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9.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omments2.xml" ContentType="application/vnd.openxmlformats-officedocument.spreadsheetml.comments+xml"/>
  <Override PartName="/xl/charts/chart12.xml" ContentType="application/vnd.openxmlformats-officedocument.drawingml.chart+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1.xml" ContentType="application/vnd.ms-office.chartstyle+xml"/>
  <Override PartName="/xl/charts/colors1.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D:\LSS\SICLI\Boletines SICLI\Boletines mensuales 2021\"/>
    </mc:Choice>
  </mc:AlternateContent>
  <bookViews>
    <workbookView xWindow="-105" yWindow="-105" windowWidth="23250" windowHeight="12570" tabRatio="750"/>
  </bookViews>
  <sheets>
    <sheet name="bltFacturaCliente" sheetId="1" r:id="rId1"/>
    <sheet name="CalculoBarraLima" sheetId="4" r:id="rId2"/>
    <sheet name="Suministros_Empresa" sheetId="5" r:id="rId3"/>
    <sheet name="Suministros_Actividad" sheetId="6" r:id="rId4"/>
    <sheet name="Suministros_NT" sheetId="7" r:id="rId5"/>
    <sheet name="V1" sheetId="20" state="hidden" r:id="rId6"/>
    <sheet name="Ventas_Energia" sheetId="8" r:id="rId7"/>
    <sheet name="PMedio_Empresa" sheetId="9" r:id="rId8"/>
    <sheet name="PMedio_Actividad" sheetId="10" r:id="rId9"/>
    <sheet name="PMedio_NT" sheetId="11" r:id="rId10"/>
    <sheet name="Diagrama_NT" sheetId="12" r:id="rId11"/>
    <sheet name="Diagrama_Promedio" sheetId="13" r:id="rId12"/>
    <sheet name="Análisis" sheetId="14" r:id="rId13"/>
    <sheet name="Contratos" sheetId="15" r:id="rId14"/>
    <sheet name="Contratos_PC" sheetId="16" r:id="rId15"/>
    <sheet name="Grandes_Usuarios" sheetId="17" r:id="rId16"/>
    <sheet name="Hechos_Relev." sheetId="19" r:id="rId17"/>
    <sheet name="Lista_Suministros" sheetId="18" r:id="rId18"/>
    <sheet name="Hoja2" sheetId="22" state="hidden" r:id="rId19"/>
    <sheet name="Hoja3" sheetId="24" state="hidden" r:id="rId20"/>
    <sheet name="Hoja5" sheetId="26" state="hidden" r:id="rId21"/>
    <sheet name="Hoja6" sheetId="27"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12" hidden="1">Análisis!$U$6:$AH$270</definedName>
    <definedName name="_xlnm._FilterDatabase" localSheetId="0" hidden="1">bltFacturaCliente!$A$2:$AF$1952</definedName>
    <definedName name="_xlnm._FilterDatabase" localSheetId="14" hidden="1">Contratos_PC!#REF!</definedName>
    <definedName name="_xlnm._FilterDatabase" localSheetId="10" hidden="1">Diagrama_NT!$B$1:$H$97</definedName>
    <definedName name="_xlnm._FilterDatabase" localSheetId="11" hidden="1">Diagrama_Promedio!$B$2:$B$98</definedName>
    <definedName name="_xlnm._FilterDatabase" localSheetId="15" hidden="1">Grandes_Usuarios!$W$4:$Z$244</definedName>
    <definedName name="_xlnm._FilterDatabase" localSheetId="18" hidden="1">Hoja2!$A$1:$N$2804</definedName>
    <definedName name="_xlnm._FilterDatabase" localSheetId="8" hidden="1">PMedio_Actividad!$B$30:$E$51</definedName>
    <definedName name="_xlnm._FilterDatabase" localSheetId="7" hidden="1">PMedio_Empresa!$B$49:$E$86</definedName>
    <definedName name="_xlnm._FilterDatabase" localSheetId="2" hidden="1">Suministros_Empresa!#REF!</definedName>
    <definedName name="_Order1" hidden="1">0</definedName>
    <definedName name="_Order2" hidden="1">0</definedName>
    <definedName name="aaaaaa">[1]data_facturacion!$G$9:$G$65536</definedName>
    <definedName name="actividad">[2]data_facturacion!$G$9:$G$65536</definedName>
    <definedName name="anniomesfactura">[2]data_facturacion!$B$9:$B$65536</definedName>
    <definedName name="año">#REF!</definedName>
    <definedName name="Area">#REF!</definedName>
    <definedName name="codcliente">[3]precios_c3!$C$6:$C$65536</definedName>
    <definedName name="codempresa">[2]data_facturacion!$H$9:$H$65536</definedName>
    <definedName name="ctel3chancay">'[4]Datos Mar-Jul'!$M$1:$AX$91</definedName>
    <definedName name="ctel3lima">'[4]Datos Mar-Jul'!$M$1:$AX$91</definedName>
    <definedName name="Diag_Carga">#REF!</definedName>
    <definedName name="EM">#REF!</definedName>
    <definedName name="fact">#REF!</definedName>
    <definedName name="mes">#REF!</definedName>
    <definedName name="PBE">#REF!</definedName>
    <definedName name="PotContratoGrandesClientes" localSheetId="12">[5]DataGrandesUsuarios!$K$127:$K$163</definedName>
    <definedName name="PotContratoGrandesClientes" localSheetId="13">[5]DataGrandesUsuarios!$K$127:$K$163</definedName>
    <definedName name="PotContratoGrandesClientes" localSheetId="14">[5]DataGrandesUsuarios!$K$127:$K$163</definedName>
    <definedName name="PotContratoGrandesClientes" localSheetId="10">[5]DataGrandesUsuarios!$K$127:$K$163</definedName>
    <definedName name="PotContratoGrandesClientes" localSheetId="11">[5]DataGrandesUsuarios!$K$127:$K$163</definedName>
    <definedName name="PotContratoGrandesClientes" localSheetId="15">[5]DataGrandesUsuarios!$K$127:$K$163</definedName>
    <definedName name="PotContratoGrandesClientes" localSheetId="16">[5]DataGrandesUsuarios!$K$127:$K$163</definedName>
    <definedName name="PotContratoGrandesClientes" localSheetId="8">[5]DataGrandesUsuarios!$K$127:$K$163</definedName>
    <definedName name="PotContratoGrandesClientes" localSheetId="7">[5]DataGrandesUsuarios!$K$127:$K$163</definedName>
    <definedName name="PotContratoGrandesClientes" localSheetId="9">[5]DataGrandesUsuarios!$K$127:$K$163</definedName>
    <definedName name="PotContratoGrandesClientes" localSheetId="3">[5]DataGrandesUsuarios!$K$127:$K$163</definedName>
    <definedName name="PotContratoGrandesClientes" localSheetId="2">[5]DataGrandesUsuarios!$K$127:$K$163</definedName>
    <definedName name="PotContratoGrandesClientes" localSheetId="4">[5]DataGrandesUsuarios!$K$127:$K$163</definedName>
    <definedName name="PotContratoGrandesClientes" localSheetId="6">[5]DataGrandesUsuarios!$K$127:$K$163</definedName>
    <definedName name="PotContratoGrandesClientes">[6]DataGrandesUsuarios!$K$62:$K$94</definedName>
    <definedName name="PRECIOMEDIO1">PMedio_Empresa!$P$4:$S$41</definedName>
    <definedName name="PRECIOMEDIO2">PMedio_Actividad!$S$4:$V$21</definedName>
    <definedName name="PreciosBarra">[7]BarraFactores!$V$21:$Z$91</definedName>
    <definedName name="print">#REF!</definedName>
    <definedName name="print_1">#REF!</definedName>
    <definedName name="Print_2">#REF!</definedName>
    <definedName name="solver_adj" localSheetId="19" hidden="1">Hoja3!$E$11:$E$12</definedName>
    <definedName name="solver_cvg" localSheetId="19" hidden="1">0.0001</definedName>
    <definedName name="solver_drv" localSheetId="19" hidden="1">1</definedName>
    <definedName name="solver_eng" localSheetId="19" hidden="1">1</definedName>
    <definedName name="solver_est" localSheetId="19" hidden="1">1</definedName>
    <definedName name="solver_itr" localSheetId="19" hidden="1">2147483647</definedName>
    <definedName name="solver_lhs1" localSheetId="19" hidden="1">Hoja3!$E$18</definedName>
    <definedName name="solver_lhs2" localSheetId="19" hidden="1">Hoja3!$E$19</definedName>
    <definedName name="solver_mip" localSheetId="19" hidden="1">2147483647</definedName>
    <definedName name="solver_mni" localSheetId="19" hidden="1">30</definedName>
    <definedName name="solver_mrt" localSheetId="19" hidden="1">0.075</definedName>
    <definedName name="solver_msl" localSheetId="19" hidden="1">2</definedName>
    <definedName name="solver_neg" localSheetId="19" hidden="1">1</definedName>
    <definedName name="solver_nod" localSheetId="19" hidden="1">2147483647</definedName>
    <definedName name="solver_num" localSheetId="19" hidden="1">2</definedName>
    <definedName name="solver_nwt" localSheetId="19" hidden="1">1</definedName>
    <definedName name="solver_opt" localSheetId="19" hidden="1">Hoja3!$E$15</definedName>
    <definedName name="solver_pre" localSheetId="19" hidden="1">0.000001</definedName>
    <definedName name="solver_rbv" localSheetId="19" hidden="1">1</definedName>
    <definedName name="solver_rel1" localSheetId="19" hidden="1">1</definedName>
    <definedName name="solver_rel2" localSheetId="19" hidden="1">1</definedName>
    <definedName name="solver_rhs1" localSheetId="19" hidden="1">Hoja3!$F$18</definedName>
    <definedName name="solver_rhs2" localSheetId="19" hidden="1">Hoja3!$F$19</definedName>
    <definedName name="solver_rlx" localSheetId="19" hidden="1">2</definedName>
    <definedName name="solver_rsd" localSheetId="19" hidden="1">0</definedName>
    <definedName name="solver_scl" localSheetId="19" hidden="1">1</definedName>
    <definedName name="solver_sho" localSheetId="19" hidden="1">2</definedName>
    <definedName name="solver_ssz" localSheetId="19" hidden="1">100</definedName>
    <definedName name="solver_tim" localSheetId="19" hidden="1">2147483647</definedName>
    <definedName name="solver_tol" localSheetId="19" hidden="1">0.01</definedName>
    <definedName name="solver_typ" localSheetId="19" hidden="1">1</definedName>
    <definedName name="solver_val" localSheetId="19" hidden="1">0</definedName>
    <definedName name="solver_ver" localSheetId="19" hidden="1">3</definedName>
    <definedName name="Suma_de_pmedio">[8]ETOTAL!$L$6</definedName>
    <definedName name="tb_me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3" i="11" l="1"/>
  <c r="I53" i="11"/>
  <c r="J53" i="11"/>
  <c r="K53" i="11"/>
  <c r="L53" i="11"/>
  <c r="D28" i="11"/>
  <c r="D30" i="11"/>
  <c r="H4" i="4"/>
  <c r="F4" i="4"/>
  <c r="E4" i="4"/>
  <c r="I3" i="4"/>
  <c r="H3" i="4"/>
  <c r="F3" i="4"/>
  <c r="E3" i="4"/>
  <c r="G4" i="4" l="1"/>
  <c r="G3" i="4"/>
  <c r="J3" i="4" s="1"/>
  <c r="L4" i="4" l="1"/>
  <c r="M2864" i="18"/>
  <c r="L2864" i="18"/>
  <c r="K2864" i="18"/>
  <c r="J2864" i="18"/>
  <c r="I2864" i="18"/>
  <c r="H2864" i="18"/>
  <c r="G2864" i="18"/>
  <c r="F2864" i="18"/>
  <c r="E2864" i="18"/>
  <c r="D2864" i="18"/>
  <c r="M2813" i="18"/>
  <c r="L2813" i="18"/>
  <c r="K2813" i="18"/>
  <c r="J2813" i="18"/>
  <c r="I2813" i="18"/>
  <c r="H2813" i="18"/>
  <c r="G2813" i="18"/>
  <c r="F2813" i="18"/>
  <c r="E2813" i="18"/>
  <c r="D2813" i="18"/>
  <c r="M2812" i="18"/>
  <c r="L2812" i="18"/>
  <c r="K2812" i="18"/>
  <c r="J2812" i="18"/>
  <c r="I2812" i="18"/>
  <c r="H2812" i="18"/>
  <c r="G2812" i="18"/>
  <c r="F2812" i="18"/>
  <c r="E2812" i="18"/>
  <c r="D2812" i="18"/>
  <c r="M2811" i="18"/>
  <c r="L2811" i="18"/>
  <c r="K2811" i="18"/>
  <c r="J2811" i="18"/>
  <c r="I2811" i="18"/>
  <c r="H2811" i="18"/>
  <c r="G2811" i="18"/>
  <c r="F2811" i="18"/>
  <c r="E2811" i="18"/>
  <c r="D2811" i="18"/>
  <c r="M2810" i="18"/>
  <c r="L2810" i="18"/>
  <c r="K2810" i="18"/>
  <c r="J2810" i="18"/>
  <c r="I2810" i="18"/>
  <c r="H2810" i="18"/>
  <c r="G2810" i="18"/>
  <c r="F2810" i="18"/>
  <c r="E2810" i="18"/>
  <c r="D2810" i="18"/>
  <c r="M2809" i="18"/>
  <c r="L2809" i="18"/>
  <c r="K2809" i="18"/>
  <c r="J2809" i="18"/>
  <c r="I2809" i="18"/>
  <c r="H2809" i="18"/>
  <c r="G2809" i="18"/>
  <c r="F2809" i="18"/>
  <c r="E2809" i="18"/>
  <c r="D2809" i="18"/>
  <c r="M2808" i="18"/>
  <c r="L2808" i="18"/>
  <c r="K2808" i="18"/>
  <c r="J2808" i="18"/>
  <c r="I2808" i="18"/>
  <c r="H2808" i="18"/>
  <c r="G2808" i="18"/>
  <c r="F2808" i="18"/>
  <c r="E2808" i="18"/>
  <c r="D2808" i="18"/>
  <c r="M2807" i="18"/>
  <c r="L2807" i="18"/>
  <c r="K2807" i="18"/>
  <c r="J2807" i="18"/>
  <c r="I2807" i="18"/>
  <c r="H2807" i="18"/>
  <c r="G2807" i="18"/>
  <c r="F2807" i="18"/>
  <c r="E2807" i="18"/>
  <c r="D2807" i="18"/>
  <c r="M2806" i="18"/>
  <c r="L2806" i="18"/>
  <c r="K2806" i="18"/>
  <c r="J2806" i="18"/>
  <c r="I2806" i="18"/>
  <c r="H2806" i="18"/>
  <c r="G2806" i="18"/>
  <c r="F2806" i="18"/>
  <c r="E2806" i="18"/>
  <c r="D2806" i="18"/>
  <c r="M2805" i="18"/>
  <c r="L2805" i="18"/>
  <c r="K2805" i="18"/>
  <c r="J2805" i="18"/>
  <c r="I2805" i="18"/>
  <c r="H2805" i="18"/>
  <c r="G2805" i="18"/>
  <c r="F2805" i="18"/>
  <c r="E2805" i="18"/>
  <c r="D2805" i="18"/>
  <c r="M2804" i="18"/>
  <c r="L2804" i="18"/>
  <c r="K2804" i="18"/>
  <c r="J2804" i="18"/>
  <c r="I2804" i="18"/>
  <c r="H2804" i="18"/>
  <c r="G2804" i="18"/>
  <c r="F2804" i="18"/>
  <c r="E2804" i="18"/>
  <c r="D2804" i="18"/>
  <c r="M2803" i="18"/>
  <c r="L2803" i="18"/>
  <c r="K2803" i="18"/>
  <c r="J2803" i="18"/>
  <c r="I2803" i="18"/>
  <c r="H2803" i="18"/>
  <c r="G2803" i="18"/>
  <c r="F2803" i="18"/>
  <c r="E2803" i="18"/>
  <c r="D2803" i="18"/>
  <c r="M2802" i="18"/>
  <c r="L2802" i="18"/>
  <c r="K2802" i="18"/>
  <c r="J2802" i="18"/>
  <c r="I2802" i="18"/>
  <c r="H2802" i="18"/>
  <c r="G2802" i="18"/>
  <c r="F2802" i="18"/>
  <c r="E2802" i="18"/>
  <c r="D2802" i="18"/>
  <c r="M2801" i="18"/>
  <c r="L2801" i="18"/>
  <c r="K2801" i="18"/>
  <c r="J2801" i="18"/>
  <c r="I2801" i="18"/>
  <c r="H2801" i="18"/>
  <c r="G2801" i="18"/>
  <c r="F2801" i="18"/>
  <c r="E2801" i="18"/>
  <c r="D2801" i="18"/>
  <c r="M2800" i="18"/>
  <c r="L2800" i="18"/>
  <c r="K2800" i="18"/>
  <c r="J2800" i="18"/>
  <c r="I2800" i="18"/>
  <c r="H2800" i="18"/>
  <c r="G2800" i="18"/>
  <c r="F2800" i="18"/>
  <c r="E2800" i="18"/>
  <c r="D2800" i="18"/>
  <c r="M2799" i="18"/>
  <c r="L2799" i="18"/>
  <c r="K2799" i="18"/>
  <c r="J2799" i="18"/>
  <c r="I2799" i="18"/>
  <c r="H2799" i="18"/>
  <c r="G2799" i="18"/>
  <c r="F2799" i="18"/>
  <c r="E2799" i="18"/>
  <c r="D2799" i="18"/>
  <c r="M2798" i="18"/>
  <c r="L2798" i="18"/>
  <c r="K2798" i="18"/>
  <c r="J2798" i="18"/>
  <c r="I2798" i="18"/>
  <c r="H2798" i="18"/>
  <c r="G2798" i="18"/>
  <c r="F2798" i="18"/>
  <c r="E2798" i="18"/>
  <c r="D2798" i="18"/>
  <c r="M2797" i="18"/>
  <c r="L2797" i="18"/>
  <c r="K2797" i="18"/>
  <c r="J2797" i="18"/>
  <c r="I2797" i="18"/>
  <c r="H2797" i="18"/>
  <c r="G2797" i="18"/>
  <c r="F2797" i="18"/>
  <c r="E2797" i="18"/>
  <c r="D2797" i="18"/>
  <c r="M2796" i="18"/>
  <c r="L2796" i="18"/>
  <c r="K2796" i="18"/>
  <c r="J2796" i="18"/>
  <c r="I2796" i="18"/>
  <c r="H2796" i="18"/>
  <c r="G2796" i="18"/>
  <c r="F2796" i="18"/>
  <c r="E2796" i="18"/>
  <c r="D2796" i="18"/>
  <c r="M2795" i="18"/>
  <c r="L2795" i="18"/>
  <c r="K2795" i="18"/>
  <c r="J2795" i="18"/>
  <c r="I2795" i="18"/>
  <c r="H2795" i="18"/>
  <c r="G2795" i="18"/>
  <c r="F2795" i="18"/>
  <c r="E2795" i="18"/>
  <c r="D2795" i="18"/>
  <c r="M2794" i="18"/>
  <c r="L2794" i="18"/>
  <c r="K2794" i="18"/>
  <c r="J2794" i="18"/>
  <c r="I2794" i="18"/>
  <c r="H2794" i="18"/>
  <c r="G2794" i="18"/>
  <c r="F2794" i="18"/>
  <c r="E2794" i="18"/>
  <c r="D2794" i="18"/>
  <c r="M2580" i="18"/>
  <c r="L2580" i="18"/>
  <c r="K2580" i="18"/>
  <c r="J2580" i="18"/>
  <c r="I2580" i="18"/>
  <c r="H2580" i="18"/>
  <c r="G2580" i="18"/>
  <c r="F2580" i="18"/>
  <c r="E2580" i="18"/>
  <c r="D2580" i="18"/>
  <c r="M2579" i="18"/>
  <c r="L2579" i="18"/>
  <c r="K2579" i="18"/>
  <c r="J2579" i="18"/>
  <c r="I2579" i="18"/>
  <c r="H2579" i="18"/>
  <c r="G2579" i="18"/>
  <c r="F2579" i="18"/>
  <c r="E2579" i="18"/>
  <c r="D2579" i="18"/>
  <c r="M2578" i="18"/>
  <c r="L2578" i="18"/>
  <c r="K2578" i="18"/>
  <c r="J2578" i="18"/>
  <c r="I2578" i="18"/>
  <c r="H2578" i="18"/>
  <c r="G2578" i="18"/>
  <c r="F2578" i="18"/>
  <c r="E2578" i="18"/>
  <c r="D2578" i="18"/>
  <c r="M2577" i="18"/>
  <c r="L2577" i="18"/>
  <c r="K2577" i="18"/>
  <c r="J2577" i="18"/>
  <c r="I2577" i="18"/>
  <c r="H2577" i="18"/>
  <c r="G2577" i="18"/>
  <c r="F2577" i="18"/>
  <c r="E2577" i="18"/>
  <c r="D2577" i="18"/>
  <c r="M2576" i="18"/>
  <c r="L2576" i="18"/>
  <c r="K2576" i="18"/>
  <c r="J2576" i="18"/>
  <c r="I2576" i="18"/>
  <c r="H2576" i="18"/>
  <c r="G2576" i="18"/>
  <c r="F2576" i="18"/>
  <c r="E2576" i="18"/>
  <c r="D2576" i="18"/>
  <c r="M2575" i="18"/>
  <c r="L2575" i="18"/>
  <c r="K2575" i="18"/>
  <c r="J2575" i="18"/>
  <c r="I2575" i="18"/>
  <c r="H2575" i="18"/>
  <c r="G2575" i="18"/>
  <c r="F2575" i="18"/>
  <c r="E2575" i="18"/>
  <c r="D2575" i="18"/>
  <c r="M2574" i="18"/>
  <c r="L2574" i="18"/>
  <c r="K2574" i="18"/>
  <c r="J2574" i="18"/>
  <c r="I2574" i="18"/>
  <c r="H2574" i="18"/>
  <c r="G2574" i="18"/>
  <c r="F2574" i="18"/>
  <c r="E2574" i="18"/>
  <c r="D2574" i="18"/>
  <c r="M2573" i="18"/>
  <c r="L2573" i="18"/>
  <c r="K2573" i="18"/>
  <c r="J2573" i="18"/>
  <c r="I2573" i="18"/>
  <c r="H2573" i="18"/>
  <c r="G2573" i="18"/>
  <c r="F2573" i="18"/>
  <c r="E2573" i="18"/>
  <c r="D2573" i="18"/>
  <c r="M2572" i="18"/>
  <c r="L2572" i="18"/>
  <c r="K2572" i="18"/>
  <c r="J2572" i="18"/>
  <c r="I2572" i="18"/>
  <c r="H2572" i="18"/>
  <c r="G2572" i="18"/>
  <c r="F2572" i="18"/>
  <c r="E2572" i="18"/>
  <c r="D2572" i="18"/>
  <c r="M2571" i="18"/>
  <c r="L2571" i="18"/>
  <c r="K2571" i="18"/>
  <c r="J2571" i="18"/>
  <c r="I2571" i="18"/>
  <c r="H2571" i="18"/>
  <c r="G2571" i="18"/>
  <c r="F2571" i="18"/>
  <c r="E2571" i="18"/>
  <c r="D2571" i="18"/>
  <c r="M2570" i="18"/>
  <c r="L2570" i="18"/>
  <c r="K2570" i="18"/>
  <c r="J2570" i="18"/>
  <c r="I2570" i="18"/>
  <c r="H2570" i="18"/>
  <c r="G2570" i="18"/>
  <c r="F2570" i="18"/>
  <c r="E2570" i="18"/>
  <c r="D2570" i="18"/>
  <c r="M2569" i="18"/>
  <c r="L2569" i="18"/>
  <c r="K2569" i="18"/>
  <c r="J2569" i="18"/>
  <c r="I2569" i="18"/>
  <c r="H2569" i="18"/>
  <c r="G2569" i="18"/>
  <c r="F2569" i="18"/>
  <c r="E2569" i="18"/>
  <c r="D2569" i="18"/>
  <c r="M2568" i="18"/>
  <c r="L2568" i="18"/>
  <c r="K2568" i="18"/>
  <c r="J2568" i="18"/>
  <c r="I2568" i="18"/>
  <c r="H2568" i="18"/>
  <c r="G2568" i="18"/>
  <c r="F2568" i="18"/>
  <c r="E2568" i="18"/>
  <c r="D2568" i="18"/>
  <c r="M2567" i="18"/>
  <c r="L2567" i="18"/>
  <c r="K2567" i="18"/>
  <c r="J2567" i="18"/>
  <c r="I2567" i="18"/>
  <c r="H2567" i="18"/>
  <c r="G2567" i="18"/>
  <c r="F2567" i="18"/>
  <c r="E2567" i="18"/>
  <c r="D2567" i="18"/>
  <c r="M2566" i="18"/>
  <c r="L2566" i="18"/>
  <c r="K2566" i="18"/>
  <c r="J2566" i="18"/>
  <c r="I2566" i="18"/>
  <c r="H2566" i="18"/>
  <c r="G2566" i="18"/>
  <c r="F2566" i="18"/>
  <c r="E2566" i="18"/>
  <c r="D2566" i="18"/>
  <c r="M2565" i="18"/>
  <c r="L2565" i="18"/>
  <c r="K2565" i="18"/>
  <c r="J2565" i="18"/>
  <c r="I2565" i="18"/>
  <c r="H2565" i="18"/>
  <c r="G2565" i="18"/>
  <c r="F2565" i="18"/>
  <c r="E2565" i="18"/>
  <c r="D2565" i="18"/>
  <c r="M2564" i="18"/>
  <c r="L2564" i="18"/>
  <c r="K2564" i="18"/>
  <c r="J2564" i="18"/>
  <c r="I2564" i="18"/>
  <c r="H2564" i="18"/>
  <c r="G2564" i="18"/>
  <c r="F2564" i="18"/>
  <c r="E2564" i="18"/>
  <c r="D2564" i="18"/>
  <c r="M2563" i="18"/>
  <c r="L2563" i="18"/>
  <c r="K2563" i="18"/>
  <c r="J2563" i="18"/>
  <c r="I2563" i="18"/>
  <c r="H2563" i="18"/>
  <c r="G2563" i="18"/>
  <c r="F2563" i="18"/>
  <c r="E2563" i="18"/>
  <c r="D2563" i="18"/>
  <c r="M2562" i="18"/>
  <c r="L2562" i="18"/>
  <c r="K2562" i="18"/>
  <c r="J2562" i="18"/>
  <c r="I2562" i="18"/>
  <c r="H2562" i="18"/>
  <c r="G2562" i="18"/>
  <c r="F2562" i="18"/>
  <c r="E2562" i="18"/>
  <c r="D2562" i="18"/>
  <c r="M2561" i="18"/>
  <c r="L2561" i="18"/>
  <c r="K2561" i="18"/>
  <c r="J2561" i="18"/>
  <c r="I2561" i="18"/>
  <c r="H2561" i="18"/>
  <c r="G2561" i="18"/>
  <c r="F2561" i="18"/>
  <c r="E2561" i="18"/>
  <c r="D2561" i="18"/>
  <c r="M2560" i="18"/>
  <c r="L2560" i="18"/>
  <c r="K2560" i="18"/>
  <c r="J2560" i="18"/>
  <c r="I2560" i="18"/>
  <c r="H2560" i="18"/>
  <c r="G2560" i="18"/>
  <c r="F2560" i="18"/>
  <c r="E2560" i="18"/>
  <c r="D2560" i="18"/>
  <c r="M2559" i="18"/>
  <c r="L2559" i="18"/>
  <c r="K2559" i="18"/>
  <c r="J2559" i="18"/>
  <c r="I2559" i="18"/>
  <c r="H2559" i="18"/>
  <c r="G2559" i="18"/>
  <c r="F2559" i="18"/>
  <c r="E2559" i="18"/>
  <c r="D2559" i="18"/>
  <c r="M2558" i="18"/>
  <c r="L2558" i="18"/>
  <c r="K2558" i="18"/>
  <c r="J2558" i="18"/>
  <c r="I2558" i="18"/>
  <c r="H2558" i="18"/>
  <c r="G2558" i="18"/>
  <c r="F2558" i="18"/>
  <c r="E2558" i="18"/>
  <c r="D2558" i="18"/>
  <c r="M2557" i="18"/>
  <c r="L2557" i="18"/>
  <c r="K2557" i="18"/>
  <c r="J2557" i="18"/>
  <c r="I2557" i="18"/>
  <c r="H2557" i="18"/>
  <c r="G2557" i="18"/>
  <c r="F2557" i="18"/>
  <c r="E2557" i="18"/>
  <c r="D2557" i="18"/>
  <c r="M2556" i="18"/>
  <c r="L2556" i="18"/>
  <c r="K2556" i="18"/>
  <c r="J2556" i="18"/>
  <c r="I2556" i="18"/>
  <c r="H2556" i="18"/>
  <c r="G2556" i="18"/>
  <c r="F2556" i="18"/>
  <c r="E2556" i="18"/>
  <c r="D2556" i="18"/>
  <c r="M2555" i="18"/>
  <c r="L2555" i="18"/>
  <c r="K2555" i="18"/>
  <c r="J2555" i="18"/>
  <c r="I2555" i="18"/>
  <c r="H2555" i="18"/>
  <c r="G2555" i="18"/>
  <c r="F2555" i="18"/>
  <c r="E2555" i="18"/>
  <c r="D2555" i="18"/>
  <c r="M2554" i="18"/>
  <c r="L2554" i="18"/>
  <c r="K2554" i="18"/>
  <c r="J2554" i="18"/>
  <c r="I2554" i="18"/>
  <c r="H2554" i="18"/>
  <c r="G2554" i="18"/>
  <c r="F2554" i="18"/>
  <c r="E2554" i="18"/>
  <c r="D2554" i="18"/>
  <c r="M2553" i="18"/>
  <c r="L2553" i="18"/>
  <c r="K2553" i="18"/>
  <c r="J2553" i="18"/>
  <c r="I2553" i="18"/>
  <c r="H2553" i="18"/>
  <c r="G2553" i="18"/>
  <c r="F2553" i="18"/>
  <c r="E2553" i="18"/>
  <c r="D2553" i="18"/>
  <c r="M2552" i="18"/>
  <c r="L2552" i="18"/>
  <c r="K2552" i="18"/>
  <c r="J2552" i="18"/>
  <c r="I2552" i="18"/>
  <c r="H2552" i="18"/>
  <c r="G2552" i="18"/>
  <c r="F2552" i="18"/>
  <c r="E2552" i="18"/>
  <c r="D2552" i="18"/>
  <c r="M2551" i="18"/>
  <c r="L2551" i="18"/>
  <c r="K2551" i="18"/>
  <c r="J2551" i="18"/>
  <c r="I2551" i="18"/>
  <c r="H2551" i="18"/>
  <c r="G2551" i="18"/>
  <c r="F2551" i="18"/>
  <c r="E2551" i="18"/>
  <c r="D2551" i="18"/>
  <c r="M2550" i="18"/>
  <c r="L2550" i="18"/>
  <c r="K2550" i="18"/>
  <c r="J2550" i="18"/>
  <c r="I2550" i="18"/>
  <c r="H2550" i="18"/>
  <c r="G2550" i="18"/>
  <c r="F2550" i="18"/>
  <c r="E2550" i="18"/>
  <c r="D2550" i="18"/>
  <c r="M2549" i="18"/>
  <c r="L2549" i="18"/>
  <c r="K2549" i="18"/>
  <c r="J2549" i="18"/>
  <c r="I2549" i="18"/>
  <c r="H2549" i="18"/>
  <c r="G2549" i="18"/>
  <c r="F2549" i="18"/>
  <c r="E2549" i="18"/>
  <c r="D2549" i="18"/>
  <c r="M2117" i="18"/>
  <c r="L2117" i="18"/>
  <c r="K2117" i="18"/>
  <c r="J2117" i="18"/>
  <c r="I2117" i="18"/>
  <c r="H2117" i="18"/>
  <c r="G2117" i="18"/>
  <c r="F2117" i="18"/>
  <c r="E2117" i="18"/>
  <c r="D2117" i="18"/>
  <c r="M2116" i="18"/>
  <c r="L2116" i="18"/>
  <c r="K2116" i="18"/>
  <c r="J2116" i="18"/>
  <c r="I2116" i="18"/>
  <c r="H2116" i="18"/>
  <c r="G2116" i="18"/>
  <c r="F2116" i="18"/>
  <c r="E2116" i="18"/>
  <c r="D2116" i="18"/>
  <c r="M2115" i="18"/>
  <c r="L2115" i="18"/>
  <c r="K2115" i="18"/>
  <c r="J2115" i="18"/>
  <c r="I2115" i="18"/>
  <c r="H2115" i="18"/>
  <c r="G2115" i="18"/>
  <c r="F2115" i="18"/>
  <c r="E2115" i="18"/>
  <c r="D2115" i="18"/>
  <c r="M1951" i="18"/>
  <c r="L1951" i="18"/>
  <c r="K1951" i="18"/>
  <c r="J1951" i="18"/>
  <c r="I1951" i="18"/>
  <c r="H1951" i="18"/>
  <c r="G1951" i="18"/>
  <c r="F1951" i="18"/>
  <c r="E1951" i="18"/>
  <c r="D1951" i="18"/>
  <c r="M1950" i="18"/>
  <c r="L1950" i="18"/>
  <c r="K1950" i="18"/>
  <c r="J1950" i="18"/>
  <c r="I1950" i="18"/>
  <c r="H1950" i="18"/>
  <c r="G1950" i="18"/>
  <c r="F1950" i="18"/>
  <c r="E1950" i="18"/>
  <c r="D1950" i="18"/>
  <c r="M1949" i="18"/>
  <c r="L1949" i="18"/>
  <c r="K1949" i="18"/>
  <c r="J1949" i="18"/>
  <c r="I1949" i="18"/>
  <c r="H1949" i="18"/>
  <c r="G1949" i="18"/>
  <c r="F1949" i="18"/>
  <c r="E1949" i="18"/>
  <c r="D1949" i="18"/>
  <c r="M1948" i="18"/>
  <c r="L1948" i="18"/>
  <c r="K1948" i="18"/>
  <c r="J1948" i="18"/>
  <c r="I1948" i="18"/>
  <c r="H1948" i="18"/>
  <c r="G1948" i="18"/>
  <c r="F1948" i="18"/>
  <c r="E1948" i="18"/>
  <c r="D1948" i="18"/>
  <c r="M1947" i="18"/>
  <c r="L1947" i="18"/>
  <c r="K1947" i="18"/>
  <c r="J1947" i="18"/>
  <c r="I1947" i="18"/>
  <c r="H1947" i="18"/>
  <c r="G1947" i="18"/>
  <c r="F1947" i="18"/>
  <c r="E1947" i="18"/>
  <c r="D1947" i="18"/>
  <c r="M1946" i="18"/>
  <c r="L1946" i="18"/>
  <c r="K1946" i="18"/>
  <c r="J1946" i="18"/>
  <c r="I1946" i="18"/>
  <c r="H1946" i="18"/>
  <c r="G1946" i="18"/>
  <c r="F1946" i="18"/>
  <c r="E1946" i="18"/>
  <c r="D1946" i="18"/>
  <c r="M1945" i="18"/>
  <c r="L1945" i="18"/>
  <c r="K1945" i="18"/>
  <c r="J1945" i="18"/>
  <c r="I1945" i="18"/>
  <c r="H1945" i="18"/>
  <c r="G1945" i="18"/>
  <c r="F1945" i="18"/>
  <c r="E1945" i="18"/>
  <c r="D1945" i="18"/>
  <c r="M1944" i="18"/>
  <c r="L1944" i="18"/>
  <c r="K1944" i="18"/>
  <c r="J1944" i="18"/>
  <c r="I1944" i="18"/>
  <c r="H1944" i="18"/>
  <c r="G1944" i="18"/>
  <c r="F1944" i="18"/>
  <c r="E1944" i="18"/>
  <c r="D1944" i="18"/>
  <c r="M1943" i="18"/>
  <c r="L1943" i="18"/>
  <c r="K1943" i="18"/>
  <c r="J1943" i="18"/>
  <c r="I1943" i="18"/>
  <c r="H1943" i="18"/>
  <c r="G1943" i="18"/>
  <c r="F1943" i="18"/>
  <c r="E1943" i="18"/>
  <c r="D1943" i="18"/>
  <c r="M1892" i="18"/>
  <c r="L1892" i="18"/>
  <c r="K1892" i="18"/>
  <c r="J1892" i="18"/>
  <c r="I1892" i="18"/>
  <c r="H1892" i="18"/>
  <c r="G1892" i="18"/>
  <c r="F1892" i="18"/>
  <c r="E1892" i="18"/>
  <c r="D1892" i="18"/>
  <c r="M1891" i="18"/>
  <c r="L1891" i="18"/>
  <c r="K1891" i="18"/>
  <c r="J1891" i="18"/>
  <c r="I1891" i="18"/>
  <c r="H1891" i="18"/>
  <c r="G1891" i="18"/>
  <c r="F1891" i="18"/>
  <c r="E1891" i="18"/>
  <c r="D1891" i="18"/>
  <c r="M1890" i="18"/>
  <c r="L1890" i="18"/>
  <c r="K1890" i="18"/>
  <c r="J1890" i="18"/>
  <c r="I1890" i="18"/>
  <c r="H1890" i="18"/>
  <c r="G1890" i="18"/>
  <c r="F1890" i="18"/>
  <c r="E1890" i="18"/>
  <c r="D1890" i="18"/>
  <c r="M1889" i="18"/>
  <c r="L1889" i="18"/>
  <c r="K1889" i="18"/>
  <c r="J1889" i="18"/>
  <c r="I1889" i="18"/>
  <c r="H1889" i="18"/>
  <c r="G1889" i="18"/>
  <c r="F1889" i="18"/>
  <c r="E1889" i="18"/>
  <c r="D1889" i="18"/>
  <c r="M1888" i="18"/>
  <c r="L1888" i="18"/>
  <c r="K1888" i="18"/>
  <c r="J1888" i="18"/>
  <c r="I1888" i="18"/>
  <c r="H1888" i="18"/>
  <c r="G1888" i="18"/>
  <c r="F1888" i="18"/>
  <c r="E1888" i="18"/>
  <c r="D1888" i="18"/>
  <c r="M1887" i="18"/>
  <c r="L1887" i="18"/>
  <c r="K1887" i="18"/>
  <c r="J1887" i="18"/>
  <c r="I1887" i="18"/>
  <c r="H1887" i="18"/>
  <c r="G1887" i="18"/>
  <c r="F1887" i="18"/>
  <c r="E1887" i="18"/>
  <c r="D1887" i="18"/>
  <c r="M1886" i="18"/>
  <c r="L1886" i="18"/>
  <c r="K1886" i="18"/>
  <c r="J1886" i="18"/>
  <c r="I1886" i="18"/>
  <c r="H1886" i="18"/>
  <c r="G1886" i="18"/>
  <c r="F1886" i="18"/>
  <c r="E1886" i="18"/>
  <c r="D1886" i="18"/>
  <c r="M1885" i="18"/>
  <c r="L1885" i="18"/>
  <c r="K1885" i="18"/>
  <c r="J1885" i="18"/>
  <c r="I1885" i="18"/>
  <c r="H1885" i="18"/>
  <c r="G1885" i="18"/>
  <c r="F1885" i="18"/>
  <c r="E1885" i="18"/>
  <c r="D1885" i="18"/>
  <c r="M1884" i="18"/>
  <c r="L1884" i="18"/>
  <c r="K1884" i="18"/>
  <c r="J1884" i="18"/>
  <c r="I1884" i="18"/>
  <c r="H1884" i="18"/>
  <c r="G1884" i="18"/>
  <c r="F1884" i="18"/>
  <c r="E1884" i="18"/>
  <c r="D1884" i="18"/>
  <c r="M1883" i="18"/>
  <c r="L1883" i="18"/>
  <c r="K1883" i="18"/>
  <c r="J1883" i="18"/>
  <c r="I1883" i="18"/>
  <c r="H1883" i="18"/>
  <c r="G1883" i="18"/>
  <c r="F1883" i="18"/>
  <c r="E1883" i="18"/>
  <c r="D1883" i="18"/>
  <c r="M1882" i="18"/>
  <c r="L1882" i="18"/>
  <c r="K1882" i="18"/>
  <c r="J1882" i="18"/>
  <c r="I1882" i="18"/>
  <c r="H1882" i="18"/>
  <c r="G1882" i="18"/>
  <c r="F1882" i="18"/>
  <c r="E1882" i="18"/>
  <c r="D1882" i="18"/>
  <c r="M1881" i="18"/>
  <c r="L1881" i="18"/>
  <c r="K1881" i="18"/>
  <c r="J1881" i="18"/>
  <c r="I1881" i="18"/>
  <c r="H1881" i="18"/>
  <c r="G1881" i="18"/>
  <c r="F1881" i="18"/>
  <c r="E1881" i="18"/>
  <c r="D1881" i="18"/>
  <c r="M1880" i="18"/>
  <c r="L1880" i="18"/>
  <c r="K1880" i="18"/>
  <c r="J1880" i="18"/>
  <c r="I1880" i="18"/>
  <c r="H1880" i="18"/>
  <c r="G1880" i="18"/>
  <c r="F1880" i="18"/>
  <c r="E1880" i="18"/>
  <c r="D1880" i="18"/>
  <c r="M1879" i="18"/>
  <c r="L1879" i="18"/>
  <c r="K1879" i="18"/>
  <c r="J1879" i="18"/>
  <c r="I1879" i="18"/>
  <c r="H1879" i="18"/>
  <c r="G1879" i="18"/>
  <c r="F1879" i="18"/>
  <c r="E1879" i="18"/>
  <c r="D1879" i="18"/>
  <c r="M1781" i="18"/>
  <c r="L1781" i="18"/>
  <c r="K1781" i="18"/>
  <c r="J1781" i="18"/>
  <c r="I1781" i="18"/>
  <c r="H1781" i="18"/>
  <c r="G1781" i="18"/>
  <c r="F1781" i="18"/>
  <c r="E1781" i="18"/>
  <c r="D1781" i="18"/>
  <c r="M1780" i="18"/>
  <c r="L1780" i="18"/>
  <c r="K1780" i="18"/>
  <c r="J1780" i="18"/>
  <c r="I1780" i="18"/>
  <c r="H1780" i="18"/>
  <c r="G1780" i="18"/>
  <c r="F1780" i="18"/>
  <c r="E1780" i="18"/>
  <c r="D1780" i="18"/>
  <c r="M1779" i="18"/>
  <c r="L1779" i="18"/>
  <c r="K1779" i="18"/>
  <c r="J1779" i="18"/>
  <c r="I1779" i="18"/>
  <c r="H1779" i="18"/>
  <c r="G1779" i="18"/>
  <c r="F1779" i="18"/>
  <c r="E1779" i="18"/>
  <c r="D1779" i="18"/>
  <c r="M1778" i="18"/>
  <c r="L1778" i="18"/>
  <c r="K1778" i="18"/>
  <c r="J1778" i="18"/>
  <c r="I1778" i="18"/>
  <c r="H1778" i="18"/>
  <c r="G1778" i="18"/>
  <c r="F1778" i="18"/>
  <c r="E1778" i="18"/>
  <c r="D1778" i="18"/>
  <c r="M1777" i="18"/>
  <c r="L1777" i="18"/>
  <c r="K1777" i="18"/>
  <c r="J1777" i="18"/>
  <c r="I1777" i="18"/>
  <c r="H1777" i="18"/>
  <c r="G1777" i="18"/>
  <c r="F1777" i="18"/>
  <c r="E1777" i="18"/>
  <c r="D1777" i="18"/>
  <c r="M1776" i="18"/>
  <c r="L1776" i="18"/>
  <c r="K1776" i="18"/>
  <c r="J1776" i="18"/>
  <c r="I1776" i="18"/>
  <c r="H1776" i="18"/>
  <c r="G1776" i="18"/>
  <c r="F1776" i="18"/>
  <c r="E1776" i="18"/>
  <c r="D1776" i="18"/>
  <c r="M1775" i="18"/>
  <c r="L1775" i="18"/>
  <c r="K1775" i="18"/>
  <c r="J1775" i="18"/>
  <c r="I1775" i="18"/>
  <c r="H1775" i="18"/>
  <c r="G1775" i="18"/>
  <c r="F1775" i="18"/>
  <c r="E1775" i="18"/>
  <c r="D1775" i="18"/>
  <c r="M1774" i="18"/>
  <c r="L1774" i="18"/>
  <c r="K1774" i="18"/>
  <c r="J1774" i="18"/>
  <c r="I1774" i="18"/>
  <c r="H1774" i="18"/>
  <c r="G1774" i="18"/>
  <c r="F1774" i="18"/>
  <c r="E1774" i="18"/>
  <c r="D1774" i="18"/>
  <c r="M1773" i="18"/>
  <c r="L1773" i="18"/>
  <c r="K1773" i="18"/>
  <c r="J1773" i="18"/>
  <c r="I1773" i="18"/>
  <c r="H1773" i="18"/>
  <c r="G1773" i="18"/>
  <c r="F1773" i="18"/>
  <c r="E1773" i="18"/>
  <c r="D1773" i="18"/>
  <c r="M1772" i="18"/>
  <c r="L1772" i="18"/>
  <c r="K1772" i="18"/>
  <c r="J1772" i="18"/>
  <c r="I1772" i="18"/>
  <c r="H1772" i="18"/>
  <c r="G1772" i="18"/>
  <c r="F1772" i="18"/>
  <c r="E1772" i="18"/>
  <c r="D1772" i="18"/>
  <c r="M1771" i="18"/>
  <c r="L1771" i="18"/>
  <c r="K1771" i="18"/>
  <c r="J1771" i="18"/>
  <c r="I1771" i="18"/>
  <c r="H1771" i="18"/>
  <c r="G1771" i="18"/>
  <c r="F1771" i="18"/>
  <c r="E1771" i="18"/>
  <c r="D1771" i="18"/>
  <c r="M1652" i="18"/>
  <c r="L1652" i="18"/>
  <c r="K1652" i="18"/>
  <c r="J1652" i="18"/>
  <c r="I1652" i="18"/>
  <c r="H1652" i="18"/>
  <c r="G1652" i="18"/>
  <c r="F1652" i="18"/>
  <c r="E1652" i="18"/>
  <c r="D1652" i="18"/>
  <c r="M1651" i="18"/>
  <c r="L1651" i="18"/>
  <c r="K1651" i="18"/>
  <c r="J1651" i="18"/>
  <c r="I1651" i="18"/>
  <c r="H1651" i="18"/>
  <c r="G1651" i="18"/>
  <c r="F1651" i="18"/>
  <c r="E1651" i="18"/>
  <c r="D1651" i="18"/>
  <c r="M1650" i="18"/>
  <c r="L1650" i="18"/>
  <c r="K1650" i="18"/>
  <c r="J1650" i="18"/>
  <c r="I1650" i="18"/>
  <c r="H1650" i="18"/>
  <c r="G1650" i="18"/>
  <c r="F1650" i="18"/>
  <c r="E1650" i="18"/>
  <c r="D1650" i="18"/>
  <c r="M1649" i="18"/>
  <c r="L1649" i="18"/>
  <c r="K1649" i="18"/>
  <c r="J1649" i="18"/>
  <c r="I1649" i="18"/>
  <c r="H1649" i="18"/>
  <c r="G1649" i="18"/>
  <c r="F1649" i="18"/>
  <c r="E1649" i="18"/>
  <c r="D1649" i="18"/>
  <c r="M1648" i="18"/>
  <c r="L1648" i="18"/>
  <c r="K1648" i="18"/>
  <c r="J1648" i="18"/>
  <c r="I1648" i="18"/>
  <c r="H1648" i="18"/>
  <c r="G1648" i="18"/>
  <c r="F1648" i="18"/>
  <c r="E1648" i="18"/>
  <c r="D1648" i="18"/>
  <c r="M1647" i="18"/>
  <c r="L1647" i="18"/>
  <c r="K1647" i="18"/>
  <c r="J1647" i="18"/>
  <c r="I1647" i="18"/>
  <c r="H1647" i="18"/>
  <c r="G1647" i="18"/>
  <c r="F1647" i="18"/>
  <c r="E1647" i="18"/>
  <c r="D1647" i="18"/>
  <c r="M1646" i="18"/>
  <c r="L1646" i="18"/>
  <c r="K1646" i="18"/>
  <c r="J1646" i="18"/>
  <c r="I1646" i="18"/>
  <c r="H1646" i="18"/>
  <c r="G1646" i="18"/>
  <c r="F1646" i="18"/>
  <c r="E1646" i="18"/>
  <c r="D1646" i="18"/>
  <c r="M1645" i="18"/>
  <c r="L1645" i="18"/>
  <c r="K1645" i="18"/>
  <c r="J1645" i="18"/>
  <c r="I1645" i="18"/>
  <c r="H1645" i="18"/>
  <c r="G1645" i="18"/>
  <c r="F1645" i="18"/>
  <c r="E1645" i="18"/>
  <c r="D1645" i="18"/>
  <c r="M1644" i="18"/>
  <c r="L1644" i="18"/>
  <c r="K1644" i="18"/>
  <c r="J1644" i="18"/>
  <c r="I1644" i="18"/>
  <c r="H1644" i="18"/>
  <c r="G1644" i="18"/>
  <c r="F1644" i="18"/>
  <c r="E1644" i="18"/>
  <c r="D1644" i="18"/>
  <c r="M1397" i="18"/>
  <c r="L1397" i="18"/>
  <c r="K1397" i="18"/>
  <c r="J1397" i="18"/>
  <c r="I1397" i="18"/>
  <c r="H1397" i="18"/>
  <c r="G1397" i="18"/>
  <c r="F1397" i="18"/>
  <c r="E1397" i="18"/>
  <c r="D1397" i="18"/>
  <c r="M1396" i="18"/>
  <c r="L1396" i="18"/>
  <c r="K1396" i="18"/>
  <c r="J1396" i="18"/>
  <c r="I1396" i="18"/>
  <c r="H1396" i="18"/>
  <c r="G1396" i="18"/>
  <c r="F1396" i="18"/>
  <c r="E1396" i="18"/>
  <c r="D1396" i="18"/>
  <c r="M1395" i="18"/>
  <c r="L1395" i="18"/>
  <c r="K1395" i="18"/>
  <c r="J1395" i="18"/>
  <c r="I1395" i="18"/>
  <c r="H1395" i="18"/>
  <c r="G1395" i="18"/>
  <c r="F1395" i="18"/>
  <c r="E1395" i="18"/>
  <c r="D1395" i="18"/>
  <c r="M1394" i="18"/>
  <c r="L1394" i="18"/>
  <c r="K1394" i="18"/>
  <c r="J1394" i="18"/>
  <c r="I1394" i="18"/>
  <c r="H1394" i="18"/>
  <c r="G1394" i="18"/>
  <c r="F1394" i="18"/>
  <c r="E1394" i="18"/>
  <c r="D1394" i="18"/>
  <c r="M1393" i="18"/>
  <c r="L1393" i="18"/>
  <c r="K1393" i="18"/>
  <c r="J1393" i="18"/>
  <c r="I1393" i="18"/>
  <c r="H1393" i="18"/>
  <c r="G1393" i="18"/>
  <c r="F1393" i="18"/>
  <c r="E1393" i="18"/>
  <c r="D1393" i="18"/>
  <c r="M1392" i="18"/>
  <c r="L1392" i="18"/>
  <c r="K1392" i="18"/>
  <c r="J1392" i="18"/>
  <c r="I1392" i="18"/>
  <c r="H1392" i="18"/>
  <c r="G1392" i="18"/>
  <c r="F1392" i="18"/>
  <c r="E1392" i="18"/>
  <c r="D1392" i="18"/>
  <c r="M1391" i="18"/>
  <c r="L1391" i="18"/>
  <c r="K1391" i="18"/>
  <c r="J1391" i="18"/>
  <c r="I1391" i="18"/>
  <c r="H1391" i="18"/>
  <c r="G1391" i="18"/>
  <c r="F1391" i="18"/>
  <c r="E1391" i="18"/>
  <c r="D1391" i="18"/>
  <c r="M1390" i="18"/>
  <c r="L1390" i="18"/>
  <c r="K1390" i="18"/>
  <c r="J1390" i="18"/>
  <c r="I1390" i="18"/>
  <c r="H1390" i="18"/>
  <c r="G1390" i="18"/>
  <c r="F1390" i="18"/>
  <c r="E1390" i="18"/>
  <c r="D1390" i="18"/>
  <c r="M1389" i="18"/>
  <c r="L1389" i="18"/>
  <c r="K1389" i="18"/>
  <c r="J1389" i="18"/>
  <c r="I1389" i="18"/>
  <c r="H1389" i="18"/>
  <c r="G1389" i="18"/>
  <c r="F1389" i="18"/>
  <c r="E1389" i="18"/>
  <c r="D1389" i="18"/>
  <c r="M1388" i="18"/>
  <c r="L1388" i="18"/>
  <c r="K1388" i="18"/>
  <c r="J1388" i="18"/>
  <c r="I1388" i="18"/>
  <c r="H1388" i="18"/>
  <c r="G1388" i="18"/>
  <c r="F1388" i="18"/>
  <c r="E1388" i="18"/>
  <c r="D1388" i="18"/>
  <c r="M1387" i="18"/>
  <c r="L1387" i="18"/>
  <c r="K1387" i="18"/>
  <c r="J1387" i="18"/>
  <c r="I1387" i="18"/>
  <c r="H1387" i="18"/>
  <c r="G1387" i="18"/>
  <c r="F1387" i="18"/>
  <c r="E1387" i="18"/>
  <c r="D1387" i="18"/>
  <c r="M1386" i="18"/>
  <c r="L1386" i="18"/>
  <c r="K1386" i="18"/>
  <c r="J1386" i="18"/>
  <c r="I1386" i="18"/>
  <c r="H1386" i="18"/>
  <c r="G1386" i="18"/>
  <c r="F1386" i="18"/>
  <c r="E1386" i="18"/>
  <c r="D1386" i="18"/>
  <c r="M1217" i="18"/>
  <c r="L1217" i="18"/>
  <c r="K1217" i="18"/>
  <c r="J1217" i="18"/>
  <c r="I1217" i="18"/>
  <c r="H1217" i="18"/>
  <c r="G1217" i="18"/>
  <c r="F1217" i="18"/>
  <c r="E1217" i="18"/>
  <c r="D1217" i="18"/>
  <c r="M1216" i="18"/>
  <c r="L1216" i="18"/>
  <c r="K1216" i="18"/>
  <c r="J1216" i="18"/>
  <c r="I1216" i="18"/>
  <c r="H1216" i="18"/>
  <c r="G1216" i="18"/>
  <c r="F1216" i="18"/>
  <c r="E1216" i="18"/>
  <c r="D1216" i="18"/>
  <c r="M1215" i="18"/>
  <c r="L1215" i="18"/>
  <c r="K1215" i="18"/>
  <c r="J1215" i="18"/>
  <c r="I1215" i="18"/>
  <c r="H1215" i="18"/>
  <c r="G1215" i="18"/>
  <c r="F1215" i="18"/>
  <c r="E1215" i="18"/>
  <c r="D1215" i="18"/>
  <c r="M1214" i="18"/>
  <c r="L1214" i="18"/>
  <c r="K1214" i="18"/>
  <c r="J1214" i="18"/>
  <c r="I1214" i="18"/>
  <c r="H1214" i="18"/>
  <c r="G1214" i="18"/>
  <c r="F1214" i="18"/>
  <c r="E1214" i="18"/>
  <c r="D1214" i="18"/>
  <c r="M1213" i="18"/>
  <c r="L1213" i="18"/>
  <c r="K1213" i="18"/>
  <c r="J1213" i="18"/>
  <c r="I1213" i="18"/>
  <c r="H1213" i="18"/>
  <c r="G1213" i="18"/>
  <c r="F1213" i="18"/>
  <c r="E1213" i="18"/>
  <c r="D1213" i="18"/>
  <c r="M1212" i="18"/>
  <c r="L1212" i="18"/>
  <c r="K1212" i="18"/>
  <c r="J1212" i="18"/>
  <c r="I1212" i="18"/>
  <c r="H1212" i="18"/>
  <c r="G1212" i="18"/>
  <c r="F1212" i="18"/>
  <c r="E1212" i="18"/>
  <c r="D1212" i="18"/>
  <c r="M1211" i="18"/>
  <c r="L1211" i="18"/>
  <c r="K1211" i="18"/>
  <c r="J1211" i="18"/>
  <c r="I1211" i="18"/>
  <c r="H1211" i="18"/>
  <c r="G1211" i="18"/>
  <c r="F1211" i="18"/>
  <c r="E1211" i="18"/>
  <c r="D1211" i="18"/>
  <c r="M1210" i="18"/>
  <c r="L1210" i="18"/>
  <c r="K1210" i="18"/>
  <c r="J1210" i="18"/>
  <c r="I1210" i="18"/>
  <c r="H1210" i="18"/>
  <c r="G1210" i="18"/>
  <c r="F1210" i="18"/>
  <c r="E1210" i="18"/>
  <c r="D1210" i="18"/>
  <c r="M1209" i="18"/>
  <c r="L1209" i="18"/>
  <c r="K1209" i="18"/>
  <c r="J1209" i="18"/>
  <c r="I1209" i="18"/>
  <c r="H1209" i="18"/>
  <c r="G1209" i="18"/>
  <c r="F1209" i="18"/>
  <c r="E1209" i="18"/>
  <c r="D1209" i="18"/>
  <c r="M1208" i="18"/>
  <c r="L1208" i="18"/>
  <c r="K1208" i="18"/>
  <c r="J1208" i="18"/>
  <c r="I1208" i="18"/>
  <c r="H1208" i="18"/>
  <c r="G1208" i="18"/>
  <c r="F1208" i="18"/>
  <c r="E1208" i="18"/>
  <c r="D1208" i="18"/>
  <c r="M1207" i="18"/>
  <c r="L1207" i="18"/>
  <c r="K1207" i="18"/>
  <c r="J1207" i="18"/>
  <c r="I1207" i="18"/>
  <c r="H1207" i="18"/>
  <c r="G1207" i="18"/>
  <c r="F1207" i="18"/>
  <c r="E1207" i="18"/>
  <c r="D1207" i="18"/>
  <c r="M1206" i="18"/>
  <c r="L1206" i="18"/>
  <c r="K1206" i="18"/>
  <c r="J1206" i="18"/>
  <c r="I1206" i="18"/>
  <c r="H1206" i="18"/>
  <c r="G1206" i="18"/>
  <c r="F1206" i="18"/>
  <c r="E1206" i="18"/>
  <c r="D1206" i="18"/>
  <c r="M1205" i="18"/>
  <c r="L1205" i="18"/>
  <c r="K1205" i="18"/>
  <c r="J1205" i="18"/>
  <c r="I1205" i="18"/>
  <c r="H1205" i="18"/>
  <c r="G1205" i="18"/>
  <c r="F1205" i="18"/>
  <c r="E1205" i="18"/>
  <c r="D1205" i="18"/>
  <c r="M1204" i="18"/>
  <c r="L1204" i="18"/>
  <c r="K1204" i="18"/>
  <c r="J1204" i="18"/>
  <c r="I1204" i="18"/>
  <c r="H1204" i="18"/>
  <c r="G1204" i="18"/>
  <c r="F1204" i="18"/>
  <c r="E1204" i="18"/>
  <c r="D1204" i="18"/>
  <c r="M1013" i="18"/>
  <c r="L1013" i="18"/>
  <c r="K1013" i="18"/>
  <c r="J1013" i="18"/>
  <c r="I1013" i="18"/>
  <c r="H1013" i="18"/>
  <c r="G1013" i="18"/>
  <c r="F1013" i="18"/>
  <c r="E1013" i="18"/>
  <c r="D1013" i="18"/>
  <c r="M514" i="18"/>
  <c r="L514" i="18"/>
  <c r="K514" i="18"/>
  <c r="J514" i="18"/>
  <c r="I514" i="18"/>
  <c r="H514" i="18"/>
  <c r="G514" i="18"/>
  <c r="F514" i="18"/>
  <c r="E514" i="18"/>
  <c r="D514" i="18"/>
  <c r="M471" i="18"/>
  <c r="L471" i="18"/>
  <c r="K471" i="18"/>
  <c r="J471" i="18"/>
  <c r="I471" i="18"/>
  <c r="H471" i="18"/>
  <c r="G471" i="18"/>
  <c r="F471" i="18"/>
  <c r="E471" i="18"/>
  <c r="D471" i="18"/>
  <c r="M470" i="18"/>
  <c r="L470" i="18"/>
  <c r="K470" i="18"/>
  <c r="J470" i="18"/>
  <c r="I470" i="18"/>
  <c r="H470" i="18"/>
  <c r="G470" i="18"/>
  <c r="F470" i="18"/>
  <c r="E470" i="18"/>
  <c r="D470" i="18"/>
  <c r="M469" i="18"/>
  <c r="L469" i="18"/>
  <c r="K469" i="18"/>
  <c r="J469" i="18"/>
  <c r="I469" i="18"/>
  <c r="H469" i="18"/>
  <c r="G469" i="18"/>
  <c r="F469" i="18"/>
  <c r="E469" i="18"/>
  <c r="D469" i="18"/>
  <c r="M468" i="18"/>
  <c r="L468" i="18"/>
  <c r="K468" i="18"/>
  <c r="J468" i="18"/>
  <c r="I468" i="18"/>
  <c r="H468" i="18"/>
  <c r="G468" i="18"/>
  <c r="F468" i="18"/>
  <c r="E468" i="18"/>
  <c r="D468" i="18"/>
  <c r="M467" i="18"/>
  <c r="L467" i="18"/>
  <c r="K467" i="18"/>
  <c r="J467" i="18"/>
  <c r="I467" i="18"/>
  <c r="H467" i="18"/>
  <c r="G467" i="18"/>
  <c r="F467" i="18"/>
  <c r="E467" i="18"/>
  <c r="D467" i="18"/>
  <c r="M466" i="18"/>
  <c r="L466" i="18"/>
  <c r="K466" i="18"/>
  <c r="J466" i="18"/>
  <c r="I466" i="18"/>
  <c r="H466" i="18"/>
  <c r="G466" i="18"/>
  <c r="F466" i="18"/>
  <c r="E466" i="18"/>
  <c r="D466" i="18"/>
  <c r="M465" i="18"/>
  <c r="L465" i="18"/>
  <c r="K465" i="18"/>
  <c r="J465" i="18"/>
  <c r="I465" i="18"/>
  <c r="H465" i="18"/>
  <c r="G465" i="18"/>
  <c r="F465" i="18"/>
  <c r="E465" i="18"/>
  <c r="D465" i="18"/>
  <c r="M464" i="18"/>
  <c r="L464" i="18"/>
  <c r="K464" i="18"/>
  <c r="J464" i="18"/>
  <c r="I464" i="18"/>
  <c r="H464" i="18"/>
  <c r="G464" i="18"/>
  <c r="F464" i="18"/>
  <c r="E464" i="18"/>
  <c r="D464" i="18"/>
  <c r="M463" i="18"/>
  <c r="L463" i="18"/>
  <c r="K463" i="18"/>
  <c r="J463" i="18"/>
  <c r="I463" i="18"/>
  <c r="H463" i="18"/>
  <c r="G463" i="18"/>
  <c r="F463" i="18"/>
  <c r="E463" i="18"/>
  <c r="D463" i="18"/>
  <c r="M462" i="18"/>
  <c r="L462" i="18"/>
  <c r="K462" i="18"/>
  <c r="J462" i="18"/>
  <c r="I462" i="18"/>
  <c r="H462" i="18"/>
  <c r="G462" i="18"/>
  <c r="F462" i="18"/>
  <c r="E462" i="18"/>
  <c r="D462" i="18"/>
  <c r="M461" i="18"/>
  <c r="L461" i="18"/>
  <c r="K461" i="18"/>
  <c r="J461" i="18"/>
  <c r="I461" i="18"/>
  <c r="H461" i="18"/>
  <c r="G461" i="18"/>
  <c r="F461" i="18"/>
  <c r="E461" i="18"/>
  <c r="D461" i="18"/>
  <c r="M460" i="18"/>
  <c r="L460" i="18"/>
  <c r="K460" i="18"/>
  <c r="J460" i="18"/>
  <c r="I460" i="18"/>
  <c r="H460" i="18"/>
  <c r="G460" i="18"/>
  <c r="F460" i="18"/>
  <c r="E460" i="18"/>
  <c r="D460" i="18"/>
  <c r="M459" i="18"/>
  <c r="L459" i="18"/>
  <c r="K459" i="18"/>
  <c r="J459" i="18"/>
  <c r="I459" i="18"/>
  <c r="H459" i="18"/>
  <c r="G459" i="18"/>
  <c r="F459" i="18"/>
  <c r="E459" i="18"/>
  <c r="D459" i="18"/>
  <c r="M458" i="18"/>
  <c r="L458" i="18"/>
  <c r="K458" i="18"/>
  <c r="J458" i="18"/>
  <c r="I458" i="18"/>
  <c r="H458" i="18"/>
  <c r="G458" i="18"/>
  <c r="F458" i="18"/>
  <c r="E458" i="18"/>
  <c r="D458" i="18"/>
  <c r="M457" i="18"/>
  <c r="L457" i="18"/>
  <c r="K457" i="18"/>
  <c r="J457" i="18"/>
  <c r="I457" i="18"/>
  <c r="H457" i="18"/>
  <c r="G457" i="18"/>
  <c r="F457" i="18"/>
  <c r="E457" i="18"/>
  <c r="D457" i="18"/>
  <c r="M456" i="18"/>
  <c r="L456" i="18"/>
  <c r="K456" i="18"/>
  <c r="J456" i="18"/>
  <c r="I456" i="18"/>
  <c r="H456" i="18"/>
  <c r="G456" i="18"/>
  <c r="F456" i="18"/>
  <c r="E456" i="18"/>
  <c r="D456" i="18"/>
  <c r="M455" i="18"/>
  <c r="L455" i="18"/>
  <c r="K455" i="18"/>
  <c r="J455" i="18"/>
  <c r="I455" i="18"/>
  <c r="H455" i="18"/>
  <c r="G455" i="18"/>
  <c r="F455" i="18"/>
  <c r="E455" i="18"/>
  <c r="D455" i="18"/>
  <c r="M26" i="18"/>
  <c r="L26" i="18"/>
  <c r="K26" i="18"/>
  <c r="J26" i="18"/>
  <c r="I26" i="18"/>
  <c r="H26" i="18"/>
  <c r="G26" i="18"/>
  <c r="F26" i="18"/>
  <c r="E26" i="18"/>
  <c r="D26" i="18"/>
  <c r="M25" i="18"/>
  <c r="L25" i="18"/>
  <c r="K25" i="18"/>
  <c r="J25" i="18"/>
  <c r="I25" i="18"/>
  <c r="H25" i="18"/>
  <c r="G25" i="18"/>
  <c r="F25" i="18"/>
  <c r="E25" i="18"/>
  <c r="D25" i="18"/>
  <c r="M24" i="18"/>
  <c r="L24" i="18"/>
  <c r="K24" i="18"/>
  <c r="J24" i="18"/>
  <c r="I24" i="18"/>
  <c r="H24" i="18"/>
  <c r="G24" i="18"/>
  <c r="F24" i="18"/>
  <c r="E24" i="18"/>
  <c r="D24" i="18"/>
  <c r="M23" i="18"/>
  <c r="L23" i="18"/>
  <c r="K23" i="18"/>
  <c r="J23" i="18"/>
  <c r="I23" i="18"/>
  <c r="H23" i="18"/>
  <c r="G23" i="18"/>
  <c r="F23" i="18"/>
  <c r="E23" i="18"/>
  <c r="D23" i="18"/>
  <c r="M22" i="18"/>
  <c r="L22" i="18"/>
  <c r="K22" i="18"/>
  <c r="J22" i="18"/>
  <c r="I22" i="18"/>
  <c r="H22" i="18"/>
  <c r="G22" i="18"/>
  <c r="F22" i="18"/>
  <c r="E22" i="18"/>
  <c r="D22" i="18"/>
  <c r="M21" i="18"/>
  <c r="L21" i="18"/>
  <c r="K21" i="18"/>
  <c r="J21" i="18"/>
  <c r="I21" i="18"/>
  <c r="H21" i="18"/>
  <c r="G21" i="18"/>
  <c r="F21" i="18"/>
  <c r="E21" i="18"/>
  <c r="D21" i="18"/>
  <c r="M20" i="18"/>
  <c r="L20" i="18"/>
  <c r="K20" i="18"/>
  <c r="J20" i="18"/>
  <c r="I20" i="18"/>
  <c r="H20" i="18"/>
  <c r="G20" i="18"/>
  <c r="F20" i="18"/>
  <c r="E20" i="18"/>
  <c r="D20" i="18"/>
  <c r="M19" i="18"/>
  <c r="L19" i="18"/>
  <c r="K19" i="18"/>
  <c r="J19" i="18"/>
  <c r="I19" i="18"/>
  <c r="H19" i="18"/>
  <c r="G19" i="18"/>
  <c r="F19" i="18"/>
  <c r="E19" i="18"/>
  <c r="D19" i="18"/>
  <c r="M18" i="18"/>
  <c r="L18" i="18"/>
  <c r="K18" i="18"/>
  <c r="J18" i="18"/>
  <c r="I18" i="18"/>
  <c r="H18" i="18"/>
  <c r="G18" i="18"/>
  <c r="F18" i="18"/>
  <c r="E18" i="18"/>
  <c r="D18" i="18"/>
  <c r="M17" i="18"/>
  <c r="L17" i="18"/>
  <c r="K17" i="18"/>
  <c r="J17" i="18"/>
  <c r="I17" i="18"/>
  <c r="H17" i="18"/>
  <c r="G17" i="18"/>
  <c r="F17" i="18"/>
  <c r="E17" i="18"/>
  <c r="D17" i="18"/>
  <c r="M16" i="18"/>
  <c r="L16" i="18"/>
  <c r="K16" i="18"/>
  <c r="J16" i="18"/>
  <c r="I16" i="18"/>
  <c r="H16" i="18"/>
  <c r="G16" i="18"/>
  <c r="F16" i="18"/>
  <c r="E16" i="18"/>
  <c r="D16" i="18"/>
  <c r="M15" i="18"/>
  <c r="L15" i="18"/>
  <c r="K15" i="18"/>
  <c r="J15" i="18"/>
  <c r="I15" i="18"/>
  <c r="H15" i="18"/>
  <c r="G15" i="18"/>
  <c r="F15" i="18"/>
  <c r="E15" i="18"/>
  <c r="D15" i="18"/>
  <c r="M14" i="18"/>
  <c r="L14" i="18"/>
  <c r="K14" i="18"/>
  <c r="J14" i="18"/>
  <c r="I14" i="18"/>
  <c r="H14" i="18"/>
  <c r="G14" i="18"/>
  <c r="F14" i="18"/>
  <c r="E14" i="18"/>
  <c r="D14" i="18"/>
  <c r="M13" i="18"/>
  <c r="L13" i="18"/>
  <c r="K13" i="18"/>
  <c r="J13" i="18"/>
  <c r="I13" i="18"/>
  <c r="H13" i="18"/>
  <c r="G13" i="18"/>
  <c r="F13" i="18"/>
  <c r="E13" i="18"/>
  <c r="D13" i="18"/>
  <c r="G4" i="17"/>
  <c r="E36" i="11" l="1"/>
  <c r="D36" i="11"/>
  <c r="E35" i="11"/>
  <c r="D35" i="11"/>
  <c r="F35" i="11" s="1"/>
  <c r="E34" i="11"/>
  <c r="D34" i="11"/>
  <c r="E33" i="11"/>
  <c r="D33" i="11"/>
  <c r="F33" i="11" s="1"/>
  <c r="E32" i="11"/>
  <c r="F32" i="11" s="1"/>
  <c r="D32" i="11"/>
  <c r="E31" i="11"/>
  <c r="D31" i="11"/>
  <c r="F31" i="11" s="1"/>
  <c r="E30" i="11"/>
  <c r="F30" i="11" s="1"/>
  <c r="E29" i="11"/>
  <c r="D29" i="11"/>
  <c r="E28" i="11"/>
  <c r="F29" i="11" l="1"/>
  <c r="F34" i="11"/>
  <c r="F28" i="11"/>
  <c r="F36" i="11"/>
  <c r="D10" i="7"/>
  <c r="M524" i="18"/>
  <c r="L524" i="18"/>
  <c r="K524" i="18"/>
  <c r="J524" i="18"/>
  <c r="I524" i="18"/>
  <c r="H524" i="18"/>
  <c r="G524" i="18"/>
  <c r="F524" i="18"/>
  <c r="E524" i="18"/>
  <c r="D524" i="18"/>
  <c r="C14" i="8" l="1"/>
  <c r="I11" i="4"/>
  <c r="F6" i="4" s="1"/>
  <c r="F7" i="4" s="1"/>
  <c r="H11" i="4"/>
  <c r="E6" i="4" s="1"/>
  <c r="E7" i="4" s="1"/>
  <c r="G11" i="4"/>
  <c r="H6" i="4" s="1"/>
  <c r="H7" i="4" s="1"/>
  <c r="L153" i="26"/>
  <c r="M152" i="26"/>
  <c r="M151" i="26"/>
  <c r="M148" i="26"/>
  <c r="M147" i="26"/>
  <c r="M145" i="26"/>
  <c r="M144" i="26"/>
  <c r="M143" i="26"/>
  <c r="M142" i="26"/>
  <c r="M139" i="26"/>
  <c r="M138" i="26"/>
  <c r="M137" i="26"/>
  <c r="M131" i="26"/>
  <c r="M129" i="26"/>
  <c r="M128" i="26"/>
  <c r="M127" i="26"/>
  <c r="M125" i="26"/>
  <c r="M122" i="26"/>
  <c r="M120" i="26"/>
  <c r="M119" i="26"/>
  <c r="M117" i="26"/>
  <c r="M113" i="26"/>
  <c r="M112" i="26"/>
  <c r="M108" i="26"/>
  <c r="M106" i="26"/>
  <c r="M105" i="26"/>
  <c r="M103" i="26"/>
  <c r="M100" i="26"/>
  <c r="M98" i="26"/>
  <c r="M96" i="26"/>
  <c r="M95" i="26"/>
  <c r="M94" i="26"/>
  <c r="M92" i="26"/>
  <c r="M91" i="26"/>
  <c r="M88" i="26"/>
  <c r="M86" i="26"/>
  <c r="M84" i="26"/>
  <c r="M83" i="26"/>
  <c r="M82" i="26"/>
  <c r="M79" i="26"/>
  <c r="M78" i="26"/>
  <c r="M77" i="26"/>
  <c r="M76" i="26"/>
  <c r="M73" i="26"/>
  <c r="M72" i="26"/>
  <c r="M69" i="26"/>
  <c r="M68" i="26"/>
  <c r="M67" i="26"/>
  <c r="M66" i="26"/>
  <c r="M65" i="26"/>
  <c r="M64" i="26"/>
  <c r="M60" i="26"/>
  <c r="M58" i="26"/>
  <c r="M57" i="26"/>
  <c r="M56" i="26"/>
  <c r="M55" i="26"/>
  <c r="M54" i="26"/>
  <c r="M53" i="26"/>
  <c r="M52" i="26"/>
  <c r="M51" i="26"/>
  <c r="M50" i="26"/>
  <c r="M49" i="26"/>
  <c r="M47" i="26"/>
  <c r="M46" i="26"/>
  <c r="M44" i="26"/>
  <c r="M43" i="26"/>
  <c r="M42" i="26"/>
  <c r="M35" i="26"/>
  <c r="M34" i="26"/>
  <c r="M33" i="26"/>
  <c r="M31" i="26"/>
  <c r="M30" i="26"/>
  <c r="M29" i="26"/>
  <c r="M27" i="26"/>
  <c r="M26" i="26"/>
  <c r="M23" i="26"/>
  <c r="M22" i="26"/>
  <c r="M21" i="26"/>
  <c r="M20" i="26"/>
  <c r="M19" i="26"/>
  <c r="M18" i="26"/>
  <c r="M14" i="26"/>
  <c r="M13" i="26"/>
  <c r="M10" i="26"/>
  <c r="M9" i="26"/>
  <c r="M8" i="26"/>
  <c r="M7" i="26"/>
  <c r="M6" i="26"/>
  <c r="M3" i="26"/>
  <c r="K54" i="11"/>
  <c r="K55" i="11"/>
  <c r="G7" i="4" l="1"/>
  <c r="K7" i="4"/>
  <c r="L7" i="4" s="1"/>
  <c r="M153" i="26"/>
  <c r="K56" i="11"/>
  <c r="M1908" i="18" l="1"/>
  <c r="L1908" i="18"/>
  <c r="K1908" i="18"/>
  <c r="J1908" i="18"/>
  <c r="I1908" i="18"/>
  <c r="H1908" i="18"/>
  <c r="G1908" i="18"/>
  <c r="F1908" i="18"/>
  <c r="E1908" i="18"/>
  <c r="D1908" i="18"/>
  <c r="M1907" i="18"/>
  <c r="L1907" i="18"/>
  <c r="K1907" i="18"/>
  <c r="J1907" i="18"/>
  <c r="I1907" i="18"/>
  <c r="H1907" i="18"/>
  <c r="G1907" i="18"/>
  <c r="F1907" i="18"/>
  <c r="E1907" i="18"/>
  <c r="D1907" i="18"/>
  <c r="M1906" i="18"/>
  <c r="L1906" i="18"/>
  <c r="K1906" i="18"/>
  <c r="J1906" i="18"/>
  <c r="I1906" i="18"/>
  <c r="H1906" i="18"/>
  <c r="G1906" i="18"/>
  <c r="F1906" i="18"/>
  <c r="E1906" i="18"/>
  <c r="D1906" i="18"/>
  <c r="M1905" i="18"/>
  <c r="L1905" i="18"/>
  <c r="K1905" i="18"/>
  <c r="J1905" i="18"/>
  <c r="I1905" i="18"/>
  <c r="H1905" i="18"/>
  <c r="G1905" i="18"/>
  <c r="F1905" i="18"/>
  <c r="E1905" i="18"/>
  <c r="D1905" i="18"/>
  <c r="M1904" i="18"/>
  <c r="L1904" i="18"/>
  <c r="K1904" i="18"/>
  <c r="J1904" i="18"/>
  <c r="I1904" i="18"/>
  <c r="H1904" i="18"/>
  <c r="G1904" i="18"/>
  <c r="F1904" i="18"/>
  <c r="E1904" i="18"/>
  <c r="D1904" i="18"/>
  <c r="M1903" i="18"/>
  <c r="L1903" i="18"/>
  <c r="K1903" i="18"/>
  <c r="J1903" i="18"/>
  <c r="I1903" i="18"/>
  <c r="H1903" i="18"/>
  <c r="G1903" i="18"/>
  <c r="F1903" i="18"/>
  <c r="E1903" i="18"/>
  <c r="D1903" i="18"/>
  <c r="M1902" i="18"/>
  <c r="L1902" i="18"/>
  <c r="K1902" i="18"/>
  <c r="J1902" i="18"/>
  <c r="I1902" i="18"/>
  <c r="H1902" i="18"/>
  <c r="G1902" i="18"/>
  <c r="F1902" i="18"/>
  <c r="E1902" i="18"/>
  <c r="D1902" i="18"/>
  <c r="M1901" i="18"/>
  <c r="L1901" i="18"/>
  <c r="K1901" i="18"/>
  <c r="J1901" i="18"/>
  <c r="I1901" i="18"/>
  <c r="H1901" i="18"/>
  <c r="G1901" i="18"/>
  <c r="F1901" i="18"/>
  <c r="E1901" i="18"/>
  <c r="D1901" i="18"/>
  <c r="M1900" i="18"/>
  <c r="L1900" i="18"/>
  <c r="K1900" i="18"/>
  <c r="J1900" i="18"/>
  <c r="I1900" i="18"/>
  <c r="H1900" i="18"/>
  <c r="G1900" i="18"/>
  <c r="F1900" i="18"/>
  <c r="E1900" i="18"/>
  <c r="D1900" i="18"/>
  <c r="M1899" i="18"/>
  <c r="L1899" i="18"/>
  <c r="K1899" i="18"/>
  <c r="J1899" i="18"/>
  <c r="I1899" i="18"/>
  <c r="H1899" i="18"/>
  <c r="G1899" i="18"/>
  <c r="F1899" i="18"/>
  <c r="E1899" i="18"/>
  <c r="D1899" i="18"/>
  <c r="M1413" i="18"/>
  <c r="L1413" i="18"/>
  <c r="K1413" i="18"/>
  <c r="J1413" i="18"/>
  <c r="I1413" i="18"/>
  <c r="H1413" i="18"/>
  <c r="G1413" i="18"/>
  <c r="F1413" i="18"/>
  <c r="E1413" i="18"/>
  <c r="D1413" i="18"/>
  <c r="M1020" i="18"/>
  <c r="L1020" i="18"/>
  <c r="K1020" i="18"/>
  <c r="J1020" i="18"/>
  <c r="I1020" i="18"/>
  <c r="H1020" i="18"/>
  <c r="G1020" i="18"/>
  <c r="F1020" i="18"/>
  <c r="E1020" i="18"/>
  <c r="D1020" i="18"/>
  <c r="M1019" i="18"/>
  <c r="L1019" i="18"/>
  <c r="K1019" i="18"/>
  <c r="J1019" i="18"/>
  <c r="I1019" i="18"/>
  <c r="H1019" i="18"/>
  <c r="G1019" i="18"/>
  <c r="F1019" i="18"/>
  <c r="E1019" i="18"/>
  <c r="D1019" i="18"/>
  <c r="M1018" i="18"/>
  <c r="L1018" i="18"/>
  <c r="K1018" i="18"/>
  <c r="J1018" i="18"/>
  <c r="I1018" i="18"/>
  <c r="H1018" i="18"/>
  <c r="G1018" i="18"/>
  <c r="F1018" i="18"/>
  <c r="E1018" i="18"/>
  <c r="D1018" i="18"/>
  <c r="M1017" i="18"/>
  <c r="L1017" i="18"/>
  <c r="K1017" i="18"/>
  <c r="J1017" i="18"/>
  <c r="I1017" i="18"/>
  <c r="H1017" i="18"/>
  <c r="G1017" i="18"/>
  <c r="F1017" i="18"/>
  <c r="E1017" i="18"/>
  <c r="D1017" i="18"/>
  <c r="M1016" i="18"/>
  <c r="L1016" i="18"/>
  <c r="K1016" i="18"/>
  <c r="J1016" i="18"/>
  <c r="I1016" i="18"/>
  <c r="H1016" i="18"/>
  <c r="G1016" i="18"/>
  <c r="F1016" i="18"/>
  <c r="E1016" i="18"/>
  <c r="D1016" i="18"/>
  <c r="M1015" i="18"/>
  <c r="L1015" i="18"/>
  <c r="K1015" i="18"/>
  <c r="J1015" i="18"/>
  <c r="I1015" i="18"/>
  <c r="H1015" i="18"/>
  <c r="G1015" i="18"/>
  <c r="F1015" i="18"/>
  <c r="E1015" i="18"/>
  <c r="D1015" i="18"/>
  <c r="M1014" i="18"/>
  <c r="L1014" i="18"/>
  <c r="K1014" i="18"/>
  <c r="J1014" i="18"/>
  <c r="I1014" i="18"/>
  <c r="H1014" i="18"/>
  <c r="G1014" i="18"/>
  <c r="F1014" i="18"/>
  <c r="E1014" i="18"/>
  <c r="D1014" i="18"/>
  <c r="M1012" i="18"/>
  <c r="L1012" i="18"/>
  <c r="K1012" i="18"/>
  <c r="J1012" i="18"/>
  <c r="I1012" i="18"/>
  <c r="H1012" i="18"/>
  <c r="G1012" i="18"/>
  <c r="F1012" i="18"/>
  <c r="E1012" i="18"/>
  <c r="D1012" i="18"/>
  <c r="M1011" i="18"/>
  <c r="L1011" i="18"/>
  <c r="K1011" i="18"/>
  <c r="J1011" i="18"/>
  <c r="I1011" i="18"/>
  <c r="H1011" i="18"/>
  <c r="G1011" i="18"/>
  <c r="F1011" i="18"/>
  <c r="E1011" i="18"/>
  <c r="D1011" i="18"/>
  <c r="M1010" i="18"/>
  <c r="L1010" i="18"/>
  <c r="K1010" i="18"/>
  <c r="J1010" i="18"/>
  <c r="I1010" i="18"/>
  <c r="H1010" i="18"/>
  <c r="G1010" i="18"/>
  <c r="F1010" i="18"/>
  <c r="E1010" i="18"/>
  <c r="D1010" i="18"/>
  <c r="M1009" i="18"/>
  <c r="L1009" i="18"/>
  <c r="K1009" i="18"/>
  <c r="J1009" i="18"/>
  <c r="I1009" i="18"/>
  <c r="H1009" i="18"/>
  <c r="G1009" i="18"/>
  <c r="F1009" i="18"/>
  <c r="E1009" i="18"/>
  <c r="D1009" i="18"/>
  <c r="M1008" i="18"/>
  <c r="L1008" i="18"/>
  <c r="K1008" i="18"/>
  <c r="J1008" i="18"/>
  <c r="I1008" i="18"/>
  <c r="H1008" i="18"/>
  <c r="G1008" i="18"/>
  <c r="F1008" i="18"/>
  <c r="E1008" i="18"/>
  <c r="D1008" i="18"/>
  <c r="M1007" i="18"/>
  <c r="L1007" i="18"/>
  <c r="K1007" i="18"/>
  <c r="J1007" i="18"/>
  <c r="I1007" i="18"/>
  <c r="H1007" i="18"/>
  <c r="G1007" i="18"/>
  <c r="F1007" i="18"/>
  <c r="E1007" i="18"/>
  <c r="D1007" i="18"/>
  <c r="M1006" i="18"/>
  <c r="L1006" i="18"/>
  <c r="K1006" i="18"/>
  <c r="J1006" i="18"/>
  <c r="I1006" i="18"/>
  <c r="H1006" i="18"/>
  <c r="G1006" i="18"/>
  <c r="F1006" i="18"/>
  <c r="E1006" i="18"/>
  <c r="D1006" i="18"/>
  <c r="M1005" i="18"/>
  <c r="L1005" i="18"/>
  <c r="K1005" i="18"/>
  <c r="J1005" i="18"/>
  <c r="I1005" i="18"/>
  <c r="H1005" i="18"/>
  <c r="G1005" i="18"/>
  <c r="F1005" i="18"/>
  <c r="E1005" i="18"/>
  <c r="D1005" i="18"/>
  <c r="M1004" i="18"/>
  <c r="L1004" i="18"/>
  <c r="K1004" i="18"/>
  <c r="J1004" i="18"/>
  <c r="I1004" i="18"/>
  <c r="H1004" i="18"/>
  <c r="G1004" i="18"/>
  <c r="F1004" i="18"/>
  <c r="E1004" i="18"/>
  <c r="D1004" i="18"/>
  <c r="M1003" i="18"/>
  <c r="L1003" i="18"/>
  <c r="K1003" i="18"/>
  <c r="J1003" i="18"/>
  <c r="I1003" i="18"/>
  <c r="H1003" i="18"/>
  <c r="G1003" i="18"/>
  <c r="F1003" i="18"/>
  <c r="E1003" i="18"/>
  <c r="D1003" i="18"/>
  <c r="M816" i="18"/>
  <c r="L816" i="18"/>
  <c r="K816" i="18"/>
  <c r="J816" i="18"/>
  <c r="I816" i="18"/>
  <c r="H816" i="18"/>
  <c r="G816" i="18"/>
  <c r="F816" i="18"/>
  <c r="E816" i="18"/>
  <c r="D816" i="18"/>
  <c r="M815" i="18"/>
  <c r="L815" i="18"/>
  <c r="K815" i="18"/>
  <c r="J815" i="18"/>
  <c r="I815" i="18"/>
  <c r="H815" i="18"/>
  <c r="G815" i="18"/>
  <c r="F815" i="18"/>
  <c r="E815" i="18"/>
  <c r="D815" i="18"/>
  <c r="M814" i="18"/>
  <c r="L814" i="18"/>
  <c r="K814" i="18"/>
  <c r="J814" i="18"/>
  <c r="I814" i="18"/>
  <c r="H814" i="18"/>
  <c r="G814" i="18"/>
  <c r="F814" i="18"/>
  <c r="E814" i="18"/>
  <c r="D814" i="18"/>
  <c r="M813" i="18"/>
  <c r="L813" i="18"/>
  <c r="K813" i="18"/>
  <c r="J813" i="18"/>
  <c r="I813" i="18"/>
  <c r="H813" i="18"/>
  <c r="G813" i="18"/>
  <c r="F813" i="18"/>
  <c r="E813" i="18"/>
  <c r="D813" i="18"/>
  <c r="M812" i="18"/>
  <c r="L812" i="18"/>
  <c r="K812" i="18"/>
  <c r="J812" i="18"/>
  <c r="I812" i="18"/>
  <c r="H812" i="18"/>
  <c r="G812" i="18"/>
  <c r="F812" i="18"/>
  <c r="E812" i="18"/>
  <c r="D812" i="18"/>
  <c r="M811" i="18"/>
  <c r="L811" i="18"/>
  <c r="K811" i="18"/>
  <c r="J811" i="18"/>
  <c r="I811" i="18"/>
  <c r="H811" i="18"/>
  <c r="G811" i="18"/>
  <c r="F811" i="18"/>
  <c r="E811" i="18"/>
  <c r="D811" i="18"/>
  <c r="M810" i="18"/>
  <c r="L810" i="18"/>
  <c r="K810" i="18"/>
  <c r="J810" i="18"/>
  <c r="I810" i="18"/>
  <c r="H810" i="18"/>
  <c r="G810" i="18"/>
  <c r="F810" i="18"/>
  <c r="E810" i="18"/>
  <c r="D810" i="18"/>
  <c r="M809" i="18"/>
  <c r="L809" i="18"/>
  <c r="K809" i="18"/>
  <c r="J809" i="18"/>
  <c r="I809" i="18"/>
  <c r="H809" i="18"/>
  <c r="G809" i="18"/>
  <c r="F809" i="18"/>
  <c r="E809" i="18"/>
  <c r="D809" i="18"/>
  <c r="M808" i="18"/>
  <c r="L808" i="18"/>
  <c r="K808" i="18"/>
  <c r="J808" i="18"/>
  <c r="I808" i="18"/>
  <c r="H808" i="18"/>
  <c r="G808" i="18"/>
  <c r="F808" i="18"/>
  <c r="E808" i="18"/>
  <c r="D808" i="18"/>
  <c r="M807" i="18"/>
  <c r="L807" i="18"/>
  <c r="K807" i="18"/>
  <c r="J807" i="18"/>
  <c r="I807" i="18"/>
  <c r="H807" i="18"/>
  <c r="G807" i="18"/>
  <c r="F807" i="18"/>
  <c r="E807" i="18"/>
  <c r="D807" i="18"/>
  <c r="M512" i="18"/>
  <c r="L512" i="18"/>
  <c r="K512" i="18"/>
  <c r="J512" i="18"/>
  <c r="I512" i="18"/>
  <c r="H512" i="18"/>
  <c r="G512" i="18"/>
  <c r="F512" i="18"/>
  <c r="E512" i="18"/>
  <c r="D512" i="18"/>
  <c r="M487" i="18"/>
  <c r="L487" i="18"/>
  <c r="K487" i="18"/>
  <c r="J487" i="18"/>
  <c r="I487" i="18"/>
  <c r="H487" i="18"/>
  <c r="G487" i="18"/>
  <c r="F487" i="18"/>
  <c r="E487" i="18"/>
  <c r="D487" i="18"/>
  <c r="M486" i="18"/>
  <c r="L486" i="18"/>
  <c r="K486" i="18"/>
  <c r="J486" i="18"/>
  <c r="I486" i="18"/>
  <c r="H486" i="18"/>
  <c r="G486" i="18"/>
  <c r="F486" i="18"/>
  <c r="E486" i="18"/>
  <c r="D486" i="18"/>
  <c r="M485" i="18"/>
  <c r="L485" i="18"/>
  <c r="K485" i="18"/>
  <c r="J485" i="18"/>
  <c r="I485" i="18"/>
  <c r="H485" i="18"/>
  <c r="G485" i="18"/>
  <c r="F485" i="18"/>
  <c r="E485" i="18"/>
  <c r="D485" i="18"/>
  <c r="M484" i="18"/>
  <c r="L484" i="18"/>
  <c r="K484" i="18"/>
  <c r="J484" i="18"/>
  <c r="I484" i="18"/>
  <c r="H484" i="18"/>
  <c r="G484" i="18"/>
  <c r="F484" i="18"/>
  <c r="E484" i="18"/>
  <c r="D484" i="18"/>
  <c r="M483" i="18"/>
  <c r="L483" i="18"/>
  <c r="K483" i="18"/>
  <c r="J483" i="18"/>
  <c r="I483" i="18"/>
  <c r="H483" i="18"/>
  <c r="G483" i="18"/>
  <c r="F483" i="18"/>
  <c r="E483" i="18"/>
  <c r="D483" i="18"/>
  <c r="M482" i="18"/>
  <c r="L482" i="18"/>
  <c r="K482" i="18"/>
  <c r="J482" i="18"/>
  <c r="I482" i="18"/>
  <c r="H482" i="18"/>
  <c r="G482" i="18"/>
  <c r="F482" i="18"/>
  <c r="E482" i="18"/>
  <c r="D482" i="18"/>
  <c r="M481" i="18"/>
  <c r="L481" i="18"/>
  <c r="K481" i="18"/>
  <c r="J481" i="18"/>
  <c r="I481" i="18"/>
  <c r="H481" i="18"/>
  <c r="G481" i="18"/>
  <c r="F481" i="18"/>
  <c r="E481" i="18"/>
  <c r="D481" i="18"/>
  <c r="M480" i="18"/>
  <c r="L480" i="18"/>
  <c r="K480" i="18"/>
  <c r="J480" i="18"/>
  <c r="I480" i="18"/>
  <c r="H480" i="18"/>
  <c r="G480" i="18"/>
  <c r="F480" i="18"/>
  <c r="E480" i="18"/>
  <c r="D480" i="18"/>
  <c r="M479" i="18"/>
  <c r="L479" i="18"/>
  <c r="K479" i="18"/>
  <c r="J479" i="18"/>
  <c r="I479" i="18"/>
  <c r="H479" i="18"/>
  <c r="G479" i="18"/>
  <c r="F479" i="18"/>
  <c r="E479" i="18"/>
  <c r="D479" i="18"/>
  <c r="M478" i="18"/>
  <c r="L478" i="18"/>
  <c r="K478" i="18"/>
  <c r="J478" i="18"/>
  <c r="I478" i="18"/>
  <c r="H478" i="18"/>
  <c r="G478" i="18"/>
  <c r="F478" i="18"/>
  <c r="E478" i="18"/>
  <c r="D478" i="18"/>
  <c r="M477" i="18"/>
  <c r="L477" i="18"/>
  <c r="K477" i="18"/>
  <c r="J477" i="18"/>
  <c r="I477" i="18"/>
  <c r="H477" i="18"/>
  <c r="G477" i="18"/>
  <c r="F477" i="18"/>
  <c r="E477" i="18"/>
  <c r="D477" i="18"/>
  <c r="M476" i="18"/>
  <c r="L476" i="18"/>
  <c r="K476" i="18"/>
  <c r="J476" i="18"/>
  <c r="I476" i="18"/>
  <c r="H476" i="18"/>
  <c r="G476" i="18"/>
  <c r="F476" i="18"/>
  <c r="E476" i="18"/>
  <c r="D476" i="18"/>
  <c r="M475" i="18"/>
  <c r="L475" i="18"/>
  <c r="K475" i="18"/>
  <c r="J475" i="18"/>
  <c r="I475" i="18"/>
  <c r="H475" i="18"/>
  <c r="G475" i="18"/>
  <c r="F475" i="18"/>
  <c r="E475" i="18"/>
  <c r="D475" i="18"/>
  <c r="M474" i="18"/>
  <c r="L474" i="18"/>
  <c r="K474" i="18"/>
  <c r="J474" i="18"/>
  <c r="I474" i="18"/>
  <c r="H474" i="18"/>
  <c r="G474" i="18"/>
  <c r="F474" i="18"/>
  <c r="E474" i="18"/>
  <c r="D474" i="18"/>
  <c r="M473" i="18"/>
  <c r="L473" i="18"/>
  <c r="K473" i="18"/>
  <c r="J473" i="18"/>
  <c r="I473" i="18"/>
  <c r="H473" i="18"/>
  <c r="G473" i="18"/>
  <c r="F473" i="18"/>
  <c r="E473" i="18"/>
  <c r="D473" i="18"/>
  <c r="M472" i="18"/>
  <c r="L472" i="18"/>
  <c r="K472" i="18"/>
  <c r="J472" i="18"/>
  <c r="I472" i="18"/>
  <c r="H472" i="18"/>
  <c r="G472" i="18"/>
  <c r="F472" i="18"/>
  <c r="E472" i="18"/>
  <c r="D472" i="18"/>
  <c r="M454" i="18"/>
  <c r="L454" i="18"/>
  <c r="K454" i="18"/>
  <c r="J454" i="18"/>
  <c r="I454" i="18"/>
  <c r="H454" i="18"/>
  <c r="G454" i="18"/>
  <c r="F454" i="18"/>
  <c r="E454" i="18"/>
  <c r="D454" i="18"/>
  <c r="M453" i="18"/>
  <c r="L453" i="18"/>
  <c r="K453" i="18"/>
  <c r="J453" i="18"/>
  <c r="I453" i="18"/>
  <c r="H453" i="18"/>
  <c r="G453" i="18"/>
  <c r="F453" i="18"/>
  <c r="E453" i="18"/>
  <c r="D453" i="18"/>
  <c r="M452" i="18"/>
  <c r="L452" i="18"/>
  <c r="K452" i="18"/>
  <c r="J452" i="18"/>
  <c r="I452" i="18"/>
  <c r="H452" i="18"/>
  <c r="G452" i="18"/>
  <c r="F452" i="18"/>
  <c r="E452" i="18"/>
  <c r="D452" i="18"/>
  <c r="M451" i="18"/>
  <c r="L451" i="18"/>
  <c r="K451" i="18"/>
  <c r="J451" i="18"/>
  <c r="I451" i="18"/>
  <c r="H451" i="18"/>
  <c r="G451" i="18"/>
  <c r="F451" i="18"/>
  <c r="E451" i="18"/>
  <c r="D451" i="18"/>
  <c r="G123" i="17"/>
  <c r="G35" i="17"/>
  <c r="M2869" i="18" l="1"/>
  <c r="L2869" i="18"/>
  <c r="K2869" i="18"/>
  <c r="J2869" i="18"/>
  <c r="I2869" i="18"/>
  <c r="H2869" i="18"/>
  <c r="G2869" i="18"/>
  <c r="F2869" i="18"/>
  <c r="E2869" i="18"/>
  <c r="D2869" i="18"/>
  <c r="M2602" i="18"/>
  <c r="L2602" i="18"/>
  <c r="K2602" i="18"/>
  <c r="J2602" i="18"/>
  <c r="I2602" i="18"/>
  <c r="H2602" i="18"/>
  <c r="G2602" i="18"/>
  <c r="F2602" i="18"/>
  <c r="E2602" i="18"/>
  <c r="D2602" i="18"/>
  <c r="M2601" i="18"/>
  <c r="L2601" i="18"/>
  <c r="K2601" i="18"/>
  <c r="J2601" i="18"/>
  <c r="I2601" i="18"/>
  <c r="H2601" i="18"/>
  <c r="G2601" i="18"/>
  <c r="F2601" i="18"/>
  <c r="E2601" i="18"/>
  <c r="D2601" i="18"/>
  <c r="M2600" i="18"/>
  <c r="L2600" i="18"/>
  <c r="K2600" i="18"/>
  <c r="J2600" i="18"/>
  <c r="I2600" i="18"/>
  <c r="H2600" i="18"/>
  <c r="G2600" i="18"/>
  <c r="F2600" i="18"/>
  <c r="E2600" i="18"/>
  <c r="D2600" i="18"/>
  <c r="M2599" i="18"/>
  <c r="L2599" i="18"/>
  <c r="K2599" i="18"/>
  <c r="J2599" i="18"/>
  <c r="I2599" i="18"/>
  <c r="H2599" i="18"/>
  <c r="G2599" i="18"/>
  <c r="F2599" i="18"/>
  <c r="E2599" i="18"/>
  <c r="D2599" i="18"/>
  <c r="M2598" i="18"/>
  <c r="L2598" i="18"/>
  <c r="K2598" i="18"/>
  <c r="J2598" i="18"/>
  <c r="I2598" i="18"/>
  <c r="H2598" i="18"/>
  <c r="G2598" i="18"/>
  <c r="F2598" i="18"/>
  <c r="E2598" i="18"/>
  <c r="D2598" i="18"/>
  <c r="M2597" i="18"/>
  <c r="L2597" i="18"/>
  <c r="K2597" i="18"/>
  <c r="J2597" i="18"/>
  <c r="I2597" i="18"/>
  <c r="H2597" i="18"/>
  <c r="G2597" i="18"/>
  <c r="F2597" i="18"/>
  <c r="E2597" i="18"/>
  <c r="D2597" i="18"/>
  <c r="M2596" i="18"/>
  <c r="L2596" i="18"/>
  <c r="K2596" i="18"/>
  <c r="J2596" i="18"/>
  <c r="I2596" i="18"/>
  <c r="H2596" i="18"/>
  <c r="G2596" i="18"/>
  <c r="F2596" i="18"/>
  <c r="E2596" i="18"/>
  <c r="D2596" i="18"/>
  <c r="M2595" i="18"/>
  <c r="L2595" i="18"/>
  <c r="K2595" i="18"/>
  <c r="J2595" i="18"/>
  <c r="I2595" i="18"/>
  <c r="H2595" i="18"/>
  <c r="G2595" i="18"/>
  <c r="F2595" i="18"/>
  <c r="E2595" i="18"/>
  <c r="D2595" i="18"/>
  <c r="M2594" i="18"/>
  <c r="L2594" i="18"/>
  <c r="K2594" i="18"/>
  <c r="J2594" i="18"/>
  <c r="I2594" i="18"/>
  <c r="H2594" i="18"/>
  <c r="G2594" i="18"/>
  <c r="F2594" i="18"/>
  <c r="E2594" i="18"/>
  <c r="D2594" i="18"/>
  <c r="M2593" i="18"/>
  <c r="L2593" i="18"/>
  <c r="K2593" i="18"/>
  <c r="J2593" i="18"/>
  <c r="I2593" i="18"/>
  <c r="H2593" i="18"/>
  <c r="G2593" i="18"/>
  <c r="F2593" i="18"/>
  <c r="E2593" i="18"/>
  <c r="D2593" i="18"/>
  <c r="M2592" i="18"/>
  <c r="L2592" i="18"/>
  <c r="K2592" i="18"/>
  <c r="J2592" i="18"/>
  <c r="I2592" i="18"/>
  <c r="H2592" i="18"/>
  <c r="G2592" i="18"/>
  <c r="F2592" i="18"/>
  <c r="E2592" i="18"/>
  <c r="D2592" i="18"/>
  <c r="M2591" i="18"/>
  <c r="L2591" i="18"/>
  <c r="K2591" i="18"/>
  <c r="J2591" i="18"/>
  <c r="I2591" i="18"/>
  <c r="H2591" i="18"/>
  <c r="G2591" i="18"/>
  <c r="F2591" i="18"/>
  <c r="E2591" i="18"/>
  <c r="D2591" i="18"/>
  <c r="M2590" i="18"/>
  <c r="L2590" i="18"/>
  <c r="K2590" i="18"/>
  <c r="J2590" i="18"/>
  <c r="I2590" i="18"/>
  <c r="H2590" i="18"/>
  <c r="G2590" i="18"/>
  <c r="F2590" i="18"/>
  <c r="E2590" i="18"/>
  <c r="D2590" i="18"/>
  <c r="M2589" i="18"/>
  <c r="L2589" i="18"/>
  <c r="K2589" i="18"/>
  <c r="J2589" i="18"/>
  <c r="I2589" i="18"/>
  <c r="H2589" i="18"/>
  <c r="G2589" i="18"/>
  <c r="F2589" i="18"/>
  <c r="E2589" i="18"/>
  <c r="D2589" i="18"/>
  <c r="M2588" i="18"/>
  <c r="L2588" i="18"/>
  <c r="K2588" i="18"/>
  <c r="J2588" i="18"/>
  <c r="I2588" i="18"/>
  <c r="H2588" i="18"/>
  <c r="G2588" i="18"/>
  <c r="F2588" i="18"/>
  <c r="E2588" i="18"/>
  <c r="D2588" i="18"/>
  <c r="M2151" i="18"/>
  <c r="L2151" i="18"/>
  <c r="K2151" i="18"/>
  <c r="J2151" i="18"/>
  <c r="I2151" i="18"/>
  <c r="H2151" i="18"/>
  <c r="G2151" i="18"/>
  <c r="F2151" i="18"/>
  <c r="E2151" i="18"/>
  <c r="D2151" i="18"/>
  <c r="M2119" i="18"/>
  <c r="L2119" i="18"/>
  <c r="K2119" i="18"/>
  <c r="J2119" i="18"/>
  <c r="I2119" i="18"/>
  <c r="H2119" i="18"/>
  <c r="G2119" i="18"/>
  <c r="F2119" i="18"/>
  <c r="E2119" i="18"/>
  <c r="D2119" i="18"/>
  <c r="M1929" i="18"/>
  <c r="L1929" i="18"/>
  <c r="K1929" i="18"/>
  <c r="J1929" i="18"/>
  <c r="I1929" i="18"/>
  <c r="H1929" i="18"/>
  <c r="G1929" i="18"/>
  <c r="F1929" i="18"/>
  <c r="E1929" i="18"/>
  <c r="D1929" i="18"/>
  <c r="M1928" i="18"/>
  <c r="L1928" i="18"/>
  <c r="K1928" i="18"/>
  <c r="J1928" i="18"/>
  <c r="I1928" i="18"/>
  <c r="H1928" i="18"/>
  <c r="G1928" i="18"/>
  <c r="F1928" i="18"/>
  <c r="E1928" i="18"/>
  <c r="D1928" i="18"/>
  <c r="M1877" i="18"/>
  <c r="L1877" i="18"/>
  <c r="K1877" i="18"/>
  <c r="J1877" i="18"/>
  <c r="I1877" i="18"/>
  <c r="H1877" i="18"/>
  <c r="G1877" i="18"/>
  <c r="F1877" i="18"/>
  <c r="E1877" i="18"/>
  <c r="D1877" i="18"/>
  <c r="M1876" i="18"/>
  <c r="L1876" i="18"/>
  <c r="K1876" i="18"/>
  <c r="J1876" i="18"/>
  <c r="I1876" i="18"/>
  <c r="H1876" i="18"/>
  <c r="G1876" i="18"/>
  <c r="F1876" i="18"/>
  <c r="E1876" i="18"/>
  <c r="D1876" i="18"/>
  <c r="M1875" i="18"/>
  <c r="L1875" i="18"/>
  <c r="K1875" i="18"/>
  <c r="J1875" i="18"/>
  <c r="I1875" i="18"/>
  <c r="H1875" i="18"/>
  <c r="G1875" i="18"/>
  <c r="F1875" i="18"/>
  <c r="E1875" i="18"/>
  <c r="D1875" i="18"/>
  <c r="M1874" i="18"/>
  <c r="L1874" i="18"/>
  <c r="K1874" i="18"/>
  <c r="J1874" i="18"/>
  <c r="I1874" i="18"/>
  <c r="H1874" i="18"/>
  <c r="G1874" i="18"/>
  <c r="F1874" i="18"/>
  <c r="E1874" i="18"/>
  <c r="D1874" i="18"/>
  <c r="M1873" i="18"/>
  <c r="L1873" i="18"/>
  <c r="K1873" i="18"/>
  <c r="J1873" i="18"/>
  <c r="I1873" i="18"/>
  <c r="H1873" i="18"/>
  <c r="G1873" i="18"/>
  <c r="F1873" i="18"/>
  <c r="E1873" i="18"/>
  <c r="D1873" i="18"/>
  <c r="M1872" i="18"/>
  <c r="L1872" i="18"/>
  <c r="K1872" i="18"/>
  <c r="J1872" i="18"/>
  <c r="I1872" i="18"/>
  <c r="H1872" i="18"/>
  <c r="G1872" i="18"/>
  <c r="F1872" i="18"/>
  <c r="E1872" i="18"/>
  <c r="D1872" i="18"/>
  <c r="M1871" i="18"/>
  <c r="L1871" i="18"/>
  <c r="K1871" i="18"/>
  <c r="J1871" i="18"/>
  <c r="I1871" i="18"/>
  <c r="H1871" i="18"/>
  <c r="G1871" i="18"/>
  <c r="F1871" i="18"/>
  <c r="E1871" i="18"/>
  <c r="D1871" i="18"/>
  <c r="M1870" i="18"/>
  <c r="L1870" i="18"/>
  <c r="K1870" i="18"/>
  <c r="J1870" i="18"/>
  <c r="I1870" i="18"/>
  <c r="H1870" i="18"/>
  <c r="G1870" i="18"/>
  <c r="F1870" i="18"/>
  <c r="E1870" i="18"/>
  <c r="D1870" i="18"/>
  <c r="M1869" i="18"/>
  <c r="L1869" i="18"/>
  <c r="K1869" i="18"/>
  <c r="J1869" i="18"/>
  <c r="I1869" i="18"/>
  <c r="H1869" i="18"/>
  <c r="G1869" i="18"/>
  <c r="F1869" i="18"/>
  <c r="E1869" i="18"/>
  <c r="D1869" i="18"/>
  <c r="M1868" i="18"/>
  <c r="L1868" i="18"/>
  <c r="K1868" i="18"/>
  <c r="J1868" i="18"/>
  <c r="I1868" i="18"/>
  <c r="H1868" i="18"/>
  <c r="G1868" i="18"/>
  <c r="F1868" i="18"/>
  <c r="E1868" i="18"/>
  <c r="D1868" i="18"/>
  <c r="M1867" i="18"/>
  <c r="L1867" i="18"/>
  <c r="K1867" i="18"/>
  <c r="J1867" i="18"/>
  <c r="I1867" i="18"/>
  <c r="H1867" i="18"/>
  <c r="G1867" i="18"/>
  <c r="F1867" i="18"/>
  <c r="E1867" i="18"/>
  <c r="D1867" i="18"/>
  <c r="M1866" i="18"/>
  <c r="L1866" i="18"/>
  <c r="K1866" i="18"/>
  <c r="J1866" i="18"/>
  <c r="I1866" i="18"/>
  <c r="H1866" i="18"/>
  <c r="G1866" i="18"/>
  <c r="F1866" i="18"/>
  <c r="E1866" i="18"/>
  <c r="D1866" i="18"/>
  <c r="M1865" i="18"/>
  <c r="L1865" i="18"/>
  <c r="K1865" i="18"/>
  <c r="J1865" i="18"/>
  <c r="I1865" i="18"/>
  <c r="H1865" i="18"/>
  <c r="G1865" i="18"/>
  <c r="F1865" i="18"/>
  <c r="E1865" i="18"/>
  <c r="D1865" i="18"/>
  <c r="M1864" i="18"/>
  <c r="L1864" i="18"/>
  <c r="K1864" i="18"/>
  <c r="J1864" i="18"/>
  <c r="I1864" i="18"/>
  <c r="H1864" i="18"/>
  <c r="G1864" i="18"/>
  <c r="F1864" i="18"/>
  <c r="E1864" i="18"/>
  <c r="D1864" i="18"/>
  <c r="M1789" i="18"/>
  <c r="L1789" i="18"/>
  <c r="K1789" i="18"/>
  <c r="J1789" i="18"/>
  <c r="I1789" i="18"/>
  <c r="H1789" i="18"/>
  <c r="G1789" i="18"/>
  <c r="F1789" i="18"/>
  <c r="E1789" i="18"/>
  <c r="D1789" i="18"/>
  <c r="M1788" i="18"/>
  <c r="L1788" i="18"/>
  <c r="K1788" i="18"/>
  <c r="J1788" i="18"/>
  <c r="I1788" i="18"/>
  <c r="H1788" i="18"/>
  <c r="G1788" i="18"/>
  <c r="F1788" i="18"/>
  <c r="E1788" i="18"/>
  <c r="D1788" i="18"/>
  <c r="M1787" i="18"/>
  <c r="L1787" i="18"/>
  <c r="K1787" i="18"/>
  <c r="J1787" i="18"/>
  <c r="I1787" i="18"/>
  <c r="H1787" i="18"/>
  <c r="G1787" i="18"/>
  <c r="F1787" i="18"/>
  <c r="E1787" i="18"/>
  <c r="D1787" i="18"/>
  <c r="M1786" i="18"/>
  <c r="L1786" i="18"/>
  <c r="K1786" i="18"/>
  <c r="J1786" i="18"/>
  <c r="I1786" i="18"/>
  <c r="H1786" i="18"/>
  <c r="G1786" i="18"/>
  <c r="F1786" i="18"/>
  <c r="E1786" i="18"/>
  <c r="D1786" i="18"/>
  <c r="M1785" i="18"/>
  <c r="L1785" i="18"/>
  <c r="K1785" i="18"/>
  <c r="J1785" i="18"/>
  <c r="I1785" i="18"/>
  <c r="H1785" i="18"/>
  <c r="G1785" i="18"/>
  <c r="F1785" i="18"/>
  <c r="E1785" i="18"/>
  <c r="D1785" i="18"/>
  <c r="M1784" i="18"/>
  <c r="L1784" i="18"/>
  <c r="K1784" i="18"/>
  <c r="J1784" i="18"/>
  <c r="I1784" i="18"/>
  <c r="H1784" i="18"/>
  <c r="G1784" i="18"/>
  <c r="F1784" i="18"/>
  <c r="E1784" i="18"/>
  <c r="D1784" i="18"/>
  <c r="M1783" i="18"/>
  <c r="L1783" i="18"/>
  <c r="K1783" i="18"/>
  <c r="J1783" i="18"/>
  <c r="I1783" i="18"/>
  <c r="H1783" i="18"/>
  <c r="G1783" i="18"/>
  <c r="F1783" i="18"/>
  <c r="E1783" i="18"/>
  <c r="D1783" i="18"/>
  <c r="M1782" i="18"/>
  <c r="L1782" i="18"/>
  <c r="K1782" i="18"/>
  <c r="J1782" i="18"/>
  <c r="I1782" i="18"/>
  <c r="H1782" i="18"/>
  <c r="G1782" i="18"/>
  <c r="F1782" i="18"/>
  <c r="E1782" i="18"/>
  <c r="D1782" i="18"/>
  <c r="M1770" i="18"/>
  <c r="L1770" i="18"/>
  <c r="K1770" i="18"/>
  <c r="J1770" i="18"/>
  <c r="I1770" i="18"/>
  <c r="H1770" i="18"/>
  <c r="G1770" i="18"/>
  <c r="F1770" i="18"/>
  <c r="E1770" i="18"/>
  <c r="D1770" i="18"/>
  <c r="M1769" i="18"/>
  <c r="L1769" i="18"/>
  <c r="K1769" i="18"/>
  <c r="J1769" i="18"/>
  <c r="I1769" i="18"/>
  <c r="H1769" i="18"/>
  <c r="G1769" i="18"/>
  <c r="F1769" i="18"/>
  <c r="E1769" i="18"/>
  <c r="D1769" i="18"/>
  <c r="M1768" i="18"/>
  <c r="L1768" i="18"/>
  <c r="K1768" i="18"/>
  <c r="J1768" i="18"/>
  <c r="I1768" i="18"/>
  <c r="H1768" i="18"/>
  <c r="G1768" i="18"/>
  <c r="F1768" i="18"/>
  <c r="E1768" i="18"/>
  <c r="D1768" i="18"/>
  <c r="M1767" i="18"/>
  <c r="L1767" i="18"/>
  <c r="K1767" i="18"/>
  <c r="J1767" i="18"/>
  <c r="I1767" i="18"/>
  <c r="H1767" i="18"/>
  <c r="G1767" i="18"/>
  <c r="F1767" i="18"/>
  <c r="E1767" i="18"/>
  <c r="D1767" i="18"/>
  <c r="M1766" i="18"/>
  <c r="L1766" i="18"/>
  <c r="K1766" i="18"/>
  <c r="J1766" i="18"/>
  <c r="I1766" i="18"/>
  <c r="H1766" i="18"/>
  <c r="G1766" i="18"/>
  <c r="F1766" i="18"/>
  <c r="E1766" i="18"/>
  <c r="D1766" i="18"/>
  <c r="M1380" i="18"/>
  <c r="L1380" i="18"/>
  <c r="K1380" i="18"/>
  <c r="J1380" i="18"/>
  <c r="I1380" i="18"/>
  <c r="H1380" i="18"/>
  <c r="G1380" i="18"/>
  <c r="F1380" i="18"/>
  <c r="E1380" i="18"/>
  <c r="D1380" i="18"/>
  <c r="M1379" i="18"/>
  <c r="L1379" i="18"/>
  <c r="K1379" i="18"/>
  <c r="J1379" i="18"/>
  <c r="I1379" i="18"/>
  <c r="H1379" i="18"/>
  <c r="G1379" i="18"/>
  <c r="F1379" i="18"/>
  <c r="E1379" i="18"/>
  <c r="D1379" i="18"/>
  <c r="M1378" i="18"/>
  <c r="L1378" i="18"/>
  <c r="K1378" i="18"/>
  <c r="J1378" i="18"/>
  <c r="I1378" i="18"/>
  <c r="H1378" i="18"/>
  <c r="G1378" i="18"/>
  <c r="F1378" i="18"/>
  <c r="E1378" i="18"/>
  <c r="D1378" i="18"/>
  <c r="M1377" i="18"/>
  <c r="L1377" i="18"/>
  <c r="K1377" i="18"/>
  <c r="J1377" i="18"/>
  <c r="I1377" i="18"/>
  <c r="H1377" i="18"/>
  <c r="G1377" i="18"/>
  <c r="F1377" i="18"/>
  <c r="E1377" i="18"/>
  <c r="D1377" i="18"/>
  <c r="M1376" i="18"/>
  <c r="L1376" i="18"/>
  <c r="K1376" i="18"/>
  <c r="J1376" i="18"/>
  <c r="I1376" i="18"/>
  <c r="H1376" i="18"/>
  <c r="G1376" i="18"/>
  <c r="F1376" i="18"/>
  <c r="E1376" i="18"/>
  <c r="D1376" i="18"/>
  <c r="M1375" i="18"/>
  <c r="L1375" i="18"/>
  <c r="K1375" i="18"/>
  <c r="J1375" i="18"/>
  <c r="I1375" i="18"/>
  <c r="H1375" i="18"/>
  <c r="G1375" i="18"/>
  <c r="F1375" i="18"/>
  <c r="E1375" i="18"/>
  <c r="D1375" i="18"/>
  <c r="M1374" i="18"/>
  <c r="L1374" i="18"/>
  <c r="K1374" i="18"/>
  <c r="J1374" i="18"/>
  <c r="I1374" i="18"/>
  <c r="H1374" i="18"/>
  <c r="G1374" i="18"/>
  <c r="F1374" i="18"/>
  <c r="E1374" i="18"/>
  <c r="D1374" i="18"/>
  <c r="M1373" i="18"/>
  <c r="L1373" i="18"/>
  <c r="K1373" i="18"/>
  <c r="J1373" i="18"/>
  <c r="I1373" i="18"/>
  <c r="H1373" i="18"/>
  <c r="G1373" i="18"/>
  <c r="F1373" i="18"/>
  <c r="E1373" i="18"/>
  <c r="D1373" i="18"/>
  <c r="M1372" i="18"/>
  <c r="L1372" i="18"/>
  <c r="K1372" i="18"/>
  <c r="J1372" i="18"/>
  <c r="I1372" i="18"/>
  <c r="H1372" i="18"/>
  <c r="G1372" i="18"/>
  <c r="F1372" i="18"/>
  <c r="E1372" i="18"/>
  <c r="D1372" i="18"/>
  <c r="M1371" i="18"/>
  <c r="L1371" i="18"/>
  <c r="K1371" i="18"/>
  <c r="J1371" i="18"/>
  <c r="I1371" i="18"/>
  <c r="H1371" i="18"/>
  <c r="G1371" i="18"/>
  <c r="F1371" i="18"/>
  <c r="E1371" i="18"/>
  <c r="D1371" i="18"/>
  <c r="M1370" i="18"/>
  <c r="L1370" i="18"/>
  <c r="K1370" i="18"/>
  <c r="J1370" i="18"/>
  <c r="I1370" i="18"/>
  <c r="H1370" i="18"/>
  <c r="G1370" i="18"/>
  <c r="F1370" i="18"/>
  <c r="E1370" i="18"/>
  <c r="D1370" i="18"/>
  <c r="M1196" i="18"/>
  <c r="L1196" i="18"/>
  <c r="K1196" i="18"/>
  <c r="J1196" i="18"/>
  <c r="I1196" i="18"/>
  <c r="H1196" i="18"/>
  <c r="G1196" i="18"/>
  <c r="F1196" i="18"/>
  <c r="E1196" i="18"/>
  <c r="D1196" i="18"/>
  <c r="M1195" i="18"/>
  <c r="L1195" i="18"/>
  <c r="K1195" i="18"/>
  <c r="J1195" i="18"/>
  <c r="I1195" i="18"/>
  <c r="H1195" i="18"/>
  <c r="G1195" i="18"/>
  <c r="F1195" i="18"/>
  <c r="E1195" i="18"/>
  <c r="D1195" i="18"/>
  <c r="M1055" i="18"/>
  <c r="L1055" i="18"/>
  <c r="K1055" i="18"/>
  <c r="J1055" i="18"/>
  <c r="I1055" i="18"/>
  <c r="H1055" i="18"/>
  <c r="G1055" i="18"/>
  <c r="F1055" i="18"/>
  <c r="E1055" i="18"/>
  <c r="D1055" i="18"/>
  <c r="M1054" i="18"/>
  <c r="L1054" i="18"/>
  <c r="K1054" i="18"/>
  <c r="J1054" i="18"/>
  <c r="I1054" i="18"/>
  <c r="H1054" i="18"/>
  <c r="G1054" i="18"/>
  <c r="F1054" i="18"/>
  <c r="E1054" i="18"/>
  <c r="D1054" i="18"/>
  <c r="M1053" i="18"/>
  <c r="L1053" i="18"/>
  <c r="K1053" i="18"/>
  <c r="J1053" i="18"/>
  <c r="I1053" i="18"/>
  <c r="H1053" i="18"/>
  <c r="G1053" i="18"/>
  <c r="F1053" i="18"/>
  <c r="E1053" i="18"/>
  <c r="D1053" i="18"/>
  <c r="M1052" i="18"/>
  <c r="L1052" i="18"/>
  <c r="K1052" i="18"/>
  <c r="J1052" i="18"/>
  <c r="I1052" i="18"/>
  <c r="H1052" i="18"/>
  <c r="G1052" i="18"/>
  <c r="F1052" i="18"/>
  <c r="E1052" i="18"/>
  <c r="D1052" i="18"/>
  <c r="M1021" i="18"/>
  <c r="L1021" i="18"/>
  <c r="K1021" i="18"/>
  <c r="J1021" i="18"/>
  <c r="I1021" i="18"/>
  <c r="H1021" i="18"/>
  <c r="G1021" i="18"/>
  <c r="F1021" i="18"/>
  <c r="E1021" i="18"/>
  <c r="D1021" i="18"/>
  <c r="M511" i="18"/>
  <c r="L511" i="18"/>
  <c r="K511" i="18"/>
  <c r="J511" i="18"/>
  <c r="I511" i="18"/>
  <c r="H511" i="18"/>
  <c r="G511" i="18"/>
  <c r="F511" i="18"/>
  <c r="E511" i="18"/>
  <c r="D511" i="18"/>
  <c r="M510" i="18"/>
  <c r="L510" i="18"/>
  <c r="K510" i="18"/>
  <c r="J510" i="18"/>
  <c r="I510" i="18"/>
  <c r="H510" i="18"/>
  <c r="G510" i="18"/>
  <c r="F510" i="18"/>
  <c r="E510" i="18"/>
  <c r="D510" i="18"/>
  <c r="G104" i="17"/>
  <c r="I1421" i="18"/>
  <c r="L1421" i="18"/>
  <c r="M1421" i="18"/>
  <c r="H1421" i="18"/>
  <c r="M2871" i="18"/>
  <c r="L2871" i="18"/>
  <c r="K2871" i="18"/>
  <c r="J2871" i="18"/>
  <c r="I2871" i="18"/>
  <c r="H2871" i="18"/>
  <c r="G2871" i="18"/>
  <c r="F2871" i="18"/>
  <c r="E2871" i="18"/>
  <c r="D2871" i="18"/>
  <c r="M2870" i="18"/>
  <c r="L2870" i="18"/>
  <c r="K2870" i="18"/>
  <c r="J2870" i="18"/>
  <c r="I2870" i="18"/>
  <c r="H2870" i="18"/>
  <c r="G2870" i="18"/>
  <c r="F2870" i="18"/>
  <c r="E2870" i="18"/>
  <c r="D2870" i="18"/>
  <c r="M2868" i="18"/>
  <c r="L2868" i="18"/>
  <c r="K2868" i="18"/>
  <c r="J2868" i="18"/>
  <c r="I2868" i="18"/>
  <c r="H2868" i="18"/>
  <c r="G2868" i="18"/>
  <c r="F2868" i="18"/>
  <c r="E2868" i="18"/>
  <c r="D2868" i="18"/>
  <c r="M2867" i="18"/>
  <c r="L2867" i="18"/>
  <c r="K2867" i="18"/>
  <c r="J2867" i="18"/>
  <c r="I2867" i="18"/>
  <c r="H2867" i="18"/>
  <c r="G2867" i="18"/>
  <c r="F2867" i="18"/>
  <c r="E2867" i="18"/>
  <c r="D2867" i="18"/>
  <c r="M2866" i="18"/>
  <c r="L2866" i="18"/>
  <c r="K2866" i="18"/>
  <c r="J2866" i="18"/>
  <c r="I2866" i="18"/>
  <c r="H2866" i="18"/>
  <c r="G2866" i="18"/>
  <c r="F2866" i="18"/>
  <c r="E2866" i="18"/>
  <c r="D2866" i="18"/>
  <c r="M2865" i="18"/>
  <c r="L2865" i="18"/>
  <c r="K2865" i="18"/>
  <c r="J2865" i="18"/>
  <c r="I2865" i="18"/>
  <c r="H2865" i="18"/>
  <c r="G2865" i="18"/>
  <c r="F2865" i="18"/>
  <c r="E2865" i="18"/>
  <c r="D2865" i="18"/>
  <c r="M2863" i="18"/>
  <c r="L2863" i="18"/>
  <c r="K2863" i="18"/>
  <c r="J2863" i="18"/>
  <c r="I2863" i="18"/>
  <c r="H2863" i="18"/>
  <c r="G2863" i="18"/>
  <c r="F2863" i="18"/>
  <c r="E2863" i="18"/>
  <c r="D2863" i="18"/>
  <c r="M2862" i="18"/>
  <c r="L2862" i="18"/>
  <c r="K2862" i="18"/>
  <c r="J2862" i="18"/>
  <c r="I2862" i="18"/>
  <c r="H2862" i="18"/>
  <c r="G2862" i="18"/>
  <c r="F2862" i="18"/>
  <c r="E2862" i="18"/>
  <c r="D2862" i="18"/>
  <c r="M2819" i="18"/>
  <c r="L2819" i="18"/>
  <c r="K2819" i="18"/>
  <c r="J2819" i="18"/>
  <c r="I2819" i="18"/>
  <c r="H2819" i="18"/>
  <c r="G2819" i="18"/>
  <c r="F2819" i="18"/>
  <c r="E2819" i="18"/>
  <c r="D2819" i="18"/>
  <c r="M2818" i="18"/>
  <c r="L2818" i="18"/>
  <c r="K2818" i="18"/>
  <c r="J2818" i="18"/>
  <c r="I2818" i="18"/>
  <c r="H2818" i="18"/>
  <c r="G2818" i="18"/>
  <c r="F2818" i="18"/>
  <c r="E2818" i="18"/>
  <c r="D2818" i="18"/>
  <c r="M2817" i="18"/>
  <c r="L2817" i="18"/>
  <c r="K2817" i="18"/>
  <c r="J2817" i="18"/>
  <c r="I2817" i="18"/>
  <c r="H2817" i="18"/>
  <c r="G2817" i="18"/>
  <c r="F2817" i="18"/>
  <c r="E2817" i="18"/>
  <c r="D2817" i="18"/>
  <c r="M2816" i="18"/>
  <c r="L2816" i="18"/>
  <c r="K2816" i="18"/>
  <c r="J2816" i="18"/>
  <c r="I2816" i="18"/>
  <c r="H2816" i="18"/>
  <c r="G2816" i="18"/>
  <c r="F2816" i="18"/>
  <c r="E2816" i="18"/>
  <c r="D2816" i="18"/>
  <c r="D2210" i="18"/>
  <c r="M2121" i="18"/>
  <c r="L2121" i="18"/>
  <c r="K2121" i="18"/>
  <c r="J2121" i="18"/>
  <c r="I2121" i="18"/>
  <c r="H2121" i="18"/>
  <c r="G2121" i="18"/>
  <c r="F2121" i="18"/>
  <c r="E2121" i="18"/>
  <c r="D2121" i="18"/>
  <c r="M2120" i="18"/>
  <c r="L2120" i="18"/>
  <c r="K2120" i="18"/>
  <c r="J2120" i="18"/>
  <c r="I2120" i="18"/>
  <c r="H2120" i="18"/>
  <c r="G2120" i="18"/>
  <c r="F2120" i="18"/>
  <c r="E2120" i="18"/>
  <c r="D2120" i="18"/>
  <c r="M2118" i="18"/>
  <c r="L2118" i="18"/>
  <c r="K2118" i="18"/>
  <c r="J2118" i="18"/>
  <c r="I2118" i="18"/>
  <c r="H2118" i="18"/>
  <c r="G2118" i="18"/>
  <c r="F2118" i="18"/>
  <c r="E2118" i="18"/>
  <c r="D2118" i="18"/>
  <c r="M1878" i="18" l="1"/>
  <c r="L1878" i="18"/>
  <c r="K1878" i="18"/>
  <c r="J1878" i="18"/>
  <c r="I1878" i="18"/>
  <c r="H1878" i="18"/>
  <c r="G1878" i="18"/>
  <c r="F1878" i="18"/>
  <c r="E1878" i="18"/>
  <c r="D1878" i="18"/>
  <c r="M1893" i="18"/>
  <c r="L1893" i="18"/>
  <c r="K1893" i="18"/>
  <c r="J1893" i="18"/>
  <c r="I1893" i="18"/>
  <c r="H1893" i="18"/>
  <c r="G1893" i="18"/>
  <c r="F1893" i="18"/>
  <c r="E1893" i="18"/>
  <c r="D1893" i="18"/>
  <c r="M1420" i="18"/>
  <c r="L1420" i="18"/>
  <c r="K1420" i="18"/>
  <c r="J1420" i="18"/>
  <c r="I1420" i="18"/>
  <c r="H1420" i="18"/>
  <c r="G1420" i="18"/>
  <c r="F1420" i="18"/>
  <c r="E1420" i="18"/>
  <c r="D1420" i="18"/>
  <c r="M1419" i="18"/>
  <c r="L1419" i="18"/>
  <c r="K1419" i="18"/>
  <c r="J1419" i="18"/>
  <c r="I1419" i="18"/>
  <c r="H1419" i="18"/>
  <c r="G1419" i="18"/>
  <c r="F1419" i="18"/>
  <c r="E1419" i="18"/>
  <c r="D1419" i="18"/>
  <c r="M1418" i="18"/>
  <c r="L1418" i="18"/>
  <c r="K1418" i="18"/>
  <c r="J1418" i="18"/>
  <c r="I1418" i="18"/>
  <c r="H1418" i="18"/>
  <c r="G1418" i="18"/>
  <c r="F1418" i="18"/>
  <c r="E1418" i="18"/>
  <c r="D1418" i="18"/>
  <c r="M1417" i="18"/>
  <c r="L1417" i="18"/>
  <c r="K1417" i="18"/>
  <c r="J1417" i="18"/>
  <c r="I1417" i="18"/>
  <c r="H1417" i="18"/>
  <c r="G1417" i="18"/>
  <c r="F1417" i="18"/>
  <c r="E1417" i="18"/>
  <c r="D1417" i="18"/>
  <c r="M1400" i="18"/>
  <c r="L1400" i="18"/>
  <c r="K1400" i="18"/>
  <c r="J1400" i="18"/>
  <c r="I1400" i="18"/>
  <c r="H1400" i="18"/>
  <c r="G1400" i="18"/>
  <c r="F1400" i="18"/>
  <c r="E1400" i="18"/>
  <c r="D1400" i="18"/>
  <c r="M1060" i="18"/>
  <c r="L1060" i="18"/>
  <c r="K1060" i="18"/>
  <c r="J1060" i="18"/>
  <c r="I1060" i="18"/>
  <c r="H1060" i="18"/>
  <c r="G1060" i="18"/>
  <c r="F1060" i="18"/>
  <c r="E1060" i="18"/>
  <c r="D1060" i="18"/>
  <c r="M995" i="18"/>
  <c r="L995" i="18"/>
  <c r="K995" i="18"/>
  <c r="J995" i="18"/>
  <c r="I995" i="18"/>
  <c r="H995" i="18"/>
  <c r="G995" i="18"/>
  <c r="F995" i="18"/>
  <c r="E995" i="18"/>
  <c r="D995" i="18"/>
  <c r="M994" i="18"/>
  <c r="L994" i="18"/>
  <c r="K994" i="18"/>
  <c r="J994" i="18"/>
  <c r="I994" i="18"/>
  <c r="H994" i="18"/>
  <c r="G994" i="18"/>
  <c r="F994" i="18"/>
  <c r="E994" i="18"/>
  <c r="D994" i="18"/>
  <c r="M993" i="18"/>
  <c r="L993" i="18"/>
  <c r="K993" i="18"/>
  <c r="J993" i="18"/>
  <c r="I993" i="18"/>
  <c r="H993" i="18"/>
  <c r="G993" i="18"/>
  <c r="F993" i="18"/>
  <c r="E993" i="18"/>
  <c r="D993" i="18"/>
  <c r="M992" i="18"/>
  <c r="L992" i="18"/>
  <c r="K992" i="18"/>
  <c r="J992" i="18"/>
  <c r="I992" i="18"/>
  <c r="H992" i="18"/>
  <c r="G992" i="18"/>
  <c r="F992" i="18"/>
  <c r="E992" i="18"/>
  <c r="D992" i="18"/>
  <c r="M991" i="18"/>
  <c r="L991" i="18"/>
  <c r="K991" i="18"/>
  <c r="J991" i="18"/>
  <c r="I991" i="18"/>
  <c r="H991" i="18"/>
  <c r="G991" i="18"/>
  <c r="F991" i="18"/>
  <c r="E991" i="18"/>
  <c r="D991" i="18"/>
  <c r="M990" i="18"/>
  <c r="L990" i="18"/>
  <c r="K990" i="18"/>
  <c r="J990" i="18"/>
  <c r="I990" i="18"/>
  <c r="H990" i="18"/>
  <c r="G990" i="18"/>
  <c r="F990" i="18"/>
  <c r="E990" i="18"/>
  <c r="D990" i="18"/>
  <c r="M989" i="18"/>
  <c r="L989" i="18"/>
  <c r="K989" i="18"/>
  <c r="J989" i="18"/>
  <c r="I989" i="18"/>
  <c r="H989" i="18"/>
  <c r="G989" i="18"/>
  <c r="F989" i="18"/>
  <c r="E989" i="18"/>
  <c r="D989" i="18"/>
  <c r="M988" i="18"/>
  <c r="L988" i="18"/>
  <c r="K988" i="18"/>
  <c r="J988" i="18"/>
  <c r="I988" i="18"/>
  <c r="H988" i="18"/>
  <c r="G988" i="18"/>
  <c r="F988" i="18"/>
  <c r="E988" i="18"/>
  <c r="D988" i="18"/>
  <c r="M987" i="18"/>
  <c r="L987" i="18"/>
  <c r="K987" i="18"/>
  <c r="J987" i="18"/>
  <c r="I987" i="18"/>
  <c r="H987" i="18"/>
  <c r="G987" i="18"/>
  <c r="F987" i="18"/>
  <c r="E987" i="18"/>
  <c r="D987" i="18"/>
  <c r="M986" i="18"/>
  <c r="L986" i="18"/>
  <c r="K986" i="18"/>
  <c r="J986" i="18"/>
  <c r="I986" i="18"/>
  <c r="H986" i="18"/>
  <c r="G986" i="18"/>
  <c r="F986" i="18"/>
  <c r="E986" i="18"/>
  <c r="D986" i="18"/>
  <c r="M985" i="18"/>
  <c r="L985" i="18"/>
  <c r="K985" i="18"/>
  <c r="J985" i="18"/>
  <c r="I985" i="18"/>
  <c r="H985" i="18"/>
  <c r="G985" i="18"/>
  <c r="F985" i="18"/>
  <c r="E985" i="18"/>
  <c r="D985" i="18"/>
  <c r="M984" i="18"/>
  <c r="L984" i="18"/>
  <c r="K984" i="18"/>
  <c r="J984" i="18"/>
  <c r="I984" i="18"/>
  <c r="H984" i="18"/>
  <c r="G984" i="18"/>
  <c r="F984" i="18"/>
  <c r="E984" i="18"/>
  <c r="D984" i="18"/>
  <c r="M983" i="18"/>
  <c r="L983" i="18"/>
  <c r="K983" i="18"/>
  <c r="J983" i="18"/>
  <c r="I983" i="18"/>
  <c r="H983" i="18"/>
  <c r="G983" i="18"/>
  <c r="F983" i="18"/>
  <c r="E983" i="18"/>
  <c r="D983" i="18"/>
  <c r="M982" i="18"/>
  <c r="L982" i="18"/>
  <c r="K982" i="18"/>
  <c r="J982" i="18"/>
  <c r="I982" i="18"/>
  <c r="H982" i="18"/>
  <c r="G982" i="18"/>
  <c r="F982" i="18"/>
  <c r="E982" i="18"/>
  <c r="D982" i="18"/>
  <c r="M981" i="18"/>
  <c r="L981" i="18"/>
  <c r="K981" i="18"/>
  <c r="J981" i="18"/>
  <c r="I981" i="18"/>
  <c r="H981" i="18"/>
  <c r="G981" i="18"/>
  <c r="F981" i="18"/>
  <c r="E981" i="18"/>
  <c r="D981" i="18"/>
  <c r="M980" i="18"/>
  <c r="L980" i="18"/>
  <c r="K980" i="18"/>
  <c r="J980" i="18"/>
  <c r="I980" i="18"/>
  <c r="H980" i="18"/>
  <c r="G980" i="18"/>
  <c r="F980" i="18"/>
  <c r="E980" i="18"/>
  <c r="D980" i="18"/>
  <c r="M979" i="18"/>
  <c r="L979" i="18"/>
  <c r="K979" i="18"/>
  <c r="J979" i="18"/>
  <c r="I979" i="18"/>
  <c r="H979" i="18"/>
  <c r="G979" i="18"/>
  <c r="F979" i="18"/>
  <c r="E979" i="18"/>
  <c r="D979" i="18"/>
  <c r="M978" i="18"/>
  <c r="L978" i="18"/>
  <c r="K978" i="18"/>
  <c r="J978" i="18"/>
  <c r="I978" i="18"/>
  <c r="H978" i="18"/>
  <c r="G978" i="18"/>
  <c r="F978" i="18"/>
  <c r="E978" i="18"/>
  <c r="D978" i="18"/>
  <c r="M977" i="18"/>
  <c r="L977" i="18"/>
  <c r="K977" i="18"/>
  <c r="J977" i="18"/>
  <c r="I977" i="18"/>
  <c r="H977" i="18"/>
  <c r="G977" i="18"/>
  <c r="F977" i="18"/>
  <c r="E977" i="18"/>
  <c r="D977" i="18"/>
  <c r="M976" i="18"/>
  <c r="L976" i="18"/>
  <c r="K976" i="18"/>
  <c r="J976" i="18"/>
  <c r="I976" i="18"/>
  <c r="H976" i="18"/>
  <c r="G976" i="18"/>
  <c r="F976" i="18"/>
  <c r="E976" i="18"/>
  <c r="D976" i="18"/>
  <c r="M975" i="18"/>
  <c r="L975" i="18"/>
  <c r="K975" i="18"/>
  <c r="J975" i="18"/>
  <c r="I975" i="18"/>
  <c r="H975" i="18"/>
  <c r="G975" i="18"/>
  <c r="F975" i="18"/>
  <c r="E975" i="18"/>
  <c r="D975" i="18"/>
  <c r="M974" i="18"/>
  <c r="L974" i="18"/>
  <c r="K974" i="18"/>
  <c r="J974" i="18"/>
  <c r="I974" i="18"/>
  <c r="H974" i="18"/>
  <c r="G974" i="18"/>
  <c r="F974" i="18"/>
  <c r="E974" i="18"/>
  <c r="D974" i="18"/>
  <c r="M531" i="18"/>
  <c r="L531" i="18"/>
  <c r="K531" i="18"/>
  <c r="J531" i="18"/>
  <c r="I531" i="18"/>
  <c r="H531" i="18"/>
  <c r="G531" i="18"/>
  <c r="F531" i="18"/>
  <c r="E531" i="18"/>
  <c r="D531" i="18"/>
  <c r="M516" i="18"/>
  <c r="L516" i="18"/>
  <c r="K516" i="18"/>
  <c r="J516" i="18"/>
  <c r="I516" i="18"/>
  <c r="H516" i="18"/>
  <c r="G516" i="18"/>
  <c r="F516" i="18"/>
  <c r="E516" i="18"/>
  <c r="D516" i="18"/>
  <c r="M488" i="18"/>
  <c r="L488" i="18"/>
  <c r="K488" i="18"/>
  <c r="J488" i="18"/>
  <c r="I488" i="18"/>
  <c r="H488" i="18"/>
  <c r="G488" i="18"/>
  <c r="F488" i="18"/>
  <c r="E488" i="18"/>
  <c r="D488" i="18"/>
  <c r="M489" i="18"/>
  <c r="L489" i="18"/>
  <c r="K489" i="18"/>
  <c r="J489" i="18"/>
  <c r="I489" i="18"/>
  <c r="H489" i="18"/>
  <c r="G489" i="18"/>
  <c r="F489" i="18"/>
  <c r="E489" i="18"/>
  <c r="D489" i="18"/>
  <c r="M491" i="18"/>
  <c r="L491" i="18"/>
  <c r="K491" i="18"/>
  <c r="J491" i="18"/>
  <c r="I491" i="18"/>
  <c r="H491" i="18"/>
  <c r="G491" i="18"/>
  <c r="F491" i="18"/>
  <c r="E491" i="18"/>
  <c r="D491" i="18"/>
  <c r="M490" i="18"/>
  <c r="L490" i="18"/>
  <c r="K490" i="18"/>
  <c r="J490" i="18"/>
  <c r="I490" i="18"/>
  <c r="H490" i="18"/>
  <c r="G490" i="18"/>
  <c r="F490" i="18"/>
  <c r="E490" i="18"/>
  <c r="D490" i="18"/>
  <c r="M2792" i="18" l="1"/>
  <c r="L2792" i="18"/>
  <c r="K2792" i="18"/>
  <c r="J2792" i="18"/>
  <c r="I2792" i="18"/>
  <c r="H2792" i="18"/>
  <c r="G2792" i="18"/>
  <c r="F2792" i="18"/>
  <c r="E2792" i="18"/>
  <c r="D2792" i="18"/>
  <c r="M2705" i="18"/>
  <c r="L2705" i="18"/>
  <c r="K2705" i="18"/>
  <c r="J2705" i="18"/>
  <c r="I2705" i="18"/>
  <c r="H2705" i="18"/>
  <c r="G2705" i="18"/>
  <c r="F2705" i="18"/>
  <c r="E2705" i="18"/>
  <c r="D2705" i="18"/>
  <c r="M2704" i="18"/>
  <c r="L2704" i="18"/>
  <c r="K2704" i="18"/>
  <c r="J2704" i="18"/>
  <c r="I2704" i="18"/>
  <c r="H2704" i="18"/>
  <c r="G2704" i="18"/>
  <c r="F2704" i="18"/>
  <c r="E2704" i="18"/>
  <c r="D2704" i="18"/>
  <c r="M2703" i="18"/>
  <c r="L2703" i="18"/>
  <c r="K2703" i="18"/>
  <c r="J2703" i="18"/>
  <c r="I2703" i="18"/>
  <c r="H2703" i="18"/>
  <c r="G2703" i="18"/>
  <c r="F2703" i="18"/>
  <c r="E2703" i="18"/>
  <c r="D2703" i="18"/>
  <c r="M2702" i="18"/>
  <c r="L2702" i="18"/>
  <c r="K2702" i="18"/>
  <c r="J2702" i="18"/>
  <c r="I2702" i="18"/>
  <c r="H2702" i="18"/>
  <c r="G2702" i="18"/>
  <c r="F2702" i="18"/>
  <c r="E2702" i="18"/>
  <c r="D2702" i="18"/>
  <c r="M2701" i="18"/>
  <c r="L2701" i="18"/>
  <c r="K2701" i="18"/>
  <c r="J2701" i="18"/>
  <c r="I2701" i="18"/>
  <c r="H2701" i="18"/>
  <c r="G2701" i="18"/>
  <c r="F2701" i="18"/>
  <c r="E2701" i="18"/>
  <c r="D2701" i="18"/>
  <c r="M2700" i="18"/>
  <c r="L2700" i="18"/>
  <c r="K2700" i="18"/>
  <c r="J2700" i="18"/>
  <c r="I2700" i="18"/>
  <c r="H2700" i="18"/>
  <c r="G2700" i="18"/>
  <c r="F2700" i="18"/>
  <c r="E2700" i="18"/>
  <c r="D2700" i="18"/>
  <c r="M2699" i="18"/>
  <c r="L2699" i="18"/>
  <c r="K2699" i="18"/>
  <c r="J2699" i="18"/>
  <c r="I2699" i="18"/>
  <c r="H2699" i="18"/>
  <c r="G2699" i="18"/>
  <c r="F2699" i="18"/>
  <c r="E2699" i="18"/>
  <c r="D2699" i="18"/>
  <c r="M2698" i="18"/>
  <c r="L2698" i="18"/>
  <c r="K2698" i="18"/>
  <c r="J2698" i="18"/>
  <c r="I2698" i="18"/>
  <c r="H2698" i="18"/>
  <c r="G2698" i="18"/>
  <c r="F2698" i="18"/>
  <c r="E2698" i="18"/>
  <c r="D2698" i="18"/>
  <c r="M2697" i="18"/>
  <c r="L2697" i="18"/>
  <c r="K2697" i="18"/>
  <c r="J2697" i="18"/>
  <c r="I2697" i="18"/>
  <c r="H2697" i="18"/>
  <c r="G2697" i="18"/>
  <c r="F2697" i="18"/>
  <c r="E2697" i="18"/>
  <c r="D2697" i="18"/>
  <c r="M2696" i="18"/>
  <c r="L2696" i="18"/>
  <c r="K2696" i="18"/>
  <c r="J2696" i="18"/>
  <c r="I2696" i="18"/>
  <c r="H2696" i="18"/>
  <c r="G2696" i="18"/>
  <c r="F2696" i="18"/>
  <c r="E2696" i="18"/>
  <c r="D2696" i="18"/>
  <c r="M2695" i="18"/>
  <c r="L2695" i="18"/>
  <c r="K2695" i="18"/>
  <c r="J2695" i="18"/>
  <c r="I2695" i="18"/>
  <c r="H2695" i="18"/>
  <c r="G2695" i="18"/>
  <c r="F2695" i="18"/>
  <c r="E2695" i="18"/>
  <c r="D2695" i="18"/>
  <c r="M2694" i="18"/>
  <c r="L2694" i="18"/>
  <c r="K2694" i="18"/>
  <c r="J2694" i="18"/>
  <c r="I2694" i="18"/>
  <c r="H2694" i="18"/>
  <c r="G2694" i="18"/>
  <c r="F2694" i="18"/>
  <c r="E2694" i="18"/>
  <c r="D2694" i="18"/>
  <c r="M2693" i="18"/>
  <c r="L2693" i="18"/>
  <c r="K2693" i="18"/>
  <c r="J2693" i="18"/>
  <c r="I2693" i="18"/>
  <c r="H2693" i="18"/>
  <c r="G2693" i="18"/>
  <c r="F2693" i="18"/>
  <c r="E2693" i="18"/>
  <c r="D2693" i="18"/>
  <c r="M2692" i="18"/>
  <c r="L2692" i="18"/>
  <c r="K2692" i="18"/>
  <c r="J2692" i="18"/>
  <c r="I2692" i="18"/>
  <c r="H2692" i="18"/>
  <c r="G2692" i="18"/>
  <c r="F2692" i="18"/>
  <c r="E2692" i="18"/>
  <c r="D2692" i="18"/>
  <c r="M2691" i="18"/>
  <c r="L2691" i="18"/>
  <c r="K2691" i="18"/>
  <c r="J2691" i="18"/>
  <c r="I2691" i="18"/>
  <c r="H2691" i="18"/>
  <c r="G2691" i="18"/>
  <c r="F2691" i="18"/>
  <c r="E2691" i="18"/>
  <c r="D2691" i="18"/>
  <c r="M2690" i="18"/>
  <c r="L2690" i="18"/>
  <c r="K2690" i="18"/>
  <c r="J2690" i="18"/>
  <c r="I2690" i="18"/>
  <c r="H2690" i="18"/>
  <c r="G2690" i="18"/>
  <c r="F2690" i="18"/>
  <c r="E2690" i="18"/>
  <c r="D2690" i="18"/>
  <c r="M2689" i="18"/>
  <c r="L2689" i="18"/>
  <c r="K2689" i="18"/>
  <c r="J2689" i="18"/>
  <c r="I2689" i="18"/>
  <c r="H2689" i="18"/>
  <c r="G2689" i="18"/>
  <c r="F2689" i="18"/>
  <c r="E2689" i="18"/>
  <c r="D2689" i="18"/>
  <c r="M2054" i="18"/>
  <c r="L2054" i="18"/>
  <c r="K2054" i="18"/>
  <c r="J2054" i="18"/>
  <c r="I2054" i="18"/>
  <c r="H2054" i="18"/>
  <c r="G2054" i="18"/>
  <c r="F2054" i="18"/>
  <c r="E2054" i="18"/>
  <c r="D2054" i="18"/>
  <c r="M2053" i="18"/>
  <c r="L2053" i="18"/>
  <c r="K2053" i="18"/>
  <c r="J2053" i="18"/>
  <c r="I2053" i="18"/>
  <c r="H2053" i="18"/>
  <c r="G2053" i="18"/>
  <c r="F2053" i="18"/>
  <c r="E2053" i="18"/>
  <c r="D2053" i="18"/>
  <c r="M2052" i="18"/>
  <c r="L2052" i="18"/>
  <c r="K2052" i="18"/>
  <c r="J2052" i="18"/>
  <c r="I2052" i="18"/>
  <c r="H2052" i="18"/>
  <c r="G2052" i="18"/>
  <c r="F2052" i="18"/>
  <c r="E2052" i="18"/>
  <c r="D2052" i="18"/>
  <c r="M2051" i="18"/>
  <c r="L2051" i="18"/>
  <c r="K2051" i="18"/>
  <c r="J2051" i="18"/>
  <c r="I2051" i="18"/>
  <c r="H2051" i="18"/>
  <c r="G2051" i="18"/>
  <c r="F2051" i="18"/>
  <c r="E2051" i="18"/>
  <c r="D2051" i="18"/>
  <c r="M2050" i="18"/>
  <c r="L2050" i="18"/>
  <c r="K2050" i="18"/>
  <c r="J2050" i="18"/>
  <c r="I2050" i="18"/>
  <c r="H2050" i="18"/>
  <c r="G2050" i="18"/>
  <c r="F2050" i="18"/>
  <c r="E2050" i="18"/>
  <c r="D2050" i="18"/>
  <c r="M2049" i="18"/>
  <c r="L2049" i="18"/>
  <c r="K2049" i="18"/>
  <c r="J2049" i="18"/>
  <c r="I2049" i="18"/>
  <c r="H2049" i="18"/>
  <c r="G2049" i="18"/>
  <c r="F2049" i="18"/>
  <c r="E2049" i="18"/>
  <c r="D2049" i="18"/>
  <c r="M2048" i="18"/>
  <c r="L2048" i="18"/>
  <c r="K2048" i="18"/>
  <c r="J2048" i="18"/>
  <c r="I2048" i="18"/>
  <c r="H2048" i="18"/>
  <c r="G2048" i="18"/>
  <c r="F2048" i="18"/>
  <c r="E2048" i="18"/>
  <c r="D2048" i="18"/>
  <c r="M2047" i="18"/>
  <c r="L2047" i="18"/>
  <c r="K2047" i="18"/>
  <c r="J2047" i="18"/>
  <c r="I2047" i="18"/>
  <c r="H2047" i="18"/>
  <c r="G2047" i="18"/>
  <c r="F2047" i="18"/>
  <c r="E2047" i="18"/>
  <c r="D2047" i="18"/>
  <c r="M2046" i="18"/>
  <c r="L2046" i="18"/>
  <c r="K2046" i="18"/>
  <c r="J2046" i="18"/>
  <c r="I2046" i="18"/>
  <c r="H2046" i="18"/>
  <c r="G2046" i="18"/>
  <c r="F2046" i="18"/>
  <c r="E2046" i="18"/>
  <c r="D2046" i="18"/>
  <c r="M2045" i="18"/>
  <c r="L2045" i="18"/>
  <c r="K2045" i="18"/>
  <c r="J2045" i="18"/>
  <c r="I2045" i="18"/>
  <c r="H2045" i="18"/>
  <c r="G2045" i="18"/>
  <c r="F2045" i="18"/>
  <c r="E2045" i="18"/>
  <c r="D2045" i="18"/>
  <c r="M1980" i="18"/>
  <c r="L1980" i="18"/>
  <c r="K1980" i="18"/>
  <c r="J1980" i="18"/>
  <c r="I1980" i="18"/>
  <c r="H1980" i="18"/>
  <c r="G1980" i="18"/>
  <c r="F1980" i="18"/>
  <c r="E1980" i="18"/>
  <c r="D1980" i="18"/>
  <c r="M1969" i="18"/>
  <c r="L1969" i="18"/>
  <c r="K1969" i="18"/>
  <c r="J1969" i="18"/>
  <c r="I1969" i="18"/>
  <c r="H1969" i="18"/>
  <c r="G1969" i="18"/>
  <c r="F1969" i="18"/>
  <c r="E1969" i="18"/>
  <c r="D1969" i="18"/>
  <c r="M1968" i="18"/>
  <c r="L1968" i="18"/>
  <c r="K1968" i="18"/>
  <c r="J1968" i="18"/>
  <c r="I1968" i="18"/>
  <c r="H1968" i="18"/>
  <c r="G1968" i="18"/>
  <c r="F1968" i="18"/>
  <c r="E1968" i="18"/>
  <c r="D1968" i="18"/>
  <c r="M1896" i="18"/>
  <c r="L1896" i="18"/>
  <c r="K1896" i="18"/>
  <c r="J1896" i="18"/>
  <c r="I1896" i="18"/>
  <c r="H1896" i="18"/>
  <c r="G1896" i="18"/>
  <c r="F1896" i="18"/>
  <c r="E1896" i="18"/>
  <c r="D1896" i="18"/>
  <c r="M1895" i="18"/>
  <c r="L1895" i="18"/>
  <c r="K1895" i="18"/>
  <c r="J1895" i="18"/>
  <c r="I1895" i="18"/>
  <c r="H1895" i="18"/>
  <c r="G1895" i="18"/>
  <c r="F1895" i="18"/>
  <c r="E1895" i="18"/>
  <c r="D1895" i="18"/>
  <c r="M1894" i="18"/>
  <c r="L1894" i="18"/>
  <c r="K1894" i="18"/>
  <c r="J1894" i="18"/>
  <c r="I1894" i="18"/>
  <c r="H1894" i="18"/>
  <c r="G1894" i="18"/>
  <c r="F1894" i="18"/>
  <c r="E1894" i="18"/>
  <c r="D1894" i="18"/>
  <c r="M1863" i="18"/>
  <c r="L1863" i="18"/>
  <c r="K1863" i="18"/>
  <c r="J1863" i="18"/>
  <c r="I1863" i="18"/>
  <c r="H1863" i="18"/>
  <c r="G1863" i="18"/>
  <c r="F1863" i="18"/>
  <c r="E1863" i="18"/>
  <c r="D1863" i="18"/>
  <c r="M1862" i="18"/>
  <c r="L1862" i="18"/>
  <c r="K1862" i="18"/>
  <c r="J1862" i="18"/>
  <c r="I1862" i="18"/>
  <c r="H1862" i="18"/>
  <c r="G1862" i="18"/>
  <c r="F1862" i="18"/>
  <c r="E1862" i="18"/>
  <c r="D1862" i="18"/>
  <c r="M1861" i="18"/>
  <c r="L1861" i="18"/>
  <c r="K1861" i="18"/>
  <c r="J1861" i="18"/>
  <c r="I1861" i="18"/>
  <c r="H1861" i="18"/>
  <c r="G1861" i="18"/>
  <c r="F1861" i="18"/>
  <c r="E1861" i="18"/>
  <c r="D1861" i="18"/>
  <c r="M1860" i="18"/>
  <c r="L1860" i="18"/>
  <c r="K1860" i="18"/>
  <c r="J1860" i="18"/>
  <c r="I1860" i="18"/>
  <c r="H1860" i="18"/>
  <c r="G1860" i="18"/>
  <c r="F1860" i="18"/>
  <c r="E1860" i="18"/>
  <c r="D1860" i="18"/>
  <c r="M1859" i="18"/>
  <c r="L1859" i="18"/>
  <c r="K1859" i="18"/>
  <c r="J1859" i="18"/>
  <c r="I1859" i="18"/>
  <c r="H1859" i="18"/>
  <c r="G1859" i="18"/>
  <c r="F1859" i="18"/>
  <c r="E1859" i="18"/>
  <c r="D1859" i="18"/>
  <c r="M1858" i="18"/>
  <c r="L1858" i="18"/>
  <c r="K1858" i="18"/>
  <c r="J1858" i="18"/>
  <c r="I1858" i="18"/>
  <c r="H1858" i="18"/>
  <c r="G1858" i="18"/>
  <c r="F1858" i="18"/>
  <c r="E1858" i="18"/>
  <c r="D1858" i="18"/>
  <c r="M1758" i="18"/>
  <c r="L1758" i="18"/>
  <c r="K1758" i="18"/>
  <c r="J1758" i="18"/>
  <c r="I1758" i="18"/>
  <c r="H1758" i="18"/>
  <c r="G1758" i="18"/>
  <c r="F1758" i="18"/>
  <c r="E1758" i="18"/>
  <c r="D1758" i="18"/>
  <c r="M1757" i="18"/>
  <c r="L1757" i="18"/>
  <c r="K1757" i="18"/>
  <c r="J1757" i="18"/>
  <c r="I1757" i="18"/>
  <c r="H1757" i="18"/>
  <c r="G1757" i="18"/>
  <c r="F1757" i="18"/>
  <c r="E1757" i="18"/>
  <c r="D1757" i="18"/>
  <c r="M1756" i="18"/>
  <c r="L1756" i="18"/>
  <c r="K1756" i="18"/>
  <c r="J1756" i="18"/>
  <c r="I1756" i="18"/>
  <c r="H1756" i="18"/>
  <c r="G1756" i="18"/>
  <c r="F1756" i="18"/>
  <c r="E1756" i="18"/>
  <c r="D1756" i="18"/>
  <c r="M1755" i="18"/>
  <c r="L1755" i="18"/>
  <c r="K1755" i="18"/>
  <c r="J1755" i="18"/>
  <c r="I1755" i="18"/>
  <c r="H1755" i="18"/>
  <c r="G1755" i="18"/>
  <c r="F1755" i="18"/>
  <c r="E1755" i="18"/>
  <c r="D1755" i="18"/>
  <c r="M1754" i="18"/>
  <c r="L1754" i="18"/>
  <c r="K1754" i="18"/>
  <c r="J1754" i="18"/>
  <c r="I1754" i="18"/>
  <c r="H1754" i="18"/>
  <c r="G1754" i="18"/>
  <c r="F1754" i="18"/>
  <c r="E1754" i="18"/>
  <c r="D1754" i="18"/>
  <c r="M1753" i="18"/>
  <c r="L1753" i="18"/>
  <c r="K1753" i="18"/>
  <c r="J1753" i="18"/>
  <c r="I1753" i="18"/>
  <c r="H1753" i="18"/>
  <c r="G1753" i="18"/>
  <c r="F1753" i="18"/>
  <c r="E1753" i="18"/>
  <c r="D1753" i="18"/>
  <c r="M1641" i="18"/>
  <c r="L1641" i="18"/>
  <c r="K1641" i="18"/>
  <c r="J1641" i="18"/>
  <c r="I1641" i="18"/>
  <c r="H1641" i="18"/>
  <c r="G1641" i="18"/>
  <c r="F1641" i="18"/>
  <c r="E1641" i="18"/>
  <c r="D1641" i="18"/>
  <c r="M1449" i="18"/>
  <c r="L1449" i="18"/>
  <c r="K1449" i="18"/>
  <c r="J1449" i="18"/>
  <c r="I1449" i="18"/>
  <c r="H1449" i="18"/>
  <c r="G1449" i="18"/>
  <c r="F1449" i="18"/>
  <c r="E1449" i="18"/>
  <c r="D1449" i="18"/>
  <c r="M1432" i="18"/>
  <c r="L1432" i="18"/>
  <c r="K1432" i="18"/>
  <c r="J1432" i="18"/>
  <c r="I1432" i="18"/>
  <c r="H1432" i="18"/>
  <c r="G1432" i="18"/>
  <c r="F1432" i="18"/>
  <c r="E1432" i="18"/>
  <c r="D1432" i="18"/>
  <c r="M1431" i="18"/>
  <c r="L1431" i="18"/>
  <c r="K1431" i="18"/>
  <c r="J1431" i="18"/>
  <c r="I1431" i="18"/>
  <c r="H1431" i="18"/>
  <c r="G1431" i="18"/>
  <c r="F1431" i="18"/>
  <c r="E1431" i="18"/>
  <c r="D1431" i="18"/>
  <c r="M1385" i="18"/>
  <c r="L1385" i="18"/>
  <c r="K1385" i="18"/>
  <c r="J1385" i="18"/>
  <c r="I1385" i="18"/>
  <c r="H1385" i="18"/>
  <c r="G1385" i="18"/>
  <c r="F1385" i="18"/>
  <c r="E1385" i="18"/>
  <c r="D1385" i="18"/>
  <c r="M1384" i="18"/>
  <c r="L1384" i="18"/>
  <c r="K1384" i="18"/>
  <c r="J1384" i="18"/>
  <c r="I1384" i="18"/>
  <c r="H1384" i="18"/>
  <c r="G1384" i="18"/>
  <c r="F1384" i="18"/>
  <c r="E1384" i="18"/>
  <c r="D1384" i="18"/>
  <c r="M1383" i="18"/>
  <c r="L1383" i="18"/>
  <c r="K1383" i="18"/>
  <c r="J1383" i="18"/>
  <c r="I1383" i="18"/>
  <c r="H1383" i="18"/>
  <c r="G1383" i="18"/>
  <c r="F1383" i="18"/>
  <c r="E1383" i="18"/>
  <c r="D1383" i="18"/>
  <c r="M1382" i="18"/>
  <c r="L1382" i="18"/>
  <c r="K1382" i="18"/>
  <c r="J1382" i="18"/>
  <c r="I1382" i="18"/>
  <c r="H1382" i="18"/>
  <c r="G1382" i="18"/>
  <c r="F1382" i="18"/>
  <c r="E1382" i="18"/>
  <c r="D1382" i="18"/>
  <c r="M1381" i="18"/>
  <c r="L1381" i="18"/>
  <c r="K1381" i="18"/>
  <c r="J1381" i="18"/>
  <c r="I1381" i="18"/>
  <c r="H1381" i="18"/>
  <c r="G1381" i="18"/>
  <c r="F1381" i="18"/>
  <c r="E1381" i="18"/>
  <c r="D1381" i="18"/>
  <c r="M1369" i="18"/>
  <c r="L1369" i="18"/>
  <c r="K1369" i="18"/>
  <c r="J1369" i="18"/>
  <c r="I1369" i="18"/>
  <c r="H1369" i="18"/>
  <c r="G1369" i="18"/>
  <c r="F1369" i="18"/>
  <c r="E1369" i="18"/>
  <c r="D1369" i="18"/>
  <c r="M1368" i="18"/>
  <c r="L1368" i="18"/>
  <c r="K1368" i="18"/>
  <c r="J1368" i="18"/>
  <c r="I1368" i="18"/>
  <c r="H1368" i="18"/>
  <c r="G1368" i="18"/>
  <c r="F1368" i="18"/>
  <c r="E1368" i="18"/>
  <c r="D1368" i="18"/>
  <c r="M1367" i="18"/>
  <c r="L1367" i="18"/>
  <c r="K1367" i="18"/>
  <c r="J1367" i="18"/>
  <c r="I1367" i="18"/>
  <c r="H1367" i="18"/>
  <c r="G1367" i="18"/>
  <c r="F1367" i="18"/>
  <c r="E1367" i="18"/>
  <c r="D1367" i="18"/>
  <c r="M1366" i="18"/>
  <c r="L1366" i="18"/>
  <c r="K1366" i="18"/>
  <c r="J1366" i="18"/>
  <c r="I1366" i="18"/>
  <c r="H1366" i="18"/>
  <c r="G1366" i="18"/>
  <c r="F1366" i="18"/>
  <c r="E1366" i="18"/>
  <c r="D1366" i="18"/>
  <c r="M1365" i="18"/>
  <c r="L1365" i="18"/>
  <c r="K1365" i="18"/>
  <c r="J1365" i="18"/>
  <c r="I1365" i="18"/>
  <c r="H1365" i="18"/>
  <c r="G1365" i="18"/>
  <c r="F1365" i="18"/>
  <c r="E1365" i="18"/>
  <c r="D1365" i="18"/>
  <c r="M1364" i="18"/>
  <c r="L1364" i="18"/>
  <c r="K1364" i="18"/>
  <c r="J1364" i="18"/>
  <c r="I1364" i="18"/>
  <c r="H1364" i="18"/>
  <c r="G1364" i="18"/>
  <c r="F1364" i="18"/>
  <c r="E1364" i="18"/>
  <c r="D1364" i="18"/>
  <c r="M1363" i="18"/>
  <c r="L1363" i="18"/>
  <c r="K1363" i="18"/>
  <c r="J1363" i="18"/>
  <c r="I1363" i="18"/>
  <c r="H1363" i="18"/>
  <c r="G1363" i="18"/>
  <c r="F1363" i="18"/>
  <c r="E1363" i="18"/>
  <c r="D1363" i="18"/>
  <c r="M1362" i="18"/>
  <c r="L1362" i="18"/>
  <c r="K1362" i="18"/>
  <c r="J1362" i="18"/>
  <c r="I1362" i="18"/>
  <c r="H1362" i="18"/>
  <c r="G1362" i="18"/>
  <c r="F1362" i="18"/>
  <c r="E1362" i="18"/>
  <c r="D1362" i="18"/>
  <c r="M1361" i="18"/>
  <c r="L1361" i="18"/>
  <c r="K1361" i="18"/>
  <c r="J1361" i="18"/>
  <c r="I1361" i="18"/>
  <c r="H1361" i="18"/>
  <c r="G1361" i="18"/>
  <c r="F1361" i="18"/>
  <c r="E1361" i="18"/>
  <c r="D1361" i="18"/>
  <c r="M1360" i="18"/>
  <c r="L1360" i="18"/>
  <c r="K1360" i="18"/>
  <c r="J1360" i="18"/>
  <c r="I1360" i="18"/>
  <c r="H1360" i="18"/>
  <c r="G1360" i="18"/>
  <c r="F1360" i="18"/>
  <c r="E1360" i="18"/>
  <c r="D1360" i="18"/>
  <c r="M1359" i="18"/>
  <c r="L1359" i="18"/>
  <c r="K1359" i="18"/>
  <c r="J1359" i="18"/>
  <c r="I1359" i="18"/>
  <c r="H1359" i="18"/>
  <c r="G1359" i="18"/>
  <c r="F1359" i="18"/>
  <c r="E1359" i="18"/>
  <c r="D1359" i="18"/>
  <c r="M1358" i="18"/>
  <c r="L1358" i="18"/>
  <c r="K1358" i="18"/>
  <c r="J1358" i="18"/>
  <c r="I1358" i="18"/>
  <c r="H1358" i="18"/>
  <c r="G1358" i="18"/>
  <c r="F1358" i="18"/>
  <c r="E1358" i="18"/>
  <c r="D1358" i="18"/>
  <c r="M1357" i="18"/>
  <c r="L1357" i="18"/>
  <c r="K1357" i="18"/>
  <c r="J1357" i="18"/>
  <c r="I1357" i="18"/>
  <c r="H1357" i="18"/>
  <c r="G1357" i="18"/>
  <c r="F1357" i="18"/>
  <c r="E1357" i="18"/>
  <c r="D1357" i="18"/>
  <c r="M1356" i="18"/>
  <c r="L1356" i="18"/>
  <c r="K1356" i="18"/>
  <c r="J1356" i="18"/>
  <c r="I1356" i="18"/>
  <c r="H1356" i="18"/>
  <c r="G1356" i="18"/>
  <c r="F1356" i="18"/>
  <c r="E1356" i="18"/>
  <c r="D1356" i="18"/>
  <c r="M1355" i="18"/>
  <c r="L1355" i="18"/>
  <c r="K1355" i="18"/>
  <c r="J1355" i="18"/>
  <c r="I1355" i="18"/>
  <c r="H1355" i="18"/>
  <c r="G1355" i="18"/>
  <c r="F1355" i="18"/>
  <c r="E1355" i="18"/>
  <c r="D1355" i="18"/>
  <c r="M1354" i="18"/>
  <c r="L1354" i="18"/>
  <c r="K1354" i="18"/>
  <c r="J1354" i="18"/>
  <c r="I1354" i="18"/>
  <c r="H1354" i="18"/>
  <c r="G1354" i="18"/>
  <c r="F1354" i="18"/>
  <c r="E1354" i="18"/>
  <c r="D1354" i="18"/>
  <c r="M1353" i="18"/>
  <c r="L1353" i="18"/>
  <c r="K1353" i="18"/>
  <c r="J1353" i="18"/>
  <c r="I1353" i="18"/>
  <c r="H1353" i="18"/>
  <c r="G1353" i="18"/>
  <c r="F1353" i="18"/>
  <c r="E1353" i="18"/>
  <c r="D1353" i="18"/>
  <c r="M1352" i="18"/>
  <c r="L1352" i="18"/>
  <c r="K1352" i="18"/>
  <c r="J1352" i="18"/>
  <c r="I1352" i="18"/>
  <c r="H1352" i="18"/>
  <c r="G1352" i="18"/>
  <c r="F1352" i="18"/>
  <c r="E1352" i="18"/>
  <c r="D1352" i="18"/>
  <c r="M1351" i="18"/>
  <c r="L1351" i="18"/>
  <c r="K1351" i="18"/>
  <c r="J1351" i="18"/>
  <c r="I1351" i="18"/>
  <c r="H1351" i="18"/>
  <c r="G1351" i="18"/>
  <c r="F1351" i="18"/>
  <c r="E1351" i="18"/>
  <c r="D1351" i="18"/>
  <c r="M1048" i="18"/>
  <c r="L1048" i="18"/>
  <c r="K1048" i="18"/>
  <c r="J1048" i="18"/>
  <c r="I1048" i="18"/>
  <c r="H1048" i="18"/>
  <c r="G1048" i="18"/>
  <c r="F1048" i="18"/>
  <c r="E1048" i="18"/>
  <c r="D1048" i="18"/>
  <c r="M1047" i="18"/>
  <c r="L1047" i="18"/>
  <c r="K1047" i="18"/>
  <c r="J1047" i="18"/>
  <c r="I1047" i="18"/>
  <c r="H1047" i="18"/>
  <c r="G1047" i="18"/>
  <c r="F1047" i="18"/>
  <c r="E1047" i="18"/>
  <c r="D1047" i="18"/>
  <c r="M1046" i="18"/>
  <c r="L1046" i="18"/>
  <c r="K1046" i="18"/>
  <c r="J1046" i="18"/>
  <c r="I1046" i="18"/>
  <c r="H1046" i="18"/>
  <c r="G1046" i="18"/>
  <c r="F1046" i="18"/>
  <c r="E1046" i="18"/>
  <c r="D1046" i="18"/>
  <c r="M1045" i="18"/>
  <c r="L1045" i="18"/>
  <c r="K1045" i="18"/>
  <c r="J1045" i="18"/>
  <c r="I1045" i="18"/>
  <c r="H1045" i="18"/>
  <c r="G1045" i="18"/>
  <c r="F1045" i="18"/>
  <c r="E1045" i="18"/>
  <c r="D1045" i="18"/>
  <c r="M1044" i="18"/>
  <c r="L1044" i="18"/>
  <c r="K1044" i="18"/>
  <c r="J1044" i="18"/>
  <c r="I1044" i="18"/>
  <c r="H1044" i="18"/>
  <c r="G1044" i="18"/>
  <c r="F1044" i="18"/>
  <c r="E1044" i="18"/>
  <c r="D1044" i="18"/>
  <c r="M1032" i="18"/>
  <c r="L1032" i="18"/>
  <c r="K1032" i="18"/>
  <c r="J1032" i="18"/>
  <c r="I1032" i="18"/>
  <c r="H1032" i="18"/>
  <c r="G1032" i="18"/>
  <c r="F1032" i="18"/>
  <c r="E1032" i="18"/>
  <c r="D1032" i="18"/>
  <c r="M1031" i="18"/>
  <c r="L1031" i="18"/>
  <c r="K1031" i="18"/>
  <c r="J1031" i="18"/>
  <c r="I1031" i="18"/>
  <c r="H1031" i="18"/>
  <c r="G1031" i="18"/>
  <c r="F1031" i="18"/>
  <c r="E1031" i="18"/>
  <c r="D1031" i="18"/>
  <c r="M1030" i="18"/>
  <c r="L1030" i="18"/>
  <c r="K1030" i="18"/>
  <c r="J1030" i="18"/>
  <c r="I1030" i="18"/>
  <c r="H1030" i="18"/>
  <c r="G1030" i="18"/>
  <c r="F1030" i="18"/>
  <c r="E1030" i="18"/>
  <c r="D1030" i="18"/>
  <c r="M1029" i="18"/>
  <c r="L1029" i="18"/>
  <c r="K1029" i="18"/>
  <c r="J1029" i="18"/>
  <c r="I1029" i="18"/>
  <c r="H1029" i="18"/>
  <c r="G1029" i="18"/>
  <c r="F1029" i="18"/>
  <c r="E1029" i="18"/>
  <c r="D1029" i="18"/>
  <c r="M1028" i="18"/>
  <c r="L1028" i="18"/>
  <c r="K1028" i="18"/>
  <c r="J1028" i="18"/>
  <c r="I1028" i="18"/>
  <c r="H1028" i="18"/>
  <c r="G1028" i="18"/>
  <c r="F1028" i="18"/>
  <c r="E1028" i="18"/>
  <c r="D1028" i="18"/>
  <c r="M1027" i="18"/>
  <c r="L1027" i="18"/>
  <c r="K1027" i="18"/>
  <c r="J1027" i="18"/>
  <c r="I1027" i="18"/>
  <c r="H1027" i="18"/>
  <c r="G1027" i="18"/>
  <c r="F1027" i="18"/>
  <c r="E1027" i="18"/>
  <c r="D1027" i="18"/>
  <c r="M1026" i="18"/>
  <c r="L1026" i="18"/>
  <c r="K1026" i="18"/>
  <c r="J1026" i="18"/>
  <c r="I1026" i="18"/>
  <c r="H1026" i="18"/>
  <c r="G1026" i="18"/>
  <c r="F1026" i="18"/>
  <c r="E1026" i="18"/>
  <c r="D1026" i="18"/>
  <c r="M1025" i="18"/>
  <c r="L1025" i="18"/>
  <c r="K1025" i="18"/>
  <c r="J1025" i="18"/>
  <c r="I1025" i="18"/>
  <c r="H1025" i="18"/>
  <c r="G1025" i="18"/>
  <c r="F1025" i="18"/>
  <c r="E1025" i="18"/>
  <c r="D1025" i="18"/>
  <c r="M1024" i="18"/>
  <c r="L1024" i="18"/>
  <c r="K1024" i="18"/>
  <c r="J1024" i="18"/>
  <c r="I1024" i="18"/>
  <c r="H1024" i="18"/>
  <c r="G1024" i="18"/>
  <c r="F1024" i="18"/>
  <c r="E1024" i="18"/>
  <c r="D1024" i="18"/>
  <c r="M1023" i="18"/>
  <c r="L1023" i="18"/>
  <c r="K1023" i="18"/>
  <c r="J1023" i="18"/>
  <c r="I1023" i="18"/>
  <c r="H1023" i="18"/>
  <c r="G1023" i="18"/>
  <c r="F1023" i="18"/>
  <c r="E1023" i="18"/>
  <c r="D1023" i="18"/>
  <c r="M1022" i="18"/>
  <c r="L1022" i="18"/>
  <c r="K1022" i="18"/>
  <c r="J1022" i="18"/>
  <c r="I1022" i="18"/>
  <c r="H1022" i="18"/>
  <c r="G1022" i="18"/>
  <c r="F1022" i="18"/>
  <c r="E1022" i="18"/>
  <c r="D1022" i="18"/>
  <c r="M1002" i="18"/>
  <c r="L1002" i="18"/>
  <c r="K1002" i="18"/>
  <c r="J1002" i="18"/>
  <c r="I1002" i="18"/>
  <c r="H1002" i="18"/>
  <c r="G1002" i="18"/>
  <c r="F1002" i="18"/>
  <c r="E1002" i="18"/>
  <c r="D1002" i="18"/>
  <c r="M1001" i="18"/>
  <c r="L1001" i="18"/>
  <c r="K1001" i="18"/>
  <c r="J1001" i="18"/>
  <c r="I1001" i="18"/>
  <c r="H1001" i="18"/>
  <c r="G1001" i="18"/>
  <c r="F1001" i="18"/>
  <c r="E1001" i="18"/>
  <c r="D1001" i="18"/>
  <c r="M1000" i="18"/>
  <c r="L1000" i="18"/>
  <c r="K1000" i="18"/>
  <c r="J1000" i="18"/>
  <c r="I1000" i="18"/>
  <c r="H1000" i="18"/>
  <c r="G1000" i="18"/>
  <c r="F1000" i="18"/>
  <c r="E1000" i="18"/>
  <c r="D1000" i="18"/>
  <c r="M999" i="18"/>
  <c r="L999" i="18"/>
  <c r="K999" i="18"/>
  <c r="J999" i="18"/>
  <c r="I999" i="18"/>
  <c r="H999" i="18"/>
  <c r="G999" i="18"/>
  <c r="F999" i="18"/>
  <c r="E999" i="18"/>
  <c r="D999" i="18"/>
  <c r="M998" i="18"/>
  <c r="L998" i="18"/>
  <c r="K998" i="18"/>
  <c r="J998" i="18"/>
  <c r="I998" i="18"/>
  <c r="H998" i="18"/>
  <c r="G998" i="18"/>
  <c r="F998" i="18"/>
  <c r="E998" i="18"/>
  <c r="D998" i="18"/>
  <c r="M997" i="18"/>
  <c r="L997" i="18"/>
  <c r="K997" i="18"/>
  <c r="J997" i="18"/>
  <c r="I997" i="18"/>
  <c r="H997" i="18"/>
  <c r="G997" i="18"/>
  <c r="F997" i="18"/>
  <c r="E997" i="18"/>
  <c r="D997" i="18"/>
  <c r="M996" i="18"/>
  <c r="L996" i="18"/>
  <c r="K996" i="18"/>
  <c r="J996" i="18"/>
  <c r="I996" i="18"/>
  <c r="H996" i="18"/>
  <c r="G996" i="18"/>
  <c r="F996" i="18"/>
  <c r="E996" i="18"/>
  <c r="D996" i="18"/>
  <c r="M973" i="18"/>
  <c r="L973" i="18"/>
  <c r="K973" i="18"/>
  <c r="J973" i="18"/>
  <c r="I973" i="18"/>
  <c r="H973" i="18"/>
  <c r="G973" i="18"/>
  <c r="F973" i="18"/>
  <c r="E973" i="18"/>
  <c r="D973" i="18"/>
  <c r="M972" i="18"/>
  <c r="L972" i="18"/>
  <c r="K972" i="18"/>
  <c r="J972" i="18"/>
  <c r="I972" i="18"/>
  <c r="H972" i="18"/>
  <c r="G972" i="18"/>
  <c r="F972" i="18"/>
  <c r="E972" i="18"/>
  <c r="D972" i="18"/>
  <c r="M450" i="18"/>
  <c r="L450" i="18"/>
  <c r="K450" i="18"/>
  <c r="J450" i="18"/>
  <c r="I450" i="18"/>
  <c r="H450" i="18"/>
  <c r="G450" i="18"/>
  <c r="F450" i="18"/>
  <c r="E450" i="18"/>
  <c r="D450" i="18"/>
  <c r="M449" i="18"/>
  <c r="L449" i="18"/>
  <c r="K449" i="18"/>
  <c r="J449" i="18"/>
  <c r="I449" i="18"/>
  <c r="H449" i="18"/>
  <c r="G449" i="18"/>
  <c r="F449" i="18"/>
  <c r="E449" i="18"/>
  <c r="D449" i="18"/>
  <c r="M448" i="18"/>
  <c r="L448" i="18"/>
  <c r="K448" i="18"/>
  <c r="J448" i="18"/>
  <c r="I448" i="18"/>
  <c r="H448" i="18"/>
  <c r="G448" i="18"/>
  <c r="F448" i="18"/>
  <c r="E448" i="18"/>
  <c r="D448" i="18"/>
  <c r="M447" i="18"/>
  <c r="L447" i="18"/>
  <c r="K447" i="18"/>
  <c r="J447" i="18"/>
  <c r="I447" i="18"/>
  <c r="H447" i="18"/>
  <c r="G447" i="18"/>
  <c r="F447" i="18"/>
  <c r="E447" i="18"/>
  <c r="D447" i="18"/>
  <c r="M446" i="18"/>
  <c r="L446" i="18"/>
  <c r="K446" i="18"/>
  <c r="J446" i="18"/>
  <c r="I446" i="18"/>
  <c r="H446" i="18"/>
  <c r="G446" i="18"/>
  <c r="F446" i="18"/>
  <c r="E446" i="18"/>
  <c r="D446" i="18"/>
  <c r="M445" i="18"/>
  <c r="L445" i="18"/>
  <c r="K445" i="18"/>
  <c r="J445" i="18"/>
  <c r="I445" i="18"/>
  <c r="H445" i="18"/>
  <c r="G445" i="18"/>
  <c r="F445" i="18"/>
  <c r="E445" i="18"/>
  <c r="D445" i="18"/>
  <c r="M444" i="18"/>
  <c r="L444" i="18"/>
  <c r="K444" i="18"/>
  <c r="J444" i="18"/>
  <c r="I444" i="18"/>
  <c r="H444" i="18"/>
  <c r="G444" i="18"/>
  <c r="F444" i="18"/>
  <c r="E444" i="18"/>
  <c r="D444" i="18"/>
  <c r="M443" i="18"/>
  <c r="L443" i="18"/>
  <c r="K443" i="18"/>
  <c r="J443" i="18"/>
  <c r="I443" i="18"/>
  <c r="H443" i="18"/>
  <c r="G443" i="18"/>
  <c r="F443" i="18"/>
  <c r="E443" i="18"/>
  <c r="D443" i="18"/>
  <c r="M442" i="18"/>
  <c r="L442" i="18"/>
  <c r="K442" i="18"/>
  <c r="J442" i="18"/>
  <c r="I442" i="18"/>
  <c r="H442" i="18"/>
  <c r="G442" i="18"/>
  <c r="F442" i="18"/>
  <c r="E442" i="18"/>
  <c r="D442" i="18"/>
  <c r="G114" i="17"/>
  <c r="G109" i="17"/>
  <c r="Q8" i="20" l="1"/>
  <c r="P8" i="20"/>
  <c r="F4" i="20"/>
  <c r="C43" i="20"/>
  <c r="B4" i="6"/>
  <c r="D4" i="7" s="1"/>
  <c r="D50" i="9" l="1"/>
  <c r="D31" i="10" s="1"/>
  <c r="G42" i="17"/>
  <c r="M2790" i="18" l="1"/>
  <c r="L2790" i="18"/>
  <c r="K2790" i="18"/>
  <c r="J2790" i="18"/>
  <c r="I2790" i="18"/>
  <c r="H2790" i="18"/>
  <c r="G2790" i="18"/>
  <c r="F2790" i="18"/>
  <c r="E2790" i="18"/>
  <c r="D2790" i="18"/>
  <c r="M2789" i="18"/>
  <c r="L2789" i="18"/>
  <c r="K2789" i="18"/>
  <c r="J2789" i="18"/>
  <c r="I2789" i="18"/>
  <c r="H2789" i="18"/>
  <c r="G2789" i="18"/>
  <c r="F2789" i="18"/>
  <c r="E2789" i="18"/>
  <c r="D2789" i="18"/>
  <c r="M2788" i="18"/>
  <c r="L2788" i="18"/>
  <c r="K2788" i="18"/>
  <c r="J2788" i="18"/>
  <c r="I2788" i="18"/>
  <c r="H2788" i="18"/>
  <c r="G2788" i="18"/>
  <c r="F2788" i="18"/>
  <c r="E2788" i="18"/>
  <c r="D2788" i="18"/>
  <c r="M2787" i="18"/>
  <c r="L2787" i="18"/>
  <c r="K2787" i="18"/>
  <c r="J2787" i="18"/>
  <c r="I2787" i="18"/>
  <c r="H2787" i="18"/>
  <c r="G2787" i="18"/>
  <c r="F2787" i="18"/>
  <c r="E2787" i="18"/>
  <c r="D2787" i="18"/>
  <c r="M1794" i="18"/>
  <c r="L1794" i="18"/>
  <c r="K1794" i="18"/>
  <c r="J1794" i="18"/>
  <c r="I1794" i="18"/>
  <c r="H1794" i="18"/>
  <c r="G1794" i="18"/>
  <c r="F1794" i="18"/>
  <c r="E1794" i="18"/>
  <c r="D1794" i="18"/>
  <c r="M1058" i="18"/>
  <c r="L1058" i="18"/>
  <c r="K1058" i="18"/>
  <c r="J1058" i="18"/>
  <c r="I1058" i="18"/>
  <c r="H1058" i="18"/>
  <c r="G1058" i="18"/>
  <c r="F1058" i="18"/>
  <c r="E1058" i="18"/>
  <c r="D1058" i="18"/>
  <c r="M1057" i="18"/>
  <c r="L1057" i="18"/>
  <c r="K1057" i="18"/>
  <c r="J1057" i="18"/>
  <c r="I1057" i="18"/>
  <c r="H1057" i="18"/>
  <c r="G1057" i="18"/>
  <c r="F1057" i="18"/>
  <c r="E1057" i="18"/>
  <c r="D1057" i="18"/>
  <c r="M1056" i="18"/>
  <c r="L1056" i="18"/>
  <c r="K1056" i="18"/>
  <c r="J1056" i="18"/>
  <c r="I1056" i="18"/>
  <c r="H1056" i="18"/>
  <c r="G1056" i="18"/>
  <c r="F1056" i="18"/>
  <c r="E1056" i="18"/>
  <c r="D1056" i="18"/>
  <c r="M441" i="18"/>
  <c r="L441" i="18"/>
  <c r="K441" i="18"/>
  <c r="J441" i="18"/>
  <c r="I441" i="18"/>
  <c r="H441" i="18"/>
  <c r="G441" i="18"/>
  <c r="F441" i="18"/>
  <c r="E441" i="18"/>
  <c r="D441" i="18"/>
  <c r="M440" i="18"/>
  <c r="L440" i="18"/>
  <c r="K440" i="18"/>
  <c r="J440" i="18"/>
  <c r="I440" i="18"/>
  <c r="H440" i="18"/>
  <c r="G440" i="18"/>
  <c r="F440" i="18"/>
  <c r="E440" i="18"/>
  <c r="D440" i="18"/>
  <c r="M439" i="18"/>
  <c r="L439" i="18"/>
  <c r="K439" i="18"/>
  <c r="J439" i="18"/>
  <c r="I439" i="18"/>
  <c r="H439" i="18"/>
  <c r="G439" i="18"/>
  <c r="F439" i="18"/>
  <c r="E439" i="18"/>
  <c r="D439" i="18"/>
  <c r="M438" i="18"/>
  <c r="L438" i="18"/>
  <c r="K438" i="18"/>
  <c r="J438" i="18"/>
  <c r="I438" i="18"/>
  <c r="H438" i="18"/>
  <c r="G438" i="18"/>
  <c r="F438" i="18"/>
  <c r="E438" i="18"/>
  <c r="D438" i="18"/>
  <c r="M437" i="18"/>
  <c r="L437" i="18"/>
  <c r="K437" i="18"/>
  <c r="J437" i="18"/>
  <c r="I437" i="18"/>
  <c r="H437" i="18"/>
  <c r="G437" i="18"/>
  <c r="F437" i="18"/>
  <c r="E437" i="18"/>
  <c r="D437" i="18"/>
  <c r="M436" i="18"/>
  <c r="L436" i="18"/>
  <c r="K436" i="18"/>
  <c r="J436" i="18"/>
  <c r="I436" i="18"/>
  <c r="H436" i="18"/>
  <c r="G436" i="18"/>
  <c r="F436" i="18"/>
  <c r="E436" i="18"/>
  <c r="D436" i="18"/>
  <c r="M435" i="18"/>
  <c r="L435" i="18"/>
  <c r="K435" i="18"/>
  <c r="J435" i="18"/>
  <c r="I435" i="18"/>
  <c r="H435" i="18"/>
  <c r="G435" i="18"/>
  <c r="F435" i="18"/>
  <c r="E435" i="18"/>
  <c r="D435" i="18"/>
  <c r="M434" i="18"/>
  <c r="L434" i="18"/>
  <c r="K434" i="18"/>
  <c r="J434" i="18"/>
  <c r="I434" i="18"/>
  <c r="H434" i="18"/>
  <c r="G434" i="18"/>
  <c r="F434" i="18"/>
  <c r="E434" i="18"/>
  <c r="D434" i="18"/>
  <c r="M433" i="18"/>
  <c r="L433" i="18"/>
  <c r="K433" i="18"/>
  <c r="J433" i="18"/>
  <c r="I433" i="18"/>
  <c r="H433" i="18"/>
  <c r="G433" i="18"/>
  <c r="F433" i="18"/>
  <c r="E433" i="18"/>
  <c r="D433" i="18"/>
  <c r="M432" i="18"/>
  <c r="L432" i="18"/>
  <c r="K432" i="18"/>
  <c r="J432" i="18"/>
  <c r="I432" i="18"/>
  <c r="H432" i="18"/>
  <c r="G432" i="18"/>
  <c r="F432" i="18"/>
  <c r="E432" i="18"/>
  <c r="D432" i="18"/>
  <c r="M431" i="18"/>
  <c r="L431" i="18"/>
  <c r="K431" i="18"/>
  <c r="J431" i="18"/>
  <c r="I431" i="18"/>
  <c r="H431" i="18"/>
  <c r="G431" i="18"/>
  <c r="F431" i="18"/>
  <c r="E431" i="18"/>
  <c r="D431" i="18"/>
  <c r="M430" i="18"/>
  <c r="L430" i="18"/>
  <c r="K430" i="18"/>
  <c r="J430" i="18"/>
  <c r="I430" i="18"/>
  <c r="H430" i="18"/>
  <c r="G430" i="18"/>
  <c r="F430" i="18"/>
  <c r="E430" i="18"/>
  <c r="D430" i="18"/>
  <c r="M429" i="18"/>
  <c r="L429" i="18"/>
  <c r="K429" i="18"/>
  <c r="J429" i="18"/>
  <c r="I429" i="18"/>
  <c r="H429" i="18"/>
  <c r="G429" i="18"/>
  <c r="F429" i="18"/>
  <c r="E429" i="18"/>
  <c r="D429" i="18"/>
  <c r="M428" i="18"/>
  <c r="L428" i="18"/>
  <c r="K428" i="18"/>
  <c r="J428" i="18"/>
  <c r="I428" i="18"/>
  <c r="H428" i="18"/>
  <c r="G428" i="18"/>
  <c r="F428" i="18"/>
  <c r="E428" i="18"/>
  <c r="D428" i="18"/>
  <c r="M427" i="18"/>
  <c r="L427" i="18"/>
  <c r="K427" i="18"/>
  <c r="J427" i="18"/>
  <c r="I427" i="18"/>
  <c r="H427" i="18"/>
  <c r="G427" i="18"/>
  <c r="F427" i="18"/>
  <c r="E427" i="18"/>
  <c r="D427" i="18"/>
  <c r="M426" i="18"/>
  <c r="L426" i="18"/>
  <c r="K426" i="18"/>
  <c r="J426" i="18"/>
  <c r="I426" i="18"/>
  <c r="H426" i="18"/>
  <c r="G426" i="18"/>
  <c r="F426" i="18"/>
  <c r="E426" i="18"/>
  <c r="D426" i="18"/>
  <c r="M425" i="18"/>
  <c r="L425" i="18"/>
  <c r="K425" i="18"/>
  <c r="J425" i="18"/>
  <c r="I425" i="18"/>
  <c r="H425" i="18"/>
  <c r="G425" i="18"/>
  <c r="F425" i="18"/>
  <c r="E425" i="18"/>
  <c r="D425" i="18"/>
  <c r="M424" i="18"/>
  <c r="L424" i="18"/>
  <c r="K424" i="18"/>
  <c r="J424" i="18"/>
  <c r="I424" i="18"/>
  <c r="H424" i="18"/>
  <c r="G424" i="18"/>
  <c r="F424" i="18"/>
  <c r="E424" i="18"/>
  <c r="D424" i="18"/>
  <c r="M423" i="18"/>
  <c r="L423" i="18"/>
  <c r="K423" i="18"/>
  <c r="J423" i="18"/>
  <c r="I423" i="18"/>
  <c r="H423" i="18"/>
  <c r="G423" i="18"/>
  <c r="F423" i="18"/>
  <c r="E423" i="18"/>
  <c r="D423" i="18"/>
  <c r="M422" i="18"/>
  <c r="L422" i="18"/>
  <c r="K422" i="18"/>
  <c r="J422" i="18"/>
  <c r="I422" i="18"/>
  <c r="H422" i="18"/>
  <c r="G422" i="18"/>
  <c r="F422" i="18"/>
  <c r="E422" i="18"/>
  <c r="D422" i="18"/>
  <c r="M421" i="18"/>
  <c r="L421" i="18"/>
  <c r="K421" i="18"/>
  <c r="J421" i="18"/>
  <c r="I421" i="18"/>
  <c r="H421" i="18"/>
  <c r="G421" i="18"/>
  <c r="F421" i="18"/>
  <c r="E421" i="18"/>
  <c r="D421" i="18"/>
  <c r="M420" i="18"/>
  <c r="L420" i="18"/>
  <c r="K420" i="18"/>
  <c r="J420" i="18"/>
  <c r="I420" i="18"/>
  <c r="H420" i="18"/>
  <c r="G420" i="18"/>
  <c r="F420" i="18"/>
  <c r="E420" i="18"/>
  <c r="D420" i="18"/>
  <c r="M419" i="18"/>
  <c r="L419" i="18"/>
  <c r="K419" i="18"/>
  <c r="J419" i="18"/>
  <c r="I419" i="18"/>
  <c r="H419" i="18"/>
  <c r="G419" i="18"/>
  <c r="F419" i="18"/>
  <c r="E419" i="18"/>
  <c r="D419" i="18"/>
  <c r="M418" i="18"/>
  <c r="L418" i="18"/>
  <c r="K418" i="18"/>
  <c r="J418" i="18"/>
  <c r="I418" i="18"/>
  <c r="H418" i="18"/>
  <c r="G418" i="18"/>
  <c r="F418" i="18"/>
  <c r="E418" i="18"/>
  <c r="D418" i="18"/>
  <c r="M417" i="18"/>
  <c r="L417" i="18"/>
  <c r="K417" i="18"/>
  <c r="J417" i="18"/>
  <c r="I417" i="18"/>
  <c r="H417" i="18"/>
  <c r="G417" i="18"/>
  <c r="F417" i="18"/>
  <c r="E417" i="18"/>
  <c r="D417" i="18"/>
  <c r="M416" i="18"/>
  <c r="L416" i="18"/>
  <c r="K416" i="18"/>
  <c r="J416" i="18"/>
  <c r="I416" i="18"/>
  <c r="H416" i="18"/>
  <c r="G416" i="18"/>
  <c r="F416" i="18"/>
  <c r="E416" i="18"/>
  <c r="D416" i="18"/>
  <c r="M415" i="18"/>
  <c r="L415" i="18"/>
  <c r="K415" i="18"/>
  <c r="J415" i="18"/>
  <c r="I415" i="18"/>
  <c r="H415" i="18"/>
  <c r="G415" i="18"/>
  <c r="F415" i="18"/>
  <c r="E415" i="18"/>
  <c r="D415" i="18"/>
  <c r="M414" i="18"/>
  <c r="L414" i="18"/>
  <c r="K414" i="18"/>
  <c r="J414" i="18"/>
  <c r="I414" i="18"/>
  <c r="H414" i="18"/>
  <c r="G414" i="18"/>
  <c r="F414" i="18"/>
  <c r="E414" i="18"/>
  <c r="D414" i="18"/>
  <c r="M413" i="18"/>
  <c r="L413" i="18"/>
  <c r="K413" i="18"/>
  <c r="J413" i="18"/>
  <c r="I413" i="18"/>
  <c r="H413" i="18"/>
  <c r="G413" i="18"/>
  <c r="F413" i="18"/>
  <c r="E413" i="18"/>
  <c r="D413" i="18"/>
  <c r="M412" i="18"/>
  <c r="L412" i="18"/>
  <c r="K412" i="18"/>
  <c r="J412" i="18"/>
  <c r="I412" i="18"/>
  <c r="H412" i="18"/>
  <c r="G412" i="18"/>
  <c r="F412" i="18"/>
  <c r="E412" i="18"/>
  <c r="D412" i="18"/>
  <c r="M411" i="18"/>
  <c r="L411" i="18"/>
  <c r="K411" i="18"/>
  <c r="J411" i="18"/>
  <c r="I411" i="18"/>
  <c r="H411" i="18"/>
  <c r="G411" i="18"/>
  <c r="F411" i="18"/>
  <c r="E411" i="18"/>
  <c r="D411" i="18"/>
  <c r="M410" i="18"/>
  <c r="L410" i="18"/>
  <c r="K410" i="18"/>
  <c r="J410" i="18"/>
  <c r="I410" i="18"/>
  <c r="H410" i="18"/>
  <c r="G410" i="18"/>
  <c r="F410" i="18"/>
  <c r="E410" i="18"/>
  <c r="D410" i="18"/>
  <c r="M409" i="18"/>
  <c r="L409" i="18"/>
  <c r="K409" i="18"/>
  <c r="J409" i="18"/>
  <c r="I409" i="18"/>
  <c r="H409" i="18"/>
  <c r="G409" i="18"/>
  <c r="F409" i="18"/>
  <c r="E409" i="18"/>
  <c r="D409" i="18"/>
  <c r="M408" i="18"/>
  <c r="L408" i="18"/>
  <c r="K408" i="18"/>
  <c r="J408" i="18"/>
  <c r="I408" i="18"/>
  <c r="H408" i="18"/>
  <c r="G408" i="18"/>
  <c r="F408" i="18"/>
  <c r="E408" i="18"/>
  <c r="D408" i="18"/>
  <c r="G96" i="17"/>
  <c r="G97" i="17"/>
  <c r="G14" i="17"/>
  <c r="G13" i="17"/>
  <c r="G18" i="17"/>
  <c r="G19" i="17"/>
  <c r="G20" i="17"/>
  <c r="L55" i="11" l="1"/>
  <c r="L54" i="11"/>
  <c r="J55" i="11"/>
  <c r="J54" i="11"/>
  <c r="I55" i="11"/>
  <c r="I54" i="11"/>
  <c r="H55" i="11"/>
  <c r="H54" i="11"/>
  <c r="H56" i="11" l="1"/>
  <c r="L56" i="11"/>
  <c r="J56" i="11"/>
  <c r="I56" i="11"/>
  <c r="E138" i="26" l="1"/>
  <c r="F137" i="26"/>
  <c r="F136" i="26"/>
  <c r="F134" i="26"/>
  <c r="F133" i="26"/>
  <c r="F131" i="26"/>
  <c r="F130" i="26"/>
  <c r="F129" i="26"/>
  <c r="F128" i="26"/>
  <c r="F125" i="26"/>
  <c r="F124" i="26"/>
  <c r="F123" i="26"/>
  <c r="F122" i="26"/>
  <c r="F116" i="26"/>
  <c r="F114" i="26"/>
  <c r="F113" i="26"/>
  <c r="F112" i="26"/>
  <c r="F110" i="26"/>
  <c r="F108" i="26"/>
  <c r="F107" i="26"/>
  <c r="F105" i="26"/>
  <c r="F102" i="26"/>
  <c r="F101" i="26"/>
  <c r="F138" i="26" l="1"/>
  <c r="M2875" i="18"/>
  <c r="L2875" i="18"/>
  <c r="K2875" i="18"/>
  <c r="J2875" i="18"/>
  <c r="I2875" i="18"/>
  <c r="H2875" i="18"/>
  <c r="G2875" i="18"/>
  <c r="F2875" i="18"/>
  <c r="E2875" i="18"/>
  <c r="D2875" i="18"/>
  <c r="M2784" i="18"/>
  <c r="L2784" i="18"/>
  <c r="K2784" i="18"/>
  <c r="J2784" i="18"/>
  <c r="I2784" i="18"/>
  <c r="H2784" i="18"/>
  <c r="G2784" i="18"/>
  <c r="F2784" i="18"/>
  <c r="E2784" i="18"/>
  <c r="D2784" i="18"/>
  <c r="M2783" i="18"/>
  <c r="L2783" i="18"/>
  <c r="K2783" i="18"/>
  <c r="J2783" i="18"/>
  <c r="I2783" i="18"/>
  <c r="H2783" i="18"/>
  <c r="G2783" i="18"/>
  <c r="F2783" i="18"/>
  <c r="E2783" i="18"/>
  <c r="D2783" i="18"/>
  <c r="M2782" i="18"/>
  <c r="L2782" i="18"/>
  <c r="K2782" i="18"/>
  <c r="J2782" i="18"/>
  <c r="I2782" i="18"/>
  <c r="H2782" i="18"/>
  <c r="G2782" i="18"/>
  <c r="F2782" i="18"/>
  <c r="E2782" i="18"/>
  <c r="D2782" i="18"/>
  <c r="M2781" i="18"/>
  <c r="L2781" i="18"/>
  <c r="K2781" i="18"/>
  <c r="J2781" i="18"/>
  <c r="I2781" i="18"/>
  <c r="H2781" i="18"/>
  <c r="G2781" i="18"/>
  <c r="F2781" i="18"/>
  <c r="E2781" i="18"/>
  <c r="D2781" i="18"/>
  <c r="M2780" i="18"/>
  <c r="L2780" i="18"/>
  <c r="K2780" i="18"/>
  <c r="J2780" i="18"/>
  <c r="I2780" i="18"/>
  <c r="H2780" i="18"/>
  <c r="G2780" i="18"/>
  <c r="F2780" i="18"/>
  <c r="E2780" i="18"/>
  <c r="D2780" i="18"/>
  <c r="M1976" i="18"/>
  <c r="L1976" i="18"/>
  <c r="K1976" i="18"/>
  <c r="J1976" i="18"/>
  <c r="I1976" i="18"/>
  <c r="H1976" i="18"/>
  <c r="G1976" i="18"/>
  <c r="F1976" i="18"/>
  <c r="E1976" i="18"/>
  <c r="D1976" i="18"/>
  <c r="M1939" i="18"/>
  <c r="L1939" i="18"/>
  <c r="K1939" i="18"/>
  <c r="J1939" i="18"/>
  <c r="I1939" i="18"/>
  <c r="H1939" i="18"/>
  <c r="G1939" i="18"/>
  <c r="F1939" i="18"/>
  <c r="E1939" i="18"/>
  <c r="D1939" i="18"/>
  <c r="M1909" i="18"/>
  <c r="L1909" i="18"/>
  <c r="K1909" i="18"/>
  <c r="J1909" i="18"/>
  <c r="I1909" i="18"/>
  <c r="H1909" i="18"/>
  <c r="G1909" i="18"/>
  <c r="F1909" i="18"/>
  <c r="E1909" i="18"/>
  <c r="D1909" i="18"/>
  <c r="M1898" i="18"/>
  <c r="L1898" i="18"/>
  <c r="K1898" i="18"/>
  <c r="J1898" i="18"/>
  <c r="I1898" i="18"/>
  <c r="H1898" i="18"/>
  <c r="G1898" i="18"/>
  <c r="F1898" i="18"/>
  <c r="E1898" i="18"/>
  <c r="D1898" i="18"/>
  <c r="M1897" i="18"/>
  <c r="L1897" i="18"/>
  <c r="K1897" i="18"/>
  <c r="J1897" i="18"/>
  <c r="I1897" i="18"/>
  <c r="H1897" i="18"/>
  <c r="G1897" i="18"/>
  <c r="F1897" i="18"/>
  <c r="E1897" i="18"/>
  <c r="D1897" i="18"/>
  <c r="M1763" i="18"/>
  <c r="L1763" i="18"/>
  <c r="K1763" i="18"/>
  <c r="J1763" i="18"/>
  <c r="I1763" i="18"/>
  <c r="H1763" i="18"/>
  <c r="G1763" i="18"/>
  <c r="F1763" i="18"/>
  <c r="E1763" i="18"/>
  <c r="D1763" i="18"/>
  <c r="M1491" i="18"/>
  <c r="L1491" i="18"/>
  <c r="K1491" i="18"/>
  <c r="J1491" i="18"/>
  <c r="I1491" i="18"/>
  <c r="H1491" i="18"/>
  <c r="G1491" i="18"/>
  <c r="F1491" i="18"/>
  <c r="E1491" i="18"/>
  <c r="D1491" i="18"/>
  <c r="M1490" i="18"/>
  <c r="L1490" i="18"/>
  <c r="K1490" i="18"/>
  <c r="J1490" i="18"/>
  <c r="I1490" i="18"/>
  <c r="H1490" i="18"/>
  <c r="G1490" i="18"/>
  <c r="F1490" i="18"/>
  <c r="E1490" i="18"/>
  <c r="D1490" i="18"/>
  <c r="M1489" i="18"/>
  <c r="L1489" i="18"/>
  <c r="K1489" i="18"/>
  <c r="J1489" i="18"/>
  <c r="I1489" i="18"/>
  <c r="H1489" i="18"/>
  <c r="G1489" i="18"/>
  <c r="F1489" i="18"/>
  <c r="E1489" i="18"/>
  <c r="D1489" i="18"/>
  <c r="M1488" i="18"/>
  <c r="L1488" i="18"/>
  <c r="K1488" i="18"/>
  <c r="J1488" i="18"/>
  <c r="I1488" i="18"/>
  <c r="H1488" i="18"/>
  <c r="G1488" i="18"/>
  <c r="F1488" i="18"/>
  <c r="E1488" i="18"/>
  <c r="D1488" i="18"/>
  <c r="M1487" i="18"/>
  <c r="L1487" i="18"/>
  <c r="K1487" i="18"/>
  <c r="J1487" i="18"/>
  <c r="I1487" i="18"/>
  <c r="H1487" i="18"/>
  <c r="G1487" i="18"/>
  <c r="F1487" i="18"/>
  <c r="E1487" i="18"/>
  <c r="D1487" i="18"/>
  <c r="M1486" i="18"/>
  <c r="L1486" i="18"/>
  <c r="K1486" i="18"/>
  <c r="J1486" i="18"/>
  <c r="I1486" i="18"/>
  <c r="H1486" i="18"/>
  <c r="G1486" i="18"/>
  <c r="F1486" i="18"/>
  <c r="E1486" i="18"/>
  <c r="D1486" i="18"/>
  <c r="M1485" i="18"/>
  <c r="L1485" i="18"/>
  <c r="K1485" i="18"/>
  <c r="J1485" i="18"/>
  <c r="I1485" i="18"/>
  <c r="H1485" i="18"/>
  <c r="G1485" i="18"/>
  <c r="F1485" i="18"/>
  <c r="E1485" i="18"/>
  <c r="D1485" i="18"/>
  <c r="M1218" i="18"/>
  <c r="L1218" i="18"/>
  <c r="K1218" i="18"/>
  <c r="J1218" i="18"/>
  <c r="I1218" i="18"/>
  <c r="H1218" i="18"/>
  <c r="G1218" i="18"/>
  <c r="F1218" i="18"/>
  <c r="E1218" i="18"/>
  <c r="D1218" i="18"/>
  <c r="M1203" i="18"/>
  <c r="L1203" i="18"/>
  <c r="K1203" i="18"/>
  <c r="J1203" i="18"/>
  <c r="I1203" i="18"/>
  <c r="H1203" i="18"/>
  <c r="G1203" i="18"/>
  <c r="F1203" i="18"/>
  <c r="E1203" i="18"/>
  <c r="D1203" i="18"/>
  <c r="M1202" i="18"/>
  <c r="L1202" i="18"/>
  <c r="K1202" i="18"/>
  <c r="J1202" i="18"/>
  <c r="I1202" i="18"/>
  <c r="H1202" i="18"/>
  <c r="G1202" i="18"/>
  <c r="F1202" i="18"/>
  <c r="E1202" i="18"/>
  <c r="D1202" i="18"/>
  <c r="M1201" i="18"/>
  <c r="L1201" i="18"/>
  <c r="K1201" i="18"/>
  <c r="J1201" i="18"/>
  <c r="I1201" i="18"/>
  <c r="H1201" i="18"/>
  <c r="G1201" i="18"/>
  <c r="F1201" i="18"/>
  <c r="E1201" i="18"/>
  <c r="D1201" i="18"/>
  <c r="M1200" i="18"/>
  <c r="L1200" i="18"/>
  <c r="K1200" i="18"/>
  <c r="J1200" i="18"/>
  <c r="I1200" i="18"/>
  <c r="H1200" i="18"/>
  <c r="G1200" i="18"/>
  <c r="F1200" i="18"/>
  <c r="E1200" i="18"/>
  <c r="D1200" i="18"/>
  <c r="M1199" i="18"/>
  <c r="L1199" i="18"/>
  <c r="K1199" i="18"/>
  <c r="J1199" i="18"/>
  <c r="I1199" i="18"/>
  <c r="H1199" i="18"/>
  <c r="G1199" i="18"/>
  <c r="F1199" i="18"/>
  <c r="E1199" i="18"/>
  <c r="D1199" i="18"/>
  <c r="M1198" i="18"/>
  <c r="L1198" i="18"/>
  <c r="K1198" i="18"/>
  <c r="J1198" i="18"/>
  <c r="I1198" i="18"/>
  <c r="H1198" i="18"/>
  <c r="G1198" i="18"/>
  <c r="F1198" i="18"/>
  <c r="E1198" i="18"/>
  <c r="D1198" i="18"/>
  <c r="M1197" i="18"/>
  <c r="L1197" i="18"/>
  <c r="K1197" i="18"/>
  <c r="J1197" i="18"/>
  <c r="I1197" i="18"/>
  <c r="H1197" i="18"/>
  <c r="G1197" i="18"/>
  <c r="F1197" i="18"/>
  <c r="E1197" i="18"/>
  <c r="D1197" i="18"/>
  <c r="M1194" i="18"/>
  <c r="L1194" i="18"/>
  <c r="K1194" i="18"/>
  <c r="J1194" i="18"/>
  <c r="I1194" i="18"/>
  <c r="H1194" i="18"/>
  <c r="G1194" i="18"/>
  <c r="F1194" i="18"/>
  <c r="E1194" i="18"/>
  <c r="D1194" i="18"/>
  <c r="M1193" i="18"/>
  <c r="L1193" i="18"/>
  <c r="K1193" i="18"/>
  <c r="J1193" i="18"/>
  <c r="I1193" i="18"/>
  <c r="H1193" i="18"/>
  <c r="G1193" i="18"/>
  <c r="F1193" i="18"/>
  <c r="E1193" i="18"/>
  <c r="D1193" i="18"/>
  <c r="M1192" i="18"/>
  <c r="L1192" i="18"/>
  <c r="K1192" i="18"/>
  <c r="J1192" i="18"/>
  <c r="I1192" i="18"/>
  <c r="H1192" i="18"/>
  <c r="G1192" i="18"/>
  <c r="F1192" i="18"/>
  <c r="E1192" i="18"/>
  <c r="D1192" i="18"/>
  <c r="M1065" i="18"/>
  <c r="L1065" i="18"/>
  <c r="K1065" i="18"/>
  <c r="J1065" i="18"/>
  <c r="I1065" i="18"/>
  <c r="H1065" i="18"/>
  <c r="G1065" i="18"/>
  <c r="F1065" i="18"/>
  <c r="E1065" i="18"/>
  <c r="D1065" i="18"/>
  <c r="M1981" i="18" l="1"/>
  <c r="L1981" i="18"/>
  <c r="K1981" i="18"/>
  <c r="J1981" i="18"/>
  <c r="I1981" i="18"/>
  <c r="H1981" i="18"/>
  <c r="G1981" i="18"/>
  <c r="F1981" i="18"/>
  <c r="E1981" i="18"/>
  <c r="D1981" i="18"/>
  <c r="M1940" i="18"/>
  <c r="L1940" i="18"/>
  <c r="K1940" i="18"/>
  <c r="J1940" i="18"/>
  <c r="I1940" i="18"/>
  <c r="H1940" i="18"/>
  <c r="G1940" i="18"/>
  <c r="F1940" i="18"/>
  <c r="E1940" i="18"/>
  <c r="D1940" i="18"/>
  <c r="M1857" i="18"/>
  <c r="L1857" i="18"/>
  <c r="K1857" i="18"/>
  <c r="J1857" i="18"/>
  <c r="I1857" i="18"/>
  <c r="H1857" i="18"/>
  <c r="G1857" i="18"/>
  <c r="F1857" i="18"/>
  <c r="E1857" i="18"/>
  <c r="D1857" i="18"/>
  <c r="M1856" i="18"/>
  <c r="L1856" i="18"/>
  <c r="K1856" i="18"/>
  <c r="J1856" i="18"/>
  <c r="I1856" i="18"/>
  <c r="H1856" i="18"/>
  <c r="G1856" i="18"/>
  <c r="F1856" i="18"/>
  <c r="E1856" i="18"/>
  <c r="D1856" i="18"/>
  <c r="M1855" i="18"/>
  <c r="L1855" i="18"/>
  <c r="K1855" i="18"/>
  <c r="J1855" i="18"/>
  <c r="I1855" i="18"/>
  <c r="H1855" i="18"/>
  <c r="G1855" i="18"/>
  <c r="F1855" i="18"/>
  <c r="E1855" i="18"/>
  <c r="D1855" i="18"/>
  <c r="M1696" i="18"/>
  <c r="L1696" i="18"/>
  <c r="K1696" i="18"/>
  <c r="J1696" i="18"/>
  <c r="I1696" i="18"/>
  <c r="H1696" i="18"/>
  <c r="G1696" i="18"/>
  <c r="F1696" i="18"/>
  <c r="E1696" i="18"/>
  <c r="D1696" i="18"/>
  <c r="M1658" i="18"/>
  <c r="L1658" i="18"/>
  <c r="K1658" i="18"/>
  <c r="J1658" i="18"/>
  <c r="I1658" i="18"/>
  <c r="H1658" i="18"/>
  <c r="G1658" i="18"/>
  <c r="F1658" i="18"/>
  <c r="E1658" i="18"/>
  <c r="D1658" i="18"/>
  <c r="M1657" i="18"/>
  <c r="L1657" i="18"/>
  <c r="K1657" i="18"/>
  <c r="J1657" i="18"/>
  <c r="I1657" i="18"/>
  <c r="H1657" i="18"/>
  <c r="G1657" i="18"/>
  <c r="F1657" i="18"/>
  <c r="E1657" i="18"/>
  <c r="D1657" i="18"/>
  <c r="M1656" i="18"/>
  <c r="L1656" i="18"/>
  <c r="K1656" i="18"/>
  <c r="J1656" i="18"/>
  <c r="I1656" i="18"/>
  <c r="H1656" i="18"/>
  <c r="G1656" i="18"/>
  <c r="F1656" i="18"/>
  <c r="E1656" i="18"/>
  <c r="D1656" i="18"/>
  <c r="M1655" i="18"/>
  <c r="L1655" i="18"/>
  <c r="K1655" i="18"/>
  <c r="J1655" i="18"/>
  <c r="I1655" i="18"/>
  <c r="H1655" i="18"/>
  <c r="G1655" i="18"/>
  <c r="F1655" i="18"/>
  <c r="E1655" i="18"/>
  <c r="D1655" i="18"/>
  <c r="M1654" i="18"/>
  <c r="L1654" i="18"/>
  <c r="K1654" i="18"/>
  <c r="J1654" i="18"/>
  <c r="I1654" i="18"/>
  <c r="H1654" i="18"/>
  <c r="G1654" i="18"/>
  <c r="F1654" i="18"/>
  <c r="E1654" i="18"/>
  <c r="D1654" i="18"/>
  <c r="M1653" i="18"/>
  <c r="L1653" i="18"/>
  <c r="K1653" i="18"/>
  <c r="J1653" i="18"/>
  <c r="I1653" i="18"/>
  <c r="H1653" i="18"/>
  <c r="G1653" i="18"/>
  <c r="F1653" i="18"/>
  <c r="E1653" i="18"/>
  <c r="D1653" i="18"/>
  <c r="M1452" i="18"/>
  <c r="L1452" i="18"/>
  <c r="K1452" i="18"/>
  <c r="J1452" i="18"/>
  <c r="I1452" i="18"/>
  <c r="H1452" i="18"/>
  <c r="G1452" i="18"/>
  <c r="F1452" i="18"/>
  <c r="E1452" i="18"/>
  <c r="D1452" i="18"/>
  <c r="M1414" i="18"/>
  <c r="L1414" i="18"/>
  <c r="K1414" i="18"/>
  <c r="J1414" i="18"/>
  <c r="I1414" i="18"/>
  <c r="H1414" i="18"/>
  <c r="G1414" i="18"/>
  <c r="F1414" i="18"/>
  <c r="E1414" i="18"/>
  <c r="D1414" i="18"/>
  <c r="M1412" i="18"/>
  <c r="L1412" i="18"/>
  <c r="K1412" i="18"/>
  <c r="J1412" i="18"/>
  <c r="I1412" i="18"/>
  <c r="H1412" i="18"/>
  <c r="G1412" i="18"/>
  <c r="F1412" i="18"/>
  <c r="E1412" i="18"/>
  <c r="D1412" i="18"/>
  <c r="M1411" i="18"/>
  <c r="L1411" i="18"/>
  <c r="K1411" i="18"/>
  <c r="J1411" i="18"/>
  <c r="I1411" i="18"/>
  <c r="H1411" i="18"/>
  <c r="G1411" i="18"/>
  <c r="F1411" i="18"/>
  <c r="E1411" i="18"/>
  <c r="D1411" i="18"/>
  <c r="M1410" i="18"/>
  <c r="L1410" i="18"/>
  <c r="K1410" i="18"/>
  <c r="J1410" i="18"/>
  <c r="I1410" i="18"/>
  <c r="H1410" i="18"/>
  <c r="G1410" i="18"/>
  <c r="F1410" i="18"/>
  <c r="E1410" i="18"/>
  <c r="D1410" i="18"/>
  <c r="M1409" i="18"/>
  <c r="L1409" i="18"/>
  <c r="K1409" i="18"/>
  <c r="J1409" i="18"/>
  <c r="I1409" i="18"/>
  <c r="H1409" i="18"/>
  <c r="G1409" i="18"/>
  <c r="F1409" i="18"/>
  <c r="E1409" i="18"/>
  <c r="D1409" i="18"/>
  <c r="M1067" i="18"/>
  <c r="L1067" i="18"/>
  <c r="K1067" i="18"/>
  <c r="J1067" i="18"/>
  <c r="I1067" i="18"/>
  <c r="H1067" i="18"/>
  <c r="G1067" i="18"/>
  <c r="F1067" i="18"/>
  <c r="E1067" i="18"/>
  <c r="D1067" i="18"/>
  <c r="M1066" i="18"/>
  <c r="L1066" i="18"/>
  <c r="K1066" i="18"/>
  <c r="J1066" i="18"/>
  <c r="I1066" i="18"/>
  <c r="H1066" i="18"/>
  <c r="G1066" i="18"/>
  <c r="F1066" i="18"/>
  <c r="E1066" i="18"/>
  <c r="D1066" i="18"/>
  <c r="M1064" i="18"/>
  <c r="L1064" i="18"/>
  <c r="K1064" i="18"/>
  <c r="J1064" i="18"/>
  <c r="I1064" i="18"/>
  <c r="H1064" i="18"/>
  <c r="G1064" i="18"/>
  <c r="F1064" i="18"/>
  <c r="E1064" i="18"/>
  <c r="D1064" i="18"/>
  <c r="M1063" i="18"/>
  <c r="L1063" i="18"/>
  <c r="K1063" i="18"/>
  <c r="J1063" i="18"/>
  <c r="I1063" i="18"/>
  <c r="H1063" i="18"/>
  <c r="G1063" i="18"/>
  <c r="F1063" i="18"/>
  <c r="E1063" i="18"/>
  <c r="D1063" i="18"/>
  <c r="M1062" i="18"/>
  <c r="L1062" i="18"/>
  <c r="K1062" i="18"/>
  <c r="J1062" i="18"/>
  <c r="I1062" i="18"/>
  <c r="H1062" i="18"/>
  <c r="G1062" i="18"/>
  <c r="F1062" i="18"/>
  <c r="E1062" i="18"/>
  <c r="D1062" i="18"/>
  <c r="M1061" i="18"/>
  <c r="L1061" i="18"/>
  <c r="K1061" i="18"/>
  <c r="J1061" i="18"/>
  <c r="I1061" i="18"/>
  <c r="H1061" i="18"/>
  <c r="G1061" i="18"/>
  <c r="F1061" i="18"/>
  <c r="E1061" i="18"/>
  <c r="D1061" i="18"/>
  <c r="M1059" i="18"/>
  <c r="L1059" i="18"/>
  <c r="K1059" i="18"/>
  <c r="J1059" i="18"/>
  <c r="I1059" i="18"/>
  <c r="H1059" i="18"/>
  <c r="G1059" i="18"/>
  <c r="F1059" i="18"/>
  <c r="E1059" i="18"/>
  <c r="D1059" i="18"/>
  <c r="M1051" i="18"/>
  <c r="L1051" i="18"/>
  <c r="K1051" i="18"/>
  <c r="J1051" i="18"/>
  <c r="I1051" i="18"/>
  <c r="H1051" i="18"/>
  <c r="G1051" i="18"/>
  <c r="F1051" i="18"/>
  <c r="E1051" i="18"/>
  <c r="D1051" i="18"/>
  <c r="M1050" i="18"/>
  <c r="L1050" i="18"/>
  <c r="K1050" i="18"/>
  <c r="J1050" i="18"/>
  <c r="I1050" i="18"/>
  <c r="H1050" i="18"/>
  <c r="G1050" i="18"/>
  <c r="F1050" i="18"/>
  <c r="E1050" i="18"/>
  <c r="D1050" i="18"/>
  <c r="M517" i="18"/>
  <c r="L517" i="18"/>
  <c r="K517" i="18"/>
  <c r="J517" i="18"/>
  <c r="I517" i="18"/>
  <c r="H517" i="18"/>
  <c r="G517" i="18"/>
  <c r="F517" i="18"/>
  <c r="E517" i="18"/>
  <c r="D517" i="18"/>
  <c r="M515" i="18"/>
  <c r="L515" i="18"/>
  <c r="K515" i="18"/>
  <c r="J515" i="18"/>
  <c r="I515" i="18"/>
  <c r="H515" i="18"/>
  <c r="G515" i="18"/>
  <c r="F515" i="18"/>
  <c r="E515" i="18"/>
  <c r="D515" i="18"/>
  <c r="I499" i="18"/>
  <c r="L499" i="18"/>
  <c r="M499" i="18"/>
  <c r="H499" i="18"/>
  <c r="M498" i="18"/>
  <c r="L498" i="18"/>
  <c r="K498" i="18"/>
  <c r="J498" i="18"/>
  <c r="I498" i="18"/>
  <c r="H498" i="18"/>
  <c r="G498" i="18"/>
  <c r="F498" i="18"/>
  <c r="E498" i="18"/>
  <c r="D498" i="18"/>
  <c r="M497" i="18"/>
  <c r="L497" i="18"/>
  <c r="K497" i="18"/>
  <c r="J497" i="18"/>
  <c r="I497" i="18"/>
  <c r="H497" i="18"/>
  <c r="G497" i="18"/>
  <c r="F497" i="18"/>
  <c r="E497" i="18"/>
  <c r="D497" i="18"/>
  <c r="M496" i="18"/>
  <c r="L496" i="18"/>
  <c r="K496" i="18"/>
  <c r="J496" i="18"/>
  <c r="I496" i="18"/>
  <c r="H496" i="18"/>
  <c r="G496" i="18"/>
  <c r="F496" i="18"/>
  <c r="E496" i="18"/>
  <c r="D496" i="18"/>
  <c r="M495" i="18"/>
  <c r="L495" i="18"/>
  <c r="K495" i="18"/>
  <c r="J495" i="18"/>
  <c r="I495" i="18"/>
  <c r="H495" i="18"/>
  <c r="G495" i="18"/>
  <c r="F495" i="18"/>
  <c r="E495" i="18"/>
  <c r="D495" i="18"/>
  <c r="M494" i="18"/>
  <c r="L494" i="18"/>
  <c r="K494" i="18"/>
  <c r="J494" i="18"/>
  <c r="I494" i="18"/>
  <c r="H494" i="18"/>
  <c r="G494" i="18"/>
  <c r="F494" i="18"/>
  <c r="E494" i="18"/>
  <c r="D494" i="18"/>
  <c r="M84" i="18"/>
  <c r="L84" i="18"/>
  <c r="K84" i="18"/>
  <c r="J84" i="18"/>
  <c r="I84" i="18"/>
  <c r="H84" i="18"/>
  <c r="G84" i="18"/>
  <c r="F84" i="18"/>
  <c r="E84" i="18"/>
  <c r="D84" i="18"/>
  <c r="M83" i="18"/>
  <c r="L83" i="18"/>
  <c r="K83" i="18"/>
  <c r="J83" i="18"/>
  <c r="I83" i="18"/>
  <c r="H83" i="18"/>
  <c r="G83" i="18"/>
  <c r="F83" i="18"/>
  <c r="E83" i="18"/>
  <c r="D83" i="18"/>
  <c r="M82" i="18"/>
  <c r="L82" i="18"/>
  <c r="K82" i="18"/>
  <c r="J82" i="18"/>
  <c r="I82" i="18"/>
  <c r="H82" i="18"/>
  <c r="G82" i="18"/>
  <c r="F82" i="18"/>
  <c r="E82" i="18"/>
  <c r="D82" i="18"/>
  <c r="M81" i="18"/>
  <c r="L81" i="18"/>
  <c r="K81" i="18"/>
  <c r="J81" i="18"/>
  <c r="I81" i="18"/>
  <c r="H81" i="18"/>
  <c r="G81" i="18"/>
  <c r="F81" i="18"/>
  <c r="E81" i="18"/>
  <c r="D81" i="18"/>
  <c r="M80" i="18"/>
  <c r="L80" i="18"/>
  <c r="K80" i="18"/>
  <c r="J80" i="18"/>
  <c r="I80" i="18"/>
  <c r="H80" i="18"/>
  <c r="G80" i="18"/>
  <c r="F80" i="18"/>
  <c r="E80" i="18"/>
  <c r="D80" i="18"/>
  <c r="M79" i="18"/>
  <c r="L79" i="18"/>
  <c r="K79" i="18"/>
  <c r="J79" i="18"/>
  <c r="I79" i="18"/>
  <c r="H79" i="18"/>
  <c r="G79" i="18"/>
  <c r="F79" i="18"/>
  <c r="E79" i="18"/>
  <c r="D79" i="18"/>
  <c r="M78" i="18"/>
  <c r="L78" i="18"/>
  <c r="K78" i="18"/>
  <c r="J78" i="18"/>
  <c r="I78" i="18"/>
  <c r="H78" i="18"/>
  <c r="G78" i="18"/>
  <c r="F78" i="18"/>
  <c r="E78" i="18"/>
  <c r="D78" i="18"/>
  <c r="M77" i="18"/>
  <c r="L77" i="18"/>
  <c r="K77" i="18"/>
  <c r="J77" i="18"/>
  <c r="I77" i="18"/>
  <c r="H77" i="18"/>
  <c r="G77" i="18"/>
  <c r="F77" i="18"/>
  <c r="E77" i="18"/>
  <c r="D77" i="18"/>
  <c r="M76" i="18"/>
  <c r="L76" i="18"/>
  <c r="K76" i="18"/>
  <c r="J76" i="18"/>
  <c r="I76" i="18"/>
  <c r="H76" i="18"/>
  <c r="G76" i="18"/>
  <c r="F76" i="18"/>
  <c r="E76" i="18"/>
  <c r="D76" i="18"/>
  <c r="M75" i="18"/>
  <c r="L75" i="18"/>
  <c r="K75" i="18"/>
  <c r="J75" i="18"/>
  <c r="I75" i="18"/>
  <c r="H75" i="18"/>
  <c r="G75" i="18"/>
  <c r="F75" i="18"/>
  <c r="E75" i="18"/>
  <c r="D75" i="18"/>
  <c r="M74" i="18"/>
  <c r="L74" i="18"/>
  <c r="K74" i="18"/>
  <c r="J74" i="18"/>
  <c r="I74" i="18"/>
  <c r="H74" i="18"/>
  <c r="G74" i="18"/>
  <c r="F74" i="18"/>
  <c r="E74" i="18"/>
  <c r="D74" i="18"/>
  <c r="M73" i="18"/>
  <c r="L73" i="18"/>
  <c r="K73" i="18"/>
  <c r="J73" i="18"/>
  <c r="I73" i="18"/>
  <c r="H73" i="18"/>
  <c r="G73" i="18"/>
  <c r="F73" i="18"/>
  <c r="E73" i="18"/>
  <c r="D73" i="18"/>
  <c r="M72" i="18"/>
  <c r="L72" i="18"/>
  <c r="K72" i="18"/>
  <c r="J72" i="18"/>
  <c r="I72" i="18"/>
  <c r="H72" i="18"/>
  <c r="G72" i="18"/>
  <c r="F72" i="18"/>
  <c r="E72" i="18"/>
  <c r="D72" i="18"/>
  <c r="M71" i="18"/>
  <c r="L71" i="18"/>
  <c r="K71" i="18"/>
  <c r="J71" i="18"/>
  <c r="I71" i="18"/>
  <c r="H71" i="18"/>
  <c r="G71" i="18"/>
  <c r="F71" i="18"/>
  <c r="E71" i="18"/>
  <c r="D71" i="18"/>
  <c r="M70" i="18"/>
  <c r="L70" i="18"/>
  <c r="K70" i="18"/>
  <c r="J70" i="18"/>
  <c r="I70" i="18"/>
  <c r="H70" i="18"/>
  <c r="G70" i="18"/>
  <c r="F70" i="18"/>
  <c r="E70" i="18"/>
  <c r="D70" i="18"/>
  <c r="M69" i="18"/>
  <c r="L69" i="18"/>
  <c r="K69" i="18"/>
  <c r="J69" i="18"/>
  <c r="I69" i="18"/>
  <c r="H69" i="18"/>
  <c r="G69" i="18"/>
  <c r="F69" i="18"/>
  <c r="E69" i="18"/>
  <c r="D69" i="18"/>
  <c r="M68" i="18"/>
  <c r="L68" i="18"/>
  <c r="K68" i="18"/>
  <c r="J68" i="18"/>
  <c r="I68" i="18"/>
  <c r="H68" i="18"/>
  <c r="G68" i="18"/>
  <c r="F68" i="18"/>
  <c r="E68" i="18"/>
  <c r="D68" i="18"/>
  <c r="M67" i="18"/>
  <c r="L67" i="18"/>
  <c r="K67" i="18"/>
  <c r="J67" i="18"/>
  <c r="I67" i="18"/>
  <c r="H67" i="18"/>
  <c r="G67" i="18"/>
  <c r="F67" i="18"/>
  <c r="E67" i="18"/>
  <c r="D67" i="18"/>
  <c r="M66" i="18"/>
  <c r="L66" i="18"/>
  <c r="K66" i="18"/>
  <c r="J66" i="18"/>
  <c r="I66" i="18"/>
  <c r="H66" i="18"/>
  <c r="G66" i="18"/>
  <c r="F66" i="18"/>
  <c r="E66" i="18"/>
  <c r="D66" i="18"/>
  <c r="M65" i="18"/>
  <c r="L65" i="18"/>
  <c r="K65" i="18"/>
  <c r="J65" i="18"/>
  <c r="I65" i="18"/>
  <c r="H65" i="18"/>
  <c r="G65" i="18"/>
  <c r="F65" i="18"/>
  <c r="E65" i="18"/>
  <c r="D65" i="18"/>
  <c r="M64" i="18"/>
  <c r="L64" i="18"/>
  <c r="K64" i="18"/>
  <c r="J64" i="18"/>
  <c r="I64" i="18"/>
  <c r="H64" i="18"/>
  <c r="G64" i="18"/>
  <c r="F64" i="18"/>
  <c r="E64" i="18"/>
  <c r="D64" i="18"/>
  <c r="M63" i="18"/>
  <c r="L63" i="18"/>
  <c r="K63" i="18"/>
  <c r="J63" i="18"/>
  <c r="I63" i="18"/>
  <c r="H63" i="18"/>
  <c r="G63" i="18"/>
  <c r="F63" i="18"/>
  <c r="E63" i="18"/>
  <c r="D63" i="18"/>
  <c r="M62" i="18"/>
  <c r="L62" i="18"/>
  <c r="K62" i="18"/>
  <c r="J62" i="18"/>
  <c r="I62" i="18"/>
  <c r="H62" i="18"/>
  <c r="G62" i="18"/>
  <c r="F62" i="18"/>
  <c r="E62" i="18"/>
  <c r="D62" i="18"/>
  <c r="G120" i="17"/>
  <c r="G93" i="17"/>
  <c r="G55" i="17"/>
  <c r="G48" i="17"/>
  <c r="L18" i="12"/>
  <c r="D59" i="9" l="1"/>
  <c r="G7" i="17" l="1"/>
  <c r="G8" i="17"/>
  <c r="M2878" i="18" l="1"/>
  <c r="L2878" i="18"/>
  <c r="K2878" i="18"/>
  <c r="J2878" i="18"/>
  <c r="I2878" i="18"/>
  <c r="H2878" i="18"/>
  <c r="G2878" i="18"/>
  <c r="F2878" i="18"/>
  <c r="E2878" i="18"/>
  <c r="D2878" i="18"/>
  <c r="M1800" i="18"/>
  <c r="L1800" i="18"/>
  <c r="K1800" i="18"/>
  <c r="J1800" i="18"/>
  <c r="I1800" i="18"/>
  <c r="H1800" i="18"/>
  <c r="G1800" i="18"/>
  <c r="F1800" i="18"/>
  <c r="E1800" i="18"/>
  <c r="D1800" i="18"/>
  <c r="M1799" i="18"/>
  <c r="L1799" i="18"/>
  <c r="K1799" i="18"/>
  <c r="J1799" i="18"/>
  <c r="I1799" i="18"/>
  <c r="H1799" i="18"/>
  <c r="G1799" i="18"/>
  <c r="F1799" i="18"/>
  <c r="E1799" i="18"/>
  <c r="D1799" i="18"/>
  <c r="M1801" i="18"/>
  <c r="L1801" i="18"/>
  <c r="K1801" i="18"/>
  <c r="J1801" i="18"/>
  <c r="I1801" i="18"/>
  <c r="H1801" i="18"/>
  <c r="G1801" i="18"/>
  <c r="F1801" i="18"/>
  <c r="E1801" i="18"/>
  <c r="D1801" i="18"/>
  <c r="M1069" i="18"/>
  <c r="L1069" i="18"/>
  <c r="K1069" i="18"/>
  <c r="J1069" i="18"/>
  <c r="I1069" i="18"/>
  <c r="H1069" i="18"/>
  <c r="G1069" i="18"/>
  <c r="F1069" i="18"/>
  <c r="E1069" i="18"/>
  <c r="D1069" i="18"/>
  <c r="M1068" i="18"/>
  <c r="L1068" i="18"/>
  <c r="K1068" i="18"/>
  <c r="J1068" i="18"/>
  <c r="I1068" i="18"/>
  <c r="H1068" i="18"/>
  <c r="G1068" i="18"/>
  <c r="F1068" i="18"/>
  <c r="E1068" i="18"/>
  <c r="D1068" i="18"/>
  <c r="M1049" i="18"/>
  <c r="L1049" i="18"/>
  <c r="K1049" i="18"/>
  <c r="J1049" i="18"/>
  <c r="I1049" i="18"/>
  <c r="H1049" i="18"/>
  <c r="G1049" i="18"/>
  <c r="F1049" i="18"/>
  <c r="E1049" i="18"/>
  <c r="D1049" i="18"/>
  <c r="M1043" i="18"/>
  <c r="L1043" i="18"/>
  <c r="K1043" i="18"/>
  <c r="J1043" i="18"/>
  <c r="I1043" i="18"/>
  <c r="H1043" i="18"/>
  <c r="G1043" i="18"/>
  <c r="F1043" i="18"/>
  <c r="E1043" i="18"/>
  <c r="D1043" i="18"/>
  <c r="M1042" i="18"/>
  <c r="L1042" i="18"/>
  <c r="K1042" i="18"/>
  <c r="J1042" i="18"/>
  <c r="I1042" i="18"/>
  <c r="H1042" i="18"/>
  <c r="G1042" i="18"/>
  <c r="F1042" i="18"/>
  <c r="E1042" i="18"/>
  <c r="D1042" i="18"/>
  <c r="M407" i="18"/>
  <c r="L407" i="18"/>
  <c r="K407" i="18"/>
  <c r="J407" i="18"/>
  <c r="I407" i="18"/>
  <c r="H407" i="18"/>
  <c r="G407" i="18"/>
  <c r="F407" i="18"/>
  <c r="E407" i="18"/>
  <c r="D407" i="18"/>
  <c r="M406" i="18"/>
  <c r="L406" i="18"/>
  <c r="K406" i="18"/>
  <c r="J406" i="18"/>
  <c r="I406" i="18"/>
  <c r="H406" i="18"/>
  <c r="G406" i="18"/>
  <c r="F406" i="18"/>
  <c r="E406" i="18"/>
  <c r="D406" i="18"/>
  <c r="M405" i="18"/>
  <c r="L405" i="18"/>
  <c r="K405" i="18"/>
  <c r="J405" i="18"/>
  <c r="I405" i="18"/>
  <c r="H405" i="18"/>
  <c r="G405" i="18"/>
  <c r="F405" i="18"/>
  <c r="E405" i="18"/>
  <c r="D405" i="18"/>
  <c r="M404" i="18"/>
  <c r="L404" i="18"/>
  <c r="K404" i="18"/>
  <c r="J404" i="18"/>
  <c r="I404" i="18"/>
  <c r="H404" i="18"/>
  <c r="G404" i="18"/>
  <c r="F404" i="18"/>
  <c r="E404" i="18"/>
  <c r="D404" i="18"/>
  <c r="M403" i="18"/>
  <c r="L403" i="18"/>
  <c r="K403" i="18"/>
  <c r="J403" i="18"/>
  <c r="I403" i="18"/>
  <c r="H403" i="18"/>
  <c r="G403" i="18"/>
  <c r="F403" i="18"/>
  <c r="E403" i="18"/>
  <c r="D403" i="18"/>
  <c r="M402" i="18"/>
  <c r="L402" i="18"/>
  <c r="K402" i="18"/>
  <c r="J402" i="18"/>
  <c r="I402" i="18"/>
  <c r="H402" i="18"/>
  <c r="G402" i="18"/>
  <c r="F402" i="18"/>
  <c r="E402" i="18"/>
  <c r="D402" i="18"/>
  <c r="M401" i="18"/>
  <c r="L401" i="18"/>
  <c r="K401" i="18"/>
  <c r="J401" i="18"/>
  <c r="I401" i="18"/>
  <c r="H401" i="18"/>
  <c r="G401" i="18"/>
  <c r="F401" i="18"/>
  <c r="E401" i="18"/>
  <c r="D401" i="18"/>
  <c r="M400" i="18"/>
  <c r="L400" i="18"/>
  <c r="K400" i="18"/>
  <c r="J400" i="18"/>
  <c r="I400" i="18"/>
  <c r="H400" i="18"/>
  <c r="G400" i="18"/>
  <c r="F400" i="18"/>
  <c r="E400" i="18"/>
  <c r="D400" i="18"/>
  <c r="D47" i="5" l="1"/>
  <c r="E47" i="5"/>
  <c r="M2881" i="18" l="1"/>
  <c r="L2881" i="18"/>
  <c r="K2881" i="18"/>
  <c r="J2881" i="18"/>
  <c r="I2881" i="18"/>
  <c r="H2881" i="18"/>
  <c r="G2881" i="18"/>
  <c r="F2881" i="18"/>
  <c r="E2881" i="18"/>
  <c r="D2881" i="18"/>
  <c r="M2815" i="18"/>
  <c r="L2815" i="18"/>
  <c r="K2815" i="18"/>
  <c r="J2815" i="18"/>
  <c r="I2815" i="18"/>
  <c r="H2815" i="18"/>
  <c r="G2815" i="18"/>
  <c r="F2815" i="18"/>
  <c r="E2815" i="18"/>
  <c r="D2815" i="18"/>
  <c r="M2814" i="18"/>
  <c r="L2814" i="18"/>
  <c r="K2814" i="18"/>
  <c r="J2814" i="18"/>
  <c r="I2814" i="18"/>
  <c r="H2814" i="18"/>
  <c r="G2814" i="18"/>
  <c r="F2814" i="18"/>
  <c r="E2814" i="18"/>
  <c r="D2814" i="18"/>
  <c r="M2793" i="18"/>
  <c r="L2793" i="18"/>
  <c r="K2793" i="18"/>
  <c r="J2793" i="18"/>
  <c r="I2793" i="18"/>
  <c r="H2793" i="18"/>
  <c r="G2793" i="18"/>
  <c r="F2793" i="18"/>
  <c r="E2793" i="18"/>
  <c r="D2793" i="18"/>
  <c r="M2791" i="18"/>
  <c r="L2791" i="18"/>
  <c r="K2791" i="18"/>
  <c r="J2791" i="18"/>
  <c r="I2791" i="18"/>
  <c r="H2791" i="18"/>
  <c r="G2791" i="18"/>
  <c r="F2791" i="18"/>
  <c r="E2791" i="18"/>
  <c r="D2791" i="18"/>
  <c r="M2786" i="18"/>
  <c r="L2786" i="18"/>
  <c r="K2786" i="18"/>
  <c r="J2786" i="18"/>
  <c r="I2786" i="18"/>
  <c r="H2786" i="18"/>
  <c r="G2786" i="18"/>
  <c r="F2786" i="18"/>
  <c r="E2786" i="18"/>
  <c r="D2786" i="18"/>
  <c r="M2785" i="18"/>
  <c r="L2785" i="18"/>
  <c r="K2785" i="18"/>
  <c r="J2785" i="18"/>
  <c r="I2785" i="18"/>
  <c r="H2785" i="18"/>
  <c r="G2785" i="18"/>
  <c r="F2785" i="18"/>
  <c r="E2785" i="18"/>
  <c r="D2785" i="18"/>
  <c r="M2779" i="18"/>
  <c r="L2779" i="18"/>
  <c r="K2779" i="18"/>
  <c r="J2779" i="18"/>
  <c r="I2779" i="18"/>
  <c r="H2779" i="18"/>
  <c r="G2779" i="18"/>
  <c r="F2779" i="18"/>
  <c r="E2779" i="18"/>
  <c r="D2779" i="18"/>
  <c r="M2778" i="18"/>
  <c r="L2778" i="18"/>
  <c r="K2778" i="18"/>
  <c r="J2778" i="18"/>
  <c r="I2778" i="18"/>
  <c r="H2778" i="18"/>
  <c r="G2778" i="18"/>
  <c r="F2778" i="18"/>
  <c r="E2778" i="18"/>
  <c r="D2778" i="18"/>
  <c r="M2777" i="18"/>
  <c r="L2777" i="18"/>
  <c r="K2777" i="18"/>
  <c r="J2777" i="18"/>
  <c r="I2777" i="18"/>
  <c r="H2777" i="18"/>
  <c r="G2777" i="18"/>
  <c r="F2777" i="18"/>
  <c r="E2777" i="18"/>
  <c r="D2777" i="18"/>
  <c r="M2776" i="18"/>
  <c r="L2776" i="18"/>
  <c r="K2776" i="18"/>
  <c r="J2776" i="18"/>
  <c r="I2776" i="18"/>
  <c r="H2776" i="18"/>
  <c r="G2776" i="18"/>
  <c r="F2776" i="18"/>
  <c r="E2776" i="18"/>
  <c r="D2776" i="18"/>
  <c r="M2775" i="18"/>
  <c r="L2775" i="18"/>
  <c r="K2775" i="18"/>
  <c r="J2775" i="18"/>
  <c r="I2775" i="18"/>
  <c r="H2775" i="18"/>
  <c r="G2775" i="18"/>
  <c r="F2775" i="18"/>
  <c r="E2775" i="18"/>
  <c r="D2775" i="18"/>
  <c r="M2774" i="18"/>
  <c r="L2774" i="18"/>
  <c r="K2774" i="18"/>
  <c r="J2774" i="18"/>
  <c r="I2774" i="18"/>
  <c r="H2774" i="18"/>
  <c r="G2774" i="18"/>
  <c r="F2774" i="18"/>
  <c r="E2774" i="18"/>
  <c r="D2774" i="18"/>
  <c r="M2773" i="18"/>
  <c r="L2773" i="18"/>
  <c r="K2773" i="18"/>
  <c r="J2773" i="18"/>
  <c r="I2773" i="18"/>
  <c r="H2773" i="18"/>
  <c r="G2773" i="18"/>
  <c r="F2773" i="18"/>
  <c r="E2773" i="18"/>
  <c r="D2773" i="18"/>
  <c r="M2772" i="18"/>
  <c r="L2772" i="18"/>
  <c r="K2772" i="18"/>
  <c r="J2772" i="18"/>
  <c r="I2772" i="18"/>
  <c r="H2772" i="18"/>
  <c r="G2772" i="18"/>
  <c r="F2772" i="18"/>
  <c r="E2772" i="18"/>
  <c r="D2772" i="18"/>
  <c r="M2771" i="18"/>
  <c r="L2771" i="18"/>
  <c r="K2771" i="18"/>
  <c r="J2771" i="18"/>
  <c r="I2771" i="18"/>
  <c r="H2771" i="18"/>
  <c r="G2771" i="18"/>
  <c r="F2771" i="18"/>
  <c r="E2771" i="18"/>
  <c r="D2771" i="18"/>
  <c r="M2770" i="18"/>
  <c r="L2770" i="18"/>
  <c r="K2770" i="18"/>
  <c r="J2770" i="18"/>
  <c r="I2770" i="18"/>
  <c r="H2770" i="18"/>
  <c r="G2770" i="18"/>
  <c r="F2770" i="18"/>
  <c r="E2770" i="18"/>
  <c r="D2770" i="18"/>
  <c r="M2769" i="18"/>
  <c r="L2769" i="18"/>
  <c r="K2769" i="18"/>
  <c r="J2769" i="18"/>
  <c r="I2769" i="18"/>
  <c r="H2769" i="18"/>
  <c r="G2769" i="18"/>
  <c r="F2769" i="18"/>
  <c r="E2769" i="18"/>
  <c r="D2769" i="18"/>
  <c r="M2768" i="18"/>
  <c r="L2768" i="18"/>
  <c r="K2768" i="18"/>
  <c r="J2768" i="18"/>
  <c r="I2768" i="18"/>
  <c r="H2768" i="18"/>
  <c r="G2768" i="18"/>
  <c r="F2768" i="18"/>
  <c r="E2768" i="18"/>
  <c r="D2768" i="18"/>
  <c r="M2767" i="18"/>
  <c r="L2767" i="18"/>
  <c r="K2767" i="18"/>
  <c r="J2767" i="18"/>
  <c r="I2767" i="18"/>
  <c r="H2767" i="18"/>
  <c r="G2767" i="18"/>
  <c r="F2767" i="18"/>
  <c r="E2767" i="18"/>
  <c r="D2767" i="18"/>
  <c r="M2766" i="18"/>
  <c r="L2766" i="18"/>
  <c r="K2766" i="18"/>
  <c r="J2766" i="18"/>
  <c r="I2766" i="18"/>
  <c r="H2766" i="18"/>
  <c r="G2766" i="18"/>
  <c r="F2766" i="18"/>
  <c r="E2766" i="18"/>
  <c r="D2766" i="18"/>
  <c r="M2765" i="18"/>
  <c r="L2765" i="18"/>
  <c r="K2765" i="18"/>
  <c r="J2765" i="18"/>
  <c r="I2765" i="18"/>
  <c r="H2765" i="18"/>
  <c r="G2765" i="18"/>
  <c r="F2765" i="18"/>
  <c r="E2765" i="18"/>
  <c r="D2765" i="18"/>
  <c r="M2764" i="18"/>
  <c r="L2764" i="18"/>
  <c r="K2764" i="18"/>
  <c r="J2764" i="18"/>
  <c r="I2764" i="18"/>
  <c r="H2764" i="18"/>
  <c r="G2764" i="18"/>
  <c r="F2764" i="18"/>
  <c r="E2764" i="18"/>
  <c r="D2764" i="18"/>
  <c r="M2763" i="18"/>
  <c r="L2763" i="18"/>
  <c r="K2763" i="18"/>
  <c r="J2763" i="18"/>
  <c r="I2763" i="18"/>
  <c r="H2763" i="18"/>
  <c r="G2763" i="18"/>
  <c r="F2763" i="18"/>
  <c r="E2763" i="18"/>
  <c r="D2763" i="18"/>
  <c r="M2762" i="18"/>
  <c r="L2762" i="18"/>
  <c r="K2762" i="18"/>
  <c r="J2762" i="18"/>
  <c r="I2762" i="18"/>
  <c r="H2762" i="18"/>
  <c r="G2762" i="18"/>
  <c r="F2762" i="18"/>
  <c r="E2762" i="18"/>
  <c r="D2762" i="18"/>
  <c r="M2761" i="18"/>
  <c r="L2761" i="18"/>
  <c r="K2761" i="18"/>
  <c r="J2761" i="18"/>
  <c r="I2761" i="18"/>
  <c r="H2761" i="18"/>
  <c r="G2761" i="18"/>
  <c r="F2761" i="18"/>
  <c r="E2761" i="18"/>
  <c r="D2761" i="18"/>
  <c r="M1461" i="18"/>
  <c r="L1461" i="18"/>
  <c r="K1461" i="18"/>
  <c r="J1461" i="18"/>
  <c r="I1461" i="18"/>
  <c r="H1461" i="18"/>
  <c r="G1461" i="18"/>
  <c r="F1461" i="18"/>
  <c r="E1461" i="18"/>
  <c r="D1461" i="18"/>
  <c r="M1041" i="18"/>
  <c r="L1041" i="18"/>
  <c r="K1041" i="18"/>
  <c r="J1041" i="18"/>
  <c r="I1041" i="18"/>
  <c r="H1041" i="18"/>
  <c r="G1041" i="18"/>
  <c r="F1041" i="18"/>
  <c r="E1041" i="18"/>
  <c r="D1041" i="18"/>
  <c r="M399" i="18"/>
  <c r="L399" i="18"/>
  <c r="K399" i="18"/>
  <c r="J399" i="18"/>
  <c r="I399" i="18"/>
  <c r="H399" i="18"/>
  <c r="G399" i="18"/>
  <c r="F399" i="18"/>
  <c r="E399" i="18"/>
  <c r="D399" i="18"/>
  <c r="M398" i="18"/>
  <c r="L398" i="18"/>
  <c r="K398" i="18"/>
  <c r="J398" i="18"/>
  <c r="I398" i="18"/>
  <c r="H398" i="18"/>
  <c r="G398" i="18"/>
  <c r="F398" i="18"/>
  <c r="E398" i="18"/>
  <c r="D398" i="18"/>
  <c r="M397" i="18"/>
  <c r="L397" i="18"/>
  <c r="K397" i="18"/>
  <c r="J397" i="18"/>
  <c r="I397" i="18"/>
  <c r="H397" i="18"/>
  <c r="G397" i="18"/>
  <c r="F397" i="18"/>
  <c r="E397" i="18"/>
  <c r="D397" i="18"/>
  <c r="M396" i="18"/>
  <c r="L396" i="18"/>
  <c r="K396" i="18"/>
  <c r="J396" i="18"/>
  <c r="I396" i="18"/>
  <c r="H396" i="18"/>
  <c r="G396" i="18"/>
  <c r="F396" i="18"/>
  <c r="E396" i="18"/>
  <c r="D396" i="18"/>
  <c r="M395" i="18"/>
  <c r="L395" i="18"/>
  <c r="K395" i="18"/>
  <c r="J395" i="18"/>
  <c r="I395" i="18"/>
  <c r="H395" i="18"/>
  <c r="G395" i="18"/>
  <c r="F395" i="18"/>
  <c r="E395" i="18"/>
  <c r="D395" i="18"/>
  <c r="M394" i="18"/>
  <c r="L394" i="18"/>
  <c r="K394" i="18"/>
  <c r="J394" i="18"/>
  <c r="I394" i="18"/>
  <c r="H394" i="18"/>
  <c r="G394" i="18"/>
  <c r="F394" i="18"/>
  <c r="E394" i="18"/>
  <c r="D394" i="18"/>
  <c r="M393" i="18"/>
  <c r="L393" i="18"/>
  <c r="K393" i="18"/>
  <c r="J393" i="18"/>
  <c r="I393" i="18"/>
  <c r="H393" i="18"/>
  <c r="G393" i="18"/>
  <c r="F393" i="18"/>
  <c r="E393" i="18"/>
  <c r="D393" i="18"/>
  <c r="M392" i="18"/>
  <c r="L392" i="18"/>
  <c r="K392" i="18"/>
  <c r="J392" i="18"/>
  <c r="I392" i="18"/>
  <c r="H392" i="18"/>
  <c r="G392" i="18"/>
  <c r="F392" i="18"/>
  <c r="E392" i="18"/>
  <c r="D392" i="18"/>
  <c r="M391" i="18"/>
  <c r="L391" i="18"/>
  <c r="K391" i="18"/>
  <c r="J391" i="18"/>
  <c r="I391" i="18"/>
  <c r="H391" i="18"/>
  <c r="G391" i="18"/>
  <c r="F391" i="18"/>
  <c r="E391" i="18"/>
  <c r="D391" i="18"/>
  <c r="M390" i="18"/>
  <c r="L390" i="18"/>
  <c r="K390" i="18"/>
  <c r="J390" i="18"/>
  <c r="I390" i="18"/>
  <c r="H390" i="18"/>
  <c r="G390" i="18"/>
  <c r="F390" i="18"/>
  <c r="E390" i="18"/>
  <c r="D390" i="18"/>
  <c r="M389" i="18"/>
  <c r="L389" i="18"/>
  <c r="K389" i="18"/>
  <c r="J389" i="18"/>
  <c r="I389" i="18"/>
  <c r="H389" i="18"/>
  <c r="G389" i="18"/>
  <c r="F389" i="18"/>
  <c r="E389" i="18"/>
  <c r="D389" i="18"/>
  <c r="M388" i="18"/>
  <c r="L388" i="18"/>
  <c r="K388" i="18"/>
  <c r="J388" i="18"/>
  <c r="I388" i="18"/>
  <c r="H388" i="18"/>
  <c r="G388" i="18"/>
  <c r="F388" i="18"/>
  <c r="E388" i="18"/>
  <c r="D388" i="18"/>
  <c r="M387" i="18"/>
  <c r="L387" i="18"/>
  <c r="K387" i="18"/>
  <c r="J387" i="18"/>
  <c r="I387" i="18"/>
  <c r="H387" i="18"/>
  <c r="G387" i="18"/>
  <c r="F387" i="18"/>
  <c r="E387" i="18"/>
  <c r="D387" i="18"/>
  <c r="M386" i="18"/>
  <c r="L386" i="18"/>
  <c r="K386" i="18"/>
  <c r="J386" i="18"/>
  <c r="I386" i="18"/>
  <c r="H386" i="18"/>
  <c r="G386" i="18"/>
  <c r="F386" i="18"/>
  <c r="E386" i="18"/>
  <c r="D386" i="18"/>
  <c r="M385" i="18"/>
  <c r="L385" i="18"/>
  <c r="K385" i="18"/>
  <c r="J385" i="18"/>
  <c r="I385" i="18"/>
  <c r="H385" i="18"/>
  <c r="G385" i="18"/>
  <c r="F385" i="18"/>
  <c r="E385" i="18"/>
  <c r="D385" i="18"/>
  <c r="M384" i="18"/>
  <c r="L384" i="18"/>
  <c r="K384" i="18"/>
  <c r="J384" i="18"/>
  <c r="I384" i="18"/>
  <c r="H384" i="18"/>
  <c r="G384" i="18"/>
  <c r="F384" i="18"/>
  <c r="E384" i="18"/>
  <c r="D384" i="18"/>
  <c r="M383" i="18"/>
  <c r="L383" i="18"/>
  <c r="K383" i="18"/>
  <c r="J383" i="18"/>
  <c r="I383" i="18"/>
  <c r="H383" i="18"/>
  <c r="G383" i="18"/>
  <c r="F383" i="18"/>
  <c r="E383" i="18"/>
  <c r="D383" i="18"/>
  <c r="M382" i="18"/>
  <c r="L382" i="18"/>
  <c r="K382" i="18"/>
  <c r="J382" i="18"/>
  <c r="I382" i="18"/>
  <c r="H382" i="18"/>
  <c r="G382" i="18"/>
  <c r="F382" i="18"/>
  <c r="E382" i="18"/>
  <c r="D382" i="18"/>
  <c r="M2861" i="18" l="1"/>
  <c r="L2861" i="18"/>
  <c r="K2861" i="18"/>
  <c r="J2861" i="18"/>
  <c r="I2861" i="18"/>
  <c r="H2861" i="18"/>
  <c r="G2861" i="18"/>
  <c r="F2861" i="18"/>
  <c r="E2861" i="18"/>
  <c r="D2861" i="18"/>
  <c r="M2860" i="18"/>
  <c r="L2860" i="18"/>
  <c r="K2860" i="18"/>
  <c r="J2860" i="18"/>
  <c r="I2860" i="18"/>
  <c r="H2860" i="18"/>
  <c r="G2860" i="18"/>
  <c r="F2860" i="18"/>
  <c r="E2860" i="18"/>
  <c r="D2860" i="18"/>
  <c r="M2859" i="18"/>
  <c r="L2859" i="18"/>
  <c r="K2859" i="18"/>
  <c r="J2859" i="18"/>
  <c r="I2859" i="18"/>
  <c r="H2859" i="18"/>
  <c r="G2859" i="18"/>
  <c r="F2859" i="18"/>
  <c r="E2859" i="18"/>
  <c r="D2859" i="18"/>
  <c r="M2858" i="18"/>
  <c r="L2858" i="18"/>
  <c r="K2858" i="18"/>
  <c r="J2858" i="18"/>
  <c r="I2858" i="18"/>
  <c r="H2858" i="18"/>
  <c r="G2858" i="18"/>
  <c r="F2858" i="18"/>
  <c r="E2858" i="18"/>
  <c r="D2858" i="18"/>
  <c r="M2857" i="18"/>
  <c r="L2857" i="18"/>
  <c r="K2857" i="18"/>
  <c r="J2857" i="18"/>
  <c r="I2857" i="18"/>
  <c r="H2857" i="18"/>
  <c r="G2857" i="18"/>
  <c r="F2857" i="18"/>
  <c r="E2857" i="18"/>
  <c r="D2857" i="18"/>
  <c r="M2856" i="18"/>
  <c r="L2856" i="18"/>
  <c r="K2856" i="18"/>
  <c r="J2856" i="18"/>
  <c r="I2856" i="18"/>
  <c r="H2856" i="18"/>
  <c r="G2856" i="18"/>
  <c r="F2856" i="18"/>
  <c r="E2856" i="18"/>
  <c r="D2856" i="18"/>
  <c r="M2855" i="18"/>
  <c r="L2855" i="18"/>
  <c r="K2855" i="18"/>
  <c r="J2855" i="18"/>
  <c r="I2855" i="18"/>
  <c r="H2855" i="18"/>
  <c r="G2855" i="18"/>
  <c r="F2855" i="18"/>
  <c r="E2855" i="18"/>
  <c r="D2855" i="18"/>
  <c r="M2821" i="18"/>
  <c r="L2821" i="18"/>
  <c r="K2821" i="18"/>
  <c r="J2821" i="18"/>
  <c r="I2821" i="18"/>
  <c r="H2821" i="18"/>
  <c r="G2821" i="18"/>
  <c r="F2821" i="18"/>
  <c r="E2821" i="18"/>
  <c r="D2821" i="18"/>
  <c r="M2152" i="18"/>
  <c r="L2152" i="18"/>
  <c r="K2152" i="18"/>
  <c r="J2152" i="18"/>
  <c r="I2152" i="18"/>
  <c r="H2152" i="18"/>
  <c r="G2152" i="18"/>
  <c r="F2152" i="18"/>
  <c r="E2152" i="18"/>
  <c r="D2152" i="18"/>
  <c r="M2160" i="18"/>
  <c r="L2160" i="18"/>
  <c r="K2160" i="18"/>
  <c r="J2160" i="18"/>
  <c r="I2160" i="18"/>
  <c r="H2160" i="18"/>
  <c r="G2160" i="18"/>
  <c r="F2160" i="18"/>
  <c r="E2160" i="18"/>
  <c r="D2160" i="18"/>
  <c r="M2150" i="18"/>
  <c r="L2150" i="18"/>
  <c r="K2150" i="18"/>
  <c r="J2150" i="18"/>
  <c r="I2150" i="18"/>
  <c r="H2150" i="18"/>
  <c r="G2150" i="18"/>
  <c r="F2150" i="18"/>
  <c r="E2150" i="18"/>
  <c r="D2150" i="18"/>
  <c r="M2149" i="18"/>
  <c r="L2149" i="18"/>
  <c r="K2149" i="18"/>
  <c r="J2149" i="18"/>
  <c r="I2149" i="18"/>
  <c r="H2149" i="18"/>
  <c r="G2149" i="18"/>
  <c r="F2149" i="18"/>
  <c r="E2149" i="18"/>
  <c r="D2149" i="18"/>
  <c r="M2090" i="18"/>
  <c r="L2090" i="18"/>
  <c r="K2090" i="18"/>
  <c r="J2090" i="18"/>
  <c r="I2090" i="18"/>
  <c r="H2090" i="18"/>
  <c r="G2090" i="18"/>
  <c r="F2090" i="18"/>
  <c r="E2090" i="18"/>
  <c r="D2090" i="18"/>
  <c r="M2070" i="18"/>
  <c r="L2070" i="18"/>
  <c r="K2070" i="18"/>
  <c r="J2070" i="18"/>
  <c r="I2070" i="18"/>
  <c r="H2070" i="18"/>
  <c r="G2070" i="18"/>
  <c r="F2070" i="18"/>
  <c r="E2070" i="18"/>
  <c r="D2070" i="18"/>
  <c r="M2069" i="18"/>
  <c r="L2069" i="18"/>
  <c r="K2069" i="18"/>
  <c r="J2069" i="18"/>
  <c r="I2069" i="18"/>
  <c r="H2069" i="18"/>
  <c r="G2069" i="18"/>
  <c r="F2069" i="18"/>
  <c r="E2069" i="18"/>
  <c r="D2069" i="18"/>
  <c r="M2068" i="18"/>
  <c r="L2068" i="18"/>
  <c r="K2068" i="18"/>
  <c r="J2068" i="18"/>
  <c r="I2068" i="18"/>
  <c r="H2068" i="18"/>
  <c r="G2068" i="18"/>
  <c r="F2068" i="18"/>
  <c r="E2068" i="18"/>
  <c r="D2068" i="18"/>
  <c r="M1852" i="18"/>
  <c r="L1852" i="18"/>
  <c r="K1852" i="18"/>
  <c r="J1852" i="18"/>
  <c r="I1852" i="18"/>
  <c r="H1852" i="18"/>
  <c r="G1852" i="18"/>
  <c r="F1852" i="18"/>
  <c r="E1852" i="18"/>
  <c r="D1852" i="18"/>
  <c r="M1851" i="18"/>
  <c r="L1851" i="18"/>
  <c r="K1851" i="18"/>
  <c r="J1851" i="18"/>
  <c r="I1851" i="18"/>
  <c r="H1851" i="18"/>
  <c r="G1851" i="18"/>
  <c r="F1851" i="18"/>
  <c r="E1851" i="18"/>
  <c r="D1851" i="18"/>
  <c r="M1854" i="18"/>
  <c r="L1854" i="18"/>
  <c r="K1854" i="18"/>
  <c r="J1854" i="18"/>
  <c r="I1854" i="18"/>
  <c r="H1854" i="18"/>
  <c r="G1854" i="18"/>
  <c r="F1854" i="18"/>
  <c r="E1854" i="18"/>
  <c r="D1854" i="18"/>
  <c r="M1853" i="18"/>
  <c r="L1853" i="18"/>
  <c r="K1853" i="18"/>
  <c r="J1853" i="18"/>
  <c r="I1853" i="18"/>
  <c r="H1853" i="18"/>
  <c r="G1853" i="18"/>
  <c r="F1853" i="18"/>
  <c r="E1853" i="18"/>
  <c r="D1853" i="18"/>
  <c r="M1702" i="18"/>
  <c r="L1702" i="18"/>
  <c r="K1702" i="18"/>
  <c r="J1702" i="18"/>
  <c r="I1702" i="18"/>
  <c r="H1702" i="18"/>
  <c r="G1702" i="18"/>
  <c r="F1702" i="18"/>
  <c r="E1702" i="18"/>
  <c r="D1702" i="18"/>
  <c r="M1701" i="18"/>
  <c r="L1701" i="18"/>
  <c r="K1701" i="18"/>
  <c r="J1701" i="18"/>
  <c r="I1701" i="18"/>
  <c r="H1701" i="18"/>
  <c r="G1701" i="18"/>
  <c r="F1701" i="18"/>
  <c r="E1701" i="18"/>
  <c r="D1701" i="18"/>
  <c r="M1661" i="18"/>
  <c r="L1661" i="18"/>
  <c r="K1661" i="18"/>
  <c r="J1661" i="18"/>
  <c r="I1661" i="18"/>
  <c r="H1661" i="18"/>
  <c r="G1661" i="18"/>
  <c r="F1661" i="18"/>
  <c r="E1661" i="18"/>
  <c r="D1661" i="18"/>
  <c r="M1660" i="18"/>
  <c r="L1660" i="18"/>
  <c r="K1660" i="18"/>
  <c r="J1660" i="18"/>
  <c r="I1660" i="18"/>
  <c r="H1660" i="18"/>
  <c r="G1660" i="18"/>
  <c r="F1660" i="18"/>
  <c r="E1660" i="18"/>
  <c r="D1660" i="18"/>
  <c r="M1659" i="18"/>
  <c r="L1659" i="18"/>
  <c r="K1659" i="18"/>
  <c r="J1659" i="18"/>
  <c r="I1659" i="18"/>
  <c r="H1659" i="18"/>
  <c r="G1659" i="18"/>
  <c r="F1659" i="18"/>
  <c r="E1659" i="18"/>
  <c r="D1659" i="18"/>
  <c r="M1643" i="18"/>
  <c r="L1643" i="18"/>
  <c r="K1643" i="18"/>
  <c r="J1643" i="18"/>
  <c r="I1643" i="18"/>
  <c r="H1643" i="18"/>
  <c r="G1643" i="18"/>
  <c r="F1643" i="18"/>
  <c r="E1643" i="18"/>
  <c r="D1643" i="18"/>
  <c r="M1642" i="18"/>
  <c r="L1642" i="18"/>
  <c r="K1642" i="18"/>
  <c r="J1642" i="18"/>
  <c r="I1642" i="18"/>
  <c r="H1642" i="18"/>
  <c r="G1642" i="18"/>
  <c r="F1642" i="18"/>
  <c r="E1642" i="18"/>
  <c r="D1642" i="18"/>
  <c r="M1640" i="18"/>
  <c r="L1640" i="18"/>
  <c r="K1640" i="18"/>
  <c r="J1640" i="18"/>
  <c r="I1640" i="18"/>
  <c r="H1640" i="18"/>
  <c r="G1640" i="18"/>
  <c r="F1640" i="18"/>
  <c r="E1640" i="18"/>
  <c r="D1640" i="18"/>
  <c r="M1639" i="18"/>
  <c r="L1639" i="18"/>
  <c r="K1639" i="18"/>
  <c r="J1639" i="18"/>
  <c r="I1639" i="18"/>
  <c r="H1639" i="18"/>
  <c r="G1639" i="18"/>
  <c r="F1639" i="18"/>
  <c r="E1639" i="18"/>
  <c r="D1639" i="18"/>
  <c r="M1638" i="18"/>
  <c r="L1638" i="18"/>
  <c r="K1638" i="18"/>
  <c r="J1638" i="18"/>
  <c r="I1638" i="18"/>
  <c r="H1638" i="18"/>
  <c r="G1638" i="18"/>
  <c r="F1638" i="18"/>
  <c r="E1638" i="18"/>
  <c r="D1638" i="18"/>
  <c r="M1637" i="18"/>
  <c r="L1637" i="18"/>
  <c r="K1637" i="18"/>
  <c r="J1637" i="18"/>
  <c r="I1637" i="18"/>
  <c r="H1637" i="18"/>
  <c r="G1637" i="18"/>
  <c r="F1637" i="18"/>
  <c r="E1637" i="18"/>
  <c r="D1637" i="18"/>
  <c r="M1636" i="18"/>
  <c r="L1636" i="18"/>
  <c r="K1636" i="18"/>
  <c r="J1636" i="18"/>
  <c r="I1636" i="18"/>
  <c r="H1636" i="18"/>
  <c r="G1636" i="18"/>
  <c r="F1636" i="18"/>
  <c r="E1636" i="18"/>
  <c r="D1636" i="18"/>
  <c r="M1635" i="18"/>
  <c r="L1635" i="18"/>
  <c r="K1635" i="18"/>
  <c r="J1635" i="18"/>
  <c r="I1635" i="18"/>
  <c r="H1635" i="18"/>
  <c r="G1635" i="18"/>
  <c r="F1635" i="18"/>
  <c r="E1635" i="18"/>
  <c r="D1635" i="18"/>
  <c r="M1634" i="18"/>
  <c r="L1634" i="18"/>
  <c r="K1634" i="18"/>
  <c r="J1634" i="18"/>
  <c r="I1634" i="18"/>
  <c r="H1634" i="18"/>
  <c r="G1634" i="18"/>
  <c r="F1634" i="18"/>
  <c r="E1634" i="18"/>
  <c r="D1634" i="18"/>
  <c r="M1633" i="18"/>
  <c r="L1633" i="18"/>
  <c r="K1633" i="18"/>
  <c r="J1633" i="18"/>
  <c r="I1633" i="18"/>
  <c r="H1633" i="18"/>
  <c r="G1633" i="18"/>
  <c r="F1633" i="18"/>
  <c r="E1633" i="18"/>
  <c r="D1633" i="18"/>
  <c r="M1632" i="18"/>
  <c r="L1632" i="18"/>
  <c r="K1632" i="18"/>
  <c r="J1632" i="18"/>
  <c r="I1632" i="18"/>
  <c r="H1632" i="18"/>
  <c r="G1632" i="18"/>
  <c r="F1632" i="18"/>
  <c r="E1632" i="18"/>
  <c r="D1632" i="18"/>
  <c r="M1631" i="18"/>
  <c r="L1631" i="18"/>
  <c r="K1631" i="18"/>
  <c r="J1631" i="18"/>
  <c r="I1631" i="18"/>
  <c r="H1631" i="18"/>
  <c r="G1631" i="18"/>
  <c r="F1631" i="18"/>
  <c r="E1631" i="18"/>
  <c r="D1631" i="18"/>
  <c r="I1097" i="18"/>
  <c r="L1097" i="18"/>
  <c r="M1097" i="18"/>
  <c r="H1097" i="18"/>
  <c r="H579" i="18" l="1"/>
  <c r="I539" i="18"/>
  <c r="L539" i="18"/>
  <c r="M539" i="18"/>
  <c r="H539" i="18"/>
  <c r="M381" i="18"/>
  <c r="L381" i="18"/>
  <c r="K381" i="18"/>
  <c r="J381" i="18"/>
  <c r="I381" i="18"/>
  <c r="H381" i="18"/>
  <c r="G381" i="18"/>
  <c r="F381" i="18"/>
  <c r="E381" i="18"/>
  <c r="D381" i="18"/>
  <c r="M380" i="18"/>
  <c r="L380" i="18"/>
  <c r="K380" i="18"/>
  <c r="J380" i="18"/>
  <c r="I380" i="18"/>
  <c r="H380" i="18"/>
  <c r="G380" i="18"/>
  <c r="F380" i="18"/>
  <c r="E380" i="18"/>
  <c r="D380" i="18"/>
  <c r="I6" i="18"/>
  <c r="L6" i="18"/>
  <c r="M6" i="18"/>
  <c r="H6" i="18"/>
  <c r="I3" i="18"/>
  <c r="L3" i="18"/>
  <c r="M3" i="18"/>
  <c r="H3" i="18"/>
  <c r="M5" i="18"/>
  <c r="L5" i="18"/>
  <c r="K5" i="18"/>
  <c r="J5" i="18"/>
  <c r="I5" i="18"/>
  <c r="H5" i="18"/>
  <c r="G5" i="18"/>
  <c r="F5" i="18"/>
  <c r="E5" i="18"/>
  <c r="D5" i="18"/>
  <c r="M2" i="18"/>
  <c r="L2" i="18"/>
  <c r="K2" i="18"/>
  <c r="J2" i="18"/>
  <c r="I2" i="18"/>
  <c r="H2" i="18"/>
  <c r="G2" i="18"/>
  <c r="F2" i="18"/>
  <c r="E2" i="18"/>
  <c r="D2" i="18"/>
  <c r="G139" i="17" l="1"/>
  <c r="G74" i="17"/>
  <c r="D86" i="9" l="1"/>
  <c r="D64" i="9"/>
  <c r="M2880" i="18" l="1"/>
  <c r="L2880" i="18"/>
  <c r="K2880" i="18"/>
  <c r="J2880" i="18"/>
  <c r="I2880" i="18"/>
  <c r="H2880" i="18"/>
  <c r="G2880" i="18"/>
  <c r="F2880" i="18"/>
  <c r="E2880" i="18"/>
  <c r="D2880" i="18"/>
  <c r="M2148" i="18"/>
  <c r="L2148" i="18"/>
  <c r="K2148" i="18"/>
  <c r="J2148" i="18"/>
  <c r="I2148" i="18"/>
  <c r="H2148" i="18"/>
  <c r="G2148" i="18"/>
  <c r="F2148" i="18"/>
  <c r="E2148" i="18"/>
  <c r="D2148" i="18"/>
  <c r="M2147" i="18"/>
  <c r="L2147" i="18"/>
  <c r="K2147" i="18"/>
  <c r="J2147" i="18"/>
  <c r="I2147" i="18"/>
  <c r="H2147" i="18"/>
  <c r="G2147" i="18"/>
  <c r="F2147" i="18"/>
  <c r="E2147" i="18"/>
  <c r="D2147" i="18"/>
  <c r="M2122" i="18"/>
  <c r="L2122" i="18"/>
  <c r="K2122" i="18"/>
  <c r="J2122" i="18"/>
  <c r="I2122" i="18"/>
  <c r="H2122" i="18"/>
  <c r="G2122" i="18"/>
  <c r="F2122" i="18"/>
  <c r="E2122" i="18"/>
  <c r="D2122" i="18"/>
  <c r="M2079" i="18"/>
  <c r="L2079" i="18"/>
  <c r="I2079" i="18"/>
  <c r="H2079" i="18"/>
  <c r="M1983" i="18"/>
  <c r="L1983" i="18"/>
  <c r="I1983" i="18"/>
  <c r="H1983" i="18"/>
  <c r="M1978" i="18"/>
  <c r="L1978" i="18"/>
  <c r="I1978" i="18"/>
  <c r="H1978" i="18"/>
  <c r="M1982" i="18"/>
  <c r="L1982" i="18"/>
  <c r="K1982" i="18"/>
  <c r="J1982" i="18"/>
  <c r="I1982" i="18"/>
  <c r="H1982" i="18"/>
  <c r="G1982" i="18"/>
  <c r="F1982" i="18"/>
  <c r="E1982" i="18"/>
  <c r="D1982" i="18"/>
  <c r="M1977" i="18"/>
  <c r="L1977" i="18"/>
  <c r="K1977" i="18"/>
  <c r="J1977" i="18"/>
  <c r="I1977" i="18"/>
  <c r="H1977" i="18"/>
  <c r="G1977" i="18"/>
  <c r="F1977" i="18"/>
  <c r="E1977" i="18"/>
  <c r="D1977" i="18"/>
  <c r="M1975" i="18"/>
  <c r="L1975" i="18"/>
  <c r="K1975" i="18"/>
  <c r="J1975" i="18"/>
  <c r="I1975" i="18"/>
  <c r="H1975" i="18"/>
  <c r="G1975" i="18"/>
  <c r="F1975" i="18"/>
  <c r="E1975" i="18"/>
  <c r="D1975" i="18"/>
  <c r="M1974" i="18"/>
  <c r="L1974" i="18"/>
  <c r="K1974" i="18"/>
  <c r="J1974" i="18"/>
  <c r="I1974" i="18"/>
  <c r="H1974" i="18"/>
  <c r="G1974" i="18"/>
  <c r="F1974" i="18"/>
  <c r="E1974" i="18"/>
  <c r="D1974" i="18"/>
  <c r="M1933" i="18"/>
  <c r="L1933" i="18"/>
  <c r="K1933" i="18"/>
  <c r="J1933" i="18"/>
  <c r="I1933" i="18"/>
  <c r="H1933" i="18"/>
  <c r="G1933" i="18"/>
  <c r="F1933" i="18"/>
  <c r="E1933" i="18"/>
  <c r="D1933" i="18"/>
  <c r="M1791" i="18"/>
  <c r="L1791" i="18"/>
  <c r="K1791" i="18"/>
  <c r="J1791" i="18"/>
  <c r="I1791" i="18"/>
  <c r="H1791" i="18"/>
  <c r="G1791" i="18"/>
  <c r="F1791" i="18"/>
  <c r="E1791" i="18"/>
  <c r="D1791" i="18"/>
  <c r="M1792" i="18"/>
  <c r="L1792" i="18"/>
  <c r="K1792" i="18"/>
  <c r="J1792" i="18"/>
  <c r="I1792" i="18"/>
  <c r="H1792" i="18"/>
  <c r="G1792" i="18"/>
  <c r="F1792" i="18"/>
  <c r="E1792" i="18"/>
  <c r="D1792" i="18"/>
  <c r="M1451" i="18"/>
  <c r="L1451" i="18"/>
  <c r="K1451" i="18"/>
  <c r="J1451" i="18"/>
  <c r="I1451" i="18"/>
  <c r="H1451" i="18"/>
  <c r="G1451" i="18"/>
  <c r="F1451" i="18"/>
  <c r="E1451" i="18"/>
  <c r="D1451" i="18"/>
  <c r="M1450" i="18"/>
  <c r="L1450" i="18"/>
  <c r="K1450" i="18"/>
  <c r="J1450" i="18"/>
  <c r="I1450" i="18"/>
  <c r="H1450" i="18"/>
  <c r="G1450" i="18"/>
  <c r="F1450" i="18"/>
  <c r="E1450" i="18"/>
  <c r="D1450" i="18"/>
  <c r="M1127" i="18"/>
  <c r="L1127" i="18"/>
  <c r="K1127" i="18"/>
  <c r="J1127" i="18"/>
  <c r="I1127" i="18"/>
  <c r="H1127" i="18"/>
  <c r="G1127" i="18"/>
  <c r="F1127" i="18"/>
  <c r="E1127" i="18"/>
  <c r="D1127" i="18"/>
  <c r="M966" i="18"/>
  <c r="L966" i="18"/>
  <c r="K966" i="18"/>
  <c r="J966" i="18"/>
  <c r="I966" i="18"/>
  <c r="H966" i="18"/>
  <c r="G966" i="18"/>
  <c r="F966" i="18"/>
  <c r="E966" i="18"/>
  <c r="D966" i="18"/>
  <c r="M965" i="18"/>
  <c r="L965" i="18"/>
  <c r="K965" i="18"/>
  <c r="J965" i="18"/>
  <c r="I965" i="18"/>
  <c r="H965" i="18"/>
  <c r="G965" i="18"/>
  <c r="F965" i="18"/>
  <c r="E965" i="18"/>
  <c r="D965" i="18"/>
  <c r="M964" i="18"/>
  <c r="L964" i="18"/>
  <c r="K964" i="18"/>
  <c r="J964" i="18"/>
  <c r="I964" i="18"/>
  <c r="H964" i="18"/>
  <c r="G964" i="18"/>
  <c r="F964" i="18"/>
  <c r="E964" i="18"/>
  <c r="D964" i="18"/>
  <c r="M963" i="18"/>
  <c r="L963" i="18"/>
  <c r="K963" i="18"/>
  <c r="J963" i="18"/>
  <c r="I963" i="18"/>
  <c r="H963" i="18"/>
  <c r="G963" i="18"/>
  <c r="F963" i="18"/>
  <c r="E963" i="18"/>
  <c r="D963" i="18"/>
  <c r="M962" i="18"/>
  <c r="L962" i="18"/>
  <c r="K962" i="18"/>
  <c r="J962" i="18"/>
  <c r="I962" i="18"/>
  <c r="H962" i="18"/>
  <c r="G962" i="18"/>
  <c r="F962" i="18"/>
  <c r="E962" i="18"/>
  <c r="D962" i="18"/>
  <c r="M961" i="18"/>
  <c r="L961" i="18"/>
  <c r="K961" i="18"/>
  <c r="J961" i="18"/>
  <c r="I961" i="18"/>
  <c r="H961" i="18"/>
  <c r="G961" i="18"/>
  <c r="F961" i="18"/>
  <c r="E961" i="18"/>
  <c r="D961" i="18"/>
  <c r="M960" i="18"/>
  <c r="L960" i="18"/>
  <c r="K960" i="18"/>
  <c r="J960" i="18"/>
  <c r="I960" i="18"/>
  <c r="H960" i="18"/>
  <c r="G960" i="18"/>
  <c r="F960" i="18"/>
  <c r="E960" i="18"/>
  <c r="D960" i="18"/>
  <c r="M959" i="18"/>
  <c r="L959" i="18"/>
  <c r="K959" i="18"/>
  <c r="J959" i="18"/>
  <c r="I959" i="18"/>
  <c r="H959" i="18"/>
  <c r="G959" i="18"/>
  <c r="F959" i="18"/>
  <c r="E959" i="18"/>
  <c r="D959" i="18"/>
  <c r="M958" i="18"/>
  <c r="L958" i="18"/>
  <c r="K958" i="18"/>
  <c r="J958" i="18"/>
  <c r="I958" i="18"/>
  <c r="H958" i="18"/>
  <c r="G958" i="18"/>
  <c r="F958" i="18"/>
  <c r="E958" i="18"/>
  <c r="D958" i="18"/>
  <c r="M957" i="18"/>
  <c r="L957" i="18"/>
  <c r="K957" i="18"/>
  <c r="J957" i="18"/>
  <c r="I957" i="18"/>
  <c r="H957" i="18"/>
  <c r="G957" i="18"/>
  <c r="F957" i="18"/>
  <c r="E957" i="18"/>
  <c r="D957" i="18"/>
  <c r="M956" i="18"/>
  <c r="L956" i="18"/>
  <c r="K956" i="18"/>
  <c r="J956" i="18"/>
  <c r="I956" i="18"/>
  <c r="H956" i="18"/>
  <c r="G956" i="18"/>
  <c r="F956" i="18"/>
  <c r="E956" i="18"/>
  <c r="D956" i="18"/>
  <c r="M955" i="18"/>
  <c r="L955" i="18"/>
  <c r="K955" i="18"/>
  <c r="J955" i="18"/>
  <c r="I955" i="18"/>
  <c r="H955" i="18"/>
  <c r="G955" i="18"/>
  <c r="F955" i="18"/>
  <c r="E955" i="18"/>
  <c r="D955" i="18"/>
  <c r="M379" i="18"/>
  <c r="L379" i="18"/>
  <c r="K379" i="18"/>
  <c r="J379" i="18"/>
  <c r="I379" i="18"/>
  <c r="H379" i="18"/>
  <c r="G379" i="18"/>
  <c r="F379" i="18"/>
  <c r="E379" i="18"/>
  <c r="D379" i="18"/>
  <c r="M378" i="18"/>
  <c r="L378" i="18"/>
  <c r="K378" i="18"/>
  <c r="J378" i="18"/>
  <c r="I378" i="18"/>
  <c r="H378" i="18"/>
  <c r="G378" i="18"/>
  <c r="F378" i="18"/>
  <c r="E378" i="18"/>
  <c r="D378" i="18"/>
  <c r="M377" i="18"/>
  <c r="L377" i="18"/>
  <c r="K377" i="18"/>
  <c r="J377" i="18"/>
  <c r="I377" i="18"/>
  <c r="H377" i="18"/>
  <c r="G377" i="18"/>
  <c r="F377" i="18"/>
  <c r="E377" i="18"/>
  <c r="D377" i="18"/>
  <c r="M376" i="18"/>
  <c r="L376" i="18"/>
  <c r="K376" i="18"/>
  <c r="J376" i="18"/>
  <c r="I376" i="18"/>
  <c r="H376" i="18"/>
  <c r="G376" i="18"/>
  <c r="F376" i="18"/>
  <c r="E376" i="18"/>
  <c r="D376" i="18"/>
  <c r="M375" i="18"/>
  <c r="L375" i="18"/>
  <c r="K375" i="18"/>
  <c r="J375" i="18"/>
  <c r="I375" i="18"/>
  <c r="H375" i="18"/>
  <c r="G375" i="18"/>
  <c r="F375" i="18"/>
  <c r="E375" i="18"/>
  <c r="D375" i="18"/>
  <c r="M374" i="18"/>
  <c r="L374" i="18"/>
  <c r="K374" i="18"/>
  <c r="J374" i="18"/>
  <c r="I374" i="18"/>
  <c r="H374" i="18"/>
  <c r="G374" i="18"/>
  <c r="F374" i="18"/>
  <c r="E374" i="18"/>
  <c r="D374" i="18"/>
  <c r="M373" i="18"/>
  <c r="L373" i="18"/>
  <c r="K373" i="18"/>
  <c r="J373" i="18"/>
  <c r="I373" i="18"/>
  <c r="H373" i="18"/>
  <c r="G373" i="18"/>
  <c r="F373" i="18"/>
  <c r="E373" i="18"/>
  <c r="D373" i="18"/>
  <c r="M372" i="18"/>
  <c r="L372" i="18"/>
  <c r="K372" i="18"/>
  <c r="J372" i="18"/>
  <c r="I372" i="18"/>
  <c r="H372" i="18"/>
  <c r="G372" i="18"/>
  <c r="F372" i="18"/>
  <c r="E372" i="18"/>
  <c r="D372" i="18"/>
  <c r="M371" i="18"/>
  <c r="L371" i="18"/>
  <c r="K371" i="18"/>
  <c r="J371" i="18"/>
  <c r="I371" i="18"/>
  <c r="H371" i="18"/>
  <c r="G371" i="18"/>
  <c r="F371" i="18"/>
  <c r="E371" i="18"/>
  <c r="D371" i="18"/>
  <c r="M370" i="18"/>
  <c r="L370" i="18"/>
  <c r="K370" i="18"/>
  <c r="J370" i="18"/>
  <c r="I370" i="18"/>
  <c r="H370" i="18"/>
  <c r="G370" i="18"/>
  <c r="F370" i="18"/>
  <c r="E370" i="18"/>
  <c r="D370" i="18"/>
  <c r="M369" i="18"/>
  <c r="L369" i="18"/>
  <c r="K369" i="18"/>
  <c r="J369" i="18"/>
  <c r="I369" i="18"/>
  <c r="H369" i="18"/>
  <c r="G369" i="18"/>
  <c r="F369" i="18"/>
  <c r="E369" i="18"/>
  <c r="D369" i="18"/>
  <c r="M368" i="18"/>
  <c r="L368" i="18"/>
  <c r="K368" i="18"/>
  <c r="J368" i="18"/>
  <c r="I368" i="18"/>
  <c r="H368" i="18"/>
  <c r="G368" i="18"/>
  <c r="F368" i="18"/>
  <c r="E368" i="18"/>
  <c r="D368" i="18"/>
  <c r="M367" i="18"/>
  <c r="L367" i="18"/>
  <c r="K367" i="18"/>
  <c r="J367" i="18"/>
  <c r="I367" i="18"/>
  <c r="H367" i="18"/>
  <c r="G367" i="18"/>
  <c r="F367" i="18"/>
  <c r="E367" i="18"/>
  <c r="D367" i="18"/>
  <c r="M366" i="18"/>
  <c r="L366" i="18"/>
  <c r="K366" i="18"/>
  <c r="J366" i="18"/>
  <c r="I366" i="18"/>
  <c r="H366" i="18"/>
  <c r="G366" i="18"/>
  <c r="F366" i="18"/>
  <c r="E366" i="18"/>
  <c r="D366" i="18"/>
  <c r="M365" i="18"/>
  <c r="L365" i="18"/>
  <c r="K365" i="18"/>
  <c r="J365" i="18"/>
  <c r="I365" i="18"/>
  <c r="H365" i="18"/>
  <c r="G365" i="18"/>
  <c r="F365" i="18"/>
  <c r="E365" i="18"/>
  <c r="D365" i="18"/>
  <c r="M364" i="18"/>
  <c r="L364" i="18"/>
  <c r="K364" i="18"/>
  <c r="J364" i="18"/>
  <c r="I364" i="18"/>
  <c r="H364" i="18"/>
  <c r="G364" i="18"/>
  <c r="F364" i="18"/>
  <c r="E364" i="18"/>
  <c r="D364" i="18"/>
  <c r="M363" i="18"/>
  <c r="L363" i="18"/>
  <c r="K363" i="18"/>
  <c r="J363" i="18"/>
  <c r="I363" i="18"/>
  <c r="H363" i="18"/>
  <c r="G363" i="18"/>
  <c r="F363" i="18"/>
  <c r="E363" i="18"/>
  <c r="D363" i="18"/>
  <c r="M362" i="18"/>
  <c r="L362" i="18"/>
  <c r="K362" i="18"/>
  <c r="J362" i="18"/>
  <c r="I362" i="18"/>
  <c r="H362" i="18"/>
  <c r="G362" i="18"/>
  <c r="F362" i="18"/>
  <c r="E362" i="18"/>
  <c r="D362" i="18"/>
  <c r="M361" i="18"/>
  <c r="L361" i="18"/>
  <c r="K361" i="18"/>
  <c r="J361" i="18"/>
  <c r="I361" i="18"/>
  <c r="H361" i="18"/>
  <c r="G361" i="18"/>
  <c r="F361" i="18"/>
  <c r="E361" i="18"/>
  <c r="D361" i="18"/>
  <c r="M360" i="18"/>
  <c r="L360" i="18"/>
  <c r="K360" i="18"/>
  <c r="J360" i="18"/>
  <c r="I360" i="18"/>
  <c r="H360" i="18"/>
  <c r="G360" i="18"/>
  <c r="F360" i="18"/>
  <c r="E360" i="18"/>
  <c r="D360" i="18"/>
  <c r="G27" i="17"/>
  <c r="G29" i="17"/>
  <c r="D82" i="9"/>
  <c r="M2107" i="18"/>
  <c r="L2107" i="18"/>
  <c r="K2107" i="18"/>
  <c r="J2107" i="18"/>
  <c r="I2107" i="18"/>
  <c r="H2107" i="18"/>
  <c r="G2107" i="18"/>
  <c r="F2107" i="18"/>
  <c r="E2107" i="18"/>
  <c r="D2107" i="18"/>
  <c r="M2106" i="18"/>
  <c r="L2106" i="18"/>
  <c r="K2106" i="18"/>
  <c r="J2106" i="18"/>
  <c r="I2106" i="18"/>
  <c r="H2106" i="18"/>
  <c r="G2106" i="18"/>
  <c r="F2106" i="18"/>
  <c r="E2106" i="18"/>
  <c r="D2106" i="18"/>
  <c r="M2105" i="18"/>
  <c r="L2105" i="18"/>
  <c r="K2105" i="18"/>
  <c r="J2105" i="18"/>
  <c r="I2105" i="18"/>
  <c r="H2105" i="18"/>
  <c r="G2105" i="18"/>
  <c r="F2105" i="18"/>
  <c r="E2105" i="18"/>
  <c r="D2105" i="18"/>
  <c r="M2104" i="18"/>
  <c r="L2104" i="18"/>
  <c r="K2104" i="18"/>
  <c r="J2104" i="18"/>
  <c r="I2104" i="18"/>
  <c r="H2104" i="18"/>
  <c r="G2104" i="18"/>
  <c r="F2104" i="18"/>
  <c r="E2104" i="18"/>
  <c r="D2104" i="18"/>
  <c r="M2103" i="18"/>
  <c r="L2103" i="18"/>
  <c r="K2103" i="18"/>
  <c r="J2103" i="18"/>
  <c r="I2103" i="18"/>
  <c r="H2103" i="18"/>
  <c r="G2103" i="18"/>
  <c r="F2103" i="18"/>
  <c r="E2103" i="18"/>
  <c r="D2103" i="18"/>
  <c r="M2102" i="18"/>
  <c r="L2102" i="18"/>
  <c r="K2102" i="18"/>
  <c r="J2102" i="18"/>
  <c r="I2102" i="18"/>
  <c r="H2102" i="18"/>
  <c r="G2102" i="18"/>
  <c r="F2102" i="18"/>
  <c r="E2102" i="18"/>
  <c r="D2102" i="18"/>
  <c r="M2101" i="18"/>
  <c r="L2101" i="18"/>
  <c r="K2101" i="18"/>
  <c r="J2101" i="18"/>
  <c r="I2101" i="18"/>
  <c r="H2101" i="18"/>
  <c r="G2101" i="18"/>
  <c r="F2101" i="18"/>
  <c r="E2101" i="18"/>
  <c r="D2101" i="18"/>
  <c r="M2100" i="18"/>
  <c r="L2100" i="18"/>
  <c r="K2100" i="18"/>
  <c r="J2100" i="18"/>
  <c r="I2100" i="18"/>
  <c r="H2100" i="18"/>
  <c r="G2100" i="18"/>
  <c r="F2100" i="18"/>
  <c r="E2100" i="18"/>
  <c r="D2100" i="18"/>
  <c r="M2099" i="18"/>
  <c r="L2099" i="18"/>
  <c r="K2099" i="18"/>
  <c r="J2099" i="18"/>
  <c r="I2099" i="18"/>
  <c r="H2099" i="18"/>
  <c r="G2099" i="18"/>
  <c r="F2099" i="18"/>
  <c r="E2099" i="18"/>
  <c r="D2099" i="18"/>
  <c r="M2098" i="18"/>
  <c r="L2098" i="18"/>
  <c r="K2098" i="18"/>
  <c r="J2098" i="18"/>
  <c r="I2098" i="18"/>
  <c r="H2098" i="18"/>
  <c r="G2098" i="18"/>
  <c r="F2098" i="18"/>
  <c r="E2098" i="18"/>
  <c r="D2098" i="18"/>
  <c r="M2097" i="18"/>
  <c r="L2097" i="18"/>
  <c r="K2097" i="18"/>
  <c r="J2097" i="18"/>
  <c r="I2097" i="18"/>
  <c r="H2097" i="18"/>
  <c r="G2097" i="18"/>
  <c r="F2097" i="18"/>
  <c r="E2097" i="18"/>
  <c r="D2097" i="18"/>
  <c r="M1848" i="18"/>
  <c r="L1848" i="18"/>
  <c r="K1848" i="18"/>
  <c r="J1848" i="18"/>
  <c r="I1848" i="18"/>
  <c r="H1848" i="18"/>
  <c r="G1848" i="18"/>
  <c r="F1848" i="18"/>
  <c r="E1848" i="18"/>
  <c r="D1848" i="18"/>
  <c r="M1847" i="18"/>
  <c r="L1847" i="18"/>
  <c r="K1847" i="18"/>
  <c r="J1847" i="18"/>
  <c r="I1847" i="18"/>
  <c r="H1847" i="18"/>
  <c r="G1847" i="18"/>
  <c r="F1847" i="18"/>
  <c r="E1847" i="18"/>
  <c r="D1847" i="18"/>
  <c r="M1846" i="18"/>
  <c r="L1846" i="18"/>
  <c r="K1846" i="18"/>
  <c r="J1846" i="18"/>
  <c r="I1846" i="18"/>
  <c r="H1846" i="18"/>
  <c r="G1846" i="18"/>
  <c r="F1846" i="18"/>
  <c r="E1846" i="18"/>
  <c r="D1846" i="18"/>
  <c r="D1849" i="18"/>
  <c r="E1849" i="18"/>
  <c r="F1849" i="18"/>
  <c r="G1849" i="18"/>
  <c r="H1849" i="18"/>
  <c r="I1849" i="18"/>
  <c r="J1849" i="18"/>
  <c r="K1849" i="18"/>
  <c r="L1849" i="18"/>
  <c r="M1849" i="18"/>
  <c r="M1724" i="18"/>
  <c r="L1724" i="18"/>
  <c r="K1724" i="18"/>
  <c r="J1724" i="18"/>
  <c r="I1724" i="18"/>
  <c r="H1724" i="18"/>
  <c r="G1724" i="18"/>
  <c r="F1724" i="18"/>
  <c r="E1724" i="18"/>
  <c r="D1724" i="18"/>
  <c r="M1723" i="18"/>
  <c r="L1723" i="18"/>
  <c r="K1723" i="18"/>
  <c r="J1723" i="18"/>
  <c r="I1723" i="18"/>
  <c r="H1723" i="18"/>
  <c r="G1723" i="18"/>
  <c r="F1723" i="18"/>
  <c r="E1723" i="18"/>
  <c r="D1723" i="18"/>
  <c r="M1722" i="18"/>
  <c r="L1722" i="18"/>
  <c r="K1722" i="18"/>
  <c r="J1722" i="18"/>
  <c r="I1722" i="18"/>
  <c r="H1722" i="18"/>
  <c r="G1722" i="18"/>
  <c r="F1722" i="18"/>
  <c r="E1722" i="18"/>
  <c r="D1722" i="18"/>
  <c r="M1721" i="18"/>
  <c r="L1721" i="18"/>
  <c r="K1721" i="18"/>
  <c r="J1721" i="18"/>
  <c r="I1721" i="18"/>
  <c r="H1721" i="18"/>
  <c r="G1721" i="18"/>
  <c r="F1721" i="18"/>
  <c r="E1721" i="18"/>
  <c r="D1721" i="18"/>
  <c r="M1720" i="18"/>
  <c r="L1720" i="18"/>
  <c r="K1720" i="18"/>
  <c r="J1720" i="18"/>
  <c r="I1720" i="18"/>
  <c r="H1720" i="18"/>
  <c r="G1720" i="18"/>
  <c r="F1720" i="18"/>
  <c r="E1720" i="18"/>
  <c r="D1720" i="18"/>
  <c r="M1719" i="18"/>
  <c r="L1719" i="18"/>
  <c r="K1719" i="18"/>
  <c r="J1719" i="18"/>
  <c r="I1719" i="18"/>
  <c r="H1719" i="18"/>
  <c r="G1719" i="18"/>
  <c r="F1719" i="18"/>
  <c r="E1719" i="18"/>
  <c r="D1719" i="18"/>
  <c r="M971" i="18"/>
  <c r="L971" i="18"/>
  <c r="K971" i="18"/>
  <c r="J971" i="18"/>
  <c r="I971" i="18"/>
  <c r="H971" i="18"/>
  <c r="G971" i="18"/>
  <c r="F971" i="18"/>
  <c r="E971" i="18"/>
  <c r="D971" i="18"/>
  <c r="M970" i="18"/>
  <c r="L970" i="18"/>
  <c r="K970" i="18"/>
  <c r="J970" i="18"/>
  <c r="I970" i="18"/>
  <c r="H970" i="18"/>
  <c r="G970" i="18"/>
  <c r="F970" i="18"/>
  <c r="E970" i="18"/>
  <c r="D970" i="18"/>
  <c r="M969" i="18"/>
  <c r="L969" i="18"/>
  <c r="K969" i="18"/>
  <c r="J969" i="18"/>
  <c r="I969" i="18"/>
  <c r="H969" i="18"/>
  <c r="G969" i="18"/>
  <c r="F969" i="18"/>
  <c r="E969" i="18"/>
  <c r="D969" i="18"/>
  <c r="M359" i="18"/>
  <c r="L359" i="18"/>
  <c r="K359" i="18"/>
  <c r="J359" i="18"/>
  <c r="I359" i="18"/>
  <c r="H359" i="18"/>
  <c r="G359" i="18"/>
  <c r="F359" i="18"/>
  <c r="E359" i="18"/>
  <c r="D359" i="18"/>
  <c r="M358" i="18"/>
  <c r="L358" i="18"/>
  <c r="K358" i="18"/>
  <c r="J358" i="18"/>
  <c r="I358" i="18"/>
  <c r="H358" i="18"/>
  <c r="G358" i="18"/>
  <c r="F358" i="18"/>
  <c r="E358" i="18"/>
  <c r="D358" i="18"/>
  <c r="M357" i="18"/>
  <c r="L357" i="18"/>
  <c r="K357" i="18"/>
  <c r="J357" i="18"/>
  <c r="I357" i="18"/>
  <c r="H357" i="18"/>
  <c r="G357" i="18"/>
  <c r="F357" i="18"/>
  <c r="E357" i="18"/>
  <c r="D357" i="18"/>
  <c r="M356" i="18"/>
  <c r="L356" i="18"/>
  <c r="K356" i="18"/>
  <c r="J356" i="18"/>
  <c r="I356" i="18"/>
  <c r="H356" i="18"/>
  <c r="G356" i="18"/>
  <c r="F356" i="18"/>
  <c r="E356" i="18"/>
  <c r="D356" i="18"/>
  <c r="M355" i="18"/>
  <c r="L355" i="18"/>
  <c r="K355" i="18"/>
  <c r="J355" i="18"/>
  <c r="I355" i="18"/>
  <c r="H355" i="18"/>
  <c r="G355" i="18"/>
  <c r="F355" i="18"/>
  <c r="E355" i="18"/>
  <c r="D355" i="18"/>
  <c r="M354" i="18"/>
  <c r="L354" i="18"/>
  <c r="K354" i="18"/>
  <c r="J354" i="18"/>
  <c r="I354" i="18"/>
  <c r="H354" i="18"/>
  <c r="G354" i="18"/>
  <c r="F354" i="18"/>
  <c r="E354" i="18"/>
  <c r="D354" i="18"/>
  <c r="M353" i="18"/>
  <c r="L353" i="18"/>
  <c r="K353" i="18"/>
  <c r="J353" i="18"/>
  <c r="I353" i="18"/>
  <c r="H353" i="18"/>
  <c r="G353" i="18"/>
  <c r="F353" i="18"/>
  <c r="E353" i="18"/>
  <c r="D353" i="18"/>
  <c r="M2890" i="18"/>
  <c r="L2890" i="18"/>
  <c r="I2890" i="18"/>
  <c r="H2890" i="18"/>
  <c r="M2889" i="18"/>
  <c r="L2889" i="18"/>
  <c r="I2889" i="18"/>
  <c r="H2889" i="18"/>
  <c r="M2887" i="18"/>
  <c r="L2887" i="18"/>
  <c r="I2887" i="18"/>
  <c r="H2887" i="18"/>
  <c r="M2886" i="18"/>
  <c r="L2886" i="18"/>
  <c r="K2886" i="18"/>
  <c r="J2886" i="18"/>
  <c r="I2886" i="18"/>
  <c r="H2886" i="18"/>
  <c r="G2886" i="18"/>
  <c r="F2886" i="18"/>
  <c r="E2886" i="18"/>
  <c r="D2886" i="18"/>
  <c r="M2885" i="18"/>
  <c r="L2885" i="18"/>
  <c r="K2885" i="18"/>
  <c r="J2885" i="18"/>
  <c r="I2885" i="18"/>
  <c r="H2885" i="18"/>
  <c r="G2885" i="18"/>
  <c r="F2885" i="18"/>
  <c r="E2885" i="18"/>
  <c r="D2885" i="18"/>
  <c r="M2884" i="18"/>
  <c r="L2884" i="18"/>
  <c r="K2884" i="18"/>
  <c r="J2884" i="18"/>
  <c r="I2884" i="18"/>
  <c r="H2884" i="18"/>
  <c r="G2884" i="18"/>
  <c r="F2884" i="18"/>
  <c r="E2884" i="18"/>
  <c r="D2884" i="18"/>
  <c r="M2883" i="18"/>
  <c r="L2883" i="18"/>
  <c r="K2883" i="18"/>
  <c r="J2883" i="18"/>
  <c r="I2883" i="18"/>
  <c r="H2883" i="18"/>
  <c r="G2883" i="18"/>
  <c r="F2883" i="18"/>
  <c r="E2883" i="18"/>
  <c r="D2883" i="18"/>
  <c r="M2882" i="18"/>
  <c r="L2882" i="18"/>
  <c r="K2882" i="18"/>
  <c r="J2882" i="18"/>
  <c r="I2882" i="18"/>
  <c r="H2882" i="18"/>
  <c r="G2882" i="18"/>
  <c r="F2882" i="18"/>
  <c r="E2882" i="18"/>
  <c r="D2882" i="18"/>
  <c r="M2879" i="18"/>
  <c r="L2879" i="18"/>
  <c r="K2879" i="18"/>
  <c r="J2879" i="18"/>
  <c r="I2879" i="18"/>
  <c r="H2879" i="18"/>
  <c r="G2879" i="18"/>
  <c r="F2879" i="18"/>
  <c r="E2879" i="18"/>
  <c r="D2879" i="18"/>
  <c r="M2877" i="18"/>
  <c r="L2877" i="18"/>
  <c r="K2877" i="18"/>
  <c r="J2877" i="18"/>
  <c r="I2877" i="18"/>
  <c r="H2877" i="18"/>
  <c r="G2877" i="18"/>
  <c r="F2877" i="18"/>
  <c r="E2877" i="18"/>
  <c r="D2877" i="18"/>
  <c r="M2876" i="18"/>
  <c r="L2876" i="18"/>
  <c r="K2876" i="18"/>
  <c r="J2876" i="18"/>
  <c r="I2876" i="18"/>
  <c r="H2876" i="18"/>
  <c r="G2876" i="18"/>
  <c r="F2876" i="18"/>
  <c r="E2876" i="18"/>
  <c r="D2876" i="18"/>
  <c r="M2874" i="18"/>
  <c r="L2874" i="18"/>
  <c r="K2874" i="18"/>
  <c r="J2874" i="18"/>
  <c r="I2874" i="18"/>
  <c r="H2874" i="18"/>
  <c r="G2874" i="18"/>
  <c r="F2874" i="18"/>
  <c r="E2874" i="18"/>
  <c r="D2874" i="18"/>
  <c r="M2873" i="18"/>
  <c r="L2873" i="18"/>
  <c r="K2873" i="18"/>
  <c r="J2873" i="18"/>
  <c r="I2873" i="18"/>
  <c r="H2873" i="18"/>
  <c r="G2873" i="18"/>
  <c r="F2873" i="18"/>
  <c r="E2873" i="18"/>
  <c r="D2873" i="18"/>
  <c r="M2872" i="18"/>
  <c r="L2872" i="18"/>
  <c r="K2872" i="18"/>
  <c r="J2872" i="18"/>
  <c r="I2872" i="18"/>
  <c r="H2872" i="18"/>
  <c r="G2872" i="18"/>
  <c r="F2872" i="18"/>
  <c r="E2872" i="18"/>
  <c r="D2872" i="18"/>
  <c r="M2854" i="18"/>
  <c r="L2854" i="18"/>
  <c r="K2854" i="18"/>
  <c r="J2854" i="18"/>
  <c r="I2854" i="18"/>
  <c r="H2854" i="18"/>
  <c r="G2854" i="18"/>
  <c r="F2854" i="18"/>
  <c r="E2854" i="18"/>
  <c r="D2854" i="18"/>
  <c r="M2853" i="18"/>
  <c r="L2853" i="18"/>
  <c r="K2853" i="18"/>
  <c r="J2853" i="18"/>
  <c r="I2853" i="18"/>
  <c r="H2853" i="18"/>
  <c r="G2853" i="18"/>
  <c r="F2853" i="18"/>
  <c r="E2853" i="18"/>
  <c r="D2853" i="18"/>
  <c r="M2852" i="18"/>
  <c r="L2852" i="18"/>
  <c r="K2852" i="18"/>
  <c r="J2852" i="18"/>
  <c r="I2852" i="18"/>
  <c r="H2852" i="18"/>
  <c r="G2852" i="18"/>
  <c r="F2852" i="18"/>
  <c r="E2852" i="18"/>
  <c r="D2852" i="18"/>
  <c r="M2851" i="18"/>
  <c r="L2851" i="18"/>
  <c r="K2851" i="18"/>
  <c r="J2851" i="18"/>
  <c r="I2851" i="18"/>
  <c r="H2851" i="18"/>
  <c r="G2851" i="18"/>
  <c r="F2851" i="18"/>
  <c r="E2851" i="18"/>
  <c r="D2851" i="18"/>
  <c r="M2850" i="18"/>
  <c r="L2850" i="18"/>
  <c r="K2850" i="18"/>
  <c r="J2850" i="18"/>
  <c r="I2850" i="18"/>
  <c r="H2850" i="18"/>
  <c r="G2850" i="18"/>
  <c r="F2850" i="18"/>
  <c r="E2850" i="18"/>
  <c r="D2850" i="18"/>
  <c r="M2849" i="18"/>
  <c r="L2849" i="18"/>
  <c r="K2849" i="18"/>
  <c r="J2849" i="18"/>
  <c r="I2849" i="18"/>
  <c r="H2849" i="18"/>
  <c r="G2849" i="18"/>
  <c r="F2849" i="18"/>
  <c r="E2849" i="18"/>
  <c r="D2849" i="18"/>
  <c r="M2848" i="18"/>
  <c r="L2848" i="18"/>
  <c r="K2848" i="18"/>
  <c r="J2848" i="18"/>
  <c r="I2848" i="18"/>
  <c r="H2848" i="18"/>
  <c r="G2848" i="18"/>
  <c r="F2848" i="18"/>
  <c r="E2848" i="18"/>
  <c r="D2848" i="18"/>
  <c r="M2847" i="18"/>
  <c r="L2847" i="18"/>
  <c r="K2847" i="18"/>
  <c r="J2847" i="18"/>
  <c r="I2847" i="18"/>
  <c r="H2847" i="18"/>
  <c r="G2847" i="18"/>
  <c r="F2847" i="18"/>
  <c r="E2847" i="18"/>
  <c r="D2847" i="18"/>
  <c r="M2846" i="18"/>
  <c r="L2846" i="18"/>
  <c r="K2846" i="18"/>
  <c r="J2846" i="18"/>
  <c r="I2846" i="18"/>
  <c r="H2846" i="18"/>
  <c r="G2846" i="18"/>
  <c r="F2846" i="18"/>
  <c r="E2846" i="18"/>
  <c r="D2846" i="18"/>
  <c r="M2845" i="18"/>
  <c r="L2845" i="18"/>
  <c r="K2845" i="18"/>
  <c r="J2845" i="18"/>
  <c r="I2845" i="18"/>
  <c r="H2845" i="18"/>
  <c r="G2845" i="18"/>
  <c r="F2845" i="18"/>
  <c r="E2845" i="18"/>
  <c r="D2845" i="18"/>
  <c r="M2844" i="18"/>
  <c r="L2844" i="18"/>
  <c r="K2844" i="18"/>
  <c r="J2844" i="18"/>
  <c r="I2844" i="18"/>
  <c r="H2844" i="18"/>
  <c r="G2844" i="18"/>
  <c r="F2844" i="18"/>
  <c r="E2844" i="18"/>
  <c r="D2844" i="18"/>
  <c r="M2843" i="18"/>
  <c r="L2843" i="18"/>
  <c r="K2843" i="18"/>
  <c r="J2843" i="18"/>
  <c r="I2843" i="18"/>
  <c r="H2843" i="18"/>
  <c r="G2843" i="18"/>
  <c r="F2843" i="18"/>
  <c r="E2843" i="18"/>
  <c r="D2843" i="18"/>
  <c r="M2842" i="18"/>
  <c r="L2842" i="18"/>
  <c r="K2842" i="18"/>
  <c r="J2842" i="18"/>
  <c r="I2842" i="18"/>
  <c r="H2842" i="18"/>
  <c r="G2842" i="18"/>
  <c r="F2842" i="18"/>
  <c r="E2842" i="18"/>
  <c r="D2842" i="18"/>
  <c r="M2841" i="18"/>
  <c r="L2841" i="18"/>
  <c r="K2841" i="18"/>
  <c r="J2841" i="18"/>
  <c r="I2841" i="18"/>
  <c r="H2841" i="18"/>
  <c r="G2841" i="18"/>
  <c r="F2841" i="18"/>
  <c r="E2841" i="18"/>
  <c r="D2841" i="18"/>
  <c r="M2840" i="18"/>
  <c r="L2840" i="18"/>
  <c r="K2840" i="18"/>
  <c r="J2840" i="18"/>
  <c r="I2840" i="18"/>
  <c r="H2840" i="18"/>
  <c r="G2840" i="18"/>
  <c r="F2840" i="18"/>
  <c r="E2840" i="18"/>
  <c r="D2840" i="18"/>
  <c r="M2839" i="18"/>
  <c r="L2839" i="18"/>
  <c r="K2839" i="18"/>
  <c r="J2839" i="18"/>
  <c r="I2839" i="18"/>
  <c r="H2839" i="18"/>
  <c r="G2839" i="18"/>
  <c r="F2839" i="18"/>
  <c r="E2839" i="18"/>
  <c r="D2839" i="18"/>
  <c r="M2838" i="18"/>
  <c r="L2838" i="18"/>
  <c r="K2838" i="18"/>
  <c r="J2838" i="18"/>
  <c r="I2838" i="18"/>
  <c r="H2838" i="18"/>
  <c r="G2838" i="18"/>
  <c r="F2838" i="18"/>
  <c r="E2838" i="18"/>
  <c r="D2838" i="18"/>
  <c r="M2837" i="18"/>
  <c r="L2837" i="18"/>
  <c r="K2837" i="18"/>
  <c r="J2837" i="18"/>
  <c r="I2837" i="18"/>
  <c r="H2837" i="18"/>
  <c r="G2837" i="18"/>
  <c r="F2837" i="18"/>
  <c r="E2837" i="18"/>
  <c r="D2837" i="18"/>
  <c r="M2836" i="18"/>
  <c r="L2836" i="18"/>
  <c r="K2836" i="18"/>
  <c r="J2836" i="18"/>
  <c r="I2836" i="18"/>
  <c r="H2836" i="18"/>
  <c r="G2836" i="18"/>
  <c r="F2836" i="18"/>
  <c r="E2836" i="18"/>
  <c r="D2836" i="18"/>
  <c r="M2835" i="18"/>
  <c r="L2835" i="18"/>
  <c r="K2835" i="18"/>
  <c r="J2835" i="18"/>
  <c r="I2835" i="18"/>
  <c r="H2835" i="18"/>
  <c r="G2835" i="18"/>
  <c r="F2835" i="18"/>
  <c r="E2835" i="18"/>
  <c r="D2835" i="18"/>
  <c r="M2834" i="18"/>
  <c r="L2834" i="18"/>
  <c r="K2834" i="18"/>
  <c r="J2834" i="18"/>
  <c r="I2834" i="18"/>
  <c r="H2834" i="18"/>
  <c r="G2834" i="18"/>
  <c r="F2834" i="18"/>
  <c r="E2834" i="18"/>
  <c r="D2834" i="18"/>
  <c r="M2833" i="18"/>
  <c r="L2833" i="18"/>
  <c r="K2833" i="18"/>
  <c r="J2833" i="18"/>
  <c r="I2833" i="18"/>
  <c r="H2833" i="18"/>
  <c r="G2833" i="18"/>
  <c r="F2833" i="18"/>
  <c r="E2833" i="18"/>
  <c r="D2833" i="18"/>
  <c r="M2832" i="18"/>
  <c r="L2832" i="18"/>
  <c r="K2832" i="18"/>
  <c r="J2832" i="18"/>
  <c r="I2832" i="18"/>
  <c r="H2832" i="18"/>
  <c r="G2832" i="18"/>
  <c r="F2832" i="18"/>
  <c r="E2832" i="18"/>
  <c r="D2832" i="18"/>
  <c r="M2831" i="18"/>
  <c r="L2831" i="18"/>
  <c r="K2831" i="18"/>
  <c r="J2831" i="18"/>
  <c r="I2831" i="18"/>
  <c r="H2831" i="18"/>
  <c r="G2831" i="18"/>
  <c r="F2831" i="18"/>
  <c r="E2831" i="18"/>
  <c r="D2831" i="18"/>
  <c r="M2830" i="18"/>
  <c r="L2830" i="18"/>
  <c r="K2830" i="18"/>
  <c r="J2830" i="18"/>
  <c r="I2830" i="18"/>
  <c r="H2830" i="18"/>
  <c r="G2830" i="18"/>
  <c r="F2830" i="18"/>
  <c r="E2830" i="18"/>
  <c r="D2830" i="18"/>
  <c r="M2829" i="18"/>
  <c r="L2829" i="18"/>
  <c r="K2829" i="18"/>
  <c r="J2829" i="18"/>
  <c r="I2829" i="18"/>
  <c r="H2829" i="18"/>
  <c r="G2829" i="18"/>
  <c r="F2829" i="18"/>
  <c r="E2829" i="18"/>
  <c r="D2829" i="18"/>
  <c r="M2828" i="18"/>
  <c r="L2828" i="18"/>
  <c r="K2828" i="18"/>
  <c r="J2828" i="18"/>
  <c r="I2828" i="18"/>
  <c r="H2828" i="18"/>
  <c r="G2828" i="18"/>
  <c r="F2828" i="18"/>
  <c r="E2828" i="18"/>
  <c r="D2828" i="18"/>
  <c r="M2827" i="18"/>
  <c r="L2827" i="18"/>
  <c r="K2827" i="18"/>
  <c r="J2827" i="18"/>
  <c r="I2827" i="18"/>
  <c r="H2827" i="18"/>
  <c r="G2827" i="18"/>
  <c r="F2827" i="18"/>
  <c r="E2827" i="18"/>
  <c r="D2827" i="18"/>
  <c r="M2826" i="18"/>
  <c r="L2826" i="18"/>
  <c r="K2826" i="18"/>
  <c r="J2826" i="18"/>
  <c r="I2826" i="18"/>
  <c r="H2826" i="18"/>
  <c r="G2826" i="18"/>
  <c r="F2826" i="18"/>
  <c r="E2826" i="18"/>
  <c r="D2826" i="18"/>
  <c r="M2825" i="18"/>
  <c r="L2825" i="18"/>
  <c r="K2825" i="18"/>
  <c r="J2825" i="18"/>
  <c r="I2825" i="18"/>
  <c r="H2825" i="18"/>
  <c r="G2825" i="18"/>
  <c r="F2825" i="18"/>
  <c r="E2825" i="18"/>
  <c r="D2825" i="18"/>
  <c r="M2824" i="18"/>
  <c r="L2824" i="18"/>
  <c r="K2824" i="18"/>
  <c r="J2824" i="18"/>
  <c r="I2824" i="18"/>
  <c r="H2824" i="18"/>
  <c r="G2824" i="18"/>
  <c r="F2824" i="18"/>
  <c r="E2824" i="18"/>
  <c r="D2824" i="18"/>
  <c r="M2822" i="18"/>
  <c r="L2822" i="18"/>
  <c r="I2822" i="18"/>
  <c r="H2822" i="18"/>
  <c r="M2820" i="18"/>
  <c r="L2820" i="18"/>
  <c r="K2820" i="18"/>
  <c r="J2820" i="18"/>
  <c r="I2820" i="18"/>
  <c r="H2820" i="18"/>
  <c r="G2820" i="18"/>
  <c r="F2820" i="18"/>
  <c r="E2820" i="18"/>
  <c r="D2820" i="18"/>
  <c r="M2760" i="18"/>
  <c r="L2760" i="18"/>
  <c r="K2760" i="18"/>
  <c r="J2760" i="18"/>
  <c r="I2760" i="18"/>
  <c r="H2760" i="18"/>
  <c r="G2760" i="18"/>
  <c r="F2760" i="18"/>
  <c r="E2760" i="18"/>
  <c r="D2760" i="18"/>
  <c r="M2759" i="18"/>
  <c r="L2759" i="18"/>
  <c r="K2759" i="18"/>
  <c r="J2759" i="18"/>
  <c r="I2759" i="18"/>
  <c r="H2759" i="18"/>
  <c r="G2759" i="18"/>
  <c r="F2759" i="18"/>
  <c r="E2759" i="18"/>
  <c r="D2759" i="18"/>
  <c r="M2758" i="18"/>
  <c r="L2758" i="18"/>
  <c r="K2758" i="18"/>
  <c r="J2758" i="18"/>
  <c r="I2758" i="18"/>
  <c r="H2758" i="18"/>
  <c r="G2758" i="18"/>
  <c r="F2758" i="18"/>
  <c r="E2758" i="18"/>
  <c r="D2758" i="18"/>
  <c r="M2757" i="18"/>
  <c r="L2757" i="18"/>
  <c r="K2757" i="18"/>
  <c r="J2757" i="18"/>
  <c r="I2757" i="18"/>
  <c r="H2757" i="18"/>
  <c r="G2757" i="18"/>
  <c r="F2757" i="18"/>
  <c r="E2757" i="18"/>
  <c r="D2757" i="18"/>
  <c r="M2756" i="18"/>
  <c r="L2756" i="18"/>
  <c r="K2756" i="18"/>
  <c r="J2756" i="18"/>
  <c r="I2756" i="18"/>
  <c r="H2756" i="18"/>
  <c r="G2756" i="18"/>
  <c r="F2756" i="18"/>
  <c r="E2756" i="18"/>
  <c r="D2756" i="18"/>
  <c r="M2755" i="18"/>
  <c r="L2755" i="18"/>
  <c r="K2755" i="18"/>
  <c r="J2755" i="18"/>
  <c r="I2755" i="18"/>
  <c r="H2755" i="18"/>
  <c r="G2755" i="18"/>
  <c r="F2755" i="18"/>
  <c r="E2755" i="18"/>
  <c r="D2755" i="18"/>
  <c r="M2754" i="18"/>
  <c r="L2754" i="18"/>
  <c r="K2754" i="18"/>
  <c r="J2754" i="18"/>
  <c r="I2754" i="18"/>
  <c r="H2754" i="18"/>
  <c r="G2754" i="18"/>
  <c r="F2754" i="18"/>
  <c r="E2754" i="18"/>
  <c r="D2754" i="18"/>
  <c r="M2753" i="18"/>
  <c r="L2753" i="18"/>
  <c r="K2753" i="18"/>
  <c r="J2753" i="18"/>
  <c r="I2753" i="18"/>
  <c r="H2753" i="18"/>
  <c r="G2753" i="18"/>
  <c r="F2753" i="18"/>
  <c r="E2753" i="18"/>
  <c r="D2753" i="18"/>
  <c r="M2752" i="18"/>
  <c r="L2752" i="18"/>
  <c r="K2752" i="18"/>
  <c r="J2752" i="18"/>
  <c r="I2752" i="18"/>
  <c r="H2752" i="18"/>
  <c r="G2752" i="18"/>
  <c r="F2752" i="18"/>
  <c r="E2752" i="18"/>
  <c r="D2752" i="18"/>
  <c r="M2751" i="18"/>
  <c r="L2751" i="18"/>
  <c r="K2751" i="18"/>
  <c r="J2751" i="18"/>
  <c r="I2751" i="18"/>
  <c r="H2751" i="18"/>
  <c r="G2751" i="18"/>
  <c r="F2751" i="18"/>
  <c r="E2751" i="18"/>
  <c r="D2751" i="18"/>
  <c r="M2750" i="18"/>
  <c r="L2750" i="18"/>
  <c r="K2750" i="18"/>
  <c r="J2750" i="18"/>
  <c r="I2750" i="18"/>
  <c r="H2750" i="18"/>
  <c r="G2750" i="18"/>
  <c r="F2750" i="18"/>
  <c r="E2750" i="18"/>
  <c r="D2750" i="18"/>
  <c r="M2749" i="18"/>
  <c r="L2749" i="18"/>
  <c r="K2749" i="18"/>
  <c r="J2749" i="18"/>
  <c r="I2749" i="18"/>
  <c r="H2749" i="18"/>
  <c r="G2749" i="18"/>
  <c r="F2749" i="18"/>
  <c r="E2749" i="18"/>
  <c r="D2749" i="18"/>
  <c r="M2748" i="18"/>
  <c r="L2748" i="18"/>
  <c r="K2748" i="18"/>
  <c r="J2748" i="18"/>
  <c r="I2748" i="18"/>
  <c r="H2748" i="18"/>
  <c r="G2748" i="18"/>
  <c r="F2748" i="18"/>
  <c r="E2748" i="18"/>
  <c r="D2748" i="18"/>
  <c r="M2747" i="18"/>
  <c r="L2747" i="18"/>
  <c r="K2747" i="18"/>
  <c r="J2747" i="18"/>
  <c r="I2747" i="18"/>
  <c r="H2747" i="18"/>
  <c r="G2747" i="18"/>
  <c r="F2747" i="18"/>
  <c r="E2747" i="18"/>
  <c r="D2747" i="18"/>
  <c r="M2746" i="18"/>
  <c r="L2746" i="18"/>
  <c r="K2746" i="18"/>
  <c r="J2746" i="18"/>
  <c r="I2746" i="18"/>
  <c r="H2746" i="18"/>
  <c r="G2746" i="18"/>
  <c r="F2746" i="18"/>
  <c r="E2746" i="18"/>
  <c r="D2746" i="18"/>
  <c r="M2745" i="18"/>
  <c r="L2745" i="18"/>
  <c r="K2745" i="18"/>
  <c r="J2745" i="18"/>
  <c r="I2745" i="18"/>
  <c r="H2745" i="18"/>
  <c r="G2745" i="18"/>
  <c r="F2745" i="18"/>
  <c r="E2745" i="18"/>
  <c r="D2745" i="18"/>
  <c r="M2744" i="18"/>
  <c r="L2744" i="18"/>
  <c r="K2744" i="18"/>
  <c r="J2744" i="18"/>
  <c r="I2744" i="18"/>
  <c r="H2744" i="18"/>
  <c r="G2744" i="18"/>
  <c r="F2744" i="18"/>
  <c r="E2744" i="18"/>
  <c r="D2744" i="18"/>
  <c r="M2743" i="18"/>
  <c r="L2743" i="18"/>
  <c r="K2743" i="18"/>
  <c r="J2743" i="18"/>
  <c r="I2743" i="18"/>
  <c r="H2743" i="18"/>
  <c r="G2743" i="18"/>
  <c r="F2743" i="18"/>
  <c r="E2743" i="18"/>
  <c r="D2743" i="18"/>
  <c r="M2742" i="18"/>
  <c r="L2742" i="18"/>
  <c r="K2742" i="18"/>
  <c r="J2742" i="18"/>
  <c r="I2742" i="18"/>
  <c r="H2742" i="18"/>
  <c r="G2742" i="18"/>
  <c r="F2742" i="18"/>
  <c r="E2742" i="18"/>
  <c r="D2742" i="18"/>
  <c r="M2741" i="18"/>
  <c r="L2741" i="18"/>
  <c r="K2741" i="18"/>
  <c r="J2741" i="18"/>
  <c r="I2741" i="18"/>
  <c r="H2741" i="18"/>
  <c r="G2741" i="18"/>
  <c r="F2741" i="18"/>
  <c r="E2741" i="18"/>
  <c r="D2741" i="18"/>
  <c r="M2740" i="18"/>
  <c r="L2740" i="18"/>
  <c r="K2740" i="18"/>
  <c r="J2740" i="18"/>
  <c r="I2740" i="18"/>
  <c r="H2740" i="18"/>
  <c r="G2740" i="18"/>
  <c r="F2740" i="18"/>
  <c r="E2740" i="18"/>
  <c r="D2740" i="18"/>
  <c r="M2739" i="18"/>
  <c r="L2739" i="18"/>
  <c r="K2739" i="18"/>
  <c r="J2739" i="18"/>
  <c r="I2739" i="18"/>
  <c r="H2739" i="18"/>
  <c r="G2739" i="18"/>
  <c r="F2739" i="18"/>
  <c r="E2739" i="18"/>
  <c r="D2739" i="18"/>
  <c r="M2738" i="18"/>
  <c r="L2738" i="18"/>
  <c r="K2738" i="18"/>
  <c r="J2738" i="18"/>
  <c r="I2738" i="18"/>
  <c r="H2738" i="18"/>
  <c r="G2738" i="18"/>
  <c r="F2738" i="18"/>
  <c r="E2738" i="18"/>
  <c r="D2738" i="18"/>
  <c r="M2737" i="18"/>
  <c r="L2737" i="18"/>
  <c r="K2737" i="18"/>
  <c r="J2737" i="18"/>
  <c r="I2737" i="18"/>
  <c r="H2737" i="18"/>
  <c r="G2737" i="18"/>
  <c r="F2737" i="18"/>
  <c r="E2737" i="18"/>
  <c r="D2737" i="18"/>
  <c r="M2736" i="18"/>
  <c r="L2736" i="18"/>
  <c r="K2736" i="18"/>
  <c r="J2736" i="18"/>
  <c r="I2736" i="18"/>
  <c r="H2736" i="18"/>
  <c r="G2736" i="18"/>
  <c r="F2736" i="18"/>
  <c r="E2736" i="18"/>
  <c r="D2736" i="18"/>
  <c r="M2735" i="18"/>
  <c r="L2735" i="18"/>
  <c r="K2735" i="18"/>
  <c r="J2735" i="18"/>
  <c r="I2735" i="18"/>
  <c r="H2735" i="18"/>
  <c r="G2735" i="18"/>
  <c r="F2735" i="18"/>
  <c r="E2735" i="18"/>
  <c r="D2735" i="18"/>
  <c r="M2734" i="18"/>
  <c r="L2734" i="18"/>
  <c r="K2734" i="18"/>
  <c r="J2734" i="18"/>
  <c r="I2734" i="18"/>
  <c r="H2734" i="18"/>
  <c r="G2734" i="18"/>
  <c r="F2734" i="18"/>
  <c r="E2734" i="18"/>
  <c r="D2734" i="18"/>
  <c r="M2733" i="18"/>
  <c r="L2733" i="18"/>
  <c r="K2733" i="18"/>
  <c r="J2733" i="18"/>
  <c r="I2733" i="18"/>
  <c r="H2733" i="18"/>
  <c r="G2733" i="18"/>
  <c r="F2733" i="18"/>
  <c r="E2733" i="18"/>
  <c r="D2733" i="18"/>
  <c r="M2732" i="18"/>
  <c r="L2732" i="18"/>
  <c r="K2732" i="18"/>
  <c r="J2732" i="18"/>
  <c r="I2732" i="18"/>
  <c r="H2732" i="18"/>
  <c r="G2732" i="18"/>
  <c r="F2732" i="18"/>
  <c r="E2732" i="18"/>
  <c r="D2732" i="18"/>
  <c r="M2731" i="18"/>
  <c r="L2731" i="18"/>
  <c r="K2731" i="18"/>
  <c r="J2731" i="18"/>
  <c r="I2731" i="18"/>
  <c r="H2731" i="18"/>
  <c r="G2731" i="18"/>
  <c r="F2731" i="18"/>
  <c r="E2731" i="18"/>
  <c r="D2731" i="18"/>
  <c r="M2730" i="18"/>
  <c r="L2730" i="18"/>
  <c r="K2730" i="18"/>
  <c r="J2730" i="18"/>
  <c r="I2730" i="18"/>
  <c r="H2730" i="18"/>
  <c r="G2730" i="18"/>
  <c r="F2730" i="18"/>
  <c r="E2730" i="18"/>
  <c r="D2730" i="18"/>
  <c r="M2729" i="18"/>
  <c r="L2729" i="18"/>
  <c r="K2729" i="18"/>
  <c r="J2729" i="18"/>
  <c r="I2729" i="18"/>
  <c r="H2729" i="18"/>
  <c r="G2729" i="18"/>
  <c r="F2729" i="18"/>
  <c r="E2729" i="18"/>
  <c r="D2729" i="18"/>
  <c r="M2728" i="18"/>
  <c r="L2728" i="18"/>
  <c r="K2728" i="18"/>
  <c r="J2728" i="18"/>
  <c r="I2728" i="18"/>
  <c r="H2728" i="18"/>
  <c r="G2728" i="18"/>
  <c r="F2728" i="18"/>
  <c r="E2728" i="18"/>
  <c r="D2728" i="18"/>
  <c r="M2727" i="18"/>
  <c r="L2727" i="18"/>
  <c r="K2727" i="18"/>
  <c r="J2727" i="18"/>
  <c r="I2727" i="18"/>
  <c r="H2727" i="18"/>
  <c r="G2727" i="18"/>
  <c r="F2727" i="18"/>
  <c r="E2727" i="18"/>
  <c r="D2727" i="18"/>
  <c r="M2725" i="18"/>
  <c r="L2725" i="18"/>
  <c r="I2725" i="18"/>
  <c r="H2725" i="18"/>
  <c r="M2724" i="18"/>
  <c r="L2724" i="18"/>
  <c r="K2724" i="18"/>
  <c r="J2724" i="18"/>
  <c r="I2724" i="18"/>
  <c r="H2724" i="18"/>
  <c r="G2724" i="18"/>
  <c r="F2724" i="18"/>
  <c r="E2724" i="18"/>
  <c r="D2724" i="18"/>
  <c r="M2723" i="18"/>
  <c r="L2723" i="18"/>
  <c r="K2723" i="18"/>
  <c r="J2723" i="18"/>
  <c r="I2723" i="18"/>
  <c r="H2723" i="18"/>
  <c r="G2723" i="18"/>
  <c r="F2723" i="18"/>
  <c r="E2723" i="18"/>
  <c r="D2723" i="18"/>
  <c r="M2722" i="18"/>
  <c r="L2722" i="18"/>
  <c r="K2722" i="18"/>
  <c r="J2722" i="18"/>
  <c r="I2722" i="18"/>
  <c r="H2722" i="18"/>
  <c r="G2722" i="18"/>
  <c r="F2722" i="18"/>
  <c r="E2722" i="18"/>
  <c r="D2722" i="18"/>
  <c r="M2721" i="18"/>
  <c r="L2721" i="18"/>
  <c r="K2721" i="18"/>
  <c r="J2721" i="18"/>
  <c r="I2721" i="18"/>
  <c r="H2721" i="18"/>
  <c r="G2721" i="18"/>
  <c r="F2721" i="18"/>
  <c r="E2721" i="18"/>
  <c r="D2721" i="18"/>
  <c r="M2720" i="18"/>
  <c r="L2720" i="18"/>
  <c r="K2720" i="18"/>
  <c r="J2720" i="18"/>
  <c r="I2720" i="18"/>
  <c r="H2720" i="18"/>
  <c r="G2720" i="18"/>
  <c r="F2720" i="18"/>
  <c r="E2720" i="18"/>
  <c r="D2720" i="18"/>
  <c r="M2719" i="18"/>
  <c r="L2719" i="18"/>
  <c r="K2719" i="18"/>
  <c r="J2719" i="18"/>
  <c r="I2719" i="18"/>
  <c r="H2719" i="18"/>
  <c r="G2719" i="18"/>
  <c r="F2719" i="18"/>
  <c r="E2719" i="18"/>
  <c r="D2719" i="18"/>
  <c r="M2718" i="18"/>
  <c r="L2718" i="18"/>
  <c r="K2718" i="18"/>
  <c r="J2718" i="18"/>
  <c r="I2718" i="18"/>
  <c r="H2718" i="18"/>
  <c r="G2718" i="18"/>
  <c r="F2718" i="18"/>
  <c r="E2718" i="18"/>
  <c r="D2718" i="18"/>
  <c r="M2717" i="18"/>
  <c r="L2717" i="18"/>
  <c r="K2717" i="18"/>
  <c r="J2717" i="18"/>
  <c r="I2717" i="18"/>
  <c r="H2717" i="18"/>
  <c r="G2717" i="18"/>
  <c r="F2717" i="18"/>
  <c r="E2717" i="18"/>
  <c r="D2717" i="18"/>
  <c r="M2716" i="18"/>
  <c r="L2716" i="18"/>
  <c r="K2716" i="18"/>
  <c r="J2716" i="18"/>
  <c r="I2716" i="18"/>
  <c r="H2716" i="18"/>
  <c r="G2716" i="18"/>
  <c r="F2716" i="18"/>
  <c r="E2716" i="18"/>
  <c r="D2716" i="18"/>
  <c r="M2715" i="18"/>
  <c r="L2715" i="18"/>
  <c r="K2715" i="18"/>
  <c r="J2715" i="18"/>
  <c r="I2715" i="18"/>
  <c r="H2715" i="18"/>
  <c r="G2715" i="18"/>
  <c r="F2715" i="18"/>
  <c r="E2715" i="18"/>
  <c r="D2715" i="18"/>
  <c r="M2714" i="18"/>
  <c r="L2714" i="18"/>
  <c r="K2714" i="18"/>
  <c r="J2714" i="18"/>
  <c r="I2714" i="18"/>
  <c r="H2714" i="18"/>
  <c r="G2714" i="18"/>
  <c r="F2714" i="18"/>
  <c r="E2714" i="18"/>
  <c r="D2714" i="18"/>
  <c r="M2713" i="18"/>
  <c r="L2713" i="18"/>
  <c r="K2713" i="18"/>
  <c r="J2713" i="18"/>
  <c r="I2713" i="18"/>
  <c r="H2713" i="18"/>
  <c r="G2713" i="18"/>
  <c r="F2713" i="18"/>
  <c r="E2713" i="18"/>
  <c r="D2713" i="18"/>
  <c r="M2712" i="18"/>
  <c r="L2712" i="18"/>
  <c r="K2712" i="18"/>
  <c r="J2712" i="18"/>
  <c r="I2712" i="18"/>
  <c r="H2712" i="18"/>
  <c r="G2712" i="18"/>
  <c r="F2712" i="18"/>
  <c r="E2712" i="18"/>
  <c r="D2712" i="18"/>
  <c r="M2711" i="18"/>
  <c r="L2711" i="18"/>
  <c r="K2711" i="18"/>
  <c r="J2711" i="18"/>
  <c r="I2711" i="18"/>
  <c r="H2711" i="18"/>
  <c r="G2711" i="18"/>
  <c r="F2711" i="18"/>
  <c r="E2711" i="18"/>
  <c r="D2711" i="18"/>
  <c r="M2710" i="18"/>
  <c r="L2710" i="18"/>
  <c r="K2710" i="18"/>
  <c r="J2710" i="18"/>
  <c r="I2710" i="18"/>
  <c r="H2710" i="18"/>
  <c r="G2710" i="18"/>
  <c r="F2710" i="18"/>
  <c r="E2710" i="18"/>
  <c r="D2710" i="18"/>
  <c r="M2709" i="18"/>
  <c r="L2709" i="18"/>
  <c r="K2709" i="18"/>
  <c r="J2709" i="18"/>
  <c r="I2709" i="18"/>
  <c r="H2709" i="18"/>
  <c r="G2709" i="18"/>
  <c r="F2709" i="18"/>
  <c r="E2709" i="18"/>
  <c r="D2709" i="18"/>
  <c r="M2708" i="18"/>
  <c r="L2708" i="18"/>
  <c r="K2708" i="18"/>
  <c r="J2708" i="18"/>
  <c r="I2708" i="18"/>
  <c r="H2708" i="18"/>
  <c r="G2708" i="18"/>
  <c r="F2708" i="18"/>
  <c r="E2708" i="18"/>
  <c r="D2708" i="18"/>
  <c r="M2707" i="18"/>
  <c r="L2707" i="18"/>
  <c r="K2707" i="18"/>
  <c r="J2707" i="18"/>
  <c r="I2707" i="18"/>
  <c r="H2707" i="18"/>
  <c r="G2707" i="18"/>
  <c r="F2707" i="18"/>
  <c r="E2707" i="18"/>
  <c r="D2707" i="18"/>
  <c r="M2706" i="18"/>
  <c r="L2706" i="18"/>
  <c r="K2706" i="18"/>
  <c r="J2706" i="18"/>
  <c r="I2706" i="18"/>
  <c r="H2706" i="18"/>
  <c r="G2706" i="18"/>
  <c r="F2706" i="18"/>
  <c r="E2706" i="18"/>
  <c r="D2706" i="18"/>
  <c r="M2688" i="18"/>
  <c r="L2688" i="18"/>
  <c r="K2688" i="18"/>
  <c r="J2688" i="18"/>
  <c r="I2688" i="18"/>
  <c r="H2688" i="18"/>
  <c r="G2688" i="18"/>
  <c r="F2688" i="18"/>
  <c r="E2688" i="18"/>
  <c r="D2688" i="18"/>
  <c r="M2687" i="18"/>
  <c r="L2687" i="18"/>
  <c r="K2687" i="18"/>
  <c r="J2687" i="18"/>
  <c r="I2687" i="18"/>
  <c r="H2687" i="18"/>
  <c r="G2687" i="18"/>
  <c r="F2687" i="18"/>
  <c r="E2687" i="18"/>
  <c r="D2687" i="18"/>
  <c r="M2686" i="18"/>
  <c r="L2686" i="18"/>
  <c r="K2686" i="18"/>
  <c r="J2686" i="18"/>
  <c r="I2686" i="18"/>
  <c r="H2686" i="18"/>
  <c r="G2686" i="18"/>
  <c r="F2686" i="18"/>
  <c r="E2686" i="18"/>
  <c r="D2686" i="18"/>
  <c r="M2685" i="18"/>
  <c r="L2685" i="18"/>
  <c r="K2685" i="18"/>
  <c r="J2685" i="18"/>
  <c r="I2685" i="18"/>
  <c r="H2685" i="18"/>
  <c r="G2685" i="18"/>
  <c r="F2685" i="18"/>
  <c r="E2685" i="18"/>
  <c r="D2685" i="18"/>
  <c r="M2684" i="18"/>
  <c r="L2684" i="18"/>
  <c r="K2684" i="18"/>
  <c r="J2684" i="18"/>
  <c r="I2684" i="18"/>
  <c r="H2684" i="18"/>
  <c r="G2684" i="18"/>
  <c r="F2684" i="18"/>
  <c r="E2684" i="18"/>
  <c r="D2684" i="18"/>
  <c r="M2683" i="18"/>
  <c r="L2683" i="18"/>
  <c r="K2683" i="18"/>
  <c r="J2683" i="18"/>
  <c r="I2683" i="18"/>
  <c r="H2683" i="18"/>
  <c r="G2683" i="18"/>
  <c r="F2683" i="18"/>
  <c r="E2683" i="18"/>
  <c r="D2683" i="18"/>
  <c r="M2682" i="18"/>
  <c r="L2682" i="18"/>
  <c r="K2682" i="18"/>
  <c r="J2682" i="18"/>
  <c r="I2682" i="18"/>
  <c r="H2682" i="18"/>
  <c r="G2682" i="18"/>
  <c r="F2682" i="18"/>
  <c r="E2682" i="18"/>
  <c r="D2682" i="18"/>
  <c r="M2681" i="18"/>
  <c r="L2681" i="18"/>
  <c r="K2681" i="18"/>
  <c r="J2681" i="18"/>
  <c r="I2681" i="18"/>
  <c r="H2681" i="18"/>
  <c r="G2681" i="18"/>
  <c r="F2681" i="18"/>
  <c r="E2681" i="18"/>
  <c r="D2681" i="18"/>
  <c r="M2680" i="18"/>
  <c r="L2680" i="18"/>
  <c r="K2680" i="18"/>
  <c r="J2680" i="18"/>
  <c r="I2680" i="18"/>
  <c r="H2680" i="18"/>
  <c r="G2680" i="18"/>
  <c r="F2680" i="18"/>
  <c r="E2680" i="18"/>
  <c r="D2680" i="18"/>
  <c r="M2679" i="18"/>
  <c r="L2679" i="18"/>
  <c r="K2679" i="18"/>
  <c r="J2679" i="18"/>
  <c r="I2679" i="18"/>
  <c r="H2679" i="18"/>
  <c r="G2679" i="18"/>
  <c r="F2679" i="18"/>
  <c r="E2679" i="18"/>
  <c r="D2679" i="18"/>
  <c r="M2678" i="18"/>
  <c r="L2678" i="18"/>
  <c r="K2678" i="18"/>
  <c r="J2678" i="18"/>
  <c r="I2678" i="18"/>
  <c r="H2678" i="18"/>
  <c r="G2678" i="18"/>
  <c r="F2678" i="18"/>
  <c r="E2678" i="18"/>
  <c r="D2678" i="18"/>
  <c r="M2677" i="18"/>
  <c r="L2677" i="18"/>
  <c r="K2677" i="18"/>
  <c r="J2677" i="18"/>
  <c r="I2677" i="18"/>
  <c r="H2677" i="18"/>
  <c r="G2677" i="18"/>
  <c r="F2677" i="18"/>
  <c r="E2677" i="18"/>
  <c r="D2677" i="18"/>
  <c r="M2676" i="18"/>
  <c r="L2676" i="18"/>
  <c r="K2676" i="18"/>
  <c r="J2676" i="18"/>
  <c r="I2676" i="18"/>
  <c r="H2676" i="18"/>
  <c r="G2676" i="18"/>
  <c r="F2676" i="18"/>
  <c r="E2676" i="18"/>
  <c r="D2676" i="18"/>
  <c r="M2675" i="18"/>
  <c r="L2675" i="18"/>
  <c r="K2675" i="18"/>
  <c r="J2675" i="18"/>
  <c r="I2675" i="18"/>
  <c r="H2675" i="18"/>
  <c r="G2675" i="18"/>
  <c r="F2675" i="18"/>
  <c r="E2675" i="18"/>
  <c r="D2675" i="18"/>
  <c r="M2674" i="18"/>
  <c r="L2674" i="18"/>
  <c r="K2674" i="18"/>
  <c r="J2674" i="18"/>
  <c r="I2674" i="18"/>
  <c r="H2674" i="18"/>
  <c r="G2674" i="18"/>
  <c r="F2674" i="18"/>
  <c r="E2674" i="18"/>
  <c r="D2674" i="18"/>
  <c r="M2673" i="18"/>
  <c r="L2673" i="18"/>
  <c r="K2673" i="18"/>
  <c r="J2673" i="18"/>
  <c r="I2673" i="18"/>
  <c r="H2673" i="18"/>
  <c r="G2673" i="18"/>
  <c r="F2673" i="18"/>
  <c r="E2673" i="18"/>
  <c r="D2673" i="18"/>
  <c r="M2672" i="18"/>
  <c r="L2672" i="18"/>
  <c r="K2672" i="18"/>
  <c r="J2672" i="18"/>
  <c r="I2672" i="18"/>
  <c r="H2672" i="18"/>
  <c r="G2672" i="18"/>
  <c r="F2672" i="18"/>
  <c r="E2672" i="18"/>
  <c r="D2672" i="18"/>
  <c r="M2671" i="18"/>
  <c r="L2671" i="18"/>
  <c r="K2671" i="18"/>
  <c r="J2671" i="18"/>
  <c r="I2671" i="18"/>
  <c r="H2671" i="18"/>
  <c r="G2671" i="18"/>
  <c r="F2671" i="18"/>
  <c r="E2671" i="18"/>
  <c r="D2671" i="18"/>
  <c r="M2670" i="18"/>
  <c r="L2670" i="18"/>
  <c r="K2670" i="18"/>
  <c r="J2670" i="18"/>
  <c r="I2670" i="18"/>
  <c r="H2670" i="18"/>
  <c r="G2670" i="18"/>
  <c r="F2670" i="18"/>
  <c r="E2670" i="18"/>
  <c r="D2670" i="18"/>
  <c r="M2669" i="18"/>
  <c r="L2669" i="18"/>
  <c r="K2669" i="18"/>
  <c r="J2669" i="18"/>
  <c r="I2669" i="18"/>
  <c r="H2669" i="18"/>
  <c r="G2669" i="18"/>
  <c r="F2669" i="18"/>
  <c r="E2669" i="18"/>
  <c r="D2669" i="18"/>
  <c r="M2668" i="18"/>
  <c r="L2668" i="18"/>
  <c r="K2668" i="18"/>
  <c r="J2668" i="18"/>
  <c r="I2668" i="18"/>
  <c r="H2668" i="18"/>
  <c r="G2668" i="18"/>
  <c r="F2668" i="18"/>
  <c r="E2668" i="18"/>
  <c r="D2668" i="18"/>
  <c r="M2667" i="18"/>
  <c r="L2667" i="18"/>
  <c r="K2667" i="18"/>
  <c r="J2667" i="18"/>
  <c r="I2667" i="18"/>
  <c r="H2667" i="18"/>
  <c r="G2667" i="18"/>
  <c r="F2667" i="18"/>
  <c r="E2667" i="18"/>
  <c r="D2667" i="18"/>
  <c r="M2666" i="18"/>
  <c r="L2666" i="18"/>
  <c r="K2666" i="18"/>
  <c r="J2666" i="18"/>
  <c r="I2666" i="18"/>
  <c r="H2666" i="18"/>
  <c r="G2666" i="18"/>
  <c r="F2666" i="18"/>
  <c r="E2666" i="18"/>
  <c r="D2666" i="18"/>
  <c r="M2665" i="18"/>
  <c r="L2665" i="18"/>
  <c r="K2665" i="18"/>
  <c r="J2665" i="18"/>
  <c r="I2665" i="18"/>
  <c r="H2665" i="18"/>
  <c r="G2665" i="18"/>
  <c r="F2665" i="18"/>
  <c r="E2665" i="18"/>
  <c r="D2665" i="18"/>
  <c r="M2664" i="18"/>
  <c r="L2664" i="18"/>
  <c r="K2664" i="18"/>
  <c r="J2664" i="18"/>
  <c r="I2664" i="18"/>
  <c r="H2664" i="18"/>
  <c r="G2664" i="18"/>
  <c r="F2664" i="18"/>
  <c r="E2664" i="18"/>
  <c r="D2664" i="18"/>
  <c r="M2663" i="18"/>
  <c r="L2663" i="18"/>
  <c r="K2663" i="18"/>
  <c r="J2663" i="18"/>
  <c r="I2663" i="18"/>
  <c r="H2663" i="18"/>
  <c r="G2663" i="18"/>
  <c r="F2663" i="18"/>
  <c r="E2663" i="18"/>
  <c r="D2663" i="18"/>
  <c r="M2662" i="18"/>
  <c r="L2662" i="18"/>
  <c r="K2662" i="18"/>
  <c r="J2662" i="18"/>
  <c r="I2662" i="18"/>
  <c r="H2662" i="18"/>
  <c r="G2662" i="18"/>
  <c r="F2662" i="18"/>
  <c r="E2662" i="18"/>
  <c r="D2662" i="18"/>
  <c r="M2661" i="18"/>
  <c r="L2661" i="18"/>
  <c r="K2661" i="18"/>
  <c r="J2661" i="18"/>
  <c r="I2661" i="18"/>
  <c r="H2661" i="18"/>
  <c r="G2661" i="18"/>
  <c r="F2661" i="18"/>
  <c r="E2661" i="18"/>
  <c r="D2661" i="18"/>
  <c r="M2660" i="18"/>
  <c r="L2660" i="18"/>
  <c r="K2660" i="18"/>
  <c r="J2660" i="18"/>
  <c r="I2660" i="18"/>
  <c r="H2660" i="18"/>
  <c r="G2660" i="18"/>
  <c r="F2660" i="18"/>
  <c r="E2660" i="18"/>
  <c r="D2660" i="18"/>
  <c r="M2659" i="18"/>
  <c r="L2659" i="18"/>
  <c r="K2659" i="18"/>
  <c r="J2659" i="18"/>
  <c r="I2659" i="18"/>
  <c r="H2659" i="18"/>
  <c r="G2659" i="18"/>
  <c r="F2659" i="18"/>
  <c r="E2659" i="18"/>
  <c r="D2659" i="18"/>
  <c r="M2658" i="18"/>
  <c r="L2658" i="18"/>
  <c r="K2658" i="18"/>
  <c r="J2658" i="18"/>
  <c r="I2658" i="18"/>
  <c r="H2658" i="18"/>
  <c r="G2658" i="18"/>
  <c r="F2658" i="18"/>
  <c r="E2658" i="18"/>
  <c r="D2658" i="18"/>
  <c r="M2657" i="18"/>
  <c r="L2657" i="18"/>
  <c r="K2657" i="18"/>
  <c r="J2657" i="18"/>
  <c r="I2657" i="18"/>
  <c r="H2657" i="18"/>
  <c r="G2657" i="18"/>
  <c r="F2657" i="18"/>
  <c r="E2657" i="18"/>
  <c r="D2657" i="18"/>
  <c r="M2656" i="18"/>
  <c r="L2656" i="18"/>
  <c r="K2656" i="18"/>
  <c r="J2656" i="18"/>
  <c r="I2656" i="18"/>
  <c r="H2656" i="18"/>
  <c r="G2656" i="18"/>
  <c r="F2656" i="18"/>
  <c r="E2656" i="18"/>
  <c r="D2656" i="18"/>
  <c r="M2655" i="18"/>
  <c r="L2655" i="18"/>
  <c r="K2655" i="18"/>
  <c r="J2655" i="18"/>
  <c r="I2655" i="18"/>
  <c r="H2655" i="18"/>
  <c r="G2655" i="18"/>
  <c r="F2655" i="18"/>
  <c r="E2655" i="18"/>
  <c r="D2655" i="18"/>
  <c r="M2654" i="18"/>
  <c r="L2654" i="18"/>
  <c r="K2654" i="18"/>
  <c r="J2654" i="18"/>
  <c r="I2654" i="18"/>
  <c r="H2654" i="18"/>
  <c r="G2654" i="18"/>
  <c r="F2654" i="18"/>
  <c r="E2654" i="18"/>
  <c r="D2654" i="18"/>
  <c r="M2653" i="18"/>
  <c r="L2653" i="18"/>
  <c r="K2653" i="18"/>
  <c r="J2653" i="18"/>
  <c r="I2653" i="18"/>
  <c r="H2653" i="18"/>
  <c r="G2653" i="18"/>
  <c r="F2653" i="18"/>
  <c r="E2653" i="18"/>
  <c r="D2653" i="18"/>
  <c r="M2652" i="18"/>
  <c r="L2652" i="18"/>
  <c r="K2652" i="18"/>
  <c r="J2652" i="18"/>
  <c r="I2652" i="18"/>
  <c r="H2652" i="18"/>
  <c r="G2652" i="18"/>
  <c r="F2652" i="18"/>
  <c r="E2652" i="18"/>
  <c r="D2652" i="18"/>
  <c r="M2651" i="18"/>
  <c r="L2651" i="18"/>
  <c r="K2651" i="18"/>
  <c r="J2651" i="18"/>
  <c r="I2651" i="18"/>
  <c r="H2651" i="18"/>
  <c r="G2651" i="18"/>
  <c r="F2651" i="18"/>
  <c r="E2651" i="18"/>
  <c r="D2651" i="18"/>
  <c r="M2650" i="18"/>
  <c r="L2650" i="18"/>
  <c r="K2650" i="18"/>
  <c r="J2650" i="18"/>
  <c r="I2650" i="18"/>
  <c r="H2650" i="18"/>
  <c r="G2650" i="18"/>
  <c r="F2650" i="18"/>
  <c r="E2650" i="18"/>
  <c r="D2650" i="18"/>
  <c r="M2649" i="18"/>
  <c r="L2649" i="18"/>
  <c r="K2649" i="18"/>
  <c r="J2649" i="18"/>
  <c r="I2649" i="18"/>
  <c r="H2649" i="18"/>
  <c r="G2649" i="18"/>
  <c r="F2649" i="18"/>
  <c r="E2649" i="18"/>
  <c r="D2649" i="18"/>
  <c r="M2648" i="18"/>
  <c r="L2648" i="18"/>
  <c r="K2648" i="18"/>
  <c r="J2648" i="18"/>
  <c r="I2648" i="18"/>
  <c r="H2648" i="18"/>
  <c r="G2648" i="18"/>
  <c r="F2648" i="18"/>
  <c r="E2648" i="18"/>
  <c r="D2648" i="18"/>
  <c r="M2647" i="18"/>
  <c r="L2647" i="18"/>
  <c r="K2647" i="18"/>
  <c r="J2647" i="18"/>
  <c r="I2647" i="18"/>
  <c r="H2647" i="18"/>
  <c r="G2647" i="18"/>
  <c r="F2647" i="18"/>
  <c r="E2647" i="18"/>
  <c r="D2647" i="18"/>
  <c r="M2646" i="18"/>
  <c r="L2646" i="18"/>
  <c r="K2646" i="18"/>
  <c r="J2646" i="18"/>
  <c r="I2646" i="18"/>
  <c r="H2646" i="18"/>
  <c r="G2646" i="18"/>
  <c r="F2646" i="18"/>
  <c r="E2646" i="18"/>
  <c r="D2646" i="18"/>
  <c r="M2645" i="18"/>
  <c r="L2645" i="18"/>
  <c r="K2645" i="18"/>
  <c r="J2645" i="18"/>
  <c r="I2645" i="18"/>
  <c r="H2645" i="18"/>
  <c r="G2645" i="18"/>
  <c r="F2645" i="18"/>
  <c r="E2645" i="18"/>
  <c r="D2645" i="18"/>
  <c r="M2644" i="18"/>
  <c r="L2644" i="18"/>
  <c r="K2644" i="18"/>
  <c r="J2644" i="18"/>
  <c r="I2644" i="18"/>
  <c r="H2644" i="18"/>
  <c r="G2644" i="18"/>
  <c r="F2644" i="18"/>
  <c r="E2644" i="18"/>
  <c r="D2644" i="18"/>
  <c r="M2643" i="18"/>
  <c r="L2643" i="18"/>
  <c r="K2643" i="18"/>
  <c r="J2643" i="18"/>
  <c r="I2643" i="18"/>
  <c r="H2643" i="18"/>
  <c r="G2643" i="18"/>
  <c r="F2643" i="18"/>
  <c r="E2643" i="18"/>
  <c r="D2643" i="18"/>
  <c r="M2642" i="18"/>
  <c r="L2642" i="18"/>
  <c r="K2642" i="18"/>
  <c r="J2642" i="18"/>
  <c r="I2642" i="18"/>
  <c r="H2642" i="18"/>
  <c r="G2642" i="18"/>
  <c r="F2642" i="18"/>
  <c r="E2642" i="18"/>
  <c r="D2642" i="18"/>
  <c r="M2641" i="18"/>
  <c r="L2641" i="18"/>
  <c r="K2641" i="18"/>
  <c r="J2641" i="18"/>
  <c r="I2641" i="18"/>
  <c r="H2641" i="18"/>
  <c r="G2641" i="18"/>
  <c r="F2641" i="18"/>
  <c r="E2641" i="18"/>
  <c r="D2641" i="18"/>
  <c r="M2640" i="18"/>
  <c r="L2640" i="18"/>
  <c r="K2640" i="18"/>
  <c r="J2640" i="18"/>
  <c r="I2640" i="18"/>
  <c r="H2640" i="18"/>
  <c r="G2640" i="18"/>
  <c r="F2640" i="18"/>
  <c r="E2640" i="18"/>
  <c r="D2640" i="18"/>
  <c r="M2639" i="18"/>
  <c r="L2639" i="18"/>
  <c r="K2639" i="18"/>
  <c r="J2639" i="18"/>
  <c r="I2639" i="18"/>
  <c r="H2639" i="18"/>
  <c r="G2639" i="18"/>
  <c r="F2639" i="18"/>
  <c r="E2639" i="18"/>
  <c r="D2639" i="18"/>
  <c r="M2638" i="18"/>
  <c r="L2638" i="18"/>
  <c r="K2638" i="18"/>
  <c r="J2638" i="18"/>
  <c r="I2638" i="18"/>
  <c r="H2638" i="18"/>
  <c r="G2638" i="18"/>
  <c r="F2638" i="18"/>
  <c r="E2638" i="18"/>
  <c r="D2638" i="18"/>
  <c r="M2637" i="18"/>
  <c r="L2637" i="18"/>
  <c r="K2637" i="18"/>
  <c r="J2637" i="18"/>
  <c r="I2637" i="18"/>
  <c r="H2637" i="18"/>
  <c r="G2637" i="18"/>
  <c r="F2637" i="18"/>
  <c r="E2637" i="18"/>
  <c r="D2637" i="18"/>
  <c r="M2636" i="18"/>
  <c r="L2636" i="18"/>
  <c r="K2636" i="18"/>
  <c r="J2636" i="18"/>
  <c r="I2636" i="18"/>
  <c r="H2636" i="18"/>
  <c r="G2636" i="18"/>
  <c r="F2636" i="18"/>
  <c r="E2636" i="18"/>
  <c r="D2636" i="18"/>
  <c r="M2635" i="18"/>
  <c r="L2635" i="18"/>
  <c r="K2635" i="18"/>
  <c r="J2635" i="18"/>
  <c r="I2635" i="18"/>
  <c r="H2635" i="18"/>
  <c r="G2635" i="18"/>
  <c r="F2635" i="18"/>
  <c r="E2635" i="18"/>
  <c r="D2635" i="18"/>
  <c r="M2634" i="18"/>
  <c r="L2634" i="18"/>
  <c r="K2634" i="18"/>
  <c r="J2634" i="18"/>
  <c r="I2634" i="18"/>
  <c r="H2634" i="18"/>
  <c r="G2634" i="18"/>
  <c r="F2634" i="18"/>
  <c r="E2634" i="18"/>
  <c r="D2634" i="18"/>
  <c r="M2633" i="18"/>
  <c r="L2633" i="18"/>
  <c r="K2633" i="18"/>
  <c r="J2633" i="18"/>
  <c r="I2633" i="18"/>
  <c r="H2633" i="18"/>
  <c r="G2633" i="18"/>
  <c r="F2633" i="18"/>
  <c r="E2633" i="18"/>
  <c r="D2633" i="18"/>
  <c r="M2632" i="18"/>
  <c r="L2632" i="18"/>
  <c r="K2632" i="18"/>
  <c r="J2632" i="18"/>
  <c r="I2632" i="18"/>
  <c r="H2632" i="18"/>
  <c r="G2632" i="18"/>
  <c r="F2632" i="18"/>
  <c r="E2632" i="18"/>
  <c r="D2632" i="18"/>
  <c r="M2631" i="18"/>
  <c r="L2631" i="18"/>
  <c r="K2631" i="18"/>
  <c r="J2631" i="18"/>
  <c r="I2631" i="18"/>
  <c r="H2631" i="18"/>
  <c r="G2631" i="18"/>
  <c r="F2631" i="18"/>
  <c r="E2631" i="18"/>
  <c r="D2631" i="18"/>
  <c r="M2630" i="18"/>
  <c r="L2630" i="18"/>
  <c r="K2630" i="18"/>
  <c r="J2630" i="18"/>
  <c r="I2630" i="18"/>
  <c r="H2630" i="18"/>
  <c r="G2630" i="18"/>
  <c r="F2630" i="18"/>
  <c r="E2630" i="18"/>
  <c r="D2630" i="18"/>
  <c r="M2629" i="18"/>
  <c r="L2629" i="18"/>
  <c r="K2629" i="18"/>
  <c r="J2629" i="18"/>
  <c r="I2629" i="18"/>
  <c r="H2629" i="18"/>
  <c r="G2629" i="18"/>
  <c r="F2629" i="18"/>
  <c r="E2629" i="18"/>
  <c r="D2629" i="18"/>
  <c r="M2628" i="18"/>
  <c r="L2628" i="18"/>
  <c r="K2628" i="18"/>
  <c r="J2628" i="18"/>
  <c r="I2628" i="18"/>
  <c r="H2628" i="18"/>
  <c r="G2628" i="18"/>
  <c r="F2628" i="18"/>
  <c r="E2628" i="18"/>
  <c r="D2628" i="18"/>
  <c r="M2627" i="18"/>
  <c r="L2627" i="18"/>
  <c r="K2627" i="18"/>
  <c r="J2627" i="18"/>
  <c r="I2627" i="18"/>
  <c r="H2627" i="18"/>
  <c r="G2627" i="18"/>
  <c r="F2627" i="18"/>
  <c r="E2627" i="18"/>
  <c r="D2627" i="18"/>
  <c r="M2626" i="18"/>
  <c r="L2626" i="18"/>
  <c r="K2626" i="18"/>
  <c r="J2626" i="18"/>
  <c r="I2626" i="18"/>
  <c r="H2626" i="18"/>
  <c r="G2626" i="18"/>
  <c r="F2626" i="18"/>
  <c r="E2626" i="18"/>
  <c r="D2626" i="18"/>
  <c r="M2625" i="18"/>
  <c r="L2625" i="18"/>
  <c r="K2625" i="18"/>
  <c r="J2625" i="18"/>
  <c r="I2625" i="18"/>
  <c r="H2625" i="18"/>
  <c r="G2625" i="18"/>
  <c r="F2625" i="18"/>
  <c r="E2625" i="18"/>
  <c r="D2625" i="18"/>
  <c r="M2624" i="18"/>
  <c r="L2624" i="18"/>
  <c r="K2624" i="18"/>
  <c r="J2624" i="18"/>
  <c r="I2624" i="18"/>
  <c r="H2624" i="18"/>
  <c r="G2624" i="18"/>
  <c r="F2624" i="18"/>
  <c r="E2624" i="18"/>
  <c r="D2624" i="18"/>
  <c r="M2623" i="18"/>
  <c r="L2623" i="18"/>
  <c r="K2623" i="18"/>
  <c r="J2623" i="18"/>
  <c r="I2623" i="18"/>
  <c r="H2623" i="18"/>
  <c r="G2623" i="18"/>
  <c r="F2623" i="18"/>
  <c r="E2623" i="18"/>
  <c r="D2623" i="18"/>
  <c r="M2622" i="18"/>
  <c r="L2622" i="18"/>
  <c r="K2622" i="18"/>
  <c r="J2622" i="18"/>
  <c r="I2622" i="18"/>
  <c r="H2622" i="18"/>
  <c r="G2622" i="18"/>
  <c r="F2622" i="18"/>
  <c r="E2622" i="18"/>
  <c r="D2622" i="18"/>
  <c r="M2621" i="18"/>
  <c r="L2621" i="18"/>
  <c r="K2621" i="18"/>
  <c r="J2621" i="18"/>
  <c r="I2621" i="18"/>
  <c r="H2621" i="18"/>
  <c r="G2621" i="18"/>
  <c r="F2621" i="18"/>
  <c r="E2621" i="18"/>
  <c r="D2621" i="18"/>
  <c r="M2620" i="18"/>
  <c r="L2620" i="18"/>
  <c r="K2620" i="18"/>
  <c r="J2620" i="18"/>
  <c r="I2620" i="18"/>
  <c r="H2620" i="18"/>
  <c r="G2620" i="18"/>
  <c r="F2620" i="18"/>
  <c r="E2620" i="18"/>
  <c r="D2620" i="18"/>
  <c r="M2619" i="18"/>
  <c r="L2619" i="18"/>
  <c r="K2619" i="18"/>
  <c r="J2619" i="18"/>
  <c r="I2619" i="18"/>
  <c r="H2619" i="18"/>
  <c r="G2619" i="18"/>
  <c r="F2619" i="18"/>
  <c r="E2619" i="18"/>
  <c r="D2619" i="18"/>
  <c r="M2618" i="18"/>
  <c r="L2618" i="18"/>
  <c r="K2618" i="18"/>
  <c r="J2618" i="18"/>
  <c r="I2618" i="18"/>
  <c r="H2618" i="18"/>
  <c r="G2618" i="18"/>
  <c r="F2618" i="18"/>
  <c r="E2618" i="18"/>
  <c r="D2618" i="18"/>
  <c r="M2617" i="18"/>
  <c r="L2617" i="18"/>
  <c r="K2617" i="18"/>
  <c r="J2617" i="18"/>
  <c r="I2617" i="18"/>
  <c r="H2617" i="18"/>
  <c r="G2617" i="18"/>
  <c r="F2617" i="18"/>
  <c r="E2617" i="18"/>
  <c r="D2617" i="18"/>
  <c r="M2616" i="18"/>
  <c r="L2616" i="18"/>
  <c r="K2616" i="18"/>
  <c r="J2616" i="18"/>
  <c r="I2616" i="18"/>
  <c r="H2616" i="18"/>
  <c r="G2616" i="18"/>
  <c r="F2616" i="18"/>
  <c r="E2616" i="18"/>
  <c r="D2616" i="18"/>
  <c r="M2615" i="18"/>
  <c r="L2615" i="18"/>
  <c r="K2615" i="18"/>
  <c r="J2615" i="18"/>
  <c r="I2615" i="18"/>
  <c r="H2615" i="18"/>
  <c r="G2615" i="18"/>
  <c r="F2615" i="18"/>
  <c r="E2615" i="18"/>
  <c r="D2615" i="18"/>
  <c r="M2614" i="18"/>
  <c r="L2614" i="18"/>
  <c r="K2614" i="18"/>
  <c r="J2614" i="18"/>
  <c r="I2614" i="18"/>
  <c r="H2614" i="18"/>
  <c r="G2614" i="18"/>
  <c r="F2614" i="18"/>
  <c r="E2614" i="18"/>
  <c r="D2614" i="18"/>
  <c r="M2613" i="18"/>
  <c r="L2613" i="18"/>
  <c r="K2613" i="18"/>
  <c r="J2613" i="18"/>
  <c r="I2613" i="18"/>
  <c r="H2613" i="18"/>
  <c r="G2613" i="18"/>
  <c r="F2613" i="18"/>
  <c r="E2613" i="18"/>
  <c r="D2613" i="18"/>
  <c r="M2611" i="18"/>
  <c r="L2611" i="18"/>
  <c r="I2611" i="18"/>
  <c r="H2611" i="18"/>
  <c r="M2610" i="18"/>
  <c r="L2610" i="18"/>
  <c r="K2610" i="18"/>
  <c r="J2610" i="18"/>
  <c r="I2610" i="18"/>
  <c r="H2610" i="18"/>
  <c r="G2610" i="18"/>
  <c r="F2610" i="18"/>
  <c r="E2610" i="18"/>
  <c r="D2610" i="18"/>
  <c r="M2609" i="18"/>
  <c r="L2609" i="18"/>
  <c r="K2609" i="18"/>
  <c r="J2609" i="18"/>
  <c r="I2609" i="18"/>
  <c r="H2609" i="18"/>
  <c r="G2609" i="18"/>
  <c r="F2609" i="18"/>
  <c r="E2609" i="18"/>
  <c r="D2609" i="18"/>
  <c r="M2608" i="18"/>
  <c r="L2608" i="18"/>
  <c r="K2608" i="18"/>
  <c r="J2608" i="18"/>
  <c r="I2608" i="18"/>
  <c r="H2608" i="18"/>
  <c r="G2608" i="18"/>
  <c r="F2608" i="18"/>
  <c r="E2608" i="18"/>
  <c r="D2608" i="18"/>
  <c r="M2607" i="18"/>
  <c r="L2607" i="18"/>
  <c r="K2607" i="18"/>
  <c r="J2607" i="18"/>
  <c r="I2607" i="18"/>
  <c r="H2607" i="18"/>
  <c r="G2607" i="18"/>
  <c r="F2607" i="18"/>
  <c r="E2607" i="18"/>
  <c r="D2607" i="18"/>
  <c r="M2606" i="18"/>
  <c r="L2606" i="18"/>
  <c r="K2606" i="18"/>
  <c r="J2606" i="18"/>
  <c r="I2606" i="18"/>
  <c r="H2606" i="18"/>
  <c r="G2606" i="18"/>
  <c r="F2606" i="18"/>
  <c r="E2606" i="18"/>
  <c r="D2606" i="18"/>
  <c r="M2605" i="18"/>
  <c r="L2605" i="18"/>
  <c r="K2605" i="18"/>
  <c r="J2605" i="18"/>
  <c r="I2605" i="18"/>
  <c r="H2605" i="18"/>
  <c r="G2605" i="18"/>
  <c r="F2605" i="18"/>
  <c r="E2605" i="18"/>
  <c r="D2605" i="18"/>
  <c r="M2604" i="18"/>
  <c r="L2604" i="18"/>
  <c r="K2604" i="18"/>
  <c r="J2604" i="18"/>
  <c r="I2604" i="18"/>
  <c r="H2604" i="18"/>
  <c r="G2604" i="18"/>
  <c r="F2604" i="18"/>
  <c r="E2604" i="18"/>
  <c r="D2604" i="18"/>
  <c r="M2603" i="18"/>
  <c r="L2603" i="18"/>
  <c r="K2603" i="18"/>
  <c r="J2603" i="18"/>
  <c r="I2603" i="18"/>
  <c r="H2603" i="18"/>
  <c r="G2603" i="18"/>
  <c r="F2603" i="18"/>
  <c r="E2603" i="18"/>
  <c r="D2603" i="18"/>
  <c r="M2587" i="18"/>
  <c r="L2587" i="18"/>
  <c r="K2587" i="18"/>
  <c r="J2587" i="18"/>
  <c r="I2587" i="18"/>
  <c r="H2587" i="18"/>
  <c r="G2587" i="18"/>
  <c r="F2587" i="18"/>
  <c r="E2587" i="18"/>
  <c r="D2587" i="18"/>
  <c r="M2586" i="18"/>
  <c r="L2586" i="18"/>
  <c r="K2586" i="18"/>
  <c r="J2586" i="18"/>
  <c r="I2586" i="18"/>
  <c r="H2586" i="18"/>
  <c r="G2586" i="18"/>
  <c r="F2586" i="18"/>
  <c r="E2586" i="18"/>
  <c r="D2586" i="18"/>
  <c r="M2585" i="18"/>
  <c r="L2585" i="18"/>
  <c r="K2585" i="18"/>
  <c r="J2585" i="18"/>
  <c r="I2585" i="18"/>
  <c r="H2585" i="18"/>
  <c r="G2585" i="18"/>
  <c r="F2585" i="18"/>
  <c r="E2585" i="18"/>
  <c r="D2585" i="18"/>
  <c r="M2584" i="18"/>
  <c r="L2584" i="18"/>
  <c r="K2584" i="18"/>
  <c r="J2584" i="18"/>
  <c r="I2584" i="18"/>
  <c r="H2584" i="18"/>
  <c r="G2584" i="18"/>
  <c r="F2584" i="18"/>
  <c r="E2584" i="18"/>
  <c r="D2584" i="18"/>
  <c r="M2583" i="18"/>
  <c r="L2583" i="18"/>
  <c r="K2583" i="18"/>
  <c r="J2583" i="18"/>
  <c r="I2583" i="18"/>
  <c r="H2583" i="18"/>
  <c r="G2583" i="18"/>
  <c r="F2583" i="18"/>
  <c r="E2583" i="18"/>
  <c r="D2583" i="18"/>
  <c r="M2582" i="18"/>
  <c r="L2582" i="18"/>
  <c r="K2582" i="18"/>
  <c r="J2582" i="18"/>
  <c r="I2582" i="18"/>
  <c r="H2582" i="18"/>
  <c r="G2582" i="18"/>
  <c r="F2582" i="18"/>
  <c r="E2582" i="18"/>
  <c r="D2582" i="18"/>
  <c r="M2581" i="18"/>
  <c r="L2581" i="18"/>
  <c r="K2581" i="18"/>
  <c r="J2581" i="18"/>
  <c r="I2581" i="18"/>
  <c r="H2581" i="18"/>
  <c r="G2581" i="18"/>
  <c r="F2581" i="18"/>
  <c r="E2581" i="18"/>
  <c r="D2581" i="18"/>
  <c r="M2548" i="18"/>
  <c r="L2548" i="18"/>
  <c r="K2548" i="18"/>
  <c r="J2548" i="18"/>
  <c r="I2548" i="18"/>
  <c r="H2548" i="18"/>
  <c r="G2548" i="18"/>
  <c r="F2548" i="18"/>
  <c r="E2548" i="18"/>
  <c r="D2548" i="18"/>
  <c r="M2547" i="18"/>
  <c r="L2547" i="18"/>
  <c r="K2547" i="18"/>
  <c r="J2547" i="18"/>
  <c r="I2547" i="18"/>
  <c r="H2547" i="18"/>
  <c r="G2547" i="18"/>
  <c r="F2547" i="18"/>
  <c r="E2547" i="18"/>
  <c r="D2547" i="18"/>
  <c r="M2546" i="18"/>
  <c r="L2546" i="18"/>
  <c r="K2546" i="18"/>
  <c r="J2546" i="18"/>
  <c r="I2546" i="18"/>
  <c r="H2546" i="18"/>
  <c r="G2546" i="18"/>
  <c r="F2546" i="18"/>
  <c r="E2546" i="18"/>
  <c r="D2546" i="18"/>
  <c r="M2545" i="18"/>
  <c r="L2545" i="18"/>
  <c r="K2545" i="18"/>
  <c r="J2545" i="18"/>
  <c r="I2545" i="18"/>
  <c r="H2545" i="18"/>
  <c r="G2545" i="18"/>
  <c r="F2545" i="18"/>
  <c r="E2545" i="18"/>
  <c r="D2545" i="18"/>
  <c r="M2544" i="18"/>
  <c r="L2544" i="18"/>
  <c r="K2544" i="18"/>
  <c r="J2544" i="18"/>
  <c r="I2544" i="18"/>
  <c r="H2544" i="18"/>
  <c r="G2544" i="18"/>
  <c r="F2544" i="18"/>
  <c r="E2544" i="18"/>
  <c r="D2544" i="18"/>
  <c r="M2543" i="18"/>
  <c r="L2543" i="18"/>
  <c r="K2543" i="18"/>
  <c r="J2543" i="18"/>
  <c r="I2543" i="18"/>
  <c r="H2543" i="18"/>
  <c r="G2543" i="18"/>
  <c r="F2543" i="18"/>
  <c r="E2543" i="18"/>
  <c r="D2543" i="18"/>
  <c r="M2542" i="18"/>
  <c r="L2542" i="18"/>
  <c r="K2542" i="18"/>
  <c r="J2542" i="18"/>
  <c r="I2542" i="18"/>
  <c r="H2542" i="18"/>
  <c r="G2542" i="18"/>
  <c r="F2542" i="18"/>
  <c r="E2542" i="18"/>
  <c r="D2542" i="18"/>
  <c r="M2541" i="18"/>
  <c r="L2541" i="18"/>
  <c r="K2541" i="18"/>
  <c r="J2541" i="18"/>
  <c r="I2541" i="18"/>
  <c r="H2541" i="18"/>
  <c r="G2541" i="18"/>
  <c r="F2541" i="18"/>
  <c r="E2541" i="18"/>
  <c r="D2541" i="18"/>
  <c r="M2540" i="18"/>
  <c r="L2540" i="18"/>
  <c r="K2540" i="18"/>
  <c r="J2540" i="18"/>
  <c r="I2540" i="18"/>
  <c r="H2540" i="18"/>
  <c r="G2540" i="18"/>
  <c r="F2540" i="18"/>
  <c r="E2540" i="18"/>
  <c r="D2540" i="18"/>
  <c r="M2539" i="18"/>
  <c r="L2539" i="18"/>
  <c r="K2539" i="18"/>
  <c r="J2539" i="18"/>
  <c r="I2539" i="18"/>
  <c r="H2539" i="18"/>
  <c r="G2539" i="18"/>
  <c r="F2539" i="18"/>
  <c r="E2539" i="18"/>
  <c r="D2539" i="18"/>
  <c r="M2538" i="18"/>
  <c r="L2538" i="18"/>
  <c r="K2538" i="18"/>
  <c r="J2538" i="18"/>
  <c r="I2538" i="18"/>
  <c r="H2538" i="18"/>
  <c r="G2538" i="18"/>
  <c r="F2538" i="18"/>
  <c r="E2538" i="18"/>
  <c r="D2538" i="18"/>
  <c r="M2537" i="18"/>
  <c r="L2537" i="18"/>
  <c r="K2537" i="18"/>
  <c r="J2537" i="18"/>
  <c r="I2537" i="18"/>
  <c r="H2537" i="18"/>
  <c r="G2537" i="18"/>
  <c r="F2537" i="18"/>
  <c r="E2537" i="18"/>
  <c r="D2537" i="18"/>
  <c r="M2536" i="18"/>
  <c r="L2536" i="18"/>
  <c r="K2536" i="18"/>
  <c r="J2536" i="18"/>
  <c r="I2536" i="18"/>
  <c r="H2536" i="18"/>
  <c r="G2536" i="18"/>
  <c r="F2536" i="18"/>
  <c r="E2536" i="18"/>
  <c r="D2536" i="18"/>
  <c r="M2535" i="18"/>
  <c r="L2535" i="18"/>
  <c r="K2535" i="18"/>
  <c r="J2535" i="18"/>
  <c r="I2535" i="18"/>
  <c r="H2535" i="18"/>
  <c r="G2535" i="18"/>
  <c r="F2535" i="18"/>
  <c r="E2535" i="18"/>
  <c r="D2535" i="18"/>
  <c r="M2534" i="18"/>
  <c r="L2534" i="18"/>
  <c r="K2534" i="18"/>
  <c r="J2534" i="18"/>
  <c r="I2534" i="18"/>
  <c r="H2534" i="18"/>
  <c r="G2534" i="18"/>
  <c r="F2534" i="18"/>
  <c r="E2534" i="18"/>
  <c r="D2534" i="18"/>
  <c r="M2533" i="18"/>
  <c r="L2533" i="18"/>
  <c r="K2533" i="18"/>
  <c r="J2533" i="18"/>
  <c r="I2533" i="18"/>
  <c r="H2533" i="18"/>
  <c r="G2533" i="18"/>
  <c r="F2533" i="18"/>
  <c r="E2533" i="18"/>
  <c r="D2533" i="18"/>
  <c r="M2532" i="18"/>
  <c r="L2532" i="18"/>
  <c r="K2532" i="18"/>
  <c r="J2532" i="18"/>
  <c r="I2532" i="18"/>
  <c r="H2532" i="18"/>
  <c r="G2532" i="18"/>
  <c r="F2532" i="18"/>
  <c r="E2532" i="18"/>
  <c r="D2532" i="18"/>
  <c r="M2531" i="18"/>
  <c r="L2531" i="18"/>
  <c r="K2531" i="18"/>
  <c r="J2531" i="18"/>
  <c r="I2531" i="18"/>
  <c r="H2531" i="18"/>
  <c r="G2531" i="18"/>
  <c r="F2531" i="18"/>
  <c r="E2531" i="18"/>
  <c r="D2531" i="18"/>
  <c r="M2530" i="18"/>
  <c r="L2530" i="18"/>
  <c r="K2530" i="18"/>
  <c r="J2530" i="18"/>
  <c r="I2530" i="18"/>
  <c r="H2530" i="18"/>
  <c r="G2530" i="18"/>
  <c r="F2530" i="18"/>
  <c r="E2530" i="18"/>
  <c r="D2530" i="18"/>
  <c r="M2529" i="18"/>
  <c r="L2529" i="18"/>
  <c r="K2529" i="18"/>
  <c r="J2529" i="18"/>
  <c r="I2529" i="18"/>
  <c r="H2529" i="18"/>
  <c r="G2529" i="18"/>
  <c r="F2529" i="18"/>
  <c r="E2529" i="18"/>
  <c r="D2529" i="18"/>
  <c r="M2528" i="18"/>
  <c r="L2528" i="18"/>
  <c r="K2528" i="18"/>
  <c r="J2528" i="18"/>
  <c r="I2528" i="18"/>
  <c r="H2528" i="18"/>
  <c r="G2528" i="18"/>
  <c r="F2528" i="18"/>
  <c r="E2528" i="18"/>
  <c r="D2528" i="18"/>
  <c r="M2527" i="18"/>
  <c r="L2527" i="18"/>
  <c r="K2527" i="18"/>
  <c r="J2527" i="18"/>
  <c r="I2527" i="18"/>
  <c r="H2527" i="18"/>
  <c r="G2527" i="18"/>
  <c r="F2527" i="18"/>
  <c r="E2527" i="18"/>
  <c r="D2527" i="18"/>
  <c r="M2526" i="18"/>
  <c r="L2526" i="18"/>
  <c r="K2526" i="18"/>
  <c r="J2526" i="18"/>
  <c r="I2526" i="18"/>
  <c r="H2526" i="18"/>
  <c r="G2526" i="18"/>
  <c r="F2526" i="18"/>
  <c r="E2526" i="18"/>
  <c r="D2526" i="18"/>
  <c r="M2525" i="18"/>
  <c r="L2525" i="18"/>
  <c r="K2525" i="18"/>
  <c r="J2525" i="18"/>
  <c r="I2525" i="18"/>
  <c r="H2525" i="18"/>
  <c r="G2525" i="18"/>
  <c r="F2525" i="18"/>
  <c r="E2525" i="18"/>
  <c r="D2525" i="18"/>
  <c r="M2524" i="18"/>
  <c r="L2524" i="18"/>
  <c r="K2524" i="18"/>
  <c r="J2524" i="18"/>
  <c r="I2524" i="18"/>
  <c r="H2524" i="18"/>
  <c r="G2524" i="18"/>
  <c r="F2524" i="18"/>
  <c r="E2524" i="18"/>
  <c r="D2524" i="18"/>
  <c r="M2523" i="18"/>
  <c r="L2523" i="18"/>
  <c r="K2523" i="18"/>
  <c r="J2523" i="18"/>
  <c r="I2523" i="18"/>
  <c r="H2523" i="18"/>
  <c r="G2523" i="18"/>
  <c r="F2523" i="18"/>
  <c r="E2523" i="18"/>
  <c r="D2523" i="18"/>
  <c r="M2522" i="18"/>
  <c r="L2522" i="18"/>
  <c r="K2522" i="18"/>
  <c r="J2522" i="18"/>
  <c r="I2522" i="18"/>
  <c r="H2522" i="18"/>
  <c r="G2522" i="18"/>
  <c r="F2522" i="18"/>
  <c r="E2522" i="18"/>
  <c r="D2522" i="18"/>
  <c r="M2521" i="18"/>
  <c r="L2521" i="18"/>
  <c r="K2521" i="18"/>
  <c r="J2521" i="18"/>
  <c r="I2521" i="18"/>
  <c r="H2521" i="18"/>
  <c r="G2521" i="18"/>
  <c r="F2521" i="18"/>
  <c r="E2521" i="18"/>
  <c r="D2521" i="18"/>
  <c r="M2520" i="18"/>
  <c r="L2520" i="18"/>
  <c r="K2520" i="18"/>
  <c r="J2520" i="18"/>
  <c r="I2520" i="18"/>
  <c r="H2520" i="18"/>
  <c r="G2520" i="18"/>
  <c r="F2520" i="18"/>
  <c r="E2520" i="18"/>
  <c r="D2520" i="18"/>
  <c r="M2519" i="18"/>
  <c r="L2519" i="18"/>
  <c r="K2519" i="18"/>
  <c r="J2519" i="18"/>
  <c r="I2519" i="18"/>
  <c r="H2519" i="18"/>
  <c r="G2519" i="18"/>
  <c r="F2519" i="18"/>
  <c r="E2519" i="18"/>
  <c r="D2519" i="18"/>
  <c r="M2518" i="18"/>
  <c r="L2518" i="18"/>
  <c r="K2518" i="18"/>
  <c r="J2518" i="18"/>
  <c r="I2518" i="18"/>
  <c r="H2518" i="18"/>
  <c r="G2518" i="18"/>
  <c r="F2518" i="18"/>
  <c r="E2518" i="18"/>
  <c r="D2518" i="18"/>
  <c r="M2517" i="18"/>
  <c r="L2517" i="18"/>
  <c r="K2517" i="18"/>
  <c r="J2517" i="18"/>
  <c r="I2517" i="18"/>
  <c r="H2517" i="18"/>
  <c r="G2517" i="18"/>
  <c r="F2517" i="18"/>
  <c r="E2517" i="18"/>
  <c r="D2517" i="18"/>
  <c r="M2516" i="18"/>
  <c r="L2516" i="18"/>
  <c r="K2516" i="18"/>
  <c r="J2516" i="18"/>
  <c r="I2516" i="18"/>
  <c r="H2516" i="18"/>
  <c r="G2516" i="18"/>
  <c r="F2516" i="18"/>
  <c r="E2516" i="18"/>
  <c r="D2516" i="18"/>
  <c r="M2515" i="18"/>
  <c r="L2515" i="18"/>
  <c r="K2515" i="18"/>
  <c r="J2515" i="18"/>
  <c r="I2515" i="18"/>
  <c r="H2515" i="18"/>
  <c r="G2515" i="18"/>
  <c r="F2515" i="18"/>
  <c r="E2515" i="18"/>
  <c r="D2515" i="18"/>
  <c r="M2514" i="18"/>
  <c r="L2514" i="18"/>
  <c r="K2514" i="18"/>
  <c r="J2514" i="18"/>
  <c r="I2514" i="18"/>
  <c r="H2514" i="18"/>
  <c r="G2514" i="18"/>
  <c r="F2514" i="18"/>
  <c r="E2514" i="18"/>
  <c r="D2514" i="18"/>
  <c r="M2513" i="18"/>
  <c r="L2513" i="18"/>
  <c r="K2513" i="18"/>
  <c r="J2513" i="18"/>
  <c r="I2513" i="18"/>
  <c r="H2513" i="18"/>
  <c r="G2513" i="18"/>
  <c r="F2513" i="18"/>
  <c r="E2513" i="18"/>
  <c r="D2513" i="18"/>
  <c r="M2512" i="18"/>
  <c r="L2512" i="18"/>
  <c r="K2512" i="18"/>
  <c r="J2512" i="18"/>
  <c r="I2512" i="18"/>
  <c r="H2512" i="18"/>
  <c r="G2512" i="18"/>
  <c r="F2512" i="18"/>
  <c r="E2512" i="18"/>
  <c r="D2512" i="18"/>
  <c r="M2511" i="18"/>
  <c r="L2511" i="18"/>
  <c r="K2511" i="18"/>
  <c r="J2511" i="18"/>
  <c r="I2511" i="18"/>
  <c r="H2511" i="18"/>
  <c r="G2511" i="18"/>
  <c r="F2511" i="18"/>
  <c r="E2511" i="18"/>
  <c r="D2511" i="18"/>
  <c r="M2510" i="18"/>
  <c r="L2510" i="18"/>
  <c r="K2510" i="18"/>
  <c r="J2510" i="18"/>
  <c r="I2510" i="18"/>
  <c r="H2510" i="18"/>
  <c r="G2510" i="18"/>
  <c r="F2510" i="18"/>
  <c r="E2510" i="18"/>
  <c r="D2510" i="18"/>
  <c r="M2509" i="18"/>
  <c r="L2509" i="18"/>
  <c r="K2509" i="18"/>
  <c r="J2509" i="18"/>
  <c r="I2509" i="18"/>
  <c r="H2509" i="18"/>
  <c r="G2509" i="18"/>
  <c r="F2509" i="18"/>
  <c r="E2509" i="18"/>
  <c r="D2509" i="18"/>
  <c r="M2508" i="18"/>
  <c r="L2508" i="18"/>
  <c r="K2508" i="18"/>
  <c r="J2508" i="18"/>
  <c r="I2508" i="18"/>
  <c r="H2508" i="18"/>
  <c r="G2508" i="18"/>
  <c r="F2508" i="18"/>
  <c r="E2508" i="18"/>
  <c r="D2508" i="18"/>
  <c r="M2507" i="18"/>
  <c r="L2507" i="18"/>
  <c r="K2507" i="18"/>
  <c r="J2507" i="18"/>
  <c r="I2507" i="18"/>
  <c r="H2507" i="18"/>
  <c r="G2507" i="18"/>
  <c r="F2507" i="18"/>
  <c r="E2507" i="18"/>
  <c r="D2507" i="18"/>
  <c r="M2506" i="18"/>
  <c r="L2506" i="18"/>
  <c r="K2506" i="18"/>
  <c r="J2506" i="18"/>
  <c r="I2506" i="18"/>
  <c r="H2506" i="18"/>
  <c r="G2506" i="18"/>
  <c r="F2506" i="18"/>
  <c r="E2506" i="18"/>
  <c r="D2506" i="18"/>
  <c r="M2505" i="18"/>
  <c r="L2505" i="18"/>
  <c r="K2505" i="18"/>
  <c r="J2505" i="18"/>
  <c r="I2505" i="18"/>
  <c r="H2505" i="18"/>
  <c r="G2505" i="18"/>
  <c r="F2505" i="18"/>
  <c r="E2505" i="18"/>
  <c r="D2505" i="18"/>
  <c r="M2504" i="18"/>
  <c r="L2504" i="18"/>
  <c r="K2504" i="18"/>
  <c r="J2504" i="18"/>
  <c r="I2504" i="18"/>
  <c r="H2504" i="18"/>
  <c r="G2504" i="18"/>
  <c r="F2504" i="18"/>
  <c r="E2504" i="18"/>
  <c r="D2504" i="18"/>
  <c r="M2503" i="18"/>
  <c r="L2503" i="18"/>
  <c r="K2503" i="18"/>
  <c r="J2503" i="18"/>
  <c r="I2503" i="18"/>
  <c r="H2503" i="18"/>
  <c r="G2503" i="18"/>
  <c r="F2503" i="18"/>
  <c r="E2503" i="18"/>
  <c r="D2503" i="18"/>
  <c r="M2502" i="18"/>
  <c r="L2502" i="18"/>
  <c r="K2502" i="18"/>
  <c r="J2502" i="18"/>
  <c r="I2502" i="18"/>
  <c r="H2502" i="18"/>
  <c r="G2502" i="18"/>
  <c r="F2502" i="18"/>
  <c r="E2502" i="18"/>
  <c r="D2502" i="18"/>
  <c r="M2501" i="18"/>
  <c r="L2501" i="18"/>
  <c r="K2501" i="18"/>
  <c r="J2501" i="18"/>
  <c r="I2501" i="18"/>
  <c r="H2501" i="18"/>
  <c r="G2501" i="18"/>
  <c r="F2501" i="18"/>
  <c r="E2501" i="18"/>
  <c r="D2501" i="18"/>
  <c r="M2500" i="18"/>
  <c r="L2500" i="18"/>
  <c r="K2500" i="18"/>
  <c r="J2500" i="18"/>
  <c r="I2500" i="18"/>
  <c r="H2500" i="18"/>
  <c r="G2500" i="18"/>
  <c r="F2500" i="18"/>
  <c r="E2500" i="18"/>
  <c r="D2500" i="18"/>
  <c r="M2499" i="18"/>
  <c r="L2499" i="18"/>
  <c r="K2499" i="18"/>
  <c r="J2499" i="18"/>
  <c r="I2499" i="18"/>
  <c r="H2499" i="18"/>
  <c r="G2499" i="18"/>
  <c r="F2499" i="18"/>
  <c r="E2499" i="18"/>
  <c r="D2499" i="18"/>
  <c r="M2498" i="18"/>
  <c r="L2498" i="18"/>
  <c r="K2498" i="18"/>
  <c r="J2498" i="18"/>
  <c r="I2498" i="18"/>
  <c r="H2498" i="18"/>
  <c r="G2498" i="18"/>
  <c r="F2498" i="18"/>
  <c r="E2498" i="18"/>
  <c r="D2498" i="18"/>
  <c r="M2497" i="18"/>
  <c r="L2497" i="18"/>
  <c r="K2497" i="18"/>
  <c r="J2497" i="18"/>
  <c r="I2497" i="18"/>
  <c r="H2497" i="18"/>
  <c r="G2497" i="18"/>
  <c r="F2497" i="18"/>
  <c r="E2497" i="18"/>
  <c r="D2497" i="18"/>
  <c r="M2496" i="18"/>
  <c r="L2496" i="18"/>
  <c r="K2496" i="18"/>
  <c r="J2496" i="18"/>
  <c r="I2496" i="18"/>
  <c r="H2496" i="18"/>
  <c r="G2496" i="18"/>
  <c r="F2496" i="18"/>
  <c r="E2496" i="18"/>
  <c r="D2496" i="18"/>
  <c r="M2495" i="18"/>
  <c r="L2495" i="18"/>
  <c r="K2495" i="18"/>
  <c r="J2495" i="18"/>
  <c r="I2495" i="18"/>
  <c r="H2495" i="18"/>
  <c r="G2495" i="18"/>
  <c r="F2495" i="18"/>
  <c r="E2495" i="18"/>
  <c r="D2495" i="18"/>
  <c r="M2494" i="18"/>
  <c r="L2494" i="18"/>
  <c r="K2494" i="18"/>
  <c r="J2494" i="18"/>
  <c r="I2494" i="18"/>
  <c r="H2494" i="18"/>
  <c r="G2494" i="18"/>
  <c r="F2494" i="18"/>
  <c r="E2494" i="18"/>
  <c r="D2494" i="18"/>
  <c r="M2493" i="18"/>
  <c r="L2493" i="18"/>
  <c r="K2493" i="18"/>
  <c r="J2493" i="18"/>
  <c r="I2493" i="18"/>
  <c r="H2493" i="18"/>
  <c r="G2493" i="18"/>
  <c r="F2493" i="18"/>
  <c r="E2493" i="18"/>
  <c r="D2493" i="18"/>
  <c r="M2492" i="18"/>
  <c r="L2492" i="18"/>
  <c r="K2492" i="18"/>
  <c r="J2492" i="18"/>
  <c r="I2492" i="18"/>
  <c r="H2492" i="18"/>
  <c r="G2492" i="18"/>
  <c r="F2492" i="18"/>
  <c r="E2492" i="18"/>
  <c r="D2492" i="18"/>
  <c r="M2491" i="18"/>
  <c r="L2491" i="18"/>
  <c r="K2491" i="18"/>
  <c r="J2491" i="18"/>
  <c r="I2491" i="18"/>
  <c r="H2491" i="18"/>
  <c r="G2491" i="18"/>
  <c r="F2491" i="18"/>
  <c r="E2491" i="18"/>
  <c r="D2491" i="18"/>
  <c r="M2490" i="18"/>
  <c r="L2490" i="18"/>
  <c r="K2490" i="18"/>
  <c r="J2490" i="18"/>
  <c r="I2490" i="18"/>
  <c r="H2490" i="18"/>
  <c r="G2490" i="18"/>
  <c r="F2490" i="18"/>
  <c r="E2490" i="18"/>
  <c r="D2490" i="18"/>
  <c r="M2489" i="18"/>
  <c r="L2489" i="18"/>
  <c r="K2489" i="18"/>
  <c r="J2489" i="18"/>
  <c r="I2489" i="18"/>
  <c r="H2489" i="18"/>
  <c r="G2489" i="18"/>
  <c r="F2489" i="18"/>
  <c r="E2489" i="18"/>
  <c r="D2489" i="18"/>
  <c r="M2488" i="18"/>
  <c r="L2488" i="18"/>
  <c r="K2488" i="18"/>
  <c r="J2488" i="18"/>
  <c r="I2488" i="18"/>
  <c r="H2488" i="18"/>
  <c r="G2488" i="18"/>
  <c r="F2488" i="18"/>
  <c r="E2488" i="18"/>
  <c r="D2488" i="18"/>
  <c r="M2487" i="18"/>
  <c r="L2487" i="18"/>
  <c r="K2487" i="18"/>
  <c r="J2487" i="18"/>
  <c r="I2487" i="18"/>
  <c r="H2487" i="18"/>
  <c r="G2487" i="18"/>
  <c r="F2487" i="18"/>
  <c r="E2487" i="18"/>
  <c r="D2487" i="18"/>
  <c r="M2486" i="18"/>
  <c r="L2486" i="18"/>
  <c r="K2486" i="18"/>
  <c r="J2486" i="18"/>
  <c r="I2486" i="18"/>
  <c r="H2486" i="18"/>
  <c r="G2486" i="18"/>
  <c r="F2486" i="18"/>
  <c r="E2486" i="18"/>
  <c r="D2486" i="18"/>
  <c r="M2485" i="18"/>
  <c r="L2485" i="18"/>
  <c r="K2485" i="18"/>
  <c r="J2485" i="18"/>
  <c r="I2485" i="18"/>
  <c r="H2485" i="18"/>
  <c r="G2485" i="18"/>
  <c r="F2485" i="18"/>
  <c r="E2485" i="18"/>
  <c r="D2485" i="18"/>
  <c r="M2484" i="18"/>
  <c r="L2484" i="18"/>
  <c r="K2484" i="18"/>
  <c r="J2484" i="18"/>
  <c r="I2484" i="18"/>
  <c r="H2484" i="18"/>
  <c r="G2484" i="18"/>
  <c r="F2484" i="18"/>
  <c r="E2484" i="18"/>
  <c r="D2484" i="18"/>
  <c r="M2483" i="18"/>
  <c r="L2483" i="18"/>
  <c r="K2483" i="18"/>
  <c r="J2483" i="18"/>
  <c r="I2483" i="18"/>
  <c r="H2483" i="18"/>
  <c r="G2483" i="18"/>
  <c r="F2483" i="18"/>
  <c r="E2483" i="18"/>
  <c r="D2483" i="18"/>
  <c r="M2482" i="18"/>
  <c r="L2482" i="18"/>
  <c r="K2482" i="18"/>
  <c r="J2482" i="18"/>
  <c r="I2482" i="18"/>
  <c r="H2482" i="18"/>
  <c r="G2482" i="18"/>
  <c r="F2482" i="18"/>
  <c r="E2482" i="18"/>
  <c r="D2482" i="18"/>
  <c r="M2481" i="18"/>
  <c r="L2481" i="18"/>
  <c r="K2481" i="18"/>
  <c r="J2481" i="18"/>
  <c r="I2481" i="18"/>
  <c r="H2481" i="18"/>
  <c r="G2481" i="18"/>
  <c r="F2481" i="18"/>
  <c r="E2481" i="18"/>
  <c r="D2481" i="18"/>
  <c r="M2480" i="18"/>
  <c r="L2480" i="18"/>
  <c r="K2480" i="18"/>
  <c r="J2480" i="18"/>
  <c r="I2480" i="18"/>
  <c r="H2480" i="18"/>
  <c r="G2480" i="18"/>
  <c r="F2480" i="18"/>
  <c r="E2480" i="18"/>
  <c r="D2480" i="18"/>
  <c r="M2479" i="18"/>
  <c r="L2479" i="18"/>
  <c r="K2479" i="18"/>
  <c r="J2479" i="18"/>
  <c r="I2479" i="18"/>
  <c r="H2479" i="18"/>
  <c r="G2479" i="18"/>
  <c r="F2479" i="18"/>
  <c r="E2479" i="18"/>
  <c r="D2479" i="18"/>
  <c r="M2478" i="18"/>
  <c r="L2478" i="18"/>
  <c r="K2478" i="18"/>
  <c r="J2478" i="18"/>
  <c r="I2478" i="18"/>
  <c r="H2478" i="18"/>
  <c r="G2478" i="18"/>
  <c r="F2478" i="18"/>
  <c r="E2478" i="18"/>
  <c r="D2478" i="18"/>
  <c r="M2477" i="18"/>
  <c r="L2477" i="18"/>
  <c r="K2477" i="18"/>
  <c r="J2477" i="18"/>
  <c r="I2477" i="18"/>
  <c r="H2477" i="18"/>
  <c r="G2477" i="18"/>
  <c r="F2477" i="18"/>
  <c r="E2477" i="18"/>
  <c r="D2477" i="18"/>
  <c r="M2476" i="18"/>
  <c r="L2476" i="18"/>
  <c r="K2476" i="18"/>
  <c r="J2476" i="18"/>
  <c r="I2476" i="18"/>
  <c r="H2476" i="18"/>
  <c r="G2476" i="18"/>
  <c r="F2476" i="18"/>
  <c r="E2476" i="18"/>
  <c r="D2476" i="18"/>
  <c r="M2475" i="18"/>
  <c r="L2475" i="18"/>
  <c r="K2475" i="18"/>
  <c r="J2475" i="18"/>
  <c r="I2475" i="18"/>
  <c r="H2475" i="18"/>
  <c r="G2475" i="18"/>
  <c r="F2475" i="18"/>
  <c r="E2475" i="18"/>
  <c r="D2475" i="18"/>
  <c r="M2474" i="18"/>
  <c r="L2474" i="18"/>
  <c r="K2474" i="18"/>
  <c r="J2474" i="18"/>
  <c r="I2474" i="18"/>
  <c r="H2474" i="18"/>
  <c r="G2474" i="18"/>
  <c r="F2474" i="18"/>
  <c r="E2474" i="18"/>
  <c r="D2474" i="18"/>
  <c r="M2473" i="18"/>
  <c r="L2473" i="18"/>
  <c r="K2473" i="18"/>
  <c r="J2473" i="18"/>
  <c r="I2473" i="18"/>
  <c r="H2473" i="18"/>
  <c r="G2473" i="18"/>
  <c r="F2473" i="18"/>
  <c r="E2473" i="18"/>
  <c r="D2473" i="18"/>
  <c r="M2472" i="18"/>
  <c r="L2472" i="18"/>
  <c r="K2472" i="18"/>
  <c r="J2472" i="18"/>
  <c r="I2472" i="18"/>
  <c r="H2472" i="18"/>
  <c r="G2472" i="18"/>
  <c r="F2472" i="18"/>
  <c r="E2472" i="18"/>
  <c r="D2472" i="18"/>
  <c r="M2471" i="18"/>
  <c r="L2471" i="18"/>
  <c r="K2471" i="18"/>
  <c r="J2471" i="18"/>
  <c r="I2471" i="18"/>
  <c r="H2471" i="18"/>
  <c r="G2471" i="18"/>
  <c r="F2471" i="18"/>
  <c r="E2471" i="18"/>
  <c r="D2471" i="18"/>
  <c r="M2470" i="18"/>
  <c r="L2470" i="18"/>
  <c r="K2470" i="18"/>
  <c r="J2470" i="18"/>
  <c r="I2470" i="18"/>
  <c r="H2470" i="18"/>
  <c r="G2470" i="18"/>
  <c r="F2470" i="18"/>
  <c r="E2470" i="18"/>
  <c r="D2470" i="18"/>
  <c r="M2469" i="18"/>
  <c r="L2469" i="18"/>
  <c r="K2469" i="18"/>
  <c r="J2469" i="18"/>
  <c r="I2469" i="18"/>
  <c r="H2469" i="18"/>
  <c r="G2469" i="18"/>
  <c r="F2469" i="18"/>
  <c r="E2469" i="18"/>
  <c r="D2469" i="18"/>
  <c r="M2468" i="18"/>
  <c r="L2468" i="18"/>
  <c r="K2468" i="18"/>
  <c r="J2468" i="18"/>
  <c r="I2468" i="18"/>
  <c r="H2468" i="18"/>
  <c r="G2468" i="18"/>
  <c r="F2468" i="18"/>
  <c r="E2468" i="18"/>
  <c r="D2468" i="18"/>
  <c r="M2467" i="18"/>
  <c r="L2467" i="18"/>
  <c r="K2467" i="18"/>
  <c r="J2467" i="18"/>
  <c r="I2467" i="18"/>
  <c r="H2467" i="18"/>
  <c r="G2467" i="18"/>
  <c r="F2467" i="18"/>
  <c r="E2467" i="18"/>
  <c r="D2467" i="18"/>
  <c r="M2466" i="18"/>
  <c r="L2466" i="18"/>
  <c r="K2466" i="18"/>
  <c r="J2466" i="18"/>
  <c r="I2466" i="18"/>
  <c r="H2466" i="18"/>
  <c r="G2466" i="18"/>
  <c r="F2466" i="18"/>
  <c r="E2466" i="18"/>
  <c r="D2466" i="18"/>
  <c r="M2465" i="18"/>
  <c r="L2465" i="18"/>
  <c r="K2465" i="18"/>
  <c r="J2465" i="18"/>
  <c r="I2465" i="18"/>
  <c r="H2465" i="18"/>
  <c r="G2465" i="18"/>
  <c r="F2465" i="18"/>
  <c r="E2465" i="18"/>
  <c r="D2465" i="18"/>
  <c r="M2464" i="18"/>
  <c r="L2464" i="18"/>
  <c r="K2464" i="18"/>
  <c r="J2464" i="18"/>
  <c r="I2464" i="18"/>
  <c r="H2464" i="18"/>
  <c r="G2464" i="18"/>
  <c r="F2464" i="18"/>
  <c r="E2464" i="18"/>
  <c r="D2464" i="18"/>
  <c r="M2463" i="18"/>
  <c r="L2463" i="18"/>
  <c r="K2463" i="18"/>
  <c r="J2463" i="18"/>
  <c r="I2463" i="18"/>
  <c r="H2463" i="18"/>
  <c r="G2463" i="18"/>
  <c r="F2463" i="18"/>
  <c r="E2463" i="18"/>
  <c r="D2463" i="18"/>
  <c r="M2462" i="18"/>
  <c r="L2462" i="18"/>
  <c r="K2462" i="18"/>
  <c r="J2462" i="18"/>
  <c r="I2462" i="18"/>
  <c r="H2462" i="18"/>
  <c r="G2462" i="18"/>
  <c r="F2462" i="18"/>
  <c r="E2462" i="18"/>
  <c r="D2462" i="18"/>
  <c r="M2461" i="18"/>
  <c r="L2461" i="18"/>
  <c r="K2461" i="18"/>
  <c r="J2461" i="18"/>
  <c r="I2461" i="18"/>
  <c r="H2461" i="18"/>
  <c r="G2461" i="18"/>
  <c r="F2461" i="18"/>
  <c r="E2461" i="18"/>
  <c r="D2461" i="18"/>
  <c r="M2460" i="18"/>
  <c r="L2460" i="18"/>
  <c r="K2460" i="18"/>
  <c r="J2460" i="18"/>
  <c r="I2460" i="18"/>
  <c r="H2460" i="18"/>
  <c r="G2460" i="18"/>
  <c r="F2460" i="18"/>
  <c r="E2460" i="18"/>
  <c r="D2460" i="18"/>
  <c r="M2459" i="18"/>
  <c r="L2459" i="18"/>
  <c r="K2459" i="18"/>
  <c r="J2459" i="18"/>
  <c r="I2459" i="18"/>
  <c r="H2459" i="18"/>
  <c r="G2459" i="18"/>
  <c r="F2459" i="18"/>
  <c r="E2459" i="18"/>
  <c r="D2459" i="18"/>
  <c r="M2458" i="18"/>
  <c r="L2458" i="18"/>
  <c r="K2458" i="18"/>
  <c r="J2458" i="18"/>
  <c r="I2458" i="18"/>
  <c r="H2458" i="18"/>
  <c r="G2458" i="18"/>
  <c r="F2458" i="18"/>
  <c r="E2458" i="18"/>
  <c r="D2458" i="18"/>
  <c r="M2457" i="18"/>
  <c r="L2457" i="18"/>
  <c r="K2457" i="18"/>
  <c r="J2457" i="18"/>
  <c r="I2457" i="18"/>
  <c r="H2457" i="18"/>
  <c r="G2457" i="18"/>
  <c r="F2457" i="18"/>
  <c r="E2457" i="18"/>
  <c r="D2457" i="18"/>
  <c r="M2456" i="18"/>
  <c r="L2456" i="18"/>
  <c r="K2456" i="18"/>
  <c r="J2456" i="18"/>
  <c r="I2456" i="18"/>
  <c r="H2456" i="18"/>
  <c r="G2456" i="18"/>
  <c r="F2456" i="18"/>
  <c r="E2456" i="18"/>
  <c r="D2456" i="18"/>
  <c r="M2455" i="18"/>
  <c r="L2455" i="18"/>
  <c r="K2455" i="18"/>
  <c r="J2455" i="18"/>
  <c r="I2455" i="18"/>
  <c r="H2455" i="18"/>
  <c r="G2455" i="18"/>
  <c r="F2455" i="18"/>
  <c r="E2455" i="18"/>
  <c r="D2455" i="18"/>
  <c r="M2454" i="18"/>
  <c r="L2454" i="18"/>
  <c r="K2454" i="18"/>
  <c r="J2454" i="18"/>
  <c r="I2454" i="18"/>
  <c r="H2454" i="18"/>
  <c r="G2454" i="18"/>
  <c r="F2454" i="18"/>
  <c r="E2454" i="18"/>
  <c r="D2454" i="18"/>
  <c r="M2453" i="18"/>
  <c r="L2453" i="18"/>
  <c r="K2453" i="18"/>
  <c r="J2453" i="18"/>
  <c r="I2453" i="18"/>
  <c r="H2453" i="18"/>
  <c r="G2453" i="18"/>
  <c r="F2453" i="18"/>
  <c r="E2453" i="18"/>
  <c r="D2453" i="18"/>
  <c r="M2452" i="18"/>
  <c r="L2452" i="18"/>
  <c r="K2452" i="18"/>
  <c r="J2452" i="18"/>
  <c r="I2452" i="18"/>
  <c r="H2452" i="18"/>
  <c r="G2452" i="18"/>
  <c r="F2452" i="18"/>
  <c r="E2452" i="18"/>
  <c r="D2452" i="18"/>
  <c r="M2451" i="18"/>
  <c r="L2451" i="18"/>
  <c r="K2451" i="18"/>
  <c r="J2451" i="18"/>
  <c r="I2451" i="18"/>
  <c r="H2451" i="18"/>
  <c r="G2451" i="18"/>
  <c r="F2451" i="18"/>
  <c r="E2451" i="18"/>
  <c r="D2451" i="18"/>
  <c r="M2450" i="18"/>
  <c r="L2450" i="18"/>
  <c r="K2450" i="18"/>
  <c r="J2450" i="18"/>
  <c r="I2450" i="18"/>
  <c r="H2450" i="18"/>
  <c r="G2450" i="18"/>
  <c r="F2450" i="18"/>
  <c r="E2450" i="18"/>
  <c r="D2450" i="18"/>
  <c r="M2449" i="18"/>
  <c r="L2449" i="18"/>
  <c r="K2449" i="18"/>
  <c r="J2449" i="18"/>
  <c r="I2449" i="18"/>
  <c r="H2449" i="18"/>
  <c r="G2449" i="18"/>
  <c r="F2449" i="18"/>
  <c r="E2449" i="18"/>
  <c r="D2449" i="18"/>
  <c r="M2448" i="18"/>
  <c r="L2448" i="18"/>
  <c r="K2448" i="18"/>
  <c r="J2448" i="18"/>
  <c r="I2448" i="18"/>
  <c r="H2448" i="18"/>
  <c r="G2448" i="18"/>
  <c r="F2448" i="18"/>
  <c r="E2448" i="18"/>
  <c r="D2448" i="18"/>
  <c r="M2447" i="18"/>
  <c r="L2447" i="18"/>
  <c r="K2447" i="18"/>
  <c r="J2447" i="18"/>
  <c r="I2447" i="18"/>
  <c r="H2447" i="18"/>
  <c r="G2447" i="18"/>
  <c r="F2447" i="18"/>
  <c r="E2447" i="18"/>
  <c r="D2447" i="18"/>
  <c r="M2446" i="18"/>
  <c r="L2446" i="18"/>
  <c r="K2446" i="18"/>
  <c r="J2446" i="18"/>
  <c r="I2446" i="18"/>
  <c r="H2446" i="18"/>
  <c r="G2446" i="18"/>
  <c r="F2446" i="18"/>
  <c r="E2446" i="18"/>
  <c r="D2446" i="18"/>
  <c r="M2445" i="18"/>
  <c r="L2445" i="18"/>
  <c r="K2445" i="18"/>
  <c r="J2445" i="18"/>
  <c r="I2445" i="18"/>
  <c r="H2445" i="18"/>
  <c r="G2445" i="18"/>
  <c r="F2445" i="18"/>
  <c r="E2445" i="18"/>
  <c r="D2445" i="18"/>
  <c r="M2444" i="18"/>
  <c r="L2444" i="18"/>
  <c r="K2444" i="18"/>
  <c r="J2444" i="18"/>
  <c r="I2444" i="18"/>
  <c r="H2444" i="18"/>
  <c r="G2444" i="18"/>
  <c r="F2444" i="18"/>
  <c r="E2444" i="18"/>
  <c r="D2444" i="18"/>
  <c r="M2443" i="18"/>
  <c r="L2443" i="18"/>
  <c r="K2443" i="18"/>
  <c r="J2443" i="18"/>
  <c r="I2443" i="18"/>
  <c r="H2443" i="18"/>
  <c r="G2443" i="18"/>
  <c r="F2443" i="18"/>
  <c r="E2443" i="18"/>
  <c r="D2443" i="18"/>
  <c r="M2442" i="18"/>
  <c r="L2442" i="18"/>
  <c r="K2442" i="18"/>
  <c r="J2442" i="18"/>
  <c r="I2442" i="18"/>
  <c r="H2442" i="18"/>
  <c r="G2442" i="18"/>
  <c r="F2442" i="18"/>
  <c r="E2442" i="18"/>
  <c r="D2442" i="18"/>
  <c r="M2441" i="18"/>
  <c r="L2441" i="18"/>
  <c r="K2441" i="18"/>
  <c r="J2441" i="18"/>
  <c r="I2441" i="18"/>
  <c r="H2441" i="18"/>
  <c r="G2441" i="18"/>
  <c r="F2441" i="18"/>
  <c r="E2441" i="18"/>
  <c r="D2441" i="18"/>
  <c r="M2440" i="18"/>
  <c r="L2440" i="18"/>
  <c r="K2440" i="18"/>
  <c r="J2440" i="18"/>
  <c r="I2440" i="18"/>
  <c r="H2440" i="18"/>
  <c r="G2440" i="18"/>
  <c r="F2440" i="18"/>
  <c r="E2440" i="18"/>
  <c r="D2440" i="18"/>
  <c r="M2439" i="18"/>
  <c r="L2439" i="18"/>
  <c r="K2439" i="18"/>
  <c r="J2439" i="18"/>
  <c r="I2439" i="18"/>
  <c r="H2439" i="18"/>
  <c r="G2439" i="18"/>
  <c r="F2439" i="18"/>
  <c r="E2439" i="18"/>
  <c r="D2439" i="18"/>
  <c r="M2438" i="18"/>
  <c r="L2438" i="18"/>
  <c r="K2438" i="18"/>
  <c r="J2438" i="18"/>
  <c r="I2438" i="18"/>
  <c r="H2438" i="18"/>
  <c r="G2438" i="18"/>
  <c r="F2438" i="18"/>
  <c r="E2438" i="18"/>
  <c r="D2438" i="18"/>
  <c r="M2437" i="18"/>
  <c r="L2437" i="18"/>
  <c r="K2437" i="18"/>
  <c r="J2437" i="18"/>
  <c r="I2437" i="18"/>
  <c r="H2437" i="18"/>
  <c r="G2437" i="18"/>
  <c r="F2437" i="18"/>
  <c r="E2437" i="18"/>
  <c r="D2437" i="18"/>
  <c r="M2436" i="18"/>
  <c r="L2436" i="18"/>
  <c r="K2436" i="18"/>
  <c r="J2436" i="18"/>
  <c r="I2436" i="18"/>
  <c r="H2436" i="18"/>
  <c r="G2436" i="18"/>
  <c r="F2436" i="18"/>
  <c r="E2436" i="18"/>
  <c r="D2436" i="18"/>
  <c r="M2435" i="18"/>
  <c r="L2435" i="18"/>
  <c r="K2435" i="18"/>
  <c r="J2435" i="18"/>
  <c r="I2435" i="18"/>
  <c r="H2435" i="18"/>
  <c r="G2435" i="18"/>
  <c r="F2435" i="18"/>
  <c r="E2435" i="18"/>
  <c r="D2435" i="18"/>
  <c r="M2434" i="18"/>
  <c r="L2434" i="18"/>
  <c r="K2434" i="18"/>
  <c r="J2434" i="18"/>
  <c r="I2434" i="18"/>
  <c r="H2434" i="18"/>
  <c r="G2434" i="18"/>
  <c r="F2434" i="18"/>
  <c r="E2434" i="18"/>
  <c r="D2434" i="18"/>
  <c r="M2433" i="18"/>
  <c r="L2433" i="18"/>
  <c r="K2433" i="18"/>
  <c r="J2433" i="18"/>
  <c r="I2433" i="18"/>
  <c r="H2433" i="18"/>
  <c r="G2433" i="18"/>
  <c r="F2433" i="18"/>
  <c r="E2433" i="18"/>
  <c r="D2433" i="18"/>
  <c r="M2432" i="18"/>
  <c r="L2432" i="18"/>
  <c r="K2432" i="18"/>
  <c r="J2432" i="18"/>
  <c r="I2432" i="18"/>
  <c r="H2432" i="18"/>
  <c r="G2432" i="18"/>
  <c r="F2432" i="18"/>
  <c r="E2432" i="18"/>
  <c r="D2432" i="18"/>
  <c r="M2431" i="18"/>
  <c r="L2431" i="18"/>
  <c r="K2431" i="18"/>
  <c r="J2431" i="18"/>
  <c r="I2431" i="18"/>
  <c r="H2431" i="18"/>
  <c r="G2431" i="18"/>
  <c r="F2431" i="18"/>
  <c r="E2431" i="18"/>
  <c r="D2431" i="18"/>
  <c r="M2430" i="18"/>
  <c r="L2430" i="18"/>
  <c r="K2430" i="18"/>
  <c r="J2430" i="18"/>
  <c r="I2430" i="18"/>
  <c r="H2430" i="18"/>
  <c r="G2430" i="18"/>
  <c r="F2430" i="18"/>
  <c r="E2430" i="18"/>
  <c r="D2430" i="18"/>
  <c r="M2429" i="18"/>
  <c r="L2429" i="18"/>
  <c r="K2429" i="18"/>
  <c r="J2429" i="18"/>
  <c r="I2429" i="18"/>
  <c r="H2429" i="18"/>
  <c r="G2429" i="18"/>
  <c r="F2429" i="18"/>
  <c r="E2429" i="18"/>
  <c r="D2429" i="18"/>
  <c r="M2428" i="18"/>
  <c r="L2428" i="18"/>
  <c r="K2428" i="18"/>
  <c r="J2428" i="18"/>
  <c r="I2428" i="18"/>
  <c r="H2428" i="18"/>
  <c r="G2428" i="18"/>
  <c r="F2428" i="18"/>
  <c r="E2428" i="18"/>
  <c r="D2428" i="18"/>
  <c r="M2427" i="18"/>
  <c r="L2427" i="18"/>
  <c r="K2427" i="18"/>
  <c r="J2427" i="18"/>
  <c r="I2427" i="18"/>
  <c r="H2427" i="18"/>
  <c r="G2427" i="18"/>
  <c r="F2427" i="18"/>
  <c r="E2427" i="18"/>
  <c r="D2427" i="18"/>
  <c r="M2426" i="18"/>
  <c r="L2426" i="18"/>
  <c r="K2426" i="18"/>
  <c r="J2426" i="18"/>
  <c r="I2426" i="18"/>
  <c r="H2426" i="18"/>
  <c r="G2426" i="18"/>
  <c r="F2426" i="18"/>
  <c r="E2426" i="18"/>
  <c r="D2426" i="18"/>
  <c r="M2425" i="18"/>
  <c r="L2425" i="18"/>
  <c r="K2425" i="18"/>
  <c r="J2425" i="18"/>
  <c r="I2425" i="18"/>
  <c r="H2425" i="18"/>
  <c r="G2425" i="18"/>
  <c r="F2425" i="18"/>
  <c r="E2425" i="18"/>
  <c r="D2425" i="18"/>
  <c r="M2424" i="18"/>
  <c r="L2424" i="18"/>
  <c r="K2424" i="18"/>
  <c r="J2424" i="18"/>
  <c r="I2424" i="18"/>
  <c r="H2424" i="18"/>
  <c r="G2424" i="18"/>
  <c r="F2424" i="18"/>
  <c r="E2424" i="18"/>
  <c r="D2424" i="18"/>
  <c r="M2423" i="18"/>
  <c r="L2423" i="18"/>
  <c r="K2423" i="18"/>
  <c r="J2423" i="18"/>
  <c r="I2423" i="18"/>
  <c r="H2423" i="18"/>
  <c r="G2423" i="18"/>
  <c r="F2423" i="18"/>
  <c r="E2423" i="18"/>
  <c r="D2423" i="18"/>
  <c r="M2422" i="18"/>
  <c r="L2422" i="18"/>
  <c r="K2422" i="18"/>
  <c r="J2422" i="18"/>
  <c r="I2422" i="18"/>
  <c r="H2422" i="18"/>
  <c r="G2422" i="18"/>
  <c r="F2422" i="18"/>
  <c r="E2422" i="18"/>
  <c r="D2422" i="18"/>
  <c r="M2421" i="18"/>
  <c r="L2421" i="18"/>
  <c r="K2421" i="18"/>
  <c r="J2421" i="18"/>
  <c r="I2421" i="18"/>
  <c r="H2421" i="18"/>
  <c r="G2421" i="18"/>
  <c r="F2421" i="18"/>
  <c r="E2421" i="18"/>
  <c r="D2421" i="18"/>
  <c r="M2420" i="18"/>
  <c r="L2420" i="18"/>
  <c r="K2420" i="18"/>
  <c r="J2420" i="18"/>
  <c r="I2420" i="18"/>
  <c r="H2420" i="18"/>
  <c r="G2420" i="18"/>
  <c r="F2420" i="18"/>
  <c r="E2420" i="18"/>
  <c r="D2420" i="18"/>
  <c r="M2419" i="18"/>
  <c r="L2419" i="18"/>
  <c r="K2419" i="18"/>
  <c r="J2419" i="18"/>
  <c r="I2419" i="18"/>
  <c r="H2419" i="18"/>
  <c r="G2419" i="18"/>
  <c r="F2419" i="18"/>
  <c r="E2419" i="18"/>
  <c r="D2419" i="18"/>
  <c r="M2418" i="18"/>
  <c r="L2418" i="18"/>
  <c r="K2418" i="18"/>
  <c r="J2418" i="18"/>
  <c r="I2418" i="18"/>
  <c r="H2418" i="18"/>
  <c r="G2418" i="18"/>
  <c r="F2418" i="18"/>
  <c r="E2418" i="18"/>
  <c r="D2418" i="18"/>
  <c r="M2417" i="18"/>
  <c r="L2417" i="18"/>
  <c r="K2417" i="18"/>
  <c r="J2417" i="18"/>
  <c r="I2417" i="18"/>
  <c r="H2417" i="18"/>
  <c r="G2417" i="18"/>
  <c r="F2417" i="18"/>
  <c r="E2417" i="18"/>
  <c r="D2417" i="18"/>
  <c r="M2416" i="18"/>
  <c r="L2416" i="18"/>
  <c r="K2416" i="18"/>
  <c r="J2416" i="18"/>
  <c r="I2416" i="18"/>
  <c r="H2416" i="18"/>
  <c r="G2416" i="18"/>
  <c r="F2416" i="18"/>
  <c r="E2416" i="18"/>
  <c r="D2416" i="18"/>
  <c r="M2415" i="18"/>
  <c r="L2415" i="18"/>
  <c r="K2415" i="18"/>
  <c r="J2415" i="18"/>
  <c r="I2415" i="18"/>
  <c r="H2415" i="18"/>
  <c r="G2415" i="18"/>
  <c r="F2415" i="18"/>
  <c r="E2415" i="18"/>
  <c r="D2415" i="18"/>
  <c r="M2414" i="18"/>
  <c r="L2414" i="18"/>
  <c r="K2414" i="18"/>
  <c r="J2414" i="18"/>
  <c r="I2414" i="18"/>
  <c r="H2414" i="18"/>
  <c r="G2414" i="18"/>
  <c r="F2414" i="18"/>
  <c r="E2414" i="18"/>
  <c r="D2414" i="18"/>
  <c r="M2413" i="18"/>
  <c r="L2413" i="18"/>
  <c r="K2413" i="18"/>
  <c r="J2413" i="18"/>
  <c r="I2413" i="18"/>
  <c r="H2413" i="18"/>
  <c r="G2413" i="18"/>
  <c r="F2413" i="18"/>
  <c r="E2413" i="18"/>
  <c r="D2413" i="18"/>
  <c r="M2412" i="18"/>
  <c r="L2412" i="18"/>
  <c r="K2412" i="18"/>
  <c r="J2412" i="18"/>
  <c r="I2412" i="18"/>
  <c r="H2412" i="18"/>
  <c r="G2412" i="18"/>
  <c r="F2412" i="18"/>
  <c r="E2412" i="18"/>
  <c r="D2412" i="18"/>
  <c r="M2411" i="18"/>
  <c r="L2411" i="18"/>
  <c r="K2411" i="18"/>
  <c r="J2411" i="18"/>
  <c r="I2411" i="18"/>
  <c r="H2411" i="18"/>
  <c r="G2411" i="18"/>
  <c r="F2411" i="18"/>
  <c r="E2411" i="18"/>
  <c r="D2411" i="18"/>
  <c r="M2410" i="18"/>
  <c r="L2410" i="18"/>
  <c r="K2410" i="18"/>
  <c r="J2410" i="18"/>
  <c r="I2410" i="18"/>
  <c r="H2410" i="18"/>
  <c r="G2410" i="18"/>
  <c r="F2410" i="18"/>
  <c r="E2410" i="18"/>
  <c r="D2410" i="18"/>
  <c r="M2409" i="18"/>
  <c r="L2409" i="18"/>
  <c r="K2409" i="18"/>
  <c r="J2409" i="18"/>
  <c r="I2409" i="18"/>
  <c r="H2409" i="18"/>
  <c r="G2409" i="18"/>
  <c r="F2409" i="18"/>
  <c r="E2409" i="18"/>
  <c r="D2409" i="18"/>
  <c r="M2408" i="18"/>
  <c r="L2408" i="18"/>
  <c r="K2408" i="18"/>
  <c r="J2408" i="18"/>
  <c r="I2408" i="18"/>
  <c r="H2408" i="18"/>
  <c r="G2408" i="18"/>
  <c r="F2408" i="18"/>
  <c r="E2408" i="18"/>
  <c r="D2408" i="18"/>
  <c r="M2407" i="18"/>
  <c r="L2407" i="18"/>
  <c r="K2407" i="18"/>
  <c r="J2407" i="18"/>
  <c r="I2407" i="18"/>
  <c r="H2407" i="18"/>
  <c r="G2407" i="18"/>
  <c r="F2407" i="18"/>
  <c r="E2407" i="18"/>
  <c r="D2407" i="18"/>
  <c r="M2406" i="18"/>
  <c r="L2406" i="18"/>
  <c r="K2406" i="18"/>
  <c r="J2406" i="18"/>
  <c r="I2406" i="18"/>
  <c r="H2406" i="18"/>
  <c r="G2406" i="18"/>
  <c r="F2406" i="18"/>
  <c r="E2406" i="18"/>
  <c r="D2406" i="18"/>
  <c r="M2405" i="18"/>
  <c r="L2405" i="18"/>
  <c r="K2405" i="18"/>
  <c r="J2405" i="18"/>
  <c r="I2405" i="18"/>
  <c r="H2405" i="18"/>
  <c r="G2405" i="18"/>
  <c r="F2405" i="18"/>
  <c r="E2405" i="18"/>
  <c r="D2405" i="18"/>
  <c r="M2404" i="18"/>
  <c r="L2404" i="18"/>
  <c r="K2404" i="18"/>
  <c r="J2404" i="18"/>
  <c r="I2404" i="18"/>
  <c r="H2404" i="18"/>
  <c r="G2404" i="18"/>
  <c r="F2404" i="18"/>
  <c r="E2404" i="18"/>
  <c r="D2404" i="18"/>
  <c r="M2403" i="18"/>
  <c r="L2403" i="18"/>
  <c r="K2403" i="18"/>
  <c r="J2403" i="18"/>
  <c r="I2403" i="18"/>
  <c r="H2403" i="18"/>
  <c r="G2403" i="18"/>
  <c r="F2403" i="18"/>
  <c r="E2403" i="18"/>
  <c r="D2403" i="18"/>
  <c r="M2402" i="18"/>
  <c r="L2402" i="18"/>
  <c r="K2402" i="18"/>
  <c r="J2402" i="18"/>
  <c r="I2402" i="18"/>
  <c r="H2402" i="18"/>
  <c r="G2402" i="18"/>
  <c r="F2402" i="18"/>
  <c r="E2402" i="18"/>
  <c r="D2402" i="18"/>
  <c r="M2401" i="18"/>
  <c r="L2401" i="18"/>
  <c r="K2401" i="18"/>
  <c r="J2401" i="18"/>
  <c r="I2401" i="18"/>
  <c r="H2401" i="18"/>
  <c r="G2401" i="18"/>
  <c r="F2401" i="18"/>
  <c r="E2401" i="18"/>
  <c r="D2401" i="18"/>
  <c r="M2400" i="18"/>
  <c r="L2400" i="18"/>
  <c r="K2400" i="18"/>
  <c r="J2400" i="18"/>
  <c r="I2400" i="18"/>
  <c r="H2400" i="18"/>
  <c r="G2400" i="18"/>
  <c r="F2400" i="18"/>
  <c r="E2400" i="18"/>
  <c r="D2400" i="18"/>
  <c r="M2399" i="18"/>
  <c r="L2399" i="18"/>
  <c r="K2399" i="18"/>
  <c r="J2399" i="18"/>
  <c r="I2399" i="18"/>
  <c r="H2399" i="18"/>
  <c r="G2399" i="18"/>
  <c r="F2399" i="18"/>
  <c r="E2399" i="18"/>
  <c r="D2399" i="18"/>
  <c r="M2398" i="18"/>
  <c r="L2398" i="18"/>
  <c r="K2398" i="18"/>
  <c r="J2398" i="18"/>
  <c r="I2398" i="18"/>
  <c r="H2398" i="18"/>
  <c r="G2398" i="18"/>
  <c r="F2398" i="18"/>
  <c r="E2398" i="18"/>
  <c r="D2398" i="18"/>
  <c r="M2397" i="18"/>
  <c r="L2397" i="18"/>
  <c r="K2397" i="18"/>
  <c r="J2397" i="18"/>
  <c r="I2397" i="18"/>
  <c r="H2397" i="18"/>
  <c r="G2397" i="18"/>
  <c r="F2397" i="18"/>
  <c r="E2397" i="18"/>
  <c r="D2397" i="18"/>
  <c r="M2396" i="18"/>
  <c r="L2396" i="18"/>
  <c r="K2396" i="18"/>
  <c r="J2396" i="18"/>
  <c r="I2396" i="18"/>
  <c r="H2396" i="18"/>
  <c r="G2396" i="18"/>
  <c r="F2396" i="18"/>
  <c r="E2396" i="18"/>
  <c r="D2396" i="18"/>
  <c r="M2395" i="18"/>
  <c r="L2395" i="18"/>
  <c r="K2395" i="18"/>
  <c r="J2395" i="18"/>
  <c r="I2395" i="18"/>
  <c r="H2395" i="18"/>
  <c r="G2395" i="18"/>
  <c r="F2395" i="18"/>
  <c r="E2395" i="18"/>
  <c r="D2395" i="18"/>
  <c r="M2394" i="18"/>
  <c r="L2394" i="18"/>
  <c r="K2394" i="18"/>
  <c r="J2394" i="18"/>
  <c r="I2394" i="18"/>
  <c r="H2394" i="18"/>
  <c r="G2394" i="18"/>
  <c r="F2394" i="18"/>
  <c r="E2394" i="18"/>
  <c r="D2394" i="18"/>
  <c r="M2393" i="18"/>
  <c r="L2393" i="18"/>
  <c r="K2393" i="18"/>
  <c r="J2393" i="18"/>
  <c r="I2393" i="18"/>
  <c r="H2393" i="18"/>
  <c r="G2393" i="18"/>
  <c r="F2393" i="18"/>
  <c r="E2393" i="18"/>
  <c r="D2393" i="18"/>
  <c r="M2392" i="18"/>
  <c r="L2392" i="18"/>
  <c r="K2392" i="18"/>
  <c r="J2392" i="18"/>
  <c r="I2392" i="18"/>
  <c r="H2392" i="18"/>
  <c r="G2392" i="18"/>
  <c r="F2392" i="18"/>
  <c r="E2392" i="18"/>
  <c r="D2392" i="18"/>
  <c r="M2391" i="18"/>
  <c r="L2391" i="18"/>
  <c r="K2391" i="18"/>
  <c r="J2391" i="18"/>
  <c r="I2391" i="18"/>
  <c r="H2391" i="18"/>
  <c r="G2391" i="18"/>
  <c r="F2391" i="18"/>
  <c r="E2391" i="18"/>
  <c r="D2391" i="18"/>
  <c r="M2390" i="18"/>
  <c r="L2390" i="18"/>
  <c r="K2390" i="18"/>
  <c r="J2390" i="18"/>
  <c r="I2390" i="18"/>
  <c r="H2390" i="18"/>
  <c r="G2390" i="18"/>
  <c r="F2390" i="18"/>
  <c r="E2390" i="18"/>
  <c r="D2390" i="18"/>
  <c r="M2389" i="18"/>
  <c r="L2389" i="18"/>
  <c r="K2389" i="18"/>
  <c r="J2389" i="18"/>
  <c r="I2389" i="18"/>
  <c r="H2389" i="18"/>
  <c r="G2389" i="18"/>
  <c r="F2389" i="18"/>
  <c r="E2389" i="18"/>
  <c r="D2389" i="18"/>
  <c r="M2388" i="18"/>
  <c r="L2388" i="18"/>
  <c r="K2388" i="18"/>
  <c r="J2388" i="18"/>
  <c r="I2388" i="18"/>
  <c r="H2388" i="18"/>
  <c r="G2388" i="18"/>
  <c r="F2388" i="18"/>
  <c r="E2388" i="18"/>
  <c r="D2388" i="18"/>
  <c r="M2387" i="18"/>
  <c r="L2387" i="18"/>
  <c r="K2387" i="18"/>
  <c r="J2387" i="18"/>
  <c r="I2387" i="18"/>
  <c r="H2387" i="18"/>
  <c r="G2387" i="18"/>
  <c r="F2387" i="18"/>
  <c r="E2387" i="18"/>
  <c r="D2387" i="18"/>
  <c r="M2386" i="18"/>
  <c r="L2386" i="18"/>
  <c r="K2386" i="18"/>
  <c r="J2386" i="18"/>
  <c r="I2386" i="18"/>
  <c r="H2386" i="18"/>
  <c r="G2386" i="18"/>
  <c r="F2386" i="18"/>
  <c r="E2386" i="18"/>
  <c r="D2386" i="18"/>
  <c r="M2385" i="18"/>
  <c r="L2385" i="18"/>
  <c r="K2385" i="18"/>
  <c r="J2385" i="18"/>
  <c r="I2385" i="18"/>
  <c r="H2385" i="18"/>
  <c r="G2385" i="18"/>
  <c r="F2385" i="18"/>
  <c r="E2385" i="18"/>
  <c r="D2385" i="18"/>
  <c r="M2384" i="18"/>
  <c r="L2384" i="18"/>
  <c r="K2384" i="18"/>
  <c r="J2384" i="18"/>
  <c r="I2384" i="18"/>
  <c r="H2384" i="18"/>
  <c r="G2384" i="18"/>
  <c r="F2384" i="18"/>
  <c r="E2384" i="18"/>
  <c r="D2384" i="18"/>
  <c r="M2383" i="18"/>
  <c r="L2383" i="18"/>
  <c r="K2383" i="18"/>
  <c r="J2383" i="18"/>
  <c r="I2383" i="18"/>
  <c r="H2383" i="18"/>
  <c r="G2383" i="18"/>
  <c r="F2383" i="18"/>
  <c r="E2383" i="18"/>
  <c r="D2383" i="18"/>
  <c r="M2382" i="18"/>
  <c r="L2382" i="18"/>
  <c r="K2382" i="18"/>
  <c r="J2382" i="18"/>
  <c r="I2382" i="18"/>
  <c r="H2382" i="18"/>
  <c r="G2382" i="18"/>
  <c r="F2382" i="18"/>
  <c r="E2382" i="18"/>
  <c r="D2382" i="18"/>
  <c r="M2381" i="18"/>
  <c r="L2381" i="18"/>
  <c r="K2381" i="18"/>
  <c r="J2381" i="18"/>
  <c r="I2381" i="18"/>
  <c r="H2381" i="18"/>
  <c r="G2381" i="18"/>
  <c r="F2381" i="18"/>
  <c r="E2381" i="18"/>
  <c r="D2381" i="18"/>
  <c r="M2380" i="18"/>
  <c r="L2380" i="18"/>
  <c r="K2380" i="18"/>
  <c r="J2380" i="18"/>
  <c r="I2380" i="18"/>
  <c r="H2380" i="18"/>
  <c r="G2380" i="18"/>
  <c r="F2380" i="18"/>
  <c r="E2380" i="18"/>
  <c r="D2380" i="18"/>
  <c r="M2379" i="18"/>
  <c r="L2379" i="18"/>
  <c r="K2379" i="18"/>
  <c r="J2379" i="18"/>
  <c r="I2379" i="18"/>
  <c r="H2379" i="18"/>
  <c r="G2379" i="18"/>
  <c r="F2379" i="18"/>
  <c r="E2379" i="18"/>
  <c r="D2379" i="18"/>
  <c r="M2378" i="18"/>
  <c r="L2378" i="18"/>
  <c r="K2378" i="18"/>
  <c r="J2378" i="18"/>
  <c r="I2378" i="18"/>
  <c r="H2378" i="18"/>
  <c r="G2378" i="18"/>
  <c r="F2378" i="18"/>
  <c r="E2378" i="18"/>
  <c r="D2378" i="18"/>
  <c r="M2377" i="18"/>
  <c r="L2377" i="18"/>
  <c r="K2377" i="18"/>
  <c r="J2377" i="18"/>
  <c r="I2377" i="18"/>
  <c r="H2377" i="18"/>
  <c r="G2377" i="18"/>
  <c r="F2377" i="18"/>
  <c r="E2377" i="18"/>
  <c r="D2377" i="18"/>
  <c r="M2376" i="18"/>
  <c r="L2376" i="18"/>
  <c r="K2376" i="18"/>
  <c r="J2376" i="18"/>
  <c r="I2376" i="18"/>
  <c r="H2376" i="18"/>
  <c r="G2376" i="18"/>
  <c r="F2376" i="18"/>
  <c r="E2376" i="18"/>
  <c r="D2376" i="18"/>
  <c r="M2375" i="18"/>
  <c r="L2375" i="18"/>
  <c r="K2375" i="18"/>
  <c r="J2375" i="18"/>
  <c r="I2375" i="18"/>
  <c r="H2375" i="18"/>
  <c r="G2375" i="18"/>
  <c r="F2375" i="18"/>
  <c r="E2375" i="18"/>
  <c r="D2375" i="18"/>
  <c r="M2374" i="18"/>
  <c r="L2374" i="18"/>
  <c r="K2374" i="18"/>
  <c r="J2374" i="18"/>
  <c r="I2374" i="18"/>
  <c r="H2374" i="18"/>
  <c r="G2374" i="18"/>
  <c r="F2374" i="18"/>
  <c r="E2374" i="18"/>
  <c r="D2374" i="18"/>
  <c r="M2373" i="18"/>
  <c r="L2373" i="18"/>
  <c r="K2373" i="18"/>
  <c r="J2373" i="18"/>
  <c r="I2373" i="18"/>
  <c r="H2373" i="18"/>
  <c r="G2373" i="18"/>
  <c r="F2373" i="18"/>
  <c r="E2373" i="18"/>
  <c r="D2373" i="18"/>
  <c r="M2372" i="18"/>
  <c r="L2372" i="18"/>
  <c r="K2372" i="18"/>
  <c r="J2372" i="18"/>
  <c r="I2372" i="18"/>
  <c r="H2372" i="18"/>
  <c r="G2372" i="18"/>
  <c r="F2372" i="18"/>
  <c r="E2372" i="18"/>
  <c r="D2372" i="18"/>
  <c r="M2371" i="18"/>
  <c r="L2371" i="18"/>
  <c r="K2371" i="18"/>
  <c r="J2371" i="18"/>
  <c r="I2371" i="18"/>
  <c r="H2371" i="18"/>
  <c r="G2371" i="18"/>
  <c r="F2371" i="18"/>
  <c r="E2371" i="18"/>
  <c r="D2371" i="18"/>
  <c r="M2370" i="18"/>
  <c r="L2370" i="18"/>
  <c r="K2370" i="18"/>
  <c r="J2370" i="18"/>
  <c r="I2370" i="18"/>
  <c r="H2370" i="18"/>
  <c r="G2370" i="18"/>
  <c r="F2370" i="18"/>
  <c r="E2370" i="18"/>
  <c r="D2370" i="18"/>
  <c r="M2369" i="18"/>
  <c r="L2369" i="18"/>
  <c r="K2369" i="18"/>
  <c r="J2369" i="18"/>
  <c r="I2369" i="18"/>
  <c r="H2369" i="18"/>
  <c r="G2369" i="18"/>
  <c r="F2369" i="18"/>
  <c r="E2369" i="18"/>
  <c r="D2369" i="18"/>
  <c r="M2368" i="18"/>
  <c r="L2368" i="18"/>
  <c r="K2368" i="18"/>
  <c r="J2368" i="18"/>
  <c r="I2368" i="18"/>
  <c r="H2368" i="18"/>
  <c r="G2368" i="18"/>
  <c r="F2368" i="18"/>
  <c r="E2368" i="18"/>
  <c r="D2368" i="18"/>
  <c r="M2367" i="18"/>
  <c r="L2367" i="18"/>
  <c r="K2367" i="18"/>
  <c r="J2367" i="18"/>
  <c r="I2367" i="18"/>
  <c r="H2367" i="18"/>
  <c r="G2367" i="18"/>
  <c r="F2367" i="18"/>
  <c r="E2367" i="18"/>
  <c r="D2367" i="18"/>
  <c r="M2366" i="18"/>
  <c r="L2366" i="18"/>
  <c r="K2366" i="18"/>
  <c r="J2366" i="18"/>
  <c r="I2366" i="18"/>
  <c r="H2366" i="18"/>
  <c r="G2366" i="18"/>
  <c r="F2366" i="18"/>
  <c r="E2366" i="18"/>
  <c r="D2366" i="18"/>
  <c r="M2365" i="18"/>
  <c r="L2365" i="18"/>
  <c r="K2365" i="18"/>
  <c r="J2365" i="18"/>
  <c r="I2365" i="18"/>
  <c r="H2365" i="18"/>
  <c r="G2365" i="18"/>
  <c r="F2365" i="18"/>
  <c r="E2365" i="18"/>
  <c r="D2365" i="18"/>
  <c r="M2364" i="18"/>
  <c r="L2364" i="18"/>
  <c r="K2364" i="18"/>
  <c r="J2364" i="18"/>
  <c r="I2364" i="18"/>
  <c r="H2364" i="18"/>
  <c r="G2364" i="18"/>
  <c r="F2364" i="18"/>
  <c r="E2364" i="18"/>
  <c r="D2364" i="18"/>
  <c r="M2363" i="18"/>
  <c r="L2363" i="18"/>
  <c r="K2363" i="18"/>
  <c r="J2363" i="18"/>
  <c r="I2363" i="18"/>
  <c r="H2363" i="18"/>
  <c r="G2363" i="18"/>
  <c r="F2363" i="18"/>
  <c r="E2363" i="18"/>
  <c r="D2363" i="18"/>
  <c r="M2362" i="18"/>
  <c r="L2362" i="18"/>
  <c r="K2362" i="18"/>
  <c r="J2362" i="18"/>
  <c r="I2362" i="18"/>
  <c r="H2362" i="18"/>
  <c r="G2362" i="18"/>
  <c r="F2362" i="18"/>
  <c r="E2362" i="18"/>
  <c r="D2362" i="18"/>
  <c r="M2361" i="18"/>
  <c r="L2361" i="18"/>
  <c r="K2361" i="18"/>
  <c r="J2361" i="18"/>
  <c r="I2361" i="18"/>
  <c r="H2361" i="18"/>
  <c r="G2361" i="18"/>
  <c r="F2361" i="18"/>
  <c r="E2361" i="18"/>
  <c r="D2361" i="18"/>
  <c r="M2360" i="18"/>
  <c r="L2360" i="18"/>
  <c r="K2360" i="18"/>
  <c r="J2360" i="18"/>
  <c r="I2360" i="18"/>
  <c r="H2360" i="18"/>
  <c r="G2360" i="18"/>
  <c r="F2360" i="18"/>
  <c r="E2360" i="18"/>
  <c r="D2360" i="18"/>
  <c r="M2359" i="18"/>
  <c r="L2359" i="18"/>
  <c r="K2359" i="18"/>
  <c r="J2359" i="18"/>
  <c r="I2359" i="18"/>
  <c r="H2359" i="18"/>
  <c r="G2359" i="18"/>
  <c r="F2359" i="18"/>
  <c r="E2359" i="18"/>
  <c r="D2359" i="18"/>
  <c r="M2358" i="18"/>
  <c r="L2358" i="18"/>
  <c r="K2358" i="18"/>
  <c r="J2358" i="18"/>
  <c r="I2358" i="18"/>
  <c r="H2358" i="18"/>
  <c r="G2358" i="18"/>
  <c r="F2358" i="18"/>
  <c r="E2358" i="18"/>
  <c r="D2358" i="18"/>
  <c r="M2357" i="18"/>
  <c r="L2357" i="18"/>
  <c r="K2357" i="18"/>
  <c r="J2357" i="18"/>
  <c r="I2357" i="18"/>
  <c r="H2357" i="18"/>
  <c r="G2357" i="18"/>
  <c r="F2357" i="18"/>
  <c r="E2357" i="18"/>
  <c r="D2357" i="18"/>
  <c r="M2356" i="18"/>
  <c r="L2356" i="18"/>
  <c r="K2356" i="18"/>
  <c r="J2356" i="18"/>
  <c r="I2356" i="18"/>
  <c r="H2356" i="18"/>
  <c r="G2356" i="18"/>
  <c r="F2356" i="18"/>
  <c r="E2356" i="18"/>
  <c r="D2356" i="18"/>
  <c r="M2355" i="18"/>
  <c r="L2355" i="18"/>
  <c r="K2355" i="18"/>
  <c r="J2355" i="18"/>
  <c r="I2355" i="18"/>
  <c r="H2355" i="18"/>
  <c r="G2355" i="18"/>
  <c r="F2355" i="18"/>
  <c r="E2355" i="18"/>
  <c r="D2355" i="18"/>
  <c r="M2354" i="18"/>
  <c r="L2354" i="18"/>
  <c r="K2354" i="18"/>
  <c r="J2354" i="18"/>
  <c r="I2354" i="18"/>
  <c r="H2354" i="18"/>
  <c r="G2354" i="18"/>
  <c r="F2354" i="18"/>
  <c r="E2354" i="18"/>
  <c r="D2354" i="18"/>
  <c r="M2353" i="18"/>
  <c r="L2353" i="18"/>
  <c r="K2353" i="18"/>
  <c r="J2353" i="18"/>
  <c r="I2353" i="18"/>
  <c r="H2353" i="18"/>
  <c r="G2353" i="18"/>
  <c r="F2353" i="18"/>
  <c r="E2353" i="18"/>
  <c r="D2353" i="18"/>
  <c r="M2352" i="18"/>
  <c r="L2352" i="18"/>
  <c r="K2352" i="18"/>
  <c r="J2352" i="18"/>
  <c r="I2352" i="18"/>
  <c r="H2352" i="18"/>
  <c r="G2352" i="18"/>
  <c r="F2352" i="18"/>
  <c r="E2352" i="18"/>
  <c r="D2352" i="18"/>
  <c r="M2351" i="18"/>
  <c r="L2351" i="18"/>
  <c r="K2351" i="18"/>
  <c r="J2351" i="18"/>
  <c r="I2351" i="18"/>
  <c r="H2351" i="18"/>
  <c r="G2351" i="18"/>
  <c r="F2351" i="18"/>
  <c r="E2351" i="18"/>
  <c r="D2351" i="18"/>
  <c r="M2350" i="18"/>
  <c r="L2350" i="18"/>
  <c r="K2350" i="18"/>
  <c r="J2350" i="18"/>
  <c r="I2350" i="18"/>
  <c r="H2350" i="18"/>
  <c r="G2350" i="18"/>
  <c r="F2350" i="18"/>
  <c r="E2350" i="18"/>
  <c r="D2350" i="18"/>
  <c r="M2349" i="18"/>
  <c r="L2349" i="18"/>
  <c r="K2349" i="18"/>
  <c r="J2349" i="18"/>
  <c r="I2349" i="18"/>
  <c r="H2349" i="18"/>
  <c r="G2349" i="18"/>
  <c r="F2349" i="18"/>
  <c r="E2349" i="18"/>
  <c r="D2349" i="18"/>
  <c r="M2348" i="18"/>
  <c r="L2348" i="18"/>
  <c r="K2348" i="18"/>
  <c r="J2348" i="18"/>
  <c r="I2348" i="18"/>
  <c r="H2348" i="18"/>
  <c r="G2348" i="18"/>
  <c r="F2348" i="18"/>
  <c r="E2348" i="18"/>
  <c r="D2348" i="18"/>
  <c r="M2347" i="18"/>
  <c r="L2347" i="18"/>
  <c r="K2347" i="18"/>
  <c r="J2347" i="18"/>
  <c r="I2347" i="18"/>
  <c r="H2347" i="18"/>
  <c r="G2347" i="18"/>
  <c r="F2347" i="18"/>
  <c r="E2347" i="18"/>
  <c r="D2347" i="18"/>
  <c r="M2346" i="18"/>
  <c r="L2346" i="18"/>
  <c r="K2346" i="18"/>
  <c r="J2346" i="18"/>
  <c r="I2346" i="18"/>
  <c r="H2346" i="18"/>
  <c r="G2346" i="18"/>
  <c r="F2346" i="18"/>
  <c r="E2346" i="18"/>
  <c r="D2346" i="18"/>
  <c r="M2345" i="18"/>
  <c r="L2345" i="18"/>
  <c r="K2345" i="18"/>
  <c r="J2345" i="18"/>
  <c r="I2345" i="18"/>
  <c r="H2345" i="18"/>
  <c r="G2345" i="18"/>
  <c r="F2345" i="18"/>
  <c r="E2345" i="18"/>
  <c r="D2345" i="18"/>
  <c r="M2344" i="18"/>
  <c r="L2344" i="18"/>
  <c r="K2344" i="18"/>
  <c r="J2344" i="18"/>
  <c r="I2344" i="18"/>
  <c r="H2344" i="18"/>
  <c r="G2344" i="18"/>
  <c r="F2344" i="18"/>
  <c r="E2344" i="18"/>
  <c r="D2344" i="18"/>
  <c r="M2343" i="18"/>
  <c r="L2343" i="18"/>
  <c r="K2343" i="18"/>
  <c r="J2343" i="18"/>
  <c r="I2343" i="18"/>
  <c r="H2343" i="18"/>
  <c r="G2343" i="18"/>
  <c r="F2343" i="18"/>
  <c r="E2343" i="18"/>
  <c r="D2343" i="18"/>
  <c r="M2342" i="18"/>
  <c r="L2342" i="18"/>
  <c r="K2342" i="18"/>
  <c r="J2342" i="18"/>
  <c r="I2342" i="18"/>
  <c r="H2342" i="18"/>
  <c r="G2342" i="18"/>
  <c r="F2342" i="18"/>
  <c r="E2342" i="18"/>
  <c r="D2342" i="18"/>
  <c r="M2341" i="18"/>
  <c r="L2341" i="18"/>
  <c r="K2341" i="18"/>
  <c r="J2341" i="18"/>
  <c r="I2341" i="18"/>
  <c r="H2341" i="18"/>
  <c r="G2341" i="18"/>
  <c r="F2341" i="18"/>
  <c r="E2341" i="18"/>
  <c r="D2341" i="18"/>
  <c r="M2340" i="18"/>
  <c r="L2340" i="18"/>
  <c r="K2340" i="18"/>
  <c r="J2340" i="18"/>
  <c r="I2340" i="18"/>
  <c r="H2340" i="18"/>
  <c r="G2340" i="18"/>
  <c r="F2340" i="18"/>
  <c r="E2340" i="18"/>
  <c r="D2340" i="18"/>
  <c r="M2339" i="18"/>
  <c r="L2339" i="18"/>
  <c r="K2339" i="18"/>
  <c r="J2339" i="18"/>
  <c r="I2339" i="18"/>
  <c r="H2339" i="18"/>
  <c r="G2339" i="18"/>
  <c r="F2339" i="18"/>
  <c r="E2339" i="18"/>
  <c r="D2339" i="18"/>
  <c r="M2338" i="18"/>
  <c r="L2338" i="18"/>
  <c r="K2338" i="18"/>
  <c r="J2338" i="18"/>
  <c r="I2338" i="18"/>
  <c r="H2338" i="18"/>
  <c r="G2338" i="18"/>
  <c r="F2338" i="18"/>
  <c r="E2338" i="18"/>
  <c r="D2338" i="18"/>
  <c r="M2337" i="18"/>
  <c r="L2337" i="18"/>
  <c r="K2337" i="18"/>
  <c r="J2337" i="18"/>
  <c r="I2337" i="18"/>
  <c r="H2337" i="18"/>
  <c r="G2337" i="18"/>
  <c r="F2337" i="18"/>
  <c r="E2337" i="18"/>
  <c r="D2337" i="18"/>
  <c r="M2336" i="18"/>
  <c r="L2336" i="18"/>
  <c r="K2336" i="18"/>
  <c r="J2336" i="18"/>
  <c r="I2336" i="18"/>
  <c r="H2336" i="18"/>
  <c r="G2336" i="18"/>
  <c r="F2336" i="18"/>
  <c r="E2336" i="18"/>
  <c r="D2336" i="18"/>
  <c r="M2335" i="18"/>
  <c r="L2335" i="18"/>
  <c r="K2335" i="18"/>
  <c r="J2335" i="18"/>
  <c r="I2335" i="18"/>
  <c r="H2335" i="18"/>
  <c r="G2335" i="18"/>
  <c r="F2335" i="18"/>
  <c r="E2335" i="18"/>
  <c r="D2335" i="18"/>
  <c r="M2334" i="18"/>
  <c r="L2334" i="18"/>
  <c r="K2334" i="18"/>
  <c r="J2334" i="18"/>
  <c r="I2334" i="18"/>
  <c r="H2334" i="18"/>
  <c r="G2334" i="18"/>
  <c r="F2334" i="18"/>
  <c r="E2334" i="18"/>
  <c r="D2334" i="18"/>
  <c r="M2333" i="18"/>
  <c r="L2333" i="18"/>
  <c r="K2333" i="18"/>
  <c r="J2333" i="18"/>
  <c r="I2333" i="18"/>
  <c r="H2333" i="18"/>
  <c r="G2333" i="18"/>
  <c r="F2333" i="18"/>
  <c r="E2333" i="18"/>
  <c r="D2333" i="18"/>
  <c r="M2332" i="18"/>
  <c r="L2332" i="18"/>
  <c r="K2332" i="18"/>
  <c r="J2332" i="18"/>
  <c r="I2332" i="18"/>
  <c r="H2332" i="18"/>
  <c r="G2332" i="18"/>
  <c r="F2332" i="18"/>
  <c r="E2332" i="18"/>
  <c r="D2332" i="18"/>
  <c r="M2331" i="18"/>
  <c r="L2331" i="18"/>
  <c r="K2331" i="18"/>
  <c r="J2331" i="18"/>
  <c r="I2331" i="18"/>
  <c r="H2331" i="18"/>
  <c r="G2331" i="18"/>
  <c r="F2331" i="18"/>
  <c r="E2331" i="18"/>
  <c r="D2331" i="18"/>
  <c r="M2330" i="18"/>
  <c r="L2330" i="18"/>
  <c r="K2330" i="18"/>
  <c r="J2330" i="18"/>
  <c r="I2330" i="18"/>
  <c r="H2330" i="18"/>
  <c r="G2330" i="18"/>
  <c r="F2330" i="18"/>
  <c r="E2330" i="18"/>
  <c r="D2330" i="18"/>
  <c r="M2329" i="18"/>
  <c r="L2329" i="18"/>
  <c r="K2329" i="18"/>
  <c r="J2329" i="18"/>
  <c r="I2329" i="18"/>
  <c r="H2329" i="18"/>
  <c r="G2329" i="18"/>
  <c r="F2329" i="18"/>
  <c r="E2329" i="18"/>
  <c r="D2329" i="18"/>
  <c r="M2328" i="18"/>
  <c r="L2328" i="18"/>
  <c r="K2328" i="18"/>
  <c r="J2328" i="18"/>
  <c r="I2328" i="18"/>
  <c r="H2328" i="18"/>
  <c r="G2328" i="18"/>
  <c r="F2328" i="18"/>
  <c r="E2328" i="18"/>
  <c r="D2328" i="18"/>
  <c r="M2327" i="18"/>
  <c r="L2327" i="18"/>
  <c r="K2327" i="18"/>
  <c r="J2327" i="18"/>
  <c r="I2327" i="18"/>
  <c r="H2327" i="18"/>
  <c r="G2327" i="18"/>
  <c r="F2327" i="18"/>
  <c r="E2327" i="18"/>
  <c r="D2327" i="18"/>
  <c r="M2326" i="18"/>
  <c r="L2326" i="18"/>
  <c r="K2326" i="18"/>
  <c r="J2326" i="18"/>
  <c r="I2326" i="18"/>
  <c r="H2326" i="18"/>
  <c r="G2326" i="18"/>
  <c r="F2326" i="18"/>
  <c r="E2326" i="18"/>
  <c r="D2326" i="18"/>
  <c r="M2325" i="18"/>
  <c r="L2325" i="18"/>
  <c r="K2325" i="18"/>
  <c r="J2325" i="18"/>
  <c r="I2325" i="18"/>
  <c r="H2325" i="18"/>
  <c r="G2325" i="18"/>
  <c r="F2325" i="18"/>
  <c r="E2325" i="18"/>
  <c r="D2325" i="18"/>
  <c r="M2324" i="18"/>
  <c r="L2324" i="18"/>
  <c r="K2324" i="18"/>
  <c r="J2324" i="18"/>
  <c r="I2324" i="18"/>
  <c r="H2324" i="18"/>
  <c r="G2324" i="18"/>
  <c r="F2324" i="18"/>
  <c r="E2324" i="18"/>
  <c r="D2324" i="18"/>
  <c r="M2323" i="18"/>
  <c r="L2323" i="18"/>
  <c r="K2323" i="18"/>
  <c r="J2323" i="18"/>
  <c r="I2323" i="18"/>
  <c r="H2323" i="18"/>
  <c r="G2323" i="18"/>
  <c r="F2323" i="18"/>
  <c r="E2323" i="18"/>
  <c r="D2323" i="18"/>
  <c r="M2322" i="18"/>
  <c r="L2322" i="18"/>
  <c r="K2322" i="18"/>
  <c r="J2322" i="18"/>
  <c r="I2322" i="18"/>
  <c r="H2322" i="18"/>
  <c r="G2322" i="18"/>
  <c r="F2322" i="18"/>
  <c r="E2322" i="18"/>
  <c r="D2322" i="18"/>
  <c r="M2321" i="18"/>
  <c r="L2321" i="18"/>
  <c r="K2321" i="18"/>
  <c r="J2321" i="18"/>
  <c r="I2321" i="18"/>
  <c r="H2321" i="18"/>
  <c r="G2321" i="18"/>
  <c r="F2321" i="18"/>
  <c r="E2321" i="18"/>
  <c r="D2321" i="18"/>
  <c r="M2320" i="18"/>
  <c r="L2320" i="18"/>
  <c r="K2320" i="18"/>
  <c r="J2320" i="18"/>
  <c r="I2320" i="18"/>
  <c r="H2320" i="18"/>
  <c r="G2320" i="18"/>
  <c r="F2320" i="18"/>
  <c r="E2320" i="18"/>
  <c r="D2320" i="18"/>
  <c r="M2319" i="18"/>
  <c r="L2319" i="18"/>
  <c r="K2319" i="18"/>
  <c r="J2319" i="18"/>
  <c r="I2319" i="18"/>
  <c r="H2319" i="18"/>
  <c r="G2319" i="18"/>
  <c r="F2319" i="18"/>
  <c r="E2319" i="18"/>
  <c r="D2319" i="18"/>
  <c r="M2318" i="18"/>
  <c r="L2318" i="18"/>
  <c r="K2318" i="18"/>
  <c r="J2318" i="18"/>
  <c r="I2318" i="18"/>
  <c r="H2318" i="18"/>
  <c r="G2318" i="18"/>
  <c r="F2318" i="18"/>
  <c r="E2318" i="18"/>
  <c r="D2318" i="18"/>
  <c r="M2317" i="18"/>
  <c r="L2317" i="18"/>
  <c r="K2317" i="18"/>
  <c r="J2317" i="18"/>
  <c r="I2317" i="18"/>
  <c r="H2317" i="18"/>
  <c r="G2317" i="18"/>
  <c r="F2317" i="18"/>
  <c r="E2317" i="18"/>
  <c r="D2317" i="18"/>
  <c r="M2316" i="18"/>
  <c r="L2316" i="18"/>
  <c r="K2316" i="18"/>
  <c r="J2316" i="18"/>
  <c r="I2316" i="18"/>
  <c r="H2316" i="18"/>
  <c r="G2316" i="18"/>
  <c r="F2316" i="18"/>
  <c r="E2316" i="18"/>
  <c r="D2316" i="18"/>
  <c r="M2315" i="18"/>
  <c r="L2315" i="18"/>
  <c r="K2315" i="18"/>
  <c r="J2315" i="18"/>
  <c r="I2315" i="18"/>
  <c r="H2315" i="18"/>
  <c r="G2315" i="18"/>
  <c r="F2315" i="18"/>
  <c r="E2315" i="18"/>
  <c r="D2315" i="18"/>
  <c r="M2314" i="18"/>
  <c r="L2314" i="18"/>
  <c r="K2314" i="18"/>
  <c r="J2314" i="18"/>
  <c r="I2314" i="18"/>
  <c r="H2314" i="18"/>
  <c r="G2314" i="18"/>
  <c r="F2314" i="18"/>
  <c r="E2314" i="18"/>
  <c r="D2314" i="18"/>
  <c r="M2313" i="18"/>
  <c r="L2313" i="18"/>
  <c r="K2313" i="18"/>
  <c r="J2313" i="18"/>
  <c r="I2313" i="18"/>
  <c r="H2313" i="18"/>
  <c r="G2313" i="18"/>
  <c r="F2313" i="18"/>
  <c r="E2313" i="18"/>
  <c r="D2313" i="18"/>
  <c r="M2312" i="18"/>
  <c r="L2312" i="18"/>
  <c r="K2312" i="18"/>
  <c r="J2312" i="18"/>
  <c r="I2312" i="18"/>
  <c r="H2312" i="18"/>
  <c r="G2312" i="18"/>
  <c r="F2312" i="18"/>
  <c r="E2312" i="18"/>
  <c r="D2312" i="18"/>
  <c r="M2311" i="18"/>
  <c r="L2311" i="18"/>
  <c r="K2311" i="18"/>
  <c r="J2311" i="18"/>
  <c r="I2311" i="18"/>
  <c r="H2311" i="18"/>
  <c r="G2311" i="18"/>
  <c r="F2311" i="18"/>
  <c r="E2311" i="18"/>
  <c r="D2311" i="18"/>
  <c r="M2310" i="18"/>
  <c r="L2310" i="18"/>
  <c r="K2310" i="18"/>
  <c r="J2310" i="18"/>
  <c r="I2310" i="18"/>
  <c r="H2310" i="18"/>
  <c r="G2310" i="18"/>
  <c r="F2310" i="18"/>
  <c r="E2310" i="18"/>
  <c r="D2310" i="18"/>
  <c r="M2309" i="18"/>
  <c r="L2309" i="18"/>
  <c r="K2309" i="18"/>
  <c r="J2309" i="18"/>
  <c r="I2309" i="18"/>
  <c r="H2309" i="18"/>
  <c r="G2309" i="18"/>
  <c r="F2309" i="18"/>
  <c r="E2309" i="18"/>
  <c r="D2309" i="18"/>
  <c r="M2308" i="18"/>
  <c r="L2308" i="18"/>
  <c r="K2308" i="18"/>
  <c r="J2308" i="18"/>
  <c r="I2308" i="18"/>
  <c r="H2308" i="18"/>
  <c r="G2308" i="18"/>
  <c r="F2308" i="18"/>
  <c r="E2308" i="18"/>
  <c r="D2308" i="18"/>
  <c r="M2307" i="18"/>
  <c r="L2307" i="18"/>
  <c r="K2307" i="18"/>
  <c r="J2307" i="18"/>
  <c r="I2307" i="18"/>
  <c r="H2307" i="18"/>
  <c r="G2307" i="18"/>
  <c r="F2307" i="18"/>
  <c r="E2307" i="18"/>
  <c r="D2307" i="18"/>
  <c r="M2306" i="18"/>
  <c r="L2306" i="18"/>
  <c r="K2306" i="18"/>
  <c r="J2306" i="18"/>
  <c r="I2306" i="18"/>
  <c r="H2306" i="18"/>
  <c r="G2306" i="18"/>
  <c r="F2306" i="18"/>
  <c r="E2306" i="18"/>
  <c r="D2306" i="18"/>
  <c r="M2305" i="18"/>
  <c r="L2305" i="18"/>
  <c r="K2305" i="18"/>
  <c r="J2305" i="18"/>
  <c r="I2305" i="18"/>
  <c r="H2305" i="18"/>
  <c r="G2305" i="18"/>
  <c r="F2305" i="18"/>
  <c r="E2305" i="18"/>
  <c r="D2305" i="18"/>
  <c r="M2304" i="18"/>
  <c r="L2304" i="18"/>
  <c r="K2304" i="18"/>
  <c r="J2304" i="18"/>
  <c r="I2304" i="18"/>
  <c r="H2304" i="18"/>
  <c r="G2304" i="18"/>
  <c r="F2304" i="18"/>
  <c r="E2304" i="18"/>
  <c r="D2304" i="18"/>
  <c r="M2303" i="18"/>
  <c r="L2303" i="18"/>
  <c r="K2303" i="18"/>
  <c r="J2303" i="18"/>
  <c r="I2303" i="18"/>
  <c r="H2303" i="18"/>
  <c r="G2303" i="18"/>
  <c r="F2303" i="18"/>
  <c r="E2303" i="18"/>
  <c r="D2303" i="18"/>
  <c r="M2302" i="18"/>
  <c r="L2302" i="18"/>
  <c r="K2302" i="18"/>
  <c r="J2302" i="18"/>
  <c r="I2302" i="18"/>
  <c r="H2302" i="18"/>
  <c r="G2302" i="18"/>
  <c r="F2302" i="18"/>
  <c r="E2302" i="18"/>
  <c r="D2302" i="18"/>
  <c r="M2301" i="18"/>
  <c r="L2301" i="18"/>
  <c r="K2301" i="18"/>
  <c r="J2301" i="18"/>
  <c r="I2301" i="18"/>
  <c r="H2301" i="18"/>
  <c r="G2301" i="18"/>
  <c r="F2301" i="18"/>
  <c r="E2301" i="18"/>
  <c r="D2301" i="18"/>
  <c r="M2300" i="18"/>
  <c r="L2300" i="18"/>
  <c r="K2300" i="18"/>
  <c r="J2300" i="18"/>
  <c r="I2300" i="18"/>
  <c r="H2300" i="18"/>
  <c r="G2300" i="18"/>
  <c r="F2300" i="18"/>
  <c r="E2300" i="18"/>
  <c r="D2300" i="18"/>
  <c r="M2299" i="18"/>
  <c r="L2299" i="18"/>
  <c r="K2299" i="18"/>
  <c r="J2299" i="18"/>
  <c r="I2299" i="18"/>
  <c r="H2299" i="18"/>
  <c r="G2299" i="18"/>
  <c r="F2299" i="18"/>
  <c r="E2299" i="18"/>
  <c r="D2299" i="18"/>
  <c r="M2298" i="18"/>
  <c r="L2298" i="18"/>
  <c r="K2298" i="18"/>
  <c r="J2298" i="18"/>
  <c r="I2298" i="18"/>
  <c r="H2298" i="18"/>
  <c r="G2298" i="18"/>
  <c r="F2298" i="18"/>
  <c r="E2298" i="18"/>
  <c r="D2298" i="18"/>
  <c r="M2297" i="18"/>
  <c r="L2297" i="18"/>
  <c r="K2297" i="18"/>
  <c r="J2297" i="18"/>
  <c r="I2297" i="18"/>
  <c r="H2297" i="18"/>
  <c r="G2297" i="18"/>
  <c r="F2297" i="18"/>
  <c r="E2297" i="18"/>
  <c r="D2297" i="18"/>
  <c r="M2296" i="18"/>
  <c r="L2296" i="18"/>
  <c r="K2296" i="18"/>
  <c r="J2296" i="18"/>
  <c r="I2296" i="18"/>
  <c r="H2296" i="18"/>
  <c r="G2296" i="18"/>
  <c r="F2296" i="18"/>
  <c r="E2296" i="18"/>
  <c r="D2296" i="18"/>
  <c r="M2295" i="18"/>
  <c r="L2295" i="18"/>
  <c r="K2295" i="18"/>
  <c r="J2295" i="18"/>
  <c r="I2295" i="18"/>
  <c r="H2295" i="18"/>
  <c r="G2295" i="18"/>
  <c r="F2295" i="18"/>
  <c r="E2295" i="18"/>
  <c r="D2295" i="18"/>
  <c r="M2294" i="18"/>
  <c r="L2294" i="18"/>
  <c r="K2294" i="18"/>
  <c r="J2294" i="18"/>
  <c r="I2294" i="18"/>
  <c r="H2294" i="18"/>
  <c r="G2294" i="18"/>
  <c r="F2294" i="18"/>
  <c r="E2294" i="18"/>
  <c r="D2294" i="18"/>
  <c r="M2293" i="18"/>
  <c r="L2293" i="18"/>
  <c r="K2293" i="18"/>
  <c r="J2293" i="18"/>
  <c r="I2293" i="18"/>
  <c r="H2293" i="18"/>
  <c r="G2293" i="18"/>
  <c r="F2293" i="18"/>
  <c r="E2293" i="18"/>
  <c r="D2293" i="18"/>
  <c r="M2292" i="18"/>
  <c r="L2292" i="18"/>
  <c r="K2292" i="18"/>
  <c r="J2292" i="18"/>
  <c r="I2292" i="18"/>
  <c r="H2292" i="18"/>
  <c r="G2292" i="18"/>
  <c r="F2292" i="18"/>
  <c r="E2292" i="18"/>
  <c r="D2292" i="18"/>
  <c r="M2291" i="18"/>
  <c r="L2291" i="18"/>
  <c r="K2291" i="18"/>
  <c r="J2291" i="18"/>
  <c r="I2291" i="18"/>
  <c r="H2291" i="18"/>
  <c r="G2291" i="18"/>
  <c r="F2291" i="18"/>
  <c r="E2291" i="18"/>
  <c r="D2291" i="18"/>
  <c r="M2290" i="18"/>
  <c r="L2290" i="18"/>
  <c r="K2290" i="18"/>
  <c r="J2290" i="18"/>
  <c r="I2290" i="18"/>
  <c r="H2290" i="18"/>
  <c r="G2290" i="18"/>
  <c r="F2290" i="18"/>
  <c r="E2290" i="18"/>
  <c r="D2290" i="18"/>
  <c r="M2289" i="18"/>
  <c r="L2289" i="18"/>
  <c r="K2289" i="18"/>
  <c r="J2289" i="18"/>
  <c r="I2289" i="18"/>
  <c r="H2289" i="18"/>
  <c r="G2289" i="18"/>
  <c r="F2289" i="18"/>
  <c r="E2289" i="18"/>
  <c r="D2289" i="18"/>
  <c r="M2288" i="18"/>
  <c r="L2288" i="18"/>
  <c r="K2288" i="18"/>
  <c r="J2288" i="18"/>
  <c r="I2288" i="18"/>
  <c r="H2288" i="18"/>
  <c r="G2288" i="18"/>
  <c r="F2288" i="18"/>
  <c r="E2288" i="18"/>
  <c r="D2288" i="18"/>
  <c r="M2287" i="18"/>
  <c r="L2287" i="18"/>
  <c r="K2287" i="18"/>
  <c r="J2287" i="18"/>
  <c r="I2287" i="18"/>
  <c r="H2287" i="18"/>
  <c r="G2287" i="18"/>
  <c r="F2287" i="18"/>
  <c r="E2287" i="18"/>
  <c r="D2287" i="18"/>
  <c r="M2286" i="18"/>
  <c r="L2286" i="18"/>
  <c r="K2286" i="18"/>
  <c r="J2286" i="18"/>
  <c r="I2286" i="18"/>
  <c r="H2286" i="18"/>
  <c r="G2286" i="18"/>
  <c r="F2286" i="18"/>
  <c r="E2286" i="18"/>
  <c r="D2286" i="18"/>
  <c r="M2285" i="18"/>
  <c r="L2285" i="18"/>
  <c r="K2285" i="18"/>
  <c r="J2285" i="18"/>
  <c r="I2285" i="18"/>
  <c r="H2285" i="18"/>
  <c r="G2285" i="18"/>
  <c r="F2285" i="18"/>
  <c r="E2285" i="18"/>
  <c r="D2285" i="18"/>
  <c r="M2284" i="18"/>
  <c r="L2284" i="18"/>
  <c r="K2284" i="18"/>
  <c r="J2284" i="18"/>
  <c r="I2284" i="18"/>
  <c r="H2284" i="18"/>
  <c r="G2284" i="18"/>
  <c r="F2284" i="18"/>
  <c r="E2284" i="18"/>
  <c r="D2284" i="18"/>
  <c r="M2283" i="18"/>
  <c r="L2283" i="18"/>
  <c r="K2283" i="18"/>
  <c r="J2283" i="18"/>
  <c r="I2283" i="18"/>
  <c r="H2283" i="18"/>
  <c r="G2283" i="18"/>
  <c r="F2283" i="18"/>
  <c r="E2283" i="18"/>
  <c r="D2283" i="18"/>
  <c r="M2282" i="18"/>
  <c r="L2282" i="18"/>
  <c r="K2282" i="18"/>
  <c r="J2282" i="18"/>
  <c r="I2282" i="18"/>
  <c r="H2282" i="18"/>
  <c r="G2282" i="18"/>
  <c r="F2282" i="18"/>
  <c r="E2282" i="18"/>
  <c r="D2282" i="18"/>
  <c r="M2281" i="18"/>
  <c r="L2281" i="18"/>
  <c r="K2281" i="18"/>
  <c r="J2281" i="18"/>
  <c r="I2281" i="18"/>
  <c r="H2281" i="18"/>
  <c r="G2281" i="18"/>
  <c r="F2281" i="18"/>
  <c r="E2281" i="18"/>
  <c r="D2281" i="18"/>
  <c r="M2280" i="18"/>
  <c r="L2280" i="18"/>
  <c r="K2280" i="18"/>
  <c r="J2280" i="18"/>
  <c r="I2280" i="18"/>
  <c r="H2280" i="18"/>
  <c r="G2280" i="18"/>
  <c r="F2280" i="18"/>
  <c r="E2280" i="18"/>
  <c r="D2280" i="18"/>
  <c r="M2279" i="18"/>
  <c r="L2279" i="18"/>
  <c r="K2279" i="18"/>
  <c r="J2279" i="18"/>
  <c r="I2279" i="18"/>
  <c r="H2279" i="18"/>
  <c r="G2279" i="18"/>
  <c r="F2279" i="18"/>
  <c r="E2279" i="18"/>
  <c r="D2279" i="18"/>
  <c r="M2278" i="18"/>
  <c r="L2278" i="18"/>
  <c r="K2278" i="18"/>
  <c r="J2278" i="18"/>
  <c r="I2278" i="18"/>
  <c r="H2278" i="18"/>
  <c r="G2278" i="18"/>
  <c r="F2278" i="18"/>
  <c r="E2278" i="18"/>
  <c r="D2278" i="18"/>
  <c r="M2277" i="18"/>
  <c r="L2277" i="18"/>
  <c r="K2277" i="18"/>
  <c r="J2277" i="18"/>
  <c r="I2277" i="18"/>
  <c r="H2277" i="18"/>
  <c r="G2277" i="18"/>
  <c r="F2277" i="18"/>
  <c r="E2277" i="18"/>
  <c r="D2277" i="18"/>
  <c r="M2276" i="18"/>
  <c r="L2276" i="18"/>
  <c r="K2276" i="18"/>
  <c r="J2276" i="18"/>
  <c r="I2276" i="18"/>
  <c r="H2276" i="18"/>
  <c r="G2276" i="18"/>
  <c r="F2276" i="18"/>
  <c r="E2276" i="18"/>
  <c r="D2276" i="18"/>
  <c r="M2275" i="18"/>
  <c r="L2275" i="18"/>
  <c r="K2275" i="18"/>
  <c r="J2275" i="18"/>
  <c r="I2275" i="18"/>
  <c r="H2275" i="18"/>
  <c r="G2275" i="18"/>
  <c r="F2275" i="18"/>
  <c r="E2275" i="18"/>
  <c r="D2275" i="18"/>
  <c r="M2274" i="18"/>
  <c r="L2274" i="18"/>
  <c r="K2274" i="18"/>
  <c r="J2274" i="18"/>
  <c r="I2274" i="18"/>
  <c r="H2274" i="18"/>
  <c r="G2274" i="18"/>
  <c r="F2274" i="18"/>
  <c r="E2274" i="18"/>
  <c r="D2274" i="18"/>
  <c r="M2273" i="18"/>
  <c r="L2273" i="18"/>
  <c r="K2273" i="18"/>
  <c r="J2273" i="18"/>
  <c r="I2273" i="18"/>
  <c r="H2273" i="18"/>
  <c r="G2273" i="18"/>
  <c r="F2273" i="18"/>
  <c r="E2273" i="18"/>
  <c r="D2273" i="18"/>
  <c r="M2272" i="18"/>
  <c r="L2272" i="18"/>
  <c r="K2272" i="18"/>
  <c r="J2272" i="18"/>
  <c r="I2272" i="18"/>
  <c r="H2272" i="18"/>
  <c r="G2272" i="18"/>
  <c r="F2272" i="18"/>
  <c r="E2272" i="18"/>
  <c r="D2272" i="18"/>
  <c r="M2271" i="18"/>
  <c r="L2271" i="18"/>
  <c r="K2271" i="18"/>
  <c r="J2271" i="18"/>
  <c r="I2271" i="18"/>
  <c r="H2271" i="18"/>
  <c r="G2271" i="18"/>
  <c r="F2271" i="18"/>
  <c r="E2271" i="18"/>
  <c r="D2271" i="18"/>
  <c r="M2270" i="18"/>
  <c r="L2270" i="18"/>
  <c r="K2270" i="18"/>
  <c r="J2270" i="18"/>
  <c r="I2270" i="18"/>
  <c r="H2270" i="18"/>
  <c r="G2270" i="18"/>
  <c r="F2270" i="18"/>
  <c r="E2270" i="18"/>
  <c r="D2270" i="18"/>
  <c r="M2269" i="18"/>
  <c r="L2269" i="18"/>
  <c r="K2269" i="18"/>
  <c r="J2269" i="18"/>
  <c r="I2269" i="18"/>
  <c r="H2269" i="18"/>
  <c r="G2269" i="18"/>
  <c r="F2269" i="18"/>
  <c r="E2269" i="18"/>
  <c r="D2269" i="18"/>
  <c r="M2268" i="18"/>
  <c r="L2268" i="18"/>
  <c r="K2268" i="18"/>
  <c r="J2268" i="18"/>
  <c r="I2268" i="18"/>
  <c r="H2268" i="18"/>
  <c r="G2268" i="18"/>
  <c r="F2268" i="18"/>
  <c r="E2268" i="18"/>
  <c r="D2268" i="18"/>
  <c r="M2267" i="18"/>
  <c r="L2267" i="18"/>
  <c r="K2267" i="18"/>
  <c r="J2267" i="18"/>
  <c r="I2267" i="18"/>
  <c r="H2267" i="18"/>
  <c r="G2267" i="18"/>
  <c r="F2267" i="18"/>
  <c r="E2267" i="18"/>
  <c r="D2267" i="18"/>
  <c r="M2266" i="18"/>
  <c r="L2266" i="18"/>
  <c r="K2266" i="18"/>
  <c r="J2266" i="18"/>
  <c r="I2266" i="18"/>
  <c r="H2266" i="18"/>
  <c r="G2266" i="18"/>
  <c r="F2266" i="18"/>
  <c r="E2266" i="18"/>
  <c r="D2266" i="18"/>
  <c r="M2265" i="18"/>
  <c r="L2265" i="18"/>
  <c r="K2265" i="18"/>
  <c r="J2265" i="18"/>
  <c r="I2265" i="18"/>
  <c r="H2265" i="18"/>
  <c r="G2265" i="18"/>
  <c r="F2265" i="18"/>
  <c r="E2265" i="18"/>
  <c r="D2265" i="18"/>
  <c r="M2264" i="18"/>
  <c r="L2264" i="18"/>
  <c r="K2264" i="18"/>
  <c r="J2264" i="18"/>
  <c r="I2264" i="18"/>
  <c r="H2264" i="18"/>
  <c r="G2264" i="18"/>
  <c r="F2264" i="18"/>
  <c r="E2264" i="18"/>
  <c r="D2264" i="18"/>
  <c r="M2263" i="18"/>
  <c r="L2263" i="18"/>
  <c r="K2263" i="18"/>
  <c r="J2263" i="18"/>
  <c r="I2263" i="18"/>
  <c r="H2263" i="18"/>
  <c r="G2263" i="18"/>
  <c r="F2263" i="18"/>
  <c r="E2263" i="18"/>
  <c r="D2263" i="18"/>
  <c r="M2262" i="18"/>
  <c r="L2262" i="18"/>
  <c r="K2262" i="18"/>
  <c r="J2262" i="18"/>
  <c r="I2262" i="18"/>
  <c r="H2262" i="18"/>
  <c r="G2262" i="18"/>
  <c r="F2262" i="18"/>
  <c r="E2262" i="18"/>
  <c r="D2262" i="18"/>
  <c r="M2261" i="18"/>
  <c r="L2261" i="18"/>
  <c r="K2261" i="18"/>
  <c r="J2261" i="18"/>
  <c r="I2261" i="18"/>
  <c r="H2261" i="18"/>
  <c r="G2261" i="18"/>
  <c r="F2261" i="18"/>
  <c r="E2261" i="18"/>
  <c r="D2261" i="18"/>
  <c r="M2260" i="18"/>
  <c r="L2260" i="18"/>
  <c r="K2260" i="18"/>
  <c r="J2260" i="18"/>
  <c r="I2260" i="18"/>
  <c r="H2260" i="18"/>
  <c r="G2260" i="18"/>
  <c r="F2260" i="18"/>
  <c r="E2260" i="18"/>
  <c r="D2260" i="18"/>
  <c r="M2259" i="18"/>
  <c r="L2259" i="18"/>
  <c r="K2259" i="18"/>
  <c r="J2259" i="18"/>
  <c r="I2259" i="18"/>
  <c r="H2259" i="18"/>
  <c r="G2259" i="18"/>
  <c r="F2259" i="18"/>
  <c r="E2259" i="18"/>
  <c r="D2259" i="18"/>
  <c r="M2258" i="18"/>
  <c r="L2258" i="18"/>
  <c r="K2258" i="18"/>
  <c r="J2258" i="18"/>
  <c r="I2258" i="18"/>
  <c r="H2258" i="18"/>
  <c r="G2258" i="18"/>
  <c r="F2258" i="18"/>
  <c r="E2258" i="18"/>
  <c r="D2258" i="18"/>
  <c r="M2257" i="18"/>
  <c r="L2257" i="18"/>
  <c r="K2257" i="18"/>
  <c r="J2257" i="18"/>
  <c r="I2257" i="18"/>
  <c r="H2257" i="18"/>
  <c r="G2257" i="18"/>
  <c r="F2257" i="18"/>
  <c r="E2257" i="18"/>
  <c r="D2257" i="18"/>
  <c r="M2256" i="18"/>
  <c r="L2256" i="18"/>
  <c r="K2256" i="18"/>
  <c r="J2256" i="18"/>
  <c r="I2256" i="18"/>
  <c r="H2256" i="18"/>
  <c r="G2256" i="18"/>
  <c r="F2256" i="18"/>
  <c r="E2256" i="18"/>
  <c r="D2256" i="18"/>
  <c r="M2255" i="18"/>
  <c r="L2255" i="18"/>
  <c r="K2255" i="18"/>
  <c r="J2255" i="18"/>
  <c r="I2255" i="18"/>
  <c r="H2255" i="18"/>
  <c r="G2255" i="18"/>
  <c r="F2255" i="18"/>
  <c r="E2255" i="18"/>
  <c r="D2255" i="18"/>
  <c r="M2254" i="18"/>
  <c r="L2254" i="18"/>
  <c r="K2254" i="18"/>
  <c r="J2254" i="18"/>
  <c r="I2254" i="18"/>
  <c r="H2254" i="18"/>
  <c r="G2254" i="18"/>
  <c r="F2254" i="18"/>
  <c r="E2254" i="18"/>
  <c r="D2254" i="18"/>
  <c r="M2253" i="18"/>
  <c r="L2253" i="18"/>
  <c r="K2253" i="18"/>
  <c r="J2253" i="18"/>
  <c r="I2253" i="18"/>
  <c r="H2253" i="18"/>
  <c r="G2253" i="18"/>
  <c r="F2253" i="18"/>
  <c r="E2253" i="18"/>
  <c r="D2253" i="18"/>
  <c r="M2252" i="18"/>
  <c r="L2252" i="18"/>
  <c r="K2252" i="18"/>
  <c r="J2252" i="18"/>
  <c r="I2252" i="18"/>
  <c r="H2252" i="18"/>
  <c r="G2252" i="18"/>
  <c r="F2252" i="18"/>
  <c r="E2252" i="18"/>
  <c r="D2252" i="18"/>
  <c r="M2251" i="18"/>
  <c r="L2251" i="18"/>
  <c r="K2251" i="18"/>
  <c r="J2251" i="18"/>
  <c r="I2251" i="18"/>
  <c r="H2251" i="18"/>
  <c r="G2251" i="18"/>
  <c r="F2251" i="18"/>
  <c r="E2251" i="18"/>
  <c r="D2251" i="18"/>
  <c r="M2250" i="18"/>
  <c r="L2250" i="18"/>
  <c r="K2250" i="18"/>
  <c r="J2250" i="18"/>
  <c r="I2250" i="18"/>
  <c r="H2250" i="18"/>
  <c r="G2250" i="18"/>
  <c r="F2250" i="18"/>
  <c r="E2250" i="18"/>
  <c r="D2250" i="18"/>
  <c r="M2249" i="18"/>
  <c r="L2249" i="18"/>
  <c r="K2249" i="18"/>
  <c r="J2249" i="18"/>
  <c r="I2249" i="18"/>
  <c r="H2249" i="18"/>
  <c r="G2249" i="18"/>
  <c r="F2249" i="18"/>
  <c r="E2249" i="18"/>
  <c r="D2249" i="18"/>
  <c r="M2248" i="18"/>
  <c r="L2248" i="18"/>
  <c r="K2248" i="18"/>
  <c r="J2248" i="18"/>
  <c r="I2248" i="18"/>
  <c r="H2248" i="18"/>
  <c r="G2248" i="18"/>
  <c r="F2248" i="18"/>
  <c r="E2248" i="18"/>
  <c r="D2248" i="18"/>
  <c r="M2247" i="18"/>
  <c r="L2247" i="18"/>
  <c r="K2247" i="18"/>
  <c r="J2247" i="18"/>
  <c r="I2247" i="18"/>
  <c r="H2247" i="18"/>
  <c r="G2247" i="18"/>
  <c r="F2247" i="18"/>
  <c r="E2247" i="18"/>
  <c r="D2247" i="18"/>
  <c r="M2246" i="18"/>
  <c r="L2246" i="18"/>
  <c r="K2246" i="18"/>
  <c r="J2246" i="18"/>
  <c r="I2246" i="18"/>
  <c r="H2246" i="18"/>
  <c r="G2246" i="18"/>
  <c r="F2246" i="18"/>
  <c r="E2246" i="18"/>
  <c r="D2246" i="18"/>
  <c r="M2245" i="18"/>
  <c r="L2245" i="18"/>
  <c r="K2245" i="18"/>
  <c r="J2245" i="18"/>
  <c r="I2245" i="18"/>
  <c r="H2245" i="18"/>
  <c r="G2245" i="18"/>
  <c r="F2245" i="18"/>
  <c r="E2245" i="18"/>
  <c r="D2245" i="18"/>
  <c r="M2244" i="18"/>
  <c r="L2244" i="18"/>
  <c r="K2244" i="18"/>
  <c r="J2244" i="18"/>
  <c r="I2244" i="18"/>
  <c r="H2244" i="18"/>
  <c r="G2244" i="18"/>
  <c r="F2244" i="18"/>
  <c r="E2244" i="18"/>
  <c r="D2244" i="18"/>
  <c r="M2243" i="18"/>
  <c r="L2243" i="18"/>
  <c r="K2243" i="18"/>
  <c r="J2243" i="18"/>
  <c r="I2243" i="18"/>
  <c r="H2243" i="18"/>
  <c r="G2243" i="18"/>
  <c r="F2243" i="18"/>
  <c r="E2243" i="18"/>
  <c r="D2243" i="18"/>
  <c r="M2242" i="18"/>
  <c r="L2242" i="18"/>
  <c r="K2242" i="18"/>
  <c r="J2242" i="18"/>
  <c r="I2242" i="18"/>
  <c r="H2242" i="18"/>
  <c r="G2242" i="18"/>
  <c r="F2242" i="18"/>
  <c r="E2242" i="18"/>
  <c r="D2242" i="18"/>
  <c r="M2241" i="18"/>
  <c r="L2241" i="18"/>
  <c r="K2241" i="18"/>
  <c r="J2241" i="18"/>
  <c r="I2241" i="18"/>
  <c r="H2241" i="18"/>
  <c r="G2241" i="18"/>
  <c r="F2241" i="18"/>
  <c r="E2241" i="18"/>
  <c r="D2241" i="18"/>
  <c r="M2240" i="18"/>
  <c r="L2240" i="18"/>
  <c r="K2240" i="18"/>
  <c r="J2240" i="18"/>
  <c r="I2240" i="18"/>
  <c r="H2240" i="18"/>
  <c r="G2240" i="18"/>
  <c r="F2240" i="18"/>
  <c r="E2240" i="18"/>
  <c r="D2240" i="18"/>
  <c r="M2239" i="18"/>
  <c r="L2239" i="18"/>
  <c r="K2239" i="18"/>
  <c r="J2239" i="18"/>
  <c r="I2239" i="18"/>
  <c r="H2239" i="18"/>
  <c r="G2239" i="18"/>
  <c r="F2239" i="18"/>
  <c r="E2239" i="18"/>
  <c r="D2239" i="18"/>
  <c r="M2238" i="18"/>
  <c r="L2238" i="18"/>
  <c r="K2238" i="18"/>
  <c r="J2238" i="18"/>
  <c r="I2238" i="18"/>
  <c r="H2238" i="18"/>
  <c r="G2238" i="18"/>
  <c r="F2238" i="18"/>
  <c r="E2238" i="18"/>
  <c r="D2238" i="18"/>
  <c r="M2237" i="18"/>
  <c r="L2237" i="18"/>
  <c r="K2237" i="18"/>
  <c r="J2237" i="18"/>
  <c r="I2237" i="18"/>
  <c r="H2237" i="18"/>
  <c r="G2237" i="18"/>
  <c r="F2237" i="18"/>
  <c r="E2237" i="18"/>
  <c r="D2237" i="18"/>
  <c r="M2236" i="18"/>
  <c r="L2236" i="18"/>
  <c r="K2236" i="18"/>
  <c r="J2236" i="18"/>
  <c r="I2236" i="18"/>
  <c r="H2236" i="18"/>
  <c r="G2236" i="18"/>
  <c r="F2236" i="18"/>
  <c r="E2236" i="18"/>
  <c r="D2236" i="18"/>
  <c r="M2235" i="18"/>
  <c r="L2235" i="18"/>
  <c r="K2235" i="18"/>
  <c r="J2235" i="18"/>
  <c r="I2235" i="18"/>
  <c r="H2235" i="18"/>
  <c r="G2235" i="18"/>
  <c r="F2235" i="18"/>
  <c r="E2235" i="18"/>
  <c r="D2235" i="18"/>
  <c r="M2234" i="18"/>
  <c r="L2234" i="18"/>
  <c r="K2234" i="18"/>
  <c r="J2234" i="18"/>
  <c r="I2234" i="18"/>
  <c r="H2234" i="18"/>
  <c r="G2234" i="18"/>
  <c r="F2234" i="18"/>
  <c r="E2234" i="18"/>
  <c r="D2234" i="18"/>
  <c r="M2233" i="18"/>
  <c r="L2233" i="18"/>
  <c r="K2233" i="18"/>
  <c r="J2233" i="18"/>
  <c r="I2233" i="18"/>
  <c r="H2233" i="18"/>
  <c r="G2233" i="18"/>
  <c r="F2233" i="18"/>
  <c r="E2233" i="18"/>
  <c r="D2233" i="18"/>
  <c r="M2232" i="18"/>
  <c r="L2232" i="18"/>
  <c r="K2232" i="18"/>
  <c r="J2232" i="18"/>
  <c r="I2232" i="18"/>
  <c r="H2232" i="18"/>
  <c r="G2232" i="18"/>
  <c r="F2232" i="18"/>
  <c r="E2232" i="18"/>
  <c r="D2232" i="18"/>
  <c r="M2231" i="18"/>
  <c r="L2231" i="18"/>
  <c r="K2231" i="18"/>
  <c r="J2231" i="18"/>
  <c r="I2231" i="18"/>
  <c r="H2231" i="18"/>
  <c r="G2231" i="18"/>
  <c r="F2231" i="18"/>
  <c r="E2231" i="18"/>
  <c r="D2231" i="18"/>
  <c r="M2230" i="18"/>
  <c r="L2230" i="18"/>
  <c r="K2230" i="18"/>
  <c r="J2230" i="18"/>
  <c r="I2230" i="18"/>
  <c r="H2230" i="18"/>
  <c r="G2230" i="18"/>
  <c r="F2230" i="18"/>
  <c r="E2230" i="18"/>
  <c r="D2230" i="18"/>
  <c r="M2229" i="18"/>
  <c r="L2229" i="18"/>
  <c r="K2229" i="18"/>
  <c r="J2229" i="18"/>
  <c r="I2229" i="18"/>
  <c r="H2229" i="18"/>
  <c r="G2229" i="18"/>
  <c r="F2229" i="18"/>
  <c r="E2229" i="18"/>
  <c r="D2229" i="18"/>
  <c r="M2228" i="18"/>
  <c r="L2228" i="18"/>
  <c r="K2228" i="18"/>
  <c r="J2228" i="18"/>
  <c r="I2228" i="18"/>
  <c r="H2228" i="18"/>
  <c r="G2228" i="18"/>
  <c r="F2228" i="18"/>
  <c r="E2228" i="18"/>
  <c r="D2228" i="18"/>
  <c r="M2227" i="18"/>
  <c r="L2227" i="18"/>
  <c r="K2227" i="18"/>
  <c r="J2227" i="18"/>
  <c r="I2227" i="18"/>
  <c r="H2227" i="18"/>
  <c r="G2227" i="18"/>
  <c r="F2227" i="18"/>
  <c r="E2227" i="18"/>
  <c r="D2227" i="18"/>
  <c r="M2226" i="18"/>
  <c r="L2226" i="18"/>
  <c r="K2226" i="18"/>
  <c r="J2226" i="18"/>
  <c r="I2226" i="18"/>
  <c r="H2226" i="18"/>
  <c r="G2226" i="18"/>
  <c r="F2226" i="18"/>
  <c r="E2226" i="18"/>
  <c r="D2226" i="18"/>
  <c r="M2225" i="18"/>
  <c r="L2225" i="18"/>
  <c r="K2225" i="18"/>
  <c r="J2225" i="18"/>
  <c r="I2225" i="18"/>
  <c r="H2225" i="18"/>
  <c r="G2225" i="18"/>
  <c r="F2225" i="18"/>
  <c r="E2225" i="18"/>
  <c r="D2225" i="18"/>
  <c r="M2224" i="18"/>
  <c r="L2224" i="18"/>
  <c r="K2224" i="18"/>
  <c r="J2224" i="18"/>
  <c r="I2224" i="18"/>
  <c r="H2224" i="18"/>
  <c r="G2224" i="18"/>
  <c r="F2224" i="18"/>
  <c r="E2224" i="18"/>
  <c r="D2224" i="18"/>
  <c r="M2223" i="18"/>
  <c r="L2223" i="18"/>
  <c r="K2223" i="18"/>
  <c r="J2223" i="18"/>
  <c r="I2223" i="18"/>
  <c r="H2223" i="18"/>
  <c r="G2223" i="18"/>
  <c r="F2223" i="18"/>
  <c r="E2223" i="18"/>
  <c r="D2223" i="18"/>
  <c r="M2222" i="18"/>
  <c r="L2222" i="18"/>
  <c r="K2222" i="18"/>
  <c r="J2222" i="18"/>
  <c r="I2222" i="18"/>
  <c r="H2222" i="18"/>
  <c r="G2222" i="18"/>
  <c r="F2222" i="18"/>
  <c r="E2222" i="18"/>
  <c r="D2222" i="18"/>
  <c r="M2221" i="18"/>
  <c r="L2221" i="18"/>
  <c r="K2221" i="18"/>
  <c r="J2221" i="18"/>
  <c r="I2221" i="18"/>
  <c r="H2221" i="18"/>
  <c r="G2221" i="18"/>
  <c r="F2221" i="18"/>
  <c r="E2221" i="18"/>
  <c r="D2221" i="18"/>
  <c r="M2220" i="18"/>
  <c r="L2220" i="18"/>
  <c r="K2220" i="18"/>
  <c r="J2220" i="18"/>
  <c r="I2220" i="18"/>
  <c r="H2220" i="18"/>
  <c r="G2220" i="18"/>
  <c r="F2220" i="18"/>
  <c r="E2220" i="18"/>
  <c r="D2220" i="18"/>
  <c r="M2219" i="18"/>
  <c r="L2219" i="18"/>
  <c r="K2219" i="18"/>
  <c r="J2219" i="18"/>
  <c r="I2219" i="18"/>
  <c r="H2219" i="18"/>
  <c r="G2219" i="18"/>
  <c r="F2219" i="18"/>
  <c r="E2219" i="18"/>
  <c r="D2219" i="18"/>
  <c r="M2218" i="18"/>
  <c r="L2218" i="18"/>
  <c r="K2218" i="18"/>
  <c r="J2218" i="18"/>
  <c r="I2218" i="18"/>
  <c r="H2218" i="18"/>
  <c r="G2218" i="18"/>
  <c r="F2218" i="18"/>
  <c r="E2218" i="18"/>
  <c r="D2218" i="18"/>
  <c r="M2217" i="18"/>
  <c r="L2217" i="18"/>
  <c r="K2217" i="18"/>
  <c r="J2217" i="18"/>
  <c r="I2217" i="18"/>
  <c r="H2217" i="18"/>
  <c r="G2217" i="18"/>
  <c r="F2217" i="18"/>
  <c r="E2217" i="18"/>
  <c r="D2217" i="18"/>
  <c r="M2216" i="18"/>
  <c r="L2216" i="18"/>
  <c r="K2216" i="18"/>
  <c r="J2216" i="18"/>
  <c r="I2216" i="18"/>
  <c r="H2216" i="18"/>
  <c r="G2216" i="18"/>
  <c r="F2216" i="18"/>
  <c r="E2216" i="18"/>
  <c r="D2216" i="18"/>
  <c r="M2215" i="18"/>
  <c r="L2215" i="18"/>
  <c r="K2215" i="18"/>
  <c r="J2215" i="18"/>
  <c r="I2215" i="18"/>
  <c r="H2215" i="18"/>
  <c r="G2215" i="18"/>
  <c r="F2215" i="18"/>
  <c r="E2215" i="18"/>
  <c r="D2215" i="18"/>
  <c r="M2214" i="18"/>
  <c r="L2214" i="18"/>
  <c r="K2214" i="18"/>
  <c r="J2214" i="18"/>
  <c r="I2214" i="18"/>
  <c r="H2214" i="18"/>
  <c r="G2214" i="18"/>
  <c r="F2214" i="18"/>
  <c r="E2214" i="18"/>
  <c r="D2214" i="18"/>
  <c r="M2213" i="18"/>
  <c r="L2213" i="18"/>
  <c r="K2213" i="18"/>
  <c r="J2213" i="18"/>
  <c r="I2213" i="18"/>
  <c r="H2213" i="18"/>
  <c r="G2213" i="18"/>
  <c r="F2213" i="18"/>
  <c r="E2213" i="18"/>
  <c r="D2213" i="18"/>
  <c r="M2212" i="18"/>
  <c r="L2212" i="18"/>
  <c r="K2212" i="18"/>
  <c r="J2212" i="18"/>
  <c r="I2212" i="18"/>
  <c r="H2212" i="18"/>
  <c r="G2212" i="18"/>
  <c r="F2212" i="18"/>
  <c r="E2212" i="18"/>
  <c r="D2212" i="18"/>
  <c r="M2211" i="18"/>
  <c r="L2211" i="18"/>
  <c r="K2211" i="18"/>
  <c r="J2211" i="18"/>
  <c r="I2211" i="18"/>
  <c r="H2211" i="18"/>
  <c r="G2211" i="18"/>
  <c r="F2211" i="18"/>
  <c r="E2211" i="18"/>
  <c r="D2211" i="18"/>
  <c r="M2210" i="18"/>
  <c r="L2210" i="18"/>
  <c r="K2210" i="18"/>
  <c r="J2210" i="18"/>
  <c r="I2210" i="18"/>
  <c r="H2210" i="18"/>
  <c r="G2210" i="18"/>
  <c r="F2210" i="18"/>
  <c r="E2210" i="18"/>
  <c r="M2209" i="18"/>
  <c r="L2209" i="18"/>
  <c r="K2209" i="18"/>
  <c r="J2209" i="18"/>
  <c r="I2209" i="18"/>
  <c r="H2209" i="18"/>
  <c r="G2209" i="18"/>
  <c r="F2209" i="18"/>
  <c r="E2209" i="18"/>
  <c r="D2209" i="18"/>
  <c r="M2208" i="18"/>
  <c r="L2208" i="18"/>
  <c r="K2208" i="18"/>
  <c r="J2208" i="18"/>
  <c r="I2208" i="18"/>
  <c r="H2208" i="18"/>
  <c r="G2208" i="18"/>
  <c r="F2208" i="18"/>
  <c r="E2208" i="18"/>
  <c r="D2208" i="18"/>
  <c r="M2207" i="18"/>
  <c r="L2207" i="18"/>
  <c r="K2207" i="18"/>
  <c r="J2207" i="18"/>
  <c r="I2207" i="18"/>
  <c r="H2207" i="18"/>
  <c r="G2207" i="18"/>
  <c r="F2207" i="18"/>
  <c r="E2207" i="18"/>
  <c r="D2207" i="18"/>
  <c r="M2206" i="18"/>
  <c r="L2206" i="18"/>
  <c r="K2206" i="18"/>
  <c r="J2206" i="18"/>
  <c r="I2206" i="18"/>
  <c r="H2206" i="18"/>
  <c r="G2206" i="18"/>
  <c r="F2206" i="18"/>
  <c r="E2206" i="18"/>
  <c r="D2206" i="18"/>
  <c r="M2205" i="18"/>
  <c r="L2205" i="18"/>
  <c r="K2205" i="18"/>
  <c r="J2205" i="18"/>
  <c r="I2205" i="18"/>
  <c r="H2205" i="18"/>
  <c r="G2205" i="18"/>
  <c r="F2205" i="18"/>
  <c r="E2205" i="18"/>
  <c r="D2205" i="18"/>
  <c r="M2204" i="18"/>
  <c r="L2204" i="18"/>
  <c r="K2204" i="18"/>
  <c r="J2204" i="18"/>
  <c r="I2204" i="18"/>
  <c r="H2204" i="18"/>
  <c r="G2204" i="18"/>
  <c r="F2204" i="18"/>
  <c r="E2204" i="18"/>
  <c r="D2204" i="18"/>
  <c r="M2203" i="18"/>
  <c r="L2203" i="18"/>
  <c r="K2203" i="18"/>
  <c r="J2203" i="18"/>
  <c r="I2203" i="18"/>
  <c r="H2203" i="18"/>
  <c r="G2203" i="18"/>
  <c r="F2203" i="18"/>
  <c r="E2203" i="18"/>
  <c r="D2203" i="18"/>
  <c r="M2202" i="18"/>
  <c r="L2202" i="18"/>
  <c r="K2202" i="18"/>
  <c r="J2202" i="18"/>
  <c r="I2202" i="18"/>
  <c r="H2202" i="18"/>
  <c r="G2202" i="18"/>
  <c r="F2202" i="18"/>
  <c r="E2202" i="18"/>
  <c r="D2202" i="18"/>
  <c r="M2201" i="18"/>
  <c r="L2201" i="18"/>
  <c r="K2201" i="18"/>
  <c r="J2201" i="18"/>
  <c r="I2201" i="18"/>
  <c r="H2201" i="18"/>
  <c r="G2201" i="18"/>
  <c r="F2201" i="18"/>
  <c r="E2201" i="18"/>
  <c r="D2201" i="18"/>
  <c r="M2200" i="18"/>
  <c r="L2200" i="18"/>
  <c r="K2200" i="18"/>
  <c r="J2200" i="18"/>
  <c r="I2200" i="18"/>
  <c r="H2200" i="18"/>
  <c r="G2200" i="18"/>
  <c r="F2200" i="18"/>
  <c r="E2200" i="18"/>
  <c r="D2200" i="18"/>
  <c r="M2199" i="18"/>
  <c r="L2199" i="18"/>
  <c r="K2199" i="18"/>
  <c r="J2199" i="18"/>
  <c r="I2199" i="18"/>
  <c r="H2199" i="18"/>
  <c r="G2199" i="18"/>
  <c r="F2199" i="18"/>
  <c r="E2199" i="18"/>
  <c r="D2199" i="18"/>
  <c r="M2198" i="18"/>
  <c r="L2198" i="18"/>
  <c r="K2198" i="18"/>
  <c r="J2198" i="18"/>
  <c r="I2198" i="18"/>
  <c r="H2198" i="18"/>
  <c r="G2198" i="18"/>
  <c r="F2198" i="18"/>
  <c r="E2198" i="18"/>
  <c r="D2198" i="18"/>
  <c r="M2197" i="18"/>
  <c r="L2197" i="18"/>
  <c r="K2197" i="18"/>
  <c r="J2197" i="18"/>
  <c r="I2197" i="18"/>
  <c r="H2197" i="18"/>
  <c r="G2197" i="18"/>
  <c r="F2197" i="18"/>
  <c r="E2197" i="18"/>
  <c r="D2197" i="18"/>
  <c r="M2196" i="18"/>
  <c r="L2196" i="18"/>
  <c r="K2196" i="18"/>
  <c r="J2196" i="18"/>
  <c r="I2196" i="18"/>
  <c r="H2196" i="18"/>
  <c r="G2196" i="18"/>
  <c r="F2196" i="18"/>
  <c r="E2196" i="18"/>
  <c r="D2196" i="18"/>
  <c r="M2195" i="18"/>
  <c r="L2195" i="18"/>
  <c r="K2195" i="18"/>
  <c r="J2195" i="18"/>
  <c r="I2195" i="18"/>
  <c r="H2195" i="18"/>
  <c r="G2195" i="18"/>
  <c r="F2195" i="18"/>
  <c r="E2195" i="18"/>
  <c r="D2195" i="18"/>
  <c r="M2194" i="18"/>
  <c r="L2194" i="18"/>
  <c r="K2194" i="18"/>
  <c r="J2194" i="18"/>
  <c r="I2194" i="18"/>
  <c r="H2194" i="18"/>
  <c r="G2194" i="18"/>
  <c r="F2194" i="18"/>
  <c r="E2194" i="18"/>
  <c r="D2194" i="18"/>
  <c r="M2193" i="18"/>
  <c r="L2193" i="18"/>
  <c r="K2193" i="18"/>
  <c r="J2193" i="18"/>
  <c r="I2193" i="18"/>
  <c r="H2193" i="18"/>
  <c r="G2193" i="18"/>
  <c r="F2193" i="18"/>
  <c r="E2193" i="18"/>
  <c r="D2193" i="18"/>
  <c r="M2192" i="18"/>
  <c r="L2192" i="18"/>
  <c r="K2192" i="18"/>
  <c r="J2192" i="18"/>
  <c r="I2192" i="18"/>
  <c r="H2192" i="18"/>
  <c r="G2192" i="18"/>
  <c r="F2192" i="18"/>
  <c r="E2192" i="18"/>
  <c r="D2192" i="18"/>
  <c r="M2191" i="18"/>
  <c r="L2191" i="18"/>
  <c r="K2191" i="18"/>
  <c r="J2191" i="18"/>
  <c r="I2191" i="18"/>
  <c r="H2191" i="18"/>
  <c r="G2191" i="18"/>
  <c r="F2191" i="18"/>
  <c r="E2191" i="18"/>
  <c r="D2191" i="18"/>
  <c r="M2190" i="18"/>
  <c r="L2190" i="18"/>
  <c r="K2190" i="18"/>
  <c r="J2190" i="18"/>
  <c r="I2190" i="18"/>
  <c r="H2190" i="18"/>
  <c r="G2190" i="18"/>
  <c r="F2190" i="18"/>
  <c r="E2190" i="18"/>
  <c r="D2190" i="18"/>
  <c r="M2189" i="18"/>
  <c r="L2189" i="18"/>
  <c r="K2189" i="18"/>
  <c r="J2189" i="18"/>
  <c r="I2189" i="18"/>
  <c r="H2189" i="18"/>
  <c r="G2189" i="18"/>
  <c r="F2189" i="18"/>
  <c r="E2189" i="18"/>
  <c r="D2189" i="18"/>
  <c r="M2188" i="18"/>
  <c r="L2188" i="18"/>
  <c r="K2188" i="18"/>
  <c r="J2188" i="18"/>
  <c r="I2188" i="18"/>
  <c r="H2188" i="18"/>
  <c r="G2188" i="18"/>
  <c r="F2188" i="18"/>
  <c r="E2188" i="18"/>
  <c r="D2188" i="18"/>
  <c r="M2187" i="18"/>
  <c r="L2187" i="18"/>
  <c r="K2187" i="18"/>
  <c r="J2187" i="18"/>
  <c r="I2187" i="18"/>
  <c r="H2187" i="18"/>
  <c r="G2187" i="18"/>
  <c r="F2187" i="18"/>
  <c r="E2187" i="18"/>
  <c r="D2187" i="18"/>
  <c r="M2186" i="18"/>
  <c r="L2186" i="18"/>
  <c r="K2186" i="18"/>
  <c r="J2186" i="18"/>
  <c r="I2186" i="18"/>
  <c r="H2186" i="18"/>
  <c r="G2186" i="18"/>
  <c r="F2186" i="18"/>
  <c r="E2186" i="18"/>
  <c r="D2186" i="18"/>
  <c r="M2185" i="18"/>
  <c r="L2185" i="18"/>
  <c r="K2185" i="18"/>
  <c r="J2185" i="18"/>
  <c r="I2185" i="18"/>
  <c r="H2185" i="18"/>
  <c r="G2185" i="18"/>
  <c r="F2185" i="18"/>
  <c r="E2185" i="18"/>
  <c r="D2185" i="18"/>
  <c r="M2184" i="18"/>
  <c r="L2184" i="18"/>
  <c r="K2184" i="18"/>
  <c r="J2184" i="18"/>
  <c r="I2184" i="18"/>
  <c r="H2184" i="18"/>
  <c r="G2184" i="18"/>
  <c r="F2184" i="18"/>
  <c r="E2184" i="18"/>
  <c r="D2184" i="18"/>
  <c r="M2183" i="18"/>
  <c r="L2183" i="18"/>
  <c r="K2183" i="18"/>
  <c r="J2183" i="18"/>
  <c r="I2183" i="18"/>
  <c r="H2183" i="18"/>
  <c r="G2183" i="18"/>
  <c r="F2183" i="18"/>
  <c r="E2183" i="18"/>
  <c r="D2183" i="18"/>
  <c r="M2182" i="18"/>
  <c r="L2182" i="18"/>
  <c r="K2182" i="18"/>
  <c r="J2182" i="18"/>
  <c r="I2182" i="18"/>
  <c r="H2182" i="18"/>
  <c r="G2182" i="18"/>
  <c r="F2182" i="18"/>
  <c r="E2182" i="18"/>
  <c r="D2182" i="18"/>
  <c r="M2181" i="18"/>
  <c r="L2181" i="18"/>
  <c r="K2181" i="18"/>
  <c r="J2181" i="18"/>
  <c r="I2181" i="18"/>
  <c r="H2181" i="18"/>
  <c r="G2181" i="18"/>
  <c r="F2181" i="18"/>
  <c r="E2181" i="18"/>
  <c r="D2181" i="18"/>
  <c r="M2180" i="18"/>
  <c r="L2180" i="18"/>
  <c r="K2180" i="18"/>
  <c r="J2180" i="18"/>
  <c r="I2180" i="18"/>
  <c r="H2180" i="18"/>
  <c r="G2180" i="18"/>
  <c r="F2180" i="18"/>
  <c r="E2180" i="18"/>
  <c r="D2180" i="18"/>
  <c r="M2179" i="18"/>
  <c r="L2179" i="18"/>
  <c r="K2179" i="18"/>
  <c r="J2179" i="18"/>
  <c r="I2179" i="18"/>
  <c r="H2179" i="18"/>
  <c r="G2179" i="18"/>
  <c r="F2179" i="18"/>
  <c r="E2179" i="18"/>
  <c r="D2179" i="18"/>
  <c r="M2178" i="18"/>
  <c r="L2178" i="18"/>
  <c r="K2178" i="18"/>
  <c r="J2178" i="18"/>
  <c r="I2178" i="18"/>
  <c r="H2178" i="18"/>
  <c r="G2178" i="18"/>
  <c r="F2178" i="18"/>
  <c r="E2178" i="18"/>
  <c r="D2178" i="18"/>
  <c r="M2177" i="18"/>
  <c r="L2177" i="18"/>
  <c r="K2177" i="18"/>
  <c r="J2177" i="18"/>
  <c r="I2177" i="18"/>
  <c r="H2177" i="18"/>
  <c r="G2177" i="18"/>
  <c r="F2177" i="18"/>
  <c r="E2177" i="18"/>
  <c r="D2177" i="18"/>
  <c r="M2176" i="18"/>
  <c r="L2176" i="18"/>
  <c r="K2176" i="18"/>
  <c r="J2176" i="18"/>
  <c r="I2176" i="18"/>
  <c r="H2176" i="18"/>
  <c r="G2176" i="18"/>
  <c r="F2176" i="18"/>
  <c r="E2176" i="18"/>
  <c r="D2176" i="18"/>
  <c r="M2175" i="18"/>
  <c r="L2175" i="18"/>
  <c r="K2175" i="18"/>
  <c r="J2175" i="18"/>
  <c r="I2175" i="18"/>
  <c r="H2175" i="18"/>
  <c r="G2175" i="18"/>
  <c r="F2175" i="18"/>
  <c r="E2175" i="18"/>
  <c r="D2175" i="18"/>
  <c r="M2174" i="18"/>
  <c r="L2174" i="18"/>
  <c r="K2174" i="18"/>
  <c r="J2174" i="18"/>
  <c r="I2174" i="18"/>
  <c r="H2174" i="18"/>
  <c r="G2174" i="18"/>
  <c r="F2174" i="18"/>
  <c r="E2174" i="18"/>
  <c r="D2174" i="18"/>
  <c r="M2173" i="18"/>
  <c r="L2173" i="18"/>
  <c r="K2173" i="18"/>
  <c r="J2173" i="18"/>
  <c r="I2173" i="18"/>
  <c r="H2173" i="18"/>
  <c r="G2173" i="18"/>
  <c r="F2173" i="18"/>
  <c r="E2173" i="18"/>
  <c r="D2173" i="18"/>
  <c r="M2172" i="18"/>
  <c r="L2172" i="18"/>
  <c r="K2172" i="18"/>
  <c r="J2172" i="18"/>
  <c r="I2172" i="18"/>
  <c r="H2172" i="18"/>
  <c r="G2172" i="18"/>
  <c r="F2172" i="18"/>
  <c r="E2172" i="18"/>
  <c r="D2172" i="18"/>
  <c r="M2171" i="18"/>
  <c r="L2171" i="18"/>
  <c r="K2171" i="18"/>
  <c r="J2171" i="18"/>
  <c r="I2171" i="18"/>
  <c r="H2171" i="18"/>
  <c r="G2171" i="18"/>
  <c r="F2171" i="18"/>
  <c r="E2171" i="18"/>
  <c r="D2171" i="18"/>
  <c r="M2170" i="18"/>
  <c r="L2170" i="18"/>
  <c r="K2170" i="18"/>
  <c r="J2170" i="18"/>
  <c r="I2170" i="18"/>
  <c r="H2170" i="18"/>
  <c r="G2170" i="18"/>
  <c r="F2170" i="18"/>
  <c r="E2170" i="18"/>
  <c r="D2170" i="18"/>
  <c r="M2169" i="18"/>
  <c r="L2169" i="18"/>
  <c r="K2169" i="18"/>
  <c r="J2169" i="18"/>
  <c r="I2169" i="18"/>
  <c r="H2169" i="18"/>
  <c r="G2169" i="18"/>
  <c r="F2169" i="18"/>
  <c r="E2169" i="18"/>
  <c r="D2169" i="18"/>
  <c r="M2168" i="18"/>
  <c r="L2168" i="18"/>
  <c r="K2168" i="18"/>
  <c r="J2168" i="18"/>
  <c r="I2168" i="18"/>
  <c r="H2168" i="18"/>
  <c r="G2168" i="18"/>
  <c r="F2168" i="18"/>
  <c r="E2168" i="18"/>
  <c r="D2168" i="18"/>
  <c r="M2167" i="18"/>
  <c r="L2167" i="18"/>
  <c r="K2167" i="18"/>
  <c r="J2167" i="18"/>
  <c r="I2167" i="18"/>
  <c r="H2167" i="18"/>
  <c r="G2167" i="18"/>
  <c r="F2167" i="18"/>
  <c r="E2167" i="18"/>
  <c r="D2167" i="18"/>
  <c r="M2166" i="18"/>
  <c r="L2166" i="18"/>
  <c r="K2166" i="18"/>
  <c r="J2166" i="18"/>
  <c r="I2166" i="18"/>
  <c r="H2166" i="18"/>
  <c r="G2166" i="18"/>
  <c r="F2166" i="18"/>
  <c r="E2166" i="18"/>
  <c r="D2166" i="18"/>
  <c r="M2165" i="18"/>
  <c r="L2165" i="18"/>
  <c r="K2165" i="18"/>
  <c r="J2165" i="18"/>
  <c r="I2165" i="18"/>
  <c r="H2165" i="18"/>
  <c r="G2165" i="18"/>
  <c r="F2165" i="18"/>
  <c r="E2165" i="18"/>
  <c r="D2165" i="18"/>
  <c r="M2164" i="18"/>
  <c r="L2164" i="18"/>
  <c r="K2164" i="18"/>
  <c r="J2164" i="18"/>
  <c r="I2164" i="18"/>
  <c r="H2164" i="18"/>
  <c r="G2164" i="18"/>
  <c r="F2164" i="18"/>
  <c r="E2164" i="18"/>
  <c r="D2164" i="18"/>
  <c r="M2163" i="18"/>
  <c r="L2163" i="18"/>
  <c r="K2163" i="18"/>
  <c r="J2163" i="18"/>
  <c r="I2163" i="18"/>
  <c r="H2163" i="18"/>
  <c r="G2163" i="18"/>
  <c r="F2163" i="18"/>
  <c r="E2163" i="18"/>
  <c r="D2163" i="18"/>
  <c r="M2161" i="18"/>
  <c r="L2161" i="18"/>
  <c r="I2161" i="18"/>
  <c r="H2161" i="18"/>
  <c r="M2159" i="18"/>
  <c r="L2159" i="18"/>
  <c r="K2159" i="18"/>
  <c r="J2159" i="18"/>
  <c r="I2159" i="18"/>
  <c r="H2159" i="18"/>
  <c r="G2159" i="18"/>
  <c r="F2159" i="18"/>
  <c r="E2159" i="18"/>
  <c r="D2159" i="18"/>
  <c r="M2158" i="18"/>
  <c r="L2158" i="18"/>
  <c r="K2158" i="18"/>
  <c r="J2158" i="18"/>
  <c r="I2158" i="18"/>
  <c r="H2158" i="18"/>
  <c r="G2158" i="18"/>
  <c r="F2158" i="18"/>
  <c r="E2158" i="18"/>
  <c r="D2158" i="18"/>
  <c r="M2157" i="18"/>
  <c r="L2157" i="18"/>
  <c r="K2157" i="18"/>
  <c r="J2157" i="18"/>
  <c r="I2157" i="18"/>
  <c r="H2157" i="18"/>
  <c r="G2157" i="18"/>
  <c r="F2157" i="18"/>
  <c r="E2157" i="18"/>
  <c r="D2157" i="18"/>
  <c r="M2156" i="18"/>
  <c r="L2156" i="18"/>
  <c r="K2156" i="18"/>
  <c r="J2156" i="18"/>
  <c r="I2156" i="18"/>
  <c r="H2156" i="18"/>
  <c r="G2156" i="18"/>
  <c r="F2156" i="18"/>
  <c r="E2156" i="18"/>
  <c r="D2156" i="18"/>
  <c r="M2155" i="18"/>
  <c r="L2155" i="18"/>
  <c r="K2155" i="18"/>
  <c r="J2155" i="18"/>
  <c r="I2155" i="18"/>
  <c r="H2155" i="18"/>
  <c r="G2155" i="18"/>
  <c r="F2155" i="18"/>
  <c r="E2155" i="18"/>
  <c r="D2155" i="18"/>
  <c r="M2154" i="18"/>
  <c r="L2154" i="18"/>
  <c r="K2154" i="18"/>
  <c r="J2154" i="18"/>
  <c r="I2154" i="18"/>
  <c r="H2154" i="18"/>
  <c r="G2154" i="18"/>
  <c r="F2154" i="18"/>
  <c r="E2154" i="18"/>
  <c r="D2154" i="18"/>
  <c r="M2153" i="18"/>
  <c r="L2153" i="18"/>
  <c r="K2153" i="18"/>
  <c r="J2153" i="18"/>
  <c r="I2153" i="18"/>
  <c r="H2153" i="18"/>
  <c r="G2153" i="18"/>
  <c r="F2153" i="18"/>
  <c r="E2153" i="18"/>
  <c r="D2153" i="18"/>
  <c r="M2146" i="18"/>
  <c r="L2146" i="18"/>
  <c r="K2146" i="18"/>
  <c r="J2146" i="18"/>
  <c r="I2146" i="18"/>
  <c r="H2146" i="18"/>
  <c r="G2146" i="18"/>
  <c r="F2146" i="18"/>
  <c r="E2146" i="18"/>
  <c r="D2146" i="18"/>
  <c r="M2145" i="18"/>
  <c r="L2145" i="18"/>
  <c r="K2145" i="18"/>
  <c r="J2145" i="18"/>
  <c r="I2145" i="18"/>
  <c r="H2145" i="18"/>
  <c r="G2145" i="18"/>
  <c r="F2145" i="18"/>
  <c r="E2145" i="18"/>
  <c r="D2145" i="18"/>
  <c r="M2144" i="18"/>
  <c r="L2144" i="18"/>
  <c r="K2144" i="18"/>
  <c r="J2144" i="18"/>
  <c r="I2144" i="18"/>
  <c r="H2144" i="18"/>
  <c r="G2144" i="18"/>
  <c r="F2144" i="18"/>
  <c r="E2144" i="18"/>
  <c r="D2144" i="18"/>
  <c r="M2143" i="18"/>
  <c r="L2143" i="18"/>
  <c r="K2143" i="18"/>
  <c r="J2143" i="18"/>
  <c r="I2143" i="18"/>
  <c r="H2143" i="18"/>
  <c r="G2143" i="18"/>
  <c r="F2143" i="18"/>
  <c r="E2143" i="18"/>
  <c r="D2143" i="18"/>
  <c r="M2142" i="18"/>
  <c r="L2142" i="18"/>
  <c r="K2142" i="18"/>
  <c r="J2142" i="18"/>
  <c r="I2142" i="18"/>
  <c r="H2142" i="18"/>
  <c r="G2142" i="18"/>
  <c r="F2142" i="18"/>
  <c r="E2142" i="18"/>
  <c r="D2142" i="18"/>
  <c r="M2141" i="18"/>
  <c r="L2141" i="18"/>
  <c r="K2141" i="18"/>
  <c r="J2141" i="18"/>
  <c r="I2141" i="18"/>
  <c r="H2141" i="18"/>
  <c r="G2141" i="18"/>
  <c r="F2141" i="18"/>
  <c r="E2141" i="18"/>
  <c r="D2141" i="18"/>
  <c r="M2139" i="18"/>
  <c r="L2139" i="18"/>
  <c r="I2139" i="18"/>
  <c r="H2139" i="18"/>
  <c r="M2138" i="18"/>
  <c r="L2138" i="18"/>
  <c r="K2138" i="18"/>
  <c r="J2138" i="18"/>
  <c r="I2138" i="18"/>
  <c r="H2138" i="18"/>
  <c r="G2138" i="18"/>
  <c r="F2138" i="18"/>
  <c r="E2138" i="18"/>
  <c r="D2138" i="18"/>
  <c r="M2137" i="18"/>
  <c r="L2137" i="18"/>
  <c r="K2137" i="18"/>
  <c r="J2137" i="18"/>
  <c r="I2137" i="18"/>
  <c r="H2137" i="18"/>
  <c r="G2137" i="18"/>
  <c r="F2137" i="18"/>
  <c r="E2137" i="18"/>
  <c r="D2137" i="18"/>
  <c r="M2136" i="18"/>
  <c r="L2136" i="18"/>
  <c r="K2136" i="18"/>
  <c r="J2136" i="18"/>
  <c r="I2136" i="18"/>
  <c r="H2136" i="18"/>
  <c r="G2136" i="18"/>
  <c r="F2136" i="18"/>
  <c r="E2136" i="18"/>
  <c r="D2136" i="18"/>
  <c r="M2135" i="18"/>
  <c r="L2135" i="18"/>
  <c r="K2135" i="18"/>
  <c r="J2135" i="18"/>
  <c r="I2135" i="18"/>
  <c r="H2135" i="18"/>
  <c r="G2135" i="18"/>
  <c r="F2135" i="18"/>
  <c r="E2135" i="18"/>
  <c r="D2135" i="18"/>
  <c r="M2134" i="18"/>
  <c r="L2134" i="18"/>
  <c r="K2134" i="18"/>
  <c r="J2134" i="18"/>
  <c r="I2134" i="18"/>
  <c r="H2134" i="18"/>
  <c r="G2134" i="18"/>
  <c r="F2134" i="18"/>
  <c r="E2134" i="18"/>
  <c r="D2134" i="18"/>
  <c r="M2133" i="18"/>
  <c r="L2133" i="18"/>
  <c r="K2133" i="18"/>
  <c r="J2133" i="18"/>
  <c r="I2133" i="18"/>
  <c r="H2133" i="18"/>
  <c r="G2133" i="18"/>
  <c r="F2133" i="18"/>
  <c r="E2133" i="18"/>
  <c r="D2133" i="18"/>
  <c r="M2132" i="18"/>
  <c r="L2132" i="18"/>
  <c r="K2132" i="18"/>
  <c r="J2132" i="18"/>
  <c r="I2132" i="18"/>
  <c r="H2132" i="18"/>
  <c r="G2132" i="18"/>
  <c r="F2132" i="18"/>
  <c r="E2132" i="18"/>
  <c r="D2132" i="18"/>
  <c r="M2131" i="18"/>
  <c r="L2131" i="18"/>
  <c r="K2131" i="18"/>
  <c r="J2131" i="18"/>
  <c r="I2131" i="18"/>
  <c r="H2131" i="18"/>
  <c r="G2131" i="18"/>
  <c r="F2131" i="18"/>
  <c r="E2131" i="18"/>
  <c r="D2131" i="18"/>
  <c r="M2130" i="18"/>
  <c r="L2130" i="18"/>
  <c r="K2130" i="18"/>
  <c r="J2130" i="18"/>
  <c r="I2130" i="18"/>
  <c r="H2130" i="18"/>
  <c r="G2130" i="18"/>
  <c r="F2130" i="18"/>
  <c r="E2130" i="18"/>
  <c r="D2130" i="18"/>
  <c r="M2129" i="18"/>
  <c r="L2129" i="18"/>
  <c r="K2129" i="18"/>
  <c r="J2129" i="18"/>
  <c r="I2129" i="18"/>
  <c r="H2129" i="18"/>
  <c r="G2129" i="18"/>
  <c r="F2129" i="18"/>
  <c r="E2129" i="18"/>
  <c r="D2129" i="18"/>
  <c r="M2128" i="18"/>
  <c r="L2128" i="18"/>
  <c r="K2128" i="18"/>
  <c r="J2128" i="18"/>
  <c r="I2128" i="18"/>
  <c r="H2128" i="18"/>
  <c r="G2128" i="18"/>
  <c r="F2128" i="18"/>
  <c r="E2128" i="18"/>
  <c r="D2128" i="18"/>
  <c r="M2127" i="18"/>
  <c r="L2127" i="18"/>
  <c r="K2127" i="18"/>
  <c r="J2127" i="18"/>
  <c r="I2127" i="18"/>
  <c r="H2127" i="18"/>
  <c r="G2127" i="18"/>
  <c r="F2127" i="18"/>
  <c r="E2127" i="18"/>
  <c r="D2127" i="18"/>
  <c r="M2126" i="18"/>
  <c r="L2126" i="18"/>
  <c r="K2126" i="18"/>
  <c r="J2126" i="18"/>
  <c r="I2126" i="18"/>
  <c r="H2126" i="18"/>
  <c r="G2126" i="18"/>
  <c r="F2126" i="18"/>
  <c r="E2126" i="18"/>
  <c r="D2126" i="18"/>
  <c r="M2125" i="18"/>
  <c r="L2125" i="18"/>
  <c r="K2125" i="18"/>
  <c r="J2125" i="18"/>
  <c r="I2125" i="18"/>
  <c r="H2125" i="18"/>
  <c r="G2125" i="18"/>
  <c r="F2125" i="18"/>
  <c r="E2125" i="18"/>
  <c r="D2125" i="18"/>
  <c r="M2124" i="18"/>
  <c r="L2124" i="18"/>
  <c r="K2124" i="18"/>
  <c r="J2124" i="18"/>
  <c r="I2124" i="18"/>
  <c r="H2124" i="18"/>
  <c r="G2124" i="18"/>
  <c r="F2124" i="18"/>
  <c r="E2124" i="18"/>
  <c r="D2124" i="18"/>
  <c r="M2123" i="18"/>
  <c r="L2123" i="18"/>
  <c r="K2123" i="18"/>
  <c r="J2123" i="18"/>
  <c r="I2123" i="18"/>
  <c r="H2123" i="18"/>
  <c r="G2123" i="18"/>
  <c r="F2123" i="18"/>
  <c r="E2123" i="18"/>
  <c r="D2123" i="18"/>
  <c r="M2114" i="18"/>
  <c r="L2114" i="18"/>
  <c r="K2114" i="18"/>
  <c r="J2114" i="18"/>
  <c r="I2114" i="18"/>
  <c r="H2114" i="18"/>
  <c r="G2114" i="18"/>
  <c r="F2114" i="18"/>
  <c r="E2114" i="18"/>
  <c r="D2114" i="18"/>
  <c r="M2113" i="18"/>
  <c r="L2113" i="18"/>
  <c r="K2113" i="18"/>
  <c r="J2113" i="18"/>
  <c r="I2113" i="18"/>
  <c r="H2113" i="18"/>
  <c r="G2113" i="18"/>
  <c r="F2113" i="18"/>
  <c r="E2113" i="18"/>
  <c r="D2113" i="18"/>
  <c r="M2112" i="18"/>
  <c r="L2112" i="18"/>
  <c r="K2112" i="18"/>
  <c r="J2112" i="18"/>
  <c r="I2112" i="18"/>
  <c r="H2112" i="18"/>
  <c r="G2112" i="18"/>
  <c r="F2112" i="18"/>
  <c r="E2112" i="18"/>
  <c r="D2112" i="18"/>
  <c r="M2111" i="18"/>
  <c r="L2111" i="18"/>
  <c r="K2111" i="18"/>
  <c r="J2111" i="18"/>
  <c r="I2111" i="18"/>
  <c r="H2111" i="18"/>
  <c r="G2111" i="18"/>
  <c r="F2111" i="18"/>
  <c r="E2111" i="18"/>
  <c r="D2111" i="18"/>
  <c r="M2110" i="18"/>
  <c r="L2110" i="18"/>
  <c r="K2110" i="18"/>
  <c r="J2110" i="18"/>
  <c r="I2110" i="18"/>
  <c r="H2110" i="18"/>
  <c r="G2110" i="18"/>
  <c r="F2110" i="18"/>
  <c r="E2110" i="18"/>
  <c r="D2110" i="18"/>
  <c r="M2109" i="18"/>
  <c r="L2109" i="18"/>
  <c r="K2109" i="18"/>
  <c r="J2109" i="18"/>
  <c r="I2109" i="18"/>
  <c r="H2109" i="18"/>
  <c r="G2109" i="18"/>
  <c r="F2109" i="18"/>
  <c r="E2109" i="18"/>
  <c r="D2109" i="18"/>
  <c r="M2108" i="18"/>
  <c r="L2108" i="18"/>
  <c r="K2108" i="18"/>
  <c r="J2108" i="18"/>
  <c r="I2108" i="18"/>
  <c r="H2108" i="18"/>
  <c r="G2108" i="18"/>
  <c r="F2108" i="18"/>
  <c r="E2108" i="18"/>
  <c r="D2108" i="18"/>
  <c r="M2096" i="18"/>
  <c r="L2096" i="18"/>
  <c r="K2096" i="18"/>
  <c r="J2096" i="18"/>
  <c r="I2096" i="18"/>
  <c r="H2096" i="18"/>
  <c r="G2096" i="18"/>
  <c r="F2096" i="18"/>
  <c r="E2096" i="18"/>
  <c r="D2096" i="18"/>
  <c r="M2095" i="18"/>
  <c r="L2095" i="18"/>
  <c r="K2095" i="18"/>
  <c r="J2095" i="18"/>
  <c r="I2095" i="18"/>
  <c r="H2095" i="18"/>
  <c r="G2095" i="18"/>
  <c r="F2095" i="18"/>
  <c r="E2095" i="18"/>
  <c r="D2095" i="18"/>
  <c r="M2094" i="18"/>
  <c r="L2094" i="18"/>
  <c r="K2094" i="18"/>
  <c r="J2094" i="18"/>
  <c r="I2094" i="18"/>
  <c r="H2094" i="18"/>
  <c r="G2094" i="18"/>
  <c r="F2094" i="18"/>
  <c r="E2094" i="18"/>
  <c r="D2094" i="18"/>
  <c r="M2093" i="18"/>
  <c r="L2093" i="18"/>
  <c r="K2093" i="18"/>
  <c r="J2093" i="18"/>
  <c r="I2093" i="18"/>
  <c r="H2093" i="18"/>
  <c r="G2093" i="18"/>
  <c r="F2093" i="18"/>
  <c r="E2093" i="18"/>
  <c r="D2093" i="18"/>
  <c r="M2092" i="18"/>
  <c r="L2092" i="18"/>
  <c r="K2092" i="18"/>
  <c r="J2092" i="18"/>
  <c r="I2092" i="18"/>
  <c r="H2092" i="18"/>
  <c r="G2092" i="18"/>
  <c r="F2092" i="18"/>
  <c r="E2092" i="18"/>
  <c r="D2092" i="18"/>
  <c r="M2091" i="18"/>
  <c r="L2091" i="18"/>
  <c r="K2091" i="18"/>
  <c r="J2091" i="18"/>
  <c r="I2091" i="18"/>
  <c r="H2091" i="18"/>
  <c r="G2091" i="18"/>
  <c r="F2091" i="18"/>
  <c r="E2091" i="18"/>
  <c r="D2091" i="18"/>
  <c r="M2089" i="18"/>
  <c r="L2089" i="18"/>
  <c r="K2089" i="18"/>
  <c r="J2089" i="18"/>
  <c r="I2089" i="18"/>
  <c r="H2089" i="18"/>
  <c r="G2089" i="18"/>
  <c r="F2089" i="18"/>
  <c r="E2089" i="18"/>
  <c r="D2089" i="18"/>
  <c r="M2088" i="18"/>
  <c r="L2088" i="18"/>
  <c r="K2088" i="18"/>
  <c r="J2088" i="18"/>
  <c r="I2088" i="18"/>
  <c r="H2088" i="18"/>
  <c r="G2088" i="18"/>
  <c r="F2088" i="18"/>
  <c r="E2088" i="18"/>
  <c r="D2088" i="18"/>
  <c r="M2087" i="18"/>
  <c r="L2087" i="18"/>
  <c r="K2087" i="18"/>
  <c r="J2087" i="18"/>
  <c r="I2087" i="18"/>
  <c r="H2087" i="18"/>
  <c r="G2087" i="18"/>
  <c r="F2087" i="18"/>
  <c r="E2087" i="18"/>
  <c r="D2087" i="18"/>
  <c r="M2086" i="18"/>
  <c r="L2086" i="18"/>
  <c r="K2086" i="18"/>
  <c r="J2086" i="18"/>
  <c r="I2086" i="18"/>
  <c r="H2086" i="18"/>
  <c r="G2086" i="18"/>
  <c r="F2086" i="18"/>
  <c r="E2086" i="18"/>
  <c r="D2086" i="18"/>
  <c r="M2085" i="18"/>
  <c r="L2085" i="18"/>
  <c r="K2085" i="18"/>
  <c r="J2085" i="18"/>
  <c r="I2085" i="18"/>
  <c r="H2085" i="18"/>
  <c r="G2085" i="18"/>
  <c r="F2085" i="18"/>
  <c r="E2085" i="18"/>
  <c r="D2085" i="18"/>
  <c r="M2084" i="18"/>
  <c r="L2084" i="18"/>
  <c r="K2084" i="18"/>
  <c r="J2084" i="18"/>
  <c r="I2084" i="18"/>
  <c r="H2084" i="18"/>
  <c r="G2084" i="18"/>
  <c r="F2084" i="18"/>
  <c r="E2084" i="18"/>
  <c r="D2084" i="18"/>
  <c r="M2083" i="18"/>
  <c r="L2083" i="18"/>
  <c r="K2083" i="18"/>
  <c r="J2083" i="18"/>
  <c r="I2083" i="18"/>
  <c r="H2083" i="18"/>
  <c r="G2083" i="18"/>
  <c r="F2083" i="18"/>
  <c r="E2083" i="18"/>
  <c r="D2083" i="18"/>
  <c r="M2082" i="18"/>
  <c r="L2082" i="18"/>
  <c r="K2082" i="18"/>
  <c r="J2082" i="18"/>
  <c r="I2082" i="18"/>
  <c r="H2082" i="18"/>
  <c r="G2082" i="18"/>
  <c r="F2082" i="18"/>
  <c r="E2082" i="18"/>
  <c r="D2082" i="18"/>
  <c r="M2081" i="18"/>
  <c r="L2081" i="18"/>
  <c r="K2081" i="18"/>
  <c r="J2081" i="18"/>
  <c r="I2081" i="18"/>
  <c r="H2081" i="18"/>
  <c r="G2081" i="18"/>
  <c r="F2081" i="18"/>
  <c r="E2081" i="18"/>
  <c r="D2081" i="18"/>
  <c r="M2078" i="18"/>
  <c r="L2078" i="18"/>
  <c r="K2078" i="18"/>
  <c r="J2078" i="18"/>
  <c r="I2078" i="18"/>
  <c r="H2078" i="18"/>
  <c r="G2078" i="18"/>
  <c r="F2078" i="18"/>
  <c r="E2078" i="18"/>
  <c r="D2078" i="18"/>
  <c r="M2077" i="18"/>
  <c r="L2077" i="18"/>
  <c r="K2077" i="18"/>
  <c r="J2077" i="18"/>
  <c r="I2077" i="18"/>
  <c r="H2077" i="18"/>
  <c r="G2077" i="18"/>
  <c r="F2077" i="18"/>
  <c r="E2077" i="18"/>
  <c r="D2077" i="18"/>
  <c r="M2076" i="18"/>
  <c r="L2076" i="18"/>
  <c r="K2076" i="18"/>
  <c r="J2076" i="18"/>
  <c r="I2076" i="18"/>
  <c r="H2076" i="18"/>
  <c r="G2076" i="18"/>
  <c r="F2076" i="18"/>
  <c r="E2076" i="18"/>
  <c r="D2076" i="18"/>
  <c r="M2075" i="18"/>
  <c r="L2075" i="18"/>
  <c r="K2075" i="18"/>
  <c r="J2075" i="18"/>
  <c r="I2075" i="18"/>
  <c r="H2075" i="18"/>
  <c r="G2075" i="18"/>
  <c r="F2075" i="18"/>
  <c r="E2075" i="18"/>
  <c r="D2075" i="18"/>
  <c r="M2074" i="18"/>
  <c r="L2074" i="18"/>
  <c r="K2074" i="18"/>
  <c r="J2074" i="18"/>
  <c r="I2074" i="18"/>
  <c r="H2074" i="18"/>
  <c r="G2074" i="18"/>
  <c r="F2074" i="18"/>
  <c r="E2074" i="18"/>
  <c r="D2074" i="18"/>
  <c r="M2073" i="18"/>
  <c r="L2073" i="18"/>
  <c r="K2073" i="18"/>
  <c r="J2073" i="18"/>
  <c r="I2073" i="18"/>
  <c r="H2073" i="18"/>
  <c r="G2073" i="18"/>
  <c r="F2073" i="18"/>
  <c r="E2073" i="18"/>
  <c r="D2073" i="18"/>
  <c r="M2072" i="18"/>
  <c r="L2072" i="18"/>
  <c r="K2072" i="18"/>
  <c r="J2072" i="18"/>
  <c r="I2072" i="18"/>
  <c r="H2072" i="18"/>
  <c r="G2072" i="18"/>
  <c r="F2072" i="18"/>
  <c r="E2072" i="18"/>
  <c r="D2072" i="18"/>
  <c r="M2071" i="18"/>
  <c r="L2071" i="18"/>
  <c r="K2071" i="18"/>
  <c r="J2071" i="18"/>
  <c r="I2071" i="18"/>
  <c r="H2071" i="18"/>
  <c r="G2071" i="18"/>
  <c r="F2071" i="18"/>
  <c r="E2071" i="18"/>
  <c r="D2071" i="18"/>
  <c r="M2067" i="18"/>
  <c r="L2067" i="18"/>
  <c r="K2067" i="18"/>
  <c r="J2067" i="18"/>
  <c r="I2067" i="18"/>
  <c r="H2067" i="18"/>
  <c r="G2067" i="18"/>
  <c r="F2067" i="18"/>
  <c r="E2067" i="18"/>
  <c r="D2067" i="18"/>
  <c r="M2066" i="18"/>
  <c r="L2066" i="18"/>
  <c r="K2066" i="18"/>
  <c r="J2066" i="18"/>
  <c r="I2066" i="18"/>
  <c r="H2066" i="18"/>
  <c r="G2066" i="18"/>
  <c r="F2066" i="18"/>
  <c r="E2066" i="18"/>
  <c r="D2066" i="18"/>
  <c r="M2065" i="18"/>
  <c r="L2065" i="18"/>
  <c r="K2065" i="18"/>
  <c r="J2065" i="18"/>
  <c r="I2065" i="18"/>
  <c r="H2065" i="18"/>
  <c r="G2065" i="18"/>
  <c r="F2065" i="18"/>
  <c r="E2065" i="18"/>
  <c r="D2065" i="18"/>
  <c r="M2064" i="18"/>
  <c r="L2064" i="18"/>
  <c r="K2064" i="18"/>
  <c r="J2064" i="18"/>
  <c r="I2064" i="18"/>
  <c r="H2064" i="18"/>
  <c r="G2064" i="18"/>
  <c r="F2064" i="18"/>
  <c r="E2064" i="18"/>
  <c r="D2064" i="18"/>
  <c r="M2063" i="18"/>
  <c r="L2063" i="18"/>
  <c r="K2063" i="18"/>
  <c r="J2063" i="18"/>
  <c r="I2063" i="18"/>
  <c r="H2063" i="18"/>
  <c r="G2063" i="18"/>
  <c r="F2063" i="18"/>
  <c r="E2063" i="18"/>
  <c r="D2063" i="18"/>
  <c r="M2062" i="18"/>
  <c r="L2062" i="18"/>
  <c r="K2062" i="18"/>
  <c r="J2062" i="18"/>
  <c r="I2062" i="18"/>
  <c r="H2062" i="18"/>
  <c r="G2062" i="18"/>
  <c r="F2062" i="18"/>
  <c r="E2062" i="18"/>
  <c r="D2062" i="18"/>
  <c r="M2061" i="18"/>
  <c r="L2061" i="18"/>
  <c r="K2061" i="18"/>
  <c r="J2061" i="18"/>
  <c r="I2061" i="18"/>
  <c r="H2061" i="18"/>
  <c r="G2061" i="18"/>
  <c r="F2061" i="18"/>
  <c r="E2061" i="18"/>
  <c r="D2061" i="18"/>
  <c r="M2060" i="18"/>
  <c r="L2060" i="18"/>
  <c r="K2060" i="18"/>
  <c r="J2060" i="18"/>
  <c r="I2060" i="18"/>
  <c r="H2060" i="18"/>
  <c r="G2060" i="18"/>
  <c r="F2060" i="18"/>
  <c r="E2060" i="18"/>
  <c r="D2060" i="18"/>
  <c r="M2059" i="18"/>
  <c r="L2059" i="18"/>
  <c r="K2059" i="18"/>
  <c r="J2059" i="18"/>
  <c r="I2059" i="18"/>
  <c r="H2059" i="18"/>
  <c r="G2059" i="18"/>
  <c r="F2059" i="18"/>
  <c r="E2059" i="18"/>
  <c r="D2059" i="18"/>
  <c r="M2058" i="18"/>
  <c r="L2058" i="18"/>
  <c r="K2058" i="18"/>
  <c r="J2058" i="18"/>
  <c r="I2058" i="18"/>
  <c r="H2058" i="18"/>
  <c r="G2058" i="18"/>
  <c r="F2058" i="18"/>
  <c r="E2058" i="18"/>
  <c r="D2058" i="18"/>
  <c r="M2057" i="18"/>
  <c r="L2057" i="18"/>
  <c r="K2057" i="18"/>
  <c r="J2057" i="18"/>
  <c r="I2057" i="18"/>
  <c r="H2057" i="18"/>
  <c r="G2057" i="18"/>
  <c r="F2057" i="18"/>
  <c r="E2057" i="18"/>
  <c r="D2057" i="18"/>
  <c r="M2056" i="18"/>
  <c r="L2056" i="18"/>
  <c r="K2056" i="18"/>
  <c r="J2056" i="18"/>
  <c r="I2056" i="18"/>
  <c r="H2056" i="18"/>
  <c r="G2056" i="18"/>
  <c r="F2056" i="18"/>
  <c r="E2056" i="18"/>
  <c r="D2056" i="18"/>
  <c r="M2055" i="18"/>
  <c r="L2055" i="18"/>
  <c r="K2055" i="18"/>
  <c r="J2055" i="18"/>
  <c r="I2055" i="18"/>
  <c r="H2055" i="18"/>
  <c r="G2055" i="18"/>
  <c r="F2055" i="18"/>
  <c r="E2055" i="18"/>
  <c r="D2055" i="18"/>
  <c r="M2044" i="18"/>
  <c r="L2044" i="18"/>
  <c r="K2044" i="18"/>
  <c r="J2044" i="18"/>
  <c r="I2044" i="18"/>
  <c r="H2044" i="18"/>
  <c r="G2044" i="18"/>
  <c r="F2044" i="18"/>
  <c r="E2044" i="18"/>
  <c r="D2044" i="18"/>
  <c r="M2043" i="18"/>
  <c r="L2043" i="18"/>
  <c r="K2043" i="18"/>
  <c r="J2043" i="18"/>
  <c r="I2043" i="18"/>
  <c r="H2043" i="18"/>
  <c r="G2043" i="18"/>
  <c r="F2043" i="18"/>
  <c r="E2043" i="18"/>
  <c r="D2043" i="18"/>
  <c r="M2042" i="18"/>
  <c r="L2042" i="18"/>
  <c r="K2042" i="18"/>
  <c r="J2042" i="18"/>
  <c r="I2042" i="18"/>
  <c r="H2042" i="18"/>
  <c r="G2042" i="18"/>
  <c r="F2042" i="18"/>
  <c r="E2042" i="18"/>
  <c r="D2042" i="18"/>
  <c r="M2041" i="18"/>
  <c r="L2041" i="18"/>
  <c r="K2041" i="18"/>
  <c r="J2041" i="18"/>
  <c r="I2041" i="18"/>
  <c r="H2041" i="18"/>
  <c r="G2041" i="18"/>
  <c r="F2041" i="18"/>
  <c r="E2041" i="18"/>
  <c r="D2041" i="18"/>
  <c r="M2040" i="18"/>
  <c r="L2040" i="18"/>
  <c r="K2040" i="18"/>
  <c r="J2040" i="18"/>
  <c r="I2040" i="18"/>
  <c r="H2040" i="18"/>
  <c r="G2040" i="18"/>
  <c r="F2040" i="18"/>
  <c r="E2040" i="18"/>
  <c r="D2040" i="18"/>
  <c r="M2039" i="18"/>
  <c r="L2039" i="18"/>
  <c r="K2039" i="18"/>
  <c r="J2039" i="18"/>
  <c r="I2039" i="18"/>
  <c r="H2039" i="18"/>
  <c r="G2039" i="18"/>
  <c r="F2039" i="18"/>
  <c r="E2039" i="18"/>
  <c r="D2039" i="18"/>
  <c r="M2038" i="18"/>
  <c r="L2038" i="18"/>
  <c r="K2038" i="18"/>
  <c r="J2038" i="18"/>
  <c r="I2038" i="18"/>
  <c r="H2038" i="18"/>
  <c r="G2038" i="18"/>
  <c r="F2038" i="18"/>
  <c r="E2038" i="18"/>
  <c r="D2038" i="18"/>
  <c r="M2037" i="18"/>
  <c r="L2037" i="18"/>
  <c r="K2037" i="18"/>
  <c r="J2037" i="18"/>
  <c r="I2037" i="18"/>
  <c r="H2037" i="18"/>
  <c r="G2037" i="18"/>
  <c r="F2037" i="18"/>
  <c r="E2037" i="18"/>
  <c r="D2037" i="18"/>
  <c r="M2036" i="18"/>
  <c r="L2036" i="18"/>
  <c r="K2036" i="18"/>
  <c r="J2036" i="18"/>
  <c r="I2036" i="18"/>
  <c r="H2036" i="18"/>
  <c r="G2036" i="18"/>
  <c r="F2036" i="18"/>
  <c r="E2036" i="18"/>
  <c r="D2036" i="18"/>
  <c r="M2035" i="18"/>
  <c r="L2035" i="18"/>
  <c r="K2035" i="18"/>
  <c r="J2035" i="18"/>
  <c r="I2035" i="18"/>
  <c r="H2035" i="18"/>
  <c r="G2035" i="18"/>
  <c r="F2035" i="18"/>
  <c r="E2035" i="18"/>
  <c r="D2035" i="18"/>
  <c r="M2034" i="18"/>
  <c r="L2034" i="18"/>
  <c r="K2034" i="18"/>
  <c r="J2034" i="18"/>
  <c r="I2034" i="18"/>
  <c r="H2034" i="18"/>
  <c r="G2034" i="18"/>
  <c r="F2034" i="18"/>
  <c r="E2034" i="18"/>
  <c r="D2034" i="18"/>
  <c r="M2033" i="18"/>
  <c r="L2033" i="18"/>
  <c r="K2033" i="18"/>
  <c r="J2033" i="18"/>
  <c r="I2033" i="18"/>
  <c r="H2033" i="18"/>
  <c r="G2033" i="18"/>
  <c r="F2033" i="18"/>
  <c r="E2033" i="18"/>
  <c r="D2033" i="18"/>
  <c r="M2032" i="18"/>
  <c r="L2032" i="18"/>
  <c r="K2032" i="18"/>
  <c r="J2032" i="18"/>
  <c r="I2032" i="18"/>
  <c r="H2032" i="18"/>
  <c r="G2032" i="18"/>
  <c r="F2032" i="18"/>
  <c r="E2032" i="18"/>
  <c r="D2032" i="18"/>
  <c r="M2031" i="18"/>
  <c r="L2031" i="18"/>
  <c r="K2031" i="18"/>
  <c r="J2031" i="18"/>
  <c r="I2031" i="18"/>
  <c r="H2031" i="18"/>
  <c r="G2031" i="18"/>
  <c r="F2031" i="18"/>
  <c r="E2031" i="18"/>
  <c r="D2031" i="18"/>
  <c r="M2030" i="18"/>
  <c r="L2030" i="18"/>
  <c r="K2030" i="18"/>
  <c r="J2030" i="18"/>
  <c r="I2030" i="18"/>
  <c r="H2030" i="18"/>
  <c r="G2030" i="18"/>
  <c r="F2030" i="18"/>
  <c r="E2030" i="18"/>
  <c r="D2030" i="18"/>
  <c r="M2029" i="18"/>
  <c r="L2029" i="18"/>
  <c r="K2029" i="18"/>
  <c r="J2029" i="18"/>
  <c r="I2029" i="18"/>
  <c r="H2029" i="18"/>
  <c r="G2029" i="18"/>
  <c r="F2029" i="18"/>
  <c r="E2029" i="18"/>
  <c r="D2029" i="18"/>
  <c r="M2028" i="18"/>
  <c r="L2028" i="18"/>
  <c r="K2028" i="18"/>
  <c r="J2028" i="18"/>
  <c r="I2028" i="18"/>
  <c r="H2028" i="18"/>
  <c r="G2028" i="18"/>
  <c r="F2028" i="18"/>
  <c r="E2028" i="18"/>
  <c r="D2028" i="18"/>
  <c r="M2027" i="18"/>
  <c r="L2027" i="18"/>
  <c r="K2027" i="18"/>
  <c r="J2027" i="18"/>
  <c r="I2027" i="18"/>
  <c r="H2027" i="18"/>
  <c r="G2027" i="18"/>
  <c r="F2027" i="18"/>
  <c r="E2027" i="18"/>
  <c r="D2027" i="18"/>
  <c r="M2026" i="18"/>
  <c r="L2026" i="18"/>
  <c r="K2026" i="18"/>
  <c r="J2026" i="18"/>
  <c r="I2026" i="18"/>
  <c r="H2026" i="18"/>
  <c r="G2026" i="18"/>
  <c r="F2026" i="18"/>
  <c r="E2026" i="18"/>
  <c r="D2026" i="18"/>
  <c r="M2025" i="18"/>
  <c r="L2025" i="18"/>
  <c r="K2025" i="18"/>
  <c r="J2025" i="18"/>
  <c r="I2025" i="18"/>
  <c r="H2025" i="18"/>
  <c r="G2025" i="18"/>
  <c r="F2025" i="18"/>
  <c r="E2025" i="18"/>
  <c r="D2025" i="18"/>
  <c r="M2024" i="18"/>
  <c r="L2024" i="18"/>
  <c r="K2024" i="18"/>
  <c r="J2024" i="18"/>
  <c r="I2024" i="18"/>
  <c r="H2024" i="18"/>
  <c r="G2024" i="18"/>
  <c r="F2024" i="18"/>
  <c r="E2024" i="18"/>
  <c r="D2024" i="18"/>
  <c r="M2023" i="18"/>
  <c r="L2023" i="18"/>
  <c r="K2023" i="18"/>
  <c r="J2023" i="18"/>
  <c r="I2023" i="18"/>
  <c r="H2023" i="18"/>
  <c r="G2023" i="18"/>
  <c r="F2023" i="18"/>
  <c r="E2023" i="18"/>
  <c r="D2023" i="18"/>
  <c r="M2022" i="18"/>
  <c r="L2022" i="18"/>
  <c r="K2022" i="18"/>
  <c r="J2022" i="18"/>
  <c r="I2022" i="18"/>
  <c r="H2022" i="18"/>
  <c r="G2022" i="18"/>
  <c r="F2022" i="18"/>
  <c r="E2022" i="18"/>
  <c r="D2022" i="18"/>
  <c r="M2021" i="18"/>
  <c r="L2021" i="18"/>
  <c r="K2021" i="18"/>
  <c r="J2021" i="18"/>
  <c r="I2021" i="18"/>
  <c r="H2021" i="18"/>
  <c r="G2021" i="18"/>
  <c r="F2021" i="18"/>
  <c r="E2021" i="18"/>
  <c r="D2021" i="18"/>
  <c r="M2020" i="18"/>
  <c r="L2020" i="18"/>
  <c r="K2020" i="18"/>
  <c r="J2020" i="18"/>
  <c r="I2020" i="18"/>
  <c r="H2020" i="18"/>
  <c r="G2020" i="18"/>
  <c r="F2020" i="18"/>
  <c r="E2020" i="18"/>
  <c r="D2020" i="18"/>
  <c r="M2019" i="18"/>
  <c r="L2019" i="18"/>
  <c r="K2019" i="18"/>
  <c r="J2019" i="18"/>
  <c r="I2019" i="18"/>
  <c r="H2019" i="18"/>
  <c r="G2019" i="18"/>
  <c r="F2019" i="18"/>
  <c r="E2019" i="18"/>
  <c r="D2019" i="18"/>
  <c r="M2018" i="18"/>
  <c r="L2018" i="18"/>
  <c r="K2018" i="18"/>
  <c r="J2018" i="18"/>
  <c r="I2018" i="18"/>
  <c r="H2018" i="18"/>
  <c r="G2018" i="18"/>
  <c r="F2018" i="18"/>
  <c r="E2018" i="18"/>
  <c r="D2018" i="18"/>
  <c r="M2017" i="18"/>
  <c r="L2017" i="18"/>
  <c r="K2017" i="18"/>
  <c r="J2017" i="18"/>
  <c r="I2017" i="18"/>
  <c r="H2017" i="18"/>
  <c r="G2017" i="18"/>
  <c r="F2017" i="18"/>
  <c r="E2017" i="18"/>
  <c r="D2017" i="18"/>
  <c r="M2016" i="18"/>
  <c r="L2016" i="18"/>
  <c r="K2016" i="18"/>
  <c r="J2016" i="18"/>
  <c r="I2016" i="18"/>
  <c r="H2016" i="18"/>
  <c r="G2016" i="18"/>
  <c r="F2016" i="18"/>
  <c r="E2016" i="18"/>
  <c r="D2016" i="18"/>
  <c r="M2015" i="18"/>
  <c r="L2015" i="18"/>
  <c r="K2015" i="18"/>
  <c r="J2015" i="18"/>
  <c r="I2015" i="18"/>
  <c r="H2015" i="18"/>
  <c r="G2015" i="18"/>
  <c r="F2015" i="18"/>
  <c r="E2015" i="18"/>
  <c r="D2015" i="18"/>
  <c r="M2014" i="18"/>
  <c r="L2014" i="18"/>
  <c r="K2014" i="18"/>
  <c r="J2014" i="18"/>
  <c r="I2014" i="18"/>
  <c r="H2014" i="18"/>
  <c r="G2014" i="18"/>
  <c r="F2014" i="18"/>
  <c r="E2014" i="18"/>
  <c r="D2014" i="18"/>
  <c r="M2013" i="18"/>
  <c r="L2013" i="18"/>
  <c r="K2013" i="18"/>
  <c r="J2013" i="18"/>
  <c r="I2013" i="18"/>
  <c r="H2013" i="18"/>
  <c r="G2013" i="18"/>
  <c r="F2013" i="18"/>
  <c r="E2013" i="18"/>
  <c r="D2013" i="18"/>
  <c r="M2012" i="18"/>
  <c r="L2012" i="18"/>
  <c r="K2012" i="18"/>
  <c r="J2012" i="18"/>
  <c r="I2012" i="18"/>
  <c r="H2012" i="18"/>
  <c r="G2012" i="18"/>
  <c r="F2012" i="18"/>
  <c r="E2012" i="18"/>
  <c r="D2012" i="18"/>
  <c r="M2011" i="18"/>
  <c r="L2011" i="18"/>
  <c r="K2011" i="18"/>
  <c r="J2011" i="18"/>
  <c r="I2011" i="18"/>
  <c r="H2011" i="18"/>
  <c r="G2011" i="18"/>
  <c r="F2011" i="18"/>
  <c r="E2011" i="18"/>
  <c r="D2011" i="18"/>
  <c r="M2010" i="18"/>
  <c r="L2010" i="18"/>
  <c r="K2010" i="18"/>
  <c r="J2010" i="18"/>
  <c r="I2010" i="18"/>
  <c r="H2010" i="18"/>
  <c r="G2010" i="18"/>
  <c r="F2010" i="18"/>
  <c r="E2010" i="18"/>
  <c r="D2010" i="18"/>
  <c r="M2009" i="18"/>
  <c r="L2009" i="18"/>
  <c r="K2009" i="18"/>
  <c r="J2009" i="18"/>
  <c r="I2009" i="18"/>
  <c r="H2009" i="18"/>
  <c r="G2009" i="18"/>
  <c r="F2009" i="18"/>
  <c r="E2009" i="18"/>
  <c r="D2009" i="18"/>
  <c r="M2008" i="18"/>
  <c r="L2008" i="18"/>
  <c r="K2008" i="18"/>
  <c r="J2008" i="18"/>
  <c r="I2008" i="18"/>
  <c r="H2008" i="18"/>
  <c r="G2008" i="18"/>
  <c r="F2008" i="18"/>
  <c r="E2008" i="18"/>
  <c r="D2008" i="18"/>
  <c r="M2007" i="18"/>
  <c r="L2007" i="18"/>
  <c r="K2007" i="18"/>
  <c r="J2007" i="18"/>
  <c r="I2007" i="18"/>
  <c r="H2007" i="18"/>
  <c r="G2007" i="18"/>
  <c r="F2007" i="18"/>
  <c r="E2007" i="18"/>
  <c r="D2007" i="18"/>
  <c r="M2006" i="18"/>
  <c r="L2006" i="18"/>
  <c r="K2006" i="18"/>
  <c r="J2006" i="18"/>
  <c r="I2006" i="18"/>
  <c r="H2006" i="18"/>
  <c r="G2006" i="18"/>
  <c r="F2006" i="18"/>
  <c r="E2006" i="18"/>
  <c r="D2006" i="18"/>
  <c r="M2005" i="18"/>
  <c r="L2005" i="18"/>
  <c r="K2005" i="18"/>
  <c r="J2005" i="18"/>
  <c r="I2005" i="18"/>
  <c r="H2005" i="18"/>
  <c r="G2005" i="18"/>
  <c r="F2005" i="18"/>
  <c r="E2005" i="18"/>
  <c r="D2005" i="18"/>
  <c r="M2004" i="18"/>
  <c r="L2004" i="18"/>
  <c r="K2004" i="18"/>
  <c r="J2004" i="18"/>
  <c r="I2004" i="18"/>
  <c r="H2004" i="18"/>
  <c r="G2004" i="18"/>
  <c r="F2004" i="18"/>
  <c r="E2004" i="18"/>
  <c r="D2004" i="18"/>
  <c r="M2003" i="18"/>
  <c r="L2003" i="18"/>
  <c r="K2003" i="18"/>
  <c r="J2003" i="18"/>
  <c r="I2003" i="18"/>
  <c r="H2003" i="18"/>
  <c r="G2003" i="18"/>
  <c r="F2003" i="18"/>
  <c r="E2003" i="18"/>
  <c r="D2003" i="18"/>
  <c r="M2002" i="18"/>
  <c r="L2002" i="18"/>
  <c r="K2002" i="18"/>
  <c r="J2002" i="18"/>
  <c r="I2002" i="18"/>
  <c r="H2002" i="18"/>
  <c r="G2002" i="18"/>
  <c r="F2002" i="18"/>
  <c r="E2002" i="18"/>
  <c r="D2002" i="18"/>
  <c r="M2001" i="18"/>
  <c r="L2001" i="18"/>
  <c r="K2001" i="18"/>
  <c r="J2001" i="18"/>
  <c r="I2001" i="18"/>
  <c r="H2001" i="18"/>
  <c r="G2001" i="18"/>
  <c r="F2001" i="18"/>
  <c r="E2001" i="18"/>
  <c r="D2001" i="18"/>
  <c r="M2000" i="18"/>
  <c r="L2000" i="18"/>
  <c r="K2000" i="18"/>
  <c r="J2000" i="18"/>
  <c r="I2000" i="18"/>
  <c r="H2000" i="18"/>
  <c r="G2000" i="18"/>
  <c r="F2000" i="18"/>
  <c r="E2000" i="18"/>
  <c r="D2000" i="18"/>
  <c r="M1999" i="18"/>
  <c r="L1999" i="18"/>
  <c r="K1999" i="18"/>
  <c r="J1999" i="18"/>
  <c r="I1999" i="18"/>
  <c r="H1999" i="18"/>
  <c r="G1999" i="18"/>
  <c r="F1999" i="18"/>
  <c r="E1999" i="18"/>
  <c r="D1999" i="18"/>
  <c r="M1998" i="18"/>
  <c r="L1998" i="18"/>
  <c r="K1998" i="18"/>
  <c r="J1998" i="18"/>
  <c r="I1998" i="18"/>
  <c r="H1998" i="18"/>
  <c r="G1998" i="18"/>
  <c r="F1998" i="18"/>
  <c r="E1998" i="18"/>
  <c r="D1998" i="18"/>
  <c r="M1997" i="18"/>
  <c r="L1997" i="18"/>
  <c r="K1997" i="18"/>
  <c r="J1997" i="18"/>
  <c r="I1997" i="18"/>
  <c r="H1997" i="18"/>
  <c r="G1997" i="18"/>
  <c r="F1997" i="18"/>
  <c r="E1997" i="18"/>
  <c r="D1997" i="18"/>
  <c r="M1996" i="18"/>
  <c r="L1996" i="18"/>
  <c r="K1996" i="18"/>
  <c r="J1996" i="18"/>
  <c r="I1996" i="18"/>
  <c r="H1996" i="18"/>
  <c r="G1996" i="18"/>
  <c r="F1996" i="18"/>
  <c r="E1996" i="18"/>
  <c r="D1996" i="18"/>
  <c r="M1995" i="18"/>
  <c r="L1995" i="18"/>
  <c r="K1995" i="18"/>
  <c r="J1995" i="18"/>
  <c r="I1995" i="18"/>
  <c r="H1995" i="18"/>
  <c r="G1995" i="18"/>
  <c r="F1995" i="18"/>
  <c r="E1995" i="18"/>
  <c r="D1995" i="18"/>
  <c r="M1994" i="18"/>
  <c r="L1994" i="18"/>
  <c r="K1994" i="18"/>
  <c r="J1994" i="18"/>
  <c r="I1994" i="18"/>
  <c r="H1994" i="18"/>
  <c r="G1994" i="18"/>
  <c r="F1994" i="18"/>
  <c r="E1994" i="18"/>
  <c r="D1994" i="18"/>
  <c r="M1993" i="18"/>
  <c r="L1993" i="18"/>
  <c r="K1993" i="18"/>
  <c r="J1993" i="18"/>
  <c r="I1993" i="18"/>
  <c r="H1993" i="18"/>
  <c r="G1993" i="18"/>
  <c r="F1993" i="18"/>
  <c r="E1993" i="18"/>
  <c r="D1993" i="18"/>
  <c r="M1992" i="18"/>
  <c r="L1992" i="18"/>
  <c r="K1992" i="18"/>
  <c r="J1992" i="18"/>
  <c r="I1992" i="18"/>
  <c r="H1992" i="18"/>
  <c r="G1992" i="18"/>
  <c r="F1992" i="18"/>
  <c r="E1992" i="18"/>
  <c r="D1992" i="18"/>
  <c r="M1991" i="18"/>
  <c r="L1991" i="18"/>
  <c r="K1991" i="18"/>
  <c r="J1991" i="18"/>
  <c r="I1991" i="18"/>
  <c r="H1991" i="18"/>
  <c r="G1991" i="18"/>
  <c r="F1991" i="18"/>
  <c r="E1991" i="18"/>
  <c r="D1991" i="18"/>
  <c r="M1990" i="18"/>
  <c r="L1990" i="18"/>
  <c r="K1990" i="18"/>
  <c r="J1990" i="18"/>
  <c r="I1990" i="18"/>
  <c r="H1990" i="18"/>
  <c r="G1990" i="18"/>
  <c r="F1990" i="18"/>
  <c r="E1990" i="18"/>
  <c r="D1990" i="18"/>
  <c r="M1989" i="18"/>
  <c r="L1989" i="18"/>
  <c r="K1989" i="18"/>
  <c r="J1989" i="18"/>
  <c r="I1989" i="18"/>
  <c r="H1989" i="18"/>
  <c r="G1989" i="18"/>
  <c r="F1989" i="18"/>
  <c r="E1989" i="18"/>
  <c r="D1989" i="18"/>
  <c r="M1988" i="18"/>
  <c r="L1988" i="18"/>
  <c r="K1988" i="18"/>
  <c r="J1988" i="18"/>
  <c r="I1988" i="18"/>
  <c r="H1988" i="18"/>
  <c r="G1988" i="18"/>
  <c r="F1988" i="18"/>
  <c r="E1988" i="18"/>
  <c r="D1988" i="18"/>
  <c r="M1987" i="18"/>
  <c r="L1987" i="18"/>
  <c r="K1987" i="18"/>
  <c r="J1987" i="18"/>
  <c r="I1987" i="18"/>
  <c r="H1987" i="18"/>
  <c r="G1987" i="18"/>
  <c r="F1987" i="18"/>
  <c r="E1987" i="18"/>
  <c r="D1987" i="18"/>
  <c r="M1986" i="18"/>
  <c r="L1986" i="18"/>
  <c r="K1986" i="18"/>
  <c r="J1986" i="18"/>
  <c r="I1986" i="18"/>
  <c r="H1986" i="18"/>
  <c r="G1986" i="18"/>
  <c r="F1986" i="18"/>
  <c r="E1986" i="18"/>
  <c r="D1986" i="18"/>
  <c r="M1985" i="18"/>
  <c r="L1985" i="18"/>
  <c r="K1985" i="18"/>
  <c r="J1985" i="18"/>
  <c r="I1985" i="18"/>
  <c r="H1985" i="18"/>
  <c r="G1985" i="18"/>
  <c r="F1985" i="18"/>
  <c r="E1985" i="18"/>
  <c r="D1985" i="18"/>
  <c r="M1972" i="18"/>
  <c r="L1972" i="18"/>
  <c r="I1972" i="18"/>
  <c r="H1972" i="18"/>
  <c r="M1971" i="18"/>
  <c r="L1971" i="18"/>
  <c r="K1971" i="18"/>
  <c r="J1971" i="18"/>
  <c r="I1971" i="18"/>
  <c r="H1971" i="18"/>
  <c r="G1971" i="18"/>
  <c r="F1971" i="18"/>
  <c r="E1971" i="18"/>
  <c r="D1971" i="18"/>
  <c r="M1970" i="18"/>
  <c r="L1970" i="18"/>
  <c r="K1970" i="18"/>
  <c r="J1970" i="18"/>
  <c r="I1970" i="18"/>
  <c r="H1970" i="18"/>
  <c r="G1970" i="18"/>
  <c r="F1970" i="18"/>
  <c r="E1970" i="18"/>
  <c r="D1970" i="18"/>
  <c r="M1967" i="18"/>
  <c r="L1967" i="18"/>
  <c r="K1967" i="18"/>
  <c r="J1967" i="18"/>
  <c r="I1967" i="18"/>
  <c r="H1967" i="18"/>
  <c r="G1967" i="18"/>
  <c r="F1967" i="18"/>
  <c r="E1967" i="18"/>
  <c r="D1967" i="18"/>
  <c r="M1966" i="18"/>
  <c r="L1966" i="18"/>
  <c r="K1966" i="18"/>
  <c r="J1966" i="18"/>
  <c r="I1966" i="18"/>
  <c r="H1966" i="18"/>
  <c r="G1966" i="18"/>
  <c r="F1966" i="18"/>
  <c r="E1966" i="18"/>
  <c r="D1966" i="18"/>
  <c r="M1965" i="18"/>
  <c r="L1965" i="18"/>
  <c r="K1965" i="18"/>
  <c r="J1965" i="18"/>
  <c r="I1965" i="18"/>
  <c r="H1965" i="18"/>
  <c r="G1965" i="18"/>
  <c r="F1965" i="18"/>
  <c r="E1965" i="18"/>
  <c r="D1965" i="18"/>
  <c r="M1963" i="18"/>
  <c r="L1963" i="18"/>
  <c r="I1963" i="18"/>
  <c r="H1963" i="18"/>
  <c r="M1962" i="18"/>
  <c r="L1962" i="18"/>
  <c r="K1962" i="18"/>
  <c r="J1962" i="18"/>
  <c r="I1962" i="18"/>
  <c r="H1962" i="18"/>
  <c r="G1962" i="18"/>
  <c r="F1962" i="18"/>
  <c r="E1962" i="18"/>
  <c r="D1962" i="18"/>
  <c r="M1960" i="18"/>
  <c r="L1960" i="18"/>
  <c r="I1960" i="18"/>
  <c r="H1960" i="18"/>
  <c r="M1959" i="18"/>
  <c r="L1959" i="18"/>
  <c r="K1959" i="18"/>
  <c r="J1959" i="18"/>
  <c r="I1959" i="18"/>
  <c r="H1959" i="18"/>
  <c r="G1959" i="18"/>
  <c r="F1959" i="18"/>
  <c r="E1959" i="18"/>
  <c r="D1959" i="18"/>
  <c r="M1958" i="18"/>
  <c r="L1958" i="18"/>
  <c r="K1958" i="18"/>
  <c r="J1958" i="18"/>
  <c r="I1958" i="18"/>
  <c r="H1958" i="18"/>
  <c r="G1958" i="18"/>
  <c r="F1958" i="18"/>
  <c r="E1958" i="18"/>
  <c r="D1958" i="18"/>
  <c r="M1957" i="18"/>
  <c r="L1957" i="18"/>
  <c r="K1957" i="18"/>
  <c r="J1957" i="18"/>
  <c r="I1957" i="18"/>
  <c r="H1957" i="18"/>
  <c r="G1957" i="18"/>
  <c r="F1957" i="18"/>
  <c r="E1957" i="18"/>
  <c r="D1957" i="18"/>
  <c r="M1956" i="18"/>
  <c r="L1956" i="18"/>
  <c r="K1956" i="18"/>
  <c r="J1956" i="18"/>
  <c r="I1956" i="18"/>
  <c r="H1956" i="18"/>
  <c r="G1956" i="18"/>
  <c r="F1956" i="18"/>
  <c r="E1956" i="18"/>
  <c r="D1956" i="18"/>
  <c r="M1955" i="18"/>
  <c r="L1955" i="18"/>
  <c r="K1955" i="18"/>
  <c r="J1955" i="18"/>
  <c r="I1955" i="18"/>
  <c r="H1955" i="18"/>
  <c r="G1955" i="18"/>
  <c r="F1955" i="18"/>
  <c r="E1955" i="18"/>
  <c r="D1955" i="18"/>
  <c r="M1954" i="18"/>
  <c r="L1954" i="18"/>
  <c r="K1954" i="18"/>
  <c r="J1954" i="18"/>
  <c r="I1954" i="18"/>
  <c r="H1954" i="18"/>
  <c r="G1954" i="18"/>
  <c r="F1954" i="18"/>
  <c r="E1954" i="18"/>
  <c r="D1954" i="18"/>
  <c r="M1953" i="18"/>
  <c r="L1953" i="18"/>
  <c r="K1953" i="18"/>
  <c r="J1953" i="18"/>
  <c r="I1953" i="18"/>
  <c r="H1953" i="18"/>
  <c r="G1953" i="18"/>
  <c r="F1953" i="18"/>
  <c r="E1953" i="18"/>
  <c r="D1953" i="18"/>
  <c r="M1952" i="18"/>
  <c r="L1952" i="18"/>
  <c r="K1952" i="18"/>
  <c r="J1952" i="18"/>
  <c r="I1952" i="18"/>
  <c r="H1952" i="18"/>
  <c r="G1952" i="18"/>
  <c r="F1952" i="18"/>
  <c r="E1952" i="18"/>
  <c r="D1952" i="18"/>
  <c r="M1942" i="18"/>
  <c r="L1942" i="18"/>
  <c r="K1942" i="18"/>
  <c r="J1942" i="18"/>
  <c r="I1942" i="18"/>
  <c r="H1942" i="18"/>
  <c r="G1942" i="18"/>
  <c r="F1942" i="18"/>
  <c r="E1942" i="18"/>
  <c r="D1942" i="18"/>
  <c r="M1941" i="18"/>
  <c r="L1941" i="18"/>
  <c r="K1941" i="18"/>
  <c r="J1941" i="18"/>
  <c r="I1941" i="18"/>
  <c r="H1941" i="18"/>
  <c r="G1941" i="18"/>
  <c r="F1941" i="18"/>
  <c r="E1941" i="18"/>
  <c r="D1941" i="18"/>
  <c r="M1938" i="18"/>
  <c r="L1938" i="18"/>
  <c r="K1938" i="18"/>
  <c r="J1938" i="18"/>
  <c r="I1938" i="18"/>
  <c r="H1938" i="18"/>
  <c r="G1938" i="18"/>
  <c r="F1938" i="18"/>
  <c r="E1938" i="18"/>
  <c r="D1938" i="18"/>
  <c r="M1937" i="18"/>
  <c r="L1937" i="18"/>
  <c r="K1937" i="18"/>
  <c r="J1937" i="18"/>
  <c r="I1937" i="18"/>
  <c r="H1937" i="18"/>
  <c r="G1937" i="18"/>
  <c r="F1937" i="18"/>
  <c r="E1937" i="18"/>
  <c r="D1937" i="18"/>
  <c r="M1936" i="18"/>
  <c r="L1936" i="18"/>
  <c r="K1936" i="18"/>
  <c r="J1936" i="18"/>
  <c r="I1936" i="18"/>
  <c r="H1936" i="18"/>
  <c r="G1936" i="18"/>
  <c r="F1936" i="18"/>
  <c r="E1936" i="18"/>
  <c r="D1936" i="18"/>
  <c r="M1935" i="18"/>
  <c r="L1935" i="18"/>
  <c r="K1935" i="18"/>
  <c r="J1935" i="18"/>
  <c r="I1935" i="18"/>
  <c r="H1935" i="18"/>
  <c r="G1935" i="18"/>
  <c r="F1935" i="18"/>
  <c r="E1935" i="18"/>
  <c r="D1935" i="18"/>
  <c r="M1934" i="18"/>
  <c r="L1934" i="18"/>
  <c r="K1934" i="18"/>
  <c r="J1934" i="18"/>
  <c r="I1934" i="18"/>
  <c r="H1934" i="18"/>
  <c r="G1934" i="18"/>
  <c r="F1934" i="18"/>
  <c r="E1934" i="18"/>
  <c r="D1934" i="18"/>
  <c r="M1932" i="18"/>
  <c r="L1932" i="18"/>
  <c r="K1932" i="18"/>
  <c r="J1932" i="18"/>
  <c r="I1932" i="18"/>
  <c r="H1932" i="18"/>
  <c r="G1932" i="18"/>
  <c r="F1932" i="18"/>
  <c r="E1932" i="18"/>
  <c r="D1932" i="18"/>
  <c r="M1931" i="18"/>
  <c r="L1931" i="18"/>
  <c r="K1931" i="18"/>
  <c r="J1931" i="18"/>
  <c r="I1931" i="18"/>
  <c r="H1931" i="18"/>
  <c r="G1931" i="18"/>
  <c r="F1931" i="18"/>
  <c r="E1931" i="18"/>
  <c r="D1931" i="18"/>
  <c r="M1930" i="18"/>
  <c r="L1930" i="18"/>
  <c r="K1930" i="18"/>
  <c r="J1930" i="18"/>
  <c r="I1930" i="18"/>
  <c r="H1930" i="18"/>
  <c r="G1930" i="18"/>
  <c r="F1930" i="18"/>
  <c r="E1930" i="18"/>
  <c r="D1930" i="18"/>
  <c r="M1927" i="18"/>
  <c r="L1927" i="18"/>
  <c r="K1927" i="18"/>
  <c r="J1927" i="18"/>
  <c r="I1927" i="18"/>
  <c r="H1927" i="18"/>
  <c r="G1927" i="18"/>
  <c r="F1927" i="18"/>
  <c r="E1927" i="18"/>
  <c r="D1927" i="18"/>
  <c r="M1926" i="18"/>
  <c r="L1926" i="18"/>
  <c r="K1926" i="18"/>
  <c r="J1926" i="18"/>
  <c r="I1926" i="18"/>
  <c r="H1926" i="18"/>
  <c r="G1926" i="18"/>
  <c r="F1926" i="18"/>
  <c r="E1926" i="18"/>
  <c r="D1926" i="18"/>
  <c r="M1925" i="18"/>
  <c r="L1925" i="18"/>
  <c r="K1925" i="18"/>
  <c r="J1925" i="18"/>
  <c r="I1925" i="18"/>
  <c r="H1925" i="18"/>
  <c r="G1925" i="18"/>
  <c r="F1925" i="18"/>
  <c r="E1925" i="18"/>
  <c r="D1925" i="18"/>
  <c r="M1924" i="18"/>
  <c r="L1924" i="18"/>
  <c r="K1924" i="18"/>
  <c r="J1924" i="18"/>
  <c r="I1924" i="18"/>
  <c r="H1924" i="18"/>
  <c r="G1924" i="18"/>
  <c r="F1924" i="18"/>
  <c r="E1924" i="18"/>
  <c r="D1924" i="18"/>
  <c r="M1923" i="18"/>
  <c r="L1923" i="18"/>
  <c r="K1923" i="18"/>
  <c r="J1923" i="18"/>
  <c r="I1923" i="18"/>
  <c r="H1923" i="18"/>
  <c r="G1923" i="18"/>
  <c r="F1923" i="18"/>
  <c r="E1923" i="18"/>
  <c r="D1923" i="18"/>
  <c r="M1922" i="18"/>
  <c r="L1922" i="18"/>
  <c r="K1922" i="18"/>
  <c r="J1922" i="18"/>
  <c r="I1922" i="18"/>
  <c r="H1922" i="18"/>
  <c r="G1922" i="18"/>
  <c r="F1922" i="18"/>
  <c r="E1922" i="18"/>
  <c r="D1922" i="18"/>
  <c r="M1921" i="18"/>
  <c r="L1921" i="18"/>
  <c r="K1921" i="18"/>
  <c r="J1921" i="18"/>
  <c r="I1921" i="18"/>
  <c r="H1921" i="18"/>
  <c r="G1921" i="18"/>
  <c r="F1921" i="18"/>
  <c r="E1921" i="18"/>
  <c r="D1921" i="18"/>
  <c r="M1920" i="18"/>
  <c r="L1920" i="18"/>
  <c r="K1920" i="18"/>
  <c r="J1920" i="18"/>
  <c r="I1920" i="18"/>
  <c r="H1920" i="18"/>
  <c r="G1920" i="18"/>
  <c r="F1920" i="18"/>
  <c r="E1920" i="18"/>
  <c r="D1920" i="18"/>
  <c r="M1919" i="18"/>
  <c r="L1919" i="18"/>
  <c r="K1919" i="18"/>
  <c r="J1919" i="18"/>
  <c r="I1919" i="18"/>
  <c r="H1919" i="18"/>
  <c r="G1919" i="18"/>
  <c r="F1919" i="18"/>
  <c r="E1919" i="18"/>
  <c r="D1919" i="18"/>
  <c r="M1918" i="18"/>
  <c r="L1918" i="18"/>
  <c r="K1918" i="18"/>
  <c r="J1918" i="18"/>
  <c r="I1918" i="18"/>
  <c r="H1918" i="18"/>
  <c r="G1918" i="18"/>
  <c r="F1918" i="18"/>
  <c r="E1918" i="18"/>
  <c r="D1918" i="18"/>
  <c r="M1917" i="18"/>
  <c r="L1917" i="18"/>
  <c r="K1917" i="18"/>
  <c r="J1917" i="18"/>
  <c r="I1917" i="18"/>
  <c r="H1917" i="18"/>
  <c r="G1917" i="18"/>
  <c r="F1917" i="18"/>
  <c r="E1917" i="18"/>
  <c r="D1917" i="18"/>
  <c r="M1916" i="18"/>
  <c r="L1916" i="18"/>
  <c r="K1916" i="18"/>
  <c r="J1916" i="18"/>
  <c r="I1916" i="18"/>
  <c r="H1916" i="18"/>
  <c r="G1916" i="18"/>
  <c r="F1916" i="18"/>
  <c r="E1916" i="18"/>
  <c r="D1916" i="18"/>
  <c r="M1915" i="18"/>
  <c r="L1915" i="18"/>
  <c r="K1915" i="18"/>
  <c r="J1915" i="18"/>
  <c r="I1915" i="18"/>
  <c r="H1915" i="18"/>
  <c r="G1915" i="18"/>
  <c r="F1915" i="18"/>
  <c r="E1915" i="18"/>
  <c r="D1915" i="18"/>
  <c r="M1914" i="18"/>
  <c r="L1914" i="18"/>
  <c r="K1914" i="18"/>
  <c r="J1914" i="18"/>
  <c r="I1914" i="18"/>
  <c r="H1914" i="18"/>
  <c r="G1914" i="18"/>
  <c r="F1914" i="18"/>
  <c r="E1914" i="18"/>
  <c r="D1914" i="18"/>
  <c r="M1913" i="18"/>
  <c r="L1913" i="18"/>
  <c r="K1913" i="18"/>
  <c r="J1913" i="18"/>
  <c r="I1913" i="18"/>
  <c r="H1913" i="18"/>
  <c r="G1913" i="18"/>
  <c r="F1913" i="18"/>
  <c r="E1913" i="18"/>
  <c r="D1913" i="18"/>
  <c r="M1912" i="18"/>
  <c r="L1912" i="18"/>
  <c r="K1912" i="18"/>
  <c r="J1912" i="18"/>
  <c r="I1912" i="18"/>
  <c r="H1912" i="18"/>
  <c r="G1912" i="18"/>
  <c r="F1912" i="18"/>
  <c r="E1912" i="18"/>
  <c r="D1912" i="18"/>
  <c r="M1910" i="18"/>
  <c r="L1910" i="18"/>
  <c r="I1910" i="18"/>
  <c r="H1910" i="18"/>
  <c r="M1850" i="18"/>
  <c r="L1850" i="18"/>
  <c r="K1850" i="18"/>
  <c r="J1850" i="18"/>
  <c r="I1850" i="18"/>
  <c r="H1850" i="18"/>
  <c r="G1850" i="18"/>
  <c r="F1850" i="18"/>
  <c r="E1850" i="18"/>
  <c r="D1850" i="18"/>
  <c r="M1845" i="18"/>
  <c r="L1845" i="18"/>
  <c r="K1845" i="18"/>
  <c r="J1845" i="18"/>
  <c r="I1845" i="18"/>
  <c r="H1845" i="18"/>
  <c r="G1845" i="18"/>
  <c r="F1845" i="18"/>
  <c r="E1845" i="18"/>
  <c r="D1845" i="18"/>
  <c r="M1844" i="18"/>
  <c r="L1844" i="18"/>
  <c r="K1844" i="18"/>
  <c r="J1844" i="18"/>
  <c r="I1844" i="18"/>
  <c r="H1844" i="18"/>
  <c r="G1844" i="18"/>
  <c r="F1844" i="18"/>
  <c r="E1844" i="18"/>
  <c r="D1844" i="18"/>
  <c r="M1843" i="18"/>
  <c r="L1843" i="18"/>
  <c r="K1843" i="18"/>
  <c r="J1843" i="18"/>
  <c r="I1843" i="18"/>
  <c r="H1843" i="18"/>
  <c r="G1843" i="18"/>
  <c r="F1843" i="18"/>
  <c r="E1843" i="18"/>
  <c r="D1843" i="18"/>
  <c r="M1842" i="18"/>
  <c r="L1842" i="18"/>
  <c r="K1842" i="18"/>
  <c r="J1842" i="18"/>
  <c r="I1842" i="18"/>
  <c r="H1842" i="18"/>
  <c r="G1842" i="18"/>
  <c r="F1842" i="18"/>
  <c r="E1842" i="18"/>
  <c r="D1842" i="18"/>
  <c r="M1841" i="18"/>
  <c r="L1841" i="18"/>
  <c r="K1841" i="18"/>
  <c r="J1841" i="18"/>
  <c r="I1841" i="18"/>
  <c r="H1841" i="18"/>
  <c r="G1841" i="18"/>
  <c r="F1841" i="18"/>
  <c r="E1841" i="18"/>
  <c r="D1841" i="18"/>
  <c r="M1840" i="18"/>
  <c r="L1840" i="18"/>
  <c r="K1840" i="18"/>
  <c r="J1840" i="18"/>
  <c r="I1840" i="18"/>
  <c r="H1840" i="18"/>
  <c r="G1840" i="18"/>
  <c r="F1840" i="18"/>
  <c r="E1840" i="18"/>
  <c r="D1840" i="18"/>
  <c r="M1839" i="18"/>
  <c r="L1839" i="18"/>
  <c r="K1839" i="18"/>
  <c r="J1839" i="18"/>
  <c r="I1839" i="18"/>
  <c r="H1839" i="18"/>
  <c r="G1839" i="18"/>
  <c r="F1839" i="18"/>
  <c r="E1839" i="18"/>
  <c r="D1839" i="18"/>
  <c r="M1838" i="18"/>
  <c r="L1838" i="18"/>
  <c r="K1838" i="18"/>
  <c r="J1838" i="18"/>
  <c r="I1838" i="18"/>
  <c r="H1838" i="18"/>
  <c r="G1838" i="18"/>
  <c r="F1838" i="18"/>
  <c r="E1838" i="18"/>
  <c r="D1838" i="18"/>
  <c r="M1837" i="18"/>
  <c r="L1837" i="18"/>
  <c r="K1837" i="18"/>
  <c r="J1837" i="18"/>
  <c r="I1837" i="18"/>
  <c r="H1837" i="18"/>
  <c r="G1837" i="18"/>
  <c r="F1837" i="18"/>
  <c r="E1837" i="18"/>
  <c r="D1837" i="18"/>
  <c r="M1836" i="18"/>
  <c r="L1836" i="18"/>
  <c r="K1836" i="18"/>
  <c r="J1836" i="18"/>
  <c r="I1836" i="18"/>
  <c r="H1836" i="18"/>
  <c r="G1836" i="18"/>
  <c r="F1836" i="18"/>
  <c r="E1836" i="18"/>
  <c r="D1836" i="18"/>
  <c r="M1835" i="18"/>
  <c r="L1835" i="18"/>
  <c r="K1835" i="18"/>
  <c r="J1835" i="18"/>
  <c r="I1835" i="18"/>
  <c r="H1835" i="18"/>
  <c r="G1835" i="18"/>
  <c r="F1835" i="18"/>
  <c r="E1835" i="18"/>
  <c r="D1835" i="18"/>
  <c r="M1834" i="18"/>
  <c r="L1834" i="18"/>
  <c r="K1834" i="18"/>
  <c r="J1834" i="18"/>
  <c r="I1834" i="18"/>
  <c r="H1834" i="18"/>
  <c r="G1834" i="18"/>
  <c r="F1834" i="18"/>
  <c r="E1834" i="18"/>
  <c r="D1834" i="18"/>
  <c r="M1833" i="18"/>
  <c r="L1833" i="18"/>
  <c r="K1833" i="18"/>
  <c r="J1833" i="18"/>
  <c r="I1833" i="18"/>
  <c r="H1833" i="18"/>
  <c r="G1833" i="18"/>
  <c r="F1833" i="18"/>
  <c r="E1833" i="18"/>
  <c r="D1833" i="18"/>
  <c r="M1832" i="18"/>
  <c r="L1832" i="18"/>
  <c r="K1832" i="18"/>
  <c r="J1832" i="18"/>
  <c r="I1832" i="18"/>
  <c r="H1832" i="18"/>
  <c r="G1832" i="18"/>
  <c r="F1832" i="18"/>
  <c r="E1832" i="18"/>
  <c r="D1832" i="18"/>
  <c r="M1831" i="18"/>
  <c r="L1831" i="18"/>
  <c r="K1831" i="18"/>
  <c r="J1831" i="18"/>
  <c r="I1831" i="18"/>
  <c r="H1831" i="18"/>
  <c r="G1831" i="18"/>
  <c r="F1831" i="18"/>
  <c r="E1831" i="18"/>
  <c r="D1831" i="18"/>
  <c r="M1830" i="18"/>
  <c r="L1830" i="18"/>
  <c r="K1830" i="18"/>
  <c r="J1830" i="18"/>
  <c r="I1830" i="18"/>
  <c r="H1830" i="18"/>
  <c r="G1830" i="18"/>
  <c r="F1830" i="18"/>
  <c r="E1830" i="18"/>
  <c r="D1830" i="18"/>
  <c r="M1829" i="18"/>
  <c r="L1829" i="18"/>
  <c r="K1829" i="18"/>
  <c r="J1829" i="18"/>
  <c r="I1829" i="18"/>
  <c r="H1829" i="18"/>
  <c r="G1829" i="18"/>
  <c r="F1829" i="18"/>
  <c r="E1829" i="18"/>
  <c r="D1829" i="18"/>
  <c r="M1828" i="18"/>
  <c r="L1828" i="18"/>
  <c r="K1828" i="18"/>
  <c r="J1828" i="18"/>
  <c r="I1828" i="18"/>
  <c r="H1828" i="18"/>
  <c r="G1828" i="18"/>
  <c r="F1828" i="18"/>
  <c r="E1828" i="18"/>
  <c r="D1828" i="18"/>
  <c r="M1827" i="18"/>
  <c r="L1827" i="18"/>
  <c r="K1827" i="18"/>
  <c r="J1827" i="18"/>
  <c r="I1827" i="18"/>
  <c r="H1827" i="18"/>
  <c r="G1827" i="18"/>
  <c r="F1827" i="18"/>
  <c r="E1827" i="18"/>
  <c r="D1827" i="18"/>
  <c r="M1826" i="18"/>
  <c r="L1826" i="18"/>
  <c r="K1826" i="18"/>
  <c r="J1826" i="18"/>
  <c r="I1826" i="18"/>
  <c r="H1826" i="18"/>
  <c r="G1826" i="18"/>
  <c r="F1826" i="18"/>
  <c r="E1826" i="18"/>
  <c r="D1826" i="18"/>
  <c r="M1825" i="18"/>
  <c r="L1825" i="18"/>
  <c r="K1825" i="18"/>
  <c r="J1825" i="18"/>
  <c r="I1825" i="18"/>
  <c r="H1825" i="18"/>
  <c r="G1825" i="18"/>
  <c r="F1825" i="18"/>
  <c r="E1825" i="18"/>
  <c r="D1825" i="18"/>
  <c r="M1824" i="18"/>
  <c r="L1824" i="18"/>
  <c r="K1824" i="18"/>
  <c r="J1824" i="18"/>
  <c r="I1824" i="18"/>
  <c r="H1824" i="18"/>
  <c r="G1824" i="18"/>
  <c r="F1824" i="18"/>
  <c r="E1824" i="18"/>
  <c r="D1824" i="18"/>
  <c r="M1823" i="18"/>
  <c r="L1823" i="18"/>
  <c r="K1823" i="18"/>
  <c r="J1823" i="18"/>
  <c r="I1823" i="18"/>
  <c r="H1823" i="18"/>
  <c r="G1823" i="18"/>
  <c r="F1823" i="18"/>
  <c r="E1823" i="18"/>
  <c r="D1823" i="18"/>
  <c r="M1822" i="18"/>
  <c r="L1822" i="18"/>
  <c r="K1822" i="18"/>
  <c r="J1822" i="18"/>
  <c r="I1822" i="18"/>
  <c r="H1822" i="18"/>
  <c r="G1822" i="18"/>
  <c r="F1822" i="18"/>
  <c r="E1822" i="18"/>
  <c r="D1822" i="18"/>
  <c r="M1821" i="18"/>
  <c r="L1821" i="18"/>
  <c r="K1821" i="18"/>
  <c r="J1821" i="18"/>
  <c r="I1821" i="18"/>
  <c r="H1821" i="18"/>
  <c r="G1821" i="18"/>
  <c r="F1821" i="18"/>
  <c r="E1821" i="18"/>
  <c r="D1821" i="18"/>
  <c r="M1820" i="18"/>
  <c r="L1820" i="18"/>
  <c r="K1820" i="18"/>
  <c r="J1820" i="18"/>
  <c r="I1820" i="18"/>
  <c r="H1820" i="18"/>
  <c r="G1820" i="18"/>
  <c r="F1820" i="18"/>
  <c r="E1820" i="18"/>
  <c r="D1820" i="18"/>
  <c r="M1819" i="18"/>
  <c r="L1819" i="18"/>
  <c r="K1819" i="18"/>
  <c r="J1819" i="18"/>
  <c r="I1819" i="18"/>
  <c r="H1819" i="18"/>
  <c r="G1819" i="18"/>
  <c r="F1819" i="18"/>
  <c r="E1819" i="18"/>
  <c r="D1819" i="18"/>
  <c r="M1818" i="18"/>
  <c r="L1818" i="18"/>
  <c r="K1818" i="18"/>
  <c r="J1818" i="18"/>
  <c r="I1818" i="18"/>
  <c r="H1818" i="18"/>
  <c r="G1818" i="18"/>
  <c r="F1818" i="18"/>
  <c r="E1818" i="18"/>
  <c r="D1818" i="18"/>
  <c r="M1817" i="18"/>
  <c r="L1817" i="18"/>
  <c r="K1817" i="18"/>
  <c r="J1817" i="18"/>
  <c r="I1817" i="18"/>
  <c r="H1817" i="18"/>
  <c r="G1817" i="18"/>
  <c r="F1817" i="18"/>
  <c r="E1817" i="18"/>
  <c r="D1817" i="18"/>
  <c r="M1816" i="18"/>
  <c r="L1816" i="18"/>
  <c r="K1816" i="18"/>
  <c r="J1816" i="18"/>
  <c r="I1816" i="18"/>
  <c r="H1816" i="18"/>
  <c r="G1816" i="18"/>
  <c r="F1816" i="18"/>
  <c r="E1816" i="18"/>
  <c r="D1816" i="18"/>
  <c r="M1815" i="18"/>
  <c r="L1815" i="18"/>
  <c r="K1815" i="18"/>
  <c r="J1815" i="18"/>
  <c r="I1815" i="18"/>
  <c r="H1815" i="18"/>
  <c r="G1815" i="18"/>
  <c r="F1815" i="18"/>
  <c r="E1815" i="18"/>
  <c r="D1815" i="18"/>
  <c r="M1814" i="18"/>
  <c r="L1814" i="18"/>
  <c r="K1814" i="18"/>
  <c r="J1814" i="18"/>
  <c r="I1814" i="18"/>
  <c r="H1814" i="18"/>
  <c r="G1814" i="18"/>
  <c r="F1814" i="18"/>
  <c r="E1814" i="18"/>
  <c r="D1814" i="18"/>
  <c r="M1813" i="18"/>
  <c r="L1813" i="18"/>
  <c r="K1813" i="18"/>
  <c r="J1813" i="18"/>
  <c r="I1813" i="18"/>
  <c r="H1813" i="18"/>
  <c r="G1813" i="18"/>
  <c r="F1813" i="18"/>
  <c r="E1813" i="18"/>
  <c r="D1813" i="18"/>
  <c r="M1812" i="18"/>
  <c r="L1812" i="18"/>
  <c r="K1812" i="18"/>
  <c r="J1812" i="18"/>
  <c r="I1812" i="18"/>
  <c r="H1812" i="18"/>
  <c r="G1812" i="18"/>
  <c r="F1812" i="18"/>
  <c r="E1812" i="18"/>
  <c r="D1812" i="18"/>
  <c r="M1811" i="18"/>
  <c r="L1811" i="18"/>
  <c r="K1811" i="18"/>
  <c r="J1811" i="18"/>
  <c r="I1811" i="18"/>
  <c r="H1811" i="18"/>
  <c r="G1811" i="18"/>
  <c r="F1811" i="18"/>
  <c r="E1811" i="18"/>
  <c r="D1811" i="18"/>
  <c r="M1810" i="18"/>
  <c r="L1810" i="18"/>
  <c r="K1810" i="18"/>
  <c r="J1810" i="18"/>
  <c r="I1810" i="18"/>
  <c r="H1810" i="18"/>
  <c r="G1810" i="18"/>
  <c r="F1810" i="18"/>
  <c r="E1810" i="18"/>
  <c r="D1810" i="18"/>
  <c r="M1809" i="18"/>
  <c r="L1809" i="18"/>
  <c r="K1809" i="18"/>
  <c r="J1809" i="18"/>
  <c r="I1809" i="18"/>
  <c r="H1809" i="18"/>
  <c r="G1809" i="18"/>
  <c r="F1809" i="18"/>
  <c r="E1809" i="18"/>
  <c r="D1809" i="18"/>
  <c r="M1808" i="18"/>
  <c r="L1808" i="18"/>
  <c r="K1808" i="18"/>
  <c r="J1808" i="18"/>
  <c r="I1808" i="18"/>
  <c r="H1808" i="18"/>
  <c r="G1808" i="18"/>
  <c r="F1808" i="18"/>
  <c r="E1808" i="18"/>
  <c r="D1808" i="18"/>
  <c r="M1807" i="18"/>
  <c r="L1807" i="18"/>
  <c r="K1807" i="18"/>
  <c r="J1807" i="18"/>
  <c r="I1807" i="18"/>
  <c r="H1807" i="18"/>
  <c r="G1807" i="18"/>
  <c r="F1807" i="18"/>
  <c r="E1807" i="18"/>
  <c r="D1807" i="18"/>
  <c r="M1805" i="18"/>
  <c r="L1805" i="18"/>
  <c r="I1805" i="18"/>
  <c r="H1805" i="18"/>
  <c r="M1804" i="18"/>
  <c r="L1804" i="18"/>
  <c r="K1804" i="18"/>
  <c r="J1804" i="18"/>
  <c r="I1804" i="18"/>
  <c r="H1804" i="18"/>
  <c r="G1804" i="18"/>
  <c r="F1804" i="18"/>
  <c r="E1804" i="18"/>
  <c r="D1804" i="18"/>
  <c r="M1803" i="18"/>
  <c r="L1803" i="18"/>
  <c r="K1803" i="18"/>
  <c r="J1803" i="18"/>
  <c r="I1803" i="18"/>
  <c r="H1803" i="18"/>
  <c r="G1803" i="18"/>
  <c r="F1803" i="18"/>
  <c r="E1803" i="18"/>
  <c r="D1803" i="18"/>
  <c r="M1802" i="18"/>
  <c r="L1802" i="18"/>
  <c r="K1802" i="18"/>
  <c r="J1802" i="18"/>
  <c r="I1802" i="18"/>
  <c r="H1802" i="18"/>
  <c r="G1802" i="18"/>
  <c r="F1802" i="18"/>
  <c r="E1802" i="18"/>
  <c r="D1802" i="18"/>
  <c r="M1798" i="18"/>
  <c r="L1798" i="18"/>
  <c r="K1798" i="18"/>
  <c r="J1798" i="18"/>
  <c r="I1798" i="18"/>
  <c r="H1798" i="18"/>
  <c r="G1798" i="18"/>
  <c r="F1798" i="18"/>
  <c r="E1798" i="18"/>
  <c r="D1798" i="18"/>
  <c r="M1797" i="18"/>
  <c r="L1797" i="18"/>
  <c r="K1797" i="18"/>
  <c r="J1797" i="18"/>
  <c r="I1797" i="18"/>
  <c r="H1797" i="18"/>
  <c r="G1797" i="18"/>
  <c r="F1797" i="18"/>
  <c r="E1797" i="18"/>
  <c r="D1797" i="18"/>
  <c r="M1796" i="18"/>
  <c r="L1796" i="18"/>
  <c r="K1796" i="18"/>
  <c r="J1796" i="18"/>
  <c r="I1796" i="18"/>
  <c r="H1796" i="18"/>
  <c r="G1796" i="18"/>
  <c r="F1796" i="18"/>
  <c r="E1796" i="18"/>
  <c r="D1796" i="18"/>
  <c r="M1795" i="18"/>
  <c r="L1795" i="18"/>
  <c r="K1795" i="18"/>
  <c r="J1795" i="18"/>
  <c r="I1795" i="18"/>
  <c r="H1795" i="18"/>
  <c r="G1795" i="18"/>
  <c r="F1795" i="18"/>
  <c r="E1795" i="18"/>
  <c r="D1795" i="18"/>
  <c r="M1793" i="18"/>
  <c r="L1793" i="18"/>
  <c r="K1793" i="18"/>
  <c r="J1793" i="18"/>
  <c r="I1793" i="18"/>
  <c r="H1793" i="18"/>
  <c r="G1793" i="18"/>
  <c r="F1793" i="18"/>
  <c r="E1793" i="18"/>
  <c r="D1793" i="18"/>
  <c r="M1790" i="18"/>
  <c r="L1790" i="18"/>
  <c r="K1790" i="18"/>
  <c r="J1790" i="18"/>
  <c r="I1790" i="18"/>
  <c r="H1790" i="18"/>
  <c r="G1790" i="18"/>
  <c r="F1790" i="18"/>
  <c r="E1790" i="18"/>
  <c r="D1790" i="18"/>
  <c r="M1765" i="18"/>
  <c r="L1765" i="18"/>
  <c r="K1765" i="18"/>
  <c r="J1765" i="18"/>
  <c r="I1765" i="18"/>
  <c r="H1765" i="18"/>
  <c r="G1765" i="18"/>
  <c r="F1765" i="18"/>
  <c r="E1765" i="18"/>
  <c r="D1765" i="18"/>
  <c r="M1764" i="18"/>
  <c r="L1764" i="18"/>
  <c r="K1764" i="18"/>
  <c r="J1764" i="18"/>
  <c r="I1764" i="18"/>
  <c r="H1764" i="18"/>
  <c r="G1764" i="18"/>
  <c r="F1764" i="18"/>
  <c r="E1764" i="18"/>
  <c r="D1764" i="18"/>
  <c r="M1762" i="18"/>
  <c r="L1762" i="18"/>
  <c r="K1762" i="18"/>
  <c r="J1762" i="18"/>
  <c r="I1762" i="18"/>
  <c r="H1762" i="18"/>
  <c r="G1762" i="18"/>
  <c r="F1762" i="18"/>
  <c r="E1762" i="18"/>
  <c r="D1762" i="18"/>
  <c r="M1761" i="18"/>
  <c r="L1761" i="18"/>
  <c r="K1761" i="18"/>
  <c r="J1761" i="18"/>
  <c r="I1761" i="18"/>
  <c r="H1761" i="18"/>
  <c r="G1761" i="18"/>
  <c r="F1761" i="18"/>
  <c r="E1761" i="18"/>
  <c r="D1761" i="18"/>
  <c r="M1760" i="18"/>
  <c r="L1760" i="18"/>
  <c r="K1760" i="18"/>
  <c r="J1760" i="18"/>
  <c r="I1760" i="18"/>
  <c r="H1760" i="18"/>
  <c r="G1760" i="18"/>
  <c r="F1760" i="18"/>
  <c r="E1760" i="18"/>
  <c r="D1760" i="18"/>
  <c r="M1759" i="18"/>
  <c r="L1759" i="18"/>
  <c r="K1759" i="18"/>
  <c r="J1759" i="18"/>
  <c r="I1759" i="18"/>
  <c r="H1759" i="18"/>
  <c r="G1759" i="18"/>
  <c r="F1759" i="18"/>
  <c r="E1759" i="18"/>
  <c r="D1759" i="18"/>
  <c r="M1752" i="18"/>
  <c r="L1752" i="18"/>
  <c r="K1752" i="18"/>
  <c r="J1752" i="18"/>
  <c r="I1752" i="18"/>
  <c r="H1752" i="18"/>
  <c r="G1752" i="18"/>
  <c r="F1752" i="18"/>
  <c r="E1752" i="18"/>
  <c r="D1752" i="18"/>
  <c r="M1751" i="18"/>
  <c r="L1751" i="18"/>
  <c r="K1751" i="18"/>
  <c r="J1751" i="18"/>
  <c r="I1751" i="18"/>
  <c r="H1751" i="18"/>
  <c r="G1751" i="18"/>
  <c r="F1751" i="18"/>
  <c r="E1751" i="18"/>
  <c r="D1751" i="18"/>
  <c r="M1750" i="18"/>
  <c r="L1750" i="18"/>
  <c r="K1750" i="18"/>
  <c r="J1750" i="18"/>
  <c r="I1750" i="18"/>
  <c r="H1750" i="18"/>
  <c r="G1750" i="18"/>
  <c r="F1750" i="18"/>
  <c r="E1750" i="18"/>
  <c r="D1750" i="18"/>
  <c r="M1749" i="18"/>
  <c r="L1749" i="18"/>
  <c r="K1749" i="18"/>
  <c r="J1749" i="18"/>
  <c r="I1749" i="18"/>
  <c r="H1749" i="18"/>
  <c r="G1749" i="18"/>
  <c r="F1749" i="18"/>
  <c r="E1749" i="18"/>
  <c r="D1749" i="18"/>
  <c r="M1748" i="18"/>
  <c r="L1748" i="18"/>
  <c r="K1748" i="18"/>
  <c r="J1748" i="18"/>
  <c r="I1748" i="18"/>
  <c r="H1748" i="18"/>
  <c r="G1748" i="18"/>
  <c r="F1748" i="18"/>
  <c r="E1748" i="18"/>
  <c r="D1748" i="18"/>
  <c r="M1747" i="18"/>
  <c r="L1747" i="18"/>
  <c r="K1747" i="18"/>
  <c r="J1747" i="18"/>
  <c r="I1747" i="18"/>
  <c r="H1747" i="18"/>
  <c r="G1747" i="18"/>
  <c r="F1747" i="18"/>
  <c r="E1747" i="18"/>
  <c r="D1747" i="18"/>
  <c r="M1746" i="18"/>
  <c r="L1746" i="18"/>
  <c r="K1746" i="18"/>
  <c r="J1746" i="18"/>
  <c r="I1746" i="18"/>
  <c r="H1746" i="18"/>
  <c r="G1746" i="18"/>
  <c r="F1746" i="18"/>
  <c r="E1746" i="18"/>
  <c r="D1746" i="18"/>
  <c r="M1745" i="18"/>
  <c r="L1745" i="18"/>
  <c r="K1745" i="18"/>
  <c r="J1745" i="18"/>
  <c r="I1745" i="18"/>
  <c r="H1745" i="18"/>
  <c r="G1745" i="18"/>
  <c r="F1745" i="18"/>
  <c r="E1745" i="18"/>
  <c r="D1745" i="18"/>
  <c r="M1744" i="18"/>
  <c r="L1744" i="18"/>
  <c r="K1744" i="18"/>
  <c r="J1744" i="18"/>
  <c r="I1744" i="18"/>
  <c r="H1744" i="18"/>
  <c r="G1744" i="18"/>
  <c r="F1744" i="18"/>
  <c r="E1744" i="18"/>
  <c r="D1744" i="18"/>
  <c r="M1743" i="18"/>
  <c r="L1743" i="18"/>
  <c r="K1743" i="18"/>
  <c r="J1743" i="18"/>
  <c r="I1743" i="18"/>
  <c r="H1743" i="18"/>
  <c r="G1743" i="18"/>
  <c r="F1743" i="18"/>
  <c r="E1743" i="18"/>
  <c r="D1743" i="18"/>
  <c r="M1742" i="18"/>
  <c r="L1742" i="18"/>
  <c r="K1742" i="18"/>
  <c r="J1742" i="18"/>
  <c r="I1742" i="18"/>
  <c r="H1742" i="18"/>
  <c r="G1742" i="18"/>
  <c r="F1742" i="18"/>
  <c r="E1742" i="18"/>
  <c r="D1742" i="18"/>
  <c r="M1741" i="18"/>
  <c r="L1741" i="18"/>
  <c r="K1741" i="18"/>
  <c r="J1741" i="18"/>
  <c r="I1741" i="18"/>
  <c r="H1741" i="18"/>
  <c r="G1741" i="18"/>
  <c r="F1741" i="18"/>
  <c r="E1741" i="18"/>
  <c r="D1741" i="18"/>
  <c r="M1740" i="18"/>
  <c r="L1740" i="18"/>
  <c r="K1740" i="18"/>
  <c r="J1740" i="18"/>
  <c r="I1740" i="18"/>
  <c r="H1740" i="18"/>
  <c r="G1740" i="18"/>
  <c r="F1740" i="18"/>
  <c r="E1740" i="18"/>
  <c r="D1740" i="18"/>
  <c r="M1739" i="18"/>
  <c r="L1739" i="18"/>
  <c r="K1739" i="18"/>
  <c r="J1739" i="18"/>
  <c r="I1739" i="18"/>
  <c r="H1739" i="18"/>
  <c r="G1739" i="18"/>
  <c r="F1739" i="18"/>
  <c r="E1739" i="18"/>
  <c r="D1739" i="18"/>
  <c r="M1738" i="18"/>
  <c r="L1738" i="18"/>
  <c r="K1738" i="18"/>
  <c r="J1738" i="18"/>
  <c r="I1738" i="18"/>
  <c r="H1738" i="18"/>
  <c r="G1738" i="18"/>
  <c r="F1738" i="18"/>
  <c r="E1738" i="18"/>
  <c r="D1738" i="18"/>
  <c r="M1737" i="18"/>
  <c r="L1737" i="18"/>
  <c r="K1737" i="18"/>
  <c r="J1737" i="18"/>
  <c r="I1737" i="18"/>
  <c r="H1737" i="18"/>
  <c r="G1737" i="18"/>
  <c r="F1737" i="18"/>
  <c r="E1737" i="18"/>
  <c r="D1737" i="18"/>
  <c r="M1736" i="18"/>
  <c r="L1736" i="18"/>
  <c r="K1736" i="18"/>
  <c r="J1736" i="18"/>
  <c r="I1736" i="18"/>
  <c r="H1736" i="18"/>
  <c r="G1736" i="18"/>
  <c r="F1736" i="18"/>
  <c r="E1736" i="18"/>
  <c r="D1736" i="18"/>
  <c r="M1735" i="18"/>
  <c r="L1735" i="18"/>
  <c r="K1735" i="18"/>
  <c r="J1735" i="18"/>
  <c r="I1735" i="18"/>
  <c r="H1735" i="18"/>
  <c r="G1735" i="18"/>
  <c r="F1735" i="18"/>
  <c r="E1735" i="18"/>
  <c r="D1735" i="18"/>
  <c r="M1734" i="18"/>
  <c r="L1734" i="18"/>
  <c r="K1734" i="18"/>
  <c r="J1734" i="18"/>
  <c r="I1734" i="18"/>
  <c r="H1734" i="18"/>
  <c r="G1734" i="18"/>
  <c r="F1734" i="18"/>
  <c r="E1734" i="18"/>
  <c r="D1734" i="18"/>
  <c r="M1733" i="18"/>
  <c r="L1733" i="18"/>
  <c r="K1733" i="18"/>
  <c r="J1733" i="18"/>
  <c r="I1733" i="18"/>
  <c r="H1733" i="18"/>
  <c r="G1733" i="18"/>
  <c r="F1733" i="18"/>
  <c r="E1733" i="18"/>
  <c r="D1733" i="18"/>
  <c r="M1732" i="18"/>
  <c r="L1732" i="18"/>
  <c r="K1732" i="18"/>
  <c r="J1732" i="18"/>
  <c r="I1732" i="18"/>
  <c r="H1732" i="18"/>
  <c r="G1732" i="18"/>
  <c r="F1732" i="18"/>
  <c r="E1732" i="18"/>
  <c r="D1732" i="18"/>
  <c r="M1731" i="18"/>
  <c r="L1731" i="18"/>
  <c r="K1731" i="18"/>
  <c r="J1731" i="18"/>
  <c r="I1731" i="18"/>
  <c r="H1731" i="18"/>
  <c r="G1731" i="18"/>
  <c r="F1731" i="18"/>
  <c r="E1731" i="18"/>
  <c r="D1731" i="18"/>
  <c r="M1730" i="18"/>
  <c r="L1730" i="18"/>
  <c r="K1730" i="18"/>
  <c r="J1730" i="18"/>
  <c r="I1730" i="18"/>
  <c r="H1730" i="18"/>
  <c r="G1730" i="18"/>
  <c r="F1730" i="18"/>
  <c r="E1730" i="18"/>
  <c r="D1730" i="18"/>
  <c r="M1729" i="18"/>
  <c r="L1729" i="18"/>
  <c r="K1729" i="18"/>
  <c r="J1729" i="18"/>
  <c r="I1729" i="18"/>
  <c r="H1729" i="18"/>
  <c r="G1729" i="18"/>
  <c r="F1729" i="18"/>
  <c r="E1729" i="18"/>
  <c r="D1729" i="18"/>
  <c r="M1728" i="18"/>
  <c r="L1728" i="18"/>
  <c r="K1728" i="18"/>
  <c r="J1728" i="18"/>
  <c r="I1728" i="18"/>
  <c r="H1728" i="18"/>
  <c r="G1728" i="18"/>
  <c r="F1728" i="18"/>
  <c r="E1728" i="18"/>
  <c r="D1728" i="18"/>
  <c r="M1727" i="18"/>
  <c r="L1727" i="18"/>
  <c r="K1727" i="18"/>
  <c r="J1727" i="18"/>
  <c r="I1727" i="18"/>
  <c r="H1727" i="18"/>
  <c r="G1727" i="18"/>
  <c r="F1727" i="18"/>
  <c r="E1727" i="18"/>
  <c r="D1727" i="18"/>
  <c r="M1726" i="18"/>
  <c r="L1726" i="18"/>
  <c r="K1726" i="18"/>
  <c r="J1726" i="18"/>
  <c r="I1726" i="18"/>
  <c r="H1726" i="18"/>
  <c r="G1726" i="18"/>
  <c r="F1726" i="18"/>
  <c r="E1726" i="18"/>
  <c r="D1726" i="18"/>
  <c r="M1725" i="18"/>
  <c r="L1725" i="18"/>
  <c r="K1725" i="18"/>
  <c r="J1725" i="18"/>
  <c r="I1725" i="18"/>
  <c r="H1725" i="18"/>
  <c r="G1725" i="18"/>
  <c r="F1725" i="18"/>
  <c r="E1725" i="18"/>
  <c r="D1725" i="18"/>
  <c r="M1718" i="18"/>
  <c r="L1718" i="18"/>
  <c r="K1718" i="18"/>
  <c r="J1718" i="18"/>
  <c r="I1718" i="18"/>
  <c r="H1718" i="18"/>
  <c r="G1718" i="18"/>
  <c r="F1718" i="18"/>
  <c r="E1718" i="18"/>
  <c r="D1718" i="18"/>
  <c r="M1717" i="18"/>
  <c r="L1717" i="18"/>
  <c r="K1717" i="18"/>
  <c r="J1717" i="18"/>
  <c r="I1717" i="18"/>
  <c r="H1717" i="18"/>
  <c r="G1717" i="18"/>
  <c r="F1717" i="18"/>
  <c r="E1717" i="18"/>
  <c r="D1717" i="18"/>
  <c r="M1716" i="18"/>
  <c r="L1716" i="18"/>
  <c r="K1716" i="18"/>
  <c r="J1716" i="18"/>
  <c r="I1716" i="18"/>
  <c r="H1716" i="18"/>
  <c r="G1716" i="18"/>
  <c r="F1716" i="18"/>
  <c r="E1716" i="18"/>
  <c r="D1716" i="18"/>
  <c r="M1715" i="18"/>
  <c r="L1715" i="18"/>
  <c r="I1715" i="18"/>
  <c r="H1715" i="18"/>
  <c r="M1713" i="18"/>
  <c r="L1713" i="18"/>
  <c r="I1713" i="18"/>
  <c r="H1713" i="18"/>
  <c r="M1712" i="18"/>
  <c r="L1712" i="18"/>
  <c r="K1712" i="18"/>
  <c r="J1712" i="18"/>
  <c r="I1712" i="18"/>
  <c r="H1712" i="18"/>
  <c r="G1712" i="18"/>
  <c r="F1712" i="18"/>
  <c r="E1712" i="18"/>
  <c r="D1712" i="18"/>
  <c r="M1710" i="18"/>
  <c r="L1710" i="18"/>
  <c r="I1710" i="18"/>
  <c r="H1710" i="18"/>
  <c r="M1709" i="18"/>
  <c r="L1709" i="18"/>
  <c r="K1709" i="18"/>
  <c r="J1709" i="18"/>
  <c r="I1709" i="18"/>
  <c r="H1709" i="18"/>
  <c r="G1709" i="18"/>
  <c r="F1709" i="18"/>
  <c r="E1709" i="18"/>
  <c r="D1709" i="18"/>
  <c r="M1708" i="18"/>
  <c r="L1708" i="18"/>
  <c r="K1708" i="18"/>
  <c r="J1708" i="18"/>
  <c r="I1708" i="18"/>
  <c r="H1708" i="18"/>
  <c r="G1708" i="18"/>
  <c r="F1708" i="18"/>
  <c r="E1708" i="18"/>
  <c r="D1708" i="18"/>
  <c r="M1707" i="18"/>
  <c r="L1707" i="18"/>
  <c r="K1707" i="18"/>
  <c r="J1707" i="18"/>
  <c r="I1707" i="18"/>
  <c r="H1707" i="18"/>
  <c r="G1707" i="18"/>
  <c r="F1707" i="18"/>
  <c r="E1707" i="18"/>
  <c r="D1707" i="18"/>
  <c r="M1706" i="18"/>
  <c r="L1706" i="18"/>
  <c r="K1706" i="18"/>
  <c r="J1706" i="18"/>
  <c r="I1706" i="18"/>
  <c r="H1706" i="18"/>
  <c r="G1706" i="18"/>
  <c r="F1706" i="18"/>
  <c r="E1706" i="18"/>
  <c r="D1706" i="18"/>
  <c r="M1705" i="18"/>
  <c r="L1705" i="18"/>
  <c r="K1705" i="18"/>
  <c r="J1705" i="18"/>
  <c r="I1705" i="18"/>
  <c r="H1705" i="18"/>
  <c r="G1705" i="18"/>
  <c r="F1705" i="18"/>
  <c r="E1705" i="18"/>
  <c r="D1705" i="18"/>
  <c r="M1704" i="18"/>
  <c r="L1704" i="18"/>
  <c r="K1704" i="18"/>
  <c r="J1704" i="18"/>
  <c r="I1704" i="18"/>
  <c r="H1704" i="18"/>
  <c r="G1704" i="18"/>
  <c r="F1704" i="18"/>
  <c r="E1704" i="18"/>
  <c r="D1704" i="18"/>
  <c r="M1703" i="18"/>
  <c r="L1703" i="18"/>
  <c r="K1703" i="18"/>
  <c r="J1703" i="18"/>
  <c r="I1703" i="18"/>
  <c r="H1703" i="18"/>
  <c r="G1703" i="18"/>
  <c r="F1703" i="18"/>
  <c r="E1703" i="18"/>
  <c r="D1703" i="18"/>
  <c r="M1700" i="18"/>
  <c r="L1700" i="18"/>
  <c r="K1700" i="18"/>
  <c r="J1700" i="18"/>
  <c r="I1700" i="18"/>
  <c r="H1700" i="18"/>
  <c r="G1700" i="18"/>
  <c r="F1700" i="18"/>
  <c r="E1700" i="18"/>
  <c r="D1700" i="18"/>
  <c r="M1699" i="18"/>
  <c r="L1699" i="18"/>
  <c r="K1699" i="18"/>
  <c r="J1699" i="18"/>
  <c r="I1699" i="18"/>
  <c r="H1699" i="18"/>
  <c r="G1699" i="18"/>
  <c r="F1699" i="18"/>
  <c r="E1699" i="18"/>
  <c r="D1699" i="18"/>
  <c r="M1698" i="18"/>
  <c r="L1698" i="18"/>
  <c r="K1698" i="18"/>
  <c r="J1698" i="18"/>
  <c r="I1698" i="18"/>
  <c r="H1698" i="18"/>
  <c r="G1698" i="18"/>
  <c r="F1698" i="18"/>
  <c r="E1698" i="18"/>
  <c r="D1698" i="18"/>
  <c r="M1697" i="18"/>
  <c r="L1697" i="18"/>
  <c r="K1697" i="18"/>
  <c r="J1697" i="18"/>
  <c r="I1697" i="18"/>
  <c r="H1697" i="18"/>
  <c r="G1697" i="18"/>
  <c r="F1697" i="18"/>
  <c r="E1697" i="18"/>
  <c r="D1697" i="18"/>
  <c r="M1695" i="18"/>
  <c r="L1695" i="18"/>
  <c r="K1695" i="18"/>
  <c r="J1695" i="18"/>
  <c r="I1695" i="18"/>
  <c r="H1695" i="18"/>
  <c r="G1695" i="18"/>
  <c r="F1695" i="18"/>
  <c r="E1695" i="18"/>
  <c r="D1695" i="18"/>
  <c r="M1694" i="18"/>
  <c r="L1694" i="18"/>
  <c r="K1694" i="18"/>
  <c r="J1694" i="18"/>
  <c r="I1694" i="18"/>
  <c r="H1694" i="18"/>
  <c r="G1694" i="18"/>
  <c r="F1694" i="18"/>
  <c r="E1694" i="18"/>
  <c r="D1694" i="18"/>
  <c r="M1693" i="18"/>
  <c r="L1693" i="18"/>
  <c r="K1693" i="18"/>
  <c r="J1693" i="18"/>
  <c r="I1693" i="18"/>
  <c r="H1693" i="18"/>
  <c r="G1693" i="18"/>
  <c r="F1693" i="18"/>
  <c r="E1693" i="18"/>
  <c r="D1693" i="18"/>
  <c r="M1692" i="18"/>
  <c r="L1692" i="18"/>
  <c r="K1692" i="18"/>
  <c r="J1692" i="18"/>
  <c r="I1692" i="18"/>
  <c r="H1692" i="18"/>
  <c r="G1692" i="18"/>
  <c r="F1692" i="18"/>
  <c r="E1692" i="18"/>
  <c r="D1692" i="18"/>
  <c r="M1691" i="18"/>
  <c r="L1691" i="18"/>
  <c r="K1691" i="18"/>
  <c r="J1691" i="18"/>
  <c r="I1691" i="18"/>
  <c r="H1691" i="18"/>
  <c r="G1691" i="18"/>
  <c r="F1691" i="18"/>
  <c r="E1691" i="18"/>
  <c r="D1691" i="18"/>
  <c r="M1690" i="18"/>
  <c r="L1690" i="18"/>
  <c r="K1690" i="18"/>
  <c r="J1690" i="18"/>
  <c r="I1690" i="18"/>
  <c r="H1690" i="18"/>
  <c r="G1690" i="18"/>
  <c r="F1690" i="18"/>
  <c r="E1690" i="18"/>
  <c r="D1690" i="18"/>
  <c r="M1689" i="18"/>
  <c r="L1689" i="18"/>
  <c r="K1689" i="18"/>
  <c r="J1689" i="18"/>
  <c r="I1689" i="18"/>
  <c r="H1689" i="18"/>
  <c r="G1689" i="18"/>
  <c r="F1689" i="18"/>
  <c r="E1689" i="18"/>
  <c r="D1689" i="18"/>
  <c r="M1688" i="18"/>
  <c r="L1688" i="18"/>
  <c r="K1688" i="18"/>
  <c r="J1688" i="18"/>
  <c r="I1688" i="18"/>
  <c r="H1688" i="18"/>
  <c r="G1688" i="18"/>
  <c r="F1688" i="18"/>
  <c r="E1688" i="18"/>
  <c r="D1688" i="18"/>
  <c r="M1687" i="18"/>
  <c r="L1687" i="18"/>
  <c r="K1687" i="18"/>
  <c r="J1687" i="18"/>
  <c r="I1687" i="18"/>
  <c r="H1687" i="18"/>
  <c r="G1687" i="18"/>
  <c r="F1687" i="18"/>
  <c r="E1687" i="18"/>
  <c r="D1687" i="18"/>
  <c r="M1686" i="18"/>
  <c r="L1686" i="18"/>
  <c r="K1686" i="18"/>
  <c r="J1686" i="18"/>
  <c r="I1686" i="18"/>
  <c r="H1686" i="18"/>
  <c r="G1686" i="18"/>
  <c r="F1686" i="18"/>
  <c r="E1686" i="18"/>
  <c r="D1686" i="18"/>
  <c r="M1685" i="18"/>
  <c r="L1685" i="18"/>
  <c r="K1685" i="18"/>
  <c r="J1685" i="18"/>
  <c r="I1685" i="18"/>
  <c r="H1685" i="18"/>
  <c r="G1685" i="18"/>
  <c r="F1685" i="18"/>
  <c r="E1685" i="18"/>
  <c r="D1685" i="18"/>
  <c r="M1684" i="18"/>
  <c r="L1684" i="18"/>
  <c r="K1684" i="18"/>
  <c r="J1684" i="18"/>
  <c r="I1684" i="18"/>
  <c r="H1684" i="18"/>
  <c r="G1684" i="18"/>
  <c r="F1684" i="18"/>
  <c r="E1684" i="18"/>
  <c r="D1684" i="18"/>
  <c r="M1683" i="18"/>
  <c r="L1683" i="18"/>
  <c r="K1683" i="18"/>
  <c r="J1683" i="18"/>
  <c r="I1683" i="18"/>
  <c r="H1683" i="18"/>
  <c r="G1683" i="18"/>
  <c r="F1683" i="18"/>
  <c r="E1683" i="18"/>
  <c r="D1683" i="18"/>
  <c r="M1682" i="18"/>
  <c r="L1682" i="18"/>
  <c r="K1682" i="18"/>
  <c r="J1682" i="18"/>
  <c r="I1682" i="18"/>
  <c r="H1682" i="18"/>
  <c r="G1682" i="18"/>
  <c r="F1682" i="18"/>
  <c r="E1682" i="18"/>
  <c r="D1682" i="18"/>
  <c r="M1681" i="18"/>
  <c r="L1681" i="18"/>
  <c r="K1681" i="18"/>
  <c r="J1681" i="18"/>
  <c r="I1681" i="18"/>
  <c r="H1681" i="18"/>
  <c r="G1681" i="18"/>
  <c r="F1681" i="18"/>
  <c r="E1681" i="18"/>
  <c r="D1681" i="18"/>
  <c r="M1680" i="18"/>
  <c r="L1680" i="18"/>
  <c r="K1680" i="18"/>
  <c r="J1680" i="18"/>
  <c r="I1680" i="18"/>
  <c r="H1680" i="18"/>
  <c r="G1680" i="18"/>
  <c r="F1680" i="18"/>
  <c r="E1680" i="18"/>
  <c r="D1680" i="18"/>
  <c r="M1679" i="18"/>
  <c r="L1679" i="18"/>
  <c r="K1679" i="18"/>
  <c r="J1679" i="18"/>
  <c r="I1679" i="18"/>
  <c r="H1679" i="18"/>
  <c r="G1679" i="18"/>
  <c r="F1679" i="18"/>
  <c r="E1679" i="18"/>
  <c r="D1679" i="18"/>
  <c r="M1678" i="18"/>
  <c r="L1678" i="18"/>
  <c r="K1678" i="18"/>
  <c r="J1678" i="18"/>
  <c r="I1678" i="18"/>
  <c r="H1678" i="18"/>
  <c r="G1678" i="18"/>
  <c r="F1678" i="18"/>
  <c r="E1678" i="18"/>
  <c r="D1678" i="18"/>
  <c r="M1677" i="18"/>
  <c r="L1677" i="18"/>
  <c r="K1677" i="18"/>
  <c r="J1677" i="18"/>
  <c r="I1677" i="18"/>
  <c r="H1677" i="18"/>
  <c r="G1677" i="18"/>
  <c r="F1677" i="18"/>
  <c r="E1677" i="18"/>
  <c r="D1677" i="18"/>
  <c r="M1676" i="18"/>
  <c r="L1676" i="18"/>
  <c r="K1676" i="18"/>
  <c r="J1676" i="18"/>
  <c r="I1676" i="18"/>
  <c r="H1676" i="18"/>
  <c r="G1676" i="18"/>
  <c r="F1676" i="18"/>
  <c r="E1676" i="18"/>
  <c r="D1676" i="18"/>
  <c r="M1675" i="18"/>
  <c r="L1675" i="18"/>
  <c r="K1675" i="18"/>
  <c r="J1675" i="18"/>
  <c r="I1675" i="18"/>
  <c r="H1675" i="18"/>
  <c r="G1675" i="18"/>
  <c r="F1675" i="18"/>
  <c r="E1675" i="18"/>
  <c r="D1675" i="18"/>
  <c r="M1674" i="18"/>
  <c r="L1674" i="18"/>
  <c r="K1674" i="18"/>
  <c r="J1674" i="18"/>
  <c r="I1674" i="18"/>
  <c r="H1674" i="18"/>
  <c r="G1674" i="18"/>
  <c r="F1674" i="18"/>
  <c r="E1674" i="18"/>
  <c r="D1674" i="18"/>
  <c r="M1673" i="18"/>
  <c r="L1673" i="18"/>
  <c r="K1673" i="18"/>
  <c r="J1673" i="18"/>
  <c r="I1673" i="18"/>
  <c r="H1673" i="18"/>
  <c r="G1673" i="18"/>
  <c r="F1673" i="18"/>
  <c r="E1673" i="18"/>
  <c r="D1673" i="18"/>
  <c r="M1672" i="18"/>
  <c r="L1672" i="18"/>
  <c r="K1672" i="18"/>
  <c r="J1672" i="18"/>
  <c r="I1672" i="18"/>
  <c r="H1672" i="18"/>
  <c r="G1672" i="18"/>
  <c r="F1672" i="18"/>
  <c r="E1672" i="18"/>
  <c r="D1672" i="18"/>
  <c r="M1671" i="18"/>
  <c r="L1671" i="18"/>
  <c r="K1671" i="18"/>
  <c r="J1671" i="18"/>
  <c r="I1671" i="18"/>
  <c r="H1671" i="18"/>
  <c r="G1671" i="18"/>
  <c r="F1671" i="18"/>
  <c r="E1671" i="18"/>
  <c r="D1671" i="18"/>
  <c r="M1670" i="18"/>
  <c r="L1670" i="18"/>
  <c r="K1670" i="18"/>
  <c r="J1670" i="18"/>
  <c r="I1670" i="18"/>
  <c r="H1670" i="18"/>
  <c r="G1670" i="18"/>
  <c r="F1670" i="18"/>
  <c r="E1670" i="18"/>
  <c r="D1670" i="18"/>
  <c r="M1669" i="18"/>
  <c r="L1669" i="18"/>
  <c r="K1669" i="18"/>
  <c r="J1669" i="18"/>
  <c r="I1669" i="18"/>
  <c r="H1669" i="18"/>
  <c r="G1669" i="18"/>
  <c r="F1669" i="18"/>
  <c r="E1669" i="18"/>
  <c r="D1669" i="18"/>
  <c r="M1668" i="18"/>
  <c r="L1668" i="18"/>
  <c r="K1668" i="18"/>
  <c r="J1668" i="18"/>
  <c r="I1668" i="18"/>
  <c r="H1668" i="18"/>
  <c r="G1668" i="18"/>
  <c r="F1668" i="18"/>
  <c r="E1668" i="18"/>
  <c r="D1668" i="18"/>
  <c r="M1667" i="18"/>
  <c r="L1667" i="18"/>
  <c r="K1667" i="18"/>
  <c r="J1667" i="18"/>
  <c r="I1667" i="18"/>
  <c r="H1667" i="18"/>
  <c r="G1667" i="18"/>
  <c r="F1667" i="18"/>
  <c r="E1667" i="18"/>
  <c r="D1667" i="18"/>
  <c r="M1666" i="18"/>
  <c r="L1666" i="18"/>
  <c r="K1666" i="18"/>
  <c r="J1666" i="18"/>
  <c r="I1666" i="18"/>
  <c r="H1666" i="18"/>
  <c r="G1666" i="18"/>
  <c r="F1666" i="18"/>
  <c r="E1666" i="18"/>
  <c r="D1666" i="18"/>
  <c r="M1665" i="18"/>
  <c r="L1665" i="18"/>
  <c r="K1665" i="18"/>
  <c r="J1665" i="18"/>
  <c r="I1665" i="18"/>
  <c r="H1665" i="18"/>
  <c r="G1665" i="18"/>
  <c r="F1665" i="18"/>
  <c r="E1665" i="18"/>
  <c r="D1665" i="18"/>
  <c r="M1663" i="18"/>
  <c r="L1663" i="18"/>
  <c r="I1663" i="18"/>
  <c r="H1663" i="18"/>
  <c r="M1662" i="18"/>
  <c r="L1662" i="18"/>
  <c r="K1662" i="18"/>
  <c r="J1662" i="18"/>
  <c r="I1662" i="18"/>
  <c r="H1662" i="18"/>
  <c r="G1662" i="18"/>
  <c r="F1662" i="18"/>
  <c r="E1662" i="18"/>
  <c r="D1662" i="18"/>
  <c r="M1630" i="18"/>
  <c r="L1630" i="18"/>
  <c r="K1630" i="18"/>
  <c r="J1630" i="18"/>
  <c r="I1630" i="18"/>
  <c r="H1630" i="18"/>
  <c r="G1630" i="18"/>
  <c r="F1630" i="18"/>
  <c r="E1630" i="18"/>
  <c r="D1630" i="18"/>
  <c r="M1629" i="18"/>
  <c r="L1629" i="18"/>
  <c r="K1629" i="18"/>
  <c r="J1629" i="18"/>
  <c r="I1629" i="18"/>
  <c r="H1629" i="18"/>
  <c r="G1629" i="18"/>
  <c r="F1629" i="18"/>
  <c r="E1629" i="18"/>
  <c r="D1629" i="18"/>
  <c r="M1628" i="18"/>
  <c r="L1628" i="18"/>
  <c r="K1628" i="18"/>
  <c r="J1628" i="18"/>
  <c r="I1628" i="18"/>
  <c r="H1628" i="18"/>
  <c r="G1628" i="18"/>
  <c r="F1628" i="18"/>
  <c r="E1628" i="18"/>
  <c r="D1628" i="18"/>
  <c r="M1627" i="18"/>
  <c r="L1627" i="18"/>
  <c r="K1627" i="18"/>
  <c r="J1627" i="18"/>
  <c r="I1627" i="18"/>
  <c r="H1627" i="18"/>
  <c r="G1627" i="18"/>
  <c r="F1627" i="18"/>
  <c r="E1627" i="18"/>
  <c r="D1627" i="18"/>
  <c r="M1626" i="18"/>
  <c r="L1626" i="18"/>
  <c r="K1626" i="18"/>
  <c r="J1626" i="18"/>
  <c r="I1626" i="18"/>
  <c r="H1626" i="18"/>
  <c r="G1626" i="18"/>
  <c r="F1626" i="18"/>
  <c r="E1626" i="18"/>
  <c r="D1626" i="18"/>
  <c r="M1625" i="18"/>
  <c r="L1625" i="18"/>
  <c r="K1625" i="18"/>
  <c r="J1625" i="18"/>
  <c r="I1625" i="18"/>
  <c r="H1625" i="18"/>
  <c r="G1625" i="18"/>
  <c r="F1625" i="18"/>
  <c r="E1625" i="18"/>
  <c r="D1625" i="18"/>
  <c r="M1624" i="18"/>
  <c r="L1624" i="18"/>
  <c r="K1624" i="18"/>
  <c r="J1624" i="18"/>
  <c r="I1624" i="18"/>
  <c r="H1624" i="18"/>
  <c r="G1624" i="18"/>
  <c r="F1624" i="18"/>
  <c r="E1624" i="18"/>
  <c r="D1624" i="18"/>
  <c r="M1623" i="18"/>
  <c r="L1623" i="18"/>
  <c r="K1623" i="18"/>
  <c r="J1623" i="18"/>
  <c r="I1623" i="18"/>
  <c r="H1623" i="18"/>
  <c r="G1623" i="18"/>
  <c r="F1623" i="18"/>
  <c r="E1623" i="18"/>
  <c r="D1623" i="18"/>
  <c r="M1622" i="18"/>
  <c r="L1622" i="18"/>
  <c r="K1622" i="18"/>
  <c r="J1622" i="18"/>
  <c r="I1622" i="18"/>
  <c r="H1622" i="18"/>
  <c r="G1622" i="18"/>
  <c r="F1622" i="18"/>
  <c r="E1622" i="18"/>
  <c r="D1622" i="18"/>
  <c r="M1621" i="18"/>
  <c r="L1621" i="18"/>
  <c r="K1621" i="18"/>
  <c r="J1621" i="18"/>
  <c r="I1621" i="18"/>
  <c r="H1621" i="18"/>
  <c r="G1621" i="18"/>
  <c r="F1621" i="18"/>
  <c r="E1621" i="18"/>
  <c r="D1621" i="18"/>
  <c r="M1620" i="18"/>
  <c r="L1620" i="18"/>
  <c r="K1620" i="18"/>
  <c r="J1620" i="18"/>
  <c r="I1620" i="18"/>
  <c r="H1620" i="18"/>
  <c r="G1620" i="18"/>
  <c r="F1620" i="18"/>
  <c r="E1620" i="18"/>
  <c r="D1620" i="18"/>
  <c r="M1619" i="18"/>
  <c r="L1619" i="18"/>
  <c r="K1619" i="18"/>
  <c r="J1619" i="18"/>
  <c r="I1619" i="18"/>
  <c r="H1619" i="18"/>
  <c r="G1619" i="18"/>
  <c r="F1619" i="18"/>
  <c r="E1619" i="18"/>
  <c r="D1619" i="18"/>
  <c r="M1618" i="18"/>
  <c r="L1618" i="18"/>
  <c r="K1618" i="18"/>
  <c r="J1618" i="18"/>
  <c r="I1618" i="18"/>
  <c r="H1618" i="18"/>
  <c r="G1618" i="18"/>
  <c r="F1618" i="18"/>
  <c r="E1618" i="18"/>
  <c r="D1618" i="18"/>
  <c r="M1617" i="18"/>
  <c r="L1617" i="18"/>
  <c r="K1617" i="18"/>
  <c r="J1617" i="18"/>
  <c r="I1617" i="18"/>
  <c r="H1617" i="18"/>
  <c r="G1617" i="18"/>
  <c r="F1617" i="18"/>
  <c r="E1617" i="18"/>
  <c r="D1617" i="18"/>
  <c r="M1616" i="18"/>
  <c r="L1616" i="18"/>
  <c r="K1616" i="18"/>
  <c r="J1616" i="18"/>
  <c r="I1616" i="18"/>
  <c r="H1616" i="18"/>
  <c r="G1616" i="18"/>
  <c r="F1616" i="18"/>
  <c r="E1616" i="18"/>
  <c r="D1616" i="18"/>
  <c r="M1615" i="18"/>
  <c r="L1615" i="18"/>
  <c r="K1615" i="18"/>
  <c r="J1615" i="18"/>
  <c r="I1615" i="18"/>
  <c r="H1615" i="18"/>
  <c r="G1615" i="18"/>
  <c r="F1615" i="18"/>
  <c r="E1615" i="18"/>
  <c r="D1615" i="18"/>
  <c r="M1614" i="18"/>
  <c r="L1614" i="18"/>
  <c r="K1614" i="18"/>
  <c r="J1614" i="18"/>
  <c r="I1614" i="18"/>
  <c r="H1614" i="18"/>
  <c r="G1614" i="18"/>
  <c r="F1614" i="18"/>
  <c r="E1614" i="18"/>
  <c r="D1614" i="18"/>
  <c r="M1613" i="18"/>
  <c r="L1613" i="18"/>
  <c r="K1613" i="18"/>
  <c r="J1613" i="18"/>
  <c r="I1613" i="18"/>
  <c r="H1613" i="18"/>
  <c r="G1613" i="18"/>
  <c r="F1613" i="18"/>
  <c r="E1613" i="18"/>
  <c r="D1613" i="18"/>
  <c r="M1612" i="18"/>
  <c r="L1612" i="18"/>
  <c r="K1612" i="18"/>
  <c r="J1612" i="18"/>
  <c r="I1612" i="18"/>
  <c r="H1612" i="18"/>
  <c r="G1612" i="18"/>
  <c r="F1612" i="18"/>
  <c r="E1612" i="18"/>
  <c r="D1612" i="18"/>
  <c r="M1611" i="18"/>
  <c r="L1611" i="18"/>
  <c r="K1611" i="18"/>
  <c r="J1611" i="18"/>
  <c r="I1611" i="18"/>
  <c r="H1611" i="18"/>
  <c r="G1611" i="18"/>
  <c r="F1611" i="18"/>
  <c r="E1611" i="18"/>
  <c r="D1611" i="18"/>
  <c r="M1610" i="18"/>
  <c r="L1610" i="18"/>
  <c r="K1610" i="18"/>
  <c r="J1610" i="18"/>
  <c r="I1610" i="18"/>
  <c r="H1610" i="18"/>
  <c r="G1610" i="18"/>
  <c r="F1610" i="18"/>
  <c r="E1610" i="18"/>
  <c r="D1610" i="18"/>
  <c r="M1609" i="18"/>
  <c r="L1609" i="18"/>
  <c r="K1609" i="18"/>
  <c r="J1609" i="18"/>
  <c r="I1609" i="18"/>
  <c r="H1609" i="18"/>
  <c r="G1609" i="18"/>
  <c r="F1609" i="18"/>
  <c r="E1609" i="18"/>
  <c r="D1609" i="18"/>
  <c r="M1608" i="18"/>
  <c r="L1608" i="18"/>
  <c r="K1608" i="18"/>
  <c r="J1608" i="18"/>
  <c r="I1608" i="18"/>
  <c r="H1608" i="18"/>
  <c r="G1608" i="18"/>
  <c r="F1608" i="18"/>
  <c r="E1608" i="18"/>
  <c r="D1608" i="18"/>
  <c r="M1607" i="18"/>
  <c r="L1607" i="18"/>
  <c r="K1607" i="18"/>
  <c r="J1607" i="18"/>
  <c r="I1607" i="18"/>
  <c r="H1607" i="18"/>
  <c r="G1607" i="18"/>
  <c r="F1607" i="18"/>
  <c r="E1607" i="18"/>
  <c r="D1607" i="18"/>
  <c r="M1606" i="18"/>
  <c r="L1606" i="18"/>
  <c r="K1606" i="18"/>
  <c r="J1606" i="18"/>
  <c r="I1606" i="18"/>
  <c r="H1606" i="18"/>
  <c r="G1606" i="18"/>
  <c r="F1606" i="18"/>
  <c r="E1606" i="18"/>
  <c r="D1606" i="18"/>
  <c r="M1605" i="18"/>
  <c r="L1605" i="18"/>
  <c r="K1605" i="18"/>
  <c r="J1605" i="18"/>
  <c r="I1605" i="18"/>
  <c r="H1605" i="18"/>
  <c r="G1605" i="18"/>
  <c r="F1605" i="18"/>
  <c r="E1605" i="18"/>
  <c r="D1605" i="18"/>
  <c r="M1604" i="18"/>
  <c r="L1604" i="18"/>
  <c r="K1604" i="18"/>
  <c r="J1604" i="18"/>
  <c r="I1604" i="18"/>
  <c r="H1604" i="18"/>
  <c r="G1604" i="18"/>
  <c r="F1604" i="18"/>
  <c r="E1604" i="18"/>
  <c r="D1604" i="18"/>
  <c r="M1603" i="18"/>
  <c r="L1603" i="18"/>
  <c r="K1603" i="18"/>
  <c r="J1603" i="18"/>
  <c r="I1603" i="18"/>
  <c r="H1603" i="18"/>
  <c r="G1603" i="18"/>
  <c r="F1603" i="18"/>
  <c r="E1603" i="18"/>
  <c r="D1603" i="18"/>
  <c r="M1602" i="18"/>
  <c r="L1602" i="18"/>
  <c r="K1602" i="18"/>
  <c r="J1602" i="18"/>
  <c r="I1602" i="18"/>
  <c r="H1602" i="18"/>
  <c r="G1602" i="18"/>
  <c r="F1602" i="18"/>
  <c r="E1602" i="18"/>
  <c r="D1602" i="18"/>
  <c r="M1601" i="18"/>
  <c r="L1601" i="18"/>
  <c r="K1601" i="18"/>
  <c r="J1601" i="18"/>
  <c r="I1601" i="18"/>
  <c r="H1601" i="18"/>
  <c r="G1601" i="18"/>
  <c r="F1601" i="18"/>
  <c r="E1601" i="18"/>
  <c r="D1601" i="18"/>
  <c r="M1600" i="18"/>
  <c r="L1600" i="18"/>
  <c r="K1600" i="18"/>
  <c r="J1600" i="18"/>
  <c r="I1600" i="18"/>
  <c r="H1600" i="18"/>
  <c r="G1600" i="18"/>
  <c r="F1600" i="18"/>
  <c r="E1600" i="18"/>
  <c r="D1600" i="18"/>
  <c r="M1599" i="18"/>
  <c r="L1599" i="18"/>
  <c r="K1599" i="18"/>
  <c r="J1599" i="18"/>
  <c r="I1599" i="18"/>
  <c r="H1599" i="18"/>
  <c r="G1599" i="18"/>
  <c r="F1599" i="18"/>
  <c r="E1599" i="18"/>
  <c r="D1599" i="18"/>
  <c r="M1598" i="18"/>
  <c r="L1598" i="18"/>
  <c r="K1598" i="18"/>
  <c r="J1598" i="18"/>
  <c r="I1598" i="18"/>
  <c r="H1598" i="18"/>
  <c r="G1598" i="18"/>
  <c r="F1598" i="18"/>
  <c r="E1598" i="18"/>
  <c r="D1598" i="18"/>
  <c r="M1597" i="18"/>
  <c r="L1597" i="18"/>
  <c r="K1597" i="18"/>
  <c r="J1597" i="18"/>
  <c r="I1597" i="18"/>
  <c r="H1597" i="18"/>
  <c r="G1597" i="18"/>
  <c r="F1597" i="18"/>
  <c r="E1597" i="18"/>
  <c r="D1597" i="18"/>
  <c r="M1596" i="18"/>
  <c r="L1596" i="18"/>
  <c r="K1596" i="18"/>
  <c r="J1596" i="18"/>
  <c r="I1596" i="18"/>
  <c r="H1596" i="18"/>
  <c r="G1596" i="18"/>
  <c r="F1596" i="18"/>
  <c r="E1596" i="18"/>
  <c r="D1596" i="18"/>
  <c r="M1595" i="18"/>
  <c r="L1595" i="18"/>
  <c r="K1595" i="18"/>
  <c r="J1595" i="18"/>
  <c r="I1595" i="18"/>
  <c r="H1595" i="18"/>
  <c r="G1595" i="18"/>
  <c r="F1595" i="18"/>
  <c r="E1595" i="18"/>
  <c r="D1595" i="18"/>
  <c r="M1594" i="18"/>
  <c r="L1594" i="18"/>
  <c r="K1594" i="18"/>
  <c r="J1594" i="18"/>
  <c r="I1594" i="18"/>
  <c r="H1594" i="18"/>
  <c r="G1594" i="18"/>
  <c r="F1594" i="18"/>
  <c r="E1594" i="18"/>
  <c r="D1594" i="18"/>
  <c r="M1593" i="18"/>
  <c r="L1593" i="18"/>
  <c r="K1593" i="18"/>
  <c r="J1593" i="18"/>
  <c r="I1593" i="18"/>
  <c r="H1593" i="18"/>
  <c r="G1593" i="18"/>
  <c r="F1593" i="18"/>
  <c r="E1593" i="18"/>
  <c r="D1593" i="18"/>
  <c r="M1592" i="18"/>
  <c r="L1592" i="18"/>
  <c r="K1592" i="18"/>
  <c r="J1592" i="18"/>
  <c r="I1592" i="18"/>
  <c r="H1592" i="18"/>
  <c r="G1592" i="18"/>
  <c r="F1592" i="18"/>
  <c r="E1592" i="18"/>
  <c r="D1592" i="18"/>
  <c r="M1591" i="18"/>
  <c r="L1591" i="18"/>
  <c r="K1591" i="18"/>
  <c r="J1591" i="18"/>
  <c r="I1591" i="18"/>
  <c r="H1591" i="18"/>
  <c r="G1591" i="18"/>
  <c r="F1591" i="18"/>
  <c r="E1591" i="18"/>
  <c r="D1591" i="18"/>
  <c r="M1590" i="18"/>
  <c r="L1590" i="18"/>
  <c r="K1590" i="18"/>
  <c r="J1590" i="18"/>
  <c r="I1590" i="18"/>
  <c r="H1590" i="18"/>
  <c r="G1590" i="18"/>
  <c r="F1590" i="18"/>
  <c r="E1590" i="18"/>
  <c r="D1590" i="18"/>
  <c r="M1589" i="18"/>
  <c r="L1589" i="18"/>
  <c r="K1589" i="18"/>
  <c r="J1589" i="18"/>
  <c r="I1589" i="18"/>
  <c r="H1589" i="18"/>
  <c r="G1589" i="18"/>
  <c r="F1589" i="18"/>
  <c r="E1589" i="18"/>
  <c r="D1589" i="18"/>
  <c r="M1588" i="18"/>
  <c r="L1588" i="18"/>
  <c r="K1588" i="18"/>
  <c r="J1588" i="18"/>
  <c r="I1588" i="18"/>
  <c r="H1588" i="18"/>
  <c r="G1588" i="18"/>
  <c r="F1588" i="18"/>
  <c r="E1588" i="18"/>
  <c r="D1588" i="18"/>
  <c r="M1587" i="18"/>
  <c r="L1587" i="18"/>
  <c r="K1587" i="18"/>
  <c r="J1587" i="18"/>
  <c r="I1587" i="18"/>
  <c r="H1587" i="18"/>
  <c r="G1587" i="18"/>
  <c r="F1587" i="18"/>
  <c r="E1587" i="18"/>
  <c r="D1587" i="18"/>
  <c r="M1586" i="18"/>
  <c r="L1586" i="18"/>
  <c r="K1586" i="18"/>
  <c r="J1586" i="18"/>
  <c r="I1586" i="18"/>
  <c r="H1586" i="18"/>
  <c r="G1586" i="18"/>
  <c r="F1586" i="18"/>
  <c r="E1586" i="18"/>
  <c r="D1586" i="18"/>
  <c r="M1585" i="18"/>
  <c r="L1585" i="18"/>
  <c r="K1585" i="18"/>
  <c r="J1585" i="18"/>
  <c r="I1585" i="18"/>
  <c r="H1585" i="18"/>
  <c r="G1585" i="18"/>
  <c r="F1585" i="18"/>
  <c r="E1585" i="18"/>
  <c r="D1585" i="18"/>
  <c r="M1584" i="18"/>
  <c r="L1584" i="18"/>
  <c r="K1584" i="18"/>
  <c r="J1584" i="18"/>
  <c r="I1584" i="18"/>
  <c r="H1584" i="18"/>
  <c r="G1584" i="18"/>
  <c r="F1584" i="18"/>
  <c r="E1584" i="18"/>
  <c r="D1584" i="18"/>
  <c r="M1583" i="18"/>
  <c r="L1583" i="18"/>
  <c r="K1583" i="18"/>
  <c r="J1583" i="18"/>
  <c r="I1583" i="18"/>
  <c r="H1583" i="18"/>
  <c r="G1583" i="18"/>
  <c r="F1583" i="18"/>
  <c r="E1583" i="18"/>
  <c r="D1583" i="18"/>
  <c r="M1582" i="18"/>
  <c r="L1582" i="18"/>
  <c r="K1582" i="18"/>
  <c r="J1582" i="18"/>
  <c r="I1582" i="18"/>
  <c r="H1582" i="18"/>
  <c r="G1582" i="18"/>
  <c r="F1582" i="18"/>
  <c r="E1582" i="18"/>
  <c r="D1582" i="18"/>
  <c r="M1581" i="18"/>
  <c r="L1581" i="18"/>
  <c r="K1581" i="18"/>
  <c r="J1581" i="18"/>
  <c r="I1581" i="18"/>
  <c r="H1581" i="18"/>
  <c r="G1581" i="18"/>
  <c r="F1581" i="18"/>
  <c r="E1581" i="18"/>
  <c r="D1581" i="18"/>
  <c r="M1580" i="18"/>
  <c r="L1580" i="18"/>
  <c r="K1580" i="18"/>
  <c r="J1580" i="18"/>
  <c r="I1580" i="18"/>
  <c r="H1580" i="18"/>
  <c r="G1580" i="18"/>
  <c r="F1580" i="18"/>
  <c r="E1580" i="18"/>
  <c r="D1580" i="18"/>
  <c r="M1579" i="18"/>
  <c r="L1579" i="18"/>
  <c r="K1579" i="18"/>
  <c r="J1579" i="18"/>
  <c r="I1579" i="18"/>
  <c r="H1579" i="18"/>
  <c r="G1579" i="18"/>
  <c r="F1579" i="18"/>
  <c r="E1579" i="18"/>
  <c r="D1579" i="18"/>
  <c r="M1578" i="18"/>
  <c r="L1578" i="18"/>
  <c r="K1578" i="18"/>
  <c r="J1578" i="18"/>
  <c r="I1578" i="18"/>
  <c r="H1578" i="18"/>
  <c r="G1578" i="18"/>
  <c r="F1578" i="18"/>
  <c r="E1578" i="18"/>
  <c r="D1578" i="18"/>
  <c r="M1577" i="18"/>
  <c r="L1577" i="18"/>
  <c r="K1577" i="18"/>
  <c r="J1577" i="18"/>
  <c r="I1577" i="18"/>
  <c r="H1577" i="18"/>
  <c r="G1577" i="18"/>
  <c r="F1577" i="18"/>
  <c r="E1577" i="18"/>
  <c r="D1577" i="18"/>
  <c r="M1576" i="18"/>
  <c r="L1576" i="18"/>
  <c r="K1576" i="18"/>
  <c r="J1576" i="18"/>
  <c r="I1576" i="18"/>
  <c r="H1576" i="18"/>
  <c r="G1576" i="18"/>
  <c r="F1576" i="18"/>
  <c r="E1576" i="18"/>
  <c r="D1576" i="18"/>
  <c r="M1575" i="18"/>
  <c r="L1575" i="18"/>
  <c r="K1575" i="18"/>
  <c r="J1575" i="18"/>
  <c r="I1575" i="18"/>
  <c r="H1575" i="18"/>
  <c r="G1575" i="18"/>
  <c r="F1575" i="18"/>
  <c r="E1575" i="18"/>
  <c r="D1575" i="18"/>
  <c r="M1574" i="18"/>
  <c r="L1574" i="18"/>
  <c r="K1574" i="18"/>
  <c r="J1574" i="18"/>
  <c r="I1574" i="18"/>
  <c r="H1574" i="18"/>
  <c r="G1574" i="18"/>
  <c r="F1574" i="18"/>
  <c r="E1574" i="18"/>
  <c r="D1574" i="18"/>
  <c r="M1573" i="18"/>
  <c r="L1573" i="18"/>
  <c r="K1573" i="18"/>
  <c r="J1573" i="18"/>
  <c r="I1573" i="18"/>
  <c r="H1573" i="18"/>
  <c r="G1573" i="18"/>
  <c r="F1573" i="18"/>
  <c r="E1573" i="18"/>
  <c r="D1573" i="18"/>
  <c r="M1572" i="18"/>
  <c r="L1572" i="18"/>
  <c r="K1572" i="18"/>
  <c r="J1572" i="18"/>
  <c r="I1572" i="18"/>
  <c r="H1572" i="18"/>
  <c r="G1572" i="18"/>
  <c r="F1572" i="18"/>
  <c r="E1572" i="18"/>
  <c r="D1572" i="18"/>
  <c r="M1571" i="18"/>
  <c r="L1571" i="18"/>
  <c r="K1571" i="18"/>
  <c r="J1571" i="18"/>
  <c r="I1571" i="18"/>
  <c r="H1571" i="18"/>
  <c r="G1571" i="18"/>
  <c r="F1571" i="18"/>
  <c r="E1571" i="18"/>
  <c r="D1571" i="18"/>
  <c r="M1570" i="18"/>
  <c r="L1570" i="18"/>
  <c r="K1570" i="18"/>
  <c r="J1570" i="18"/>
  <c r="I1570" i="18"/>
  <c r="H1570" i="18"/>
  <c r="G1570" i="18"/>
  <c r="F1570" i="18"/>
  <c r="E1570" i="18"/>
  <c r="D1570" i="18"/>
  <c r="M1569" i="18"/>
  <c r="L1569" i="18"/>
  <c r="K1569" i="18"/>
  <c r="J1569" i="18"/>
  <c r="I1569" i="18"/>
  <c r="H1569" i="18"/>
  <c r="G1569" i="18"/>
  <c r="F1569" i="18"/>
  <c r="E1569" i="18"/>
  <c r="D1569" i="18"/>
  <c r="M1568" i="18"/>
  <c r="L1568" i="18"/>
  <c r="K1568" i="18"/>
  <c r="J1568" i="18"/>
  <c r="I1568" i="18"/>
  <c r="H1568" i="18"/>
  <c r="G1568" i="18"/>
  <c r="F1568" i="18"/>
  <c r="E1568" i="18"/>
  <c r="D1568" i="18"/>
  <c r="M1567" i="18"/>
  <c r="L1567" i="18"/>
  <c r="K1567" i="18"/>
  <c r="J1567" i="18"/>
  <c r="I1567" i="18"/>
  <c r="H1567" i="18"/>
  <c r="G1567" i="18"/>
  <c r="F1567" i="18"/>
  <c r="E1567" i="18"/>
  <c r="D1567" i="18"/>
  <c r="M1566" i="18"/>
  <c r="L1566" i="18"/>
  <c r="K1566" i="18"/>
  <c r="J1566" i="18"/>
  <c r="I1566" i="18"/>
  <c r="H1566" i="18"/>
  <c r="G1566" i="18"/>
  <c r="F1566" i="18"/>
  <c r="E1566" i="18"/>
  <c r="D1566" i="18"/>
  <c r="M1565" i="18"/>
  <c r="L1565" i="18"/>
  <c r="K1565" i="18"/>
  <c r="J1565" i="18"/>
  <c r="I1565" i="18"/>
  <c r="H1565" i="18"/>
  <c r="G1565" i="18"/>
  <c r="F1565" i="18"/>
  <c r="E1565" i="18"/>
  <c r="D1565" i="18"/>
  <c r="M1564" i="18"/>
  <c r="L1564" i="18"/>
  <c r="K1564" i="18"/>
  <c r="J1564" i="18"/>
  <c r="I1564" i="18"/>
  <c r="H1564" i="18"/>
  <c r="G1564" i="18"/>
  <c r="F1564" i="18"/>
  <c r="E1564" i="18"/>
  <c r="D1564" i="18"/>
  <c r="M1563" i="18"/>
  <c r="L1563" i="18"/>
  <c r="K1563" i="18"/>
  <c r="J1563" i="18"/>
  <c r="I1563" i="18"/>
  <c r="H1563" i="18"/>
  <c r="G1563" i="18"/>
  <c r="F1563" i="18"/>
  <c r="E1563" i="18"/>
  <c r="D1563" i="18"/>
  <c r="M1562" i="18"/>
  <c r="L1562" i="18"/>
  <c r="K1562" i="18"/>
  <c r="J1562" i="18"/>
  <c r="I1562" i="18"/>
  <c r="H1562" i="18"/>
  <c r="G1562" i="18"/>
  <c r="F1562" i="18"/>
  <c r="E1562" i="18"/>
  <c r="D1562" i="18"/>
  <c r="M1561" i="18"/>
  <c r="L1561" i="18"/>
  <c r="K1561" i="18"/>
  <c r="J1561" i="18"/>
  <c r="I1561" i="18"/>
  <c r="H1561" i="18"/>
  <c r="G1561" i="18"/>
  <c r="F1561" i="18"/>
  <c r="E1561" i="18"/>
  <c r="D1561" i="18"/>
  <c r="M1560" i="18"/>
  <c r="L1560" i="18"/>
  <c r="K1560" i="18"/>
  <c r="J1560" i="18"/>
  <c r="I1560" i="18"/>
  <c r="H1560" i="18"/>
  <c r="G1560" i="18"/>
  <c r="F1560" i="18"/>
  <c r="E1560" i="18"/>
  <c r="D1560" i="18"/>
  <c r="M1559" i="18"/>
  <c r="L1559" i="18"/>
  <c r="K1559" i="18"/>
  <c r="J1559" i="18"/>
  <c r="I1559" i="18"/>
  <c r="H1559" i="18"/>
  <c r="G1559" i="18"/>
  <c r="F1559" i="18"/>
  <c r="E1559" i="18"/>
  <c r="D1559" i="18"/>
  <c r="M1558" i="18"/>
  <c r="L1558" i="18"/>
  <c r="K1558" i="18"/>
  <c r="J1558" i="18"/>
  <c r="I1558" i="18"/>
  <c r="H1558" i="18"/>
  <c r="G1558" i="18"/>
  <c r="F1558" i="18"/>
  <c r="E1558" i="18"/>
  <c r="D1558" i="18"/>
  <c r="M1557" i="18"/>
  <c r="L1557" i="18"/>
  <c r="K1557" i="18"/>
  <c r="J1557" i="18"/>
  <c r="I1557" i="18"/>
  <c r="H1557" i="18"/>
  <c r="G1557" i="18"/>
  <c r="F1557" i="18"/>
  <c r="E1557" i="18"/>
  <c r="D1557" i="18"/>
  <c r="M1556" i="18"/>
  <c r="L1556" i="18"/>
  <c r="K1556" i="18"/>
  <c r="J1556" i="18"/>
  <c r="I1556" i="18"/>
  <c r="H1556" i="18"/>
  <c r="G1556" i="18"/>
  <c r="F1556" i="18"/>
  <c r="E1556" i="18"/>
  <c r="D1556" i="18"/>
  <c r="M1555" i="18"/>
  <c r="L1555" i="18"/>
  <c r="K1555" i="18"/>
  <c r="J1555" i="18"/>
  <c r="I1555" i="18"/>
  <c r="H1555" i="18"/>
  <c r="G1555" i="18"/>
  <c r="F1555" i="18"/>
  <c r="E1555" i="18"/>
  <c r="D1555" i="18"/>
  <c r="M1554" i="18"/>
  <c r="L1554" i="18"/>
  <c r="K1554" i="18"/>
  <c r="J1554" i="18"/>
  <c r="I1554" i="18"/>
  <c r="H1554" i="18"/>
  <c r="G1554" i="18"/>
  <c r="F1554" i="18"/>
  <c r="E1554" i="18"/>
  <c r="D1554" i="18"/>
  <c r="M1553" i="18"/>
  <c r="L1553" i="18"/>
  <c r="K1553" i="18"/>
  <c r="J1553" i="18"/>
  <c r="I1553" i="18"/>
  <c r="H1553" i="18"/>
  <c r="G1553" i="18"/>
  <c r="F1553" i="18"/>
  <c r="E1553" i="18"/>
  <c r="D1553" i="18"/>
  <c r="M1552" i="18"/>
  <c r="L1552" i="18"/>
  <c r="K1552" i="18"/>
  <c r="J1552" i="18"/>
  <c r="I1552" i="18"/>
  <c r="H1552" i="18"/>
  <c r="G1552" i="18"/>
  <c r="F1552" i="18"/>
  <c r="E1552" i="18"/>
  <c r="D1552" i="18"/>
  <c r="M1551" i="18"/>
  <c r="L1551" i="18"/>
  <c r="K1551" i="18"/>
  <c r="J1551" i="18"/>
  <c r="I1551" i="18"/>
  <c r="H1551" i="18"/>
  <c r="G1551" i="18"/>
  <c r="F1551" i="18"/>
  <c r="E1551" i="18"/>
  <c r="D1551" i="18"/>
  <c r="M1550" i="18"/>
  <c r="L1550" i="18"/>
  <c r="K1550" i="18"/>
  <c r="J1550" i="18"/>
  <c r="I1550" i="18"/>
  <c r="H1550" i="18"/>
  <c r="G1550" i="18"/>
  <c r="F1550" i="18"/>
  <c r="E1550" i="18"/>
  <c r="D1550" i="18"/>
  <c r="M1549" i="18"/>
  <c r="L1549" i="18"/>
  <c r="K1549" i="18"/>
  <c r="J1549" i="18"/>
  <c r="I1549" i="18"/>
  <c r="H1549" i="18"/>
  <c r="G1549" i="18"/>
  <c r="F1549" i="18"/>
  <c r="E1549" i="18"/>
  <c r="D1549" i="18"/>
  <c r="M1548" i="18"/>
  <c r="L1548" i="18"/>
  <c r="K1548" i="18"/>
  <c r="J1548" i="18"/>
  <c r="I1548" i="18"/>
  <c r="H1548" i="18"/>
  <c r="G1548" i="18"/>
  <c r="F1548" i="18"/>
  <c r="E1548" i="18"/>
  <c r="D1548" i="18"/>
  <c r="M1547" i="18"/>
  <c r="L1547" i="18"/>
  <c r="K1547" i="18"/>
  <c r="J1547" i="18"/>
  <c r="I1547" i="18"/>
  <c r="H1547" i="18"/>
  <c r="G1547" i="18"/>
  <c r="F1547" i="18"/>
  <c r="E1547" i="18"/>
  <c r="D1547" i="18"/>
  <c r="M1546" i="18"/>
  <c r="L1546" i="18"/>
  <c r="K1546" i="18"/>
  <c r="J1546" i="18"/>
  <c r="I1546" i="18"/>
  <c r="H1546" i="18"/>
  <c r="G1546" i="18"/>
  <c r="F1546" i="18"/>
  <c r="E1546" i="18"/>
  <c r="D1546" i="18"/>
  <c r="M1545" i="18"/>
  <c r="L1545" i="18"/>
  <c r="K1545" i="18"/>
  <c r="J1545" i="18"/>
  <c r="I1545" i="18"/>
  <c r="H1545" i="18"/>
  <c r="G1545" i="18"/>
  <c r="F1545" i="18"/>
  <c r="E1545" i="18"/>
  <c r="D1545" i="18"/>
  <c r="M1544" i="18"/>
  <c r="L1544" i="18"/>
  <c r="K1544" i="18"/>
  <c r="J1544" i="18"/>
  <c r="I1544" i="18"/>
  <c r="H1544" i="18"/>
  <c r="G1544" i="18"/>
  <c r="F1544" i="18"/>
  <c r="E1544" i="18"/>
  <c r="D1544" i="18"/>
  <c r="M1543" i="18"/>
  <c r="L1543" i="18"/>
  <c r="K1543" i="18"/>
  <c r="J1543" i="18"/>
  <c r="I1543" i="18"/>
  <c r="H1543" i="18"/>
  <c r="G1543" i="18"/>
  <c r="F1543" i="18"/>
  <c r="E1543" i="18"/>
  <c r="D1543" i="18"/>
  <c r="M1542" i="18"/>
  <c r="L1542" i="18"/>
  <c r="K1542" i="18"/>
  <c r="J1542" i="18"/>
  <c r="I1542" i="18"/>
  <c r="H1542" i="18"/>
  <c r="G1542" i="18"/>
  <c r="F1542" i="18"/>
  <c r="E1542" i="18"/>
  <c r="D1542" i="18"/>
  <c r="M1541" i="18"/>
  <c r="L1541" i="18"/>
  <c r="K1541" i="18"/>
  <c r="J1541" i="18"/>
  <c r="I1541" i="18"/>
  <c r="H1541" i="18"/>
  <c r="G1541" i="18"/>
  <c r="F1541" i="18"/>
  <c r="E1541" i="18"/>
  <c r="D1541" i="18"/>
  <c r="M1540" i="18"/>
  <c r="L1540" i="18"/>
  <c r="K1540" i="18"/>
  <c r="J1540" i="18"/>
  <c r="I1540" i="18"/>
  <c r="H1540" i="18"/>
  <c r="G1540" i="18"/>
  <c r="F1540" i="18"/>
  <c r="E1540" i="18"/>
  <c r="D1540" i="18"/>
  <c r="M1539" i="18"/>
  <c r="L1539" i="18"/>
  <c r="K1539" i="18"/>
  <c r="J1539" i="18"/>
  <c r="I1539" i="18"/>
  <c r="H1539" i="18"/>
  <c r="G1539" i="18"/>
  <c r="F1539" i="18"/>
  <c r="E1539" i="18"/>
  <c r="D1539" i="18"/>
  <c r="M1538" i="18"/>
  <c r="L1538" i="18"/>
  <c r="K1538" i="18"/>
  <c r="J1538" i="18"/>
  <c r="I1538" i="18"/>
  <c r="H1538" i="18"/>
  <c r="G1538" i="18"/>
  <c r="F1538" i="18"/>
  <c r="E1538" i="18"/>
  <c r="D1538" i="18"/>
  <c r="M1537" i="18"/>
  <c r="L1537" i="18"/>
  <c r="K1537" i="18"/>
  <c r="J1537" i="18"/>
  <c r="I1537" i="18"/>
  <c r="H1537" i="18"/>
  <c r="G1537" i="18"/>
  <c r="F1537" i="18"/>
  <c r="E1537" i="18"/>
  <c r="D1537" i="18"/>
  <c r="M1536" i="18"/>
  <c r="L1536" i="18"/>
  <c r="K1536" i="18"/>
  <c r="J1536" i="18"/>
  <c r="I1536" i="18"/>
  <c r="H1536" i="18"/>
  <c r="G1536" i="18"/>
  <c r="F1536" i="18"/>
  <c r="E1536" i="18"/>
  <c r="D1536" i="18"/>
  <c r="M1535" i="18"/>
  <c r="L1535" i="18"/>
  <c r="K1535" i="18"/>
  <c r="J1535" i="18"/>
  <c r="I1535" i="18"/>
  <c r="H1535" i="18"/>
  <c r="G1535" i="18"/>
  <c r="F1535" i="18"/>
  <c r="E1535" i="18"/>
  <c r="D1535" i="18"/>
  <c r="M1534" i="18"/>
  <c r="L1534" i="18"/>
  <c r="K1534" i="18"/>
  <c r="J1534" i="18"/>
  <c r="I1534" i="18"/>
  <c r="H1534" i="18"/>
  <c r="G1534" i="18"/>
  <c r="F1534" i="18"/>
  <c r="E1534" i="18"/>
  <c r="D1534" i="18"/>
  <c r="M1533" i="18"/>
  <c r="L1533" i="18"/>
  <c r="K1533" i="18"/>
  <c r="J1533" i="18"/>
  <c r="I1533" i="18"/>
  <c r="H1533" i="18"/>
  <c r="G1533" i="18"/>
  <c r="F1533" i="18"/>
  <c r="E1533" i="18"/>
  <c r="D1533" i="18"/>
  <c r="M1532" i="18"/>
  <c r="L1532" i="18"/>
  <c r="K1532" i="18"/>
  <c r="J1532" i="18"/>
  <c r="I1532" i="18"/>
  <c r="H1532" i="18"/>
  <c r="G1532" i="18"/>
  <c r="F1532" i="18"/>
  <c r="E1532" i="18"/>
  <c r="D1532" i="18"/>
  <c r="M1531" i="18"/>
  <c r="L1531" i="18"/>
  <c r="K1531" i="18"/>
  <c r="J1531" i="18"/>
  <c r="I1531" i="18"/>
  <c r="H1531" i="18"/>
  <c r="G1531" i="18"/>
  <c r="F1531" i="18"/>
  <c r="E1531" i="18"/>
  <c r="D1531" i="18"/>
  <c r="M1530" i="18"/>
  <c r="L1530" i="18"/>
  <c r="K1530" i="18"/>
  <c r="J1530" i="18"/>
  <c r="I1530" i="18"/>
  <c r="H1530" i="18"/>
  <c r="G1530" i="18"/>
  <c r="F1530" i="18"/>
  <c r="E1530" i="18"/>
  <c r="D1530" i="18"/>
  <c r="M1529" i="18"/>
  <c r="L1529" i="18"/>
  <c r="K1529" i="18"/>
  <c r="J1529" i="18"/>
  <c r="I1529" i="18"/>
  <c r="H1529" i="18"/>
  <c r="G1529" i="18"/>
  <c r="F1529" i="18"/>
  <c r="E1529" i="18"/>
  <c r="D1529" i="18"/>
  <c r="M1528" i="18"/>
  <c r="L1528" i="18"/>
  <c r="K1528" i="18"/>
  <c r="J1528" i="18"/>
  <c r="I1528" i="18"/>
  <c r="H1528" i="18"/>
  <c r="G1528" i="18"/>
  <c r="F1528" i="18"/>
  <c r="E1528" i="18"/>
  <c r="D1528" i="18"/>
  <c r="M1527" i="18"/>
  <c r="L1527" i="18"/>
  <c r="K1527" i="18"/>
  <c r="J1527" i="18"/>
  <c r="I1527" i="18"/>
  <c r="H1527" i="18"/>
  <c r="G1527" i="18"/>
  <c r="F1527" i="18"/>
  <c r="E1527" i="18"/>
  <c r="D1527" i="18"/>
  <c r="M1526" i="18"/>
  <c r="L1526" i="18"/>
  <c r="K1526" i="18"/>
  <c r="J1526" i="18"/>
  <c r="I1526" i="18"/>
  <c r="H1526" i="18"/>
  <c r="G1526" i="18"/>
  <c r="F1526" i="18"/>
  <c r="E1526" i="18"/>
  <c r="D1526" i="18"/>
  <c r="M1525" i="18"/>
  <c r="L1525" i="18"/>
  <c r="K1525" i="18"/>
  <c r="J1525" i="18"/>
  <c r="I1525" i="18"/>
  <c r="H1525" i="18"/>
  <c r="G1525" i="18"/>
  <c r="F1525" i="18"/>
  <c r="E1525" i="18"/>
  <c r="D1525" i="18"/>
  <c r="M1524" i="18"/>
  <c r="L1524" i="18"/>
  <c r="K1524" i="18"/>
  <c r="J1524" i="18"/>
  <c r="I1524" i="18"/>
  <c r="H1524" i="18"/>
  <c r="G1524" i="18"/>
  <c r="F1524" i="18"/>
  <c r="E1524" i="18"/>
  <c r="D1524" i="18"/>
  <c r="M1523" i="18"/>
  <c r="L1523" i="18"/>
  <c r="K1523" i="18"/>
  <c r="J1523" i="18"/>
  <c r="I1523" i="18"/>
  <c r="H1523" i="18"/>
  <c r="G1523" i="18"/>
  <c r="F1523" i="18"/>
  <c r="E1523" i="18"/>
  <c r="D1523" i="18"/>
  <c r="M1522" i="18"/>
  <c r="L1522" i="18"/>
  <c r="K1522" i="18"/>
  <c r="J1522" i="18"/>
  <c r="I1522" i="18"/>
  <c r="H1522" i="18"/>
  <c r="G1522" i="18"/>
  <c r="F1522" i="18"/>
  <c r="E1522" i="18"/>
  <c r="D1522" i="18"/>
  <c r="M1521" i="18"/>
  <c r="L1521" i="18"/>
  <c r="K1521" i="18"/>
  <c r="J1521" i="18"/>
  <c r="I1521" i="18"/>
  <c r="H1521" i="18"/>
  <c r="G1521" i="18"/>
  <c r="F1521" i="18"/>
  <c r="E1521" i="18"/>
  <c r="D1521" i="18"/>
  <c r="M1520" i="18"/>
  <c r="L1520" i="18"/>
  <c r="K1520" i="18"/>
  <c r="J1520" i="18"/>
  <c r="I1520" i="18"/>
  <c r="H1520" i="18"/>
  <c r="G1520" i="18"/>
  <c r="F1520" i="18"/>
  <c r="E1520" i="18"/>
  <c r="D1520" i="18"/>
  <c r="M1519" i="18"/>
  <c r="L1519" i="18"/>
  <c r="K1519" i="18"/>
  <c r="J1519" i="18"/>
  <c r="I1519" i="18"/>
  <c r="H1519" i="18"/>
  <c r="G1519" i="18"/>
  <c r="F1519" i="18"/>
  <c r="E1519" i="18"/>
  <c r="D1519" i="18"/>
  <c r="M1518" i="18"/>
  <c r="L1518" i="18"/>
  <c r="K1518" i="18"/>
  <c r="J1518" i="18"/>
  <c r="I1518" i="18"/>
  <c r="H1518" i="18"/>
  <c r="G1518" i="18"/>
  <c r="F1518" i="18"/>
  <c r="E1518" i="18"/>
  <c r="D1518" i="18"/>
  <c r="M1517" i="18"/>
  <c r="L1517" i="18"/>
  <c r="K1517" i="18"/>
  <c r="J1517" i="18"/>
  <c r="I1517" i="18"/>
  <c r="H1517" i="18"/>
  <c r="G1517" i="18"/>
  <c r="F1517" i="18"/>
  <c r="E1517" i="18"/>
  <c r="D1517" i="18"/>
  <c r="M1516" i="18"/>
  <c r="L1516" i="18"/>
  <c r="K1516" i="18"/>
  <c r="J1516" i="18"/>
  <c r="I1516" i="18"/>
  <c r="H1516" i="18"/>
  <c r="G1516" i="18"/>
  <c r="F1516" i="18"/>
  <c r="E1516" i="18"/>
  <c r="D1516" i="18"/>
  <c r="M1515" i="18"/>
  <c r="L1515" i="18"/>
  <c r="K1515" i="18"/>
  <c r="J1515" i="18"/>
  <c r="I1515" i="18"/>
  <c r="H1515" i="18"/>
  <c r="G1515" i="18"/>
  <c r="F1515" i="18"/>
  <c r="E1515" i="18"/>
  <c r="D1515" i="18"/>
  <c r="M1514" i="18"/>
  <c r="L1514" i="18"/>
  <c r="K1514" i="18"/>
  <c r="J1514" i="18"/>
  <c r="I1514" i="18"/>
  <c r="H1514" i="18"/>
  <c r="G1514" i="18"/>
  <c r="F1514" i="18"/>
  <c r="E1514" i="18"/>
  <c r="D1514" i="18"/>
  <c r="M1513" i="18"/>
  <c r="L1513" i="18"/>
  <c r="K1513" i="18"/>
  <c r="J1513" i="18"/>
  <c r="I1513" i="18"/>
  <c r="H1513" i="18"/>
  <c r="G1513" i="18"/>
  <c r="F1513" i="18"/>
  <c r="E1513" i="18"/>
  <c r="D1513" i="18"/>
  <c r="M1512" i="18"/>
  <c r="L1512" i="18"/>
  <c r="K1512" i="18"/>
  <c r="J1512" i="18"/>
  <c r="I1512" i="18"/>
  <c r="H1512" i="18"/>
  <c r="G1512" i="18"/>
  <c r="F1512" i="18"/>
  <c r="E1512" i="18"/>
  <c r="D1512" i="18"/>
  <c r="M1511" i="18"/>
  <c r="L1511" i="18"/>
  <c r="K1511" i="18"/>
  <c r="J1511" i="18"/>
  <c r="I1511" i="18"/>
  <c r="H1511" i="18"/>
  <c r="G1511" i="18"/>
  <c r="F1511" i="18"/>
  <c r="E1511" i="18"/>
  <c r="D1511" i="18"/>
  <c r="M1510" i="18"/>
  <c r="L1510" i="18"/>
  <c r="K1510" i="18"/>
  <c r="J1510" i="18"/>
  <c r="I1510" i="18"/>
  <c r="H1510" i="18"/>
  <c r="G1510" i="18"/>
  <c r="F1510" i="18"/>
  <c r="E1510" i="18"/>
  <c r="D1510" i="18"/>
  <c r="M1509" i="18"/>
  <c r="L1509" i="18"/>
  <c r="K1509" i="18"/>
  <c r="J1509" i="18"/>
  <c r="I1509" i="18"/>
  <c r="H1509" i="18"/>
  <c r="G1509" i="18"/>
  <c r="F1509" i="18"/>
  <c r="E1509" i="18"/>
  <c r="D1509" i="18"/>
  <c r="M1508" i="18"/>
  <c r="L1508" i="18"/>
  <c r="K1508" i="18"/>
  <c r="J1508" i="18"/>
  <c r="I1508" i="18"/>
  <c r="H1508" i="18"/>
  <c r="G1508" i="18"/>
  <c r="F1508" i="18"/>
  <c r="E1508" i="18"/>
  <c r="D1508" i="18"/>
  <c r="M1507" i="18"/>
  <c r="L1507" i="18"/>
  <c r="K1507" i="18"/>
  <c r="J1507" i="18"/>
  <c r="I1507" i="18"/>
  <c r="H1507" i="18"/>
  <c r="G1507" i="18"/>
  <c r="F1507" i="18"/>
  <c r="E1507" i="18"/>
  <c r="D1507" i="18"/>
  <c r="M1506" i="18"/>
  <c r="L1506" i="18"/>
  <c r="K1506" i="18"/>
  <c r="J1506" i="18"/>
  <c r="I1506" i="18"/>
  <c r="H1506" i="18"/>
  <c r="G1506" i="18"/>
  <c r="F1506" i="18"/>
  <c r="E1506" i="18"/>
  <c r="D1506" i="18"/>
  <c r="M1505" i="18"/>
  <c r="L1505" i="18"/>
  <c r="K1505" i="18"/>
  <c r="J1505" i="18"/>
  <c r="I1505" i="18"/>
  <c r="H1505" i="18"/>
  <c r="G1505" i="18"/>
  <c r="F1505" i="18"/>
  <c r="E1505" i="18"/>
  <c r="D1505" i="18"/>
  <c r="M1504" i="18"/>
  <c r="L1504" i="18"/>
  <c r="K1504" i="18"/>
  <c r="J1504" i="18"/>
  <c r="I1504" i="18"/>
  <c r="H1504" i="18"/>
  <c r="G1504" i="18"/>
  <c r="F1504" i="18"/>
  <c r="E1504" i="18"/>
  <c r="D1504" i="18"/>
  <c r="M1503" i="18"/>
  <c r="L1503" i="18"/>
  <c r="K1503" i="18"/>
  <c r="J1503" i="18"/>
  <c r="I1503" i="18"/>
  <c r="H1503" i="18"/>
  <c r="G1503" i="18"/>
  <c r="F1503" i="18"/>
  <c r="E1503" i="18"/>
  <c r="D1503" i="18"/>
  <c r="M1502" i="18"/>
  <c r="L1502" i="18"/>
  <c r="K1502" i="18"/>
  <c r="J1502" i="18"/>
  <c r="I1502" i="18"/>
  <c r="H1502" i="18"/>
  <c r="G1502" i="18"/>
  <c r="F1502" i="18"/>
  <c r="E1502" i="18"/>
  <c r="D1502" i="18"/>
  <c r="M1501" i="18"/>
  <c r="L1501" i="18"/>
  <c r="K1501" i="18"/>
  <c r="J1501" i="18"/>
  <c r="I1501" i="18"/>
  <c r="H1501" i="18"/>
  <c r="G1501" i="18"/>
  <c r="F1501" i="18"/>
  <c r="E1501" i="18"/>
  <c r="D1501" i="18"/>
  <c r="M1500" i="18"/>
  <c r="L1500" i="18"/>
  <c r="K1500" i="18"/>
  <c r="J1500" i="18"/>
  <c r="I1500" i="18"/>
  <c r="H1500" i="18"/>
  <c r="G1500" i="18"/>
  <c r="F1500" i="18"/>
  <c r="E1500" i="18"/>
  <c r="D1500" i="18"/>
  <c r="M1499" i="18"/>
  <c r="L1499" i="18"/>
  <c r="K1499" i="18"/>
  <c r="J1499" i="18"/>
  <c r="I1499" i="18"/>
  <c r="H1499" i="18"/>
  <c r="G1499" i="18"/>
  <c r="F1499" i="18"/>
  <c r="E1499" i="18"/>
  <c r="D1499" i="18"/>
  <c r="M1498" i="18"/>
  <c r="L1498" i="18"/>
  <c r="K1498" i="18"/>
  <c r="J1498" i="18"/>
  <c r="I1498" i="18"/>
  <c r="H1498" i="18"/>
  <c r="G1498" i="18"/>
  <c r="F1498" i="18"/>
  <c r="E1498" i="18"/>
  <c r="D1498" i="18"/>
  <c r="M1497" i="18"/>
  <c r="L1497" i="18"/>
  <c r="K1497" i="18"/>
  <c r="J1497" i="18"/>
  <c r="I1497" i="18"/>
  <c r="H1497" i="18"/>
  <c r="G1497" i="18"/>
  <c r="F1497" i="18"/>
  <c r="E1497" i="18"/>
  <c r="D1497" i="18"/>
  <c r="M1496" i="18"/>
  <c r="L1496" i="18"/>
  <c r="K1496" i="18"/>
  <c r="J1496" i="18"/>
  <c r="I1496" i="18"/>
  <c r="H1496" i="18"/>
  <c r="G1496" i="18"/>
  <c r="F1496" i="18"/>
  <c r="E1496" i="18"/>
  <c r="D1496" i="18"/>
  <c r="M1495" i="18"/>
  <c r="L1495" i="18"/>
  <c r="K1495" i="18"/>
  <c r="J1495" i="18"/>
  <c r="I1495" i="18"/>
  <c r="H1495" i="18"/>
  <c r="G1495" i="18"/>
  <c r="F1495" i="18"/>
  <c r="E1495" i="18"/>
  <c r="D1495" i="18"/>
  <c r="M1494" i="18"/>
  <c r="L1494" i="18"/>
  <c r="K1494" i="18"/>
  <c r="J1494" i="18"/>
  <c r="I1494" i="18"/>
  <c r="H1494" i="18"/>
  <c r="G1494" i="18"/>
  <c r="F1494" i="18"/>
  <c r="E1494" i="18"/>
  <c r="D1494" i="18"/>
  <c r="M1493" i="18"/>
  <c r="L1493" i="18"/>
  <c r="K1493" i="18"/>
  <c r="J1493" i="18"/>
  <c r="I1493" i="18"/>
  <c r="H1493" i="18"/>
  <c r="G1493" i="18"/>
  <c r="F1493" i="18"/>
  <c r="E1493" i="18"/>
  <c r="D1493" i="18"/>
  <c r="M1492" i="18"/>
  <c r="L1492" i="18"/>
  <c r="K1492" i="18"/>
  <c r="J1492" i="18"/>
  <c r="I1492" i="18"/>
  <c r="H1492" i="18"/>
  <c r="G1492" i="18"/>
  <c r="F1492" i="18"/>
  <c r="E1492" i="18"/>
  <c r="D1492" i="18"/>
  <c r="M1484" i="18"/>
  <c r="L1484" i="18"/>
  <c r="K1484" i="18"/>
  <c r="J1484" i="18"/>
  <c r="I1484" i="18"/>
  <c r="H1484" i="18"/>
  <c r="G1484" i="18"/>
  <c r="F1484" i="18"/>
  <c r="E1484" i="18"/>
  <c r="D1484" i="18"/>
  <c r="M1483" i="18"/>
  <c r="L1483" i="18"/>
  <c r="K1483" i="18"/>
  <c r="J1483" i="18"/>
  <c r="I1483" i="18"/>
  <c r="H1483" i="18"/>
  <c r="G1483" i="18"/>
  <c r="F1483" i="18"/>
  <c r="E1483" i="18"/>
  <c r="D1483" i="18"/>
  <c r="M1482" i="18"/>
  <c r="L1482" i="18"/>
  <c r="K1482" i="18"/>
  <c r="J1482" i="18"/>
  <c r="I1482" i="18"/>
  <c r="H1482" i="18"/>
  <c r="G1482" i="18"/>
  <c r="F1482" i="18"/>
  <c r="E1482" i="18"/>
  <c r="D1482" i="18"/>
  <c r="M1481" i="18"/>
  <c r="L1481" i="18"/>
  <c r="K1481" i="18"/>
  <c r="J1481" i="18"/>
  <c r="I1481" i="18"/>
  <c r="H1481" i="18"/>
  <c r="G1481" i="18"/>
  <c r="F1481" i="18"/>
  <c r="E1481" i="18"/>
  <c r="D1481" i="18"/>
  <c r="M1480" i="18"/>
  <c r="L1480" i="18"/>
  <c r="K1480" i="18"/>
  <c r="J1480" i="18"/>
  <c r="I1480" i="18"/>
  <c r="H1480" i="18"/>
  <c r="G1480" i="18"/>
  <c r="F1480" i="18"/>
  <c r="E1480" i="18"/>
  <c r="D1480" i="18"/>
  <c r="M1479" i="18"/>
  <c r="L1479" i="18"/>
  <c r="K1479" i="18"/>
  <c r="J1479" i="18"/>
  <c r="I1479" i="18"/>
  <c r="H1479" i="18"/>
  <c r="G1479" i="18"/>
  <c r="F1479" i="18"/>
  <c r="E1479" i="18"/>
  <c r="D1479" i="18"/>
  <c r="M1478" i="18"/>
  <c r="L1478" i="18"/>
  <c r="K1478" i="18"/>
  <c r="J1478" i="18"/>
  <c r="I1478" i="18"/>
  <c r="H1478" i="18"/>
  <c r="G1478" i="18"/>
  <c r="F1478" i="18"/>
  <c r="E1478" i="18"/>
  <c r="D1478" i="18"/>
  <c r="M1477" i="18"/>
  <c r="L1477" i="18"/>
  <c r="K1477" i="18"/>
  <c r="J1477" i="18"/>
  <c r="I1477" i="18"/>
  <c r="H1477" i="18"/>
  <c r="G1477" i="18"/>
  <c r="F1477" i="18"/>
  <c r="E1477" i="18"/>
  <c r="D1477" i="18"/>
  <c r="M1476" i="18"/>
  <c r="L1476" i="18"/>
  <c r="K1476" i="18"/>
  <c r="J1476" i="18"/>
  <c r="I1476" i="18"/>
  <c r="H1476" i="18"/>
  <c r="G1476" i="18"/>
  <c r="F1476" i="18"/>
  <c r="E1476" i="18"/>
  <c r="D1476" i="18"/>
  <c r="M1475" i="18"/>
  <c r="L1475" i="18"/>
  <c r="K1475" i="18"/>
  <c r="J1475" i="18"/>
  <c r="I1475" i="18"/>
  <c r="H1475" i="18"/>
  <c r="G1475" i="18"/>
  <c r="F1475" i="18"/>
  <c r="E1475" i="18"/>
  <c r="D1475" i="18"/>
  <c r="M1474" i="18"/>
  <c r="L1474" i="18"/>
  <c r="K1474" i="18"/>
  <c r="J1474" i="18"/>
  <c r="I1474" i="18"/>
  <c r="H1474" i="18"/>
  <c r="G1474" i="18"/>
  <c r="F1474" i="18"/>
  <c r="E1474" i="18"/>
  <c r="D1474" i="18"/>
  <c r="M1473" i="18"/>
  <c r="L1473" i="18"/>
  <c r="K1473" i="18"/>
  <c r="J1473" i="18"/>
  <c r="I1473" i="18"/>
  <c r="H1473" i="18"/>
  <c r="G1473" i="18"/>
  <c r="F1473" i="18"/>
  <c r="E1473" i="18"/>
  <c r="D1473" i="18"/>
  <c r="M1472" i="18"/>
  <c r="L1472" i="18"/>
  <c r="K1472" i="18"/>
  <c r="J1472" i="18"/>
  <c r="I1472" i="18"/>
  <c r="H1472" i="18"/>
  <c r="G1472" i="18"/>
  <c r="F1472" i="18"/>
  <c r="E1472" i="18"/>
  <c r="D1472" i="18"/>
  <c r="M1470" i="18"/>
  <c r="L1470" i="18"/>
  <c r="I1470" i="18"/>
  <c r="H1470" i="18"/>
  <c r="M1469" i="18"/>
  <c r="L1469" i="18"/>
  <c r="K1469" i="18"/>
  <c r="J1469" i="18"/>
  <c r="I1469" i="18"/>
  <c r="H1469" i="18"/>
  <c r="G1469" i="18"/>
  <c r="F1469" i="18"/>
  <c r="E1469" i="18"/>
  <c r="D1469" i="18"/>
  <c r="M1468" i="18"/>
  <c r="L1468" i="18"/>
  <c r="K1468" i="18"/>
  <c r="J1468" i="18"/>
  <c r="I1468" i="18"/>
  <c r="H1468" i="18"/>
  <c r="G1468" i="18"/>
  <c r="F1468" i="18"/>
  <c r="E1468" i="18"/>
  <c r="D1468" i="18"/>
  <c r="M1467" i="18"/>
  <c r="L1467" i="18"/>
  <c r="K1467" i="18"/>
  <c r="J1467" i="18"/>
  <c r="I1467" i="18"/>
  <c r="H1467" i="18"/>
  <c r="G1467" i="18"/>
  <c r="F1467" i="18"/>
  <c r="E1467" i="18"/>
  <c r="D1467" i="18"/>
  <c r="M1465" i="18"/>
  <c r="L1465" i="18"/>
  <c r="I1465" i="18"/>
  <c r="H1465" i="18"/>
  <c r="M1464" i="18"/>
  <c r="L1464" i="18"/>
  <c r="K1464" i="18"/>
  <c r="J1464" i="18"/>
  <c r="I1464" i="18"/>
  <c r="H1464" i="18"/>
  <c r="G1464" i="18"/>
  <c r="F1464" i="18"/>
  <c r="E1464" i="18"/>
  <c r="D1464" i="18"/>
  <c r="M1463" i="18"/>
  <c r="L1463" i="18"/>
  <c r="K1463" i="18"/>
  <c r="J1463" i="18"/>
  <c r="I1463" i="18"/>
  <c r="H1463" i="18"/>
  <c r="G1463" i="18"/>
  <c r="F1463" i="18"/>
  <c r="E1463" i="18"/>
  <c r="D1463" i="18"/>
  <c r="M1462" i="18"/>
  <c r="L1462" i="18"/>
  <c r="K1462" i="18"/>
  <c r="J1462" i="18"/>
  <c r="I1462" i="18"/>
  <c r="H1462" i="18"/>
  <c r="G1462" i="18"/>
  <c r="F1462" i="18"/>
  <c r="E1462" i="18"/>
  <c r="D1462" i="18"/>
  <c r="M1460" i="18"/>
  <c r="L1460" i="18"/>
  <c r="K1460" i="18"/>
  <c r="J1460" i="18"/>
  <c r="I1460" i="18"/>
  <c r="H1460" i="18"/>
  <c r="G1460" i="18"/>
  <c r="F1460" i="18"/>
  <c r="E1460" i="18"/>
  <c r="D1460" i="18"/>
  <c r="M1459" i="18"/>
  <c r="L1459" i="18"/>
  <c r="K1459" i="18"/>
  <c r="J1459" i="18"/>
  <c r="I1459" i="18"/>
  <c r="H1459" i="18"/>
  <c r="G1459" i="18"/>
  <c r="F1459" i="18"/>
  <c r="E1459" i="18"/>
  <c r="D1459" i="18"/>
  <c r="M1458" i="18"/>
  <c r="L1458" i="18"/>
  <c r="K1458" i="18"/>
  <c r="J1458" i="18"/>
  <c r="I1458" i="18"/>
  <c r="H1458" i="18"/>
  <c r="G1458" i="18"/>
  <c r="F1458" i="18"/>
  <c r="E1458" i="18"/>
  <c r="D1458" i="18"/>
  <c r="M1457" i="18"/>
  <c r="L1457" i="18"/>
  <c r="K1457" i="18"/>
  <c r="J1457" i="18"/>
  <c r="I1457" i="18"/>
  <c r="H1457" i="18"/>
  <c r="G1457" i="18"/>
  <c r="F1457" i="18"/>
  <c r="E1457" i="18"/>
  <c r="D1457" i="18"/>
  <c r="M1455" i="18"/>
  <c r="L1455" i="18"/>
  <c r="I1455" i="18"/>
  <c r="H1455" i="18"/>
  <c r="M1454" i="18"/>
  <c r="L1454" i="18"/>
  <c r="K1454" i="18"/>
  <c r="J1454" i="18"/>
  <c r="I1454" i="18"/>
  <c r="H1454" i="18"/>
  <c r="G1454" i="18"/>
  <c r="F1454" i="18"/>
  <c r="E1454" i="18"/>
  <c r="D1454" i="18"/>
  <c r="M1453" i="18"/>
  <c r="L1453" i="18"/>
  <c r="K1453" i="18"/>
  <c r="J1453" i="18"/>
  <c r="I1453" i="18"/>
  <c r="H1453" i="18"/>
  <c r="G1453" i="18"/>
  <c r="F1453" i="18"/>
  <c r="E1453" i="18"/>
  <c r="D1453" i="18"/>
  <c r="M1448" i="18"/>
  <c r="L1448" i="18"/>
  <c r="K1448" i="18"/>
  <c r="J1448" i="18"/>
  <c r="I1448" i="18"/>
  <c r="H1448" i="18"/>
  <c r="G1448" i="18"/>
  <c r="F1448" i="18"/>
  <c r="E1448" i="18"/>
  <c r="D1448" i="18"/>
  <c r="M1447" i="18"/>
  <c r="L1447" i="18"/>
  <c r="K1447" i="18"/>
  <c r="J1447" i="18"/>
  <c r="I1447" i="18"/>
  <c r="H1447" i="18"/>
  <c r="G1447" i="18"/>
  <c r="F1447" i="18"/>
  <c r="E1447" i="18"/>
  <c r="D1447" i="18"/>
  <c r="M1446" i="18"/>
  <c r="L1446" i="18"/>
  <c r="K1446" i="18"/>
  <c r="J1446" i="18"/>
  <c r="I1446" i="18"/>
  <c r="H1446" i="18"/>
  <c r="G1446" i="18"/>
  <c r="F1446" i="18"/>
  <c r="E1446" i="18"/>
  <c r="D1446" i="18"/>
  <c r="M1445" i="18"/>
  <c r="L1445" i="18"/>
  <c r="K1445" i="18"/>
  <c r="J1445" i="18"/>
  <c r="I1445" i="18"/>
  <c r="H1445" i="18"/>
  <c r="G1445" i="18"/>
  <c r="F1445" i="18"/>
  <c r="E1445" i="18"/>
  <c r="D1445" i="18"/>
  <c r="M1444" i="18"/>
  <c r="L1444" i="18"/>
  <c r="K1444" i="18"/>
  <c r="J1444" i="18"/>
  <c r="I1444" i="18"/>
  <c r="H1444" i="18"/>
  <c r="G1444" i="18"/>
  <c r="F1444" i="18"/>
  <c r="E1444" i="18"/>
  <c r="D1444" i="18"/>
  <c r="M1443" i="18"/>
  <c r="L1443" i="18"/>
  <c r="K1443" i="18"/>
  <c r="J1443" i="18"/>
  <c r="I1443" i="18"/>
  <c r="H1443" i="18"/>
  <c r="G1443" i="18"/>
  <c r="F1443" i="18"/>
  <c r="E1443" i="18"/>
  <c r="D1443" i="18"/>
  <c r="M1441" i="18"/>
  <c r="L1441" i="18"/>
  <c r="I1441" i="18"/>
  <c r="H1441" i="18"/>
  <c r="M1440" i="18"/>
  <c r="L1440" i="18"/>
  <c r="K1440" i="18"/>
  <c r="J1440" i="18"/>
  <c r="I1440" i="18"/>
  <c r="H1440" i="18"/>
  <c r="G1440" i="18"/>
  <c r="F1440" i="18"/>
  <c r="E1440" i="18"/>
  <c r="D1440" i="18"/>
  <c r="M1439" i="18"/>
  <c r="L1439" i="18"/>
  <c r="K1439" i="18"/>
  <c r="J1439" i="18"/>
  <c r="I1439" i="18"/>
  <c r="H1439" i="18"/>
  <c r="G1439" i="18"/>
  <c r="F1439" i="18"/>
  <c r="E1439" i="18"/>
  <c r="D1439" i="18"/>
  <c r="M1438" i="18"/>
  <c r="L1438" i="18"/>
  <c r="K1438" i="18"/>
  <c r="J1438" i="18"/>
  <c r="I1438" i="18"/>
  <c r="H1438" i="18"/>
  <c r="G1438" i="18"/>
  <c r="F1438" i="18"/>
  <c r="E1438" i="18"/>
  <c r="D1438" i="18"/>
  <c r="M1437" i="18"/>
  <c r="L1437" i="18"/>
  <c r="K1437" i="18"/>
  <c r="J1437" i="18"/>
  <c r="I1437" i="18"/>
  <c r="H1437" i="18"/>
  <c r="G1437" i="18"/>
  <c r="F1437" i="18"/>
  <c r="E1437" i="18"/>
  <c r="D1437" i="18"/>
  <c r="M1436" i="18"/>
  <c r="L1436" i="18"/>
  <c r="K1436" i="18"/>
  <c r="J1436" i="18"/>
  <c r="I1436" i="18"/>
  <c r="H1436" i="18"/>
  <c r="G1436" i="18"/>
  <c r="F1436" i="18"/>
  <c r="E1436" i="18"/>
  <c r="D1436" i="18"/>
  <c r="M1435" i="18"/>
  <c r="L1435" i="18"/>
  <c r="K1435" i="18"/>
  <c r="J1435" i="18"/>
  <c r="I1435" i="18"/>
  <c r="H1435" i="18"/>
  <c r="G1435" i="18"/>
  <c r="F1435" i="18"/>
  <c r="E1435" i="18"/>
  <c r="D1435" i="18"/>
  <c r="M1434" i="18"/>
  <c r="L1434" i="18"/>
  <c r="K1434" i="18"/>
  <c r="J1434" i="18"/>
  <c r="I1434" i="18"/>
  <c r="H1434" i="18"/>
  <c r="G1434" i="18"/>
  <c r="F1434" i="18"/>
  <c r="E1434" i="18"/>
  <c r="D1434" i="18"/>
  <c r="M1433" i="18"/>
  <c r="L1433" i="18"/>
  <c r="K1433" i="18"/>
  <c r="J1433" i="18"/>
  <c r="I1433" i="18"/>
  <c r="H1433" i="18"/>
  <c r="G1433" i="18"/>
  <c r="F1433" i="18"/>
  <c r="E1433" i="18"/>
  <c r="D1433" i="18"/>
  <c r="M1430" i="18"/>
  <c r="L1430" i="18"/>
  <c r="K1430" i="18"/>
  <c r="J1430" i="18"/>
  <c r="I1430" i="18"/>
  <c r="H1430" i="18"/>
  <c r="G1430" i="18"/>
  <c r="F1430" i="18"/>
  <c r="E1430" i="18"/>
  <c r="D1430" i="18"/>
  <c r="M1429" i="18"/>
  <c r="L1429" i="18"/>
  <c r="K1429" i="18"/>
  <c r="J1429" i="18"/>
  <c r="I1429" i="18"/>
  <c r="H1429" i="18"/>
  <c r="G1429" i="18"/>
  <c r="F1429" i="18"/>
  <c r="E1429" i="18"/>
  <c r="D1429" i="18"/>
  <c r="M1428" i="18"/>
  <c r="L1428" i="18"/>
  <c r="K1428" i="18"/>
  <c r="J1428" i="18"/>
  <c r="I1428" i="18"/>
  <c r="H1428" i="18"/>
  <c r="G1428" i="18"/>
  <c r="F1428" i="18"/>
  <c r="E1428" i="18"/>
  <c r="D1428" i="18"/>
  <c r="M1427" i="18"/>
  <c r="L1427" i="18"/>
  <c r="K1427" i="18"/>
  <c r="J1427" i="18"/>
  <c r="I1427" i="18"/>
  <c r="H1427" i="18"/>
  <c r="G1427" i="18"/>
  <c r="F1427" i="18"/>
  <c r="E1427" i="18"/>
  <c r="D1427" i="18"/>
  <c r="M1426" i="18"/>
  <c r="L1426" i="18"/>
  <c r="K1426" i="18"/>
  <c r="J1426" i="18"/>
  <c r="I1426" i="18"/>
  <c r="H1426" i="18"/>
  <c r="G1426" i="18"/>
  <c r="F1426" i="18"/>
  <c r="E1426" i="18"/>
  <c r="D1426" i="18"/>
  <c r="M1425" i="18"/>
  <c r="L1425" i="18"/>
  <c r="K1425" i="18"/>
  <c r="J1425" i="18"/>
  <c r="I1425" i="18"/>
  <c r="H1425" i="18"/>
  <c r="G1425" i="18"/>
  <c r="F1425" i="18"/>
  <c r="E1425" i="18"/>
  <c r="D1425" i="18"/>
  <c r="M1424" i="18"/>
  <c r="L1424" i="18"/>
  <c r="K1424" i="18"/>
  <c r="J1424" i="18"/>
  <c r="I1424" i="18"/>
  <c r="H1424" i="18"/>
  <c r="G1424" i="18"/>
  <c r="F1424" i="18"/>
  <c r="E1424" i="18"/>
  <c r="D1424" i="18"/>
  <c r="M1423" i="18"/>
  <c r="L1423" i="18"/>
  <c r="K1423" i="18"/>
  <c r="J1423" i="18"/>
  <c r="I1423" i="18"/>
  <c r="H1423" i="18"/>
  <c r="G1423" i="18"/>
  <c r="F1423" i="18"/>
  <c r="E1423" i="18"/>
  <c r="D1423" i="18"/>
  <c r="M1415" i="18"/>
  <c r="L1415" i="18"/>
  <c r="I1415" i="18"/>
  <c r="H1415" i="18"/>
  <c r="M1408" i="18"/>
  <c r="L1408" i="18"/>
  <c r="K1408" i="18"/>
  <c r="J1408" i="18"/>
  <c r="I1408" i="18"/>
  <c r="H1408" i="18"/>
  <c r="G1408" i="18"/>
  <c r="F1408" i="18"/>
  <c r="E1408" i="18"/>
  <c r="D1408" i="18"/>
  <c r="M1407" i="18"/>
  <c r="L1407" i="18"/>
  <c r="K1407" i="18"/>
  <c r="J1407" i="18"/>
  <c r="I1407" i="18"/>
  <c r="H1407" i="18"/>
  <c r="G1407" i="18"/>
  <c r="F1407" i="18"/>
  <c r="E1407" i="18"/>
  <c r="D1407" i="18"/>
  <c r="M1406" i="18"/>
  <c r="L1406" i="18"/>
  <c r="K1406" i="18"/>
  <c r="J1406" i="18"/>
  <c r="I1406" i="18"/>
  <c r="H1406" i="18"/>
  <c r="G1406" i="18"/>
  <c r="F1406" i="18"/>
  <c r="E1406" i="18"/>
  <c r="D1406" i="18"/>
  <c r="M1405" i="18"/>
  <c r="L1405" i="18"/>
  <c r="K1405" i="18"/>
  <c r="J1405" i="18"/>
  <c r="I1405" i="18"/>
  <c r="H1405" i="18"/>
  <c r="G1405" i="18"/>
  <c r="F1405" i="18"/>
  <c r="E1405" i="18"/>
  <c r="D1405" i="18"/>
  <c r="M1404" i="18"/>
  <c r="L1404" i="18"/>
  <c r="K1404" i="18"/>
  <c r="J1404" i="18"/>
  <c r="I1404" i="18"/>
  <c r="H1404" i="18"/>
  <c r="G1404" i="18"/>
  <c r="F1404" i="18"/>
  <c r="E1404" i="18"/>
  <c r="D1404" i="18"/>
  <c r="M1403" i="18"/>
  <c r="L1403" i="18"/>
  <c r="K1403" i="18"/>
  <c r="J1403" i="18"/>
  <c r="I1403" i="18"/>
  <c r="H1403" i="18"/>
  <c r="G1403" i="18"/>
  <c r="F1403" i="18"/>
  <c r="E1403" i="18"/>
  <c r="D1403" i="18"/>
  <c r="M1402" i="18"/>
  <c r="L1402" i="18"/>
  <c r="K1402" i="18"/>
  <c r="J1402" i="18"/>
  <c r="I1402" i="18"/>
  <c r="H1402" i="18"/>
  <c r="G1402" i="18"/>
  <c r="F1402" i="18"/>
  <c r="E1402" i="18"/>
  <c r="D1402" i="18"/>
  <c r="M1401" i="18"/>
  <c r="L1401" i="18"/>
  <c r="K1401" i="18"/>
  <c r="J1401" i="18"/>
  <c r="I1401" i="18"/>
  <c r="H1401" i="18"/>
  <c r="G1401" i="18"/>
  <c r="F1401" i="18"/>
  <c r="E1401" i="18"/>
  <c r="D1401" i="18"/>
  <c r="M1399" i="18"/>
  <c r="L1399" i="18"/>
  <c r="K1399" i="18"/>
  <c r="J1399" i="18"/>
  <c r="I1399" i="18"/>
  <c r="H1399" i="18"/>
  <c r="G1399" i="18"/>
  <c r="F1399" i="18"/>
  <c r="E1399" i="18"/>
  <c r="D1399" i="18"/>
  <c r="M1398" i="18"/>
  <c r="L1398" i="18"/>
  <c r="K1398" i="18"/>
  <c r="J1398" i="18"/>
  <c r="I1398" i="18"/>
  <c r="H1398" i="18"/>
  <c r="G1398" i="18"/>
  <c r="F1398" i="18"/>
  <c r="E1398" i="18"/>
  <c r="D1398" i="18"/>
  <c r="M1350" i="18"/>
  <c r="L1350" i="18"/>
  <c r="K1350" i="18"/>
  <c r="J1350" i="18"/>
  <c r="I1350" i="18"/>
  <c r="H1350" i="18"/>
  <c r="G1350" i="18"/>
  <c r="F1350" i="18"/>
  <c r="E1350" i="18"/>
  <c r="D1350" i="18"/>
  <c r="M1349" i="18"/>
  <c r="L1349" i="18"/>
  <c r="K1349" i="18"/>
  <c r="J1349" i="18"/>
  <c r="I1349" i="18"/>
  <c r="H1349" i="18"/>
  <c r="G1349" i="18"/>
  <c r="F1349" i="18"/>
  <c r="E1349" i="18"/>
  <c r="D1349" i="18"/>
  <c r="M1348" i="18"/>
  <c r="L1348" i="18"/>
  <c r="K1348" i="18"/>
  <c r="J1348" i="18"/>
  <c r="I1348" i="18"/>
  <c r="H1348" i="18"/>
  <c r="G1348" i="18"/>
  <c r="F1348" i="18"/>
  <c r="E1348" i="18"/>
  <c r="D1348" i="18"/>
  <c r="M1347" i="18"/>
  <c r="L1347" i="18"/>
  <c r="K1347" i="18"/>
  <c r="J1347" i="18"/>
  <c r="I1347" i="18"/>
  <c r="H1347" i="18"/>
  <c r="G1347" i="18"/>
  <c r="F1347" i="18"/>
  <c r="E1347" i="18"/>
  <c r="D1347" i="18"/>
  <c r="M1346" i="18"/>
  <c r="L1346" i="18"/>
  <c r="K1346" i="18"/>
  <c r="J1346" i="18"/>
  <c r="I1346" i="18"/>
  <c r="H1346" i="18"/>
  <c r="G1346" i="18"/>
  <c r="F1346" i="18"/>
  <c r="E1346" i="18"/>
  <c r="D1346" i="18"/>
  <c r="M1345" i="18"/>
  <c r="L1345" i="18"/>
  <c r="K1345" i="18"/>
  <c r="J1345" i="18"/>
  <c r="I1345" i="18"/>
  <c r="H1345" i="18"/>
  <c r="G1345" i="18"/>
  <c r="F1345" i="18"/>
  <c r="E1345" i="18"/>
  <c r="D1345" i="18"/>
  <c r="M1344" i="18"/>
  <c r="L1344" i="18"/>
  <c r="K1344" i="18"/>
  <c r="J1344" i="18"/>
  <c r="I1344" i="18"/>
  <c r="H1344" i="18"/>
  <c r="G1344" i="18"/>
  <c r="F1344" i="18"/>
  <c r="E1344" i="18"/>
  <c r="D1344" i="18"/>
  <c r="M1343" i="18"/>
  <c r="L1343" i="18"/>
  <c r="K1343" i="18"/>
  <c r="J1343" i="18"/>
  <c r="I1343" i="18"/>
  <c r="H1343" i="18"/>
  <c r="G1343" i="18"/>
  <c r="F1343" i="18"/>
  <c r="E1343" i="18"/>
  <c r="D1343" i="18"/>
  <c r="M1342" i="18"/>
  <c r="L1342" i="18"/>
  <c r="K1342" i="18"/>
  <c r="J1342" i="18"/>
  <c r="I1342" i="18"/>
  <c r="H1342" i="18"/>
  <c r="G1342" i="18"/>
  <c r="F1342" i="18"/>
  <c r="E1342" i="18"/>
  <c r="D1342" i="18"/>
  <c r="M1341" i="18"/>
  <c r="L1341" i="18"/>
  <c r="K1341" i="18"/>
  <c r="J1341" i="18"/>
  <c r="I1341" i="18"/>
  <c r="H1341" i="18"/>
  <c r="G1341" i="18"/>
  <c r="F1341" i="18"/>
  <c r="E1341" i="18"/>
  <c r="D1341" i="18"/>
  <c r="M1340" i="18"/>
  <c r="L1340" i="18"/>
  <c r="K1340" i="18"/>
  <c r="J1340" i="18"/>
  <c r="I1340" i="18"/>
  <c r="H1340" i="18"/>
  <c r="G1340" i="18"/>
  <c r="F1340" i="18"/>
  <c r="E1340" i="18"/>
  <c r="D1340" i="18"/>
  <c r="M1339" i="18"/>
  <c r="L1339" i="18"/>
  <c r="K1339" i="18"/>
  <c r="J1339" i="18"/>
  <c r="I1339" i="18"/>
  <c r="H1339" i="18"/>
  <c r="G1339" i="18"/>
  <c r="F1339" i="18"/>
  <c r="E1339" i="18"/>
  <c r="D1339" i="18"/>
  <c r="M1338" i="18"/>
  <c r="L1338" i="18"/>
  <c r="K1338" i="18"/>
  <c r="J1338" i="18"/>
  <c r="I1338" i="18"/>
  <c r="H1338" i="18"/>
  <c r="G1338" i="18"/>
  <c r="F1338" i="18"/>
  <c r="E1338" i="18"/>
  <c r="D1338" i="18"/>
  <c r="M1337" i="18"/>
  <c r="L1337" i="18"/>
  <c r="K1337" i="18"/>
  <c r="J1337" i="18"/>
  <c r="I1337" i="18"/>
  <c r="H1337" i="18"/>
  <c r="G1337" i="18"/>
  <c r="F1337" i="18"/>
  <c r="E1337" i="18"/>
  <c r="D1337" i="18"/>
  <c r="M1336" i="18"/>
  <c r="L1336" i="18"/>
  <c r="K1336" i="18"/>
  <c r="J1336" i="18"/>
  <c r="I1336" i="18"/>
  <c r="H1336" i="18"/>
  <c r="G1336" i="18"/>
  <c r="F1336" i="18"/>
  <c r="E1336" i="18"/>
  <c r="D1336" i="18"/>
  <c r="M1335" i="18"/>
  <c r="L1335" i="18"/>
  <c r="K1335" i="18"/>
  <c r="J1335" i="18"/>
  <c r="I1335" i="18"/>
  <c r="H1335" i="18"/>
  <c r="G1335" i="18"/>
  <c r="F1335" i="18"/>
  <c r="E1335" i="18"/>
  <c r="D1335" i="18"/>
  <c r="M1334" i="18"/>
  <c r="L1334" i="18"/>
  <c r="K1334" i="18"/>
  <c r="J1334" i="18"/>
  <c r="I1334" i="18"/>
  <c r="H1334" i="18"/>
  <c r="G1334" i="18"/>
  <c r="F1334" i="18"/>
  <c r="E1334" i="18"/>
  <c r="D1334" i="18"/>
  <c r="M1333" i="18"/>
  <c r="L1333" i="18"/>
  <c r="K1333" i="18"/>
  <c r="J1333" i="18"/>
  <c r="I1333" i="18"/>
  <c r="H1333" i="18"/>
  <c r="G1333" i="18"/>
  <c r="F1333" i="18"/>
  <c r="E1333" i="18"/>
  <c r="D1333" i="18"/>
  <c r="M1332" i="18"/>
  <c r="L1332" i="18"/>
  <c r="K1332" i="18"/>
  <c r="J1332" i="18"/>
  <c r="I1332" i="18"/>
  <c r="H1332" i="18"/>
  <c r="G1332" i="18"/>
  <c r="F1332" i="18"/>
  <c r="E1332" i="18"/>
  <c r="D1332" i="18"/>
  <c r="M1331" i="18"/>
  <c r="L1331" i="18"/>
  <c r="K1331" i="18"/>
  <c r="J1331" i="18"/>
  <c r="I1331" i="18"/>
  <c r="H1331" i="18"/>
  <c r="G1331" i="18"/>
  <c r="F1331" i="18"/>
  <c r="E1331" i="18"/>
  <c r="D1331" i="18"/>
  <c r="M1330" i="18"/>
  <c r="L1330" i="18"/>
  <c r="K1330" i="18"/>
  <c r="J1330" i="18"/>
  <c r="I1330" i="18"/>
  <c r="H1330" i="18"/>
  <c r="G1330" i="18"/>
  <c r="F1330" i="18"/>
  <c r="E1330" i="18"/>
  <c r="D1330" i="18"/>
  <c r="M1329" i="18"/>
  <c r="L1329" i="18"/>
  <c r="K1329" i="18"/>
  <c r="J1329" i="18"/>
  <c r="I1329" i="18"/>
  <c r="H1329" i="18"/>
  <c r="G1329" i="18"/>
  <c r="F1329" i="18"/>
  <c r="E1329" i="18"/>
  <c r="D1329" i="18"/>
  <c r="M1328" i="18"/>
  <c r="L1328" i="18"/>
  <c r="K1328" i="18"/>
  <c r="J1328" i="18"/>
  <c r="I1328" i="18"/>
  <c r="H1328" i="18"/>
  <c r="G1328" i="18"/>
  <c r="F1328" i="18"/>
  <c r="E1328" i="18"/>
  <c r="D1328" i="18"/>
  <c r="M1327" i="18"/>
  <c r="L1327" i="18"/>
  <c r="K1327" i="18"/>
  <c r="J1327" i="18"/>
  <c r="I1327" i="18"/>
  <c r="H1327" i="18"/>
  <c r="G1327" i="18"/>
  <c r="F1327" i="18"/>
  <c r="E1327" i="18"/>
  <c r="D1327" i="18"/>
  <c r="M1326" i="18"/>
  <c r="L1326" i="18"/>
  <c r="K1326" i="18"/>
  <c r="J1326" i="18"/>
  <c r="I1326" i="18"/>
  <c r="H1326" i="18"/>
  <c r="G1326" i="18"/>
  <c r="F1326" i="18"/>
  <c r="E1326" i="18"/>
  <c r="D1326" i="18"/>
  <c r="M1325" i="18"/>
  <c r="L1325" i="18"/>
  <c r="K1325" i="18"/>
  <c r="J1325" i="18"/>
  <c r="I1325" i="18"/>
  <c r="H1325" i="18"/>
  <c r="G1325" i="18"/>
  <c r="F1325" i="18"/>
  <c r="E1325" i="18"/>
  <c r="D1325" i="18"/>
  <c r="M1324" i="18"/>
  <c r="L1324" i="18"/>
  <c r="K1324" i="18"/>
  <c r="J1324" i="18"/>
  <c r="I1324" i="18"/>
  <c r="H1324" i="18"/>
  <c r="G1324" i="18"/>
  <c r="F1324" i="18"/>
  <c r="E1324" i="18"/>
  <c r="D1324" i="18"/>
  <c r="M1323" i="18"/>
  <c r="L1323" i="18"/>
  <c r="K1323" i="18"/>
  <c r="J1323" i="18"/>
  <c r="I1323" i="18"/>
  <c r="H1323" i="18"/>
  <c r="G1323" i="18"/>
  <c r="F1323" i="18"/>
  <c r="E1323" i="18"/>
  <c r="D1323" i="18"/>
  <c r="M1322" i="18"/>
  <c r="L1322" i="18"/>
  <c r="K1322" i="18"/>
  <c r="J1322" i="18"/>
  <c r="I1322" i="18"/>
  <c r="H1322" i="18"/>
  <c r="G1322" i="18"/>
  <c r="F1322" i="18"/>
  <c r="E1322" i="18"/>
  <c r="D1322" i="18"/>
  <c r="M1321" i="18"/>
  <c r="L1321" i="18"/>
  <c r="K1321" i="18"/>
  <c r="J1321" i="18"/>
  <c r="I1321" i="18"/>
  <c r="H1321" i="18"/>
  <c r="G1321" i="18"/>
  <c r="F1321" i="18"/>
  <c r="E1321" i="18"/>
  <c r="D1321" i="18"/>
  <c r="M1320" i="18"/>
  <c r="L1320" i="18"/>
  <c r="K1320" i="18"/>
  <c r="J1320" i="18"/>
  <c r="I1320" i="18"/>
  <c r="H1320" i="18"/>
  <c r="G1320" i="18"/>
  <c r="F1320" i="18"/>
  <c r="E1320" i="18"/>
  <c r="D1320" i="18"/>
  <c r="M1319" i="18"/>
  <c r="L1319" i="18"/>
  <c r="K1319" i="18"/>
  <c r="J1319" i="18"/>
  <c r="I1319" i="18"/>
  <c r="H1319" i="18"/>
  <c r="G1319" i="18"/>
  <c r="F1319" i="18"/>
  <c r="E1319" i="18"/>
  <c r="D1319" i="18"/>
  <c r="M1318" i="18"/>
  <c r="L1318" i="18"/>
  <c r="K1318" i="18"/>
  <c r="J1318" i="18"/>
  <c r="I1318" i="18"/>
  <c r="H1318" i="18"/>
  <c r="G1318" i="18"/>
  <c r="F1318" i="18"/>
  <c r="E1318" i="18"/>
  <c r="D1318" i="18"/>
  <c r="M1317" i="18"/>
  <c r="L1317" i="18"/>
  <c r="K1317" i="18"/>
  <c r="J1317" i="18"/>
  <c r="I1317" i="18"/>
  <c r="H1317" i="18"/>
  <c r="G1317" i="18"/>
  <c r="F1317" i="18"/>
  <c r="E1317" i="18"/>
  <c r="D1317" i="18"/>
  <c r="M1316" i="18"/>
  <c r="L1316" i="18"/>
  <c r="K1316" i="18"/>
  <c r="J1316" i="18"/>
  <c r="I1316" i="18"/>
  <c r="H1316" i="18"/>
  <c r="G1316" i="18"/>
  <c r="F1316" i="18"/>
  <c r="E1316" i="18"/>
  <c r="D1316" i="18"/>
  <c r="M1315" i="18"/>
  <c r="L1315" i="18"/>
  <c r="K1315" i="18"/>
  <c r="J1315" i="18"/>
  <c r="I1315" i="18"/>
  <c r="H1315" i="18"/>
  <c r="G1315" i="18"/>
  <c r="F1315" i="18"/>
  <c r="E1315" i="18"/>
  <c r="D1315" i="18"/>
  <c r="M1314" i="18"/>
  <c r="L1314" i="18"/>
  <c r="K1314" i="18"/>
  <c r="J1314" i="18"/>
  <c r="I1314" i="18"/>
  <c r="H1314" i="18"/>
  <c r="G1314" i="18"/>
  <c r="F1314" i="18"/>
  <c r="E1314" i="18"/>
  <c r="D1314" i="18"/>
  <c r="M1313" i="18"/>
  <c r="L1313" i="18"/>
  <c r="K1313" i="18"/>
  <c r="J1313" i="18"/>
  <c r="I1313" i="18"/>
  <c r="H1313" i="18"/>
  <c r="G1313" i="18"/>
  <c r="F1313" i="18"/>
  <c r="E1313" i="18"/>
  <c r="D1313" i="18"/>
  <c r="M1312" i="18"/>
  <c r="L1312" i="18"/>
  <c r="K1312" i="18"/>
  <c r="J1312" i="18"/>
  <c r="I1312" i="18"/>
  <c r="H1312" i="18"/>
  <c r="G1312" i="18"/>
  <c r="F1312" i="18"/>
  <c r="E1312" i="18"/>
  <c r="D1312" i="18"/>
  <c r="M1311" i="18"/>
  <c r="L1311" i="18"/>
  <c r="K1311" i="18"/>
  <c r="J1311" i="18"/>
  <c r="I1311" i="18"/>
  <c r="H1311" i="18"/>
  <c r="G1311" i="18"/>
  <c r="F1311" i="18"/>
  <c r="E1311" i="18"/>
  <c r="D1311" i="18"/>
  <c r="M1310" i="18"/>
  <c r="L1310" i="18"/>
  <c r="K1310" i="18"/>
  <c r="J1310" i="18"/>
  <c r="I1310" i="18"/>
  <c r="H1310" i="18"/>
  <c r="G1310" i="18"/>
  <c r="F1310" i="18"/>
  <c r="E1310" i="18"/>
  <c r="D1310" i="18"/>
  <c r="M1309" i="18"/>
  <c r="L1309" i="18"/>
  <c r="K1309" i="18"/>
  <c r="J1309" i="18"/>
  <c r="I1309" i="18"/>
  <c r="H1309" i="18"/>
  <c r="G1309" i="18"/>
  <c r="F1309" i="18"/>
  <c r="E1309" i="18"/>
  <c r="D1309" i="18"/>
  <c r="M1308" i="18"/>
  <c r="L1308" i="18"/>
  <c r="K1308" i="18"/>
  <c r="J1308" i="18"/>
  <c r="I1308" i="18"/>
  <c r="H1308" i="18"/>
  <c r="G1308" i="18"/>
  <c r="F1308" i="18"/>
  <c r="E1308" i="18"/>
  <c r="D1308" i="18"/>
  <c r="M1307" i="18"/>
  <c r="L1307" i="18"/>
  <c r="K1307" i="18"/>
  <c r="J1307" i="18"/>
  <c r="I1307" i="18"/>
  <c r="H1307" i="18"/>
  <c r="G1307" i="18"/>
  <c r="F1307" i="18"/>
  <c r="E1307" i="18"/>
  <c r="D1307" i="18"/>
  <c r="M1306" i="18"/>
  <c r="L1306" i="18"/>
  <c r="K1306" i="18"/>
  <c r="J1306" i="18"/>
  <c r="I1306" i="18"/>
  <c r="H1306" i="18"/>
  <c r="G1306" i="18"/>
  <c r="F1306" i="18"/>
  <c r="E1306" i="18"/>
  <c r="D1306" i="18"/>
  <c r="M1305" i="18"/>
  <c r="L1305" i="18"/>
  <c r="K1305" i="18"/>
  <c r="J1305" i="18"/>
  <c r="I1305" i="18"/>
  <c r="H1305" i="18"/>
  <c r="G1305" i="18"/>
  <c r="F1305" i="18"/>
  <c r="E1305" i="18"/>
  <c r="D1305" i="18"/>
  <c r="M1304" i="18"/>
  <c r="L1304" i="18"/>
  <c r="K1304" i="18"/>
  <c r="J1304" i="18"/>
  <c r="I1304" i="18"/>
  <c r="H1304" i="18"/>
  <c r="G1304" i="18"/>
  <c r="F1304" i="18"/>
  <c r="E1304" i="18"/>
  <c r="D1304" i="18"/>
  <c r="M1303" i="18"/>
  <c r="L1303" i="18"/>
  <c r="K1303" i="18"/>
  <c r="J1303" i="18"/>
  <c r="I1303" i="18"/>
  <c r="H1303" i="18"/>
  <c r="G1303" i="18"/>
  <c r="F1303" i="18"/>
  <c r="E1303" i="18"/>
  <c r="D1303" i="18"/>
  <c r="M1302" i="18"/>
  <c r="L1302" i="18"/>
  <c r="K1302" i="18"/>
  <c r="J1302" i="18"/>
  <c r="I1302" i="18"/>
  <c r="H1302" i="18"/>
  <c r="G1302" i="18"/>
  <c r="F1302" i="18"/>
  <c r="E1302" i="18"/>
  <c r="D1302" i="18"/>
  <c r="M1301" i="18"/>
  <c r="L1301" i="18"/>
  <c r="K1301" i="18"/>
  <c r="J1301" i="18"/>
  <c r="I1301" i="18"/>
  <c r="H1301" i="18"/>
  <c r="G1301" i="18"/>
  <c r="F1301" i="18"/>
  <c r="E1301" i="18"/>
  <c r="D1301" i="18"/>
  <c r="M1300" i="18"/>
  <c r="L1300" i="18"/>
  <c r="K1300" i="18"/>
  <c r="J1300" i="18"/>
  <c r="I1300" i="18"/>
  <c r="H1300" i="18"/>
  <c r="G1300" i="18"/>
  <c r="F1300" i="18"/>
  <c r="E1300" i="18"/>
  <c r="D1300" i="18"/>
  <c r="M1299" i="18"/>
  <c r="L1299" i="18"/>
  <c r="K1299" i="18"/>
  <c r="J1299" i="18"/>
  <c r="I1299" i="18"/>
  <c r="H1299" i="18"/>
  <c r="G1299" i="18"/>
  <c r="F1299" i="18"/>
  <c r="E1299" i="18"/>
  <c r="D1299" i="18"/>
  <c r="M1298" i="18"/>
  <c r="L1298" i="18"/>
  <c r="K1298" i="18"/>
  <c r="J1298" i="18"/>
  <c r="I1298" i="18"/>
  <c r="H1298" i="18"/>
  <c r="G1298" i="18"/>
  <c r="F1298" i="18"/>
  <c r="E1298" i="18"/>
  <c r="D1298" i="18"/>
  <c r="M1297" i="18"/>
  <c r="L1297" i="18"/>
  <c r="K1297" i="18"/>
  <c r="J1297" i="18"/>
  <c r="I1297" i="18"/>
  <c r="H1297" i="18"/>
  <c r="G1297" i="18"/>
  <c r="F1297" i="18"/>
  <c r="E1297" i="18"/>
  <c r="D1297" i="18"/>
  <c r="M1296" i="18"/>
  <c r="L1296" i="18"/>
  <c r="K1296" i="18"/>
  <c r="J1296" i="18"/>
  <c r="I1296" i="18"/>
  <c r="H1296" i="18"/>
  <c r="G1296" i="18"/>
  <c r="F1296" i="18"/>
  <c r="E1296" i="18"/>
  <c r="D1296" i="18"/>
  <c r="M1295" i="18"/>
  <c r="L1295" i="18"/>
  <c r="K1295" i="18"/>
  <c r="J1295" i="18"/>
  <c r="I1295" i="18"/>
  <c r="H1295" i="18"/>
  <c r="G1295" i="18"/>
  <c r="F1295" i="18"/>
  <c r="E1295" i="18"/>
  <c r="D1295" i="18"/>
  <c r="M1294" i="18"/>
  <c r="L1294" i="18"/>
  <c r="K1294" i="18"/>
  <c r="J1294" i="18"/>
  <c r="I1294" i="18"/>
  <c r="H1294" i="18"/>
  <c r="G1294" i="18"/>
  <c r="F1294" i="18"/>
  <c r="E1294" i="18"/>
  <c r="D1294" i="18"/>
  <c r="M1293" i="18"/>
  <c r="L1293" i="18"/>
  <c r="K1293" i="18"/>
  <c r="J1293" i="18"/>
  <c r="I1293" i="18"/>
  <c r="H1293" i="18"/>
  <c r="G1293" i="18"/>
  <c r="F1293" i="18"/>
  <c r="E1293" i="18"/>
  <c r="D1293" i="18"/>
  <c r="M1292" i="18"/>
  <c r="L1292" i="18"/>
  <c r="K1292" i="18"/>
  <c r="J1292" i="18"/>
  <c r="I1292" i="18"/>
  <c r="H1292" i="18"/>
  <c r="G1292" i="18"/>
  <c r="F1292" i="18"/>
  <c r="E1292" i="18"/>
  <c r="D1292" i="18"/>
  <c r="M1291" i="18"/>
  <c r="L1291" i="18"/>
  <c r="K1291" i="18"/>
  <c r="J1291" i="18"/>
  <c r="I1291" i="18"/>
  <c r="H1291" i="18"/>
  <c r="G1291" i="18"/>
  <c r="F1291" i="18"/>
  <c r="E1291" i="18"/>
  <c r="D1291" i="18"/>
  <c r="M1290" i="18"/>
  <c r="L1290" i="18"/>
  <c r="K1290" i="18"/>
  <c r="J1290" i="18"/>
  <c r="I1290" i="18"/>
  <c r="H1290" i="18"/>
  <c r="G1290" i="18"/>
  <c r="F1290" i="18"/>
  <c r="E1290" i="18"/>
  <c r="D1290" i="18"/>
  <c r="M1289" i="18"/>
  <c r="L1289" i="18"/>
  <c r="K1289" i="18"/>
  <c r="J1289" i="18"/>
  <c r="I1289" i="18"/>
  <c r="H1289" i="18"/>
  <c r="G1289" i="18"/>
  <c r="F1289" i="18"/>
  <c r="E1289" i="18"/>
  <c r="D1289" i="18"/>
  <c r="M1288" i="18"/>
  <c r="L1288" i="18"/>
  <c r="K1288" i="18"/>
  <c r="J1288" i="18"/>
  <c r="I1288" i="18"/>
  <c r="H1288" i="18"/>
  <c r="G1288" i="18"/>
  <c r="F1288" i="18"/>
  <c r="E1288" i="18"/>
  <c r="D1288" i="18"/>
  <c r="M1287" i="18"/>
  <c r="L1287" i="18"/>
  <c r="K1287" i="18"/>
  <c r="J1287" i="18"/>
  <c r="I1287" i="18"/>
  <c r="H1287" i="18"/>
  <c r="G1287" i="18"/>
  <c r="F1287" i="18"/>
  <c r="E1287" i="18"/>
  <c r="D1287" i="18"/>
  <c r="M1286" i="18"/>
  <c r="L1286" i="18"/>
  <c r="K1286" i="18"/>
  <c r="J1286" i="18"/>
  <c r="I1286" i="18"/>
  <c r="H1286" i="18"/>
  <c r="G1286" i="18"/>
  <c r="F1286" i="18"/>
  <c r="E1286" i="18"/>
  <c r="D1286" i="18"/>
  <c r="M1285" i="18"/>
  <c r="L1285" i="18"/>
  <c r="K1285" i="18"/>
  <c r="J1285" i="18"/>
  <c r="I1285" i="18"/>
  <c r="H1285" i="18"/>
  <c r="G1285" i="18"/>
  <c r="F1285" i="18"/>
  <c r="E1285" i="18"/>
  <c r="D1285" i="18"/>
  <c r="M1284" i="18"/>
  <c r="L1284" i="18"/>
  <c r="K1284" i="18"/>
  <c r="J1284" i="18"/>
  <c r="I1284" i="18"/>
  <c r="H1284" i="18"/>
  <c r="G1284" i="18"/>
  <c r="F1284" i="18"/>
  <c r="E1284" i="18"/>
  <c r="D1284" i="18"/>
  <c r="M1283" i="18"/>
  <c r="L1283" i="18"/>
  <c r="K1283" i="18"/>
  <c r="J1283" i="18"/>
  <c r="I1283" i="18"/>
  <c r="H1283" i="18"/>
  <c r="G1283" i="18"/>
  <c r="F1283" i="18"/>
  <c r="E1283" i="18"/>
  <c r="D1283" i="18"/>
  <c r="M1282" i="18"/>
  <c r="L1282" i="18"/>
  <c r="K1282" i="18"/>
  <c r="J1282" i="18"/>
  <c r="I1282" i="18"/>
  <c r="H1282" i="18"/>
  <c r="G1282" i="18"/>
  <c r="F1282" i="18"/>
  <c r="E1282" i="18"/>
  <c r="D1282" i="18"/>
  <c r="M1281" i="18"/>
  <c r="L1281" i="18"/>
  <c r="K1281" i="18"/>
  <c r="J1281" i="18"/>
  <c r="I1281" i="18"/>
  <c r="H1281" i="18"/>
  <c r="G1281" i="18"/>
  <c r="F1281" i="18"/>
  <c r="E1281" i="18"/>
  <c r="D1281" i="18"/>
  <c r="M1280" i="18"/>
  <c r="L1280" i="18"/>
  <c r="K1280" i="18"/>
  <c r="J1280" i="18"/>
  <c r="I1280" i="18"/>
  <c r="H1280" i="18"/>
  <c r="G1280" i="18"/>
  <c r="F1280" i="18"/>
  <c r="E1280" i="18"/>
  <c r="D1280" i="18"/>
  <c r="M1279" i="18"/>
  <c r="L1279" i="18"/>
  <c r="K1279" i="18"/>
  <c r="J1279" i="18"/>
  <c r="I1279" i="18"/>
  <c r="H1279" i="18"/>
  <c r="G1279" i="18"/>
  <c r="F1279" i="18"/>
  <c r="E1279" i="18"/>
  <c r="D1279" i="18"/>
  <c r="M1278" i="18"/>
  <c r="L1278" i="18"/>
  <c r="K1278" i="18"/>
  <c r="J1278" i="18"/>
  <c r="I1278" i="18"/>
  <c r="H1278" i="18"/>
  <c r="G1278" i="18"/>
  <c r="F1278" i="18"/>
  <c r="E1278" i="18"/>
  <c r="D1278" i="18"/>
  <c r="M1277" i="18"/>
  <c r="L1277" i="18"/>
  <c r="K1277" i="18"/>
  <c r="J1277" i="18"/>
  <c r="I1277" i="18"/>
  <c r="H1277" i="18"/>
  <c r="G1277" i="18"/>
  <c r="F1277" i="18"/>
  <c r="E1277" i="18"/>
  <c r="D1277" i="18"/>
  <c r="M1276" i="18"/>
  <c r="L1276" i="18"/>
  <c r="K1276" i="18"/>
  <c r="J1276" i="18"/>
  <c r="I1276" i="18"/>
  <c r="H1276" i="18"/>
  <c r="G1276" i="18"/>
  <c r="F1276" i="18"/>
  <c r="E1276" i="18"/>
  <c r="D1276" i="18"/>
  <c r="M1275" i="18"/>
  <c r="L1275" i="18"/>
  <c r="K1275" i="18"/>
  <c r="J1275" i="18"/>
  <c r="I1275" i="18"/>
  <c r="H1275" i="18"/>
  <c r="G1275" i="18"/>
  <c r="F1275" i="18"/>
  <c r="E1275" i="18"/>
  <c r="D1275" i="18"/>
  <c r="M1274" i="18"/>
  <c r="L1274" i="18"/>
  <c r="K1274" i="18"/>
  <c r="J1274" i="18"/>
  <c r="I1274" i="18"/>
  <c r="H1274" i="18"/>
  <c r="G1274" i="18"/>
  <c r="F1274" i="18"/>
  <c r="E1274" i="18"/>
  <c r="D1274" i="18"/>
  <c r="M1273" i="18"/>
  <c r="L1273" i="18"/>
  <c r="K1273" i="18"/>
  <c r="J1273" i="18"/>
  <c r="I1273" i="18"/>
  <c r="H1273" i="18"/>
  <c r="G1273" i="18"/>
  <c r="F1273" i="18"/>
  <c r="E1273" i="18"/>
  <c r="D1273" i="18"/>
  <c r="M1272" i="18"/>
  <c r="L1272" i="18"/>
  <c r="K1272" i="18"/>
  <c r="J1272" i="18"/>
  <c r="I1272" i="18"/>
  <c r="H1272" i="18"/>
  <c r="G1272" i="18"/>
  <c r="F1272" i="18"/>
  <c r="E1272" i="18"/>
  <c r="D1272" i="18"/>
  <c r="M1271" i="18"/>
  <c r="L1271" i="18"/>
  <c r="K1271" i="18"/>
  <c r="J1271" i="18"/>
  <c r="I1271" i="18"/>
  <c r="H1271" i="18"/>
  <c r="G1271" i="18"/>
  <c r="F1271" i="18"/>
  <c r="E1271" i="18"/>
  <c r="D1271" i="18"/>
  <c r="M1270" i="18"/>
  <c r="L1270" i="18"/>
  <c r="K1270" i="18"/>
  <c r="J1270" i="18"/>
  <c r="I1270" i="18"/>
  <c r="H1270" i="18"/>
  <c r="G1270" i="18"/>
  <c r="F1270" i="18"/>
  <c r="E1270" i="18"/>
  <c r="D1270" i="18"/>
  <c r="M1269" i="18"/>
  <c r="L1269" i="18"/>
  <c r="K1269" i="18"/>
  <c r="J1269" i="18"/>
  <c r="I1269" i="18"/>
  <c r="H1269" i="18"/>
  <c r="G1269" i="18"/>
  <c r="F1269" i="18"/>
  <c r="E1269" i="18"/>
  <c r="D1269" i="18"/>
  <c r="M1268" i="18"/>
  <c r="L1268" i="18"/>
  <c r="K1268" i="18"/>
  <c r="J1268" i="18"/>
  <c r="I1268" i="18"/>
  <c r="H1268" i="18"/>
  <c r="G1268" i="18"/>
  <c r="F1268" i="18"/>
  <c r="E1268" i="18"/>
  <c r="D1268" i="18"/>
  <c r="M1267" i="18"/>
  <c r="L1267" i="18"/>
  <c r="K1267" i="18"/>
  <c r="J1267" i="18"/>
  <c r="I1267" i="18"/>
  <c r="H1267" i="18"/>
  <c r="G1267" i="18"/>
  <c r="F1267" i="18"/>
  <c r="E1267" i="18"/>
  <c r="D1267" i="18"/>
  <c r="M1266" i="18"/>
  <c r="L1266" i="18"/>
  <c r="K1266" i="18"/>
  <c r="J1266" i="18"/>
  <c r="I1266" i="18"/>
  <c r="H1266" i="18"/>
  <c r="G1266" i="18"/>
  <c r="F1266" i="18"/>
  <c r="E1266" i="18"/>
  <c r="D1266" i="18"/>
  <c r="M1265" i="18"/>
  <c r="L1265" i="18"/>
  <c r="K1265" i="18"/>
  <c r="J1265" i="18"/>
  <c r="I1265" i="18"/>
  <c r="H1265" i="18"/>
  <c r="G1265" i="18"/>
  <c r="F1265" i="18"/>
  <c r="E1265" i="18"/>
  <c r="D1265" i="18"/>
  <c r="M1264" i="18"/>
  <c r="L1264" i="18"/>
  <c r="K1264" i="18"/>
  <c r="J1264" i="18"/>
  <c r="I1264" i="18"/>
  <c r="H1264" i="18"/>
  <c r="G1264" i="18"/>
  <c r="F1264" i="18"/>
  <c r="E1264" i="18"/>
  <c r="D1264" i="18"/>
  <c r="M1263" i="18"/>
  <c r="L1263" i="18"/>
  <c r="K1263" i="18"/>
  <c r="J1263" i="18"/>
  <c r="I1263" i="18"/>
  <c r="H1263" i="18"/>
  <c r="G1263" i="18"/>
  <c r="F1263" i="18"/>
  <c r="E1263" i="18"/>
  <c r="D1263" i="18"/>
  <c r="M1262" i="18"/>
  <c r="L1262" i="18"/>
  <c r="K1262" i="18"/>
  <c r="J1262" i="18"/>
  <c r="I1262" i="18"/>
  <c r="H1262" i="18"/>
  <c r="G1262" i="18"/>
  <c r="F1262" i="18"/>
  <c r="E1262" i="18"/>
  <c r="D1262" i="18"/>
  <c r="M1261" i="18"/>
  <c r="L1261" i="18"/>
  <c r="K1261" i="18"/>
  <c r="J1261" i="18"/>
  <c r="I1261" i="18"/>
  <c r="H1261" i="18"/>
  <c r="G1261" i="18"/>
  <c r="F1261" i="18"/>
  <c r="E1261" i="18"/>
  <c r="D1261" i="18"/>
  <c r="M1260" i="18"/>
  <c r="L1260" i="18"/>
  <c r="K1260" i="18"/>
  <c r="J1260" i="18"/>
  <c r="I1260" i="18"/>
  <c r="H1260" i="18"/>
  <c r="G1260" i="18"/>
  <c r="F1260" i="18"/>
  <c r="E1260" i="18"/>
  <c r="D1260" i="18"/>
  <c r="M1259" i="18"/>
  <c r="L1259" i="18"/>
  <c r="K1259" i="18"/>
  <c r="J1259" i="18"/>
  <c r="I1259" i="18"/>
  <c r="H1259" i="18"/>
  <c r="G1259" i="18"/>
  <c r="F1259" i="18"/>
  <c r="E1259" i="18"/>
  <c r="D1259" i="18"/>
  <c r="M1258" i="18"/>
  <c r="L1258" i="18"/>
  <c r="K1258" i="18"/>
  <c r="J1258" i="18"/>
  <c r="I1258" i="18"/>
  <c r="H1258" i="18"/>
  <c r="G1258" i="18"/>
  <c r="F1258" i="18"/>
  <c r="E1258" i="18"/>
  <c r="D1258" i="18"/>
  <c r="M1257" i="18"/>
  <c r="L1257" i="18"/>
  <c r="K1257" i="18"/>
  <c r="J1257" i="18"/>
  <c r="I1257" i="18"/>
  <c r="H1257" i="18"/>
  <c r="G1257" i="18"/>
  <c r="F1257" i="18"/>
  <c r="E1257" i="18"/>
  <c r="D1257" i="18"/>
  <c r="M1256" i="18"/>
  <c r="L1256" i="18"/>
  <c r="K1256" i="18"/>
  <c r="J1256" i="18"/>
  <c r="I1256" i="18"/>
  <c r="H1256" i="18"/>
  <c r="G1256" i="18"/>
  <c r="F1256" i="18"/>
  <c r="E1256" i="18"/>
  <c r="D1256" i="18"/>
  <c r="M1255" i="18"/>
  <c r="L1255" i="18"/>
  <c r="K1255" i="18"/>
  <c r="J1255" i="18"/>
  <c r="I1255" i="18"/>
  <c r="H1255" i="18"/>
  <c r="G1255" i="18"/>
  <c r="F1255" i="18"/>
  <c r="E1255" i="18"/>
  <c r="D1255" i="18"/>
  <c r="M1254" i="18"/>
  <c r="L1254" i="18"/>
  <c r="K1254" i="18"/>
  <c r="J1254" i="18"/>
  <c r="I1254" i="18"/>
  <c r="H1254" i="18"/>
  <c r="G1254" i="18"/>
  <c r="F1254" i="18"/>
  <c r="E1254" i="18"/>
  <c r="D1254" i="18"/>
  <c r="M1253" i="18"/>
  <c r="L1253" i="18"/>
  <c r="K1253" i="18"/>
  <c r="J1253" i="18"/>
  <c r="I1253" i="18"/>
  <c r="H1253" i="18"/>
  <c r="G1253" i="18"/>
  <c r="F1253" i="18"/>
  <c r="E1253" i="18"/>
  <c r="D1253" i="18"/>
  <c r="M1252" i="18"/>
  <c r="L1252" i="18"/>
  <c r="K1252" i="18"/>
  <c r="J1252" i="18"/>
  <c r="I1252" i="18"/>
  <c r="H1252" i="18"/>
  <c r="G1252" i="18"/>
  <c r="F1252" i="18"/>
  <c r="E1252" i="18"/>
  <c r="D1252" i="18"/>
  <c r="M1251" i="18"/>
  <c r="L1251" i="18"/>
  <c r="K1251" i="18"/>
  <c r="J1251" i="18"/>
  <c r="I1251" i="18"/>
  <c r="H1251" i="18"/>
  <c r="G1251" i="18"/>
  <c r="F1251" i="18"/>
  <c r="E1251" i="18"/>
  <c r="D1251" i="18"/>
  <c r="M1250" i="18"/>
  <c r="L1250" i="18"/>
  <c r="K1250" i="18"/>
  <c r="J1250" i="18"/>
  <c r="I1250" i="18"/>
  <c r="H1250" i="18"/>
  <c r="G1250" i="18"/>
  <c r="F1250" i="18"/>
  <c r="E1250" i="18"/>
  <c r="D1250" i="18"/>
  <c r="M1249" i="18"/>
  <c r="L1249" i="18"/>
  <c r="K1249" i="18"/>
  <c r="J1249" i="18"/>
  <c r="I1249" i="18"/>
  <c r="H1249" i="18"/>
  <c r="G1249" i="18"/>
  <c r="F1249" i="18"/>
  <c r="E1249" i="18"/>
  <c r="D1249" i="18"/>
  <c r="M1248" i="18"/>
  <c r="L1248" i="18"/>
  <c r="K1248" i="18"/>
  <c r="J1248" i="18"/>
  <c r="I1248" i="18"/>
  <c r="H1248" i="18"/>
  <c r="G1248" i="18"/>
  <c r="F1248" i="18"/>
  <c r="E1248" i="18"/>
  <c r="D1248" i="18"/>
  <c r="M1247" i="18"/>
  <c r="L1247" i="18"/>
  <c r="K1247" i="18"/>
  <c r="J1247" i="18"/>
  <c r="I1247" i="18"/>
  <c r="H1247" i="18"/>
  <c r="G1247" i="18"/>
  <c r="F1247" i="18"/>
  <c r="E1247" i="18"/>
  <c r="D1247" i="18"/>
  <c r="M1246" i="18"/>
  <c r="L1246" i="18"/>
  <c r="K1246" i="18"/>
  <c r="J1246" i="18"/>
  <c r="I1246" i="18"/>
  <c r="H1246" i="18"/>
  <c r="G1246" i="18"/>
  <c r="F1246" i="18"/>
  <c r="E1246" i="18"/>
  <c r="D1246" i="18"/>
  <c r="M1245" i="18"/>
  <c r="L1245" i="18"/>
  <c r="K1245" i="18"/>
  <c r="J1245" i="18"/>
  <c r="I1245" i="18"/>
  <c r="H1245" i="18"/>
  <c r="G1245" i="18"/>
  <c r="F1245" i="18"/>
  <c r="E1245" i="18"/>
  <c r="D1245" i="18"/>
  <c r="M1244" i="18"/>
  <c r="L1244" i="18"/>
  <c r="K1244" i="18"/>
  <c r="J1244" i="18"/>
  <c r="I1244" i="18"/>
  <c r="H1244" i="18"/>
  <c r="G1244" i="18"/>
  <c r="F1244" i="18"/>
  <c r="E1244" i="18"/>
  <c r="D1244" i="18"/>
  <c r="M1243" i="18"/>
  <c r="L1243" i="18"/>
  <c r="K1243" i="18"/>
  <c r="J1243" i="18"/>
  <c r="I1243" i="18"/>
  <c r="H1243" i="18"/>
  <c r="G1243" i="18"/>
  <c r="F1243" i="18"/>
  <c r="E1243" i="18"/>
  <c r="D1243" i="18"/>
  <c r="M1242" i="18"/>
  <c r="L1242" i="18"/>
  <c r="K1242" i="18"/>
  <c r="J1242" i="18"/>
  <c r="I1242" i="18"/>
  <c r="H1242" i="18"/>
  <c r="G1242" i="18"/>
  <c r="F1242" i="18"/>
  <c r="E1242" i="18"/>
  <c r="D1242" i="18"/>
  <c r="M1241" i="18"/>
  <c r="L1241" i="18"/>
  <c r="K1241" i="18"/>
  <c r="J1241" i="18"/>
  <c r="I1241" i="18"/>
  <c r="H1241" i="18"/>
  <c r="G1241" i="18"/>
  <c r="F1241" i="18"/>
  <c r="E1241" i="18"/>
  <c r="D1241" i="18"/>
  <c r="M1240" i="18"/>
  <c r="L1240" i="18"/>
  <c r="K1240" i="18"/>
  <c r="J1240" i="18"/>
  <c r="I1240" i="18"/>
  <c r="H1240" i="18"/>
  <c r="G1240" i="18"/>
  <c r="F1240" i="18"/>
  <c r="E1240" i="18"/>
  <c r="D1240" i="18"/>
  <c r="M1239" i="18"/>
  <c r="L1239" i="18"/>
  <c r="K1239" i="18"/>
  <c r="J1239" i="18"/>
  <c r="I1239" i="18"/>
  <c r="H1239" i="18"/>
  <c r="G1239" i="18"/>
  <c r="F1239" i="18"/>
  <c r="E1239" i="18"/>
  <c r="D1239" i="18"/>
  <c r="M1238" i="18"/>
  <c r="L1238" i="18"/>
  <c r="K1238" i="18"/>
  <c r="J1238" i="18"/>
  <c r="I1238" i="18"/>
  <c r="H1238" i="18"/>
  <c r="G1238" i="18"/>
  <c r="F1238" i="18"/>
  <c r="E1238" i="18"/>
  <c r="D1238" i="18"/>
  <c r="M1237" i="18"/>
  <c r="L1237" i="18"/>
  <c r="K1237" i="18"/>
  <c r="J1237" i="18"/>
  <c r="I1237" i="18"/>
  <c r="H1237" i="18"/>
  <c r="G1237" i="18"/>
  <c r="F1237" i="18"/>
  <c r="E1237" i="18"/>
  <c r="D1237" i="18"/>
  <c r="M1236" i="18"/>
  <c r="L1236" i="18"/>
  <c r="K1236" i="18"/>
  <c r="J1236" i="18"/>
  <c r="I1236" i="18"/>
  <c r="H1236" i="18"/>
  <c r="G1236" i="18"/>
  <c r="F1236" i="18"/>
  <c r="E1236" i="18"/>
  <c r="D1236" i="18"/>
  <c r="M1235" i="18"/>
  <c r="L1235" i="18"/>
  <c r="K1235" i="18"/>
  <c r="J1235" i="18"/>
  <c r="I1235" i="18"/>
  <c r="H1235" i="18"/>
  <c r="G1235" i="18"/>
  <c r="F1235" i="18"/>
  <c r="E1235" i="18"/>
  <c r="D1235" i="18"/>
  <c r="M1234" i="18"/>
  <c r="L1234" i="18"/>
  <c r="K1234" i="18"/>
  <c r="J1234" i="18"/>
  <c r="I1234" i="18"/>
  <c r="H1234" i="18"/>
  <c r="G1234" i="18"/>
  <c r="F1234" i="18"/>
  <c r="E1234" i="18"/>
  <c r="D1234" i="18"/>
  <c r="M1233" i="18"/>
  <c r="L1233" i="18"/>
  <c r="K1233" i="18"/>
  <c r="J1233" i="18"/>
  <c r="I1233" i="18"/>
  <c r="H1233" i="18"/>
  <c r="G1233" i="18"/>
  <c r="F1233" i="18"/>
  <c r="E1233" i="18"/>
  <c r="D1233" i="18"/>
  <c r="M1232" i="18"/>
  <c r="L1232" i="18"/>
  <c r="K1232" i="18"/>
  <c r="J1232" i="18"/>
  <c r="I1232" i="18"/>
  <c r="H1232" i="18"/>
  <c r="G1232" i="18"/>
  <c r="F1232" i="18"/>
  <c r="E1232" i="18"/>
  <c r="D1232" i="18"/>
  <c r="M1231" i="18"/>
  <c r="L1231" i="18"/>
  <c r="K1231" i="18"/>
  <c r="J1231" i="18"/>
  <c r="I1231" i="18"/>
  <c r="H1231" i="18"/>
  <c r="G1231" i="18"/>
  <c r="F1231" i="18"/>
  <c r="E1231" i="18"/>
  <c r="D1231" i="18"/>
  <c r="M1229" i="18"/>
  <c r="L1229" i="18"/>
  <c r="I1229" i="18"/>
  <c r="H1229" i="18"/>
  <c r="M1228" i="18"/>
  <c r="L1228" i="18"/>
  <c r="K1228" i="18"/>
  <c r="J1228" i="18"/>
  <c r="I1228" i="18"/>
  <c r="H1228" i="18"/>
  <c r="G1228" i="18"/>
  <c r="F1228" i="18"/>
  <c r="E1228" i="18"/>
  <c r="D1228" i="18"/>
  <c r="M1227" i="18"/>
  <c r="L1227" i="18"/>
  <c r="K1227" i="18"/>
  <c r="J1227" i="18"/>
  <c r="I1227" i="18"/>
  <c r="H1227" i="18"/>
  <c r="G1227" i="18"/>
  <c r="F1227" i="18"/>
  <c r="E1227" i="18"/>
  <c r="D1227" i="18"/>
  <c r="M1226" i="18"/>
  <c r="L1226" i="18"/>
  <c r="K1226" i="18"/>
  <c r="J1226" i="18"/>
  <c r="I1226" i="18"/>
  <c r="H1226" i="18"/>
  <c r="G1226" i="18"/>
  <c r="F1226" i="18"/>
  <c r="E1226" i="18"/>
  <c r="D1226" i="18"/>
  <c r="M1225" i="18"/>
  <c r="L1225" i="18"/>
  <c r="K1225" i="18"/>
  <c r="J1225" i="18"/>
  <c r="I1225" i="18"/>
  <c r="H1225" i="18"/>
  <c r="G1225" i="18"/>
  <c r="F1225" i="18"/>
  <c r="E1225" i="18"/>
  <c r="D1225" i="18"/>
  <c r="M1224" i="18"/>
  <c r="L1224" i="18"/>
  <c r="K1224" i="18"/>
  <c r="J1224" i="18"/>
  <c r="I1224" i="18"/>
  <c r="H1224" i="18"/>
  <c r="G1224" i="18"/>
  <c r="F1224" i="18"/>
  <c r="E1224" i="18"/>
  <c r="D1224" i="18"/>
  <c r="M1223" i="18"/>
  <c r="L1223" i="18"/>
  <c r="K1223" i="18"/>
  <c r="J1223" i="18"/>
  <c r="I1223" i="18"/>
  <c r="H1223" i="18"/>
  <c r="G1223" i="18"/>
  <c r="F1223" i="18"/>
  <c r="E1223" i="18"/>
  <c r="D1223" i="18"/>
  <c r="M1222" i="18"/>
  <c r="L1222" i="18"/>
  <c r="K1222" i="18"/>
  <c r="J1222" i="18"/>
  <c r="I1222" i="18"/>
  <c r="H1222" i="18"/>
  <c r="G1222" i="18"/>
  <c r="F1222" i="18"/>
  <c r="E1222" i="18"/>
  <c r="D1222" i="18"/>
  <c r="M1221" i="18"/>
  <c r="L1221" i="18"/>
  <c r="K1221" i="18"/>
  <c r="J1221" i="18"/>
  <c r="I1221" i="18"/>
  <c r="H1221" i="18"/>
  <c r="G1221" i="18"/>
  <c r="F1221" i="18"/>
  <c r="E1221" i="18"/>
  <c r="D1221" i="18"/>
  <c r="M1220" i="18"/>
  <c r="L1220" i="18"/>
  <c r="K1220" i="18"/>
  <c r="J1220" i="18"/>
  <c r="I1220" i="18"/>
  <c r="H1220" i="18"/>
  <c r="G1220" i="18"/>
  <c r="F1220" i="18"/>
  <c r="E1220" i="18"/>
  <c r="D1220" i="18"/>
  <c r="M1219" i="18"/>
  <c r="L1219" i="18"/>
  <c r="K1219" i="18"/>
  <c r="J1219" i="18"/>
  <c r="I1219" i="18"/>
  <c r="H1219" i="18"/>
  <c r="G1219" i="18"/>
  <c r="F1219" i="18"/>
  <c r="E1219" i="18"/>
  <c r="D1219" i="18"/>
  <c r="M1191" i="18"/>
  <c r="L1191" i="18"/>
  <c r="K1191" i="18"/>
  <c r="J1191" i="18"/>
  <c r="I1191" i="18"/>
  <c r="H1191" i="18"/>
  <c r="G1191" i="18"/>
  <c r="F1191" i="18"/>
  <c r="E1191" i="18"/>
  <c r="D1191" i="18"/>
  <c r="M1190" i="18"/>
  <c r="L1190" i="18"/>
  <c r="K1190" i="18"/>
  <c r="J1190" i="18"/>
  <c r="I1190" i="18"/>
  <c r="H1190" i="18"/>
  <c r="G1190" i="18"/>
  <c r="F1190" i="18"/>
  <c r="E1190" i="18"/>
  <c r="D1190" i="18"/>
  <c r="M1189" i="18"/>
  <c r="L1189" i="18"/>
  <c r="K1189" i="18"/>
  <c r="J1189" i="18"/>
  <c r="I1189" i="18"/>
  <c r="H1189" i="18"/>
  <c r="G1189" i="18"/>
  <c r="F1189" i="18"/>
  <c r="E1189" i="18"/>
  <c r="D1189" i="18"/>
  <c r="M1188" i="18"/>
  <c r="L1188" i="18"/>
  <c r="K1188" i="18"/>
  <c r="J1188" i="18"/>
  <c r="I1188" i="18"/>
  <c r="H1188" i="18"/>
  <c r="G1188" i="18"/>
  <c r="F1188" i="18"/>
  <c r="E1188" i="18"/>
  <c r="D1188" i="18"/>
  <c r="M1187" i="18"/>
  <c r="L1187" i="18"/>
  <c r="K1187" i="18"/>
  <c r="J1187" i="18"/>
  <c r="I1187" i="18"/>
  <c r="H1187" i="18"/>
  <c r="G1187" i="18"/>
  <c r="F1187" i="18"/>
  <c r="E1187" i="18"/>
  <c r="D1187" i="18"/>
  <c r="M1186" i="18"/>
  <c r="L1186" i="18"/>
  <c r="K1186" i="18"/>
  <c r="J1186" i="18"/>
  <c r="I1186" i="18"/>
  <c r="H1186" i="18"/>
  <c r="G1186" i="18"/>
  <c r="F1186" i="18"/>
  <c r="E1186" i="18"/>
  <c r="D1186" i="18"/>
  <c r="M1185" i="18"/>
  <c r="L1185" i="18"/>
  <c r="K1185" i="18"/>
  <c r="J1185" i="18"/>
  <c r="I1185" i="18"/>
  <c r="H1185" i="18"/>
  <c r="G1185" i="18"/>
  <c r="F1185" i="18"/>
  <c r="E1185" i="18"/>
  <c r="D1185" i="18"/>
  <c r="M1184" i="18"/>
  <c r="L1184" i="18"/>
  <c r="K1184" i="18"/>
  <c r="J1184" i="18"/>
  <c r="I1184" i="18"/>
  <c r="H1184" i="18"/>
  <c r="G1184" i="18"/>
  <c r="F1184" i="18"/>
  <c r="E1184" i="18"/>
  <c r="D1184" i="18"/>
  <c r="M1183" i="18"/>
  <c r="L1183" i="18"/>
  <c r="K1183" i="18"/>
  <c r="J1183" i="18"/>
  <c r="I1183" i="18"/>
  <c r="H1183" i="18"/>
  <c r="G1183" i="18"/>
  <c r="F1183" i="18"/>
  <c r="E1183" i="18"/>
  <c r="D1183" i="18"/>
  <c r="M1182" i="18"/>
  <c r="L1182" i="18"/>
  <c r="K1182" i="18"/>
  <c r="J1182" i="18"/>
  <c r="I1182" i="18"/>
  <c r="H1182" i="18"/>
  <c r="G1182" i="18"/>
  <c r="F1182" i="18"/>
  <c r="E1182" i="18"/>
  <c r="D1182" i="18"/>
  <c r="M1181" i="18"/>
  <c r="L1181" i="18"/>
  <c r="K1181" i="18"/>
  <c r="J1181" i="18"/>
  <c r="I1181" i="18"/>
  <c r="H1181" i="18"/>
  <c r="G1181" i="18"/>
  <c r="F1181" i="18"/>
  <c r="E1181" i="18"/>
  <c r="D1181" i="18"/>
  <c r="M1180" i="18"/>
  <c r="L1180" i="18"/>
  <c r="K1180" i="18"/>
  <c r="J1180" i="18"/>
  <c r="I1180" i="18"/>
  <c r="H1180" i="18"/>
  <c r="G1180" i="18"/>
  <c r="F1180" i="18"/>
  <c r="E1180" i="18"/>
  <c r="D1180" i="18"/>
  <c r="M1179" i="18"/>
  <c r="L1179" i="18"/>
  <c r="K1179" i="18"/>
  <c r="J1179" i="18"/>
  <c r="I1179" i="18"/>
  <c r="H1179" i="18"/>
  <c r="G1179" i="18"/>
  <c r="F1179" i="18"/>
  <c r="E1179" i="18"/>
  <c r="D1179" i="18"/>
  <c r="M1178" i="18"/>
  <c r="L1178" i="18"/>
  <c r="K1178" i="18"/>
  <c r="J1178" i="18"/>
  <c r="I1178" i="18"/>
  <c r="H1178" i="18"/>
  <c r="G1178" i="18"/>
  <c r="F1178" i="18"/>
  <c r="E1178" i="18"/>
  <c r="D1178" i="18"/>
  <c r="M1177" i="18"/>
  <c r="L1177" i="18"/>
  <c r="K1177" i="18"/>
  <c r="J1177" i="18"/>
  <c r="I1177" i="18"/>
  <c r="H1177" i="18"/>
  <c r="G1177" i="18"/>
  <c r="F1177" i="18"/>
  <c r="E1177" i="18"/>
  <c r="D1177" i="18"/>
  <c r="M1176" i="18"/>
  <c r="L1176" i="18"/>
  <c r="K1176" i="18"/>
  <c r="J1176" i="18"/>
  <c r="I1176" i="18"/>
  <c r="H1176" i="18"/>
  <c r="G1176" i="18"/>
  <c r="F1176" i="18"/>
  <c r="E1176" i="18"/>
  <c r="D1176" i="18"/>
  <c r="M1175" i="18"/>
  <c r="L1175" i="18"/>
  <c r="K1175" i="18"/>
  <c r="J1175" i="18"/>
  <c r="I1175" i="18"/>
  <c r="H1175" i="18"/>
  <c r="G1175" i="18"/>
  <c r="F1175" i="18"/>
  <c r="E1175" i="18"/>
  <c r="D1175" i="18"/>
  <c r="M1174" i="18"/>
  <c r="L1174" i="18"/>
  <c r="K1174" i="18"/>
  <c r="J1174" i="18"/>
  <c r="I1174" i="18"/>
  <c r="H1174" i="18"/>
  <c r="G1174" i="18"/>
  <c r="F1174" i="18"/>
  <c r="E1174" i="18"/>
  <c r="D1174" i="18"/>
  <c r="M1173" i="18"/>
  <c r="L1173" i="18"/>
  <c r="K1173" i="18"/>
  <c r="J1173" i="18"/>
  <c r="I1173" i="18"/>
  <c r="H1173" i="18"/>
  <c r="G1173" i="18"/>
  <c r="F1173" i="18"/>
  <c r="E1173" i="18"/>
  <c r="D1173" i="18"/>
  <c r="M1172" i="18"/>
  <c r="L1172" i="18"/>
  <c r="K1172" i="18"/>
  <c r="J1172" i="18"/>
  <c r="I1172" i="18"/>
  <c r="H1172" i="18"/>
  <c r="G1172" i="18"/>
  <c r="F1172" i="18"/>
  <c r="E1172" i="18"/>
  <c r="D1172" i="18"/>
  <c r="M1171" i="18"/>
  <c r="L1171" i="18"/>
  <c r="K1171" i="18"/>
  <c r="J1171" i="18"/>
  <c r="I1171" i="18"/>
  <c r="H1171" i="18"/>
  <c r="G1171" i="18"/>
  <c r="F1171" i="18"/>
  <c r="E1171" i="18"/>
  <c r="D1171" i="18"/>
  <c r="M1170" i="18"/>
  <c r="L1170" i="18"/>
  <c r="K1170" i="18"/>
  <c r="J1170" i="18"/>
  <c r="I1170" i="18"/>
  <c r="H1170" i="18"/>
  <c r="G1170" i="18"/>
  <c r="F1170" i="18"/>
  <c r="E1170" i="18"/>
  <c r="D1170" i="18"/>
  <c r="M1169" i="18"/>
  <c r="L1169" i="18"/>
  <c r="K1169" i="18"/>
  <c r="J1169" i="18"/>
  <c r="I1169" i="18"/>
  <c r="H1169" i="18"/>
  <c r="G1169" i="18"/>
  <c r="F1169" i="18"/>
  <c r="E1169" i="18"/>
  <c r="D1169" i="18"/>
  <c r="M1168" i="18"/>
  <c r="L1168" i="18"/>
  <c r="K1168" i="18"/>
  <c r="J1168" i="18"/>
  <c r="I1168" i="18"/>
  <c r="H1168" i="18"/>
  <c r="G1168" i="18"/>
  <c r="F1168" i="18"/>
  <c r="E1168" i="18"/>
  <c r="D1168" i="18"/>
  <c r="M1167" i="18"/>
  <c r="L1167" i="18"/>
  <c r="K1167" i="18"/>
  <c r="J1167" i="18"/>
  <c r="I1167" i="18"/>
  <c r="H1167" i="18"/>
  <c r="G1167" i="18"/>
  <c r="F1167" i="18"/>
  <c r="E1167" i="18"/>
  <c r="D1167" i="18"/>
  <c r="M1166" i="18"/>
  <c r="L1166" i="18"/>
  <c r="K1166" i="18"/>
  <c r="J1166" i="18"/>
  <c r="I1166" i="18"/>
  <c r="H1166" i="18"/>
  <c r="G1166" i="18"/>
  <c r="F1166" i="18"/>
  <c r="E1166" i="18"/>
  <c r="D1166" i="18"/>
  <c r="M1165" i="18"/>
  <c r="L1165" i="18"/>
  <c r="K1165" i="18"/>
  <c r="J1165" i="18"/>
  <c r="I1165" i="18"/>
  <c r="H1165" i="18"/>
  <c r="G1165" i="18"/>
  <c r="F1165" i="18"/>
  <c r="E1165" i="18"/>
  <c r="D1165" i="18"/>
  <c r="M1164" i="18"/>
  <c r="L1164" i="18"/>
  <c r="K1164" i="18"/>
  <c r="J1164" i="18"/>
  <c r="I1164" i="18"/>
  <c r="H1164" i="18"/>
  <c r="G1164" i="18"/>
  <c r="F1164" i="18"/>
  <c r="E1164" i="18"/>
  <c r="D1164" i="18"/>
  <c r="M1163" i="18"/>
  <c r="L1163" i="18"/>
  <c r="K1163" i="18"/>
  <c r="J1163" i="18"/>
  <c r="I1163" i="18"/>
  <c r="H1163" i="18"/>
  <c r="G1163" i="18"/>
  <c r="F1163" i="18"/>
  <c r="E1163" i="18"/>
  <c r="D1163" i="18"/>
  <c r="M1162" i="18"/>
  <c r="L1162" i="18"/>
  <c r="K1162" i="18"/>
  <c r="J1162" i="18"/>
  <c r="I1162" i="18"/>
  <c r="H1162" i="18"/>
  <c r="G1162" i="18"/>
  <c r="F1162" i="18"/>
  <c r="E1162" i="18"/>
  <c r="D1162" i="18"/>
  <c r="M1161" i="18"/>
  <c r="L1161" i="18"/>
  <c r="K1161" i="18"/>
  <c r="J1161" i="18"/>
  <c r="I1161" i="18"/>
  <c r="H1161" i="18"/>
  <c r="G1161" i="18"/>
  <c r="F1161" i="18"/>
  <c r="E1161" i="18"/>
  <c r="D1161" i="18"/>
  <c r="M1160" i="18"/>
  <c r="L1160" i="18"/>
  <c r="K1160" i="18"/>
  <c r="J1160" i="18"/>
  <c r="I1160" i="18"/>
  <c r="H1160" i="18"/>
  <c r="G1160" i="18"/>
  <c r="F1160" i="18"/>
  <c r="E1160" i="18"/>
  <c r="D1160" i="18"/>
  <c r="M1159" i="18"/>
  <c r="L1159" i="18"/>
  <c r="K1159" i="18"/>
  <c r="J1159" i="18"/>
  <c r="I1159" i="18"/>
  <c r="H1159" i="18"/>
  <c r="G1159" i="18"/>
  <c r="F1159" i="18"/>
  <c r="E1159" i="18"/>
  <c r="D1159" i="18"/>
  <c r="M1158" i="18"/>
  <c r="L1158" i="18"/>
  <c r="K1158" i="18"/>
  <c r="J1158" i="18"/>
  <c r="I1158" i="18"/>
  <c r="H1158" i="18"/>
  <c r="G1158" i="18"/>
  <c r="F1158" i="18"/>
  <c r="E1158" i="18"/>
  <c r="D1158" i="18"/>
  <c r="M1157" i="18"/>
  <c r="L1157" i="18"/>
  <c r="K1157" i="18"/>
  <c r="J1157" i="18"/>
  <c r="I1157" i="18"/>
  <c r="H1157" i="18"/>
  <c r="G1157" i="18"/>
  <c r="F1157" i="18"/>
  <c r="E1157" i="18"/>
  <c r="D1157" i="18"/>
  <c r="M1156" i="18"/>
  <c r="L1156" i="18"/>
  <c r="K1156" i="18"/>
  <c r="J1156" i="18"/>
  <c r="I1156" i="18"/>
  <c r="H1156" i="18"/>
  <c r="G1156" i="18"/>
  <c r="F1156" i="18"/>
  <c r="E1156" i="18"/>
  <c r="D1156" i="18"/>
  <c r="M1155" i="18"/>
  <c r="L1155" i="18"/>
  <c r="K1155" i="18"/>
  <c r="J1155" i="18"/>
  <c r="I1155" i="18"/>
  <c r="H1155" i="18"/>
  <c r="G1155" i="18"/>
  <c r="F1155" i="18"/>
  <c r="E1155" i="18"/>
  <c r="D1155" i="18"/>
  <c r="M1154" i="18"/>
  <c r="L1154" i="18"/>
  <c r="K1154" i="18"/>
  <c r="J1154" i="18"/>
  <c r="I1154" i="18"/>
  <c r="H1154" i="18"/>
  <c r="G1154" i="18"/>
  <c r="F1154" i="18"/>
  <c r="E1154" i="18"/>
  <c r="D1154" i="18"/>
  <c r="M1153" i="18"/>
  <c r="L1153" i="18"/>
  <c r="K1153" i="18"/>
  <c r="J1153" i="18"/>
  <c r="I1153" i="18"/>
  <c r="H1153" i="18"/>
  <c r="G1153" i="18"/>
  <c r="F1153" i="18"/>
  <c r="E1153" i="18"/>
  <c r="D1153" i="18"/>
  <c r="M1152" i="18"/>
  <c r="L1152" i="18"/>
  <c r="K1152" i="18"/>
  <c r="J1152" i="18"/>
  <c r="I1152" i="18"/>
  <c r="H1152" i="18"/>
  <c r="G1152" i="18"/>
  <c r="F1152" i="18"/>
  <c r="E1152" i="18"/>
  <c r="D1152" i="18"/>
  <c r="M1151" i="18"/>
  <c r="L1151" i="18"/>
  <c r="K1151" i="18"/>
  <c r="J1151" i="18"/>
  <c r="I1151" i="18"/>
  <c r="H1151" i="18"/>
  <c r="G1151" i="18"/>
  <c r="F1151" i="18"/>
  <c r="E1151" i="18"/>
  <c r="D1151" i="18"/>
  <c r="M1150" i="18"/>
  <c r="L1150" i="18"/>
  <c r="K1150" i="18"/>
  <c r="J1150" i="18"/>
  <c r="I1150" i="18"/>
  <c r="H1150" i="18"/>
  <c r="G1150" i="18"/>
  <c r="F1150" i="18"/>
  <c r="E1150" i="18"/>
  <c r="D1150" i="18"/>
  <c r="M1149" i="18"/>
  <c r="L1149" i="18"/>
  <c r="K1149" i="18"/>
  <c r="J1149" i="18"/>
  <c r="I1149" i="18"/>
  <c r="H1149" i="18"/>
  <c r="G1149" i="18"/>
  <c r="F1149" i="18"/>
  <c r="E1149" i="18"/>
  <c r="D1149" i="18"/>
  <c r="M1148" i="18"/>
  <c r="L1148" i="18"/>
  <c r="K1148" i="18"/>
  <c r="J1148" i="18"/>
  <c r="I1148" i="18"/>
  <c r="H1148" i="18"/>
  <c r="G1148" i="18"/>
  <c r="F1148" i="18"/>
  <c r="E1148" i="18"/>
  <c r="D1148" i="18"/>
  <c r="M1147" i="18"/>
  <c r="L1147" i="18"/>
  <c r="K1147" i="18"/>
  <c r="J1147" i="18"/>
  <c r="I1147" i="18"/>
  <c r="H1147" i="18"/>
  <c r="G1147" i="18"/>
  <c r="F1147" i="18"/>
  <c r="E1147" i="18"/>
  <c r="D1147" i="18"/>
  <c r="M1146" i="18"/>
  <c r="L1146" i="18"/>
  <c r="K1146" i="18"/>
  <c r="J1146" i="18"/>
  <c r="I1146" i="18"/>
  <c r="H1146" i="18"/>
  <c r="G1146" i="18"/>
  <c r="F1146" i="18"/>
  <c r="E1146" i="18"/>
  <c r="D1146" i="18"/>
  <c r="M1145" i="18"/>
  <c r="L1145" i="18"/>
  <c r="K1145" i="18"/>
  <c r="J1145" i="18"/>
  <c r="I1145" i="18"/>
  <c r="H1145" i="18"/>
  <c r="G1145" i="18"/>
  <c r="F1145" i="18"/>
  <c r="E1145" i="18"/>
  <c r="D1145" i="18"/>
  <c r="M1144" i="18"/>
  <c r="L1144" i="18"/>
  <c r="K1144" i="18"/>
  <c r="J1144" i="18"/>
  <c r="I1144" i="18"/>
  <c r="H1144" i="18"/>
  <c r="G1144" i="18"/>
  <c r="F1144" i="18"/>
  <c r="E1144" i="18"/>
  <c r="D1144" i="18"/>
  <c r="M1143" i="18"/>
  <c r="L1143" i="18"/>
  <c r="K1143" i="18"/>
  <c r="J1143" i="18"/>
  <c r="I1143" i="18"/>
  <c r="H1143" i="18"/>
  <c r="G1143" i="18"/>
  <c r="F1143" i="18"/>
  <c r="E1143" i="18"/>
  <c r="D1143" i="18"/>
  <c r="M1142" i="18"/>
  <c r="L1142" i="18"/>
  <c r="K1142" i="18"/>
  <c r="J1142" i="18"/>
  <c r="I1142" i="18"/>
  <c r="H1142" i="18"/>
  <c r="G1142" i="18"/>
  <c r="F1142" i="18"/>
  <c r="E1142" i="18"/>
  <c r="D1142" i="18"/>
  <c r="M1141" i="18"/>
  <c r="L1141" i="18"/>
  <c r="K1141" i="18"/>
  <c r="J1141" i="18"/>
  <c r="I1141" i="18"/>
  <c r="H1141" i="18"/>
  <c r="G1141" i="18"/>
  <c r="F1141" i="18"/>
  <c r="E1141" i="18"/>
  <c r="D1141" i="18"/>
  <c r="M1140" i="18"/>
  <c r="L1140" i="18"/>
  <c r="K1140" i="18"/>
  <c r="J1140" i="18"/>
  <c r="I1140" i="18"/>
  <c r="H1140" i="18"/>
  <c r="G1140" i="18"/>
  <c r="F1140" i="18"/>
  <c r="E1140" i="18"/>
  <c r="D1140" i="18"/>
  <c r="M1139" i="18"/>
  <c r="L1139" i="18"/>
  <c r="K1139" i="18"/>
  <c r="J1139" i="18"/>
  <c r="I1139" i="18"/>
  <c r="H1139" i="18"/>
  <c r="G1139" i="18"/>
  <c r="F1139" i="18"/>
  <c r="E1139" i="18"/>
  <c r="D1139" i="18"/>
  <c r="M1138" i="18"/>
  <c r="L1138" i="18"/>
  <c r="K1138" i="18"/>
  <c r="J1138" i="18"/>
  <c r="I1138" i="18"/>
  <c r="H1138" i="18"/>
  <c r="G1138" i="18"/>
  <c r="F1138" i="18"/>
  <c r="E1138" i="18"/>
  <c r="D1138" i="18"/>
  <c r="M1137" i="18"/>
  <c r="L1137" i="18"/>
  <c r="K1137" i="18"/>
  <c r="J1137" i="18"/>
  <c r="I1137" i="18"/>
  <c r="H1137" i="18"/>
  <c r="G1137" i="18"/>
  <c r="F1137" i="18"/>
  <c r="E1137" i="18"/>
  <c r="D1137" i="18"/>
  <c r="M1136" i="18"/>
  <c r="L1136" i="18"/>
  <c r="K1136" i="18"/>
  <c r="J1136" i="18"/>
  <c r="I1136" i="18"/>
  <c r="H1136" i="18"/>
  <c r="G1136" i="18"/>
  <c r="F1136" i="18"/>
  <c r="E1136" i="18"/>
  <c r="D1136" i="18"/>
  <c r="M1135" i="18"/>
  <c r="L1135" i="18"/>
  <c r="K1135" i="18"/>
  <c r="J1135" i="18"/>
  <c r="I1135" i="18"/>
  <c r="H1135" i="18"/>
  <c r="G1135" i="18"/>
  <c r="F1135" i="18"/>
  <c r="E1135" i="18"/>
  <c r="D1135" i="18"/>
  <c r="M1134" i="18"/>
  <c r="L1134" i="18"/>
  <c r="K1134" i="18"/>
  <c r="J1134" i="18"/>
  <c r="I1134" i="18"/>
  <c r="H1134" i="18"/>
  <c r="G1134" i="18"/>
  <c r="F1134" i="18"/>
  <c r="E1134" i="18"/>
  <c r="D1134" i="18"/>
  <c r="M1133" i="18"/>
  <c r="L1133" i="18"/>
  <c r="K1133" i="18"/>
  <c r="J1133" i="18"/>
  <c r="I1133" i="18"/>
  <c r="H1133" i="18"/>
  <c r="G1133" i="18"/>
  <c r="F1133" i="18"/>
  <c r="E1133" i="18"/>
  <c r="D1133" i="18"/>
  <c r="M1132" i="18"/>
  <c r="L1132" i="18"/>
  <c r="K1132" i="18"/>
  <c r="J1132" i="18"/>
  <c r="I1132" i="18"/>
  <c r="H1132" i="18"/>
  <c r="G1132" i="18"/>
  <c r="F1132" i="18"/>
  <c r="E1132" i="18"/>
  <c r="D1132" i="18"/>
  <c r="M1131" i="18"/>
  <c r="L1131" i="18"/>
  <c r="K1131" i="18"/>
  <c r="J1131" i="18"/>
  <c r="I1131" i="18"/>
  <c r="H1131" i="18"/>
  <c r="G1131" i="18"/>
  <c r="F1131" i="18"/>
  <c r="E1131" i="18"/>
  <c r="D1131" i="18"/>
  <c r="M1130" i="18"/>
  <c r="L1130" i="18"/>
  <c r="K1130" i="18"/>
  <c r="J1130" i="18"/>
  <c r="I1130" i="18"/>
  <c r="H1130" i="18"/>
  <c r="G1130" i="18"/>
  <c r="F1130" i="18"/>
  <c r="E1130" i="18"/>
  <c r="D1130" i="18"/>
  <c r="M1129" i="18"/>
  <c r="L1129" i="18"/>
  <c r="K1129" i="18"/>
  <c r="J1129" i="18"/>
  <c r="I1129" i="18"/>
  <c r="H1129" i="18"/>
  <c r="G1129" i="18"/>
  <c r="F1129" i="18"/>
  <c r="E1129" i="18"/>
  <c r="D1129" i="18"/>
  <c r="M1128" i="18"/>
  <c r="L1128" i="18"/>
  <c r="K1128" i="18"/>
  <c r="J1128" i="18"/>
  <c r="I1128" i="18"/>
  <c r="H1128" i="18"/>
  <c r="G1128" i="18"/>
  <c r="F1128" i="18"/>
  <c r="E1128" i="18"/>
  <c r="D1128" i="18"/>
  <c r="M1126" i="18"/>
  <c r="L1126" i="18"/>
  <c r="K1126" i="18"/>
  <c r="J1126" i="18"/>
  <c r="I1126" i="18"/>
  <c r="H1126" i="18"/>
  <c r="G1126" i="18"/>
  <c r="F1126" i="18"/>
  <c r="E1126" i="18"/>
  <c r="D1126" i="18"/>
  <c r="M1125" i="18"/>
  <c r="L1125" i="18"/>
  <c r="K1125" i="18"/>
  <c r="J1125" i="18"/>
  <c r="I1125" i="18"/>
  <c r="H1125" i="18"/>
  <c r="G1125" i="18"/>
  <c r="F1125" i="18"/>
  <c r="E1125" i="18"/>
  <c r="D1125" i="18"/>
  <c r="M1124" i="18"/>
  <c r="L1124" i="18"/>
  <c r="K1124" i="18"/>
  <c r="J1124" i="18"/>
  <c r="I1124" i="18"/>
  <c r="H1124" i="18"/>
  <c r="G1124" i="18"/>
  <c r="F1124" i="18"/>
  <c r="E1124" i="18"/>
  <c r="D1124" i="18"/>
  <c r="M1123" i="18"/>
  <c r="L1123" i="18"/>
  <c r="K1123" i="18"/>
  <c r="J1123" i="18"/>
  <c r="I1123" i="18"/>
  <c r="H1123" i="18"/>
  <c r="G1123" i="18"/>
  <c r="F1123" i="18"/>
  <c r="E1123" i="18"/>
  <c r="D1123" i="18"/>
  <c r="M1122" i="18"/>
  <c r="L1122" i="18"/>
  <c r="K1122" i="18"/>
  <c r="J1122" i="18"/>
  <c r="I1122" i="18"/>
  <c r="H1122" i="18"/>
  <c r="G1122" i="18"/>
  <c r="F1122" i="18"/>
  <c r="E1122" i="18"/>
  <c r="D1122" i="18"/>
  <c r="M1121" i="18"/>
  <c r="L1121" i="18"/>
  <c r="K1121" i="18"/>
  <c r="J1121" i="18"/>
  <c r="I1121" i="18"/>
  <c r="H1121" i="18"/>
  <c r="G1121" i="18"/>
  <c r="F1121" i="18"/>
  <c r="E1121" i="18"/>
  <c r="D1121" i="18"/>
  <c r="M1120" i="18"/>
  <c r="L1120" i="18"/>
  <c r="K1120" i="18"/>
  <c r="J1120" i="18"/>
  <c r="I1120" i="18"/>
  <c r="H1120" i="18"/>
  <c r="G1120" i="18"/>
  <c r="F1120" i="18"/>
  <c r="E1120" i="18"/>
  <c r="D1120" i="18"/>
  <c r="M1119" i="18"/>
  <c r="L1119" i="18"/>
  <c r="K1119" i="18"/>
  <c r="J1119" i="18"/>
  <c r="I1119" i="18"/>
  <c r="H1119" i="18"/>
  <c r="G1119" i="18"/>
  <c r="F1119" i="18"/>
  <c r="E1119" i="18"/>
  <c r="D1119" i="18"/>
  <c r="M1118" i="18"/>
  <c r="L1118" i="18"/>
  <c r="K1118" i="18"/>
  <c r="J1118" i="18"/>
  <c r="I1118" i="18"/>
  <c r="H1118" i="18"/>
  <c r="G1118" i="18"/>
  <c r="F1118" i="18"/>
  <c r="E1118" i="18"/>
  <c r="D1118" i="18"/>
  <c r="M1117" i="18"/>
  <c r="L1117" i="18"/>
  <c r="K1117" i="18"/>
  <c r="J1117" i="18"/>
  <c r="I1117" i="18"/>
  <c r="H1117" i="18"/>
  <c r="G1117" i="18"/>
  <c r="F1117" i="18"/>
  <c r="E1117" i="18"/>
  <c r="D1117" i="18"/>
  <c r="M1116" i="18"/>
  <c r="L1116" i="18"/>
  <c r="K1116" i="18"/>
  <c r="J1116" i="18"/>
  <c r="I1116" i="18"/>
  <c r="H1116" i="18"/>
  <c r="G1116" i="18"/>
  <c r="F1116" i="18"/>
  <c r="E1116" i="18"/>
  <c r="D1116" i="18"/>
  <c r="M1115" i="18"/>
  <c r="L1115" i="18"/>
  <c r="K1115" i="18"/>
  <c r="J1115" i="18"/>
  <c r="I1115" i="18"/>
  <c r="H1115" i="18"/>
  <c r="G1115" i="18"/>
  <c r="F1115" i="18"/>
  <c r="E1115" i="18"/>
  <c r="D1115" i="18"/>
  <c r="M1114" i="18"/>
  <c r="L1114" i="18"/>
  <c r="K1114" i="18"/>
  <c r="J1114" i="18"/>
  <c r="I1114" i="18"/>
  <c r="H1114" i="18"/>
  <c r="G1114" i="18"/>
  <c r="F1114" i="18"/>
  <c r="E1114" i="18"/>
  <c r="D1114" i="18"/>
  <c r="M1113" i="18"/>
  <c r="L1113" i="18"/>
  <c r="K1113" i="18"/>
  <c r="J1113" i="18"/>
  <c r="I1113" i="18"/>
  <c r="H1113" i="18"/>
  <c r="G1113" i="18"/>
  <c r="F1113" i="18"/>
  <c r="E1113" i="18"/>
  <c r="D1113" i="18"/>
  <c r="M1112" i="18"/>
  <c r="L1112" i="18"/>
  <c r="K1112" i="18"/>
  <c r="J1112" i="18"/>
  <c r="I1112" i="18"/>
  <c r="H1112" i="18"/>
  <c r="G1112" i="18"/>
  <c r="F1112" i="18"/>
  <c r="E1112" i="18"/>
  <c r="D1112" i="18"/>
  <c r="M1111" i="18"/>
  <c r="L1111" i="18"/>
  <c r="K1111" i="18"/>
  <c r="J1111" i="18"/>
  <c r="I1111" i="18"/>
  <c r="H1111" i="18"/>
  <c r="G1111" i="18"/>
  <c r="F1111" i="18"/>
  <c r="E1111" i="18"/>
  <c r="D1111" i="18"/>
  <c r="M1110" i="18"/>
  <c r="L1110" i="18"/>
  <c r="K1110" i="18"/>
  <c r="J1110" i="18"/>
  <c r="I1110" i="18"/>
  <c r="H1110" i="18"/>
  <c r="G1110" i="18"/>
  <c r="F1110" i="18"/>
  <c r="E1110" i="18"/>
  <c r="D1110" i="18"/>
  <c r="M1109" i="18"/>
  <c r="L1109" i="18"/>
  <c r="K1109" i="18"/>
  <c r="J1109" i="18"/>
  <c r="I1109" i="18"/>
  <c r="H1109" i="18"/>
  <c r="G1109" i="18"/>
  <c r="F1109" i="18"/>
  <c r="E1109" i="18"/>
  <c r="D1109" i="18"/>
  <c r="M1108" i="18"/>
  <c r="L1108" i="18"/>
  <c r="K1108" i="18"/>
  <c r="J1108" i="18"/>
  <c r="I1108" i="18"/>
  <c r="H1108" i="18"/>
  <c r="G1108" i="18"/>
  <c r="F1108" i="18"/>
  <c r="E1108" i="18"/>
  <c r="D1108" i="18"/>
  <c r="M1107" i="18"/>
  <c r="L1107" i="18"/>
  <c r="K1107" i="18"/>
  <c r="J1107" i="18"/>
  <c r="I1107" i="18"/>
  <c r="H1107" i="18"/>
  <c r="G1107" i="18"/>
  <c r="F1107" i="18"/>
  <c r="E1107" i="18"/>
  <c r="D1107" i="18"/>
  <c r="M1106" i="18"/>
  <c r="L1106" i="18"/>
  <c r="K1106" i="18"/>
  <c r="J1106" i="18"/>
  <c r="I1106" i="18"/>
  <c r="H1106" i="18"/>
  <c r="G1106" i="18"/>
  <c r="F1106" i="18"/>
  <c r="E1106" i="18"/>
  <c r="D1106" i="18"/>
  <c r="M1105" i="18"/>
  <c r="L1105" i="18"/>
  <c r="K1105" i="18"/>
  <c r="J1105" i="18"/>
  <c r="I1105" i="18"/>
  <c r="H1105" i="18"/>
  <c r="G1105" i="18"/>
  <c r="F1105" i="18"/>
  <c r="E1105" i="18"/>
  <c r="D1105" i="18"/>
  <c r="M1104" i="18"/>
  <c r="L1104" i="18"/>
  <c r="K1104" i="18"/>
  <c r="J1104" i="18"/>
  <c r="I1104" i="18"/>
  <c r="H1104" i="18"/>
  <c r="G1104" i="18"/>
  <c r="F1104" i="18"/>
  <c r="E1104" i="18"/>
  <c r="D1104" i="18"/>
  <c r="M1103" i="18"/>
  <c r="L1103" i="18"/>
  <c r="K1103" i="18"/>
  <c r="J1103" i="18"/>
  <c r="I1103" i="18"/>
  <c r="H1103" i="18"/>
  <c r="G1103" i="18"/>
  <c r="F1103" i="18"/>
  <c r="E1103" i="18"/>
  <c r="D1103" i="18"/>
  <c r="M1102" i="18"/>
  <c r="L1102" i="18"/>
  <c r="K1102" i="18"/>
  <c r="J1102" i="18"/>
  <c r="I1102" i="18"/>
  <c r="H1102" i="18"/>
  <c r="G1102" i="18"/>
  <c r="F1102" i="18"/>
  <c r="E1102" i="18"/>
  <c r="D1102" i="18"/>
  <c r="M1101" i="18"/>
  <c r="L1101" i="18"/>
  <c r="K1101" i="18"/>
  <c r="J1101" i="18"/>
  <c r="I1101" i="18"/>
  <c r="H1101" i="18"/>
  <c r="G1101" i="18"/>
  <c r="F1101" i="18"/>
  <c r="E1101" i="18"/>
  <c r="D1101" i="18"/>
  <c r="M1100" i="18"/>
  <c r="L1100" i="18"/>
  <c r="K1100" i="18"/>
  <c r="J1100" i="18"/>
  <c r="I1100" i="18"/>
  <c r="H1100" i="18"/>
  <c r="G1100" i="18"/>
  <c r="F1100" i="18"/>
  <c r="E1100" i="18"/>
  <c r="D1100" i="18"/>
  <c r="M1096" i="18"/>
  <c r="L1096" i="18"/>
  <c r="K1096" i="18"/>
  <c r="J1096" i="18"/>
  <c r="I1096" i="18"/>
  <c r="H1096" i="18"/>
  <c r="G1096" i="18"/>
  <c r="F1096" i="18"/>
  <c r="E1096" i="18"/>
  <c r="D1096" i="18"/>
  <c r="M1094" i="18"/>
  <c r="L1094" i="18"/>
  <c r="I1094" i="18"/>
  <c r="H1094" i="18"/>
  <c r="M1093" i="18"/>
  <c r="L1093" i="18"/>
  <c r="K1093" i="18"/>
  <c r="J1093" i="18"/>
  <c r="I1093" i="18"/>
  <c r="H1093" i="18"/>
  <c r="E1093" i="18"/>
  <c r="D1093" i="18"/>
  <c r="M1092" i="18"/>
  <c r="L1092" i="18"/>
  <c r="K1092" i="18"/>
  <c r="J1092" i="18"/>
  <c r="I1092" i="18"/>
  <c r="H1092" i="18"/>
  <c r="E1092" i="18"/>
  <c r="D1092" i="18"/>
  <c r="M1091" i="18"/>
  <c r="L1091" i="18"/>
  <c r="K1091" i="18"/>
  <c r="J1091" i="18"/>
  <c r="I1091" i="18"/>
  <c r="H1091" i="18"/>
  <c r="E1091" i="18"/>
  <c r="D1091" i="18"/>
  <c r="M1090" i="18"/>
  <c r="L1090" i="18"/>
  <c r="K1090" i="18"/>
  <c r="J1090" i="18"/>
  <c r="I1090" i="18"/>
  <c r="H1090" i="18"/>
  <c r="G1090" i="18"/>
  <c r="F1090" i="18"/>
  <c r="E1090" i="18"/>
  <c r="D1090" i="18"/>
  <c r="M1088" i="18"/>
  <c r="L1088" i="18"/>
  <c r="I1088" i="18"/>
  <c r="H1088" i="18"/>
  <c r="M1087" i="18"/>
  <c r="L1087" i="18"/>
  <c r="K1087" i="18"/>
  <c r="J1087" i="18"/>
  <c r="I1087" i="18"/>
  <c r="H1087" i="18"/>
  <c r="G1087" i="18"/>
  <c r="F1087" i="18"/>
  <c r="E1087" i="18"/>
  <c r="D1087" i="18"/>
  <c r="M1086" i="18"/>
  <c r="L1086" i="18"/>
  <c r="K1086" i="18"/>
  <c r="J1086" i="18"/>
  <c r="I1086" i="18"/>
  <c r="H1086" i="18"/>
  <c r="G1086" i="18"/>
  <c r="F1086" i="18"/>
  <c r="E1086" i="18"/>
  <c r="D1086" i="18"/>
  <c r="M1085" i="18"/>
  <c r="L1085" i="18"/>
  <c r="K1085" i="18"/>
  <c r="J1085" i="18"/>
  <c r="I1085" i="18"/>
  <c r="H1085" i="18"/>
  <c r="G1085" i="18"/>
  <c r="F1085" i="18"/>
  <c r="E1085" i="18"/>
  <c r="D1085" i="18"/>
  <c r="M1084" i="18"/>
  <c r="L1084" i="18"/>
  <c r="K1084" i="18"/>
  <c r="J1084" i="18"/>
  <c r="I1084" i="18"/>
  <c r="H1084" i="18"/>
  <c r="G1084" i="18"/>
  <c r="F1084" i="18"/>
  <c r="E1084" i="18"/>
  <c r="D1084" i="18"/>
  <c r="M1083" i="18"/>
  <c r="L1083" i="18"/>
  <c r="K1083" i="18"/>
  <c r="J1083" i="18"/>
  <c r="I1083" i="18"/>
  <c r="H1083" i="18"/>
  <c r="G1083" i="18"/>
  <c r="F1083" i="18"/>
  <c r="E1083" i="18"/>
  <c r="D1083" i="18"/>
  <c r="M1082" i="18"/>
  <c r="L1082" i="18"/>
  <c r="K1082" i="18"/>
  <c r="J1082" i="18"/>
  <c r="I1082" i="18"/>
  <c r="H1082" i="18"/>
  <c r="G1082" i="18"/>
  <c r="F1082" i="18"/>
  <c r="E1082" i="18"/>
  <c r="D1082" i="18"/>
  <c r="M1081" i="18"/>
  <c r="L1081" i="18"/>
  <c r="K1081" i="18"/>
  <c r="J1081" i="18"/>
  <c r="I1081" i="18"/>
  <c r="H1081" i="18"/>
  <c r="G1081" i="18"/>
  <c r="F1081" i="18"/>
  <c r="E1081" i="18"/>
  <c r="D1081" i="18"/>
  <c r="M1080" i="18"/>
  <c r="L1080" i="18"/>
  <c r="K1080" i="18"/>
  <c r="J1080" i="18"/>
  <c r="I1080" i="18"/>
  <c r="H1080" i="18"/>
  <c r="G1080" i="18"/>
  <c r="F1080" i="18"/>
  <c r="E1080" i="18"/>
  <c r="D1080" i="18"/>
  <c r="M1079" i="18"/>
  <c r="L1079" i="18"/>
  <c r="K1079" i="18"/>
  <c r="J1079" i="18"/>
  <c r="I1079" i="18"/>
  <c r="H1079" i="18"/>
  <c r="G1079" i="18"/>
  <c r="F1079" i="18"/>
  <c r="E1079" i="18"/>
  <c r="D1079" i="18"/>
  <c r="M1077" i="18"/>
  <c r="L1077" i="18"/>
  <c r="I1077" i="18"/>
  <c r="H1077" i="18"/>
  <c r="M1076" i="18"/>
  <c r="L1076" i="18"/>
  <c r="K1076" i="18"/>
  <c r="J1076" i="18"/>
  <c r="I1076" i="18"/>
  <c r="H1076" i="18"/>
  <c r="G1076" i="18"/>
  <c r="F1076" i="18"/>
  <c r="E1076" i="18"/>
  <c r="D1076" i="18"/>
  <c r="M1075" i="18"/>
  <c r="L1075" i="18"/>
  <c r="K1075" i="18"/>
  <c r="J1075" i="18"/>
  <c r="I1075" i="18"/>
  <c r="H1075" i="18"/>
  <c r="G1075" i="18"/>
  <c r="F1075" i="18"/>
  <c r="E1075" i="18"/>
  <c r="D1075" i="18"/>
  <c r="M1074" i="18"/>
  <c r="L1074" i="18"/>
  <c r="K1074" i="18"/>
  <c r="J1074" i="18"/>
  <c r="I1074" i="18"/>
  <c r="H1074" i="18"/>
  <c r="G1074" i="18"/>
  <c r="F1074" i="18"/>
  <c r="E1074" i="18"/>
  <c r="D1074" i="18"/>
  <c r="M1073" i="18"/>
  <c r="L1073" i="18"/>
  <c r="K1073" i="18"/>
  <c r="J1073" i="18"/>
  <c r="I1073" i="18"/>
  <c r="H1073" i="18"/>
  <c r="G1073" i="18"/>
  <c r="F1073" i="18"/>
  <c r="E1073" i="18"/>
  <c r="D1073" i="18"/>
  <c r="M1072" i="18"/>
  <c r="L1072" i="18"/>
  <c r="K1072" i="18"/>
  <c r="J1072" i="18"/>
  <c r="I1072" i="18"/>
  <c r="H1072" i="18"/>
  <c r="G1072" i="18"/>
  <c r="F1072" i="18"/>
  <c r="E1072" i="18"/>
  <c r="D1072" i="18"/>
  <c r="M1070" i="18"/>
  <c r="L1070" i="18"/>
  <c r="I1070" i="18"/>
  <c r="H1070" i="18"/>
  <c r="M1040" i="18"/>
  <c r="L1040" i="18"/>
  <c r="K1040" i="18"/>
  <c r="J1040" i="18"/>
  <c r="I1040" i="18"/>
  <c r="H1040" i="18"/>
  <c r="G1040" i="18"/>
  <c r="F1040" i="18"/>
  <c r="E1040" i="18"/>
  <c r="D1040" i="18"/>
  <c r="M1039" i="18"/>
  <c r="L1039" i="18"/>
  <c r="K1039" i="18"/>
  <c r="J1039" i="18"/>
  <c r="I1039" i="18"/>
  <c r="H1039" i="18"/>
  <c r="G1039" i="18"/>
  <c r="F1039" i="18"/>
  <c r="E1039" i="18"/>
  <c r="D1039" i="18"/>
  <c r="M1038" i="18"/>
  <c r="L1038" i="18"/>
  <c r="K1038" i="18"/>
  <c r="J1038" i="18"/>
  <c r="I1038" i="18"/>
  <c r="H1038" i="18"/>
  <c r="G1038" i="18"/>
  <c r="F1038" i="18"/>
  <c r="E1038" i="18"/>
  <c r="D1038" i="18"/>
  <c r="M1037" i="18"/>
  <c r="L1037" i="18"/>
  <c r="K1037" i="18"/>
  <c r="J1037" i="18"/>
  <c r="I1037" i="18"/>
  <c r="H1037" i="18"/>
  <c r="G1037" i="18"/>
  <c r="F1037" i="18"/>
  <c r="E1037" i="18"/>
  <c r="D1037" i="18"/>
  <c r="M1036" i="18"/>
  <c r="L1036" i="18"/>
  <c r="K1036" i="18"/>
  <c r="J1036" i="18"/>
  <c r="I1036" i="18"/>
  <c r="H1036" i="18"/>
  <c r="G1036" i="18"/>
  <c r="F1036" i="18"/>
  <c r="E1036" i="18"/>
  <c r="D1036" i="18"/>
  <c r="M1035" i="18"/>
  <c r="L1035" i="18"/>
  <c r="K1035" i="18"/>
  <c r="J1035" i="18"/>
  <c r="I1035" i="18"/>
  <c r="H1035" i="18"/>
  <c r="G1035" i="18"/>
  <c r="F1035" i="18"/>
  <c r="E1035" i="18"/>
  <c r="D1035" i="18"/>
  <c r="M1033" i="18"/>
  <c r="L1033" i="18"/>
  <c r="I1033" i="18"/>
  <c r="H1033" i="18"/>
  <c r="M968" i="18"/>
  <c r="L968" i="18"/>
  <c r="K968" i="18"/>
  <c r="J968" i="18"/>
  <c r="I968" i="18"/>
  <c r="H968" i="18"/>
  <c r="G968" i="18"/>
  <c r="F968" i="18"/>
  <c r="E968" i="18"/>
  <c r="D968" i="18"/>
  <c r="M967" i="18"/>
  <c r="L967" i="18"/>
  <c r="K967" i="18"/>
  <c r="J967" i="18"/>
  <c r="I967" i="18"/>
  <c r="H967" i="18"/>
  <c r="G967" i="18"/>
  <c r="F967" i="18"/>
  <c r="E967" i="18"/>
  <c r="D967" i="18"/>
  <c r="M954" i="18"/>
  <c r="L954" i="18"/>
  <c r="K954" i="18"/>
  <c r="J954" i="18"/>
  <c r="I954" i="18"/>
  <c r="H954" i="18"/>
  <c r="G954" i="18"/>
  <c r="F954" i="18"/>
  <c r="E954" i="18"/>
  <c r="D954" i="18"/>
  <c r="M953" i="18"/>
  <c r="L953" i="18"/>
  <c r="K953" i="18"/>
  <c r="J953" i="18"/>
  <c r="I953" i="18"/>
  <c r="H953" i="18"/>
  <c r="G953" i="18"/>
  <c r="F953" i="18"/>
  <c r="E953" i="18"/>
  <c r="D953" i="18"/>
  <c r="M952" i="18"/>
  <c r="L952" i="18"/>
  <c r="K952" i="18"/>
  <c r="J952" i="18"/>
  <c r="I952" i="18"/>
  <c r="H952" i="18"/>
  <c r="G952" i="18"/>
  <c r="F952" i="18"/>
  <c r="E952" i="18"/>
  <c r="D952" i="18"/>
  <c r="M951" i="18"/>
  <c r="L951" i="18"/>
  <c r="K951" i="18"/>
  <c r="J951" i="18"/>
  <c r="I951" i="18"/>
  <c r="H951" i="18"/>
  <c r="G951" i="18"/>
  <c r="F951" i="18"/>
  <c r="E951" i="18"/>
  <c r="D951" i="18"/>
  <c r="M950" i="18"/>
  <c r="L950" i="18"/>
  <c r="K950" i="18"/>
  <c r="J950" i="18"/>
  <c r="I950" i="18"/>
  <c r="H950" i="18"/>
  <c r="G950" i="18"/>
  <c r="F950" i="18"/>
  <c r="E950" i="18"/>
  <c r="D950" i="18"/>
  <c r="M949" i="18"/>
  <c r="L949" i="18"/>
  <c r="K949" i="18"/>
  <c r="J949" i="18"/>
  <c r="I949" i="18"/>
  <c r="H949" i="18"/>
  <c r="G949" i="18"/>
  <c r="F949" i="18"/>
  <c r="E949" i="18"/>
  <c r="D949" i="18"/>
  <c r="M948" i="18"/>
  <c r="L948" i="18"/>
  <c r="K948" i="18"/>
  <c r="J948" i="18"/>
  <c r="I948" i="18"/>
  <c r="H948" i="18"/>
  <c r="G948" i="18"/>
  <c r="F948" i="18"/>
  <c r="E948" i="18"/>
  <c r="D948" i="18"/>
  <c r="M947" i="18"/>
  <c r="L947" i="18"/>
  <c r="K947" i="18"/>
  <c r="J947" i="18"/>
  <c r="I947" i="18"/>
  <c r="H947" i="18"/>
  <c r="G947" i="18"/>
  <c r="F947" i="18"/>
  <c r="E947" i="18"/>
  <c r="D947" i="18"/>
  <c r="M946" i="18"/>
  <c r="L946" i="18"/>
  <c r="K946" i="18"/>
  <c r="J946" i="18"/>
  <c r="I946" i="18"/>
  <c r="H946" i="18"/>
  <c r="G946" i="18"/>
  <c r="F946" i="18"/>
  <c r="E946" i="18"/>
  <c r="D946" i="18"/>
  <c r="M945" i="18"/>
  <c r="L945" i="18"/>
  <c r="K945" i="18"/>
  <c r="J945" i="18"/>
  <c r="I945" i="18"/>
  <c r="H945" i="18"/>
  <c r="G945" i="18"/>
  <c r="F945" i="18"/>
  <c r="E945" i="18"/>
  <c r="D945" i="18"/>
  <c r="M944" i="18"/>
  <c r="L944" i="18"/>
  <c r="K944" i="18"/>
  <c r="J944" i="18"/>
  <c r="I944" i="18"/>
  <c r="H944" i="18"/>
  <c r="G944" i="18"/>
  <c r="F944" i="18"/>
  <c r="E944" i="18"/>
  <c r="D944" i="18"/>
  <c r="M943" i="18"/>
  <c r="L943" i="18"/>
  <c r="K943" i="18"/>
  <c r="J943" i="18"/>
  <c r="I943" i="18"/>
  <c r="H943" i="18"/>
  <c r="G943" i="18"/>
  <c r="F943" i="18"/>
  <c r="E943" i="18"/>
  <c r="D943" i="18"/>
  <c r="M942" i="18"/>
  <c r="L942" i="18"/>
  <c r="K942" i="18"/>
  <c r="J942" i="18"/>
  <c r="I942" i="18"/>
  <c r="H942" i="18"/>
  <c r="G942" i="18"/>
  <c r="F942" i="18"/>
  <c r="E942" i="18"/>
  <c r="D942" i="18"/>
  <c r="M941" i="18"/>
  <c r="L941" i="18"/>
  <c r="K941" i="18"/>
  <c r="J941" i="18"/>
  <c r="I941" i="18"/>
  <c r="H941" i="18"/>
  <c r="G941" i="18"/>
  <c r="F941" i="18"/>
  <c r="E941" i="18"/>
  <c r="D941" i="18"/>
  <c r="M940" i="18"/>
  <c r="L940" i="18"/>
  <c r="K940" i="18"/>
  <c r="J940" i="18"/>
  <c r="I940" i="18"/>
  <c r="H940" i="18"/>
  <c r="G940" i="18"/>
  <c r="F940" i="18"/>
  <c r="E940" i="18"/>
  <c r="D940" i="18"/>
  <c r="M939" i="18"/>
  <c r="L939" i="18"/>
  <c r="K939" i="18"/>
  <c r="J939" i="18"/>
  <c r="I939" i="18"/>
  <c r="H939" i="18"/>
  <c r="G939" i="18"/>
  <c r="F939" i="18"/>
  <c r="E939" i="18"/>
  <c r="D939" i="18"/>
  <c r="M938" i="18"/>
  <c r="L938" i="18"/>
  <c r="K938" i="18"/>
  <c r="J938" i="18"/>
  <c r="I938" i="18"/>
  <c r="H938" i="18"/>
  <c r="G938" i="18"/>
  <c r="F938" i="18"/>
  <c r="E938" i="18"/>
  <c r="D938" i="18"/>
  <c r="M937" i="18"/>
  <c r="L937" i="18"/>
  <c r="K937" i="18"/>
  <c r="J937" i="18"/>
  <c r="I937" i="18"/>
  <c r="H937" i="18"/>
  <c r="G937" i="18"/>
  <c r="F937" i="18"/>
  <c r="E937" i="18"/>
  <c r="D937" i="18"/>
  <c r="M936" i="18"/>
  <c r="L936" i="18"/>
  <c r="K936" i="18"/>
  <c r="J936" i="18"/>
  <c r="I936" i="18"/>
  <c r="H936" i="18"/>
  <c r="G936" i="18"/>
  <c r="F936" i="18"/>
  <c r="E936" i="18"/>
  <c r="D936" i="18"/>
  <c r="M935" i="18"/>
  <c r="L935" i="18"/>
  <c r="K935" i="18"/>
  <c r="J935" i="18"/>
  <c r="I935" i="18"/>
  <c r="H935" i="18"/>
  <c r="G935" i="18"/>
  <c r="F935" i="18"/>
  <c r="E935" i="18"/>
  <c r="D935" i="18"/>
  <c r="M934" i="18"/>
  <c r="L934" i="18"/>
  <c r="K934" i="18"/>
  <c r="J934" i="18"/>
  <c r="I934" i="18"/>
  <c r="H934" i="18"/>
  <c r="G934" i="18"/>
  <c r="F934" i="18"/>
  <c r="E934" i="18"/>
  <c r="D934" i="18"/>
  <c r="M933" i="18"/>
  <c r="L933" i="18"/>
  <c r="K933" i="18"/>
  <c r="J933" i="18"/>
  <c r="I933" i="18"/>
  <c r="H933" i="18"/>
  <c r="G933" i="18"/>
  <c r="F933" i="18"/>
  <c r="E933" i="18"/>
  <c r="D933" i="18"/>
  <c r="M932" i="18"/>
  <c r="L932" i="18"/>
  <c r="K932" i="18"/>
  <c r="J932" i="18"/>
  <c r="I932" i="18"/>
  <c r="H932" i="18"/>
  <c r="G932" i="18"/>
  <c r="F932" i="18"/>
  <c r="E932" i="18"/>
  <c r="D932" i="18"/>
  <c r="M931" i="18"/>
  <c r="L931" i="18"/>
  <c r="K931" i="18"/>
  <c r="J931" i="18"/>
  <c r="I931" i="18"/>
  <c r="H931" i="18"/>
  <c r="G931" i="18"/>
  <c r="F931" i="18"/>
  <c r="E931" i="18"/>
  <c r="D931" i="18"/>
  <c r="M930" i="18"/>
  <c r="L930" i="18"/>
  <c r="K930" i="18"/>
  <c r="J930" i="18"/>
  <c r="I930" i="18"/>
  <c r="H930" i="18"/>
  <c r="G930" i="18"/>
  <c r="F930" i="18"/>
  <c r="E930" i="18"/>
  <c r="D930" i="18"/>
  <c r="M929" i="18"/>
  <c r="L929" i="18"/>
  <c r="K929" i="18"/>
  <c r="J929" i="18"/>
  <c r="I929" i="18"/>
  <c r="H929" i="18"/>
  <c r="G929" i="18"/>
  <c r="F929" i="18"/>
  <c r="E929" i="18"/>
  <c r="D929" i="18"/>
  <c r="M928" i="18"/>
  <c r="L928" i="18"/>
  <c r="K928" i="18"/>
  <c r="J928" i="18"/>
  <c r="I928" i="18"/>
  <c r="H928" i="18"/>
  <c r="G928" i="18"/>
  <c r="F928" i="18"/>
  <c r="E928" i="18"/>
  <c r="D928" i="18"/>
  <c r="M927" i="18"/>
  <c r="L927" i="18"/>
  <c r="K927" i="18"/>
  <c r="J927" i="18"/>
  <c r="I927" i="18"/>
  <c r="H927" i="18"/>
  <c r="G927" i="18"/>
  <c r="F927" i="18"/>
  <c r="E927" i="18"/>
  <c r="D927" i="18"/>
  <c r="M926" i="18"/>
  <c r="L926" i="18"/>
  <c r="K926" i="18"/>
  <c r="J926" i="18"/>
  <c r="I926" i="18"/>
  <c r="H926" i="18"/>
  <c r="G926" i="18"/>
  <c r="F926" i="18"/>
  <c r="E926" i="18"/>
  <c r="D926" i="18"/>
  <c r="M925" i="18"/>
  <c r="L925" i="18"/>
  <c r="K925" i="18"/>
  <c r="J925" i="18"/>
  <c r="I925" i="18"/>
  <c r="H925" i="18"/>
  <c r="G925" i="18"/>
  <c r="F925" i="18"/>
  <c r="E925" i="18"/>
  <c r="D925" i="18"/>
  <c r="M924" i="18"/>
  <c r="L924" i="18"/>
  <c r="K924" i="18"/>
  <c r="J924" i="18"/>
  <c r="I924" i="18"/>
  <c r="H924" i="18"/>
  <c r="G924" i="18"/>
  <c r="F924" i="18"/>
  <c r="E924" i="18"/>
  <c r="D924" i="18"/>
  <c r="M923" i="18"/>
  <c r="L923" i="18"/>
  <c r="K923" i="18"/>
  <c r="J923" i="18"/>
  <c r="I923" i="18"/>
  <c r="H923" i="18"/>
  <c r="G923" i="18"/>
  <c r="F923" i="18"/>
  <c r="E923" i="18"/>
  <c r="D923" i="18"/>
  <c r="M922" i="18"/>
  <c r="L922" i="18"/>
  <c r="K922" i="18"/>
  <c r="J922" i="18"/>
  <c r="I922" i="18"/>
  <c r="H922" i="18"/>
  <c r="G922" i="18"/>
  <c r="F922" i="18"/>
  <c r="E922" i="18"/>
  <c r="D922" i="18"/>
  <c r="M921" i="18"/>
  <c r="L921" i="18"/>
  <c r="K921" i="18"/>
  <c r="J921" i="18"/>
  <c r="I921" i="18"/>
  <c r="H921" i="18"/>
  <c r="G921" i="18"/>
  <c r="F921" i="18"/>
  <c r="E921" i="18"/>
  <c r="D921" i="18"/>
  <c r="M920" i="18"/>
  <c r="L920" i="18"/>
  <c r="K920" i="18"/>
  <c r="J920" i="18"/>
  <c r="I920" i="18"/>
  <c r="H920" i="18"/>
  <c r="G920" i="18"/>
  <c r="F920" i="18"/>
  <c r="E920" i="18"/>
  <c r="D920" i="18"/>
  <c r="M919" i="18"/>
  <c r="L919" i="18"/>
  <c r="K919" i="18"/>
  <c r="J919" i="18"/>
  <c r="I919" i="18"/>
  <c r="H919" i="18"/>
  <c r="G919" i="18"/>
  <c r="F919" i="18"/>
  <c r="E919" i="18"/>
  <c r="D919" i="18"/>
  <c r="M918" i="18"/>
  <c r="L918" i="18"/>
  <c r="K918" i="18"/>
  <c r="J918" i="18"/>
  <c r="I918" i="18"/>
  <c r="H918" i="18"/>
  <c r="G918" i="18"/>
  <c r="F918" i="18"/>
  <c r="E918" i="18"/>
  <c r="D918" i="18"/>
  <c r="M917" i="18"/>
  <c r="L917" i="18"/>
  <c r="K917" i="18"/>
  <c r="J917" i="18"/>
  <c r="I917" i="18"/>
  <c r="H917" i="18"/>
  <c r="G917" i="18"/>
  <c r="F917" i="18"/>
  <c r="E917" i="18"/>
  <c r="D917" i="18"/>
  <c r="M916" i="18"/>
  <c r="L916" i="18"/>
  <c r="K916" i="18"/>
  <c r="J916" i="18"/>
  <c r="I916" i="18"/>
  <c r="H916" i="18"/>
  <c r="G916" i="18"/>
  <c r="F916" i="18"/>
  <c r="E916" i="18"/>
  <c r="D916" i="18"/>
  <c r="M915" i="18"/>
  <c r="L915" i="18"/>
  <c r="K915" i="18"/>
  <c r="J915" i="18"/>
  <c r="I915" i="18"/>
  <c r="H915" i="18"/>
  <c r="G915" i="18"/>
  <c r="F915" i="18"/>
  <c r="E915" i="18"/>
  <c r="D915" i="18"/>
  <c r="M914" i="18"/>
  <c r="L914" i="18"/>
  <c r="K914" i="18"/>
  <c r="J914" i="18"/>
  <c r="I914" i="18"/>
  <c r="H914" i="18"/>
  <c r="G914" i="18"/>
  <c r="F914" i="18"/>
  <c r="E914" i="18"/>
  <c r="D914" i="18"/>
  <c r="M913" i="18"/>
  <c r="L913" i="18"/>
  <c r="K913" i="18"/>
  <c r="J913" i="18"/>
  <c r="I913" i="18"/>
  <c r="H913" i="18"/>
  <c r="G913" i="18"/>
  <c r="F913" i="18"/>
  <c r="E913" i="18"/>
  <c r="D913" i="18"/>
  <c r="M912" i="18"/>
  <c r="L912" i="18"/>
  <c r="K912" i="18"/>
  <c r="J912" i="18"/>
  <c r="I912" i="18"/>
  <c r="H912" i="18"/>
  <c r="G912" i="18"/>
  <c r="F912" i="18"/>
  <c r="E912" i="18"/>
  <c r="D912" i="18"/>
  <c r="M911" i="18"/>
  <c r="L911" i="18"/>
  <c r="K911" i="18"/>
  <c r="J911" i="18"/>
  <c r="I911" i="18"/>
  <c r="H911" i="18"/>
  <c r="G911" i="18"/>
  <c r="F911" i="18"/>
  <c r="E911" i="18"/>
  <c r="D911" i="18"/>
  <c r="M910" i="18"/>
  <c r="L910" i="18"/>
  <c r="K910" i="18"/>
  <c r="J910" i="18"/>
  <c r="I910" i="18"/>
  <c r="H910" i="18"/>
  <c r="G910" i="18"/>
  <c r="F910" i="18"/>
  <c r="E910" i="18"/>
  <c r="D910" i="18"/>
  <c r="M909" i="18"/>
  <c r="L909" i="18"/>
  <c r="K909" i="18"/>
  <c r="J909" i="18"/>
  <c r="I909" i="18"/>
  <c r="H909" i="18"/>
  <c r="G909" i="18"/>
  <c r="F909" i="18"/>
  <c r="E909" i="18"/>
  <c r="D909" i="18"/>
  <c r="M908" i="18"/>
  <c r="L908" i="18"/>
  <c r="K908" i="18"/>
  <c r="J908" i="18"/>
  <c r="I908" i="18"/>
  <c r="H908" i="18"/>
  <c r="G908" i="18"/>
  <c r="F908" i="18"/>
  <c r="E908" i="18"/>
  <c r="D908" i="18"/>
  <c r="M907" i="18"/>
  <c r="L907" i="18"/>
  <c r="K907" i="18"/>
  <c r="J907" i="18"/>
  <c r="I907" i="18"/>
  <c r="H907" i="18"/>
  <c r="G907" i="18"/>
  <c r="F907" i="18"/>
  <c r="E907" i="18"/>
  <c r="D907" i="18"/>
  <c r="M906" i="18"/>
  <c r="L906" i="18"/>
  <c r="K906" i="18"/>
  <c r="J906" i="18"/>
  <c r="I906" i="18"/>
  <c r="H906" i="18"/>
  <c r="G906" i="18"/>
  <c r="F906" i="18"/>
  <c r="E906" i="18"/>
  <c r="D906" i="18"/>
  <c r="M905" i="18"/>
  <c r="L905" i="18"/>
  <c r="K905" i="18"/>
  <c r="J905" i="18"/>
  <c r="I905" i="18"/>
  <c r="H905" i="18"/>
  <c r="G905" i="18"/>
  <c r="F905" i="18"/>
  <c r="E905" i="18"/>
  <c r="D905" i="18"/>
  <c r="M904" i="18"/>
  <c r="L904" i="18"/>
  <c r="K904" i="18"/>
  <c r="J904" i="18"/>
  <c r="I904" i="18"/>
  <c r="H904" i="18"/>
  <c r="G904" i="18"/>
  <c r="F904" i="18"/>
  <c r="E904" i="18"/>
  <c r="D904" i="18"/>
  <c r="M903" i="18"/>
  <c r="L903" i="18"/>
  <c r="K903" i="18"/>
  <c r="J903" i="18"/>
  <c r="I903" i="18"/>
  <c r="H903" i="18"/>
  <c r="G903" i="18"/>
  <c r="F903" i="18"/>
  <c r="E903" i="18"/>
  <c r="D903" i="18"/>
  <c r="M902" i="18"/>
  <c r="L902" i="18"/>
  <c r="K902" i="18"/>
  <c r="J902" i="18"/>
  <c r="I902" i="18"/>
  <c r="H902" i="18"/>
  <c r="G902" i="18"/>
  <c r="F902" i="18"/>
  <c r="E902" i="18"/>
  <c r="D902" i="18"/>
  <c r="M901" i="18"/>
  <c r="L901" i="18"/>
  <c r="K901" i="18"/>
  <c r="J901" i="18"/>
  <c r="I901" i="18"/>
  <c r="H901" i="18"/>
  <c r="G901" i="18"/>
  <c r="F901" i="18"/>
  <c r="E901" i="18"/>
  <c r="D901" i="18"/>
  <c r="M900" i="18"/>
  <c r="L900" i="18"/>
  <c r="K900" i="18"/>
  <c r="J900" i="18"/>
  <c r="I900" i="18"/>
  <c r="H900" i="18"/>
  <c r="G900" i="18"/>
  <c r="F900" i="18"/>
  <c r="E900" i="18"/>
  <c r="D900" i="18"/>
  <c r="M899" i="18"/>
  <c r="L899" i="18"/>
  <c r="K899" i="18"/>
  <c r="J899" i="18"/>
  <c r="I899" i="18"/>
  <c r="H899" i="18"/>
  <c r="G899" i="18"/>
  <c r="F899" i="18"/>
  <c r="E899" i="18"/>
  <c r="D899" i="18"/>
  <c r="M898" i="18"/>
  <c r="L898" i="18"/>
  <c r="K898" i="18"/>
  <c r="J898" i="18"/>
  <c r="I898" i="18"/>
  <c r="H898" i="18"/>
  <c r="G898" i="18"/>
  <c r="F898" i="18"/>
  <c r="E898" i="18"/>
  <c r="D898" i="18"/>
  <c r="M897" i="18"/>
  <c r="L897" i="18"/>
  <c r="K897" i="18"/>
  <c r="J897" i="18"/>
  <c r="I897" i="18"/>
  <c r="H897" i="18"/>
  <c r="G897" i="18"/>
  <c r="F897" i="18"/>
  <c r="E897" i="18"/>
  <c r="D897" i="18"/>
  <c r="M896" i="18"/>
  <c r="L896" i="18"/>
  <c r="K896" i="18"/>
  <c r="J896" i="18"/>
  <c r="I896" i="18"/>
  <c r="H896" i="18"/>
  <c r="G896" i="18"/>
  <c r="F896" i="18"/>
  <c r="E896" i="18"/>
  <c r="D896" i="18"/>
  <c r="M895" i="18"/>
  <c r="L895" i="18"/>
  <c r="K895" i="18"/>
  <c r="J895" i="18"/>
  <c r="I895" i="18"/>
  <c r="H895" i="18"/>
  <c r="G895" i="18"/>
  <c r="F895" i="18"/>
  <c r="E895" i="18"/>
  <c r="D895" i="18"/>
  <c r="M894" i="18"/>
  <c r="L894" i="18"/>
  <c r="K894" i="18"/>
  <c r="J894" i="18"/>
  <c r="I894" i="18"/>
  <c r="H894" i="18"/>
  <c r="G894" i="18"/>
  <c r="F894" i="18"/>
  <c r="E894" i="18"/>
  <c r="D894" i="18"/>
  <c r="M893" i="18"/>
  <c r="L893" i="18"/>
  <c r="K893" i="18"/>
  <c r="J893" i="18"/>
  <c r="I893" i="18"/>
  <c r="H893" i="18"/>
  <c r="G893" i="18"/>
  <c r="F893" i="18"/>
  <c r="E893" i="18"/>
  <c r="D893" i="18"/>
  <c r="M892" i="18"/>
  <c r="L892" i="18"/>
  <c r="K892" i="18"/>
  <c r="J892" i="18"/>
  <c r="I892" i="18"/>
  <c r="H892" i="18"/>
  <c r="G892" i="18"/>
  <c r="F892" i="18"/>
  <c r="E892" i="18"/>
  <c r="D892" i="18"/>
  <c r="M891" i="18"/>
  <c r="L891" i="18"/>
  <c r="K891" i="18"/>
  <c r="J891" i="18"/>
  <c r="I891" i="18"/>
  <c r="H891" i="18"/>
  <c r="G891" i="18"/>
  <c r="F891" i="18"/>
  <c r="E891" i="18"/>
  <c r="D891" i="18"/>
  <c r="M890" i="18"/>
  <c r="L890" i="18"/>
  <c r="K890" i="18"/>
  <c r="J890" i="18"/>
  <c r="I890" i="18"/>
  <c r="H890" i="18"/>
  <c r="G890" i="18"/>
  <c r="F890" i="18"/>
  <c r="E890" i="18"/>
  <c r="D890" i="18"/>
  <c r="M889" i="18"/>
  <c r="L889" i="18"/>
  <c r="K889" i="18"/>
  <c r="J889" i="18"/>
  <c r="I889" i="18"/>
  <c r="H889" i="18"/>
  <c r="G889" i="18"/>
  <c r="F889" i="18"/>
  <c r="E889" i="18"/>
  <c r="D889" i="18"/>
  <c r="M888" i="18"/>
  <c r="L888" i="18"/>
  <c r="K888" i="18"/>
  <c r="J888" i="18"/>
  <c r="I888" i="18"/>
  <c r="H888" i="18"/>
  <c r="G888" i="18"/>
  <c r="F888" i="18"/>
  <c r="E888" i="18"/>
  <c r="D888" i="18"/>
  <c r="M887" i="18"/>
  <c r="L887" i="18"/>
  <c r="K887" i="18"/>
  <c r="J887" i="18"/>
  <c r="I887" i="18"/>
  <c r="H887" i="18"/>
  <c r="G887" i="18"/>
  <c r="F887" i="18"/>
  <c r="E887" i="18"/>
  <c r="D887" i="18"/>
  <c r="M886" i="18"/>
  <c r="L886" i="18"/>
  <c r="K886" i="18"/>
  <c r="J886" i="18"/>
  <c r="I886" i="18"/>
  <c r="H886" i="18"/>
  <c r="G886" i="18"/>
  <c r="F886" i="18"/>
  <c r="E886" i="18"/>
  <c r="D886" i="18"/>
  <c r="M885" i="18"/>
  <c r="L885" i="18"/>
  <c r="K885" i="18"/>
  <c r="J885" i="18"/>
  <c r="I885" i="18"/>
  <c r="H885" i="18"/>
  <c r="G885" i="18"/>
  <c r="F885" i="18"/>
  <c r="E885" i="18"/>
  <c r="D885" i="18"/>
  <c r="M884" i="18"/>
  <c r="L884" i="18"/>
  <c r="K884" i="18"/>
  <c r="J884" i="18"/>
  <c r="I884" i="18"/>
  <c r="H884" i="18"/>
  <c r="G884" i="18"/>
  <c r="F884" i="18"/>
  <c r="E884" i="18"/>
  <c r="D884" i="18"/>
  <c r="M883" i="18"/>
  <c r="L883" i="18"/>
  <c r="K883" i="18"/>
  <c r="J883" i="18"/>
  <c r="I883" i="18"/>
  <c r="H883" i="18"/>
  <c r="G883" i="18"/>
  <c r="F883" i="18"/>
  <c r="E883" i="18"/>
  <c r="D883" i="18"/>
  <c r="M882" i="18"/>
  <c r="L882" i="18"/>
  <c r="K882" i="18"/>
  <c r="J882" i="18"/>
  <c r="I882" i="18"/>
  <c r="H882" i="18"/>
  <c r="G882" i="18"/>
  <c r="F882" i="18"/>
  <c r="E882" i="18"/>
  <c r="D882" i="18"/>
  <c r="M881" i="18"/>
  <c r="L881" i="18"/>
  <c r="K881" i="18"/>
  <c r="J881" i="18"/>
  <c r="I881" i="18"/>
  <c r="H881" i="18"/>
  <c r="G881" i="18"/>
  <c r="F881" i="18"/>
  <c r="E881" i="18"/>
  <c r="D881" i="18"/>
  <c r="M880" i="18"/>
  <c r="L880" i="18"/>
  <c r="K880" i="18"/>
  <c r="J880" i="18"/>
  <c r="I880" i="18"/>
  <c r="H880" i="18"/>
  <c r="G880" i="18"/>
  <c r="F880" i="18"/>
  <c r="E880" i="18"/>
  <c r="D880" i="18"/>
  <c r="M879" i="18"/>
  <c r="L879" i="18"/>
  <c r="K879" i="18"/>
  <c r="J879" i="18"/>
  <c r="I879" i="18"/>
  <c r="H879" i="18"/>
  <c r="G879" i="18"/>
  <c r="F879" i="18"/>
  <c r="E879" i="18"/>
  <c r="D879" i="18"/>
  <c r="M878" i="18"/>
  <c r="L878" i="18"/>
  <c r="K878" i="18"/>
  <c r="J878" i="18"/>
  <c r="I878" i="18"/>
  <c r="H878" i="18"/>
  <c r="G878" i="18"/>
  <c r="F878" i="18"/>
  <c r="E878" i="18"/>
  <c r="D878" i="18"/>
  <c r="M877" i="18"/>
  <c r="L877" i="18"/>
  <c r="K877" i="18"/>
  <c r="J877" i="18"/>
  <c r="I877" i="18"/>
  <c r="H877" i="18"/>
  <c r="G877" i="18"/>
  <c r="F877" i="18"/>
  <c r="E877" i="18"/>
  <c r="D877" i="18"/>
  <c r="M876" i="18"/>
  <c r="L876" i="18"/>
  <c r="K876" i="18"/>
  <c r="J876" i="18"/>
  <c r="I876" i="18"/>
  <c r="H876" i="18"/>
  <c r="G876" i="18"/>
  <c r="F876" i="18"/>
  <c r="E876" i="18"/>
  <c r="D876" i="18"/>
  <c r="M875" i="18"/>
  <c r="L875" i="18"/>
  <c r="K875" i="18"/>
  <c r="J875" i="18"/>
  <c r="I875" i="18"/>
  <c r="H875" i="18"/>
  <c r="G875" i="18"/>
  <c r="F875" i="18"/>
  <c r="E875" i="18"/>
  <c r="D875" i="18"/>
  <c r="M874" i="18"/>
  <c r="L874" i="18"/>
  <c r="K874" i="18"/>
  <c r="J874" i="18"/>
  <c r="I874" i="18"/>
  <c r="H874" i="18"/>
  <c r="G874" i="18"/>
  <c r="F874" i="18"/>
  <c r="E874" i="18"/>
  <c r="D874" i="18"/>
  <c r="M873" i="18"/>
  <c r="L873" i="18"/>
  <c r="K873" i="18"/>
  <c r="J873" i="18"/>
  <c r="I873" i="18"/>
  <c r="H873" i="18"/>
  <c r="G873" i="18"/>
  <c r="F873" i="18"/>
  <c r="E873" i="18"/>
  <c r="D873" i="18"/>
  <c r="M872" i="18"/>
  <c r="L872" i="18"/>
  <c r="K872" i="18"/>
  <c r="J872" i="18"/>
  <c r="I872" i="18"/>
  <c r="H872" i="18"/>
  <c r="G872" i="18"/>
  <c r="F872" i="18"/>
  <c r="E872" i="18"/>
  <c r="D872" i="18"/>
  <c r="M871" i="18"/>
  <c r="L871" i="18"/>
  <c r="K871" i="18"/>
  <c r="J871" i="18"/>
  <c r="I871" i="18"/>
  <c r="H871" i="18"/>
  <c r="G871" i="18"/>
  <c r="F871" i="18"/>
  <c r="E871" i="18"/>
  <c r="D871" i="18"/>
  <c r="M870" i="18"/>
  <c r="L870" i="18"/>
  <c r="K870" i="18"/>
  <c r="J870" i="18"/>
  <c r="I870" i="18"/>
  <c r="H870" i="18"/>
  <c r="G870" i="18"/>
  <c r="F870" i="18"/>
  <c r="E870" i="18"/>
  <c r="D870" i="18"/>
  <c r="M869" i="18"/>
  <c r="L869" i="18"/>
  <c r="K869" i="18"/>
  <c r="J869" i="18"/>
  <c r="I869" i="18"/>
  <c r="H869" i="18"/>
  <c r="G869" i="18"/>
  <c r="F869" i="18"/>
  <c r="E869" i="18"/>
  <c r="D869" i="18"/>
  <c r="M868" i="18"/>
  <c r="L868" i="18"/>
  <c r="K868" i="18"/>
  <c r="J868" i="18"/>
  <c r="I868" i="18"/>
  <c r="H868" i="18"/>
  <c r="G868" i="18"/>
  <c r="F868" i="18"/>
  <c r="E868" i="18"/>
  <c r="D868" i="18"/>
  <c r="M867" i="18"/>
  <c r="L867" i="18"/>
  <c r="K867" i="18"/>
  <c r="J867" i="18"/>
  <c r="I867" i="18"/>
  <c r="H867" i="18"/>
  <c r="G867" i="18"/>
  <c r="F867" i="18"/>
  <c r="E867" i="18"/>
  <c r="D867" i="18"/>
  <c r="M866" i="18"/>
  <c r="L866" i="18"/>
  <c r="K866" i="18"/>
  <c r="J866" i="18"/>
  <c r="I866" i="18"/>
  <c r="H866" i="18"/>
  <c r="G866" i="18"/>
  <c r="F866" i="18"/>
  <c r="E866" i="18"/>
  <c r="D866" i="18"/>
  <c r="M865" i="18"/>
  <c r="L865" i="18"/>
  <c r="K865" i="18"/>
  <c r="J865" i="18"/>
  <c r="I865" i="18"/>
  <c r="H865" i="18"/>
  <c r="G865" i="18"/>
  <c r="F865" i="18"/>
  <c r="E865" i="18"/>
  <c r="D865" i="18"/>
  <c r="M864" i="18"/>
  <c r="L864" i="18"/>
  <c r="K864" i="18"/>
  <c r="J864" i="18"/>
  <c r="I864" i="18"/>
  <c r="H864" i="18"/>
  <c r="G864" i="18"/>
  <c r="F864" i="18"/>
  <c r="E864" i="18"/>
  <c r="D864" i="18"/>
  <c r="M863" i="18"/>
  <c r="L863" i="18"/>
  <c r="K863" i="18"/>
  <c r="J863" i="18"/>
  <c r="I863" i="18"/>
  <c r="H863" i="18"/>
  <c r="G863" i="18"/>
  <c r="F863" i="18"/>
  <c r="E863" i="18"/>
  <c r="D863" i="18"/>
  <c r="M862" i="18"/>
  <c r="L862" i="18"/>
  <c r="K862" i="18"/>
  <c r="J862" i="18"/>
  <c r="I862" i="18"/>
  <c r="H862" i="18"/>
  <c r="G862" i="18"/>
  <c r="F862" i="18"/>
  <c r="E862" i="18"/>
  <c r="D862" i="18"/>
  <c r="M861" i="18"/>
  <c r="L861" i="18"/>
  <c r="K861" i="18"/>
  <c r="J861" i="18"/>
  <c r="I861" i="18"/>
  <c r="H861" i="18"/>
  <c r="G861" i="18"/>
  <c r="F861" i="18"/>
  <c r="E861" i="18"/>
  <c r="D861" i="18"/>
  <c r="M860" i="18"/>
  <c r="L860" i="18"/>
  <c r="K860" i="18"/>
  <c r="J860" i="18"/>
  <c r="I860" i="18"/>
  <c r="H860" i="18"/>
  <c r="G860" i="18"/>
  <c r="F860" i="18"/>
  <c r="E860" i="18"/>
  <c r="D860" i="18"/>
  <c r="M859" i="18"/>
  <c r="L859" i="18"/>
  <c r="K859" i="18"/>
  <c r="J859" i="18"/>
  <c r="I859" i="18"/>
  <c r="H859" i="18"/>
  <c r="G859" i="18"/>
  <c r="F859" i="18"/>
  <c r="E859" i="18"/>
  <c r="D859" i="18"/>
  <c r="M858" i="18"/>
  <c r="L858" i="18"/>
  <c r="K858" i="18"/>
  <c r="J858" i="18"/>
  <c r="I858" i="18"/>
  <c r="H858" i="18"/>
  <c r="G858" i="18"/>
  <c r="F858" i="18"/>
  <c r="E858" i="18"/>
  <c r="D858" i="18"/>
  <c r="M857" i="18"/>
  <c r="L857" i="18"/>
  <c r="K857" i="18"/>
  <c r="J857" i="18"/>
  <c r="I857" i="18"/>
  <c r="H857" i="18"/>
  <c r="G857" i="18"/>
  <c r="F857" i="18"/>
  <c r="E857" i="18"/>
  <c r="D857" i="18"/>
  <c r="M856" i="18"/>
  <c r="L856" i="18"/>
  <c r="K856" i="18"/>
  <c r="J856" i="18"/>
  <c r="I856" i="18"/>
  <c r="H856" i="18"/>
  <c r="G856" i="18"/>
  <c r="F856" i="18"/>
  <c r="E856" i="18"/>
  <c r="D856" i="18"/>
  <c r="M855" i="18"/>
  <c r="L855" i="18"/>
  <c r="K855" i="18"/>
  <c r="J855" i="18"/>
  <c r="I855" i="18"/>
  <c r="H855" i="18"/>
  <c r="G855" i="18"/>
  <c r="F855" i="18"/>
  <c r="E855" i="18"/>
  <c r="D855" i="18"/>
  <c r="M854" i="18"/>
  <c r="L854" i="18"/>
  <c r="K854" i="18"/>
  <c r="J854" i="18"/>
  <c r="I854" i="18"/>
  <c r="H854" i="18"/>
  <c r="G854" i="18"/>
  <c r="F854" i="18"/>
  <c r="E854" i="18"/>
  <c r="D854" i="18"/>
  <c r="M853" i="18"/>
  <c r="L853" i="18"/>
  <c r="K853" i="18"/>
  <c r="J853" i="18"/>
  <c r="I853" i="18"/>
  <c r="H853" i="18"/>
  <c r="G853" i="18"/>
  <c r="F853" i="18"/>
  <c r="E853" i="18"/>
  <c r="D853" i="18"/>
  <c r="M852" i="18"/>
  <c r="L852" i="18"/>
  <c r="K852" i="18"/>
  <c r="J852" i="18"/>
  <c r="I852" i="18"/>
  <c r="H852" i="18"/>
  <c r="G852" i="18"/>
  <c r="F852" i="18"/>
  <c r="E852" i="18"/>
  <c r="D852" i="18"/>
  <c r="M851" i="18"/>
  <c r="L851" i="18"/>
  <c r="K851" i="18"/>
  <c r="J851" i="18"/>
  <c r="I851" i="18"/>
  <c r="H851" i="18"/>
  <c r="G851" i="18"/>
  <c r="F851" i="18"/>
  <c r="E851" i="18"/>
  <c r="D851" i="18"/>
  <c r="M850" i="18"/>
  <c r="L850" i="18"/>
  <c r="K850" i="18"/>
  <c r="J850" i="18"/>
  <c r="I850" i="18"/>
  <c r="H850" i="18"/>
  <c r="G850" i="18"/>
  <c r="F850" i="18"/>
  <c r="E850" i="18"/>
  <c r="D850" i="18"/>
  <c r="M849" i="18"/>
  <c r="L849" i="18"/>
  <c r="K849" i="18"/>
  <c r="J849" i="18"/>
  <c r="I849" i="18"/>
  <c r="H849" i="18"/>
  <c r="G849" i="18"/>
  <c r="F849" i="18"/>
  <c r="E849" i="18"/>
  <c r="D849" i="18"/>
  <c r="M848" i="18"/>
  <c r="L848" i="18"/>
  <c r="K848" i="18"/>
  <c r="J848" i="18"/>
  <c r="I848" i="18"/>
  <c r="H848" i="18"/>
  <c r="G848" i="18"/>
  <c r="F848" i="18"/>
  <c r="E848" i="18"/>
  <c r="D848" i="18"/>
  <c r="M847" i="18"/>
  <c r="L847" i="18"/>
  <c r="K847" i="18"/>
  <c r="J847" i="18"/>
  <c r="I847" i="18"/>
  <c r="H847" i="18"/>
  <c r="G847" i="18"/>
  <c r="F847" i="18"/>
  <c r="E847" i="18"/>
  <c r="D847" i="18"/>
  <c r="M846" i="18"/>
  <c r="L846" i="18"/>
  <c r="K846" i="18"/>
  <c r="J846" i="18"/>
  <c r="I846" i="18"/>
  <c r="H846" i="18"/>
  <c r="G846" i="18"/>
  <c r="F846" i="18"/>
  <c r="E846" i="18"/>
  <c r="D846" i="18"/>
  <c r="M845" i="18"/>
  <c r="L845" i="18"/>
  <c r="K845" i="18"/>
  <c r="J845" i="18"/>
  <c r="I845" i="18"/>
  <c r="H845" i="18"/>
  <c r="G845" i="18"/>
  <c r="F845" i="18"/>
  <c r="E845" i="18"/>
  <c r="D845" i="18"/>
  <c r="M844" i="18"/>
  <c r="L844" i="18"/>
  <c r="K844" i="18"/>
  <c r="J844" i="18"/>
  <c r="I844" i="18"/>
  <c r="H844" i="18"/>
  <c r="G844" i="18"/>
  <c r="F844" i="18"/>
  <c r="E844" i="18"/>
  <c r="D844" i="18"/>
  <c r="M843" i="18"/>
  <c r="L843" i="18"/>
  <c r="K843" i="18"/>
  <c r="J843" i="18"/>
  <c r="I843" i="18"/>
  <c r="H843" i="18"/>
  <c r="G843" i="18"/>
  <c r="F843" i="18"/>
  <c r="E843" i="18"/>
  <c r="D843" i="18"/>
  <c r="M842" i="18"/>
  <c r="L842" i="18"/>
  <c r="K842" i="18"/>
  <c r="J842" i="18"/>
  <c r="I842" i="18"/>
  <c r="H842" i="18"/>
  <c r="G842" i="18"/>
  <c r="F842" i="18"/>
  <c r="E842" i="18"/>
  <c r="D842" i="18"/>
  <c r="M841" i="18"/>
  <c r="L841" i="18"/>
  <c r="K841" i="18"/>
  <c r="J841" i="18"/>
  <c r="I841" i="18"/>
  <c r="H841" i="18"/>
  <c r="G841" i="18"/>
  <c r="F841" i="18"/>
  <c r="E841" i="18"/>
  <c r="D841" i="18"/>
  <c r="M840" i="18"/>
  <c r="L840" i="18"/>
  <c r="K840" i="18"/>
  <c r="J840" i="18"/>
  <c r="I840" i="18"/>
  <c r="H840" i="18"/>
  <c r="G840" i="18"/>
  <c r="F840" i="18"/>
  <c r="E840" i="18"/>
  <c r="D840" i="18"/>
  <c r="M839" i="18"/>
  <c r="L839" i="18"/>
  <c r="K839" i="18"/>
  <c r="J839" i="18"/>
  <c r="I839" i="18"/>
  <c r="H839" i="18"/>
  <c r="G839" i="18"/>
  <c r="F839" i="18"/>
  <c r="E839" i="18"/>
  <c r="D839" i="18"/>
  <c r="M838" i="18"/>
  <c r="L838" i="18"/>
  <c r="K838" i="18"/>
  <c r="J838" i="18"/>
  <c r="I838" i="18"/>
  <c r="H838" i="18"/>
  <c r="G838" i="18"/>
  <c r="F838" i="18"/>
  <c r="E838" i="18"/>
  <c r="D838" i="18"/>
  <c r="M837" i="18"/>
  <c r="L837" i="18"/>
  <c r="K837" i="18"/>
  <c r="J837" i="18"/>
  <c r="I837" i="18"/>
  <c r="H837" i="18"/>
  <c r="G837" i="18"/>
  <c r="F837" i="18"/>
  <c r="E837" i="18"/>
  <c r="D837" i="18"/>
  <c r="M836" i="18"/>
  <c r="L836" i="18"/>
  <c r="K836" i="18"/>
  <c r="J836" i="18"/>
  <c r="I836" i="18"/>
  <c r="H836" i="18"/>
  <c r="G836" i="18"/>
  <c r="F836" i="18"/>
  <c r="E836" i="18"/>
  <c r="D836" i="18"/>
  <c r="M835" i="18"/>
  <c r="L835" i="18"/>
  <c r="K835" i="18"/>
  <c r="J835" i="18"/>
  <c r="I835" i="18"/>
  <c r="H835" i="18"/>
  <c r="G835" i="18"/>
  <c r="F835" i="18"/>
  <c r="E835" i="18"/>
  <c r="D835" i="18"/>
  <c r="M834" i="18"/>
  <c r="L834" i="18"/>
  <c r="K834" i="18"/>
  <c r="J834" i="18"/>
  <c r="I834" i="18"/>
  <c r="H834" i="18"/>
  <c r="G834" i="18"/>
  <c r="F834" i="18"/>
  <c r="E834" i="18"/>
  <c r="D834" i="18"/>
  <c r="M833" i="18"/>
  <c r="L833" i="18"/>
  <c r="K833" i="18"/>
  <c r="J833" i="18"/>
  <c r="I833" i="18"/>
  <c r="H833" i="18"/>
  <c r="G833" i="18"/>
  <c r="F833" i="18"/>
  <c r="E833" i="18"/>
  <c r="D833" i="18"/>
  <c r="M832" i="18"/>
  <c r="L832" i="18"/>
  <c r="K832" i="18"/>
  <c r="J832" i="18"/>
  <c r="I832" i="18"/>
  <c r="H832" i="18"/>
  <c r="G832" i="18"/>
  <c r="F832" i="18"/>
  <c r="E832" i="18"/>
  <c r="D832" i="18"/>
  <c r="M831" i="18"/>
  <c r="L831" i="18"/>
  <c r="K831" i="18"/>
  <c r="J831" i="18"/>
  <c r="I831" i="18"/>
  <c r="H831" i="18"/>
  <c r="G831" i="18"/>
  <c r="F831" i="18"/>
  <c r="E831" i="18"/>
  <c r="D831" i="18"/>
  <c r="M830" i="18"/>
  <c r="L830" i="18"/>
  <c r="K830" i="18"/>
  <c r="J830" i="18"/>
  <c r="I830" i="18"/>
  <c r="H830" i="18"/>
  <c r="G830" i="18"/>
  <c r="F830" i="18"/>
  <c r="E830" i="18"/>
  <c r="D830" i="18"/>
  <c r="M829" i="18"/>
  <c r="L829" i="18"/>
  <c r="K829" i="18"/>
  <c r="J829" i="18"/>
  <c r="I829" i="18"/>
  <c r="H829" i="18"/>
  <c r="G829" i="18"/>
  <c r="F829" i="18"/>
  <c r="E829" i="18"/>
  <c r="D829" i="18"/>
  <c r="M828" i="18"/>
  <c r="L828" i="18"/>
  <c r="K828" i="18"/>
  <c r="J828" i="18"/>
  <c r="I828" i="18"/>
  <c r="H828" i="18"/>
  <c r="G828" i="18"/>
  <c r="F828" i="18"/>
  <c r="E828" i="18"/>
  <c r="D828" i="18"/>
  <c r="M827" i="18"/>
  <c r="L827" i="18"/>
  <c r="K827" i="18"/>
  <c r="J827" i="18"/>
  <c r="I827" i="18"/>
  <c r="H827" i="18"/>
  <c r="G827" i="18"/>
  <c r="F827" i="18"/>
  <c r="E827" i="18"/>
  <c r="D827" i="18"/>
  <c r="M825" i="18"/>
  <c r="L825" i="18"/>
  <c r="I825" i="18"/>
  <c r="H825" i="18"/>
  <c r="M824" i="18"/>
  <c r="L824" i="18"/>
  <c r="K824" i="18"/>
  <c r="J824" i="18"/>
  <c r="I824" i="18"/>
  <c r="H824" i="18"/>
  <c r="G824" i="18"/>
  <c r="F824" i="18"/>
  <c r="E824" i="18"/>
  <c r="D824" i="18"/>
  <c r="M823" i="18"/>
  <c r="L823" i="18"/>
  <c r="K823" i="18"/>
  <c r="J823" i="18"/>
  <c r="I823" i="18"/>
  <c r="H823" i="18"/>
  <c r="G823" i="18"/>
  <c r="F823" i="18"/>
  <c r="E823" i="18"/>
  <c r="D823" i="18"/>
  <c r="M822" i="18"/>
  <c r="L822" i="18"/>
  <c r="K822" i="18"/>
  <c r="J822" i="18"/>
  <c r="I822" i="18"/>
  <c r="H822" i="18"/>
  <c r="G822" i="18"/>
  <c r="F822" i="18"/>
  <c r="E822" i="18"/>
  <c r="D822" i="18"/>
  <c r="M820" i="18"/>
  <c r="L820" i="18"/>
  <c r="I820" i="18"/>
  <c r="H820" i="18"/>
  <c r="M819" i="18"/>
  <c r="L819" i="18"/>
  <c r="K819" i="18"/>
  <c r="J819" i="18"/>
  <c r="I819" i="18"/>
  <c r="H819" i="18"/>
  <c r="G819" i="18"/>
  <c r="F819" i="18"/>
  <c r="E819" i="18"/>
  <c r="D819" i="18"/>
  <c r="M818" i="18"/>
  <c r="L818" i="18"/>
  <c r="K818" i="18"/>
  <c r="J818" i="18"/>
  <c r="I818" i="18"/>
  <c r="H818" i="18"/>
  <c r="G818" i="18"/>
  <c r="F818" i="18"/>
  <c r="E818" i="18"/>
  <c r="D818" i="18"/>
  <c r="M817" i="18"/>
  <c r="L817" i="18"/>
  <c r="K817" i="18"/>
  <c r="J817" i="18"/>
  <c r="I817" i="18"/>
  <c r="H817" i="18"/>
  <c r="G817" i="18"/>
  <c r="F817" i="18"/>
  <c r="E817" i="18"/>
  <c r="D817" i="18"/>
  <c r="M806" i="18"/>
  <c r="L806" i="18"/>
  <c r="K806" i="18"/>
  <c r="J806" i="18"/>
  <c r="I806" i="18"/>
  <c r="H806" i="18"/>
  <c r="G806" i="18"/>
  <c r="F806" i="18"/>
  <c r="E806" i="18"/>
  <c r="D806" i="18"/>
  <c r="M805" i="18"/>
  <c r="L805" i="18"/>
  <c r="K805" i="18"/>
  <c r="J805" i="18"/>
  <c r="I805" i="18"/>
  <c r="H805" i="18"/>
  <c r="G805" i="18"/>
  <c r="F805" i="18"/>
  <c r="E805" i="18"/>
  <c r="D805" i="18"/>
  <c r="M804" i="18"/>
  <c r="L804" i="18"/>
  <c r="K804" i="18"/>
  <c r="J804" i="18"/>
  <c r="I804" i="18"/>
  <c r="H804" i="18"/>
  <c r="G804" i="18"/>
  <c r="F804" i="18"/>
  <c r="E804" i="18"/>
  <c r="D804" i="18"/>
  <c r="M803" i="18"/>
  <c r="L803" i="18"/>
  <c r="K803" i="18"/>
  <c r="J803" i="18"/>
  <c r="I803" i="18"/>
  <c r="H803" i="18"/>
  <c r="G803" i="18"/>
  <c r="F803" i="18"/>
  <c r="E803" i="18"/>
  <c r="D803" i="18"/>
  <c r="M802" i="18"/>
  <c r="L802" i="18"/>
  <c r="K802" i="18"/>
  <c r="J802" i="18"/>
  <c r="I802" i="18"/>
  <c r="H802" i="18"/>
  <c r="G802" i="18"/>
  <c r="F802" i="18"/>
  <c r="E802" i="18"/>
  <c r="D802" i="18"/>
  <c r="M801" i="18"/>
  <c r="L801" i="18"/>
  <c r="K801" i="18"/>
  <c r="J801" i="18"/>
  <c r="I801" i="18"/>
  <c r="H801" i="18"/>
  <c r="G801" i="18"/>
  <c r="F801" i="18"/>
  <c r="E801" i="18"/>
  <c r="D801" i="18"/>
  <c r="M800" i="18"/>
  <c r="L800" i="18"/>
  <c r="K800" i="18"/>
  <c r="J800" i="18"/>
  <c r="I800" i="18"/>
  <c r="H800" i="18"/>
  <c r="G800" i="18"/>
  <c r="F800" i="18"/>
  <c r="E800" i="18"/>
  <c r="D800" i="18"/>
  <c r="M799" i="18"/>
  <c r="L799" i="18"/>
  <c r="K799" i="18"/>
  <c r="J799" i="18"/>
  <c r="I799" i="18"/>
  <c r="H799" i="18"/>
  <c r="G799" i="18"/>
  <c r="F799" i="18"/>
  <c r="E799" i="18"/>
  <c r="D799" i="18"/>
  <c r="M798" i="18"/>
  <c r="L798" i="18"/>
  <c r="K798" i="18"/>
  <c r="J798" i="18"/>
  <c r="I798" i="18"/>
  <c r="H798" i="18"/>
  <c r="G798" i="18"/>
  <c r="F798" i="18"/>
  <c r="E798" i="18"/>
  <c r="D798" i="18"/>
  <c r="M797" i="18"/>
  <c r="L797" i="18"/>
  <c r="K797" i="18"/>
  <c r="J797" i="18"/>
  <c r="I797" i="18"/>
  <c r="H797" i="18"/>
  <c r="G797" i="18"/>
  <c r="F797" i="18"/>
  <c r="E797" i="18"/>
  <c r="D797" i="18"/>
  <c r="M796" i="18"/>
  <c r="L796" i="18"/>
  <c r="K796" i="18"/>
  <c r="J796" i="18"/>
  <c r="I796" i="18"/>
  <c r="H796" i="18"/>
  <c r="G796" i="18"/>
  <c r="F796" i="18"/>
  <c r="E796" i="18"/>
  <c r="D796" i="18"/>
  <c r="M795" i="18"/>
  <c r="L795" i="18"/>
  <c r="K795" i="18"/>
  <c r="J795" i="18"/>
  <c r="I795" i="18"/>
  <c r="H795" i="18"/>
  <c r="G795" i="18"/>
  <c r="F795" i="18"/>
  <c r="E795" i="18"/>
  <c r="D795" i="18"/>
  <c r="M794" i="18"/>
  <c r="L794" i="18"/>
  <c r="K794" i="18"/>
  <c r="J794" i="18"/>
  <c r="I794" i="18"/>
  <c r="H794" i="18"/>
  <c r="G794" i="18"/>
  <c r="F794" i="18"/>
  <c r="E794" i="18"/>
  <c r="D794" i="18"/>
  <c r="M793" i="18"/>
  <c r="L793" i="18"/>
  <c r="K793" i="18"/>
  <c r="J793" i="18"/>
  <c r="I793" i="18"/>
  <c r="H793" i="18"/>
  <c r="G793" i="18"/>
  <c r="F793" i="18"/>
  <c r="E793" i="18"/>
  <c r="D793" i="18"/>
  <c r="M792" i="18"/>
  <c r="L792" i="18"/>
  <c r="K792" i="18"/>
  <c r="J792" i="18"/>
  <c r="I792" i="18"/>
  <c r="H792" i="18"/>
  <c r="G792" i="18"/>
  <c r="F792" i="18"/>
  <c r="E792" i="18"/>
  <c r="D792" i="18"/>
  <c r="M791" i="18"/>
  <c r="L791" i="18"/>
  <c r="K791" i="18"/>
  <c r="J791" i="18"/>
  <c r="I791" i="18"/>
  <c r="H791" i="18"/>
  <c r="G791" i="18"/>
  <c r="F791" i="18"/>
  <c r="E791" i="18"/>
  <c r="D791" i="18"/>
  <c r="M790" i="18"/>
  <c r="L790" i="18"/>
  <c r="K790" i="18"/>
  <c r="J790" i="18"/>
  <c r="I790" i="18"/>
  <c r="H790" i="18"/>
  <c r="G790" i="18"/>
  <c r="F790" i="18"/>
  <c r="E790" i="18"/>
  <c r="D790" i="18"/>
  <c r="M789" i="18"/>
  <c r="L789" i="18"/>
  <c r="K789" i="18"/>
  <c r="J789" i="18"/>
  <c r="I789" i="18"/>
  <c r="H789" i="18"/>
  <c r="G789" i="18"/>
  <c r="F789" i="18"/>
  <c r="E789" i="18"/>
  <c r="D789" i="18"/>
  <c r="M788" i="18"/>
  <c r="L788" i="18"/>
  <c r="K788" i="18"/>
  <c r="J788" i="18"/>
  <c r="I788" i="18"/>
  <c r="H788" i="18"/>
  <c r="G788" i="18"/>
  <c r="F788" i="18"/>
  <c r="E788" i="18"/>
  <c r="D788" i="18"/>
  <c r="M787" i="18"/>
  <c r="L787" i="18"/>
  <c r="K787" i="18"/>
  <c r="J787" i="18"/>
  <c r="I787" i="18"/>
  <c r="H787" i="18"/>
  <c r="G787" i="18"/>
  <c r="F787" i="18"/>
  <c r="E787" i="18"/>
  <c r="D787" i="18"/>
  <c r="M786" i="18"/>
  <c r="L786" i="18"/>
  <c r="K786" i="18"/>
  <c r="J786" i="18"/>
  <c r="I786" i="18"/>
  <c r="H786" i="18"/>
  <c r="G786" i="18"/>
  <c r="F786" i="18"/>
  <c r="E786" i="18"/>
  <c r="D786" i="18"/>
  <c r="M785" i="18"/>
  <c r="L785" i="18"/>
  <c r="K785" i="18"/>
  <c r="J785" i="18"/>
  <c r="I785" i="18"/>
  <c r="H785" i="18"/>
  <c r="G785" i="18"/>
  <c r="F785" i="18"/>
  <c r="E785" i="18"/>
  <c r="D785" i="18"/>
  <c r="M784" i="18"/>
  <c r="L784" i="18"/>
  <c r="K784" i="18"/>
  <c r="J784" i="18"/>
  <c r="I784" i="18"/>
  <c r="H784" i="18"/>
  <c r="G784" i="18"/>
  <c r="F784" i="18"/>
  <c r="E784" i="18"/>
  <c r="D784" i="18"/>
  <c r="M783" i="18"/>
  <c r="L783" i="18"/>
  <c r="K783" i="18"/>
  <c r="J783" i="18"/>
  <c r="I783" i="18"/>
  <c r="H783" i="18"/>
  <c r="G783" i="18"/>
  <c r="F783" i="18"/>
  <c r="E783" i="18"/>
  <c r="D783" i="18"/>
  <c r="M782" i="18"/>
  <c r="L782" i="18"/>
  <c r="K782" i="18"/>
  <c r="J782" i="18"/>
  <c r="I782" i="18"/>
  <c r="H782" i="18"/>
  <c r="G782" i="18"/>
  <c r="F782" i="18"/>
  <c r="E782" i="18"/>
  <c r="D782" i="18"/>
  <c r="M781" i="18"/>
  <c r="L781" i="18"/>
  <c r="K781" i="18"/>
  <c r="J781" i="18"/>
  <c r="I781" i="18"/>
  <c r="H781" i="18"/>
  <c r="G781" i="18"/>
  <c r="F781" i="18"/>
  <c r="E781" i="18"/>
  <c r="D781" i="18"/>
  <c r="M780" i="18"/>
  <c r="L780" i="18"/>
  <c r="K780" i="18"/>
  <c r="J780" i="18"/>
  <c r="I780" i="18"/>
  <c r="H780" i="18"/>
  <c r="G780" i="18"/>
  <c r="F780" i="18"/>
  <c r="E780" i="18"/>
  <c r="D780" i="18"/>
  <c r="M779" i="18"/>
  <c r="L779" i="18"/>
  <c r="K779" i="18"/>
  <c r="J779" i="18"/>
  <c r="I779" i="18"/>
  <c r="H779" i="18"/>
  <c r="G779" i="18"/>
  <c r="F779" i="18"/>
  <c r="E779" i="18"/>
  <c r="D779" i="18"/>
  <c r="M778" i="18"/>
  <c r="L778" i="18"/>
  <c r="K778" i="18"/>
  <c r="J778" i="18"/>
  <c r="I778" i="18"/>
  <c r="H778" i="18"/>
  <c r="G778" i="18"/>
  <c r="F778" i="18"/>
  <c r="E778" i="18"/>
  <c r="D778" i="18"/>
  <c r="M777" i="18"/>
  <c r="L777" i="18"/>
  <c r="K777" i="18"/>
  <c r="J777" i="18"/>
  <c r="I777" i="18"/>
  <c r="H777" i="18"/>
  <c r="G777" i="18"/>
  <c r="F777" i="18"/>
  <c r="E777" i="18"/>
  <c r="D777" i="18"/>
  <c r="M776" i="18"/>
  <c r="L776" i="18"/>
  <c r="K776" i="18"/>
  <c r="J776" i="18"/>
  <c r="I776" i="18"/>
  <c r="H776" i="18"/>
  <c r="G776" i="18"/>
  <c r="F776" i="18"/>
  <c r="E776" i="18"/>
  <c r="D776" i="18"/>
  <c r="M775" i="18"/>
  <c r="L775" i="18"/>
  <c r="K775" i="18"/>
  <c r="J775" i="18"/>
  <c r="I775" i="18"/>
  <c r="H775" i="18"/>
  <c r="G775" i="18"/>
  <c r="F775" i="18"/>
  <c r="E775" i="18"/>
  <c r="D775" i="18"/>
  <c r="M774" i="18"/>
  <c r="L774" i="18"/>
  <c r="K774" i="18"/>
  <c r="J774" i="18"/>
  <c r="I774" i="18"/>
  <c r="H774" i="18"/>
  <c r="G774" i="18"/>
  <c r="F774" i="18"/>
  <c r="E774" i="18"/>
  <c r="D774" i="18"/>
  <c r="M773" i="18"/>
  <c r="L773" i="18"/>
  <c r="K773" i="18"/>
  <c r="J773" i="18"/>
  <c r="I773" i="18"/>
  <c r="H773" i="18"/>
  <c r="G773" i="18"/>
  <c r="F773" i="18"/>
  <c r="E773" i="18"/>
  <c r="D773" i="18"/>
  <c r="M772" i="18"/>
  <c r="L772" i="18"/>
  <c r="K772" i="18"/>
  <c r="J772" i="18"/>
  <c r="I772" i="18"/>
  <c r="H772" i="18"/>
  <c r="G772" i="18"/>
  <c r="F772" i="18"/>
  <c r="E772" i="18"/>
  <c r="D772" i="18"/>
  <c r="M771" i="18"/>
  <c r="L771" i="18"/>
  <c r="K771" i="18"/>
  <c r="J771" i="18"/>
  <c r="I771" i="18"/>
  <c r="H771" i="18"/>
  <c r="G771" i="18"/>
  <c r="F771" i="18"/>
  <c r="E771" i="18"/>
  <c r="D771" i="18"/>
  <c r="M770" i="18"/>
  <c r="L770" i="18"/>
  <c r="K770" i="18"/>
  <c r="J770" i="18"/>
  <c r="I770" i="18"/>
  <c r="H770" i="18"/>
  <c r="G770" i="18"/>
  <c r="F770" i="18"/>
  <c r="E770" i="18"/>
  <c r="D770" i="18"/>
  <c r="M769" i="18"/>
  <c r="L769" i="18"/>
  <c r="K769" i="18"/>
  <c r="J769" i="18"/>
  <c r="I769" i="18"/>
  <c r="H769" i="18"/>
  <c r="G769" i="18"/>
  <c r="F769" i="18"/>
  <c r="E769" i="18"/>
  <c r="D769" i="18"/>
  <c r="M768" i="18"/>
  <c r="L768" i="18"/>
  <c r="K768" i="18"/>
  <c r="J768" i="18"/>
  <c r="I768" i="18"/>
  <c r="H768" i="18"/>
  <c r="G768" i="18"/>
  <c r="F768" i="18"/>
  <c r="E768" i="18"/>
  <c r="D768" i="18"/>
  <c r="M767" i="18"/>
  <c r="L767" i="18"/>
  <c r="K767" i="18"/>
  <c r="J767" i="18"/>
  <c r="I767" i="18"/>
  <c r="H767" i="18"/>
  <c r="G767" i="18"/>
  <c r="F767" i="18"/>
  <c r="E767" i="18"/>
  <c r="D767" i="18"/>
  <c r="M766" i="18"/>
  <c r="L766" i="18"/>
  <c r="K766" i="18"/>
  <c r="J766" i="18"/>
  <c r="I766" i="18"/>
  <c r="H766" i="18"/>
  <c r="G766" i="18"/>
  <c r="F766" i="18"/>
  <c r="E766" i="18"/>
  <c r="D766" i="18"/>
  <c r="M765" i="18"/>
  <c r="L765" i="18"/>
  <c r="K765" i="18"/>
  <c r="J765" i="18"/>
  <c r="I765" i="18"/>
  <c r="H765" i="18"/>
  <c r="G765" i="18"/>
  <c r="F765" i="18"/>
  <c r="E765" i="18"/>
  <c r="D765" i="18"/>
  <c r="M764" i="18"/>
  <c r="L764" i="18"/>
  <c r="K764" i="18"/>
  <c r="J764" i="18"/>
  <c r="I764" i="18"/>
  <c r="H764" i="18"/>
  <c r="G764" i="18"/>
  <c r="F764" i="18"/>
  <c r="E764" i="18"/>
  <c r="D764" i="18"/>
  <c r="M763" i="18"/>
  <c r="L763" i="18"/>
  <c r="K763" i="18"/>
  <c r="J763" i="18"/>
  <c r="I763" i="18"/>
  <c r="H763" i="18"/>
  <c r="G763" i="18"/>
  <c r="F763" i="18"/>
  <c r="E763" i="18"/>
  <c r="D763" i="18"/>
  <c r="M762" i="18"/>
  <c r="L762" i="18"/>
  <c r="K762" i="18"/>
  <c r="J762" i="18"/>
  <c r="I762" i="18"/>
  <c r="H762" i="18"/>
  <c r="G762" i="18"/>
  <c r="F762" i="18"/>
  <c r="E762" i="18"/>
  <c r="D762" i="18"/>
  <c r="M761" i="18"/>
  <c r="L761" i="18"/>
  <c r="K761" i="18"/>
  <c r="J761" i="18"/>
  <c r="I761" i="18"/>
  <c r="H761" i="18"/>
  <c r="G761" i="18"/>
  <c r="F761" i="18"/>
  <c r="E761" i="18"/>
  <c r="D761" i="18"/>
  <c r="M760" i="18"/>
  <c r="L760" i="18"/>
  <c r="K760" i="18"/>
  <c r="J760" i="18"/>
  <c r="I760" i="18"/>
  <c r="H760" i="18"/>
  <c r="G760" i="18"/>
  <c r="F760" i="18"/>
  <c r="E760" i="18"/>
  <c r="D760" i="18"/>
  <c r="M759" i="18"/>
  <c r="L759" i="18"/>
  <c r="K759" i="18"/>
  <c r="J759" i="18"/>
  <c r="I759" i="18"/>
  <c r="H759" i="18"/>
  <c r="G759" i="18"/>
  <c r="F759" i="18"/>
  <c r="E759" i="18"/>
  <c r="D759" i="18"/>
  <c r="M758" i="18"/>
  <c r="L758" i="18"/>
  <c r="K758" i="18"/>
  <c r="J758" i="18"/>
  <c r="I758" i="18"/>
  <c r="H758" i="18"/>
  <c r="G758" i="18"/>
  <c r="F758" i="18"/>
  <c r="E758" i="18"/>
  <c r="D758" i="18"/>
  <c r="M757" i="18"/>
  <c r="L757" i="18"/>
  <c r="K757" i="18"/>
  <c r="J757" i="18"/>
  <c r="I757" i="18"/>
  <c r="H757" i="18"/>
  <c r="G757" i="18"/>
  <c r="F757" i="18"/>
  <c r="E757" i="18"/>
  <c r="D757" i="18"/>
  <c r="M756" i="18"/>
  <c r="L756" i="18"/>
  <c r="K756" i="18"/>
  <c r="J756" i="18"/>
  <c r="I756" i="18"/>
  <c r="H756" i="18"/>
  <c r="G756" i="18"/>
  <c r="F756" i="18"/>
  <c r="E756" i="18"/>
  <c r="D756" i="18"/>
  <c r="M755" i="18"/>
  <c r="L755" i="18"/>
  <c r="K755" i="18"/>
  <c r="J755" i="18"/>
  <c r="I755" i="18"/>
  <c r="H755" i="18"/>
  <c r="G755" i="18"/>
  <c r="F755" i="18"/>
  <c r="E755" i="18"/>
  <c r="D755" i="18"/>
  <c r="M754" i="18"/>
  <c r="L754" i="18"/>
  <c r="K754" i="18"/>
  <c r="J754" i="18"/>
  <c r="I754" i="18"/>
  <c r="H754" i="18"/>
  <c r="G754" i="18"/>
  <c r="F754" i="18"/>
  <c r="E754" i="18"/>
  <c r="D754" i="18"/>
  <c r="M753" i="18"/>
  <c r="L753" i="18"/>
  <c r="K753" i="18"/>
  <c r="J753" i="18"/>
  <c r="I753" i="18"/>
  <c r="H753" i="18"/>
  <c r="G753" i="18"/>
  <c r="F753" i="18"/>
  <c r="E753" i="18"/>
  <c r="D753" i="18"/>
  <c r="M752" i="18"/>
  <c r="L752" i="18"/>
  <c r="K752" i="18"/>
  <c r="J752" i="18"/>
  <c r="I752" i="18"/>
  <c r="H752" i="18"/>
  <c r="G752" i="18"/>
  <c r="F752" i="18"/>
  <c r="E752" i="18"/>
  <c r="D752" i="18"/>
  <c r="M751" i="18"/>
  <c r="L751" i="18"/>
  <c r="K751" i="18"/>
  <c r="J751" i="18"/>
  <c r="I751" i="18"/>
  <c r="H751" i="18"/>
  <c r="G751" i="18"/>
  <c r="F751" i="18"/>
  <c r="E751" i="18"/>
  <c r="D751" i="18"/>
  <c r="M750" i="18"/>
  <c r="L750" i="18"/>
  <c r="K750" i="18"/>
  <c r="J750" i="18"/>
  <c r="I750" i="18"/>
  <c r="H750" i="18"/>
  <c r="G750" i="18"/>
  <c r="F750" i="18"/>
  <c r="E750" i="18"/>
  <c r="D750" i="18"/>
  <c r="M749" i="18"/>
  <c r="L749" i="18"/>
  <c r="K749" i="18"/>
  <c r="J749" i="18"/>
  <c r="I749" i="18"/>
  <c r="H749" i="18"/>
  <c r="G749" i="18"/>
  <c r="F749" i="18"/>
  <c r="E749" i="18"/>
  <c r="D749" i="18"/>
  <c r="M748" i="18"/>
  <c r="L748" i="18"/>
  <c r="K748" i="18"/>
  <c r="J748" i="18"/>
  <c r="I748" i="18"/>
  <c r="H748" i="18"/>
  <c r="G748" i="18"/>
  <c r="F748" i="18"/>
  <c r="E748" i="18"/>
  <c r="D748" i="18"/>
  <c r="M747" i="18"/>
  <c r="L747" i="18"/>
  <c r="K747" i="18"/>
  <c r="J747" i="18"/>
  <c r="I747" i="18"/>
  <c r="H747" i="18"/>
  <c r="G747" i="18"/>
  <c r="F747" i="18"/>
  <c r="E747" i="18"/>
  <c r="D747" i="18"/>
  <c r="M746" i="18"/>
  <c r="L746" i="18"/>
  <c r="K746" i="18"/>
  <c r="J746" i="18"/>
  <c r="I746" i="18"/>
  <c r="H746" i="18"/>
  <c r="G746" i="18"/>
  <c r="F746" i="18"/>
  <c r="E746" i="18"/>
  <c r="D746" i="18"/>
  <c r="M745" i="18"/>
  <c r="L745" i="18"/>
  <c r="K745" i="18"/>
  <c r="J745" i="18"/>
  <c r="I745" i="18"/>
  <c r="H745" i="18"/>
  <c r="G745" i="18"/>
  <c r="F745" i="18"/>
  <c r="E745" i="18"/>
  <c r="D745" i="18"/>
  <c r="M744" i="18"/>
  <c r="L744" i="18"/>
  <c r="K744" i="18"/>
  <c r="J744" i="18"/>
  <c r="I744" i="18"/>
  <c r="H744" i="18"/>
  <c r="G744" i="18"/>
  <c r="F744" i="18"/>
  <c r="E744" i="18"/>
  <c r="D744" i="18"/>
  <c r="M743" i="18"/>
  <c r="L743" i="18"/>
  <c r="K743" i="18"/>
  <c r="J743" i="18"/>
  <c r="I743" i="18"/>
  <c r="H743" i="18"/>
  <c r="G743" i="18"/>
  <c r="F743" i="18"/>
  <c r="E743" i="18"/>
  <c r="D743" i="18"/>
  <c r="M742" i="18"/>
  <c r="L742" i="18"/>
  <c r="K742" i="18"/>
  <c r="J742" i="18"/>
  <c r="I742" i="18"/>
  <c r="H742" i="18"/>
  <c r="G742" i="18"/>
  <c r="F742" i="18"/>
  <c r="E742" i="18"/>
  <c r="D742" i="18"/>
  <c r="M741" i="18"/>
  <c r="L741" i="18"/>
  <c r="K741" i="18"/>
  <c r="J741" i="18"/>
  <c r="I741" i="18"/>
  <c r="H741" i="18"/>
  <c r="G741" i="18"/>
  <c r="F741" i="18"/>
  <c r="E741" i="18"/>
  <c r="D741" i="18"/>
  <c r="M740" i="18"/>
  <c r="L740" i="18"/>
  <c r="K740" i="18"/>
  <c r="J740" i="18"/>
  <c r="I740" i="18"/>
  <c r="H740" i="18"/>
  <c r="G740" i="18"/>
  <c r="F740" i="18"/>
  <c r="E740" i="18"/>
  <c r="D740" i="18"/>
  <c r="M739" i="18"/>
  <c r="L739" i="18"/>
  <c r="K739" i="18"/>
  <c r="J739" i="18"/>
  <c r="I739" i="18"/>
  <c r="H739" i="18"/>
  <c r="G739" i="18"/>
  <c r="F739" i="18"/>
  <c r="E739" i="18"/>
  <c r="D739" i="18"/>
  <c r="M738" i="18"/>
  <c r="L738" i="18"/>
  <c r="K738" i="18"/>
  <c r="J738" i="18"/>
  <c r="I738" i="18"/>
  <c r="H738" i="18"/>
  <c r="G738" i="18"/>
  <c r="F738" i="18"/>
  <c r="E738" i="18"/>
  <c r="D738" i="18"/>
  <c r="M737" i="18"/>
  <c r="L737" i="18"/>
  <c r="K737" i="18"/>
  <c r="J737" i="18"/>
  <c r="I737" i="18"/>
  <c r="H737" i="18"/>
  <c r="G737" i="18"/>
  <c r="F737" i="18"/>
  <c r="E737" i="18"/>
  <c r="D737" i="18"/>
  <c r="M736" i="18"/>
  <c r="L736" i="18"/>
  <c r="K736" i="18"/>
  <c r="J736" i="18"/>
  <c r="I736" i="18"/>
  <c r="H736" i="18"/>
  <c r="G736" i="18"/>
  <c r="F736" i="18"/>
  <c r="E736" i="18"/>
  <c r="D736" i="18"/>
  <c r="M735" i="18"/>
  <c r="L735" i="18"/>
  <c r="K735" i="18"/>
  <c r="J735" i="18"/>
  <c r="I735" i="18"/>
  <c r="H735" i="18"/>
  <c r="G735" i="18"/>
  <c r="F735" i="18"/>
  <c r="E735" i="18"/>
  <c r="D735" i="18"/>
  <c r="M734" i="18"/>
  <c r="L734" i="18"/>
  <c r="K734" i="18"/>
  <c r="J734" i="18"/>
  <c r="I734" i="18"/>
  <c r="H734" i="18"/>
  <c r="G734" i="18"/>
  <c r="F734" i="18"/>
  <c r="E734" i="18"/>
  <c r="D734" i="18"/>
  <c r="M733" i="18"/>
  <c r="L733" i="18"/>
  <c r="K733" i="18"/>
  <c r="J733" i="18"/>
  <c r="I733" i="18"/>
  <c r="H733" i="18"/>
  <c r="G733" i="18"/>
  <c r="F733" i="18"/>
  <c r="E733" i="18"/>
  <c r="D733" i="18"/>
  <c r="M732" i="18"/>
  <c r="L732" i="18"/>
  <c r="K732" i="18"/>
  <c r="J732" i="18"/>
  <c r="I732" i="18"/>
  <c r="H732" i="18"/>
  <c r="G732" i="18"/>
  <c r="F732" i="18"/>
  <c r="E732" i="18"/>
  <c r="D732" i="18"/>
  <c r="M731" i="18"/>
  <c r="L731" i="18"/>
  <c r="K731" i="18"/>
  <c r="J731" i="18"/>
  <c r="I731" i="18"/>
  <c r="H731" i="18"/>
  <c r="G731" i="18"/>
  <c r="F731" i="18"/>
  <c r="E731" i="18"/>
  <c r="D731" i="18"/>
  <c r="M730" i="18"/>
  <c r="L730" i="18"/>
  <c r="K730" i="18"/>
  <c r="J730" i="18"/>
  <c r="I730" i="18"/>
  <c r="H730" i="18"/>
  <c r="G730" i="18"/>
  <c r="F730" i="18"/>
  <c r="E730" i="18"/>
  <c r="D730" i="18"/>
  <c r="M729" i="18"/>
  <c r="L729" i="18"/>
  <c r="K729" i="18"/>
  <c r="J729" i="18"/>
  <c r="I729" i="18"/>
  <c r="H729" i="18"/>
  <c r="G729" i="18"/>
  <c r="F729" i="18"/>
  <c r="E729" i="18"/>
  <c r="D729" i="18"/>
  <c r="M728" i="18"/>
  <c r="L728" i="18"/>
  <c r="K728" i="18"/>
  <c r="J728" i="18"/>
  <c r="I728" i="18"/>
  <c r="H728" i="18"/>
  <c r="G728" i="18"/>
  <c r="F728" i="18"/>
  <c r="E728" i="18"/>
  <c r="D728" i="18"/>
  <c r="M727" i="18"/>
  <c r="L727" i="18"/>
  <c r="K727" i="18"/>
  <c r="J727" i="18"/>
  <c r="I727" i="18"/>
  <c r="H727" i="18"/>
  <c r="G727" i="18"/>
  <c r="F727" i="18"/>
  <c r="E727" i="18"/>
  <c r="D727" i="18"/>
  <c r="M726" i="18"/>
  <c r="L726" i="18"/>
  <c r="K726" i="18"/>
  <c r="J726" i="18"/>
  <c r="I726" i="18"/>
  <c r="H726" i="18"/>
  <c r="G726" i="18"/>
  <c r="F726" i="18"/>
  <c r="E726" i="18"/>
  <c r="D726" i="18"/>
  <c r="M725" i="18"/>
  <c r="L725" i="18"/>
  <c r="K725" i="18"/>
  <c r="J725" i="18"/>
  <c r="I725" i="18"/>
  <c r="H725" i="18"/>
  <c r="G725" i="18"/>
  <c r="F725" i="18"/>
  <c r="E725" i="18"/>
  <c r="D725" i="18"/>
  <c r="M724" i="18"/>
  <c r="L724" i="18"/>
  <c r="K724" i="18"/>
  <c r="J724" i="18"/>
  <c r="I724" i="18"/>
  <c r="H724" i="18"/>
  <c r="G724" i="18"/>
  <c r="F724" i="18"/>
  <c r="E724" i="18"/>
  <c r="D724" i="18"/>
  <c r="M723" i="18"/>
  <c r="L723" i="18"/>
  <c r="K723" i="18"/>
  <c r="J723" i="18"/>
  <c r="I723" i="18"/>
  <c r="H723" i="18"/>
  <c r="G723" i="18"/>
  <c r="F723" i="18"/>
  <c r="E723" i="18"/>
  <c r="D723" i="18"/>
  <c r="M722" i="18"/>
  <c r="L722" i="18"/>
  <c r="K722" i="18"/>
  <c r="J722" i="18"/>
  <c r="I722" i="18"/>
  <c r="H722" i="18"/>
  <c r="G722" i="18"/>
  <c r="F722" i="18"/>
  <c r="E722" i="18"/>
  <c r="D722" i="18"/>
  <c r="M721" i="18"/>
  <c r="L721" i="18"/>
  <c r="K721" i="18"/>
  <c r="J721" i="18"/>
  <c r="I721" i="18"/>
  <c r="H721" i="18"/>
  <c r="G721" i="18"/>
  <c r="F721" i="18"/>
  <c r="E721" i="18"/>
  <c r="D721" i="18"/>
  <c r="M720" i="18"/>
  <c r="L720" i="18"/>
  <c r="K720" i="18"/>
  <c r="J720" i="18"/>
  <c r="I720" i="18"/>
  <c r="H720" i="18"/>
  <c r="G720" i="18"/>
  <c r="F720" i="18"/>
  <c r="E720" i="18"/>
  <c r="D720" i="18"/>
  <c r="M719" i="18"/>
  <c r="L719" i="18"/>
  <c r="K719" i="18"/>
  <c r="J719" i="18"/>
  <c r="I719" i="18"/>
  <c r="H719" i="18"/>
  <c r="G719" i="18"/>
  <c r="F719" i="18"/>
  <c r="E719" i="18"/>
  <c r="D719" i="18"/>
  <c r="M718" i="18"/>
  <c r="L718" i="18"/>
  <c r="K718" i="18"/>
  <c r="J718" i="18"/>
  <c r="I718" i="18"/>
  <c r="H718" i="18"/>
  <c r="G718" i="18"/>
  <c r="F718" i="18"/>
  <c r="E718" i="18"/>
  <c r="D718" i="18"/>
  <c r="M717" i="18"/>
  <c r="L717" i="18"/>
  <c r="K717" i="18"/>
  <c r="J717" i="18"/>
  <c r="I717" i="18"/>
  <c r="H717" i="18"/>
  <c r="G717" i="18"/>
  <c r="F717" i="18"/>
  <c r="E717" i="18"/>
  <c r="D717" i="18"/>
  <c r="M716" i="18"/>
  <c r="L716" i="18"/>
  <c r="K716" i="18"/>
  <c r="J716" i="18"/>
  <c r="I716" i="18"/>
  <c r="H716" i="18"/>
  <c r="G716" i="18"/>
  <c r="F716" i="18"/>
  <c r="E716" i="18"/>
  <c r="D716" i="18"/>
  <c r="M715" i="18"/>
  <c r="L715" i="18"/>
  <c r="K715" i="18"/>
  <c r="J715" i="18"/>
  <c r="I715" i="18"/>
  <c r="H715" i="18"/>
  <c r="G715" i="18"/>
  <c r="F715" i="18"/>
  <c r="E715" i="18"/>
  <c r="D715" i="18"/>
  <c r="M714" i="18"/>
  <c r="L714" i="18"/>
  <c r="K714" i="18"/>
  <c r="J714" i="18"/>
  <c r="I714" i="18"/>
  <c r="H714" i="18"/>
  <c r="G714" i="18"/>
  <c r="F714" i="18"/>
  <c r="E714" i="18"/>
  <c r="D714" i="18"/>
  <c r="M713" i="18"/>
  <c r="L713" i="18"/>
  <c r="K713" i="18"/>
  <c r="J713" i="18"/>
  <c r="I713" i="18"/>
  <c r="H713" i="18"/>
  <c r="G713" i="18"/>
  <c r="F713" i="18"/>
  <c r="E713" i="18"/>
  <c r="D713" i="18"/>
  <c r="M712" i="18"/>
  <c r="L712" i="18"/>
  <c r="K712" i="18"/>
  <c r="J712" i="18"/>
  <c r="I712" i="18"/>
  <c r="H712" i="18"/>
  <c r="G712" i="18"/>
  <c r="F712" i="18"/>
  <c r="E712" i="18"/>
  <c r="D712" i="18"/>
  <c r="M711" i="18"/>
  <c r="L711" i="18"/>
  <c r="K711" i="18"/>
  <c r="J711" i="18"/>
  <c r="I711" i="18"/>
  <c r="H711" i="18"/>
  <c r="G711" i="18"/>
  <c r="F711" i="18"/>
  <c r="E711" i="18"/>
  <c r="D711" i="18"/>
  <c r="M710" i="18"/>
  <c r="L710" i="18"/>
  <c r="K710" i="18"/>
  <c r="J710" i="18"/>
  <c r="I710" i="18"/>
  <c r="H710" i="18"/>
  <c r="G710" i="18"/>
  <c r="F710" i="18"/>
  <c r="E710" i="18"/>
  <c r="D710" i="18"/>
  <c r="M709" i="18"/>
  <c r="L709" i="18"/>
  <c r="K709" i="18"/>
  <c r="J709" i="18"/>
  <c r="I709" i="18"/>
  <c r="H709" i="18"/>
  <c r="G709" i="18"/>
  <c r="F709" i="18"/>
  <c r="E709" i="18"/>
  <c r="D709" i="18"/>
  <c r="M708" i="18"/>
  <c r="L708" i="18"/>
  <c r="K708" i="18"/>
  <c r="J708" i="18"/>
  <c r="I708" i="18"/>
  <c r="H708" i="18"/>
  <c r="G708" i="18"/>
  <c r="F708" i="18"/>
  <c r="E708" i="18"/>
  <c r="D708" i="18"/>
  <c r="M707" i="18"/>
  <c r="L707" i="18"/>
  <c r="K707" i="18"/>
  <c r="J707" i="18"/>
  <c r="I707" i="18"/>
  <c r="H707" i="18"/>
  <c r="G707" i="18"/>
  <c r="F707" i="18"/>
  <c r="E707" i="18"/>
  <c r="D707" i="18"/>
  <c r="M706" i="18"/>
  <c r="L706" i="18"/>
  <c r="K706" i="18"/>
  <c r="J706" i="18"/>
  <c r="I706" i="18"/>
  <c r="H706" i="18"/>
  <c r="G706" i="18"/>
  <c r="F706" i="18"/>
  <c r="E706" i="18"/>
  <c r="D706" i="18"/>
  <c r="M705" i="18"/>
  <c r="L705" i="18"/>
  <c r="K705" i="18"/>
  <c r="J705" i="18"/>
  <c r="I705" i="18"/>
  <c r="H705" i="18"/>
  <c r="G705" i="18"/>
  <c r="F705" i="18"/>
  <c r="E705" i="18"/>
  <c r="D705" i="18"/>
  <c r="M704" i="18"/>
  <c r="L704" i="18"/>
  <c r="K704" i="18"/>
  <c r="J704" i="18"/>
  <c r="I704" i="18"/>
  <c r="H704" i="18"/>
  <c r="G704" i="18"/>
  <c r="F704" i="18"/>
  <c r="E704" i="18"/>
  <c r="D704" i="18"/>
  <c r="M703" i="18"/>
  <c r="L703" i="18"/>
  <c r="K703" i="18"/>
  <c r="J703" i="18"/>
  <c r="I703" i="18"/>
  <c r="H703" i="18"/>
  <c r="G703" i="18"/>
  <c r="F703" i="18"/>
  <c r="E703" i="18"/>
  <c r="D703" i="18"/>
  <c r="M702" i="18"/>
  <c r="L702" i="18"/>
  <c r="K702" i="18"/>
  <c r="J702" i="18"/>
  <c r="I702" i="18"/>
  <c r="H702" i="18"/>
  <c r="G702" i="18"/>
  <c r="F702" i="18"/>
  <c r="E702" i="18"/>
  <c r="D702" i="18"/>
  <c r="M701" i="18"/>
  <c r="L701" i="18"/>
  <c r="K701" i="18"/>
  <c r="J701" i="18"/>
  <c r="I701" i="18"/>
  <c r="H701" i="18"/>
  <c r="G701" i="18"/>
  <c r="F701" i="18"/>
  <c r="E701" i="18"/>
  <c r="D701" i="18"/>
  <c r="M700" i="18"/>
  <c r="L700" i="18"/>
  <c r="K700" i="18"/>
  <c r="J700" i="18"/>
  <c r="I700" i="18"/>
  <c r="H700" i="18"/>
  <c r="G700" i="18"/>
  <c r="F700" i="18"/>
  <c r="E700" i="18"/>
  <c r="D700" i="18"/>
  <c r="M699" i="18"/>
  <c r="L699" i="18"/>
  <c r="K699" i="18"/>
  <c r="J699" i="18"/>
  <c r="I699" i="18"/>
  <c r="H699" i="18"/>
  <c r="G699" i="18"/>
  <c r="F699" i="18"/>
  <c r="E699" i="18"/>
  <c r="D699" i="18"/>
  <c r="M698" i="18"/>
  <c r="L698" i="18"/>
  <c r="K698" i="18"/>
  <c r="J698" i="18"/>
  <c r="I698" i="18"/>
  <c r="H698" i="18"/>
  <c r="G698" i="18"/>
  <c r="F698" i="18"/>
  <c r="E698" i="18"/>
  <c r="D698" i="18"/>
  <c r="M697" i="18"/>
  <c r="L697" i="18"/>
  <c r="K697" i="18"/>
  <c r="J697" i="18"/>
  <c r="I697" i="18"/>
  <c r="H697" i="18"/>
  <c r="G697" i="18"/>
  <c r="F697" i="18"/>
  <c r="E697" i="18"/>
  <c r="D697" i="18"/>
  <c r="M696" i="18"/>
  <c r="L696" i="18"/>
  <c r="K696" i="18"/>
  <c r="J696" i="18"/>
  <c r="I696" i="18"/>
  <c r="H696" i="18"/>
  <c r="G696" i="18"/>
  <c r="F696" i="18"/>
  <c r="E696" i="18"/>
  <c r="D696" i="18"/>
  <c r="M695" i="18"/>
  <c r="L695" i="18"/>
  <c r="K695" i="18"/>
  <c r="J695" i="18"/>
  <c r="I695" i="18"/>
  <c r="H695" i="18"/>
  <c r="G695" i="18"/>
  <c r="F695" i="18"/>
  <c r="E695" i="18"/>
  <c r="D695" i="18"/>
  <c r="M694" i="18"/>
  <c r="L694" i="18"/>
  <c r="K694" i="18"/>
  <c r="J694" i="18"/>
  <c r="I694" i="18"/>
  <c r="H694" i="18"/>
  <c r="G694" i="18"/>
  <c r="F694" i="18"/>
  <c r="E694" i="18"/>
  <c r="D694" i="18"/>
  <c r="M693" i="18"/>
  <c r="L693" i="18"/>
  <c r="K693" i="18"/>
  <c r="J693" i="18"/>
  <c r="I693" i="18"/>
  <c r="H693" i="18"/>
  <c r="G693" i="18"/>
  <c r="F693" i="18"/>
  <c r="E693" i="18"/>
  <c r="D693" i="18"/>
  <c r="M692" i="18"/>
  <c r="L692" i="18"/>
  <c r="K692" i="18"/>
  <c r="J692" i="18"/>
  <c r="I692" i="18"/>
  <c r="H692" i="18"/>
  <c r="G692" i="18"/>
  <c r="F692" i="18"/>
  <c r="E692" i="18"/>
  <c r="D692" i="18"/>
  <c r="M691" i="18"/>
  <c r="L691" i="18"/>
  <c r="K691" i="18"/>
  <c r="J691" i="18"/>
  <c r="I691" i="18"/>
  <c r="H691" i="18"/>
  <c r="G691" i="18"/>
  <c r="F691" i="18"/>
  <c r="E691" i="18"/>
  <c r="D691" i="18"/>
  <c r="M690" i="18"/>
  <c r="L690" i="18"/>
  <c r="K690" i="18"/>
  <c r="J690" i="18"/>
  <c r="I690" i="18"/>
  <c r="H690" i="18"/>
  <c r="G690" i="18"/>
  <c r="F690" i="18"/>
  <c r="E690" i="18"/>
  <c r="D690" i="18"/>
  <c r="M689" i="18"/>
  <c r="L689" i="18"/>
  <c r="K689" i="18"/>
  <c r="J689" i="18"/>
  <c r="I689" i="18"/>
  <c r="H689" i="18"/>
  <c r="G689" i="18"/>
  <c r="F689" i="18"/>
  <c r="E689" i="18"/>
  <c r="D689" i="18"/>
  <c r="M688" i="18"/>
  <c r="L688" i="18"/>
  <c r="K688" i="18"/>
  <c r="J688" i="18"/>
  <c r="I688" i="18"/>
  <c r="H688" i="18"/>
  <c r="G688" i="18"/>
  <c r="F688" i="18"/>
  <c r="E688" i="18"/>
  <c r="D688" i="18"/>
  <c r="M687" i="18"/>
  <c r="L687" i="18"/>
  <c r="K687" i="18"/>
  <c r="J687" i="18"/>
  <c r="I687" i="18"/>
  <c r="H687" i="18"/>
  <c r="G687" i="18"/>
  <c r="F687" i="18"/>
  <c r="E687" i="18"/>
  <c r="D687" i="18"/>
  <c r="M686" i="18"/>
  <c r="L686" i="18"/>
  <c r="K686" i="18"/>
  <c r="J686" i="18"/>
  <c r="I686" i="18"/>
  <c r="H686" i="18"/>
  <c r="G686" i="18"/>
  <c r="F686" i="18"/>
  <c r="E686" i="18"/>
  <c r="D686" i="18"/>
  <c r="M685" i="18"/>
  <c r="L685" i="18"/>
  <c r="K685" i="18"/>
  <c r="J685" i="18"/>
  <c r="I685" i="18"/>
  <c r="H685" i="18"/>
  <c r="G685" i="18"/>
  <c r="F685" i="18"/>
  <c r="E685" i="18"/>
  <c r="D685" i="18"/>
  <c r="M684" i="18"/>
  <c r="L684" i="18"/>
  <c r="K684" i="18"/>
  <c r="J684" i="18"/>
  <c r="I684" i="18"/>
  <c r="H684" i="18"/>
  <c r="G684" i="18"/>
  <c r="F684" i="18"/>
  <c r="E684" i="18"/>
  <c r="D684" i="18"/>
  <c r="M683" i="18"/>
  <c r="L683" i="18"/>
  <c r="K683" i="18"/>
  <c r="J683" i="18"/>
  <c r="I683" i="18"/>
  <c r="H683" i="18"/>
  <c r="G683" i="18"/>
  <c r="F683" i="18"/>
  <c r="E683" i="18"/>
  <c r="D683" i="18"/>
  <c r="M682" i="18"/>
  <c r="L682" i="18"/>
  <c r="K682" i="18"/>
  <c r="J682" i="18"/>
  <c r="I682" i="18"/>
  <c r="H682" i="18"/>
  <c r="G682" i="18"/>
  <c r="F682" i="18"/>
  <c r="E682" i="18"/>
  <c r="D682" i="18"/>
  <c r="M681" i="18"/>
  <c r="L681" i="18"/>
  <c r="K681" i="18"/>
  <c r="J681" i="18"/>
  <c r="I681" i="18"/>
  <c r="H681" i="18"/>
  <c r="G681" i="18"/>
  <c r="F681" i="18"/>
  <c r="E681" i="18"/>
  <c r="D681" i="18"/>
  <c r="M680" i="18"/>
  <c r="L680" i="18"/>
  <c r="K680" i="18"/>
  <c r="J680" i="18"/>
  <c r="I680" i="18"/>
  <c r="H680" i="18"/>
  <c r="G680" i="18"/>
  <c r="F680" i="18"/>
  <c r="E680" i="18"/>
  <c r="D680" i="18"/>
  <c r="M679" i="18"/>
  <c r="L679" i="18"/>
  <c r="K679" i="18"/>
  <c r="J679" i="18"/>
  <c r="I679" i="18"/>
  <c r="H679" i="18"/>
  <c r="G679" i="18"/>
  <c r="F679" i="18"/>
  <c r="E679" i="18"/>
  <c r="D679" i="18"/>
  <c r="M678" i="18"/>
  <c r="L678" i="18"/>
  <c r="K678" i="18"/>
  <c r="J678" i="18"/>
  <c r="I678" i="18"/>
  <c r="H678" i="18"/>
  <c r="G678" i="18"/>
  <c r="F678" i="18"/>
  <c r="E678" i="18"/>
  <c r="D678" i="18"/>
  <c r="M677" i="18"/>
  <c r="L677" i="18"/>
  <c r="K677" i="18"/>
  <c r="J677" i="18"/>
  <c r="I677" i="18"/>
  <c r="H677" i="18"/>
  <c r="G677" i="18"/>
  <c r="F677" i="18"/>
  <c r="E677" i="18"/>
  <c r="D677" i="18"/>
  <c r="M676" i="18"/>
  <c r="L676" i="18"/>
  <c r="K676" i="18"/>
  <c r="J676" i="18"/>
  <c r="I676" i="18"/>
  <c r="H676" i="18"/>
  <c r="G676" i="18"/>
  <c r="F676" i="18"/>
  <c r="E676" i="18"/>
  <c r="D676" i="18"/>
  <c r="M675" i="18"/>
  <c r="L675" i="18"/>
  <c r="K675" i="18"/>
  <c r="J675" i="18"/>
  <c r="I675" i="18"/>
  <c r="H675" i="18"/>
  <c r="G675" i="18"/>
  <c r="F675" i="18"/>
  <c r="E675" i="18"/>
  <c r="D675" i="18"/>
  <c r="M674" i="18"/>
  <c r="L674" i="18"/>
  <c r="K674" i="18"/>
  <c r="J674" i="18"/>
  <c r="I674" i="18"/>
  <c r="H674" i="18"/>
  <c r="G674" i="18"/>
  <c r="F674" i="18"/>
  <c r="E674" i="18"/>
  <c r="D674" i="18"/>
  <c r="M673" i="18"/>
  <c r="L673" i="18"/>
  <c r="K673" i="18"/>
  <c r="J673" i="18"/>
  <c r="I673" i="18"/>
  <c r="H673" i="18"/>
  <c r="G673" i="18"/>
  <c r="F673" i="18"/>
  <c r="E673" i="18"/>
  <c r="D673" i="18"/>
  <c r="M672" i="18"/>
  <c r="L672" i="18"/>
  <c r="K672" i="18"/>
  <c r="J672" i="18"/>
  <c r="I672" i="18"/>
  <c r="H672" i="18"/>
  <c r="G672" i="18"/>
  <c r="F672" i="18"/>
  <c r="E672" i="18"/>
  <c r="D672" i="18"/>
  <c r="M671" i="18"/>
  <c r="L671" i="18"/>
  <c r="K671" i="18"/>
  <c r="J671" i="18"/>
  <c r="I671" i="18"/>
  <c r="H671" i="18"/>
  <c r="G671" i="18"/>
  <c r="F671" i="18"/>
  <c r="E671" i="18"/>
  <c r="D671" i="18"/>
  <c r="M670" i="18"/>
  <c r="L670" i="18"/>
  <c r="K670" i="18"/>
  <c r="J670" i="18"/>
  <c r="I670" i="18"/>
  <c r="H670" i="18"/>
  <c r="G670" i="18"/>
  <c r="F670" i="18"/>
  <c r="E670" i="18"/>
  <c r="D670" i="18"/>
  <c r="M669" i="18"/>
  <c r="L669" i="18"/>
  <c r="K669" i="18"/>
  <c r="J669" i="18"/>
  <c r="I669" i="18"/>
  <c r="H669" i="18"/>
  <c r="G669" i="18"/>
  <c r="F669" i="18"/>
  <c r="E669" i="18"/>
  <c r="D669" i="18"/>
  <c r="M668" i="18"/>
  <c r="L668" i="18"/>
  <c r="K668" i="18"/>
  <c r="J668" i="18"/>
  <c r="I668" i="18"/>
  <c r="H668" i="18"/>
  <c r="G668" i="18"/>
  <c r="F668" i="18"/>
  <c r="E668" i="18"/>
  <c r="D668" i="18"/>
  <c r="M667" i="18"/>
  <c r="L667" i="18"/>
  <c r="K667" i="18"/>
  <c r="J667" i="18"/>
  <c r="I667" i="18"/>
  <c r="H667" i="18"/>
  <c r="G667" i="18"/>
  <c r="F667" i="18"/>
  <c r="E667" i="18"/>
  <c r="D667" i="18"/>
  <c r="M666" i="18"/>
  <c r="L666" i="18"/>
  <c r="K666" i="18"/>
  <c r="J666" i="18"/>
  <c r="I666" i="18"/>
  <c r="H666" i="18"/>
  <c r="G666" i="18"/>
  <c r="F666" i="18"/>
  <c r="E666" i="18"/>
  <c r="D666" i="18"/>
  <c r="M665" i="18"/>
  <c r="L665" i="18"/>
  <c r="K665" i="18"/>
  <c r="J665" i="18"/>
  <c r="I665" i="18"/>
  <c r="H665" i="18"/>
  <c r="G665" i="18"/>
  <c r="F665" i="18"/>
  <c r="E665" i="18"/>
  <c r="D665" i="18"/>
  <c r="M664" i="18"/>
  <c r="L664" i="18"/>
  <c r="K664" i="18"/>
  <c r="J664" i="18"/>
  <c r="I664" i="18"/>
  <c r="H664" i="18"/>
  <c r="G664" i="18"/>
  <c r="F664" i="18"/>
  <c r="E664" i="18"/>
  <c r="D664" i="18"/>
  <c r="M663" i="18"/>
  <c r="L663" i="18"/>
  <c r="K663" i="18"/>
  <c r="J663" i="18"/>
  <c r="I663" i="18"/>
  <c r="H663" i="18"/>
  <c r="G663" i="18"/>
  <c r="F663" i="18"/>
  <c r="E663" i="18"/>
  <c r="D663" i="18"/>
  <c r="M662" i="18"/>
  <c r="L662" i="18"/>
  <c r="K662" i="18"/>
  <c r="J662" i="18"/>
  <c r="I662" i="18"/>
  <c r="H662" i="18"/>
  <c r="G662" i="18"/>
  <c r="F662" i="18"/>
  <c r="E662" i="18"/>
  <c r="D662" i="18"/>
  <c r="M661" i="18"/>
  <c r="L661" i="18"/>
  <c r="K661" i="18"/>
  <c r="J661" i="18"/>
  <c r="I661" i="18"/>
  <c r="H661" i="18"/>
  <c r="G661" i="18"/>
  <c r="F661" i="18"/>
  <c r="E661" i="18"/>
  <c r="D661" i="18"/>
  <c r="M660" i="18"/>
  <c r="L660" i="18"/>
  <c r="K660" i="18"/>
  <c r="J660" i="18"/>
  <c r="I660" i="18"/>
  <c r="H660" i="18"/>
  <c r="G660" i="18"/>
  <c r="F660" i="18"/>
  <c r="E660" i="18"/>
  <c r="D660" i="18"/>
  <c r="M659" i="18"/>
  <c r="L659" i="18"/>
  <c r="K659" i="18"/>
  <c r="J659" i="18"/>
  <c r="I659" i="18"/>
  <c r="H659" i="18"/>
  <c r="G659" i="18"/>
  <c r="F659" i="18"/>
  <c r="E659" i="18"/>
  <c r="D659" i="18"/>
  <c r="M658" i="18"/>
  <c r="L658" i="18"/>
  <c r="K658" i="18"/>
  <c r="J658" i="18"/>
  <c r="I658" i="18"/>
  <c r="H658" i="18"/>
  <c r="G658" i="18"/>
  <c r="F658" i="18"/>
  <c r="E658" i="18"/>
  <c r="D658" i="18"/>
  <c r="M657" i="18"/>
  <c r="L657" i="18"/>
  <c r="K657" i="18"/>
  <c r="J657" i="18"/>
  <c r="I657" i="18"/>
  <c r="H657" i="18"/>
  <c r="G657" i="18"/>
  <c r="F657" i="18"/>
  <c r="E657" i="18"/>
  <c r="D657" i="18"/>
  <c r="M656" i="18"/>
  <c r="L656" i="18"/>
  <c r="K656" i="18"/>
  <c r="J656" i="18"/>
  <c r="I656" i="18"/>
  <c r="H656" i="18"/>
  <c r="G656" i="18"/>
  <c r="F656" i="18"/>
  <c r="E656" i="18"/>
  <c r="D656" i="18"/>
  <c r="M655" i="18"/>
  <c r="L655" i="18"/>
  <c r="K655" i="18"/>
  <c r="J655" i="18"/>
  <c r="I655" i="18"/>
  <c r="H655" i="18"/>
  <c r="G655" i="18"/>
  <c r="F655" i="18"/>
  <c r="E655" i="18"/>
  <c r="D655" i="18"/>
  <c r="M654" i="18"/>
  <c r="L654" i="18"/>
  <c r="K654" i="18"/>
  <c r="J654" i="18"/>
  <c r="I654" i="18"/>
  <c r="H654" i="18"/>
  <c r="G654" i="18"/>
  <c r="F654" i="18"/>
  <c r="E654" i="18"/>
  <c r="D654" i="18"/>
  <c r="M653" i="18"/>
  <c r="L653" i="18"/>
  <c r="K653" i="18"/>
  <c r="J653" i="18"/>
  <c r="I653" i="18"/>
  <c r="H653" i="18"/>
  <c r="G653" i="18"/>
  <c r="F653" i="18"/>
  <c r="E653" i="18"/>
  <c r="D653" i="18"/>
  <c r="M652" i="18"/>
  <c r="L652" i="18"/>
  <c r="K652" i="18"/>
  <c r="J652" i="18"/>
  <c r="I652" i="18"/>
  <c r="H652" i="18"/>
  <c r="G652" i="18"/>
  <c r="F652" i="18"/>
  <c r="E652" i="18"/>
  <c r="D652" i="18"/>
  <c r="M651" i="18"/>
  <c r="L651" i="18"/>
  <c r="K651" i="18"/>
  <c r="J651" i="18"/>
  <c r="I651" i="18"/>
  <c r="H651" i="18"/>
  <c r="G651" i="18"/>
  <c r="F651" i="18"/>
  <c r="E651" i="18"/>
  <c r="D651" i="18"/>
  <c r="M650" i="18"/>
  <c r="L650" i="18"/>
  <c r="K650" i="18"/>
  <c r="J650" i="18"/>
  <c r="I650" i="18"/>
  <c r="H650" i="18"/>
  <c r="G650" i="18"/>
  <c r="F650" i="18"/>
  <c r="E650" i="18"/>
  <c r="D650" i="18"/>
  <c r="M649" i="18"/>
  <c r="L649" i="18"/>
  <c r="K649" i="18"/>
  <c r="J649" i="18"/>
  <c r="I649" i="18"/>
  <c r="H649" i="18"/>
  <c r="G649" i="18"/>
  <c r="F649" i="18"/>
  <c r="E649" i="18"/>
  <c r="D649" i="18"/>
  <c r="M648" i="18"/>
  <c r="L648" i="18"/>
  <c r="K648" i="18"/>
  <c r="J648" i="18"/>
  <c r="I648" i="18"/>
  <c r="H648" i="18"/>
  <c r="G648" i="18"/>
  <c r="F648" i="18"/>
  <c r="E648" i="18"/>
  <c r="D648" i="18"/>
  <c r="M647" i="18"/>
  <c r="L647" i="18"/>
  <c r="K647" i="18"/>
  <c r="J647" i="18"/>
  <c r="I647" i="18"/>
  <c r="H647" i="18"/>
  <c r="G647" i="18"/>
  <c r="F647" i="18"/>
  <c r="E647" i="18"/>
  <c r="D647" i="18"/>
  <c r="M646" i="18"/>
  <c r="L646" i="18"/>
  <c r="K646" i="18"/>
  <c r="J646" i="18"/>
  <c r="I646" i="18"/>
  <c r="H646" i="18"/>
  <c r="G646" i="18"/>
  <c r="F646" i="18"/>
  <c r="E646" i="18"/>
  <c r="D646" i="18"/>
  <c r="M645" i="18"/>
  <c r="L645" i="18"/>
  <c r="K645" i="18"/>
  <c r="J645" i="18"/>
  <c r="I645" i="18"/>
  <c r="H645" i="18"/>
  <c r="G645" i="18"/>
  <c r="F645" i="18"/>
  <c r="E645" i="18"/>
  <c r="D645" i="18"/>
  <c r="M644" i="18"/>
  <c r="L644" i="18"/>
  <c r="K644" i="18"/>
  <c r="J644" i="18"/>
  <c r="I644" i="18"/>
  <c r="H644" i="18"/>
  <c r="G644" i="18"/>
  <c r="F644" i="18"/>
  <c r="E644" i="18"/>
  <c r="D644" i="18"/>
  <c r="M643" i="18"/>
  <c r="L643" i="18"/>
  <c r="K643" i="18"/>
  <c r="J643" i="18"/>
  <c r="I643" i="18"/>
  <c r="H643" i="18"/>
  <c r="G643" i="18"/>
  <c r="F643" i="18"/>
  <c r="E643" i="18"/>
  <c r="D643" i="18"/>
  <c r="M642" i="18"/>
  <c r="L642" i="18"/>
  <c r="K642" i="18"/>
  <c r="J642" i="18"/>
  <c r="I642" i="18"/>
  <c r="H642" i="18"/>
  <c r="G642" i="18"/>
  <c r="F642" i="18"/>
  <c r="E642" i="18"/>
  <c r="D642" i="18"/>
  <c r="M641" i="18"/>
  <c r="L641" i="18"/>
  <c r="K641" i="18"/>
  <c r="J641" i="18"/>
  <c r="I641" i="18"/>
  <c r="H641" i="18"/>
  <c r="G641" i="18"/>
  <c r="F641" i="18"/>
  <c r="E641" i="18"/>
  <c r="D641" i="18"/>
  <c r="M640" i="18"/>
  <c r="L640" i="18"/>
  <c r="K640" i="18"/>
  <c r="J640" i="18"/>
  <c r="I640" i="18"/>
  <c r="H640" i="18"/>
  <c r="G640" i="18"/>
  <c r="F640" i="18"/>
  <c r="E640" i="18"/>
  <c r="D640" i="18"/>
  <c r="M639" i="18"/>
  <c r="L639" i="18"/>
  <c r="K639" i="18"/>
  <c r="J639" i="18"/>
  <c r="I639" i="18"/>
  <c r="H639" i="18"/>
  <c r="G639" i="18"/>
  <c r="F639" i="18"/>
  <c r="E639" i="18"/>
  <c r="D639" i="18"/>
  <c r="M638" i="18"/>
  <c r="L638" i="18"/>
  <c r="K638" i="18"/>
  <c r="J638" i="18"/>
  <c r="I638" i="18"/>
  <c r="H638" i="18"/>
  <c r="G638" i="18"/>
  <c r="F638" i="18"/>
  <c r="E638" i="18"/>
  <c r="D638" i="18"/>
  <c r="M637" i="18"/>
  <c r="L637" i="18"/>
  <c r="K637" i="18"/>
  <c r="J637" i="18"/>
  <c r="I637" i="18"/>
  <c r="H637" i="18"/>
  <c r="G637" i="18"/>
  <c r="F637" i="18"/>
  <c r="E637" i="18"/>
  <c r="D637" i="18"/>
  <c r="M636" i="18"/>
  <c r="L636" i="18"/>
  <c r="K636" i="18"/>
  <c r="J636" i="18"/>
  <c r="I636" i="18"/>
  <c r="H636" i="18"/>
  <c r="G636" i="18"/>
  <c r="F636" i="18"/>
  <c r="E636" i="18"/>
  <c r="D636" i="18"/>
  <c r="M635" i="18"/>
  <c r="L635" i="18"/>
  <c r="K635" i="18"/>
  <c r="J635" i="18"/>
  <c r="I635" i="18"/>
  <c r="H635" i="18"/>
  <c r="G635" i="18"/>
  <c r="F635" i="18"/>
  <c r="E635" i="18"/>
  <c r="D635" i="18"/>
  <c r="M634" i="18"/>
  <c r="L634" i="18"/>
  <c r="K634" i="18"/>
  <c r="J634" i="18"/>
  <c r="I634" i="18"/>
  <c r="H634" i="18"/>
  <c r="G634" i="18"/>
  <c r="F634" i="18"/>
  <c r="E634" i="18"/>
  <c r="D634" i="18"/>
  <c r="M633" i="18"/>
  <c r="L633" i="18"/>
  <c r="K633" i="18"/>
  <c r="J633" i="18"/>
  <c r="I633" i="18"/>
  <c r="H633" i="18"/>
  <c r="G633" i="18"/>
  <c r="F633" i="18"/>
  <c r="E633" i="18"/>
  <c r="D633" i="18"/>
  <c r="M632" i="18"/>
  <c r="L632" i="18"/>
  <c r="K632" i="18"/>
  <c r="J632" i="18"/>
  <c r="I632" i="18"/>
  <c r="H632" i="18"/>
  <c r="G632" i="18"/>
  <c r="F632" i="18"/>
  <c r="E632" i="18"/>
  <c r="D632" i="18"/>
  <c r="M631" i="18"/>
  <c r="L631" i="18"/>
  <c r="K631" i="18"/>
  <c r="J631" i="18"/>
  <c r="I631" i="18"/>
  <c r="H631" i="18"/>
  <c r="G631" i="18"/>
  <c r="F631" i="18"/>
  <c r="E631" i="18"/>
  <c r="D631" i="18"/>
  <c r="M630" i="18"/>
  <c r="L630" i="18"/>
  <c r="K630" i="18"/>
  <c r="J630" i="18"/>
  <c r="I630" i="18"/>
  <c r="H630" i="18"/>
  <c r="G630" i="18"/>
  <c r="F630" i="18"/>
  <c r="E630" i="18"/>
  <c r="D630" i="18"/>
  <c r="M629" i="18"/>
  <c r="L629" i="18"/>
  <c r="K629" i="18"/>
  <c r="J629" i="18"/>
  <c r="I629" i="18"/>
  <c r="H629" i="18"/>
  <c r="G629" i="18"/>
  <c r="F629" i="18"/>
  <c r="E629" i="18"/>
  <c r="D629" i="18"/>
  <c r="M628" i="18"/>
  <c r="L628" i="18"/>
  <c r="K628" i="18"/>
  <c r="J628" i="18"/>
  <c r="I628" i="18"/>
  <c r="H628" i="18"/>
  <c r="G628" i="18"/>
  <c r="F628" i="18"/>
  <c r="E628" i="18"/>
  <c r="D628" i="18"/>
  <c r="M627" i="18"/>
  <c r="L627" i="18"/>
  <c r="K627" i="18"/>
  <c r="J627" i="18"/>
  <c r="I627" i="18"/>
  <c r="H627" i="18"/>
  <c r="G627" i="18"/>
  <c r="F627" i="18"/>
  <c r="E627" i="18"/>
  <c r="D627" i="18"/>
  <c r="M626" i="18"/>
  <c r="L626" i="18"/>
  <c r="K626" i="18"/>
  <c r="J626" i="18"/>
  <c r="I626" i="18"/>
  <c r="H626" i="18"/>
  <c r="G626" i="18"/>
  <c r="F626" i="18"/>
  <c r="E626" i="18"/>
  <c r="D626" i="18"/>
  <c r="M625" i="18"/>
  <c r="L625" i="18"/>
  <c r="K625" i="18"/>
  <c r="J625" i="18"/>
  <c r="I625" i="18"/>
  <c r="H625" i="18"/>
  <c r="G625" i="18"/>
  <c r="F625" i="18"/>
  <c r="E625" i="18"/>
  <c r="D625" i="18"/>
  <c r="M624" i="18"/>
  <c r="L624" i="18"/>
  <c r="K624" i="18"/>
  <c r="J624" i="18"/>
  <c r="I624" i="18"/>
  <c r="H624" i="18"/>
  <c r="G624" i="18"/>
  <c r="F624" i="18"/>
  <c r="E624" i="18"/>
  <c r="D624" i="18"/>
  <c r="M623" i="18"/>
  <c r="L623" i="18"/>
  <c r="K623" i="18"/>
  <c r="J623" i="18"/>
  <c r="I623" i="18"/>
  <c r="H623" i="18"/>
  <c r="G623" i="18"/>
  <c r="F623" i="18"/>
  <c r="E623" i="18"/>
  <c r="D623" i="18"/>
  <c r="M622" i="18"/>
  <c r="L622" i="18"/>
  <c r="K622" i="18"/>
  <c r="J622" i="18"/>
  <c r="I622" i="18"/>
  <c r="H622" i="18"/>
  <c r="G622" i="18"/>
  <c r="F622" i="18"/>
  <c r="E622" i="18"/>
  <c r="D622" i="18"/>
  <c r="M621" i="18"/>
  <c r="L621" i="18"/>
  <c r="K621" i="18"/>
  <c r="J621" i="18"/>
  <c r="I621" i="18"/>
  <c r="H621" i="18"/>
  <c r="G621" i="18"/>
  <c r="F621" i="18"/>
  <c r="E621" i="18"/>
  <c r="D621" i="18"/>
  <c r="M620" i="18"/>
  <c r="L620" i="18"/>
  <c r="K620" i="18"/>
  <c r="J620" i="18"/>
  <c r="I620" i="18"/>
  <c r="H620" i="18"/>
  <c r="G620" i="18"/>
  <c r="F620" i="18"/>
  <c r="E620" i="18"/>
  <c r="D620" i="18"/>
  <c r="M619" i="18"/>
  <c r="L619" i="18"/>
  <c r="K619" i="18"/>
  <c r="J619" i="18"/>
  <c r="I619" i="18"/>
  <c r="H619" i="18"/>
  <c r="G619" i="18"/>
  <c r="F619" i="18"/>
  <c r="E619" i="18"/>
  <c r="D619" i="18"/>
  <c r="M618" i="18"/>
  <c r="L618" i="18"/>
  <c r="K618" i="18"/>
  <c r="J618" i="18"/>
  <c r="I618" i="18"/>
  <c r="H618" i="18"/>
  <c r="G618" i="18"/>
  <c r="F618" i="18"/>
  <c r="E618" i="18"/>
  <c r="D618" i="18"/>
  <c r="M617" i="18"/>
  <c r="L617" i="18"/>
  <c r="K617" i="18"/>
  <c r="J617" i="18"/>
  <c r="I617" i="18"/>
  <c r="H617" i="18"/>
  <c r="G617" i="18"/>
  <c r="F617" i="18"/>
  <c r="E617" i="18"/>
  <c r="D617" i="18"/>
  <c r="M616" i="18"/>
  <c r="L616" i="18"/>
  <c r="K616" i="18"/>
  <c r="J616" i="18"/>
  <c r="I616" i="18"/>
  <c r="H616" i="18"/>
  <c r="G616" i="18"/>
  <c r="F616" i="18"/>
  <c r="E616" i="18"/>
  <c r="D616" i="18"/>
  <c r="M615" i="18"/>
  <c r="L615" i="18"/>
  <c r="K615" i="18"/>
  <c r="J615" i="18"/>
  <c r="I615" i="18"/>
  <c r="H615" i="18"/>
  <c r="G615" i="18"/>
  <c r="F615" i="18"/>
  <c r="E615" i="18"/>
  <c r="D615" i="18"/>
  <c r="M614" i="18"/>
  <c r="L614" i="18"/>
  <c r="K614" i="18"/>
  <c r="J614" i="18"/>
  <c r="I614" i="18"/>
  <c r="H614" i="18"/>
  <c r="G614" i="18"/>
  <c r="F614" i="18"/>
  <c r="E614" i="18"/>
  <c r="D614" i="18"/>
  <c r="M613" i="18"/>
  <c r="L613" i="18"/>
  <c r="K613" i="18"/>
  <c r="J613" i="18"/>
  <c r="I613" i="18"/>
  <c r="H613" i="18"/>
  <c r="G613" i="18"/>
  <c r="F613" i="18"/>
  <c r="E613" i="18"/>
  <c r="D613" i="18"/>
  <c r="M612" i="18"/>
  <c r="L612" i="18"/>
  <c r="K612" i="18"/>
  <c r="J612" i="18"/>
  <c r="I612" i="18"/>
  <c r="H612" i="18"/>
  <c r="G612" i="18"/>
  <c r="F612" i="18"/>
  <c r="E612" i="18"/>
  <c r="D612" i="18"/>
  <c r="M611" i="18"/>
  <c r="L611" i="18"/>
  <c r="K611" i="18"/>
  <c r="J611" i="18"/>
  <c r="I611" i="18"/>
  <c r="H611" i="18"/>
  <c r="G611" i="18"/>
  <c r="F611" i="18"/>
  <c r="E611" i="18"/>
  <c r="D611" i="18"/>
  <c r="M610" i="18"/>
  <c r="L610" i="18"/>
  <c r="K610" i="18"/>
  <c r="J610" i="18"/>
  <c r="I610" i="18"/>
  <c r="H610" i="18"/>
  <c r="G610" i="18"/>
  <c r="F610" i="18"/>
  <c r="E610" i="18"/>
  <c r="D610" i="18"/>
  <c r="M609" i="18"/>
  <c r="L609" i="18"/>
  <c r="K609" i="18"/>
  <c r="J609" i="18"/>
  <c r="I609" i="18"/>
  <c r="H609" i="18"/>
  <c r="G609" i="18"/>
  <c r="F609" i="18"/>
  <c r="E609" i="18"/>
  <c r="D609" i="18"/>
  <c r="M608" i="18"/>
  <c r="L608" i="18"/>
  <c r="K608" i="18"/>
  <c r="J608" i="18"/>
  <c r="I608" i="18"/>
  <c r="H608" i="18"/>
  <c r="G608" i="18"/>
  <c r="F608" i="18"/>
  <c r="E608" i="18"/>
  <c r="D608" i="18"/>
  <c r="M607" i="18"/>
  <c r="L607" i="18"/>
  <c r="K607" i="18"/>
  <c r="J607" i="18"/>
  <c r="I607" i="18"/>
  <c r="H607" i="18"/>
  <c r="G607" i="18"/>
  <c r="F607" i="18"/>
  <c r="E607" i="18"/>
  <c r="D607" i="18"/>
  <c r="M606" i="18"/>
  <c r="L606" i="18"/>
  <c r="K606" i="18"/>
  <c r="J606" i="18"/>
  <c r="I606" i="18"/>
  <c r="H606" i="18"/>
  <c r="G606" i="18"/>
  <c r="F606" i="18"/>
  <c r="E606" i="18"/>
  <c r="D606" i="18"/>
  <c r="M605" i="18"/>
  <c r="L605" i="18"/>
  <c r="K605" i="18"/>
  <c r="J605" i="18"/>
  <c r="I605" i="18"/>
  <c r="H605" i="18"/>
  <c r="G605" i="18"/>
  <c r="F605" i="18"/>
  <c r="E605" i="18"/>
  <c r="D605" i="18"/>
  <c r="M604" i="18"/>
  <c r="L604" i="18"/>
  <c r="K604" i="18"/>
  <c r="J604" i="18"/>
  <c r="I604" i="18"/>
  <c r="H604" i="18"/>
  <c r="G604" i="18"/>
  <c r="F604" i="18"/>
  <c r="E604" i="18"/>
  <c r="D604" i="18"/>
  <c r="M603" i="18"/>
  <c r="L603" i="18"/>
  <c r="K603" i="18"/>
  <c r="J603" i="18"/>
  <c r="I603" i="18"/>
  <c r="H603" i="18"/>
  <c r="G603" i="18"/>
  <c r="F603" i="18"/>
  <c r="E603" i="18"/>
  <c r="D603" i="18"/>
  <c r="M602" i="18"/>
  <c r="L602" i="18"/>
  <c r="K602" i="18"/>
  <c r="J602" i="18"/>
  <c r="I602" i="18"/>
  <c r="H602" i="18"/>
  <c r="G602" i="18"/>
  <c r="F602" i="18"/>
  <c r="E602" i="18"/>
  <c r="D602" i="18"/>
  <c r="M601" i="18"/>
  <c r="L601" i="18"/>
  <c r="K601" i="18"/>
  <c r="J601" i="18"/>
  <c r="I601" i="18"/>
  <c r="H601" i="18"/>
  <c r="G601" i="18"/>
  <c r="F601" i="18"/>
  <c r="E601" i="18"/>
  <c r="D601" i="18"/>
  <c r="M600" i="18"/>
  <c r="L600" i="18"/>
  <c r="K600" i="18"/>
  <c r="J600" i="18"/>
  <c r="I600" i="18"/>
  <c r="H600" i="18"/>
  <c r="G600" i="18"/>
  <c r="F600" i="18"/>
  <c r="E600" i="18"/>
  <c r="D600" i="18"/>
  <c r="M599" i="18"/>
  <c r="L599" i="18"/>
  <c r="K599" i="18"/>
  <c r="J599" i="18"/>
  <c r="I599" i="18"/>
  <c r="H599" i="18"/>
  <c r="G599" i="18"/>
  <c r="F599" i="18"/>
  <c r="E599" i="18"/>
  <c r="D599" i="18"/>
  <c r="M598" i="18"/>
  <c r="L598" i="18"/>
  <c r="K598" i="18"/>
  <c r="J598" i="18"/>
  <c r="I598" i="18"/>
  <c r="H598" i="18"/>
  <c r="G598" i="18"/>
  <c r="F598" i="18"/>
  <c r="E598" i="18"/>
  <c r="D598" i="18"/>
  <c r="M597" i="18"/>
  <c r="L597" i="18"/>
  <c r="K597" i="18"/>
  <c r="J597" i="18"/>
  <c r="I597" i="18"/>
  <c r="H597" i="18"/>
  <c r="G597" i="18"/>
  <c r="F597" i="18"/>
  <c r="E597" i="18"/>
  <c r="D597" i="18"/>
  <c r="M596" i="18"/>
  <c r="L596" i="18"/>
  <c r="K596" i="18"/>
  <c r="J596" i="18"/>
  <c r="I596" i="18"/>
  <c r="H596" i="18"/>
  <c r="G596" i="18"/>
  <c r="F596" i="18"/>
  <c r="E596" i="18"/>
  <c r="D596" i="18"/>
  <c r="M595" i="18"/>
  <c r="L595" i="18"/>
  <c r="K595" i="18"/>
  <c r="J595" i="18"/>
  <c r="I595" i="18"/>
  <c r="H595" i="18"/>
  <c r="G595" i="18"/>
  <c r="F595" i="18"/>
  <c r="E595" i="18"/>
  <c r="D595" i="18"/>
  <c r="M594" i="18"/>
  <c r="L594" i="18"/>
  <c r="K594" i="18"/>
  <c r="J594" i="18"/>
  <c r="I594" i="18"/>
  <c r="H594" i="18"/>
  <c r="G594" i="18"/>
  <c r="F594" i="18"/>
  <c r="E594" i="18"/>
  <c r="D594" i="18"/>
  <c r="M593" i="18"/>
  <c r="L593" i="18"/>
  <c r="K593" i="18"/>
  <c r="J593" i="18"/>
  <c r="I593" i="18"/>
  <c r="H593" i="18"/>
  <c r="G593" i="18"/>
  <c r="F593" i="18"/>
  <c r="E593" i="18"/>
  <c r="D593" i="18"/>
  <c r="M592" i="18"/>
  <c r="L592" i="18"/>
  <c r="K592" i="18"/>
  <c r="J592" i="18"/>
  <c r="I592" i="18"/>
  <c r="H592" i="18"/>
  <c r="G592" i="18"/>
  <c r="F592" i="18"/>
  <c r="E592" i="18"/>
  <c r="D592" i="18"/>
  <c r="M591" i="18"/>
  <c r="L591" i="18"/>
  <c r="K591" i="18"/>
  <c r="J591" i="18"/>
  <c r="I591" i="18"/>
  <c r="H591" i="18"/>
  <c r="G591" i="18"/>
  <c r="F591" i="18"/>
  <c r="E591" i="18"/>
  <c r="D591" i="18"/>
  <c r="M590" i="18"/>
  <c r="L590" i="18"/>
  <c r="K590" i="18"/>
  <c r="J590" i="18"/>
  <c r="I590" i="18"/>
  <c r="H590" i="18"/>
  <c r="G590" i="18"/>
  <c r="F590" i="18"/>
  <c r="E590" i="18"/>
  <c r="D590" i="18"/>
  <c r="M589" i="18"/>
  <c r="L589" i="18"/>
  <c r="K589" i="18"/>
  <c r="J589" i="18"/>
  <c r="I589" i="18"/>
  <c r="H589" i="18"/>
  <c r="G589" i="18"/>
  <c r="F589" i="18"/>
  <c r="E589" i="18"/>
  <c r="D589" i="18"/>
  <c r="M588" i="18"/>
  <c r="L588" i="18"/>
  <c r="K588" i="18"/>
  <c r="J588" i="18"/>
  <c r="I588" i="18"/>
  <c r="H588" i="18"/>
  <c r="G588" i="18"/>
  <c r="F588" i="18"/>
  <c r="E588" i="18"/>
  <c r="D588" i="18"/>
  <c r="M587" i="18"/>
  <c r="L587" i="18"/>
  <c r="K587" i="18"/>
  <c r="J587" i="18"/>
  <c r="I587" i="18"/>
  <c r="H587" i="18"/>
  <c r="G587" i="18"/>
  <c r="F587" i="18"/>
  <c r="E587" i="18"/>
  <c r="D587" i="18"/>
  <c r="M586" i="18"/>
  <c r="L586" i="18"/>
  <c r="K586" i="18"/>
  <c r="J586" i="18"/>
  <c r="I586" i="18"/>
  <c r="H586" i="18"/>
  <c r="G586" i="18"/>
  <c r="F586" i="18"/>
  <c r="E586" i="18"/>
  <c r="D586" i="18"/>
  <c r="M585" i="18"/>
  <c r="L585" i="18"/>
  <c r="K585" i="18"/>
  <c r="J585" i="18"/>
  <c r="I585" i="18"/>
  <c r="H585" i="18"/>
  <c r="G585" i="18"/>
  <c r="F585" i="18"/>
  <c r="E585" i="18"/>
  <c r="D585" i="18"/>
  <c r="M584" i="18"/>
  <c r="L584" i="18"/>
  <c r="K584" i="18"/>
  <c r="J584" i="18"/>
  <c r="I584" i="18"/>
  <c r="H584" i="18"/>
  <c r="G584" i="18"/>
  <c r="F584" i="18"/>
  <c r="E584" i="18"/>
  <c r="D584" i="18"/>
  <c r="M583" i="18"/>
  <c r="L583" i="18"/>
  <c r="K583" i="18"/>
  <c r="J583" i="18"/>
  <c r="I583" i="18"/>
  <c r="H583" i="18"/>
  <c r="G583" i="18"/>
  <c r="F583" i="18"/>
  <c r="E583" i="18"/>
  <c r="D583" i="18"/>
  <c r="M582" i="18"/>
  <c r="L582" i="18"/>
  <c r="K582" i="18"/>
  <c r="J582" i="18"/>
  <c r="I582" i="18"/>
  <c r="H582" i="18"/>
  <c r="G582" i="18"/>
  <c r="F582" i="18"/>
  <c r="E582" i="18"/>
  <c r="D582" i="18"/>
  <c r="M581" i="18"/>
  <c r="L581" i="18"/>
  <c r="K581" i="18"/>
  <c r="J581" i="18"/>
  <c r="I581" i="18"/>
  <c r="H581" i="18"/>
  <c r="G581" i="18"/>
  <c r="F581" i="18"/>
  <c r="E581" i="18"/>
  <c r="D581" i="18"/>
  <c r="M579" i="18"/>
  <c r="L579" i="18"/>
  <c r="I579" i="18"/>
  <c r="M578" i="18"/>
  <c r="L578" i="18"/>
  <c r="K578" i="18"/>
  <c r="J578" i="18"/>
  <c r="I578" i="18"/>
  <c r="H578" i="18"/>
  <c r="G578" i="18"/>
  <c r="F578" i="18"/>
  <c r="E578" i="18"/>
  <c r="D578" i="18"/>
  <c r="M577" i="18"/>
  <c r="L577" i="18"/>
  <c r="K577" i="18"/>
  <c r="J577" i="18"/>
  <c r="I577" i="18"/>
  <c r="H577" i="18"/>
  <c r="G577" i="18"/>
  <c r="F577" i="18"/>
  <c r="E577" i="18"/>
  <c r="D577" i="18"/>
  <c r="M576" i="18"/>
  <c r="L576" i="18"/>
  <c r="K576" i="18"/>
  <c r="J576" i="18"/>
  <c r="I576" i="18"/>
  <c r="H576" i="18"/>
  <c r="G576" i="18"/>
  <c r="F576" i="18"/>
  <c r="E576" i="18"/>
  <c r="D576" i="18"/>
  <c r="M575" i="18"/>
  <c r="L575" i="18"/>
  <c r="K575" i="18"/>
  <c r="J575" i="18"/>
  <c r="I575" i="18"/>
  <c r="H575" i="18"/>
  <c r="G575" i="18"/>
  <c r="F575" i="18"/>
  <c r="E575" i="18"/>
  <c r="D575" i="18"/>
  <c r="M574" i="18"/>
  <c r="L574" i="18"/>
  <c r="K574" i="18"/>
  <c r="J574" i="18"/>
  <c r="I574" i="18"/>
  <c r="H574" i="18"/>
  <c r="G574" i="18"/>
  <c r="F574" i="18"/>
  <c r="E574" i="18"/>
  <c r="D574" i="18"/>
  <c r="M573" i="18"/>
  <c r="L573" i="18"/>
  <c r="K573" i="18"/>
  <c r="J573" i="18"/>
  <c r="I573" i="18"/>
  <c r="H573" i="18"/>
  <c r="G573" i="18"/>
  <c r="F573" i="18"/>
  <c r="E573" i="18"/>
  <c r="D573" i="18"/>
  <c r="M572" i="18"/>
  <c r="L572" i="18"/>
  <c r="K572" i="18"/>
  <c r="J572" i="18"/>
  <c r="I572" i="18"/>
  <c r="H572" i="18"/>
  <c r="G572" i="18"/>
  <c r="F572" i="18"/>
  <c r="E572" i="18"/>
  <c r="D572" i="18"/>
  <c r="M571" i="18"/>
  <c r="L571" i="18"/>
  <c r="K571" i="18"/>
  <c r="J571" i="18"/>
  <c r="I571" i="18"/>
  <c r="H571" i="18"/>
  <c r="G571" i="18"/>
  <c r="F571" i="18"/>
  <c r="E571" i="18"/>
  <c r="D571" i="18"/>
  <c r="M570" i="18"/>
  <c r="L570" i="18"/>
  <c r="K570" i="18"/>
  <c r="J570" i="18"/>
  <c r="I570" i="18"/>
  <c r="H570" i="18"/>
  <c r="G570" i="18"/>
  <c r="F570" i="18"/>
  <c r="E570" i="18"/>
  <c r="D570" i="18"/>
  <c r="M569" i="18"/>
  <c r="L569" i="18"/>
  <c r="K569" i="18"/>
  <c r="J569" i="18"/>
  <c r="I569" i="18"/>
  <c r="H569" i="18"/>
  <c r="G569" i="18"/>
  <c r="F569" i="18"/>
  <c r="E569" i="18"/>
  <c r="D569" i="18"/>
  <c r="M568" i="18"/>
  <c r="L568" i="18"/>
  <c r="K568" i="18"/>
  <c r="J568" i="18"/>
  <c r="I568" i="18"/>
  <c r="H568" i="18"/>
  <c r="G568" i="18"/>
  <c r="F568" i="18"/>
  <c r="E568" i="18"/>
  <c r="D568" i="18"/>
  <c r="M567" i="18"/>
  <c r="L567" i="18"/>
  <c r="K567" i="18"/>
  <c r="J567" i="18"/>
  <c r="I567" i="18"/>
  <c r="H567" i="18"/>
  <c r="G567" i="18"/>
  <c r="F567" i="18"/>
  <c r="E567" i="18"/>
  <c r="D567" i="18"/>
  <c r="M566" i="18"/>
  <c r="L566" i="18"/>
  <c r="K566" i="18"/>
  <c r="J566" i="18"/>
  <c r="I566" i="18"/>
  <c r="H566" i="18"/>
  <c r="G566" i="18"/>
  <c r="F566" i="18"/>
  <c r="E566" i="18"/>
  <c r="D566" i="18"/>
  <c r="M565" i="18"/>
  <c r="L565" i="18"/>
  <c r="K565" i="18"/>
  <c r="J565" i="18"/>
  <c r="I565" i="18"/>
  <c r="H565" i="18"/>
  <c r="G565" i="18"/>
  <c r="F565" i="18"/>
  <c r="E565" i="18"/>
  <c r="D565" i="18"/>
  <c r="M564" i="18"/>
  <c r="L564" i="18"/>
  <c r="K564" i="18"/>
  <c r="J564" i="18"/>
  <c r="I564" i="18"/>
  <c r="H564" i="18"/>
  <c r="G564" i="18"/>
  <c r="F564" i="18"/>
  <c r="E564" i="18"/>
  <c r="D564" i="18"/>
  <c r="M563" i="18"/>
  <c r="L563" i="18"/>
  <c r="K563" i="18"/>
  <c r="J563" i="18"/>
  <c r="I563" i="18"/>
  <c r="H563" i="18"/>
  <c r="G563" i="18"/>
  <c r="F563" i="18"/>
  <c r="E563" i="18"/>
  <c r="D563" i="18"/>
  <c r="M561" i="18"/>
  <c r="L561" i="18"/>
  <c r="I561" i="18"/>
  <c r="H561" i="18"/>
  <c r="M560" i="18"/>
  <c r="L560" i="18"/>
  <c r="K560" i="18"/>
  <c r="J560" i="18"/>
  <c r="I560" i="18"/>
  <c r="H560" i="18"/>
  <c r="G560" i="18"/>
  <c r="F560" i="18"/>
  <c r="E560" i="18"/>
  <c r="D560" i="18"/>
  <c r="M559" i="18"/>
  <c r="L559" i="18"/>
  <c r="K559" i="18"/>
  <c r="J559" i="18"/>
  <c r="I559" i="18"/>
  <c r="H559" i="18"/>
  <c r="G559" i="18"/>
  <c r="F559" i="18"/>
  <c r="E559" i="18"/>
  <c r="D559" i="18"/>
  <c r="M558" i="18"/>
  <c r="L558" i="18"/>
  <c r="K558" i="18"/>
  <c r="J558" i="18"/>
  <c r="I558" i="18"/>
  <c r="H558" i="18"/>
  <c r="G558" i="18"/>
  <c r="F558" i="18"/>
  <c r="E558" i="18"/>
  <c r="D558" i="18"/>
  <c r="M557" i="18"/>
  <c r="L557" i="18"/>
  <c r="K557" i="18"/>
  <c r="J557" i="18"/>
  <c r="I557" i="18"/>
  <c r="H557" i="18"/>
  <c r="G557" i="18"/>
  <c r="F557" i="18"/>
  <c r="E557" i="18"/>
  <c r="D557" i="18"/>
  <c r="M556" i="18"/>
  <c r="L556" i="18"/>
  <c r="K556" i="18"/>
  <c r="J556" i="18"/>
  <c r="I556" i="18"/>
  <c r="H556" i="18"/>
  <c r="G556" i="18"/>
  <c r="F556" i="18"/>
  <c r="E556" i="18"/>
  <c r="D556" i="18"/>
  <c r="M555" i="18"/>
  <c r="L555" i="18"/>
  <c r="K555" i="18"/>
  <c r="J555" i="18"/>
  <c r="I555" i="18"/>
  <c r="H555" i="18"/>
  <c r="G555" i="18"/>
  <c r="F555" i="18"/>
  <c r="E555" i="18"/>
  <c r="D555" i="18"/>
  <c r="M554" i="18"/>
  <c r="L554" i="18"/>
  <c r="K554" i="18"/>
  <c r="J554" i="18"/>
  <c r="I554" i="18"/>
  <c r="H554" i="18"/>
  <c r="G554" i="18"/>
  <c r="F554" i="18"/>
  <c r="E554" i="18"/>
  <c r="D554" i="18"/>
  <c r="M552" i="18"/>
  <c r="L552" i="18"/>
  <c r="I552" i="18"/>
  <c r="H552" i="18"/>
  <c r="M551" i="18"/>
  <c r="L551" i="18"/>
  <c r="K551" i="18"/>
  <c r="J551" i="18"/>
  <c r="I551" i="18"/>
  <c r="H551" i="18"/>
  <c r="G551" i="18"/>
  <c r="F551" i="18"/>
  <c r="E551" i="18"/>
  <c r="D551" i="18"/>
  <c r="M550" i="18"/>
  <c r="L550" i="18"/>
  <c r="K550" i="18"/>
  <c r="J550" i="18"/>
  <c r="I550" i="18"/>
  <c r="H550" i="18"/>
  <c r="G550" i="18"/>
  <c r="F550" i="18"/>
  <c r="E550" i="18"/>
  <c r="D550" i="18"/>
  <c r="M549" i="18"/>
  <c r="L549" i="18"/>
  <c r="K549" i="18"/>
  <c r="J549" i="18"/>
  <c r="I549" i="18"/>
  <c r="H549" i="18"/>
  <c r="G549" i="18"/>
  <c r="F549" i="18"/>
  <c r="E549" i="18"/>
  <c r="D549" i="18"/>
  <c r="M548" i="18"/>
  <c r="L548" i="18"/>
  <c r="K548" i="18"/>
  <c r="J548" i="18"/>
  <c r="I548" i="18"/>
  <c r="H548" i="18"/>
  <c r="G548" i="18"/>
  <c r="F548" i="18"/>
  <c r="E548" i="18"/>
  <c r="D548" i="18"/>
  <c r="M547" i="18"/>
  <c r="L547" i="18"/>
  <c r="K547" i="18"/>
  <c r="J547" i="18"/>
  <c r="I547" i="18"/>
  <c r="H547" i="18"/>
  <c r="G547" i="18"/>
  <c r="F547" i="18"/>
  <c r="E547" i="18"/>
  <c r="D547" i="18"/>
  <c r="M546" i="18"/>
  <c r="L546" i="18"/>
  <c r="K546" i="18"/>
  <c r="J546" i="18"/>
  <c r="I546" i="18"/>
  <c r="H546" i="18"/>
  <c r="G546" i="18"/>
  <c r="F546" i="18"/>
  <c r="E546" i="18"/>
  <c r="D546" i="18"/>
  <c r="M545" i="18"/>
  <c r="L545" i="18"/>
  <c r="K545" i="18"/>
  <c r="J545" i="18"/>
  <c r="I545" i="18"/>
  <c r="H545" i="18"/>
  <c r="G545" i="18"/>
  <c r="F545" i="18"/>
  <c r="E545" i="18"/>
  <c r="D545" i="18"/>
  <c r="M544" i="18"/>
  <c r="L544" i="18"/>
  <c r="K544" i="18"/>
  <c r="J544" i="18"/>
  <c r="I544" i="18"/>
  <c r="H544" i="18"/>
  <c r="G544" i="18"/>
  <c r="F544" i="18"/>
  <c r="E544" i="18"/>
  <c r="D544" i="18"/>
  <c r="M543" i="18"/>
  <c r="L543" i="18"/>
  <c r="K543" i="18"/>
  <c r="J543" i="18"/>
  <c r="I543" i="18"/>
  <c r="H543" i="18"/>
  <c r="G543" i="18"/>
  <c r="F543" i="18"/>
  <c r="E543" i="18"/>
  <c r="D543" i="18"/>
  <c r="M542" i="18"/>
  <c r="L542" i="18"/>
  <c r="K542" i="18"/>
  <c r="J542" i="18"/>
  <c r="I542" i="18"/>
  <c r="H542" i="18"/>
  <c r="G542" i="18"/>
  <c r="F542" i="18"/>
  <c r="E542" i="18"/>
  <c r="D542" i="18"/>
  <c r="M541" i="18"/>
  <c r="L541" i="18"/>
  <c r="K541" i="18"/>
  <c r="J541" i="18"/>
  <c r="I541" i="18"/>
  <c r="H541" i="18"/>
  <c r="G541" i="18"/>
  <c r="F541" i="18"/>
  <c r="E541" i="18"/>
  <c r="D541" i="18"/>
  <c r="M538" i="18"/>
  <c r="L538" i="18"/>
  <c r="K538" i="18"/>
  <c r="J538" i="18"/>
  <c r="I538" i="18"/>
  <c r="H538" i="18"/>
  <c r="G538" i="18"/>
  <c r="F538" i="18"/>
  <c r="E538" i="18"/>
  <c r="D538" i="18"/>
  <c r="M537" i="18"/>
  <c r="L537" i="18"/>
  <c r="K537" i="18"/>
  <c r="J537" i="18"/>
  <c r="I537" i="18"/>
  <c r="H537" i="18"/>
  <c r="G537" i="18"/>
  <c r="F537" i="18"/>
  <c r="E537" i="18"/>
  <c r="D537" i="18"/>
  <c r="M536" i="18"/>
  <c r="L536" i="18"/>
  <c r="K536" i="18"/>
  <c r="J536" i="18"/>
  <c r="I536" i="18"/>
  <c r="H536" i="18"/>
  <c r="G536" i="18"/>
  <c r="F536" i="18"/>
  <c r="E536" i="18"/>
  <c r="D536" i="18"/>
  <c r="M535" i="18"/>
  <c r="L535" i="18"/>
  <c r="K535" i="18"/>
  <c r="J535" i="18"/>
  <c r="I535" i="18"/>
  <c r="H535" i="18"/>
  <c r="G535" i="18"/>
  <c r="F535" i="18"/>
  <c r="E535" i="18"/>
  <c r="D535" i="18"/>
  <c r="M534" i="18"/>
  <c r="L534" i="18"/>
  <c r="K534" i="18"/>
  <c r="J534" i="18"/>
  <c r="I534" i="18"/>
  <c r="H534" i="18"/>
  <c r="G534" i="18"/>
  <c r="F534" i="18"/>
  <c r="E534" i="18"/>
  <c r="D534" i="18"/>
  <c r="M533" i="18"/>
  <c r="L533" i="18"/>
  <c r="K533" i="18"/>
  <c r="J533" i="18"/>
  <c r="I533" i="18"/>
  <c r="H533" i="18"/>
  <c r="G533" i="18"/>
  <c r="F533" i="18"/>
  <c r="E533" i="18"/>
  <c r="D533" i="18"/>
  <c r="M532" i="18"/>
  <c r="L532" i="18"/>
  <c r="K532" i="18"/>
  <c r="J532" i="18"/>
  <c r="I532" i="18"/>
  <c r="H532" i="18"/>
  <c r="G532" i="18"/>
  <c r="F532" i="18"/>
  <c r="E532" i="18"/>
  <c r="D532" i="18"/>
  <c r="M530" i="18"/>
  <c r="L530" i="18"/>
  <c r="K530" i="18"/>
  <c r="J530" i="18"/>
  <c r="I530" i="18"/>
  <c r="H530" i="18"/>
  <c r="G530" i="18"/>
  <c r="F530" i="18"/>
  <c r="E530" i="18"/>
  <c r="D530" i="18"/>
  <c r="M529" i="18"/>
  <c r="L529" i="18"/>
  <c r="K529" i="18"/>
  <c r="J529" i="18"/>
  <c r="I529" i="18"/>
  <c r="H529" i="18"/>
  <c r="G529" i="18"/>
  <c r="F529" i="18"/>
  <c r="E529" i="18"/>
  <c r="D529" i="18"/>
  <c r="M528" i="18"/>
  <c r="L528" i="18"/>
  <c r="K528" i="18"/>
  <c r="J528" i="18"/>
  <c r="I528" i="18"/>
  <c r="H528" i="18"/>
  <c r="G528" i="18"/>
  <c r="F528" i="18"/>
  <c r="E528" i="18"/>
  <c r="D528" i="18"/>
  <c r="M527" i="18"/>
  <c r="L527" i="18"/>
  <c r="K527" i="18"/>
  <c r="J527" i="18"/>
  <c r="I527" i="18"/>
  <c r="H527" i="18"/>
  <c r="G527" i="18"/>
  <c r="F527" i="18"/>
  <c r="E527" i="18"/>
  <c r="D527" i="18"/>
  <c r="M526" i="18"/>
  <c r="L526" i="18"/>
  <c r="K526" i="18"/>
  <c r="J526" i="18"/>
  <c r="I526" i="18"/>
  <c r="H526" i="18"/>
  <c r="G526" i="18"/>
  <c r="F526" i="18"/>
  <c r="E526" i="18"/>
  <c r="D526" i="18"/>
  <c r="M525" i="18"/>
  <c r="L525" i="18"/>
  <c r="K525" i="18"/>
  <c r="J525" i="18"/>
  <c r="I525" i="18"/>
  <c r="H525" i="18"/>
  <c r="G525" i="18"/>
  <c r="F525" i="18"/>
  <c r="E525" i="18"/>
  <c r="D525" i="18"/>
  <c r="M523" i="18"/>
  <c r="L523" i="18"/>
  <c r="K523" i="18"/>
  <c r="J523" i="18"/>
  <c r="I523" i="18"/>
  <c r="H523" i="18"/>
  <c r="G523" i="18"/>
  <c r="F523" i="18"/>
  <c r="E523" i="18"/>
  <c r="D523" i="18"/>
  <c r="M521" i="18"/>
  <c r="L521" i="18"/>
  <c r="I521" i="18"/>
  <c r="H521" i="18"/>
  <c r="M520" i="18"/>
  <c r="L520" i="18"/>
  <c r="K520" i="18"/>
  <c r="J520" i="18"/>
  <c r="I520" i="18"/>
  <c r="H520" i="18"/>
  <c r="G520" i="18"/>
  <c r="F520" i="18"/>
  <c r="E520" i="18"/>
  <c r="D520" i="18"/>
  <c r="M519" i="18"/>
  <c r="L519" i="18"/>
  <c r="K519" i="18"/>
  <c r="J519" i="18"/>
  <c r="I519" i="18"/>
  <c r="H519" i="18"/>
  <c r="G519" i="18"/>
  <c r="F519" i="18"/>
  <c r="E519" i="18"/>
  <c r="D519" i="18"/>
  <c r="M518" i="18"/>
  <c r="L518" i="18"/>
  <c r="K518" i="18"/>
  <c r="J518" i="18"/>
  <c r="I518" i="18"/>
  <c r="H518" i="18"/>
  <c r="G518" i="18"/>
  <c r="F518" i="18"/>
  <c r="E518" i="18"/>
  <c r="D518" i="18"/>
  <c r="M513" i="18"/>
  <c r="L513" i="18"/>
  <c r="K513" i="18"/>
  <c r="J513" i="18"/>
  <c r="I513" i="18"/>
  <c r="H513" i="18"/>
  <c r="G513" i="18"/>
  <c r="F513" i="18"/>
  <c r="E513" i="18"/>
  <c r="D513" i="18"/>
  <c r="M509" i="18"/>
  <c r="L509" i="18"/>
  <c r="K509" i="18"/>
  <c r="J509" i="18"/>
  <c r="I509" i="18"/>
  <c r="H509" i="18"/>
  <c r="G509" i="18"/>
  <c r="F509" i="18"/>
  <c r="E509" i="18"/>
  <c r="D509" i="18"/>
  <c r="M508" i="18"/>
  <c r="L508" i="18"/>
  <c r="K508" i="18"/>
  <c r="J508" i="18"/>
  <c r="I508" i="18"/>
  <c r="H508" i="18"/>
  <c r="G508" i="18"/>
  <c r="F508" i="18"/>
  <c r="E508" i="18"/>
  <c r="D508" i="18"/>
  <c r="M507" i="18"/>
  <c r="L507" i="18"/>
  <c r="K507" i="18"/>
  <c r="J507" i="18"/>
  <c r="I507" i="18"/>
  <c r="H507" i="18"/>
  <c r="G507" i="18"/>
  <c r="F507" i="18"/>
  <c r="E507" i="18"/>
  <c r="D507" i="18"/>
  <c r="M506" i="18"/>
  <c r="L506" i="18"/>
  <c r="K506" i="18"/>
  <c r="J506" i="18"/>
  <c r="I506" i="18"/>
  <c r="H506" i="18"/>
  <c r="G506" i="18"/>
  <c r="F506" i="18"/>
  <c r="E506" i="18"/>
  <c r="D506" i="18"/>
  <c r="M505" i="18"/>
  <c r="L505" i="18"/>
  <c r="K505" i="18"/>
  <c r="J505" i="18"/>
  <c r="I505" i="18"/>
  <c r="H505" i="18"/>
  <c r="G505" i="18"/>
  <c r="F505" i="18"/>
  <c r="E505" i="18"/>
  <c r="D505" i="18"/>
  <c r="M504" i="18"/>
  <c r="L504" i="18"/>
  <c r="K504" i="18"/>
  <c r="J504" i="18"/>
  <c r="I504" i="18"/>
  <c r="H504" i="18"/>
  <c r="G504" i="18"/>
  <c r="F504" i="18"/>
  <c r="E504" i="18"/>
  <c r="D504" i="18"/>
  <c r="M502" i="18"/>
  <c r="L502" i="18"/>
  <c r="I502" i="18"/>
  <c r="H502" i="18"/>
  <c r="M501" i="18"/>
  <c r="L501" i="18"/>
  <c r="K501" i="18"/>
  <c r="J501" i="18"/>
  <c r="I501" i="18"/>
  <c r="H501" i="18"/>
  <c r="G501" i="18"/>
  <c r="F501" i="18"/>
  <c r="E501" i="18"/>
  <c r="D501" i="18"/>
  <c r="M492" i="18"/>
  <c r="L492" i="18"/>
  <c r="I492" i="18"/>
  <c r="H492" i="18"/>
  <c r="M352" i="18"/>
  <c r="L352" i="18"/>
  <c r="K352" i="18"/>
  <c r="J352" i="18"/>
  <c r="I352" i="18"/>
  <c r="H352" i="18"/>
  <c r="G352" i="18"/>
  <c r="F352" i="18"/>
  <c r="E352" i="18"/>
  <c r="D352" i="18"/>
  <c r="M351" i="18"/>
  <c r="L351" i="18"/>
  <c r="K351" i="18"/>
  <c r="J351" i="18"/>
  <c r="I351" i="18"/>
  <c r="H351" i="18"/>
  <c r="G351" i="18"/>
  <c r="F351" i="18"/>
  <c r="E351" i="18"/>
  <c r="D351" i="18"/>
  <c r="M350" i="18"/>
  <c r="L350" i="18"/>
  <c r="K350" i="18"/>
  <c r="J350" i="18"/>
  <c r="I350" i="18"/>
  <c r="H350" i="18"/>
  <c r="G350" i="18"/>
  <c r="F350" i="18"/>
  <c r="E350" i="18"/>
  <c r="D350" i="18"/>
  <c r="M349" i="18"/>
  <c r="L349" i="18"/>
  <c r="K349" i="18"/>
  <c r="J349" i="18"/>
  <c r="I349" i="18"/>
  <c r="H349" i="18"/>
  <c r="G349" i="18"/>
  <c r="F349" i="18"/>
  <c r="E349" i="18"/>
  <c r="D349" i="18"/>
  <c r="M348" i="18"/>
  <c r="L348" i="18"/>
  <c r="K348" i="18"/>
  <c r="J348" i="18"/>
  <c r="I348" i="18"/>
  <c r="H348" i="18"/>
  <c r="G348" i="18"/>
  <c r="F348" i="18"/>
  <c r="E348" i="18"/>
  <c r="D348" i="18"/>
  <c r="M347" i="18"/>
  <c r="L347" i="18"/>
  <c r="K347" i="18"/>
  <c r="J347" i="18"/>
  <c r="I347" i="18"/>
  <c r="H347" i="18"/>
  <c r="G347" i="18"/>
  <c r="F347" i="18"/>
  <c r="E347" i="18"/>
  <c r="D347" i="18"/>
  <c r="M346" i="18"/>
  <c r="L346" i="18"/>
  <c r="K346" i="18"/>
  <c r="J346" i="18"/>
  <c r="I346" i="18"/>
  <c r="H346" i="18"/>
  <c r="G346" i="18"/>
  <c r="F346" i="18"/>
  <c r="E346" i="18"/>
  <c r="D346" i="18"/>
  <c r="M345" i="18"/>
  <c r="L345" i="18"/>
  <c r="K345" i="18"/>
  <c r="J345" i="18"/>
  <c r="I345" i="18"/>
  <c r="H345" i="18"/>
  <c r="G345" i="18"/>
  <c r="F345" i="18"/>
  <c r="E345" i="18"/>
  <c r="D345" i="18"/>
  <c r="M344" i="18"/>
  <c r="L344" i="18"/>
  <c r="K344" i="18"/>
  <c r="J344" i="18"/>
  <c r="I344" i="18"/>
  <c r="H344" i="18"/>
  <c r="G344" i="18"/>
  <c r="F344" i="18"/>
  <c r="E344" i="18"/>
  <c r="D344" i="18"/>
  <c r="M343" i="18"/>
  <c r="L343" i="18"/>
  <c r="K343" i="18"/>
  <c r="J343" i="18"/>
  <c r="I343" i="18"/>
  <c r="H343" i="18"/>
  <c r="G343" i="18"/>
  <c r="F343" i="18"/>
  <c r="E343" i="18"/>
  <c r="D343" i="18"/>
  <c r="M342" i="18"/>
  <c r="L342" i="18"/>
  <c r="K342" i="18"/>
  <c r="J342" i="18"/>
  <c r="I342" i="18"/>
  <c r="H342" i="18"/>
  <c r="G342" i="18"/>
  <c r="F342" i="18"/>
  <c r="E342" i="18"/>
  <c r="D342" i="18"/>
  <c r="M341" i="18"/>
  <c r="L341" i="18"/>
  <c r="K341" i="18"/>
  <c r="J341" i="18"/>
  <c r="I341" i="18"/>
  <c r="H341" i="18"/>
  <c r="G341" i="18"/>
  <c r="F341" i="18"/>
  <c r="E341" i="18"/>
  <c r="D341" i="18"/>
  <c r="M340" i="18"/>
  <c r="L340" i="18"/>
  <c r="K340" i="18"/>
  <c r="J340" i="18"/>
  <c r="I340" i="18"/>
  <c r="H340" i="18"/>
  <c r="G340" i="18"/>
  <c r="F340" i="18"/>
  <c r="E340" i="18"/>
  <c r="D340" i="18"/>
  <c r="M339" i="18"/>
  <c r="L339" i="18"/>
  <c r="K339" i="18"/>
  <c r="J339" i="18"/>
  <c r="I339" i="18"/>
  <c r="H339" i="18"/>
  <c r="G339" i="18"/>
  <c r="F339" i="18"/>
  <c r="E339" i="18"/>
  <c r="D339" i="18"/>
  <c r="M338" i="18"/>
  <c r="L338" i="18"/>
  <c r="K338" i="18"/>
  <c r="J338" i="18"/>
  <c r="I338" i="18"/>
  <c r="H338" i="18"/>
  <c r="G338" i="18"/>
  <c r="F338" i="18"/>
  <c r="E338" i="18"/>
  <c r="D338" i="18"/>
  <c r="M337" i="18"/>
  <c r="L337" i="18"/>
  <c r="K337" i="18"/>
  <c r="J337" i="18"/>
  <c r="I337" i="18"/>
  <c r="H337" i="18"/>
  <c r="G337" i="18"/>
  <c r="F337" i="18"/>
  <c r="E337" i="18"/>
  <c r="D337" i="18"/>
  <c r="M336" i="18"/>
  <c r="L336" i="18"/>
  <c r="K336" i="18"/>
  <c r="J336" i="18"/>
  <c r="I336" i="18"/>
  <c r="H336" i="18"/>
  <c r="G336" i="18"/>
  <c r="F336" i="18"/>
  <c r="E336" i="18"/>
  <c r="D336" i="18"/>
  <c r="M335" i="18"/>
  <c r="L335" i="18"/>
  <c r="K335" i="18"/>
  <c r="J335" i="18"/>
  <c r="I335" i="18"/>
  <c r="H335" i="18"/>
  <c r="G335" i="18"/>
  <c r="F335" i="18"/>
  <c r="E335" i="18"/>
  <c r="D335" i="18"/>
  <c r="M334" i="18"/>
  <c r="L334" i="18"/>
  <c r="K334" i="18"/>
  <c r="J334" i="18"/>
  <c r="I334" i="18"/>
  <c r="H334" i="18"/>
  <c r="G334" i="18"/>
  <c r="F334" i="18"/>
  <c r="E334" i="18"/>
  <c r="D334" i="18"/>
  <c r="M333" i="18"/>
  <c r="L333" i="18"/>
  <c r="K333" i="18"/>
  <c r="J333" i="18"/>
  <c r="I333" i="18"/>
  <c r="H333" i="18"/>
  <c r="G333" i="18"/>
  <c r="F333" i="18"/>
  <c r="E333" i="18"/>
  <c r="D333" i="18"/>
  <c r="M332" i="18"/>
  <c r="L332" i="18"/>
  <c r="K332" i="18"/>
  <c r="J332" i="18"/>
  <c r="I332" i="18"/>
  <c r="H332" i="18"/>
  <c r="G332" i="18"/>
  <c r="F332" i="18"/>
  <c r="E332" i="18"/>
  <c r="D332" i="18"/>
  <c r="M331" i="18"/>
  <c r="L331" i="18"/>
  <c r="K331" i="18"/>
  <c r="J331" i="18"/>
  <c r="I331" i="18"/>
  <c r="H331" i="18"/>
  <c r="G331" i="18"/>
  <c r="F331" i="18"/>
  <c r="E331" i="18"/>
  <c r="D331" i="18"/>
  <c r="M330" i="18"/>
  <c r="L330" i="18"/>
  <c r="K330" i="18"/>
  <c r="J330" i="18"/>
  <c r="I330" i="18"/>
  <c r="H330" i="18"/>
  <c r="G330" i="18"/>
  <c r="F330" i="18"/>
  <c r="E330" i="18"/>
  <c r="D330" i="18"/>
  <c r="M329" i="18"/>
  <c r="L329" i="18"/>
  <c r="K329" i="18"/>
  <c r="J329" i="18"/>
  <c r="I329" i="18"/>
  <c r="H329" i="18"/>
  <c r="G329" i="18"/>
  <c r="F329" i="18"/>
  <c r="E329" i="18"/>
  <c r="D329" i="18"/>
  <c r="M328" i="18"/>
  <c r="L328" i="18"/>
  <c r="K328" i="18"/>
  <c r="J328" i="18"/>
  <c r="I328" i="18"/>
  <c r="H328" i="18"/>
  <c r="G328" i="18"/>
  <c r="F328" i="18"/>
  <c r="E328" i="18"/>
  <c r="D328" i="18"/>
  <c r="M327" i="18"/>
  <c r="L327" i="18"/>
  <c r="K327" i="18"/>
  <c r="J327" i="18"/>
  <c r="I327" i="18"/>
  <c r="H327" i="18"/>
  <c r="G327" i="18"/>
  <c r="F327" i="18"/>
  <c r="E327" i="18"/>
  <c r="D327" i="18"/>
  <c r="M326" i="18"/>
  <c r="L326" i="18"/>
  <c r="K326" i="18"/>
  <c r="J326" i="18"/>
  <c r="I326" i="18"/>
  <c r="H326" i="18"/>
  <c r="G326" i="18"/>
  <c r="F326" i="18"/>
  <c r="E326" i="18"/>
  <c r="D326" i="18"/>
  <c r="M325" i="18"/>
  <c r="L325" i="18"/>
  <c r="K325" i="18"/>
  <c r="J325" i="18"/>
  <c r="I325" i="18"/>
  <c r="H325" i="18"/>
  <c r="G325" i="18"/>
  <c r="F325" i="18"/>
  <c r="E325" i="18"/>
  <c r="D325" i="18"/>
  <c r="M324" i="18"/>
  <c r="L324" i="18"/>
  <c r="K324" i="18"/>
  <c r="J324" i="18"/>
  <c r="I324" i="18"/>
  <c r="H324" i="18"/>
  <c r="G324" i="18"/>
  <c r="F324" i="18"/>
  <c r="E324" i="18"/>
  <c r="D324" i="18"/>
  <c r="M323" i="18"/>
  <c r="L323" i="18"/>
  <c r="K323" i="18"/>
  <c r="J323" i="18"/>
  <c r="I323" i="18"/>
  <c r="H323" i="18"/>
  <c r="G323" i="18"/>
  <c r="F323" i="18"/>
  <c r="E323" i="18"/>
  <c r="D323" i="18"/>
  <c r="M322" i="18"/>
  <c r="L322" i="18"/>
  <c r="K322" i="18"/>
  <c r="J322" i="18"/>
  <c r="I322" i="18"/>
  <c r="H322" i="18"/>
  <c r="G322" i="18"/>
  <c r="F322" i="18"/>
  <c r="E322" i="18"/>
  <c r="D322" i="18"/>
  <c r="M321" i="18"/>
  <c r="L321" i="18"/>
  <c r="K321" i="18"/>
  <c r="J321" i="18"/>
  <c r="I321" i="18"/>
  <c r="H321" i="18"/>
  <c r="G321" i="18"/>
  <c r="F321" i="18"/>
  <c r="E321" i="18"/>
  <c r="D321" i="18"/>
  <c r="M320" i="18"/>
  <c r="L320" i="18"/>
  <c r="K320" i="18"/>
  <c r="J320" i="18"/>
  <c r="I320" i="18"/>
  <c r="H320" i="18"/>
  <c r="G320" i="18"/>
  <c r="F320" i="18"/>
  <c r="E320" i="18"/>
  <c r="D320" i="18"/>
  <c r="M319" i="18"/>
  <c r="L319" i="18"/>
  <c r="K319" i="18"/>
  <c r="J319" i="18"/>
  <c r="I319" i="18"/>
  <c r="H319" i="18"/>
  <c r="G319" i="18"/>
  <c r="F319" i="18"/>
  <c r="E319" i="18"/>
  <c r="D319" i="18"/>
  <c r="M318" i="18"/>
  <c r="L318" i="18"/>
  <c r="K318" i="18"/>
  <c r="J318" i="18"/>
  <c r="I318" i="18"/>
  <c r="H318" i="18"/>
  <c r="G318" i="18"/>
  <c r="F318" i="18"/>
  <c r="E318" i="18"/>
  <c r="D318" i="18"/>
  <c r="M317" i="18"/>
  <c r="L317" i="18"/>
  <c r="K317" i="18"/>
  <c r="J317" i="18"/>
  <c r="I317" i="18"/>
  <c r="H317" i="18"/>
  <c r="G317" i="18"/>
  <c r="F317" i="18"/>
  <c r="E317" i="18"/>
  <c r="D317" i="18"/>
  <c r="M316" i="18"/>
  <c r="L316" i="18"/>
  <c r="K316" i="18"/>
  <c r="J316" i="18"/>
  <c r="I316" i="18"/>
  <c r="H316" i="18"/>
  <c r="G316" i="18"/>
  <c r="F316" i="18"/>
  <c r="E316" i="18"/>
  <c r="D316" i="18"/>
  <c r="M315" i="18"/>
  <c r="L315" i="18"/>
  <c r="K315" i="18"/>
  <c r="J315" i="18"/>
  <c r="I315" i="18"/>
  <c r="H315" i="18"/>
  <c r="G315" i="18"/>
  <c r="F315" i="18"/>
  <c r="E315" i="18"/>
  <c r="D315" i="18"/>
  <c r="M314" i="18"/>
  <c r="L314" i="18"/>
  <c r="K314" i="18"/>
  <c r="J314" i="18"/>
  <c r="I314" i="18"/>
  <c r="H314" i="18"/>
  <c r="G314" i="18"/>
  <c r="F314" i="18"/>
  <c r="E314" i="18"/>
  <c r="D314" i="18"/>
  <c r="M313" i="18"/>
  <c r="L313" i="18"/>
  <c r="K313" i="18"/>
  <c r="J313" i="18"/>
  <c r="I313" i="18"/>
  <c r="H313" i="18"/>
  <c r="G313" i="18"/>
  <c r="F313" i="18"/>
  <c r="E313" i="18"/>
  <c r="D313" i="18"/>
  <c r="M312" i="18"/>
  <c r="L312" i="18"/>
  <c r="K312" i="18"/>
  <c r="J312" i="18"/>
  <c r="I312" i="18"/>
  <c r="H312" i="18"/>
  <c r="G312" i="18"/>
  <c r="F312" i="18"/>
  <c r="E312" i="18"/>
  <c r="D312" i="18"/>
  <c r="M311" i="18"/>
  <c r="L311" i="18"/>
  <c r="K311" i="18"/>
  <c r="J311" i="18"/>
  <c r="I311" i="18"/>
  <c r="H311" i="18"/>
  <c r="G311" i="18"/>
  <c r="F311" i="18"/>
  <c r="E311" i="18"/>
  <c r="D311" i="18"/>
  <c r="M310" i="18"/>
  <c r="L310" i="18"/>
  <c r="K310" i="18"/>
  <c r="J310" i="18"/>
  <c r="I310" i="18"/>
  <c r="H310" i="18"/>
  <c r="G310" i="18"/>
  <c r="F310" i="18"/>
  <c r="E310" i="18"/>
  <c r="D310" i="18"/>
  <c r="M309" i="18"/>
  <c r="L309" i="18"/>
  <c r="K309" i="18"/>
  <c r="J309" i="18"/>
  <c r="I309" i="18"/>
  <c r="H309" i="18"/>
  <c r="G309" i="18"/>
  <c r="F309" i="18"/>
  <c r="E309" i="18"/>
  <c r="D309" i="18"/>
  <c r="M308" i="18"/>
  <c r="L308" i="18"/>
  <c r="K308" i="18"/>
  <c r="J308" i="18"/>
  <c r="I308" i="18"/>
  <c r="H308" i="18"/>
  <c r="G308" i="18"/>
  <c r="F308" i="18"/>
  <c r="E308" i="18"/>
  <c r="D308" i="18"/>
  <c r="M307" i="18"/>
  <c r="L307" i="18"/>
  <c r="K307" i="18"/>
  <c r="J307" i="18"/>
  <c r="I307" i="18"/>
  <c r="H307" i="18"/>
  <c r="G307" i="18"/>
  <c r="F307" i="18"/>
  <c r="E307" i="18"/>
  <c r="D307" i="18"/>
  <c r="M306" i="18"/>
  <c r="L306" i="18"/>
  <c r="K306" i="18"/>
  <c r="J306" i="18"/>
  <c r="I306" i="18"/>
  <c r="H306" i="18"/>
  <c r="G306" i="18"/>
  <c r="F306" i="18"/>
  <c r="E306" i="18"/>
  <c r="D306" i="18"/>
  <c r="M305" i="18"/>
  <c r="L305" i="18"/>
  <c r="K305" i="18"/>
  <c r="J305" i="18"/>
  <c r="I305" i="18"/>
  <c r="H305" i="18"/>
  <c r="G305" i="18"/>
  <c r="F305" i="18"/>
  <c r="E305" i="18"/>
  <c r="D305" i="18"/>
  <c r="M304" i="18"/>
  <c r="L304" i="18"/>
  <c r="K304" i="18"/>
  <c r="J304" i="18"/>
  <c r="I304" i="18"/>
  <c r="H304" i="18"/>
  <c r="G304" i="18"/>
  <c r="F304" i="18"/>
  <c r="E304" i="18"/>
  <c r="D304" i="18"/>
  <c r="M303" i="18"/>
  <c r="L303" i="18"/>
  <c r="K303" i="18"/>
  <c r="J303" i="18"/>
  <c r="I303" i="18"/>
  <c r="H303" i="18"/>
  <c r="G303" i="18"/>
  <c r="F303" i="18"/>
  <c r="E303" i="18"/>
  <c r="D303" i="18"/>
  <c r="M302" i="18"/>
  <c r="L302" i="18"/>
  <c r="K302" i="18"/>
  <c r="J302" i="18"/>
  <c r="I302" i="18"/>
  <c r="H302" i="18"/>
  <c r="G302" i="18"/>
  <c r="F302" i="18"/>
  <c r="E302" i="18"/>
  <c r="D302" i="18"/>
  <c r="M301" i="18"/>
  <c r="L301" i="18"/>
  <c r="K301" i="18"/>
  <c r="J301" i="18"/>
  <c r="I301" i="18"/>
  <c r="H301" i="18"/>
  <c r="G301" i="18"/>
  <c r="F301" i="18"/>
  <c r="E301" i="18"/>
  <c r="D301" i="18"/>
  <c r="M300" i="18"/>
  <c r="L300" i="18"/>
  <c r="K300" i="18"/>
  <c r="J300" i="18"/>
  <c r="I300" i="18"/>
  <c r="H300" i="18"/>
  <c r="G300" i="18"/>
  <c r="F300" i="18"/>
  <c r="E300" i="18"/>
  <c r="D300" i="18"/>
  <c r="M299" i="18"/>
  <c r="L299" i="18"/>
  <c r="K299" i="18"/>
  <c r="J299" i="18"/>
  <c r="I299" i="18"/>
  <c r="H299" i="18"/>
  <c r="G299" i="18"/>
  <c r="F299" i="18"/>
  <c r="E299" i="18"/>
  <c r="D299" i="18"/>
  <c r="M298" i="18"/>
  <c r="L298" i="18"/>
  <c r="K298" i="18"/>
  <c r="J298" i="18"/>
  <c r="I298" i="18"/>
  <c r="H298" i="18"/>
  <c r="G298" i="18"/>
  <c r="F298" i="18"/>
  <c r="E298" i="18"/>
  <c r="D298" i="18"/>
  <c r="M297" i="18"/>
  <c r="L297" i="18"/>
  <c r="K297" i="18"/>
  <c r="J297" i="18"/>
  <c r="I297" i="18"/>
  <c r="H297" i="18"/>
  <c r="G297" i="18"/>
  <c r="F297" i="18"/>
  <c r="E297" i="18"/>
  <c r="D297" i="18"/>
  <c r="M296" i="18"/>
  <c r="L296" i="18"/>
  <c r="K296" i="18"/>
  <c r="J296" i="18"/>
  <c r="I296" i="18"/>
  <c r="H296" i="18"/>
  <c r="G296" i="18"/>
  <c r="F296" i="18"/>
  <c r="E296" i="18"/>
  <c r="D296" i="18"/>
  <c r="M295" i="18"/>
  <c r="L295" i="18"/>
  <c r="K295" i="18"/>
  <c r="J295" i="18"/>
  <c r="I295" i="18"/>
  <c r="H295" i="18"/>
  <c r="G295" i="18"/>
  <c r="F295" i="18"/>
  <c r="E295" i="18"/>
  <c r="D295" i="18"/>
  <c r="M294" i="18"/>
  <c r="L294" i="18"/>
  <c r="K294" i="18"/>
  <c r="J294" i="18"/>
  <c r="I294" i="18"/>
  <c r="H294" i="18"/>
  <c r="G294" i="18"/>
  <c r="F294" i="18"/>
  <c r="E294" i="18"/>
  <c r="D294" i="18"/>
  <c r="M293" i="18"/>
  <c r="L293" i="18"/>
  <c r="K293" i="18"/>
  <c r="J293" i="18"/>
  <c r="I293" i="18"/>
  <c r="H293" i="18"/>
  <c r="G293" i="18"/>
  <c r="F293" i="18"/>
  <c r="E293" i="18"/>
  <c r="D293" i="18"/>
  <c r="M292" i="18"/>
  <c r="L292" i="18"/>
  <c r="K292" i="18"/>
  <c r="J292" i="18"/>
  <c r="I292" i="18"/>
  <c r="H292" i="18"/>
  <c r="G292" i="18"/>
  <c r="F292" i="18"/>
  <c r="E292" i="18"/>
  <c r="D292" i="18"/>
  <c r="M291" i="18"/>
  <c r="L291" i="18"/>
  <c r="K291" i="18"/>
  <c r="J291" i="18"/>
  <c r="I291" i="18"/>
  <c r="H291" i="18"/>
  <c r="G291" i="18"/>
  <c r="F291" i="18"/>
  <c r="E291" i="18"/>
  <c r="D291" i="18"/>
  <c r="M290" i="18"/>
  <c r="L290" i="18"/>
  <c r="K290" i="18"/>
  <c r="J290" i="18"/>
  <c r="I290" i="18"/>
  <c r="H290" i="18"/>
  <c r="G290" i="18"/>
  <c r="F290" i="18"/>
  <c r="E290" i="18"/>
  <c r="D290" i="18"/>
  <c r="M289" i="18"/>
  <c r="L289" i="18"/>
  <c r="K289" i="18"/>
  <c r="J289" i="18"/>
  <c r="I289" i="18"/>
  <c r="H289" i="18"/>
  <c r="G289" i="18"/>
  <c r="F289" i="18"/>
  <c r="E289" i="18"/>
  <c r="D289" i="18"/>
  <c r="M288" i="18"/>
  <c r="L288" i="18"/>
  <c r="K288" i="18"/>
  <c r="J288" i="18"/>
  <c r="I288" i="18"/>
  <c r="H288" i="18"/>
  <c r="G288" i="18"/>
  <c r="F288" i="18"/>
  <c r="E288" i="18"/>
  <c r="D288" i="18"/>
  <c r="M287" i="18"/>
  <c r="L287" i="18"/>
  <c r="K287" i="18"/>
  <c r="J287" i="18"/>
  <c r="I287" i="18"/>
  <c r="H287" i="18"/>
  <c r="G287" i="18"/>
  <c r="F287" i="18"/>
  <c r="E287" i="18"/>
  <c r="D287" i="18"/>
  <c r="M286" i="18"/>
  <c r="L286" i="18"/>
  <c r="K286" i="18"/>
  <c r="J286" i="18"/>
  <c r="I286" i="18"/>
  <c r="H286" i="18"/>
  <c r="G286" i="18"/>
  <c r="F286" i="18"/>
  <c r="E286" i="18"/>
  <c r="D286" i="18"/>
  <c r="M285" i="18"/>
  <c r="L285" i="18"/>
  <c r="K285" i="18"/>
  <c r="J285" i="18"/>
  <c r="I285" i="18"/>
  <c r="H285" i="18"/>
  <c r="G285" i="18"/>
  <c r="F285" i="18"/>
  <c r="E285" i="18"/>
  <c r="D285" i="18"/>
  <c r="M284" i="18"/>
  <c r="L284" i="18"/>
  <c r="K284" i="18"/>
  <c r="J284" i="18"/>
  <c r="I284" i="18"/>
  <c r="H284" i="18"/>
  <c r="G284" i="18"/>
  <c r="F284" i="18"/>
  <c r="E284" i="18"/>
  <c r="D284" i="18"/>
  <c r="M283" i="18"/>
  <c r="L283" i="18"/>
  <c r="K283" i="18"/>
  <c r="J283" i="18"/>
  <c r="I283" i="18"/>
  <c r="H283" i="18"/>
  <c r="G283" i="18"/>
  <c r="F283" i="18"/>
  <c r="E283" i="18"/>
  <c r="D283" i="18"/>
  <c r="M282" i="18"/>
  <c r="L282" i="18"/>
  <c r="K282" i="18"/>
  <c r="J282" i="18"/>
  <c r="I282" i="18"/>
  <c r="H282" i="18"/>
  <c r="G282" i="18"/>
  <c r="F282" i="18"/>
  <c r="E282" i="18"/>
  <c r="D282" i="18"/>
  <c r="M281" i="18"/>
  <c r="L281" i="18"/>
  <c r="K281" i="18"/>
  <c r="J281" i="18"/>
  <c r="I281" i="18"/>
  <c r="H281" i="18"/>
  <c r="G281" i="18"/>
  <c r="F281" i="18"/>
  <c r="E281" i="18"/>
  <c r="D281" i="18"/>
  <c r="M280" i="18"/>
  <c r="L280" i="18"/>
  <c r="K280" i="18"/>
  <c r="J280" i="18"/>
  <c r="I280" i="18"/>
  <c r="H280" i="18"/>
  <c r="G280" i="18"/>
  <c r="F280" i="18"/>
  <c r="E280" i="18"/>
  <c r="D280" i="18"/>
  <c r="M279" i="18"/>
  <c r="L279" i="18"/>
  <c r="K279" i="18"/>
  <c r="J279" i="18"/>
  <c r="I279" i="18"/>
  <c r="H279" i="18"/>
  <c r="G279" i="18"/>
  <c r="F279" i="18"/>
  <c r="E279" i="18"/>
  <c r="D279" i="18"/>
  <c r="M278" i="18"/>
  <c r="L278" i="18"/>
  <c r="K278" i="18"/>
  <c r="J278" i="18"/>
  <c r="I278" i="18"/>
  <c r="H278" i="18"/>
  <c r="G278" i="18"/>
  <c r="F278" i="18"/>
  <c r="E278" i="18"/>
  <c r="D278" i="18"/>
  <c r="M277" i="18"/>
  <c r="L277" i="18"/>
  <c r="K277" i="18"/>
  <c r="J277" i="18"/>
  <c r="I277" i="18"/>
  <c r="H277" i="18"/>
  <c r="G277" i="18"/>
  <c r="F277" i="18"/>
  <c r="E277" i="18"/>
  <c r="D277" i="18"/>
  <c r="M276" i="18"/>
  <c r="L276" i="18"/>
  <c r="K276" i="18"/>
  <c r="J276" i="18"/>
  <c r="I276" i="18"/>
  <c r="H276" i="18"/>
  <c r="G276" i="18"/>
  <c r="F276" i="18"/>
  <c r="E276" i="18"/>
  <c r="D276" i="18"/>
  <c r="M275" i="18"/>
  <c r="L275" i="18"/>
  <c r="K275" i="18"/>
  <c r="J275" i="18"/>
  <c r="I275" i="18"/>
  <c r="H275" i="18"/>
  <c r="G275" i="18"/>
  <c r="F275" i="18"/>
  <c r="E275" i="18"/>
  <c r="D275" i="18"/>
  <c r="M274" i="18"/>
  <c r="L274" i="18"/>
  <c r="K274" i="18"/>
  <c r="J274" i="18"/>
  <c r="I274" i="18"/>
  <c r="H274" i="18"/>
  <c r="G274" i="18"/>
  <c r="F274" i="18"/>
  <c r="E274" i="18"/>
  <c r="D274" i="18"/>
  <c r="M273" i="18"/>
  <c r="L273" i="18"/>
  <c r="K273" i="18"/>
  <c r="J273" i="18"/>
  <c r="I273" i="18"/>
  <c r="H273" i="18"/>
  <c r="G273" i="18"/>
  <c r="F273" i="18"/>
  <c r="E273" i="18"/>
  <c r="D273" i="18"/>
  <c r="M272" i="18"/>
  <c r="L272" i="18"/>
  <c r="K272" i="18"/>
  <c r="J272" i="18"/>
  <c r="I272" i="18"/>
  <c r="H272" i="18"/>
  <c r="G272" i="18"/>
  <c r="F272" i="18"/>
  <c r="E272" i="18"/>
  <c r="D272" i="18"/>
  <c r="M271" i="18"/>
  <c r="L271" i="18"/>
  <c r="K271" i="18"/>
  <c r="J271" i="18"/>
  <c r="I271" i="18"/>
  <c r="H271" i="18"/>
  <c r="G271" i="18"/>
  <c r="F271" i="18"/>
  <c r="E271" i="18"/>
  <c r="D271" i="18"/>
  <c r="M270" i="18"/>
  <c r="L270" i="18"/>
  <c r="K270" i="18"/>
  <c r="J270" i="18"/>
  <c r="I270" i="18"/>
  <c r="H270" i="18"/>
  <c r="G270" i="18"/>
  <c r="F270" i="18"/>
  <c r="E270" i="18"/>
  <c r="D270" i="18"/>
  <c r="M269" i="18"/>
  <c r="L269" i="18"/>
  <c r="K269" i="18"/>
  <c r="J269" i="18"/>
  <c r="I269" i="18"/>
  <c r="H269" i="18"/>
  <c r="G269" i="18"/>
  <c r="F269" i="18"/>
  <c r="E269" i="18"/>
  <c r="D269" i="18"/>
  <c r="M268" i="18"/>
  <c r="L268" i="18"/>
  <c r="K268" i="18"/>
  <c r="J268" i="18"/>
  <c r="I268" i="18"/>
  <c r="H268" i="18"/>
  <c r="G268" i="18"/>
  <c r="F268" i="18"/>
  <c r="E268" i="18"/>
  <c r="D268" i="18"/>
  <c r="M267" i="18"/>
  <c r="L267" i="18"/>
  <c r="K267" i="18"/>
  <c r="J267" i="18"/>
  <c r="I267" i="18"/>
  <c r="H267" i="18"/>
  <c r="G267" i="18"/>
  <c r="F267" i="18"/>
  <c r="E267" i="18"/>
  <c r="D267" i="18"/>
  <c r="M266" i="18"/>
  <c r="L266" i="18"/>
  <c r="K266" i="18"/>
  <c r="J266" i="18"/>
  <c r="I266" i="18"/>
  <c r="H266" i="18"/>
  <c r="G266" i="18"/>
  <c r="F266" i="18"/>
  <c r="E266" i="18"/>
  <c r="D266" i="18"/>
  <c r="M265" i="18"/>
  <c r="L265" i="18"/>
  <c r="K265" i="18"/>
  <c r="J265" i="18"/>
  <c r="I265" i="18"/>
  <c r="H265" i="18"/>
  <c r="G265" i="18"/>
  <c r="F265" i="18"/>
  <c r="E265" i="18"/>
  <c r="D265" i="18"/>
  <c r="M264" i="18"/>
  <c r="L264" i="18"/>
  <c r="K264" i="18"/>
  <c r="J264" i="18"/>
  <c r="I264" i="18"/>
  <c r="H264" i="18"/>
  <c r="G264" i="18"/>
  <c r="F264" i="18"/>
  <c r="E264" i="18"/>
  <c r="D264" i="18"/>
  <c r="M263" i="18"/>
  <c r="L263" i="18"/>
  <c r="K263" i="18"/>
  <c r="J263" i="18"/>
  <c r="I263" i="18"/>
  <c r="H263" i="18"/>
  <c r="G263" i="18"/>
  <c r="F263" i="18"/>
  <c r="E263" i="18"/>
  <c r="D263" i="18"/>
  <c r="M262" i="18"/>
  <c r="L262" i="18"/>
  <c r="K262" i="18"/>
  <c r="J262" i="18"/>
  <c r="I262" i="18"/>
  <c r="H262" i="18"/>
  <c r="G262" i="18"/>
  <c r="F262" i="18"/>
  <c r="E262" i="18"/>
  <c r="D262" i="18"/>
  <c r="M261" i="18"/>
  <c r="L261" i="18"/>
  <c r="K261" i="18"/>
  <c r="J261" i="18"/>
  <c r="I261" i="18"/>
  <c r="H261" i="18"/>
  <c r="G261" i="18"/>
  <c r="F261" i="18"/>
  <c r="E261" i="18"/>
  <c r="D261" i="18"/>
  <c r="M260" i="18"/>
  <c r="L260" i="18"/>
  <c r="K260" i="18"/>
  <c r="J260" i="18"/>
  <c r="I260" i="18"/>
  <c r="H260" i="18"/>
  <c r="G260" i="18"/>
  <c r="F260" i="18"/>
  <c r="E260" i="18"/>
  <c r="D260" i="18"/>
  <c r="M259" i="18"/>
  <c r="L259" i="18"/>
  <c r="K259" i="18"/>
  <c r="J259" i="18"/>
  <c r="I259" i="18"/>
  <c r="H259" i="18"/>
  <c r="G259" i="18"/>
  <c r="F259" i="18"/>
  <c r="E259" i="18"/>
  <c r="D259" i="18"/>
  <c r="M258" i="18"/>
  <c r="L258" i="18"/>
  <c r="K258" i="18"/>
  <c r="J258" i="18"/>
  <c r="I258" i="18"/>
  <c r="H258" i="18"/>
  <c r="G258" i="18"/>
  <c r="F258" i="18"/>
  <c r="E258" i="18"/>
  <c r="D258" i="18"/>
  <c r="M257" i="18"/>
  <c r="L257" i="18"/>
  <c r="K257" i="18"/>
  <c r="J257" i="18"/>
  <c r="I257" i="18"/>
  <c r="H257" i="18"/>
  <c r="G257" i="18"/>
  <c r="F257" i="18"/>
  <c r="E257" i="18"/>
  <c r="D257" i="18"/>
  <c r="M256" i="18"/>
  <c r="L256" i="18"/>
  <c r="K256" i="18"/>
  <c r="J256" i="18"/>
  <c r="I256" i="18"/>
  <c r="H256" i="18"/>
  <c r="G256" i="18"/>
  <c r="F256" i="18"/>
  <c r="E256" i="18"/>
  <c r="D256" i="18"/>
  <c r="M255" i="18"/>
  <c r="L255" i="18"/>
  <c r="K255" i="18"/>
  <c r="J255" i="18"/>
  <c r="I255" i="18"/>
  <c r="H255" i="18"/>
  <c r="G255" i="18"/>
  <c r="F255" i="18"/>
  <c r="E255" i="18"/>
  <c r="D255" i="18"/>
  <c r="M254" i="18"/>
  <c r="L254" i="18"/>
  <c r="K254" i="18"/>
  <c r="J254" i="18"/>
  <c r="I254" i="18"/>
  <c r="H254" i="18"/>
  <c r="G254" i="18"/>
  <c r="F254" i="18"/>
  <c r="E254" i="18"/>
  <c r="D254" i="18"/>
  <c r="M253" i="18"/>
  <c r="L253" i="18"/>
  <c r="K253" i="18"/>
  <c r="J253" i="18"/>
  <c r="I253" i="18"/>
  <c r="H253" i="18"/>
  <c r="G253" i="18"/>
  <c r="F253" i="18"/>
  <c r="E253" i="18"/>
  <c r="D253" i="18"/>
  <c r="M252" i="18"/>
  <c r="L252" i="18"/>
  <c r="K252" i="18"/>
  <c r="J252" i="18"/>
  <c r="I252" i="18"/>
  <c r="H252" i="18"/>
  <c r="G252" i="18"/>
  <c r="F252" i="18"/>
  <c r="E252" i="18"/>
  <c r="D252" i="18"/>
  <c r="M251" i="18"/>
  <c r="L251" i="18"/>
  <c r="K251" i="18"/>
  <c r="J251" i="18"/>
  <c r="I251" i="18"/>
  <c r="H251" i="18"/>
  <c r="G251" i="18"/>
  <c r="F251" i="18"/>
  <c r="E251" i="18"/>
  <c r="D251" i="18"/>
  <c r="M250" i="18"/>
  <c r="L250" i="18"/>
  <c r="K250" i="18"/>
  <c r="J250" i="18"/>
  <c r="I250" i="18"/>
  <c r="H250" i="18"/>
  <c r="G250" i="18"/>
  <c r="F250" i="18"/>
  <c r="E250" i="18"/>
  <c r="D250" i="18"/>
  <c r="M249" i="18"/>
  <c r="L249" i="18"/>
  <c r="K249" i="18"/>
  <c r="J249" i="18"/>
  <c r="I249" i="18"/>
  <c r="H249" i="18"/>
  <c r="G249" i="18"/>
  <c r="F249" i="18"/>
  <c r="E249" i="18"/>
  <c r="D249" i="18"/>
  <c r="M248" i="18"/>
  <c r="L248" i="18"/>
  <c r="K248" i="18"/>
  <c r="J248" i="18"/>
  <c r="I248" i="18"/>
  <c r="H248" i="18"/>
  <c r="G248" i="18"/>
  <c r="F248" i="18"/>
  <c r="E248" i="18"/>
  <c r="D248" i="18"/>
  <c r="M247" i="18"/>
  <c r="L247" i="18"/>
  <c r="K247" i="18"/>
  <c r="J247" i="18"/>
  <c r="I247" i="18"/>
  <c r="H247" i="18"/>
  <c r="G247" i="18"/>
  <c r="F247" i="18"/>
  <c r="E247" i="18"/>
  <c r="D247" i="18"/>
  <c r="M246" i="18"/>
  <c r="L246" i="18"/>
  <c r="K246" i="18"/>
  <c r="J246" i="18"/>
  <c r="I246" i="18"/>
  <c r="H246" i="18"/>
  <c r="G246" i="18"/>
  <c r="F246" i="18"/>
  <c r="E246" i="18"/>
  <c r="D246" i="18"/>
  <c r="M245" i="18"/>
  <c r="L245" i="18"/>
  <c r="K245" i="18"/>
  <c r="J245" i="18"/>
  <c r="I245" i="18"/>
  <c r="H245" i="18"/>
  <c r="G245" i="18"/>
  <c r="F245" i="18"/>
  <c r="E245" i="18"/>
  <c r="D245" i="18"/>
  <c r="M244" i="18"/>
  <c r="L244" i="18"/>
  <c r="K244" i="18"/>
  <c r="J244" i="18"/>
  <c r="I244" i="18"/>
  <c r="H244" i="18"/>
  <c r="G244" i="18"/>
  <c r="F244" i="18"/>
  <c r="E244" i="18"/>
  <c r="D244" i="18"/>
  <c r="M243" i="18"/>
  <c r="L243" i="18"/>
  <c r="K243" i="18"/>
  <c r="J243" i="18"/>
  <c r="I243" i="18"/>
  <c r="H243" i="18"/>
  <c r="G243" i="18"/>
  <c r="F243" i="18"/>
  <c r="E243" i="18"/>
  <c r="D243" i="18"/>
  <c r="M242" i="18"/>
  <c r="L242" i="18"/>
  <c r="K242" i="18"/>
  <c r="J242" i="18"/>
  <c r="I242" i="18"/>
  <c r="H242" i="18"/>
  <c r="G242" i="18"/>
  <c r="F242" i="18"/>
  <c r="E242" i="18"/>
  <c r="D242" i="18"/>
  <c r="M241" i="18"/>
  <c r="L241" i="18"/>
  <c r="K241" i="18"/>
  <c r="J241" i="18"/>
  <c r="I241" i="18"/>
  <c r="H241" i="18"/>
  <c r="G241" i="18"/>
  <c r="F241" i="18"/>
  <c r="E241" i="18"/>
  <c r="D241" i="18"/>
  <c r="M240" i="18"/>
  <c r="L240" i="18"/>
  <c r="K240" i="18"/>
  <c r="J240" i="18"/>
  <c r="I240" i="18"/>
  <c r="H240" i="18"/>
  <c r="G240" i="18"/>
  <c r="F240" i="18"/>
  <c r="E240" i="18"/>
  <c r="D240" i="18"/>
  <c r="M239" i="18"/>
  <c r="L239" i="18"/>
  <c r="K239" i="18"/>
  <c r="J239" i="18"/>
  <c r="I239" i="18"/>
  <c r="H239" i="18"/>
  <c r="G239" i="18"/>
  <c r="F239" i="18"/>
  <c r="E239" i="18"/>
  <c r="D239" i="18"/>
  <c r="M238" i="18"/>
  <c r="L238" i="18"/>
  <c r="K238" i="18"/>
  <c r="J238" i="18"/>
  <c r="I238" i="18"/>
  <c r="H238" i="18"/>
  <c r="G238" i="18"/>
  <c r="F238" i="18"/>
  <c r="E238" i="18"/>
  <c r="D238" i="18"/>
  <c r="M237" i="18"/>
  <c r="L237" i="18"/>
  <c r="K237" i="18"/>
  <c r="J237" i="18"/>
  <c r="I237" i="18"/>
  <c r="H237" i="18"/>
  <c r="G237" i="18"/>
  <c r="F237" i="18"/>
  <c r="E237" i="18"/>
  <c r="D237" i="18"/>
  <c r="M236" i="18"/>
  <c r="L236" i="18"/>
  <c r="K236" i="18"/>
  <c r="J236" i="18"/>
  <c r="I236" i="18"/>
  <c r="H236" i="18"/>
  <c r="G236" i="18"/>
  <c r="F236" i="18"/>
  <c r="E236" i="18"/>
  <c r="D236" i="18"/>
  <c r="M235" i="18"/>
  <c r="L235" i="18"/>
  <c r="K235" i="18"/>
  <c r="J235" i="18"/>
  <c r="I235" i="18"/>
  <c r="H235" i="18"/>
  <c r="G235" i="18"/>
  <c r="F235" i="18"/>
  <c r="E235" i="18"/>
  <c r="D235" i="18"/>
  <c r="M234" i="18"/>
  <c r="L234" i="18"/>
  <c r="K234" i="18"/>
  <c r="J234" i="18"/>
  <c r="I234" i="18"/>
  <c r="H234" i="18"/>
  <c r="G234" i="18"/>
  <c r="F234" i="18"/>
  <c r="E234" i="18"/>
  <c r="D234" i="18"/>
  <c r="M233" i="18"/>
  <c r="L233" i="18"/>
  <c r="K233" i="18"/>
  <c r="J233" i="18"/>
  <c r="I233" i="18"/>
  <c r="H233" i="18"/>
  <c r="G233" i="18"/>
  <c r="F233" i="18"/>
  <c r="E233" i="18"/>
  <c r="D233" i="18"/>
  <c r="M232" i="18"/>
  <c r="L232" i="18"/>
  <c r="K232" i="18"/>
  <c r="J232" i="18"/>
  <c r="I232" i="18"/>
  <c r="H232" i="18"/>
  <c r="G232" i="18"/>
  <c r="F232" i="18"/>
  <c r="E232" i="18"/>
  <c r="D232" i="18"/>
  <c r="M231" i="18"/>
  <c r="L231" i="18"/>
  <c r="K231" i="18"/>
  <c r="J231" i="18"/>
  <c r="I231" i="18"/>
  <c r="H231" i="18"/>
  <c r="G231" i="18"/>
  <c r="F231" i="18"/>
  <c r="E231" i="18"/>
  <c r="D231" i="18"/>
  <c r="M230" i="18"/>
  <c r="L230" i="18"/>
  <c r="K230" i="18"/>
  <c r="J230" i="18"/>
  <c r="I230" i="18"/>
  <c r="H230" i="18"/>
  <c r="G230" i="18"/>
  <c r="F230" i="18"/>
  <c r="E230" i="18"/>
  <c r="D230" i="18"/>
  <c r="M229" i="18"/>
  <c r="L229" i="18"/>
  <c r="K229" i="18"/>
  <c r="J229" i="18"/>
  <c r="I229" i="18"/>
  <c r="H229" i="18"/>
  <c r="G229" i="18"/>
  <c r="F229" i="18"/>
  <c r="E229" i="18"/>
  <c r="D229" i="18"/>
  <c r="M228" i="18"/>
  <c r="L228" i="18"/>
  <c r="K228" i="18"/>
  <c r="J228" i="18"/>
  <c r="I228" i="18"/>
  <c r="H228" i="18"/>
  <c r="G228" i="18"/>
  <c r="F228" i="18"/>
  <c r="E228" i="18"/>
  <c r="D228" i="18"/>
  <c r="M227" i="18"/>
  <c r="L227" i="18"/>
  <c r="K227" i="18"/>
  <c r="J227" i="18"/>
  <c r="I227" i="18"/>
  <c r="H227" i="18"/>
  <c r="G227" i="18"/>
  <c r="F227" i="18"/>
  <c r="E227" i="18"/>
  <c r="D227" i="18"/>
  <c r="M226" i="18"/>
  <c r="L226" i="18"/>
  <c r="K226" i="18"/>
  <c r="J226" i="18"/>
  <c r="I226" i="18"/>
  <c r="H226" i="18"/>
  <c r="G226" i="18"/>
  <c r="F226" i="18"/>
  <c r="E226" i="18"/>
  <c r="D226" i="18"/>
  <c r="M225" i="18"/>
  <c r="L225" i="18"/>
  <c r="K225" i="18"/>
  <c r="J225" i="18"/>
  <c r="I225" i="18"/>
  <c r="H225" i="18"/>
  <c r="G225" i="18"/>
  <c r="F225" i="18"/>
  <c r="E225" i="18"/>
  <c r="D225" i="18"/>
  <c r="M224" i="18"/>
  <c r="L224" i="18"/>
  <c r="K224" i="18"/>
  <c r="J224" i="18"/>
  <c r="I224" i="18"/>
  <c r="H224" i="18"/>
  <c r="G224" i="18"/>
  <c r="F224" i="18"/>
  <c r="E224" i="18"/>
  <c r="D224" i="18"/>
  <c r="M223" i="18"/>
  <c r="L223" i="18"/>
  <c r="K223" i="18"/>
  <c r="J223" i="18"/>
  <c r="I223" i="18"/>
  <c r="H223" i="18"/>
  <c r="G223" i="18"/>
  <c r="F223" i="18"/>
  <c r="E223" i="18"/>
  <c r="D223" i="18"/>
  <c r="M222" i="18"/>
  <c r="L222" i="18"/>
  <c r="K222" i="18"/>
  <c r="J222" i="18"/>
  <c r="I222" i="18"/>
  <c r="H222" i="18"/>
  <c r="G222" i="18"/>
  <c r="F222" i="18"/>
  <c r="E222" i="18"/>
  <c r="D222" i="18"/>
  <c r="M221" i="18"/>
  <c r="L221" i="18"/>
  <c r="K221" i="18"/>
  <c r="J221" i="18"/>
  <c r="I221" i="18"/>
  <c r="H221" i="18"/>
  <c r="G221" i="18"/>
  <c r="F221" i="18"/>
  <c r="E221" i="18"/>
  <c r="D221" i="18"/>
  <c r="M220" i="18"/>
  <c r="L220" i="18"/>
  <c r="K220" i="18"/>
  <c r="J220" i="18"/>
  <c r="I220" i="18"/>
  <c r="H220" i="18"/>
  <c r="G220" i="18"/>
  <c r="F220" i="18"/>
  <c r="E220" i="18"/>
  <c r="D220" i="18"/>
  <c r="M219" i="18"/>
  <c r="L219" i="18"/>
  <c r="K219" i="18"/>
  <c r="J219" i="18"/>
  <c r="I219" i="18"/>
  <c r="H219" i="18"/>
  <c r="G219" i="18"/>
  <c r="F219" i="18"/>
  <c r="E219" i="18"/>
  <c r="D219" i="18"/>
  <c r="M218" i="18"/>
  <c r="L218" i="18"/>
  <c r="K218" i="18"/>
  <c r="J218" i="18"/>
  <c r="I218" i="18"/>
  <c r="H218" i="18"/>
  <c r="G218" i="18"/>
  <c r="F218" i="18"/>
  <c r="E218" i="18"/>
  <c r="D218" i="18"/>
  <c r="M217" i="18"/>
  <c r="L217" i="18"/>
  <c r="K217" i="18"/>
  <c r="J217" i="18"/>
  <c r="I217" i="18"/>
  <c r="H217" i="18"/>
  <c r="G217" i="18"/>
  <c r="F217" i="18"/>
  <c r="E217" i="18"/>
  <c r="D217" i="18"/>
  <c r="M216" i="18"/>
  <c r="L216" i="18"/>
  <c r="K216" i="18"/>
  <c r="J216" i="18"/>
  <c r="I216" i="18"/>
  <c r="H216" i="18"/>
  <c r="G216" i="18"/>
  <c r="F216" i="18"/>
  <c r="E216" i="18"/>
  <c r="D216" i="18"/>
  <c r="M215" i="18"/>
  <c r="L215" i="18"/>
  <c r="K215" i="18"/>
  <c r="J215" i="18"/>
  <c r="I215" i="18"/>
  <c r="H215" i="18"/>
  <c r="G215" i="18"/>
  <c r="F215" i="18"/>
  <c r="E215" i="18"/>
  <c r="D215" i="18"/>
  <c r="M214" i="18"/>
  <c r="L214" i="18"/>
  <c r="K214" i="18"/>
  <c r="J214" i="18"/>
  <c r="I214" i="18"/>
  <c r="H214" i="18"/>
  <c r="G214" i="18"/>
  <c r="F214" i="18"/>
  <c r="E214" i="18"/>
  <c r="D214" i="18"/>
  <c r="M213" i="18"/>
  <c r="L213" i="18"/>
  <c r="K213" i="18"/>
  <c r="J213" i="18"/>
  <c r="I213" i="18"/>
  <c r="H213" i="18"/>
  <c r="G213" i="18"/>
  <c r="F213" i="18"/>
  <c r="E213" i="18"/>
  <c r="D213" i="18"/>
  <c r="M212" i="18"/>
  <c r="L212" i="18"/>
  <c r="K212" i="18"/>
  <c r="J212" i="18"/>
  <c r="I212" i="18"/>
  <c r="H212" i="18"/>
  <c r="G212" i="18"/>
  <c r="F212" i="18"/>
  <c r="E212" i="18"/>
  <c r="D212" i="18"/>
  <c r="M211" i="18"/>
  <c r="L211" i="18"/>
  <c r="K211" i="18"/>
  <c r="J211" i="18"/>
  <c r="I211" i="18"/>
  <c r="H211" i="18"/>
  <c r="G211" i="18"/>
  <c r="F211" i="18"/>
  <c r="E211" i="18"/>
  <c r="D211" i="18"/>
  <c r="M210" i="18"/>
  <c r="L210" i="18"/>
  <c r="K210" i="18"/>
  <c r="J210" i="18"/>
  <c r="I210" i="18"/>
  <c r="H210" i="18"/>
  <c r="G210" i="18"/>
  <c r="F210" i="18"/>
  <c r="E210" i="18"/>
  <c r="D210" i="18"/>
  <c r="M209" i="18"/>
  <c r="L209" i="18"/>
  <c r="K209" i="18"/>
  <c r="J209" i="18"/>
  <c r="I209" i="18"/>
  <c r="H209" i="18"/>
  <c r="G209" i="18"/>
  <c r="F209" i="18"/>
  <c r="E209" i="18"/>
  <c r="D209" i="18"/>
  <c r="M208" i="18"/>
  <c r="L208" i="18"/>
  <c r="K208" i="18"/>
  <c r="J208" i="18"/>
  <c r="I208" i="18"/>
  <c r="H208" i="18"/>
  <c r="G208" i="18"/>
  <c r="F208" i="18"/>
  <c r="E208" i="18"/>
  <c r="D208" i="18"/>
  <c r="M207" i="18"/>
  <c r="L207" i="18"/>
  <c r="K207" i="18"/>
  <c r="J207" i="18"/>
  <c r="I207" i="18"/>
  <c r="H207" i="18"/>
  <c r="G207" i="18"/>
  <c r="F207" i="18"/>
  <c r="E207" i="18"/>
  <c r="D207" i="18"/>
  <c r="M206" i="18"/>
  <c r="L206" i="18"/>
  <c r="K206" i="18"/>
  <c r="J206" i="18"/>
  <c r="I206" i="18"/>
  <c r="H206" i="18"/>
  <c r="G206" i="18"/>
  <c r="F206" i="18"/>
  <c r="E206" i="18"/>
  <c r="D206" i="18"/>
  <c r="M205" i="18"/>
  <c r="L205" i="18"/>
  <c r="K205" i="18"/>
  <c r="J205" i="18"/>
  <c r="I205" i="18"/>
  <c r="H205" i="18"/>
  <c r="G205" i="18"/>
  <c r="F205" i="18"/>
  <c r="E205" i="18"/>
  <c r="D205" i="18"/>
  <c r="M204" i="18"/>
  <c r="L204" i="18"/>
  <c r="K204" i="18"/>
  <c r="J204" i="18"/>
  <c r="I204" i="18"/>
  <c r="H204" i="18"/>
  <c r="G204" i="18"/>
  <c r="F204" i="18"/>
  <c r="E204" i="18"/>
  <c r="D204" i="18"/>
  <c r="M203" i="18"/>
  <c r="L203" i="18"/>
  <c r="K203" i="18"/>
  <c r="J203" i="18"/>
  <c r="I203" i="18"/>
  <c r="H203" i="18"/>
  <c r="G203" i="18"/>
  <c r="F203" i="18"/>
  <c r="E203" i="18"/>
  <c r="D203" i="18"/>
  <c r="M202" i="18"/>
  <c r="L202" i="18"/>
  <c r="K202" i="18"/>
  <c r="J202" i="18"/>
  <c r="I202" i="18"/>
  <c r="H202" i="18"/>
  <c r="G202" i="18"/>
  <c r="F202" i="18"/>
  <c r="E202" i="18"/>
  <c r="D202" i="18"/>
  <c r="M201" i="18"/>
  <c r="L201" i="18"/>
  <c r="K201" i="18"/>
  <c r="J201" i="18"/>
  <c r="I201" i="18"/>
  <c r="H201" i="18"/>
  <c r="G201" i="18"/>
  <c r="F201" i="18"/>
  <c r="E201" i="18"/>
  <c r="D201" i="18"/>
  <c r="M200" i="18"/>
  <c r="L200" i="18"/>
  <c r="K200" i="18"/>
  <c r="J200" i="18"/>
  <c r="I200" i="18"/>
  <c r="H200" i="18"/>
  <c r="G200" i="18"/>
  <c r="F200" i="18"/>
  <c r="E200" i="18"/>
  <c r="D200" i="18"/>
  <c r="M199" i="18"/>
  <c r="L199" i="18"/>
  <c r="K199" i="18"/>
  <c r="J199" i="18"/>
  <c r="I199" i="18"/>
  <c r="H199" i="18"/>
  <c r="G199" i="18"/>
  <c r="F199" i="18"/>
  <c r="E199" i="18"/>
  <c r="D199" i="18"/>
  <c r="M198" i="18"/>
  <c r="L198" i="18"/>
  <c r="K198" i="18"/>
  <c r="J198" i="18"/>
  <c r="I198" i="18"/>
  <c r="H198" i="18"/>
  <c r="G198" i="18"/>
  <c r="F198" i="18"/>
  <c r="E198" i="18"/>
  <c r="D198" i="18"/>
  <c r="M197" i="18"/>
  <c r="L197" i="18"/>
  <c r="K197" i="18"/>
  <c r="J197" i="18"/>
  <c r="I197" i="18"/>
  <c r="H197" i="18"/>
  <c r="G197" i="18"/>
  <c r="F197" i="18"/>
  <c r="E197" i="18"/>
  <c r="D197" i="18"/>
  <c r="M196" i="18"/>
  <c r="L196" i="18"/>
  <c r="K196" i="18"/>
  <c r="J196" i="18"/>
  <c r="I196" i="18"/>
  <c r="H196" i="18"/>
  <c r="G196" i="18"/>
  <c r="F196" i="18"/>
  <c r="E196" i="18"/>
  <c r="D196" i="18"/>
  <c r="M195" i="18"/>
  <c r="L195" i="18"/>
  <c r="K195" i="18"/>
  <c r="J195" i="18"/>
  <c r="I195" i="18"/>
  <c r="H195" i="18"/>
  <c r="G195" i="18"/>
  <c r="F195" i="18"/>
  <c r="E195" i="18"/>
  <c r="D195" i="18"/>
  <c r="M194" i="18"/>
  <c r="L194" i="18"/>
  <c r="K194" i="18"/>
  <c r="J194" i="18"/>
  <c r="I194" i="18"/>
  <c r="H194" i="18"/>
  <c r="G194" i="18"/>
  <c r="F194" i="18"/>
  <c r="E194" i="18"/>
  <c r="D194" i="18"/>
  <c r="M193" i="18"/>
  <c r="L193" i="18"/>
  <c r="K193" i="18"/>
  <c r="J193" i="18"/>
  <c r="I193" i="18"/>
  <c r="H193" i="18"/>
  <c r="G193" i="18"/>
  <c r="F193" i="18"/>
  <c r="E193" i="18"/>
  <c r="D193" i="18"/>
  <c r="M192" i="18"/>
  <c r="L192" i="18"/>
  <c r="K192" i="18"/>
  <c r="J192" i="18"/>
  <c r="I192" i="18"/>
  <c r="H192" i="18"/>
  <c r="G192" i="18"/>
  <c r="F192" i="18"/>
  <c r="E192" i="18"/>
  <c r="D192" i="18"/>
  <c r="M191" i="18"/>
  <c r="L191" i="18"/>
  <c r="K191" i="18"/>
  <c r="J191" i="18"/>
  <c r="I191" i="18"/>
  <c r="H191" i="18"/>
  <c r="G191" i="18"/>
  <c r="F191" i="18"/>
  <c r="E191" i="18"/>
  <c r="D191" i="18"/>
  <c r="M190" i="18"/>
  <c r="L190" i="18"/>
  <c r="K190" i="18"/>
  <c r="J190" i="18"/>
  <c r="I190" i="18"/>
  <c r="H190" i="18"/>
  <c r="G190" i="18"/>
  <c r="F190" i="18"/>
  <c r="E190" i="18"/>
  <c r="D190" i="18"/>
  <c r="M189" i="18"/>
  <c r="L189" i="18"/>
  <c r="K189" i="18"/>
  <c r="J189" i="18"/>
  <c r="I189" i="18"/>
  <c r="H189" i="18"/>
  <c r="G189" i="18"/>
  <c r="F189" i="18"/>
  <c r="E189" i="18"/>
  <c r="D189" i="18"/>
  <c r="M188" i="18"/>
  <c r="L188" i="18"/>
  <c r="K188" i="18"/>
  <c r="J188" i="18"/>
  <c r="I188" i="18"/>
  <c r="H188" i="18"/>
  <c r="G188" i="18"/>
  <c r="F188" i="18"/>
  <c r="E188" i="18"/>
  <c r="D188" i="18"/>
  <c r="M187" i="18"/>
  <c r="L187" i="18"/>
  <c r="K187" i="18"/>
  <c r="J187" i="18"/>
  <c r="I187" i="18"/>
  <c r="H187" i="18"/>
  <c r="G187" i="18"/>
  <c r="F187" i="18"/>
  <c r="E187" i="18"/>
  <c r="D187" i="18"/>
  <c r="M186" i="18"/>
  <c r="L186" i="18"/>
  <c r="K186" i="18"/>
  <c r="J186" i="18"/>
  <c r="I186" i="18"/>
  <c r="H186" i="18"/>
  <c r="G186" i="18"/>
  <c r="F186" i="18"/>
  <c r="E186" i="18"/>
  <c r="D186" i="18"/>
  <c r="M185" i="18"/>
  <c r="L185" i="18"/>
  <c r="K185" i="18"/>
  <c r="J185" i="18"/>
  <c r="I185" i="18"/>
  <c r="H185" i="18"/>
  <c r="G185" i="18"/>
  <c r="F185" i="18"/>
  <c r="E185" i="18"/>
  <c r="D185" i="18"/>
  <c r="M184" i="18"/>
  <c r="L184" i="18"/>
  <c r="K184" i="18"/>
  <c r="J184" i="18"/>
  <c r="I184" i="18"/>
  <c r="H184" i="18"/>
  <c r="G184" i="18"/>
  <c r="F184" i="18"/>
  <c r="E184" i="18"/>
  <c r="D184" i="18"/>
  <c r="M183" i="18"/>
  <c r="L183" i="18"/>
  <c r="K183" i="18"/>
  <c r="J183" i="18"/>
  <c r="I183" i="18"/>
  <c r="H183" i="18"/>
  <c r="G183" i="18"/>
  <c r="F183" i="18"/>
  <c r="E183" i="18"/>
  <c r="D183" i="18"/>
  <c r="M182" i="18"/>
  <c r="L182" i="18"/>
  <c r="K182" i="18"/>
  <c r="J182" i="18"/>
  <c r="I182" i="18"/>
  <c r="H182" i="18"/>
  <c r="G182" i="18"/>
  <c r="F182" i="18"/>
  <c r="E182" i="18"/>
  <c r="D182" i="18"/>
  <c r="M181" i="18"/>
  <c r="L181" i="18"/>
  <c r="K181" i="18"/>
  <c r="J181" i="18"/>
  <c r="I181" i="18"/>
  <c r="H181" i="18"/>
  <c r="G181" i="18"/>
  <c r="F181" i="18"/>
  <c r="E181" i="18"/>
  <c r="D181" i="18"/>
  <c r="M180" i="18"/>
  <c r="L180" i="18"/>
  <c r="K180" i="18"/>
  <c r="J180" i="18"/>
  <c r="I180" i="18"/>
  <c r="H180" i="18"/>
  <c r="G180" i="18"/>
  <c r="F180" i="18"/>
  <c r="E180" i="18"/>
  <c r="D180" i="18"/>
  <c r="M179" i="18"/>
  <c r="L179" i="18"/>
  <c r="K179" i="18"/>
  <c r="J179" i="18"/>
  <c r="I179" i="18"/>
  <c r="H179" i="18"/>
  <c r="G179" i="18"/>
  <c r="F179" i="18"/>
  <c r="E179" i="18"/>
  <c r="D179" i="18"/>
  <c r="M178" i="18"/>
  <c r="L178" i="18"/>
  <c r="K178" i="18"/>
  <c r="J178" i="18"/>
  <c r="I178" i="18"/>
  <c r="H178" i="18"/>
  <c r="G178" i="18"/>
  <c r="F178" i="18"/>
  <c r="E178" i="18"/>
  <c r="D178" i="18"/>
  <c r="M177" i="18"/>
  <c r="L177" i="18"/>
  <c r="K177" i="18"/>
  <c r="J177" i="18"/>
  <c r="I177" i="18"/>
  <c r="H177" i="18"/>
  <c r="G177" i="18"/>
  <c r="F177" i="18"/>
  <c r="E177" i="18"/>
  <c r="D177" i="18"/>
  <c r="M176" i="18"/>
  <c r="L176" i="18"/>
  <c r="K176" i="18"/>
  <c r="J176" i="18"/>
  <c r="I176" i="18"/>
  <c r="H176" i="18"/>
  <c r="G176" i="18"/>
  <c r="F176" i="18"/>
  <c r="E176" i="18"/>
  <c r="D176" i="18"/>
  <c r="M175" i="18"/>
  <c r="L175" i="18"/>
  <c r="K175" i="18"/>
  <c r="J175" i="18"/>
  <c r="I175" i="18"/>
  <c r="H175" i="18"/>
  <c r="G175" i="18"/>
  <c r="F175" i="18"/>
  <c r="E175" i="18"/>
  <c r="D175" i="18"/>
  <c r="M174" i="18"/>
  <c r="L174" i="18"/>
  <c r="K174" i="18"/>
  <c r="J174" i="18"/>
  <c r="I174" i="18"/>
  <c r="H174" i="18"/>
  <c r="G174" i="18"/>
  <c r="F174" i="18"/>
  <c r="E174" i="18"/>
  <c r="D174" i="18"/>
  <c r="M173" i="18"/>
  <c r="L173" i="18"/>
  <c r="K173" i="18"/>
  <c r="J173" i="18"/>
  <c r="I173" i="18"/>
  <c r="H173" i="18"/>
  <c r="G173" i="18"/>
  <c r="F173" i="18"/>
  <c r="E173" i="18"/>
  <c r="D173" i="18"/>
  <c r="M172" i="18"/>
  <c r="L172" i="18"/>
  <c r="K172" i="18"/>
  <c r="J172" i="18"/>
  <c r="I172" i="18"/>
  <c r="H172" i="18"/>
  <c r="G172" i="18"/>
  <c r="F172" i="18"/>
  <c r="E172" i="18"/>
  <c r="D172" i="18"/>
  <c r="M171" i="18"/>
  <c r="L171" i="18"/>
  <c r="K171" i="18"/>
  <c r="J171" i="18"/>
  <c r="I171" i="18"/>
  <c r="H171" i="18"/>
  <c r="G171" i="18"/>
  <c r="F171" i="18"/>
  <c r="E171" i="18"/>
  <c r="D171" i="18"/>
  <c r="M170" i="18"/>
  <c r="L170" i="18"/>
  <c r="K170" i="18"/>
  <c r="J170" i="18"/>
  <c r="I170" i="18"/>
  <c r="H170" i="18"/>
  <c r="G170" i="18"/>
  <c r="F170" i="18"/>
  <c r="E170" i="18"/>
  <c r="D170" i="18"/>
  <c r="M169" i="18"/>
  <c r="L169" i="18"/>
  <c r="K169" i="18"/>
  <c r="J169" i="18"/>
  <c r="I169" i="18"/>
  <c r="H169" i="18"/>
  <c r="G169" i="18"/>
  <c r="F169" i="18"/>
  <c r="E169" i="18"/>
  <c r="D169" i="18"/>
  <c r="M168" i="18"/>
  <c r="L168" i="18"/>
  <c r="K168" i="18"/>
  <c r="J168" i="18"/>
  <c r="I168" i="18"/>
  <c r="H168" i="18"/>
  <c r="G168" i="18"/>
  <c r="F168" i="18"/>
  <c r="E168" i="18"/>
  <c r="D168" i="18"/>
  <c r="M167" i="18"/>
  <c r="L167" i="18"/>
  <c r="K167" i="18"/>
  <c r="J167" i="18"/>
  <c r="I167" i="18"/>
  <c r="H167" i="18"/>
  <c r="G167" i="18"/>
  <c r="F167" i="18"/>
  <c r="E167" i="18"/>
  <c r="D167" i="18"/>
  <c r="M166" i="18"/>
  <c r="L166" i="18"/>
  <c r="K166" i="18"/>
  <c r="J166" i="18"/>
  <c r="I166" i="18"/>
  <c r="H166" i="18"/>
  <c r="G166" i="18"/>
  <c r="F166" i="18"/>
  <c r="E166" i="18"/>
  <c r="D166" i="18"/>
  <c r="M165" i="18"/>
  <c r="L165" i="18"/>
  <c r="K165" i="18"/>
  <c r="J165" i="18"/>
  <c r="I165" i="18"/>
  <c r="H165" i="18"/>
  <c r="G165" i="18"/>
  <c r="F165" i="18"/>
  <c r="E165" i="18"/>
  <c r="D165" i="18"/>
  <c r="M164" i="18"/>
  <c r="L164" i="18"/>
  <c r="K164" i="18"/>
  <c r="J164" i="18"/>
  <c r="I164" i="18"/>
  <c r="H164" i="18"/>
  <c r="G164" i="18"/>
  <c r="F164" i="18"/>
  <c r="E164" i="18"/>
  <c r="D164" i="18"/>
  <c r="M163" i="18"/>
  <c r="L163" i="18"/>
  <c r="K163" i="18"/>
  <c r="J163" i="18"/>
  <c r="I163" i="18"/>
  <c r="H163" i="18"/>
  <c r="G163" i="18"/>
  <c r="F163" i="18"/>
  <c r="E163" i="18"/>
  <c r="D163" i="18"/>
  <c r="M162" i="18"/>
  <c r="L162" i="18"/>
  <c r="K162" i="18"/>
  <c r="J162" i="18"/>
  <c r="I162" i="18"/>
  <c r="H162" i="18"/>
  <c r="G162" i="18"/>
  <c r="F162" i="18"/>
  <c r="E162" i="18"/>
  <c r="D162" i="18"/>
  <c r="M161" i="18"/>
  <c r="L161" i="18"/>
  <c r="K161" i="18"/>
  <c r="J161" i="18"/>
  <c r="I161" i="18"/>
  <c r="H161" i="18"/>
  <c r="G161" i="18"/>
  <c r="F161" i="18"/>
  <c r="E161" i="18"/>
  <c r="D161" i="18"/>
  <c r="M160" i="18"/>
  <c r="L160" i="18"/>
  <c r="K160" i="18"/>
  <c r="J160" i="18"/>
  <c r="I160" i="18"/>
  <c r="H160" i="18"/>
  <c r="G160" i="18"/>
  <c r="F160" i="18"/>
  <c r="E160" i="18"/>
  <c r="D160" i="18"/>
  <c r="M159" i="18"/>
  <c r="L159" i="18"/>
  <c r="K159" i="18"/>
  <c r="J159" i="18"/>
  <c r="I159" i="18"/>
  <c r="H159" i="18"/>
  <c r="G159" i="18"/>
  <c r="F159" i="18"/>
  <c r="E159" i="18"/>
  <c r="D159" i="18"/>
  <c r="M158" i="18"/>
  <c r="L158" i="18"/>
  <c r="K158" i="18"/>
  <c r="J158" i="18"/>
  <c r="I158" i="18"/>
  <c r="H158" i="18"/>
  <c r="G158" i="18"/>
  <c r="F158" i="18"/>
  <c r="E158" i="18"/>
  <c r="D158" i="18"/>
  <c r="M157" i="18"/>
  <c r="L157" i="18"/>
  <c r="K157" i="18"/>
  <c r="J157" i="18"/>
  <c r="I157" i="18"/>
  <c r="H157" i="18"/>
  <c r="G157" i="18"/>
  <c r="F157" i="18"/>
  <c r="E157" i="18"/>
  <c r="D157" i="18"/>
  <c r="M156" i="18"/>
  <c r="L156" i="18"/>
  <c r="K156" i="18"/>
  <c r="J156" i="18"/>
  <c r="I156" i="18"/>
  <c r="H156" i="18"/>
  <c r="G156" i="18"/>
  <c r="F156" i="18"/>
  <c r="E156" i="18"/>
  <c r="D156" i="18"/>
  <c r="M155" i="18"/>
  <c r="L155" i="18"/>
  <c r="K155" i="18"/>
  <c r="J155" i="18"/>
  <c r="I155" i="18"/>
  <c r="H155" i="18"/>
  <c r="G155" i="18"/>
  <c r="F155" i="18"/>
  <c r="E155" i="18"/>
  <c r="D155" i="18"/>
  <c r="M154" i="18"/>
  <c r="L154" i="18"/>
  <c r="K154" i="18"/>
  <c r="J154" i="18"/>
  <c r="I154" i="18"/>
  <c r="H154" i="18"/>
  <c r="G154" i="18"/>
  <c r="F154" i="18"/>
  <c r="E154" i="18"/>
  <c r="D154" i="18"/>
  <c r="M153" i="18"/>
  <c r="L153" i="18"/>
  <c r="K153" i="18"/>
  <c r="J153" i="18"/>
  <c r="I153" i="18"/>
  <c r="H153" i="18"/>
  <c r="G153" i="18"/>
  <c r="F153" i="18"/>
  <c r="E153" i="18"/>
  <c r="D153" i="18"/>
  <c r="M152" i="18"/>
  <c r="L152" i="18"/>
  <c r="K152" i="18"/>
  <c r="J152" i="18"/>
  <c r="I152" i="18"/>
  <c r="H152" i="18"/>
  <c r="G152" i="18"/>
  <c r="F152" i="18"/>
  <c r="E152" i="18"/>
  <c r="D152" i="18"/>
  <c r="M151" i="18"/>
  <c r="L151" i="18"/>
  <c r="K151" i="18"/>
  <c r="J151" i="18"/>
  <c r="I151" i="18"/>
  <c r="H151" i="18"/>
  <c r="G151" i="18"/>
  <c r="F151" i="18"/>
  <c r="E151" i="18"/>
  <c r="D151" i="18"/>
  <c r="M150" i="18"/>
  <c r="L150" i="18"/>
  <c r="K150" i="18"/>
  <c r="J150" i="18"/>
  <c r="I150" i="18"/>
  <c r="H150" i="18"/>
  <c r="G150" i="18"/>
  <c r="F150" i="18"/>
  <c r="E150" i="18"/>
  <c r="D150" i="18"/>
  <c r="M149" i="18"/>
  <c r="L149" i="18"/>
  <c r="K149" i="18"/>
  <c r="J149" i="18"/>
  <c r="I149" i="18"/>
  <c r="H149" i="18"/>
  <c r="G149" i="18"/>
  <c r="F149" i="18"/>
  <c r="E149" i="18"/>
  <c r="D149" i="18"/>
  <c r="M148" i="18"/>
  <c r="L148" i="18"/>
  <c r="K148" i="18"/>
  <c r="J148" i="18"/>
  <c r="I148" i="18"/>
  <c r="H148" i="18"/>
  <c r="G148" i="18"/>
  <c r="F148" i="18"/>
  <c r="E148" i="18"/>
  <c r="D148" i="18"/>
  <c r="M147" i="18"/>
  <c r="L147" i="18"/>
  <c r="K147" i="18"/>
  <c r="J147" i="18"/>
  <c r="I147" i="18"/>
  <c r="H147" i="18"/>
  <c r="G147" i="18"/>
  <c r="F147" i="18"/>
  <c r="E147" i="18"/>
  <c r="D147" i="18"/>
  <c r="M146" i="18"/>
  <c r="L146" i="18"/>
  <c r="K146" i="18"/>
  <c r="J146" i="18"/>
  <c r="I146" i="18"/>
  <c r="H146" i="18"/>
  <c r="G146" i="18"/>
  <c r="F146" i="18"/>
  <c r="E146" i="18"/>
  <c r="D146" i="18"/>
  <c r="M145" i="18"/>
  <c r="L145" i="18"/>
  <c r="K145" i="18"/>
  <c r="J145" i="18"/>
  <c r="I145" i="18"/>
  <c r="H145" i="18"/>
  <c r="G145" i="18"/>
  <c r="F145" i="18"/>
  <c r="E145" i="18"/>
  <c r="D145" i="18"/>
  <c r="M144" i="18"/>
  <c r="L144" i="18"/>
  <c r="K144" i="18"/>
  <c r="J144" i="18"/>
  <c r="I144" i="18"/>
  <c r="H144" i="18"/>
  <c r="G144" i="18"/>
  <c r="F144" i="18"/>
  <c r="E144" i="18"/>
  <c r="D144" i="18"/>
  <c r="M143" i="18"/>
  <c r="L143" i="18"/>
  <c r="K143" i="18"/>
  <c r="J143" i="18"/>
  <c r="I143" i="18"/>
  <c r="H143" i="18"/>
  <c r="G143" i="18"/>
  <c r="F143" i="18"/>
  <c r="E143" i="18"/>
  <c r="D143" i="18"/>
  <c r="M142" i="18"/>
  <c r="L142" i="18"/>
  <c r="K142" i="18"/>
  <c r="J142" i="18"/>
  <c r="I142" i="18"/>
  <c r="H142" i="18"/>
  <c r="G142" i="18"/>
  <c r="F142" i="18"/>
  <c r="E142" i="18"/>
  <c r="D142" i="18"/>
  <c r="M141" i="18"/>
  <c r="L141" i="18"/>
  <c r="K141" i="18"/>
  <c r="J141" i="18"/>
  <c r="I141" i="18"/>
  <c r="H141" i="18"/>
  <c r="G141" i="18"/>
  <c r="F141" i="18"/>
  <c r="E141" i="18"/>
  <c r="D141" i="18"/>
  <c r="M140" i="18"/>
  <c r="L140" i="18"/>
  <c r="K140" i="18"/>
  <c r="J140" i="18"/>
  <c r="I140" i="18"/>
  <c r="H140" i="18"/>
  <c r="G140" i="18"/>
  <c r="F140" i="18"/>
  <c r="E140" i="18"/>
  <c r="D140" i="18"/>
  <c r="M139" i="18"/>
  <c r="L139" i="18"/>
  <c r="K139" i="18"/>
  <c r="J139" i="18"/>
  <c r="I139" i="18"/>
  <c r="H139" i="18"/>
  <c r="G139" i="18"/>
  <c r="F139" i="18"/>
  <c r="E139" i="18"/>
  <c r="D139" i="18"/>
  <c r="M138" i="18"/>
  <c r="L138" i="18"/>
  <c r="K138" i="18"/>
  <c r="J138" i="18"/>
  <c r="I138" i="18"/>
  <c r="H138" i="18"/>
  <c r="G138" i="18"/>
  <c r="F138" i="18"/>
  <c r="E138" i="18"/>
  <c r="D138" i="18"/>
  <c r="M137" i="18"/>
  <c r="L137" i="18"/>
  <c r="K137" i="18"/>
  <c r="J137" i="18"/>
  <c r="I137" i="18"/>
  <c r="H137" i="18"/>
  <c r="G137" i="18"/>
  <c r="F137" i="18"/>
  <c r="E137" i="18"/>
  <c r="D137" i="18"/>
  <c r="M136" i="18"/>
  <c r="L136" i="18"/>
  <c r="K136" i="18"/>
  <c r="J136" i="18"/>
  <c r="I136" i="18"/>
  <c r="H136" i="18"/>
  <c r="G136" i="18"/>
  <c r="F136" i="18"/>
  <c r="E136" i="18"/>
  <c r="D136" i="18"/>
  <c r="M135" i="18"/>
  <c r="L135" i="18"/>
  <c r="K135" i="18"/>
  <c r="J135" i="18"/>
  <c r="I135" i="18"/>
  <c r="H135" i="18"/>
  <c r="G135" i="18"/>
  <c r="F135" i="18"/>
  <c r="E135" i="18"/>
  <c r="D135" i="18"/>
  <c r="M134" i="18"/>
  <c r="L134" i="18"/>
  <c r="K134" i="18"/>
  <c r="J134" i="18"/>
  <c r="I134" i="18"/>
  <c r="H134" i="18"/>
  <c r="G134" i="18"/>
  <c r="F134" i="18"/>
  <c r="E134" i="18"/>
  <c r="D134" i="18"/>
  <c r="M133" i="18"/>
  <c r="L133" i="18"/>
  <c r="K133" i="18"/>
  <c r="J133" i="18"/>
  <c r="I133" i="18"/>
  <c r="H133" i="18"/>
  <c r="G133" i="18"/>
  <c r="F133" i="18"/>
  <c r="E133" i="18"/>
  <c r="D133" i="18"/>
  <c r="M132" i="18"/>
  <c r="L132" i="18"/>
  <c r="K132" i="18"/>
  <c r="J132" i="18"/>
  <c r="I132" i="18"/>
  <c r="H132" i="18"/>
  <c r="G132" i="18"/>
  <c r="F132" i="18"/>
  <c r="E132" i="18"/>
  <c r="D132" i="18"/>
  <c r="M131" i="18"/>
  <c r="L131" i="18"/>
  <c r="K131" i="18"/>
  <c r="J131" i="18"/>
  <c r="I131" i="18"/>
  <c r="H131" i="18"/>
  <c r="G131" i="18"/>
  <c r="F131" i="18"/>
  <c r="E131" i="18"/>
  <c r="D131" i="18"/>
  <c r="M130" i="18"/>
  <c r="L130" i="18"/>
  <c r="K130" i="18"/>
  <c r="J130" i="18"/>
  <c r="I130" i="18"/>
  <c r="H130" i="18"/>
  <c r="G130" i="18"/>
  <c r="F130" i="18"/>
  <c r="E130" i="18"/>
  <c r="D130" i="18"/>
  <c r="M129" i="18"/>
  <c r="L129" i="18"/>
  <c r="K129" i="18"/>
  <c r="J129" i="18"/>
  <c r="I129" i="18"/>
  <c r="H129" i="18"/>
  <c r="G129" i="18"/>
  <c r="F129" i="18"/>
  <c r="E129" i="18"/>
  <c r="D129" i="18"/>
  <c r="M128" i="18"/>
  <c r="L128" i="18"/>
  <c r="K128" i="18"/>
  <c r="J128" i="18"/>
  <c r="I128" i="18"/>
  <c r="H128" i="18"/>
  <c r="G128" i="18"/>
  <c r="F128" i="18"/>
  <c r="E128" i="18"/>
  <c r="D128" i="18"/>
  <c r="M127" i="18"/>
  <c r="L127" i="18"/>
  <c r="K127" i="18"/>
  <c r="J127" i="18"/>
  <c r="I127" i="18"/>
  <c r="H127" i="18"/>
  <c r="G127" i="18"/>
  <c r="F127" i="18"/>
  <c r="E127" i="18"/>
  <c r="D127" i="18"/>
  <c r="M126" i="18"/>
  <c r="L126" i="18"/>
  <c r="K126" i="18"/>
  <c r="J126" i="18"/>
  <c r="I126" i="18"/>
  <c r="H126" i="18"/>
  <c r="G126" i="18"/>
  <c r="F126" i="18"/>
  <c r="E126" i="18"/>
  <c r="D126" i="18"/>
  <c r="M125" i="18"/>
  <c r="L125" i="18"/>
  <c r="K125" i="18"/>
  <c r="J125" i="18"/>
  <c r="I125" i="18"/>
  <c r="H125" i="18"/>
  <c r="G125" i="18"/>
  <c r="F125" i="18"/>
  <c r="E125" i="18"/>
  <c r="D125" i="18"/>
  <c r="M124" i="18"/>
  <c r="L124" i="18"/>
  <c r="K124" i="18"/>
  <c r="J124" i="18"/>
  <c r="I124" i="18"/>
  <c r="H124" i="18"/>
  <c r="G124" i="18"/>
  <c r="F124" i="18"/>
  <c r="E124" i="18"/>
  <c r="D124" i="18"/>
  <c r="M123" i="18"/>
  <c r="L123" i="18"/>
  <c r="K123" i="18"/>
  <c r="J123" i="18"/>
  <c r="I123" i="18"/>
  <c r="H123" i="18"/>
  <c r="G123" i="18"/>
  <c r="F123" i="18"/>
  <c r="E123" i="18"/>
  <c r="D123" i="18"/>
  <c r="M122" i="18"/>
  <c r="L122" i="18"/>
  <c r="K122" i="18"/>
  <c r="J122" i="18"/>
  <c r="I122" i="18"/>
  <c r="H122" i="18"/>
  <c r="G122" i="18"/>
  <c r="F122" i="18"/>
  <c r="E122" i="18"/>
  <c r="D122" i="18"/>
  <c r="M121" i="18"/>
  <c r="L121" i="18"/>
  <c r="K121" i="18"/>
  <c r="J121" i="18"/>
  <c r="I121" i="18"/>
  <c r="H121" i="18"/>
  <c r="G121" i="18"/>
  <c r="F121" i="18"/>
  <c r="E121" i="18"/>
  <c r="D121" i="18"/>
  <c r="M120" i="18"/>
  <c r="L120" i="18"/>
  <c r="K120" i="18"/>
  <c r="J120" i="18"/>
  <c r="I120" i="18"/>
  <c r="H120" i="18"/>
  <c r="G120" i="18"/>
  <c r="F120" i="18"/>
  <c r="E120" i="18"/>
  <c r="D120" i="18"/>
  <c r="M119" i="18"/>
  <c r="L119" i="18"/>
  <c r="K119" i="18"/>
  <c r="J119" i="18"/>
  <c r="I119" i="18"/>
  <c r="H119" i="18"/>
  <c r="G119" i="18"/>
  <c r="F119" i="18"/>
  <c r="E119" i="18"/>
  <c r="D119" i="18"/>
  <c r="M118" i="18"/>
  <c r="L118" i="18"/>
  <c r="K118" i="18"/>
  <c r="J118" i="18"/>
  <c r="I118" i="18"/>
  <c r="H118" i="18"/>
  <c r="G118" i="18"/>
  <c r="F118" i="18"/>
  <c r="E118" i="18"/>
  <c r="D118" i="18"/>
  <c r="M117" i="18"/>
  <c r="L117" i="18"/>
  <c r="K117" i="18"/>
  <c r="J117" i="18"/>
  <c r="I117" i="18"/>
  <c r="H117" i="18"/>
  <c r="G117" i="18"/>
  <c r="F117" i="18"/>
  <c r="E117" i="18"/>
  <c r="D117" i="18"/>
  <c r="M116" i="18"/>
  <c r="L116" i="18"/>
  <c r="K116" i="18"/>
  <c r="J116" i="18"/>
  <c r="I116" i="18"/>
  <c r="H116" i="18"/>
  <c r="G116" i="18"/>
  <c r="F116" i="18"/>
  <c r="E116" i="18"/>
  <c r="D116" i="18"/>
  <c r="M115" i="18"/>
  <c r="L115" i="18"/>
  <c r="K115" i="18"/>
  <c r="J115" i="18"/>
  <c r="I115" i="18"/>
  <c r="H115" i="18"/>
  <c r="G115" i="18"/>
  <c r="F115" i="18"/>
  <c r="E115" i="18"/>
  <c r="D115" i="18"/>
  <c r="M114" i="18"/>
  <c r="L114" i="18"/>
  <c r="K114" i="18"/>
  <c r="J114" i="18"/>
  <c r="I114" i="18"/>
  <c r="H114" i="18"/>
  <c r="G114" i="18"/>
  <c r="F114" i="18"/>
  <c r="E114" i="18"/>
  <c r="D114" i="18"/>
  <c r="M113" i="18"/>
  <c r="L113" i="18"/>
  <c r="K113" i="18"/>
  <c r="J113" i="18"/>
  <c r="I113" i="18"/>
  <c r="H113" i="18"/>
  <c r="G113" i="18"/>
  <c r="F113" i="18"/>
  <c r="E113" i="18"/>
  <c r="D113" i="18"/>
  <c r="M112" i="18"/>
  <c r="L112" i="18"/>
  <c r="K112" i="18"/>
  <c r="J112" i="18"/>
  <c r="I112" i="18"/>
  <c r="H112" i="18"/>
  <c r="G112" i="18"/>
  <c r="F112" i="18"/>
  <c r="E112" i="18"/>
  <c r="D112" i="18"/>
  <c r="M111" i="18"/>
  <c r="L111" i="18"/>
  <c r="K111" i="18"/>
  <c r="J111" i="18"/>
  <c r="I111" i="18"/>
  <c r="H111" i="18"/>
  <c r="G111" i="18"/>
  <c r="F111" i="18"/>
  <c r="E111" i="18"/>
  <c r="D111" i="18"/>
  <c r="M110" i="18"/>
  <c r="L110" i="18"/>
  <c r="K110" i="18"/>
  <c r="J110" i="18"/>
  <c r="I110" i="18"/>
  <c r="H110" i="18"/>
  <c r="G110" i="18"/>
  <c r="F110" i="18"/>
  <c r="E110" i="18"/>
  <c r="D110" i="18"/>
  <c r="M109" i="18"/>
  <c r="L109" i="18"/>
  <c r="K109" i="18"/>
  <c r="J109" i="18"/>
  <c r="I109" i="18"/>
  <c r="H109" i="18"/>
  <c r="G109" i="18"/>
  <c r="F109" i="18"/>
  <c r="E109" i="18"/>
  <c r="D109" i="18"/>
  <c r="M108" i="18"/>
  <c r="L108" i="18"/>
  <c r="K108" i="18"/>
  <c r="J108" i="18"/>
  <c r="I108" i="18"/>
  <c r="H108" i="18"/>
  <c r="G108" i="18"/>
  <c r="F108" i="18"/>
  <c r="E108" i="18"/>
  <c r="D108" i="18"/>
  <c r="M107" i="18"/>
  <c r="L107" i="18"/>
  <c r="K107" i="18"/>
  <c r="J107" i="18"/>
  <c r="I107" i="18"/>
  <c r="H107" i="18"/>
  <c r="G107" i="18"/>
  <c r="F107" i="18"/>
  <c r="E107" i="18"/>
  <c r="D107" i="18"/>
  <c r="M106" i="18"/>
  <c r="L106" i="18"/>
  <c r="K106" i="18"/>
  <c r="J106" i="18"/>
  <c r="I106" i="18"/>
  <c r="H106" i="18"/>
  <c r="G106" i="18"/>
  <c r="F106" i="18"/>
  <c r="E106" i="18"/>
  <c r="D106" i="18"/>
  <c r="M105" i="18"/>
  <c r="L105" i="18"/>
  <c r="K105" i="18"/>
  <c r="J105" i="18"/>
  <c r="I105" i="18"/>
  <c r="H105" i="18"/>
  <c r="G105" i="18"/>
  <c r="F105" i="18"/>
  <c r="E105" i="18"/>
  <c r="D105" i="18"/>
  <c r="M104" i="18"/>
  <c r="L104" i="18"/>
  <c r="K104" i="18"/>
  <c r="J104" i="18"/>
  <c r="I104" i="18"/>
  <c r="H104" i="18"/>
  <c r="G104" i="18"/>
  <c r="F104" i="18"/>
  <c r="E104" i="18"/>
  <c r="D104" i="18"/>
  <c r="M103" i="18"/>
  <c r="L103" i="18"/>
  <c r="K103" i="18"/>
  <c r="J103" i="18"/>
  <c r="I103" i="18"/>
  <c r="H103" i="18"/>
  <c r="G103" i="18"/>
  <c r="F103" i="18"/>
  <c r="E103" i="18"/>
  <c r="D103" i="18"/>
  <c r="M102" i="18"/>
  <c r="L102" i="18"/>
  <c r="K102" i="18"/>
  <c r="J102" i="18"/>
  <c r="I102" i="18"/>
  <c r="H102" i="18"/>
  <c r="G102" i="18"/>
  <c r="F102" i="18"/>
  <c r="E102" i="18"/>
  <c r="D102" i="18"/>
  <c r="M101" i="18"/>
  <c r="L101" i="18"/>
  <c r="K101" i="18"/>
  <c r="J101" i="18"/>
  <c r="I101" i="18"/>
  <c r="H101" i="18"/>
  <c r="G101" i="18"/>
  <c r="F101" i="18"/>
  <c r="E101" i="18"/>
  <c r="D101" i="18"/>
  <c r="M100" i="18"/>
  <c r="L100" i="18"/>
  <c r="K100" i="18"/>
  <c r="J100" i="18"/>
  <c r="I100" i="18"/>
  <c r="H100" i="18"/>
  <c r="G100" i="18"/>
  <c r="F100" i="18"/>
  <c r="E100" i="18"/>
  <c r="D100" i="18"/>
  <c r="M99" i="18"/>
  <c r="L99" i="18"/>
  <c r="K99" i="18"/>
  <c r="J99" i="18"/>
  <c r="I99" i="18"/>
  <c r="H99" i="18"/>
  <c r="G99" i="18"/>
  <c r="F99" i="18"/>
  <c r="E99" i="18"/>
  <c r="D99" i="18"/>
  <c r="M98" i="18"/>
  <c r="L98" i="18"/>
  <c r="K98" i="18"/>
  <c r="J98" i="18"/>
  <c r="I98" i="18"/>
  <c r="H98" i="18"/>
  <c r="G98" i="18"/>
  <c r="F98" i="18"/>
  <c r="E98" i="18"/>
  <c r="D98" i="18"/>
  <c r="M97" i="18"/>
  <c r="L97" i="18"/>
  <c r="K97" i="18"/>
  <c r="J97" i="18"/>
  <c r="I97" i="18"/>
  <c r="H97" i="18"/>
  <c r="G97" i="18"/>
  <c r="F97" i="18"/>
  <c r="E97" i="18"/>
  <c r="D97" i="18"/>
  <c r="M96" i="18"/>
  <c r="L96" i="18"/>
  <c r="K96" i="18"/>
  <c r="J96" i="18"/>
  <c r="I96" i="18"/>
  <c r="H96" i="18"/>
  <c r="G96" i="18"/>
  <c r="F96" i="18"/>
  <c r="E96" i="18"/>
  <c r="D96" i="18"/>
  <c r="M95" i="18"/>
  <c r="L95" i="18"/>
  <c r="K95" i="18"/>
  <c r="J95" i="18"/>
  <c r="I95" i="18"/>
  <c r="H95" i="18"/>
  <c r="G95" i="18"/>
  <c r="F95" i="18"/>
  <c r="E95" i="18"/>
  <c r="D95" i="18"/>
  <c r="M94" i="18"/>
  <c r="L94" i="18"/>
  <c r="K94" i="18"/>
  <c r="J94" i="18"/>
  <c r="I94" i="18"/>
  <c r="H94" i="18"/>
  <c r="G94" i="18"/>
  <c r="F94" i="18"/>
  <c r="E94" i="18"/>
  <c r="D94" i="18"/>
  <c r="M93" i="18"/>
  <c r="L93" i="18"/>
  <c r="K93" i="18"/>
  <c r="J93" i="18"/>
  <c r="I93" i="18"/>
  <c r="H93" i="18"/>
  <c r="G93" i="18"/>
  <c r="F93" i="18"/>
  <c r="E93" i="18"/>
  <c r="D93" i="18"/>
  <c r="M92" i="18"/>
  <c r="L92" i="18"/>
  <c r="K92" i="18"/>
  <c r="J92" i="18"/>
  <c r="I92" i="18"/>
  <c r="H92" i="18"/>
  <c r="G92" i="18"/>
  <c r="F92" i="18"/>
  <c r="E92" i="18"/>
  <c r="D92" i="18"/>
  <c r="M91" i="18"/>
  <c r="L91" i="18"/>
  <c r="K91" i="18"/>
  <c r="J91" i="18"/>
  <c r="I91" i="18"/>
  <c r="H91" i="18"/>
  <c r="G91" i="18"/>
  <c r="F91" i="18"/>
  <c r="E91" i="18"/>
  <c r="D91" i="18"/>
  <c r="M90" i="18"/>
  <c r="L90" i="18"/>
  <c r="K90" i="18"/>
  <c r="J90" i="18"/>
  <c r="I90" i="18"/>
  <c r="H90" i="18"/>
  <c r="G90" i="18"/>
  <c r="F90" i="18"/>
  <c r="E90" i="18"/>
  <c r="D90" i="18"/>
  <c r="M89" i="18"/>
  <c r="L89" i="18"/>
  <c r="K89" i="18"/>
  <c r="J89" i="18"/>
  <c r="I89" i="18"/>
  <c r="H89" i="18"/>
  <c r="G89" i="18"/>
  <c r="F89" i="18"/>
  <c r="E89" i="18"/>
  <c r="D89" i="18"/>
  <c r="M88" i="18"/>
  <c r="L88" i="18"/>
  <c r="K88" i="18"/>
  <c r="J88" i="18"/>
  <c r="I88" i="18"/>
  <c r="H88" i="18"/>
  <c r="G88" i="18"/>
  <c r="F88" i="18"/>
  <c r="E88" i="18"/>
  <c r="D88" i="18"/>
  <c r="M87" i="18"/>
  <c r="L87" i="18"/>
  <c r="K87" i="18"/>
  <c r="J87" i="18"/>
  <c r="I87" i="18"/>
  <c r="H87" i="18"/>
  <c r="G87" i="18"/>
  <c r="F87" i="18"/>
  <c r="E87" i="18"/>
  <c r="D87" i="18"/>
  <c r="M86" i="18"/>
  <c r="L86" i="18"/>
  <c r="K86" i="18"/>
  <c r="J86" i="18"/>
  <c r="I86" i="18"/>
  <c r="H86" i="18"/>
  <c r="G86" i="18"/>
  <c r="F86" i="18"/>
  <c r="E86" i="18"/>
  <c r="D86" i="18"/>
  <c r="M85" i="18"/>
  <c r="L85" i="18"/>
  <c r="K85" i="18"/>
  <c r="J85" i="18"/>
  <c r="I85" i="18"/>
  <c r="H85" i="18"/>
  <c r="G85" i="18"/>
  <c r="F85" i="18"/>
  <c r="E85" i="18"/>
  <c r="D85" i="18"/>
  <c r="M61" i="18"/>
  <c r="L61" i="18"/>
  <c r="K61" i="18"/>
  <c r="J61" i="18"/>
  <c r="I61" i="18"/>
  <c r="H61" i="18"/>
  <c r="G61" i="18"/>
  <c r="F61" i="18"/>
  <c r="E61" i="18"/>
  <c r="D61" i="18"/>
  <c r="M60" i="18"/>
  <c r="L60" i="18"/>
  <c r="K60" i="18"/>
  <c r="J60" i="18"/>
  <c r="I60" i="18"/>
  <c r="H60" i="18"/>
  <c r="G60" i="18"/>
  <c r="F60" i="18"/>
  <c r="E60" i="18"/>
  <c r="D60" i="18"/>
  <c r="M59" i="18"/>
  <c r="L59" i="18"/>
  <c r="K59" i="18"/>
  <c r="J59" i="18"/>
  <c r="I59" i="18"/>
  <c r="H59" i="18"/>
  <c r="G59" i="18"/>
  <c r="F59" i="18"/>
  <c r="E59" i="18"/>
  <c r="D59" i="18"/>
  <c r="M58" i="18"/>
  <c r="L58" i="18"/>
  <c r="K58" i="18"/>
  <c r="J58" i="18"/>
  <c r="I58" i="18"/>
  <c r="H58" i="18"/>
  <c r="G58" i="18"/>
  <c r="F58" i="18"/>
  <c r="E58" i="18"/>
  <c r="D58" i="18"/>
  <c r="M57" i="18"/>
  <c r="L57" i="18"/>
  <c r="K57" i="18"/>
  <c r="J57" i="18"/>
  <c r="I57" i="18"/>
  <c r="H57" i="18"/>
  <c r="G57" i="18"/>
  <c r="F57" i="18"/>
  <c r="E57" i="18"/>
  <c r="D57" i="18"/>
  <c r="M56" i="18"/>
  <c r="L56" i="18"/>
  <c r="K56" i="18"/>
  <c r="J56" i="18"/>
  <c r="I56" i="18"/>
  <c r="H56" i="18"/>
  <c r="G56" i="18"/>
  <c r="F56" i="18"/>
  <c r="E56" i="18"/>
  <c r="D56" i="18"/>
  <c r="M55" i="18"/>
  <c r="L55" i="18"/>
  <c r="K55" i="18"/>
  <c r="J55" i="18"/>
  <c r="I55" i="18"/>
  <c r="H55" i="18"/>
  <c r="G55" i="18"/>
  <c r="F55" i="18"/>
  <c r="E55" i="18"/>
  <c r="D55" i="18"/>
  <c r="M54" i="18"/>
  <c r="L54" i="18"/>
  <c r="K54" i="18"/>
  <c r="J54" i="18"/>
  <c r="I54" i="18"/>
  <c r="H54" i="18"/>
  <c r="G54" i="18"/>
  <c r="F54" i="18"/>
  <c r="E54" i="18"/>
  <c r="D54" i="18"/>
  <c r="M53" i="18"/>
  <c r="L53" i="18"/>
  <c r="K53" i="18"/>
  <c r="J53" i="18"/>
  <c r="I53" i="18"/>
  <c r="H53" i="18"/>
  <c r="G53" i="18"/>
  <c r="F53" i="18"/>
  <c r="E53" i="18"/>
  <c r="D53" i="18"/>
  <c r="M52" i="18"/>
  <c r="L52" i="18"/>
  <c r="K52" i="18"/>
  <c r="J52" i="18"/>
  <c r="I52" i="18"/>
  <c r="H52" i="18"/>
  <c r="G52" i="18"/>
  <c r="F52" i="18"/>
  <c r="E52" i="18"/>
  <c r="D52" i="18"/>
  <c r="M51" i="18"/>
  <c r="L51" i="18"/>
  <c r="K51" i="18"/>
  <c r="J51" i="18"/>
  <c r="I51" i="18"/>
  <c r="H51" i="18"/>
  <c r="G51" i="18"/>
  <c r="F51" i="18"/>
  <c r="E51" i="18"/>
  <c r="D51" i="18"/>
  <c r="M50" i="18"/>
  <c r="L50" i="18"/>
  <c r="K50" i="18"/>
  <c r="J50" i="18"/>
  <c r="I50" i="18"/>
  <c r="H50" i="18"/>
  <c r="G50" i="18"/>
  <c r="F50" i="18"/>
  <c r="E50" i="18"/>
  <c r="D50" i="18"/>
  <c r="M49" i="18"/>
  <c r="L49" i="18"/>
  <c r="K49" i="18"/>
  <c r="J49" i="18"/>
  <c r="I49" i="18"/>
  <c r="H49" i="18"/>
  <c r="G49" i="18"/>
  <c r="F49" i="18"/>
  <c r="E49" i="18"/>
  <c r="D49" i="18"/>
  <c r="M48" i="18"/>
  <c r="L48" i="18"/>
  <c r="K48" i="18"/>
  <c r="J48" i="18"/>
  <c r="I48" i="18"/>
  <c r="H48" i="18"/>
  <c r="G48" i="18"/>
  <c r="F48" i="18"/>
  <c r="E48" i="18"/>
  <c r="D48" i="18"/>
  <c r="M47" i="18"/>
  <c r="L47" i="18"/>
  <c r="K47" i="18"/>
  <c r="J47" i="18"/>
  <c r="I47" i="18"/>
  <c r="H47" i="18"/>
  <c r="G47" i="18"/>
  <c r="F47" i="18"/>
  <c r="E47" i="18"/>
  <c r="D47" i="18"/>
  <c r="M46" i="18"/>
  <c r="L46" i="18"/>
  <c r="K46" i="18"/>
  <c r="J46" i="18"/>
  <c r="I46" i="18"/>
  <c r="H46" i="18"/>
  <c r="G46" i="18"/>
  <c r="F46" i="18"/>
  <c r="E46" i="18"/>
  <c r="D46" i="18"/>
  <c r="M45" i="18"/>
  <c r="L45" i="18"/>
  <c r="K45" i="18"/>
  <c r="J45" i="18"/>
  <c r="I45" i="18"/>
  <c r="H45" i="18"/>
  <c r="G45" i="18"/>
  <c r="F45" i="18"/>
  <c r="E45" i="18"/>
  <c r="D45" i="18"/>
  <c r="M44" i="18"/>
  <c r="L44" i="18"/>
  <c r="K44" i="18"/>
  <c r="J44" i="18"/>
  <c r="I44" i="18"/>
  <c r="H44" i="18"/>
  <c r="G44" i="18"/>
  <c r="F44" i="18"/>
  <c r="E44" i="18"/>
  <c r="D44" i="18"/>
  <c r="M43" i="18"/>
  <c r="L43" i="18"/>
  <c r="K43" i="18"/>
  <c r="J43" i="18"/>
  <c r="I43" i="18"/>
  <c r="H43" i="18"/>
  <c r="G43" i="18"/>
  <c r="F43" i="18"/>
  <c r="E43" i="18"/>
  <c r="D43" i="18"/>
  <c r="M42" i="18"/>
  <c r="L42" i="18"/>
  <c r="K42" i="18"/>
  <c r="J42" i="18"/>
  <c r="I42" i="18"/>
  <c r="H42" i="18"/>
  <c r="G42" i="18"/>
  <c r="F42" i="18"/>
  <c r="E42" i="18"/>
  <c r="D42" i="18"/>
  <c r="M41" i="18"/>
  <c r="L41" i="18"/>
  <c r="K41" i="18"/>
  <c r="J41" i="18"/>
  <c r="I41" i="18"/>
  <c r="H41" i="18"/>
  <c r="G41" i="18"/>
  <c r="F41" i="18"/>
  <c r="E41" i="18"/>
  <c r="D41" i="18"/>
  <c r="M40" i="18"/>
  <c r="L40" i="18"/>
  <c r="K40" i="18"/>
  <c r="J40" i="18"/>
  <c r="I40" i="18"/>
  <c r="H40" i="18"/>
  <c r="G40" i="18"/>
  <c r="F40" i="18"/>
  <c r="E40" i="18"/>
  <c r="D40" i="18"/>
  <c r="M39" i="18"/>
  <c r="L39" i="18"/>
  <c r="K39" i="18"/>
  <c r="J39" i="18"/>
  <c r="I39" i="18"/>
  <c r="H39" i="18"/>
  <c r="G39" i="18"/>
  <c r="F39" i="18"/>
  <c r="E39" i="18"/>
  <c r="D39" i="18"/>
  <c r="M38" i="18"/>
  <c r="L38" i="18"/>
  <c r="K38" i="18"/>
  <c r="J38" i="18"/>
  <c r="I38" i="18"/>
  <c r="H38" i="18"/>
  <c r="G38" i="18"/>
  <c r="F38" i="18"/>
  <c r="E38" i="18"/>
  <c r="D38" i="18"/>
  <c r="M37" i="18"/>
  <c r="L37" i="18"/>
  <c r="K37" i="18"/>
  <c r="J37" i="18"/>
  <c r="I37" i="18"/>
  <c r="H37" i="18"/>
  <c r="G37" i="18"/>
  <c r="F37" i="18"/>
  <c r="E37" i="18"/>
  <c r="D37" i="18"/>
  <c r="M36" i="18"/>
  <c r="L36" i="18"/>
  <c r="K36" i="18"/>
  <c r="J36" i="18"/>
  <c r="I36" i="18"/>
  <c r="H36" i="18"/>
  <c r="G36" i="18"/>
  <c r="F36" i="18"/>
  <c r="E36" i="18"/>
  <c r="D36" i="18"/>
  <c r="M35" i="18"/>
  <c r="L35" i="18"/>
  <c r="K35" i="18"/>
  <c r="J35" i="18"/>
  <c r="I35" i="18"/>
  <c r="H35" i="18"/>
  <c r="G35" i="18"/>
  <c r="F35" i="18"/>
  <c r="E35" i="18"/>
  <c r="D35" i="18"/>
  <c r="M34" i="18"/>
  <c r="L34" i="18"/>
  <c r="K34" i="18"/>
  <c r="J34" i="18"/>
  <c r="I34" i="18"/>
  <c r="H34" i="18"/>
  <c r="G34" i="18"/>
  <c r="F34" i="18"/>
  <c r="E34" i="18"/>
  <c r="D34" i="18"/>
  <c r="M33" i="18"/>
  <c r="L33" i="18"/>
  <c r="K33" i="18"/>
  <c r="J33" i="18"/>
  <c r="I33" i="18"/>
  <c r="H33" i="18"/>
  <c r="G33" i="18"/>
  <c r="F33" i="18"/>
  <c r="E33" i="18"/>
  <c r="D33" i="18"/>
  <c r="M32" i="18"/>
  <c r="L32" i="18"/>
  <c r="K32" i="18"/>
  <c r="J32" i="18"/>
  <c r="I32" i="18"/>
  <c r="H32" i="18"/>
  <c r="G32" i="18"/>
  <c r="F32" i="18"/>
  <c r="E32" i="18"/>
  <c r="D32" i="18"/>
  <c r="M31" i="18"/>
  <c r="L31" i="18"/>
  <c r="K31" i="18"/>
  <c r="J31" i="18"/>
  <c r="I31" i="18"/>
  <c r="H31" i="18"/>
  <c r="G31" i="18"/>
  <c r="F31" i="18"/>
  <c r="E31" i="18"/>
  <c r="D31" i="18"/>
  <c r="M30" i="18"/>
  <c r="L30" i="18"/>
  <c r="K30" i="18"/>
  <c r="J30" i="18"/>
  <c r="I30" i="18"/>
  <c r="H30" i="18"/>
  <c r="G30" i="18"/>
  <c r="F30" i="18"/>
  <c r="E30" i="18"/>
  <c r="D30" i="18"/>
  <c r="M29" i="18"/>
  <c r="L29" i="18"/>
  <c r="K29" i="18"/>
  <c r="J29" i="18"/>
  <c r="I29" i="18"/>
  <c r="H29" i="18"/>
  <c r="G29" i="18"/>
  <c r="F29" i="18"/>
  <c r="E29" i="18"/>
  <c r="D29" i="18"/>
  <c r="M28" i="18"/>
  <c r="L28" i="18"/>
  <c r="K28" i="18"/>
  <c r="J28" i="18"/>
  <c r="I28" i="18"/>
  <c r="H28" i="18"/>
  <c r="G28" i="18"/>
  <c r="F28" i="18"/>
  <c r="E28" i="18"/>
  <c r="D28" i="18"/>
  <c r="M27" i="18"/>
  <c r="L27" i="18"/>
  <c r="K27" i="18"/>
  <c r="J27" i="18"/>
  <c r="I27" i="18"/>
  <c r="H27" i="18"/>
  <c r="G27" i="18"/>
  <c r="F27" i="18"/>
  <c r="E27" i="18"/>
  <c r="D27" i="18"/>
  <c r="M12" i="18"/>
  <c r="L12" i="18"/>
  <c r="K12" i="18"/>
  <c r="J12" i="18"/>
  <c r="I12" i="18"/>
  <c r="H12" i="18"/>
  <c r="G12" i="18"/>
  <c r="F12" i="18"/>
  <c r="E12" i="18"/>
  <c r="D12" i="18"/>
  <c r="M11" i="18"/>
  <c r="L11" i="18"/>
  <c r="K11" i="18"/>
  <c r="J11" i="18"/>
  <c r="I11" i="18"/>
  <c r="H11" i="18"/>
  <c r="G11" i="18"/>
  <c r="F11" i="18"/>
  <c r="E11" i="18"/>
  <c r="D11" i="18"/>
  <c r="M10" i="18"/>
  <c r="L10" i="18"/>
  <c r="K10" i="18"/>
  <c r="J10" i="18"/>
  <c r="I10" i="18"/>
  <c r="H10" i="18"/>
  <c r="G10" i="18"/>
  <c r="F10" i="18"/>
  <c r="E10" i="18"/>
  <c r="D10" i="18"/>
  <c r="M9" i="18"/>
  <c r="L9" i="18"/>
  <c r="K9" i="18"/>
  <c r="J9" i="18"/>
  <c r="I9" i="18"/>
  <c r="H9" i="18"/>
  <c r="G9" i="18"/>
  <c r="F9" i="18"/>
  <c r="E9" i="18"/>
  <c r="D9" i="18"/>
  <c r="M8" i="18"/>
  <c r="L8" i="18"/>
  <c r="K8" i="18"/>
  <c r="J8" i="18"/>
  <c r="I8" i="18"/>
  <c r="H8" i="18"/>
  <c r="G8" i="18"/>
  <c r="F8" i="18"/>
  <c r="E8" i="18"/>
  <c r="D8" i="18"/>
  <c r="G80" i="17"/>
  <c r="F154" i="17"/>
  <c r="L12" i="17" s="1"/>
  <c r="G70" i="17"/>
  <c r="D76" i="9"/>
  <c r="G149" i="17"/>
  <c r="G146" i="17"/>
  <c r="G145" i="17"/>
  <c r="G140" i="17"/>
  <c r="G132" i="17"/>
  <c r="G130" i="17"/>
  <c r="G126" i="17"/>
  <c r="G121" i="17"/>
  <c r="G118" i="17"/>
  <c r="G107" i="17"/>
  <c r="G101" i="17"/>
  <c r="G99" i="17"/>
  <c r="G89" i="17"/>
  <c r="G87" i="17"/>
  <c r="G85" i="17"/>
  <c r="G61" i="17"/>
  <c r="G59" i="17"/>
  <c r="G54" i="17"/>
  <c r="G30" i="17"/>
  <c r="G138" i="17"/>
  <c r="C10" i="8"/>
  <c r="C22" i="6"/>
  <c r="D70" i="9"/>
  <c r="D87" i="9"/>
  <c r="D58" i="9"/>
  <c r="D66" i="9"/>
  <c r="D85" i="9"/>
  <c r="D84" i="9"/>
  <c r="D77" i="9"/>
  <c r="D69" i="9"/>
  <c r="D60" i="9"/>
  <c r="D53" i="9"/>
  <c r="D54" i="9"/>
  <c r="D55" i="9"/>
  <c r="D78" i="9"/>
  <c r="D62" i="9"/>
  <c r="D51" i="9"/>
  <c r="D81" i="9"/>
  <c r="D56" i="9"/>
  <c r="D83" i="9"/>
  <c r="D65" i="9"/>
  <c r="D74" i="9"/>
  <c r="D68" i="9"/>
  <c r="D73" i="9"/>
  <c r="D61" i="9"/>
  <c r="D57" i="9"/>
  <c r="D52" i="9"/>
  <c r="D72" i="9"/>
  <c r="D80" i="9"/>
  <c r="D71" i="9"/>
  <c r="D67" i="9"/>
  <c r="D79" i="9"/>
  <c r="D88" i="9"/>
  <c r="D75" i="9"/>
  <c r="D63" i="9"/>
  <c r="D89" i="9"/>
  <c r="I24" i="20"/>
  <c r="I39" i="20" s="1"/>
  <c r="C22" i="8"/>
  <c r="G143" i="17"/>
  <c r="G144" i="17"/>
  <c r="G148" i="17"/>
  <c r="G152" i="17"/>
  <c r="G153" i="17"/>
  <c r="K18" i="12"/>
  <c r="J18" i="12"/>
  <c r="I18" i="12"/>
  <c r="N23" i="12"/>
  <c r="N26" i="12" s="1"/>
  <c r="G12" i="14"/>
  <c r="D33" i="5"/>
  <c r="E33" i="5"/>
  <c r="E48" i="5" s="1"/>
  <c r="D51" i="5" s="1"/>
  <c r="L2" i="20"/>
  <c r="L4" i="20"/>
  <c r="C39" i="8" s="1"/>
  <c r="L5" i="20"/>
  <c r="C35" i="8" s="1"/>
  <c r="L6" i="20"/>
  <c r="C37" i="8" s="1"/>
  <c r="L7" i="20"/>
  <c r="C34" i="8" s="1"/>
  <c r="L8" i="20"/>
  <c r="C33" i="8" s="1"/>
  <c r="L9" i="20"/>
  <c r="C32" i="8" s="1"/>
  <c r="L10" i="20"/>
  <c r="C36" i="8" s="1"/>
  <c r="L11" i="20"/>
  <c r="C38" i="8" s="1"/>
  <c r="L12" i="20"/>
  <c r="C40" i="8" s="1"/>
  <c r="L13" i="20"/>
  <c r="B5" i="8"/>
  <c r="C5" i="8"/>
  <c r="B6" i="8"/>
  <c r="C6" i="8"/>
  <c r="B7" i="8"/>
  <c r="C7" i="8"/>
  <c r="B8" i="8"/>
  <c r="C8" i="8"/>
  <c r="B9" i="8"/>
  <c r="C9" i="8"/>
  <c r="B10" i="8"/>
  <c r="B11" i="8"/>
  <c r="C11" i="8"/>
  <c r="B12" i="8"/>
  <c r="C12" i="8"/>
  <c r="B13" i="8"/>
  <c r="C13" i="8"/>
  <c r="C21" i="8"/>
  <c r="C30" i="8"/>
  <c r="D30" i="8"/>
  <c r="B69" i="8"/>
  <c r="B70" i="8"/>
  <c r="B71" i="8"/>
  <c r="I85" i="8"/>
  <c r="J85" i="8"/>
  <c r="D5" i="7" s="1"/>
  <c r="I86" i="8"/>
  <c r="J86" i="8"/>
  <c r="D9" i="7" s="1"/>
  <c r="I88" i="8"/>
  <c r="J88" i="8"/>
  <c r="D6" i="7" s="1"/>
  <c r="I89" i="8"/>
  <c r="J89" i="8"/>
  <c r="I91" i="8"/>
  <c r="J91" i="8"/>
  <c r="D7" i="7" s="1"/>
  <c r="I92" i="8"/>
  <c r="J92" i="8"/>
  <c r="D11" i="7" s="1"/>
  <c r="J263" i="10"/>
  <c r="B7" i="11"/>
  <c r="B8" i="11"/>
  <c r="B9" i="11"/>
  <c r="B10" i="11"/>
  <c r="M53" i="11"/>
  <c r="F12" i="14"/>
  <c r="B4" i="15"/>
  <c r="D4" i="15" s="1"/>
  <c r="K16" i="15" s="1"/>
  <c r="H4" i="15"/>
  <c r="B5" i="15"/>
  <c r="D5" i="15" s="1"/>
  <c r="K17" i="15" s="1"/>
  <c r="H6" i="15"/>
  <c r="B7" i="15"/>
  <c r="D7" i="15" s="1"/>
  <c r="K19" i="15" s="1"/>
  <c r="H7" i="15"/>
  <c r="H8" i="15"/>
  <c r="H9" i="15"/>
  <c r="G6" i="17"/>
  <c r="G9" i="17"/>
  <c r="G10" i="17"/>
  <c r="G21" i="17"/>
  <c r="G22" i="17"/>
  <c r="G23" i="17"/>
  <c r="G26" i="17"/>
  <c r="G31" i="17"/>
  <c r="G33" i="17"/>
  <c r="G34" i="17"/>
  <c r="G43" i="17"/>
  <c r="G44" i="17"/>
  <c r="G47" i="17"/>
  <c r="G50" i="17"/>
  <c r="G51" i="17"/>
  <c r="G52" i="17"/>
  <c r="G53" i="17"/>
  <c r="G56" i="17"/>
  <c r="G57" i="17"/>
  <c r="G58" i="17"/>
  <c r="G65" i="17"/>
  <c r="G66" i="17"/>
  <c r="G67" i="17"/>
  <c r="G68" i="17"/>
  <c r="G69" i="17"/>
  <c r="G73" i="17"/>
  <c r="G77" i="17"/>
  <c r="G78" i="17"/>
  <c r="G79" i="17"/>
  <c r="G83" i="17"/>
  <c r="G84" i="17"/>
  <c r="G92" i="17"/>
  <c r="G95" i="17"/>
  <c r="G106" i="17"/>
  <c r="G113" i="17"/>
  <c r="G128" i="17"/>
  <c r="G129" i="17"/>
  <c r="B6" i="15"/>
  <c r="I18" i="15" s="1"/>
  <c r="C9" i="16"/>
  <c r="D6" i="16" s="1"/>
  <c r="G10" i="15"/>
  <c r="H5" i="15"/>
  <c r="F10" i="15"/>
  <c r="B8" i="15"/>
  <c r="D8" i="15" s="1"/>
  <c r="K20" i="15" s="1"/>
  <c r="B9" i="15"/>
  <c r="C9" i="15" s="1"/>
  <c r="J21" i="15" s="1"/>
  <c r="C50" i="11"/>
  <c r="M54" i="11" s="1"/>
  <c r="C42" i="8" l="1"/>
  <c r="C41" i="8"/>
  <c r="D12" i="7"/>
  <c r="D8" i="7"/>
  <c r="I16" i="15"/>
  <c r="C9" i="11"/>
  <c r="I87" i="8"/>
  <c r="C62" i="8" s="1"/>
  <c r="J87" i="8"/>
  <c r="D62" i="8" s="1"/>
  <c r="C23" i="8"/>
  <c r="D22" i="8" s="1"/>
  <c r="D9" i="15"/>
  <c r="K21" i="15" s="1"/>
  <c r="C4" i="15"/>
  <c r="J16" i="15" s="1"/>
  <c r="I90" i="8"/>
  <c r="C63" i="8" s="1"/>
  <c r="J90" i="8"/>
  <c r="D63" i="8" s="1"/>
  <c r="J93" i="8"/>
  <c r="D64" i="8" s="1"/>
  <c r="D48" i="5"/>
  <c r="D50" i="5" s="1"/>
  <c r="K7" i="17"/>
  <c r="L5" i="17"/>
  <c r="K5" i="17"/>
  <c r="K4" i="17"/>
  <c r="L6" i="17"/>
  <c r="K8" i="17"/>
  <c r="K6" i="17"/>
  <c r="L4" i="17"/>
  <c r="L7" i="17"/>
  <c r="L8" i="17"/>
  <c r="G154" i="17"/>
  <c r="D3" i="16"/>
  <c r="D4" i="16"/>
  <c r="D7" i="16"/>
  <c r="D5" i="16"/>
  <c r="I21" i="15"/>
  <c r="C8" i="15"/>
  <c r="J20" i="15" s="1"/>
  <c r="I20" i="15"/>
  <c r="C6" i="15"/>
  <c r="J18" i="15" s="1"/>
  <c r="C7" i="15"/>
  <c r="J19" i="15" s="1"/>
  <c r="I19" i="15"/>
  <c r="C5" i="15"/>
  <c r="J17" i="15" s="1"/>
  <c r="D6" i="15"/>
  <c r="K18" i="15" s="1"/>
  <c r="I17" i="15"/>
  <c r="B10" i="15"/>
  <c r="E4" i="15" s="1"/>
  <c r="H10" i="15"/>
  <c r="M27" i="12"/>
  <c r="C8" i="11"/>
  <c r="C7" i="11"/>
  <c r="I93" i="8"/>
  <c r="C64" i="8" s="1"/>
  <c r="L14" i="20"/>
  <c r="I38" i="20" s="1"/>
  <c r="C31" i="8"/>
  <c r="C15" i="8"/>
  <c r="D7" i="8" s="1"/>
  <c r="D13" i="7" l="1"/>
  <c r="J26" i="15" s="1"/>
  <c r="I33" i="15" s="1"/>
  <c r="L9" i="17"/>
  <c r="M5" i="17" s="1"/>
  <c r="D65" i="8"/>
  <c r="D69" i="8" s="1"/>
  <c r="D21" i="8"/>
  <c r="D23" i="8" s="1"/>
  <c r="J94" i="8"/>
  <c r="I22" i="15"/>
  <c r="I31" i="15" s="1"/>
  <c r="I94" i="8"/>
  <c r="D10" i="8"/>
  <c r="D5" i="8"/>
  <c r="D11" i="8"/>
  <c r="D6" i="8"/>
  <c r="D13" i="8"/>
  <c r="D8" i="8"/>
  <c r="D14" i="8"/>
  <c r="K9" i="17"/>
  <c r="D8" i="16"/>
  <c r="D9" i="16" s="1"/>
  <c r="E8" i="15"/>
  <c r="E6" i="15"/>
  <c r="E5" i="15"/>
  <c r="E7" i="15"/>
  <c r="E9" i="15"/>
  <c r="D9" i="8"/>
  <c r="D12" i="8"/>
  <c r="C65" i="8"/>
  <c r="C70" i="8" s="1"/>
  <c r="M17" i="20"/>
  <c r="C43" i="8"/>
  <c r="D31" i="8" s="1"/>
  <c r="I32" i="15" l="1"/>
  <c r="J32" i="15" s="1"/>
  <c r="E59" i="9"/>
  <c r="D70" i="8"/>
  <c r="D71" i="8" s="1"/>
  <c r="J27" i="15"/>
  <c r="J28" i="15" s="1"/>
  <c r="E82" i="9"/>
  <c r="E81" i="9"/>
  <c r="E60" i="9"/>
  <c r="E65" i="9"/>
  <c r="E74" i="9"/>
  <c r="E50" i="9"/>
  <c r="E31" i="10" s="1"/>
  <c r="E88" i="9"/>
  <c r="E83" i="9"/>
  <c r="E56" i="9"/>
  <c r="E61" i="9"/>
  <c r="E79" i="9"/>
  <c r="E85" i="9"/>
  <c r="E62" i="9"/>
  <c r="E80" i="9"/>
  <c r="E72" i="9"/>
  <c r="E73" i="9"/>
  <c r="E78" i="9"/>
  <c r="E87" i="9"/>
  <c r="E66" i="9"/>
  <c r="E63" i="9"/>
  <c r="E54" i="9"/>
  <c r="E76" i="9"/>
  <c r="E71" i="9"/>
  <c r="E77" i="9"/>
  <c r="E57" i="9"/>
  <c r="E89" i="9"/>
  <c r="E70" i="9"/>
  <c r="E67" i="9"/>
  <c r="E52" i="9"/>
  <c r="E84" i="9"/>
  <c r="E51" i="9"/>
  <c r="E75" i="9"/>
  <c r="E55" i="9"/>
  <c r="E69" i="9"/>
  <c r="E53" i="9"/>
  <c r="E58" i="9"/>
  <c r="E86" i="9"/>
  <c r="E64" i="9"/>
  <c r="E68" i="9"/>
  <c r="M6" i="17"/>
  <c r="C69" i="8"/>
  <c r="C71" i="8" s="1"/>
  <c r="D15" i="8"/>
  <c r="M4" i="17"/>
  <c r="M7" i="17"/>
  <c r="J31" i="15"/>
  <c r="E10" i="15"/>
  <c r="D43" i="8"/>
  <c r="D35" i="8"/>
  <c r="D37" i="8"/>
  <c r="D36" i="8"/>
  <c r="D40" i="8"/>
  <c r="D41" i="8"/>
  <c r="D42" i="8"/>
  <c r="D34" i="8"/>
  <c r="D32" i="8"/>
  <c r="D38" i="8"/>
  <c r="D39" i="8"/>
  <c r="D33" i="8"/>
  <c r="D50" i="11" l="1"/>
  <c r="M55" i="11" s="1"/>
  <c r="M56" i="11" s="1"/>
  <c r="J33" i="15"/>
  <c r="D72" i="8"/>
  <c r="M8" i="17"/>
  <c r="M9" i="17" s="1"/>
  <c r="C72" i="8"/>
  <c r="E40" i="10"/>
  <c r="E36" i="10"/>
  <c r="E33" i="10"/>
  <c r="E48" i="10"/>
  <c r="E46" i="10"/>
  <c r="E51" i="10"/>
  <c r="E34" i="10"/>
  <c r="E43" i="10"/>
  <c r="E37" i="10"/>
  <c r="E41" i="10"/>
  <c r="E39" i="10"/>
  <c r="E35" i="10"/>
  <c r="E50" i="10"/>
  <c r="E38" i="10"/>
  <c r="E42" i="10"/>
  <c r="E47" i="10"/>
  <c r="E44" i="10"/>
  <c r="E49" i="10"/>
  <c r="E45" i="10"/>
  <c r="E32" i="10"/>
  <c r="D38" i="10"/>
  <c r="D41" i="10"/>
  <c r="D39" i="10"/>
  <c r="D45" i="10"/>
  <c r="D43" i="10"/>
  <c r="D33" i="10"/>
  <c r="D42" i="10"/>
  <c r="D40" i="10"/>
  <c r="D32" i="10"/>
  <c r="D51" i="10"/>
  <c r="D48" i="10"/>
  <c r="D35" i="10"/>
  <c r="D50" i="10"/>
  <c r="D46" i="10"/>
  <c r="D47" i="10"/>
  <c r="D37" i="10"/>
  <c r="D44" i="10"/>
  <c r="D49" i="10"/>
  <c r="D36" i="10"/>
  <c r="D34" i="10"/>
</calcChain>
</file>

<file path=xl/comments1.xml><?xml version="1.0" encoding="utf-8"?>
<comments xmlns="http://schemas.openxmlformats.org/spreadsheetml/2006/main">
  <authors>
    <author>jjflores</author>
  </authors>
  <commentList>
    <comment ref="F13" authorId="0" shapeId="0">
      <text>
        <r>
          <rPr>
            <b/>
            <sz val="9"/>
            <color indexed="81"/>
            <rFont val="Tahoma"/>
            <family val="2"/>
          </rPr>
          <t>jjflores:</t>
        </r>
        <r>
          <rPr>
            <sz val="9"/>
            <color indexed="81"/>
            <rFont val="Tahoma"/>
            <family val="2"/>
          </rPr>
          <t xml:space="preserve">
De osinergmin de donde salen los factores
PRECIO A NIVEL DE GENERACIÓN
https://www.osinergmin.gob.pe/seccion/institucional/Paginas/VisorPliegosTarifarios.aspx?Codigo=PBA</t>
        </r>
      </text>
    </comment>
    <comment ref="F14" authorId="0" shapeId="0">
      <text>
        <r>
          <rPr>
            <b/>
            <sz val="9"/>
            <color indexed="81"/>
            <rFont val="Tahoma"/>
            <family val="2"/>
          </rPr>
          <t>jjflores:</t>
        </r>
        <r>
          <rPr>
            <sz val="9"/>
            <color indexed="81"/>
            <rFont val="Tahoma"/>
            <family val="2"/>
          </rPr>
          <t xml:space="preserve">
De osinergmin de donde salen los factores
PRECIO A NIVEL DE GENERACIÓN
https://www.osinergmin.gob.pe/seccion/institucional/Paginas/VisorPliegosTarifarios.aspx?Codigo=PBA</t>
        </r>
      </text>
    </comment>
  </commentList>
</comments>
</file>

<file path=xl/comments2.xml><?xml version="1.0" encoding="utf-8"?>
<comments xmlns="http://schemas.openxmlformats.org/spreadsheetml/2006/main">
  <authors>
    <author>Cesar Campaña</author>
  </authors>
  <commentList>
    <comment ref="AO35" authorId="0" shapeId="0">
      <text>
        <r>
          <rPr>
            <b/>
            <sz val="8"/>
            <color indexed="81"/>
            <rFont val="Tahoma"/>
            <family val="2"/>
          </rPr>
          <t>Valores Tabla71</t>
        </r>
        <r>
          <rPr>
            <sz val="8"/>
            <color indexed="81"/>
            <rFont val="Tahoma"/>
            <family val="2"/>
          </rPr>
          <t xml:space="preserve">
</t>
        </r>
      </text>
    </comment>
  </commentList>
</comments>
</file>

<file path=xl/comments3.xml><?xml version="1.0" encoding="utf-8"?>
<comments xmlns="http://schemas.openxmlformats.org/spreadsheetml/2006/main">
  <authors>
    <author>jjflores</author>
  </authors>
  <commentList>
    <comment ref="I1" authorId="0" shapeId="0">
      <text>
        <r>
          <rPr>
            <b/>
            <sz val="9"/>
            <color indexed="81"/>
            <rFont val="Tahoma"/>
            <family val="2"/>
          </rPr>
          <t>jjflores:</t>
        </r>
        <r>
          <rPr>
            <sz val="9"/>
            <color indexed="81"/>
            <rFont val="Tahoma"/>
            <family val="2"/>
          </rPr>
          <t xml:space="preserve">
Factor de Presencia en Punta
</t>
        </r>
      </text>
    </comment>
    <comment ref="K1" authorId="0" shapeId="0">
      <text>
        <r>
          <rPr>
            <b/>
            <sz val="9"/>
            <color indexed="81"/>
            <rFont val="Tahoma"/>
            <family val="2"/>
          </rPr>
          <t>jjflores:</t>
        </r>
        <r>
          <rPr>
            <sz val="9"/>
            <color indexed="81"/>
            <rFont val="Tahoma"/>
            <family val="2"/>
          </rPr>
          <t xml:space="preserve">
Del periodo</t>
        </r>
      </text>
    </comment>
  </commentList>
</comments>
</file>

<file path=xl/comments4.xml><?xml version="1.0" encoding="utf-8"?>
<comments xmlns="http://schemas.openxmlformats.org/spreadsheetml/2006/main">
  <authors>
    <author>jjflores</author>
  </authors>
  <commentList>
    <comment ref="I1" authorId="0" shapeId="0">
      <text>
        <r>
          <rPr>
            <b/>
            <sz val="9"/>
            <color indexed="81"/>
            <rFont val="Tahoma"/>
            <family val="2"/>
          </rPr>
          <t>jjflores:</t>
        </r>
        <r>
          <rPr>
            <sz val="9"/>
            <color indexed="81"/>
            <rFont val="Tahoma"/>
            <family val="2"/>
          </rPr>
          <t xml:space="preserve">
Factor de Presencia en Punta
</t>
        </r>
      </text>
    </comment>
    <comment ref="K1" authorId="0" shapeId="0">
      <text>
        <r>
          <rPr>
            <b/>
            <sz val="9"/>
            <color indexed="81"/>
            <rFont val="Tahoma"/>
            <family val="2"/>
          </rPr>
          <t>jjflores:</t>
        </r>
        <r>
          <rPr>
            <sz val="9"/>
            <color indexed="81"/>
            <rFont val="Tahoma"/>
            <family val="2"/>
          </rPr>
          <t xml:space="preserve">
Del periodo</t>
        </r>
      </text>
    </comment>
  </commentList>
</comments>
</file>

<file path=xl/sharedStrings.xml><?xml version="1.0" encoding="utf-8"?>
<sst xmlns="http://schemas.openxmlformats.org/spreadsheetml/2006/main" count="36466" uniqueCount="7535">
  <si>
    <t>AnnioMes</t>
  </si>
  <si>
    <t>CodEmpresa</t>
  </si>
  <si>
    <t>CodPtoSuministro</t>
  </si>
  <si>
    <t>CodActividad</t>
  </si>
  <si>
    <t>CodBarraSuministro</t>
  </si>
  <si>
    <t>CodBarraReferencia</t>
  </si>
  <si>
    <t>NombreCliente</t>
  </si>
  <si>
    <t>FecIniContrato</t>
  </si>
  <si>
    <t>FecFinContrato</t>
  </si>
  <si>
    <t>GrupoContrato</t>
  </si>
  <si>
    <t>Datos del Cliente Libre</t>
  </si>
  <si>
    <t>Consumos y Precios en Barra de Entrega</t>
  </si>
  <si>
    <t>Consumos y Precios en Barra de Referencia</t>
  </si>
  <si>
    <t>Datos de Tabla 4</t>
  </si>
  <si>
    <t>Datos del Contrato</t>
  </si>
  <si>
    <t>Energía Facturada HP</t>
  </si>
  <si>
    <t>Energía Facturada HFP</t>
  </si>
  <si>
    <t>Energía Facturada (MW.h)</t>
  </si>
  <si>
    <t>Potencia HP (MW)</t>
  </si>
  <si>
    <t>Sumatoria Maximas Demandas</t>
  </si>
  <si>
    <t>EHP/tot E</t>
  </si>
  <si>
    <t>Facturación Total S/.</t>
  </si>
  <si>
    <t>Precio medio (ctm.S/./kWh)</t>
  </si>
  <si>
    <t>Consumos Mercado Libre</t>
  </si>
  <si>
    <t>Facturación Mercado Libre (S/.)</t>
  </si>
  <si>
    <t>Precios Regulados</t>
  </si>
  <si>
    <t>Facturación con Precio Regulado (S/.)</t>
  </si>
  <si>
    <t>Vigencia</t>
  </si>
  <si>
    <t>Barra</t>
  </si>
  <si>
    <t xml:space="preserve">TENSIÓN </t>
  </si>
  <si>
    <t xml:space="preserve">PPM </t>
  </si>
  <si>
    <t xml:space="preserve">PEMP </t>
  </si>
  <si>
    <t xml:space="preserve"> PEMF </t>
  </si>
  <si>
    <t xml:space="preserve">PCSPT1 </t>
  </si>
  <si>
    <t xml:space="preserve"> CPSEE3 </t>
  </si>
  <si>
    <t xml:space="preserve"> CPSEE2</t>
  </si>
  <si>
    <t xml:space="preserve">kV </t>
  </si>
  <si>
    <t>S/./kW-mes</t>
  </si>
  <si>
    <t>ctm. S/./kW.h</t>
  </si>
  <si>
    <t xml:space="preserve">Lima </t>
  </si>
  <si>
    <t>FecFinContratoIndef</t>
  </si>
  <si>
    <t>Área de Demanda</t>
  </si>
  <si>
    <t>SEAL</t>
  </si>
  <si>
    <t>SGAB</t>
  </si>
  <si>
    <t>ELDU</t>
  </si>
  <si>
    <t>TSEL</t>
  </si>
  <si>
    <t>CEEP</t>
  </si>
  <si>
    <t>KLPA</t>
  </si>
  <si>
    <t>EGAS</t>
  </si>
  <si>
    <t>ELSE</t>
  </si>
  <si>
    <t>SHOU</t>
  </si>
  <si>
    <t>SDFE</t>
  </si>
  <si>
    <t>EGEM</t>
  </si>
  <si>
    <t>ELNM</t>
  </si>
  <si>
    <t>ELNO</t>
  </si>
  <si>
    <t>CL0007</t>
  </si>
  <si>
    <t>AGRO-GUAYABITO</t>
  </si>
  <si>
    <t>CL0011</t>
  </si>
  <si>
    <t>AGROINDUSTRIAS PARAMONGA</t>
  </si>
  <si>
    <t>CL0012</t>
  </si>
  <si>
    <t>AJINOMOTO DEL PERÚ</t>
  </si>
  <si>
    <t>CL0018</t>
  </si>
  <si>
    <t>MINSUR (PUNO)</t>
  </si>
  <si>
    <t>CL0025</t>
  </si>
  <si>
    <t>SOCIEDAD MINERA AUSTRIA DUVAZ</t>
  </si>
  <si>
    <t>CL0036</t>
  </si>
  <si>
    <t>CL0038</t>
  </si>
  <si>
    <t>CEMENTOS SUR</t>
  </si>
  <si>
    <t>CL0040</t>
  </si>
  <si>
    <t>CL0044</t>
  </si>
  <si>
    <t>CERÁMICA SAN LORENZO</t>
  </si>
  <si>
    <t>CL0045</t>
  </si>
  <si>
    <t>CERÁMICOS PERUANOS</t>
  </si>
  <si>
    <t>CL0046</t>
  </si>
  <si>
    <t>MINERA CERRO VERDE</t>
  </si>
  <si>
    <t>CL0048</t>
  </si>
  <si>
    <t>MINERA CASAPALCA</t>
  </si>
  <si>
    <t>CL0051</t>
  </si>
  <si>
    <t>INDUSTRIAL NUEVO MUNDO 1</t>
  </si>
  <si>
    <t>CL0055</t>
  </si>
  <si>
    <t>MINERA AGREGADOS CALCÁREOS</t>
  </si>
  <si>
    <t>CL0064</t>
  </si>
  <si>
    <t>COGORNO</t>
  </si>
  <si>
    <t>CL0066</t>
  </si>
  <si>
    <t>GOOD YEAR DEL PERÚ</t>
  </si>
  <si>
    <t>CL0067</t>
  </si>
  <si>
    <t>CL0068</t>
  </si>
  <si>
    <t>MINERA COLQUISIRI</t>
  </si>
  <si>
    <t>CL0071</t>
  </si>
  <si>
    <t>MINERA RAURA</t>
  </si>
  <si>
    <t>CL0072</t>
  </si>
  <si>
    <t>UNIVERSAL TEXTIL</t>
  </si>
  <si>
    <t>CL0077</t>
  </si>
  <si>
    <t>CONSORCIO AGUA AZUL</t>
  </si>
  <si>
    <t>CL0078</t>
  </si>
  <si>
    <t>CONSORCIO METALÚRGICO</t>
  </si>
  <si>
    <t>CL0083</t>
  </si>
  <si>
    <t>CORPORACIÓN MIYASATO</t>
  </si>
  <si>
    <t>CL0094</t>
  </si>
  <si>
    <t>SEDA CUSCO</t>
  </si>
  <si>
    <t>CL0101</t>
  </si>
  <si>
    <t>EMPRESA NACIONAL DE PUERTOS (ENAPU)</t>
  </si>
  <si>
    <t>CL0102</t>
  </si>
  <si>
    <t>CL0104</t>
  </si>
  <si>
    <t>EXSA</t>
  </si>
  <si>
    <t>CL0105</t>
  </si>
  <si>
    <t>FABRICA PERUANA DE ETERNIT</t>
  </si>
  <si>
    <t>CL0107</t>
  </si>
  <si>
    <t>SAN FERNANDO</t>
  </si>
  <si>
    <t>CL0108</t>
  </si>
  <si>
    <t>CL0115</t>
  </si>
  <si>
    <t>FUNDICIÓN CALLAO</t>
  </si>
  <si>
    <t>CL0116</t>
  </si>
  <si>
    <t>FUNDICIÓN VENTANILLA</t>
  </si>
  <si>
    <t>CL0136</t>
  </si>
  <si>
    <t>INDECO</t>
  </si>
  <si>
    <t>CL0138</t>
  </si>
  <si>
    <t>INDUSTRIA DEL ESPINO</t>
  </si>
  <si>
    <t>CL0142</t>
  </si>
  <si>
    <t>INDUSTRIAS DEL ENVASE</t>
  </si>
  <si>
    <t>CL0148</t>
  </si>
  <si>
    <t>IPEN</t>
  </si>
  <si>
    <t>CL0159</t>
  </si>
  <si>
    <t>TRUPAL</t>
  </si>
  <si>
    <t>CL0160</t>
  </si>
  <si>
    <t>MANUFACTURA DE METALES Y ALUMINIO RECORD</t>
  </si>
  <si>
    <t>CL0163</t>
  </si>
  <si>
    <t>METALÚRGICA PERUANA</t>
  </si>
  <si>
    <t>CL0164</t>
  </si>
  <si>
    <t>MINERA BARRICK MISQUICHILCA</t>
  </si>
  <si>
    <t>CL0172</t>
  </si>
  <si>
    <t>CL0177</t>
  </si>
  <si>
    <t>PAPELERA DEL SUR</t>
  </si>
  <si>
    <t>CL0181</t>
  </si>
  <si>
    <t>CL0182</t>
  </si>
  <si>
    <t>PERÚ PIMA</t>
  </si>
  <si>
    <t>CL0186</t>
  </si>
  <si>
    <t>PESQUERA DIAMANTE (EX PESQUERA ESMERALDA)</t>
  </si>
  <si>
    <t>CL0192</t>
  </si>
  <si>
    <t>CL0194</t>
  </si>
  <si>
    <t>CL0196</t>
  </si>
  <si>
    <t>PRODUCTO DE ACERO CASSADO</t>
  </si>
  <si>
    <t>CL0197</t>
  </si>
  <si>
    <t>PRODUCTOS TISSUE DEL PERÚ</t>
  </si>
  <si>
    <t>CL0199</t>
  </si>
  <si>
    <t>CL0205</t>
  </si>
  <si>
    <t>SACOS PISCO</t>
  </si>
  <si>
    <t>CL0208</t>
  </si>
  <si>
    <t>CL0211</t>
  </si>
  <si>
    <t>SERVICIOS INDUSTRIALES DE LA MARINA</t>
  </si>
  <si>
    <t>CL0212</t>
  </si>
  <si>
    <t>CL0213</t>
  </si>
  <si>
    <t>SOUTHERN PERÚ COOPER CORPORACIÓN</t>
  </si>
  <si>
    <t>CL0221</t>
  </si>
  <si>
    <t>TECNOFIL</t>
  </si>
  <si>
    <t>CL0223</t>
  </si>
  <si>
    <t>CL0224</t>
  </si>
  <si>
    <t>TEJIDOS SAN JACINTO</t>
  </si>
  <si>
    <t>CL0227</t>
  </si>
  <si>
    <t>CL0235</t>
  </si>
  <si>
    <t>UNIVERSIDAD DE LIMA</t>
  </si>
  <si>
    <t>CL0236</t>
  </si>
  <si>
    <t>OWENS-ILLINOIS PERÚ</t>
  </si>
  <si>
    <t>CL0240</t>
  </si>
  <si>
    <t>CL0241</t>
  </si>
  <si>
    <t>CEMENTOS NORTE PACASMAYO</t>
  </si>
  <si>
    <t>CL0246</t>
  </si>
  <si>
    <t>CL0253</t>
  </si>
  <si>
    <t>CL0254</t>
  </si>
  <si>
    <t>CL0256</t>
  </si>
  <si>
    <t>CERVESUR (CUSCO)</t>
  </si>
  <si>
    <t>CL0262</t>
  </si>
  <si>
    <t>CL0264</t>
  </si>
  <si>
    <t>CL0275</t>
  </si>
  <si>
    <t>CL0276</t>
  </si>
  <si>
    <t>CL0282</t>
  </si>
  <si>
    <t>SIDERPERU</t>
  </si>
  <si>
    <t>CL0290</t>
  </si>
  <si>
    <t>CL0291</t>
  </si>
  <si>
    <t>CL0297</t>
  </si>
  <si>
    <t>CL0303</t>
  </si>
  <si>
    <t>OPP FILM 1</t>
  </si>
  <si>
    <t>CL0305</t>
  </si>
  <si>
    <t>CL0321</t>
  </si>
  <si>
    <t>ALICORP 6</t>
  </si>
  <si>
    <t>CL0322</t>
  </si>
  <si>
    <t>CL0323</t>
  </si>
  <si>
    <t>MINSUR (ICA)</t>
  </si>
  <si>
    <t>CL0342</t>
  </si>
  <si>
    <t>CL0354</t>
  </si>
  <si>
    <t>CL0359</t>
  </si>
  <si>
    <t>CL0360</t>
  </si>
  <si>
    <t>ANITA FOOD</t>
  </si>
  <si>
    <t>CL0363</t>
  </si>
  <si>
    <t>METROCOLOR</t>
  </si>
  <si>
    <t>CL0368</t>
  </si>
  <si>
    <t>CL0369</t>
  </si>
  <si>
    <t>LIMA AIRPORT PARTNERS (TOMAS VALLE)</t>
  </si>
  <si>
    <t>CL0374</t>
  </si>
  <si>
    <t>MINERA BARRICK MISQUICHILCA (ALTO CHICAMA)</t>
  </si>
  <si>
    <t>CL0375</t>
  </si>
  <si>
    <t>CL0376</t>
  </si>
  <si>
    <t>CL0380</t>
  </si>
  <si>
    <t>CL0384</t>
  </si>
  <si>
    <t>CL0385</t>
  </si>
  <si>
    <t>MINERA PERÚ COPPER</t>
  </si>
  <si>
    <t>CL0387</t>
  </si>
  <si>
    <t>CL0388</t>
  </si>
  <si>
    <t>EMPRESA EXPLOTADORA DE VINCHOS</t>
  </si>
  <si>
    <t>CL0394</t>
  </si>
  <si>
    <t>COMPAÑÍA MINERA PODEROSA</t>
  </si>
  <si>
    <t>CL0399</t>
  </si>
  <si>
    <t>GRAÑA Y MONTERO PETROLERA</t>
  </si>
  <si>
    <t>CL0406</t>
  </si>
  <si>
    <t>MINERA AURIFERA RETAMAS</t>
  </si>
  <si>
    <t>CL0409</t>
  </si>
  <si>
    <t>CL0411</t>
  </si>
  <si>
    <t>CL0413</t>
  </si>
  <si>
    <t>MINERA CERRO VERDE (MINA)</t>
  </si>
  <si>
    <t>CL0416</t>
  </si>
  <si>
    <t>MINERA BATEAS</t>
  </si>
  <si>
    <t>CL0420</t>
  </si>
  <si>
    <t>MINERA MILPO (DESIERTO)</t>
  </si>
  <si>
    <t>CL0422</t>
  </si>
  <si>
    <t>MINERA SANTA LUISA</t>
  </si>
  <si>
    <t>CL0424</t>
  </si>
  <si>
    <t>EMPRESA AGROINDUSTRIAL CASA GRANDE</t>
  </si>
  <si>
    <t>CL0426</t>
  </si>
  <si>
    <t>PANASA</t>
  </si>
  <si>
    <t>CL0427</t>
  </si>
  <si>
    <t>MINERA CONDESTABLE 2</t>
  </si>
  <si>
    <t>CL0429</t>
  </si>
  <si>
    <t>CL0432</t>
  </si>
  <si>
    <t>CL0436</t>
  </si>
  <si>
    <t>KIMBERLY - CLARK PERU (PUENTE PIEDRA) 2</t>
  </si>
  <si>
    <t>CL0437</t>
  </si>
  <si>
    <t>CEMENTOS LIMA (MUELLE CONCHAN)</t>
  </si>
  <si>
    <t>CL0440</t>
  </si>
  <si>
    <t>CL0441</t>
  </si>
  <si>
    <t>GOLD FIELDS LA CIMA</t>
  </si>
  <si>
    <t>CL0442</t>
  </si>
  <si>
    <t>CL0443</t>
  </si>
  <si>
    <t>CL0444</t>
  </si>
  <si>
    <t>CL0445</t>
  </si>
  <si>
    <t>CL0446</t>
  </si>
  <si>
    <t>OPP FILM 2</t>
  </si>
  <si>
    <t>CL0452</t>
  </si>
  <si>
    <t>MINERA ARUNTANI</t>
  </si>
  <si>
    <t>CL0455</t>
  </si>
  <si>
    <t>CL0468</t>
  </si>
  <si>
    <t>CL0471</t>
  </si>
  <si>
    <t>DP WORLD CALLAO S.R.L.</t>
  </si>
  <si>
    <t>CL0472</t>
  </si>
  <si>
    <t>CL0473</t>
  </si>
  <si>
    <t>REFINERÍA DE CAJAMARQUILLA 2</t>
  </si>
  <si>
    <t>CL0477</t>
  </si>
  <si>
    <t>TRAN</t>
  </si>
  <si>
    <t>INDU</t>
  </si>
  <si>
    <t>QUIM</t>
  </si>
  <si>
    <t>AGRO</t>
  </si>
  <si>
    <t>ALIM</t>
  </si>
  <si>
    <t>MINE</t>
  </si>
  <si>
    <t>PESQ</t>
  </si>
  <si>
    <t>BANC</t>
  </si>
  <si>
    <t>CEME</t>
  </si>
  <si>
    <t>OTRO</t>
  </si>
  <si>
    <t>CERA</t>
  </si>
  <si>
    <t>TEXT</t>
  </si>
  <si>
    <t>VICA</t>
  </si>
  <si>
    <t>SANE</t>
  </si>
  <si>
    <t>FUND</t>
  </si>
  <si>
    <t>PAPE</t>
  </si>
  <si>
    <t>CABL</t>
  </si>
  <si>
    <t>BEBI</t>
  </si>
  <si>
    <t>HIDR</t>
  </si>
  <si>
    <t>COME</t>
  </si>
  <si>
    <t>CONS</t>
  </si>
  <si>
    <t>CORPORACIÓN LINDLEY 2</t>
  </si>
  <si>
    <t>CORPORACIÓN LINDLEY 3</t>
  </si>
  <si>
    <t>CORPORACIÓN LINDLEY 4</t>
  </si>
  <si>
    <t>CORPORACIÓN LINDLEY 5</t>
  </si>
  <si>
    <t>CORPORACIÓN LINDLEY 6</t>
  </si>
  <si>
    <t>CL0486</t>
  </si>
  <si>
    <t>YURA - COMPARTIDO</t>
  </si>
  <si>
    <t>CL0490</t>
  </si>
  <si>
    <t>XSTRATA TINTAYA (ANTAPACCAY)</t>
  </si>
  <si>
    <t>CONSORCIO MINERO HORIZONTE</t>
  </si>
  <si>
    <t>INDUSTRIAS CACHIMAYO</t>
  </si>
  <si>
    <t>CL0489</t>
  </si>
  <si>
    <t>CL0510</t>
  </si>
  <si>
    <t>CL0492</t>
  </si>
  <si>
    <t>CL0502</t>
  </si>
  <si>
    <t>EMPRESA ADMINISTRADORA CERRO - PARAGSHA I (2001)</t>
  </si>
  <si>
    <t>MINERA TINTAYA (TINTAYA 138)</t>
  </si>
  <si>
    <t>NESTLÉ PERÚ</t>
  </si>
  <si>
    <t>TECNOLOGÍA TEXTIL 1</t>
  </si>
  <si>
    <t>PRAXAIR PERÚ (ICA)</t>
  </si>
  <si>
    <t>SHOUGANG HIERRO PERÚ</t>
  </si>
  <si>
    <t>MINERA ANTAMINA</t>
  </si>
  <si>
    <t>MOLY-COP ADESUR (AREQUIPA)</t>
  </si>
  <si>
    <t>MOLY-COP ADESUR (LIMA)</t>
  </si>
  <si>
    <t>CREDISA PISCO</t>
  </si>
  <si>
    <t>CREDISA TRUJILLO</t>
  </si>
  <si>
    <t>CIA MINERA ARGENTUM (MINERA CORONA ALPAMINA)</t>
  </si>
  <si>
    <t>TECNOLOGÍA TEXTIL 2</t>
  </si>
  <si>
    <t>ALICORP 10</t>
  </si>
  <si>
    <t>ANTAMINA (PUERTO ANTAMINA)</t>
  </si>
  <si>
    <t>SHOUGANG HIERRO PERÚ (JAHUAY)</t>
  </si>
  <si>
    <t>COMPAÑÍA MINERA ARGENTUM (CONCENTRADORA)</t>
  </si>
  <si>
    <t>COMPAÑÍA MINERA ARGENTUM (COMPRESORA)</t>
  </si>
  <si>
    <t>PESQUERA DIAMANTE (SUPE)</t>
  </si>
  <si>
    <t>SHOUGANG HIERRO PERU (MINA)</t>
  </si>
  <si>
    <t>CARVIMSA</t>
  </si>
  <si>
    <t xml:space="preserve">COMPAÑÍA MINERA MISKI MAYO </t>
  </si>
  <si>
    <t>GYM FERROVÍAS (SAN JUAN)</t>
  </si>
  <si>
    <t>MEXICHEM PERÚ</t>
  </si>
  <si>
    <t>GYM FERROVÍAS (SANTA ROSA)</t>
  </si>
  <si>
    <t>CL0518</t>
  </si>
  <si>
    <t>FITESA PERU</t>
  </si>
  <si>
    <t>MINSUR (TACNA)</t>
  </si>
  <si>
    <t>CORPORACIÓN PESQUERA INCA</t>
  </si>
  <si>
    <t>Creditex</t>
  </si>
  <si>
    <t>MINERA LOS QUENUALES (ISCAYCRUZ) (5)</t>
  </si>
  <si>
    <t>CL0525</t>
  </si>
  <si>
    <t>PRAXAIR (CAJAMARQUILLA)</t>
  </si>
  <si>
    <t>CL0526</t>
  </si>
  <si>
    <t>INTERBANK</t>
  </si>
  <si>
    <t>CL0529</t>
  </si>
  <si>
    <t>OPEN PLAZA (PIURA)</t>
  </si>
  <si>
    <t>CL0527</t>
  </si>
  <si>
    <t>PLANTA DE TRATAMIENTO DE AGUAS RESIDUALES TABOADA</t>
  </si>
  <si>
    <t>UNIÓN ANDINA DE CEMENTOS (ATOCONGO)</t>
  </si>
  <si>
    <t>UNIÓN ANDINA DE CEMENTOS (CONDORCOCHA)</t>
  </si>
  <si>
    <t>CL0535</t>
  </si>
  <si>
    <t>CATALINA HUANCA SOCIEDAD MINERA (ANDAHUAYLAS)</t>
  </si>
  <si>
    <t>CL0533</t>
  </si>
  <si>
    <t>CERÁMICA SAN LORENZO 2</t>
  </si>
  <si>
    <t>CL0543</t>
  </si>
  <si>
    <t>COMPAÑÍA DE MINAS BUENAVENTURA (UCHUCCHACUA)</t>
  </si>
  <si>
    <t>CL0545</t>
  </si>
  <si>
    <t>COMPAÑÍA DE MINAS BUENAVENTURA (ORCOPAMPA)</t>
  </si>
  <si>
    <t>CL0540</t>
  </si>
  <si>
    <t>VIÑA TACAMA</t>
  </si>
  <si>
    <t>CL0548</t>
  </si>
  <si>
    <t>APUMAYO</t>
  </si>
  <si>
    <t>CL0551</t>
  </si>
  <si>
    <t>TREVALI PERU (UNIDAD MINERA SANTANDER)</t>
  </si>
  <si>
    <t>CL0552</t>
  </si>
  <si>
    <t>CL0553</t>
  </si>
  <si>
    <t>CL0554</t>
  </si>
  <si>
    <t>CL0555</t>
  </si>
  <si>
    <t>CL0556</t>
  </si>
  <si>
    <t>CL0557</t>
  </si>
  <si>
    <t>CL0558</t>
  </si>
  <si>
    <t>CL0565</t>
  </si>
  <si>
    <t>MIXERCON</t>
  </si>
  <si>
    <t>FUNDICION CHILCA</t>
  </si>
  <si>
    <t>IQF DEL PERÚ (FUNDO SAN JOSE)</t>
  </si>
  <si>
    <t>IQF DEL PERÚ (TACARACA IRHS-8)</t>
  </si>
  <si>
    <t>IQF DEL PERÚ (PLANTA SE2)</t>
  </si>
  <si>
    <t>IQF DEL PERÚ (PLANTA SE1)</t>
  </si>
  <si>
    <t>IQF DEL PERÚ (PLANTA CHINCHA)</t>
  </si>
  <si>
    <t>ALICORP (INDUSTRIAL)</t>
  </si>
  <si>
    <t>CL0571</t>
  </si>
  <si>
    <t>COMPAÑÍA DE MINAS BUENAVENTURA (JULCANI Y RECUPERADA)</t>
  </si>
  <si>
    <t>CL0567</t>
  </si>
  <si>
    <t>CL0572</t>
  </si>
  <si>
    <t>MOLINERA DEL CENTRO</t>
  </si>
  <si>
    <t>LINDE GAS PERU (SED 1961 2° CONTRATO)</t>
  </si>
  <si>
    <t>FABRICA DE TEJIDOS PISCO S.A.C. (ALTO LUNA)</t>
  </si>
  <si>
    <t>INMOBILIARIA SAN LUIS</t>
  </si>
  <si>
    <t>FABRICA DE TEJIDOS PISCO (OLPISA)</t>
  </si>
  <si>
    <t>CL0575</t>
  </si>
  <si>
    <t>MINERA LOS QUENUALES (ANTUQUITO)</t>
  </si>
  <si>
    <t>CL0576</t>
  </si>
  <si>
    <t>MINERA LOS QUENUALES (CASAPALCA NORTE)</t>
  </si>
  <si>
    <t>CL0577</t>
  </si>
  <si>
    <t>MINERA LOS QUENUALES (CARLOS FRANCISCO)</t>
  </si>
  <si>
    <t>CL0578</t>
  </si>
  <si>
    <t>MINERA LOS QUENUALES (CASAPALCA CONCENTRADORA)</t>
  </si>
  <si>
    <t>CL0579</t>
  </si>
  <si>
    <t>MINERA LOS QUENUALES (CASAPALCA MINA)</t>
  </si>
  <si>
    <t>CL0580</t>
  </si>
  <si>
    <t>MINERA LOS QUENUALES (SAN MATEO)</t>
  </si>
  <si>
    <t>CL0582</t>
  </si>
  <si>
    <t>MINERA CHINALCO PERÚ (TOROMOCHO)</t>
  </si>
  <si>
    <t>CL0583</t>
  </si>
  <si>
    <t>QUIMPAC (60Kv)</t>
  </si>
  <si>
    <t>CL0585</t>
  </si>
  <si>
    <t>SOCIEDAD MINERA CORONA (UNIDAD YAURICOCHA)</t>
  </si>
  <si>
    <t>CL0537</t>
  </si>
  <si>
    <t>IMPALA PERÚ</t>
  </si>
  <si>
    <t>CL0586</t>
  </si>
  <si>
    <t>EMPRESA ADMINISTRADORA CERRO - PLANTA DE ÓXIDOS 138 KV</t>
  </si>
  <si>
    <t>EHHU</t>
  </si>
  <si>
    <t>CL0536</t>
  </si>
  <si>
    <t>TRANSPORTADORA CALLAO</t>
  </si>
  <si>
    <t>CL0590</t>
  </si>
  <si>
    <t>PROCESADORA INDUSTRIAL RIO SECO</t>
  </si>
  <si>
    <t>CL0024</t>
  </si>
  <si>
    <t>CL0591</t>
  </si>
  <si>
    <t>SOCIEDAD MINERA EL BROCAL (CINCO MANANTIALES)</t>
  </si>
  <si>
    <t>CL0593</t>
  </si>
  <si>
    <t>COMPAÑIA MINERA LINCUNA</t>
  </si>
  <si>
    <t>CL0599</t>
  </si>
  <si>
    <t>SOCIEDAD MINERA EL BROCAL 3 (SMELTER)</t>
  </si>
  <si>
    <t>CL0589</t>
  </si>
  <si>
    <t>ARUNTANI (AYAVIRI)</t>
  </si>
  <si>
    <t>CL0594</t>
  </si>
  <si>
    <t>LINDLEY</t>
  </si>
  <si>
    <t>CL0598</t>
  </si>
  <si>
    <t>TERMINALES PORTUARIOS EUROANDINOS PAITA</t>
  </si>
  <si>
    <t>CL0596</t>
  </si>
  <si>
    <t>MINERA ARES COTARUSE</t>
  </si>
  <si>
    <t>CL0597</t>
  </si>
  <si>
    <t>CL0603</t>
  </si>
  <si>
    <t>MINERA ALPAMARCA</t>
  </si>
  <si>
    <t>CL0604</t>
  </si>
  <si>
    <t>CHUNGAR</t>
  </si>
  <si>
    <t>CL0606</t>
  </si>
  <si>
    <t>VIDRIERIA 28 DE JULIO</t>
  </si>
  <si>
    <t>CL0607</t>
  </si>
  <si>
    <t>GYM FERROVÍAS (MIRADOR)</t>
  </si>
  <si>
    <t>CL0602</t>
  </si>
  <si>
    <t>HUDBAY PERU</t>
  </si>
  <si>
    <t>CL0610</t>
  </si>
  <si>
    <t>CL0595</t>
  </si>
  <si>
    <t>PESQUERA CENTINELA</t>
  </si>
  <si>
    <t>CL0613</t>
  </si>
  <si>
    <t>LA ARENA</t>
  </si>
  <si>
    <t>CL0614</t>
  </si>
  <si>
    <t>CERRO VERDE</t>
  </si>
  <si>
    <t>CL0615</t>
  </si>
  <si>
    <t>CIA. MINERA COIMOLACHE</t>
  </si>
  <si>
    <t>CL0616</t>
  </si>
  <si>
    <t>MINERA LA ZANJA</t>
  </si>
  <si>
    <t>INAGRO</t>
  </si>
  <si>
    <t>CL0619</t>
  </si>
  <si>
    <t>BBVA BANCO CONTINENTAL</t>
  </si>
  <si>
    <t>CL0612</t>
  </si>
  <si>
    <t>Mina Anama</t>
  </si>
  <si>
    <t>CL0622</t>
  </si>
  <si>
    <t>CORPORACIÓN CERAMICA 2</t>
  </si>
  <si>
    <t>CL0624</t>
  </si>
  <si>
    <t>TISUR</t>
  </si>
  <si>
    <t>CL0625</t>
  </si>
  <si>
    <t>Unidad Minera El Porvenir</t>
  </si>
  <si>
    <t>CL0627</t>
  </si>
  <si>
    <t>CEMENTOS PACASMAYO</t>
  </si>
  <si>
    <t>CL0628</t>
  </si>
  <si>
    <t>AJEPER 2</t>
  </si>
  <si>
    <t>CL0630</t>
  </si>
  <si>
    <t>IEQSA</t>
  </si>
  <si>
    <t>CL0632</t>
  </si>
  <si>
    <t>TASA - PISCO NORTE</t>
  </si>
  <si>
    <t>CL0633</t>
  </si>
  <si>
    <t>TASA - PISCO SUR</t>
  </si>
  <si>
    <t>CL0636</t>
  </si>
  <si>
    <t>SMI</t>
  </si>
  <si>
    <t>CL0638</t>
  </si>
  <si>
    <t>MEPSA</t>
  </si>
  <si>
    <t>CL0640</t>
  </si>
  <si>
    <t>AGP PERU</t>
  </si>
  <si>
    <t>CL0641</t>
  </si>
  <si>
    <t>Las Bambas MMG</t>
  </si>
  <si>
    <t>AGROLMOS</t>
  </si>
  <si>
    <t>CL0645</t>
  </si>
  <si>
    <t>AMCOR</t>
  </si>
  <si>
    <t>CL0648</t>
  </si>
  <si>
    <t>TEJIDOS JORGITO 1</t>
  </si>
  <si>
    <t>CL0649</t>
  </si>
  <si>
    <t>TEJIDOS JORGITO 2</t>
  </si>
  <si>
    <t>CL0650</t>
  </si>
  <si>
    <t>TEJIDOS JORGITO 5</t>
  </si>
  <si>
    <t>CL0651</t>
  </si>
  <si>
    <t>TEJIDOS JORGITO 3</t>
  </si>
  <si>
    <t>CL0652</t>
  </si>
  <si>
    <t>TEJIDOS JORGITO 4</t>
  </si>
  <si>
    <t>CL0653</t>
  </si>
  <si>
    <t>ALGODONERA 1</t>
  </si>
  <si>
    <t>CL0654</t>
  </si>
  <si>
    <t>ALGODONERA 2</t>
  </si>
  <si>
    <t>CL0655</t>
  </si>
  <si>
    <t>CORPORACIÓN TURISTICA</t>
  </si>
  <si>
    <t>CL0663</t>
  </si>
  <si>
    <t>INMOBIDEAS 1</t>
  </si>
  <si>
    <t>CL0664</t>
  </si>
  <si>
    <t>INMOBIDEAS 2</t>
  </si>
  <si>
    <t>CL0665</t>
  </si>
  <si>
    <t>LAIVE 1</t>
  </si>
  <si>
    <t>CL0666</t>
  </si>
  <si>
    <t>LAIVE 2</t>
  </si>
  <si>
    <t>CL0667</t>
  </si>
  <si>
    <t>LAIVE 3</t>
  </si>
  <si>
    <t>CL0670</t>
  </si>
  <si>
    <t>ACEROS AREQUIPA</t>
  </si>
  <si>
    <t>CL0671</t>
  </si>
  <si>
    <t>CERRO VERDE (SAN JOSE)</t>
  </si>
  <si>
    <t>CL0647</t>
  </si>
  <si>
    <t>ESMERALDA CORP</t>
  </si>
  <si>
    <t>CL0668</t>
  </si>
  <si>
    <t>LANCASTER 1</t>
  </si>
  <si>
    <t>CL0669</t>
  </si>
  <si>
    <t>LANCASTER 2</t>
  </si>
  <si>
    <t>ALICORP 1</t>
  </si>
  <si>
    <t>ALICORP 2</t>
  </si>
  <si>
    <t>TECNOLÓGICA DE ALIMENTOS (HUACHO)</t>
  </si>
  <si>
    <t>TCHI</t>
  </si>
  <si>
    <t>MINERA LOS QUENUALES (ROSAURA)</t>
  </si>
  <si>
    <t>CL0677</t>
  </si>
  <si>
    <t>CELIMA</t>
  </si>
  <si>
    <t>CL0678</t>
  </si>
  <si>
    <t>BCP - CENTRAL</t>
  </si>
  <si>
    <t>CL0679</t>
  </si>
  <si>
    <t>BCP - MELGAREJO</t>
  </si>
  <si>
    <t>CL0682</t>
  </si>
  <si>
    <t>IBM 1</t>
  </si>
  <si>
    <t>CL0683</t>
  </si>
  <si>
    <t>IBM 2</t>
  </si>
  <si>
    <t>CL0685</t>
  </si>
  <si>
    <t>UPC 1</t>
  </si>
  <si>
    <t>CL0686</t>
  </si>
  <si>
    <t>UPC 2</t>
  </si>
  <si>
    <t>CL0687</t>
  </si>
  <si>
    <t>UPC 3</t>
  </si>
  <si>
    <t>CL0688</t>
  </si>
  <si>
    <t>PODER PANADERO</t>
  </si>
  <si>
    <t>CL0434</t>
  </si>
  <si>
    <t>MINERA IRL</t>
  </si>
  <si>
    <t>CL0693</t>
  </si>
  <si>
    <t>Backus (Motupe)</t>
  </si>
  <si>
    <t>CEMENTOS SELVA</t>
  </si>
  <si>
    <t>CL0626</t>
  </si>
  <si>
    <t>PAMOLSA</t>
  </si>
  <si>
    <t>CL0646</t>
  </si>
  <si>
    <t>TEXTIL DEL VALLE</t>
  </si>
  <si>
    <t>CL0690</t>
  </si>
  <si>
    <t>CL0691</t>
  </si>
  <si>
    <t>SURPACK</t>
  </si>
  <si>
    <t>CL0695</t>
  </si>
  <si>
    <t>AGROKASA</t>
  </si>
  <si>
    <t>CL0697</t>
  </si>
  <si>
    <t>ECOACUICOLA</t>
  </si>
  <si>
    <t>CL0699</t>
  </si>
  <si>
    <t>FABER CASTELL</t>
  </si>
  <si>
    <t>CL0701</t>
  </si>
  <si>
    <t>MOLITALIA</t>
  </si>
  <si>
    <t>CL0702</t>
  </si>
  <si>
    <t>PAPELERA PANAMERICANA</t>
  </si>
  <si>
    <t>CL0703</t>
  </si>
  <si>
    <t>INCA TOPS 1</t>
  </si>
  <si>
    <t>CL0704</t>
  </si>
  <si>
    <t>INCA TOPS 2</t>
  </si>
  <si>
    <t>CL0705</t>
  </si>
  <si>
    <t>INCA TOPS 3</t>
  </si>
  <si>
    <t>CL0706</t>
  </si>
  <si>
    <t>INCA TOPS 4</t>
  </si>
  <si>
    <t>CL0707</t>
  </si>
  <si>
    <t>INCALPACA</t>
  </si>
  <si>
    <t>CL0708</t>
  </si>
  <si>
    <t>LAIVE 4</t>
  </si>
  <si>
    <t>CL0709</t>
  </si>
  <si>
    <t>LAIVE 5</t>
  </si>
  <si>
    <t>CL0711</t>
  </si>
  <si>
    <t>ANABI</t>
  </si>
  <si>
    <t>CERVECERÍAS BACKUS Y JOHNSTON (VITARTE)</t>
  </si>
  <si>
    <t>CERVESUR (AREQUIPA)</t>
  </si>
  <si>
    <t>STAT</t>
  </si>
  <si>
    <t>CL0255</t>
  </si>
  <si>
    <t>CL0261</t>
  </si>
  <si>
    <t>COMPAÑIA MINERA KOLPA</t>
  </si>
  <si>
    <t>EMGH</t>
  </si>
  <si>
    <t>CL0715</t>
  </si>
  <si>
    <t>FILASUR</t>
  </si>
  <si>
    <t>CL0716</t>
  </si>
  <si>
    <t>INDUSTRIAS NETTALCO</t>
  </si>
  <si>
    <t>CL0717</t>
  </si>
  <si>
    <t>PLAZA NORTE 1</t>
  </si>
  <si>
    <t>CL0718</t>
  </si>
  <si>
    <t>PLAZA NORTE 2</t>
  </si>
  <si>
    <t>CL0719</t>
  </si>
  <si>
    <t>PLAZA NORTE 3</t>
  </si>
  <si>
    <t>CL0720</t>
  </si>
  <si>
    <t>PLAZA NORTE 4</t>
  </si>
  <si>
    <t>CL0721</t>
  </si>
  <si>
    <t>PLAZA NORTE 5</t>
  </si>
  <si>
    <t>CL0722</t>
  </si>
  <si>
    <t>PLAZA NORTE 6</t>
  </si>
  <si>
    <t>CL0723</t>
  </si>
  <si>
    <t>PLAZA NORTE 7</t>
  </si>
  <si>
    <t>CL0724</t>
  </si>
  <si>
    <t>INKA CROPS</t>
  </si>
  <si>
    <t>CL0725</t>
  </si>
  <si>
    <t>LOS RANCHOS 1</t>
  </si>
  <si>
    <t>CL0726</t>
  </si>
  <si>
    <t>LOS RANCHOS 2</t>
  </si>
  <si>
    <t>CL0727</t>
  </si>
  <si>
    <t>LOS RANCHOS 3</t>
  </si>
  <si>
    <t>CL0728</t>
  </si>
  <si>
    <t>FOOD MARKETS</t>
  </si>
  <si>
    <t>CL0729</t>
  </si>
  <si>
    <t>LA IBERICA</t>
  </si>
  <si>
    <t>CL0730</t>
  </si>
  <si>
    <t>SUPERMERCADOS PERUANOS</t>
  </si>
  <si>
    <t>CL0731</t>
  </si>
  <si>
    <t>AMERICA MOVIL</t>
  </si>
  <si>
    <t>CL0732</t>
  </si>
  <si>
    <t>LADRILLERA MAXX</t>
  </si>
  <si>
    <t>CL0733</t>
  </si>
  <si>
    <t>RAMBLA SAN BORJA</t>
  </si>
  <si>
    <t>CL0125</t>
  </si>
  <si>
    <t>HILANDERÍA DE ALGODÓN PERUANO 1</t>
  </si>
  <si>
    <t>CL0414</t>
  </si>
  <si>
    <t>HILANDERÍA DE ALGODÓN PERUANO 3</t>
  </si>
  <si>
    <t>CL0692</t>
  </si>
  <si>
    <t>ESTILOS</t>
  </si>
  <si>
    <t>CL0694</t>
  </si>
  <si>
    <t>ENVASES INDUSTRIALES 1</t>
  </si>
  <si>
    <t>CL0700</t>
  </si>
  <si>
    <t>ENVASES INDUSTRIALES 2</t>
  </si>
  <si>
    <t>CL0734</t>
  </si>
  <si>
    <t>HELATONYS</t>
  </si>
  <si>
    <t>CL0735</t>
  </si>
  <si>
    <t>PIERIPLAST 1</t>
  </si>
  <si>
    <t>CL0736</t>
  </si>
  <si>
    <t>PIERIPLAST 2</t>
  </si>
  <si>
    <t>CL0737</t>
  </si>
  <si>
    <t>ANDINA PLAST 1</t>
  </si>
  <si>
    <t>CL0738</t>
  </si>
  <si>
    <t>ANDINA PLAST 2</t>
  </si>
  <si>
    <t>CL0739</t>
  </si>
  <si>
    <t>HILANDERÍA DE ALGODÓN PERUANO 4</t>
  </si>
  <si>
    <t>CL0740</t>
  </si>
  <si>
    <t>ARTESCO 1</t>
  </si>
  <si>
    <t>CL0741</t>
  </si>
  <si>
    <t>ARTESCO 2</t>
  </si>
  <si>
    <t>CL0742</t>
  </si>
  <si>
    <t>ARTESCO 3</t>
  </si>
  <si>
    <t>CL0743</t>
  </si>
  <si>
    <t>MINERA LUREN</t>
  </si>
  <si>
    <t>CL0744</t>
  </si>
  <si>
    <t>FUNDICION CENTRAL 1</t>
  </si>
  <si>
    <t>CL0745</t>
  </si>
  <si>
    <t>FUNDICION CENTRAL 2</t>
  </si>
  <si>
    <t>CL0746</t>
  </si>
  <si>
    <t>SWISSOTEL</t>
  </si>
  <si>
    <t>CL0747</t>
  </si>
  <si>
    <t>TAMICORP</t>
  </si>
  <si>
    <t>CL0748</t>
  </si>
  <si>
    <t>MOVA</t>
  </si>
  <si>
    <t>CL0749</t>
  </si>
  <si>
    <t>SAN GABRIEL</t>
  </si>
  <si>
    <t>CL0750</t>
  </si>
  <si>
    <t>AMERICA TV</t>
  </si>
  <si>
    <t>CL0751</t>
  </si>
  <si>
    <t>MODIPSA 1</t>
  </si>
  <si>
    <t>CL0752</t>
  </si>
  <si>
    <t>NICOLL PERU 2</t>
  </si>
  <si>
    <t>CL0753</t>
  </si>
  <si>
    <t>NICOLL PERU 1</t>
  </si>
  <si>
    <t>CL0754</t>
  </si>
  <si>
    <t>NICOLL PERU 3</t>
  </si>
  <si>
    <t>CL0755</t>
  </si>
  <si>
    <t>Minera Huaron</t>
  </si>
  <si>
    <t>ENGI</t>
  </si>
  <si>
    <t>CL0052</t>
  </si>
  <si>
    <t>INDUSTRIAL NUEVO MUNDO 2</t>
  </si>
  <si>
    <t>CL0757</t>
  </si>
  <si>
    <t>HIPERMERCADOS TOTTUS 1</t>
  </si>
  <si>
    <t>CL0758</t>
  </si>
  <si>
    <t>HIPERMERCADOS TOTTUS 2</t>
  </si>
  <si>
    <t>CL0759</t>
  </si>
  <si>
    <t>HIPERMERCADOS TOTTUS 3</t>
  </si>
  <si>
    <t>CL0760</t>
  </si>
  <si>
    <t>HIPERMERCADOS TOTTUS 4</t>
  </si>
  <si>
    <t>CL0761</t>
  </si>
  <si>
    <t>HIPERMERCADOS TOTTUS 5</t>
  </si>
  <si>
    <t>CL0762</t>
  </si>
  <si>
    <t>HIPERMERCADOS TOTTUS 6</t>
  </si>
  <si>
    <t>CL0763</t>
  </si>
  <si>
    <t>HIPERMERCADOS TOTTUS 7</t>
  </si>
  <si>
    <t>CL0764</t>
  </si>
  <si>
    <t>HIPERMERCADOS TOTTUS 8</t>
  </si>
  <si>
    <t>CL0765</t>
  </si>
  <si>
    <t>HIPERMERCADOS TOTTUS 9</t>
  </si>
  <si>
    <t>CL0766</t>
  </si>
  <si>
    <t>HIPERMERCADOS TOTTUS 10</t>
  </si>
  <si>
    <t>CL0767</t>
  </si>
  <si>
    <t>HIPERMERCADOS TOTTUS 11</t>
  </si>
  <si>
    <t>CL0768</t>
  </si>
  <si>
    <t>HIPERMERCADOS TOTTUS 12</t>
  </si>
  <si>
    <t>CL0769</t>
  </si>
  <si>
    <t>HIPERMERCADOS TOTTUS 13</t>
  </si>
  <si>
    <t>CL0770</t>
  </si>
  <si>
    <t>HIPERMERCADOS TOTTUS 14</t>
  </si>
  <si>
    <t>CL0771</t>
  </si>
  <si>
    <t>HIPERMERCADOS TOTTUS 15</t>
  </si>
  <si>
    <t>CL0772</t>
  </si>
  <si>
    <t>HIPERMERCADOS TOTTUS 16</t>
  </si>
  <si>
    <t>CL0773</t>
  </si>
  <si>
    <t>HIPERMERCADOS TOTTUS 17</t>
  </si>
  <si>
    <t>CL0774</t>
  </si>
  <si>
    <t>HIPERMERCADOS TOTTUS 18</t>
  </si>
  <si>
    <t>CL0775</t>
  </si>
  <si>
    <t>HIPERMERCADOS TOTTUS 19</t>
  </si>
  <si>
    <t>CL0776</t>
  </si>
  <si>
    <t>HIPERMERCADOS TOTTUS 20</t>
  </si>
  <si>
    <t>CL0777</t>
  </si>
  <si>
    <t>SAGA FALABELLA 1</t>
  </si>
  <si>
    <t>CL0778</t>
  </si>
  <si>
    <t>SAGA FALABELLA 2</t>
  </si>
  <si>
    <t>CL0779</t>
  </si>
  <si>
    <t>SAGA FALABELLA 3</t>
  </si>
  <si>
    <t>CL0780</t>
  </si>
  <si>
    <t>SAGA FALABELLA 4</t>
  </si>
  <si>
    <t>CL0781</t>
  </si>
  <si>
    <t>SAGA FALABELLA 5</t>
  </si>
  <si>
    <t>CL0782</t>
  </si>
  <si>
    <t>SAGA FALABELLA 6</t>
  </si>
  <si>
    <t>CL0783</t>
  </si>
  <si>
    <t>SAGA FALABELLA 7</t>
  </si>
  <si>
    <t>CL0784</t>
  </si>
  <si>
    <t>SODIMAC PERÚ 1</t>
  </si>
  <si>
    <t>CL0785</t>
  </si>
  <si>
    <t>SODIMAC PERÚ 2</t>
  </si>
  <si>
    <t>CL0786</t>
  </si>
  <si>
    <t>SODIMAC PERÚ 3</t>
  </si>
  <si>
    <t>CL0787</t>
  </si>
  <si>
    <t>SODIMAC PERÚ 4</t>
  </si>
  <si>
    <t>CL0788</t>
  </si>
  <si>
    <t>SODIMAC PERÚ 5</t>
  </si>
  <si>
    <t>CL0789</t>
  </si>
  <si>
    <t>SODIMAC PERÚ 6</t>
  </si>
  <si>
    <t>CL0790</t>
  </si>
  <si>
    <t>SODIMAC PERÚ 7</t>
  </si>
  <si>
    <t>CL0791</t>
  </si>
  <si>
    <t>INMOBILIARIA DOMEL</t>
  </si>
  <si>
    <t>CL0792</t>
  </si>
  <si>
    <t>MOLINO EL TRIUNFO</t>
  </si>
  <si>
    <t>ELPU</t>
  </si>
  <si>
    <t>CL0793</t>
  </si>
  <si>
    <t>CORI PUNO</t>
  </si>
  <si>
    <t>CL0795</t>
  </si>
  <si>
    <t>SEAFROST</t>
  </si>
  <si>
    <t>CL0796</t>
  </si>
  <si>
    <t>PRODUCTORA ANDINA DE CONGELADOS</t>
  </si>
  <si>
    <t>CL0797</t>
  </si>
  <si>
    <t>SOCIEDAD AGRICOLA RAPEL</t>
  </si>
  <si>
    <t>CL0798</t>
  </si>
  <si>
    <t>INGREDION</t>
  </si>
  <si>
    <t>CL0799</t>
  </si>
  <si>
    <t>TEXTIL SAN RAMON 1</t>
  </si>
  <si>
    <t>CL0800</t>
  </si>
  <si>
    <t>TEXTIL SAN RAMON 2</t>
  </si>
  <si>
    <t>CL0801</t>
  </si>
  <si>
    <t>SHERATON</t>
  </si>
  <si>
    <t>CL0803</t>
  </si>
  <si>
    <t>CORPORACIÓN SABIC</t>
  </si>
  <si>
    <t>CL0804</t>
  </si>
  <si>
    <t>FILTROS LYS</t>
  </si>
  <si>
    <t>CL0805</t>
  </si>
  <si>
    <t>MEDIFARMA (Planta Cercado)</t>
  </si>
  <si>
    <t>CL0806</t>
  </si>
  <si>
    <t>MEDIFARMA (Planta ATE)</t>
  </si>
  <si>
    <t>CL0809</t>
  </si>
  <si>
    <t>FIBRAS INDUSTRIALES</t>
  </si>
  <si>
    <t>CL0810</t>
  </si>
  <si>
    <t>METALPREN</t>
  </si>
  <si>
    <t>CL0811</t>
  </si>
  <si>
    <t>REFRACTARIOS PERUANOS</t>
  </si>
  <si>
    <t>CL0812</t>
  </si>
  <si>
    <t>TIENDAS RIPLEY 1</t>
  </si>
  <si>
    <t>CL0813</t>
  </si>
  <si>
    <t>TIENDAS RIPLEY 2</t>
  </si>
  <si>
    <t>CL0814</t>
  </si>
  <si>
    <t>TIENDAS RIPLEY 3</t>
  </si>
  <si>
    <t>CL0815</t>
  </si>
  <si>
    <t>TIENDAS RIPLEY 4</t>
  </si>
  <si>
    <t>CL0817</t>
  </si>
  <si>
    <t>TIENDAS RIPLEY 6</t>
  </si>
  <si>
    <t>CL0818</t>
  </si>
  <si>
    <t>TIENDAS RIPLEY 7</t>
  </si>
  <si>
    <t>CL0819</t>
  </si>
  <si>
    <t>TIENDAS RIPLEY 8</t>
  </si>
  <si>
    <t>CL0820</t>
  </si>
  <si>
    <t>TIENDAS RIPLEY 9</t>
  </si>
  <si>
    <t>CL0821</t>
  </si>
  <si>
    <t>TEXFINA 1</t>
  </si>
  <si>
    <t>CL0822</t>
  </si>
  <si>
    <t>TEXFINA 2</t>
  </si>
  <si>
    <t>CL0823</t>
  </si>
  <si>
    <t>TEXFINA 3</t>
  </si>
  <si>
    <t>CL0825</t>
  </si>
  <si>
    <t>PERUVIAN SEA FOOD</t>
  </si>
  <si>
    <t>CL0826</t>
  </si>
  <si>
    <t>FRIGORIFICO DEL NORTE PAITA</t>
  </si>
  <si>
    <t>CL0828</t>
  </si>
  <si>
    <t>CARVIMSA (CHORRILLOS)</t>
  </si>
  <si>
    <t>CL0829</t>
  </si>
  <si>
    <t>REFINERÍA DE CAJAMARQUILLA 2 - HP</t>
  </si>
  <si>
    <t>CL0831</t>
  </si>
  <si>
    <t>PAPELERA REYES</t>
  </si>
  <si>
    <t>CL0832</t>
  </si>
  <si>
    <t>AGROINDUSTRIA SANTA MARIA</t>
  </si>
  <si>
    <t>CL0833</t>
  </si>
  <si>
    <t>GRIFOS ESPINOZA</t>
  </si>
  <si>
    <t>CL0836</t>
  </si>
  <si>
    <t>MAKRO SUPERMAYORISTA 1</t>
  </si>
  <si>
    <t>CL0837</t>
  </si>
  <si>
    <t>MAKRO SUPERMAYORISTA 2</t>
  </si>
  <si>
    <t>CL0838</t>
  </si>
  <si>
    <t>MAKRO SUPERMAYORISTA 3</t>
  </si>
  <si>
    <t>CL0839</t>
  </si>
  <si>
    <t>MAKRO SUPERMAYORISTA 4</t>
  </si>
  <si>
    <t>CL0841</t>
  </si>
  <si>
    <t>HIPERMERCADOS TOTTUS 21</t>
  </si>
  <si>
    <t>CL0842</t>
  </si>
  <si>
    <t>SODIMAC PERÚ 8</t>
  </si>
  <si>
    <t>CL0843</t>
  </si>
  <si>
    <t>COGORNO 2</t>
  </si>
  <si>
    <t>CL0844</t>
  </si>
  <si>
    <t>COGORNO 3</t>
  </si>
  <si>
    <t>CL0845</t>
  </si>
  <si>
    <t>INMOB. KORICANCHA</t>
  </si>
  <si>
    <t>CL0846</t>
  </si>
  <si>
    <t>MULTIMERCADOS ZONALES 1</t>
  </si>
  <si>
    <t>CL0847</t>
  </si>
  <si>
    <t>MULTIMERCADOS ZONALES 2</t>
  </si>
  <si>
    <t>CL0848</t>
  </si>
  <si>
    <t>MULTIMERCADOS ZONALES 3</t>
  </si>
  <si>
    <t>CL0849</t>
  </si>
  <si>
    <t>MULTIMERCADOS ZONALES 4</t>
  </si>
  <si>
    <t>CL0852</t>
  </si>
  <si>
    <t>INDUSTRIAL ROMOSA 1</t>
  </si>
  <si>
    <t>CL0853</t>
  </si>
  <si>
    <t>INDUSTRIAL ROMOSA 2</t>
  </si>
  <si>
    <t>CL0854</t>
  </si>
  <si>
    <t>PESQUERA EXALMAR 1</t>
  </si>
  <si>
    <t>CL0856</t>
  </si>
  <si>
    <t>PESQUERA EXALMAR 2</t>
  </si>
  <si>
    <t>CL0857</t>
  </si>
  <si>
    <t>ZINC INDUSTRIAS NACIONALES</t>
  </si>
  <si>
    <t>CL0858</t>
  </si>
  <si>
    <t>Molitalia - Planta Avenas</t>
  </si>
  <si>
    <t>CL0859</t>
  </si>
  <si>
    <t>Molitalia - Planta Ecuador</t>
  </si>
  <si>
    <t>CL0860</t>
  </si>
  <si>
    <t>Molitalia - Planta Los Olivos</t>
  </si>
  <si>
    <t>CL0861</t>
  </si>
  <si>
    <t>AMERICA MOVIL 2</t>
  </si>
  <si>
    <t>CL0862</t>
  </si>
  <si>
    <t>AMERICA MOVIL 3</t>
  </si>
  <si>
    <t>CL0865</t>
  </si>
  <si>
    <t>INDUSTRIAL PESQUERA SANTA MONICA</t>
  </si>
  <si>
    <t>CL0866</t>
  </si>
  <si>
    <t>HIELO POLAR</t>
  </si>
  <si>
    <t>ELOR</t>
  </si>
  <si>
    <t>CL0481</t>
  </si>
  <si>
    <t>CL0855</t>
  </si>
  <si>
    <t>FRENOSA</t>
  </si>
  <si>
    <t>SACOS PROCOMSAC</t>
  </si>
  <si>
    <t>CL0871</t>
  </si>
  <si>
    <t>MACHU PICCHU FOODS</t>
  </si>
  <si>
    <t>CL0872</t>
  </si>
  <si>
    <t>UPC 4</t>
  </si>
  <si>
    <t>CL0873</t>
  </si>
  <si>
    <t>PESQUERA DIAMANTE (SUPE 2)</t>
  </si>
  <si>
    <t>CL0874</t>
  </si>
  <si>
    <t>PESQUERA SUPERFISH</t>
  </si>
  <si>
    <t>CL0875</t>
  </si>
  <si>
    <t>MEBOL 1</t>
  </si>
  <si>
    <t>CL0876</t>
  </si>
  <si>
    <t>MEBOL 2</t>
  </si>
  <si>
    <t>CL0877</t>
  </si>
  <si>
    <t>GOFRESH</t>
  </si>
  <si>
    <t>CL0878</t>
  </si>
  <si>
    <t>QUAD 1</t>
  </si>
  <si>
    <t>CL0879</t>
  </si>
  <si>
    <t>QUAD 2</t>
  </si>
  <si>
    <t>CL0880</t>
  </si>
  <si>
    <t>QUAD 3</t>
  </si>
  <si>
    <t>CL0881</t>
  </si>
  <si>
    <t>QUAD 4</t>
  </si>
  <si>
    <t>CL0882</t>
  </si>
  <si>
    <t>CONGELADOS BUJAMA</t>
  </si>
  <si>
    <t>CL0883</t>
  </si>
  <si>
    <t>ENTEL PERU 1</t>
  </si>
  <si>
    <t>CL0884</t>
  </si>
  <si>
    <t>ENTEL PERU 2</t>
  </si>
  <si>
    <t>CL0885</t>
  </si>
  <si>
    <t>NUEVA METROPLI 1</t>
  </si>
  <si>
    <t>CL0886</t>
  </si>
  <si>
    <t>NUEVA METROPLI 2</t>
  </si>
  <si>
    <t>CL0888</t>
  </si>
  <si>
    <t>SULCOSA</t>
  </si>
  <si>
    <t>CL0889</t>
  </si>
  <si>
    <t>SEINSA</t>
  </si>
  <si>
    <t>CL0890</t>
  </si>
  <si>
    <t>FERROSALT</t>
  </si>
  <si>
    <t>CL0891</t>
  </si>
  <si>
    <t>AGRICOLA SAN JOSE 1</t>
  </si>
  <si>
    <t>CL0892</t>
  </si>
  <si>
    <t>AGRICOLA SAN JOSE 2</t>
  </si>
  <si>
    <t>CL0893</t>
  </si>
  <si>
    <t>UNIVERSIDAD DE PIURA</t>
  </si>
  <si>
    <t>CL0894</t>
  </si>
  <si>
    <t>AGROEMPAQUES</t>
  </si>
  <si>
    <t>CL0895</t>
  </si>
  <si>
    <t>MINERA VOLCAN - POMACOCHA</t>
  </si>
  <si>
    <t>CL0896</t>
  </si>
  <si>
    <t>INDUPAPEL</t>
  </si>
  <si>
    <t>CL0897</t>
  </si>
  <si>
    <t>INMOBILIARIA AMERICAN GROUP 2</t>
  </si>
  <si>
    <t>CL0898</t>
  </si>
  <si>
    <t>CENCOSUD 1</t>
  </si>
  <si>
    <t>CL0899</t>
  </si>
  <si>
    <t>CENCOSUD 2</t>
  </si>
  <si>
    <t>CL0900</t>
  </si>
  <si>
    <t>CENCOSUD 3</t>
  </si>
  <si>
    <t>CL0901</t>
  </si>
  <si>
    <t>CENCOSUD 4</t>
  </si>
  <si>
    <t>CL0902</t>
  </si>
  <si>
    <t>CENCOSUD 5</t>
  </si>
  <si>
    <t>CL0903</t>
  </si>
  <si>
    <t>CENCOSUD 6</t>
  </si>
  <si>
    <t>CL0904</t>
  </si>
  <si>
    <t>CENCOSUD 7</t>
  </si>
  <si>
    <t>CL0905</t>
  </si>
  <si>
    <t>CENCOSUD 8</t>
  </si>
  <si>
    <t>CL0906</t>
  </si>
  <si>
    <t>CENCOSUD 9</t>
  </si>
  <si>
    <t>CL0907</t>
  </si>
  <si>
    <t>CENCOSUD 10</t>
  </si>
  <si>
    <t>CL0908</t>
  </si>
  <si>
    <t>CENCOSUD 11</t>
  </si>
  <si>
    <t>CL0909</t>
  </si>
  <si>
    <t>CENCOSUD 12</t>
  </si>
  <si>
    <t>CL0910</t>
  </si>
  <si>
    <t>CENCOSUD 13</t>
  </si>
  <si>
    <t>CL0911</t>
  </si>
  <si>
    <t>CENCOSUD 14</t>
  </si>
  <si>
    <t>CL0912</t>
  </si>
  <si>
    <t>CENCOSUD 15</t>
  </si>
  <si>
    <t>CL0913</t>
  </si>
  <si>
    <t>CENCOSUD 16</t>
  </si>
  <si>
    <t>CL0914</t>
  </si>
  <si>
    <t>CENCOSUD 17</t>
  </si>
  <si>
    <t>CL0915</t>
  </si>
  <si>
    <t>CENCOSUD 18</t>
  </si>
  <si>
    <t>CL0916</t>
  </si>
  <si>
    <t>CENCOSUD 19</t>
  </si>
  <si>
    <t>CL0917</t>
  </si>
  <si>
    <t>CENCOSUD 20</t>
  </si>
  <si>
    <t>CL0918</t>
  </si>
  <si>
    <t>CENCOSUD 21</t>
  </si>
  <si>
    <t>CL0919</t>
  </si>
  <si>
    <t>CENCOSUD 22</t>
  </si>
  <si>
    <t>CL0920</t>
  </si>
  <si>
    <t>CENCOSUD 23</t>
  </si>
  <si>
    <t>CL0921</t>
  </si>
  <si>
    <t>CENCOSUD 24</t>
  </si>
  <si>
    <t>CL0922</t>
  </si>
  <si>
    <t>CENCOSUD 25</t>
  </si>
  <si>
    <t>CL0923</t>
  </si>
  <si>
    <t>CENCOSUD 26</t>
  </si>
  <si>
    <t>CL0924</t>
  </si>
  <si>
    <t>CENCOSUD 27</t>
  </si>
  <si>
    <t>CL0925</t>
  </si>
  <si>
    <t>CENCOSUD 28</t>
  </si>
  <si>
    <t>CL0926</t>
  </si>
  <si>
    <t>CENCOSUD 29</t>
  </si>
  <si>
    <t>CL0927</t>
  </si>
  <si>
    <t>CENCOSUD 30</t>
  </si>
  <si>
    <t>CL0928</t>
  </si>
  <si>
    <t>CENCOSUD 31</t>
  </si>
  <si>
    <t>CL0929</t>
  </si>
  <si>
    <t>CENCOSUD 32</t>
  </si>
  <si>
    <t>CL0930</t>
  </si>
  <si>
    <t>CENCOSUD 33</t>
  </si>
  <si>
    <t>CL0931</t>
  </si>
  <si>
    <t>CENCOSUD 34</t>
  </si>
  <si>
    <t>CL0932</t>
  </si>
  <si>
    <t>CENCOSUD 35</t>
  </si>
  <si>
    <t>CL0933</t>
  </si>
  <si>
    <t>CENCOSUD 36</t>
  </si>
  <si>
    <t>CL0934</t>
  </si>
  <si>
    <t>CENCOSUD 37</t>
  </si>
  <si>
    <t>CL0935</t>
  </si>
  <si>
    <t>CENCOSUD 38</t>
  </si>
  <si>
    <t>CL0936</t>
  </si>
  <si>
    <t>CENCOSUD 39</t>
  </si>
  <si>
    <t>CL0937</t>
  </si>
  <si>
    <t>CENCOSUD 40</t>
  </si>
  <si>
    <t>CL0938</t>
  </si>
  <si>
    <t>CENCOSUD 41</t>
  </si>
  <si>
    <t>CL0939</t>
  </si>
  <si>
    <t>CENCOSUD 42</t>
  </si>
  <si>
    <t>CL0940</t>
  </si>
  <si>
    <t>CENCOSUD 43</t>
  </si>
  <si>
    <t>CL0941</t>
  </si>
  <si>
    <t>CENCOSUD 44</t>
  </si>
  <si>
    <t>CL0942</t>
  </si>
  <si>
    <t>CENCOSUD 45</t>
  </si>
  <si>
    <t>CL0943</t>
  </si>
  <si>
    <t>CENCOSUD 46</t>
  </si>
  <si>
    <t>CL0944</t>
  </si>
  <si>
    <t>CENCOSUD 47</t>
  </si>
  <si>
    <t>CL0945</t>
  </si>
  <si>
    <t>CENCOSUD 48</t>
  </si>
  <si>
    <t>CL0946</t>
  </si>
  <si>
    <t>CENCOSUD 49</t>
  </si>
  <si>
    <t>CL0947</t>
  </si>
  <si>
    <t>CENCOSUD 50</t>
  </si>
  <si>
    <t>CL0948</t>
  </si>
  <si>
    <t>CINCO ROBLES 1</t>
  </si>
  <si>
    <t>CL0949</t>
  </si>
  <si>
    <t>CINCO ROBLES 2</t>
  </si>
  <si>
    <t>CL0950</t>
  </si>
  <si>
    <t>CINCO ROBLES 3</t>
  </si>
  <si>
    <t>CL0951</t>
  </si>
  <si>
    <t>CINCO ROBLES 4</t>
  </si>
  <si>
    <t>CL0952</t>
  </si>
  <si>
    <t>TRES PALMERAS 1</t>
  </si>
  <si>
    <t>CL0953</t>
  </si>
  <si>
    <t>TRES PALMERAS 2</t>
  </si>
  <si>
    <t>CL0954</t>
  </si>
  <si>
    <t>TRES PALMERAS 3</t>
  </si>
  <si>
    <t>CL0955</t>
  </si>
  <si>
    <t>TRES PALMERAS 4</t>
  </si>
  <si>
    <t>CL0956</t>
  </si>
  <si>
    <t>TRES PALMERAS 5</t>
  </si>
  <si>
    <t>CL0959</t>
  </si>
  <si>
    <t>REFINERÍA LA PAMPILLA 2</t>
  </si>
  <si>
    <t>CL0960</t>
  </si>
  <si>
    <t>CLARIANT</t>
  </si>
  <si>
    <t>CL0961</t>
  </si>
  <si>
    <t>SUPEMSA</t>
  </si>
  <si>
    <t>CL0962</t>
  </si>
  <si>
    <t>INMUEBLES PANAMERICANA 1</t>
  </si>
  <si>
    <t>CL0963</t>
  </si>
  <si>
    <t>INMUEBLES PANAMERICANA 2</t>
  </si>
  <si>
    <t>CL0964</t>
  </si>
  <si>
    <t>INMUEBLES PANAMERICANA 3</t>
  </si>
  <si>
    <t>CL0965</t>
  </si>
  <si>
    <t>INMUEBLES PANAMERICANA 4</t>
  </si>
  <si>
    <t>CL0966</t>
  </si>
  <si>
    <t>INMUEBLES PANAMERICANA 5</t>
  </si>
  <si>
    <t>CL0967</t>
  </si>
  <si>
    <t>INMUEBLES PANAMERICANA 6</t>
  </si>
  <si>
    <t>CL0968</t>
  </si>
  <si>
    <t>INMUEBLES PANAMERICANA 7</t>
  </si>
  <si>
    <t>CL0969</t>
  </si>
  <si>
    <t>INMOBILIARIA COSTA NUEVA</t>
  </si>
  <si>
    <t>CL0970</t>
  </si>
  <si>
    <t>SERCENCO</t>
  </si>
  <si>
    <t>CL0971</t>
  </si>
  <si>
    <t>INVERSIONES LENDIPO</t>
  </si>
  <si>
    <t>CL0972</t>
  </si>
  <si>
    <t>PLASTINICO</t>
  </si>
  <si>
    <t>CL0973</t>
  </si>
  <si>
    <t>PRODUCTOS PARAISO DEL PERU</t>
  </si>
  <si>
    <t>CL0974</t>
  </si>
  <si>
    <t>COBRECON</t>
  </si>
  <si>
    <t>CL0975</t>
  </si>
  <si>
    <t>CRP MEDIOS</t>
  </si>
  <si>
    <t>CL0976</t>
  </si>
  <si>
    <t>B BRAUN</t>
  </si>
  <si>
    <t>CL1087</t>
  </si>
  <si>
    <t>EL QUINDE</t>
  </si>
  <si>
    <t>CL1088</t>
  </si>
  <si>
    <t>ALTEK TRADING</t>
  </si>
  <si>
    <t>CL1089</t>
  </si>
  <si>
    <t>APM TERMINALS INLAND SERVICES 1</t>
  </si>
  <si>
    <t>CL1090</t>
  </si>
  <si>
    <t>APM TERMINALS INLAND SERVICES 2</t>
  </si>
  <si>
    <t>CL1091</t>
  </si>
  <si>
    <t>CL1094</t>
  </si>
  <si>
    <t>AGRÍCOLA CHIRA (SAN VICENTE 1)</t>
  </si>
  <si>
    <t>CL1095</t>
  </si>
  <si>
    <t>AGRÍCOLA CHIRA (SAN VICENTE 2)</t>
  </si>
  <si>
    <t>CL0277</t>
  </si>
  <si>
    <t>CALSA PERU S.A.C.</t>
  </si>
  <si>
    <t>CL0306</t>
  </si>
  <si>
    <t>FPOW</t>
  </si>
  <si>
    <t>CL0977</t>
  </si>
  <si>
    <t>PLAZA VEA - COMAS 1</t>
  </si>
  <si>
    <t>CL0978</t>
  </si>
  <si>
    <t>PLAZA VEA - LOS OLIVOS 1</t>
  </si>
  <si>
    <t>CL0979</t>
  </si>
  <si>
    <t>PLAZA VEA - SAN MARTÍN DE PORRES 1</t>
  </si>
  <si>
    <t>CL0980</t>
  </si>
  <si>
    <t>PLAZA VEA - JESÚS MARÍA 1</t>
  </si>
  <si>
    <t>CL0981</t>
  </si>
  <si>
    <t>PLAZA VEA - HUARAL 1</t>
  </si>
  <si>
    <t>CL0982</t>
  </si>
  <si>
    <t>PLAZA VEA - BREÑA 1</t>
  </si>
  <si>
    <t>CL0983</t>
  </si>
  <si>
    <t>PLAZA VEA - JESÚS MARÍA 2</t>
  </si>
  <si>
    <t>CL0984</t>
  </si>
  <si>
    <t>VIVANDA - MAGDALENA 1</t>
  </si>
  <si>
    <t>CL0985</t>
  </si>
  <si>
    <t>PLAZA VEA - BELLAVISTA 1</t>
  </si>
  <si>
    <t>CL0986</t>
  </si>
  <si>
    <t>PLAZA VEA - BELLAVISTA 2</t>
  </si>
  <si>
    <t>CL0987</t>
  </si>
  <si>
    <t>PLAZA VEA - LOS OLIVOS 2</t>
  </si>
  <si>
    <t>CL0989</t>
  </si>
  <si>
    <t>PLAZA VEA - INDEPENDENCIA 1</t>
  </si>
  <si>
    <t>CL0990</t>
  </si>
  <si>
    <t>PLAZA VEA - VENTANILLA 1</t>
  </si>
  <si>
    <t>CL0991</t>
  </si>
  <si>
    <t>PLAZA VEA - SAN JUAN DE LURIGANCHO 1</t>
  </si>
  <si>
    <t>CL0992</t>
  </si>
  <si>
    <t>PLAZA VEA - SAN JUAN DE LURIGANCHO 2</t>
  </si>
  <si>
    <t>CL0993</t>
  </si>
  <si>
    <t>PLAZA VEA - SAN JUAN DE LURIGANCHO 3</t>
  </si>
  <si>
    <t>CL0994</t>
  </si>
  <si>
    <t>PLAZA VEA - SAN JUAN DE LURIGANCHO 4</t>
  </si>
  <si>
    <t>CL0995</t>
  </si>
  <si>
    <t>PLAZA VEA - RIMAC 1</t>
  </si>
  <si>
    <t>CL0996</t>
  </si>
  <si>
    <t>PLAZA VEA - RIMAC 2</t>
  </si>
  <si>
    <t>CL0997</t>
  </si>
  <si>
    <t>PLAZA VEA - CERCADO DE LIMA 1</t>
  </si>
  <si>
    <t>CL0998</t>
  </si>
  <si>
    <t>PLAZA VEA - BREÑA 2</t>
  </si>
  <si>
    <t>CL0999</t>
  </si>
  <si>
    <t>PLAZA VEA - ATE 1</t>
  </si>
  <si>
    <t>CL1000</t>
  </si>
  <si>
    <t>PLAZA VEA - LA MOLINA 1</t>
  </si>
  <si>
    <t>CL1001</t>
  </si>
  <si>
    <t>PLAZA VEA - ATE 2</t>
  </si>
  <si>
    <t>CL1002</t>
  </si>
  <si>
    <t>PLAZA VEA - BARRANCO 1</t>
  </si>
  <si>
    <t>CL1003</t>
  </si>
  <si>
    <t>PLAZA VEA - CHOSICA 1</t>
  </si>
  <si>
    <t>CL1004</t>
  </si>
  <si>
    <t>PLAZA VEA - SAN ISIDRO 1</t>
  </si>
  <si>
    <t>CL1005</t>
  </si>
  <si>
    <t>PLAZA VEA - SAN BORJA 1</t>
  </si>
  <si>
    <t>CL1006</t>
  </si>
  <si>
    <t>PLAZA VEA - LINCE 1</t>
  </si>
  <si>
    <t>CL1007</t>
  </si>
  <si>
    <t>PLAZA VEA - SAN JUAN DE MIRAFLORES 1</t>
  </si>
  <si>
    <t>CL1008</t>
  </si>
  <si>
    <t>PLAZA VEA - SURCO 1</t>
  </si>
  <si>
    <t>CL1009</t>
  </si>
  <si>
    <t>PLAZA VEA - SURCO 2</t>
  </si>
  <si>
    <t>CL1010</t>
  </si>
  <si>
    <t>PLAZA VEA - SAN ISIDRO 2</t>
  </si>
  <si>
    <t>CL1011</t>
  </si>
  <si>
    <t>PLAZA VEA - SURCO 3</t>
  </si>
  <si>
    <t>CL1012</t>
  </si>
  <si>
    <t>PLAZA VEA - MIRAFLORES 1</t>
  </si>
  <si>
    <t>CL1013</t>
  </si>
  <si>
    <t>PLAZA VEA - LURÍN 1</t>
  </si>
  <si>
    <t>CL1014</t>
  </si>
  <si>
    <t>VIVANDA - SAN ISIDRO 1</t>
  </si>
  <si>
    <t>CL1015</t>
  </si>
  <si>
    <t>VIVANDA - MIRAFLORES 1</t>
  </si>
  <si>
    <t>CL1016</t>
  </si>
  <si>
    <t>PLAZA VEA - PUENTE PIEDRA 1</t>
  </si>
  <si>
    <t>CL1017</t>
  </si>
  <si>
    <t>PLAZA VEA - CHINCHA ALTA 1</t>
  </si>
  <si>
    <t>CL1018</t>
  </si>
  <si>
    <t>PLAZA VEA - ICA 1</t>
  </si>
  <si>
    <t>CL1020</t>
  </si>
  <si>
    <t>PLAZA VEA - PUNO 1</t>
  </si>
  <si>
    <t>CL1021</t>
  </si>
  <si>
    <t>PLAZA VEA - JULIACA 1</t>
  </si>
  <si>
    <t>CL1022</t>
  </si>
  <si>
    <t>PLAZA VEA - WANCHAQ 1</t>
  </si>
  <si>
    <t>CL1023</t>
  </si>
  <si>
    <t>PLAZA VEA - CAYMA 1</t>
  </si>
  <si>
    <t>CL1024</t>
  </si>
  <si>
    <t>PLAZA VEA - AREQUIPA 1</t>
  </si>
  <si>
    <t>CL1025</t>
  </si>
  <si>
    <t>PLAZA VEA - HUACHO 1</t>
  </si>
  <si>
    <t>CL1026</t>
  </si>
  <si>
    <t>PLAZA VEA - YARINACOCHA 1</t>
  </si>
  <si>
    <t>CL1027</t>
  </si>
  <si>
    <t>PLAZA VEA - HUANCAYO 1</t>
  </si>
  <si>
    <t>CL1028</t>
  </si>
  <si>
    <t>PLAZA VEA - CHICLAYO 1</t>
  </si>
  <si>
    <t>CL1029</t>
  </si>
  <si>
    <t>PLAZA VEA - TACNA 1</t>
  </si>
  <si>
    <t>CL1033</t>
  </si>
  <si>
    <t>PLAZA VEA - TRUJILLO 1</t>
  </si>
  <si>
    <t>CL1034</t>
  </si>
  <si>
    <t>PLAZA VEA - TRUJILLO 2</t>
  </si>
  <si>
    <t>CL1035</t>
  </si>
  <si>
    <t>PLAZA VEA - CHIMBOTE 1</t>
  </si>
  <si>
    <t>CL1036</t>
  </si>
  <si>
    <t>PLAZA VEA - NUEVO CHIMBOTE 1</t>
  </si>
  <si>
    <t>CL1037</t>
  </si>
  <si>
    <t>PLAZA VEA - CAJAMARCA 1</t>
  </si>
  <si>
    <t>CL1038</t>
  </si>
  <si>
    <t>REAL PLAZA - SAN MARTÍN DE PORRES 1</t>
  </si>
  <si>
    <t>CL1039</t>
  </si>
  <si>
    <t>REAL PLAZA - JESÚS MARÍA 1</t>
  </si>
  <si>
    <t>CL1040</t>
  </si>
  <si>
    <t>REAL PLAZA - JESÚS MARÍA 2</t>
  </si>
  <si>
    <t>CL1041</t>
  </si>
  <si>
    <t>REAL PLAZA - JESÚS MARÍA 3</t>
  </si>
  <si>
    <t>CL1042</t>
  </si>
  <si>
    <t>REAL PLAZA - JULIACA 1</t>
  </si>
  <si>
    <t>CL1043</t>
  </si>
  <si>
    <t>REAL PLAZA - CUSCO 1</t>
  </si>
  <si>
    <t>CL1044</t>
  </si>
  <si>
    <t>REAL PLAZA - YARINACOCHA 1</t>
  </si>
  <si>
    <t>CL1045</t>
  </si>
  <si>
    <t>REAL PLAZA - HUANCAYO 1</t>
  </si>
  <si>
    <t>CL1046</t>
  </si>
  <si>
    <t>REAL PLAZA - HUANCAYO 2</t>
  </si>
  <si>
    <t>CL1047</t>
  </si>
  <si>
    <t>REAL PLAZA - LAS MORAS 1</t>
  </si>
  <si>
    <t>CL1048</t>
  </si>
  <si>
    <t>REAL PLAZA - CHICLAYO 1</t>
  </si>
  <si>
    <t>CL1049</t>
  </si>
  <si>
    <t>REAL PLAZA - CHICLAYO 2</t>
  </si>
  <si>
    <t>CL1050</t>
  </si>
  <si>
    <t>REAL PLAZA - CHICLAYO 3</t>
  </si>
  <si>
    <t>CL1051</t>
  </si>
  <si>
    <t>REAL PLAZA - CHICLAYO 4</t>
  </si>
  <si>
    <t>CL1052</t>
  </si>
  <si>
    <t>REAL PLAZA - PIURA 1</t>
  </si>
  <si>
    <t>CL1053</t>
  </si>
  <si>
    <t>REAL PLAZA - PIURA 2</t>
  </si>
  <si>
    <t>CL1054</t>
  </si>
  <si>
    <t>REAL PLAZA - SULLANA 1</t>
  </si>
  <si>
    <t>CL1055</t>
  </si>
  <si>
    <t>REAL PLAZA - TRUJILLO 1</t>
  </si>
  <si>
    <t>CL1056</t>
  </si>
  <si>
    <t>REAL PLAZA - TRUJILLO 2</t>
  </si>
  <si>
    <t>CL1057</t>
  </si>
  <si>
    <t>REAL PLAZA - TRUJILLO 3</t>
  </si>
  <si>
    <t>CL1058</t>
  </si>
  <si>
    <t>REAL PLAZA - CAJAMARCA 1</t>
  </si>
  <si>
    <t>CL1059</t>
  </si>
  <si>
    <t>REAL PLAZA - SAN BORJA 1</t>
  </si>
  <si>
    <t>CL1060</t>
  </si>
  <si>
    <t>REAL PLAZA - SAN BORJA 2</t>
  </si>
  <si>
    <t>CL1061</t>
  </si>
  <si>
    <t>REAL PLAZA - CHORRILLOS 1</t>
  </si>
  <si>
    <t>CL1062</t>
  </si>
  <si>
    <t>REAL PLAZA - ATE 1</t>
  </si>
  <si>
    <t>CL1063</t>
  </si>
  <si>
    <t>REAL PLAZA - CAYMA 1</t>
  </si>
  <si>
    <t>CL1064</t>
  </si>
  <si>
    <t>OESCHLE - JESÚS MARÍA 1</t>
  </si>
  <si>
    <t>CL1065</t>
  </si>
  <si>
    <t>OESCHLE - CERCADO DE LIMA 1</t>
  </si>
  <si>
    <t>CL1066</t>
  </si>
  <si>
    <t>OESCHLE - JULIACA 1</t>
  </si>
  <si>
    <t>CL1067</t>
  </si>
  <si>
    <t>OESCHLE - CUSCO 1</t>
  </si>
  <si>
    <t>CL1068</t>
  </si>
  <si>
    <t>OESCHLE - YARINACOCHA 1</t>
  </si>
  <si>
    <t>CL1069</t>
  </si>
  <si>
    <t>OESCHLE - HUANCAYO 1</t>
  </si>
  <si>
    <t>CL1070</t>
  </si>
  <si>
    <t>OESCHLE - ICA 1</t>
  </si>
  <si>
    <t>CL1071</t>
  </si>
  <si>
    <t>OESCHLE - CAJAMARCA 1</t>
  </si>
  <si>
    <t>CL1072</t>
  </si>
  <si>
    <t>OESCHLE - TRUJILLO 1</t>
  </si>
  <si>
    <t>CL1073</t>
  </si>
  <si>
    <t>OESCHLE - CAYMA 1</t>
  </si>
  <si>
    <t>CL1080</t>
  </si>
  <si>
    <t>INKAFARMA - CHORRILLOS 1</t>
  </si>
  <si>
    <t>CL1081</t>
  </si>
  <si>
    <t>CINEPLANET - JESÚS MARÍA 1</t>
  </si>
  <si>
    <t>CL1082</t>
  </si>
  <si>
    <t>CINEPLANET - SAN MIGUEL 1</t>
  </si>
  <si>
    <t>CL1083</t>
  </si>
  <si>
    <t>CINEPLANET - CHICLAYO 1</t>
  </si>
  <si>
    <t>CL1084</t>
  </si>
  <si>
    <t>CINEPLANET - MIRAFLORES 1</t>
  </si>
  <si>
    <t>CL1085</t>
  </si>
  <si>
    <t>CINEPLANET - SAN BORJA 1</t>
  </si>
  <si>
    <t>CL1086</t>
  </si>
  <si>
    <t>CINEPLANET - LA MOLINA 1</t>
  </si>
  <si>
    <t>CL1096</t>
  </si>
  <si>
    <t>COTTON</t>
  </si>
  <si>
    <t>CL1097</t>
  </si>
  <si>
    <t>TMULTIPLES</t>
  </si>
  <si>
    <t>CL1098</t>
  </si>
  <si>
    <t>INDUSTRIAL ALPAMAYO</t>
  </si>
  <si>
    <t>CL1099</t>
  </si>
  <si>
    <t>EL COMERCIO 1</t>
  </si>
  <si>
    <t>CL1100</t>
  </si>
  <si>
    <t>EL COMERCIO 2</t>
  </si>
  <si>
    <t>CL1101</t>
  </si>
  <si>
    <t>AMAUTA IMPRESIONES COMERCIALES 1</t>
  </si>
  <si>
    <t>CL1102</t>
  </si>
  <si>
    <t>AMAUTA IMPRESIONES COMERCIALES 2</t>
  </si>
  <si>
    <t>CL1105</t>
  </si>
  <si>
    <t>UNION DE CONCRETERAS</t>
  </si>
  <si>
    <t>CL1106</t>
  </si>
  <si>
    <t>CERVECERÍAS BACKUS Y JOHNSTON (CHACLACAYO)</t>
  </si>
  <si>
    <t>CL1107</t>
  </si>
  <si>
    <t>TEXTILES CAMONES</t>
  </si>
  <si>
    <t>CL1108</t>
  </si>
  <si>
    <t>COFACO INDUSTRIES 1</t>
  </si>
  <si>
    <t>CL1109</t>
  </si>
  <si>
    <t>COFACO INDUSTRIES 2</t>
  </si>
  <si>
    <t>CL1110</t>
  </si>
  <si>
    <t>COFACO INDUSTRIES 3</t>
  </si>
  <si>
    <t>CL1113</t>
  </si>
  <si>
    <t>RANSA COMERCIAL</t>
  </si>
  <si>
    <t>CL1114</t>
  </si>
  <si>
    <t>PROCESADORA TORRE BLANCA</t>
  </si>
  <si>
    <t>CL1115</t>
  </si>
  <si>
    <t>CERVECERÍAS BACKUS Y JOHNSTON (HUAROCHIRÍ)</t>
  </si>
  <si>
    <t>CL1116</t>
  </si>
  <si>
    <t>CERVECERÍA SAN JUAN</t>
  </si>
  <si>
    <t>CL1118</t>
  </si>
  <si>
    <t>HPD CONTRATISTAS</t>
  </si>
  <si>
    <t>CL1119</t>
  </si>
  <si>
    <t>ALGODONERA</t>
  </si>
  <si>
    <t>CL1120</t>
  </si>
  <si>
    <t>CROMOTEX</t>
  </si>
  <si>
    <t>CL1121</t>
  </si>
  <si>
    <t>PROTISA - CANTERA</t>
  </si>
  <si>
    <t>CL1123</t>
  </si>
  <si>
    <t>AGRICOLA VIRU</t>
  </si>
  <si>
    <t>CL1124</t>
  </si>
  <si>
    <t>PRODUCTORA ANDINA DE CONGELADOS 4</t>
  </si>
  <si>
    <t>CL1125</t>
  </si>
  <si>
    <t>ALTAMAR FOODS PERU</t>
  </si>
  <si>
    <t>ARIS INDUSTRIAL</t>
  </si>
  <si>
    <t>CL1074</t>
  </si>
  <si>
    <t>PROMART - SAN MARTÍN DE PORRES 1</t>
  </si>
  <si>
    <t>CL1075</t>
  </si>
  <si>
    <t>PROMART - JESÚS MARÍA 1</t>
  </si>
  <si>
    <t>CL1076</t>
  </si>
  <si>
    <t>PROMART - LAS MORAS 1</t>
  </si>
  <si>
    <t>CL1077</t>
  </si>
  <si>
    <t>PROMART - TRUJILLO 1</t>
  </si>
  <si>
    <t>CL1078</t>
  </si>
  <si>
    <t>PROMART - CAJAMARCA 1</t>
  </si>
  <si>
    <t>CL1079</t>
  </si>
  <si>
    <t>PROMART - YARINACOCHA 1</t>
  </si>
  <si>
    <t>CL1126</t>
  </si>
  <si>
    <t>BSH ELECTRODOMESTICOS 1</t>
  </si>
  <si>
    <t>CL1127</t>
  </si>
  <si>
    <t>BSH ELECTRODOMESTICOS 2</t>
  </si>
  <si>
    <t>CL1128</t>
  </si>
  <si>
    <t>CANOVAS</t>
  </si>
  <si>
    <t>CL1129</t>
  </si>
  <si>
    <t>FUNDICION MORENO</t>
  </si>
  <si>
    <t>CL1130</t>
  </si>
  <si>
    <t>UNION DE CONCRETERAS 2</t>
  </si>
  <si>
    <t>CL1131</t>
  </si>
  <si>
    <t>ETNA</t>
  </si>
  <si>
    <t>CL1132</t>
  </si>
  <si>
    <t>GRUPO TORVISCO 1</t>
  </si>
  <si>
    <t>CL1133</t>
  </si>
  <si>
    <t>GRUPO TORVISCO 2</t>
  </si>
  <si>
    <t>CL1134</t>
  </si>
  <si>
    <t>ANYPSA PERU</t>
  </si>
  <si>
    <t>CL1135</t>
  </si>
  <si>
    <t>PGN GAS NORTE</t>
  </si>
  <si>
    <t>CL1136</t>
  </si>
  <si>
    <t>CL1137</t>
  </si>
  <si>
    <t>SERVICENTRO SHALOM</t>
  </si>
  <si>
    <t>CL1138</t>
  </si>
  <si>
    <t>MOLY-COP ADESUR (LA JOYA)</t>
  </si>
  <si>
    <t>CL1139</t>
  </si>
  <si>
    <t>GRUPO LA REPUBLICA PUBLICACIONES</t>
  </si>
  <si>
    <t>CL1140</t>
  </si>
  <si>
    <t>LOS RANCHOS 4</t>
  </si>
  <si>
    <t>CL1141</t>
  </si>
  <si>
    <t>COMPAÑÍA DE MINAS BUENAVENTURA (TAMBOMAYO)</t>
  </si>
  <si>
    <t>CL1148</t>
  </si>
  <si>
    <t>MINERA ARES 3</t>
  </si>
  <si>
    <t>CL1150</t>
  </si>
  <si>
    <t>SALDECO</t>
  </si>
  <si>
    <t>CL1151</t>
  </si>
  <si>
    <t>PRECOTEX</t>
  </si>
  <si>
    <t>CL1153</t>
  </si>
  <si>
    <t>DON PACKING</t>
  </si>
  <si>
    <t>CL1154</t>
  </si>
  <si>
    <t>LIMONES PIURANOS</t>
  </si>
  <si>
    <t>CL1155</t>
  </si>
  <si>
    <t>PERUPEZ</t>
  </si>
  <si>
    <t>CL1156</t>
  </si>
  <si>
    <t>ORIGAN</t>
  </si>
  <si>
    <t>EDPE</t>
  </si>
  <si>
    <t>EGPE</t>
  </si>
  <si>
    <t>EGPI</t>
  </si>
  <si>
    <t>CL1142</t>
  </si>
  <si>
    <t>XIMESA 1</t>
  </si>
  <si>
    <t>CL1143</t>
  </si>
  <si>
    <t>XIMESA 2</t>
  </si>
  <si>
    <t>CL1144</t>
  </si>
  <si>
    <t>XIMESA 3</t>
  </si>
  <si>
    <t>CL1145</t>
  </si>
  <si>
    <t>XIMESA 4</t>
  </si>
  <si>
    <t>CL1146</t>
  </si>
  <si>
    <t>XIMESA 5</t>
  </si>
  <si>
    <t>CL1147</t>
  </si>
  <si>
    <t>XIMESA 6</t>
  </si>
  <si>
    <t>CL1157</t>
  </si>
  <si>
    <t>INDUSTRIA TEXTIL AMAZONAS</t>
  </si>
  <si>
    <t>CL1158</t>
  </si>
  <si>
    <t>CORPORACION MG</t>
  </si>
  <si>
    <t>CL1159</t>
  </si>
  <si>
    <t>GATE GOURMET PERU</t>
  </si>
  <si>
    <t>CL1160</t>
  </si>
  <si>
    <t>PROCESADORA DE ALIMENTOS TI-CAY</t>
  </si>
  <si>
    <t>CL1161</t>
  </si>
  <si>
    <t>FORSAC PERU</t>
  </si>
  <si>
    <t>CL1162</t>
  </si>
  <si>
    <t>CL1163</t>
  </si>
  <si>
    <t>PRIMAX</t>
  </si>
  <si>
    <t>CL1165</t>
  </si>
  <si>
    <t>ALICORP 11</t>
  </si>
  <si>
    <t>CL1166</t>
  </si>
  <si>
    <t>ALICORP 12</t>
  </si>
  <si>
    <t>CL1167</t>
  </si>
  <si>
    <t>AVENTURA PLAZA 2</t>
  </si>
  <si>
    <t>CL1168</t>
  </si>
  <si>
    <t>ROCATECH</t>
  </si>
  <si>
    <t>CL1169</t>
  </si>
  <si>
    <t>MINERA LAYTARUMA</t>
  </si>
  <si>
    <t>CL1170</t>
  </si>
  <si>
    <t>AMERICA MOVIL 4</t>
  </si>
  <si>
    <t>CL1173</t>
  </si>
  <si>
    <t>COMERCIAL ACERO</t>
  </si>
  <si>
    <t>CL1174</t>
  </si>
  <si>
    <t>LATERCER</t>
  </si>
  <si>
    <t>CL1175</t>
  </si>
  <si>
    <t>LIMA CAUCHO</t>
  </si>
  <si>
    <t>CL1176</t>
  </si>
  <si>
    <t>MEDIC SER</t>
  </si>
  <si>
    <t>CL1177</t>
  </si>
  <si>
    <t>MOLITALIA 2</t>
  </si>
  <si>
    <t>CL1178</t>
  </si>
  <si>
    <t>ONCOCENTER</t>
  </si>
  <si>
    <t>CL1179</t>
  </si>
  <si>
    <t>PRIMAX 1</t>
  </si>
  <si>
    <t>CL1180</t>
  </si>
  <si>
    <t>PRIMAX 2</t>
  </si>
  <si>
    <t>CL1181</t>
  </si>
  <si>
    <t>PRIMAX 3</t>
  </si>
  <si>
    <t>CL1182</t>
  </si>
  <si>
    <t>PRIMAX 4</t>
  </si>
  <si>
    <t>CL1183</t>
  </si>
  <si>
    <t>PRIMAX 5</t>
  </si>
  <si>
    <t>CL1184</t>
  </si>
  <si>
    <t>PRIMAX 6</t>
  </si>
  <si>
    <t>CL1185</t>
  </si>
  <si>
    <t>PRIMAX 7</t>
  </si>
  <si>
    <t>CL1186</t>
  </si>
  <si>
    <t>TECNICAS METALICAS 1</t>
  </si>
  <si>
    <t>CL1189</t>
  </si>
  <si>
    <t>INDUSTRIA MOLINERA AMAZONAS</t>
  </si>
  <si>
    <t>CL1190</t>
  </si>
  <si>
    <t>CL1191</t>
  </si>
  <si>
    <t>AJEPER DEL ORIENTE</t>
  </si>
  <si>
    <t>CL1193</t>
  </si>
  <si>
    <t>PROAGRO</t>
  </si>
  <si>
    <t>CL1194</t>
  </si>
  <si>
    <t>EMPACADORA DE FRUTOS TROPICALES</t>
  </si>
  <si>
    <t>CL1195</t>
  </si>
  <si>
    <t>IMPEX RICO PEZ</t>
  </si>
  <si>
    <t>CL1197</t>
  </si>
  <si>
    <t>TECNICA AVICOLA 1</t>
  </si>
  <si>
    <t>CL1198</t>
  </si>
  <si>
    <t>TECNICA AVICOLA 2</t>
  </si>
  <si>
    <t>CL1199</t>
  </si>
  <si>
    <t>TECNICA AVICOLA 3</t>
  </si>
  <si>
    <t>CL1200</t>
  </si>
  <si>
    <t>TECNICA AVICOLA 4</t>
  </si>
  <si>
    <t>CL1201</t>
  </si>
  <si>
    <t>ITICSA</t>
  </si>
  <si>
    <t>CL1202</t>
  </si>
  <si>
    <t>CETUS</t>
  </si>
  <si>
    <t>CL1203</t>
  </si>
  <si>
    <t>DEXIM</t>
  </si>
  <si>
    <t>CL1204</t>
  </si>
  <si>
    <t>GLORIA 2</t>
  </si>
  <si>
    <t>CL1205</t>
  </si>
  <si>
    <t>LIMATAMBO (EDIF. PARDO Y ALIAGA)</t>
  </si>
  <si>
    <t>CL1206</t>
  </si>
  <si>
    <t>LIMATAMBO (RAMBLA - BRASIL)</t>
  </si>
  <si>
    <t>CL1207</t>
  </si>
  <si>
    <t>URB. JARDIN (TORRES BEGONIAS)</t>
  </si>
  <si>
    <t>CL1209</t>
  </si>
  <si>
    <t>CL1211</t>
  </si>
  <si>
    <t>AGRICOLA VIRU (CHINCHA)</t>
  </si>
  <si>
    <t>CL0402</t>
  </si>
  <si>
    <t>PESQUERA CAPRICORNIO</t>
  </si>
  <si>
    <t>CL1208</t>
  </si>
  <si>
    <t>TEAL (PIURA)</t>
  </si>
  <si>
    <t>CL1213</t>
  </si>
  <si>
    <t>TIENDAS RIPLEY 10</t>
  </si>
  <si>
    <t>CL1214</t>
  </si>
  <si>
    <t>EL DIAMANTE 1</t>
  </si>
  <si>
    <t>CL1215</t>
  </si>
  <si>
    <t>EL DIAMANTE 2</t>
  </si>
  <si>
    <t>CL1216</t>
  </si>
  <si>
    <t>ALUSUD PERU</t>
  </si>
  <si>
    <t>CL1217</t>
  </si>
  <si>
    <t>INYECTO PLAST</t>
  </si>
  <si>
    <t>CL1218</t>
  </si>
  <si>
    <t>PLASTICOS A</t>
  </si>
  <si>
    <t>CL1219</t>
  </si>
  <si>
    <t>ADM INCA</t>
  </si>
  <si>
    <t>CL1220</t>
  </si>
  <si>
    <t>AVENTURA PLAZA 7</t>
  </si>
  <si>
    <t>CL1221</t>
  </si>
  <si>
    <t>AVENTURA PLAZA 3</t>
  </si>
  <si>
    <t>CL1222</t>
  </si>
  <si>
    <t>AVENTURA PLAZA 4</t>
  </si>
  <si>
    <t>CL1223</t>
  </si>
  <si>
    <t>AVENTURA PLAZA 5</t>
  </si>
  <si>
    <t>CL1224</t>
  </si>
  <si>
    <t>AVENTURA PLAZA 6</t>
  </si>
  <si>
    <t>CL1225</t>
  </si>
  <si>
    <t>CONTRANS</t>
  </si>
  <si>
    <t>CL1226</t>
  </si>
  <si>
    <t>PESQUERA HAYDUK 1</t>
  </si>
  <si>
    <t>CL1227</t>
  </si>
  <si>
    <t>PESQUERA HAYDUK 2</t>
  </si>
  <si>
    <t>CL1228</t>
  </si>
  <si>
    <t>BATERIAS ALFA</t>
  </si>
  <si>
    <t>CL1229</t>
  </si>
  <si>
    <t>FIBRAS MARINAS</t>
  </si>
  <si>
    <t>CL1230</t>
  </si>
  <si>
    <t>CL1231</t>
  </si>
  <si>
    <t>LAMBORE</t>
  </si>
  <si>
    <t>CL1232</t>
  </si>
  <si>
    <t>FRIGORIFICO SAN JORGE</t>
  </si>
  <si>
    <t>CL1233</t>
  </si>
  <si>
    <t>FRUITXCHANGE</t>
  </si>
  <si>
    <t>CL1234</t>
  </si>
  <si>
    <t>REPRIND</t>
  </si>
  <si>
    <t>CL1236</t>
  </si>
  <si>
    <t>INMOBILIARIA EBURNS</t>
  </si>
  <si>
    <t>CL1237</t>
  </si>
  <si>
    <t>MICHELL Y CIA (P. INDUSTRIAL)</t>
  </si>
  <si>
    <t>CL1238</t>
  </si>
  <si>
    <t>MICHELL Y CIA (VUCETICH)</t>
  </si>
  <si>
    <t>CL1239</t>
  </si>
  <si>
    <t>MICHELL Y CIA (PIZARRO)</t>
  </si>
  <si>
    <t>CL1240</t>
  </si>
  <si>
    <t>MEXICHEM PERÚ (AREQUIPA)</t>
  </si>
  <si>
    <t>CL1241</t>
  </si>
  <si>
    <t>CAMPOSOL 2</t>
  </si>
  <si>
    <t>CL1242</t>
  </si>
  <si>
    <t>CAMPOSOL 3</t>
  </si>
  <si>
    <t>CL1244</t>
  </si>
  <si>
    <t>PESQUERA ABC</t>
  </si>
  <si>
    <t>CL1245</t>
  </si>
  <si>
    <t>CONGELADOS Y FRESCOS</t>
  </si>
  <si>
    <t>CL1246</t>
  </si>
  <si>
    <t>CORP. REFRIGERADOS INY 1</t>
  </si>
  <si>
    <t>CL1247</t>
  </si>
  <si>
    <t>CORP. REFRIGERADOS INY 2</t>
  </si>
  <si>
    <t>CL1249</t>
  </si>
  <si>
    <t>CORP. REFRIGERADOS INY 4</t>
  </si>
  <si>
    <t>CL1250</t>
  </si>
  <si>
    <t>CORP. REFRIGERADOS INY 5</t>
  </si>
  <si>
    <t>CL1255</t>
  </si>
  <si>
    <t>CL1256</t>
  </si>
  <si>
    <t>CL1257</t>
  </si>
  <si>
    <t>CL1258</t>
  </si>
  <si>
    <t>CL1259</t>
  </si>
  <si>
    <t>CL1260</t>
  </si>
  <si>
    <t>CL1261</t>
  </si>
  <si>
    <t>CL1262</t>
  </si>
  <si>
    <t>CL1263</t>
  </si>
  <si>
    <t>CL1264</t>
  </si>
  <si>
    <t>CL1265</t>
  </si>
  <si>
    <t>CL1268</t>
  </si>
  <si>
    <t>BANCO RIPLEY 1</t>
  </si>
  <si>
    <t>CL1269</t>
  </si>
  <si>
    <t>TIENDAS RIPLEY 11</t>
  </si>
  <si>
    <t>CL1270</t>
  </si>
  <si>
    <t>TIENDAS RIPLEY 12</t>
  </si>
  <si>
    <t>CL1271</t>
  </si>
  <si>
    <t>TIENDAS RIPLEY 13</t>
  </si>
  <si>
    <t>CL1272</t>
  </si>
  <si>
    <t>TIENDAS RIPLEY 14</t>
  </si>
  <si>
    <t>CL1273</t>
  </si>
  <si>
    <t>TIENDAS RIPLEY 15</t>
  </si>
  <si>
    <t>CL1274</t>
  </si>
  <si>
    <t>TIENDAS RIPLEY 16</t>
  </si>
  <si>
    <t>CL1275</t>
  </si>
  <si>
    <t>TIENDAS RIPLEY 17</t>
  </si>
  <si>
    <t>CL1276</t>
  </si>
  <si>
    <t>TIENDAS RIPLEY 18</t>
  </si>
  <si>
    <t>CL1277</t>
  </si>
  <si>
    <t>TIENDAS RIPLEY 19</t>
  </si>
  <si>
    <t>CL1278</t>
  </si>
  <si>
    <t>TIENDAS RIPLEY 20</t>
  </si>
  <si>
    <t>CL1279</t>
  </si>
  <si>
    <t>TIENDAS RIPLEY 21</t>
  </si>
  <si>
    <t>CL1280</t>
  </si>
  <si>
    <t>TIENDAS RIPLEY 22</t>
  </si>
  <si>
    <t>CL1281</t>
  </si>
  <si>
    <t>TIENDAS RIPLEY 23</t>
  </si>
  <si>
    <t>CL1282</t>
  </si>
  <si>
    <t>TIENDAS RIPLEY 24</t>
  </si>
  <si>
    <t>CL1283</t>
  </si>
  <si>
    <t>TIENDAS RIPLEY 25</t>
  </si>
  <si>
    <t>CL1284</t>
  </si>
  <si>
    <t>TIENDAS RIPLEY 26</t>
  </si>
  <si>
    <t>CL1285</t>
  </si>
  <si>
    <t>TIENDAS RIPLEY 27</t>
  </si>
  <si>
    <t>CL1286</t>
  </si>
  <si>
    <t>TIENDAS RIPLEY 28</t>
  </si>
  <si>
    <t>CL1287</t>
  </si>
  <si>
    <t>TIENDAS RIPLEY ORIENTE</t>
  </si>
  <si>
    <t>CL1288</t>
  </si>
  <si>
    <t>MEGAPACK GROUP</t>
  </si>
  <si>
    <t>CL1290</t>
  </si>
  <si>
    <t>LA FRAGATA 1</t>
  </si>
  <si>
    <t>CL1293</t>
  </si>
  <si>
    <t>LATERCER (COSCOMBA)</t>
  </si>
  <si>
    <t>CL1294</t>
  </si>
  <si>
    <t>EPS GRAU 1</t>
  </si>
  <si>
    <t>CL1295</t>
  </si>
  <si>
    <t>EPS GRAU 2</t>
  </si>
  <si>
    <t>CL1296</t>
  </si>
  <si>
    <t>EPS GRAU 3</t>
  </si>
  <si>
    <t>CL1297</t>
  </si>
  <si>
    <t>EPS GRAU 4</t>
  </si>
  <si>
    <t>CL1298</t>
  </si>
  <si>
    <t>TURISMO COSTA DEL SOL</t>
  </si>
  <si>
    <t>CL1299</t>
  </si>
  <si>
    <t>ALGODONERA CONTINENTAL</t>
  </si>
  <si>
    <t>CL1300</t>
  </si>
  <si>
    <t>LATERCER (TRUJILLO)</t>
  </si>
  <si>
    <t>CL1301</t>
  </si>
  <si>
    <t>MINA SANTA BARBARA</t>
  </si>
  <si>
    <t>CL1302</t>
  </si>
  <si>
    <t>OPEN PLAZA (HUANCAYO)</t>
  </si>
  <si>
    <t>CL1122</t>
  </si>
  <si>
    <t>CL1266</t>
  </si>
  <si>
    <t>VITAPRO 1</t>
  </si>
  <si>
    <t>CL1267</t>
  </si>
  <si>
    <t>VITAPRO 2</t>
  </si>
  <si>
    <t>CL1303</t>
  </si>
  <si>
    <t>COMPAÑIA NACIONAL DE CHOCOLATES</t>
  </si>
  <si>
    <t>CL1304</t>
  </si>
  <si>
    <t>LINEA PLASTICA</t>
  </si>
  <si>
    <t>CL1305</t>
  </si>
  <si>
    <t>DIVERPLAST</t>
  </si>
  <si>
    <t>CL1306</t>
  </si>
  <si>
    <t>REDONDOS 1</t>
  </si>
  <si>
    <t>CL1307</t>
  </si>
  <si>
    <t>REDONDOS 2</t>
  </si>
  <si>
    <t>CL1308</t>
  </si>
  <si>
    <t>REDONDOS 3</t>
  </si>
  <si>
    <t>CL1309</t>
  </si>
  <si>
    <t>REDONDOS 4</t>
  </si>
  <si>
    <t>CL1310</t>
  </si>
  <si>
    <t>UNIVERSIDAD PRIVADA DEL NORTE</t>
  </si>
  <si>
    <t>CL1311</t>
  </si>
  <si>
    <t>INVERSIONES EDUCACIONALES PERU</t>
  </si>
  <si>
    <t>CL1312</t>
  </si>
  <si>
    <t>UNIVERSIDAD DEL PACIFICO 1</t>
  </si>
  <si>
    <t>CL1313</t>
  </si>
  <si>
    <t>UNIVERSIDAD DEL PACIFICO 2</t>
  </si>
  <si>
    <t>CL1314</t>
  </si>
  <si>
    <t>UNIVERSIDAD DEL PACIFICO 3</t>
  </si>
  <si>
    <t>CL1315</t>
  </si>
  <si>
    <t>HEINZ - GLAS PERU 1</t>
  </si>
  <si>
    <t>CL1317</t>
  </si>
  <si>
    <t>HEINZ - GLAS PERU 2</t>
  </si>
  <si>
    <t>CL1318</t>
  </si>
  <si>
    <t>La Calera</t>
  </si>
  <si>
    <t>CL1319</t>
  </si>
  <si>
    <t>GLOBAL ALIMENTOS</t>
  </si>
  <si>
    <t>CL1320</t>
  </si>
  <si>
    <t>PROTISA - LOS ROSALES</t>
  </si>
  <si>
    <t>CL1321</t>
  </si>
  <si>
    <t>SAGA FALABELLA 8</t>
  </si>
  <si>
    <t>CL1322</t>
  </si>
  <si>
    <t>SAGA FALABELLA 9</t>
  </si>
  <si>
    <t>CL1323</t>
  </si>
  <si>
    <t>SAGA FALABELLA 10</t>
  </si>
  <si>
    <t>CL1324</t>
  </si>
  <si>
    <t>SAGA FALABELLA 11</t>
  </si>
  <si>
    <t>CL1325</t>
  </si>
  <si>
    <t>SAGA FALABELLA 12</t>
  </si>
  <si>
    <t>CL1326</t>
  </si>
  <si>
    <t>SAGA FALABELLA 13</t>
  </si>
  <si>
    <t>CL1327</t>
  </si>
  <si>
    <t>SAGA FALABELLA 14</t>
  </si>
  <si>
    <t>CL1328</t>
  </si>
  <si>
    <t>SAGA FALABELLA 15</t>
  </si>
  <si>
    <t>CL1329</t>
  </si>
  <si>
    <t>SAGA FALABELLA 16</t>
  </si>
  <si>
    <t>CL1330</t>
  </si>
  <si>
    <t>SAGA FALABELLA 17</t>
  </si>
  <si>
    <t>CL1331</t>
  </si>
  <si>
    <t>SAGA FALABELLA 18</t>
  </si>
  <si>
    <t>CL1332</t>
  </si>
  <si>
    <t>SAGA FALABELLA 19</t>
  </si>
  <si>
    <t>CL1333</t>
  </si>
  <si>
    <t>SODIMAC PERÚ 9</t>
  </si>
  <si>
    <t>CL1334</t>
  </si>
  <si>
    <t>SODIMAC PERÚ 10</t>
  </si>
  <si>
    <t>CL1335</t>
  </si>
  <si>
    <t>SODIMAC PERÚ 11</t>
  </si>
  <si>
    <t>CL1336</t>
  </si>
  <si>
    <t>SODIMAC PERÚ 12</t>
  </si>
  <si>
    <t>CL1337</t>
  </si>
  <si>
    <t>SODIMAC PERÚ 13</t>
  </si>
  <si>
    <t>CL1338</t>
  </si>
  <si>
    <t>SODIMAC PERÚ 14</t>
  </si>
  <si>
    <t>CL1339</t>
  </si>
  <si>
    <t>SODIMAC PERÚ 15</t>
  </si>
  <si>
    <t>CL1343</t>
  </si>
  <si>
    <t>SODIMAC PERÚ 19</t>
  </si>
  <si>
    <t>CL1344</t>
  </si>
  <si>
    <t>INMOBILIARIA DOMEL 2</t>
  </si>
  <si>
    <t>CL1345</t>
  </si>
  <si>
    <t>INMOBILIARIA DOMEL 3</t>
  </si>
  <si>
    <t>CL1346</t>
  </si>
  <si>
    <t>RED ASISTENCIAL TARAPOTO</t>
  </si>
  <si>
    <t>CL1347</t>
  </si>
  <si>
    <t>CERAMICOS DETT</t>
  </si>
  <si>
    <t>CL1348</t>
  </si>
  <si>
    <t>UNIVERSIDAD NACIONAL DE SAN MARTIN</t>
  </si>
  <si>
    <t>CL1349</t>
  </si>
  <si>
    <t>AGRO INDUSTRIAS SUDAMERICA SELVA</t>
  </si>
  <si>
    <t>CL1350</t>
  </si>
  <si>
    <t>INDUSTRIAL MOLINERA SAN LUIS</t>
  </si>
  <si>
    <t>CL1354</t>
  </si>
  <si>
    <t>AMERICA MOVIL 5</t>
  </si>
  <si>
    <t>CL1356</t>
  </si>
  <si>
    <t>ENERJET</t>
  </si>
  <si>
    <t>CL1357</t>
  </si>
  <si>
    <t>AGROVIRU</t>
  </si>
  <si>
    <t>CL1358</t>
  </si>
  <si>
    <t>PERUBAR</t>
  </si>
  <si>
    <t>CL1359</t>
  </si>
  <si>
    <t>TASA - MALABRIGO</t>
  </si>
  <si>
    <t>CL1361</t>
  </si>
  <si>
    <t>AUREX</t>
  </si>
  <si>
    <t>MINERA YANACOCHA</t>
  </si>
  <si>
    <t>CL1360</t>
  </si>
  <si>
    <t>MINERA TITAN</t>
  </si>
  <si>
    <t>CL1362</t>
  </si>
  <si>
    <t>EMBOTELLADORA SAN MIGUEL DEL SUR 1</t>
  </si>
  <si>
    <t>CL1363</t>
  </si>
  <si>
    <t>EMBOTELLADORA SAN MIGUEL DEL SUR 2</t>
  </si>
  <si>
    <t>CL1364</t>
  </si>
  <si>
    <t>CONFIPERU</t>
  </si>
  <si>
    <t>CL1365</t>
  </si>
  <si>
    <t>PLASTICOS NACIONALES</t>
  </si>
  <si>
    <t>CL1366</t>
  </si>
  <si>
    <t>INDUSTRIAS W.V. VALENTES</t>
  </si>
  <si>
    <t>CL1367</t>
  </si>
  <si>
    <t>MANUFACTURAS Y MOLDEOS PLASTICOS 1</t>
  </si>
  <si>
    <t>CL1368</t>
  </si>
  <si>
    <t>MANUFACTURAS Y MOLDEOS PLASTICOS 2</t>
  </si>
  <si>
    <t>CL1369</t>
  </si>
  <si>
    <t>MANUFACTURAS Y MOLDEOS PLASTICOS 3</t>
  </si>
  <si>
    <t>CL1370</t>
  </si>
  <si>
    <t>HILADOS ACRILICOS SAN JUAN</t>
  </si>
  <si>
    <t>CL1371</t>
  </si>
  <si>
    <t>INVERSIONES PERU PACIFICO</t>
  </si>
  <si>
    <t>CL1372</t>
  </si>
  <si>
    <t>PLAZA NORTE 8</t>
  </si>
  <si>
    <t>CL1373</t>
  </si>
  <si>
    <t>CL1374</t>
  </si>
  <si>
    <t>CL1377</t>
  </si>
  <si>
    <t>COTEXSUR</t>
  </si>
  <si>
    <t>CL1378</t>
  </si>
  <si>
    <t>ENOTRIA</t>
  </si>
  <si>
    <t>CL1379</t>
  </si>
  <si>
    <t>NORSAC</t>
  </si>
  <si>
    <t>CL1380</t>
  </si>
  <si>
    <t>CLUB REGATAS LIMA - CHORRILLOS</t>
  </si>
  <si>
    <t>CL1381</t>
  </si>
  <si>
    <t>CLUB REGATAS LIMA - CAÑETE</t>
  </si>
  <si>
    <t>CL1382</t>
  </si>
  <si>
    <t>CLUB REGATAS LIMA - LA CANTUTA</t>
  </si>
  <si>
    <t>CL1383</t>
  </si>
  <si>
    <t>CLUB REGATAS LIMA - VILLA EL SALVADOR</t>
  </si>
  <si>
    <t>CL1384</t>
  </si>
  <si>
    <t>MAKRO SUPERMAYORISTA 5</t>
  </si>
  <si>
    <t>CL1385</t>
  </si>
  <si>
    <t>MAKRO SUPERMAYORISTA 6</t>
  </si>
  <si>
    <t>CL1386</t>
  </si>
  <si>
    <t>MAKRO SUPERMAYORISTA 7</t>
  </si>
  <si>
    <t>CL1387</t>
  </si>
  <si>
    <t>PERU METAL TRADING</t>
  </si>
  <si>
    <t>CL1390</t>
  </si>
  <si>
    <t>FRINOR</t>
  </si>
  <si>
    <t>CL1391</t>
  </si>
  <si>
    <t>RESINPLAST 1</t>
  </si>
  <si>
    <t>CL1392</t>
  </si>
  <si>
    <t>RESINPLAST 2</t>
  </si>
  <si>
    <t>CL1393</t>
  </si>
  <si>
    <t>AJEPER 3</t>
  </si>
  <si>
    <t>CL1394</t>
  </si>
  <si>
    <t>ACEROS CHILCA</t>
  </si>
  <si>
    <t>CL1395</t>
  </si>
  <si>
    <t>AUSTRAL GROUP (SANTA) 1</t>
  </si>
  <si>
    <t>CL1396</t>
  </si>
  <si>
    <t>AUSTRAL GROUP (SANTA) 2</t>
  </si>
  <si>
    <t>CL1397</t>
  </si>
  <si>
    <t>AUSTRAL GROUP (SANTA) 3</t>
  </si>
  <si>
    <t>CL1398</t>
  </si>
  <si>
    <t>TECNICA AVICOLA 5</t>
  </si>
  <si>
    <t>CL1399</t>
  </si>
  <si>
    <t>FIBRAFORTE</t>
  </si>
  <si>
    <t>CL1400</t>
  </si>
  <si>
    <t>INVERSIONES NACIONALES DE TURISMO 1</t>
  </si>
  <si>
    <t>CL1401</t>
  </si>
  <si>
    <t>INVERSIONES NACIONALES DE TURISMO 2</t>
  </si>
  <si>
    <t>CL1402</t>
  </si>
  <si>
    <t>INVERSIONES NACIONALES DE TURISMO 3</t>
  </si>
  <si>
    <t>CL1403</t>
  </si>
  <si>
    <t>INVERSIONES NACIONALES DE TURISMO 4</t>
  </si>
  <si>
    <t>CL1404</t>
  </si>
  <si>
    <t>MOLINO LEON ROJO</t>
  </si>
  <si>
    <t>CL1405</t>
  </si>
  <si>
    <t>INDUAMERICA PLANTA BELLAVISTA</t>
  </si>
  <si>
    <t>CL1406</t>
  </si>
  <si>
    <t>INDUAMERICA PLANTA RIOJA</t>
  </si>
  <si>
    <t>CL1408</t>
  </si>
  <si>
    <t>AUSTRAL GROUP (CHANCAY) 1</t>
  </si>
  <si>
    <t>CL1409</t>
  </si>
  <si>
    <t>AUSTRAL GROUP (CHANCAY) 2</t>
  </si>
  <si>
    <t>CL1410</t>
  </si>
  <si>
    <t>PIONNISAN</t>
  </si>
  <si>
    <t>CL1411</t>
  </si>
  <si>
    <t>KINDUIT</t>
  </si>
  <si>
    <t>CL1412</t>
  </si>
  <si>
    <t>MAKRO SUPERMAYORISTA 8</t>
  </si>
  <si>
    <t>CL1413</t>
  </si>
  <si>
    <t>MAKRO SUPERMAYORISTA 9</t>
  </si>
  <si>
    <t>CL1414</t>
  </si>
  <si>
    <t>OPEN PLAZA (CHICLAYO)</t>
  </si>
  <si>
    <t>CL1415</t>
  </si>
  <si>
    <t>OPEN PLAZA (TRUJILLO)</t>
  </si>
  <si>
    <t>CL1416</t>
  </si>
  <si>
    <t>OPEN PLAZA (CAJAMARCA)</t>
  </si>
  <si>
    <t>CL1417</t>
  </si>
  <si>
    <t>HIPERMERCADOS TOTTUS 24</t>
  </si>
  <si>
    <t>CL1418</t>
  </si>
  <si>
    <t>HIPERMERCADOS TOTTUS 25</t>
  </si>
  <si>
    <t>CL1419</t>
  </si>
  <si>
    <t>HIPERMERCADOS TOTTUS 26</t>
  </si>
  <si>
    <t>CL1420</t>
  </si>
  <si>
    <t>PLASTICENTRO</t>
  </si>
  <si>
    <t>CL1421</t>
  </si>
  <si>
    <t>LOS DELFINES</t>
  </si>
  <si>
    <t>CL1422</t>
  </si>
  <si>
    <t>NORTHING</t>
  </si>
  <si>
    <t>CL1423</t>
  </si>
  <si>
    <t>LA JOYA MINING</t>
  </si>
  <si>
    <t>CL1424</t>
  </si>
  <si>
    <t>CARTAVIO RUM</t>
  </si>
  <si>
    <t>CL1425</t>
  </si>
  <si>
    <t>MINERA SHUNTUR</t>
  </si>
  <si>
    <t>CL1426</t>
  </si>
  <si>
    <t>CL1427</t>
  </si>
  <si>
    <t>AVENTURA PLAZA 8</t>
  </si>
  <si>
    <t>CL1428</t>
  </si>
  <si>
    <t>AVENTURA PLAZA 9</t>
  </si>
  <si>
    <t>CL1429</t>
  </si>
  <si>
    <t>AVENTURA PLAZA 10</t>
  </si>
  <si>
    <t>CL1430</t>
  </si>
  <si>
    <t>MOLPACK</t>
  </si>
  <si>
    <t>CL1431</t>
  </si>
  <si>
    <t>MAKRO SUPERMAYORISTA 10</t>
  </si>
  <si>
    <t>CL1432</t>
  </si>
  <si>
    <t>OPEN PLAZA (PUCALLPA)</t>
  </si>
  <si>
    <t>CL1433</t>
  </si>
  <si>
    <t>OPEN PLAZA (HUANUCO)</t>
  </si>
  <si>
    <t>CL1434</t>
  </si>
  <si>
    <t>HIPERMERCADOS TOTTUS 27</t>
  </si>
  <si>
    <t>CL1435</t>
  </si>
  <si>
    <t>HIPERMERCADOS TOTTUS 28</t>
  </si>
  <si>
    <t>CL1437</t>
  </si>
  <si>
    <t>HIPERMERCADOS TOTTUS 30</t>
  </si>
  <si>
    <t>CL1438</t>
  </si>
  <si>
    <t>HIPERMERCADOS TOTTUS 31</t>
  </si>
  <si>
    <t>CL1439</t>
  </si>
  <si>
    <t>HIPERMERCADOS TOTTUS 32</t>
  </si>
  <si>
    <t>CL1440</t>
  </si>
  <si>
    <t>HIPERMERCADOS TOTTUS 33</t>
  </si>
  <si>
    <t>CL1441</t>
  </si>
  <si>
    <t>HIPERMERCADOS TOTTUS 34</t>
  </si>
  <si>
    <t>CL1442</t>
  </si>
  <si>
    <t>HIPERMERCADOS TOTTUS 35</t>
  </si>
  <si>
    <t>CL1443</t>
  </si>
  <si>
    <t>HIPERMERCADOS TOTTUS 36</t>
  </si>
  <si>
    <t>CL1444</t>
  </si>
  <si>
    <t>HIPERMERCADOS TOTTUS ORIENTE</t>
  </si>
  <si>
    <t>CL1445</t>
  </si>
  <si>
    <t>TEJIDOS SAN JACINTO 2</t>
  </si>
  <si>
    <t>CL1446</t>
  </si>
  <si>
    <t>MAKRO SUPERMAYORISTA 11</t>
  </si>
  <si>
    <t>CL1447</t>
  </si>
  <si>
    <t>MINERA CENTAURO</t>
  </si>
  <si>
    <t>CL1449</t>
  </si>
  <si>
    <t>LAMBRAMANI</t>
  </si>
  <si>
    <t>CL1450</t>
  </si>
  <si>
    <t>LARCOMAR</t>
  </si>
  <si>
    <t>CL1451</t>
  </si>
  <si>
    <t>CL1452</t>
  </si>
  <si>
    <t>VILLA EL SALVADOR</t>
  </si>
  <si>
    <t>CL1453</t>
  </si>
  <si>
    <t>INMOBILIARIA BOTAFOGO</t>
  </si>
  <si>
    <t>CL1454</t>
  </si>
  <si>
    <t>KANDOO</t>
  </si>
  <si>
    <t>CL1455</t>
  </si>
  <si>
    <t>ALAMEDA SUR</t>
  </si>
  <si>
    <t>CL1456</t>
  </si>
  <si>
    <t>AGRICOLA HUARMEY</t>
  </si>
  <si>
    <t>CL1497</t>
  </si>
  <si>
    <t>TREVALI PERU (PARAGSHA)</t>
  </si>
  <si>
    <t>CL1498</t>
  </si>
  <si>
    <t>HIPERMERCADOS TOTTUS 40</t>
  </si>
  <si>
    <t>CL1457</t>
  </si>
  <si>
    <t>PERUANA DE ESTACIONES DE SERVICIOS 1</t>
  </si>
  <si>
    <t>CL1458</t>
  </si>
  <si>
    <t>PERUANA DE ESTACIONES DE SERVICIOS 2</t>
  </si>
  <si>
    <t>CL1459</t>
  </si>
  <si>
    <t>PERUANA DE PETROLEO</t>
  </si>
  <si>
    <t>CL1460</t>
  </si>
  <si>
    <t>COSTA DEL SOL 1</t>
  </si>
  <si>
    <t>CL1461</t>
  </si>
  <si>
    <t>COSTA DEL SOL 2</t>
  </si>
  <si>
    <t>CL1462</t>
  </si>
  <si>
    <t>FAB DE HIELO FRIO EL DELFIN</t>
  </si>
  <si>
    <t>CL1464</t>
  </si>
  <si>
    <t>GRUPO PROFITEX 1</t>
  </si>
  <si>
    <t>CL1465</t>
  </si>
  <si>
    <t>GRUPO PROFITEX 2</t>
  </si>
  <si>
    <t>CL1466</t>
  </si>
  <si>
    <t>GRUPO PROFITEX 3</t>
  </si>
  <si>
    <t>CL1467</t>
  </si>
  <si>
    <t>GRUPO PROFITEX 4</t>
  </si>
  <si>
    <t>CL1468</t>
  </si>
  <si>
    <t>HIPERMERCADOS TOTTUS 37</t>
  </si>
  <si>
    <t>CL1469</t>
  </si>
  <si>
    <t>HIPERMERCADOS TOTTUS 38</t>
  </si>
  <si>
    <t>CL1470</t>
  </si>
  <si>
    <t>HIPERMERCADOS TOTTUS 39</t>
  </si>
  <si>
    <t>CL1472</t>
  </si>
  <si>
    <t>MADERERA BOZOVICH</t>
  </si>
  <si>
    <t>CL1473</t>
  </si>
  <si>
    <t>CALZADO CHOSICA</t>
  </si>
  <si>
    <t>CL1474</t>
  </si>
  <si>
    <t>TUBERIAS Y GEOS</t>
  </si>
  <si>
    <t>HIELO SAN JORGE</t>
  </si>
  <si>
    <t>CL1479</t>
  </si>
  <si>
    <t>SCOTIABANK 1</t>
  </si>
  <si>
    <t>CL1480</t>
  </si>
  <si>
    <t>SCOTIABANK 2</t>
  </si>
  <si>
    <t>CL1481</t>
  </si>
  <si>
    <t>SCOTIA SERVICIOS</t>
  </si>
  <si>
    <t>CL1482</t>
  </si>
  <si>
    <t>PROFUTURO</t>
  </si>
  <si>
    <t>CL1483</t>
  </si>
  <si>
    <t>CREDISCOTIA</t>
  </si>
  <si>
    <t>CL1484</t>
  </si>
  <si>
    <t>COSTA MIRA</t>
  </si>
  <si>
    <t>INVERSIONES BAHIA AZUL</t>
  </si>
  <si>
    <t>CL1488</t>
  </si>
  <si>
    <t>INVERSIONES SILMA</t>
  </si>
  <si>
    <t>CL1489</t>
  </si>
  <si>
    <t>INVERSIONES PRISCO</t>
  </si>
  <si>
    <t>CL1491</t>
  </si>
  <si>
    <t>TEXTIL OCEANO</t>
  </si>
  <si>
    <t>CL1492</t>
  </si>
  <si>
    <t>SOUTHERN PERÚ COOPER CORPORACIÓN 2</t>
  </si>
  <si>
    <t>CL1494</t>
  </si>
  <si>
    <t>PISAC</t>
  </si>
  <si>
    <t>CL1495</t>
  </si>
  <si>
    <t>PISOPAK  - ATE</t>
  </si>
  <si>
    <t>CL1496</t>
  </si>
  <si>
    <t>PISOPAK  - CAJAMARQUILLA</t>
  </si>
  <si>
    <t>PLASTICOS AGRICOLAS Y GEOMEMBRANAS</t>
  </si>
  <si>
    <t>CL0488</t>
  </si>
  <si>
    <t>CORPORACIÓN LINDLEY 7</t>
  </si>
  <si>
    <t>SHOUXIN 2</t>
  </si>
  <si>
    <t>CL1463</t>
  </si>
  <si>
    <t>PESQUERA KOPE</t>
  </si>
  <si>
    <t>CL1471</t>
  </si>
  <si>
    <t>AMERICATEL</t>
  </si>
  <si>
    <t>CL1493</t>
  </si>
  <si>
    <t>AVENTURA PLAZA 11</t>
  </si>
  <si>
    <t>CL1499</t>
  </si>
  <si>
    <t>SCOTIABANK 3</t>
  </si>
  <si>
    <t>CL1500</t>
  </si>
  <si>
    <t>VIPLASTIC</t>
  </si>
  <si>
    <t>CL1501</t>
  </si>
  <si>
    <t>KOMATSU-MITSUI MAQUINARIAS</t>
  </si>
  <si>
    <t>CL1502</t>
  </si>
  <si>
    <t>DEPSA</t>
  </si>
  <si>
    <t>CL1503</t>
  </si>
  <si>
    <t>UNIVERSIDAD CESAR VALLEJO 1</t>
  </si>
  <si>
    <t>CL1504</t>
  </si>
  <si>
    <t>UNIVERSIDAD CESAR VALLEJO 2</t>
  </si>
  <si>
    <t>CL1505</t>
  </si>
  <si>
    <t>PESQUERA PELAYO</t>
  </si>
  <si>
    <t>CL1506</t>
  </si>
  <si>
    <t>EMBUTIDOS RAZZETO</t>
  </si>
  <si>
    <t>CL1507</t>
  </si>
  <si>
    <t>ENVASES LOS PINOS</t>
  </si>
  <si>
    <t>CL1509</t>
  </si>
  <si>
    <t>TEXTIL LA MERCED</t>
  </si>
  <si>
    <t>CL1510</t>
  </si>
  <si>
    <t>CORPORACIÓN SANTA MARGARITA</t>
  </si>
  <si>
    <t>CL1511</t>
  </si>
  <si>
    <t>MINA ANDALUCITA</t>
  </si>
  <si>
    <t>CL1512</t>
  </si>
  <si>
    <t>INDUSTRIAS TEAL (LIMA)</t>
  </si>
  <si>
    <t>CL1513</t>
  </si>
  <si>
    <t>FABRICA DE CUBIERTOS 1</t>
  </si>
  <si>
    <t>CL1514</t>
  </si>
  <si>
    <t>FABRICA DE CUBIERTOS 2</t>
  </si>
  <si>
    <t>CL1515</t>
  </si>
  <si>
    <t xml:space="preserve">AMERICAN MOLDS </t>
  </si>
  <si>
    <t>CL1516</t>
  </si>
  <si>
    <t>T &amp; T INGENIERIA Y CONSTRUCCION</t>
  </si>
  <si>
    <t>CL1517</t>
  </si>
  <si>
    <t>MALL AVENTURA</t>
  </si>
  <si>
    <t>CL1518</t>
  </si>
  <si>
    <t>TORRE WIESE</t>
  </si>
  <si>
    <t>CL1519</t>
  </si>
  <si>
    <t>EMUSA</t>
  </si>
  <si>
    <t>CL1521</t>
  </si>
  <si>
    <t>PERUANA DE ESTACIONES DE SERVICIOS 3</t>
  </si>
  <si>
    <t>CL1522</t>
  </si>
  <si>
    <t>PERUANA DE ESTACIONES DE SERVICIOS 4</t>
  </si>
  <si>
    <t>CL1523</t>
  </si>
  <si>
    <t>GASUR</t>
  </si>
  <si>
    <t>CL1524</t>
  </si>
  <si>
    <t>INMOBIDEAS 3</t>
  </si>
  <si>
    <t>CL1525</t>
  </si>
  <si>
    <t>INVERSIONES NORLIMA</t>
  </si>
  <si>
    <t>CL1526</t>
  </si>
  <si>
    <t>CORPORACION REX</t>
  </si>
  <si>
    <t>CL1527</t>
  </si>
  <si>
    <t>SOUTHERN PERU - AMPLIACION TOQUEPALA</t>
  </si>
  <si>
    <t>CL1528</t>
  </si>
  <si>
    <t>COINREFRI</t>
  </si>
  <si>
    <t>CL1530</t>
  </si>
  <si>
    <t>PRODUMAR</t>
  </si>
  <si>
    <t>CL1532</t>
  </si>
  <si>
    <t>TEVA</t>
  </si>
  <si>
    <t>CL1534</t>
  </si>
  <si>
    <t>CIPSA_MOLINA</t>
  </si>
  <si>
    <t>CL1535</t>
  </si>
  <si>
    <t>CIPSA_FRUTALES</t>
  </si>
  <si>
    <t>CL1536</t>
  </si>
  <si>
    <t>CIPSA_TALABARTEROS</t>
  </si>
  <si>
    <t>EGES</t>
  </si>
  <si>
    <t>CL1537</t>
  </si>
  <si>
    <t>PROPESUR</t>
  </si>
  <si>
    <t>CL1568</t>
  </si>
  <si>
    <t>MALLS PERÚ - MALL OPEN PLAZA MARZANO - 2</t>
  </si>
  <si>
    <t>CL1485</t>
  </si>
  <si>
    <t>CL1487</t>
  </si>
  <si>
    <t>MINERA ARES COTARUSE - 2</t>
  </si>
  <si>
    <t>CL1529</t>
  </si>
  <si>
    <t>CLEAN ENERGY</t>
  </si>
  <si>
    <t>CL1531</t>
  </si>
  <si>
    <t>HILANDERIA ANDINA</t>
  </si>
  <si>
    <t>CL1538</t>
  </si>
  <si>
    <t>ENRIQUE CASSINELLI</t>
  </si>
  <si>
    <t>CL1539</t>
  </si>
  <si>
    <t>DEPSA 2</t>
  </si>
  <si>
    <t>CL1540</t>
  </si>
  <si>
    <t>ITESSA</t>
  </si>
  <si>
    <t>CL1541</t>
  </si>
  <si>
    <t>FILTEX</t>
  </si>
  <si>
    <t>CL1542</t>
  </si>
  <si>
    <t>SERVICIOS LOGÍSTICOS AUTOMOTRICES</t>
  </si>
  <si>
    <t>CL1544</t>
  </si>
  <si>
    <t>GCZ INGENIEROS</t>
  </si>
  <si>
    <t>CL1545</t>
  </si>
  <si>
    <t>EL PEDREGAL 1</t>
  </si>
  <si>
    <t>CL1546</t>
  </si>
  <si>
    <t>EL PEDREGAL 2</t>
  </si>
  <si>
    <t>CL1547</t>
  </si>
  <si>
    <t>EL PEDREGAL 3</t>
  </si>
  <si>
    <t>CL1552</t>
  </si>
  <si>
    <t>GRIFOS ESPINOZA 2</t>
  </si>
  <si>
    <t>CL1557</t>
  </si>
  <si>
    <t>PESQUERA EXALMAR 3</t>
  </si>
  <si>
    <t>CL1558</t>
  </si>
  <si>
    <t>PESQUERA EXALMAR 4</t>
  </si>
  <si>
    <t>CL1559</t>
  </si>
  <si>
    <t>PESQUERA EXALMAR 5</t>
  </si>
  <si>
    <t>CL1560</t>
  </si>
  <si>
    <t>PESQUERA EXALMAR 6</t>
  </si>
  <si>
    <t>CL1561</t>
  </si>
  <si>
    <t>PESQUERA EXALMAR 7</t>
  </si>
  <si>
    <t>CL1562</t>
  </si>
  <si>
    <t>PESQUERA EXALMAR 8</t>
  </si>
  <si>
    <t>CL1563</t>
  </si>
  <si>
    <t>PESQUERA EXALMAR 9</t>
  </si>
  <si>
    <t>CL1564</t>
  </si>
  <si>
    <t>PESQUERA EXALMAR 10</t>
  </si>
  <si>
    <t>CL1565</t>
  </si>
  <si>
    <t>SOLUCIONES CONSTRUCTIVAS VOLCÁN</t>
  </si>
  <si>
    <t>CL1566</t>
  </si>
  <si>
    <t>PETROPERU - LIMA</t>
  </si>
  <si>
    <t>CL1569</t>
  </si>
  <si>
    <t>CL1486</t>
  </si>
  <si>
    <t>STEVIA ONE PERU INDUSTRIA</t>
  </si>
  <si>
    <t>CL1551</t>
  </si>
  <si>
    <t>CONSERVERA DE LAS AMERICAS 3</t>
  </si>
  <si>
    <t>CL1556</t>
  </si>
  <si>
    <t>MINERA HUINAC</t>
  </si>
  <si>
    <t>CL1567</t>
  </si>
  <si>
    <t>PILADORA SAN JORGE</t>
  </si>
  <si>
    <t>CL1571</t>
  </si>
  <si>
    <t>DANPER 1</t>
  </si>
  <si>
    <t>CL1572</t>
  </si>
  <si>
    <t>DANPER 2</t>
  </si>
  <si>
    <t>CL1573</t>
  </si>
  <si>
    <t>DANPER 3</t>
  </si>
  <si>
    <t>CL1574</t>
  </si>
  <si>
    <t>DANPER 4</t>
  </si>
  <si>
    <t>CL1575</t>
  </si>
  <si>
    <t>PANASONIC</t>
  </si>
  <si>
    <t>CL1576</t>
  </si>
  <si>
    <t>FABRICA DE CINTAS ARBONA</t>
  </si>
  <si>
    <t>CL1577</t>
  </si>
  <si>
    <t>GRIFO SERVITOR</t>
  </si>
  <si>
    <t>CL1578</t>
  </si>
  <si>
    <t>ESPECIALISTAS EN GAS DEL PERU</t>
  </si>
  <si>
    <t>CL1579</t>
  </si>
  <si>
    <t>ARTE EXPRESS Y COMPAÑÍA 1</t>
  </si>
  <si>
    <t>CL1580</t>
  </si>
  <si>
    <t>ARTE EXPRESS Y COMPAÑÍA 2</t>
  </si>
  <si>
    <t>CL1581</t>
  </si>
  <si>
    <t>ARTE EXPRESS RENT 1</t>
  </si>
  <si>
    <t>CL1582</t>
  </si>
  <si>
    <t>ARTE EXPRESS RENT 2</t>
  </si>
  <si>
    <t>CL1583</t>
  </si>
  <si>
    <t>CL1584</t>
  </si>
  <si>
    <t>CL1585</t>
  </si>
  <si>
    <t>UNIVERSIDAD PRIVADA CAYETANO HEREDIA</t>
  </si>
  <si>
    <t>CL1586</t>
  </si>
  <si>
    <t>INVERSIONES EDUCACIONALES PERU 2</t>
  </si>
  <si>
    <t>CL1587</t>
  </si>
  <si>
    <t>LA COLONIAL FABRICA DE HILOS</t>
  </si>
  <si>
    <t>CL1588</t>
  </si>
  <si>
    <t>ENVASES DE VIDRIO</t>
  </si>
  <si>
    <t>MINES AND METALS TRADING PERU</t>
  </si>
  <si>
    <t>CL1590</t>
  </si>
  <si>
    <t>DANPER AREQUIPA</t>
  </si>
  <si>
    <t>CL1593</t>
  </si>
  <si>
    <t>GOLDEN GAMING</t>
  </si>
  <si>
    <t>CL1594</t>
  </si>
  <si>
    <t>NEW PORT CAPITAL</t>
  </si>
  <si>
    <t>CL1595</t>
  </si>
  <si>
    <t>AGROMAR INDUSTRIAL 1</t>
  </si>
  <si>
    <t>CL1596</t>
  </si>
  <si>
    <t>AGROMAR INDUSTRIAL 2</t>
  </si>
  <si>
    <t>CL1597</t>
  </si>
  <si>
    <t>AGROMAR INDUSTRIAL 3</t>
  </si>
  <si>
    <t>CL1598</t>
  </si>
  <si>
    <t>COSTA DEL SOL 3</t>
  </si>
  <si>
    <t>CL1599</t>
  </si>
  <si>
    <t>CITRICOS PERUANOS</t>
  </si>
  <si>
    <t>CL1600</t>
  </si>
  <si>
    <t>PAMOLSA 2</t>
  </si>
  <si>
    <t>CL1601</t>
  </si>
  <si>
    <t>ANDINA DE RADIODIFUSION 1</t>
  </si>
  <si>
    <t>CL1602</t>
  </si>
  <si>
    <t>ANDINA DE RADIODIFUSION 2</t>
  </si>
  <si>
    <t>CL1603</t>
  </si>
  <si>
    <t>BANCO FINANCIERO DEL PERU</t>
  </si>
  <si>
    <t>CL1604</t>
  </si>
  <si>
    <t>INSUMEX</t>
  </si>
  <si>
    <t>CL1605</t>
  </si>
  <si>
    <t>INVERSIONES LA RIOJA 1</t>
  </si>
  <si>
    <t>CL1606</t>
  </si>
  <si>
    <t>INVERSIONES LA RIOJA 2</t>
  </si>
  <si>
    <t>CL1608</t>
  </si>
  <si>
    <t>VITA PHARMA</t>
  </si>
  <si>
    <t>CL1609</t>
  </si>
  <si>
    <t>CARLOS KOCH PRATTES</t>
  </si>
  <si>
    <t>CL1610</t>
  </si>
  <si>
    <t>GLORIA 3</t>
  </si>
  <si>
    <t>CL1611</t>
  </si>
  <si>
    <t>CARTAVIO</t>
  </si>
  <si>
    <t>CL1613</t>
  </si>
  <si>
    <t>AGRÍCOLA JOSÉ JUAN</t>
  </si>
  <si>
    <t>CL1614</t>
  </si>
  <si>
    <t>AGROINDUSTRIAS AIB (EL CARMEN)</t>
  </si>
  <si>
    <t>CL1615</t>
  </si>
  <si>
    <t>INVERSIONES LA RIOJA 3</t>
  </si>
  <si>
    <t>CL1616</t>
  </si>
  <si>
    <t>PESQUERA DIAMANTE (PARACAS 1)</t>
  </si>
  <si>
    <t>CL1617</t>
  </si>
  <si>
    <t>PESQUERA DIAMANTE (PARACAS 2)</t>
  </si>
  <si>
    <t>CL1618</t>
  </si>
  <si>
    <t>PESQUERA DIAMANTE (ISLAY)</t>
  </si>
  <si>
    <t>CL1621</t>
  </si>
  <si>
    <t>PESQUERA DIAMANTE (MALABRIGO 2)</t>
  </si>
  <si>
    <t>CL1623</t>
  </si>
  <si>
    <t>SOUTHERN PERÚ COOPER CORPORACIÓN 3</t>
  </si>
  <si>
    <t>CL1624</t>
  </si>
  <si>
    <t>CORPORACION ADC 1</t>
  </si>
  <si>
    <t>CL1625</t>
  </si>
  <si>
    <t>CORPORACION ADC 2</t>
  </si>
  <si>
    <t>CL1407</t>
  </si>
  <si>
    <t>EXANDAL</t>
  </si>
  <si>
    <t>CL1591</t>
  </si>
  <si>
    <t>FERREYROS</t>
  </si>
  <si>
    <t>CL1626</t>
  </si>
  <si>
    <t>FORESTALY</t>
  </si>
  <si>
    <t>CL1627</t>
  </si>
  <si>
    <t>CLEAN ENERGY 2</t>
  </si>
  <si>
    <t>CL1628</t>
  </si>
  <si>
    <t>PONTIFICIA UNIV. CATOLICA 1</t>
  </si>
  <si>
    <t>CL1629</t>
  </si>
  <si>
    <t>PONTIFICIA UNIV. CATOLICA 2</t>
  </si>
  <si>
    <t>CL1630</t>
  </si>
  <si>
    <t>PONTIFICIA UNIV. CATOLICA 3</t>
  </si>
  <si>
    <t>CL1631</t>
  </si>
  <si>
    <t>PONTIFICIA UNIV. CATOLICA 4</t>
  </si>
  <si>
    <t>CL1632</t>
  </si>
  <si>
    <t>PONTIFICIA UNIV. CATOLICA 5</t>
  </si>
  <si>
    <t>CL1633</t>
  </si>
  <si>
    <t>PONTIFICIA UNIV. CATOLICA 6</t>
  </si>
  <si>
    <t>CL1634</t>
  </si>
  <si>
    <t>PONTIFICIA UNIV. CATOLICA 7</t>
  </si>
  <si>
    <t>CL1635</t>
  </si>
  <si>
    <t>PONTIFICIA UNIV. CATOLICA 8</t>
  </si>
  <si>
    <t>CL1636</t>
  </si>
  <si>
    <t>CL1637</t>
  </si>
  <si>
    <t>DANPER 5</t>
  </si>
  <si>
    <t>CL1639</t>
  </si>
  <si>
    <t>CL1640</t>
  </si>
  <si>
    <t>BRATA</t>
  </si>
  <si>
    <t>CL1641</t>
  </si>
  <si>
    <t>GRUPORPP 1</t>
  </si>
  <si>
    <t>CL1642</t>
  </si>
  <si>
    <t>GRUPORPP 2</t>
  </si>
  <si>
    <t>CL1643</t>
  </si>
  <si>
    <t>GASBRA 1</t>
  </si>
  <si>
    <t>CL1644</t>
  </si>
  <si>
    <t>GASBRA 2</t>
  </si>
  <si>
    <t>CL1645</t>
  </si>
  <si>
    <t>KURESA</t>
  </si>
  <si>
    <t>CL1647</t>
  </si>
  <si>
    <t>ACRICORP</t>
  </si>
  <si>
    <t>CL1648</t>
  </si>
  <si>
    <t>MINERA PLATA DORADA</t>
  </si>
  <si>
    <t>CL1649</t>
  </si>
  <si>
    <t>AVOCADO PACKING COMPANY</t>
  </si>
  <si>
    <t>CL1650</t>
  </si>
  <si>
    <t>CFG INVESTMENT 1</t>
  </si>
  <si>
    <t>CL1651</t>
  </si>
  <si>
    <t>CFG INVESTMENT 2</t>
  </si>
  <si>
    <t>CL1652</t>
  </si>
  <si>
    <t>CFG INVESTMENT 3</t>
  </si>
  <si>
    <t>CL1653</t>
  </si>
  <si>
    <t>CFG INVESTMENT 4</t>
  </si>
  <si>
    <t>CL1654</t>
  </si>
  <si>
    <t>CFG INVESTMENT 5</t>
  </si>
  <si>
    <t>CL1655</t>
  </si>
  <si>
    <t>CLINICA GOOD HOPE</t>
  </si>
  <si>
    <t>CL1656</t>
  </si>
  <si>
    <t>CORPORACIÓN PESQUERA INCA 2</t>
  </si>
  <si>
    <t>CL1657</t>
  </si>
  <si>
    <t>CORPORACIÓN PESQUERA INCA 3</t>
  </si>
  <si>
    <t>CL1658</t>
  </si>
  <si>
    <t>CORPORACIÓN PESQUERA INCA 4</t>
  </si>
  <si>
    <t>CL1659</t>
  </si>
  <si>
    <t>CORPORACIÓN PESQUERA INCA 5</t>
  </si>
  <si>
    <t>CL1660</t>
  </si>
  <si>
    <t>ELECTRO CONDUCTORES PERUANOS</t>
  </si>
  <si>
    <t>CL1661</t>
  </si>
  <si>
    <t>FUNFERSA - FERROSA</t>
  </si>
  <si>
    <t>CL1662</t>
  </si>
  <si>
    <t>IMPORTACIONES EXPORTACIONES SAN LUIS</t>
  </si>
  <si>
    <t>CL1663</t>
  </si>
  <si>
    <t>INKABOR S.A.C.</t>
  </si>
  <si>
    <t>CL1664</t>
  </si>
  <si>
    <t>JANTEX</t>
  </si>
  <si>
    <t>CL1665</t>
  </si>
  <si>
    <t>THUNDERBIRD HOTELES LAS AMERICAS</t>
  </si>
  <si>
    <t>CL1666</t>
  </si>
  <si>
    <t>MAI SHI GROUP 1</t>
  </si>
  <si>
    <t>CL1667</t>
  </si>
  <si>
    <t>MAI SHI GROUP 2</t>
  </si>
  <si>
    <t>CL1668</t>
  </si>
  <si>
    <t>PACIFIC FREEZING COMPANY 1</t>
  </si>
  <si>
    <t>CL1669</t>
  </si>
  <si>
    <t>PACIFIC FREEZING COMPANY 2</t>
  </si>
  <si>
    <t>CL1670</t>
  </si>
  <si>
    <t>TECSUP 1</t>
  </si>
  <si>
    <t>CL1671</t>
  </si>
  <si>
    <t>TECSUP 2</t>
  </si>
  <si>
    <t>CL1672</t>
  </si>
  <si>
    <t>BCP - CHORRILLOS</t>
  </si>
  <si>
    <t>CL1673</t>
  </si>
  <si>
    <t>BCP - SAN ISIDRO</t>
  </si>
  <si>
    <t>CL1674</t>
  </si>
  <si>
    <t>FARMEX</t>
  </si>
  <si>
    <t>PERU PLAST</t>
  </si>
  <si>
    <t>OREP</t>
  </si>
  <si>
    <t>CL1675</t>
  </si>
  <si>
    <t>AGROINDUSTRIAS SAN HILARION</t>
  </si>
  <si>
    <t>CL1676</t>
  </si>
  <si>
    <t>VAINILLAS</t>
  </si>
  <si>
    <t>CL1677</t>
  </si>
  <si>
    <t>INDUSTRIA MOLINERA MUÑOZ</t>
  </si>
  <si>
    <t>CL1678</t>
  </si>
  <si>
    <t>ENGIE - EDIFICIO PRINCIPAL</t>
  </si>
  <si>
    <t>CL1679</t>
  </si>
  <si>
    <t>ENGIE - PLANTA</t>
  </si>
  <si>
    <t>CL1680</t>
  </si>
  <si>
    <t>SAN FERNANDO 2</t>
  </si>
  <si>
    <t>CL1681</t>
  </si>
  <si>
    <t>SAN FERNANDO 3</t>
  </si>
  <si>
    <t>CL1682</t>
  </si>
  <si>
    <t>TELEATENTO DEL PERU</t>
  </si>
  <si>
    <t>CL1684</t>
  </si>
  <si>
    <t>PEPAS TROPICALES DEL PERU</t>
  </si>
  <si>
    <t>CL1685</t>
  </si>
  <si>
    <t>LINEA AMARILLA 1</t>
  </si>
  <si>
    <t>CL1686</t>
  </si>
  <si>
    <t>LINEA AMARILLA 2</t>
  </si>
  <si>
    <t>CL1687</t>
  </si>
  <si>
    <t>PESQUERA HAYDUK 3</t>
  </si>
  <si>
    <t>CL1688</t>
  </si>
  <si>
    <t>PESQUERA HAYDUK 4</t>
  </si>
  <si>
    <t>CL1689</t>
  </si>
  <si>
    <t>PESQUERA HAYDUK 5</t>
  </si>
  <si>
    <t>CL1690</t>
  </si>
  <si>
    <t>PESQUERA HAYDUK 6</t>
  </si>
  <si>
    <t>CL1691</t>
  </si>
  <si>
    <t>PESQUERA HAYDUK 7</t>
  </si>
  <si>
    <t>CL1692</t>
  </si>
  <si>
    <t>PESQUERA HAYDUK 8</t>
  </si>
  <si>
    <t>CL1693</t>
  </si>
  <si>
    <t>PESQUERA HAYDUK 9</t>
  </si>
  <si>
    <t>CL1694</t>
  </si>
  <si>
    <t>PESQUERA HAYDUK 10</t>
  </si>
  <si>
    <t>CL1695</t>
  </si>
  <si>
    <t>COGORNO 4</t>
  </si>
  <si>
    <t>CL1696</t>
  </si>
  <si>
    <t>MINERA VENARD</t>
  </si>
  <si>
    <t>CL1697</t>
  </si>
  <si>
    <t>MI MOLINO</t>
  </si>
  <si>
    <t>QUICORNAC - PLANTA PERU - OLMOS</t>
  </si>
  <si>
    <t>CL1699</t>
  </si>
  <si>
    <t>MINERA CONFIANZA</t>
  </si>
  <si>
    <t>CL1700</t>
  </si>
  <si>
    <t>MINERIA Y EXPORTACIONES</t>
  </si>
  <si>
    <t>CL1701</t>
  </si>
  <si>
    <t>PETROPERU - CONCHAN</t>
  </si>
  <si>
    <t>CL1702</t>
  </si>
  <si>
    <t>PRECOTEX 2</t>
  </si>
  <si>
    <t>CL1703</t>
  </si>
  <si>
    <t>METSO</t>
  </si>
  <si>
    <t>CL1704</t>
  </si>
  <si>
    <t>REENCAUCHADORA EL SOL</t>
  </si>
  <si>
    <t>CL1705</t>
  </si>
  <si>
    <t>PACIFICO 1</t>
  </si>
  <si>
    <t>CL1706</t>
  </si>
  <si>
    <t>PACIFICO 2</t>
  </si>
  <si>
    <t>CL1707</t>
  </si>
  <si>
    <t>INDUSTRIAL EL SOL</t>
  </si>
  <si>
    <t>CL1709</t>
  </si>
  <si>
    <t>PESQUERA HAYDUK 11</t>
  </si>
  <si>
    <t>CL1710</t>
  </si>
  <si>
    <t>EMEMSA</t>
  </si>
  <si>
    <t>CL1711</t>
  </si>
  <si>
    <t>GRUPO KLAUS</t>
  </si>
  <si>
    <t>CL1712</t>
  </si>
  <si>
    <t>EUROGROUP</t>
  </si>
  <si>
    <t>CL1713</t>
  </si>
  <si>
    <t>CMT DEL SUR</t>
  </si>
  <si>
    <t>CL0274</t>
  </si>
  <si>
    <t>CL0183</t>
  </si>
  <si>
    <t>CL0361</t>
  </si>
  <si>
    <t>CL1715</t>
  </si>
  <si>
    <t>AGROINDUSTRIAS PIERO</t>
  </si>
  <si>
    <t>CL1716</t>
  </si>
  <si>
    <t>EL PROGRESO</t>
  </si>
  <si>
    <t>CL1717</t>
  </si>
  <si>
    <t>CALIZA CEMENTO INCA 1</t>
  </si>
  <si>
    <t>CL1718</t>
  </si>
  <si>
    <t>CALIZA CEMENTO INCA 2</t>
  </si>
  <si>
    <t>CL1719</t>
  </si>
  <si>
    <t>CALIZA CEMENTO INCA 3</t>
  </si>
  <si>
    <t>CL1720</t>
  </si>
  <si>
    <t>COMINDUSTRIA</t>
  </si>
  <si>
    <t>CL1721</t>
  </si>
  <si>
    <t>GANDULES 2</t>
  </si>
  <si>
    <t>CL1722</t>
  </si>
  <si>
    <t>CARAVELI 2</t>
  </si>
  <si>
    <t>CL1723</t>
  </si>
  <si>
    <t>CARAVELI 3</t>
  </si>
  <si>
    <t>CL1724</t>
  </si>
  <si>
    <t>EL ROCIO 1</t>
  </si>
  <si>
    <t>CL1725</t>
  </si>
  <si>
    <t>EL ROCIO 2</t>
  </si>
  <si>
    <t>CL1727</t>
  </si>
  <si>
    <t>YUGOFRIO</t>
  </si>
  <si>
    <t>CL1728</t>
  </si>
  <si>
    <t>REDONDOS 5</t>
  </si>
  <si>
    <t>CL1734</t>
  </si>
  <si>
    <t>MOLINO LA CRUZ</t>
  </si>
  <si>
    <t>CL1735</t>
  </si>
  <si>
    <t>TIRAVANTI CERAMICO</t>
  </si>
  <si>
    <t>CL1736</t>
  </si>
  <si>
    <t>ITAL GRES INDUSTRIAL</t>
  </si>
  <si>
    <t>CL1737</t>
  </si>
  <si>
    <t>INDUSTRIAS TEXTILES ENZO</t>
  </si>
  <si>
    <t>CL1738</t>
  </si>
  <si>
    <t>FROZEN PRODUCTS CORP</t>
  </si>
  <si>
    <t>AGROINDUSTRIAL CAYALTI</t>
  </si>
  <si>
    <t>CL1740</t>
  </si>
  <si>
    <t>CORPORACION FRUTICOLA DE CHINCHA</t>
  </si>
  <si>
    <t>CL1741</t>
  </si>
  <si>
    <t>TASA - SAMANCO</t>
  </si>
  <si>
    <t>CL1742</t>
  </si>
  <si>
    <t>TASA - CHIMBOTE</t>
  </si>
  <si>
    <t>CL1743</t>
  </si>
  <si>
    <t>TASA - OMEGA</t>
  </si>
  <si>
    <t>CL1744</t>
  </si>
  <si>
    <t>INOUTLET LURIN</t>
  </si>
  <si>
    <t>CL1745</t>
  </si>
  <si>
    <t>CLINICA INTERNACIONAL - SAN BORJA</t>
  </si>
  <si>
    <t>CL1746</t>
  </si>
  <si>
    <t>CLINICA INTERNACIONAL - CERCADO</t>
  </si>
  <si>
    <t>CHUTANA</t>
  </si>
  <si>
    <t>INVERSIONES 4LF</t>
  </si>
  <si>
    <t>CL1750</t>
  </si>
  <si>
    <t>CIDASA</t>
  </si>
  <si>
    <t>CL1751</t>
  </si>
  <si>
    <t>CONCREMAX 1</t>
  </si>
  <si>
    <t>CL1752</t>
  </si>
  <si>
    <t>CONCREMAX 2</t>
  </si>
  <si>
    <t>CL1753</t>
  </si>
  <si>
    <t>MODASA 1</t>
  </si>
  <si>
    <t>CL1754</t>
  </si>
  <si>
    <t>MODASA 2</t>
  </si>
  <si>
    <t>CL1755</t>
  </si>
  <si>
    <t>PEVISA</t>
  </si>
  <si>
    <t>CL1756</t>
  </si>
  <si>
    <t>UNION DE CONCRETERAS 3</t>
  </si>
  <si>
    <t>CL1757</t>
  </si>
  <si>
    <t>UNION DE CONCRETERAS 4</t>
  </si>
  <si>
    <t>CL1759</t>
  </si>
  <si>
    <t>MOLINO EL COMANCHE</t>
  </si>
  <si>
    <t>CL1760</t>
  </si>
  <si>
    <t>CORPORACION THOMYLTON</t>
  </si>
  <si>
    <t>CL1761</t>
  </si>
  <si>
    <t>AUSTRAL GROUP (SANTA) 4</t>
  </si>
  <si>
    <t>CL1762</t>
  </si>
  <si>
    <t>DANPER AGRICOLA LA VENTUROSA</t>
  </si>
  <si>
    <t>CL1763</t>
  </si>
  <si>
    <t>FABRILCO</t>
  </si>
  <si>
    <t>CL1764</t>
  </si>
  <si>
    <t>FIBRAFIL 1</t>
  </si>
  <si>
    <t>CL1765</t>
  </si>
  <si>
    <t>FIBRAFIL 2</t>
  </si>
  <si>
    <t>CL1766</t>
  </si>
  <si>
    <t>HIDROSTAL 1</t>
  </si>
  <si>
    <t>CL1767</t>
  </si>
  <si>
    <t>HIDROSTAL 2</t>
  </si>
  <si>
    <t>CL1768</t>
  </si>
  <si>
    <t>HIDROSTAL 3</t>
  </si>
  <si>
    <t>CL1769</t>
  </si>
  <si>
    <t>LAMINADOS 1</t>
  </si>
  <si>
    <t>CL1770</t>
  </si>
  <si>
    <t>LAMINADOS 2</t>
  </si>
  <si>
    <t>CL1771</t>
  </si>
  <si>
    <t>INDELAT EVA</t>
  </si>
  <si>
    <t>CL1776</t>
  </si>
  <si>
    <t>SILPET</t>
  </si>
  <si>
    <t>CL1777</t>
  </si>
  <si>
    <t>LIMAGRO</t>
  </si>
  <si>
    <t>CL1778</t>
  </si>
  <si>
    <t>CAMPOSOL 5</t>
  </si>
  <si>
    <t>CL1779</t>
  </si>
  <si>
    <t>COMPLEJO AGROINDUSTRIAL 1</t>
  </si>
  <si>
    <t>CL1780</t>
  </si>
  <si>
    <t>COMPLEJO AGROINDUSTRIAL 2</t>
  </si>
  <si>
    <t>CL1781</t>
  </si>
  <si>
    <t>COMPLEJO AGROINDUSTRIAL 3</t>
  </si>
  <si>
    <t>CL1782</t>
  </si>
  <si>
    <t>COMPLEJO AGROINDUSTRIAL 4</t>
  </si>
  <si>
    <t>CL1783</t>
  </si>
  <si>
    <t>COMPLEJO AGROINDUSTRIAL 5</t>
  </si>
  <si>
    <t>CL1784</t>
  </si>
  <si>
    <t>COMPLEJO AGROINDUSTRIAL 6</t>
  </si>
  <si>
    <t>CL1785</t>
  </si>
  <si>
    <t>COMPLEJO AGROINDUSTRIAL 7</t>
  </si>
  <si>
    <t>CL1786</t>
  </si>
  <si>
    <t>COMPLEJO AGROINDUSTRIAL 8</t>
  </si>
  <si>
    <t>CL1787</t>
  </si>
  <si>
    <t>COMPLEJO AGROINDUSTRIAL 9</t>
  </si>
  <si>
    <t>CL1788</t>
  </si>
  <si>
    <t>COMPLEJO AGROINDUSTRIAL 10</t>
  </si>
  <si>
    <t>CL1789</t>
  </si>
  <si>
    <t>COMPLEJO AGROINDUSTRIAL 11</t>
  </si>
  <si>
    <t>ARIS INDUSTRIAL 2</t>
  </si>
  <si>
    <t>CL1792</t>
  </si>
  <si>
    <t>FUNDO SAN LUIS</t>
  </si>
  <si>
    <t>CL1793</t>
  </si>
  <si>
    <t>IPASA</t>
  </si>
  <si>
    <t>CL1794</t>
  </si>
  <si>
    <t>ICATOM</t>
  </si>
  <si>
    <t>CL1795</t>
  </si>
  <si>
    <t>TDM GEOSINTETICOS</t>
  </si>
  <si>
    <t>CL1796</t>
  </si>
  <si>
    <t>GRAFIPAPEL</t>
  </si>
  <si>
    <t>CL1772</t>
  </si>
  <si>
    <t>MONDELEZ PERU 1</t>
  </si>
  <si>
    <t>CL1773</t>
  </si>
  <si>
    <t>MONDELEZ PERU 2</t>
  </si>
  <si>
    <t>CL1774</t>
  </si>
  <si>
    <t>NALTECH</t>
  </si>
  <si>
    <t>CL1797</t>
  </si>
  <si>
    <t>PESQUERA CENTINELA 2</t>
  </si>
  <si>
    <t>CL1798</t>
  </si>
  <si>
    <t>PESQUERA CENTINELA 3</t>
  </si>
  <si>
    <t>CL1799</t>
  </si>
  <si>
    <t>PESQUERA CENTINELA 4</t>
  </si>
  <si>
    <t>CL1800</t>
  </si>
  <si>
    <t>CULTIMARINE</t>
  </si>
  <si>
    <t>CL1801</t>
  </si>
  <si>
    <t>PLANTA MALIN</t>
  </si>
  <si>
    <t>CL1802</t>
  </si>
  <si>
    <t>MOLINO GUADALUPE</t>
  </si>
  <si>
    <t>CL1803</t>
  </si>
  <si>
    <t>PROCESADORA DE ALIMENTOS BALANCEADOS</t>
  </si>
  <si>
    <t>CL1804</t>
  </si>
  <si>
    <t>NEGOPERU MOLINERA</t>
  </si>
  <si>
    <t>CL1805</t>
  </si>
  <si>
    <t>MOLINOS DEL NORTE FRAY MARTIN</t>
  </si>
  <si>
    <t>CL1806</t>
  </si>
  <si>
    <t>MOLINO LA PERLA</t>
  </si>
  <si>
    <t>CL1807</t>
  </si>
  <si>
    <t>AGROINDUSTRIAL LAREDO</t>
  </si>
  <si>
    <t>CL1808</t>
  </si>
  <si>
    <t>AGROINDUSTRIA JEQUETEPEQUE</t>
  </si>
  <si>
    <t>CL1809</t>
  </si>
  <si>
    <t>MOLIAGRO SF</t>
  </si>
  <si>
    <t>CL1810</t>
  </si>
  <si>
    <t>GRUPO MOLINERO PARCKER´S</t>
  </si>
  <si>
    <t>CL1811</t>
  </si>
  <si>
    <t>AGROINDUSTRIA ALEXANDER</t>
  </si>
  <si>
    <t>CL1812</t>
  </si>
  <si>
    <t>STRIP CENTERS</t>
  </si>
  <si>
    <t>MOLINO DON JULIO</t>
  </si>
  <si>
    <t>COMAGROSA</t>
  </si>
  <si>
    <t>CL1817</t>
  </si>
  <si>
    <t>UTP 1</t>
  </si>
  <si>
    <t>CL1818</t>
  </si>
  <si>
    <t>UTP 2</t>
  </si>
  <si>
    <t>CL1819</t>
  </si>
  <si>
    <t>UTP 3</t>
  </si>
  <si>
    <t>CL1820</t>
  </si>
  <si>
    <t>UTP 4</t>
  </si>
  <si>
    <t>CL1822</t>
  </si>
  <si>
    <t>CONSTRUCTORA EL ROBLE 1</t>
  </si>
  <si>
    <t>CL1823</t>
  </si>
  <si>
    <t>CONSTRUCTORA EL ROBLE 2</t>
  </si>
  <si>
    <t>CL1824</t>
  </si>
  <si>
    <t>CONSTRUCTORA EL ROBLE 3</t>
  </si>
  <si>
    <t>CL1825</t>
  </si>
  <si>
    <t>ALIMENCORP</t>
  </si>
  <si>
    <t>CL1826</t>
  </si>
  <si>
    <t>SOLDEX</t>
  </si>
  <si>
    <t>CL1827</t>
  </si>
  <si>
    <t>GAMARRA MODA PLAZA</t>
  </si>
  <si>
    <t>CL1828</t>
  </si>
  <si>
    <t>LA POSITIVA SEGUROS Y REASEGUR</t>
  </si>
  <si>
    <t>ATLANTICA</t>
  </si>
  <si>
    <t>CL1830</t>
  </si>
  <si>
    <t>CONDUCTORES Y CABLES DEL PERU</t>
  </si>
  <si>
    <t>CL1831</t>
  </si>
  <si>
    <t>AMERICAN QUALITY AQUACULTURE</t>
  </si>
  <si>
    <t>CL1832</t>
  </si>
  <si>
    <t>Q &amp; Q PERUVIAN FROZEN</t>
  </si>
  <si>
    <t>CL1833</t>
  </si>
  <si>
    <t>EMPACADORA Y PROCESADORA HUAMANI</t>
  </si>
  <si>
    <t>CL1834</t>
  </si>
  <si>
    <t>COMPAñIA AGROINDUSTRIAL SANTA FE DE LANCHAS</t>
  </si>
  <si>
    <t>CL1835</t>
  </si>
  <si>
    <t>ICASUR</t>
  </si>
  <si>
    <t>CL1836</t>
  </si>
  <si>
    <t>BUENDIA PLOOG PABLO ANTONIO</t>
  </si>
  <si>
    <t>CL1837</t>
  </si>
  <si>
    <t>PEAK QUALITY DEL PERU</t>
  </si>
  <si>
    <t>CL1841</t>
  </si>
  <si>
    <t>VAINSA - GRIFERIA</t>
  </si>
  <si>
    <t>CL1842</t>
  </si>
  <si>
    <t>VAINSA - SANITARIOS</t>
  </si>
  <si>
    <t>CL1838</t>
  </si>
  <si>
    <t>HACIENDA EL POTRERO - FUNDO EL VALOR</t>
  </si>
  <si>
    <t>CL1839</t>
  </si>
  <si>
    <t>HACIENDA EL POTRERO - FUNDO BELLAVISTA</t>
  </si>
  <si>
    <t>CL1840</t>
  </si>
  <si>
    <t>COMERCIO &amp; CIA S.A</t>
  </si>
  <si>
    <t>CL1843</t>
  </si>
  <si>
    <t>CORPORACIÓN MG 2</t>
  </si>
  <si>
    <t>CL1844</t>
  </si>
  <si>
    <t>CORPORACIÓN MG 3</t>
  </si>
  <si>
    <t>CL1845</t>
  </si>
  <si>
    <t>CORPORACIÓN MG 4</t>
  </si>
  <si>
    <t>CL1846</t>
  </si>
  <si>
    <t>CORPORACIÓN MG 5</t>
  </si>
  <si>
    <t>CL1847</t>
  </si>
  <si>
    <t>CORPORACIÓN MG 6</t>
  </si>
  <si>
    <t>CL1848</t>
  </si>
  <si>
    <t>CORPORACIÓN MG 7</t>
  </si>
  <si>
    <t>CL1849</t>
  </si>
  <si>
    <t>CORPORACIÓN MG 8</t>
  </si>
  <si>
    <t>CL1850</t>
  </si>
  <si>
    <t>CORPORACIÓN MG 9</t>
  </si>
  <si>
    <t>CL1851</t>
  </si>
  <si>
    <t>CORPORACIÓN MG 10</t>
  </si>
  <si>
    <t>CL1852</t>
  </si>
  <si>
    <t>MALL AVENTURA 2</t>
  </si>
  <si>
    <t>CL1853</t>
  </si>
  <si>
    <t>MALL AVENTURA 3</t>
  </si>
  <si>
    <t>CL1854</t>
  </si>
  <si>
    <t>MALL AVENTURA 4</t>
  </si>
  <si>
    <t>CL1855</t>
  </si>
  <si>
    <t>SAGA FALABELLA 20</t>
  </si>
  <si>
    <t>CL1856</t>
  </si>
  <si>
    <t>HORTIFRUT-TAL 1</t>
  </si>
  <si>
    <t>CL1857</t>
  </si>
  <si>
    <t>HORTIFRUT-TAL 2</t>
  </si>
  <si>
    <t>CL1858</t>
  </si>
  <si>
    <t>HORIZONTE TEXTIL</t>
  </si>
  <si>
    <t>CL1859</t>
  </si>
  <si>
    <t>CORPORACION KATAL</t>
  </si>
  <si>
    <t>CL1860</t>
  </si>
  <si>
    <t>FUNDO SANTA PATRICIA</t>
  </si>
  <si>
    <t>CL1861</t>
  </si>
  <si>
    <t>FIMA INDUSTRIAL</t>
  </si>
  <si>
    <t>CL1862</t>
  </si>
  <si>
    <t>ENERGIGAS</t>
  </si>
  <si>
    <t>CL1863</t>
  </si>
  <si>
    <t>PERUFARMA</t>
  </si>
  <si>
    <t>CL1864</t>
  </si>
  <si>
    <t>PAPELERA CAMPOY</t>
  </si>
  <si>
    <t>CL1865</t>
  </si>
  <si>
    <t>COMERCIAL ALIMENTICIA</t>
  </si>
  <si>
    <t>CL1866</t>
  </si>
  <si>
    <t>NEW PORT CAPITAL 2</t>
  </si>
  <si>
    <t>CL1867</t>
  </si>
  <si>
    <t>NATURGEN</t>
  </si>
  <si>
    <t>CL1868</t>
  </si>
  <si>
    <t>FULL GLASS PERU</t>
  </si>
  <si>
    <t>FRUTOSA</t>
  </si>
  <si>
    <t>PROCESADORA PERU</t>
  </si>
  <si>
    <t>TROPICAL FARM</t>
  </si>
  <si>
    <t>CL1872</t>
  </si>
  <si>
    <t>TDM ASFALTOS</t>
  </si>
  <si>
    <t>CL1873</t>
  </si>
  <si>
    <t>TELEATENTO DEL PERU 2</t>
  </si>
  <si>
    <t>CL1874</t>
  </si>
  <si>
    <t>SAN IGNACIO DE MOROCOCHA 2</t>
  </si>
  <si>
    <t>CL1875</t>
  </si>
  <si>
    <t>COMPAÑÍA MINERA ARGENTUM (NUEVA MOROCOCHA 1)</t>
  </si>
  <si>
    <t>CL1876</t>
  </si>
  <si>
    <t>COMPAÑÍA MINERA ARGENTUM (NUEVA MOROCOCHA 2)</t>
  </si>
  <si>
    <t>CL1877</t>
  </si>
  <si>
    <t>SUN FRUITS EXPORTS</t>
  </si>
  <si>
    <t>CL1878</t>
  </si>
  <si>
    <t>LA CALERA 1</t>
  </si>
  <si>
    <t>CL1879</t>
  </si>
  <si>
    <t>LA CALERA 2</t>
  </si>
  <si>
    <t>CL1880</t>
  </si>
  <si>
    <t>LA CALERA 3</t>
  </si>
  <si>
    <t>CL1881</t>
  </si>
  <si>
    <t>ALICORP - FIDERIA</t>
  </si>
  <si>
    <t>YUGOCORP</t>
  </si>
  <si>
    <t>INLA</t>
  </si>
  <si>
    <t>CL1883</t>
  </si>
  <si>
    <t>CIA PERU</t>
  </si>
  <si>
    <t>CL1884</t>
  </si>
  <si>
    <t>A.M. RICE GROUP</t>
  </si>
  <si>
    <t>CL1886</t>
  </si>
  <si>
    <t>CBC MANUFACTURA</t>
  </si>
  <si>
    <t>CL1888</t>
  </si>
  <si>
    <t>MRBT</t>
  </si>
  <si>
    <t>CL1889</t>
  </si>
  <si>
    <t>PESQUERA JORMARAN</t>
  </si>
  <si>
    <t>CL1890</t>
  </si>
  <si>
    <t>SUEN GOZZER EDILBERTO FELIX 1</t>
  </si>
  <si>
    <t>CL1891</t>
  </si>
  <si>
    <t>SUEN GOZZER EDILBERTO FELIX 2</t>
  </si>
  <si>
    <t>CL1892</t>
  </si>
  <si>
    <t>FRIOWAR</t>
  </si>
  <si>
    <t>CL1893</t>
  </si>
  <si>
    <t>INVERSIONES REGAL</t>
  </si>
  <si>
    <t>MOLINOS SAN JORGE</t>
  </si>
  <si>
    <t>ALLUS SPAIN</t>
  </si>
  <si>
    <t>CL1897</t>
  </si>
  <si>
    <t>CBC PERUANA 1</t>
  </si>
  <si>
    <t>CL1898</t>
  </si>
  <si>
    <t>CBC PERUANA 2</t>
  </si>
  <si>
    <t>CL1899</t>
  </si>
  <si>
    <t>CENCOSUD 51</t>
  </si>
  <si>
    <t>CL1900</t>
  </si>
  <si>
    <t>CENCOSUD 52</t>
  </si>
  <si>
    <t>CL1901</t>
  </si>
  <si>
    <t>COMOLSA</t>
  </si>
  <si>
    <t>CL1902</t>
  </si>
  <si>
    <t>CENTINELA - CHANCAY</t>
  </si>
  <si>
    <t>REAL PLAZA - CENTRO CÍVICO</t>
  </si>
  <si>
    <t>CL1905</t>
  </si>
  <si>
    <t>EMBOTELLADORA SAN MIGUEL DEL SUR 3</t>
  </si>
  <si>
    <t>CL1906</t>
  </si>
  <si>
    <t>EMBOTELLADORA SAN MIGUEL DEL SUR 4</t>
  </si>
  <si>
    <t>CL1907</t>
  </si>
  <si>
    <t>EMBOTELLADORA SAN MIGUEL DEL SUR 5</t>
  </si>
  <si>
    <t>CL1908</t>
  </si>
  <si>
    <t>GLOBAL ALIMENTOS 2</t>
  </si>
  <si>
    <t>CL1909</t>
  </si>
  <si>
    <t>SODIMAC PERÚ 20</t>
  </si>
  <si>
    <t>CL1910</t>
  </si>
  <si>
    <t>SODIMAC PERÚ 21</t>
  </si>
  <si>
    <t>CL1911</t>
  </si>
  <si>
    <t>SODIMAC PERÚ 22</t>
  </si>
  <si>
    <t>MANUELITA FYH</t>
  </si>
  <si>
    <t>CL1913</t>
  </si>
  <si>
    <t>FERREYCORP</t>
  </si>
  <si>
    <t>CL0493</t>
  </si>
  <si>
    <t>MINERA VOLCAN - PTA VICTORIA</t>
  </si>
  <si>
    <t>CL0494</t>
  </si>
  <si>
    <t>MINERA VOLCAN - CARAHUACRA (MINA)</t>
  </si>
  <si>
    <t>CL0496</t>
  </si>
  <si>
    <t>MINERA VOLCAN - MAHR TÚNEL</t>
  </si>
  <si>
    <t>CL0497</t>
  </si>
  <si>
    <t>MINERA VOLCAN - SAN CRISTOBAL 4.16 KV</t>
  </si>
  <si>
    <t>CL0498</t>
  </si>
  <si>
    <t>MINERA VOLCAN - SAN CRISTOBAL 2.4 KV</t>
  </si>
  <si>
    <t>CL0500</t>
  </si>
  <si>
    <t>MINERA VOLCAN - ANDAYCHAGUA</t>
  </si>
  <si>
    <t>CL0501</t>
  </si>
  <si>
    <t>MINERA VOLCAN - TICLIO</t>
  </si>
  <si>
    <t>CL0503</t>
  </si>
  <si>
    <t>EMPRESA ADMINISTRADORA CERRO - PARAGSHA I (2006)</t>
  </si>
  <si>
    <t>CL0504</t>
  </si>
  <si>
    <t>EMPRESA ADMINISTRADORA CERRO - EXCÉLSIOR (2065)</t>
  </si>
  <si>
    <t>CL0505</t>
  </si>
  <si>
    <t>EMPRESA ADMINISTRADORA CERRO - EXCÉLSIOR (2071)</t>
  </si>
  <si>
    <t>CL0508</t>
  </si>
  <si>
    <t>EMPRESA ADMINISTRADORA CERRO - SAN JUAN  11 KV</t>
  </si>
  <si>
    <t>CL0509</t>
  </si>
  <si>
    <t>EMPRESA ADMINISTRADORA CERRO - SAN JUAN 2.4 KV</t>
  </si>
  <si>
    <t>CL0521</t>
  </si>
  <si>
    <t>MINERA VOLCAN - ANDAYCHAGUA 50 Kv</t>
  </si>
  <si>
    <t>CL1885</t>
  </si>
  <si>
    <t>INDUAMERICA</t>
  </si>
  <si>
    <t>CL1887</t>
  </si>
  <si>
    <t>CERAMICOS LAMBAYEQUE</t>
  </si>
  <si>
    <t>CL1914</t>
  </si>
  <si>
    <t>GREEN PERU 1</t>
  </si>
  <si>
    <t>CL1915</t>
  </si>
  <si>
    <t>GREEN PERU 2</t>
  </si>
  <si>
    <t>CL1916</t>
  </si>
  <si>
    <t>VLACAR</t>
  </si>
  <si>
    <t>CL1917</t>
  </si>
  <si>
    <t>AGRIBRANDS PURINA</t>
  </si>
  <si>
    <t>CL1918</t>
  </si>
  <si>
    <t>ASR PACKING</t>
  </si>
  <si>
    <t>CL1919</t>
  </si>
  <si>
    <t>PETROCORP</t>
  </si>
  <si>
    <t>CL1920</t>
  </si>
  <si>
    <t>HIPERMERCADOS TOTTUS 42</t>
  </si>
  <si>
    <t>CL1923</t>
  </si>
  <si>
    <t>COMISION DE USUARIOS DEL SUB SECTOR HIDRAULICO HUALLAGA-WINGE</t>
  </si>
  <si>
    <t>CL1924</t>
  </si>
  <si>
    <t>SODIMAC PERÚ 23</t>
  </si>
  <si>
    <t>CL1926</t>
  </si>
  <si>
    <t>SUNSHINE EXPORT 1</t>
  </si>
  <si>
    <t>CL1927</t>
  </si>
  <si>
    <t>SUNSHINE EXPORT 2</t>
  </si>
  <si>
    <t>CL1931</t>
  </si>
  <si>
    <t>COSEINSA</t>
  </si>
  <si>
    <t>CL1932</t>
  </si>
  <si>
    <t>KUNTUR</t>
  </si>
  <si>
    <t>CL1933</t>
  </si>
  <si>
    <t>GALLOS MARMOLERIA</t>
  </si>
  <si>
    <t>CL1934</t>
  </si>
  <si>
    <t>FILM PACK</t>
  </si>
  <si>
    <t>CL1935</t>
  </si>
  <si>
    <t>CONSTRUCCIONES MAGGIOLO 2</t>
  </si>
  <si>
    <t>CL1936</t>
  </si>
  <si>
    <t>FERREYCORP 2</t>
  </si>
  <si>
    <t>CL1937</t>
  </si>
  <si>
    <t>FERREYROS 2</t>
  </si>
  <si>
    <t>CL1938</t>
  </si>
  <si>
    <t>FERREYROS 3</t>
  </si>
  <si>
    <t>CL1939</t>
  </si>
  <si>
    <t>FERREYROS 4</t>
  </si>
  <si>
    <t>CL1940</t>
  </si>
  <si>
    <t>FERREYROS 5</t>
  </si>
  <si>
    <t>CL1941</t>
  </si>
  <si>
    <t>FARGOLINE</t>
  </si>
  <si>
    <t>CL1922</t>
  </si>
  <si>
    <t>HOSPITAL SANTA GEMA DE YURIMAGUAS</t>
  </si>
  <si>
    <t>HPOW</t>
  </si>
  <si>
    <t>CL1944</t>
  </si>
  <si>
    <t>AGRICOLA CERRO PRIETO 2</t>
  </si>
  <si>
    <t>CL1945</t>
  </si>
  <si>
    <t>CORPORACIÓN MG 11</t>
  </si>
  <si>
    <t>CL1946</t>
  </si>
  <si>
    <t>CORPORACIÓN MG 12</t>
  </si>
  <si>
    <t>CL1947</t>
  </si>
  <si>
    <t>CORPORACIÓN MG 13</t>
  </si>
  <si>
    <t>CL1948</t>
  </si>
  <si>
    <t>CORPORACIÓN MG 14</t>
  </si>
  <si>
    <t>CL1949</t>
  </si>
  <si>
    <t>GLOVE</t>
  </si>
  <si>
    <t>CL1950</t>
  </si>
  <si>
    <t>INDUSTRIAS TERMOS</t>
  </si>
  <si>
    <t>CL1951</t>
  </si>
  <si>
    <t>INMOBILIARIA DOMEL 4</t>
  </si>
  <si>
    <t>CL1952</t>
  </si>
  <si>
    <t>ACCORINVEST</t>
  </si>
  <si>
    <t>CL1953</t>
  </si>
  <si>
    <t>UNIONPLAST S A</t>
  </si>
  <si>
    <t>CL1954</t>
  </si>
  <si>
    <t>CLINICA SAN BORJA</t>
  </si>
  <si>
    <t>CL1955</t>
  </si>
  <si>
    <t>BANBIF</t>
  </si>
  <si>
    <t>CL1956</t>
  </si>
  <si>
    <t>REPRESENTACIONES DERCO INDUSTRIAL</t>
  </si>
  <si>
    <t>CL1957</t>
  </si>
  <si>
    <t>TERMOPACK</t>
  </si>
  <si>
    <t>CL1958</t>
  </si>
  <si>
    <t>LIMONES PERUANOS</t>
  </si>
  <si>
    <t>CL1959</t>
  </si>
  <si>
    <t>AGRICOLA CARMEN LUISA</t>
  </si>
  <si>
    <t>CL1961</t>
  </si>
  <si>
    <t>INVERSIONES PRISCO 1</t>
  </si>
  <si>
    <t>SERVICIO AGRIC.LATINO</t>
  </si>
  <si>
    <t>CORPORACION SARITA COLONIA</t>
  </si>
  <si>
    <t>REDIGAL</t>
  </si>
  <si>
    <t>GMCA</t>
  </si>
  <si>
    <t>CL1968</t>
  </si>
  <si>
    <t>CENTURY MINING PERU</t>
  </si>
  <si>
    <t>CL1969</t>
  </si>
  <si>
    <t>PACCU</t>
  </si>
  <si>
    <t>CL1970</t>
  </si>
  <si>
    <t>MOLINORTE</t>
  </si>
  <si>
    <t>CL1971</t>
  </si>
  <si>
    <t>AVICOLA YUGOSLAVIA</t>
  </si>
  <si>
    <t>CL1972</t>
  </si>
  <si>
    <t>INVERSIONES QUIAZA</t>
  </si>
  <si>
    <t>CL1973</t>
  </si>
  <si>
    <t>UNIQUE 1</t>
  </si>
  <si>
    <t>CL1974</t>
  </si>
  <si>
    <t>UNIQUE 2</t>
  </si>
  <si>
    <t>CL1975</t>
  </si>
  <si>
    <t>UNIQUE 3</t>
  </si>
  <si>
    <t>CL1976</t>
  </si>
  <si>
    <t>PLAZA VEA - MOQUEGUA</t>
  </si>
  <si>
    <t>CL1977</t>
  </si>
  <si>
    <t>SAN FERNANDO - PLANTA DE INCUBACIÓN</t>
  </si>
  <si>
    <t>CL1978</t>
  </si>
  <si>
    <t>SAN FERNANDO - PLANTA DE BENEFICIO</t>
  </si>
  <si>
    <t>CL1979</t>
  </si>
  <si>
    <t>SAN FERNANDO - PLANTA LURIN</t>
  </si>
  <si>
    <t>CL1980</t>
  </si>
  <si>
    <t>SAN FERNANDO - PLANTA CHORRILLOS</t>
  </si>
  <si>
    <t>CL1981</t>
  </si>
  <si>
    <t>SAN FERNANDO - PLANTA CENTRO DE CORTE</t>
  </si>
  <si>
    <t>CL1982</t>
  </si>
  <si>
    <t>SAN FERNANDO - PLANTA MALA</t>
  </si>
  <si>
    <t>CL1983</t>
  </si>
  <si>
    <t>GRANJA RINCONADA</t>
  </si>
  <si>
    <t>CL1903</t>
  </si>
  <si>
    <t>CL0225</t>
  </si>
  <si>
    <t>CPPQ - PLANTA EL AGUSTINO</t>
  </si>
  <si>
    <t>GLASSTEMPCORR</t>
  </si>
  <si>
    <t>CL1984</t>
  </si>
  <si>
    <t>AGROINDUSTRIAS H&amp;H</t>
  </si>
  <si>
    <t>CL1985</t>
  </si>
  <si>
    <t>PERU FASHIONS</t>
  </si>
  <si>
    <t>CL1987</t>
  </si>
  <si>
    <t>CL1988</t>
  </si>
  <si>
    <t>CL1989</t>
  </si>
  <si>
    <t>CL1990</t>
  </si>
  <si>
    <t>FABRICA DE ENVASES</t>
  </si>
  <si>
    <t>CL1991</t>
  </si>
  <si>
    <t>QUIMPAC (HUACHO)</t>
  </si>
  <si>
    <t>CL1992</t>
  </si>
  <si>
    <t>NEPTUNIA 1</t>
  </si>
  <si>
    <t>CL1993</t>
  </si>
  <si>
    <t>NEPTUNIA 2</t>
  </si>
  <si>
    <t>CL1994</t>
  </si>
  <si>
    <t>NEPTUNIA 3</t>
  </si>
  <si>
    <t>CL1995</t>
  </si>
  <si>
    <t>PAMOLSA 3</t>
  </si>
  <si>
    <t>CL1996</t>
  </si>
  <si>
    <t>PAMOLSA 4</t>
  </si>
  <si>
    <t>CL1997</t>
  </si>
  <si>
    <t>MONTANA</t>
  </si>
  <si>
    <t>CL1999</t>
  </si>
  <si>
    <t>CL2000</t>
  </si>
  <si>
    <t>HIELOS SANTA LUCIA</t>
  </si>
  <si>
    <t>CL2001</t>
  </si>
  <si>
    <t>ALIMENTOS CONGELADOS</t>
  </si>
  <si>
    <t>CL2002</t>
  </si>
  <si>
    <t>SANTA SOFIA DEL SUR</t>
  </si>
  <si>
    <t>CL2003</t>
  </si>
  <si>
    <t>AGRICOLA VIRU 2</t>
  </si>
  <si>
    <t>CL2004</t>
  </si>
  <si>
    <t>LEVEL 3 PERU 1</t>
  </si>
  <si>
    <t>CL2005</t>
  </si>
  <si>
    <t>LEVEL 3 PERU 2</t>
  </si>
  <si>
    <t>CL2006</t>
  </si>
  <si>
    <t>IMECON</t>
  </si>
  <si>
    <t>CL2007</t>
  </si>
  <si>
    <t>KOPLAST INDUSTRIAL</t>
  </si>
  <si>
    <t>CL2008</t>
  </si>
  <si>
    <t>OPEN PLAZA (LIMA)</t>
  </si>
  <si>
    <t>CL2009</t>
  </si>
  <si>
    <t>IBEROPLAST 2</t>
  </si>
  <si>
    <t>CL2010</t>
  </si>
  <si>
    <t>IBEROPLAST 3</t>
  </si>
  <si>
    <t>CL2011</t>
  </si>
  <si>
    <t>IBEROPLAST 4</t>
  </si>
  <si>
    <t>CL2012</t>
  </si>
  <si>
    <t>AEROPUERTOS DEL PERU</t>
  </si>
  <si>
    <t>CL2013</t>
  </si>
  <si>
    <t>MACHU PICCHU FOODS 2</t>
  </si>
  <si>
    <t>CL2014</t>
  </si>
  <si>
    <t>MACHU PICCHU FOODS 3</t>
  </si>
  <si>
    <t>INVERSIONES MOCCE</t>
  </si>
  <si>
    <t>CL2017</t>
  </si>
  <si>
    <t>GUILLERMO LI</t>
  </si>
  <si>
    <t>CL2018</t>
  </si>
  <si>
    <t>AGRISIL</t>
  </si>
  <si>
    <t>CL2019</t>
  </si>
  <si>
    <t>COEXA</t>
  </si>
  <si>
    <t>CL2020</t>
  </si>
  <si>
    <t>AGRO PARACAS</t>
  </si>
  <si>
    <t>CL2021</t>
  </si>
  <si>
    <t>MIK CARPE</t>
  </si>
  <si>
    <t>SANCTIPETRI</t>
  </si>
  <si>
    <t>AGRICOLA SANTA CECILIA G &amp; L</t>
  </si>
  <si>
    <t>FUNDO LAS LOMAS</t>
  </si>
  <si>
    <t>SANTA SOFIA DEL SUR 2</t>
  </si>
  <si>
    <t>CL2028</t>
  </si>
  <si>
    <t>CPPQ - PLANTA ÑAÑA</t>
  </si>
  <si>
    <t>CL2029</t>
  </si>
  <si>
    <t>CPPQ - PLANTA AREQUIPA</t>
  </si>
  <si>
    <t>CL2030</t>
  </si>
  <si>
    <t>SAN FERNANDO - PLANTA ATE</t>
  </si>
  <si>
    <t>MARFRIO PERU</t>
  </si>
  <si>
    <t>CL1998</t>
  </si>
  <si>
    <t>PROLAN 1</t>
  </si>
  <si>
    <t>CL2022</t>
  </si>
  <si>
    <t>MARIBEL DE ORO</t>
  </si>
  <si>
    <t>COMERCIAL HOLGUIN</t>
  </si>
  <si>
    <t>CL2031</t>
  </si>
  <si>
    <t>AMFA VITRUM</t>
  </si>
  <si>
    <t>CL2032</t>
  </si>
  <si>
    <t>UNIVERSIDAD PRIVADA DEL NORTE 2</t>
  </si>
  <si>
    <t>CL2033</t>
  </si>
  <si>
    <t>OPEN PLAZA (SAN MIGUEL)</t>
  </si>
  <si>
    <t>CL2034</t>
  </si>
  <si>
    <t>INDUSTRIA ARROCERA EL BENDITO</t>
  </si>
  <si>
    <t>CL2035</t>
  </si>
  <si>
    <t>FISHMAR PAITA</t>
  </si>
  <si>
    <t>CL2041</t>
  </si>
  <si>
    <t>OVOSUR</t>
  </si>
  <si>
    <t>CL2042</t>
  </si>
  <si>
    <t>VIJOGAS</t>
  </si>
  <si>
    <t>CL2043</t>
  </si>
  <si>
    <t>ARES PERU</t>
  </si>
  <si>
    <t>SANTA CRUZ VILLARREAL LIZAIDA</t>
  </si>
  <si>
    <t>CL2047</t>
  </si>
  <si>
    <t>QUIMICA SUIZA</t>
  </si>
  <si>
    <t>CL2048</t>
  </si>
  <si>
    <t>PLATERS</t>
  </si>
  <si>
    <t>CL2049</t>
  </si>
  <si>
    <t>MOLINERA TROPICAL DEL NORTE</t>
  </si>
  <si>
    <t>CL2051</t>
  </si>
  <si>
    <t>CONDUCTORES ELECTRICOS LIMA</t>
  </si>
  <si>
    <t>CL2052</t>
  </si>
  <si>
    <t>HACIENDA EL MONASTERIO</t>
  </si>
  <si>
    <t>CL2053</t>
  </si>
  <si>
    <t>CFG INVESTMENT 6</t>
  </si>
  <si>
    <t>CL2054</t>
  </si>
  <si>
    <t>CORPORACIÓN PESQUERA INCA 6</t>
  </si>
  <si>
    <t>DANPER AGRICOLA OLMOS</t>
  </si>
  <si>
    <t>CL2058</t>
  </si>
  <si>
    <t>ALIMENTOS PROCESADOS</t>
  </si>
  <si>
    <t>CL2059</t>
  </si>
  <si>
    <t>GLOBAL PLASTIC</t>
  </si>
  <si>
    <t>CL2060</t>
  </si>
  <si>
    <t>AGRICOLA HOJA REDONDA</t>
  </si>
  <si>
    <t>CL2061</t>
  </si>
  <si>
    <t>NESTLÉ CAJAMARCA</t>
  </si>
  <si>
    <t>INDUSTRIAL AGRO CHUINA</t>
  </si>
  <si>
    <t>ARTE EXPRESS Y COMPAÑÍA 3</t>
  </si>
  <si>
    <t>ARTE EXPRESS Y COMPAÑÍA 4</t>
  </si>
  <si>
    <t>CL2062</t>
  </si>
  <si>
    <t>DELCROSA</t>
  </si>
  <si>
    <t>CL2064</t>
  </si>
  <si>
    <t>BACK UP SERVICES PERU</t>
  </si>
  <si>
    <t>CL2065</t>
  </si>
  <si>
    <t>TEXTILES SAN GABRIEL</t>
  </si>
  <si>
    <t>CL2066</t>
  </si>
  <si>
    <t>PLASTINDUSTRIA</t>
  </si>
  <si>
    <t>CL2067</t>
  </si>
  <si>
    <t>AMERAL</t>
  </si>
  <si>
    <t>CL2068</t>
  </si>
  <si>
    <t>UPASAC</t>
  </si>
  <si>
    <t>CL2069</t>
  </si>
  <si>
    <t>INDUSTRIAS EUROPEAS 1</t>
  </si>
  <si>
    <t>CL2070</t>
  </si>
  <si>
    <t>INDUSTRIAS PLASTICAS ASS</t>
  </si>
  <si>
    <t>CL2071</t>
  </si>
  <si>
    <t>INDUSTRIAS HAWAI 1</t>
  </si>
  <si>
    <t>CL2072</t>
  </si>
  <si>
    <t>INDUSTRIAS HAWAI 2</t>
  </si>
  <si>
    <t>CL2073</t>
  </si>
  <si>
    <t>LIMATAMBO (EDIFICIO CROMO)</t>
  </si>
  <si>
    <t>CL2074</t>
  </si>
  <si>
    <t>URB. JARDIN (EDIFICIO 28 DE JULIO)</t>
  </si>
  <si>
    <t>CL2075</t>
  </si>
  <si>
    <t>INDUSTRIAS EUROPEAS 2</t>
  </si>
  <si>
    <t>CL2076</t>
  </si>
  <si>
    <t>UTP 7</t>
  </si>
  <si>
    <t>CL2077</t>
  </si>
  <si>
    <t>INVERSIONES SAN BORJA (EDIF. TRAZO)</t>
  </si>
  <si>
    <t>CL2078</t>
  </si>
  <si>
    <t>EMPRESA COMERCIALIZADORA DE MINERALES 09 DE MARZO</t>
  </si>
  <si>
    <t>CL2079</t>
  </si>
  <si>
    <t>FUNDO SAN FERNANDO</t>
  </si>
  <si>
    <t>CL2080</t>
  </si>
  <si>
    <t>DAEWON SUSAN</t>
  </si>
  <si>
    <t>CL2081</t>
  </si>
  <si>
    <t>COSTEÑO ALIMENTOS</t>
  </si>
  <si>
    <t>CL2083</t>
  </si>
  <si>
    <t>LIMA GOLF CLUB</t>
  </si>
  <si>
    <t>CL2084</t>
  </si>
  <si>
    <t>INDUSTRIA DE GRASAS Y ACEITES</t>
  </si>
  <si>
    <t>CL2085</t>
  </si>
  <si>
    <t>ABA SINGER &amp; CIA.</t>
  </si>
  <si>
    <t>MOLINOR</t>
  </si>
  <si>
    <t>CASTILLO GONZALES LUIS FELIPE</t>
  </si>
  <si>
    <t>CL2088</t>
  </si>
  <si>
    <t>SUMINISTROS FERMAR</t>
  </si>
  <si>
    <t>CL2089</t>
  </si>
  <si>
    <t>COMPAÑIA AMERICANA DE CONSERVAS</t>
  </si>
  <si>
    <t>CL2091</t>
  </si>
  <si>
    <t>PLANTA PROCESADORA CAROLINA DEL SUR</t>
  </si>
  <si>
    <t>CL2092</t>
  </si>
  <si>
    <t>MOLINOS LOS ANGELES</t>
  </si>
  <si>
    <t>CL2093</t>
  </si>
  <si>
    <t>PLASTICOS BASICOS DE EXPORTACION</t>
  </si>
  <si>
    <t>CL2094</t>
  </si>
  <si>
    <t>CL2095</t>
  </si>
  <si>
    <t>SANTIAGO QUEIROLO 1</t>
  </si>
  <si>
    <t>CL2096</t>
  </si>
  <si>
    <t>SANTIAGO QUEIROLO 2</t>
  </si>
  <si>
    <t>CL2097</t>
  </si>
  <si>
    <t>AGRICOLA SANTIAGO QUEIROLO 1</t>
  </si>
  <si>
    <t>CL2098</t>
  </si>
  <si>
    <t>AGRICOLA SANTIAGO QUEIROLO 2</t>
  </si>
  <si>
    <t>CL2099</t>
  </si>
  <si>
    <t>INHOPE</t>
  </si>
  <si>
    <t>CL2100</t>
  </si>
  <si>
    <t>AVICOLA YUGOSLAVIA 2</t>
  </si>
  <si>
    <t>CL2101</t>
  </si>
  <si>
    <t>AVICOLA YUGOSLAVIA 3</t>
  </si>
  <si>
    <t>CL2103</t>
  </si>
  <si>
    <t>TELEFONICA DEL PERU 6</t>
  </si>
  <si>
    <t>CL2104</t>
  </si>
  <si>
    <t>TELEFONICA DEL PERU 7</t>
  </si>
  <si>
    <t>CL2105</t>
  </si>
  <si>
    <t>TELEFONICA DEL PERU 8</t>
  </si>
  <si>
    <t>CL2106</t>
  </si>
  <si>
    <t>TELEFONICA DEL PERU 9</t>
  </si>
  <si>
    <t>CL2108</t>
  </si>
  <si>
    <t>TELEFONICA DEL PERU 11</t>
  </si>
  <si>
    <t>CL2109</t>
  </si>
  <si>
    <t>TELEFONICA DEL PERU 12</t>
  </si>
  <si>
    <t>CL2111</t>
  </si>
  <si>
    <t>TELEFONICA DEL PERU 14</t>
  </si>
  <si>
    <t>CL2112</t>
  </si>
  <si>
    <t>TELEFONICA DEL PERU 15</t>
  </si>
  <si>
    <t>CL2113</t>
  </si>
  <si>
    <t>TELEFONICA DEL PERU 16</t>
  </si>
  <si>
    <t>CL2114</t>
  </si>
  <si>
    <t>TELEFONICA DEL PERU 17</t>
  </si>
  <si>
    <t>CL2115</t>
  </si>
  <si>
    <t>TELEFONICA DEL PERU 18</t>
  </si>
  <si>
    <t>CL2116</t>
  </si>
  <si>
    <t>TELEFONICA DEL PERU 19</t>
  </si>
  <si>
    <t>CL2117</t>
  </si>
  <si>
    <t>TELEFONICA DEL PERU 20</t>
  </si>
  <si>
    <t>CL2118</t>
  </si>
  <si>
    <t>TELEFONICA DEL PERU 21</t>
  </si>
  <si>
    <t>CL2119</t>
  </si>
  <si>
    <t>TELEFONICA DEL PERU 22</t>
  </si>
  <si>
    <t>CL2120</t>
  </si>
  <si>
    <t>TELEFONICA DEL PERU 23</t>
  </si>
  <si>
    <t>CL2121</t>
  </si>
  <si>
    <t>TELEFONICA DEL PERU 24</t>
  </si>
  <si>
    <t>CL2122</t>
  </si>
  <si>
    <t>MINERA LOS QUENUALES (COTONGA)</t>
  </si>
  <si>
    <t>CL2123</t>
  </si>
  <si>
    <t>EPS TACNA 1</t>
  </si>
  <si>
    <t>CL2124</t>
  </si>
  <si>
    <t>EPS TACNA 2</t>
  </si>
  <si>
    <t>G3A GRIFOS</t>
  </si>
  <si>
    <t>CL2050</t>
  </si>
  <si>
    <t>LANGOSTINERA CARDALITO</t>
  </si>
  <si>
    <t>HILADOS ESPECIALES DEL SUR</t>
  </si>
  <si>
    <t>CL2102</t>
  </si>
  <si>
    <t>BAHIA TRADING</t>
  </si>
  <si>
    <t>CL2126</t>
  </si>
  <si>
    <t>AGROLATINA 2</t>
  </si>
  <si>
    <t>CL2127</t>
  </si>
  <si>
    <t>NEGOCIOS AGROINDUSTRIALES LOS FERROLES 1</t>
  </si>
  <si>
    <t>CL2128</t>
  </si>
  <si>
    <t>NEGOCIOS AGROINDUSTRIALES LOS FERROLES 2</t>
  </si>
  <si>
    <t>CL2129</t>
  </si>
  <si>
    <t>CALIDAD PLASTICA</t>
  </si>
  <si>
    <t>CL2130</t>
  </si>
  <si>
    <t>GEKA CORP</t>
  </si>
  <si>
    <t>CL2131</t>
  </si>
  <si>
    <t>CORPORACION ADC 3</t>
  </si>
  <si>
    <t>JAYANCA FRUITS</t>
  </si>
  <si>
    <t>MOLINERA ANGIE</t>
  </si>
  <si>
    <t>CL2134</t>
  </si>
  <si>
    <t xml:space="preserve">ECOPP </t>
  </si>
  <si>
    <t>CL2135</t>
  </si>
  <si>
    <t>ESTILOS 2</t>
  </si>
  <si>
    <t>CL2136</t>
  </si>
  <si>
    <t>COUNTRY CLUB DE VILLA</t>
  </si>
  <si>
    <t>CL2137</t>
  </si>
  <si>
    <t>BRAEDT</t>
  </si>
  <si>
    <t>CL2138</t>
  </si>
  <si>
    <t>INDUSTRIA DE GRASAS Y ACEITES 2</t>
  </si>
  <si>
    <t>CL2140</t>
  </si>
  <si>
    <t>ESTILOS 3</t>
  </si>
  <si>
    <t>CL2141</t>
  </si>
  <si>
    <t>MNG TEXTILES 2</t>
  </si>
  <si>
    <t>CL2142</t>
  </si>
  <si>
    <t>PROMART - ATE</t>
  </si>
  <si>
    <t>CL2143</t>
  </si>
  <si>
    <t>CORPORACION TDN</t>
  </si>
  <si>
    <t>CL2144</t>
  </si>
  <si>
    <t>CERAMICOS PIURA</t>
  </si>
  <si>
    <t>CL2145</t>
  </si>
  <si>
    <t>CABLES ELECTRICOS BRANDE</t>
  </si>
  <si>
    <t>CL2146</t>
  </si>
  <si>
    <t>INTRADEVCO INDUSTRIAL 1</t>
  </si>
  <si>
    <t>CL2147</t>
  </si>
  <si>
    <t>INTRADEVCO INDUSTRIAL 2</t>
  </si>
  <si>
    <t>CL2148</t>
  </si>
  <si>
    <t>INTRADEVCO INDUSTRIAL 3</t>
  </si>
  <si>
    <t>CL2149</t>
  </si>
  <si>
    <t>INTRADEVCO INDUSTRIAL 4</t>
  </si>
  <si>
    <t>CL2150</t>
  </si>
  <si>
    <t>INTRADEVCO INDUSTRIAL 5</t>
  </si>
  <si>
    <t>CL2151</t>
  </si>
  <si>
    <t>INTRADEVCO INDUSTRIAL 6</t>
  </si>
  <si>
    <t>CL2152</t>
  </si>
  <si>
    <t>INTRADEVCO INDUSTRIAL 7</t>
  </si>
  <si>
    <t>CL2153</t>
  </si>
  <si>
    <t>INTRADEVCO INDUSTRIAL 8</t>
  </si>
  <si>
    <t>CL2156</t>
  </si>
  <si>
    <t>CL2157</t>
  </si>
  <si>
    <t>PESQUERA CENTINELA 5</t>
  </si>
  <si>
    <t>CL2158</t>
  </si>
  <si>
    <t>SIERRA ANTAPIT</t>
  </si>
  <si>
    <t>CL2159</t>
  </si>
  <si>
    <t>MINERA DEISI</t>
  </si>
  <si>
    <t>CL2160</t>
  </si>
  <si>
    <t>TREAM PERU</t>
  </si>
  <si>
    <t>CL2161</t>
  </si>
  <si>
    <t>SOCIEDAD INMOBILIARIA DEL PACIFICO</t>
  </si>
  <si>
    <t>CL2162</t>
  </si>
  <si>
    <t>TERMINALES PORTUARIOS PERUANOS</t>
  </si>
  <si>
    <t>CL2163</t>
  </si>
  <si>
    <t>AZA GRAPHIC PERU</t>
  </si>
  <si>
    <t>CL2164</t>
  </si>
  <si>
    <t>CONSORCIO LA PARCELA 1</t>
  </si>
  <si>
    <t>CL2165</t>
  </si>
  <si>
    <t>CONSORCIO LA PARCELA 2</t>
  </si>
  <si>
    <t>CL2166</t>
  </si>
  <si>
    <t>TRICOT FINE</t>
  </si>
  <si>
    <t>CL2167</t>
  </si>
  <si>
    <t>IMCO SERVICIOS</t>
  </si>
  <si>
    <t>CL2168</t>
  </si>
  <si>
    <t>MOLINO SAN NICOLAS</t>
  </si>
  <si>
    <t>CL2169</t>
  </si>
  <si>
    <t>MONT BLANC EXPORT</t>
  </si>
  <si>
    <t>CL2170</t>
  </si>
  <si>
    <t>MINERA TROY</t>
  </si>
  <si>
    <t>CL2171</t>
  </si>
  <si>
    <t>MOLINO SAN FERNANDO</t>
  </si>
  <si>
    <t>CL2172</t>
  </si>
  <si>
    <t>TEXTILES BUSTAMANTES</t>
  </si>
  <si>
    <t>CL2173</t>
  </si>
  <si>
    <t>JUAN BALLEN</t>
  </si>
  <si>
    <t>CL2174</t>
  </si>
  <si>
    <t>AJEPER 4</t>
  </si>
  <si>
    <t>CL2175</t>
  </si>
  <si>
    <t>CONST. E INMOBILIARIA AMERICA</t>
  </si>
  <si>
    <t>CL2176</t>
  </si>
  <si>
    <t>SHOUGANG HIERRO PERU (EL HIERRO)</t>
  </si>
  <si>
    <t>CL2178</t>
  </si>
  <si>
    <t>AVINKA - PLANTA ALIMENTOS</t>
  </si>
  <si>
    <t>CL2179</t>
  </si>
  <si>
    <t>AVINKA - INCUBADORA</t>
  </si>
  <si>
    <t>CL2180</t>
  </si>
  <si>
    <t>AVINKA - BENEFICIO</t>
  </si>
  <si>
    <t>AGROINDUSTRIAS AIB (ICA)</t>
  </si>
  <si>
    <t>AGRICOLA LOS MEDANOS</t>
  </si>
  <si>
    <t>AGRO-EMPAQUES SAFCO</t>
  </si>
  <si>
    <t>AGRO VICTORIA VILL</t>
  </si>
  <si>
    <t>CL0382</t>
  </si>
  <si>
    <t>SAN MATEO</t>
  </si>
  <si>
    <t>CL0870</t>
  </si>
  <si>
    <t>CL1149</t>
  </si>
  <si>
    <t>GANDULES</t>
  </si>
  <si>
    <t>CL1235</t>
  </si>
  <si>
    <t>LATERCER (LADRILLOS FORTES - CALLANCA)</t>
  </si>
  <si>
    <t>CL1478</t>
  </si>
  <si>
    <t>CL1490</t>
  </si>
  <si>
    <t>AGROINDUSTRIAS AIB (PLANTA MOTUPE)</t>
  </si>
  <si>
    <t>CL1698</t>
  </si>
  <si>
    <t>CL1739</t>
  </si>
  <si>
    <t>CL1813</t>
  </si>
  <si>
    <t>MOLINO CHICLAYO 1</t>
  </si>
  <si>
    <t>CL1814</t>
  </si>
  <si>
    <t>MOLINO CHICLAYO 2</t>
  </si>
  <si>
    <t>CL1815</t>
  </si>
  <si>
    <t>CL1816</t>
  </si>
  <si>
    <t>CL1829</t>
  </si>
  <si>
    <t>CL1869</t>
  </si>
  <si>
    <t>CL1870</t>
  </si>
  <si>
    <t>CL1871</t>
  </si>
  <si>
    <t>CL1894</t>
  </si>
  <si>
    <t>UTP 6</t>
  </si>
  <si>
    <t>CL1895</t>
  </si>
  <si>
    <t>CL1896</t>
  </si>
  <si>
    <t>CL1928</t>
  </si>
  <si>
    <t>SERVICIOS DE GRANOS Y MAQUILA 1</t>
  </si>
  <si>
    <t>CL1929</t>
  </si>
  <si>
    <t>SERVICIOS DE GRANOS Y MAQUILA 2</t>
  </si>
  <si>
    <t>CL1930</t>
  </si>
  <si>
    <t>AGRICOLA CERRO PRIETO</t>
  </si>
  <si>
    <t>CL1963</t>
  </si>
  <si>
    <t>CL1964</t>
  </si>
  <si>
    <t>CL1965</t>
  </si>
  <si>
    <t>CL1966</t>
  </si>
  <si>
    <t>CL1967</t>
  </si>
  <si>
    <t>AGROINDUSTRIAS AIB (PLANTA MOTUPE 2)</t>
  </si>
  <si>
    <t>CL2015</t>
  </si>
  <si>
    <t>CL2016</t>
  </si>
  <si>
    <t>SACOS EL AGUILA03</t>
  </si>
  <si>
    <t>CL2044</t>
  </si>
  <si>
    <t>PLANTACIONES DEL SOL</t>
  </si>
  <si>
    <t>CL2045</t>
  </si>
  <si>
    <t>CL2086</t>
  </si>
  <si>
    <t>CL2087</t>
  </si>
  <si>
    <t>CL2132</t>
  </si>
  <si>
    <t>CL2133</t>
  </si>
  <si>
    <t>CL2186</t>
  </si>
  <si>
    <t>PPFISH</t>
  </si>
  <si>
    <t>CL2187</t>
  </si>
  <si>
    <t>PROLIMSO</t>
  </si>
  <si>
    <t>CL2188</t>
  </si>
  <si>
    <t>ULTRA FRIO</t>
  </si>
  <si>
    <t>CL2189</t>
  </si>
  <si>
    <t>MEDROCK CORPORATION</t>
  </si>
  <si>
    <t>CL2190</t>
  </si>
  <si>
    <t>INTERBANK 2</t>
  </si>
  <si>
    <t>CL2191</t>
  </si>
  <si>
    <t>TINTORERIA PERU COLOR</t>
  </si>
  <si>
    <t>CL2192</t>
  </si>
  <si>
    <t>GRUPO LA REPUBLICA PUBLICACIONES 2</t>
  </si>
  <si>
    <t>CL2194</t>
  </si>
  <si>
    <t>CONTILATIN DEL PERU (LURIN)</t>
  </si>
  <si>
    <t>CL2195</t>
  </si>
  <si>
    <t>CONTILATIN DEL PERU (HUACA DEL SOL)</t>
  </si>
  <si>
    <t>CL2196</t>
  </si>
  <si>
    <t>LJM METALES</t>
  </si>
  <si>
    <t>CL2197</t>
  </si>
  <si>
    <t>HEAVEN PETROLEUM OPERATORS</t>
  </si>
  <si>
    <t>CL2198</t>
  </si>
  <si>
    <t>CAYNARACHI</t>
  </si>
  <si>
    <t>CL2199</t>
  </si>
  <si>
    <t>PILADORA REY LEON</t>
  </si>
  <si>
    <t>CL2200</t>
  </si>
  <si>
    <t>AGRICOLA ISPANA</t>
  </si>
  <si>
    <t>CL2201</t>
  </si>
  <si>
    <t>CIFARMA</t>
  </si>
  <si>
    <t>CL2202</t>
  </si>
  <si>
    <t>HOTEL RESTAURANT LA HACIENDA</t>
  </si>
  <si>
    <t>CL2203</t>
  </si>
  <si>
    <t>PERHUSAC CHICLAYO</t>
  </si>
  <si>
    <t>CL2204</t>
  </si>
  <si>
    <t>PERHUSAC LIMA</t>
  </si>
  <si>
    <t>CL2205</t>
  </si>
  <si>
    <t>CURPISCO</t>
  </si>
  <si>
    <t>CL2206</t>
  </si>
  <si>
    <t>BOEHLER</t>
  </si>
  <si>
    <t>CL2207</t>
  </si>
  <si>
    <t>LA PORTADA 1</t>
  </si>
  <si>
    <t>CL2208</t>
  </si>
  <si>
    <t>LA PORTADA 2</t>
  </si>
  <si>
    <t>CL2209</t>
  </si>
  <si>
    <t>AGROINDUSTRIA CASABLANCA 1</t>
  </si>
  <si>
    <t>CL2210</t>
  </si>
  <si>
    <t>AGROINDUSTRIA CASABLANCA 2</t>
  </si>
  <si>
    <t>CL2211</t>
  </si>
  <si>
    <t>AGROINDUSTRIA CASABLANCA 3</t>
  </si>
  <si>
    <t>CL2212</t>
  </si>
  <si>
    <t>AGROINDUSTRIA CASABLANCA 4</t>
  </si>
  <si>
    <t>CL2213</t>
  </si>
  <si>
    <t>AGROINDUSTRIA CASABLANCA 5</t>
  </si>
  <si>
    <t>CL2214</t>
  </si>
  <si>
    <t>EMPRESA PROCESADORA ALONSO</t>
  </si>
  <si>
    <t>CL2215</t>
  </si>
  <si>
    <t>RINTI</t>
  </si>
  <si>
    <t>CL2216</t>
  </si>
  <si>
    <t>CASA ANDINA  (LIMA)</t>
  </si>
  <si>
    <t>CL2217</t>
  </si>
  <si>
    <t>CASA ANDINA  (TRUJILLO)</t>
  </si>
  <si>
    <t>CL2218</t>
  </si>
  <si>
    <t>CASA ANDINA  (CHICLAYO)</t>
  </si>
  <si>
    <t>AGRICOLA PORTILLO</t>
  </si>
  <si>
    <t>OASIS OLIVES</t>
  </si>
  <si>
    <t>AGRICOLA MIRANDA</t>
  </si>
  <si>
    <t>CHTI</t>
  </si>
  <si>
    <t>CL0392</t>
  </si>
  <si>
    <t>EMPRESA ADMINISTRADORA CHUNGAR</t>
  </si>
  <si>
    <t>CL2193</t>
  </si>
  <si>
    <t>METALURGIA DEL FIERRO Y EL COBRE</t>
  </si>
  <si>
    <t>CL2224</t>
  </si>
  <si>
    <t>VILLA MARIA DEL TRIUNFO SALUD</t>
  </si>
  <si>
    <t>CL2225</t>
  </si>
  <si>
    <t>GRUPO CERAMICOS FORTALEZA</t>
  </si>
  <si>
    <t>CL2226</t>
  </si>
  <si>
    <t>PESQUERA DEL PACIFICO CENTRO 1</t>
  </si>
  <si>
    <t>CL2227</t>
  </si>
  <si>
    <t>PESQUERA DEL PACIFICO CENTRO 2</t>
  </si>
  <si>
    <t>CL2228</t>
  </si>
  <si>
    <t>PESQUERA CANTABRIA 1</t>
  </si>
  <si>
    <t>CL2229</t>
  </si>
  <si>
    <t>PESQUERA CANTABRIA 2</t>
  </si>
  <si>
    <t>CL2230</t>
  </si>
  <si>
    <t>TALSA</t>
  </si>
  <si>
    <t>CL2231</t>
  </si>
  <si>
    <t>CAMPOSOL 6</t>
  </si>
  <si>
    <t>CL2233</t>
  </si>
  <si>
    <t>EMPRESA MINERA FECMA</t>
  </si>
  <si>
    <t>CL2234</t>
  </si>
  <si>
    <t>MINERA SANTA MARIA</t>
  </si>
  <si>
    <t>CL2235</t>
  </si>
  <si>
    <t>ENVASES SAN NICOLAS</t>
  </si>
  <si>
    <t>CL2237</t>
  </si>
  <si>
    <t>VITALINE</t>
  </si>
  <si>
    <t>CL2238</t>
  </si>
  <si>
    <t>CAMAL FRIGORIFICO LURIN</t>
  </si>
  <si>
    <t>CL2239</t>
  </si>
  <si>
    <t>MOLICENTRO</t>
  </si>
  <si>
    <t>CL2240</t>
  </si>
  <si>
    <t>ZYL AGRO</t>
  </si>
  <si>
    <t>CL2241</t>
  </si>
  <si>
    <t>Y &amp; R AGRICOLA DUSHEDARE 1</t>
  </si>
  <si>
    <t>CL2242</t>
  </si>
  <si>
    <t>Y &amp; R AGRICOLA DUSHEDARE 2</t>
  </si>
  <si>
    <t>CL2243</t>
  </si>
  <si>
    <t>FRIOCENTER</t>
  </si>
  <si>
    <t>CL2244</t>
  </si>
  <si>
    <t>FROZEN FOODS</t>
  </si>
  <si>
    <t>CL2245</t>
  </si>
  <si>
    <t>MOLINOS &amp; CIA SEMPER</t>
  </si>
  <si>
    <t>CL2246</t>
  </si>
  <si>
    <t>INVERSIONES TORRECIUDAD</t>
  </si>
  <si>
    <t>CL2247</t>
  </si>
  <si>
    <t>FOSFORERA PERUANA</t>
  </si>
  <si>
    <t>CAMPOSOL 1</t>
  </si>
  <si>
    <t>CL0710</t>
  </si>
  <si>
    <t>ASR AGRICOLA</t>
  </si>
  <si>
    <t>ALVAC</t>
  </si>
  <si>
    <t>CL2223</t>
  </si>
  <si>
    <t>CALLAO SALUD</t>
  </si>
  <si>
    <t>CL2248</t>
  </si>
  <si>
    <t>ENERGIGAS (JAVIER PRADO)</t>
  </si>
  <si>
    <t>CL2249</t>
  </si>
  <si>
    <t>ENERGIGAS (VILLA EL SALVADOR)</t>
  </si>
  <si>
    <t>CL2250</t>
  </si>
  <si>
    <t>ENERGIGAS (LURÍN)</t>
  </si>
  <si>
    <t>CL2251</t>
  </si>
  <si>
    <t>ESSALUD LAZARTE</t>
  </si>
  <si>
    <t>CL2252</t>
  </si>
  <si>
    <t>ESSALUD VIRGEN DE LA PUERTA</t>
  </si>
  <si>
    <t>CL2253</t>
  </si>
  <si>
    <t>PESQUERA JADA</t>
  </si>
  <si>
    <t>CL2254</t>
  </si>
  <si>
    <t>FABRICA MARSAR</t>
  </si>
  <si>
    <t>CL2255</t>
  </si>
  <si>
    <t>CORPORACION ACEROS AREQUIPA</t>
  </si>
  <si>
    <t>CL2256</t>
  </si>
  <si>
    <t>FRECUENCIA LATINA CANAL 2</t>
  </si>
  <si>
    <t>CL2257</t>
  </si>
  <si>
    <t>UTP 8</t>
  </si>
  <si>
    <t>CL2263</t>
  </si>
  <si>
    <t>MOLINOS ESCALY</t>
  </si>
  <si>
    <t>AGRICOLA ISPANA 2</t>
  </si>
  <si>
    <t>SOCIEDAD AGRICOLA 3P</t>
  </si>
  <si>
    <t>CL2266</t>
  </si>
  <si>
    <t>MEGACENTRO LURÍN</t>
  </si>
  <si>
    <t>CL2267</t>
  </si>
  <si>
    <t>PLAZA VEA - ILO</t>
  </si>
  <si>
    <t>CL2268</t>
  </si>
  <si>
    <t>USIL 1</t>
  </si>
  <si>
    <t>CL2269</t>
  </si>
  <si>
    <t>USIL 2</t>
  </si>
  <si>
    <t>CL2270</t>
  </si>
  <si>
    <t>USIL 3</t>
  </si>
  <si>
    <t>CL2271</t>
  </si>
  <si>
    <t>AJEPER (AYACUCHO)</t>
  </si>
  <si>
    <t>CL2272</t>
  </si>
  <si>
    <t>GAM CORP</t>
  </si>
  <si>
    <t>CL2273</t>
  </si>
  <si>
    <t>IDEMSAC</t>
  </si>
  <si>
    <t>CL2274</t>
  </si>
  <si>
    <t>FIBRAS QUIMICAS INDUSTRIALES</t>
  </si>
  <si>
    <t>CL2275</t>
  </si>
  <si>
    <t>ALIMENTOS CIELO 1</t>
  </si>
  <si>
    <t>CL2276</t>
  </si>
  <si>
    <t>ALIMENTOS CIELO 2</t>
  </si>
  <si>
    <t>CL2277</t>
  </si>
  <si>
    <t>MAPFRE</t>
  </si>
  <si>
    <t>CL2278</t>
  </si>
  <si>
    <t>CERAMICOS PAKAMUROS</t>
  </si>
  <si>
    <t>CL2279</t>
  </si>
  <si>
    <t>DON POLLO TROPICAL 1</t>
  </si>
  <si>
    <t>CL2280</t>
  </si>
  <si>
    <t>DON POLLO TROPICAL 2</t>
  </si>
  <si>
    <t>CL1758</t>
  </si>
  <si>
    <t>UNIVERSIDAD PERUANA UNION</t>
  </si>
  <si>
    <t>CL2222</t>
  </si>
  <si>
    <t>PROLAN 2</t>
  </si>
  <si>
    <t>CL2258</t>
  </si>
  <si>
    <t>ASOCIACION PERUANO JAPONESA 1</t>
  </si>
  <si>
    <t>CL2259</t>
  </si>
  <si>
    <t>ASOCIACION PERUANO JAPONESA 2</t>
  </si>
  <si>
    <t>CL2260</t>
  </si>
  <si>
    <t>DREAMS CORPORATION</t>
  </si>
  <si>
    <t>CL2261</t>
  </si>
  <si>
    <t>ASOCIACION ESTADIO LA UNION</t>
  </si>
  <si>
    <t>CL2262</t>
  </si>
  <si>
    <t>INPROPLAST</t>
  </si>
  <si>
    <t>CL2282</t>
  </si>
  <si>
    <t>BRITANICO 1</t>
  </si>
  <si>
    <t>CL2286</t>
  </si>
  <si>
    <t>AGRICOLA Y GANADERA CHAVIN DE HUANTAR 1</t>
  </si>
  <si>
    <t>CL2287</t>
  </si>
  <si>
    <t>AGRICOLA Y GANADERA CHAVIN DE HUANTAR 2</t>
  </si>
  <si>
    <t>CL2288</t>
  </si>
  <si>
    <t>FIGTUR</t>
  </si>
  <si>
    <t>CL2289</t>
  </si>
  <si>
    <t>CO. ESTRELLA DEL PERU</t>
  </si>
  <si>
    <t>CL2290</t>
  </si>
  <si>
    <t>CARTONPLAST</t>
  </si>
  <si>
    <t>CL2291</t>
  </si>
  <si>
    <t>ENVASES Y ENVOLTURAS</t>
  </si>
  <si>
    <t>CL2292</t>
  </si>
  <si>
    <t>FABRICA PERUANA DE ETERNIT 2</t>
  </si>
  <si>
    <t>CL2293</t>
  </si>
  <si>
    <t>SOLPACK</t>
  </si>
  <si>
    <t>CL2294</t>
  </si>
  <si>
    <t>ILKO PERU</t>
  </si>
  <si>
    <t>CL2295</t>
  </si>
  <si>
    <t>POLINPLAST S.A.C.</t>
  </si>
  <si>
    <t>CL2296</t>
  </si>
  <si>
    <t>MOLINO SAN MIGUEL</t>
  </si>
  <si>
    <t>CL2297</t>
  </si>
  <si>
    <t>CL2298</t>
  </si>
  <si>
    <t>EMC GREEN GROUP</t>
  </si>
  <si>
    <t>CL2299</t>
  </si>
  <si>
    <t>LOS RANCHOS 5</t>
  </si>
  <si>
    <t>CL2300</t>
  </si>
  <si>
    <t>LOS RANCHOS 6</t>
  </si>
  <si>
    <t>CL2301</t>
  </si>
  <si>
    <t>AGROPESCA DEL PERU</t>
  </si>
  <si>
    <t>CL2302</t>
  </si>
  <si>
    <t>INVERSIONES LOS CEREZOS</t>
  </si>
  <si>
    <t>CL2303</t>
  </si>
  <si>
    <t>ISLA BELLA</t>
  </si>
  <si>
    <t>CL2304</t>
  </si>
  <si>
    <t>BAHIA NORTE</t>
  </si>
  <si>
    <t>CL2305</t>
  </si>
  <si>
    <t>FLORIDABLANCA</t>
  </si>
  <si>
    <t>CL2306</t>
  </si>
  <si>
    <t>VISTA GOLD</t>
  </si>
  <si>
    <t>AGRICOLA PAMPA BAJA</t>
  </si>
  <si>
    <t>TEXTILE SOURCING COMPANY</t>
  </si>
  <si>
    <t>CULTIVOS ECOLOGICOS DEL PERU</t>
  </si>
  <si>
    <t>PLASTICOS ICA</t>
  </si>
  <si>
    <t>AGRICOLA CHALLAPAMPA</t>
  </si>
  <si>
    <t>CORPORACION AGRICOLA MILAGRITOS</t>
  </si>
  <si>
    <t>BUENA VISTA</t>
  </si>
  <si>
    <t>ALPA SWEET</t>
  </si>
  <si>
    <t>CL2315</t>
  </si>
  <si>
    <t>SHAHUINDO</t>
  </si>
  <si>
    <t>CL2317</t>
  </si>
  <si>
    <t>EUROTUBO 1</t>
  </si>
  <si>
    <t>CL2318</t>
  </si>
  <si>
    <t>EUROTUBO 2</t>
  </si>
  <si>
    <t>CL2319</t>
  </si>
  <si>
    <t>MOLINO SAMAN</t>
  </si>
  <si>
    <t>CL2320</t>
  </si>
  <si>
    <t>MOLINO SANTA CATALINA</t>
  </si>
  <si>
    <t>CL2321</t>
  </si>
  <si>
    <t>TUBERIAS PLASTICAS</t>
  </si>
  <si>
    <t>CL2322</t>
  </si>
  <si>
    <t>MOLICENTRO 2</t>
  </si>
  <si>
    <t>CL2323</t>
  </si>
  <si>
    <t>MIRAGE HOLDING</t>
  </si>
  <si>
    <t>CL2324</t>
  </si>
  <si>
    <t>POMICA PERU</t>
  </si>
  <si>
    <t>CL2325</t>
  </si>
  <si>
    <t>DURO ALTO</t>
  </si>
  <si>
    <t>CL2326</t>
  </si>
  <si>
    <t>AGRICOLA SOL DE VILLACURI</t>
  </si>
  <si>
    <t>CL2327</t>
  </si>
  <si>
    <t>YOBEL SUPPLY CHAIN MANAGEMENT 2</t>
  </si>
  <si>
    <t>CL2329</t>
  </si>
  <si>
    <t>INDUSTRIAS NETTALCO 2</t>
  </si>
  <si>
    <t>CL2330</t>
  </si>
  <si>
    <t>EL MOLINO DEL AGRICULTOR</t>
  </si>
  <si>
    <t>CL2331</t>
  </si>
  <si>
    <t>PLAZA VEA - VILLA MARÍA DEL TRIUNFO</t>
  </si>
  <si>
    <t>CL2332</t>
  </si>
  <si>
    <t>PLAZA VEA - DOS DE MAYO</t>
  </si>
  <si>
    <t>CL2333</t>
  </si>
  <si>
    <t>PLAZA VEA - PARDO</t>
  </si>
  <si>
    <t>CL2334</t>
  </si>
  <si>
    <t>VIVANDA - ASIA</t>
  </si>
  <si>
    <t>CL2335</t>
  </si>
  <si>
    <t>PLAZA VEA - VALLE HERMOSO</t>
  </si>
  <si>
    <t>CL2336</t>
  </si>
  <si>
    <t>PLAZA VEA - LA PLACITA</t>
  </si>
  <si>
    <t>CL2337</t>
  </si>
  <si>
    <t>PLAZA VEA - EL AGUSTINO</t>
  </si>
  <si>
    <t>CL2338</t>
  </si>
  <si>
    <t>OESCHLE - MIRAFLORES</t>
  </si>
  <si>
    <t>CL2339</t>
  </si>
  <si>
    <t>CLINICA SAN FELIPE 1</t>
  </si>
  <si>
    <t>CL2340</t>
  </si>
  <si>
    <t>CLINICA SAN FELIPE 2</t>
  </si>
  <si>
    <t>PAN AMERICAN SILVER HUARON</t>
  </si>
  <si>
    <t>CL0514</t>
  </si>
  <si>
    <t>CL2283</t>
  </si>
  <si>
    <t>BRITANICO 2</t>
  </si>
  <si>
    <t>CL2284</t>
  </si>
  <si>
    <t>BRITANICO 3</t>
  </si>
  <si>
    <t>CL2285</t>
  </si>
  <si>
    <t>BRITANICO 4</t>
  </si>
  <si>
    <t>CL2341</t>
  </si>
  <si>
    <t>DHP METALS</t>
  </si>
  <si>
    <t>CL2342</t>
  </si>
  <si>
    <t>LINEA PET PERU</t>
  </si>
  <si>
    <t>CL2343</t>
  </si>
  <si>
    <t>MI CAUTIVO DE AYABACA</t>
  </si>
  <si>
    <t>CL2344</t>
  </si>
  <si>
    <t>AGROINDUSTRIAS HUARAL</t>
  </si>
  <si>
    <t>CL2345</t>
  </si>
  <si>
    <t>ARCOR DE PERU</t>
  </si>
  <si>
    <t>CL2348</t>
  </si>
  <si>
    <t>PULPAGRO 1</t>
  </si>
  <si>
    <t>CL2349</t>
  </si>
  <si>
    <t>PULPAGRO 2</t>
  </si>
  <si>
    <t>CL2350</t>
  </si>
  <si>
    <t>AMERICA TV 2</t>
  </si>
  <si>
    <t>CL2351</t>
  </si>
  <si>
    <t>AMERICA TV 3</t>
  </si>
  <si>
    <t>CL2352</t>
  </si>
  <si>
    <t>COLEGIO VILLA MARIA LA PLANICIE</t>
  </si>
  <si>
    <t>CL2353</t>
  </si>
  <si>
    <t>MEGABANDA</t>
  </si>
  <si>
    <t>CL2354</t>
  </si>
  <si>
    <t>MEGACENTRO LURÍN 2</t>
  </si>
  <si>
    <t>CL2355</t>
  </si>
  <si>
    <t>AGROINDUSTRIA MHIL</t>
  </si>
  <si>
    <t>CL2356</t>
  </si>
  <si>
    <t>LADRILLERA CHOQUE</t>
  </si>
  <si>
    <t>CL2357</t>
  </si>
  <si>
    <t>LADRILLERA VITOR</t>
  </si>
  <si>
    <t>CL2358</t>
  </si>
  <si>
    <t>UTP 9</t>
  </si>
  <si>
    <t>CL2362</t>
  </si>
  <si>
    <t>LA AZULITA</t>
  </si>
  <si>
    <t>CL2363</t>
  </si>
  <si>
    <t>SARPLAST PERU</t>
  </si>
  <si>
    <t>CL2364</t>
  </si>
  <si>
    <t>PROAGRO FUNDO SAN JORGE</t>
  </si>
  <si>
    <t>CL2365</t>
  </si>
  <si>
    <t>PROAGRO FUNDO QOLQA</t>
  </si>
  <si>
    <t>CL2366</t>
  </si>
  <si>
    <t>ASTUVILCA FLORES JESUS</t>
  </si>
  <si>
    <t>CL2367</t>
  </si>
  <si>
    <t>INDUSTRIAS BIOACUATICAS TALARA</t>
  </si>
  <si>
    <t>CL2368</t>
  </si>
  <si>
    <t>NEGOCIACION PRESTANCIA</t>
  </si>
  <si>
    <t>ALGECIRAS RENTA COMERCIAL Y DE OFICINAS DEL PERU 6</t>
  </si>
  <si>
    <t>ALGECIRAS RENTA COMERCIAL Y DE OFICINAS DEL PERU 7</t>
  </si>
  <si>
    <t>PRIMAX 8</t>
  </si>
  <si>
    <t>PRIMAX 9</t>
  </si>
  <si>
    <t>PRIMAX 10</t>
  </si>
  <si>
    <t>COEL</t>
  </si>
  <si>
    <t>CL0600</t>
  </si>
  <si>
    <t>CL0618</t>
  </si>
  <si>
    <t>CL0712</t>
  </si>
  <si>
    <t>CL1589</t>
  </si>
  <si>
    <t>CL1747</t>
  </si>
  <si>
    <t>CL1748</t>
  </si>
  <si>
    <t>CL1790</t>
  </si>
  <si>
    <t>LA HACIENDA</t>
  </si>
  <si>
    <t>CL1791</t>
  </si>
  <si>
    <t>CL1882</t>
  </si>
  <si>
    <t>CL1912</t>
  </si>
  <si>
    <t>CL2023</t>
  </si>
  <si>
    <t>CL2024</t>
  </si>
  <si>
    <t>CL2025</t>
  </si>
  <si>
    <t>CL2026</t>
  </si>
  <si>
    <t>CL2027</t>
  </si>
  <si>
    <t>CL2055</t>
  </si>
  <si>
    <t>CL2056</t>
  </si>
  <si>
    <t>PLANTACIONES DEL SOL 2</t>
  </si>
  <si>
    <t>CL2057</t>
  </si>
  <si>
    <t>ESPONDA PRECIADO MANOLO ALFREDO</t>
  </si>
  <si>
    <t>CL2125</t>
  </si>
  <si>
    <t>GLOBAL CROPS</t>
  </si>
  <si>
    <t>CL2154</t>
  </si>
  <si>
    <t>PRECOR</t>
  </si>
  <si>
    <t>CL2155</t>
  </si>
  <si>
    <t>ORMEÑO AGRO</t>
  </si>
  <si>
    <t>CL2181</t>
  </si>
  <si>
    <t>AGRICOLA ANDREA</t>
  </si>
  <si>
    <t>CL2182</t>
  </si>
  <si>
    <t>AGRICOLA 2M</t>
  </si>
  <si>
    <t>CL2183</t>
  </si>
  <si>
    <t>CL2184</t>
  </si>
  <si>
    <t>CL2185</t>
  </si>
  <si>
    <t>CL2219</t>
  </si>
  <si>
    <t>CL2220</t>
  </si>
  <si>
    <t>CL2221</t>
  </si>
  <si>
    <t>CL2264</t>
  </si>
  <si>
    <t>CL2265</t>
  </si>
  <si>
    <t>CL2307</t>
  </si>
  <si>
    <t>CL2308</t>
  </si>
  <si>
    <t>CL2309</t>
  </si>
  <si>
    <t>CL2310</t>
  </si>
  <si>
    <t>CL2311</t>
  </si>
  <si>
    <t>CL2312</t>
  </si>
  <si>
    <t>CL2313</t>
  </si>
  <si>
    <t>CL2314</t>
  </si>
  <si>
    <t>CL2359</t>
  </si>
  <si>
    <t>TRAPANI CULTIVARES PERU</t>
  </si>
  <si>
    <t>CL2360</t>
  </si>
  <si>
    <t>NEWTON COLLEGE</t>
  </si>
  <si>
    <t>CL2361</t>
  </si>
  <si>
    <t>CORPORACION AGROEXPORTICA</t>
  </si>
  <si>
    <t>CORPORACION PYX</t>
  </si>
  <si>
    <t>CL2346</t>
  </si>
  <si>
    <t>FRIO LA MERCED</t>
  </si>
  <si>
    <t>CL2347</t>
  </si>
  <si>
    <t>MOLINOS CALCAREOS</t>
  </si>
  <si>
    <t>CL2370</t>
  </si>
  <si>
    <t>AGRICOLA PAMPA BAJA 2</t>
  </si>
  <si>
    <t>CL2371</t>
  </si>
  <si>
    <t>EPS TACNA 3</t>
  </si>
  <si>
    <t>CL2372</t>
  </si>
  <si>
    <t>INDUTEXA</t>
  </si>
  <si>
    <t>CL2373</t>
  </si>
  <si>
    <t>LADRILLERA M.V.F.</t>
  </si>
  <si>
    <t>CL2374</t>
  </si>
  <si>
    <t>SUPERMERCADOS PERUANOS 2</t>
  </si>
  <si>
    <t>CL2375</t>
  </si>
  <si>
    <t>SCIPION</t>
  </si>
  <si>
    <t>CL2376</t>
  </si>
  <si>
    <t>CLOROX PERU 1</t>
  </si>
  <si>
    <t>CL2382</t>
  </si>
  <si>
    <t>DESTIVIN</t>
  </si>
  <si>
    <t>CL2383</t>
  </si>
  <si>
    <t>AGROLATINA 3</t>
  </si>
  <si>
    <t>CL2385</t>
  </si>
  <si>
    <t>INVERSIONES AGRICOLAS OLMOS II</t>
  </si>
  <si>
    <t>CL2387</t>
  </si>
  <si>
    <t>PACIFIC PACKING GROUP</t>
  </si>
  <si>
    <t>CL2388</t>
  </si>
  <si>
    <t>BELMOND PERU</t>
  </si>
  <si>
    <t>CL2389</t>
  </si>
  <si>
    <t>CERTIMIN</t>
  </si>
  <si>
    <t>CL2390</t>
  </si>
  <si>
    <t>JOCKEY CLUB MONTERRICO</t>
  </si>
  <si>
    <t>CL2391</t>
  </si>
  <si>
    <t>JOCKEY CLUB DERBY</t>
  </si>
  <si>
    <t>CL2392</t>
  </si>
  <si>
    <t>NESTLÉ ATE</t>
  </si>
  <si>
    <t>CL2394</t>
  </si>
  <si>
    <t>PROCESADORA &amp; COMERCIALIZADORA DELGADO</t>
  </si>
  <si>
    <t>CL2395</t>
  </si>
  <si>
    <t>UNIVERSIDAD NACIONAL SAN LUIS GONZAGA DE ICA</t>
  </si>
  <si>
    <t>CL2396</t>
  </si>
  <si>
    <t>IMPRESIONES PLASTICAS</t>
  </si>
  <si>
    <t>CL2397</t>
  </si>
  <si>
    <t>FIEST &amp; RIVA</t>
  </si>
  <si>
    <t>CL2398</t>
  </si>
  <si>
    <t>CONGELADOS DANA</t>
  </si>
  <si>
    <t>Número de Usuarios Libres y Puntos de Suministro</t>
  </si>
  <si>
    <t>Tipo</t>
  </si>
  <si>
    <t>Empresa</t>
  </si>
  <si>
    <t>Nº de Puntos de Suministro</t>
  </si>
  <si>
    <t>Generadora</t>
  </si>
  <si>
    <t>C.H. Tingo</t>
  </si>
  <si>
    <t>Celepsa</t>
  </si>
  <si>
    <t>Egasa</t>
  </si>
  <si>
    <t>Egemsa</t>
  </si>
  <si>
    <t>Egesur</t>
  </si>
  <si>
    <t>Electroperú</t>
  </si>
  <si>
    <t>Enel Generación Perú</t>
  </si>
  <si>
    <t>Enel Generación Piura</t>
  </si>
  <si>
    <t>Engie</t>
  </si>
  <si>
    <t>Fénix Power</t>
  </si>
  <si>
    <t>Huanchor</t>
  </si>
  <si>
    <t>Huaura Power Group</t>
  </si>
  <si>
    <t>Inland</t>
  </si>
  <si>
    <t>Kallpa</t>
  </si>
  <si>
    <t>Orazul Energy Perú</t>
  </si>
  <si>
    <t>San Gabán</t>
  </si>
  <si>
    <t>SDF Energía</t>
  </si>
  <si>
    <t>Shougesa</t>
  </si>
  <si>
    <t>Statkraft</t>
  </si>
  <si>
    <t>Termochilca</t>
  </si>
  <si>
    <t>Termoselva</t>
  </si>
  <si>
    <t>Total Generadores</t>
  </si>
  <si>
    <t>Distribuidora</t>
  </si>
  <si>
    <t>Coelvisac</t>
  </si>
  <si>
    <t>Electro Dunas</t>
  </si>
  <si>
    <t>Electro Oriente</t>
  </si>
  <si>
    <t>Electro Sur Este</t>
  </si>
  <si>
    <t>Electrocentro</t>
  </si>
  <si>
    <t>Electronoroeste</t>
  </si>
  <si>
    <t>Electronorte</t>
  </si>
  <si>
    <t>Electrosur</t>
  </si>
  <si>
    <t>Enel Distribución Perú</t>
  </si>
  <si>
    <t>Hidrandina</t>
  </si>
  <si>
    <t>Seal</t>
  </si>
  <si>
    <t>Total Distribuidores</t>
  </si>
  <si>
    <t>Total General</t>
  </si>
  <si>
    <t>Número de Puntos de Suministro por Actividad Económica</t>
  </si>
  <si>
    <t>Actividad</t>
  </si>
  <si>
    <t>Comercio</t>
  </si>
  <si>
    <t>Otros</t>
  </si>
  <si>
    <t>Alimentos</t>
  </si>
  <si>
    <t>Agroindustria</t>
  </si>
  <si>
    <t>Minería</t>
  </si>
  <si>
    <t>Vidrios, cauchos y plásticos</t>
  </si>
  <si>
    <t>Textiles</t>
  </si>
  <si>
    <t>Pesquería</t>
  </si>
  <si>
    <t>Químicos</t>
  </si>
  <si>
    <t>Bebidas</t>
  </si>
  <si>
    <t>Construcción</t>
  </si>
  <si>
    <t>Cementos</t>
  </si>
  <si>
    <t>Cerámicos</t>
  </si>
  <si>
    <t>Fundición</t>
  </si>
  <si>
    <t>Papel</t>
  </si>
  <si>
    <t>Transporte</t>
  </si>
  <si>
    <t>Hidrocarburos</t>
  </si>
  <si>
    <t>Bancos y financieras</t>
  </si>
  <si>
    <t>Industria Metalúrgica</t>
  </si>
  <si>
    <t>Saneamiento</t>
  </si>
  <si>
    <t>Cables</t>
  </si>
  <si>
    <t>Número de Puntos de Suministro por Nivel de Tensión</t>
  </si>
  <si>
    <t>Tipo de Empresa</t>
  </si>
  <si>
    <t>Nivel de Tensión</t>
  </si>
  <si>
    <t>Distribuidores</t>
  </si>
  <si>
    <t>Generadores</t>
  </si>
  <si>
    <t>1 kV &lt; MT &lt; 30 kV</t>
  </si>
  <si>
    <t>MAT &gt; 138 kV</t>
  </si>
  <si>
    <t>Gráfico 1.1</t>
  </si>
  <si>
    <t>Ventas de Energía por Empresa Suministradora</t>
  </si>
  <si>
    <t>Energía</t>
  </si>
  <si>
    <t>Porcentaje</t>
  </si>
  <si>
    <t>Total general</t>
  </si>
  <si>
    <t>Ventas de Energía por Tipo de Empresa</t>
  </si>
  <si>
    <t>ventas</t>
  </si>
  <si>
    <t>%</t>
  </si>
  <si>
    <t>G</t>
  </si>
  <si>
    <t>D</t>
  </si>
  <si>
    <t>Gráfico 1.2</t>
  </si>
  <si>
    <t>Ventas de Energía por Actividad Económica</t>
  </si>
  <si>
    <t>Gráfico 1.3</t>
  </si>
  <si>
    <t>Ventas de Energía por Nivel de Tensión</t>
  </si>
  <si>
    <t>Ventas</t>
  </si>
  <si>
    <t>Puntos de Suministro</t>
  </si>
  <si>
    <t>MT</t>
  </si>
  <si>
    <t>AT</t>
  </si>
  <si>
    <t>MAT</t>
  </si>
  <si>
    <t>% Consumo de Energía</t>
  </si>
  <si>
    <t>% Puntos de Suministro</t>
  </si>
  <si>
    <t>Ventas (MW.h)</t>
  </si>
  <si>
    <t>Distribuidor</t>
  </si>
  <si>
    <t>Generador</t>
  </si>
  <si>
    <t>Total MT</t>
  </si>
  <si>
    <t>Total AT</t>
  </si>
  <si>
    <t>Total MAT</t>
  </si>
  <si>
    <t xml:space="preserve">Distribuidores </t>
  </si>
  <si>
    <t xml:space="preserve">Generadores    </t>
  </si>
  <si>
    <t>Precios Medios Libres (ctm S/ / kW.h)</t>
  </si>
  <si>
    <t>Precio  Medio</t>
  </si>
  <si>
    <t xml:space="preserve">Más Alto </t>
  </si>
  <si>
    <t>Más Bajo</t>
  </si>
  <si>
    <t>Precio Medio por Suministrador</t>
  </si>
  <si>
    <t>Precio Medio Libre Total</t>
  </si>
  <si>
    <t>Precio Regulado en Barra Lima</t>
  </si>
  <si>
    <t>Precios Medios (ctm S/ / kW.h)</t>
  </si>
  <si>
    <t>Gráfico 2.2</t>
  </si>
  <si>
    <t>Mineria sin SPCC</t>
  </si>
  <si>
    <t>Precio Medio por Actividad</t>
  </si>
  <si>
    <t>Gráfico 2.3</t>
  </si>
  <si>
    <t>P.M. Libre de Energía por Nivel de Tensión</t>
  </si>
  <si>
    <t>Nivel Tensión</t>
  </si>
  <si>
    <t>Sin SPCC</t>
  </si>
  <si>
    <t>Gráfico 2.4</t>
  </si>
  <si>
    <t>NIVEL ENTREGA</t>
  </si>
  <si>
    <t>Tipo Empresa</t>
  </si>
  <si>
    <t>Precio Medio de Energía</t>
  </si>
  <si>
    <t>Precio Medio de Potencia</t>
  </si>
  <si>
    <t>Total</t>
  </si>
  <si>
    <t>Total Sin SPCC</t>
  </si>
  <si>
    <t>Precio Medio</t>
  </si>
  <si>
    <t>Precio Medio del Mercado Libre</t>
  </si>
  <si>
    <t>Gráfico 2.5</t>
  </si>
  <si>
    <t>Mes</t>
  </si>
  <si>
    <t>Mercado Libre</t>
  </si>
  <si>
    <t>Regulado en Barra Lima</t>
  </si>
  <si>
    <t>Variación</t>
  </si>
  <si>
    <t xml:space="preserve">MT </t>
  </si>
  <si>
    <t xml:space="preserve">Total </t>
  </si>
  <si>
    <t xml:space="preserve">AT </t>
  </si>
  <si>
    <t>FECHA</t>
  </si>
  <si>
    <t>HORA</t>
  </si>
  <si>
    <t>00:15</t>
  </si>
  <si>
    <t>00:30</t>
  </si>
  <si>
    <t>00:45</t>
  </si>
  <si>
    <t>01:00</t>
  </si>
  <si>
    <t>01:15</t>
  </si>
  <si>
    <t>01:30</t>
  </si>
  <si>
    <t>01:45</t>
  </si>
  <si>
    <t>02:00</t>
  </si>
  <si>
    <t>02:15</t>
  </si>
  <si>
    <t>02:30</t>
  </si>
  <si>
    <t>02:45</t>
  </si>
  <si>
    <t>03:00</t>
  </si>
  <si>
    <t>03:15</t>
  </si>
  <si>
    <t>Fecha Maxima Demanda</t>
  </si>
  <si>
    <t>03:30</t>
  </si>
  <si>
    <t>03:45</t>
  </si>
  <si>
    <t>04:00</t>
  </si>
  <si>
    <t>04:15</t>
  </si>
  <si>
    <t>04:30</t>
  </si>
  <si>
    <t>04:45</t>
  </si>
  <si>
    <t>05:00</t>
  </si>
  <si>
    <t>Evolución de la Máxima Demanda (MW)</t>
  </si>
  <si>
    <t>05:15</t>
  </si>
  <si>
    <t>05:30</t>
  </si>
  <si>
    <t>05:45</t>
  </si>
  <si>
    <t>06:00</t>
  </si>
  <si>
    <t>06:15</t>
  </si>
  <si>
    <t>06:30</t>
  </si>
  <si>
    <t>06:45</t>
  </si>
  <si>
    <t>07:00</t>
  </si>
  <si>
    <t>07:15</t>
  </si>
  <si>
    <t>07:30</t>
  </si>
  <si>
    <t>07:45</t>
  </si>
  <si>
    <t>08:00</t>
  </si>
  <si>
    <t>08:15</t>
  </si>
  <si>
    <t>08:30</t>
  </si>
  <si>
    <t>08:45</t>
  </si>
  <si>
    <t>09:00</t>
  </si>
  <si>
    <t>09:15</t>
  </si>
  <si>
    <t>09:30</t>
  </si>
  <si>
    <t>09:45</t>
  </si>
  <si>
    <t>10:00</t>
  </si>
  <si>
    <t>10:15</t>
  </si>
  <si>
    <t>10:30</t>
  </si>
  <si>
    <t>10:45</t>
  </si>
  <si>
    <t>11:00</t>
  </si>
  <si>
    <t>11:15</t>
  </si>
  <si>
    <t>11:30</t>
  </si>
  <si>
    <t>11:45</t>
  </si>
  <si>
    <t>12:00</t>
  </si>
  <si>
    <t>12:15</t>
  </si>
  <si>
    <t>12:30</t>
  </si>
  <si>
    <t>12:45</t>
  </si>
  <si>
    <t>13:00</t>
  </si>
  <si>
    <t>13:15</t>
  </si>
  <si>
    <t>13:30</t>
  </si>
  <si>
    <t>13:45</t>
  </si>
  <si>
    <t>14:00</t>
  </si>
  <si>
    <t>14:15</t>
  </si>
  <si>
    <t>14:30</t>
  </si>
  <si>
    <t>14:45</t>
  </si>
  <si>
    <t>15:00</t>
  </si>
  <si>
    <t>15:15</t>
  </si>
  <si>
    <t>15:30</t>
  </si>
  <si>
    <t>15:45</t>
  </si>
  <si>
    <t>16:00</t>
  </si>
  <si>
    <t>16:15</t>
  </si>
  <si>
    <t>16:30</t>
  </si>
  <si>
    <t>16:45</t>
  </si>
  <si>
    <t>17:00</t>
  </si>
  <si>
    <t>17:15</t>
  </si>
  <si>
    <t>17:30</t>
  </si>
  <si>
    <t>17:45</t>
  </si>
  <si>
    <t>18:00</t>
  </si>
  <si>
    <t>18:15</t>
  </si>
  <si>
    <t>18:30</t>
  </si>
  <si>
    <t>18:45</t>
  </si>
  <si>
    <t>19:00</t>
  </si>
  <si>
    <t>19:15</t>
  </si>
  <si>
    <t>19:30</t>
  </si>
  <si>
    <t>19:45</t>
  </si>
  <si>
    <t>20:00</t>
  </si>
  <si>
    <t>20:15</t>
  </si>
  <si>
    <t>20:30</t>
  </si>
  <si>
    <t>20:45</t>
  </si>
  <si>
    <t>21:00</t>
  </si>
  <si>
    <t>21:15</t>
  </si>
  <si>
    <t>21:30</t>
  </si>
  <si>
    <t>21:45</t>
  </si>
  <si>
    <t>22:00</t>
  </si>
  <si>
    <t>22:15</t>
  </si>
  <si>
    <t>22:30</t>
  </si>
  <si>
    <t>22:45</t>
  </si>
  <si>
    <t>23:00</t>
  </si>
  <si>
    <t>23:15</t>
  </si>
  <si>
    <t>23:30</t>
  </si>
  <si>
    <t>23:45</t>
  </si>
  <si>
    <t>00:00</t>
  </si>
  <si>
    <t>Potencias Promedios</t>
  </si>
  <si>
    <t>Nota:</t>
  </si>
  <si>
    <t>Fecha</t>
  </si>
  <si>
    <t>Gráfico 3.2</t>
  </si>
  <si>
    <t>Función a los Puntos de Suministros</t>
  </si>
  <si>
    <t>Referidos a Barra de Entrega</t>
  </si>
  <si>
    <t>Rangos de FC</t>
  </si>
  <si>
    <t>Precio Medio (ctm S/ /kW.h)</t>
  </si>
  <si>
    <t>GW.h</t>
  </si>
  <si>
    <t>[0 - 0,30]</t>
  </si>
  <si>
    <t>&lt;0,30 - 0,50]</t>
  </si>
  <si>
    <t>&lt;0,50 - 0,70]</t>
  </si>
  <si>
    <t>&lt;0,70 - 0,90]</t>
  </si>
  <si>
    <t>&lt;0,90 - 1,00]</t>
  </si>
  <si>
    <t>Gráfico 3.3</t>
  </si>
  <si>
    <t>Gráfico 3.4</t>
  </si>
  <si>
    <t>Factor de Carga vs Precio Medio y EPML</t>
  </si>
  <si>
    <t>EPML  (%)</t>
  </si>
  <si>
    <t>AÑOS PARA EL VENCIMIENTO DE CONTRATOS</t>
  </si>
  <si>
    <t>PUNTOS DE SUMINISTRO CON CONTRATOS</t>
  </si>
  <si>
    <t>&lt; 0 - 1 ]</t>
  </si>
  <si>
    <t>&lt; 1 - 2 ]</t>
  </si>
  <si>
    <t>&lt; 2 - 5 ]</t>
  </si>
  <si>
    <t>&lt; 5 - 10 ]</t>
  </si>
  <si>
    <t>&lt; 10 - 15 ]</t>
  </si>
  <si>
    <t>&gt;15 años</t>
  </si>
  <si>
    <t>TABLA 1</t>
  </si>
  <si>
    <t>Años para el Vencimiento</t>
  </si>
  <si>
    <t>Total de Contratos</t>
  </si>
  <si>
    <t>Contratos del Generador</t>
  </si>
  <si>
    <t>Contratos del Distribuidor</t>
  </si>
  <si>
    <t>Hasta 1 año</t>
  </si>
  <si>
    <t>De 1 a 2 años</t>
  </si>
  <si>
    <t>De 2 a 5 años</t>
  </si>
  <si>
    <t>De 5 a 10 años</t>
  </si>
  <si>
    <t>De 10 a 15 años</t>
  </si>
  <si>
    <t>Mayor a 15 años</t>
  </si>
  <si>
    <t>Estadística de Contratos</t>
  </si>
  <si>
    <t>&lt;&lt;&lt;&lt;====</t>
  </si>
  <si>
    <t>Número de Puntos de Suministro con Contratos Vigentes en Osinergmin</t>
  </si>
  <si>
    <t>Sin Contratos en Osinergmin</t>
  </si>
  <si>
    <t>Número</t>
  </si>
  <si>
    <t>Participación</t>
  </si>
  <si>
    <t>Informados a Osinergmin</t>
  </si>
  <si>
    <t>No Informados a Osinergmin</t>
  </si>
  <si>
    <t>Total Puntos de Suministro</t>
  </si>
  <si>
    <t>Gráfico 4.1</t>
  </si>
  <si>
    <t xml:space="preserve"> Máxima Demanda (kW)</t>
  </si>
  <si>
    <t>Número de Puntos de Suministro con Contratos</t>
  </si>
  <si>
    <t>Gráfico 4.2</t>
  </si>
  <si>
    <t>Rango de Potencia Contratada</t>
  </si>
  <si>
    <t>N° Usuarios</t>
  </si>
  <si>
    <t>Potencia Contratada (MW)</t>
  </si>
  <si>
    <t>Mayor a 100 MW</t>
  </si>
  <si>
    <t>Cliente</t>
  </si>
  <si>
    <t>Suministrador</t>
  </si>
  <si>
    <t>MW</t>
  </si>
  <si>
    <t>Total MW</t>
  </si>
  <si>
    <t>&lt;50 - 100]</t>
  </si>
  <si>
    <t>&lt;20 - 50]</t>
  </si>
  <si>
    <t>[10 - 20]</t>
  </si>
  <si>
    <t>Menor a 10 MW</t>
  </si>
  <si>
    <t>PC Mercado Libre</t>
  </si>
  <si>
    <t>Gráfico 4.3</t>
  </si>
  <si>
    <t>NT</t>
  </si>
  <si>
    <t>Area Demanda</t>
  </si>
  <si>
    <t>Inicio de Contrato dd/mm/aaaa</t>
  </si>
  <si>
    <t>Fin de Contrato (*) dd/mm/aaaa</t>
  </si>
  <si>
    <t>EPml</t>
  </si>
  <si>
    <t>FC</t>
  </si>
  <si>
    <t>MD (MW)</t>
  </si>
  <si>
    <t>PHP en BRG (MW)</t>
  </si>
  <si>
    <t>Energía Total en BRG (MW.h)</t>
  </si>
  <si>
    <t>Precio Medio (ctm S/./kW.h)</t>
  </si>
  <si>
    <t>C.H. TINGO</t>
  </si>
  <si>
    <t>Total C.H. TINGO</t>
  </si>
  <si>
    <t>CELEPSA</t>
  </si>
  <si>
    <t>Total CELEPSA</t>
  </si>
  <si>
    <t>EGASA</t>
  </si>
  <si>
    <t>Total EGASA</t>
  </si>
  <si>
    <t>EGEMSA</t>
  </si>
  <si>
    <t>Total EGEMSA</t>
  </si>
  <si>
    <t>EGESUR</t>
  </si>
  <si>
    <t>Total EGESUR</t>
  </si>
  <si>
    <t>ELECTROPERÚ</t>
  </si>
  <si>
    <t>Total ELECTROPERÚ</t>
  </si>
  <si>
    <t>ENEL GENERACIÓN PERÚ</t>
  </si>
  <si>
    <t>Total ENEL GENERACIÓN PERÚ</t>
  </si>
  <si>
    <t>ENEL GENERACIÓN PIURA</t>
  </si>
  <si>
    <t>Total ENEL GENERACIÓN PIURA</t>
  </si>
  <si>
    <t>ENGIE</t>
  </si>
  <si>
    <t>Total ENGIE</t>
  </si>
  <si>
    <t>FÉNIX POWER</t>
  </si>
  <si>
    <t>Total FÉNIX POWER</t>
  </si>
  <si>
    <t>HUANCHOR</t>
  </si>
  <si>
    <t>Total HUANCHOR</t>
  </si>
  <si>
    <t>HUAURA POWER GROUP</t>
  </si>
  <si>
    <t>Total HUAURA POWER GROUP</t>
  </si>
  <si>
    <t>INLAND</t>
  </si>
  <si>
    <t>Total INLAND</t>
  </si>
  <si>
    <t>KALLPA</t>
  </si>
  <si>
    <t>Total KALLPA</t>
  </si>
  <si>
    <t>ORAZUL ENERGY PERÚ</t>
  </si>
  <si>
    <t>Total ORAZUL ENERGY PERÚ</t>
  </si>
  <si>
    <t>SAN GABÁN</t>
  </si>
  <si>
    <t>Total SAN GABÁN</t>
  </si>
  <si>
    <t>SDF ENERGÍA</t>
  </si>
  <si>
    <t>Total SDF ENERGÍA</t>
  </si>
  <si>
    <t>SHOUGESA</t>
  </si>
  <si>
    <t>Total SHOUGESA</t>
  </si>
  <si>
    <t>STATKRAFT</t>
  </si>
  <si>
    <t>Total STATKRAFT</t>
  </si>
  <si>
    <t>TERMOCHILCA</t>
  </si>
  <si>
    <t>Total TERMOCHILCA</t>
  </si>
  <si>
    <t>TERMOSELVA</t>
  </si>
  <si>
    <t>Total TERMOSELVA</t>
  </si>
  <si>
    <t>Total GENERADOR</t>
  </si>
  <si>
    <t>COELVISAC</t>
  </si>
  <si>
    <t>Total COELVISAC</t>
  </si>
  <si>
    <t>ELECTRO DUNAS</t>
  </si>
  <si>
    <t>Total ELECTRO DUNAS</t>
  </si>
  <si>
    <t>ELECTRO ORIENTE</t>
  </si>
  <si>
    <t>Total ELECTRO ORIENTE</t>
  </si>
  <si>
    <t>ELECTRO PUNO</t>
  </si>
  <si>
    <t>Total ELECTRO PUNO</t>
  </si>
  <si>
    <t>ELECTRO SUR ESTE</t>
  </si>
  <si>
    <t>Total ELECTRO SUR ESTE</t>
  </si>
  <si>
    <t>ELECTROCENTRO</t>
  </si>
  <si>
    <t>Total ELECTROCENTRO</t>
  </si>
  <si>
    <t>ELECTRONOROESTE</t>
  </si>
  <si>
    <t>Total ELECTRONOROESTE</t>
  </si>
  <si>
    <t>ELECTRONORTE</t>
  </si>
  <si>
    <t>Total ELECTRONORTE</t>
  </si>
  <si>
    <t>ELECTROSUR</t>
  </si>
  <si>
    <t>Total ELECTROSUR</t>
  </si>
  <si>
    <t>ENEL DISTRIBUCIÓN PERÚ</t>
  </si>
  <si>
    <t>Total ENEL DISTRIBUCIÓN PERÚ</t>
  </si>
  <si>
    <t>HIDRANDINA</t>
  </si>
  <si>
    <t>Total HIDRANDINA</t>
  </si>
  <si>
    <t>LUZ DEL SUR</t>
  </si>
  <si>
    <t>Total LUZ DEL SUR</t>
  </si>
  <si>
    <t>Total SEAL</t>
  </si>
  <si>
    <t>Total DISTRIBUIDOR</t>
  </si>
  <si>
    <t>Total GENERAL</t>
  </si>
  <si>
    <t>--</t>
  </si>
  <si>
    <t>Cliente Libre</t>
  </si>
  <si>
    <t>Suministrador hasta</t>
  </si>
  <si>
    <t>Suministrador a partir de</t>
  </si>
  <si>
    <t>30 kV ≤ AT ≤ 138 kV</t>
  </si>
  <si>
    <t>(ctm S/ /kW.h)</t>
  </si>
  <si>
    <t>Nº de Usuarios Libres Total</t>
  </si>
  <si>
    <t>Puntos de Suministros Total</t>
  </si>
  <si>
    <t>ELS</t>
  </si>
  <si>
    <t>B0448</t>
  </si>
  <si>
    <t>B0229</t>
  </si>
  <si>
    <t>Huanza</t>
  </si>
  <si>
    <t>Luz del Sur</t>
  </si>
  <si>
    <t>DISTRIBUIDORA</t>
  </si>
  <si>
    <t>GENERADORA</t>
  </si>
  <si>
    <t>MAT Sin SPCC</t>
  </si>
  <si>
    <t>B0403</t>
  </si>
  <si>
    <t>B0016</t>
  </si>
  <si>
    <t>B0526</t>
  </si>
  <si>
    <t>B0230</t>
  </si>
  <si>
    <t>B0497</t>
  </si>
  <si>
    <t>B0339</t>
  </si>
  <si>
    <t>B0027</t>
  </si>
  <si>
    <t>B0028</t>
  </si>
  <si>
    <t>B0708</t>
  </si>
  <si>
    <t>B0510</t>
  </si>
  <si>
    <t>B0915</t>
  </si>
  <si>
    <t>CL2413</t>
  </si>
  <si>
    <t>OPP FILM 3</t>
  </si>
  <si>
    <t>B0092</t>
  </si>
  <si>
    <t>B0524</t>
  </si>
  <si>
    <t>B0009</t>
  </si>
  <si>
    <t>B0033</t>
  </si>
  <si>
    <t>B0500</t>
  </si>
  <si>
    <t>B0444</t>
  </si>
  <si>
    <t>B0075</t>
  </si>
  <si>
    <t>B0354</t>
  </si>
  <si>
    <t>B0018</t>
  </si>
  <si>
    <t>B0355</t>
  </si>
  <si>
    <t>B0213</t>
  </si>
  <si>
    <t>B0024</t>
  </si>
  <si>
    <t>B0393</t>
  </si>
  <si>
    <t>B0047</t>
  </si>
  <si>
    <t>B0872</t>
  </si>
  <si>
    <t>B0436</t>
  </si>
  <si>
    <t>B0040</t>
  </si>
  <si>
    <t>B0371</t>
  </si>
  <si>
    <t>B0948</t>
  </si>
  <si>
    <t>B0041</t>
  </si>
  <si>
    <t>B0552</t>
  </si>
  <si>
    <t>B0015</t>
  </si>
  <si>
    <t>B0382</t>
  </si>
  <si>
    <t>B0585</t>
  </si>
  <si>
    <t>B0010</t>
  </si>
  <si>
    <t>CL2414</t>
  </si>
  <si>
    <t>CASA CHICA</t>
  </si>
  <si>
    <t>B0347</t>
  </si>
  <si>
    <t>B0407</t>
  </si>
  <si>
    <t>B0454</t>
  </si>
  <si>
    <t>B0590</t>
  </si>
  <si>
    <t>B0588</t>
  </si>
  <si>
    <t>B0536</t>
  </si>
  <si>
    <t>B0531</t>
  </si>
  <si>
    <t>B0572</t>
  </si>
  <si>
    <t>B0571</t>
  </si>
  <si>
    <t>B0556</t>
  </si>
  <si>
    <t>B0438</t>
  </si>
  <si>
    <t>B0538</t>
  </si>
  <si>
    <t>B0578</t>
  </si>
  <si>
    <t>B0437</t>
  </si>
  <si>
    <t>B0576</t>
  </si>
  <si>
    <t>B0753</t>
  </si>
  <si>
    <t>B0540</t>
  </si>
  <si>
    <t>B0558</t>
  </si>
  <si>
    <t>B0553</t>
  </si>
  <si>
    <t>B0583</t>
  </si>
  <si>
    <t>B0386</t>
  </si>
  <si>
    <t>B0545</t>
  </si>
  <si>
    <t>B0574</t>
  </si>
  <si>
    <t>B0586</t>
  </si>
  <si>
    <t>B0564</t>
  </si>
  <si>
    <t>B0587</t>
  </si>
  <si>
    <t>B0262</t>
  </si>
  <si>
    <t>B0550</t>
  </si>
  <si>
    <t>B0537</t>
  </si>
  <si>
    <t>B0562</t>
  </si>
  <si>
    <t>B0535</t>
  </si>
  <si>
    <t>B0463</t>
  </si>
  <si>
    <t>B0563</t>
  </si>
  <si>
    <t>B0580</t>
  </si>
  <si>
    <t>B0178</t>
  </si>
  <si>
    <t>B0565</t>
  </si>
  <si>
    <t>B0715</t>
  </si>
  <si>
    <t>B0719</t>
  </si>
  <si>
    <t>B0720</t>
  </si>
  <si>
    <t>B0721</t>
  </si>
  <si>
    <t>B0722</t>
  </si>
  <si>
    <t>B0723</t>
  </si>
  <si>
    <t>B0724</t>
  </si>
  <si>
    <t>B0728</t>
  </si>
  <si>
    <t>B0729</t>
  </si>
  <si>
    <t>B0730</t>
  </si>
  <si>
    <t>B0731</t>
  </si>
  <si>
    <t>B0732</t>
  </si>
  <si>
    <t>B0733</t>
  </si>
  <si>
    <t>B0734</t>
  </si>
  <si>
    <t>B0735</t>
  </si>
  <si>
    <t>B0736</t>
  </si>
  <si>
    <t>B0737</t>
  </si>
  <si>
    <t>B0738</t>
  </si>
  <si>
    <t>B0739</t>
  </si>
  <si>
    <t>B0740</t>
  </si>
  <si>
    <t>B0741</t>
  </si>
  <si>
    <t>B0742</t>
  </si>
  <si>
    <t>B0743</t>
  </si>
  <si>
    <t>B0744</t>
  </si>
  <si>
    <t>B0710</t>
  </si>
  <si>
    <t>B0745</t>
  </si>
  <si>
    <t>B0746</t>
  </si>
  <si>
    <t>B0544</t>
  </si>
  <si>
    <t>B0747</t>
  </si>
  <si>
    <t>B0748</t>
  </si>
  <si>
    <t>B0749</t>
  </si>
  <si>
    <t>B0750</t>
  </si>
  <si>
    <t>B0509</t>
  </si>
  <si>
    <t>B0276</t>
  </si>
  <si>
    <t>B0709</t>
  </si>
  <si>
    <t>B0751</t>
  </si>
  <si>
    <t>B0752</t>
  </si>
  <si>
    <t>B0532</t>
  </si>
  <si>
    <t>B0592</t>
  </si>
  <si>
    <t>B0603</t>
  </si>
  <si>
    <t>B0662</t>
  </si>
  <si>
    <t>B0837</t>
  </si>
  <si>
    <t>B0838</t>
  </si>
  <si>
    <t>B0839</t>
  </si>
  <si>
    <t>B0840</t>
  </si>
  <si>
    <t>B0841</t>
  </si>
  <si>
    <t>B0336</t>
  </si>
  <si>
    <t>B0299</t>
  </si>
  <si>
    <t>B0868</t>
  </si>
  <si>
    <t>B0301</t>
  </si>
  <si>
    <t>B0843</t>
  </si>
  <si>
    <t>B0844</t>
  </si>
  <si>
    <t>B0845</t>
  </si>
  <si>
    <t>B0541</t>
  </si>
  <si>
    <t>B0852</t>
  </si>
  <si>
    <t>B0853</t>
  </si>
  <si>
    <t>B0855</t>
  </si>
  <si>
    <t>B0856</t>
  </si>
  <si>
    <t>B0857</t>
  </si>
  <si>
    <t>B0858</t>
  </si>
  <si>
    <t>B0860</t>
  </si>
  <si>
    <t>B0861</t>
  </si>
  <si>
    <t>B0864</t>
  </si>
  <si>
    <t>B0842</t>
  </si>
  <si>
    <t>B0865</t>
  </si>
  <si>
    <t>B0012</t>
  </si>
  <si>
    <t>B0869</t>
  </si>
  <si>
    <t>B0453</t>
  </si>
  <si>
    <t>B0569</t>
  </si>
  <si>
    <t>B0871</t>
  </si>
  <si>
    <t>B0361</t>
  </si>
  <si>
    <t>B0238</t>
  </si>
  <si>
    <t>B0260</t>
  </si>
  <si>
    <t>B0392</t>
  </si>
  <si>
    <t>B0331</t>
  </si>
  <si>
    <t>B0889</t>
  </si>
  <si>
    <t>B0470</t>
  </si>
  <si>
    <t>B0378</t>
  </si>
  <si>
    <t>B0890</t>
  </si>
  <si>
    <t>B0439</t>
  </si>
  <si>
    <t>B0408</t>
  </si>
  <si>
    <t>B0903</t>
  </si>
  <si>
    <t>B0862</t>
  </si>
  <si>
    <t>B0863</t>
  </si>
  <si>
    <t>B0906</t>
  </si>
  <si>
    <t>B0941</t>
  </si>
  <si>
    <t>B0328</t>
  </si>
  <si>
    <t>B0447</t>
  </si>
  <si>
    <t>B0879</t>
  </si>
  <si>
    <t>B0528</t>
  </si>
  <si>
    <t>B0275</t>
  </si>
  <si>
    <t>B0140</t>
  </si>
  <si>
    <t>B0914</t>
  </si>
  <si>
    <t>B0913</t>
  </si>
  <si>
    <t>B0910</t>
  </si>
  <si>
    <t>B0602</t>
  </si>
  <si>
    <t>B0579</t>
  </si>
  <si>
    <t>B0660</t>
  </si>
  <si>
    <t>B0974</t>
  </si>
  <si>
    <t>B0727</t>
  </si>
  <si>
    <t>B1150</t>
  </si>
  <si>
    <t>B0975</t>
  </si>
  <si>
    <t>CL2377</t>
  </si>
  <si>
    <t>CLOROX PERU 2</t>
  </si>
  <si>
    <t>CL2378</t>
  </si>
  <si>
    <t>SODIMAC PERÚ 24</t>
  </si>
  <si>
    <t>B1152</t>
  </si>
  <si>
    <t>CL2379</t>
  </si>
  <si>
    <t>T &amp; T FRUITS</t>
  </si>
  <si>
    <t>CL2380</t>
  </si>
  <si>
    <t>COMPANIA MINERA ABASTECEDORA ANDINA</t>
  </si>
  <si>
    <t>CL2381</t>
  </si>
  <si>
    <t>FABRICA DE ALAMBRES Y CLAVOS MYL</t>
  </si>
  <si>
    <t>B0065</t>
  </si>
  <si>
    <t>B1169</t>
  </si>
  <si>
    <t>B0051</t>
  </si>
  <si>
    <t>B0187</t>
  </si>
  <si>
    <t>B0007</t>
  </si>
  <si>
    <t>B0409</t>
  </si>
  <si>
    <t>B0466</t>
  </si>
  <si>
    <t>B0087</t>
  </si>
  <si>
    <t>B0020</t>
  </si>
  <si>
    <t>B0456</t>
  </si>
  <si>
    <t>B0491</t>
  </si>
  <si>
    <t>B0349</t>
  </si>
  <si>
    <t>B0396</t>
  </si>
  <si>
    <t>B0401</t>
  </si>
  <si>
    <t>B0527</t>
  </si>
  <si>
    <t>B0058</t>
  </si>
  <si>
    <t>B0308</t>
  </si>
  <si>
    <t>B0878</t>
  </si>
  <si>
    <t>B0337</t>
  </si>
  <si>
    <t>B0246</t>
  </si>
  <si>
    <t>B0070</t>
  </si>
  <si>
    <t>B0907</t>
  </si>
  <si>
    <t>B0418</t>
  </si>
  <si>
    <t>B0410</t>
  </si>
  <si>
    <t>B0893</t>
  </si>
  <si>
    <t>B1192</t>
  </si>
  <si>
    <t>B0930</t>
  </si>
  <si>
    <t>B0997</t>
  </si>
  <si>
    <t>B0304</t>
  </si>
  <si>
    <t>B0717</t>
  </si>
  <si>
    <t>B0066</t>
  </si>
  <si>
    <t>B0279</t>
  </si>
  <si>
    <t>B0060</t>
  </si>
  <si>
    <t>B0133</t>
  </si>
  <si>
    <t>B0434</t>
  </si>
  <si>
    <t>B0420</t>
  </si>
  <si>
    <t>B0981</t>
  </si>
  <si>
    <t>B0186</t>
  </si>
  <si>
    <t>B0372</t>
  </si>
  <si>
    <t>B0970</t>
  </si>
  <si>
    <t>B0957</t>
  </si>
  <si>
    <t>B0449</t>
  </si>
  <si>
    <t>B0261</t>
  </si>
  <si>
    <t>B0044</t>
  </si>
  <si>
    <t>B0022</t>
  </si>
  <si>
    <t>B0432</t>
  </si>
  <si>
    <t>B0338</t>
  </si>
  <si>
    <t>B0468</t>
  </si>
  <si>
    <t>B0411</t>
  </si>
  <si>
    <t>B0142</t>
  </si>
  <si>
    <t>B0305</t>
  </si>
  <si>
    <t>B0607</t>
  </si>
  <si>
    <t>B0507</t>
  </si>
  <si>
    <t>B0204</t>
  </si>
  <si>
    <t>B0933</t>
  </si>
  <si>
    <t>B0083</t>
  </si>
  <si>
    <t>B0200</t>
  </si>
  <si>
    <t>B0050</t>
  </si>
  <si>
    <t>B0084</t>
  </si>
  <si>
    <t>B0002</t>
  </si>
  <si>
    <t>B0121</t>
  </si>
  <si>
    <t>B0932</t>
  </si>
  <si>
    <t>B0057</t>
  </si>
  <si>
    <t>B0421</t>
  </si>
  <si>
    <t>B0132</t>
  </si>
  <si>
    <t>B0476</t>
  </si>
  <si>
    <t>B0379</t>
  </si>
  <si>
    <t>B0943</t>
  </si>
  <si>
    <t>B0522</t>
  </si>
  <si>
    <t>B0936</t>
  </si>
  <si>
    <t>B0026</t>
  </si>
  <si>
    <t>B0895</t>
  </si>
  <si>
    <t>B0395</t>
  </si>
  <si>
    <t>B0317</t>
  </si>
  <si>
    <t>B0934</t>
  </si>
  <si>
    <t>B0884</t>
  </si>
  <si>
    <t>B0935</t>
  </si>
  <si>
    <t>B0267</t>
  </si>
  <si>
    <t>B0816</t>
  </si>
  <si>
    <t>B0069</t>
  </si>
  <si>
    <t>B0096</t>
  </si>
  <si>
    <t>B0652</t>
  </si>
  <si>
    <t>B0145</t>
  </si>
  <si>
    <t>B0406</t>
  </si>
  <si>
    <t>B0091</t>
  </si>
  <si>
    <t>B0942</t>
  </si>
  <si>
    <t>B0478</t>
  </si>
  <si>
    <t>B0309</t>
  </si>
  <si>
    <t>B0325</t>
  </si>
  <si>
    <t>B0424</t>
  </si>
  <si>
    <t>B0939</t>
  </si>
  <si>
    <t>B0658</t>
  </si>
  <si>
    <t>B0093</t>
  </si>
  <si>
    <t>B0163</t>
  </si>
  <si>
    <t>B0876</t>
  </si>
  <si>
    <t>B0105</t>
  </si>
  <si>
    <t>B0032</t>
  </si>
  <si>
    <t>B0326</t>
  </si>
  <si>
    <t>B0486</t>
  </si>
  <si>
    <t>B0307</t>
  </si>
  <si>
    <t>B0431</t>
  </si>
  <si>
    <t>B0146</t>
  </si>
  <si>
    <t>B0961</t>
  </si>
  <si>
    <t>B0923</t>
  </si>
  <si>
    <t>B0005</t>
  </si>
  <si>
    <t>B0959</t>
  </si>
  <si>
    <t>B0147</t>
  </si>
  <si>
    <t>B0874</t>
  </si>
  <si>
    <t>B0384</t>
  </si>
  <si>
    <t>B0898</t>
  </si>
  <si>
    <t>B0266</t>
  </si>
  <si>
    <t>B0433</t>
  </si>
  <si>
    <t>B0219</t>
  </si>
  <si>
    <t>B0452</t>
  </si>
  <si>
    <t>B0976</t>
  </si>
  <si>
    <t>B0978</t>
  </si>
  <si>
    <t>B0460</t>
  </si>
  <si>
    <t>B0501</t>
  </si>
  <si>
    <t>B0190</t>
  </si>
  <si>
    <t>B0387</t>
  </si>
  <si>
    <t>B0388</t>
  </si>
  <si>
    <t>B0221</t>
  </si>
  <si>
    <t>B0995</t>
  </si>
  <si>
    <t>B0988</t>
  </si>
  <si>
    <t>B0989</t>
  </si>
  <si>
    <t>B0316</t>
  </si>
  <si>
    <t>B0001</t>
  </si>
  <si>
    <t>B0426</t>
  </si>
  <si>
    <t>B0520</t>
  </si>
  <si>
    <t>B0521</t>
  </si>
  <si>
    <t>B0985</t>
  </si>
  <si>
    <t>B0962</t>
  </si>
  <si>
    <t>B0160</t>
  </si>
  <si>
    <t>B0348</t>
  </si>
  <si>
    <t>B0953</t>
  </si>
  <si>
    <t>B0373</t>
  </si>
  <si>
    <t>B0061</t>
  </si>
  <si>
    <t>B0900</t>
  </si>
  <si>
    <t>B0986</t>
  </si>
  <si>
    <t>ELC</t>
  </si>
  <si>
    <t>B0475</t>
  </si>
  <si>
    <t>B0357</t>
  </si>
  <si>
    <t>B0946</t>
  </si>
  <si>
    <t>B0523</t>
  </si>
  <si>
    <t>ELN</t>
  </si>
  <si>
    <t>B0726</t>
  </si>
  <si>
    <t>B0252</t>
  </si>
  <si>
    <t>B0705</t>
  </si>
  <si>
    <t>B0877</t>
  </si>
  <si>
    <t>B1083</t>
  </si>
  <si>
    <t>CL2406</t>
  </si>
  <si>
    <t>AGRICOLA DON RICARDO</t>
  </si>
  <si>
    <t>CL2407</t>
  </si>
  <si>
    <t>SERVICIO EDUCATIVO EMPRESARIAL</t>
  </si>
  <si>
    <t>CL2411</t>
  </si>
  <si>
    <t>AGROLATINA 4</t>
  </si>
  <si>
    <t>B0377</t>
  </si>
  <si>
    <t>B0960</t>
  </si>
  <si>
    <t>B0982</t>
  </si>
  <si>
    <t>B0288</t>
  </si>
  <si>
    <t>B0996</t>
  </si>
  <si>
    <t>B0109</t>
  </si>
  <si>
    <t>B1423</t>
  </si>
  <si>
    <t>CL2408</t>
  </si>
  <si>
    <t>PROCESADORA LA CELESTIAL</t>
  </si>
  <si>
    <t>B0269</t>
  </si>
  <si>
    <t>B0984</t>
  </si>
  <si>
    <t>B0940</t>
  </si>
  <si>
    <t>B0990</t>
  </si>
  <si>
    <t>B0154</t>
  </si>
  <si>
    <t>B0441</t>
  </si>
  <si>
    <t>B0977</t>
  </si>
  <si>
    <t>B0909</t>
  </si>
  <si>
    <t>B0442</t>
  </si>
  <si>
    <t>B0954</t>
  </si>
  <si>
    <t>B0202</t>
  </si>
  <si>
    <t>B0971</t>
  </si>
  <si>
    <t>B0525</t>
  </si>
  <si>
    <t>B0902</t>
  </si>
  <si>
    <t>B0921</t>
  </si>
  <si>
    <t>B0938</t>
  </si>
  <si>
    <t>B1106</t>
  </si>
  <si>
    <t>B1320</t>
  </si>
  <si>
    <t>B1321</t>
  </si>
  <si>
    <t>B1331</t>
  </si>
  <si>
    <t>B1324</t>
  </si>
  <si>
    <t>B0076</t>
  </si>
  <si>
    <t>B0702</t>
  </si>
  <si>
    <t>B0755</t>
  </si>
  <si>
    <t>B0873</t>
  </si>
  <si>
    <t>B0227</t>
  </si>
  <si>
    <t>B0232</t>
  </si>
  <si>
    <t>B0920</t>
  </si>
  <si>
    <t>B0208</t>
  </si>
  <si>
    <t>B0148</t>
  </si>
  <si>
    <t>B0991</t>
  </si>
  <si>
    <t>B0994</t>
  </si>
  <si>
    <t>B1005</t>
  </si>
  <si>
    <t>B1131</t>
  </si>
  <si>
    <t>B1409</t>
  </si>
  <si>
    <t>B1410</t>
  </si>
  <si>
    <t>B0928</t>
  </si>
  <si>
    <t>B0919</t>
  </si>
  <si>
    <t>B1111</t>
  </si>
  <si>
    <t>B0918</t>
  </si>
  <si>
    <t>B0929</t>
  </si>
  <si>
    <t>B0654</t>
  </si>
  <si>
    <t>B0944</t>
  </si>
  <si>
    <t>B0088</t>
  </si>
  <si>
    <t>B1318</t>
  </si>
  <si>
    <t>B1319</t>
  </si>
  <si>
    <t>B0963</t>
  </si>
  <si>
    <t>B1216</t>
  </si>
  <si>
    <t>B1003</t>
  </si>
  <si>
    <t>B0292</t>
  </si>
  <si>
    <t>B0429</t>
  </si>
  <si>
    <t>B0064</t>
  </si>
  <si>
    <t>B0052</t>
  </si>
  <si>
    <t>B0964</t>
  </si>
  <si>
    <t>B1390</t>
  </si>
  <si>
    <t>B1391</t>
  </si>
  <si>
    <t>B1417</t>
  </si>
  <si>
    <t>ELP</t>
  </si>
  <si>
    <t>B0374</t>
  </si>
  <si>
    <t>B0754</t>
  </si>
  <si>
    <t>B1008</t>
  </si>
  <si>
    <t>B1118</t>
  </si>
  <si>
    <t>B0979</t>
  </si>
  <si>
    <t>B1119</t>
  </si>
  <si>
    <t>CL2412</t>
  </si>
  <si>
    <t>CONGELADORA INDUSTRIAL ILO</t>
  </si>
  <si>
    <t>B0090</t>
  </si>
  <si>
    <t>B0173</t>
  </si>
  <si>
    <t>B0062</t>
  </si>
  <si>
    <t>B0100</t>
  </si>
  <si>
    <t>B0289</t>
  </si>
  <si>
    <t>B0095</t>
  </si>
  <si>
    <t>B0034</t>
  </si>
  <si>
    <t>B0285</t>
  </si>
  <si>
    <t>B0446</t>
  </si>
  <si>
    <t>B0519</t>
  </si>
  <si>
    <t>B0911</t>
  </si>
  <si>
    <t>B0056</t>
  </si>
  <si>
    <t>B0513</t>
  </si>
  <si>
    <t>B0473</t>
  </si>
  <si>
    <t>B0268</t>
  </si>
  <si>
    <t>B0256</t>
  </si>
  <si>
    <t>B0356</t>
  </si>
  <si>
    <t>B0321</t>
  </si>
  <si>
    <t>B0659</t>
  </si>
  <si>
    <t>B0966</t>
  </si>
  <si>
    <t>B0258</t>
  </si>
  <si>
    <t>B0651</t>
  </si>
  <si>
    <t>B0499</t>
  </si>
  <si>
    <t>B0412</t>
  </si>
  <si>
    <t>B0383</t>
  </si>
  <si>
    <t>B0417</t>
  </si>
  <si>
    <t>B0416</t>
  </si>
  <si>
    <t>B0443</t>
  </si>
  <si>
    <t>B0952</t>
  </si>
  <si>
    <t>B0956</t>
  </si>
  <si>
    <t>B0253</t>
  </si>
  <si>
    <t>B0045</t>
  </si>
  <si>
    <t>B0295</t>
  </si>
  <si>
    <t>B0318</t>
  </si>
  <si>
    <t>B0085</t>
  </si>
  <si>
    <t>B0471</t>
  </si>
  <si>
    <t>B0472</t>
  </si>
  <si>
    <t>B0254</t>
  </si>
  <si>
    <t>B0516</t>
  </si>
  <si>
    <t>B0498</t>
  </si>
  <si>
    <t>B0925</t>
  </si>
  <si>
    <t>B0950</t>
  </si>
  <si>
    <t>B0951</t>
  </si>
  <si>
    <t>B0144</t>
  </si>
  <si>
    <t>B0992</t>
  </si>
  <si>
    <t>B0013</t>
  </si>
  <si>
    <t>B0704</t>
  </si>
  <si>
    <t>B0322</t>
  </si>
  <si>
    <t>B0345</t>
  </si>
  <si>
    <t>B0127</t>
  </si>
  <si>
    <t>B0063</t>
  </si>
  <si>
    <t>B0888</t>
  </si>
  <si>
    <t>B0014</t>
  </si>
  <si>
    <t>B0608</t>
  </si>
  <si>
    <t>B1102</t>
  </si>
  <si>
    <t>B1054</t>
  </si>
  <si>
    <t>B1132</t>
  </si>
  <si>
    <t>B1408</t>
  </si>
  <si>
    <t>B1407</t>
  </si>
  <si>
    <t>B0508</t>
  </si>
  <si>
    <t>B0118</t>
  </si>
  <si>
    <t>B0601</t>
  </si>
  <si>
    <t>B0897</t>
  </si>
  <si>
    <t>B0892</t>
  </si>
  <si>
    <t>B0905</t>
  </si>
  <si>
    <t>B0899</t>
  </si>
  <si>
    <t>B0165</t>
  </si>
  <si>
    <t>B0894</t>
  </si>
  <si>
    <t>B0896</t>
  </si>
  <si>
    <t>LDS</t>
  </si>
  <si>
    <t>B0427</t>
  </si>
  <si>
    <t>B0505</t>
  </si>
  <si>
    <t>CL2409</t>
  </si>
  <si>
    <t>TEJIDOS JORGITO 6</t>
  </si>
  <si>
    <t>CL2410</t>
  </si>
  <si>
    <t>METALES INDUSTRIALES COPPER</t>
  </si>
  <si>
    <t>B0847</t>
  </si>
  <si>
    <t>B0310</t>
  </si>
  <si>
    <t>B0656</t>
  </si>
  <si>
    <t>B1006</t>
  </si>
  <si>
    <t>B1250</t>
  </si>
  <si>
    <t>B1007</t>
  </si>
  <si>
    <t>B1229</t>
  </si>
  <si>
    <t>B0036</t>
  </si>
  <si>
    <t>CL2450</t>
  </si>
  <si>
    <t>INMOBILIARIA SAN ANTONIO DEL SUR</t>
  </si>
  <si>
    <t>CL2451</t>
  </si>
  <si>
    <t>SERVISECURITAS</t>
  </si>
  <si>
    <t>B0017</t>
  </si>
  <si>
    <t>B1076</t>
  </si>
  <si>
    <t>CL2417</t>
  </si>
  <si>
    <t>ASTUVILCA FLORES JESUS 2</t>
  </si>
  <si>
    <t>CL2418</t>
  </si>
  <si>
    <t>INDUSTRIAS EIZAPLAST</t>
  </si>
  <si>
    <t>B1429</t>
  </si>
  <si>
    <t>CL2419</t>
  </si>
  <si>
    <t>AGRICOLA DON RICARDO 2</t>
  </si>
  <si>
    <t>B1073</t>
  </si>
  <si>
    <t>CL2420</t>
  </si>
  <si>
    <t>AGRICOLA DON RICARDO 3</t>
  </si>
  <si>
    <t>CL2421</t>
  </si>
  <si>
    <t>AGRICOLA DON RICARDO 4</t>
  </si>
  <si>
    <t>CL2422</t>
  </si>
  <si>
    <t>AGRICOLA DON RICARDO 5</t>
  </si>
  <si>
    <t>CL2423</t>
  </si>
  <si>
    <t>AGRICOLA DON RICARDO 6</t>
  </si>
  <si>
    <t>CL2424</t>
  </si>
  <si>
    <t>BENICE MAKER</t>
  </si>
  <si>
    <t>B1339</t>
  </si>
  <si>
    <t>CL2425</t>
  </si>
  <si>
    <t>CONSORCIO HATUN SOL</t>
  </si>
  <si>
    <t>B1371</t>
  </si>
  <si>
    <t>CL2426</t>
  </si>
  <si>
    <t>DON GEORGE S.A.</t>
  </si>
  <si>
    <t>B1428</t>
  </si>
  <si>
    <t>CL2427</t>
  </si>
  <si>
    <t>EL PESCADOR</t>
  </si>
  <si>
    <t>CL2429</t>
  </si>
  <si>
    <t>CORPORACION TEXTIL IMPERIO DEL SOL</t>
  </si>
  <si>
    <t>CL2430</t>
  </si>
  <si>
    <t>INTERMINERA</t>
  </si>
  <si>
    <t>B0114</t>
  </si>
  <si>
    <t>CL2431</t>
  </si>
  <si>
    <t>MOLINOS ASOCIADOS</t>
  </si>
  <si>
    <t>B1068</t>
  </si>
  <si>
    <t>CL2432</t>
  </si>
  <si>
    <t>FORESTAL SANTA ROSA</t>
  </si>
  <si>
    <t>B1058</t>
  </si>
  <si>
    <t>CL2433</t>
  </si>
  <si>
    <t>JUNTA DE PROP EDIF CENTRO EMP SAN ISIDRO</t>
  </si>
  <si>
    <t>CL2437</t>
  </si>
  <si>
    <t>EMPRESA MOLINERA DEL PERU</t>
  </si>
  <si>
    <t>B1092</t>
  </si>
  <si>
    <t>CL2438</t>
  </si>
  <si>
    <t>ACUACULTURA Y PESCA 2</t>
  </si>
  <si>
    <t>B1338</t>
  </si>
  <si>
    <t>CL2439</t>
  </si>
  <si>
    <t>PLASTICOS AGRICOLAS Y GEOMEMBRANAS 2</t>
  </si>
  <si>
    <t>CL2443</t>
  </si>
  <si>
    <t>CORPORACIÓN MG 15</t>
  </si>
  <si>
    <t>CL2444</t>
  </si>
  <si>
    <t>CORPORACIÓN MG 16</t>
  </si>
  <si>
    <t>CL2445</t>
  </si>
  <si>
    <t>CORPORACIÓN MG 17</t>
  </si>
  <si>
    <t>CL2446</t>
  </si>
  <si>
    <t>CORPORACIÓN MG 18</t>
  </si>
  <si>
    <t>CL2447</t>
  </si>
  <si>
    <t>CORPORACIÓN MG 19</t>
  </si>
  <si>
    <t>CL2448</t>
  </si>
  <si>
    <t>CORPORACIÓN MG 20</t>
  </si>
  <si>
    <t>CL2449</t>
  </si>
  <si>
    <t>CORPORACIÓN MG 21</t>
  </si>
  <si>
    <t>B0949</t>
  </si>
  <si>
    <t>B0365</t>
  </si>
  <si>
    <t>B0703</t>
  </si>
  <si>
    <t>B0716</t>
  </si>
  <si>
    <t>B0430</t>
  </si>
  <si>
    <t>B0099</t>
  </si>
  <si>
    <t>B0162</t>
  </si>
  <si>
    <t>B1424</t>
  </si>
  <si>
    <t>CL2434</t>
  </si>
  <si>
    <t>LBF TRADING</t>
  </si>
  <si>
    <t>CL2435</t>
  </si>
  <si>
    <t>TRANSFORMER RECURSOS</t>
  </si>
  <si>
    <t>CL2436</t>
  </si>
  <si>
    <t>ACUACULTURA Y PESCA</t>
  </si>
  <si>
    <t>B0599</t>
  </si>
  <si>
    <t>B0886</t>
  </si>
  <si>
    <t>B0917</t>
  </si>
  <si>
    <t>B0303</t>
  </si>
  <si>
    <t>B0340</t>
  </si>
  <si>
    <t>B1195</t>
  </si>
  <si>
    <t>B0250</t>
  </si>
  <si>
    <t>B0885</t>
  </si>
  <si>
    <t>B0428</t>
  </si>
  <si>
    <t>B0369</t>
  </si>
  <si>
    <t>B1411</t>
  </si>
  <si>
    <t>B0214</t>
  </si>
  <si>
    <t>B0067</t>
  </si>
  <si>
    <t>B0072</t>
  </si>
  <si>
    <t>B0311</t>
  </si>
  <si>
    <t>B0375</t>
  </si>
  <si>
    <t>B0610</t>
  </si>
  <si>
    <t>B0495</t>
  </si>
  <si>
    <t>B0492</t>
  </si>
  <si>
    <t>B0493</t>
  </si>
  <si>
    <t>B0494</t>
  </si>
  <si>
    <t>B0518</t>
  </si>
  <si>
    <t>B0515</t>
  </si>
  <si>
    <t>CL2399</t>
  </si>
  <si>
    <t>MOLINO LAS MERCEDES</t>
  </si>
  <si>
    <t>CL2400</t>
  </si>
  <si>
    <t>CAMPOSUR INC</t>
  </si>
  <si>
    <t>B1176</t>
  </si>
  <si>
    <t>B0184</t>
  </si>
  <si>
    <t>B0945</t>
  </si>
  <si>
    <t>B0882</t>
  </si>
  <si>
    <t>B0107</t>
  </si>
  <si>
    <t>B0504</t>
  </si>
  <si>
    <t>B1389</t>
  </si>
  <si>
    <t>CL2415</t>
  </si>
  <si>
    <t>PROCESADORA CAMPO VERDE</t>
  </si>
  <si>
    <t>CL2416</t>
  </si>
  <si>
    <t>CORPORACION AGRICOLA VIÑASOL</t>
  </si>
  <si>
    <t>B0153</t>
  </si>
  <si>
    <t>CL2440</t>
  </si>
  <si>
    <t>UNIVERSIDAD DE PIURA - PAD</t>
  </si>
  <si>
    <t>CL2441</t>
  </si>
  <si>
    <t>UNIVERSIDAD DE PIURA - UDEP</t>
  </si>
  <si>
    <t>B0459</t>
  </si>
  <si>
    <t>B0489</t>
  </si>
  <si>
    <t>B0998</t>
  </si>
  <si>
    <t>B0999</t>
  </si>
  <si>
    <t>CL2402</t>
  </si>
  <si>
    <t>EDIFICIO GYM</t>
  </si>
  <si>
    <t>CL2403</t>
  </si>
  <si>
    <t>TERMINALES DEL PERÚ 1</t>
  </si>
  <si>
    <t>CL2404</t>
  </si>
  <si>
    <t>TERMINALES DEL PERÚ 2</t>
  </si>
  <si>
    <t>CL2405</t>
  </si>
  <si>
    <t>CONSORCIO TERMINALES</t>
  </si>
  <si>
    <t>B0049</t>
  </si>
  <si>
    <t>CL2456</t>
  </si>
  <si>
    <t>AGROWORLD</t>
  </si>
  <si>
    <t>CL2457</t>
  </si>
  <si>
    <t>MEDLOG PERU</t>
  </si>
  <si>
    <t>CL2458</t>
  </si>
  <si>
    <t>CANVIA</t>
  </si>
  <si>
    <t>CL2459</t>
  </si>
  <si>
    <t>COSTEÑO ALIMENTOS 2</t>
  </si>
  <si>
    <t>CL2455</t>
  </si>
  <si>
    <t>PRODUCTOS QUIMICOS INDUSTRIALES</t>
  </si>
  <si>
    <t>CL2473</t>
  </si>
  <si>
    <t>SHOUXIN 3</t>
  </si>
  <si>
    <t>CL2463</t>
  </si>
  <si>
    <t>AGRONEGOCIOS SANFABRI</t>
  </si>
  <si>
    <t>CL2465</t>
  </si>
  <si>
    <t>COMPLEJO AGROINDUSTRIAL BETA</t>
  </si>
  <si>
    <t>CL2453</t>
  </si>
  <si>
    <t>TECNICA AVICOLA</t>
  </si>
  <si>
    <t>CL2454</t>
  </si>
  <si>
    <t>HORTIFRUT</t>
  </si>
  <si>
    <t>CL2464</t>
  </si>
  <si>
    <t>FRIGOSA</t>
  </si>
  <si>
    <t>CL2082</t>
  </si>
  <si>
    <t>EL PEDREGAL 4</t>
  </si>
  <si>
    <t>CL2466</t>
  </si>
  <si>
    <t>MARINASOL 12</t>
  </si>
  <si>
    <t>B1455</t>
  </si>
  <si>
    <t>CL2474</t>
  </si>
  <si>
    <t>MARCOBRE</t>
  </si>
  <si>
    <t>B0820</t>
  </si>
  <si>
    <t>CL2452</t>
  </si>
  <si>
    <t>MOLMAR</t>
  </si>
  <si>
    <t>CL2467</t>
  </si>
  <si>
    <t>PRIMAX 11</t>
  </si>
  <si>
    <t>CL2468</t>
  </si>
  <si>
    <t>PRIMAX 12</t>
  </si>
  <si>
    <t>CL2472</t>
  </si>
  <si>
    <t>CASA CHICA 2</t>
  </si>
  <si>
    <t>B0480</t>
  </si>
  <si>
    <t>CL2461</t>
  </si>
  <si>
    <t>MINERA PARAISO</t>
  </si>
  <si>
    <t>ATRE</t>
  </si>
  <si>
    <t>CL2487</t>
  </si>
  <si>
    <t>ANALYTICA</t>
  </si>
  <si>
    <t>B1458</t>
  </si>
  <si>
    <t>CL2488</t>
  </si>
  <si>
    <t>CHORRILLOS COLOR</t>
  </si>
  <si>
    <t>CL2489</t>
  </si>
  <si>
    <t>MICE JOCEGAS</t>
  </si>
  <si>
    <t>CL2490</t>
  </si>
  <si>
    <t>ICASAC</t>
  </si>
  <si>
    <t>CL2484</t>
  </si>
  <si>
    <t>AGRO LATAM S.A.C.</t>
  </si>
  <si>
    <t>CL2460</t>
  </si>
  <si>
    <t>CLUB NACIONAL</t>
  </si>
  <si>
    <t>CL2469</t>
  </si>
  <si>
    <t>LORENS PLAST</t>
  </si>
  <si>
    <t>CL2470</t>
  </si>
  <si>
    <t>INVERSIONES PB 1</t>
  </si>
  <si>
    <t>CL2471</t>
  </si>
  <si>
    <t>INVERSIONES PB 2</t>
  </si>
  <si>
    <t>CL2481</t>
  </si>
  <si>
    <t>AGROEXPORTADORA VIRGEN DEL ROSARIO S.A.</t>
  </si>
  <si>
    <t>CL2482</t>
  </si>
  <si>
    <t>SISTEMAS DE ADMINISTRACION HOSPITALARIA S.A.C.</t>
  </si>
  <si>
    <t>CL2483</t>
  </si>
  <si>
    <t>PIURA SEAFOOD S.A.C</t>
  </si>
  <si>
    <t>CL2485</t>
  </si>
  <si>
    <t>TELECABINAS KUELAP SOCIEDAD ANONIMA</t>
  </si>
  <si>
    <t>B1412</t>
  </si>
  <si>
    <t>B1353</t>
  </si>
  <si>
    <t>CL2478</t>
  </si>
  <si>
    <t>CASA EUROPA</t>
  </si>
  <si>
    <t>CL2479</t>
  </si>
  <si>
    <t>CONSORCIO FRAP</t>
  </si>
  <si>
    <t>CL2480</t>
  </si>
  <si>
    <t>UNIVERSIDAD RICARDO PALMA</t>
  </si>
  <si>
    <t>CL2462</t>
  </si>
  <si>
    <t>CALQUIPA</t>
  </si>
  <si>
    <t>B1162</t>
  </si>
  <si>
    <t>CL2477</t>
  </si>
  <si>
    <t>MINERA VETA DORADA</t>
  </si>
  <si>
    <t>CL2475</t>
  </si>
  <si>
    <t>INTRADEVCO INDUSTRIAL 9</t>
  </si>
  <si>
    <t>CL2476</t>
  </si>
  <si>
    <t>FABRICA NACIONAL TEXTIL EL AMAZONAS 2</t>
  </si>
  <si>
    <t>CL2492</t>
  </si>
  <si>
    <t>INDUSTRIAS LOGAREX</t>
  </si>
  <si>
    <t>CL2493</t>
  </si>
  <si>
    <t>USIL 4</t>
  </si>
  <si>
    <t>CL2519</t>
  </si>
  <si>
    <t>EMOTSA</t>
  </si>
  <si>
    <t>CL2520</t>
  </si>
  <si>
    <t>CAMAL DON GOYO</t>
  </si>
  <si>
    <t>CL2521</t>
  </si>
  <si>
    <t>ULITEX SOLE</t>
  </si>
  <si>
    <t>CL2522</t>
  </si>
  <si>
    <t>EDUCA</t>
  </si>
  <si>
    <t>CL2523</t>
  </si>
  <si>
    <t>INDUSTRIAS ELICAR S.A.C.</t>
  </si>
  <si>
    <t>CL2524</t>
  </si>
  <si>
    <t>TOULOUSE</t>
  </si>
  <si>
    <t>CL2525</t>
  </si>
  <si>
    <t>UCAL</t>
  </si>
  <si>
    <t>B1219</t>
  </si>
  <si>
    <t>CL2518</t>
  </si>
  <si>
    <t>AGROVISION PERU</t>
  </si>
  <si>
    <t>B1459</t>
  </si>
  <si>
    <t>CL2508</t>
  </si>
  <si>
    <t>CL2509</t>
  </si>
  <si>
    <t>Samame Chuque, Maria Paulina</t>
  </si>
  <si>
    <t>CL2513</t>
  </si>
  <si>
    <t>CERAMICOS GALCA</t>
  </si>
  <si>
    <t>B0484</t>
  </si>
  <si>
    <t>CL2512</t>
  </si>
  <si>
    <t>HITACHI</t>
  </si>
  <si>
    <t>B1461</t>
  </si>
  <si>
    <t>CL2510</t>
  </si>
  <si>
    <t>TEXGROUP</t>
  </si>
  <si>
    <t>CL2511</t>
  </si>
  <si>
    <t>MIDAS GAS</t>
  </si>
  <si>
    <t>CL2529</t>
  </si>
  <si>
    <t>MINSUR (PUNO 1)</t>
  </si>
  <si>
    <t>B0203</t>
  </si>
  <si>
    <t>CL2495</t>
  </si>
  <si>
    <t>IMPORTACIONES HIRAOKA 1</t>
  </si>
  <si>
    <t>CL2496</t>
  </si>
  <si>
    <t>IMPORTACIONES HIRAOKA 2</t>
  </si>
  <si>
    <t>CL2497</t>
  </si>
  <si>
    <t>CORPORACION AMERICANA DE PLASTICOS</t>
  </si>
  <si>
    <t>CL2498</t>
  </si>
  <si>
    <t>FABRICACION Y COMERCIALIZACION INDUSTRIAL</t>
  </si>
  <si>
    <t>CL2500</t>
  </si>
  <si>
    <t>PESQUERA DEL PACIFICO CENTRO 3</t>
  </si>
  <si>
    <t>CL2501</t>
  </si>
  <si>
    <t>INDUSTRIAS UNIDAS DEL PERÚ 1</t>
  </si>
  <si>
    <t>B1154</t>
  </si>
  <si>
    <t>CL2502</t>
  </si>
  <si>
    <t>INDUSTRIAS UNIDAS DEL PERÚ 2</t>
  </si>
  <si>
    <t>CL2503</t>
  </si>
  <si>
    <t>FMREM</t>
  </si>
  <si>
    <t>CL2486</t>
  </si>
  <si>
    <t>ARATO PERU S.A.</t>
  </si>
  <si>
    <t>CL2499</t>
  </si>
  <si>
    <t>TRATAR PERU</t>
  </si>
  <si>
    <t>CL2514</t>
  </si>
  <si>
    <t>Limagas Natural Peru SA</t>
  </si>
  <si>
    <t>CL2515</t>
  </si>
  <si>
    <t>Consorcio Minero Antares SAC</t>
  </si>
  <si>
    <t>CL2516</t>
  </si>
  <si>
    <t>Agrícola Guili</t>
  </si>
  <si>
    <t>CL2517</t>
  </si>
  <si>
    <t>EL QUINDE (ICA) 1</t>
  </si>
  <si>
    <t>B1029</t>
  </si>
  <si>
    <t>CL2527</t>
  </si>
  <si>
    <t>EDIFICIO PLAZA REPUBLICA</t>
  </si>
  <si>
    <t>CL2528</t>
  </si>
  <si>
    <t>CLINICA EL GOLF</t>
  </si>
  <si>
    <t>SALU</t>
  </si>
  <si>
    <t>CL2494</t>
  </si>
  <si>
    <t>GARMENT TRADING</t>
  </si>
  <si>
    <t>CL2542</t>
  </si>
  <si>
    <t>LADRILLERA INCA</t>
  </si>
  <si>
    <t>CL2543</t>
  </si>
  <si>
    <t>FRIPER</t>
  </si>
  <si>
    <t>CL2544</t>
  </si>
  <si>
    <t>RESOCENTRO</t>
  </si>
  <si>
    <t>B1463</t>
  </si>
  <si>
    <t>CL2545</t>
  </si>
  <si>
    <t>INDECOEL</t>
  </si>
  <si>
    <t>CL2546</t>
  </si>
  <si>
    <t>CORPORACION MG 22</t>
  </si>
  <si>
    <t>CL2547</t>
  </si>
  <si>
    <t>BIBLOS</t>
  </si>
  <si>
    <t>CL2548</t>
  </si>
  <si>
    <t>EL ASESOR</t>
  </si>
  <si>
    <t>CL2549</t>
  </si>
  <si>
    <t>FRIAGRO</t>
  </si>
  <si>
    <t>CL2550</t>
  </si>
  <si>
    <t>VIMALCA</t>
  </si>
  <si>
    <t>CL2551</t>
  </si>
  <si>
    <t>PUERTOS PACIFICO</t>
  </si>
  <si>
    <t>B1225</t>
  </si>
  <si>
    <t>CL2552</t>
  </si>
  <si>
    <t>GLOBENATURAL</t>
  </si>
  <si>
    <t>CL2505</t>
  </si>
  <si>
    <t>FABRICA DE HIELO TIO CARAMELO</t>
  </si>
  <si>
    <t>CL2540</t>
  </si>
  <si>
    <t>Grupo Camposur</t>
  </si>
  <si>
    <t>CL2541</t>
  </si>
  <si>
    <t>Negocios del Sur del Peru</t>
  </si>
  <si>
    <t>CL2535</t>
  </si>
  <si>
    <t>NUEVA METROPOLI 3</t>
  </si>
  <si>
    <t>CL2537</t>
  </si>
  <si>
    <t>PETROPERU 2</t>
  </si>
  <si>
    <t>CL2531</t>
  </si>
  <si>
    <t>EXC TRADING</t>
  </si>
  <si>
    <t>B0180</t>
  </si>
  <si>
    <t>CL2538</t>
  </si>
  <si>
    <t>PROCESADORA COSTA SUR</t>
  </si>
  <si>
    <t>CL2539</t>
  </si>
  <si>
    <t>MONTE AZUL LOGISTICA</t>
  </si>
  <si>
    <t>CL2553</t>
  </si>
  <si>
    <t>GRAN HOTEL EL GOLF TRUJILLO</t>
  </si>
  <si>
    <t>B1379</t>
  </si>
  <si>
    <t>CL2504</t>
  </si>
  <si>
    <t>MULTIMERCADOS ZONALES 6</t>
  </si>
  <si>
    <t>CL2506</t>
  </si>
  <si>
    <t>SODIMAC PERÚ 25</t>
  </si>
  <si>
    <t>CL2532</t>
  </si>
  <si>
    <t>CONSORCIO AGROMINERO SAN HILARION</t>
  </si>
  <si>
    <t>CL2533</t>
  </si>
  <si>
    <t>ECOPMIN SANTA TERESA MINING</t>
  </si>
  <si>
    <t>CL2536</t>
  </si>
  <si>
    <t>MOLINO EL LIRIO</t>
  </si>
  <si>
    <t>CL2534</t>
  </si>
  <si>
    <t>SIMU</t>
  </si>
  <si>
    <t>CL2555</t>
  </si>
  <si>
    <t>PLAZA VEA - LA VICTORIA</t>
  </si>
  <si>
    <t>CL2556</t>
  </si>
  <si>
    <t>PLAZA VEA - PUNTA NEGRA</t>
  </si>
  <si>
    <t>CL2557</t>
  </si>
  <si>
    <t>PLAZA VEA - CUSCO</t>
  </si>
  <si>
    <t>B0217</t>
  </si>
  <si>
    <t>CL2558</t>
  </si>
  <si>
    <t>PLAZA VEA - PUEBLO LIBRE</t>
  </si>
  <si>
    <t>CL2559</t>
  </si>
  <si>
    <t>PLAZA VEA - LURIN 2</t>
  </si>
  <si>
    <t>B1434</t>
  </si>
  <si>
    <t>Atria Energía</t>
  </si>
  <si>
    <t>SALUD</t>
  </si>
  <si>
    <t>Salud</t>
  </si>
  <si>
    <t> PETROLEOS DEL PERU PETROPERU SA</t>
  </si>
  <si>
    <t> YURA S.A.</t>
  </si>
  <si>
    <t>ADMINISTRADORA JOCKEY PLAZA SHOPPING CENTER SA</t>
  </si>
  <si>
    <t>AJEPER S.A.</t>
  </si>
  <si>
    <t>ALICORP S.A.A.</t>
  </si>
  <si>
    <t>CEMENTOS PACASMAYO S.A.A.</t>
  </si>
  <si>
    <t>CENCOSUD RETAIL PERU S.A.</t>
  </si>
  <si>
    <t>CERAMICA LIMA S.A. (CELIMA)</t>
  </si>
  <si>
    <t>CIA MINERA CASAPALCA SA</t>
  </si>
  <si>
    <t>COMPANIA MINERA ANTAMINA S.A</t>
  </si>
  <si>
    <t>COMPANIA MINERA ARES S.A.C.</t>
  </si>
  <si>
    <t>COMPANIA MINERA MISKI MAYO S.R.L</t>
  </si>
  <si>
    <t>COMPAÑÍA DE MINAS BUENAVENTURA S.A.A.</t>
  </si>
  <si>
    <t>COMPAñIA MINERA ARGENTUM S.A.</t>
  </si>
  <si>
    <t>COMPAÑIA MINERA CHUNGAR S.A.C.</t>
  </si>
  <si>
    <t>COMPAñIA MINERA CONDESTABLE S.A.</t>
  </si>
  <si>
    <t>COMPAñIA MINERA MILPO S.A.A.</t>
  </si>
  <si>
    <t>COMPLEJO AGROINDUSTRIAL BETA S.A.</t>
  </si>
  <si>
    <t>CONSORCIO MINERO HORIZONTE S.A.</t>
  </si>
  <si>
    <t>CORPORACION ACEROS AREQUIPA S.A.</t>
  </si>
  <si>
    <t>CORPORACIÓN LINDLEY S.A.</t>
  </si>
  <si>
    <t>CORPORACION PESQUERA INCA SAC (COPEINCA S.A.C.)</t>
  </si>
  <si>
    <t>Creditex S.A.A.</t>
  </si>
  <si>
    <t>DOE RUN PERU S.R.L.</t>
  </si>
  <si>
    <t>ECO - ACUICOLA S.A.C</t>
  </si>
  <si>
    <t>EMPRESA ADMINISTRADORA CERRO S.A.C.</t>
  </si>
  <si>
    <t>Empresa Minera Los Quenuales S.A.</t>
  </si>
  <si>
    <t>EMPRESA SIDERURGICA DEL PERU S.A.A.</t>
  </si>
  <si>
    <t>FUNDICION CHILCA S.A.</t>
  </si>
  <si>
    <t>GLORIA S.A.</t>
  </si>
  <si>
    <t>GOLD FIELDS LA CIMA S.A.A.</t>
  </si>
  <si>
    <t>GYM FERROVIAS S.A.</t>
  </si>
  <si>
    <t>HIPERMERCADOS TOTTUS S.A.</t>
  </si>
  <si>
    <t>HUDBAY PERU S.A.C.</t>
  </si>
  <si>
    <t>Industrias Cachimayo S.A.</t>
  </si>
  <si>
    <t>INTRADEVCO INDUSTRIAL S.A.</t>
  </si>
  <si>
    <t>KIMBERLY-CLARK PERU S.R.L.</t>
  </si>
  <si>
    <t>LA ARENA S.A.</t>
  </si>
  <si>
    <t>MARCOBRE S.A.C.</t>
  </si>
  <si>
    <t>MILPO ANDINA PERÚ S.A.C</t>
  </si>
  <si>
    <t>MINERA AURIFERA RETAMAS S.A.</t>
  </si>
  <si>
    <t>MINERA BARRICK MISQUICHILCA S.A.</t>
  </si>
  <si>
    <t>MINERA CHINALCO PERU S.A.</t>
  </si>
  <si>
    <t>MINERA SHOUXIN PERU S.A.</t>
  </si>
  <si>
    <t>MINERA YANACOCHA S.R.L.</t>
  </si>
  <si>
    <t>MINSUR S.A.</t>
  </si>
  <si>
    <t>MOLY-COP ADESUR S.A.</t>
  </si>
  <si>
    <t>OPEN PLAZA S.A.</t>
  </si>
  <si>
    <t>OPP FILM S.A.</t>
  </si>
  <si>
    <t>OWENS-ILLINOIS PERÚ S.A.</t>
  </si>
  <si>
    <t>PAN AMERICAN SILVER HUARON S.A.</t>
  </si>
  <si>
    <t>Papelera Nacional S.A.</t>
  </si>
  <si>
    <t>PERUANA DE MOLDEADOS S.A.</t>
  </si>
  <si>
    <t>PESQUERA DIAMANTE S.A.</t>
  </si>
  <si>
    <t>PESQUERA HAYDUK S.A.</t>
  </si>
  <si>
    <t>PRODUCTOS TISSUE DEL PERU S.A. o PROTISA-PERU S.A.</t>
  </si>
  <si>
    <t>Quimpac S.A.</t>
  </si>
  <si>
    <t>REAL PLAZA S.R.L</t>
  </si>
  <si>
    <t>REFINERIA LA PAMPILLA S.A.A.</t>
  </si>
  <si>
    <t>SAGA FALABELLA S.A.</t>
  </si>
  <si>
    <t>SAN FERNANDO S.A.</t>
  </si>
  <si>
    <t>SAN MIGUEL INDUSTRIAS PET S.A.</t>
  </si>
  <si>
    <t>SHOUGANG HIERRO PERU S.A.A.</t>
  </si>
  <si>
    <t>SOCIEDAD MINERA CERRO VERDE S.A.A.</t>
  </si>
  <si>
    <t xml:space="preserve">SOCIEDAD MINERA CORONA S.A. </t>
  </si>
  <si>
    <t>SOCIEDAD MINERA EL BROCAL S.A.A.</t>
  </si>
  <si>
    <t>Southern Perú Cooper Corporation</t>
  </si>
  <si>
    <t>SUPERMERCADOS PERUANOS S.A.</t>
  </si>
  <si>
    <t>TECNOLÓGICA DE ALIMENTOS S.A.</t>
  </si>
  <si>
    <t>TEJIDOS SAN JACINTO S.A.</t>
  </si>
  <si>
    <t>TELEFONICA DEL PERU SAA</t>
  </si>
  <si>
    <t>TIENDAS POR DEPARTAMENTO RIPLEY S.A.</t>
  </si>
  <si>
    <t xml:space="preserve">TRUPAL S.A. </t>
  </si>
  <si>
    <t>UNION ANDINA DE CEMENTOS S.A.A.</t>
  </si>
  <si>
    <t>UNION DE CER PER BACKUS Y JOHNSTON S.A.A</t>
  </si>
  <si>
    <t>VOLCAN COMPANIA MINERA S.A.A.</t>
  </si>
  <si>
    <t>VOTORANTIM METAIS - CAJAMARQUILLA S.A.</t>
  </si>
  <si>
    <t>XSTRATA LAS BAMBAS S.A</t>
  </si>
  <si>
    <t>XSTRATA TINTAYA S.A.</t>
  </si>
  <si>
    <t>Explotación de Minas y Canteras</t>
  </si>
  <si>
    <t>Industrias Manufactureras</t>
  </si>
  <si>
    <t>Suministro de Electricidad, Gas y Agua</t>
  </si>
  <si>
    <t>Comercio al Por Mayor y Menor, Reparación de Vehículos Automotores,  Artículos Domésticos</t>
  </si>
  <si>
    <t>Hoteles y Restaurantes</t>
  </si>
  <si>
    <t>Intermediación Financiera</t>
  </si>
  <si>
    <t>Actividades Inmobiliarias, Empresariales y de Alquiler</t>
  </si>
  <si>
    <t>Administración Pública y Defensa; Seguridad Social</t>
  </si>
  <si>
    <t>Educación</t>
  </si>
  <si>
    <t>Otras Actividades</t>
  </si>
  <si>
    <t>Organizaciones y órganos extraterritoriales</t>
  </si>
  <si>
    <t>ATRIA ENERGÍA</t>
  </si>
  <si>
    <t>PETROPERU 2 [G]</t>
  </si>
  <si>
    <t>SUPERMERCADOS PERUANOS [G]</t>
  </si>
  <si>
    <t>PESQUERA HAYDUK 11 [G]</t>
  </si>
  <si>
    <t>ECOACUICOLA [G]</t>
  </si>
  <si>
    <t>COMPLEJO AGROINDUSTRIAL BETA [G]</t>
  </si>
  <si>
    <t>SAN MATEO [G]</t>
  </si>
  <si>
    <t>PLAZA VEA - MOQUEGUA [G]</t>
  </si>
  <si>
    <t>PLAZA VEA - ILO [G]</t>
  </si>
  <si>
    <t>GYM FERROVÍAS (SANTA ROSA) [G]</t>
  </si>
  <si>
    <t>GYM FERROVÍAS (MIRADOR) [G]</t>
  </si>
  <si>
    <t>HIPERMERCADOS TOTTUS 4 [G]</t>
  </si>
  <si>
    <t>HIPERMERCADOS TOTTUS 5 [G]</t>
  </si>
  <si>
    <t>HIPERMERCADOS TOTTUS 6 [G]</t>
  </si>
  <si>
    <t>HIPERMERCADOS TOTTUS 7 [G]</t>
  </si>
  <si>
    <t>HIPERMERCADOS TOTTUS 8 [G]</t>
  </si>
  <si>
    <t>HIPERMERCADOS TOTTUS 9 [G]</t>
  </si>
  <si>
    <t>HIPERMERCADOS TOTTUS 10 [G]</t>
  </si>
  <si>
    <t>HIPERMERCADOS TOTTUS 11 [G]</t>
  </si>
  <si>
    <t>HIPERMERCADOS TOTTUS 12 [G]</t>
  </si>
  <si>
    <t>HIPERMERCADOS TOTTUS 13 [G]</t>
  </si>
  <si>
    <t>HIPERMERCADOS TOTTUS 14 [G]</t>
  </si>
  <si>
    <t>HIPERMERCADOS TOTTUS 15 [G]</t>
  </si>
  <si>
    <t>HIPERMERCADOS TOTTUS 16 [G]</t>
  </si>
  <si>
    <t>HIPERMERCADOS TOTTUS 17 [G]</t>
  </si>
  <si>
    <t>HIPERMERCADOS TOTTUS 18 [G]</t>
  </si>
  <si>
    <t>HIPERMERCADOS TOTTUS 19 [G]</t>
  </si>
  <si>
    <t>HIPERMERCADOS TOTTUS 20 [G]</t>
  </si>
  <si>
    <t>HIPERMERCADOS TOTTUS 21 [G]</t>
  </si>
  <si>
    <t>HIPERMERCADOS TOTTUS 1 [G]</t>
  </si>
  <si>
    <t>HIPERMERCADOS TOTTUS 2 [G]</t>
  </si>
  <si>
    <t>HIPERMERCADOS TOTTUS 3 [G]</t>
  </si>
  <si>
    <t>HIPERMERCADOS TOTTUS 42 [G]</t>
  </si>
  <si>
    <t>AVENTURA PLAZA 4 [G]</t>
  </si>
  <si>
    <t>AVENTURA PLAZA 6 [G]</t>
  </si>
  <si>
    <t>AVENTURA PLAZA 5 [G]</t>
  </si>
  <si>
    <t>AVENTURA PLAZA 7 [G]</t>
  </si>
  <si>
    <t>AVENTURA PLAZA 3 [G]</t>
  </si>
  <si>
    <t>ALICORP 6 [G]</t>
  </si>
  <si>
    <t>ALICORP 1 [G]</t>
  </si>
  <si>
    <t>ALICORP 2 [G]</t>
  </si>
  <si>
    <t>SAGA FALABELLA 1 [G]</t>
  </si>
  <si>
    <t>SAGA FALABELLA 2 [G]</t>
  </si>
  <si>
    <t>SAGA FALABELLA 3 [G]</t>
  </si>
  <si>
    <t>SAGA FALABELLA 4 [G]</t>
  </si>
  <si>
    <t>SAGA FALABELLA 5 [G]</t>
  </si>
  <si>
    <t>SAGA FALABELLA 6 [G]</t>
  </si>
  <si>
    <t>SAGA FALABELLA 7 [G]</t>
  </si>
  <si>
    <t>SAN FERNANDO 2 [G]</t>
  </si>
  <si>
    <t>SAN FERNANDO 3 [G]</t>
  </si>
  <si>
    <t>SAN FERNANDO [G]</t>
  </si>
  <si>
    <t>CORPORACIÓN LINDLEY 2 [G]</t>
  </si>
  <si>
    <t>CORPORACIÓN LINDLEY 5 [G]</t>
  </si>
  <si>
    <t>CORPORACIÓN LINDLEY 4 [G]</t>
  </si>
  <si>
    <t>CORPORACIÓN LINDLEY 6 [G]</t>
  </si>
  <si>
    <t>CORPORACIÓN LINDLEY 3 [G]</t>
  </si>
  <si>
    <t>PESQUERA HAYDUK 2 [G]</t>
  </si>
  <si>
    <t>PESQUERA HAYDUK 1 [G]</t>
  </si>
  <si>
    <t>PESQUERA DIAMANTE (EX PESQUERA ESMERALDA) [G]</t>
  </si>
  <si>
    <t>PONTIFICIA UNIV. CATOLICA 1 [G]</t>
  </si>
  <si>
    <t>PONTIFICIA UNIV. CATOLICA 2 [G]</t>
  </si>
  <si>
    <t>PONTIFICIA UNIV. CATOLICA 3 [G]</t>
  </si>
  <si>
    <t>PONTIFICIA UNIV. CATOLICA 5 [G]</t>
  </si>
  <si>
    <t>PONTIFICIA UNIV. CATOLICA 7 [G]</t>
  </si>
  <si>
    <t>PONTIFICIA UNIV. CATOLICA 6 [G]</t>
  </si>
  <si>
    <t>PONTIFICIA UNIV. CATOLICA 4 [G]</t>
  </si>
  <si>
    <t>PONTIFICIA UNIV. CATOLICA 8 [G]</t>
  </si>
  <si>
    <t>OPEN PLAZA (SAN MIGUEL) [G]</t>
  </si>
  <si>
    <t>CORPORACIÓN PESQUERA INCA [G]</t>
  </si>
  <si>
    <t>CORPORACION ACEROS AREQUIPA [G]</t>
  </si>
  <si>
    <t>AUSTRAL GROUP (CHANCAY) 1 [G]</t>
  </si>
  <si>
    <t>AUSTRAL GROUP (CHANCAY) 2 [G]</t>
  </si>
  <si>
    <t>QUIMPAC (HUACHO) [G]</t>
  </si>
  <si>
    <t>TIENDAS RIPLEY 1 [G]</t>
  </si>
  <si>
    <t>TIENDAS RIPLEY 2 [G]</t>
  </si>
  <si>
    <t>TIENDAS RIPLEY 3 [G]</t>
  </si>
  <si>
    <t>TIENDAS RIPLEY 4 [G]</t>
  </si>
  <si>
    <t>TIENDAS RIPLEY 6 [G]</t>
  </si>
  <si>
    <t>TIENDAS RIPLEY 7 [G]</t>
  </si>
  <si>
    <t>TIENDAS RIPLEY 8 [G]</t>
  </si>
  <si>
    <t>TIENDAS RIPLEY 9 [G]</t>
  </si>
  <si>
    <t>AUSTRAL GROUP (SANTA) 4 [G]</t>
  </si>
  <si>
    <t>AUSTRAL GROUP (SANTA) 1 [G]</t>
  </si>
  <si>
    <t>AUSTRAL GROUP (SANTA) 2 [G]</t>
  </si>
  <si>
    <t>AUSTRAL GROUP (SANTA) 3 [G]</t>
  </si>
  <si>
    <t>PESQUERA HAYDUK 3 [G]</t>
  </si>
  <si>
    <t>PESQUERA HAYDUK 4 [G]</t>
  </si>
  <si>
    <t>PESQUERA HAYDUK 5 [G]</t>
  </si>
  <si>
    <t>PESQUERA HAYDUK 6 [G]</t>
  </si>
  <si>
    <t>PESQUERA HAYDUK 7 [G]</t>
  </si>
  <si>
    <t>PESQUERA HAYDUK 8 [G]</t>
  </si>
  <si>
    <t>PESQUERA HAYDUK 9 [G]</t>
  </si>
  <si>
    <t>PESQUERA HAYDUK 10 [G]</t>
  </si>
  <si>
    <t>AVENTURA PLAZA 8 [G]</t>
  </si>
  <si>
    <t>AVENTURA PLAZA 9 [G]</t>
  </si>
  <si>
    <t>AVENTURA PLAZA 10 [G]</t>
  </si>
  <si>
    <t>CEMENTOS LIMA (MUELLE CONCHAN) [G]</t>
  </si>
  <si>
    <t>TIENDAS RIPLEY 10 [G]</t>
  </si>
  <si>
    <t>AVENTURA PLAZA 2 [G]</t>
  </si>
  <si>
    <t>AVENTURA PLAZA 11 [G]</t>
  </si>
  <si>
    <t>MOLY-COP ADESUR (LA JOYA) [G]</t>
  </si>
  <si>
    <t>SUPERMERCADOS PERUANOS 2 [G]</t>
  </si>
  <si>
    <t>AJEPER (AYACUCHO) [G]</t>
  </si>
  <si>
    <t>AJEPER 3 [G]</t>
  </si>
  <si>
    <t>AJEPER 2 [G]</t>
  </si>
  <si>
    <t>AJEPER 4 [G]</t>
  </si>
  <si>
    <t>EMPRESA ADMINISTRADORA CHUNGAR [G]</t>
  </si>
  <si>
    <t>PAN AMERICAN SILVER HUARON [G]</t>
  </si>
  <si>
    <t>UNIÓN ANDINA DE CEMENTOS (ATOCONGO) [G]</t>
  </si>
  <si>
    <t>UNIÓN ANDINA DE CEMENTOS (CONDORCOCHA) [G]</t>
  </si>
  <si>
    <t>MINERA ARES COTARUSE - 2 [G]</t>
  </si>
  <si>
    <t>CONSORCIO MINERO HORIZONTE [G]</t>
  </si>
  <si>
    <t>Minera Huaron [G]</t>
  </si>
  <si>
    <t>OPP FILM 1 [G]</t>
  </si>
  <si>
    <t>OPP FILM 2 [G]</t>
  </si>
  <si>
    <t>OPP FILM 3 [G]</t>
  </si>
  <si>
    <t>INDUSTRIAS CACHIMAYO [G]</t>
  </si>
  <si>
    <t>KIMBERLY - CLARK PERU (PUENTE PIEDRA) 2 [G]</t>
  </si>
  <si>
    <t>CEMENTOS NORTE PACASMAYO [G]</t>
  </si>
  <si>
    <t>CEMENTOS PACASMAYO [G]</t>
  </si>
  <si>
    <t>ACEROS AREQUIPA [G]</t>
  </si>
  <si>
    <t>CERRO VERDE [G]</t>
  </si>
  <si>
    <t>CERRO VERDE (SAN JOSE) [G]</t>
  </si>
  <si>
    <t>SOUTHERN PERÚ COOPER CORPORACIÓN [G]</t>
  </si>
  <si>
    <t>SOUTHERN PERÚ COOPER CORPORACIÓN 2 [G]</t>
  </si>
  <si>
    <t>HIPERMERCADOS TOTTUS 40 [G]</t>
  </si>
  <si>
    <t>PESQUERA DIAMANTE (ISLAY) [G]</t>
  </si>
  <si>
    <t>PESQUERA DIAMANTE (MALABRIGO 2) [G]</t>
  </si>
  <si>
    <t>CREDISA PISCO [G]</t>
  </si>
  <si>
    <t>TIENDAS RIPLEY 28 [G]</t>
  </si>
  <si>
    <t>TIENDAS RIPLEY 11 [G]</t>
  </si>
  <si>
    <t>TIENDAS RIPLEY 19 [G]</t>
  </si>
  <si>
    <t>TIENDAS RIPLEY 17 [G]</t>
  </si>
  <si>
    <t>TIENDAS RIPLEY 21 [G]</t>
  </si>
  <si>
    <t>TIENDAS RIPLEY 13 [G]</t>
  </si>
  <si>
    <t>SAGA FALABELLA 18 [G]</t>
  </si>
  <si>
    <t>SAGA FALABELLA 19 [G]</t>
  </si>
  <si>
    <t>MINERA CASAPALCA [G]</t>
  </si>
  <si>
    <t>ALICORP 11 [G]</t>
  </si>
  <si>
    <t>ALICORP 12 [G]</t>
  </si>
  <si>
    <t>MOLY-COP ADESUR (LIMA) [G]</t>
  </si>
  <si>
    <t>MOLY-COP ADESUR (AREQUIPA) [G]</t>
  </si>
  <si>
    <t>MINERA ARES 3 [G]</t>
  </si>
  <si>
    <t>LA ARENA [G]</t>
  </si>
  <si>
    <t>REFINERÍA DE CAJAMARQUILLA 2 [G]</t>
  </si>
  <si>
    <t>CORPORACIÓN PESQUERA INCA 2 [G]</t>
  </si>
  <si>
    <t>CORPORACIÓN PESQUERA INCA 3 [G]</t>
  </si>
  <si>
    <t>CORPORACIÓN PESQUERA INCA 4 [G]</t>
  </si>
  <si>
    <t>CORPORACIÓN PESQUERA INCA 5 [G]</t>
  </si>
  <si>
    <t>MINERA CHINALCO PERÚ (TOROMOCHO) [G]</t>
  </si>
  <si>
    <t>HUDBAY PERU [G]</t>
  </si>
  <si>
    <t>Las Bambas MMG [G]</t>
  </si>
  <si>
    <t>HIPERMERCADOS TOTTUS 27 [G]</t>
  </si>
  <si>
    <t>HIPERMERCADOS TOTTUS 28 [G]</t>
  </si>
  <si>
    <t>HIPERMERCADOS TOTTUS 30 [G]</t>
  </si>
  <si>
    <t>HIPERMERCADOS TOTTUS 31 [G]</t>
  </si>
  <si>
    <t>HIPERMERCADOS TOTTUS 24 [G]</t>
  </si>
  <si>
    <t>HIPERMERCADOS TOTTUS 25 [G]</t>
  </si>
  <si>
    <t>HIPERMERCADOS TOTTUS 26 [G]</t>
  </si>
  <si>
    <t>HIPERMERCADOS TOTTUS 32 [G]</t>
  </si>
  <si>
    <t>HIPERMERCADOS TOTTUS 33 [G]</t>
  </si>
  <si>
    <t>HIPERMERCADOS TOTTUS 34 [G]</t>
  </si>
  <si>
    <t>HIPERMERCADOS TOTTUS 35 [G]</t>
  </si>
  <si>
    <t>HIPERMERCADOS TOTTUS 36 [G]</t>
  </si>
  <si>
    <t>HIPERMERCADOS TOTTUS 39 [G]</t>
  </si>
  <si>
    <t>HIPERMERCADOS TOTTUS 37 [G]</t>
  </si>
  <si>
    <t>HIPERMERCADOS TOTTUS 38 [G]</t>
  </si>
  <si>
    <t>CORPORACIÓN PESQUERA INCA 6 [G]</t>
  </si>
  <si>
    <t>PRODUCTOS TISSUE DEL PERÚ [G]</t>
  </si>
  <si>
    <t>PROTISA - CANTERA [G]</t>
  </si>
  <si>
    <t>PROTISA - LOS ROSALES [G]</t>
  </si>
  <si>
    <t>OPEN PLAZA (PIURA) [G]</t>
  </si>
  <si>
    <t>COMPLEJO AGROINDUSTRIAL 7 [G]</t>
  </si>
  <si>
    <t>COMPLEJO AGROINDUSTRIAL 8 [G]</t>
  </si>
  <si>
    <t>COMPLEJO AGROINDUSTRIAL 9 [G]</t>
  </si>
  <si>
    <t>COMPLEJO AGROINDUSTRIAL 10 [G]</t>
  </si>
  <si>
    <t>COMPLEJO AGROINDUSTRIAL 11 [G]</t>
  </si>
  <si>
    <t>COMPLEJO AGROINDUSTRIAL 1 [G]</t>
  </si>
  <si>
    <t>COMPLEJO AGROINDUSTRIAL 2 [G]</t>
  </si>
  <si>
    <t>COMPLEJO AGROINDUSTRIAL 3 [G]</t>
  </si>
  <si>
    <t>COMPLEJO AGROINDUSTRIAL 4 [G]</t>
  </si>
  <si>
    <t>COMPLEJO AGROINDUSTRIAL 5 [G]</t>
  </si>
  <si>
    <t>COMPLEJO AGROINDUSTRIAL 6 [G]</t>
  </si>
  <si>
    <t>MALLS PERÚ - MALL OPEN PLAZA MARZANO - 2 [G]</t>
  </si>
  <si>
    <t>OPEN PLAZA (LIMA) [G]</t>
  </si>
  <si>
    <t>OPEN PLAZA (PUCALLPA) [G]</t>
  </si>
  <si>
    <t>OPEN PLAZA (CHICLAYO) [G]</t>
  </si>
  <si>
    <t>OPEN PLAZA (TRUJILLO) [G]</t>
  </si>
  <si>
    <t>OPEN PLAZA (CAJAMARCA) [G]</t>
  </si>
  <si>
    <t>OPEN PLAZA (HUANUCO) [G]</t>
  </si>
  <si>
    <t>PESQUERA DIAMANTE (PARACAS 1) [G]</t>
  </si>
  <si>
    <t>PESQUERA DIAMANTE (PARACAS 2) [G]</t>
  </si>
  <si>
    <t>CREDISA TRUJILLO [G]</t>
  </si>
  <si>
    <t>Creditex [G]</t>
  </si>
  <si>
    <t>TIENDAS RIPLEY 20 [G]</t>
  </si>
  <si>
    <t>TIENDAS RIPLEY 12 [G]</t>
  </si>
  <si>
    <t>TIENDAS RIPLEY 14 [G]</t>
  </si>
  <si>
    <t>TIENDAS RIPLEY 15 [G]</t>
  </si>
  <si>
    <t>TIENDAS RIPLEY 16 [G]</t>
  </si>
  <si>
    <t>TIENDAS RIPLEY 22 [G]</t>
  </si>
  <si>
    <t>TIENDAS RIPLEY 23 [G]</t>
  </si>
  <si>
    <t>TIENDAS RIPLEY 24 [G]</t>
  </si>
  <si>
    <t>TIENDAS RIPLEY 25 [G]</t>
  </si>
  <si>
    <t>TIENDAS RIPLEY 26 [G]</t>
  </si>
  <si>
    <t>TIENDAS RIPLEY 27 [G]</t>
  </si>
  <si>
    <t>TIENDAS RIPLEY 18 [G]</t>
  </si>
  <si>
    <t>SHOUXIN 2 [G]</t>
  </si>
  <si>
    <t>SHOUXIN 3 [G]</t>
  </si>
  <si>
    <t>SIDERPERU [G]</t>
  </si>
  <si>
    <t>CORPORACIÓN LINDLEY 7 [G]</t>
  </si>
  <si>
    <t>LINDLEY [G]</t>
  </si>
  <si>
    <t>SAGA FALABELLA 20 [G]</t>
  </si>
  <si>
    <t>SAGA FALABELLA 11 [G]</t>
  </si>
  <si>
    <t>SAGA FALABELLA 12 [G]</t>
  </si>
  <si>
    <t>SAGA FALABELLA 13 [G]</t>
  </si>
  <si>
    <t>SAGA FALABELLA 14 [G]</t>
  </si>
  <si>
    <t>SAGA FALABELLA 15 [G]</t>
  </si>
  <si>
    <t>SAGA FALABELLA 8 [G]</t>
  </si>
  <si>
    <t>SAGA FALABELLA 9 [G]</t>
  </si>
  <si>
    <t>SAGA FALABELLA 10 [G]</t>
  </si>
  <si>
    <t>SAGA FALABELLA 16 [G]</t>
  </si>
  <si>
    <t>SAGA FALABELLA 17 [G]</t>
  </si>
  <si>
    <t>SHOUGANG HIERRO PERU (EL HIERRO) [G]</t>
  </si>
  <si>
    <t>GYM FERROVÍAS (SAN JUAN) [G]</t>
  </si>
  <si>
    <t>PETROPERU - LIMA [G]</t>
  </si>
  <si>
    <t>PETROPERU - CONCHAN [G]</t>
  </si>
  <si>
    <t>MINSUR (ICA) [G]</t>
  </si>
  <si>
    <t>MINSUR (TACNA) [G]</t>
  </si>
  <si>
    <t>GLORIA 2 [G]</t>
  </si>
  <si>
    <t>MINERA VOLCAN - TICLIO [G]</t>
  </si>
  <si>
    <t>MINERA VOLCAN - PTA VICTORIA [G]</t>
  </si>
  <si>
    <t>MINERA VOLCAN - ANDAYCHAGUA 50 Kv [G]</t>
  </si>
  <si>
    <t>ANTAMINA (PUERTO ANTAMINA) [G]</t>
  </si>
  <si>
    <t>MINERA VOLCAN - CARAHUACRA (MINA) [G]</t>
  </si>
  <si>
    <t>REFINERÍA DE CAJAMARQUILLA 2 - HP [G]</t>
  </si>
  <si>
    <t>MINERA CERRO VERDE [G]</t>
  </si>
  <si>
    <t>MINERA YANACOCHA [G]</t>
  </si>
  <si>
    <t>MINERA ANTAMINA [G]</t>
  </si>
  <si>
    <t>YURA - COMPARTIDO [G]</t>
  </si>
  <si>
    <t>MINERA VOLCAN - POMACOCHA [G]</t>
  </si>
  <si>
    <t>MINSUR (PUNO) [G]</t>
  </si>
  <si>
    <t>MINERA MILPO (DESIERTO) [G]</t>
  </si>
  <si>
    <t>CHUNGAR [G]</t>
  </si>
  <si>
    <t>MINERA ALPAMARCA [G]</t>
  </si>
  <si>
    <t>MARCOBRE [G]</t>
  </si>
  <si>
    <t>EMPRESA ADMINISTRADORA CERRO - PARAGSHA I (2001) [G]</t>
  </si>
  <si>
    <t>EMPRESA ADMINISTRADORA CERRO - PARAGSHA I (2006) [G]</t>
  </si>
  <si>
    <t>EMPRESA ADMINISTRADORA CERRO - EXCÉLSIOR (2065) [G]</t>
  </si>
  <si>
    <t>EMPRESA ADMINISTRADORA CERRO - EXCÉLSIOR (2071) [G]</t>
  </si>
  <si>
    <t>EMPRESA ADMINISTRADORA CERRO - SAN JUAN  11 KV [G]</t>
  </si>
  <si>
    <t>EMPRESA ADMINISTRADORA CERRO - SAN JUAN 2.4 KV [G]</t>
  </si>
  <si>
    <t>PANASA [G]</t>
  </si>
  <si>
    <t>OWENS-ILLINOIS PERÚ [G]</t>
  </si>
  <si>
    <t>CELIMA [G]</t>
  </si>
  <si>
    <t>GLORIA 3 [G]</t>
  </si>
  <si>
    <t>SAN FERNANDO - PLANTA DE INCUBACIÓN [G]</t>
  </si>
  <si>
    <t>SAN FERNANDO - PLANTA DE BENEFICIO [G]</t>
  </si>
  <si>
    <t>SAN FERNANDO - PLANTA LURIN [G]</t>
  </si>
  <si>
    <t>SAN FERNANDO - PLANTA CHORRILLOS [G]</t>
  </si>
  <si>
    <t>SAN FERNANDO - PLANTA CENTRO DE CORTE [G]</t>
  </si>
  <si>
    <t>SAN FERNANDO - PLANTA MALA [G]</t>
  </si>
  <si>
    <t>SAN FERNANDO - PLANTA ATE [G]</t>
  </si>
  <si>
    <t>MINERA VOLCAN - SAN CRISTOBAL 4.16 KV [G]</t>
  </si>
  <si>
    <t>MINERA VOLCAN - SAN CRISTOBAL 2.4 KV [G]</t>
  </si>
  <si>
    <t>MINERA VOLCAN - ANDAYCHAGUA [G]</t>
  </si>
  <si>
    <t>TRUPAL [G]</t>
  </si>
  <si>
    <t>MINERA VOLCAN - MAHR TÚNEL [G]</t>
  </si>
  <si>
    <t>HUANZA</t>
  </si>
  <si>
    <t>COMPAÑÍA DE MINAS BUENAVENTURA (ORCOPAMPA) [G]</t>
  </si>
  <si>
    <t>SOCIEDAD MINERA EL BROCAL 3 (SMELTER) [G]</t>
  </si>
  <si>
    <t>COMPAÑÍA DE MINAS BUENAVENTURA (TAMBOMAYO) [G]</t>
  </si>
  <si>
    <t>COMPAÑÍA DE MINAS BUENAVENTURA (UCHUCCHACUA) [G]</t>
  </si>
  <si>
    <t>SOCIEDAD MINERA EL BROCAL (CINCO MANANTIALES) [G]</t>
  </si>
  <si>
    <t>COMPAÑÍA DE MINAS BUENAVENTURA (JULCANI Y RECUPERADA) [G]</t>
  </si>
  <si>
    <t>REAL PLAZA - CENTRO CÍVICO [G]</t>
  </si>
  <si>
    <t>QUIMPAC (60Kv) [G]</t>
  </si>
  <si>
    <t>REFINERÍA LA PAMPILLA 2 [G]</t>
  </si>
  <si>
    <t>CERVESUR (AREQUIPA) [G]</t>
  </si>
  <si>
    <t>GOLD FIELDS LA CIMA [G]</t>
  </si>
  <si>
    <t>COMPAÑÍA MINERA MISKI MAYO  [G]</t>
  </si>
  <si>
    <t>SOUTHERN PERÚ COOPER CORPORACIÓN 3 [G]</t>
  </si>
  <si>
    <t>SOUTHERN PERU - AMPLIACION TOQUEPALA [G]</t>
  </si>
  <si>
    <t>XSTRATA TINTAYA (ANTAPACCAY) [G]</t>
  </si>
  <si>
    <t>MINERA AURIFERA RETAMAS [G]</t>
  </si>
  <si>
    <t>MINERA CERRO VERDE (MINA) [G]</t>
  </si>
  <si>
    <t>MINERA TINTAYA (TINTAYA 138) [G]</t>
  </si>
  <si>
    <t>CERVECERÍAS BACKUS Y JOHNSTON (CHACLACAYO) [G]</t>
  </si>
  <si>
    <t>CERVECERÍAS BACKUS Y JOHNSTON (HUAROCHIRÍ) [G]</t>
  </si>
  <si>
    <t>CERVECERÍAS BACKUS Y JOHNSTON (VITARTE) [G]</t>
  </si>
  <si>
    <t>Backus (Motupe) [G]</t>
  </si>
  <si>
    <t>CERVESUR (CUSCO) [G]</t>
  </si>
  <si>
    <t>PLAZA VEA - TRUJILLO 1 [G]</t>
  </si>
  <si>
    <t>PLAZA VEA - TRUJILLO 2 [G]</t>
  </si>
  <si>
    <t>PLAZA VEA - CHIMBOTE 1 [G]</t>
  </si>
  <si>
    <t>PLAZA VEA - NUEVO CHIMBOTE 1 [G]</t>
  </si>
  <si>
    <t>PLAZA VEA - HUANCAYO 1 [G]</t>
  </si>
  <si>
    <t>PLAZA VEA - ICA 1 [G]</t>
  </si>
  <si>
    <t>PLAZA VEA - CHINCHA ALTA 1 [G]</t>
  </si>
  <si>
    <t>PLAZA VEA - PUNO 1 [G]</t>
  </si>
  <si>
    <t>PLAZA VEA - JULIACA 1 [G]</t>
  </si>
  <si>
    <t>PLAZA VEA - WANCHAQ 1 [G]</t>
  </si>
  <si>
    <t>PLAZA VEA - LURÍN 1 [G]</t>
  </si>
  <si>
    <t>PLAZA VEA - HUARAL 1 [G]</t>
  </si>
  <si>
    <t>PLAZA VEA - BREÑA 1 [G]</t>
  </si>
  <si>
    <t>PLAZA VEA - JESÚS MARÍA 2 [G]</t>
  </si>
  <si>
    <t>PLAZA VEA - CERCADO DE LIMA 1 [G]</t>
  </si>
  <si>
    <t>VIVANDA - MAGDALENA 1 [G]</t>
  </si>
  <si>
    <t>PLAZA VEA - BELLAVISTA 1 [G]</t>
  </si>
  <si>
    <t>PLAZA VEA - HUACHO 1 [G]</t>
  </si>
  <si>
    <t>VIVANDA - SAN ISIDRO 1 [G]</t>
  </si>
  <si>
    <t>VIVANDA - MIRAFLORES 1 [G]</t>
  </si>
  <si>
    <t>PLAZA VEA - AREQUIPA 1 [G]</t>
  </si>
  <si>
    <t>PLAZA VEA - TACNA 1 [G]</t>
  </si>
  <si>
    <t>PLAZA VEA - BELLAVISTA 2 [G]</t>
  </si>
  <si>
    <t>PLAZA VEA - LOS OLIVOS 2 [G]</t>
  </si>
  <si>
    <t>PLAZA VEA - INDEPENDENCIA 1 [G]</t>
  </si>
  <si>
    <t>PLAZA VEA - BREÑA 2 [G]</t>
  </si>
  <si>
    <t>PLAZA VEA - BARRANCO 1 [G]</t>
  </si>
  <si>
    <t>PLAZA VEA - CHOSICA 1 [G]</t>
  </si>
  <si>
    <t>PLAZA VEA - SAN ISIDRO 1 [G]</t>
  </si>
  <si>
    <t>PLAZA VEA - SAN BORJA 1 [G]</t>
  </si>
  <si>
    <t>PLAZA VEA - LINCE 1 [G]</t>
  </si>
  <si>
    <t>PLAZA VEA - CAYMA 1 [G]</t>
  </si>
  <si>
    <t>PLAZA VEA - ATE 1 [G]</t>
  </si>
  <si>
    <t>PLAZA VEA - YARINACOCHA 1 [G]</t>
  </si>
  <si>
    <t>PLAZA VEA - SAN JUAN DE MIRAFLORES 1 [G]</t>
  </si>
  <si>
    <t>PLAZA VEA - LA MOLINA 1 [G]</t>
  </si>
  <si>
    <t>PLAZA VEA - SURCO 1 [G]</t>
  </si>
  <si>
    <t>PLAZA VEA - SURCO 2 [G]</t>
  </si>
  <si>
    <t>PLAZA VEA - SAN ISIDRO 2 [G]</t>
  </si>
  <si>
    <t>PLAZA VEA - SURCO 3 [G]</t>
  </si>
  <si>
    <t>PLAZA VEA - ATE 2 [G]</t>
  </si>
  <si>
    <t>PLAZA VEA - MIRAFLORES 1 [G]</t>
  </si>
  <si>
    <t>PLAZA VEA - COMAS 1 [G]</t>
  </si>
  <si>
    <t>PLAZA VEA - LOS OLIVOS 1 [G]</t>
  </si>
  <si>
    <t>PLAZA VEA - SAN MARTÍN DE PORRES 1 [G]</t>
  </si>
  <si>
    <t>PLAZA VEA - PUENTE PIEDRA 1 [G]</t>
  </si>
  <si>
    <t>PLAZA VEA - SAN JUAN DE LURIGANCHO 1 [G]</t>
  </si>
  <si>
    <t>PLAZA VEA - SAN JUAN DE LURIGANCHO 2 [G]</t>
  </si>
  <si>
    <t>PLAZA VEA - SAN JUAN DE LURIGANCHO 3 [G]</t>
  </si>
  <si>
    <t>PLAZA VEA - SAN JUAN DE LURIGANCHO 4 [G]</t>
  </si>
  <si>
    <t>PLAZA VEA - RIMAC 1 [G]</t>
  </si>
  <si>
    <t>PLAZA VEA - RIMAC 2 [G]</t>
  </si>
  <si>
    <t>PLAZA VEA - JESÚS MARÍA 1 [G]</t>
  </si>
  <si>
    <t>PLAZA VEA - CHICLAYO 1 [G]</t>
  </si>
  <si>
    <t>PLAZA VEA - CAJAMARCA 1 [G]</t>
  </si>
  <si>
    <t>PLAZA VEA - VENTANILLA 1 [G]</t>
  </si>
  <si>
    <t>REAL PLAZA - CAYMA 1 [G]</t>
  </si>
  <si>
    <t>REAL PLAZA - YARINACOCHA 1 [G]</t>
  </si>
  <si>
    <t>REAL PLAZA - SAN BORJA 1 [G]</t>
  </si>
  <si>
    <t>REAL PLAZA - SAN BORJA 2 [G]</t>
  </si>
  <si>
    <t>REAL PLAZA - CHORRILLOS 1 [G]</t>
  </si>
  <si>
    <t>REAL PLAZA - ATE 1 [G]</t>
  </si>
  <si>
    <t>REAL PLAZA - SAN MARTÍN DE PORRES 1 [G]</t>
  </si>
  <si>
    <t>REAL PLAZA - JESÚS MARÍA 1 [G]</t>
  </si>
  <si>
    <t>REAL PLAZA - JESÚS MARÍA 2 [G]</t>
  </si>
  <si>
    <t>REAL PLAZA - JESÚS MARÍA 3 [G]</t>
  </si>
  <si>
    <t>REAL PLAZA - PIURA 1 [G]</t>
  </si>
  <si>
    <t>REAL PLAZA - PIURA 2 [G]</t>
  </si>
  <si>
    <t>REAL PLAZA - SULLANA 1 [G]</t>
  </si>
  <si>
    <t>REAL PLAZA - CHICLAYO 1 [G]</t>
  </si>
  <si>
    <t>REAL PLAZA - CHICLAYO 2 [G]</t>
  </si>
  <si>
    <t>REAL PLAZA - CHICLAYO 3 [G]</t>
  </si>
  <si>
    <t>REAL PLAZA - CHICLAYO 4 [G]</t>
  </si>
  <si>
    <t>REAL PLAZA - TRUJILLO 1 [G]</t>
  </si>
  <si>
    <t>REAL PLAZA - TRUJILLO 2 [G]</t>
  </si>
  <si>
    <t>REAL PLAZA - TRUJILLO 3 [G]</t>
  </si>
  <si>
    <t>REAL PLAZA - CAJAMARCA 1 [G]</t>
  </si>
  <si>
    <t>REAL PLAZA - HUANCAYO 1 [G]</t>
  </si>
  <si>
    <t>REAL PLAZA - HUANCAYO 2 [G]</t>
  </si>
  <si>
    <t>REAL PLAZA - LAS MORAS 1 [G]</t>
  </si>
  <si>
    <t>REAL PLAZA - CUSCO 1 [G]</t>
  </si>
  <si>
    <t>REAL PLAZA - JULIACA 1 [G]</t>
  </si>
  <si>
    <t>SMI [G]</t>
  </si>
  <si>
    <t>FUNDICION CHILCA [G]</t>
  </si>
  <si>
    <t>MINERA BARRICK MISQUICHILCA [G]</t>
  </si>
  <si>
    <t>MINERA BARRICK MISQUICHILCA (ALTO CHICAMA) [G]</t>
  </si>
  <si>
    <t>PLAZA VEA - EL AGUSTINO [G]</t>
  </si>
  <si>
    <t>PLAZA VEA - VILLA MARÍA DEL TRIUNFO [G]</t>
  </si>
  <si>
    <t>PLAZA VEA - DOS DE MAYO [G]</t>
  </si>
  <si>
    <t>PLAZA VEA - PARDO [G]</t>
  </si>
  <si>
    <t>VIVANDA - ASIA [G]</t>
  </si>
  <si>
    <t>PLAZA VEA - VALLE HERMOSO [G]</t>
  </si>
  <si>
    <t>PLAZA VEA - LA PLACITA [G]</t>
  </si>
  <si>
    <t>PLAZA VEA - LA VICTORIA [G]</t>
  </si>
  <si>
    <t>PLAZA VEA - PUNTA NEGRA [G]</t>
  </si>
  <si>
    <t>PLAZA VEA - CUSCO [G]</t>
  </si>
  <si>
    <t>PLAZA VEA - PUEBLO LIBRE [G]</t>
  </si>
  <si>
    <t>PLAZA VEA - LURIN 2 [G]</t>
  </si>
  <si>
    <t>MINSUR (PUNO 1) [G]</t>
  </si>
  <si>
    <t>ALICORP (INDUSTRIAL) [G]</t>
  </si>
  <si>
    <t>ALICORP - FIDERIA [G]</t>
  </si>
  <si>
    <t>ALICORP 10 [G]</t>
  </si>
  <si>
    <t>TASA - CHIMBOTE [G]</t>
  </si>
  <si>
    <t>TASA - MALABRIGO [G]</t>
  </si>
  <si>
    <t>TASA - OMEGA [G]</t>
  </si>
  <si>
    <t>TASA - PISCO NORTE [G]</t>
  </si>
  <si>
    <t>TASA - PISCO SUR [G]</t>
  </si>
  <si>
    <t>TASA - SAMANCO [G]</t>
  </si>
  <si>
    <t>TECNOLÓGICA DE ALIMENTOS (HUACHO) [G]</t>
  </si>
  <si>
    <t>MINERA ARES COTARUSE [G]</t>
  </si>
  <si>
    <t>SHOUGANG HIERRO PERU (MINA) [G]</t>
  </si>
  <si>
    <t>SHOUGANG HIERRO PERÚ (JAHUAY) [G]</t>
  </si>
  <si>
    <t>SHOUGANG HIERRO PERÚ [G]</t>
  </si>
  <si>
    <t>SOCIEDAD MINERA CORONA (UNIDAD YAURICOCHA) [G]</t>
  </si>
  <si>
    <t>MINERA LOS QUENUALES (CARLOS FRANCISCO) [G]</t>
  </si>
  <si>
    <t>MINERA LOS QUENUALES (ROSAURA) [G]</t>
  </si>
  <si>
    <t>CIA MINERA ARGENTUM (MINERA CORONA ALPAMINA) [G]</t>
  </si>
  <si>
    <t>COMPAÑÍA MINERA ARGENTUM (CONCENTRADORA) [G]</t>
  </si>
  <si>
    <t>MINERA LOS QUENUALES (ISCAYCRUZ) (5) [G]</t>
  </si>
  <si>
    <t>CENCOSUD 9 [G]</t>
  </si>
  <si>
    <t>CENCOSUD 46 [G]</t>
  </si>
  <si>
    <t>CENCOSUD 10 [G]</t>
  </si>
  <si>
    <t>CENCOSUD 11 [G]</t>
  </si>
  <si>
    <t>CENCOSUD 12 [G]</t>
  </si>
  <si>
    <t>CENCOSUD 13 [G]</t>
  </si>
  <si>
    <t>CENCOSUD 14 [G]</t>
  </si>
  <si>
    <t>CENCOSUD 15 [G]</t>
  </si>
  <si>
    <t>CENCOSUD 17 [G]</t>
  </si>
  <si>
    <t>CENCOSUD 18 [G]</t>
  </si>
  <si>
    <t>CENCOSUD 19 [G]</t>
  </si>
  <si>
    <t>CENCOSUD 20 [G]</t>
  </si>
  <si>
    <t>CENCOSUD 21 [G]</t>
  </si>
  <si>
    <t>CENCOSUD 22 [G]</t>
  </si>
  <si>
    <t>CENCOSUD 23 [G]</t>
  </si>
  <si>
    <t>CENCOSUD 24 [G]</t>
  </si>
  <si>
    <t>CENCOSUD 25 [G]</t>
  </si>
  <si>
    <t>CENCOSUD 26 [G]</t>
  </si>
  <si>
    <t>CENCOSUD 27 [G]</t>
  </si>
  <si>
    <t>CENCOSUD 28 [G]</t>
  </si>
  <si>
    <t>CENCOSUD 29 [G]</t>
  </si>
  <si>
    <t>CENCOSUD 30 [G]</t>
  </si>
  <si>
    <t>CENCOSUD 31 [G]</t>
  </si>
  <si>
    <t>CENCOSUD 32 [G]</t>
  </si>
  <si>
    <t>CENCOSUD 33 [G]</t>
  </si>
  <si>
    <t>CENCOSUD 34 [G]</t>
  </si>
  <si>
    <t>CENCOSUD 35 [G]</t>
  </si>
  <si>
    <t>CENCOSUD 36 [G]</t>
  </si>
  <si>
    <t>CENCOSUD 37 [G]</t>
  </si>
  <si>
    <t>CENCOSUD 38 [G]</t>
  </si>
  <si>
    <t>CENCOSUD 39 [G]</t>
  </si>
  <si>
    <t>CENCOSUD 40 [G]</t>
  </si>
  <si>
    <t>CENCOSUD 41 [G]</t>
  </si>
  <si>
    <t>CENCOSUD 42 [G]</t>
  </si>
  <si>
    <t>CENCOSUD 43 [G]</t>
  </si>
  <si>
    <t>CENCOSUD 44 [G]</t>
  </si>
  <si>
    <t>CENCOSUD 45 [G]</t>
  </si>
  <si>
    <t>CENCOSUD 47 [G]</t>
  </si>
  <si>
    <t>CENCOSUD 48 [G]</t>
  </si>
  <si>
    <t>CENCOSUD 49 [G]</t>
  </si>
  <si>
    <t>CENCOSUD 50 [G]</t>
  </si>
  <si>
    <t>CINCO ROBLES 1 [G]</t>
  </si>
  <si>
    <t>CINCO ROBLES 2 [G]</t>
  </si>
  <si>
    <t>CINCO ROBLES 3 [G]</t>
  </si>
  <si>
    <t>CINCO ROBLES 4 [G]</t>
  </si>
  <si>
    <t>TRES PALMERAS 1 [G]</t>
  </si>
  <si>
    <t>TRES PALMERAS 2 [G]</t>
  </si>
  <si>
    <t>TRES PALMERAS 4 [G]</t>
  </si>
  <si>
    <t>CENCOSUD 51 [G]</t>
  </si>
  <si>
    <t>CENCOSUD 1 [G]</t>
  </si>
  <si>
    <t>CENCOSUD 2 [G]</t>
  </si>
  <si>
    <t>CENCOSUD 3 [G]</t>
  </si>
  <si>
    <t>CENCOSUD 4 [G]</t>
  </si>
  <si>
    <t>CENCOSUD 5 [G]</t>
  </si>
  <si>
    <t>CENCOSUD 6 [G]</t>
  </si>
  <si>
    <t>CENCOSUD 7 [G]</t>
  </si>
  <si>
    <t>CENCOSUD 8 [G]</t>
  </si>
  <si>
    <t>CENCOSUD 52 [G]</t>
  </si>
  <si>
    <t>MINERA CONDESTABLE 2 [G]</t>
  </si>
  <si>
    <t>TELEFONICA DEL PERU 6 [G]</t>
  </si>
  <si>
    <t>TELEFONICA DEL PERU 7 [G]</t>
  </si>
  <si>
    <t>TELEFONICA DEL PERU 8 [G]</t>
  </si>
  <si>
    <t>TELEFONICA DEL PERU 9 [G]</t>
  </si>
  <si>
    <t>TELEFONICA DEL PERU 11 [G]</t>
  </si>
  <si>
    <t>TELEFONICA DEL PERU 12 [G]</t>
  </si>
  <si>
    <t>TELEFONICA DEL PERU 14 [G]</t>
  </si>
  <si>
    <t>TELEFONICA DEL PERU 15 [G]</t>
  </si>
  <si>
    <t>TELEFONICA DEL PERU 16 [G]</t>
  </si>
  <si>
    <t>TELEFONICA DEL PERU 17 [G]</t>
  </si>
  <si>
    <t>TELEFONICA DEL PERU 18 [G]</t>
  </si>
  <si>
    <t>TELEFONICA DEL PERU 20 [G]</t>
  </si>
  <si>
    <t>TELEFONICA DEL PERU 22 [G]</t>
  </si>
  <si>
    <t>TELEFONICA DEL PERU 23 [G]</t>
  </si>
  <si>
    <t>TELEFONICA DEL PERU 24 [G]</t>
  </si>
  <si>
    <t>OPEN PLAZA (HUANCAYO) [G]</t>
  </si>
  <si>
    <t>MINERA LOS QUENUALES (COTONGA) [G]</t>
  </si>
  <si>
    <t>MINERA LOS QUENUALES (CASAPALCA NORTE) [G]</t>
  </si>
  <si>
    <t>MINERA LOS QUENUALES (CASAPALCA CONCENTRADORA) [G]</t>
  </si>
  <si>
    <t>MINERA LOS QUENUALES (CASAPALCA MINA) [G]</t>
  </si>
  <si>
    <t>MINERA LOS QUENUALES (ANTUQUITO) [G]</t>
  </si>
  <si>
    <t>MINERA LOS QUENUALES (SAN MATEO) [G]</t>
  </si>
  <si>
    <t>INTRADEVCO INDUSTRIAL 9 [G]</t>
  </si>
  <si>
    <t>INTRADEVCO INDUSTRIAL 1 [G]</t>
  </si>
  <si>
    <t>INTRADEVCO INDUSTRIAL 2 [G]</t>
  </si>
  <si>
    <t>INTRADEVCO INDUSTRIAL 3 [G]</t>
  </si>
  <si>
    <t>INTRADEVCO INDUSTRIAL 4 [G]</t>
  </si>
  <si>
    <t>INTRADEVCO INDUSTRIAL 5 [G]</t>
  </si>
  <si>
    <t>INTRADEVCO INDUSTRIAL 6 [G]</t>
  </si>
  <si>
    <t>INTRADEVCO INDUSTRIAL 7 [G]</t>
  </si>
  <si>
    <t>INTRADEVCO INDUSTRIAL 8 [G]</t>
  </si>
  <si>
    <t>COMPAÑÍA MINERA ARGENTUM (NUEVA MOROCOCHA 1) [G]</t>
  </si>
  <si>
    <t>COMPAÑÍA MINERA ARGENTUM (NUEVA MOROCOCHA 2) [G]</t>
  </si>
  <si>
    <t>MINERA PERÚ COPPER [G]</t>
  </si>
  <si>
    <t>CENCOSUD 16 [G]</t>
  </si>
  <si>
    <t>TELEFONICA DEL PERU 21 [G]</t>
  </si>
  <si>
    <t>COMPAÑÍA MINERA ARGENTUM (COMPRESORA) [G]</t>
  </si>
  <si>
    <t>Total ATRIA ENERGÍA</t>
  </si>
  <si>
    <t>Total HUANZA</t>
  </si>
  <si>
    <t>CL2574</t>
  </si>
  <si>
    <t>AGRICOLA DON TOMAS</t>
  </si>
  <si>
    <t>B0125</t>
  </si>
  <si>
    <t>CL2576</t>
  </si>
  <si>
    <t>INVERSIONES SUR ANDINA</t>
  </si>
  <si>
    <t>CL2581</t>
  </si>
  <si>
    <t>TINPAC</t>
  </si>
  <si>
    <t>CL2575</t>
  </si>
  <si>
    <t>INVERAGRO SAN MARTIN DE PORRAS</t>
  </si>
  <si>
    <t>CL2562</t>
  </si>
  <si>
    <t>PROMOTORA Y SERVICIOS LAMBAYEQUE</t>
  </si>
  <si>
    <t>CL2577</t>
  </si>
  <si>
    <t>QUIMTIA</t>
  </si>
  <si>
    <t>CL2582</t>
  </si>
  <si>
    <t>TYRCONSTRUCCIONES</t>
  </si>
  <si>
    <t>CL2583</t>
  </si>
  <si>
    <t>MUBAPLAST</t>
  </si>
  <si>
    <t>B0669</t>
  </si>
  <si>
    <t>CL2584</t>
  </si>
  <si>
    <t>AGROSER</t>
  </si>
  <si>
    <t>CL2585</t>
  </si>
  <si>
    <t>LADRILLERA PERU</t>
  </si>
  <si>
    <t>CL2563</t>
  </si>
  <si>
    <t>ALL COLD</t>
  </si>
  <si>
    <t>CL2564</t>
  </si>
  <si>
    <t>TINTORERIA COLOR Y TEXTURA</t>
  </si>
  <si>
    <t>CL2565</t>
  </si>
  <si>
    <t>CERPER</t>
  </si>
  <si>
    <t>CL2566</t>
  </si>
  <si>
    <t>MEDIFARMA 3</t>
  </si>
  <si>
    <t>CL2578</t>
  </si>
  <si>
    <t>LA GRAMA</t>
  </si>
  <si>
    <t>B1267</t>
  </si>
  <si>
    <t>B0209</t>
  </si>
  <si>
    <t>CL2567</t>
  </si>
  <si>
    <t>COMPLEJO AGROINDUSTRIAL 12</t>
  </si>
  <si>
    <t>CL2568</t>
  </si>
  <si>
    <t>Manuel Jaime Ramos Robertson</t>
  </si>
  <si>
    <t>CL2586</t>
  </si>
  <si>
    <t>ASPERSUD MOLINA 1</t>
  </si>
  <si>
    <t>CL2587</t>
  </si>
  <si>
    <t>ASPERSUD MOLINA 2</t>
  </si>
  <si>
    <t>CL2588</t>
  </si>
  <si>
    <t>ASPERSUD MOLINA 3</t>
  </si>
  <si>
    <t>CL2570</t>
  </si>
  <si>
    <t>GRUPO FORTE 1</t>
  </si>
  <si>
    <t>CL2571</t>
  </si>
  <si>
    <t>GRIFO SAN IGNACIO</t>
  </si>
  <si>
    <t>CL2572</t>
  </si>
  <si>
    <t>GRUPO FORTE 2</t>
  </si>
  <si>
    <t>CL2573</t>
  </si>
  <si>
    <t>TUBOS Y PERFILES MECANICOS</t>
  </si>
  <si>
    <t>CL2589</t>
  </si>
  <si>
    <t>FÁBRICA DE ENVASES DE LATA LUX</t>
  </si>
  <si>
    <t>CL2590</t>
  </si>
  <si>
    <t>PANIFICADORA BIMBO DEL PERU 1</t>
  </si>
  <si>
    <t>CL2591</t>
  </si>
  <si>
    <t>PANIFICADORA BIMBO DEL PERU 2</t>
  </si>
  <si>
    <t>CL2592</t>
  </si>
  <si>
    <t>PANIFICADORA BIMBO DEL PERU 3</t>
  </si>
  <si>
    <t>CL2593</t>
  </si>
  <si>
    <t>NEWPORT CAPITAL 3</t>
  </si>
  <si>
    <t>CL2554</t>
  </si>
  <si>
    <t>INVERSIONES SAN BORJA 2</t>
  </si>
  <si>
    <t>CL2561</t>
  </si>
  <si>
    <t>LIMATAMBO 2</t>
  </si>
  <si>
    <t>Precios Medios Libres (ctm S/ / kW,h)</t>
  </si>
  <si>
    <t>COMPLEJO AGROINDUSTRIAL 12 [G]</t>
  </si>
  <si>
    <t>TIPO</t>
  </si>
  <si>
    <t>MARINASOL S.A.</t>
  </si>
  <si>
    <t>CL2633</t>
  </si>
  <si>
    <t>KOBEFOOD</t>
  </si>
  <si>
    <t>CL2597</t>
  </si>
  <si>
    <t>Minera Cobre Nazca</t>
  </si>
  <si>
    <t>CL2614</t>
  </si>
  <si>
    <t>AGROPEX</t>
  </si>
  <si>
    <t>NULL</t>
  </si>
  <si>
    <t>CL2569</t>
  </si>
  <si>
    <t>ECOPACKING</t>
  </si>
  <si>
    <t>CL2613</t>
  </si>
  <si>
    <t>PLANTA AGROINDUSTRIAL KORICANCHA</t>
  </si>
  <si>
    <t>CL2615</t>
  </si>
  <si>
    <t>ARE</t>
  </si>
  <si>
    <t>CL2596</t>
  </si>
  <si>
    <t>REAL PLAZA - PURUCHUCO</t>
  </si>
  <si>
    <t>CL2611</t>
  </si>
  <si>
    <t>SMP CLOTING</t>
  </si>
  <si>
    <t>CL2634</t>
  </si>
  <si>
    <t>FYD - BARRANCO</t>
  </si>
  <si>
    <t>CL2635</t>
  </si>
  <si>
    <t>PROMART - PISCO</t>
  </si>
  <si>
    <t>CL2618</t>
  </si>
  <si>
    <t>TMERCURIO</t>
  </si>
  <si>
    <t>CL2620</t>
  </si>
  <si>
    <t>HILADOS ANDINOS</t>
  </si>
  <si>
    <t>CL2621</t>
  </si>
  <si>
    <t>IND MANRIQUE</t>
  </si>
  <si>
    <t>CL2622</t>
  </si>
  <si>
    <t>ACEROS DEL PERU</t>
  </si>
  <si>
    <t>CL2623</t>
  </si>
  <si>
    <t>INVERSIONES BRADE 1</t>
  </si>
  <si>
    <t>CL2624</t>
  </si>
  <si>
    <t>INVERSIONES BRADE 2</t>
  </si>
  <si>
    <t>CL2625</t>
  </si>
  <si>
    <t>BRADE PARACAS</t>
  </si>
  <si>
    <t>CL2626</t>
  </si>
  <si>
    <t>EXPORTADORA ROMEX</t>
  </si>
  <si>
    <t>CL2627</t>
  </si>
  <si>
    <t>PROTEX</t>
  </si>
  <si>
    <t>CL2628</t>
  </si>
  <si>
    <t>CAMPODELSUR</t>
  </si>
  <si>
    <t>CL2629</t>
  </si>
  <si>
    <t>GLOBAL AGRO</t>
  </si>
  <si>
    <t>CL2600</t>
  </si>
  <si>
    <t>CL2601</t>
  </si>
  <si>
    <t>PLASTIMIQ</t>
  </si>
  <si>
    <t>CL2602</t>
  </si>
  <si>
    <t>PLASTICOS REUNIDOS</t>
  </si>
  <si>
    <t>CL2603</t>
  </si>
  <si>
    <t>HIPERMERCADOS TOTTUS 43</t>
  </si>
  <si>
    <t>CL2604</t>
  </si>
  <si>
    <t>HIPERMERCADOS TOTTUS 44</t>
  </si>
  <si>
    <t>CL2605</t>
  </si>
  <si>
    <t>MIXERCON 2</t>
  </si>
  <si>
    <t>CL2636</t>
  </si>
  <si>
    <t>NEWREST</t>
  </si>
  <si>
    <t>CL2612</t>
  </si>
  <si>
    <t>SAMI</t>
  </si>
  <si>
    <t>CL2630</t>
  </si>
  <si>
    <t>LOS INKAS GOLF CLUB</t>
  </si>
  <si>
    <t>CL2393</t>
  </si>
  <si>
    <t>CURTIEMBRE GLOBAL</t>
  </si>
  <si>
    <t>CL2598</t>
  </si>
  <si>
    <t>EMPRESA AZUCARERA DEL NORTE</t>
  </si>
  <si>
    <t>CL2599</t>
  </si>
  <si>
    <t>G &amp; B MOLINOS</t>
  </si>
  <si>
    <t>HIPERMERCADOS TOTTUS 43 [G]</t>
  </si>
  <si>
    <t>HIPERMERCADOS TOTTUS 44 [G]</t>
  </si>
  <si>
    <t>REAL PLAZA - PURUCHUCO [G]</t>
  </si>
  <si>
    <t>COMPAÑIA MINERA ARGENTUM S.A.</t>
  </si>
  <si>
    <t>COMPAÑIA MINERA CONDESTABLE S.A.</t>
  </si>
  <si>
    <t>COMPAÑIA MINERA MILPO S.A.A.</t>
  </si>
  <si>
    <t>TREVALI PERU (UNIDAD MINERA SANTANDER) [G]</t>
  </si>
  <si>
    <t>TREVALI PERU (PARAGSHA) [G]</t>
  </si>
  <si>
    <t>&lt; 0 - 2 000 ]</t>
  </si>
  <si>
    <t>&lt; 2 000 - 3 000 ]</t>
  </si>
  <si>
    <t>&lt; 3 000 - 4 000 ]</t>
  </si>
  <si>
    <t>&lt; 4 000 - 5 000 ]</t>
  </si>
  <si>
    <t>&lt; 5 000 - 10 000 ]</t>
  </si>
  <si>
    <t>Mayor a 10 000 kW</t>
  </si>
  <si>
    <t>Nota: Nivel de Tensión según Barra de entrega.</t>
  </si>
  <si>
    <t>El diagrama de carga se obtiene tomando todos los diagramas de carga diario del mes. Sobre ello se realiza un promedio aritmético para cada 15 minutos, obteniéndose al final un solo diagrama que muestra la forma predominante del mes.</t>
  </si>
  <si>
    <t>Nota: Máxima Demanda en potencia contratada.</t>
  </si>
  <si>
    <t>Gráfico 2.1</t>
  </si>
  <si>
    <t>CONTRATOS CON GENERADORES</t>
  </si>
  <si>
    <t>CONTRATOS CON DISTRIBUIDORES</t>
  </si>
  <si>
    <t>Epml Factor de Presencia en Punta</t>
  </si>
  <si>
    <t>MD (MW) Del periodo</t>
  </si>
  <si>
    <t>Nota: Lo reportado en este cuadro es conforme a la información disponible.</t>
  </si>
  <si>
    <t>CL2639</t>
  </si>
  <si>
    <t>CLINICA INTERNACIONAL</t>
  </si>
  <si>
    <t>CL2640</t>
  </si>
  <si>
    <t>UNIVERSIDAD NACIONAL SAN LUIS GONZAGA DE ICA 2</t>
  </si>
  <si>
    <t>CL2641</t>
  </si>
  <si>
    <t>SUN FRUITS EXPORTS 2</t>
  </si>
  <si>
    <t>CL2642</t>
  </si>
  <si>
    <t>LANTO</t>
  </si>
  <si>
    <t>CL2643</t>
  </si>
  <si>
    <t>CITRUSCO</t>
  </si>
  <si>
    <t>CL2644</t>
  </si>
  <si>
    <t>ROSARIO YANETH PINO BARRIOS</t>
  </si>
  <si>
    <t>CL2645</t>
  </si>
  <si>
    <t>URBEM</t>
  </si>
  <si>
    <t>CL2652</t>
  </si>
  <si>
    <t>INVERSIONES EN TURISMO</t>
  </si>
  <si>
    <t>CL2653</t>
  </si>
  <si>
    <t>COMPAÑIA MOLINERA SAN CRISTOBAL</t>
  </si>
  <si>
    <t>CL2637</t>
  </si>
  <si>
    <t>CASA GRANDE</t>
  </si>
  <si>
    <t>CL2638</t>
  </si>
  <si>
    <t>FRIGORIFICO MELANI</t>
  </si>
  <si>
    <t>CL2657</t>
  </si>
  <si>
    <t>GRAFICA UNIVERSAL</t>
  </si>
  <si>
    <t>CL2658</t>
  </si>
  <si>
    <t>REICOLITE</t>
  </si>
  <si>
    <t>CL2659</t>
  </si>
  <si>
    <t>CARNICA</t>
  </si>
  <si>
    <t>CL2660</t>
  </si>
  <si>
    <t>ENVASES LIMA</t>
  </si>
  <si>
    <t>CL2661</t>
  </si>
  <si>
    <t>PERU OFFSET</t>
  </si>
  <si>
    <t>CL2662</t>
  </si>
  <si>
    <t>ABEDULES</t>
  </si>
  <si>
    <t>CL2663</t>
  </si>
  <si>
    <t>TERPEL 1</t>
  </si>
  <si>
    <t>CL2665</t>
  </si>
  <si>
    <t>GINOBETO</t>
  </si>
  <si>
    <t>CL2666</t>
  </si>
  <si>
    <t>TRANSMARINA</t>
  </si>
  <si>
    <t>CL2667</t>
  </si>
  <si>
    <t>CEJA</t>
  </si>
  <si>
    <t>CL2668</t>
  </si>
  <si>
    <t>SERVITEX</t>
  </si>
  <si>
    <t>CL2669</t>
  </si>
  <si>
    <t>SEGURINDUSTRIA 3</t>
  </si>
  <si>
    <t>CL2654</t>
  </si>
  <si>
    <t>Agricola Yacanto 2</t>
  </si>
  <si>
    <t>CL2655</t>
  </si>
  <si>
    <t>Trading</t>
  </si>
  <si>
    <t>CL2616</t>
  </si>
  <si>
    <t>RANSA 1</t>
  </si>
  <si>
    <t>CL2617</t>
  </si>
  <si>
    <t>RANSA 2</t>
  </si>
  <si>
    <t>CL2647</t>
  </si>
  <si>
    <t>CHAVEZ RIOS FREDEGUNDO II</t>
  </si>
  <si>
    <t>CL2646</t>
  </si>
  <si>
    <t>CENTRAL AZUCARERA CHUCARAPI PAMPA BLANCA</t>
  </si>
  <si>
    <t>B1172</t>
  </si>
  <si>
    <t>CL2664</t>
  </si>
  <si>
    <t>TERPEL 2</t>
  </si>
  <si>
    <t>CL2606</t>
  </si>
  <si>
    <t>SGS DEL PERU 1</t>
  </si>
  <si>
    <t>CL2607</t>
  </si>
  <si>
    <t>SGS DEL PERU 2</t>
  </si>
  <si>
    <t>CL2608</t>
  </si>
  <si>
    <t>QUIVER PLAST</t>
  </si>
  <si>
    <t>B0462</t>
  </si>
  <si>
    <t>CL2609</t>
  </si>
  <si>
    <t>CONSTRUCCIONES METALICAS UNION</t>
  </si>
  <si>
    <t>CL2610</t>
  </si>
  <si>
    <t>ALESA BUSINESS</t>
  </si>
  <si>
    <t>CL2648</t>
  </si>
  <si>
    <t>CROSATO DANTE</t>
  </si>
  <si>
    <t>CL2649</t>
  </si>
  <si>
    <t>CERRADURAS NACIONALES</t>
  </si>
  <si>
    <t>CL2650</t>
  </si>
  <si>
    <t>GAMEDA</t>
  </si>
  <si>
    <t>CL2651</t>
  </si>
  <si>
    <t>FUNDICIONES ESPECIALES</t>
  </si>
  <si>
    <t>CL2632</t>
  </si>
  <si>
    <t>CL2671</t>
  </si>
  <si>
    <t>AC FARMA 3</t>
  </si>
  <si>
    <t>CL2672</t>
  </si>
  <si>
    <t>AC FARMA 4</t>
  </si>
  <si>
    <t>CL2673</t>
  </si>
  <si>
    <t>LATEX Y PLASTICOS</t>
  </si>
  <si>
    <t>TREVALI PERU S.A.C.</t>
  </si>
  <si>
    <t>CL2656</t>
  </si>
  <si>
    <t>SAN MIGUEL FRUITS</t>
  </si>
  <si>
    <t>B1385</t>
  </si>
  <si>
    <t>CL2679</t>
  </si>
  <si>
    <t>TECNICA AVICOLA 7</t>
  </si>
  <si>
    <t>B0004</t>
  </si>
  <si>
    <t>CL2670</t>
  </si>
  <si>
    <t>KE CHUNRONG</t>
  </si>
  <si>
    <t>CL2703</t>
  </si>
  <si>
    <t>INFORHUAY</t>
  </si>
  <si>
    <t>CL2704</t>
  </si>
  <si>
    <t>RAMITEX</t>
  </si>
  <si>
    <t>CL2705</t>
  </si>
  <si>
    <t>TERMOENCOGIBLES</t>
  </si>
  <si>
    <t>CL2706</t>
  </si>
  <si>
    <t>PLASTOY</t>
  </si>
  <si>
    <t>CL2707</t>
  </si>
  <si>
    <t>CONSORCIO 3C</t>
  </si>
  <si>
    <t>CL2708</t>
  </si>
  <si>
    <t>ALFRIMAC 1</t>
  </si>
  <si>
    <t>CL2709</t>
  </si>
  <si>
    <t>ALFRIMAC 2</t>
  </si>
  <si>
    <t>CL2710</t>
  </si>
  <si>
    <t>ALTA VIDDA 1</t>
  </si>
  <si>
    <t>CL2711</t>
  </si>
  <si>
    <t>ALTA VIDDA 2</t>
  </si>
  <si>
    <t>CL2712</t>
  </si>
  <si>
    <t>PORTUARIAS</t>
  </si>
  <si>
    <t>CL2682</t>
  </si>
  <si>
    <t>GREENWAY AGROINDUSTRIES</t>
  </si>
  <si>
    <t>CL2683</t>
  </si>
  <si>
    <t>DEPSA 3</t>
  </si>
  <si>
    <t>CL2684</t>
  </si>
  <si>
    <t>MEDLOG PAITA 1</t>
  </si>
  <si>
    <t>CL2685</t>
  </si>
  <si>
    <t>MEDLOG PAITA 2</t>
  </si>
  <si>
    <t>CL2686</t>
  </si>
  <si>
    <t>AGROINDUSTRIAS DEL CHIRA</t>
  </si>
  <si>
    <t>CL2687</t>
  </si>
  <si>
    <t>AGENCIA DE ADUANA MACROMAR</t>
  </si>
  <si>
    <t>CL2688</t>
  </si>
  <si>
    <t>AGRICOLA DEL CHIRA 2</t>
  </si>
  <si>
    <t>CL2689</t>
  </si>
  <si>
    <t>HIELOS Y SERVICIOS</t>
  </si>
  <si>
    <t>CL2690</t>
  </si>
  <si>
    <t>HIELOS Y SERVICIOS TUMBES</t>
  </si>
  <si>
    <t>CL2691</t>
  </si>
  <si>
    <t>PROMOTORA INMOBILIARIA INDUSTRIAL DE PIURA</t>
  </si>
  <si>
    <t>CL2721</t>
  </si>
  <si>
    <t>INVERGAS</t>
  </si>
  <si>
    <t>CL2713</t>
  </si>
  <si>
    <t>Ecopacking</t>
  </si>
  <si>
    <t>CL2714</t>
  </si>
  <si>
    <t>HIPERMERCADOS TOTTUS 45</t>
  </si>
  <si>
    <t>CL2715</t>
  </si>
  <si>
    <t>HIPERMERCADOS TOTTUS 46</t>
  </si>
  <si>
    <t>CL2716</t>
  </si>
  <si>
    <t>COSTA DEL SOL 4</t>
  </si>
  <si>
    <t>B0206</t>
  </si>
  <si>
    <t>CL2717</t>
  </si>
  <si>
    <t>HIPERMERCADOS TOTTUS 47</t>
  </si>
  <si>
    <t>B0244</t>
  </si>
  <si>
    <t>CL2718</t>
  </si>
  <si>
    <t>HIPERMERCADOS TOTTUS 48</t>
  </si>
  <si>
    <t>CL2719</t>
  </si>
  <si>
    <t>HIPERMERCADOS TOTTUS 49</t>
  </si>
  <si>
    <t>CL2720</t>
  </si>
  <si>
    <t>DPI</t>
  </si>
  <si>
    <t>CL2692</t>
  </si>
  <si>
    <t>AGROPECUARIA SAN FRANCISCO</t>
  </si>
  <si>
    <t>CL2693</t>
  </si>
  <si>
    <t>AGROPECUARIA SAN ISIDRO</t>
  </si>
  <si>
    <t>CL2694</t>
  </si>
  <si>
    <t>Arena Verde</t>
  </si>
  <si>
    <t>CL2675</t>
  </si>
  <si>
    <t>NORTEXTIL</t>
  </si>
  <si>
    <t>CL2676</t>
  </si>
  <si>
    <t>INDUSTRIAL ROMOSA 3</t>
  </si>
  <si>
    <t>CL2677</t>
  </si>
  <si>
    <t>TARRACO</t>
  </si>
  <si>
    <t>CL2678</t>
  </si>
  <si>
    <t>EMPRESA DE TRANSPORTES INDUSTRIALES</t>
  </si>
  <si>
    <t>CL2695</t>
  </si>
  <si>
    <t>MIXERCON 3</t>
  </si>
  <si>
    <t>CL2680</t>
  </si>
  <si>
    <t>CORPORACION RICO</t>
  </si>
  <si>
    <t>CL2681</t>
  </si>
  <si>
    <t>INMOBILIARIA MAGNOPATA</t>
  </si>
  <si>
    <t>CL2631</t>
  </si>
  <si>
    <t>MADERERA ANDINA</t>
  </si>
  <si>
    <t> AGRICOLA DEL CHIRA S.A.</t>
  </si>
  <si>
    <t>AGRICOLA DEL CHIRA 2 [G]</t>
  </si>
  <si>
    <t>HIPERMERCADOS TOTTUS 47 [G]</t>
  </si>
  <si>
    <t>HIPERMERCADOS TOTTUS 48 [G]</t>
  </si>
  <si>
    <t>HIPERMERCADOS TOTTUS 49 [G]</t>
  </si>
  <si>
    <t>HIPERMERCADOS TOTTUS 45 [G]</t>
  </si>
  <si>
    <t>HIPERMERCADOS TOTTUS 46 [G]</t>
  </si>
  <si>
    <t>-</t>
  </si>
  <si>
    <t>CL2699</t>
  </si>
  <si>
    <t>HIELO MAR</t>
  </si>
  <si>
    <t>CL2700</t>
  </si>
  <si>
    <t>DON SERGIO</t>
  </si>
  <si>
    <t>CL2702</t>
  </si>
  <si>
    <t>CHIQUITOY</t>
  </si>
  <si>
    <t>CL2701</t>
  </si>
  <si>
    <t>AGRICOLA VIRÚ 3</t>
  </si>
  <si>
    <t>CL2722</t>
  </si>
  <si>
    <t>ORMICON</t>
  </si>
  <si>
    <t>B0422</t>
  </si>
  <si>
    <t>CL2328</t>
  </si>
  <si>
    <t>TA EXPORT</t>
  </si>
  <si>
    <t>CL2736</t>
  </si>
  <si>
    <t>AGRICOLA DON RICARDO 7</t>
  </si>
  <si>
    <t>CL2737</t>
  </si>
  <si>
    <t>GRUPO SANTA ELENA</t>
  </si>
  <si>
    <t>CL2723</t>
  </si>
  <si>
    <t>SIERRA POLI</t>
  </si>
  <si>
    <t>CL2744</t>
  </si>
  <si>
    <t>DEL ANDE ALIMENTOS</t>
  </si>
  <si>
    <t>CL2745</t>
  </si>
  <si>
    <t>AUSTRAL GROUP 5</t>
  </si>
  <si>
    <t>HPAT</t>
  </si>
  <si>
    <t>CL2674</t>
  </si>
  <si>
    <t>SACOS EL AGUILA04</t>
  </si>
  <si>
    <t>CL2747</t>
  </si>
  <si>
    <t>CORPORACION CERAMICA 3</t>
  </si>
  <si>
    <t>CL2748</t>
  </si>
  <si>
    <t>CELIMA 2</t>
  </si>
  <si>
    <t>CL2749</t>
  </si>
  <si>
    <t>CELIMA 3</t>
  </si>
  <si>
    <t>CL2750</t>
  </si>
  <si>
    <t>CELIMA 4</t>
  </si>
  <si>
    <t>CL2751</t>
  </si>
  <si>
    <t>MINERA LAS CAMELIAS 3</t>
  </si>
  <si>
    <t>CL2560</t>
  </si>
  <si>
    <t>SANTA ROSALIA</t>
  </si>
  <si>
    <t>CL2727</t>
  </si>
  <si>
    <t>PAPELERA JESICAR</t>
  </si>
  <si>
    <t>CL2733</t>
  </si>
  <si>
    <t>PILADORA NUEVO HORIZONTE S.A.C.</t>
  </si>
  <si>
    <t>CL2734</t>
  </si>
  <si>
    <t>SUNSHINE EXPORT 3</t>
  </si>
  <si>
    <t>CL2738</t>
  </si>
  <si>
    <t>PLAZA VEA SULLANA</t>
  </si>
  <si>
    <t>CL2739</t>
  </si>
  <si>
    <t>PLAZA VEA PAITA 2</t>
  </si>
  <si>
    <t>CL2740</t>
  </si>
  <si>
    <t>PLAZA VEA TALARA 2</t>
  </si>
  <si>
    <t>CL2741</t>
  </si>
  <si>
    <t>PLAZA VEA PIURA 2</t>
  </si>
  <si>
    <t>CL2742</t>
  </si>
  <si>
    <t>PLAZA VEA TUMBES</t>
  </si>
  <si>
    <t>CL2743</t>
  </si>
  <si>
    <t>AGRICOLA DEL CHIRA 3</t>
  </si>
  <si>
    <t>CL2724</t>
  </si>
  <si>
    <t>BREXIA</t>
  </si>
  <si>
    <t>CL2735</t>
  </si>
  <si>
    <t>SAGA FALABELLA 21</t>
  </si>
  <si>
    <t>CL2728</t>
  </si>
  <si>
    <t>EZ BUSINESS</t>
  </si>
  <si>
    <t>CL2730</t>
  </si>
  <si>
    <t>NAVATEC</t>
  </si>
  <si>
    <t>CL2731</t>
  </si>
  <si>
    <t>LATAM</t>
  </si>
  <si>
    <t>CL2732</t>
  </si>
  <si>
    <t>AVIVEL</t>
  </si>
  <si>
    <t>B1065</t>
  </si>
  <si>
    <t>CL2725</t>
  </si>
  <si>
    <t>NEGOCIACIONES E INVERSIONES DORAL</t>
  </si>
  <si>
    <t>PESQUERA HERMANOS CORDOVA S.A.C.</t>
  </si>
  <si>
    <t>B1241</t>
  </si>
  <si>
    <t>CL2753</t>
  </si>
  <si>
    <t>METRO INDUSTRIAS</t>
  </si>
  <si>
    <t>CL2754</t>
  </si>
  <si>
    <t>SAONSA</t>
  </si>
  <si>
    <t>CL2755</t>
  </si>
  <si>
    <t>SOLGAS</t>
  </si>
  <si>
    <t>CL2756</t>
  </si>
  <si>
    <t>PETRO WORLD</t>
  </si>
  <si>
    <t>CL2757</t>
  </si>
  <si>
    <t>PUERTO EL CURA</t>
  </si>
  <si>
    <t>CL2758</t>
  </si>
  <si>
    <t>SEGURINDUSTRIA 4</t>
  </si>
  <si>
    <t>CL2759</t>
  </si>
  <si>
    <t>SEGURINDUSTRIA 5</t>
  </si>
  <si>
    <t>CL2760</t>
  </si>
  <si>
    <t>COPACABANA</t>
  </si>
  <si>
    <t>CL2761</t>
  </si>
  <si>
    <t>PORTALES</t>
  </si>
  <si>
    <t>CL2696</t>
  </si>
  <si>
    <t>NEBRASKA</t>
  </si>
  <si>
    <t>CL2697</t>
  </si>
  <si>
    <t>EL AGRICULTOR</t>
  </si>
  <si>
    <t>CL2698</t>
  </si>
  <si>
    <t>LESSER</t>
  </si>
  <si>
    <t>COMPAÑÍA MINERA ATACOCHA</t>
  </si>
  <si>
    <t>CL2729</t>
  </si>
  <si>
    <t>AAT INTEGRAL</t>
  </si>
  <si>
    <t>CL1316</t>
  </si>
  <si>
    <t>CL2752</t>
  </si>
  <si>
    <t>MINERA LAS CAMELIAS 4</t>
  </si>
  <si>
    <t>Hydro Patapo</t>
  </si>
  <si>
    <t>AUSTRAL GROUP S.A.A.</t>
  </si>
  <si>
    <t>COMPAñIA MINERA ATACOCHA S.A.A.</t>
  </si>
  <si>
    <t>HYDRO PATAPO</t>
  </si>
  <si>
    <t>AGRICOLA DEL CHIRA 3 [G]</t>
  </si>
  <si>
    <t>PLAZA VEA SULLANA [G]</t>
  </si>
  <si>
    <t>PLAZA VEA PAITA 2 [G]</t>
  </si>
  <si>
    <t>PLAZA VEA TALARA 2 [G]</t>
  </si>
  <si>
    <t>PLAZA VEA PIURA 2 [G]</t>
  </si>
  <si>
    <t>PLAZA VEA TUMBES [G]</t>
  </si>
  <si>
    <t>COMPAÑÍA MINERA ATACOCHA [G]</t>
  </si>
  <si>
    <t>AUSTRAL GROUP 5 [G]</t>
  </si>
  <si>
    <t>SAGA FALABELLA 21 [G]</t>
  </si>
  <si>
    <t>CELIMA 2 [G]</t>
  </si>
  <si>
    <t>CELIMA 3 [G]</t>
  </si>
  <si>
    <t>CELIMA 4 [G]</t>
  </si>
  <si>
    <t>CL2770</t>
  </si>
  <si>
    <t>AGRICOLA ALAYA</t>
  </si>
  <si>
    <t>CL2771</t>
  </si>
  <si>
    <t>AGROPECUARIA DOÑA MARIA</t>
  </si>
  <si>
    <t>CL2774</t>
  </si>
  <si>
    <t>CYM PLAST</t>
  </si>
  <si>
    <t>CL2775</t>
  </si>
  <si>
    <t>BERLIN</t>
  </si>
  <si>
    <t>CL2776</t>
  </si>
  <si>
    <t>MARNIC</t>
  </si>
  <si>
    <t>CL2777</t>
  </si>
  <si>
    <t>INVERSIONES JOSE MANUEL</t>
  </si>
  <si>
    <t>CL2778</t>
  </si>
  <si>
    <t xml:space="preserve">INVERSIONES HANSON </t>
  </si>
  <si>
    <t>CL2779</t>
  </si>
  <si>
    <t>ADMINISTRADORA CLINICA RICARDO PALMA</t>
  </si>
  <si>
    <t>CL2780</t>
  </si>
  <si>
    <t>ESTACION HYA</t>
  </si>
  <si>
    <t>CL2781</t>
  </si>
  <si>
    <t>LA REAL</t>
  </si>
  <si>
    <t>CL2782</t>
  </si>
  <si>
    <t>INVERSIONES JOSE MANUEL 2</t>
  </si>
  <si>
    <t>CL2783</t>
  </si>
  <si>
    <t>ADMINISTRADORA CLINICA RICARDO PALMA 2</t>
  </si>
  <si>
    <t>CL2784</t>
  </si>
  <si>
    <t>CL2785</t>
  </si>
  <si>
    <t>SOCIEDAD AGRICOLA SATURNO 3</t>
  </si>
  <si>
    <t>B1479</t>
  </si>
  <si>
    <t>CL2786</t>
  </si>
  <si>
    <t>SOCIEDAD AGRICOLA SATURNO 4</t>
  </si>
  <si>
    <t>CL2787</t>
  </si>
  <si>
    <t>INMOBILIARIA AMERICAN GROUP 3</t>
  </si>
  <si>
    <t>CL2789</t>
  </si>
  <si>
    <t>CURT AUSTRAL</t>
  </si>
  <si>
    <t>CL2763</t>
  </si>
  <si>
    <t>JEHOVA MI PASTOR</t>
  </si>
  <si>
    <t>CL2764</t>
  </si>
  <si>
    <t>EPS GRAU 5</t>
  </si>
  <si>
    <t>CL2765</t>
  </si>
  <si>
    <t>EPS GRAU 6</t>
  </si>
  <si>
    <t>CL2788</t>
  </si>
  <si>
    <t>MALI</t>
  </si>
  <si>
    <t>B0596</t>
  </si>
  <si>
    <t>B1030</t>
  </si>
  <si>
    <t>CL2767</t>
  </si>
  <si>
    <t>SERVICENTRO LOS ROSALES</t>
  </si>
  <si>
    <t>CL2768</t>
  </si>
  <si>
    <t>LANTO 2</t>
  </si>
  <si>
    <t>CL2769</t>
  </si>
  <si>
    <t>SIKA PERU</t>
  </si>
  <si>
    <t>CL2772</t>
  </si>
  <si>
    <t>SAINT GOBAIN</t>
  </si>
  <si>
    <t>CL2773</t>
  </si>
  <si>
    <t>BPO CONSULTING</t>
  </si>
  <si>
    <t>CL2762</t>
  </si>
  <si>
    <t>NEXA RESOURCES PLANTA DE BOMBEO DE AGUA</t>
  </si>
  <si>
    <t>NEXA RESOURCES PLANTA DE BOMBEO DE AGUA [G]</t>
  </si>
  <si>
    <t>CL2799</t>
  </si>
  <si>
    <t>AJEPER PUCALLPA</t>
  </si>
  <si>
    <t>CL2800</t>
  </si>
  <si>
    <t>ENVASES Y ESTAMPADOS</t>
  </si>
  <si>
    <t>CL2801</t>
  </si>
  <si>
    <t>ALSERSA</t>
  </si>
  <si>
    <t>CL2802</t>
  </si>
  <si>
    <t>PERUVIAN NATURE</t>
  </si>
  <si>
    <t>CL2803</t>
  </si>
  <si>
    <t>IMPORTACIONES MIJ</t>
  </si>
  <si>
    <t>CL2804</t>
  </si>
  <si>
    <t>COMPU SINTETICOS</t>
  </si>
  <si>
    <t>CL2805</t>
  </si>
  <si>
    <t>HILPLAST</t>
  </si>
  <si>
    <t>CL2806</t>
  </si>
  <si>
    <t>ORGINOR CHEMICAL</t>
  </si>
  <si>
    <t>CL2807</t>
  </si>
  <si>
    <t>MOLINO SAN FERNANDO 2</t>
  </si>
  <si>
    <t>CL2808</t>
  </si>
  <si>
    <t>USIL 5</t>
  </si>
  <si>
    <t>CL2790</t>
  </si>
  <si>
    <t>AGROPECUARIA PLUMA BLANCA</t>
  </si>
  <si>
    <t>CL2791</t>
  </si>
  <si>
    <t>MALL PLAZA INMOBILIARIA</t>
  </si>
  <si>
    <t>B1444</t>
  </si>
  <si>
    <t>CL2792</t>
  </si>
  <si>
    <t>BRANCOR 2</t>
  </si>
  <si>
    <t>CL2793</t>
  </si>
  <si>
    <t>NK MANAGEMENT</t>
  </si>
  <si>
    <t>CL2794</t>
  </si>
  <si>
    <t>MINERA KUCHO</t>
  </si>
  <si>
    <t>CL2795</t>
  </si>
  <si>
    <t>FAMICOTTON</t>
  </si>
  <si>
    <t>CL2796</t>
  </si>
  <si>
    <t>AYALA CONTRATISTAS</t>
  </si>
  <si>
    <t>CL2797</t>
  </si>
  <si>
    <t>PVC GERFOR</t>
  </si>
  <si>
    <t>CL2798</t>
  </si>
  <si>
    <t>LIMA MARINA CLUB</t>
  </si>
  <si>
    <t>CL2726</t>
  </si>
  <si>
    <t>MINERA SOTRAMI</t>
  </si>
  <si>
    <t>CL2809</t>
  </si>
  <si>
    <t>IMOU</t>
  </si>
  <si>
    <t>CL2811</t>
  </si>
  <si>
    <t>PERUVIAN SEA FOOD 2</t>
  </si>
  <si>
    <t>CL2813</t>
  </si>
  <si>
    <t>SIDERPERU 3</t>
  </si>
  <si>
    <t>CL2816</t>
  </si>
  <si>
    <t>GRUPO PATIO COMERCIAL LA LUNA</t>
  </si>
  <si>
    <t>CL2817</t>
  </si>
  <si>
    <t>GRUPO PATIO COMERCIAL EL SOL</t>
  </si>
  <si>
    <t>B1466</t>
  </si>
  <si>
    <t>CL2819</t>
  </si>
  <si>
    <t>LIMAGAS</t>
  </si>
  <si>
    <t>CL2820</t>
  </si>
  <si>
    <t>SIGNIA</t>
  </si>
  <si>
    <t>CL2821</t>
  </si>
  <si>
    <t>HERSIL 3</t>
  </si>
  <si>
    <t>CL2822</t>
  </si>
  <si>
    <t>HERSIL 4</t>
  </si>
  <si>
    <t>CL2826</t>
  </si>
  <si>
    <t>PANASA - PLANTA LIMA</t>
  </si>
  <si>
    <t>CL2815</t>
  </si>
  <si>
    <t>CFG INVESTMENT 7</t>
  </si>
  <si>
    <t>CL2823</t>
  </si>
  <si>
    <t>AGRÍCOLA RIACHUELO</t>
  </si>
  <si>
    <t>CL2810</t>
  </si>
  <si>
    <t>PESQUERA B Y S</t>
  </si>
  <si>
    <t>CL2812</t>
  </si>
  <si>
    <t>AGROPECUARIA GOLD PIG</t>
  </si>
  <si>
    <t>CL2827</t>
  </si>
  <si>
    <t>ARINSA</t>
  </si>
  <si>
    <t>CL2829</t>
  </si>
  <si>
    <t>CHR HANSEN</t>
  </si>
  <si>
    <t>CL2830</t>
  </si>
  <si>
    <t>GEXIM</t>
  </si>
  <si>
    <t>CL2831</t>
  </si>
  <si>
    <t>INMOBILIARIA TRIBOÑA</t>
  </si>
  <si>
    <t>CL2832</t>
  </si>
  <si>
    <t>LADRILLERA CUADROS</t>
  </si>
  <si>
    <t>CL2833</t>
  </si>
  <si>
    <t>CHAVEZ ALVAREZ MARTHA LIDIA</t>
  </si>
  <si>
    <t>CL2834</t>
  </si>
  <si>
    <t>VISTONY</t>
  </si>
  <si>
    <t>CL2835</t>
  </si>
  <si>
    <t>AGROEX GROUP</t>
  </si>
  <si>
    <t>CL2836</t>
  </si>
  <si>
    <t>FARMACOLOGICOS VETERINARIOS</t>
  </si>
  <si>
    <t>SIDERPERU 3 [G]</t>
  </si>
  <si>
    <t>PANASA - PLANTA LIMA [G]</t>
  </si>
  <si>
    <t>CREDITEX S.A.A.</t>
  </si>
  <si>
    <t>EMPRESA MINERA LOS QUENUALES S.A.</t>
  </si>
  <si>
    <t>INDUSTRIAS CACHIMAYO S.A.</t>
  </si>
  <si>
    <t>PAPELERA NACIONAL S.A.</t>
  </si>
  <si>
    <t>QUIMPAC S.A.</t>
  </si>
  <si>
    <t>SOUTHERN PERÚ COOPER CORPORATION</t>
  </si>
  <si>
    <t>CL2837</t>
  </si>
  <si>
    <t>AGRÍCOLA EL ALAMEIN</t>
  </si>
  <si>
    <t>CL2838</t>
  </si>
  <si>
    <t>CLÍNICA INTERNACIONAL 2</t>
  </si>
  <si>
    <t>CL2839</t>
  </si>
  <si>
    <t>CLÍNICA INTERNACIONAL 3</t>
  </si>
  <si>
    <t>CL2824</t>
  </si>
  <si>
    <t>LACTEA</t>
  </si>
  <si>
    <t>CL2825</t>
  </si>
  <si>
    <t>APROFERROL</t>
  </si>
  <si>
    <t>CL2842</t>
  </si>
  <si>
    <t>TOP RANK HOTEL</t>
  </si>
  <si>
    <t>CL2841</t>
  </si>
  <si>
    <t>CONSORCIO TEXTIL VIANNY</t>
  </si>
  <si>
    <t>CL2843</t>
  </si>
  <si>
    <t>FIDEPLAST ASTO</t>
  </si>
  <si>
    <t>CL2844</t>
  </si>
  <si>
    <t>MENDOZA DAGA</t>
  </si>
  <si>
    <t>CL2845</t>
  </si>
  <si>
    <t>EL TRIGAL</t>
  </si>
  <si>
    <t>CL2846</t>
  </si>
  <si>
    <t>SOLIER MIRANDA</t>
  </si>
  <si>
    <t>CL2847</t>
  </si>
  <si>
    <t>AGUSTIN PARACAS</t>
  </si>
  <si>
    <t>CL2848</t>
  </si>
  <si>
    <t>RIO BRAVO 1</t>
  </si>
  <si>
    <t>CL2849</t>
  </si>
  <si>
    <t>RIO BRAVO 2</t>
  </si>
  <si>
    <t>CL2850</t>
  </si>
  <si>
    <t>COIPSA</t>
  </si>
  <si>
    <t>CL2851</t>
  </si>
  <si>
    <t>NATURKOST PERU</t>
  </si>
  <si>
    <t>CL0032</t>
  </si>
  <si>
    <t>DOE RUN PERÚ (EX COBRIZA)</t>
  </si>
  <si>
    <t>B0150</t>
  </si>
  <si>
    <t>CL0091</t>
  </si>
  <si>
    <t>DOE RUN PERÚ (PLANTA DE ZINC1) (14)</t>
  </si>
  <si>
    <t>B0399</t>
  </si>
  <si>
    <t>CL2840</t>
  </si>
  <si>
    <t>MASTERCOL</t>
  </si>
  <si>
    <t>Número de Clientes a Mayo 2020</t>
  </si>
  <si>
    <t>Contratos Vigentes a Mayo 2020</t>
  </si>
  <si>
    <t>CL2853</t>
  </si>
  <si>
    <t>INVERSIONES THEWALY S.A.C.</t>
  </si>
  <si>
    <t>CL2855</t>
  </si>
  <si>
    <t>CORPORACION LERIBE S.A.C.</t>
  </si>
  <si>
    <t>CL2856</t>
  </si>
  <si>
    <t>HUERTO GENESIS S.A.C.</t>
  </si>
  <si>
    <t>CL2857</t>
  </si>
  <si>
    <t>MULTISERVICIOS HUAROC E.I.R.L.</t>
  </si>
  <si>
    <t>CL2862</t>
  </si>
  <si>
    <t>Huachipa 10 kV</t>
  </si>
  <si>
    <t>CL2863</t>
  </si>
  <si>
    <t>Huachipa 22.9 kV</t>
  </si>
  <si>
    <t>CL2865</t>
  </si>
  <si>
    <t>CENTROGAS IQUITOS</t>
  </si>
  <si>
    <t>CL2866</t>
  </si>
  <si>
    <t>VISTA ALEGRE</t>
  </si>
  <si>
    <t>CL2867</t>
  </si>
  <si>
    <t>CENTRAL PARIACHI</t>
  </si>
  <si>
    <t>CL2868</t>
  </si>
  <si>
    <t>GASOCENTRO NORTE</t>
  </si>
  <si>
    <t>CL2869</t>
  </si>
  <si>
    <t>YOAAN</t>
  </si>
  <si>
    <t>CL2870</t>
  </si>
  <si>
    <t>PROYECTOS BLUM</t>
  </si>
  <si>
    <t>CL2871</t>
  </si>
  <si>
    <t>EL PEDREGAL 5</t>
  </si>
  <si>
    <t>CL2872</t>
  </si>
  <si>
    <t>ENERGIGAS 5</t>
  </si>
  <si>
    <t>CL2873</t>
  </si>
  <si>
    <t>ENERGIGAS 6</t>
  </si>
  <si>
    <t>CL2874</t>
  </si>
  <si>
    <t>ENERGIGAS 7</t>
  </si>
  <si>
    <t>CL2859</t>
  </si>
  <si>
    <t>AGROINDUSTRIAL DEL PERÚ</t>
  </si>
  <si>
    <t>CL2860</t>
  </si>
  <si>
    <t>GLORIA 4</t>
  </si>
  <si>
    <t>GLORIA 4 [G]</t>
  </si>
  <si>
    <t>CL2875</t>
  </si>
  <si>
    <t>SERVICIOS E INVERSIONES NATHANAEL</t>
  </si>
  <si>
    <t>B1359</t>
  </si>
  <si>
    <t>CL2886</t>
  </si>
  <si>
    <t>PEPSICO</t>
  </si>
  <si>
    <t>CL2854</t>
  </si>
  <si>
    <t>INDELAT</t>
  </si>
  <si>
    <t>CL2880</t>
  </si>
  <si>
    <t>MALL PLAZA INMOBILIARIA 2</t>
  </si>
  <si>
    <t>B1460</t>
  </si>
  <si>
    <t>CL2881</t>
  </si>
  <si>
    <t>MALL PLAZA INMOBILIARIA 3</t>
  </si>
  <si>
    <t>CL2882</t>
  </si>
  <si>
    <t>MALL PLAZA INMOBILIARIA 4</t>
  </si>
  <si>
    <t>CL2883</t>
  </si>
  <si>
    <t>MALL PLAZA INMOBILIARIA 5</t>
  </si>
  <si>
    <t>CL2897</t>
  </si>
  <si>
    <t>PRODUCTO DE ACERO CASSADO 2</t>
  </si>
  <si>
    <t>CL2896</t>
  </si>
  <si>
    <t>CHAVIMOCHIC</t>
  </si>
  <si>
    <t>CL0656</t>
  </si>
  <si>
    <t>IDEAS TEXTILES 1</t>
  </si>
  <si>
    <t>CL0657</t>
  </si>
  <si>
    <t>IDEAS TEXTILES 2</t>
  </si>
  <si>
    <t>CL0658</t>
  </si>
  <si>
    <t>IDEAS TEXTILES 3</t>
  </si>
  <si>
    <t>CL0659</t>
  </si>
  <si>
    <t>IDEAS TEXTILES 4</t>
  </si>
  <si>
    <t>CL0660</t>
  </si>
  <si>
    <t>IDEAS TEXTILES 5</t>
  </si>
  <si>
    <t>CL0661</t>
  </si>
  <si>
    <t>IDEAS TEXTILES 6</t>
  </si>
  <si>
    <t>CL2888</t>
  </si>
  <si>
    <t>CONVERT FOOTWEAR</t>
  </si>
  <si>
    <t>CL2889</t>
  </si>
  <si>
    <t>SOCOSANI</t>
  </si>
  <si>
    <t>B1168</t>
  </si>
  <si>
    <t>CL2890</t>
  </si>
  <si>
    <t>PACKAGING PRODUCTS</t>
  </si>
  <si>
    <t>CL2891</t>
  </si>
  <si>
    <t>EUROPLAST</t>
  </si>
  <si>
    <t>CL2892</t>
  </si>
  <si>
    <t>INM SWISS CAPITALS</t>
  </si>
  <si>
    <t>CL2893</t>
  </si>
  <si>
    <t>MAPFRE 2</t>
  </si>
  <si>
    <t>CL2894</t>
  </si>
  <si>
    <t>AGRO EXPORT MGP</t>
  </si>
  <si>
    <t>CL2895</t>
  </si>
  <si>
    <t>ENERGIGAS 8</t>
  </si>
  <si>
    <t>CL2876</t>
  </si>
  <si>
    <t>INDUSTRIAS DEL ESPINO - NUEVO HORIZONTE</t>
  </si>
  <si>
    <t>CL2877</t>
  </si>
  <si>
    <t>INDUSTRIAS DEL ESPINO - PALMAWASI</t>
  </si>
  <si>
    <t>CL2858</t>
  </si>
  <si>
    <t>IMPORTACIONES HIRAOKA 3</t>
  </si>
  <si>
    <t>CL2878</t>
  </si>
  <si>
    <t>AGRICOLA ISPANA 3</t>
  </si>
  <si>
    <t>CL2879</t>
  </si>
  <si>
    <t>CERAMICO ALFA PC</t>
  </si>
  <si>
    <t>CL2885</t>
  </si>
  <si>
    <t>PROCESOS AGROINDUSTRIALES 2</t>
  </si>
  <si>
    <t>CL2884</t>
  </si>
  <si>
    <t>FABRIPAK</t>
  </si>
  <si>
    <t>QUIMPAC (PARAMONGA) (9)</t>
  </si>
  <si>
    <t>QUIMPAC 2 (OQUENDO) (9)</t>
  </si>
  <si>
    <t>CL2918</t>
  </si>
  <si>
    <t>PROMOTORA MIRAFLORES</t>
  </si>
  <si>
    <t>CL2919</t>
  </si>
  <si>
    <t>CAMAL SAN PEDRO</t>
  </si>
  <si>
    <t>CL2920</t>
  </si>
  <si>
    <t>GRANJA VILLA</t>
  </si>
  <si>
    <t>CL2921</t>
  </si>
  <si>
    <t>LAVANDERIA LANDEO</t>
  </si>
  <si>
    <t>CL2922</t>
  </si>
  <si>
    <t>ANDINA TRADING</t>
  </si>
  <si>
    <t>CL2923</t>
  </si>
  <si>
    <t>AGRILEZA</t>
  </si>
  <si>
    <t>CL2924</t>
  </si>
  <si>
    <t>CUATRO VIENTOS</t>
  </si>
  <si>
    <t>CL2925</t>
  </si>
  <si>
    <t>CHALA ONE 2</t>
  </si>
  <si>
    <t>CL2900</t>
  </si>
  <si>
    <t>ASICA FARMS</t>
  </si>
  <si>
    <t>CL2901</t>
  </si>
  <si>
    <t>CARRETES Y EMBALAJES DEL PERU</t>
  </si>
  <si>
    <t>CL2902</t>
  </si>
  <si>
    <t>E&amp;J MATTHEI MADERAS DEL PERÚ</t>
  </si>
  <si>
    <t>CL2903</t>
  </si>
  <si>
    <t>CULTIVARES</t>
  </si>
  <si>
    <t>CL2905</t>
  </si>
  <si>
    <t>CONSORCIO CONSTRUCTOR M2 LIMA</t>
  </si>
  <si>
    <t>CL2899</t>
  </si>
  <si>
    <t>INDUSTRIAS DEL SHANUSI</t>
  </si>
  <si>
    <t>CL2916</t>
  </si>
  <si>
    <t>CORPORACIÓN REY</t>
  </si>
  <si>
    <t>CL2908</t>
  </si>
  <si>
    <t>UTP 10</t>
  </si>
  <si>
    <t>CL2909</t>
  </si>
  <si>
    <t>DON FERMIN</t>
  </si>
  <si>
    <t>CL2910</t>
  </si>
  <si>
    <t>UVICA</t>
  </si>
  <si>
    <t>CL2912</t>
  </si>
  <si>
    <t>COMPLEJO AGROINDUSTRIAL BETA 2</t>
  </si>
  <si>
    <t>CL2913</t>
  </si>
  <si>
    <t>MALL AVENTURA 5</t>
  </si>
  <si>
    <t>CL2914</t>
  </si>
  <si>
    <t>MALL AVENTURA 6</t>
  </si>
  <si>
    <t>CL2861</t>
  </si>
  <si>
    <t>IMELSA INTERNATIONAL 1</t>
  </si>
  <si>
    <t>CL2926</t>
  </si>
  <si>
    <t>PRIMAX 13</t>
  </si>
  <si>
    <t>CL2927</t>
  </si>
  <si>
    <t>PRIMAX 14</t>
  </si>
  <si>
    <t>CL2928</t>
  </si>
  <si>
    <t>PRIMAX 15</t>
  </si>
  <si>
    <t>CL2929</t>
  </si>
  <si>
    <t>IQFARMA 1</t>
  </si>
  <si>
    <t>CL2930</t>
  </si>
  <si>
    <t>IQFARMA 2</t>
  </si>
  <si>
    <t>CL2931</t>
  </si>
  <si>
    <t>VARESINA</t>
  </si>
  <si>
    <t>CL2887</t>
  </si>
  <si>
    <t>MITOR INGENIEROS</t>
  </si>
  <si>
    <t>CL2907</t>
  </si>
  <si>
    <t>ESTACION DE SERVICIOS VILLA</t>
  </si>
  <si>
    <t>CL2904</t>
  </si>
  <si>
    <t>FRIO FRIAS</t>
  </si>
  <si>
    <t>B1191</t>
  </si>
  <si>
    <t>CL2917</t>
  </si>
  <si>
    <t>VIDRIERIA LIMATAMBO</t>
  </si>
  <si>
    <t>MALL AVENTURA S.A.</t>
  </si>
  <si>
    <t>MALL AVENTURA 5 [G]</t>
  </si>
  <si>
    <t>MALL AVENTURA 6 [G]</t>
  </si>
  <si>
    <t>COMPLEJO AGROINDUSTRIAL BETA 2 [G]</t>
  </si>
  <si>
    <t>MALL AVENTURA 2 [G]</t>
  </si>
  <si>
    <t>MALL AVENTURA 3 [G]</t>
  </si>
  <si>
    <t>MALL AVENTURA 4 [G]</t>
  </si>
  <si>
    <t>MALL AVENTURA [G]</t>
  </si>
  <si>
    <t>QUIMPAC 2 (OQUENDO) (9) [G]</t>
  </si>
  <si>
    <t>QUIMPAC (PARAMONGA) (9) [G]</t>
  </si>
  <si>
    <t>ELUC</t>
  </si>
  <si>
    <t>CL2281</t>
  </si>
  <si>
    <t>PERU CERAMICO</t>
  </si>
  <si>
    <t>B0074</t>
  </si>
  <si>
    <t>CL2530</t>
  </si>
  <si>
    <t>CONSORCIO MADERERO</t>
  </si>
  <si>
    <t>CL2915</t>
  </si>
  <si>
    <t>INDUSTRIAL UCAYALI</t>
  </si>
  <si>
    <t>CL2962</t>
  </si>
  <si>
    <t>ESAN</t>
  </si>
  <si>
    <t>CL2940</t>
  </si>
  <si>
    <t>PESQUERA MARMAR</t>
  </si>
  <si>
    <t>CL2942</t>
  </si>
  <si>
    <t>LABORATORIOS SMA 1</t>
  </si>
  <si>
    <t>CL2943</t>
  </si>
  <si>
    <t>LABORATORIOS SMA 2</t>
  </si>
  <si>
    <t>CL2944</t>
  </si>
  <si>
    <t>TORRES SOTO</t>
  </si>
  <si>
    <t>CL2945</t>
  </si>
  <si>
    <t>POLISHOES 1</t>
  </si>
  <si>
    <t>B1499</t>
  </si>
  <si>
    <t>CL2946</t>
  </si>
  <si>
    <t>POLISHOES 2</t>
  </si>
  <si>
    <t>CL2947</t>
  </si>
  <si>
    <t>EESS SAN JUANITO</t>
  </si>
  <si>
    <t>CL2948</t>
  </si>
  <si>
    <t>JP MANUEL OLGUIN</t>
  </si>
  <si>
    <t>CL2949</t>
  </si>
  <si>
    <t>INVERLUR</t>
  </si>
  <si>
    <t>CL2950</t>
  </si>
  <si>
    <t>GASOCENTRO PUENTE NUEVO</t>
  </si>
  <si>
    <t>CL2951</t>
  </si>
  <si>
    <t>HIELOS TAVARIN</t>
  </si>
  <si>
    <t>CL2952</t>
  </si>
  <si>
    <t>SAKANA</t>
  </si>
  <si>
    <t>CL2953</t>
  </si>
  <si>
    <t>LA CARAVEDO</t>
  </si>
  <si>
    <t>CL2954</t>
  </si>
  <si>
    <t>FRUIT TRADING</t>
  </si>
  <si>
    <t>CL2956</t>
  </si>
  <si>
    <t>JUMARPE</t>
  </si>
  <si>
    <t>CL2957</t>
  </si>
  <si>
    <t>MOLIROJAS</t>
  </si>
  <si>
    <t>CL2939</t>
  </si>
  <si>
    <t>HACIENDASUR</t>
  </si>
  <si>
    <t>CL2958</t>
  </si>
  <si>
    <t>DORMESON</t>
  </si>
  <si>
    <t>CL2959</t>
  </si>
  <si>
    <t>FENPER</t>
  </si>
  <si>
    <t>CL2960</t>
  </si>
  <si>
    <t>QUIDOR</t>
  </si>
  <si>
    <t>CL2961</t>
  </si>
  <si>
    <t>PERUANA DE PETROLEO 2</t>
  </si>
  <si>
    <t>CL2935</t>
  </si>
  <si>
    <t>INMOBIDEAS 10</t>
  </si>
  <si>
    <t>CL2936</t>
  </si>
  <si>
    <t>MINERA JERUSALEN</t>
  </si>
  <si>
    <t>B1199</t>
  </si>
  <si>
    <t>CL2932</t>
  </si>
  <si>
    <t>CODESUR - IDAM</t>
  </si>
  <si>
    <t>CL2933</t>
  </si>
  <si>
    <t>CODESUR - PTAR</t>
  </si>
  <si>
    <t>CL2941</t>
  </si>
  <si>
    <t>CANTERAS PALOMINO</t>
  </si>
  <si>
    <t>CL2934</t>
  </si>
  <si>
    <t>GOLD GRAINS OF LAMBAYEQUE</t>
  </si>
  <si>
    <t>CL2937</t>
  </si>
  <si>
    <t>CHYFLY SHOES</t>
  </si>
  <si>
    <t>CL2938</t>
  </si>
  <si>
    <t>COMPAÑÍA DE MINAS BUENAVENTURA (SAN GABRIEL)</t>
  </si>
  <si>
    <t>B1508</t>
  </si>
  <si>
    <t>Electro Ucayali</t>
  </si>
  <si>
    <t>ELECTRO UCAYALI</t>
  </si>
  <si>
    <t>COMPAÑÍA DE MINAS BUENAVENTURA (SAN GABRIEL) [G]</t>
  </si>
  <si>
    <t>Total ELECTRO UCAYALI</t>
  </si>
  <si>
    <t>AGSJ</t>
  </si>
  <si>
    <t>CL2992</t>
  </si>
  <si>
    <t>AGROAURORA</t>
  </si>
  <si>
    <t>B0780</t>
  </si>
  <si>
    <t>CL2994</t>
  </si>
  <si>
    <t>GAM CORP 2</t>
  </si>
  <si>
    <t>CL2995</t>
  </si>
  <si>
    <t>EL MODELADOR</t>
  </si>
  <si>
    <t>CL2996</t>
  </si>
  <si>
    <t>MOSELTEX</t>
  </si>
  <si>
    <t>CL2997</t>
  </si>
  <si>
    <t>EYA INVERSIONES</t>
  </si>
  <si>
    <t>CL2998</t>
  </si>
  <si>
    <t>PROCOMSAC 2</t>
  </si>
  <si>
    <t>CL2999</t>
  </si>
  <si>
    <t>FLP DEL PERU</t>
  </si>
  <si>
    <t>CL3000</t>
  </si>
  <si>
    <t>SEPTEM TRADE</t>
  </si>
  <si>
    <t>CL3001</t>
  </si>
  <si>
    <t>SAVOY</t>
  </si>
  <si>
    <t>CL3002</t>
  </si>
  <si>
    <t>AGROKASA 2</t>
  </si>
  <si>
    <t>CL3003</t>
  </si>
  <si>
    <t>AGROKASA 3</t>
  </si>
  <si>
    <t>CL3004</t>
  </si>
  <si>
    <t>AGROKASA 4</t>
  </si>
  <si>
    <t>CL3006</t>
  </si>
  <si>
    <t>MIKYPLAST</t>
  </si>
  <si>
    <t>AURO</t>
  </si>
  <si>
    <t>CL2993</t>
  </si>
  <si>
    <t>AGROINDUSTRIAS SAN JACINTO 2</t>
  </si>
  <si>
    <t>CL2964</t>
  </si>
  <si>
    <t>INDUSTRIAS JHOMERON</t>
  </si>
  <si>
    <t>CL2974</t>
  </si>
  <si>
    <t>INSTITUTO TECNOLOGICO DE LA PRODUCCION</t>
  </si>
  <si>
    <t>CL2975</t>
  </si>
  <si>
    <t>AGROINDUSTRIAS MACACONA</t>
  </si>
  <si>
    <t>CL2976</t>
  </si>
  <si>
    <t>KON SOL PERU</t>
  </si>
  <si>
    <t>CL2977</t>
  </si>
  <si>
    <t>NUEVA LADRILLERA HUACHIPA 2007</t>
  </si>
  <si>
    <t>CL2982</t>
  </si>
  <si>
    <t>COMPLEJO AGROINDUSTRIAL BETA 3</t>
  </si>
  <si>
    <t>CL2963</t>
  </si>
  <si>
    <t>FRUTICOLA DEL SUR</t>
  </si>
  <si>
    <t>CL2966</t>
  </si>
  <si>
    <t>ENVASES DEL SUR</t>
  </si>
  <si>
    <t>CL2967</t>
  </si>
  <si>
    <t>INGENIERIA REFRIGERACION</t>
  </si>
  <si>
    <t>CL2968</t>
  </si>
  <si>
    <t>KOBEFOOD 2</t>
  </si>
  <si>
    <t>CENTROS COMERCIALES DEL PERÚ</t>
  </si>
  <si>
    <t>CL0245</t>
  </si>
  <si>
    <t>CL0318</t>
  </si>
  <si>
    <t>B0038</t>
  </si>
  <si>
    <t>CL2983</t>
  </si>
  <si>
    <t>MARINASOL 13</t>
  </si>
  <si>
    <t>CL2984</t>
  </si>
  <si>
    <t>COMPLEJO AGROINDUSTRIAL BETA 4</t>
  </si>
  <si>
    <t>CL2978</t>
  </si>
  <si>
    <t>COESTI 1</t>
  </si>
  <si>
    <t>CL2979</t>
  </si>
  <si>
    <t>COESTI 2</t>
  </si>
  <si>
    <t>CL2980</t>
  </si>
  <si>
    <t>COESTI 3</t>
  </si>
  <si>
    <t>CL2981</t>
  </si>
  <si>
    <t>COESTI 4</t>
  </si>
  <si>
    <t>CL2969</t>
  </si>
  <si>
    <t>TANNERY LATINA</t>
  </si>
  <si>
    <t>CL2970</t>
  </si>
  <si>
    <t>NEGOCIACION LANERA ALFA</t>
  </si>
  <si>
    <t>CL2971</t>
  </si>
  <si>
    <t>TEMPER &amp; LAM</t>
  </si>
  <si>
    <t>CL2972</t>
  </si>
  <si>
    <t>ENVASADORA MAJES</t>
  </si>
  <si>
    <t>CL2973</t>
  </si>
  <si>
    <t>EL COMERCIO 3</t>
  </si>
  <si>
    <t>CL2985</t>
  </si>
  <si>
    <t>MT INDUSTRIAL</t>
  </si>
  <si>
    <t>CL2986</t>
  </si>
  <si>
    <t>TRASTIENDAS 2</t>
  </si>
  <si>
    <t>CL2987</t>
  </si>
  <si>
    <t>TELEFONICA DEL PERU 25</t>
  </si>
  <si>
    <t>CL2988</t>
  </si>
  <si>
    <t>TELEFONICA DEL PERU 26</t>
  </si>
  <si>
    <t>CL2989</t>
  </si>
  <si>
    <t>TELEFONICA DEL PERU 27</t>
  </si>
  <si>
    <t>CL2990</t>
  </si>
  <si>
    <t>TELEFONICA DEL PERU 28</t>
  </si>
  <si>
    <t>CL2991</t>
  </si>
  <si>
    <t>TELEFONICA DEL PERU 29</t>
  </si>
  <si>
    <t>Agroaurora</t>
  </si>
  <si>
    <t>Agroindustrias San Jacinto</t>
  </si>
  <si>
    <t>AGROAURORA S.A.C.</t>
  </si>
  <si>
    <t>MARINASOL 13 [G]</t>
  </si>
  <si>
    <t>COMPLEJO AGROINDUSTRIAL BETA 4 [G]</t>
  </si>
  <si>
    <t>COMPLEJO AGROINDUSTRIAL BETA 3 [G]</t>
  </si>
  <si>
    <t>AGROINDUSTRIAS SAN JACINTO</t>
  </si>
  <si>
    <t>AGROAURORA [G]</t>
  </si>
  <si>
    <t>CENTROS COMERCIALES DEL PERÚ [G]</t>
  </si>
  <si>
    <t>TELEFONICA DEL PERU 25 [G]</t>
  </si>
  <si>
    <t>TELEFONICA DEL PERU 26 [G]</t>
  </si>
  <si>
    <t>TELEFONICA DEL PERU 27 [G]</t>
  </si>
  <si>
    <t>TELEFONICA DEL PERU 28 [G]</t>
  </si>
  <si>
    <t>TELEFONICA DEL PERU 29 [G]</t>
  </si>
  <si>
    <t>Total AGROAURORA</t>
  </si>
  <si>
    <t>Total AGROINDUSTRIAS SAN JACINTO</t>
  </si>
  <si>
    <t>Total HYDRO PATAPO</t>
  </si>
  <si>
    <t>PONTIFICIA UNIVERSIDAD CATOLICA DEL PERU [G]</t>
  </si>
  <si>
    <t>STEEL JRV</t>
  </si>
  <si>
    <t>PTC</t>
  </si>
  <si>
    <t>COESTI 5</t>
  </si>
  <si>
    <t>COESTI 6</t>
  </si>
  <si>
    <t>COESTI 7</t>
  </si>
  <si>
    <t>COESTI 8</t>
  </si>
  <si>
    <t>COESTI 9</t>
  </si>
  <si>
    <t>COESTI 10</t>
  </si>
  <si>
    <t>COESTI 11</t>
  </si>
  <si>
    <t>COESTI 12</t>
  </si>
  <si>
    <t>COESTI 13</t>
  </si>
  <si>
    <t>COESTI 14</t>
  </si>
  <si>
    <t>COESTI 15</t>
  </si>
  <si>
    <t>COESTI 16</t>
  </si>
  <si>
    <t>PROSEGUR</t>
  </si>
  <si>
    <t>CEPCO</t>
  </si>
  <si>
    <t>AGRO CHACRA</t>
  </si>
  <si>
    <t>GANDULES 3</t>
  </si>
  <si>
    <t>EXPRESS JEAN</t>
  </si>
  <si>
    <t>CONPEPAC</t>
  </si>
  <si>
    <t>DON GEORGE 2</t>
  </si>
  <si>
    <t>VIRAZON 1</t>
  </si>
  <si>
    <t>VIRAZON 2</t>
  </si>
  <si>
    <t>ORIUNDO</t>
  </si>
  <si>
    <t>HILTON</t>
  </si>
  <si>
    <t>FUNDO VALDEZ</t>
  </si>
  <si>
    <t>INDUSTRIAS PLASTICIR</t>
  </si>
  <si>
    <t>Unidad Minera El Porvenir [G]</t>
  </si>
  <si>
    <t>INVERSIONES NACIONALES DE TURISMO 5</t>
  </si>
  <si>
    <t>INVERSIONES NACIONALES DE TURISMO 6</t>
  </si>
  <si>
    <t>CARTOPAC</t>
  </si>
  <si>
    <t>AFINMUEBLES</t>
  </si>
  <si>
    <t>LOGISTICA AQP</t>
  </si>
  <si>
    <t>CONTE GROUP</t>
  </si>
  <si>
    <t>SUDAMERICANA DE FIBRAS</t>
  </si>
  <si>
    <t>PONTIFICIA UNIVERSIDAD CATOLICA DEL PERU</t>
  </si>
  <si>
    <t>CL3023</t>
  </si>
  <si>
    <t>CL3024</t>
  </si>
  <si>
    <t>CL3025</t>
  </si>
  <si>
    <t>CL3026</t>
  </si>
  <si>
    <t>CL3027</t>
  </si>
  <si>
    <t>CL3028</t>
  </si>
  <si>
    <t>CL3029</t>
  </si>
  <si>
    <t>CL3030</t>
  </si>
  <si>
    <t>CL3031</t>
  </si>
  <si>
    <t>CL3032</t>
  </si>
  <si>
    <t>CL3033</t>
  </si>
  <si>
    <t>CL3034</t>
  </si>
  <si>
    <t>CL3035</t>
  </si>
  <si>
    <t>CL3036</t>
  </si>
  <si>
    <t>CL3012</t>
  </si>
  <si>
    <t>CL3013</t>
  </si>
  <si>
    <t>CL3014</t>
  </si>
  <si>
    <t>CL3015</t>
  </si>
  <si>
    <t>CL3016</t>
  </si>
  <si>
    <t>CL3017</t>
  </si>
  <si>
    <t>CL3018</t>
  </si>
  <si>
    <t>CL3019</t>
  </si>
  <si>
    <t>CL3020</t>
  </si>
  <si>
    <t>CL3021</t>
  </si>
  <si>
    <t>CL3022</t>
  </si>
  <si>
    <t>CL2965</t>
  </si>
  <si>
    <t>CL3007</t>
  </si>
  <si>
    <t>CL3008</t>
  </si>
  <si>
    <t>CL3009</t>
  </si>
  <si>
    <t>CL3038</t>
  </si>
  <si>
    <t>CL3039</t>
  </si>
  <si>
    <t>CL3040</t>
  </si>
  <si>
    <t>CL3041</t>
  </si>
  <si>
    <t>CL3010</t>
  </si>
  <si>
    <t>CL0216</t>
  </si>
  <si>
    <t>CL3011</t>
  </si>
  <si>
    <t>CL3042</t>
  </si>
  <si>
    <t>ConsumoPHP_BE  (MW)</t>
  </si>
  <si>
    <t>ConsumoEFP_BE(MW.h)</t>
  </si>
  <si>
    <t>ConsumoPHP_BRG (MW)</t>
  </si>
  <si>
    <t>PrecioEHP_BRG (ctm S /kWh)</t>
  </si>
  <si>
    <t>PrecioEFP_BRG (ctm S /kWh)</t>
  </si>
  <si>
    <t>MaximaDemanda (MW)</t>
  </si>
  <si>
    <t>MaxPotContratada (kW)</t>
  </si>
  <si>
    <t>CL3045</t>
  </si>
  <si>
    <t>PEAK QUALITY DEL PERU 2</t>
  </si>
  <si>
    <t>CL3046</t>
  </si>
  <si>
    <t>JESHUA ADONAI</t>
  </si>
  <si>
    <t>CL3047</t>
  </si>
  <si>
    <t>PILADORA CARMELA</t>
  </si>
  <si>
    <t>CL3048</t>
  </si>
  <si>
    <t>PESQUERA OP7</t>
  </si>
  <si>
    <t>CL3049</t>
  </si>
  <si>
    <t>INTERTEK TESTING</t>
  </si>
  <si>
    <t>PACHAMAMA FARMS</t>
  </si>
  <si>
    <t>CL3051</t>
  </si>
  <si>
    <t>ESTACION EL OVALO</t>
  </si>
  <si>
    <t>CL3053</t>
  </si>
  <si>
    <t>HYE MADERAS</t>
  </si>
  <si>
    <t>CL3054</t>
  </si>
  <si>
    <t>CARDSILPLAST</t>
  </si>
  <si>
    <t>CL3055</t>
  </si>
  <si>
    <t>OPESERGE 1</t>
  </si>
  <si>
    <t>CL3056</t>
  </si>
  <si>
    <t>OPESERGE 2</t>
  </si>
  <si>
    <t>CL3057</t>
  </si>
  <si>
    <t>PROGRESO PERU</t>
  </si>
  <si>
    <t>CL3064</t>
  </si>
  <si>
    <t>ALT PROTEICAS PACIFICO</t>
  </si>
  <si>
    <t>CL3065</t>
  </si>
  <si>
    <t>MEGABUSINESS</t>
  </si>
  <si>
    <t>CL3066</t>
  </si>
  <si>
    <t>GRANOS DEL SUR</t>
  </si>
  <si>
    <t>CL3067</t>
  </si>
  <si>
    <t>ICYP</t>
  </si>
  <si>
    <t>CL3060</t>
  </si>
  <si>
    <t>BUENOSMUCHACHOS</t>
  </si>
  <si>
    <t>CL3044</t>
  </si>
  <si>
    <t>CLINICA SAN PABLO</t>
  </si>
  <si>
    <t>CL3061</t>
  </si>
  <si>
    <t>AGRICOLA EL RANCHO</t>
  </si>
  <si>
    <t>CL3062</t>
  </si>
  <si>
    <t>INVERSIONES Y REPRESENTACIONES LA FABRICA</t>
  </si>
  <si>
    <t>CL3037</t>
  </si>
  <si>
    <t>HASS PERU</t>
  </si>
  <si>
    <t>CL3063</t>
  </si>
  <si>
    <t>INKA GOLD FARMS</t>
  </si>
  <si>
    <t>CL3069</t>
  </si>
  <si>
    <t>LANGOSTINERA LA BOCANA</t>
  </si>
  <si>
    <t>CL3068</t>
  </si>
  <si>
    <t>IDAT</t>
  </si>
  <si>
    <t>CL3059</t>
  </si>
  <si>
    <t>INSTITUTO ROOSEVELT</t>
  </si>
  <si>
    <t>CL3043</t>
  </si>
  <si>
    <t>LADRIPESA</t>
  </si>
  <si>
    <t>Bio Energía Del Chira</t>
  </si>
  <si>
    <t>Tabla4_EHP(MW.h)</t>
  </si>
  <si>
    <t>Tabla4_EFP(MW.h)</t>
  </si>
  <si>
    <t>CL3073</t>
  </si>
  <si>
    <t>INDUPAPEL 2</t>
  </si>
  <si>
    <t>CL3079</t>
  </si>
  <si>
    <t>CERAMICOS PERUANOS 2</t>
  </si>
  <si>
    <t>CL3071</t>
  </si>
  <si>
    <t>INDUPALSA</t>
  </si>
  <si>
    <t>CL2369</t>
  </si>
  <si>
    <t>MANUELITA FYH 2</t>
  </si>
  <si>
    <t>MARINASOL 8</t>
  </si>
  <si>
    <t>MARINASOL 6</t>
  </si>
  <si>
    <t>B1221</t>
  </si>
  <si>
    <t>ACHI</t>
  </si>
  <si>
    <t>CL0634</t>
  </si>
  <si>
    <t>SUCROALCOLERA DEL CHIRA</t>
  </si>
  <si>
    <t>CL3074</t>
  </si>
  <si>
    <t>CORPORACION MARIE</t>
  </si>
  <si>
    <t>B1292</t>
  </si>
  <si>
    <t>B1473</t>
  </si>
  <si>
    <t>MARINASOL 2</t>
  </si>
  <si>
    <t>MARINASOL 3</t>
  </si>
  <si>
    <t>MARINASOL 11</t>
  </si>
  <si>
    <t>CL3078</t>
  </si>
  <si>
    <t>AQPLAST</t>
  </si>
  <si>
    <t>CL0635</t>
  </si>
  <si>
    <t>AGRÍCOLA DEL CHIRA</t>
  </si>
  <si>
    <t>B1489</t>
  </si>
  <si>
    <t>CL2818</t>
  </si>
  <si>
    <t>AGRICOLA DEL CHIRA LA HUACA 2</t>
  </si>
  <si>
    <t>MARINASOL 9</t>
  </si>
  <si>
    <t>MARINASOL 10</t>
  </si>
  <si>
    <t>B0089</t>
  </si>
  <si>
    <t>POLYSIUS DEL PERU</t>
  </si>
  <si>
    <t>MARINASOL 4</t>
  </si>
  <si>
    <t>MARINASOL 1</t>
  </si>
  <si>
    <t>MARINASOL 5</t>
  </si>
  <si>
    <t>MARINASOL 7</t>
  </si>
  <si>
    <t>CL0544</t>
  </si>
  <si>
    <t>COMPAÑÍA DE MINAS BUENAVENTURA (MALLAY)</t>
  </si>
  <si>
    <t>B1484</t>
  </si>
  <si>
    <t>CL3088</t>
  </si>
  <si>
    <t>CORPORACION MG 24</t>
  </si>
  <si>
    <t>CL3096</t>
  </si>
  <si>
    <t>FAMILY FARMS PERÚ 2</t>
  </si>
  <si>
    <t>CL3099</t>
  </si>
  <si>
    <t>ASERRADERO DEL ORIENTE</t>
  </si>
  <si>
    <t>CL3086</t>
  </si>
  <si>
    <t>JP CENTROLIMA</t>
  </si>
  <si>
    <t>CL3077</t>
  </si>
  <si>
    <t>YMATEX</t>
  </si>
  <si>
    <t>CL3084</t>
  </si>
  <si>
    <t>FEGURRI 2</t>
  </si>
  <si>
    <t>CL3087</t>
  </si>
  <si>
    <t>CORPORACION MG 23</t>
  </si>
  <si>
    <t>CL3091</t>
  </si>
  <si>
    <t>GOLDEN INVESTMENT</t>
  </si>
  <si>
    <t>CL3093</t>
  </si>
  <si>
    <t>FAMILY FARMS PERÚ 1</t>
  </si>
  <si>
    <t>CL3090</t>
  </si>
  <si>
    <t>FARIDE ALGODÓN</t>
  </si>
  <si>
    <t>CL3095</t>
  </si>
  <si>
    <t>THYS 2</t>
  </si>
  <si>
    <t>B0958</t>
  </si>
  <si>
    <t>CL3097</t>
  </si>
  <si>
    <t>MARINASOL 14</t>
  </si>
  <si>
    <t>CL3098</t>
  </si>
  <si>
    <t>MARINASOL 15</t>
  </si>
  <si>
    <t>CL3076</t>
  </si>
  <si>
    <t>NEXOGESTION</t>
  </si>
  <si>
    <t>CL3075</t>
  </si>
  <si>
    <t>SIGNOVIAL</t>
  </si>
  <si>
    <t>CL3083</t>
  </si>
  <si>
    <t>UTP 13</t>
  </si>
  <si>
    <t>CL3085</t>
  </si>
  <si>
    <t>CL3081</t>
  </si>
  <si>
    <t>UTP 11</t>
  </si>
  <si>
    <t>B1514</t>
  </si>
  <si>
    <t>CL3082</t>
  </si>
  <si>
    <t>UTP 12</t>
  </si>
  <si>
    <t>CL3089</t>
  </si>
  <si>
    <t>MAZAL CORP</t>
  </si>
  <si>
    <t>CL3094</t>
  </si>
  <si>
    <t>VIPUSA</t>
  </si>
  <si>
    <t>CL3080</t>
  </si>
  <si>
    <t>CORPORACION WAMA</t>
  </si>
  <si>
    <t>OWENS ILLINOIS PERÚ (PRADERA - NUEVA LINEA)</t>
  </si>
  <si>
    <t>Gráfico 3,1</t>
  </si>
  <si>
    <t>ESMERALDA CORP S.A.C.</t>
  </si>
  <si>
    <t>OWENS ILLINOIS PERÚ (PRADERA - NUEVA LINEA) [G]</t>
  </si>
  <si>
    <t>CORPORACION MG [G]</t>
  </si>
  <si>
    <t>CORPORACIÓN MG 15 [G]</t>
  </si>
  <si>
    <t>CORPORACIÓN MG 16 [G]</t>
  </si>
  <si>
    <t>CORPORACIÓN MG 17 [G]</t>
  </si>
  <si>
    <t>CORPORACIÓN MG 18 [G]</t>
  </si>
  <si>
    <t>CORPORACIÓN MG 19 [G]</t>
  </si>
  <si>
    <t>CORPORACIÓN MG 20 [G]</t>
  </si>
  <si>
    <t>CORPORACIÓN MG 21 [G]</t>
  </si>
  <si>
    <t>CORPORACION MG 22 [G]</t>
  </si>
  <si>
    <t>CORPORACION MG 23 [G]</t>
  </si>
  <si>
    <t>MARINASOL 4 [G]</t>
  </si>
  <si>
    <t>MARINASOL 5 [G]</t>
  </si>
  <si>
    <t>MARINASOL 6 [G]</t>
  </si>
  <si>
    <t>MARINASOL 7 [G]</t>
  </si>
  <si>
    <t>MARINASOL 8 [G]</t>
  </si>
  <si>
    <t>MARINASOL 9 [G]</t>
  </si>
  <si>
    <t>MARINASOL 11 [G]</t>
  </si>
  <si>
    <t>MARINASOL 1 [G]</t>
  </si>
  <si>
    <t>MARINASOL 2 [G]</t>
  </si>
  <si>
    <t>MARINASOL 14 [G]</t>
  </si>
  <si>
    <t>MARINASOL 15 [G]</t>
  </si>
  <si>
    <t>BIO ENERGÍA DEL CHIRA</t>
  </si>
  <si>
    <t>AGRÍCOLA DEL CHIRA [G]</t>
  </si>
  <si>
    <t>AGRICOLA DEL CHIRA LA HUACA 2 [G]</t>
  </si>
  <si>
    <t>CORPORACIÓN MG 2 [G]</t>
  </si>
  <si>
    <t>CORPORACIÓN MG 3 [G]</t>
  </si>
  <si>
    <t>CORPORACIÓN MG 4 [G]</t>
  </si>
  <si>
    <t>CORPORACIÓN MG 5 [G]</t>
  </si>
  <si>
    <t>CORPORACIÓN MG 6 [G]</t>
  </si>
  <si>
    <t>CORPORACIÓN MG 7 [G]</t>
  </si>
  <si>
    <t>CORPORACIÓN MG 8 [G]</t>
  </si>
  <si>
    <t>CORPORACIÓN MG 9 [G]</t>
  </si>
  <si>
    <t>CORPORACIÓN MG 10 [G]</t>
  </si>
  <si>
    <t>CORPORACIÓN MG 11 [G]</t>
  </si>
  <si>
    <t>CORPORACIÓN MG 12 [G]</t>
  </si>
  <si>
    <t>CORPORACIÓN MG 13 [G]</t>
  </si>
  <si>
    <t>CORPORACIÓN MG 14 [G]</t>
  </si>
  <si>
    <t>ESMERALDA CORP [G]</t>
  </si>
  <si>
    <t>Total BIO ENERGÍA DEL CHIRA</t>
  </si>
  <si>
    <t xml:space="preserve"> BIO ENERGÍA DEL CHIRA</t>
  </si>
  <si>
    <t>CL3100</t>
  </si>
  <si>
    <t>INTRAPLAST</t>
  </si>
  <si>
    <t>CL3103</t>
  </si>
  <si>
    <t>ICYP 2</t>
  </si>
  <si>
    <t>CL3102</t>
  </si>
  <si>
    <t>AE1</t>
  </si>
  <si>
    <t>CL3101</t>
  </si>
  <si>
    <t>REVOLUTIONS PERU</t>
  </si>
  <si>
    <t>CL3104</t>
  </si>
  <si>
    <t>MINERA YANAQUIHUA</t>
  </si>
  <si>
    <t>B1174</t>
  </si>
  <si>
    <t>CL3105</t>
  </si>
  <si>
    <t>ENVOLTURASPLASTICAS</t>
  </si>
  <si>
    <t>CL3109</t>
  </si>
  <si>
    <t>CIRILA ELENA AYBAR MOLINA</t>
  </si>
  <si>
    <t>CL3072</t>
  </si>
  <si>
    <t>INDUSTRIA PERUANA SANTA LUCIA</t>
  </si>
  <si>
    <t>CL3112</t>
  </si>
  <si>
    <t>INDUSTRIA ATUNERA</t>
  </si>
  <si>
    <t>CL3113</t>
  </si>
  <si>
    <t>ATISA 1</t>
  </si>
  <si>
    <t>CL3115</t>
  </si>
  <si>
    <t>INDUQUIMICA</t>
  </si>
  <si>
    <t>CL3116</t>
  </si>
  <si>
    <t>EESS PACHACUTEC</t>
  </si>
  <si>
    <t>CL3118</t>
  </si>
  <si>
    <t>JP TORRES TEKTON</t>
  </si>
  <si>
    <t>CL3119</t>
  </si>
  <si>
    <t>PLASTICOS AGRICOLAS Y GEOMEMBRANAS 4</t>
  </si>
  <si>
    <t>CL3117</t>
  </si>
  <si>
    <t>CCEE SAN AGUSTIN</t>
  </si>
  <si>
    <t>CL3108</t>
  </si>
  <si>
    <t>CONDOMINIO LA QUEBRADA CIENEGUILLA</t>
  </si>
  <si>
    <t>CL3110</t>
  </si>
  <si>
    <t>GRUPO VARGAS NEGOCIOS AMAZONICOS</t>
  </si>
  <si>
    <t>CL2906</t>
  </si>
  <si>
    <t>JR TEXTIL</t>
  </si>
  <si>
    <t>CL3107</t>
  </si>
  <si>
    <t>FIBRAFIL 3</t>
  </si>
  <si>
    <t>CL3114</t>
  </si>
  <si>
    <t>ATISA 2</t>
  </si>
  <si>
    <t>CL3106</t>
  </si>
  <si>
    <t>UNIÓN DE NEGOCIOS CORPORATIVOS</t>
  </si>
  <si>
    <t>Bio Energia del Chira</t>
  </si>
  <si>
    <t>ANGLO AMERICAN QUELLAVECO S.A.</t>
  </si>
  <si>
    <t>BOYLES</t>
  </si>
  <si>
    <t>FUNDO DOÑA PANCHA</t>
  </si>
  <si>
    <t>EXPORTADORA FRUTÍCOLA DEL SUR</t>
  </si>
  <si>
    <t>HIELO SEFRIN</t>
  </si>
  <si>
    <t>VALLE RIOMAYO</t>
  </si>
  <si>
    <t>PESQUERA HAYDUK 12 [G]</t>
  </si>
  <si>
    <t>PESQUERA HAYDUK 13 [G]</t>
  </si>
  <si>
    <t>PAMOLSA 3 [G]</t>
  </si>
  <si>
    <t>CORPORACIÓN LINDLEY 8 [G]</t>
  </si>
  <si>
    <t>CORPORACIÓN JOSE R. LINDLEY 5 [G]</t>
  </si>
  <si>
    <t>PAMOLSA 4 [G]</t>
  </si>
  <si>
    <t>SILVATEAM</t>
  </si>
  <si>
    <t>JTA PROP LIMA TOWER</t>
  </si>
  <si>
    <t>INDUSTRIAL WASH</t>
  </si>
  <si>
    <t>COPINA</t>
  </si>
  <si>
    <t>JM UCAYALI</t>
  </si>
  <si>
    <t>ALISUR</t>
  </si>
  <si>
    <t>NIKKOPLAST</t>
  </si>
  <si>
    <t>LADRILLERA LA PIRAMIDE</t>
  </si>
  <si>
    <t>BRUJAS ALTA</t>
  </si>
  <si>
    <t>ALESE</t>
  </si>
  <si>
    <t>LANAS MACEDO</t>
  </si>
  <si>
    <t>CORPORACION MG 25 [G]</t>
  </si>
  <si>
    <t>AGRO ALIMENTOS ANDINOS</t>
  </si>
  <si>
    <t>TECNOPRESS</t>
  </si>
  <si>
    <t>INV MAJES</t>
  </si>
  <si>
    <t>INCA FASHION</t>
  </si>
  <si>
    <t>SERMARSU</t>
  </si>
  <si>
    <t>OVOPACK</t>
  </si>
  <si>
    <t>FRUTOS DEL MAR 1</t>
  </si>
  <si>
    <t>FRUTOS DEL MAR 2</t>
  </si>
  <si>
    <t>MOLINOS MALA</t>
  </si>
  <si>
    <t>AG CUYUMA</t>
  </si>
  <si>
    <t>BIO ENERGIA DEL CHIRA</t>
  </si>
  <si>
    <t>QUELLAVECO 1 [G]</t>
  </si>
  <si>
    <t>PAMOLSA [G]</t>
  </si>
  <si>
    <t>PAMOLSA 2 [G]</t>
  </si>
  <si>
    <t>MODIPSA 2</t>
  </si>
  <si>
    <t>PLANTA STI</t>
  </si>
  <si>
    <t>PLAZA VEA - TARAPOTO [G]</t>
  </si>
  <si>
    <t>CITRUSCO 2</t>
  </si>
  <si>
    <t>FRUTO DE ORO</t>
  </si>
  <si>
    <t>AUTORIDAD NACIONAL DEL AGUA</t>
  </si>
  <si>
    <t>EXPORTADORA FRUTICOLA DEL SUR 2</t>
  </si>
  <si>
    <t>ELMER HINOJOSA MENESES</t>
  </si>
  <si>
    <t>FORESTAL OTORONGO</t>
  </si>
  <si>
    <t>MAFROX</t>
  </si>
  <si>
    <t>EMPRESA COMERCIALIZADORA ELECTRICA BAJO PIURA</t>
  </si>
  <si>
    <t>CONSORCIO CONSTRUCTOR M2 LIMA [G]</t>
  </si>
  <si>
    <t>CONSORCIO CONSTRUCTOR M2 LIMA 2 [G]</t>
  </si>
  <si>
    <t>PESQUERA DIAMANTE (SUPE) [G]</t>
  </si>
  <si>
    <t>PESQUERA DIAMANTE (SUPE 2) [G]</t>
  </si>
  <si>
    <t>TUCAN INV.</t>
  </si>
  <si>
    <t>PACIFICO SEGUROS 3</t>
  </si>
  <si>
    <t>PACIFICO SEGUROS 4</t>
  </si>
  <si>
    <t>JOYERIA ALDO</t>
  </si>
  <si>
    <t>LABORATORIOS GABBLAN</t>
  </si>
  <si>
    <t>DISTRIBUIDORA PREMIUM</t>
  </si>
  <si>
    <t>ITALICA SOCIETA</t>
  </si>
  <si>
    <t>CUANTICA MINING</t>
  </si>
  <si>
    <t>NORANDINO</t>
  </si>
  <si>
    <t>EYK ASOCIADOS</t>
  </si>
  <si>
    <t>CENTRO MAR</t>
  </si>
  <si>
    <t>SANSHIN AMAZON</t>
  </si>
  <si>
    <t>VALENTINA NATHALY</t>
  </si>
  <si>
    <t>FABRITRADE</t>
  </si>
  <si>
    <t>CENTRO CARNES</t>
  </si>
  <si>
    <t>VITAPRO 3</t>
  </si>
  <si>
    <t>HERMES 1</t>
  </si>
  <si>
    <t>HERMES 2</t>
  </si>
  <si>
    <t>MINERA YANACOCHA 2 [G]</t>
  </si>
  <si>
    <t>MALL PLAZA COMAS</t>
  </si>
  <si>
    <t>CONSORCIO CONSTRUCTOR M2 LIMA 2</t>
  </si>
  <si>
    <t>MINERA YANACOCHA 2</t>
  </si>
  <si>
    <t>CL3135</t>
  </si>
  <si>
    <t>B0881</t>
  </si>
  <si>
    <t>B0241</t>
  </si>
  <si>
    <t>CL3142</t>
  </si>
  <si>
    <t>CL3148</t>
  </si>
  <si>
    <t>CL3155</t>
  </si>
  <si>
    <t>CL3172</t>
  </si>
  <si>
    <t>CL3174</t>
  </si>
  <si>
    <t>CL3139</t>
  </si>
  <si>
    <t>CL3145</t>
  </si>
  <si>
    <t>CL3146</t>
  </si>
  <si>
    <t>CL3147</t>
  </si>
  <si>
    <t>CL3149</t>
  </si>
  <si>
    <t>CL3151</t>
  </si>
  <si>
    <t>CL3165</t>
  </si>
  <si>
    <t>CL3169</t>
  </si>
  <si>
    <t>CL3170</t>
  </si>
  <si>
    <t>CL3128</t>
  </si>
  <si>
    <t>CL3175</t>
  </si>
  <si>
    <t>CL3143</t>
  </si>
  <si>
    <t>CL3144</t>
  </si>
  <si>
    <t>CORPORACION MG 25</t>
  </si>
  <si>
    <t>CL3150</t>
  </si>
  <si>
    <t>CL3166</t>
  </si>
  <si>
    <t>CL3167</t>
  </si>
  <si>
    <t>CL3168</t>
  </si>
  <si>
    <t>CL3171</t>
  </si>
  <si>
    <t>CL3173</t>
  </si>
  <si>
    <t>CL3176</t>
  </si>
  <si>
    <t>CL3140</t>
  </si>
  <si>
    <t>CL3141</t>
  </si>
  <si>
    <t>CL3152</t>
  </si>
  <si>
    <t>B1487</t>
  </si>
  <si>
    <t>CL3153</t>
  </si>
  <si>
    <t>CL3154</t>
  </si>
  <si>
    <t>CL3157</t>
  </si>
  <si>
    <t>CL3164</t>
  </si>
  <si>
    <t>CORPORACIÓN JOSE R. LINDLEY 5</t>
  </si>
  <si>
    <t>B1197</t>
  </si>
  <si>
    <t>CL3070</t>
  </si>
  <si>
    <t>CL3129</t>
  </si>
  <si>
    <t>CL3131</t>
  </si>
  <si>
    <t>CL3120</t>
  </si>
  <si>
    <t>CL3121</t>
  </si>
  <si>
    <t>PESQUERA HAYDUK 12</t>
  </si>
  <si>
    <t>CL3130</t>
  </si>
  <si>
    <t>CL3177</t>
  </si>
  <si>
    <t>B0169</t>
  </si>
  <si>
    <t>CL3133</t>
  </si>
  <si>
    <t>CL3178</t>
  </si>
  <si>
    <t>CL3180</t>
  </si>
  <si>
    <t>CL3122</t>
  </si>
  <si>
    <t>PESQUERA HAYDUK 13</t>
  </si>
  <si>
    <t>CL3123</t>
  </si>
  <si>
    <t>CORPORACIÓN LINDLEY 8</t>
  </si>
  <si>
    <t>CL3159</t>
  </si>
  <si>
    <t>B1104</t>
  </si>
  <si>
    <t>CL3132</t>
  </si>
  <si>
    <t>CL3179</t>
  </si>
  <si>
    <t>CL3158</t>
  </si>
  <si>
    <t>B1517</t>
  </si>
  <si>
    <t>CL3136</t>
  </si>
  <si>
    <t>QUELLAVECO 1</t>
  </si>
  <si>
    <t>CL3137</t>
  </si>
  <si>
    <t>CL1210</t>
  </si>
  <si>
    <t>B0926</t>
  </si>
  <si>
    <t>CL3156</t>
  </si>
  <si>
    <t>CL3163</t>
  </si>
  <si>
    <t>CL3138</t>
  </si>
  <si>
    <t>PLAZA VEA - TARAPOTO</t>
  </si>
  <si>
    <t>CL3058</t>
  </si>
  <si>
    <t>CL3124</t>
  </si>
  <si>
    <t>CL3125</t>
  </si>
  <si>
    <t>CL3127</t>
  </si>
  <si>
    <t>CL3160</t>
  </si>
  <si>
    <t>CL3126</t>
  </si>
  <si>
    <t>CL3161</t>
  </si>
  <si>
    <t>CL3162</t>
  </si>
  <si>
    <t>KIMBERLY-CLARK PER&amp;Uacute; (SANTA CLARA)</t>
  </si>
  <si>
    <t>CL3186</t>
  </si>
  <si>
    <t>MAMATEMBO</t>
  </si>
  <si>
    <t>CL3187</t>
  </si>
  <si>
    <t>GRUPO SANTA ELENA 2</t>
  </si>
  <si>
    <t>CL3201</t>
  </si>
  <si>
    <t>HIPERMERCADOS TOTTUS 50</t>
  </si>
  <si>
    <t>CL3188</t>
  </si>
  <si>
    <t>AGRICOLA ANDREA 2</t>
  </si>
  <si>
    <t>CL3189</t>
  </si>
  <si>
    <t>BIODIESEL PERU INTERNACIONAL</t>
  </si>
  <si>
    <t>CL3190</t>
  </si>
  <si>
    <t>PLANTA CONCENTRADORA SAN FERNANDO</t>
  </si>
  <si>
    <t>CL3134</t>
  </si>
  <si>
    <t>REAL PLAZA CUSCO 2</t>
  </si>
  <si>
    <t>CL3182</t>
  </si>
  <si>
    <t>ALMACENES CENTRAL HUACHIPA</t>
  </si>
  <si>
    <t>CL3200</t>
  </si>
  <si>
    <t>SAGA FALABELLA 22</t>
  </si>
  <si>
    <t>CL3191</t>
  </si>
  <si>
    <t>CONDOMINIO LAS BRISAS</t>
  </si>
  <si>
    <t>CL3192</t>
  </si>
  <si>
    <t>INMOBILIARIA AMERICAN GROUP 4</t>
  </si>
  <si>
    <t>CL3193</t>
  </si>
  <si>
    <t>SUR COLOR STAR 2</t>
  </si>
  <si>
    <t>CL3195</t>
  </si>
  <si>
    <t>ITNI INVESTMENTS</t>
  </si>
  <si>
    <t>CL3196</t>
  </si>
  <si>
    <t>DISTRIBUCIONES QUINTANA</t>
  </si>
  <si>
    <t>CL3194</t>
  </si>
  <si>
    <t>TOPY TOP 2</t>
  </si>
  <si>
    <t>CL3197</t>
  </si>
  <si>
    <t>LA JOYA</t>
  </si>
  <si>
    <t>B1183</t>
  </si>
  <si>
    <t>CL3181</t>
  </si>
  <si>
    <t>AGROINDUSTRIAL LAREDO 2</t>
  </si>
  <si>
    <t>B1329</t>
  </si>
  <si>
    <t>B0561</t>
  </si>
  <si>
    <t>B0502</t>
  </si>
  <si>
    <t>B0937</t>
  </si>
  <si>
    <t>CL3050</t>
  </si>
  <si>
    <t>CL3184</t>
  </si>
  <si>
    <t>AGRÍCOLA SAN JOSÉ</t>
  </si>
  <si>
    <t>CL3185</t>
  </si>
  <si>
    <t>DESARROLLO FRUTÍCOLA SUDAMERICANA</t>
  </si>
  <si>
    <t>CL3199</t>
  </si>
  <si>
    <t>CWE</t>
  </si>
  <si>
    <t>REAL PLAZA CUSCO 2 [G]</t>
  </si>
  <si>
    <t>HIPERMERCADOS TOTTUS 50 [G]</t>
  </si>
  <si>
    <t>KIMBERLY-CLARK PER&amp;Uacute; (SANTA CLARA) [G]</t>
  </si>
  <si>
    <t>SAGA FALABELLA 22 [G]</t>
  </si>
  <si>
    <t>CL3217</t>
  </si>
  <si>
    <t>GRIFO EL PACÍFICO</t>
  </si>
  <si>
    <t>CL3218</t>
  </si>
  <si>
    <t>AGRICOLA LA VENTA 4</t>
  </si>
  <si>
    <t>CL3219</t>
  </si>
  <si>
    <t>AGRICOLA LA VENTA 5</t>
  </si>
  <si>
    <t>CL3220</t>
  </si>
  <si>
    <t>AGRICOLA LA VENTA 6</t>
  </si>
  <si>
    <t>CL3214</t>
  </si>
  <si>
    <t>FÁBRICA DE HIELO SAN ANTONIO</t>
  </si>
  <si>
    <t>B1165</t>
  </si>
  <si>
    <t>CL3215</t>
  </si>
  <si>
    <t>J.C.B. ESTRUCTURAS</t>
  </si>
  <si>
    <t>CL3216</t>
  </si>
  <si>
    <t>MADERAS Y TRIPLAYS</t>
  </si>
  <si>
    <t>CL3226</t>
  </si>
  <si>
    <t>TERPEL COMERCIAL</t>
  </si>
  <si>
    <t>CL3203</t>
  </si>
  <si>
    <t>INMOBILIARIA TERRANO</t>
  </si>
  <si>
    <t>CL3204</t>
  </si>
  <si>
    <t>MEDLOG PERÚ</t>
  </si>
  <si>
    <t>CL3221</t>
  </si>
  <si>
    <t>GRIFOS ESPINOZA 6</t>
  </si>
  <si>
    <t>CL3224</t>
  </si>
  <si>
    <t>FARMINDUSTRIA 3</t>
  </si>
  <si>
    <t>CL3225</t>
  </si>
  <si>
    <t>FARMINDUSTRIA 4</t>
  </si>
  <si>
    <t>CL3212</t>
  </si>
  <si>
    <t>CERRO NEGRO PERU</t>
  </si>
  <si>
    <t>TECNOLOGICA DE ALIMENTOS (MOLLENDO)</t>
  </si>
  <si>
    <t>CL3227</t>
  </si>
  <si>
    <t>TASA - OQUENDO 2</t>
  </si>
  <si>
    <t>CL3202</t>
  </si>
  <si>
    <t>EL DORAL</t>
  </si>
  <si>
    <t>CL3222</t>
  </si>
  <si>
    <t>GRIFOS ESPINOZA 7</t>
  </si>
  <si>
    <t>CL3223</t>
  </si>
  <si>
    <t>GRIFOS ESPINOZA 8</t>
  </si>
  <si>
    <t>CL3211</t>
  </si>
  <si>
    <t>GRUPO SAN MARTIN TRADING</t>
  </si>
  <si>
    <t>CL3213</t>
  </si>
  <si>
    <t>CONSORCIO HOTELERO WALU</t>
  </si>
  <si>
    <t>TECNOLÓGICA DE ALIMENTOS (8)</t>
  </si>
  <si>
    <t>TASA - SUPE</t>
  </si>
  <si>
    <t>CL3207</t>
  </si>
  <si>
    <t>GRUPO PATIO COMERCIAL 3</t>
  </si>
  <si>
    <t>B1520</t>
  </si>
  <si>
    <t>CL3111</t>
  </si>
  <si>
    <t>OVOSUR 2</t>
  </si>
  <si>
    <t>CL3208</t>
  </si>
  <si>
    <t>LAYCONSA</t>
  </si>
  <si>
    <t>CL3209</t>
  </si>
  <si>
    <t>INMARCA</t>
  </si>
  <si>
    <t>CL3210</t>
  </si>
  <si>
    <t>AVIVEL 2</t>
  </si>
  <si>
    <t>CL3205</t>
  </si>
  <si>
    <t>MEGACENTRO</t>
  </si>
  <si>
    <t>CL3206</t>
  </si>
  <si>
    <t>ASOC. PESCADORES ARTESANALES QUILCA</t>
  </si>
  <si>
    <t>VIRG</t>
  </si>
  <si>
    <t>La Virgen</t>
  </si>
  <si>
    <t>May 21</t>
  </si>
  <si>
    <t>Jun 21</t>
  </si>
  <si>
    <t>TECNOLÓGICA DE ALIMENTOS (8) [G]</t>
  </si>
  <si>
    <t>TASA - SUPE [G]</t>
  </si>
  <si>
    <t>TECNOLOGICA DE ALIMENTOS (MOLLENDO) [G]</t>
  </si>
  <si>
    <t>TASA - OQUENDO 2 [G]</t>
  </si>
  <si>
    <t>LA VIRGEN</t>
  </si>
  <si>
    <t>Total LA VIRGEN</t>
  </si>
  <si>
    <t>CL0887</t>
  </si>
  <si>
    <t>AGROLATINA</t>
  </si>
  <si>
    <t>CL3237</t>
  </si>
  <si>
    <t>GLOBAL AGRO 2</t>
  </si>
  <si>
    <t>CL3238</t>
  </si>
  <si>
    <t>LARAMA BERRIES</t>
  </si>
  <si>
    <t>TIGRE PERÚ - TUBOS Y CONEXIONES (1771656 - 5)</t>
  </si>
  <si>
    <t>CL3232</t>
  </si>
  <si>
    <t>R.INDUSTRIA RUBBER PARTS</t>
  </si>
  <si>
    <t>CL3233</t>
  </si>
  <si>
    <t>SERVICENTRO AGUKI</t>
  </si>
  <si>
    <t>CL3229</t>
  </si>
  <si>
    <t>ALMACENES FRIO NARVAL</t>
  </si>
  <si>
    <t>CL3230</t>
  </si>
  <si>
    <t>DELTA INDUSTRY</t>
  </si>
  <si>
    <t>CL3231</t>
  </si>
  <si>
    <t>CONTOMETROS ESPECIALES</t>
  </si>
  <si>
    <t>CL3241</t>
  </si>
  <si>
    <t>CONSORCIO MUZA</t>
  </si>
  <si>
    <t>CL3242</t>
  </si>
  <si>
    <t>COEXA 2</t>
  </si>
  <si>
    <t>CL3243</t>
  </si>
  <si>
    <t>AGRO FLORAL 2</t>
  </si>
  <si>
    <t>CL3239</t>
  </si>
  <si>
    <t>MOLINO LAS DELICIAS</t>
  </si>
  <si>
    <t>CL3240</t>
  </si>
  <si>
    <t>INDUSTRIAS MASTER GROUP</t>
  </si>
  <si>
    <t>CL3245</t>
  </si>
  <si>
    <t>OCEANO SEAFOOD CALLAO 1</t>
  </si>
  <si>
    <t>GREAT PANTHER CORICANCHA</t>
  </si>
  <si>
    <t>B1064</t>
  </si>
  <si>
    <t>CL3234</t>
  </si>
  <si>
    <t>PLANTA REFINERÍA</t>
  </si>
  <si>
    <t>CL3236</t>
  </si>
  <si>
    <t>ROMAREN</t>
  </si>
  <si>
    <t>CL3247</t>
  </si>
  <si>
    <t>COESTI 34</t>
  </si>
  <si>
    <t>CL3248</t>
  </si>
  <si>
    <t>COESTI 35</t>
  </si>
  <si>
    <t>CL3246</t>
  </si>
  <si>
    <t>OCEANO SEAFOOD CALLAO 2</t>
  </si>
  <si>
    <t>B1060</t>
  </si>
  <si>
    <t>CL3235</t>
  </si>
  <si>
    <t>CLUB PLAYA LAS GRAMAS</t>
  </si>
  <si>
    <t>CL3249</t>
  </si>
  <si>
    <t>INPELSA 1</t>
  </si>
  <si>
    <t>CL3251</t>
  </si>
  <si>
    <t>GREENEX</t>
  </si>
  <si>
    <t>B1441</t>
  </si>
  <si>
    <t>CL3228</t>
  </si>
  <si>
    <t>OSMA</t>
  </si>
  <si>
    <t>CL3244</t>
  </si>
  <si>
    <t>REACTIVOS NACIONALES 2</t>
  </si>
  <si>
    <t>CL3250</t>
  </si>
  <si>
    <t>INPELSA 2</t>
  </si>
  <si>
    <t>CL3252</t>
  </si>
  <si>
    <t>LUSA</t>
  </si>
  <si>
    <t>CL3254</t>
  </si>
  <si>
    <t>GUAMITO 2</t>
  </si>
  <si>
    <t>PRAXAIR PERU SRL</t>
  </si>
  <si>
    <t>AUSTRAL GROUP S.A.A. [G]</t>
  </si>
  <si>
    <t>PRAXAIR PERÚ (ICA) [G]</t>
  </si>
  <si>
    <t>PRAXAIR (CAJAMARQUILLA) [G]</t>
  </si>
  <si>
    <t>PLANTA REFINERÍA [G]</t>
  </si>
  <si>
    <t>C,H, Tingo</t>
  </si>
  <si>
    <t>Jul 21</t>
  </si>
  <si>
    <t>Ago 21</t>
  </si>
  <si>
    <t>SOCIEDAD AGRICOLA DROKASA S.A.</t>
  </si>
  <si>
    <t>PRECOR 2</t>
  </si>
  <si>
    <t>DAMAR</t>
  </si>
  <si>
    <t>CURTIDURIA</t>
  </si>
  <si>
    <t>WELLCO</t>
  </si>
  <si>
    <t>COMPLEJO AGROINDUSTRIAL BETA 5 [G]</t>
  </si>
  <si>
    <t>COMPLEJO AGROINDUSTRIAL BETA 6 [G]</t>
  </si>
  <si>
    <t>ENVASES VENTANILLA</t>
  </si>
  <si>
    <t>TREFILERIA LA ANGOSTURA</t>
  </si>
  <si>
    <t>GLOBAL AGRO PERU</t>
  </si>
  <si>
    <t>SOCIEDAD AGRÍCOLA DROKASA [G]</t>
  </si>
  <si>
    <t>MERCANTIL ALGODONERA</t>
  </si>
  <si>
    <t>AGRO-GUAYABITO [G]</t>
  </si>
  <si>
    <t>FAMESA EXPLOSIVOS</t>
  </si>
  <si>
    <t>ARTIKA</t>
  </si>
  <si>
    <t>MINERA SAGITARIO</t>
  </si>
  <si>
    <t>CP PROYECTOS</t>
  </si>
  <si>
    <t>GRAZOLER</t>
  </si>
  <si>
    <t>EESS GIO</t>
  </si>
  <si>
    <t>EESS IBAÑEZ</t>
  </si>
  <si>
    <t>AG ARONA</t>
  </si>
  <si>
    <t>MIMCO</t>
  </si>
  <si>
    <t>COUNTRY TRUJILLO</t>
  </si>
  <si>
    <t>LANERA ANDINA</t>
  </si>
  <si>
    <t>VIETTEL</t>
  </si>
  <si>
    <t>SHOUXIN [G]</t>
  </si>
  <si>
    <t>NUEVA REFINERÍA TALARA [G]</t>
  </si>
  <si>
    <t>COMPLEJO AGROINDUSTRIAL BETA 5</t>
  </si>
  <si>
    <t>COMPLEJO AGROINDUSTRIAL BETA 6</t>
  </si>
  <si>
    <t>NUEVA REFINERÍA TALARA</t>
  </si>
  <si>
    <t>SHOUXIN</t>
  </si>
  <si>
    <t>SOCIEDAD AGRÍCOLA DROKASA</t>
  </si>
  <si>
    <t>May-21</t>
  </si>
  <si>
    <t>Jun-21</t>
  </si>
  <si>
    <t>Jul-21</t>
  </si>
  <si>
    <t>Ago-21</t>
  </si>
  <si>
    <t>CL3260</t>
  </si>
  <si>
    <t>CL3261</t>
  </si>
  <si>
    <t>CL3262</t>
  </si>
  <si>
    <t>CL3263</t>
  </si>
  <si>
    <t>CL3264</t>
  </si>
  <si>
    <t>CL3265</t>
  </si>
  <si>
    <t>CL3266</t>
  </si>
  <si>
    <t>CL3256</t>
  </si>
  <si>
    <t>CL0644</t>
  </si>
  <si>
    <t>CL3271</t>
  </si>
  <si>
    <t>B0819</t>
  </si>
  <si>
    <t>CL3258</t>
  </si>
  <si>
    <t>CL3259</t>
  </si>
  <si>
    <t>CL3272</t>
  </si>
  <si>
    <t>CL3273</t>
  </si>
  <si>
    <t>CL3274</t>
  </si>
  <si>
    <t>CL3275</t>
  </si>
  <si>
    <t>CL3276</t>
  </si>
  <si>
    <t>CL3277</t>
  </si>
  <si>
    <t>CL3278</t>
  </si>
  <si>
    <t>CL3279</t>
  </si>
  <si>
    <t>B1435</t>
  </si>
  <si>
    <t>CL3257</t>
  </si>
  <si>
    <t>CL3267</t>
  </si>
  <si>
    <t>CL3268</t>
  </si>
  <si>
    <t>CL3269</t>
  </si>
  <si>
    <t>CL3270</t>
  </si>
  <si>
    <t>PROMEDIO DE Agosto 2021</t>
  </si>
  <si>
    <t>Nota 2: La empresa Electro Puno no cuenta con Usuarios Libres.</t>
  </si>
  <si>
    <t xml:space="preserve">Nº de Usuarios Libres </t>
  </si>
  <si>
    <t xml:space="preserve">Nota 1: Un Usuario Libre puede tener más de un punto de suministro, así también puede ser atendido por más de un suministrador. </t>
  </si>
  <si>
    <t>CT TUMBES</t>
  </si>
  <si>
    <t>ConsumoEHP_BE (MW.h)</t>
  </si>
  <si>
    <t>ConsumoEHP_BRG (MW.h)</t>
  </si>
  <si>
    <t>ConsumoPFP_BE (MW)</t>
  </si>
  <si>
    <t>PrecioPHP_BRG (S /kW-mes)</t>
  </si>
  <si>
    <t>ConsumoEFP_BRG (MW.h)</t>
  </si>
  <si>
    <t>Nota: El Precio Medio Libre Total que se muestra en el cuadro no incluye aquellos suministros que han registrado potencia y un bajo consumo de energía pocos días en el mes. Si se hubiera considerado tal el Precio Medio Libre Total se distorsionaría ya que dichos consumos esporádicos originan precios medios elevados (PM = [Fact.Energia + Fact.Potencia]/Energia).</t>
  </si>
  <si>
    <t>ctm S/ / kW.h</t>
  </si>
  <si>
    <t>Set-21</t>
  </si>
  <si>
    <t>Set 21</t>
  </si>
  <si>
    <t>AGRO EMPAQUE SAFCO 2</t>
  </si>
  <si>
    <t>SERVICIOS INTEGRALES PARAKAS</t>
  </si>
  <si>
    <t>DIRREC SUB REGIONAL DE SALUD HUALLAGA C.</t>
  </si>
  <si>
    <t>OFICINA DE GESTION DE SERVICIOS DE SALUD ALTO MAYO</t>
  </si>
  <si>
    <t>AGRICOLA DEL BIAVO - I</t>
  </si>
  <si>
    <t>AGRICOLA DEL BIAVO - II</t>
  </si>
  <si>
    <t>UNIDAD EJECUTORA HOSPITAL II-2 TARAPOTO</t>
  </si>
  <si>
    <t>CORP. REFRIGERADOS INY 10</t>
  </si>
  <si>
    <t>REYDINOR</t>
  </si>
  <si>
    <t>CLINICA SAN PABLO 2</t>
  </si>
  <si>
    <t>TIENDAS RIPLEY 29 [G]</t>
  </si>
  <si>
    <t>DEPOSITOS QUIMICOS MINEROS</t>
  </si>
  <si>
    <t>MATRITECH</t>
  </si>
  <si>
    <t>CLINICA SAN GABRIEL</t>
  </si>
  <si>
    <t>CLINICA NUEVO SAN JUAN</t>
  </si>
  <si>
    <t>CLINICA JESUS DEL NORTE</t>
  </si>
  <si>
    <t>MARTIN SAC 1</t>
  </si>
  <si>
    <t>MARTIN SAC 2</t>
  </si>
  <si>
    <t>PVC GERFOR 2</t>
  </si>
  <si>
    <t>CALZADOS VERCO [G]</t>
  </si>
  <si>
    <t>CAMPOSOL 7 [G]</t>
  </si>
  <si>
    <t>CAMPOSOL 8 [G]</t>
  </si>
  <si>
    <t>CAMPOSOL 1 [G]</t>
  </si>
  <si>
    <t>CAMPOSOL 2 [G]</t>
  </si>
  <si>
    <t>CAMPOSOL 3 [G]</t>
  </si>
  <si>
    <t>CAMPOSOL 5 [G]</t>
  </si>
  <si>
    <t>CAMPOSOL 6 [G]</t>
  </si>
  <si>
    <t>EESS ESTEL [G]</t>
  </si>
  <si>
    <t>3M PERU [G]</t>
  </si>
  <si>
    <t>INV LUMARCO [G]</t>
  </si>
  <si>
    <t>DAJALL TINTORERIA [G]</t>
  </si>
  <si>
    <t>TERPEL 3 [G]</t>
  </si>
  <si>
    <t>AGROMIN BONITA [G]</t>
  </si>
  <si>
    <t>PLASTICOS SMAS [G]</t>
  </si>
  <si>
    <t>UNIÓN ANDINA DE CEMENTOS (CAJAMARQUILLA) [G]</t>
  </si>
  <si>
    <t>PETROPERU REFINERÍA TALARA [G]</t>
  </si>
  <si>
    <t>PETROPERU EDIFICIO 2 [G]</t>
  </si>
  <si>
    <t>INTERMEDIUM</t>
  </si>
  <si>
    <t>COESTI 36</t>
  </si>
  <si>
    <t>COESTI 37</t>
  </si>
  <si>
    <t>COESTI 38</t>
  </si>
  <si>
    <t>COESTI 39</t>
  </si>
  <si>
    <t>COESTI 40</t>
  </si>
  <si>
    <t>COESTI 41</t>
  </si>
  <si>
    <t>COESTI 42</t>
  </si>
  <si>
    <t>COESTI 43</t>
  </si>
  <si>
    <t>COESTI 44</t>
  </si>
  <si>
    <t>COESTI 45</t>
  </si>
  <si>
    <t>COESTI 46</t>
  </si>
  <si>
    <t>GASOCENTRO Y AUTOSERVICIO REAL 1</t>
  </si>
  <si>
    <t>GASOCENTRO Y AUTOSERVICIO REAL 2</t>
  </si>
  <si>
    <t>Nueva Acería Pisco [G]</t>
  </si>
  <si>
    <t>TERPEL 1 [G]</t>
  </si>
  <si>
    <t>TERPEL 2 [G]</t>
  </si>
  <si>
    <t>SANTA VERENA</t>
  </si>
  <si>
    <t>STA MARGHERITA</t>
  </si>
  <si>
    <t>TEXTIL TUMBES</t>
  </si>
  <si>
    <t>Oct 21</t>
  </si>
  <si>
    <t>MD Oct 20 (MW)</t>
  </si>
  <si>
    <t>22/10/2021  11:45:00 a. m.</t>
  </si>
  <si>
    <t>JORPLAST</t>
  </si>
  <si>
    <t>SUN FRUITS EXPORTS 3</t>
  </si>
  <si>
    <t>COVEMINE</t>
  </si>
  <si>
    <t>HOSPITAL REGIONAL DE ICA</t>
  </si>
  <si>
    <t>ARMADORES Y CONGELADORES DEL PACIFICO</t>
  </si>
  <si>
    <t>LADRILLOS TORRE FUERTE</t>
  </si>
  <si>
    <t>INVERSIONES PESQUERAS LIGURIA</t>
  </si>
  <si>
    <t>MINERA VICUS</t>
  </si>
  <si>
    <t>EMPRESA AGROINDUSTRIAL LA PUNTA</t>
  </si>
  <si>
    <t>SUPER FOODS FREEZE DRIED</t>
  </si>
  <si>
    <t>FAMESA EXPLOSIVOS 2</t>
  </si>
  <si>
    <t>TEXTIL MERLIN</t>
  </si>
  <si>
    <t>LIVORNO</t>
  </si>
  <si>
    <t>PLAYA EL GOLF</t>
  </si>
  <si>
    <t>MEDIA LUNA</t>
  </si>
  <si>
    <t>FGA INGENIEROS</t>
  </si>
  <si>
    <t>NEGOCIACIONES HORIZONTE</t>
  </si>
  <si>
    <t>HUANWIL</t>
  </si>
  <si>
    <t>MC TEJIDOS Y CONFECCIONES</t>
  </si>
  <si>
    <t>ABAL</t>
  </si>
  <si>
    <t>SUMA INVERSIONES INMOBILIARIA</t>
  </si>
  <si>
    <t>TERPEL 4 [G]</t>
  </si>
  <si>
    <t>EESS PACHACUTEC 2</t>
  </si>
  <si>
    <t>HEAVEN PETROLEUM OPERATORS 2</t>
  </si>
  <si>
    <t>LADRILLOS TYSON</t>
  </si>
  <si>
    <t>FABRIREX</t>
  </si>
  <si>
    <t>INDUPARK</t>
  </si>
  <si>
    <t>INVEST</t>
  </si>
  <si>
    <t>ATHEGSUR PERU</t>
  </si>
  <si>
    <t>CIMAGRAF 2</t>
  </si>
  <si>
    <t xml:space="preserve">AGROKASA 4 </t>
  </si>
  <si>
    <t>Nuevos Puntos de Suministro de Usuarios Libres Octubre 2021</t>
  </si>
  <si>
    <t>Dejaron de ser Puntos de Suministro de  Usuarios Libres Octubre 2021</t>
  </si>
  <si>
    <t>CL3290</t>
  </si>
  <si>
    <t>B0228</t>
  </si>
  <si>
    <t>CL3335</t>
  </si>
  <si>
    <t>CL3286</t>
  </si>
  <si>
    <t>CL3288</t>
  </si>
  <si>
    <t>B1204</t>
  </si>
  <si>
    <t>CL3289</t>
  </si>
  <si>
    <t>CL3285</t>
  </si>
  <si>
    <t>CL3287</t>
  </si>
  <si>
    <t>PETROPERU REFINERÍA TALARA</t>
  </si>
  <si>
    <t>CL3314</t>
  </si>
  <si>
    <t>PETROPERU EDIFICIO 2</t>
  </si>
  <si>
    <t>CL3315</t>
  </si>
  <si>
    <t>CL3298</t>
  </si>
  <si>
    <t>CL3299</t>
  </si>
  <si>
    <t>CL3300</t>
  </si>
  <si>
    <t>CL3301</t>
  </si>
  <si>
    <t>CL3306</t>
  </si>
  <si>
    <t>CL3307</t>
  </si>
  <si>
    <t>CL3292</t>
  </si>
  <si>
    <t>CL3293</t>
  </si>
  <si>
    <t>CL3344</t>
  </si>
  <si>
    <t>CL3346</t>
  </si>
  <si>
    <t>CL3347</t>
  </si>
  <si>
    <t>CL3330</t>
  </si>
  <si>
    <t>CL3297</t>
  </si>
  <si>
    <t>CL3302</t>
  </si>
  <si>
    <t>CL3303</t>
  </si>
  <si>
    <t>CL3304</t>
  </si>
  <si>
    <t>CL3305</t>
  </si>
  <si>
    <t>CL3308</t>
  </si>
  <si>
    <t>CL3309</t>
  </si>
  <si>
    <t>CL3294</t>
  </si>
  <si>
    <t>CL3345</t>
  </si>
  <si>
    <t>CL3348</t>
  </si>
  <si>
    <t>CL3349</t>
  </si>
  <si>
    <t>CL3350</t>
  </si>
  <si>
    <t>CL3316</t>
  </si>
  <si>
    <t>CAMPOSOL 7</t>
  </si>
  <si>
    <t>CL3318</t>
  </si>
  <si>
    <t>EESS ESTEL</t>
  </si>
  <si>
    <t>CL3319</t>
  </si>
  <si>
    <t>CL3321</t>
  </si>
  <si>
    <t>CL3322</t>
  </si>
  <si>
    <t>CALZADOS VERCO</t>
  </si>
  <si>
    <t>CL3324</t>
  </si>
  <si>
    <t>CL3325</t>
  </si>
  <si>
    <t>INV LUMARCO</t>
  </si>
  <si>
    <t>CL3327</t>
  </si>
  <si>
    <t>AGROMIN BONITA</t>
  </si>
  <si>
    <t>CL3328</t>
  </si>
  <si>
    <t>3M PERU</t>
  </si>
  <si>
    <t>CL3338</t>
  </si>
  <si>
    <t>CL3340</t>
  </si>
  <si>
    <t>CL3359</t>
  </si>
  <si>
    <t>CL3329</t>
  </si>
  <si>
    <t>CL3317</t>
  </si>
  <si>
    <t>CAMPOSOL 8</t>
  </si>
  <si>
    <t>CL3320</t>
  </si>
  <si>
    <t>PLASTICOS SMAS</t>
  </si>
  <si>
    <t>B1155</t>
  </si>
  <si>
    <t>CL3323</t>
  </si>
  <si>
    <t>DAJALL TINTORERIA</t>
  </si>
  <si>
    <t>CL3326</t>
  </si>
  <si>
    <t>TERPEL 3</t>
  </si>
  <si>
    <t>CL3336</t>
  </si>
  <si>
    <t>CL3337</t>
  </si>
  <si>
    <t>CL3339</t>
  </si>
  <si>
    <t>CL3341</t>
  </si>
  <si>
    <t>CL3342</t>
  </si>
  <si>
    <t>CL3343</t>
  </si>
  <si>
    <t>TERPEL 4</t>
  </si>
  <si>
    <t>CL3358</t>
  </si>
  <si>
    <t>CL3312</t>
  </si>
  <si>
    <t>UNIÓN ANDINA DE CEMENTOS (CAJAMARQUILLA)</t>
  </si>
  <si>
    <t>CL3198</t>
  </si>
  <si>
    <t>Nueva Acería Pisco</t>
  </si>
  <si>
    <t>CL3280</t>
  </si>
  <si>
    <t>CL3282</t>
  </si>
  <si>
    <t>CL3283</t>
  </si>
  <si>
    <t>CL3284</t>
  </si>
  <si>
    <t>CL3296</t>
  </si>
  <si>
    <t>CL3334</t>
  </si>
  <si>
    <t>CL3310</t>
  </si>
  <si>
    <t>CL3356</t>
  </si>
  <si>
    <t>CL3351</t>
  </si>
  <si>
    <t>CL3255</t>
  </si>
  <si>
    <t>TIENDAS RIPLEY 29</t>
  </si>
  <si>
    <t>CL3281</t>
  </si>
  <si>
    <t>CL3332</t>
  </si>
  <si>
    <t>CL3333</t>
  </si>
  <si>
    <t>CL3352</t>
  </si>
  <si>
    <t>B1493</t>
  </si>
  <si>
    <t>B1512</t>
  </si>
  <si>
    <t>CL3353</t>
  </si>
  <si>
    <t>CL3354</t>
  </si>
  <si>
    <t>CL3313</t>
  </si>
  <si>
    <t>B0168</t>
  </si>
  <si>
    <t>CL3311</t>
  </si>
  <si>
    <t>CL3355</t>
  </si>
  <si>
    <t>CL3357</t>
  </si>
  <si>
    <t>CL3291</t>
  </si>
  <si>
    <t>Oct-21</t>
  </si>
  <si>
    <t>Cambio de Suministrador de Usuarios Libres Octubre 2021</t>
  </si>
  <si>
    <t>Setiembre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</si>
</sst>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64" formatCode="&quot;S/&quot;#,##0;&quot;S/&quot;\-#,##0"/>
    <numFmt numFmtId="165" formatCode="dd/mm/yyyy;@"/>
    <numFmt numFmtId="166" formatCode="_([$€-2]\ * #,##0.00_);_([$€-2]\ * \(#,##0.00\);_([$€-2]\ * &quot;-&quot;??_)"/>
    <numFmt numFmtId="167" formatCode="0.0"/>
    <numFmt numFmtId="168" formatCode="0.000"/>
    <numFmt numFmtId="169" formatCode="0.0000"/>
    <numFmt numFmtId="170" formatCode="mmmm\ yyyy"/>
    <numFmt numFmtId="171" formatCode="0.0%"/>
    <numFmt numFmtId="172" formatCode="0.0000%"/>
    <numFmt numFmtId="173" formatCode="0.000%"/>
    <numFmt numFmtId="174" formatCode="0.00000"/>
    <numFmt numFmtId="175" formatCode="#,##0.0"/>
    <numFmt numFmtId="176" formatCode="yyyy\-mm\-dd\ hh:mm:ss"/>
    <numFmt numFmtId="177" formatCode="#,##0.000"/>
    <numFmt numFmtId="178" formatCode="#,##0.00000"/>
    <numFmt numFmtId="179" formatCode="General_)"/>
    <numFmt numFmtId="180" formatCode="#####\ ##0.00"/>
    <numFmt numFmtId="181" formatCode="&quot;US$&quot;#,##0.00;[Red]&quot;US$&quot;\-#,##0.00"/>
    <numFmt numFmtId="182" formatCode="&quot;US$&quot;#,##0;&quot;US$&quot;\-#,##0"/>
    <numFmt numFmtId="183" formatCode="&quot;US$&quot;#,##0.00;&quot;US$&quot;\-#,##0.00"/>
    <numFmt numFmtId="184" formatCode="_(* #,##0_);_(* \(#,##0\);_(* &quot;-&quot;??_);_(@_)"/>
    <numFmt numFmtId="185" formatCode="&quot;US$&quot;#,##0;[Red]&quot;US$&quot;\-#,##0"/>
    <numFmt numFmtId="186" formatCode="_ * #,##0_)_P_t_s_ ;_ * \(#,##0\)_P_t_s_ ;_ * &quot;-&quot;_)_P_t_s_ ;_ @_ "/>
    <numFmt numFmtId="187" formatCode="[$-F800]dddd\,\ mmmm\ dd\,\ yyyy"/>
  </numFmts>
  <fonts count="6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Narrow"/>
      <family val="2"/>
    </font>
    <font>
      <sz val="10"/>
      <name val="Times"/>
      <family val="1"/>
    </font>
    <font>
      <sz val="10"/>
      <name val="Times New Roman"/>
      <family val="1"/>
    </font>
    <font>
      <b/>
      <sz val="10"/>
      <name val="Arial"/>
      <family val="2"/>
    </font>
    <font>
      <sz val="10"/>
      <name val="Garamond"/>
      <family val="1"/>
    </font>
    <font>
      <sz val="6"/>
      <name val="Garamond"/>
      <family val="1"/>
    </font>
    <font>
      <sz val="8"/>
      <color indexed="8"/>
      <name val="Calibri"/>
      <family val="2"/>
    </font>
    <font>
      <sz val="12"/>
      <name val="Arial MT"/>
    </font>
    <font>
      <u/>
      <sz val="9"/>
      <color indexed="12"/>
      <name val="Arial MT"/>
    </font>
    <font>
      <sz val="8"/>
      <name val="Arial"/>
      <family val="2"/>
    </font>
    <font>
      <b/>
      <sz val="12"/>
      <name val="Arial"/>
      <family val="2"/>
    </font>
    <font>
      <sz val="8"/>
      <name val="Times New Roman"/>
      <family val="1"/>
    </font>
    <font>
      <sz val="10"/>
      <name val="BERNHARD"/>
    </font>
    <font>
      <sz val="10"/>
      <name val="Helv"/>
    </font>
    <font>
      <sz val="10"/>
      <name val="MS Serif"/>
      <family val="1"/>
    </font>
    <font>
      <sz val="10"/>
      <name val="Courier"/>
      <family val="3"/>
    </font>
    <font>
      <sz val="10"/>
      <color indexed="16"/>
      <name val="MS Serif"/>
      <family val="1"/>
    </font>
    <font>
      <sz val="7"/>
      <name val="Small Fonts"/>
      <family val="2"/>
    </font>
    <font>
      <sz val="11"/>
      <name val="‚l‚r –¾’©"/>
      <charset val="128"/>
    </font>
    <font>
      <sz val="10"/>
      <name val="MS Sans Serif"/>
      <family val="2"/>
    </font>
    <font>
      <sz val="8"/>
      <name val="Helv"/>
    </font>
    <font>
      <b/>
      <sz val="8"/>
      <color indexed="8"/>
      <name val="Helv"/>
    </font>
    <font>
      <b/>
      <sz val="10"/>
      <name val="Garamond"/>
      <family val="1"/>
    </font>
    <font>
      <b/>
      <sz val="10"/>
      <color indexed="9"/>
      <name val="Garamond"/>
      <family val="1"/>
    </font>
    <font>
      <sz val="10"/>
      <color indexed="31"/>
      <name val="Garamond"/>
      <family val="1"/>
    </font>
    <font>
      <sz val="10"/>
      <color indexed="8"/>
      <name val="Garamond"/>
      <family val="1"/>
    </font>
    <font>
      <sz val="10"/>
      <color indexed="55"/>
      <name val="Garamond"/>
      <family val="1"/>
    </font>
    <font>
      <sz val="10"/>
      <color indexed="9"/>
      <name val="Garamond"/>
      <family val="1"/>
    </font>
    <font>
      <b/>
      <sz val="10"/>
      <color indexed="8"/>
      <name val="Garamond"/>
      <family val="1"/>
    </font>
    <font>
      <sz val="10"/>
      <color indexed="10"/>
      <name val="Garamond"/>
      <family val="1"/>
    </font>
    <font>
      <b/>
      <sz val="10"/>
      <color indexed="10"/>
      <name val="Garamond"/>
      <family val="1"/>
    </font>
    <font>
      <b/>
      <sz val="8"/>
      <color indexed="81"/>
      <name val="Tahoma"/>
      <family val="2"/>
    </font>
    <font>
      <sz val="8"/>
      <color indexed="81"/>
      <name val="Tahoma"/>
      <family val="2"/>
    </font>
    <font>
      <b/>
      <sz val="9"/>
      <name val="Garamond"/>
      <family val="1"/>
    </font>
    <font>
      <sz val="9"/>
      <name val="Garamond"/>
      <family val="1"/>
    </font>
    <font>
      <sz val="9"/>
      <color indexed="81"/>
      <name val="Tahoma"/>
      <family val="2"/>
    </font>
    <font>
      <b/>
      <sz val="9"/>
      <color indexed="81"/>
      <name val="Tahoma"/>
      <family val="2"/>
    </font>
    <font>
      <sz val="9"/>
      <name val="Arial"/>
      <family val="2"/>
    </font>
    <font>
      <sz val="8"/>
      <name val="Garamond"/>
      <family val="1"/>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10"/>
      <color theme="1"/>
      <name val="Garamond"/>
      <family val="1"/>
    </font>
    <font>
      <b/>
      <sz val="4"/>
      <color rgb="FFFFFFFF"/>
      <name val="Calibri"/>
      <family val="2"/>
    </font>
    <font>
      <sz val="4"/>
      <color rgb="FF333333"/>
      <name val="Calibri"/>
      <family val="2"/>
    </font>
    <font>
      <sz val="10"/>
      <color rgb="FFFF0000"/>
      <name val="Garamond"/>
      <family val="1"/>
    </font>
    <font>
      <b/>
      <sz val="15"/>
      <color theme="3"/>
      <name val="Calibri"/>
      <family val="2"/>
      <scheme val="minor"/>
    </font>
    <font>
      <sz val="11"/>
      <color rgb="FF006100"/>
      <name val="Calibri"/>
      <family val="2"/>
      <scheme val="minor"/>
    </font>
    <font>
      <sz val="10"/>
      <color rgb="FFFF0000"/>
      <name val="Arial"/>
      <family val="2"/>
    </font>
    <font>
      <sz val="10"/>
      <color theme="0"/>
      <name val="Garamond"/>
      <family val="1"/>
    </font>
    <font>
      <sz val="10"/>
      <color theme="0"/>
      <name val="Arial"/>
      <family val="2"/>
    </font>
  </fonts>
  <fills count="5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indexed="4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79998168889431442"/>
        <bgColor indexed="64"/>
      </patternFill>
    </fill>
    <fill>
      <patternFill patternType="solid">
        <fgColor rgb="FFFFFF00"/>
        <bgColor indexed="64"/>
      </patternFill>
    </fill>
    <fill>
      <patternFill patternType="solid">
        <fgColor theme="3" tint="0.79995117038483843"/>
        <bgColor indexed="64"/>
      </patternFill>
    </fill>
    <fill>
      <patternFill patternType="solid">
        <fgColor rgb="FF0082AE"/>
        <bgColor indexed="64"/>
      </patternFill>
    </fill>
    <fill>
      <patternFill patternType="solid">
        <fgColor rgb="FFE6F4F8"/>
        <bgColor indexed="64"/>
      </patternFill>
    </fill>
    <fill>
      <patternFill patternType="solid">
        <fgColor theme="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9"/>
        <bgColor indexed="64"/>
      </patternFill>
    </fill>
    <fill>
      <patternFill patternType="solid">
        <fgColor rgb="FF99CCFF"/>
        <bgColor rgb="FF000000"/>
      </patternFill>
    </fill>
    <fill>
      <patternFill patternType="solid">
        <fgColor rgb="FFC6EFCE"/>
      </patternFill>
    </fill>
  </fills>
  <borders count="6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2"/>
      </left>
      <right style="thin">
        <color indexed="62"/>
      </right>
      <top style="thin">
        <color indexed="62"/>
      </top>
      <bottom style="thin">
        <color indexed="62"/>
      </bottom>
      <diagonal/>
    </border>
    <border>
      <left style="thin">
        <color indexed="62"/>
      </left>
      <right style="thin">
        <color indexed="62"/>
      </right>
      <top style="thin">
        <color indexed="62"/>
      </top>
      <bottom/>
      <diagonal/>
    </border>
    <border>
      <left/>
      <right/>
      <top/>
      <bottom style="thin">
        <color indexed="62"/>
      </bottom>
      <diagonal/>
    </border>
    <border>
      <left style="thin">
        <color indexed="62"/>
      </left>
      <right style="thin">
        <color indexed="62"/>
      </right>
      <top/>
      <bottom style="thin">
        <color indexed="62"/>
      </bottom>
      <diagonal/>
    </border>
    <border>
      <left style="thin">
        <color indexed="62"/>
      </left>
      <right/>
      <top/>
      <bottom style="thin">
        <color indexed="62"/>
      </bottom>
      <diagonal/>
    </border>
    <border>
      <left/>
      <right style="thin">
        <color indexed="62"/>
      </right>
      <top style="thin">
        <color indexed="62"/>
      </top>
      <bottom/>
      <diagonal/>
    </border>
    <border>
      <left/>
      <right style="thin">
        <color indexed="62"/>
      </right>
      <top/>
      <bottom style="thin">
        <color indexed="62"/>
      </bottom>
      <diagonal/>
    </border>
    <border>
      <left style="thin">
        <color indexed="62"/>
      </left>
      <right/>
      <top style="thin">
        <color indexed="62"/>
      </top>
      <bottom/>
      <diagonal/>
    </border>
    <border>
      <left style="thin">
        <color indexed="64"/>
      </left>
      <right/>
      <top/>
      <bottom style="thin">
        <color indexed="64"/>
      </bottom>
      <diagonal/>
    </border>
    <border>
      <left/>
      <right/>
      <top/>
      <bottom style="thin">
        <color indexed="64"/>
      </bottom>
      <diagonal/>
    </border>
    <border>
      <left/>
      <right/>
      <top style="thin">
        <color indexed="62"/>
      </top>
      <bottom/>
      <diagonal/>
    </border>
    <border>
      <left style="thin">
        <color indexed="62"/>
      </left>
      <right/>
      <top style="thin">
        <color indexed="62"/>
      </top>
      <bottom style="thin">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2"/>
      </top>
      <bottom style="thin">
        <color indexed="62"/>
      </bottom>
      <diagonal/>
    </border>
    <border>
      <left/>
      <right style="thin">
        <color indexed="62"/>
      </right>
      <top style="thin">
        <color indexed="62"/>
      </top>
      <bottom style="thin">
        <color indexed="62"/>
      </bottom>
      <diagonal/>
    </border>
    <border>
      <left style="thin">
        <color indexed="62"/>
      </left>
      <right style="thin">
        <color indexed="62"/>
      </right>
      <top/>
      <bottom/>
      <diagonal/>
    </border>
    <border>
      <left style="thin">
        <color indexed="62"/>
      </left>
      <right style="thin">
        <color indexed="64"/>
      </right>
      <top style="thin">
        <color indexed="62"/>
      </top>
      <bottom style="thin">
        <color indexed="62"/>
      </bottom>
      <diagonal/>
    </border>
    <border>
      <left style="thin">
        <color indexed="64"/>
      </left>
      <right style="thin">
        <color indexed="64"/>
      </right>
      <top style="thin">
        <color indexed="62"/>
      </top>
      <bottom style="thin">
        <color indexed="62"/>
      </bottom>
      <diagonal/>
    </border>
    <border>
      <left style="thin">
        <color indexed="64"/>
      </left>
      <right style="thin">
        <color indexed="62"/>
      </right>
      <top style="thin">
        <color indexed="62"/>
      </top>
      <bottom style="thin">
        <color indexed="62"/>
      </bottom>
      <diagonal/>
    </border>
    <border>
      <left style="thin">
        <color indexed="62"/>
      </left>
      <right style="thin">
        <color indexed="62"/>
      </right>
      <top style="thin">
        <color indexed="64"/>
      </top>
      <bottom/>
      <diagonal/>
    </border>
    <border>
      <left style="thin">
        <color indexed="62"/>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2"/>
      </left>
      <right style="thin">
        <color rgb="FF333399"/>
      </right>
      <top style="thin">
        <color indexed="62"/>
      </top>
      <bottom style="thin">
        <color indexed="62"/>
      </bottom>
      <diagonal/>
    </border>
    <border>
      <left style="thin">
        <color rgb="FF333399"/>
      </left>
      <right style="thin">
        <color rgb="FF333399"/>
      </right>
      <top style="thin">
        <color rgb="FF333399"/>
      </top>
      <bottom style="thin">
        <color rgb="FF333399"/>
      </bottom>
      <diagonal/>
    </border>
    <border>
      <left style="medium">
        <color rgb="FF85CCDE"/>
      </left>
      <right style="medium">
        <color rgb="FF85CCDE"/>
      </right>
      <top style="medium">
        <color rgb="FF85CCDE"/>
      </top>
      <bottom style="medium">
        <color rgb="FF85CCDE"/>
      </bottom>
      <diagonal/>
    </border>
    <border>
      <left/>
      <right style="medium">
        <color rgb="FF85CCDE"/>
      </right>
      <top style="medium">
        <color rgb="FF85CCDE"/>
      </top>
      <bottom style="medium">
        <color rgb="FF85CCDE"/>
      </bottom>
      <diagonal/>
    </border>
    <border>
      <left/>
      <right style="medium">
        <color rgb="FFCEEAF1"/>
      </right>
      <top/>
      <bottom style="medium">
        <color rgb="FFCEEAF1"/>
      </bottom>
      <diagonal/>
    </border>
    <border>
      <left style="medium">
        <color rgb="FF85C5B9"/>
      </left>
      <right style="medium">
        <color rgb="FFCEEAF1"/>
      </right>
      <top/>
      <bottom style="medium">
        <color rgb="FFCEEAF1"/>
      </bottom>
      <diagonal/>
    </border>
    <border>
      <left/>
      <right style="medium">
        <color rgb="FF85C5B9"/>
      </right>
      <top/>
      <bottom style="medium">
        <color rgb="FFCEEAF1"/>
      </bottom>
      <diagonal/>
    </border>
    <border>
      <left style="medium">
        <color rgb="FF85C5B9"/>
      </left>
      <right style="medium">
        <color rgb="FFCEEAF1"/>
      </right>
      <top style="medium">
        <color rgb="FFCEEAF1"/>
      </top>
      <bottom/>
      <diagonal/>
    </border>
    <border>
      <left style="medium">
        <color rgb="FFCEEAF1"/>
      </left>
      <right style="medium">
        <color rgb="FFCEEAF1"/>
      </right>
      <top style="medium">
        <color rgb="FFCEEAF1"/>
      </top>
      <bottom/>
      <diagonal/>
    </border>
    <border>
      <left style="medium">
        <color rgb="FFCEEAF1"/>
      </left>
      <right style="medium">
        <color rgb="FF85C5B9"/>
      </right>
      <top style="medium">
        <color rgb="FFCEEAF1"/>
      </top>
      <bottom/>
      <diagonal/>
    </border>
    <border>
      <left style="medium">
        <color rgb="FFCEEAF1"/>
      </left>
      <right style="medium">
        <color rgb="FFCEEAF1"/>
      </right>
      <top/>
      <bottom style="medium">
        <color rgb="FFCEEAF1"/>
      </bottom>
      <diagonal/>
    </border>
    <border>
      <left/>
      <right style="medium">
        <color rgb="FF85CCDE"/>
      </right>
      <top/>
      <bottom style="medium">
        <color rgb="FF85CCDE"/>
      </bottom>
      <diagonal/>
    </border>
    <border>
      <left/>
      <right style="thin">
        <color rgb="FF333399"/>
      </right>
      <top style="thin">
        <color indexed="62"/>
      </top>
      <bottom style="thin">
        <color indexed="62"/>
      </bottom>
      <diagonal/>
    </border>
    <border>
      <left style="medium">
        <color rgb="FFCEEAF1"/>
      </left>
      <right style="medium">
        <color rgb="FF85C5B9"/>
      </right>
      <top/>
      <bottom style="medium">
        <color rgb="FFCEEAF1"/>
      </bottom>
      <diagonal/>
    </border>
    <border>
      <left style="medium">
        <color rgb="FF85C5B9"/>
      </left>
      <right style="medium">
        <color rgb="FFCEEAF1"/>
      </right>
      <top/>
      <bottom/>
      <diagonal/>
    </border>
    <border>
      <left style="medium">
        <color rgb="FFCEEAF1"/>
      </left>
      <right style="medium">
        <color rgb="FF85C5B9"/>
      </right>
      <top/>
      <bottom/>
      <diagonal/>
    </border>
    <border>
      <left style="medium">
        <color rgb="FFCEEAF1"/>
      </left>
      <right style="medium">
        <color rgb="FFCEEAF1"/>
      </right>
      <top/>
      <bottom/>
      <diagonal/>
    </border>
    <border>
      <left style="medium">
        <color rgb="FF85C5B9"/>
      </left>
      <right style="medium">
        <color rgb="FFCEEAF1"/>
      </right>
      <top style="medium">
        <color rgb="FF85CCDE"/>
      </top>
      <bottom/>
      <diagonal/>
    </border>
    <border>
      <left style="medium">
        <color rgb="FFCEEAF1"/>
      </left>
      <right style="medium">
        <color rgb="FFCEEAF1"/>
      </right>
      <top style="medium">
        <color rgb="FF85CCDE"/>
      </top>
      <bottom/>
      <diagonal/>
    </border>
    <border>
      <left style="medium">
        <color rgb="FFCEEAF1"/>
      </left>
      <right style="medium">
        <color rgb="FF85C5B9"/>
      </right>
      <top style="medium">
        <color rgb="FF85CCDE"/>
      </top>
      <bottom/>
      <diagonal/>
    </border>
    <border>
      <left/>
      <right/>
      <top/>
      <bottom style="thick">
        <color theme="4"/>
      </bottom>
      <diagonal/>
    </border>
    <border>
      <left style="medium">
        <color rgb="FFCEEAF1"/>
      </left>
      <right/>
      <top style="medium">
        <color rgb="FFCEEAF1"/>
      </top>
      <bottom/>
      <diagonal/>
    </border>
    <border>
      <left style="medium">
        <color rgb="FFCEEAF1"/>
      </left>
      <right/>
      <top/>
      <bottom/>
      <diagonal/>
    </border>
    <border>
      <left style="medium">
        <color rgb="FFCEEAF1"/>
      </left>
      <right/>
      <top/>
      <bottom style="medium">
        <color rgb="FFCEEAF1"/>
      </bottom>
      <diagonal/>
    </border>
  </borders>
  <cellStyleXfs count="184">
    <xf numFmtId="0" fontId="0" fillId="0" borderId="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12" fillId="0" borderId="0"/>
    <xf numFmtId="0" fontId="4" fillId="0" borderId="0"/>
    <xf numFmtId="187"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16" fillId="0" borderId="0">
      <alignment horizontal="center" wrapText="1"/>
      <protection locked="0"/>
    </xf>
    <xf numFmtId="187" fontId="16" fillId="0" borderId="0">
      <alignment horizontal="center" wrapText="1"/>
      <protection locked="0"/>
    </xf>
    <xf numFmtId="180" fontId="4" fillId="0" borderId="0" applyFill="0" applyBorder="0" applyAlignment="0"/>
    <xf numFmtId="180" fontId="4" fillId="0" borderId="0" applyFill="0" applyBorder="0" applyAlignment="0"/>
    <xf numFmtId="180" fontId="4" fillId="0" borderId="0" applyFill="0" applyBorder="0" applyAlignment="0"/>
    <xf numFmtId="0" fontId="46" fillId="29" borderId="29" applyNumberFormat="0" applyAlignment="0" applyProtection="0"/>
    <xf numFmtId="0" fontId="47" fillId="30" borderId="30" applyNumberFormat="0" applyAlignment="0" applyProtection="0"/>
    <xf numFmtId="0" fontId="48" fillId="0" borderId="31" applyNumberFormat="0" applyFill="0" applyAlignment="0" applyProtection="0"/>
    <xf numFmtId="187" fontId="17" fillId="0" borderId="0"/>
    <xf numFmtId="187" fontId="17" fillId="0" borderId="0"/>
    <xf numFmtId="187" fontId="18" fillId="0" borderId="0"/>
    <xf numFmtId="187" fontId="18"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8" fillId="0" borderId="0"/>
    <xf numFmtId="187" fontId="18" fillId="0" borderId="0"/>
    <xf numFmtId="187" fontId="19" fillId="0" borderId="0" applyNumberFormat="0" applyAlignment="0">
      <alignment horizontal="left"/>
    </xf>
    <xf numFmtId="187" fontId="19" fillId="0" borderId="0" applyNumberFormat="0" applyAlignment="0">
      <alignment horizontal="left"/>
    </xf>
    <xf numFmtId="187" fontId="20" fillId="0" borderId="0" applyNumberFormat="0" applyAlignment="0"/>
    <xf numFmtId="187" fontId="20" fillId="0" borderId="0" applyNumberFormat="0" applyAlignment="0"/>
    <xf numFmtId="0" fontId="49" fillId="0" borderId="0" applyNumberFormat="0" applyFill="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35" borderId="0" applyNumberFormat="0" applyBorder="0" applyAlignment="0" applyProtection="0"/>
    <xf numFmtId="0" fontId="45" fillId="36" borderId="0" applyNumberFormat="0" applyBorder="0" applyAlignment="0" applyProtection="0"/>
    <xf numFmtId="187" fontId="21" fillId="0" borderId="0" applyNumberFormat="0" applyAlignment="0">
      <alignment horizontal="left"/>
    </xf>
    <xf numFmtId="187" fontId="21" fillId="0" borderId="0" applyNumberFormat="0" applyAlignment="0">
      <alignment horizontal="left"/>
    </xf>
    <xf numFmtId="0" fontId="50" fillId="37" borderId="29" applyNumberFormat="0" applyAlignment="0" applyProtection="0"/>
    <xf numFmtId="166" fontId="4"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0" fontId="6" fillId="0" borderId="0"/>
    <xf numFmtId="0" fontId="7" fillId="0" borderId="0" applyNumberFormat="0" applyFill="0" applyBorder="0" applyAlignment="0" applyProtection="0"/>
    <xf numFmtId="0" fontId="6" fillId="0" borderId="0"/>
    <xf numFmtId="38" fontId="14" fillId="2" borderId="0" applyNumberFormat="0" applyBorder="0" applyAlignment="0" applyProtection="0"/>
    <xf numFmtId="187" fontId="15" fillId="0" borderId="1" applyNumberFormat="0" applyAlignment="0" applyProtection="0">
      <alignment horizontal="left" vertical="center"/>
    </xf>
    <xf numFmtId="187" fontId="15" fillId="0" borderId="1" applyNumberFormat="0" applyAlignment="0" applyProtection="0">
      <alignment horizontal="left" vertical="center"/>
    </xf>
    <xf numFmtId="187" fontId="15" fillId="0" borderId="2">
      <alignment horizontal="left" vertical="center"/>
    </xf>
    <xf numFmtId="187" fontId="15" fillId="0" borderId="2">
      <alignment horizontal="left" vertical="center"/>
    </xf>
    <xf numFmtId="187" fontId="13" fillId="0" borderId="0" applyNumberFormat="0" applyFill="0" applyBorder="0" applyAlignment="0" applyProtection="0">
      <alignment vertical="top"/>
      <protection locked="0"/>
    </xf>
    <xf numFmtId="0" fontId="51" fillId="38" borderId="0" applyNumberFormat="0" applyBorder="0" applyAlignment="0" applyProtection="0"/>
    <xf numFmtId="10" fontId="14" fillId="3" borderId="3" applyNumberFormat="0" applyBorder="0" applyAlignment="0" applyProtection="0"/>
    <xf numFmtId="181" fontId="12" fillId="4" borderId="0"/>
    <xf numFmtId="181" fontId="12" fillId="5" borderId="0"/>
    <xf numFmtId="167" fontId="4" fillId="0" borderId="0" applyFont="0" applyFill="0" applyBorder="0" applyAlignment="0" applyProtection="0"/>
    <xf numFmtId="182" fontId="12" fillId="0" borderId="0" applyFont="0" applyFill="0" applyBorder="0" applyAlignment="0" applyProtection="0"/>
    <xf numFmtId="183" fontId="12" fillId="0" borderId="0" applyFont="0" applyFill="0" applyBorder="0" applyAlignment="0" applyProtection="0"/>
    <xf numFmtId="184" fontId="12" fillId="0" borderId="0" applyFont="0" applyFill="0" applyBorder="0" applyAlignment="0" applyProtection="0"/>
    <xf numFmtId="185" fontId="12" fillId="0" borderId="0" applyFont="0" applyFill="0" applyBorder="0" applyAlignment="0" applyProtection="0"/>
    <xf numFmtId="0" fontId="52" fillId="39" borderId="0" applyNumberFormat="0" applyBorder="0" applyAlignment="0" applyProtection="0"/>
    <xf numFmtId="37" fontId="22" fillId="0" borderId="0"/>
    <xf numFmtId="169" fontId="4" fillId="0" borderId="0"/>
    <xf numFmtId="169" fontId="4" fillId="0" borderId="0"/>
    <xf numFmtId="169"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187" fontId="4" fillId="0" borderId="0"/>
    <xf numFmtId="187" fontId="4" fillId="0" borderId="0"/>
    <xf numFmtId="0" fontId="44" fillId="0" borderId="0"/>
    <xf numFmtId="0" fontId="4" fillId="0" borderId="0"/>
    <xf numFmtId="0" fontId="4" fillId="0" borderId="0"/>
    <xf numFmtId="187" fontId="4" fillId="0" borderId="0"/>
    <xf numFmtId="187" fontId="4" fillId="0" borderId="0"/>
    <xf numFmtId="179" fontId="12" fillId="0" borderId="0"/>
    <xf numFmtId="0" fontId="4" fillId="0" borderId="0"/>
    <xf numFmtId="0" fontId="4" fillId="0" borderId="0"/>
    <xf numFmtId="179" fontId="12" fillId="0" borderId="0"/>
    <xf numFmtId="0" fontId="44" fillId="0" borderId="0"/>
    <xf numFmtId="0" fontId="44" fillId="40" borderId="32" applyNumberFormat="0" applyFont="0" applyAlignment="0" applyProtection="0"/>
    <xf numFmtId="40" fontId="23" fillId="0" borderId="0" applyFont="0" applyFill="0" applyBorder="0" applyAlignment="0" applyProtection="0"/>
    <xf numFmtId="38" fontId="23" fillId="0" borderId="0" applyFont="0" applyFill="0" applyBorder="0" applyAlignment="0" applyProtection="0"/>
    <xf numFmtId="14" fontId="16" fillId="0" borderId="0">
      <alignment horizontal="center" wrapText="1"/>
      <protection locked="0"/>
    </xf>
    <xf numFmtId="10" fontId="4" fillId="0" borderId="0" applyFont="0" applyFill="0" applyBorder="0" applyAlignment="0" applyProtection="0"/>
    <xf numFmtId="10"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4" fillId="0" borderId="0"/>
    <xf numFmtId="164" fontId="4" fillId="0" borderId="0"/>
    <xf numFmtId="164" fontId="4" fillId="0" borderId="0"/>
    <xf numFmtId="187" fontId="24" fillId="0" borderId="0" applyNumberFormat="0" applyFont="0" applyFill="0" applyBorder="0" applyAlignment="0" applyProtection="0">
      <alignment horizontal="left"/>
    </xf>
    <xf numFmtId="187" fontId="24" fillId="0" borderId="0" applyNumberFormat="0" applyFont="0" applyFill="0" applyBorder="0" applyAlignment="0" applyProtection="0">
      <alignment horizontal="left"/>
    </xf>
    <xf numFmtId="186" fontId="4" fillId="0" borderId="0" applyNumberFormat="0" applyFill="0" applyBorder="0" applyAlignment="0" applyProtection="0">
      <alignment horizontal="left"/>
    </xf>
    <xf numFmtId="186" fontId="4" fillId="0" borderId="0" applyNumberFormat="0" applyFill="0" applyBorder="0" applyAlignment="0" applyProtection="0">
      <alignment horizontal="left"/>
    </xf>
    <xf numFmtId="186" fontId="4" fillId="0" borderId="0" applyNumberFormat="0" applyFill="0" applyBorder="0" applyAlignment="0" applyProtection="0">
      <alignment horizontal="left"/>
    </xf>
    <xf numFmtId="38" fontId="25" fillId="0" borderId="0"/>
    <xf numFmtId="0" fontId="53" fillId="29" borderId="33" applyNumberFormat="0" applyAlignment="0" applyProtection="0"/>
    <xf numFmtId="40" fontId="26" fillId="0" borderId="0" applyBorder="0">
      <alignment horizontal="right"/>
    </xf>
    <xf numFmtId="0" fontId="54"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34" applyNumberFormat="0" applyFill="0" applyAlignment="0" applyProtection="0"/>
    <xf numFmtId="0" fontId="49" fillId="0" borderId="35" applyNumberFormat="0" applyFill="0" applyAlignment="0" applyProtection="0"/>
    <xf numFmtId="0" fontId="58" fillId="0" borderId="36" applyNumberFormat="0" applyFill="0" applyAlignment="0" applyProtection="0"/>
    <xf numFmtId="187" fontId="5" fillId="0" borderId="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0" borderId="0"/>
    <xf numFmtId="0" fontId="3" fillId="0" borderId="0"/>
    <xf numFmtId="0" fontId="3" fillId="0" borderId="0"/>
    <xf numFmtId="0" fontId="3" fillId="40" borderId="32" applyNumberFormat="0" applyFont="0" applyAlignment="0" applyProtection="0"/>
    <xf numFmtId="9" fontId="3" fillId="0" borderId="0" applyFont="0" applyFill="0" applyBorder="0" applyAlignment="0" applyProtection="0"/>
    <xf numFmtId="0" fontId="2" fillId="0" borderId="0"/>
    <xf numFmtId="0" fontId="63" fillId="0" borderId="57" applyNumberFormat="0" applyFill="0" applyAlignment="0" applyProtection="0"/>
    <xf numFmtId="0" fontId="64" fillId="52"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40" borderId="32" applyNumberFormat="0" applyFont="0" applyAlignment="0" applyProtection="0"/>
    <xf numFmtId="9" fontId="1" fillId="0" borderId="0" applyFont="0" applyFill="0" applyBorder="0" applyAlignment="0" applyProtection="0"/>
  </cellStyleXfs>
  <cellXfs count="613">
    <xf numFmtId="0" fontId="0" fillId="0" borderId="0" xfId="0"/>
    <xf numFmtId="0" fontId="9" fillId="41" borderId="3" xfId="0" applyFont="1" applyFill="1" applyBorder="1" applyAlignment="1">
      <alignment horizontal="center" vertical="center" wrapText="1"/>
    </xf>
    <xf numFmtId="169" fontId="0" fillId="0" borderId="0" xfId="0" applyNumberFormat="1"/>
    <xf numFmtId="0" fontId="10" fillId="0" borderId="0" xfId="0" applyFont="1" applyAlignment="1">
      <alignment vertical="center"/>
    </xf>
    <xf numFmtId="14" fontId="0" fillId="0" borderId="0" xfId="0" applyNumberFormat="1"/>
    <xf numFmtId="0" fontId="27" fillId="7" borderId="4" xfId="109" applyFont="1" applyFill="1" applyBorder="1" applyAlignment="1">
      <alignment horizontal="center" vertical="center"/>
    </xf>
    <xf numFmtId="0" fontId="27" fillId="7" borderId="4" xfId="109" applyFont="1" applyFill="1" applyBorder="1" applyAlignment="1">
      <alignment horizontal="center" vertical="center" wrapText="1"/>
    </xf>
    <xf numFmtId="0" fontId="27" fillId="7" borderId="5" xfId="109" applyFont="1" applyFill="1" applyBorder="1" applyAlignment="1">
      <alignment horizontal="center" vertical="center" wrapText="1"/>
    </xf>
    <xf numFmtId="0" fontId="9" fillId="0" borderId="0" xfId="109" applyFont="1"/>
    <xf numFmtId="0" fontId="9" fillId="0" borderId="4" xfId="109" applyFont="1" applyBorder="1" applyAlignment="1">
      <alignment horizontal="left" indent="2"/>
    </xf>
    <xf numFmtId="0" fontId="9" fillId="0" borderId="4" xfId="109" applyFont="1" applyBorder="1" applyAlignment="1">
      <alignment horizontal="center"/>
    </xf>
    <xf numFmtId="170" fontId="27" fillId="7" borderId="4" xfId="109" quotePrefix="1" applyNumberFormat="1" applyFont="1" applyFill="1" applyBorder="1" applyAlignment="1">
      <alignment horizontal="center" vertical="center"/>
    </xf>
    <xf numFmtId="0" fontId="9" fillId="0" borderId="4" xfId="109" applyFont="1" applyFill="1" applyBorder="1"/>
    <xf numFmtId="0" fontId="9" fillId="0" borderId="0" xfId="109" applyFont="1" applyBorder="1"/>
    <xf numFmtId="3" fontId="9" fillId="0" borderId="4" xfId="109" applyNumberFormat="1" applyFont="1" applyFill="1" applyBorder="1"/>
    <xf numFmtId="171" fontId="9" fillId="0" borderId="4" xfId="126" applyNumberFormat="1" applyFont="1" applyFill="1" applyBorder="1"/>
    <xf numFmtId="0" fontId="27" fillId="7" borderId="4" xfId="109" applyFont="1" applyFill="1" applyBorder="1"/>
    <xf numFmtId="3" fontId="27" fillId="7" borderId="4" xfId="109" applyNumberFormat="1" applyFont="1" applyFill="1" applyBorder="1"/>
    <xf numFmtId="9" fontId="9" fillId="0" borderId="4" xfId="126" applyNumberFormat="1" applyFont="1" applyFill="1" applyBorder="1"/>
    <xf numFmtId="9" fontId="9" fillId="0" borderId="0" xfId="126" applyNumberFormat="1" applyFont="1" applyFill="1" applyBorder="1" applyAlignment="1">
      <alignment horizontal="left"/>
    </xf>
    <xf numFmtId="9" fontId="27" fillId="7" borderId="4" xfId="109" applyNumberFormat="1" applyFont="1" applyFill="1" applyBorder="1"/>
    <xf numFmtId="0" fontId="9" fillId="8" borderId="4" xfId="109" applyFont="1" applyFill="1" applyBorder="1"/>
    <xf numFmtId="3" fontId="9" fillId="8" borderId="4" xfId="109" applyNumberFormat="1" applyFont="1" applyFill="1" applyBorder="1"/>
    <xf numFmtId="3" fontId="9" fillId="7" borderId="4" xfId="109" applyNumberFormat="1" applyFont="1" applyFill="1" applyBorder="1"/>
    <xf numFmtId="3" fontId="28" fillId="9" borderId="4" xfId="109" applyNumberFormat="1" applyFont="1" applyFill="1" applyBorder="1"/>
    <xf numFmtId="0" fontId="9" fillId="0" borderId="0" xfId="126" applyNumberFormat="1" applyFont="1"/>
    <xf numFmtId="3" fontId="9" fillId="0" borderId="0" xfId="126" applyNumberFormat="1" applyFont="1"/>
    <xf numFmtId="9" fontId="9" fillId="0" borderId="0" xfId="126" applyNumberFormat="1" applyFont="1"/>
    <xf numFmtId="171" fontId="9" fillId="0" borderId="0" xfId="126" applyNumberFormat="1" applyFont="1" applyAlignment="1">
      <alignment horizontal="left"/>
    </xf>
    <xf numFmtId="10" fontId="9" fillId="0" borderId="0" xfId="126" applyNumberFormat="1" applyFont="1"/>
    <xf numFmtId="0" fontId="9" fillId="0" borderId="0" xfId="109" applyFont="1" applyFill="1" applyBorder="1"/>
    <xf numFmtId="3" fontId="9" fillId="0" borderId="0" xfId="109" applyNumberFormat="1" applyFont="1" applyBorder="1"/>
    <xf numFmtId="9" fontId="9" fillId="0" borderId="0" xfId="109" applyNumberFormat="1" applyFont="1"/>
    <xf numFmtId="3" fontId="9" fillId="0" borderId="0" xfId="109" applyNumberFormat="1" applyFont="1"/>
    <xf numFmtId="171" fontId="9" fillId="0" borderId="0" xfId="126" applyNumberFormat="1" applyFont="1" applyBorder="1" applyAlignment="1">
      <alignment horizontal="left"/>
    </xf>
    <xf numFmtId="1" fontId="9" fillId="0" borderId="0" xfId="109" applyNumberFormat="1" applyFont="1"/>
    <xf numFmtId="172" fontId="9" fillId="0" borderId="0" xfId="126" applyNumberFormat="1" applyFont="1"/>
    <xf numFmtId="173" fontId="9" fillId="0" borderId="0" xfId="109" applyNumberFormat="1" applyFont="1"/>
    <xf numFmtId="0" fontId="29" fillId="0" borderId="0" xfId="109" applyFont="1" applyFill="1" applyBorder="1"/>
    <xf numFmtId="0" fontId="9" fillId="0" borderId="0" xfId="109" applyNumberFormat="1" applyFont="1" applyFill="1" applyBorder="1"/>
    <xf numFmtId="0" fontId="59" fillId="0" borderId="0" xfId="0" applyFont="1"/>
    <xf numFmtId="0" fontId="59" fillId="0" borderId="0" xfId="0" applyNumberFormat="1" applyFont="1" applyAlignment="1">
      <alignment horizontal="center"/>
    </xf>
    <xf numFmtId="0" fontId="9" fillId="0" borderId="0" xfId="105" applyFont="1" applyAlignment="1">
      <alignment horizontal="centerContinuous" vertical="center"/>
    </xf>
    <xf numFmtId="0" fontId="27" fillId="7" borderId="4" xfId="105" applyFont="1" applyFill="1" applyBorder="1" applyAlignment="1">
      <alignment horizontal="center" vertical="center" wrapText="1"/>
    </xf>
    <xf numFmtId="0" fontId="27" fillId="0" borderId="0" xfId="105" applyFont="1" applyFill="1" applyBorder="1" applyAlignment="1">
      <alignment horizontal="center" vertical="center" wrapText="1"/>
    </xf>
    <xf numFmtId="0" fontId="30" fillId="0" borderId="4" xfId="105" applyFont="1" applyFill="1" applyBorder="1" applyAlignment="1">
      <alignment horizontal="left"/>
    </xf>
    <xf numFmtId="0" fontId="30" fillId="0" borderId="0" xfId="105" applyFont="1" applyFill="1" applyBorder="1" applyAlignment="1">
      <alignment horizontal="left"/>
    </xf>
    <xf numFmtId="2" fontId="30" fillId="0" borderId="0" xfId="105" applyNumberFormat="1" applyFont="1" applyFill="1" applyBorder="1" applyAlignment="1">
      <alignment horizontal="center"/>
    </xf>
    <xf numFmtId="0" fontId="9" fillId="0" borderId="0" xfId="105" applyFont="1"/>
    <xf numFmtId="0" fontId="9" fillId="0" borderId="6" xfId="105" applyFont="1" applyBorder="1"/>
    <xf numFmtId="0" fontId="27" fillId="7" borderId="5" xfId="105" applyFont="1" applyFill="1" applyBorder="1" applyAlignment="1">
      <alignment horizontal="center" vertical="center" wrapText="1"/>
    </xf>
    <xf numFmtId="0" fontId="27" fillId="7" borderId="7" xfId="105" applyFont="1" applyFill="1" applyBorder="1" applyAlignment="1">
      <alignment horizontal="center" vertical="center" wrapText="1"/>
    </xf>
    <xf numFmtId="0" fontId="9" fillId="0" borderId="8" xfId="105" applyFont="1" applyBorder="1"/>
    <xf numFmtId="0" fontId="9" fillId="0" borderId="4" xfId="105" applyFont="1" applyBorder="1"/>
    <xf numFmtId="0" fontId="32" fillId="0" borderId="0" xfId="105" applyFont="1"/>
    <xf numFmtId="0" fontId="9" fillId="0" borderId="0" xfId="105" applyFont="1" applyBorder="1"/>
    <xf numFmtId="0" fontId="9" fillId="0" borderId="0" xfId="105" applyFont="1" applyFill="1" applyBorder="1"/>
    <xf numFmtId="2" fontId="9" fillId="0" borderId="0" xfId="105" applyNumberFormat="1" applyFont="1" applyBorder="1"/>
    <xf numFmtId="2" fontId="9" fillId="0" borderId="0" xfId="105" applyNumberFormat="1" applyFont="1" applyFill="1" applyBorder="1"/>
    <xf numFmtId="0" fontId="9" fillId="0" borderId="0" xfId="105" applyFont="1" applyFill="1"/>
    <xf numFmtId="2" fontId="9" fillId="0" borderId="0" xfId="105" applyNumberFormat="1" applyFont="1" applyFill="1"/>
    <xf numFmtId="0" fontId="32" fillId="0" borderId="0" xfId="105" applyFont="1" applyBorder="1"/>
    <xf numFmtId="0" fontId="32" fillId="0" borderId="0" xfId="105" applyFont="1" applyFill="1" applyBorder="1"/>
    <xf numFmtId="2" fontId="9" fillId="0" borderId="4" xfId="105" applyNumberFormat="1" applyFont="1" applyFill="1" applyBorder="1"/>
    <xf numFmtId="0" fontId="32" fillId="8" borderId="0" xfId="105" applyFont="1" applyFill="1"/>
    <xf numFmtId="0" fontId="9" fillId="8" borderId="0" xfId="105" applyFont="1" applyFill="1"/>
    <xf numFmtId="0" fontId="9" fillId="8" borderId="0" xfId="105" applyFont="1" applyFill="1" applyBorder="1"/>
    <xf numFmtId="0" fontId="32" fillId="8" borderId="0" xfId="105" applyFont="1" applyFill="1" applyBorder="1"/>
    <xf numFmtId="3" fontId="9" fillId="0" borderId="0" xfId="89" applyNumberFormat="1" applyFont="1" applyAlignment="1">
      <alignment horizontal="right"/>
    </xf>
    <xf numFmtId="0" fontId="27" fillId="0" borderId="0" xfId="105" applyFont="1" applyAlignment="1">
      <alignment horizontal="centerContinuous" vertical="center"/>
    </xf>
    <xf numFmtId="0" fontId="28" fillId="0" borderId="0" xfId="105" applyFont="1" applyAlignment="1">
      <alignment horizontal="center"/>
    </xf>
    <xf numFmtId="0" fontId="27" fillId="0" borderId="0" xfId="105" applyFont="1" applyFill="1" applyBorder="1" applyAlignment="1">
      <alignment horizontal="center"/>
    </xf>
    <xf numFmtId="2" fontId="30" fillId="0" borderId="4" xfId="105" applyNumberFormat="1" applyFont="1" applyFill="1" applyBorder="1" applyAlignment="1">
      <alignment horizontal="center"/>
    </xf>
    <xf numFmtId="0" fontId="33" fillId="0" borderId="0" xfId="105" applyFont="1" applyFill="1" applyBorder="1" applyAlignment="1">
      <alignment horizontal="center"/>
    </xf>
    <xf numFmtId="2" fontId="31" fillId="0" borderId="4" xfId="105" applyNumberFormat="1" applyFont="1" applyFill="1" applyBorder="1" applyAlignment="1">
      <alignment horizontal="center"/>
    </xf>
    <xf numFmtId="2" fontId="9" fillId="8" borderId="0" xfId="105" applyNumberFormat="1" applyFont="1" applyFill="1" applyBorder="1"/>
    <xf numFmtId="2" fontId="9" fillId="0" borderId="0" xfId="105" applyNumberFormat="1" applyFont="1"/>
    <xf numFmtId="174" fontId="9" fillId="0" borderId="0" xfId="105" applyNumberFormat="1" applyFont="1"/>
    <xf numFmtId="0" fontId="27" fillId="0" borderId="0" xfId="105" applyFont="1" applyAlignment="1">
      <alignment horizontal="center"/>
    </xf>
    <xf numFmtId="2" fontId="9" fillId="0" borderId="4" xfId="105" applyNumberFormat="1" applyFont="1" applyBorder="1"/>
    <xf numFmtId="0" fontId="9" fillId="7" borderId="4" xfId="105" applyFont="1" applyFill="1" applyBorder="1"/>
    <xf numFmtId="2" fontId="9" fillId="7" borderId="4" xfId="105" applyNumberFormat="1" applyFont="1" applyFill="1" applyBorder="1"/>
    <xf numFmtId="0" fontId="27" fillId="0" borderId="0" xfId="105" applyFont="1"/>
    <xf numFmtId="0" fontId="27" fillId="0" borderId="4" xfId="105" applyFont="1" applyFill="1" applyBorder="1"/>
    <xf numFmtId="2" fontId="27" fillId="0" borderId="4" xfId="105" applyNumberFormat="1" applyFont="1" applyFill="1" applyBorder="1"/>
    <xf numFmtId="4" fontId="9" fillId="0" borderId="0" xfId="105" applyNumberFormat="1" applyFont="1"/>
    <xf numFmtId="0" fontId="27" fillId="0" borderId="4" xfId="105" applyFont="1" applyBorder="1"/>
    <xf numFmtId="2" fontId="27" fillId="0" borderId="4" xfId="105" applyNumberFormat="1" applyFont="1" applyBorder="1"/>
    <xf numFmtId="0" fontId="27" fillId="7" borderId="4" xfId="105" applyFont="1" applyFill="1" applyBorder="1" applyAlignment="1">
      <alignment horizontal="center"/>
    </xf>
    <xf numFmtId="0" fontId="27" fillId="7" borderId="4" xfId="105" applyFont="1" applyFill="1" applyBorder="1" applyAlignment="1">
      <alignment horizontal="centerContinuous"/>
    </xf>
    <xf numFmtId="0" fontId="27" fillId="7" borderId="4" xfId="105" applyNumberFormat="1" applyFont="1" applyFill="1" applyBorder="1" applyAlignment="1">
      <alignment horizontal="center"/>
    </xf>
    <xf numFmtId="171" fontId="27" fillId="7" borderId="4" xfId="127" applyNumberFormat="1" applyFont="1" applyFill="1" applyBorder="1"/>
    <xf numFmtId="0" fontId="9" fillId="0" borderId="0" xfId="105" applyFont="1" applyBorder="1" applyAlignment="1">
      <alignment horizontal="left"/>
    </xf>
    <xf numFmtId="0" fontId="9" fillId="0" borderId="0" xfId="105" applyFont="1" applyBorder="1" applyAlignment="1">
      <alignment vertical="center" wrapText="1"/>
    </xf>
    <xf numFmtId="4" fontId="9" fillId="0" borderId="0" xfId="105" applyNumberFormat="1" applyFont="1" applyFill="1" applyBorder="1"/>
    <xf numFmtId="4" fontId="9" fillId="0" borderId="0" xfId="105" applyNumberFormat="1" applyFont="1" applyBorder="1"/>
    <xf numFmtId="0" fontId="34" fillId="8" borderId="0" xfId="105" applyFont="1" applyFill="1"/>
    <xf numFmtId="0" fontId="27" fillId="7" borderId="4" xfId="105" applyFont="1" applyFill="1" applyBorder="1" applyAlignment="1">
      <alignment horizontal="center" vertical="center"/>
    </xf>
    <xf numFmtId="49" fontId="27" fillId="0" borderId="4" xfId="105" applyNumberFormat="1" applyFont="1" applyFill="1" applyBorder="1" applyAlignment="1">
      <alignment horizontal="center" vertical="center"/>
    </xf>
    <xf numFmtId="175" fontId="9" fillId="0" borderId="4" xfId="105" applyNumberFormat="1" applyFont="1" applyFill="1" applyBorder="1" applyAlignment="1">
      <alignment horizontal="center" vertical="center"/>
    </xf>
    <xf numFmtId="171" fontId="9" fillId="0" borderId="9" xfId="126" applyNumberFormat="1" applyFont="1" applyBorder="1"/>
    <xf numFmtId="0" fontId="9" fillId="0" borderId="10" xfId="105" applyFont="1" applyBorder="1"/>
    <xf numFmtId="0" fontId="27" fillId="0" borderId="0" xfId="105" applyFont="1" applyFill="1" applyBorder="1" applyAlignment="1">
      <alignment horizontal="center" vertical="center"/>
    </xf>
    <xf numFmtId="176" fontId="9" fillId="0" borderId="4" xfId="105" applyNumberFormat="1" applyFont="1" applyBorder="1"/>
    <xf numFmtId="1" fontId="9" fillId="0" borderId="0" xfId="105" applyNumberFormat="1" applyFont="1" applyFill="1" applyBorder="1"/>
    <xf numFmtId="4" fontId="32" fillId="0" borderId="0" xfId="105" applyNumberFormat="1" applyFont="1" applyFill="1" applyBorder="1" applyAlignment="1">
      <alignment horizontal="center"/>
    </xf>
    <xf numFmtId="0" fontId="35" fillId="0" borderId="0" xfId="105" applyFont="1" applyFill="1" applyBorder="1"/>
    <xf numFmtId="175" fontId="28" fillId="0" borderId="0" xfId="105" applyNumberFormat="1" applyFont="1" applyFill="1" applyBorder="1"/>
    <xf numFmtId="0" fontId="34" fillId="0" borderId="0" xfId="105" applyFont="1" applyFill="1" applyBorder="1" applyAlignment="1">
      <alignment horizontal="centerContinuous"/>
    </xf>
    <xf numFmtId="22" fontId="9" fillId="8" borderId="0" xfId="105" applyNumberFormat="1" applyFont="1" applyFill="1"/>
    <xf numFmtId="0" fontId="9" fillId="0" borderId="9" xfId="105" applyFont="1" applyBorder="1"/>
    <xf numFmtId="2" fontId="9" fillId="8" borderId="0" xfId="105" applyNumberFormat="1" applyFont="1" applyFill="1"/>
    <xf numFmtId="22" fontId="9" fillId="0" borderId="0" xfId="105" applyNumberFormat="1" applyFont="1"/>
    <xf numFmtId="49" fontId="9" fillId="0" borderId="0" xfId="105" applyNumberFormat="1" applyFont="1" applyAlignment="1">
      <alignment horizontal="center"/>
    </xf>
    <xf numFmtId="17" fontId="27" fillId="0" borderId="11" xfId="105" applyNumberFormat="1" applyFont="1" applyBorder="1"/>
    <xf numFmtId="10" fontId="27" fillId="0" borderId="8" xfId="126" applyNumberFormat="1" applyFont="1" applyBorder="1"/>
    <xf numFmtId="20" fontId="30" fillId="0" borderId="4" xfId="105" applyNumberFormat="1" applyFont="1" applyFill="1" applyBorder="1" applyAlignment="1">
      <alignment horizontal="center"/>
    </xf>
    <xf numFmtId="17" fontId="9" fillId="0" borderId="0" xfId="105" applyNumberFormat="1" applyFont="1"/>
    <xf numFmtId="0" fontId="35" fillId="0" borderId="0" xfId="105" applyFont="1"/>
    <xf numFmtId="0" fontId="35" fillId="0" borderId="0" xfId="105" applyFont="1" applyFill="1" applyBorder="1" applyAlignment="1">
      <alignment horizontal="center"/>
    </xf>
    <xf numFmtId="0" fontId="35" fillId="0" borderId="0" xfId="105" applyFont="1" applyFill="1" applyBorder="1" applyAlignment="1">
      <alignment horizontal="center" vertical="center" wrapText="1"/>
    </xf>
    <xf numFmtId="0" fontId="27" fillId="0" borderId="0" xfId="105" applyNumberFormat="1" applyFont="1" applyFill="1" applyBorder="1" applyAlignment="1">
      <alignment horizontal="center"/>
    </xf>
    <xf numFmtId="0" fontId="27" fillId="0" borderId="0" xfId="105" applyFont="1" applyFill="1" applyBorder="1" applyAlignment="1">
      <alignment vertical="center"/>
    </xf>
    <xf numFmtId="0" fontId="9" fillId="0" borderId="4" xfId="105" applyFont="1" applyBorder="1" applyAlignment="1">
      <alignment horizontal="center"/>
    </xf>
    <xf numFmtId="2" fontId="9" fillId="0" borderId="0" xfId="105" applyNumberFormat="1" applyFont="1" applyFill="1" applyBorder="1" applyAlignment="1">
      <alignment horizontal="center"/>
    </xf>
    <xf numFmtId="3" fontId="9" fillId="0" borderId="0" xfId="105" applyNumberFormat="1" applyFont="1" applyFill="1" applyBorder="1"/>
    <xf numFmtId="177" fontId="9" fillId="0" borderId="0" xfId="105" applyNumberFormat="1" applyFont="1" applyFill="1" applyBorder="1"/>
    <xf numFmtId="175" fontId="9" fillId="0" borderId="0" xfId="105" applyNumberFormat="1" applyFont="1" applyFill="1" applyBorder="1"/>
    <xf numFmtId="0" fontId="9" fillId="0" borderId="0" xfId="105" applyFont="1" applyFill="1" applyBorder="1" applyAlignment="1">
      <alignment horizontal="center" vertical="center"/>
    </xf>
    <xf numFmtId="0" fontId="27" fillId="7" borderId="4" xfId="105" applyFont="1" applyFill="1" applyBorder="1"/>
    <xf numFmtId="3" fontId="27" fillId="7" borderId="4" xfId="105" applyNumberFormat="1" applyFont="1" applyFill="1" applyBorder="1" applyAlignment="1">
      <alignment horizontal="center"/>
    </xf>
    <xf numFmtId="3" fontId="27" fillId="0" borderId="0" xfId="105" applyNumberFormat="1" applyFont="1" applyFill="1" applyBorder="1"/>
    <xf numFmtId="9" fontId="9" fillId="0" borderId="0" xfId="126" applyFont="1" applyFill="1" applyBorder="1"/>
    <xf numFmtId="0" fontId="34" fillId="0" borderId="0" xfId="105" applyFont="1" applyFill="1" applyBorder="1"/>
    <xf numFmtId="178" fontId="9" fillId="0" borderId="0" xfId="105" applyNumberFormat="1" applyFont="1" applyFill="1" applyBorder="1"/>
    <xf numFmtId="168" fontId="9" fillId="0" borderId="0" xfId="105" applyNumberFormat="1" applyFont="1" applyFill="1" applyBorder="1"/>
    <xf numFmtId="0" fontId="9" fillId="0" borderId="12" xfId="105" applyFont="1" applyBorder="1"/>
    <xf numFmtId="0" fontId="9" fillId="0" borderId="13" xfId="105" applyFont="1" applyBorder="1"/>
    <xf numFmtId="4" fontId="9" fillId="0" borderId="13" xfId="105" applyNumberFormat="1" applyFont="1" applyBorder="1"/>
    <xf numFmtId="0" fontId="27" fillId="0" borderId="0" xfId="105" applyFont="1" applyFill="1" applyAlignment="1">
      <alignment wrapText="1"/>
    </xf>
    <xf numFmtId="0" fontId="27" fillId="0" borderId="0" xfId="105" applyFont="1" applyFill="1" applyBorder="1"/>
    <xf numFmtId="0" fontId="35" fillId="0" borderId="0" xfId="105" applyFont="1" applyBorder="1"/>
    <xf numFmtId="0" fontId="35" fillId="0" borderId="0" xfId="105" applyFont="1" applyBorder="1" applyAlignment="1">
      <alignment horizontal="center" vertical="center" wrapText="1"/>
    </xf>
    <xf numFmtId="16" fontId="9" fillId="0" borderId="4" xfId="105" applyNumberFormat="1" applyFont="1" applyBorder="1" applyAlignment="1">
      <alignment horizontal="center"/>
    </xf>
    <xf numFmtId="171" fontId="34" fillId="8" borderId="0" xfId="126" applyNumberFormat="1" applyFont="1" applyFill="1" applyAlignment="1">
      <alignment horizontal="center"/>
    </xf>
    <xf numFmtId="16" fontId="9" fillId="0" borderId="4" xfId="105" applyNumberFormat="1" applyFont="1" applyFill="1" applyBorder="1" applyAlignment="1">
      <alignment horizontal="center"/>
    </xf>
    <xf numFmtId="16" fontId="9" fillId="0" borderId="4" xfId="105" applyNumberFormat="1" applyFont="1" applyBorder="1" applyAlignment="1">
      <alignment horizontal="center" vertical="center"/>
    </xf>
    <xf numFmtId="1" fontId="9" fillId="0" borderId="4" xfId="105" applyNumberFormat="1" applyFont="1" applyFill="1" applyBorder="1" applyAlignment="1">
      <alignment horizontal="center" vertical="center"/>
    </xf>
    <xf numFmtId="171" fontId="9" fillId="0" borderId="4" xfId="126" applyNumberFormat="1" applyFont="1" applyBorder="1" applyAlignment="1">
      <alignment horizontal="center" vertical="center"/>
    </xf>
    <xf numFmtId="9" fontId="9" fillId="0" borderId="0" xfId="105" applyNumberFormat="1" applyFont="1"/>
    <xf numFmtId="16" fontId="34" fillId="0" borderId="4" xfId="105" applyNumberFormat="1" applyFont="1" applyFill="1" applyBorder="1" applyAlignment="1">
      <alignment horizontal="center"/>
    </xf>
    <xf numFmtId="16" fontId="34" fillId="0" borderId="0" xfId="105" applyNumberFormat="1" applyFont="1" applyFill="1" applyBorder="1" applyAlignment="1">
      <alignment horizontal="center"/>
    </xf>
    <xf numFmtId="1" fontId="34" fillId="0" borderId="0" xfId="105" applyNumberFormat="1" applyFont="1" applyFill="1" applyBorder="1" applyAlignment="1">
      <alignment horizontal="center"/>
    </xf>
    <xf numFmtId="0" fontId="9" fillId="0" borderId="0" xfId="105" applyFont="1" applyBorder="1" applyAlignment="1">
      <alignment horizontal="center"/>
    </xf>
    <xf numFmtId="0" fontId="27" fillId="10" borderId="0" xfId="105" applyFont="1" applyFill="1"/>
    <xf numFmtId="0" fontId="27" fillId="7" borderId="4" xfId="105" applyNumberFormat="1" applyFont="1" applyFill="1" applyBorder="1" applyAlignment="1">
      <alignment horizontal="center" vertical="center"/>
    </xf>
    <xf numFmtId="0" fontId="9" fillId="0" borderId="4" xfId="105" applyFont="1" applyBorder="1" applyAlignment="1">
      <alignment horizontal="left" vertical="center"/>
    </xf>
    <xf numFmtId="9" fontId="9" fillId="0" borderId="4" xfId="105" applyNumberFormat="1" applyFont="1" applyBorder="1" applyAlignment="1">
      <alignment horizontal="center" vertical="center"/>
    </xf>
    <xf numFmtId="0" fontId="9" fillId="7" borderId="4" xfId="105" applyFont="1" applyFill="1" applyBorder="1" applyAlignment="1">
      <alignment horizontal="left" vertical="center"/>
    </xf>
    <xf numFmtId="9" fontId="9" fillId="7" borderId="4" xfId="105" applyNumberFormat="1" applyFont="1" applyFill="1" applyBorder="1" applyAlignment="1">
      <alignment horizontal="center" vertical="center"/>
    </xf>
    <xf numFmtId="14" fontId="9" fillId="0" borderId="0" xfId="105" applyNumberFormat="1" applyFont="1"/>
    <xf numFmtId="14" fontId="9" fillId="0" borderId="0" xfId="105" applyNumberFormat="1" applyFont="1" applyAlignment="1">
      <alignment horizontal="right"/>
    </xf>
    <xf numFmtId="0" fontId="9" fillId="0" borderId="0" xfId="105" applyFont="1" applyFill="1" applyBorder="1" applyAlignment="1"/>
    <xf numFmtId="165" fontId="9" fillId="0" borderId="0" xfId="105" applyNumberFormat="1" applyFont="1" applyFill="1" applyBorder="1" applyAlignment="1">
      <alignment horizontal="center"/>
    </xf>
    <xf numFmtId="0" fontId="9" fillId="0" borderId="0" xfId="105" applyNumberFormat="1" applyFont="1" applyFill="1" applyBorder="1"/>
    <xf numFmtId="0" fontId="9" fillId="0" borderId="0" xfId="105" applyNumberFormat="1" applyFont="1" applyFill="1" applyBorder="1" applyAlignment="1">
      <alignment horizontal="center"/>
    </xf>
    <xf numFmtId="0" fontId="9" fillId="0" borderId="0" xfId="105" applyFont="1" applyFill="1" applyBorder="1" applyAlignment="1">
      <alignment horizontal="centerContinuous"/>
    </xf>
    <xf numFmtId="0" fontId="9" fillId="0" borderId="0" xfId="105" applyFont="1" applyBorder="1" applyAlignment="1">
      <alignment horizontal="centerContinuous"/>
    </xf>
    <xf numFmtId="165" fontId="9" fillId="0" borderId="0" xfId="105" applyNumberFormat="1" applyFont="1" applyFill="1" applyBorder="1" applyAlignment="1">
      <alignment horizontal="centerContinuous" vertical="center"/>
    </xf>
    <xf numFmtId="14" fontId="9" fillId="0" borderId="0" xfId="105" applyNumberFormat="1" applyFont="1" applyFill="1" applyBorder="1"/>
    <xf numFmtId="0" fontId="9" fillId="0" borderId="4" xfId="105" applyNumberFormat="1" applyFont="1" applyBorder="1" applyAlignment="1">
      <alignment horizontal="center"/>
    </xf>
    <xf numFmtId="171" fontId="9" fillId="0" borderId="4" xfId="126" applyNumberFormat="1" applyFont="1" applyBorder="1" applyAlignment="1">
      <alignment horizontal="center"/>
    </xf>
    <xf numFmtId="171" fontId="9" fillId="0" borderId="0" xfId="126" applyNumberFormat="1" applyFont="1" applyBorder="1" applyAlignment="1">
      <alignment horizontal="center"/>
    </xf>
    <xf numFmtId="0" fontId="27" fillId="0" borderId="4" xfId="105" applyNumberFormat="1" applyFont="1" applyBorder="1" applyAlignment="1">
      <alignment horizontal="center"/>
    </xf>
    <xf numFmtId="171" fontId="27" fillId="0" borderId="4" xfId="126" applyNumberFormat="1" applyFont="1" applyBorder="1" applyAlignment="1">
      <alignment horizontal="center"/>
    </xf>
    <xf numFmtId="0" fontId="9" fillId="0" borderId="0" xfId="105" applyFont="1" applyAlignment="1">
      <alignment wrapText="1"/>
    </xf>
    <xf numFmtId="0" fontId="27" fillId="7" borderId="4" xfId="105" applyFont="1" applyFill="1" applyBorder="1" applyAlignment="1">
      <alignment horizontal="center" wrapText="1"/>
    </xf>
    <xf numFmtId="171" fontId="9" fillId="0" borderId="0" xfId="127" applyNumberFormat="1" applyFont="1"/>
    <xf numFmtId="2" fontId="9" fillId="0" borderId="0" xfId="105" applyNumberFormat="1" applyFont="1" applyBorder="1" applyAlignment="1">
      <alignment horizontal="right" vertical="center"/>
    </xf>
    <xf numFmtId="0" fontId="9" fillId="8" borderId="0" xfId="105" applyNumberFormat="1" applyFont="1" applyFill="1" applyBorder="1" applyAlignment="1">
      <alignment horizontal="center"/>
    </xf>
    <xf numFmtId="0" fontId="27" fillId="7" borderId="7" xfId="105" applyFont="1" applyFill="1" applyBorder="1" applyAlignment="1">
      <alignment horizontal="left"/>
    </xf>
    <xf numFmtId="0" fontId="9" fillId="0" borderId="0" xfId="29" applyFont="1"/>
    <xf numFmtId="0" fontId="27" fillId="7" borderId="4" xfId="29" applyFont="1" applyFill="1" applyBorder="1" applyAlignment="1">
      <alignment horizontal="center" vertical="center" wrapText="1"/>
    </xf>
    <xf numFmtId="0" fontId="9" fillId="0" borderId="0" xfId="29" applyFont="1" applyFill="1"/>
    <xf numFmtId="0" fontId="9" fillId="0" borderId="0" xfId="29" applyFont="1" applyBorder="1" applyAlignment="1">
      <alignment horizontal="center"/>
    </xf>
    <xf numFmtId="0" fontId="9" fillId="0" borderId="14" xfId="105" applyFont="1" applyBorder="1"/>
    <xf numFmtId="0" fontId="27" fillId="7" borderId="37" xfId="29" applyFont="1" applyFill="1" applyBorder="1" applyAlignment="1">
      <alignment horizontal="center" vertical="center" wrapText="1"/>
    </xf>
    <xf numFmtId="170" fontId="27" fillId="7" borderId="4" xfId="29" applyNumberFormat="1" applyFont="1" applyFill="1" applyBorder="1" applyAlignment="1">
      <alignment horizontal="center" vertical="center" wrapText="1"/>
    </xf>
    <xf numFmtId="0" fontId="27" fillId="7" borderId="4" xfId="109" applyFont="1" applyFill="1" applyBorder="1" applyAlignment="1">
      <alignment vertical="center"/>
    </xf>
    <xf numFmtId="3" fontId="27" fillId="7" borderId="4" xfId="109" applyNumberFormat="1" applyFont="1" applyFill="1" applyBorder="1" applyAlignment="1">
      <alignment vertical="center"/>
    </xf>
    <xf numFmtId="171" fontId="27" fillId="7" borderId="4" xfId="109" applyNumberFormat="1" applyFont="1" applyFill="1" applyBorder="1" applyAlignment="1">
      <alignment vertical="center"/>
    </xf>
    <xf numFmtId="1" fontId="9" fillId="0" borderId="4" xfId="105" applyNumberFormat="1" applyFont="1" applyBorder="1" applyAlignment="1">
      <alignment horizontal="center" vertical="center"/>
    </xf>
    <xf numFmtId="0" fontId="9" fillId="0" borderId="4" xfId="105" applyFont="1" applyBorder="1" applyAlignment="1">
      <alignment horizontal="center" vertical="center"/>
    </xf>
    <xf numFmtId="0" fontId="38" fillId="7" borderId="4" xfId="0" applyFont="1" applyFill="1" applyBorder="1" applyAlignment="1">
      <alignment horizontal="center" vertical="center" wrapText="1"/>
    </xf>
    <xf numFmtId="0" fontId="39" fillId="0" borderId="0" xfId="0" applyFont="1"/>
    <xf numFmtId="4" fontId="38" fillId="43" borderId="4" xfId="0" applyNumberFormat="1" applyFont="1" applyFill="1" applyBorder="1" applyAlignment="1">
      <alignment horizontal="center" vertical="center" wrapText="1"/>
    </xf>
    <xf numFmtId="0" fontId="38" fillId="0" borderId="0" xfId="0" applyFont="1"/>
    <xf numFmtId="0" fontId="39" fillId="0" borderId="0" xfId="0" applyFont="1" applyAlignment="1">
      <alignment vertical="center"/>
    </xf>
    <xf numFmtId="0" fontId="39" fillId="0" borderId="0" xfId="0" applyFont="1" applyAlignment="1">
      <alignment horizontal="center"/>
    </xf>
    <xf numFmtId="22" fontId="35" fillId="0" borderId="0" xfId="105" applyNumberFormat="1" applyFont="1" applyFill="1" applyBorder="1" applyAlignment="1">
      <alignment horizontal="center"/>
    </xf>
    <xf numFmtId="49" fontId="28" fillId="0" borderId="0" xfId="105" applyNumberFormat="1" applyFont="1" applyFill="1" applyBorder="1"/>
    <xf numFmtId="49" fontId="9" fillId="8" borderId="0" xfId="105" applyNumberFormat="1" applyFont="1" applyFill="1"/>
    <xf numFmtId="49" fontId="9" fillId="0" borderId="0" xfId="105" applyNumberFormat="1" applyFont="1"/>
    <xf numFmtId="168" fontId="9" fillId="0" borderId="0" xfId="109" applyNumberFormat="1" applyFont="1"/>
    <xf numFmtId="2" fontId="27" fillId="42" borderId="4" xfId="105" applyNumberFormat="1" applyFont="1" applyFill="1" applyBorder="1"/>
    <xf numFmtId="3" fontId="42" fillId="0" borderId="0" xfId="0" applyNumberFormat="1" applyFont="1" applyAlignment="1">
      <alignment wrapText="1"/>
    </xf>
    <xf numFmtId="17" fontId="27" fillId="7" borderId="4" xfId="105" applyNumberFormat="1" applyFont="1" applyFill="1" applyBorder="1" applyAlignment="1">
      <alignment horizontal="center" vertical="center" wrapText="1"/>
    </xf>
    <xf numFmtId="0" fontId="9" fillId="0" borderId="3" xfId="105" applyFont="1" applyBorder="1" applyAlignment="1">
      <alignment horizontal="center" vertical="center" wrapText="1"/>
    </xf>
    <xf numFmtId="0" fontId="27" fillId="7" borderId="15" xfId="109" applyFont="1" applyFill="1" applyBorder="1" applyAlignment="1">
      <alignment vertical="center"/>
    </xf>
    <xf numFmtId="0" fontId="27" fillId="7" borderId="7" xfId="109" applyFont="1" applyFill="1" applyBorder="1" applyAlignment="1">
      <alignment horizontal="center" vertical="center" wrapText="1"/>
    </xf>
    <xf numFmtId="3" fontId="27" fillId="7" borderId="4" xfId="109" applyNumberFormat="1" applyFont="1" applyFill="1" applyBorder="1" applyAlignment="1">
      <alignment horizontal="center"/>
    </xf>
    <xf numFmtId="3" fontId="9" fillId="0" borderId="4" xfId="109" applyNumberFormat="1" applyFont="1" applyBorder="1" applyAlignment="1">
      <alignment horizontal="center"/>
    </xf>
    <xf numFmtId="3" fontId="27" fillId="7" borderId="4" xfId="109" applyNumberFormat="1" applyFont="1" applyFill="1" applyBorder="1" applyAlignment="1">
      <alignment horizontal="center" vertical="center"/>
    </xf>
    <xf numFmtId="3" fontId="9" fillId="0" borderId="4" xfId="105" applyNumberFormat="1" applyFont="1" applyBorder="1" applyAlignment="1">
      <alignment horizontal="center"/>
    </xf>
    <xf numFmtId="3" fontId="27" fillId="0" borderId="4" xfId="105" applyNumberFormat="1" applyFont="1" applyBorder="1" applyAlignment="1">
      <alignment horizontal="center"/>
    </xf>
    <xf numFmtId="0" fontId="39" fillId="0" borderId="4" xfId="0" applyFont="1" applyBorder="1" applyAlignment="1">
      <alignment horizontal="center" vertical="center"/>
    </xf>
    <xf numFmtId="0" fontId="39" fillId="0" borderId="4" xfId="0" applyFont="1" applyBorder="1" applyAlignment="1">
      <alignment horizontal="left" vertical="center" wrapText="1"/>
    </xf>
    <xf numFmtId="14" fontId="39" fillId="0" borderId="4" xfId="0" applyNumberFormat="1" applyFont="1" applyBorder="1" applyAlignment="1">
      <alignment horizontal="center" vertical="center"/>
    </xf>
    <xf numFmtId="4" fontId="39" fillId="0" borderId="4" xfId="0" applyNumberFormat="1" applyFont="1" applyBorder="1" applyAlignment="1">
      <alignment horizontal="center" vertical="center"/>
    </xf>
    <xf numFmtId="0" fontId="39" fillId="0" borderId="4" xfId="0" applyFont="1" applyBorder="1" applyAlignment="1">
      <alignment vertical="center" wrapText="1"/>
    </xf>
    <xf numFmtId="0" fontId="39" fillId="0" borderId="7" xfId="0" applyFont="1" applyBorder="1" applyAlignment="1">
      <alignment horizontal="center" vertical="center"/>
    </xf>
    <xf numFmtId="0" fontId="39" fillId="0" borderId="4" xfId="0" applyFont="1" applyBorder="1" applyAlignment="1">
      <alignment horizontal="center" vertical="center" wrapText="1"/>
    </xf>
    <xf numFmtId="4" fontId="39" fillId="0" borderId="0" xfId="0" applyNumberFormat="1" applyFont="1" applyAlignment="1">
      <alignment horizontal="center"/>
    </xf>
    <xf numFmtId="3" fontId="34" fillId="0" borderId="4" xfId="105" applyNumberFormat="1" applyFont="1" applyFill="1" applyBorder="1" applyAlignment="1">
      <alignment horizontal="center"/>
    </xf>
    <xf numFmtId="3" fontId="9" fillId="0" borderId="4" xfId="105" applyNumberFormat="1" applyFont="1" applyFill="1" applyBorder="1" applyAlignment="1">
      <alignment horizontal="center" vertical="center"/>
    </xf>
    <xf numFmtId="3" fontId="9" fillId="7" borderId="4" xfId="105" applyNumberFormat="1" applyFont="1" applyFill="1" applyBorder="1" applyAlignment="1">
      <alignment horizontal="center" vertical="center"/>
    </xf>
    <xf numFmtId="3" fontId="9" fillId="0" borderId="4" xfId="105" applyNumberFormat="1" applyFont="1" applyFill="1" applyBorder="1" applyAlignment="1">
      <alignment horizontal="center"/>
    </xf>
    <xf numFmtId="0" fontId="60" fillId="44" borderId="39" xfId="0" applyFont="1" applyFill="1" applyBorder="1" applyAlignment="1">
      <alignment horizontal="center" vertical="center"/>
    </xf>
    <xf numFmtId="0" fontId="60" fillId="44" borderId="40" xfId="0" applyFont="1" applyFill="1" applyBorder="1" applyAlignment="1">
      <alignment horizontal="center" vertical="center"/>
    </xf>
    <xf numFmtId="0" fontId="61" fillId="45" borderId="41" xfId="0" applyFont="1" applyFill="1" applyBorder="1" applyAlignment="1">
      <alignment vertical="center"/>
    </xf>
    <xf numFmtId="2" fontId="31" fillId="0" borderId="4" xfId="105" applyNumberFormat="1" applyFont="1" applyFill="1" applyBorder="1" applyAlignment="1">
      <alignment horizontal="center" vertical="center"/>
    </xf>
    <xf numFmtId="10" fontId="9" fillId="0" borderId="0" xfId="124" applyNumberFormat="1" applyFont="1"/>
    <xf numFmtId="175" fontId="9" fillId="0" borderId="0" xfId="105" applyNumberFormat="1" applyFont="1"/>
    <xf numFmtId="175" fontId="9" fillId="0" borderId="3" xfId="105" applyNumberFormat="1" applyFont="1" applyBorder="1" applyAlignment="1">
      <alignment horizontal="center" vertical="center" wrapText="1"/>
    </xf>
    <xf numFmtId="175" fontId="61" fillId="45" borderId="41" xfId="0" applyNumberFormat="1" applyFont="1" applyFill="1" applyBorder="1" applyAlignment="1">
      <alignment horizontal="center" vertical="center"/>
    </xf>
    <xf numFmtId="175" fontId="61" fillId="45" borderId="43" xfId="0" applyNumberFormat="1" applyFont="1" applyFill="1" applyBorder="1" applyAlignment="1">
      <alignment horizontal="center" vertical="center"/>
    </xf>
    <xf numFmtId="1" fontId="9" fillId="0" borderId="4" xfId="105" applyNumberFormat="1" applyFont="1" applyBorder="1" applyAlignment="1">
      <alignment horizontal="center"/>
    </xf>
    <xf numFmtId="175" fontId="9" fillId="0" borderId="4" xfId="105" applyNumberFormat="1" applyFont="1" applyBorder="1" applyAlignment="1">
      <alignment horizontal="center"/>
    </xf>
    <xf numFmtId="175" fontId="27" fillId="7" borderId="4" xfId="105" applyNumberFormat="1" applyFont="1" applyFill="1" applyBorder="1" applyAlignment="1">
      <alignment horizontal="center"/>
    </xf>
    <xf numFmtId="0" fontId="43" fillId="0" borderId="0" xfId="109" applyFont="1" applyAlignment="1">
      <alignment vertical="center"/>
    </xf>
    <xf numFmtId="0" fontId="39" fillId="0" borderId="0" xfId="105" applyFont="1"/>
    <xf numFmtId="0" fontId="27" fillId="7" borderId="3" xfId="105" applyFont="1" applyFill="1" applyBorder="1" applyAlignment="1">
      <alignment horizontal="center" vertical="center" wrapText="1"/>
    </xf>
    <xf numFmtId="0" fontId="27" fillId="7" borderId="3" xfId="105" applyFont="1" applyFill="1" applyBorder="1" applyAlignment="1">
      <alignment horizontal="center" vertical="center"/>
    </xf>
    <xf numFmtId="175" fontId="27" fillId="7" borderId="3" xfId="105" applyNumberFormat="1" applyFont="1" applyFill="1" applyBorder="1" applyAlignment="1">
      <alignment horizontal="center" vertical="center"/>
    </xf>
    <xf numFmtId="171" fontId="9" fillId="0" borderId="4" xfId="126" applyNumberFormat="1" applyFont="1" applyFill="1" applyBorder="1" applyAlignment="1">
      <alignment horizontal="center"/>
    </xf>
    <xf numFmtId="0" fontId="60" fillId="44" borderId="48" xfId="0" applyFont="1" applyFill="1" applyBorder="1" applyAlignment="1">
      <alignment horizontal="center" vertical="center"/>
    </xf>
    <xf numFmtId="0" fontId="39" fillId="0" borderId="5" xfId="0" applyFont="1" applyBorder="1" applyAlignment="1">
      <alignment horizontal="center" vertical="center" wrapText="1"/>
    </xf>
    <xf numFmtId="0" fontId="62" fillId="0" borderId="0" xfId="105" applyFont="1"/>
    <xf numFmtId="0" fontId="61" fillId="0" borderId="41" xfId="0" applyFont="1" applyFill="1" applyBorder="1" applyAlignment="1">
      <alignment vertical="center"/>
    </xf>
    <xf numFmtId="4" fontId="38" fillId="7" borderId="4" xfId="0" applyNumberFormat="1" applyFont="1" applyFill="1" applyBorder="1" applyAlignment="1">
      <alignment horizontal="center" vertical="center" wrapText="1"/>
    </xf>
    <xf numFmtId="175" fontId="9" fillId="0" borderId="18" xfId="105" applyNumberFormat="1" applyFont="1" applyBorder="1" applyAlignment="1">
      <alignment horizontal="center" vertical="center" wrapText="1"/>
    </xf>
    <xf numFmtId="0" fontId="62" fillId="8" borderId="0" xfId="105" applyFont="1" applyFill="1"/>
    <xf numFmtId="0" fontId="9" fillId="0" borderId="18" xfId="105" applyFont="1" applyBorder="1" applyAlignment="1">
      <alignment horizontal="center" vertical="center" wrapText="1"/>
    </xf>
    <xf numFmtId="9" fontId="27" fillId="7" borderId="4" xfId="124" applyFont="1" applyFill="1" applyBorder="1"/>
    <xf numFmtId="3" fontId="0" fillId="0" borderId="0" xfId="0" applyNumberFormat="1"/>
    <xf numFmtId="0" fontId="9" fillId="0" borderId="3" xfId="105" applyFont="1" applyBorder="1" applyAlignment="1">
      <alignment horizontal="center"/>
    </xf>
    <xf numFmtId="2" fontId="9" fillId="0" borderId="38" xfId="105" applyNumberFormat="1" applyFont="1" applyBorder="1"/>
    <xf numFmtId="0" fontId="9" fillId="0" borderId="20" xfId="105" applyFont="1" applyBorder="1" applyAlignment="1">
      <alignment horizontal="center" vertical="center" wrapText="1"/>
    </xf>
    <xf numFmtId="0" fontId="9" fillId="0" borderId="0" xfId="0" applyFont="1"/>
    <xf numFmtId="0" fontId="9" fillId="0" borderId="0" xfId="0" applyFont="1" applyAlignment="1">
      <alignment vertical="center"/>
    </xf>
    <xf numFmtId="15" fontId="9" fillId="0" borderId="0" xfId="0" applyNumberFormat="1" applyFont="1" applyAlignment="1">
      <alignment vertical="center"/>
    </xf>
    <xf numFmtId="175" fontId="9" fillId="0" borderId="38" xfId="105" applyNumberFormat="1" applyFont="1" applyBorder="1" applyAlignment="1">
      <alignment horizontal="center" vertical="center"/>
    </xf>
    <xf numFmtId="0" fontId="4" fillId="0" borderId="0" xfId="0" applyFont="1"/>
    <xf numFmtId="175" fontId="9" fillId="8" borderId="0" xfId="105" applyNumberFormat="1" applyFont="1" applyFill="1" applyBorder="1"/>
    <xf numFmtId="0" fontId="39" fillId="0" borderId="0" xfId="0" applyFont="1" applyAlignment="1">
      <alignment vertical="center" wrapText="1"/>
    </xf>
    <xf numFmtId="0" fontId="39" fillId="0" borderId="0" xfId="0" applyFont="1" applyAlignment="1">
      <alignment horizontal="center" vertical="center" wrapText="1"/>
    </xf>
    <xf numFmtId="0" fontId="39" fillId="0" borderId="0" xfId="0" applyFont="1" applyAlignment="1">
      <alignment horizontal="center" vertical="center"/>
    </xf>
    <xf numFmtId="4" fontId="39" fillId="0" borderId="0" xfId="0" applyNumberFormat="1" applyFont="1" applyAlignment="1">
      <alignment horizontal="center" vertical="center"/>
    </xf>
    <xf numFmtId="0" fontId="38" fillId="0" borderId="0" xfId="0" applyFont="1" applyAlignment="1">
      <alignment vertical="center" wrapText="1"/>
    </xf>
    <xf numFmtId="0" fontId="38" fillId="0" borderId="0" xfId="0" applyFont="1" applyAlignment="1">
      <alignment horizontal="center" vertical="center" wrapText="1"/>
    </xf>
    <xf numFmtId="0" fontId="38" fillId="0" borderId="0" xfId="0" applyFont="1" applyAlignment="1">
      <alignment horizontal="center" vertical="center"/>
    </xf>
    <xf numFmtId="4" fontId="38" fillId="0" borderId="0" xfId="0" applyNumberFormat="1" applyFont="1" applyAlignment="1">
      <alignment horizontal="center" vertical="center"/>
    </xf>
    <xf numFmtId="3" fontId="9" fillId="10" borderId="4" xfId="105" applyNumberFormat="1" applyFont="1" applyFill="1" applyBorder="1"/>
    <xf numFmtId="4" fontId="27" fillId="7" borderId="7" xfId="105" applyNumberFormat="1" applyFont="1" applyFill="1" applyBorder="1" applyAlignment="1">
      <alignment horizontal="center"/>
    </xf>
    <xf numFmtId="0" fontId="9" fillId="0" borderId="3" xfId="105" applyFont="1" applyFill="1" applyBorder="1" applyAlignment="1">
      <alignment horizontal="center" vertical="center" wrapText="1"/>
    </xf>
    <xf numFmtId="175" fontId="9" fillId="0" borderId="3" xfId="105" applyNumberFormat="1" applyFont="1" applyFill="1" applyBorder="1" applyAlignment="1">
      <alignment horizontal="center" vertical="center" wrapText="1"/>
    </xf>
    <xf numFmtId="0" fontId="9" fillId="0" borderId="3" xfId="105" applyFont="1" applyBorder="1" applyAlignment="1">
      <alignment horizontal="center" vertical="center" wrapText="1"/>
    </xf>
    <xf numFmtId="175" fontId="9" fillId="0" borderId="20" xfId="105" applyNumberFormat="1" applyFont="1" applyFill="1" applyBorder="1" applyAlignment="1">
      <alignment horizontal="center" vertical="center" wrapText="1"/>
    </xf>
    <xf numFmtId="0" fontId="39" fillId="0" borderId="4" xfId="0" applyFont="1" applyBorder="1" applyAlignment="1">
      <alignment horizontal="center" vertical="center"/>
    </xf>
    <xf numFmtId="49" fontId="27" fillId="0" borderId="38" xfId="105" applyNumberFormat="1" applyFont="1" applyBorder="1" applyAlignment="1">
      <alignment horizontal="center" vertical="center"/>
    </xf>
    <xf numFmtId="0" fontId="39" fillId="0" borderId="4" xfId="0" applyFont="1" applyBorder="1" applyAlignment="1">
      <alignment horizontal="center" vertical="center"/>
    </xf>
    <xf numFmtId="4" fontId="0" fillId="0" borderId="0" xfId="0" applyNumberFormat="1"/>
    <xf numFmtId="175" fontId="61" fillId="0" borderId="41" xfId="0" applyNumberFormat="1" applyFont="1" applyFill="1" applyBorder="1" applyAlignment="1">
      <alignment horizontal="center" vertical="center"/>
    </xf>
    <xf numFmtId="175" fontId="61" fillId="0" borderId="43" xfId="0" applyNumberFormat="1" applyFont="1" applyFill="1" applyBorder="1" applyAlignment="1">
      <alignment horizontal="center" vertical="center"/>
    </xf>
    <xf numFmtId="4" fontId="38" fillId="0" borderId="4" xfId="0" applyNumberFormat="1" applyFont="1" applyFill="1" applyBorder="1" applyAlignment="1">
      <alignment horizontal="center" vertical="center" wrapText="1"/>
    </xf>
    <xf numFmtId="177" fontId="38" fillId="43" borderId="4" xfId="0" applyNumberFormat="1" applyFont="1" applyFill="1" applyBorder="1" applyAlignment="1">
      <alignment horizontal="center" vertical="center" wrapText="1"/>
    </xf>
    <xf numFmtId="4" fontId="39" fillId="0" borderId="0" xfId="0" applyNumberFormat="1" applyFont="1"/>
    <xf numFmtId="0" fontId="9" fillId="0" borderId="3" xfId="105" applyFont="1" applyBorder="1" applyAlignment="1">
      <alignment horizontal="center" vertical="center" wrapText="1"/>
    </xf>
    <xf numFmtId="0" fontId="39" fillId="0" borderId="4" xfId="0" applyFont="1" applyBorder="1" applyAlignment="1">
      <alignment horizontal="center" vertical="center"/>
    </xf>
    <xf numFmtId="0" fontId="9" fillId="0" borderId="18" xfId="105" applyFont="1" applyBorder="1" applyAlignment="1">
      <alignment horizontal="center" vertical="center" wrapText="1"/>
    </xf>
    <xf numFmtId="175" fontId="9" fillId="0" borderId="18" xfId="105" applyNumberFormat="1" applyFont="1" applyBorder="1" applyAlignment="1">
      <alignment horizontal="center" vertical="center" wrapText="1"/>
    </xf>
    <xf numFmtId="0" fontId="9" fillId="0" borderId="0" xfId="109" applyFont="1" applyAlignment="1">
      <alignment horizontal="center"/>
    </xf>
    <xf numFmtId="175" fontId="60" fillId="44" borderId="48" xfId="0" applyNumberFormat="1" applyFont="1" applyFill="1" applyBorder="1" applyAlignment="1">
      <alignment horizontal="center" vertical="center"/>
    </xf>
    <xf numFmtId="0" fontId="9" fillId="0" borderId="18" xfId="105" applyFont="1" applyBorder="1" applyAlignment="1">
      <alignment horizontal="center" vertical="center" wrapText="1"/>
    </xf>
    <xf numFmtId="175" fontId="9" fillId="0" borderId="18" xfId="105" applyNumberFormat="1" applyFont="1" applyBorder="1" applyAlignment="1">
      <alignment horizontal="center" vertical="center" wrapText="1"/>
    </xf>
    <xf numFmtId="175" fontId="9" fillId="0" borderId="20" xfId="105" applyNumberFormat="1" applyFont="1" applyBorder="1" applyAlignment="1">
      <alignment horizontal="center" vertical="center" wrapText="1"/>
    </xf>
    <xf numFmtId="0" fontId="9" fillId="0" borderId="3" xfId="105" applyFont="1" applyBorder="1" applyAlignment="1">
      <alignment horizontal="center" vertical="center" wrapText="1"/>
    </xf>
    <xf numFmtId="0" fontId="39" fillId="0" borderId="5" xfId="0" applyFont="1" applyBorder="1" applyAlignment="1">
      <alignment horizontal="center" vertical="center" wrapText="1"/>
    </xf>
    <xf numFmtId="0" fontId="39" fillId="0" borderId="4" xfId="0" applyFont="1" applyBorder="1" applyAlignment="1">
      <alignment horizontal="center" vertical="center"/>
    </xf>
    <xf numFmtId="4" fontId="9" fillId="8" borderId="0" xfId="105" applyNumberFormat="1" applyFont="1" applyFill="1" applyBorder="1"/>
    <xf numFmtId="0" fontId="0" fillId="0" borderId="0" xfId="0" applyBorder="1"/>
    <xf numFmtId="14" fontId="0" fillId="0" borderId="0" xfId="0" applyNumberFormat="1" applyBorder="1"/>
    <xf numFmtId="0" fontId="27" fillId="7" borderId="4" xfId="105" applyFont="1" applyFill="1" applyBorder="1" applyAlignment="1">
      <alignment horizontal="center" vertical="center" wrapText="1"/>
    </xf>
    <xf numFmtId="0" fontId="9" fillId="0" borderId="3" xfId="105" applyFont="1" applyBorder="1" applyAlignment="1">
      <alignment horizontal="center" vertical="center" wrapText="1"/>
    </xf>
    <xf numFmtId="0" fontId="39" fillId="0" borderId="4" xfId="0" applyFont="1" applyBorder="1" applyAlignment="1">
      <alignment horizontal="center" vertical="center"/>
    </xf>
    <xf numFmtId="0" fontId="0" fillId="0" borderId="0" xfId="0" applyAlignment="1">
      <alignment horizontal="left"/>
    </xf>
    <xf numFmtId="0" fontId="61" fillId="45" borderId="41" xfId="0" applyFont="1" applyFill="1" applyBorder="1" applyAlignment="1">
      <alignment horizontal="left" vertical="center"/>
    </xf>
    <xf numFmtId="0" fontId="61" fillId="0" borderId="41" xfId="0" applyFont="1" applyFill="1" applyBorder="1" applyAlignment="1">
      <alignment horizontal="left" vertical="center"/>
    </xf>
    <xf numFmtId="0" fontId="60" fillId="44" borderId="48" xfId="0" applyFont="1" applyFill="1" applyBorder="1" applyAlignment="1">
      <alignment horizontal="left" vertical="center"/>
    </xf>
    <xf numFmtId="0" fontId="0" fillId="0" borderId="4" xfId="0" applyBorder="1"/>
    <xf numFmtId="14" fontId="0" fillId="0" borderId="4" xfId="0" applyNumberFormat="1" applyBorder="1"/>
    <xf numFmtId="4" fontId="0" fillId="0" borderId="4" xfId="0" applyNumberFormat="1" applyBorder="1"/>
    <xf numFmtId="15" fontId="9" fillId="0" borderId="0" xfId="109" applyNumberFormat="1" applyFont="1"/>
    <xf numFmtId="0" fontId="62" fillId="0" borderId="0" xfId="109" applyFont="1"/>
    <xf numFmtId="0" fontId="61" fillId="45" borderId="42" xfId="0" applyFont="1" applyFill="1" applyBorder="1" applyAlignment="1">
      <alignment horizontal="left" vertical="center"/>
    </xf>
    <xf numFmtId="0" fontId="61" fillId="0" borderId="42" xfId="0" applyFont="1" applyFill="1" applyBorder="1" applyAlignment="1">
      <alignment horizontal="left" vertical="center"/>
    </xf>
    <xf numFmtId="4" fontId="0" fillId="0" borderId="0" xfId="0" applyNumberFormat="1" applyBorder="1"/>
    <xf numFmtId="49" fontId="27" fillId="51" borderId="38" xfId="105" applyNumberFormat="1" applyFont="1" applyFill="1" applyBorder="1" applyAlignment="1">
      <alignment horizontal="center"/>
    </xf>
    <xf numFmtId="0" fontId="0" fillId="0" borderId="0" xfId="0"/>
    <xf numFmtId="14" fontId="0" fillId="0" borderId="0" xfId="0" applyNumberFormat="1"/>
    <xf numFmtId="0" fontId="9" fillId="0" borderId="0" xfId="105" applyFont="1"/>
    <xf numFmtId="0" fontId="9" fillId="0" borderId="0" xfId="105" applyFont="1" applyBorder="1"/>
    <xf numFmtId="0" fontId="9" fillId="8" borderId="0" xfId="105" applyFont="1" applyFill="1" applyBorder="1"/>
    <xf numFmtId="2" fontId="9" fillId="0" borderId="0" xfId="105" applyNumberFormat="1" applyFont="1" applyBorder="1" applyAlignment="1">
      <alignment horizontal="right" vertical="center"/>
    </xf>
    <xf numFmtId="0" fontId="39" fillId="0" borderId="0" xfId="0" applyFont="1"/>
    <xf numFmtId="0" fontId="9" fillId="0" borderId="3" xfId="105" applyFont="1" applyBorder="1" applyAlignment="1">
      <alignment horizontal="center" vertical="center" wrapText="1"/>
    </xf>
    <xf numFmtId="0" fontId="39" fillId="0" borderId="4" xfId="0" applyFont="1" applyBorder="1" applyAlignment="1">
      <alignment horizontal="center" vertical="center"/>
    </xf>
    <xf numFmtId="14" fontId="39" fillId="0" borderId="4" xfId="0" applyNumberFormat="1" applyFont="1" applyBorder="1" applyAlignment="1">
      <alignment horizontal="center" vertical="center"/>
    </xf>
    <xf numFmtId="4" fontId="39" fillId="0" borderId="4" xfId="0" applyNumberFormat="1" applyFont="1" applyBorder="1" applyAlignment="1">
      <alignment horizontal="center" vertical="center"/>
    </xf>
    <xf numFmtId="0" fontId="39" fillId="0" borderId="4" xfId="0" applyFont="1" applyBorder="1" applyAlignment="1">
      <alignment horizontal="center" vertical="center" wrapText="1"/>
    </xf>
    <xf numFmtId="175" fontId="9" fillId="0" borderId="18" xfId="105" applyNumberFormat="1" applyFont="1" applyBorder="1" applyAlignment="1">
      <alignment horizontal="center" vertical="center" wrapText="1"/>
    </xf>
    <xf numFmtId="0" fontId="9" fillId="0" borderId="18" xfId="105" applyFont="1" applyBorder="1" applyAlignment="1">
      <alignment horizontal="center" vertical="center" wrapText="1"/>
    </xf>
    <xf numFmtId="175" fontId="9" fillId="0" borderId="20" xfId="105" applyNumberFormat="1" applyFont="1" applyBorder="1" applyAlignment="1">
      <alignment horizontal="center" vertical="center" wrapText="1"/>
    </xf>
    <xf numFmtId="175" fontId="9" fillId="0" borderId="20" xfId="105" applyNumberFormat="1" applyFont="1" applyBorder="1" applyAlignment="1">
      <alignment horizontal="center" vertical="center" wrapText="1"/>
    </xf>
    <xf numFmtId="0" fontId="9" fillId="0" borderId="3" xfId="105" applyFont="1" applyBorder="1" applyAlignment="1">
      <alignment horizontal="center" vertical="center" wrapText="1"/>
    </xf>
    <xf numFmtId="0" fontId="61" fillId="45" borderId="42" xfId="0" applyFont="1" applyFill="1" applyBorder="1" applyAlignment="1">
      <alignment vertical="center"/>
    </xf>
    <xf numFmtId="4" fontId="9" fillId="0" borderId="0" xfId="0" applyNumberFormat="1" applyFont="1" applyAlignment="1">
      <alignment vertical="center"/>
    </xf>
    <xf numFmtId="1" fontId="9" fillId="0" borderId="0" xfId="0" applyNumberFormat="1" applyFont="1" applyAlignment="1">
      <alignment vertical="center"/>
    </xf>
    <xf numFmtId="0" fontId="9" fillId="0" borderId="0" xfId="0" applyFont="1" applyAlignment="1">
      <alignment horizontal="right" vertical="center"/>
    </xf>
    <xf numFmtId="3" fontId="9" fillId="0" borderId="0" xfId="0" applyNumberFormat="1" applyFont="1"/>
    <xf numFmtId="168" fontId="9" fillId="0" borderId="0" xfId="0" applyNumberFormat="1" applyFont="1"/>
    <xf numFmtId="4" fontId="9" fillId="0" borderId="0" xfId="0" applyNumberFormat="1" applyFont="1"/>
    <xf numFmtId="2" fontId="9" fillId="0" borderId="0" xfId="0" applyNumberFormat="1" applyFont="1"/>
    <xf numFmtId="0" fontId="9" fillId="0" borderId="0" xfId="0" applyFont="1" applyAlignment="1">
      <alignment horizontal="center"/>
    </xf>
    <xf numFmtId="177" fontId="9" fillId="0" borderId="0" xfId="0" applyNumberFormat="1" applyFont="1"/>
    <xf numFmtId="0" fontId="61" fillId="45" borderId="41" xfId="0" applyFont="1" applyFill="1" applyBorder="1" applyAlignment="1">
      <alignment horizontal="center" vertical="center"/>
    </xf>
    <xf numFmtId="0" fontId="61" fillId="0" borderId="41" xfId="0" applyFont="1" applyBorder="1" applyAlignment="1">
      <alignment vertical="center"/>
    </xf>
    <xf numFmtId="0" fontId="61" fillId="0" borderId="41" xfId="0" applyFont="1" applyBorder="1" applyAlignment="1">
      <alignment horizontal="center" vertical="center"/>
    </xf>
    <xf numFmtId="0" fontId="61" fillId="45" borderId="43" xfId="0" applyFont="1" applyFill="1" applyBorder="1" applyAlignment="1">
      <alignment horizontal="center" vertical="center"/>
    </xf>
    <xf numFmtId="0" fontId="61" fillId="0" borderId="42" xfId="0" applyFont="1" applyBorder="1" applyAlignment="1">
      <alignment vertical="center"/>
    </xf>
    <xf numFmtId="0" fontId="61" fillId="0" borderId="43" xfId="0" applyFont="1" applyBorder="1" applyAlignment="1">
      <alignment horizontal="center" vertical="center"/>
    </xf>
    <xf numFmtId="3" fontId="9" fillId="0" borderId="3" xfId="0" applyNumberFormat="1" applyFont="1" applyBorder="1"/>
    <xf numFmtId="4" fontId="9" fillId="0" borderId="3" xfId="0" applyNumberFormat="1" applyFont="1" applyBorder="1"/>
    <xf numFmtId="168" fontId="9" fillId="0" borderId="3" xfId="0" applyNumberFormat="1" applyFont="1" applyBorder="1"/>
    <xf numFmtId="0" fontId="9" fillId="0" borderId="3" xfId="0" applyFont="1" applyBorder="1"/>
    <xf numFmtId="2" fontId="9" fillId="42" borderId="3" xfId="0" applyNumberFormat="1" applyFont="1" applyFill="1" applyBorder="1"/>
    <xf numFmtId="0" fontId="0" fillId="0" borderId="0" xfId="0"/>
    <xf numFmtId="14" fontId="0" fillId="0" borderId="0" xfId="0" applyNumberFormat="1"/>
    <xf numFmtId="0" fontId="9" fillId="0" borderId="0" xfId="105" applyFont="1"/>
    <xf numFmtId="0" fontId="9" fillId="0" borderId="0" xfId="105" applyFont="1" applyBorder="1"/>
    <xf numFmtId="2" fontId="9" fillId="0" borderId="0" xfId="105" applyNumberFormat="1" applyFont="1"/>
    <xf numFmtId="0" fontId="39" fillId="0" borderId="0" xfId="0" applyFont="1"/>
    <xf numFmtId="49" fontId="9" fillId="0" borderId="38" xfId="105" applyNumberFormat="1" applyFont="1" applyFill="1" applyBorder="1" applyAlignment="1">
      <alignment horizontal="left"/>
    </xf>
    <xf numFmtId="0" fontId="9" fillId="0" borderId="3" xfId="105" applyFont="1" applyBorder="1" applyAlignment="1">
      <alignment horizontal="center" vertical="center" wrapText="1"/>
    </xf>
    <xf numFmtId="0" fontId="39" fillId="0" borderId="4" xfId="0" applyFont="1" applyBorder="1" applyAlignment="1">
      <alignment horizontal="center" vertical="center"/>
    </xf>
    <xf numFmtId="0" fontId="39" fillId="0" borderId="4" xfId="0" applyFont="1" applyBorder="1" applyAlignment="1">
      <alignment horizontal="left" vertical="center" wrapText="1"/>
    </xf>
    <xf numFmtId="14" fontId="39" fillId="0" borderId="4" xfId="0" applyNumberFormat="1" applyFont="1" applyBorder="1" applyAlignment="1">
      <alignment horizontal="center" vertical="center"/>
    </xf>
    <xf numFmtId="4" fontId="39" fillId="0" borderId="4" xfId="0" applyNumberFormat="1" applyFont="1" applyBorder="1" applyAlignment="1">
      <alignment horizontal="center" vertical="center"/>
    </xf>
    <xf numFmtId="0" fontId="39" fillId="0" borderId="4" xfId="0" applyFont="1" applyBorder="1" applyAlignment="1">
      <alignment vertical="center" wrapText="1"/>
    </xf>
    <xf numFmtId="0" fontId="39" fillId="0" borderId="4" xfId="0" applyFont="1" applyBorder="1" applyAlignment="1">
      <alignment horizontal="center" vertical="center" wrapText="1"/>
    </xf>
    <xf numFmtId="0" fontId="0" fillId="0" borderId="0" xfId="0"/>
    <xf numFmtId="0" fontId="9" fillId="0" borderId="0" xfId="109" applyFont="1"/>
    <xf numFmtId="0" fontId="9" fillId="0" borderId="4" xfId="109" applyFont="1" applyBorder="1" applyAlignment="1">
      <alignment horizontal="left" indent="2"/>
    </xf>
    <xf numFmtId="0" fontId="39" fillId="0" borderId="0" xfId="0" applyFont="1" applyBorder="1" applyAlignment="1">
      <alignment horizontal="left" vertical="center" wrapText="1"/>
    </xf>
    <xf numFmtId="14" fontId="39" fillId="0" borderId="0" xfId="0" applyNumberFormat="1" applyFont="1" applyBorder="1" applyAlignment="1">
      <alignment horizontal="center" vertical="center"/>
    </xf>
    <xf numFmtId="4" fontId="0" fillId="0" borderId="0" xfId="0" applyNumberFormat="1"/>
    <xf numFmtId="0" fontId="0" fillId="0" borderId="0" xfId="0"/>
    <xf numFmtId="0" fontId="5" fillId="47" borderId="3" xfId="0" applyFont="1" applyFill="1" applyBorder="1" applyAlignment="1">
      <alignment horizontal="center" vertical="center" wrapText="1"/>
    </xf>
    <xf numFmtId="0" fontId="5" fillId="50" borderId="3" xfId="0" applyFont="1" applyFill="1" applyBorder="1" applyAlignment="1">
      <alignment horizontal="center" vertical="center" wrapText="1"/>
    </xf>
    <xf numFmtId="0" fontId="5" fillId="50" borderId="18" xfId="0" applyFont="1" applyFill="1" applyBorder="1" applyAlignment="1">
      <alignment horizontal="center" vertical="center" wrapText="1"/>
    </xf>
    <xf numFmtId="15" fontId="4" fillId="0" borderId="0" xfId="0" applyNumberFormat="1" applyFont="1" applyAlignment="1">
      <alignment vertical="center"/>
    </xf>
    <xf numFmtId="2" fontId="0" fillId="6" borderId="0" xfId="0" applyNumberFormat="1" applyFill="1"/>
    <xf numFmtId="0" fontId="10" fillId="0" borderId="0" xfId="0" applyFont="1" applyAlignment="1">
      <alignment vertical="center"/>
    </xf>
    <xf numFmtId="14" fontId="0" fillId="0" borderId="0" xfId="0" applyNumberFormat="1"/>
    <xf numFmtId="14" fontId="5" fillId="50" borderId="3" xfId="0" applyNumberFormat="1" applyFont="1" applyFill="1" applyBorder="1" applyAlignment="1">
      <alignment horizontal="center" vertical="center" wrapText="1"/>
    </xf>
    <xf numFmtId="0" fontId="9" fillId="0" borderId="0" xfId="109" applyFont="1"/>
    <xf numFmtId="0" fontId="9" fillId="0" borderId="4" xfId="109" applyFont="1" applyFill="1" applyBorder="1"/>
    <xf numFmtId="0" fontId="30" fillId="0" borderId="4" xfId="105" applyFont="1" applyFill="1" applyBorder="1" applyAlignment="1">
      <alignment horizontal="left"/>
    </xf>
    <xf numFmtId="0" fontId="9" fillId="0" borderId="0" xfId="105" applyFont="1"/>
    <xf numFmtId="2" fontId="30" fillId="0" borderId="4" xfId="105" applyNumberFormat="1" applyFont="1" applyFill="1" applyBorder="1" applyAlignment="1">
      <alignment horizontal="center"/>
    </xf>
    <xf numFmtId="0" fontId="9" fillId="0" borderId="0" xfId="29" applyFont="1"/>
    <xf numFmtId="0" fontId="9" fillId="0" borderId="4" xfId="29" applyFont="1" applyBorder="1" applyAlignment="1">
      <alignment horizontal="center"/>
    </xf>
    <xf numFmtId="0" fontId="39" fillId="0" borderId="0" xfId="0" applyFont="1"/>
    <xf numFmtId="4" fontId="38" fillId="43" borderId="4" xfId="0" applyNumberFormat="1" applyFont="1" applyFill="1" applyBorder="1" applyAlignment="1">
      <alignment horizontal="center" vertical="center" wrapText="1"/>
    </xf>
    <xf numFmtId="0" fontId="9" fillId="0" borderId="3" xfId="105" applyFont="1" applyBorder="1" applyAlignment="1">
      <alignment horizontal="center" vertical="center" wrapText="1"/>
    </xf>
    <xf numFmtId="3" fontId="9" fillId="0" borderId="4" xfId="109" applyNumberFormat="1" applyFont="1" applyBorder="1" applyAlignment="1">
      <alignment horizontal="center"/>
    </xf>
    <xf numFmtId="3" fontId="9" fillId="0" borderId="4" xfId="105" applyNumberFormat="1" applyFont="1" applyBorder="1" applyAlignment="1">
      <alignment horizontal="center"/>
    </xf>
    <xf numFmtId="0" fontId="39" fillId="0" borderId="4" xfId="0" applyFont="1" applyBorder="1" applyAlignment="1">
      <alignment horizontal="center" vertical="center"/>
    </xf>
    <xf numFmtId="0" fontId="39" fillId="0" borderId="4" xfId="0" applyFont="1" applyBorder="1" applyAlignment="1">
      <alignment horizontal="left" vertical="center" wrapText="1"/>
    </xf>
    <xf numFmtId="14" fontId="39" fillId="0" borderId="4" xfId="0" applyNumberFormat="1" applyFont="1" applyBorder="1" applyAlignment="1">
      <alignment horizontal="center" vertical="center"/>
    </xf>
    <xf numFmtId="4" fontId="39" fillId="0" borderId="4" xfId="0" applyNumberFormat="1" applyFont="1" applyBorder="1" applyAlignment="1">
      <alignment horizontal="center" vertical="center"/>
    </xf>
    <xf numFmtId="0" fontId="39" fillId="0" borderId="4" xfId="0" applyFont="1" applyBorder="1" applyAlignment="1">
      <alignment vertical="center" wrapText="1"/>
    </xf>
    <xf numFmtId="0" fontId="39" fillId="0" borderId="4" xfId="0" applyFont="1" applyBorder="1" applyAlignment="1">
      <alignment horizontal="center" vertical="center" wrapText="1"/>
    </xf>
    <xf numFmtId="0" fontId="39" fillId="0" borderId="0" xfId="0" applyFont="1" applyBorder="1" applyAlignment="1">
      <alignment horizontal="center" vertical="center"/>
    </xf>
    <xf numFmtId="4" fontId="39" fillId="0" borderId="0" xfId="0" applyNumberFormat="1" applyFont="1" applyBorder="1" applyAlignment="1">
      <alignment horizontal="center" vertical="center"/>
    </xf>
    <xf numFmtId="0" fontId="39" fillId="0" borderId="0" xfId="0" applyFont="1" applyBorder="1" applyAlignment="1">
      <alignment horizontal="center" vertical="center" wrapText="1"/>
    </xf>
    <xf numFmtId="3" fontId="9" fillId="6" borderId="4" xfId="105" applyNumberFormat="1" applyFont="1" applyFill="1" applyBorder="1" applyAlignment="1">
      <alignment horizontal="center"/>
    </xf>
    <xf numFmtId="2" fontId="30" fillId="0" borderId="4" xfId="105" applyNumberFormat="1" applyFont="1" applyFill="1" applyBorder="1" applyAlignment="1">
      <alignment horizontal="center" vertical="center"/>
    </xf>
    <xf numFmtId="2" fontId="31" fillId="0" borderId="4" xfId="105" applyNumberFormat="1" applyFont="1" applyFill="1" applyBorder="1" applyAlignment="1">
      <alignment horizontal="center" vertical="center"/>
    </xf>
    <xf numFmtId="175" fontId="9" fillId="0" borderId="3" xfId="105" applyNumberFormat="1" applyFont="1" applyBorder="1" applyAlignment="1">
      <alignment horizontal="center" vertical="center" wrapText="1"/>
    </xf>
    <xf numFmtId="0" fontId="8" fillId="50" borderId="17" xfId="0" applyFont="1" applyFill="1" applyBorder="1" applyAlignment="1">
      <alignment horizontal="center"/>
    </xf>
    <xf numFmtId="49" fontId="9" fillId="0" borderId="38" xfId="105" applyNumberFormat="1" applyFont="1" applyBorder="1" applyAlignment="1">
      <alignment horizontal="left"/>
    </xf>
    <xf numFmtId="2" fontId="9" fillId="0" borderId="38" xfId="105" applyNumberFormat="1" applyFont="1" applyBorder="1"/>
    <xf numFmtId="0" fontId="0" fillId="0" borderId="0" xfId="0"/>
    <xf numFmtId="0" fontId="9" fillId="0" borderId="0" xfId="105" applyFont="1"/>
    <xf numFmtId="4" fontId="9" fillId="0" borderId="4" xfId="105" applyNumberFormat="1" applyFont="1" applyBorder="1"/>
    <xf numFmtId="175" fontId="9" fillId="0" borderId="4" xfId="105" applyNumberFormat="1" applyFont="1" applyFill="1" applyBorder="1" applyAlignment="1">
      <alignment horizontal="center" vertical="center"/>
    </xf>
    <xf numFmtId="17" fontId="27" fillId="7" borderId="4" xfId="105" applyNumberFormat="1" applyFont="1" applyFill="1" applyBorder="1" applyAlignment="1">
      <alignment horizontal="center" vertical="center" wrapText="1"/>
    </xf>
    <xf numFmtId="3" fontId="9" fillId="46" borderId="4" xfId="105" applyNumberFormat="1" applyFont="1" applyFill="1" applyBorder="1" applyAlignment="1">
      <alignment horizontal="center"/>
    </xf>
    <xf numFmtId="4" fontId="9" fillId="46" borderId="4" xfId="105" applyNumberFormat="1" applyFont="1" applyFill="1" applyBorder="1" applyAlignment="1">
      <alignment horizontal="center"/>
    </xf>
    <xf numFmtId="0" fontId="9" fillId="0" borderId="3" xfId="105" applyFont="1" applyBorder="1" applyAlignment="1">
      <alignment horizontal="center" vertical="center" wrapText="1"/>
    </xf>
    <xf numFmtId="0" fontId="39" fillId="0" borderId="4" xfId="0" applyFont="1" applyBorder="1" applyAlignment="1">
      <alignment horizontal="center" vertical="center"/>
    </xf>
    <xf numFmtId="0" fontId="61" fillId="45" borderId="42" xfId="0" applyFont="1" applyFill="1" applyBorder="1" applyAlignment="1">
      <alignment horizontal="left" vertical="center"/>
    </xf>
    <xf numFmtId="0" fontId="61" fillId="0" borderId="42" xfId="0" applyFont="1" applyFill="1" applyBorder="1" applyAlignment="1">
      <alignment horizontal="left" vertical="center"/>
    </xf>
    <xf numFmtId="175" fontId="0" fillId="0" borderId="0" xfId="0" applyNumberFormat="1"/>
    <xf numFmtId="175" fontId="60" fillId="44" borderId="40" xfId="0" applyNumberFormat="1" applyFont="1" applyFill="1" applyBorder="1" applyAlignment="1">
      <alignment horizontal="center" vertical="center"/>
    </xf>
    <xf numFmtId="0" fontId="2" fillId="0" borderId="0" xfId="163"/>
    <xf numFmtId="169" fontId="2" fillId="0" borderId="0" xfId="163" applyNumberFormat="1"/>
    <xf numFmtId="14" fontId="2" fillId="0" borderId="0" xfId="163" applyNumberFormat="1"/>
    <xf numFmtId="0" fontId="11" fillId="42" borderId="0" xfId="108" applyFont="1" applyFill="1" applyAlignment="1">
      <alignment horizontal="right"/>
    </xf>
    <xf numFmtId="15" fontId="0" fillId="0" borderId="0" xfId="108" applyNumberFormat="1" applyFont="1" applyAlignment="1">
      <alignment vertical="center"/>
    </xf>
    <xf numFmtId="2" fontId="44" fillId="6" borderId="0" xfId="108" applyNumberFormat="1" applyFill="1"/>
    <xf numFmtId="0" fontId="9" fillId="0" borderId="0" xfId="109" applyFont="1" applyAlignment="1">
      <alignment vertical="center"/>
    </xf>
    <xf numFmtId="0" fontId="39" fillId="0" borderId="4" xfId="0" applyFont="1" applyBorder="1" applyAlignment="1">
      <alignment horizontal="center" vertical="center"/>
    </xf>
    <xf numFmtId="2" fontId="0" fillId="0" borderId="0" xfId="0" applyNumberFormat="1"/>
    <xf numFmtId="0" fontId="65" fillId="0" borderId="0" xfId="0" applyFont="1"/>
    <xf numFmtId="0" fontId="27" fillId="7" borderId="4" xfId="105" applyFont="1" applyFill="1" applyBorder="1" applyAlignment="1">
      <alignment horizontal="center" vertical="center" wrapText="1"/>
    </xf>
    <xf numFmtId="0" fontId="0" fillId="47" borderId="3" xfId="0" applyFill="1" applyBorder="1" applyAlignment="1">
      <alignment horizontal="center" vertical="center" wrapText="1"/>
    </xf>
    <xf numFmtId="0" fontId="0" fillId="42" borderId="3" xfId="0" applyFill="1" applyBorder="1" applyAlignment="1">
      <alignment horizontal="center" vertical="center" wrapText="1"/>
    </xf>
    <xf numFmtId="0" fontId="0" fillId="48" borderId="3" xfId="0" applyFill="1" applyBorder="1" applyAlignment="1">
      <alignment horizontal="center" vertical="center" wrapText="1"/>
    </xf>
    <xf numFmtId="0" fontId="0" fillId="49" borderId="3" xfId="0" applyFill="1" applyBorder="1" applyAlignment="1">
      <alignment horizontal="center" vertical="center" wrapText="1"/>
    </xf>
    <xf numFmtId="2" fontId="9" fillId="0" borderId="38" xfId="105" applyNumberFormat="1" applyFont="1" applyFill="1" applyBorder="1"/>
    <xf numFmtId="0" fontId="62" fillId="0" borderId="0" xfId="105" applyFont="1" applyBorder="1"/>
    <xf numFmtId="0" fontId="9" fillId="0" borderId="3" xfId="105" applyFont="1" applyBorder="1" applyAlignment="1">
      <alignment horizontal="center" vertical="center" wrapText="1"/>
    </xf>
    <xf numFmtId="0" fontId="39" fillId="0" borderId="4" xfId="0" applyFont="1" applyBorder="1" applyAlignment="1">
      <alignment horizontal="center" vertical="center"/>
    </xf>
    <xf numFmtId="0" fontId="39" fillId="0" borderId="4" xfId="0" applyFont="1" applyBorder="1" applyAlignment="1">
      <alignment horizontal="center" vertical="center"/>
    </xf>
    <xf numFmtId="0" fontId="0" fillId="0" borderId="4" xfId="0" applyBorder="1" applyAlignment="1">
      <alignment horizontal="center"/>
    </xf>
    <xf numFmtId="0" fontId="66" fillId="0" borderId="0" xfId="105" applyFont="1"/>
    <xf numFmtId="2" fontId="66" fillId="0" borderId="0" xfId="105" applyNumberFormat="1" applyFont="1"/>
    <xf numFmtId="4" fontId="66" fillId="0" borderId="0" xfId="105" applyNumberFormat="1" applyFont="1"/>
    <xf numFmtId="0" fontId="66" fillId="0" borderId="0" xfId="105" applyFont="1" applyFill="1"/>
    <xf numFmtId="0" fontId="67" fillId="0" borderId="0" xfId="0" applyFont="1"/>
    <xf numFmtId="0" fontId="9" fillId="0" borderId="4" xfId="29" applyFont="1" applyBorder="1" applyAlignment="1">
      <alignment horizontal="center" vertical="center"/>
    </xf>
    <xf numFmtId="0" fontId="8" fillId="47" borderId="16" xfId="0" applyFont="1" applyFill="1" applyBorder="1" applyAlignment="1">
      <alignment horizontal="center"/>
    </xf>
    <xf numFmtId="0" fontId="8" fillId="47" borderId="2" xfId="0" applyFont="1" applyFill="1" applyBorder="1" applyAlignment="1">
      <alignment horizontal="center"/>
    </xf>
    <xf numFmtId="0" fontId="8" fillId="47" borderId="17" xfId="0" applyFont="1" applyFill="1" applyBorder="1" applyAlignment="1">
      <alignment horizontal="center"/>
    </xf>
    <xf numFmtId="0" fontId="8" fillId="42" borderId="16" xfId="0" applyFont="1" applyFill="1" applyBorder="1" applyAlignment="1">
      <alignment horizontal="center"/>
    </xf>
    <xf numFmtId="0" fontId="8" fillId="42" borderId="2" xfId="0" applyFont="1" applyFill="1" applyBorder="1" applyAlignment="1">
      <alignment horizontal="center"/>
    </xf>
    <xf numFmtId="0" fontId="8" fillId="48" borderId="16" xfId="0" applyFont="1" applyFill="1" applyBorder="1" applyAlignment="1">
      <alignment horizontal="center"/>
    </xf>
    <xf numFmtId="0" fontId="8" fillId="48" borderId="2" xfId="0" applyFont="1" applyFill="1" applyBorder="1" applyAlignment="1">
      <alignment horizontal="center"/>
    </xf>
    <xf numFmtId="0" fontId="8" fillId="48" borderId="17" xfId="0" applyFont="1" applyFill="1" applyBorder="1" applyAlignment="1">
      <alignment horizontal="center"/>
    </xf>
    <xf numFmtId="0" fontId="8" fillId="49" borderId="16" xfId="0" applyFont="1" applyFill="1" applyBorder="1" applyAlignment="1">
      <alignment horizontal="center"/>
    </xf>
    <xf numFmtId="0" fontId="8" fillId="49" borderId="2" xfId="0" applyFont="1" applyFill="1" applyBorder="1" applyAlignment="1">
      <alignment horizontal="center"/>
    </xf>
    <xf numFmtId="0" fontId="8" fillId="49" borderId="17" xfId="0" applyFont="1" applyFill="1" applyBorder="1" applyAlignment="1">
      <alignment horizontal="center"/>
    </xf>
    <xf numFmtId="0" fontId="8" fillId="50" borderId="16" xfId="0" applyFont="1" applyFill="1" applyBorder="1" applyAlignment="1">
      <alignment horizontal="center"/>
    </xf>
    <xf numFmtId="0" fontId="8" fillId="50" borderId="2" xfId="0" applyFont="1" applyFill="1" applyBorder="1" applyAlignment="1">
      <alignment horizontal="center"/>
    </xf>
    <xf numFmtId="0" fontId="9" fillId="41" borderId="16" xfId="0" applyFont="1" applyFill="1" applyBorder="1" applyAlignment="1">
      <alignment horizontal="center" vertical="center"/>
    </xf>
    <xf numFmtId="0" fontId="9" fillId="41" borderId="2" xfId="0" applyFont="1" applyFill="1" applyBorder="1" applyAlignment="1">
      <alignment horizontal="center" vertical="center"/>
    </xf>
    <xf numFmtId="0" fontId="9" fillId="41" borderId="17" xfId="0" applyFont="1" applyFill="1" applyBorder="1" applyAlignment="1">
      <alignment horizontal="center" vertical="center"/>
    </xf>
    <xf numFmtId="0" fontId="27" fillId="7" borderId="4" xfId="109" applyFont="1" applyFill="1" applyBorder="1" applyAlignment="1">
      <alignment horizontal="center" vertical="center"/>
    </xf>
    <xf numFmtId="0" fontId="27" fillId="7" borderId="4" xfId="109" applyFont="1" applyFill="1" applyBorder="1" applyAlignment="1">
      <alignment horizontal="center"/>
    </xf>
    <xf numFmtId="0" fontId="27" fillId="7" borderId="5" xfId="109" applyFont="1" applyFill="1" applyBorder="1" applyAlignment="1">
      <alignment horizontal="center" vertical="center"/>
    </xf>
    <xf numFmtId="170" fontId="27" fillId="7" borderId="4" xfId="109" quotePrefix="1" applyNumberFormat="1" applyFont="1" applyFill="1" applyBorder="1" applyAlignment="1">
      <alignment horizontal="center"/>
    </xf>
    <xf numFmtId="170" fontId="27" fillId="7" borderId="4" xfId="109" applyNumberFormat="1" applyFont="1" applyFill="1" applyBorder="1" applyAlignment="1">
      <alignment horizontal="center"/>
    </xf>
    <xf numFmtId="0" fontId="9" fillId="0" borderId="4" xfId="109" applyFont="1" applyBorder="1" applyAlignment="1">
      <alignment horizontal="center" vertical="center"/>
    </xf>
    <xf numFmtId="170" fontId="27" fillId="7" borderId="3" xfId="109" quotePrefix="1" applyNumberFormat="1" applyFont="1" applyFill="1" applyBorder="1" applyAlignment="1">
      <alignment horizontal="center" vertical="center"/>
    </xf>
    <xf numFmtId="0" fontId="28" fillId="9" borderId="4" xfId="109" applyFont="1" applyFill="1" applyBorder="1" applyAlignment="1">
      <alignment horizontal="center"/>
    </xf>
    <xf numFmtId="0" fontId="27" fillId="7" borderId="15" xfId="109" applyFont="1" applyFill="1" applyBorder="1" applyAlignment="1">
      <alignment horizontal="center" vertical="center"/>
    </xf>
    <xf numFmtId="0" fontId="27" fillId="7" borderId="21" xfId="109" applyFont="1" applyFill="1" applyBorder="1" applyAlignment="1">
      <alignment horizontal="center" vertical="center"/>
    </xf>
    <xf numFmtId="0" fontId="27" fillId="7" borderId="22" xfId="109" applyFont="1" applyFill="1" applyBorder="1" applyAlignment="1">
      <alignment horizontal="center" vertical="center"/>
    </xf>
    <xf numFmtId="0" fontId="27" fillId="8" borderId="4" xfId="109" applyFont="1" applyFill="1" applyBorder="1" applyAlignment="1">
      <alignment horizontal="center" vertical="center"/>
    </xf>
    <xf numFmtId="0" fontId="27" fillId="7" borderId="4" xfId="105" applyFont="1" applyFill="1" applyBorder="1" applyAlignment="1">
      <alignment horizontal="center" vertical="center" wrapText="1"/>
    </xf>
    <xf numFmtId="0" fontId="27" fillId="7" borderId="5" xfId="105" applyFont="1" applyFill="1" applyBorder="1" applyAlignment="1">
      <alignment horizontal="center" vertical="center" wrapText="1"/>
    </xf>
    <xf numFmtId="170" fontId="27" fillId="7" borderId="4" xfId="105" applyNumberFormat="1" applyFont="1" applyFill="1" applyBorder="1" applyAlignment="1">
      <alignment horizontal="center" vertical="center"/>
    </xf>
    <xf numFmtId="0" fontId="30" fillId="0" borderId="0" xfId="105" applyFont="1" applyAlignment="1">
      <alignment horizontal="left" wrapText="1"/>
    </xf>
    <xf numFmtId="0" fontId="27" fillId="7" borderId="23" xfId="105" applyFont="1" applyFill="1" applyBorder="1" applyAlignment="1">
      <alignment horizontal="center" vertical="center" wrapText="1"/>
    </xf>
    <xf numFmtId="0" fontId="27" fillId="7" borderId="15" xfId="105" applyFont="1" applyFill="1" applyBorder="1" applyAlignment="1">
      <alignment horizontal="left" vertical="center" wrapText="1"/>
    </xf>
    <xf numFmtId="0" fontId="27" fillId="7" borderId="22" xfId="105" applyFont="1" applyFill="1" applyBorder="1" applyAlignment="1">
      <alignment horizontal="left" vertical="center" wrapText="1"/>
    </xf>
    <xf numFmtId="176" fontId="9" fillId="0" borderId="15" xfId="105" applyNumberFormat="1" applyFont="1" applyBorder="1" applyAlignment="1">
      <alignment horizontal="center"/>
    </xf>
    <xf numFmtId="176" fontId="9" fillId="0" borderId="22" xfId="105" applyNumberFormat="1" applyFont="1" applyBorder="1" applyAlignment="1">
      <alignment horizontal="center"/>
    </xf>
    <xf numFmtId="0" fontId="27" fillId="7" borderId="4" xfId="105" applyFont="1" applyFill="1" applyBorder="1" applyAlignment="1">
      <alignment horizontal="center" vertical="center"/>
    </xf>
    <xf numFmtId="0" fontId="27" fillId="0" borderId="0" xfId="105" applyFont="1" applyFill="1" applyBorder="1" applyAlignment="1">
      <alignment horizontal="center" vertical="center"/>
    </xf>
    <xf numFmtId="0" fontId="39" fillId="0" borderId="0" xfId="105" applyFont="1" applyAlignment="1">
      <alignment horizontal="left" vertical="center" wrapText="1"/>
    </xf>
    <xf numFmtId="0" fontId="27" fillId="0" borderId="6" xfId="105" applyFont="1" applyBorder="1" applyAlignment="1">
      <alignment horizontal="center" vertical="center" wrapText="1"/>
    </xf>
    <xf numFmtId="0" fontId="9" fillId="0" borderId="4" xfId="105" applyFont="1" applyBorder="1" applyAlignment="1">
      <alignment horizontal="center" vertical="center" wrapText="1"/>
    </xf>
    <xf numFmtId="0" fontId="27" fillId="7" borderId="15" xfId="105" applyFont="1" applyFill="1" applyBorder="1" applyAlignment="1">
      <alignment horizontal="center" vertical="center" wrapText="1"/>
    </xf>
    <xf numFmtId="0" fontId="27" fillId="7" borderId="21" xfId="105" applyFont="1" applyFill="1" applyBorder="1" applyAlignment="1">
      <alignment horizontal="center" vertical="center" wrapText="1"/>
    </xf>
    <xf numFmtId="0" fontId="27" fillId="7" borderId="22" xfId="105" applyFont="1" applyFill="1" applyBorder="1" applyAlignment="1">
      <alignment horizontal="center" vertical="center" wrapText="1"/>
    </xf>
    <xf numFmtId="0" fontId="27" fillId="7" borderId="24" xfId="105" applyFont="1" applyFill="1" applyBorder="1" applyAlignment="1">
      <alignment horizontal="center" vertical="center" wrapText="1"/>
    </xf>
    <xf numFmtId="0" fontId="27" fillId="7" borderId="25" xfId="105" applyFont="1" applyFill="1" applyBorder="1" applyAlignment="1">
      <alignment horizontal="center" vertical="center" wrapText="1"/>
    </xf>
    <xf numFmtId="0" fontId="27" fillId="7" borderId="26" xfId="105" applyFont="1" applyFill="1" applyBorder="1" applyAlignment="1">
      <alignment horizontal="center" vertical="center" wrapText="1"/>
    </xf>
    <xf numFmtId="0" fontId="9" fillId="0" borderId="4" xfId="105" applyFont="1" applyBorder="1" applyAlignment="1">
      <alignment horizontal="center"/>
    </xf>
    <xf numFmtId="0" fontId="9" fillId="0" borderId="5" xfId="105" applyFont="1" applyFill="1" applyBorder="1" applyAlignment="1">
      <alignment horizontal="center"/>
    </xf>
    <xf numFmtId="0" fontId="9" fillId="0" borderId="23" xfId="105" applyFont="1" applyFill="1" applyBorder="1" applyAlignment="1">
      <alignment horizontal="center"/>
    </xf>
    <xf numFmtId="0" fontId="9" fillId="0" borderId="7" xfId="105" applyFont="1" applyFill="1" applyBorder="1" applyAlignment="1">
      <alignment horizontal="center"/>
    </xf>
    <xf numFmtId="0" fontId="9" fillId="0" borderId="18" xfId="105" applyFont="1" applyBorder="1" applyAlignment="1">
      <alignment horizontal="center" vertical="center" wrapText="1"/>
    </xf>
    <xf numFmtId="0" fontId="9" fillId="0" borderId="19" xfId="105" applyFont="1" applyBorder="1" applyAlignment="1">
      <alignment horizontal="center" vertical="center" wrapText="1"/>
    </xf>
    <xf numFmtId="0" fontId="9" fillId="0" borderId="20" xfId="105" applyFont="1" applyBorder="1" applyAlignment="1">
      <alignment horizontal="center" vertical="center" wrapText="1"/>
    </xf>
    <xf numFmtId="175" fontId="9" fillId="0" borderId="18" xfId="105" applyNumberFormat="1" applyFont="1" applyBorder="1" applyAlignment="1">
      <alignment horizontal="center" vertical="center" wrapText="1"/>
    </xf>
    <xf numFmtId="175" fontId="9" fillId="0" borderId="19" xfId="105" applyNumberFormat="1" applyFont="1" applyBorder="1" applyAlignment="1">
      <alignment horizontal="center" vertical="center" wrapText="1"/>
    </xf>
    <xf numFmtId="175" fontId="9" fillId="0" borderId="20" xfId="105" applyNumberFormat="1" applyFont="1" applyBorder="1" applyAlignment="1">
      <alignment horizontal="center" vertical="center" wrapText="1"/>
    </xf>
    <xf numFmtId="0" fontId="9" fillId="0" borderId="18" xfId="105" applyFont="1" applyFill="1" applyBorder="1" applyAlignment="1">
      <alignment horizontal="center" vertical="center" wrapText="1"/>
    </xf>
    <xf numFmtId="0" fontId="9" fillId="0" borderId="19" xfId="105" applyFont="1" applyFill="1" applyBorder="1" applyAlignment="1">
      <alignment horizontal="center" vertical="center" wrapText="1"/>
    </xf>
    <xf numFmtId="0" fontId="9" fillId="0" borderId="20" xfId="105" applyFont="1" applyFill="1" applyBorder="1" applyAlignment="1">
      <alignment horizontal="center" vertical="center" wrapText="1"/>
    </xf>
    <xf numFmtId="175" fontId="9" fillId="0" borderId="18" xfId="105" applyNumberFormat="1" applyFont="1" applyFill="1" applyBorder="1" applyAlignment="1">
      <alignment horizontal="center" vertical="center" wrapText="1"/>
    </xf>
    <xf numFmtId="175" fontId="9" fillId="0" borderId="19" xfId="105" applyNumberFormat="1" applyFont="1" applyFill="1" applyBorder="1" applyAlignment="1">
      <alignment horizontal="center" vertical="center" wrapText="1"/>
    </xf>
    <xf numFmtId="175" fontId="9" fillId="0" borderId="20" xfId="105" applyNumberFormat="1" applyFont="1" applyFill="1" applyBorder="1" applyAlignment="1">
      <alignment horizontal="center" vertical="center" wrapText="1"/>
    </xf>
    <xf numFmtId="4" fontId="9" fillId="0" borderId="18" xfId="105" applyNumberFormat="1" applyFont="1" applyBorder="1" applyAlignment="1">
      <alignment horizontal="center" vertical="center" wrapText="1"/>
    </xf>
    <xf numFmtId="4" fontId="9" fillId="0" borderId="19" xfId="105" applyNumberFormat="1" applyFont="1" applyBorder="1" applyAlignment="1">
      <alignment horizontal="center" vertical="center" wrapText="1"/>
    </xf>
    <xf numFmtId="4" fontId="9" fillId="0" borderId="20" xfId="105" applyNumberFormat="1" applyFont="1" applyBorder="1" applyAlignment="1">
      <alignment horizontal="center" vertical="center" wrapText="1"/>
    </xf>
    <xf numFmtId="0" fontId="27" fillId="7" borderId="5" xfId="29" applyFont="1" applyFill="1" applyBorder="1" applyAlignment="1">
      <alignment horizontal="center" vertical="center" wrapText="1"/>
    </xf>
    <xf numFmtId="0" fontId="27" fillId="7" borderId="7" xfId="29" applyFont="1" applyFill="1" applyBorder="1" applyAlignment="1">
      <alignment horizontal="center" vertical="center" wrapText="1"/>
    </xf>
    <xf numFmtId="0" fontId="27" fillId="7" borderId="5" xfId="29" applyFont="1" applyFill="1" applyBorder="1" applyAlignment="1">
      <alignment horizontal="center" vertical="center"/>
    </xf>
    <xf numFmtId="0" fontId="27" fillId="7" borderId="15" xfId="29" applyFont="1" applyFill="1" applyBorder="1" applyAlignment="1">
      <alignment horizontal="center"/>
    </xf>
    <xf numFmtId="0" fontId="27" fillId="7" borderId="49" xfId="29" applyFont="1" applyFill="1" applyBorder="1" applyAlignment="1">
      <alignment horizontal="center"/>
    </xf>
    <xf numFmtId="0" fontId="39" fillId="0" borderId="15" xfId="0" applyFont="1" applyBorder="1" applyAlignment="1">
      <alignment horizontal="center"/>
    </xf>
    <xf numFmtId="0" fontId="39" fillId="0" borderId="21" xfId="0" applyFont="1" applyBorder="1" applyAlignment="1">
      <alignment horizontal="center"/>
    </xf>
    <xf numFmtId="0" fontId="39" fillId="0" borderId="22" xfId="0" applyFont="1" applyBorder="1" applyAlignment="1">
      <alignment horizontal="center"/>
    </xf>
    <xf numFmtId="0" fontId="39" fillId="0" borderId="5" xfId="0" applyFont="1" applyBorder="1" applyAlignment="1">
      <alignment horizontal="center" vertical="center" wrapText="1"/>
    </xf>
    <xf numFmtId="0" fontId="39" fillId="0" borderId="23" xfId="0" applyFont="1" applyBorder="1" applyAlignment="1">
      <alignment horizontal="center" vertical="center" wrapText="1"/>
    </xf>
    <xf numFmtId="0" fontId="38" fillId="43" borderId="11" xfId="0" applyFont="1" applyFill="1" applyBorder="1" applyAlignment="1">
      <alignment horizontal="left" vertical="center" wrapText="1"/>
    </xf>
    <xf numFmtId="0" fontId="38" fillId="43" borderId="14" xfId="0" applyFont="1" applyFill="1" applyBorder="1" applyAlignment="1">
      <alignment horizontal="left" vertical="center" wrapText="1"/>
    </xf>
    <xf numFmtId="0" fontId="38" fillId="43" borderId="9" xfId="0" applyFont="1" applyFill="1" applyBorder="1" applyAlignment="1">
      <alignment horizontal="left" vertical="center" wrapText="1"/>
    </xf>
    <xf numFmtId="0" fontId="39" fillId="0" borderId="27" xfId="0" applyFont="1" applyBorder="1" applyAlignment="1">
      <alignment horizontal="center" vertical="center" wrapText="1"/>
    </xf>
    <xf numFmtId="0" fontId="39" fillId="0" borderId="5" xfId="0" applyFont="1" applyBorder="1" applyAlignment="1">
      <alignment horizontal="center" vertical="center"/>
    </xf>
    <xf numFmtId="0" fontId="39" fillId="0" borderId="23" xfId="0" applyFont="1" applyBorder="1" applyAlignment="1">
      <alignment horizontal="center" vertical="center"/>
    </xf>
    <xf numFmtId="0" fontId="38" fillId="46" borderId="15" xfId="0" applyFont="1" applyFill="1" applyBorder="1" applyAlignment="1">
      <alignment horizontal="center" vertical="center" wrapText="1"/>
    </xf>
    <xf numFmtId="0" fontId="38" fillId="46" borderId="21" xfId="0" applyFont="1" applyFill="1" applyBorder="1" applyAlignment="1">
      <alignment horizontal="center" vertical="center" wrapText="1"/>
    </xf>
    <xf numFmtId="0" fontId="38" fillId="46" borderId="22" xfId="0" applyFont="1" applyFill="1" applyBorder="1" applyAlignment="1">
      <alignment horizontal="center" vertical="center" wrapText="1"/>
    </xf>
    <xf numFmtId="0" fontId="38" fillId="43" borderId="4" xfId="0" applyFont="1" applyFill="1" applyBorder="1" applyAlignment="1">
      <alignment horizontal="left" vertical="center" wrapText="1"/>
    </xf>
    <xf numFmtId="0" fontId="39" fillId="0" borderId="11" xfId="0" applyFont="1" applyBorder="1" applyAlignment="1">
      <alignment horizontal="center" vertical="center" wrapText="1"/>
    </xf>
    <xf numFmtId="0" fontId="39" fillId="0" borderId="28" xfId="0" applyFont="1" applyBorder="1" applyAlignment="1">
      <alignment horizontal="center" vertical="center" wrapText="1"/>
    </xf>
    <xf numFmtId="0" fontId="39" fillId="0" borderId="7" xfId="0" applyFont="1" applyBorder="1" applyAlignment="1">
      <alignment horizontal="center" vertical="center" wrapText="1"/>
    </xf>
    <xf numFmtId="0" fontId="38" fillId="43" borderId="15" xfId="0" applyFont="1" applyFill="1" applyBorder="1" applyAlignment="1">
      <alignment horizontal="left" vertical="center" wrapText="1"/>
    </xf>
    <xf numFmtId="0" fontId="38" fillId="43" borderId="21" xfId="0" applyFont="1" applyFill="1" applyBorder="1" applyAlignment="1">
      <alignment horizontal="left" vertical="center" wrapText="1"/>
    </xf>
    <xf numFmtId="0" fontId="38" fillId="43" borderId="22" xfId="0" applyFont="1" applyFill="1" applyBorder="1" applyAlignment="1">
      <alignment horizontal="left" vertical="center" wrapText="1"/>
    </xf>
    <xf numFmtId="0" fontId="39" fillId="0" borderId="7" xfId="0" applyFont="1" applyBorder="1" applyAlignment="1">
      <alignment horizontal="center" vertical="center"/>
    </xf>
    <xf numFmtId="0" fontId="39" fillId="0" borderId="3" xfId="0" applyFont="1" applyBorder="1" applyAlignment="1">
      <alignment horizontal="center"/>
    </xf>
    <xf numFmtId="0" fontId="39" fillId="0" borderId="4" xfId="0" applyFont="1" applyBorder="1" applyAlignment="1">
      <alignment horizontal="center" vertical="center"/>
    </xf>
    <xf numFmtId="0" fontId="39" fillId="0" borderId="8" xfId="0" applyFont="1" applyBorder="1" applyAlignment="1">
      <alignment horizontal="center" vertical="center" wrapText="1"/>
    </xf>
    <xf numFmtId="0" fontId="39" fillId="0" borderId="11" xfId="0" applyFont="1" applyBorder="1" applyAlignment="1">
      <alignment horizontal="center" vertical="center"/>
    </xf>
    <xf numFmtId="0" fontId="39" fillId="0" borderId="28" xfId="0" applyFont="1" applyBorder="1" applyAlignment="1">
      <alignment horizontal="center" vertical="center"/>
    </xf>
    <xf numFmtId="0" fontId="39" fillId="0" borderId="8" xfId="0" applyFont="1" applyBorder="1" applyAlignment="1">
      <alignment horizontal="center" vertical="center"/>
    </xf>
    <xf numFmtId="0" fontId="0" fillId="0" borderId="4" xfId="0" applyBorder="1" applyAlignment="1">
      <alignment horizontal="center" vertical="center"/>
    </xf>
    <xf numFmtId="0" fontId="61" fillId="0" borderId="44" xfId="0" applyFont="1" applyFill="1" applyBorder="1" applyAlignment="1">
      <alignment horizontal="left" vertical="center"/>
    </xf>
    <xf numFmtId="0" fontId="61" fillId="0" borderId="51" xfId="0" applyFont="1" applyFill="1" applyBorder="1" applyAlignment="1">
      <alignment horizontal="left" vertical="center"/>
    </xf>
    <xf numFmtId="0" fontId="61" fillId="0" borderId="42" xfId="0" applyFont="1" applyFill="1" applyBorder="1" applyAlignment="1">
      <alignment horizontal="left" vertical="center"/>
    </xf>
    <xf numFmtId="0" fontId="61" fillId="0" borderId="45" xfId="0" applyFont="1" applyFill="1" applyBorder="1" applyAlignment="1">
      <alignment horizontal="left" vertical="center"/>
    </xf>
    <xf numFmtId="0" fontId="61" fillId="0" borderId="47" xfId="0" applyFont="1" applyFill="1" applyBorder="1" applyAlignment="1">
      <alignment horizontal="left" vertical="center"/>
    </xf>
    <xf numFmtId="175" fontId="61" fillId="0" borderId="46" xfId="0" applyNumberFormat="1" applyFont="1" applyFill="1" applyBorder="1" applyAlignment="1">
      <alignment horizontal="center" vertical="center"/>
    </xf>
    <xf numFmtId="175" fontId="61" fillId="0" borderId="52" xfId="0" applyNumberFormat="1" applyFont="1" applyFill="1" applyBorder="1" applyAlignment="1">
      <alignment horizontal="center" vertical="center"/>
    </xf>
    <xf numFmtId="175" fontId="61" fillId="0" borderId="50" xfId="0" applyNumberFormat="1" applyFont="1" applyFill="1" applyBorder="1" applyAlignment="1">
      <alignment horizontal="center" vertical="center"/>
    </xf>
    <xf numFmtId="0" fontId="61" fillId="0" borderId="55" xfId="0" applyFont="1" applyFill="1" applyBorder="1" applyAlignment="1">
      <alignment horizontal="left" vertical="center"/>
    </xf>
    <xf numFmtId="0" fontId="61" fillId="45" borderId="45" xfId="0" applyFont="1" applyFill="1" applyBorder="1" applyAlignment="1">
      <alignment horizontal="left" vertical="center"/>
    </xf>
    <xf numFmtId="0" fontId="61" fillId="45" borderId="47" xfId="0" applyFont="1" applyFill="1" applyBorder="1" applyAlignment="1">
      <alignment horizontal="left" vertical="center"/>
    </xf>
    <xf numFmtId="0" fontId="61" fillId="45" borderId="44" xfId="0" applyFont="1" applyFill="1" applyBorder="1" applyAlignment="1">
      <alignment horizontal="left" vertical="center"/>
    </xf>
    <xf numFmtId="0" fontId="61" fillId="45" borderId="51" xfId="0" applyFont="1" applyFill="1" applyBorder="1" applyAlignment="1">
      <alignment horizontal="left" vertical="center"/>
    </xf>
    <xf numFmtId="0" fontId="61" fillId="45" borderId="42" xfId="0" applyFont="1" applyFill="1" applyBorder="1" applyAlignment="1">
      <alignment horizontal="left" vertical="center"/>
    </xf>
    <xf numFmtId="0" fontId="61" fillId="45" borderId="53" xfId="0" applyFont="1" applyFill="1" applyBorder="1" applyAlignment="1">
      <alignment horizontal="left" vertical="center"/>
    </xf>
    <xf numFmtId="175" fontId="61" fillId="45" borderId="46" xfId="0" applyNumberFormat="1" applyFont="1" applyFill="1" applyBorder="1" applyAlignment="1">
      <alignment horizontal="center" vertical="center"/>
    </xf>
    <xf numFmtId="175" fontId="61" fillId="45" borderId="52" xfId="0" applyNumberFormat="1" applyFont="1" applyFill="1" applyBorder="1" applyAlignment="1">
      <alignment horizontal="center" vertical="center"/>
    </xf>
    <xf numFmtId="175" fontId="61" fillId="45" borderId="50" xfId="0" applyNumberFormat="1" applyFont="1" applyFill="1" applyBorder="1" applyAlignment="1">
      <alignment horizontal="center" vertical="center"/>
    </xf>
    <xf numFmtId="0" fontId="61" fillId="0" borderId="53" xfId="0" applyFont="1" applyFill="1" applyBorder="1" applyAlignment="1">
      <alignment horizontal="left" vertical="center"/>
    </xf>
    <xf numFmtId="0" fontId="61" fillId="0" borderId="58" xfId="0" applyFont="1" applyFill="1" applyBorder="1" applyAlignment="1">
      <alignment horizontal="left" vertical="center"/>
    </xf>
    <xf numFmtId="0" fontId="61" fillId="0" borderId="59" xfId="0" applyFont="1" applyFill="1" applyBorder="1" applyAlignment="1">
      <alignment horizontal="left" vertical="center"/>
    </xf>
    <xf numFmtId="0" fontId="61" fillId="0" borderId="60" xfId="0" applyFont="1" applyFill="1" applyBorder="1" applyAlignment="1">
      <alignment horizontal="left" vertical="center"/>
    </xf>
    <xf numFmtId="0" fontId="61" fillId="0" borderId="54" xfId="0" applyFont="1" applyFill="1" applyBorder="1" applyAlignment="1">
      <alignment horizontal="left" vertical="center"/>
    </xf>
    <xf numFmtId="175" fontId="61" fillId="0" borderId="56" xfId="0" applyNumberFormat="1" applyFont="1" applyFill="1" applyBorder="1" applyAlignment="1">
      <alignment horizontal="center" vertical="center"/>
    </xf>
    <xf numFmtId="0" fontId="61" fillId="0" borderId="54" xfId="0" applyFont="1" applyBorder="1" applyAlignment="1">
      <alignment vertical="center"/>
    </xf>
    <xf numFmtId="0" fontId="61" fillId="0" borderId="42" xfId="0" applyFont="1" applyBorder="1" applyAlignment="1">
      <alignment vertical="center"/>
    </xf>
    <xf numFmtId="0" fontId="61" fillId="0" borderId="55" xfId="0" applyFont="1" applyBorder="1" applyAlignment="1">
      <alignment vertical="center"/>
    </xf>
    <xf numFmtId="0" fontId="61" fillId="0" borderId="47" xfId="0" applyFont="1" applyBorder="1" applyAlignment="1">
      <alignment vertical="center"/>
    </xf>
    <xf numFmtId="0" fontId="61" fillId="0" borderId="56" xfId="0" applyFont="1" applyBorder="1" applyAlignment="1">
      <alignment horizontal="center" vertical="center"/>
    </xf>
    <xf numFmtId="0" fontId="61" fillId="0" borderId="50" xfId="0" applyFont="1" applyBorder="1" applyAlignment="1">
      <alignment horizontal="center" vertical="center"/>
    </xf>
    <xf numFmtId="0" fontId="61" fillId="45" borderId="44" xfId="0" applyFont="1" applyFill="1" applyBorder="1" applyAlignment="1">
      <alignment vertical="center"/>
    </xf>
    <xf numFmtId="0" fontId="61" fillId="45" borderId="51" xfId="0" applyFont="1" applyFill="1" applyBorder="1" applyAlignment="1">
      <alignment vertical="center"/>
    </xf>
    <xf numFmtId="0" fontId="61" fillId="45" borderId="42" xfId="0" applyFont="1" applyFill="1" applyBorder="1" applyAlignment="1">
      <alignment vertical="center"/>
    </xf>
    <xf numFmtId="0" fontId="61" fillId="45" borderId="45" xfId="0" applyFont="1" applyFill="1" applyBorder="1" applyAlignment="1">
      <alignment vertical="center"/>
    </xf>
    <xf numFmtId="0" fontId="61" fillId="45" borderId="53" xfId="0" applyFont="1" applyFill="1" applyBorder="1" applyAlignment="1">
      <alignment vertical="center"/>
    </xf>
    <xf numFmtId="0" fontId="61" fillId="45" borderId="47" xfId="0" applyFont="1" applyFill="1" applyBorder="1" applyAlignment="1">
      <alignment vertical="center"/>
    </xf>
    <xf numFmtId="0" fontId="61" fillId="45" borderId="46" xfId="0" applyFont="1" applyFill="1" applyBorder="1" applyAlignment="1">
      <alignment horizontal="center" vertical="center"/>
    </xf>
    <xf numFmtId="0" fontId="61" fillId="45" borderId="52" xfId="0" applyFont="1" applyFill="1" applyBorder="1" applyAlignment="1">
      <alignment horizontal="center" vertical="center"/>
    </xf>
    <xf numFmtId="0" fontId="61" fillId="45" borderId="50" xfId="0" applyFont="1" applyFill="1" applyBorder="1" applyAlignment="1">
      <alignment horizontal="center" vertical="center"/>
    </xf>
    <xf numFmtId="0" fontId="61" fillId="0" borderId="44" xfId="0" applyFont="1" applyBorder="1" applyAlignment="1">
      <alignment vertical="center"/>
    </xf>
    <xf numFmtId="0" fontId="61" fillId="0" borderId="45" xfId="0" applyFont="1" applyBorder="1" applyAlignment="1">
      <alignment vertical="center"/>
    </xf>
    <xf numFmtId="0" fontId="61" fillId="0" borderId="46" xfId="0" applyFont="1" applyBorder="1" applyAlignment="1">
      <alignment horizontal="center" vertical="center"/>
    </xf>
    <xf numFmtId="0" fontId="61" fillId="0" borderId="51" xfId="0" applyFont="1" applyBorder="1" applyAlignment="1">
      <alignment vertical="center"/>
    </xf>
    <xf numFmtId="0" fontId="61" fillId="0" borderId="53" xfId="0" applyFont="1" applyBorder="1" applyAlignment="1">
      <alignment vertical="center"/>
    </xf>
    <xf numFmtId="0" fontId="61" fillId="0" borderId="52" xfId="0" applyFont="1" applyBorder="1" applyAlignment="1">
      <alignment horizontal="center" vertical="center"/>
    </xf>
    <xf numFmtId="0" fontId="61" fillId="45" borderId="44" xfId="0" applyFont="1" applyFill="1" applyBorder="1" applyAlignment="1">
      <alignment horizontal="center" vertical="center"/>
    </xf>
    <xf numFmtId="0" fontId="61" fillId="45" borderId="51" xfId="0" applyFont="1" applyFill="1" applyBorder="1" applyAlignment="1">
      <alignment horizontal="center" vertical="center"/>
    </xf>
    <xf numFmtId="0" fontId="61" fillId="45" borderId="42" xfId="0" applyFont="1" applyFill="1" applyBorder="1" applyAlignment="1">
      <alignment horizontal="center" vertical="center"/>
    </xf>
    <xf numFmtId="0" fontId="61" fillId="45" borderId="45" xfId="0" applyFont="1" applyFill="1" applyBorder="1" applyAlignment="1">
      <alignment horizontal="center" vertical="center"/>
    </xf>
    <xf numFmtId="0" fontId="61" fillId="45" borderId="53" xfId="0" applyFont="1" applyFill="1" applyBorder="1" applyAlignment="1">
      <alignment horizontal="center" vertical="center"/>
    </xf>
    <xf numFmtId="0" fontId="61" fillId="45" borderId="47" xfId="0" applyFont="1" applyFill="1" applyBorder="1" applyAlignment="1">
      <alignment horizontal="center" vertical="center"/>
    </xf>
    <xf numFmtId="0" fontId="61" fillId="0" borderId="44" xfId="0" applyFont="1" applyFill="1" applyBorder="1" applyAlignment="1">
      <alignment horizontal="center" vertical="center"/>
    </xf>
    <xf numFmtId="0" fontId="61" fillId="0" borderId="42" xfId="0" applyFont="1" applyFill="1" applyBorder="1" applyAlignment="1">
      <alignment horizontal="center" vertical="center"/>
    </xf>
    <xf numFmtId="0" fontId="61" fillId="0" borderId="45" xfId="0" applyFont="1" applyFill="1" applyBorder="1" applyAlignment="1">
      <alignment horizontal="center" vertical="center"/>
    </xf>
    <xf numFmtId="0" fontId="61" fillId="0" borderId="47" xfId="0" applyFont="1" applyFill="1" applyBorder="1" applyAlignment="1">
      <alignment horizontal="center" vertical="center"/>
    </xf>
    <xf numFmtId="0" fontId="27" fillId="7" borderId="15" xfId="29" applyFont="1" applyFill="1" applyBorder="1" applyAlignment="1">
      <alignment horizontal="center" vertical="center"/>
    </xf>
    <xf numFmtId="0" fontId="27" fillId="7" borderId="21" xfId="29" applyFont="1" applyFill="1" applyBorder="1" applyAlignment="1">
      <alignment horizontal="center" vertical="center"/>
    </xf>
    <xf numFmtId="14" fontId="27" fillId="7" borderId="37" xfId="29" applyNumberFormat="1" applyFont="1" applyFill="1" applyBorder="1" applyAlignment="1">
      <alignment horizontal="center" vertical="center" wrapText="1"/>
    </xf>
    <xf numFmtId="17" fontId="27" fillId="7" borderId="37" xfId="29" applyNumberFormat="1" applyFont="1" applyFill="1" applyBorder="1" applyAlignment="1">
      <alignment horizontal="center" vertical="center" wrapText="1"/>
    </xf>
  </cellXfs>
  <cellStyles count="184">
    <cellStyle name="20% - Énfasis1" xfId="1" builtinId="30" customBuiltin="1"/>
    <cellStyle name="20% - Énfasis1 2" xfId="146"/>
    <cellStyle name="20% - Énfasis1 3" xfId="166"/>
    <cellStyle name="20% - Énfasis2" xfId="2" builtinId="34" customBuiltin="1"/>
    <cellStyle name="20% - Énfasis2 2" xfId="147"/>
    <cellStyle name="20% - Énfasis2 3" xfId="167"/>
    <cellStyle name="20% - Énfasis3" xfId="3" builtinId="38" customBuiltin="1"/>
    <cellStyle name="20% - Énfasis3 2" xfId="148"/>
    <cellStyle name="20% - Énfasis3 3" xfId="168"/>
    <cellStyle name="20% - Énfasis4" xfId="4" builtinId="42" customBuiltin="1"/>
    <cellStyle name="20% - Énfasis4 2" xfId="149"/>
    <cellStyle name="20% - Énfasis4 3" xfId="169"/>
    <cellStyle name="20% - Énfasis5" xfId="5" builtinId="46" customBuiltin="1"/>
    <cellStyle name="20% - Énfasis5 2" xfId="150"/>
    <cellStyle name="20% - Énfasis5 3" xfId="170"/>
    <cellStyle name="20% - Énfasis6" xfId="6" builtinId="50" customBuiltin="1"/>
    <cellStyle name="20% - Énfasis6 2" xfId="151"/>
    <cellStyle name="20% - Énfasis6 3" xfId="171"/>
    <cellStyle name="40% - Énfasis1" xfId="7" builtinId="31" customBuiltin="1"/>
    <cellStyle name="40% - Énfasis1 2" xfId="152"/>
    <cellStyle name="40% - Énfasis1 3" xfId="172"/>
    <cellStyle name="40% - Énfasis2" xfId="8" builtinId="35" customBuiltin="1"/>
    <cellStyle name="40% - Énfasis2 2" xfId="153"/>
    <cellStyle name="40% - Énfasis2 3" xfId="173"/>
    <cellStyle name="40% - Énfasis3" xfId="9" builtinId="39" customBuiltin="1"/>
    <cellStyle name="40% - Énfasis3 2" xfId="154"/>
    <cellStyle name="40% - Énfasis3 3" xfId="174"/>
    <cellStyle name="40% - Énfasis4" xfId="10" builtinId="43" customBuiltin="1"/>
    <cellStyle name="40% - Énfasis4 2" xfId="155"/>
    <cellStyle name="40% - Énfasis4 3" xfId="175"/>
    <cellStyle name="40% - Énfasis5" xfId="11" builtinId="47" customBuiltin="1"/>
    <cellStyle name="40% - Énfasis5 2" xfId="156"/>
    <cellStyle name="40% - Énfasis5 3" xfId="176"/>
    <cellStyle name="40% - Énfasis6" xfId="12" builtinId="51" customBuiltin="1"/>
    <cellStyle name="40% - Énfasis6 2" xfId="157"/>
    <cellStyle name="40% - Énfasis6 3" xfId="177"/>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A3 297 x 420 mm" xfId="19"/>
    <cellStyle name="A3 297 x 420 mm 10" xfId="20"/>
    <cellStyle name="A3 297 x 420 mm 11" xfId="21"/>
    <cellStyle name="A3 297 x 420 mm 12" xfId="22"/>
    <cellStyle name="A3 297 x 420 mm 13" xfId="23"/>
    <cellStyle name="A3 297 x 420 mm 14" xfId="24"/>
    <cellStyle name="A3 297 x 420 mm 15" xfId="25"/>
    <cellStyle name="A3 297 x 420 mm 16" xfId="26"/>
    <cellStyle name="A3 297 x 420 mm 17" xfId="27"/>
    <cellStyle name="A3 297 x 420 mm 18" xfId="28"/>
    <cellStyle name="A3 297 x 420 mm 2" xfId="29"/>
    <cellStyle name="A3 297 x 420 mm 2 2" xfId="30"/>
    <cellStyle name="A3 297 x 420 mm 3" xfId="31"/>
    <cellStyle name="A3 297 x 420 mm 4" xfId="32"/>
    <cellStyle name="A3 297 x 420 mm 5" xfId="33"/>
    <cellStyle name="A3 297 x 420 mm 6" xfId="34"/>
    <cellStyle name="A3 297 x 420 mm 7" xfId="35"/>
    <cellStyle name="A3 297 x 420 mm 8" xfId="36"/>
    <cellStyle name="A3 297 x 420 mm 9" xfId="37"/>
    <cellStyle name="args.style" xfId="38"/>
    <cellStyle name="args.style 2" xfId="39"/>
    <cellStyle name="Bueno" xfId="165" builtinId="26" customBuiltin="1"/>
    <cellStyle name="Calc Currency (0)" xfId="40"/>
    <cellStyle name="Calc Currency (0) 2" xfId="41"/>
    <cellStyle name="Calc Currency (0)_BBDD" xfId="42"/>
    <cellStyle name="Cálculo" xfId="43" builtinId="22" customBuiltin="1"/>
    <cellStyle name="Celda de comprobación" xfId="44" builtinId="23" customBuiltin="1"/>
    <cellStyle name="Celda vinculada" xfId="45" builtinId="24" customBuiltin="1"/>
    <cellStyle name="Comma0 - Modelo1" xfId="46"/>
    <cellStyle name="Comma0 - Modelo1 2" xfId="47"/>
    <cellStyle name="Comma0 - Style1" xfId="48"/>
    <cellStyle name="Comma0 - Style1 2" xfId="49"/>
    <cellStyle name="Comma0 - Style2" xfId="50"/>
    <cellStyle name="Comma0 - Style2 2" xfId="51"/>
    <cellStyle name="Comma1 - Modelo2" xfId="52"/>
    <cellStyle name="Comma1 - Modelo2 2" xfId="53"/>
    <cellStyle name="Comma1 - Style1" xfId="54"/>
    <cellStyle name="Comma1 - Style1 2" xfId="55"/>
    <cellStyle name="Comma1 - Style2" xfId="56"/>
    <cellStyle name="Comma1 - Style2 2" xfId="57"/>
    <cellStyle name="Copied" xfId="58"/>
    <cellStyle name="Copied 2" xfId="59"/>
    <cellStyle name="COST1" xfId="60"/>
    <cellStyle name="COST1 2" xfId="61"/>
    <cellStyle name="Encabezado 1" xfId="164" builtinId="16" customBuiltin="1"/>
    <cellStyle name="Encabezado 4" xfId="62" builtinId="19" customBuiltin="1"/>
    <cellStyle name="Énfasis1" xfId="63" builtinId="29" customBuiltin="1"/>
    <cellStyle name="Énfasis2" xfId="64" builtinId="33" customBuiltin="1"/>
    <cellStyle name="Énfasis3" xfId="65" builtinId="37" customBuiltin="1"/>
    <cellStyle name="Énfasis4" xfId="66" builtinId="41" customBuiltin="1"/>
    <cellStyle name="Énfasis5" xfId="67" builtinId="45" customBuiltin="1"/>
    <cellStyle name="Énfasis6" xfId="68" builtinId="49" customBuiltin="1"/>
    <cellStyle name="Entered" xfId="69"/>
    <cellStyle name="Entered 2" xfId="70"/>
    <cellStyle name="Entrada" xfId="71" builtinId="20" customBuiltin="1"/>
    <cellStyle name="Euro" xfId="72"/>
    <cellStyle name="Euro 2" xfId="73"/>
    <cellStyle name="Euro 3" xfId="74"/>
    <cellStyle name="Euro_BBDD" xfId="75"/>
    <cellStyle name="F3 - Estilo1" xfId="76"/>
    <cellStyle name="F5" xfId="77"/>
    <cellStyle name="F8 - Estilo2" xfId="78"/>
    <cellStyle name="Grey" xfId="79"/>
    <cellStyle name="Header1" xfId="80"/>
    <cellStyle name="Header1 2" xfId="81"/>
    <cellStyle name="Header2" xfId="82"/>
    <cellStyle name="Header2 2" xfId="83"/>
    <cellStyle name="Hipervínculo 2" xfId="84"/>
    <cellStyle name="Incorrecto" xfId="85" builtinId="27" customBuiltin="1"/>
    <cellStyle name="Input [yellow]" xfId="86"/>
    <cellStyle name="Input Cells" xfId="87"/>
    <cellStyle name="Linked Cells" xfId="88"/>
    <cellStyle name="Millares 2" xfId="89"/>
    <cellStyle name="Milliers [0]_!!!GO" xfId="90"/>
    <cellStyle name="Milliers_!!!GO" xfId="91"/>
    <cellStyle name="Monétaire [0]_!!!GO" xfId="92"/>
    <cellStyle name="Monétaire_!!!GO" xfId="93"/>
    <cellStyle name="Neutral" xfId="94" builtinId="28" customBuiltin="1"/>
    <cellStyle name="no dec" xfId="95"/>
    <cellStyle name="Normal" xfId="0" builtinId="0"/>
    <cellStyle name="Normal - Style1" xfId="96"/>
    <cellStyle name="Normal - Style1 2" xfId="97"/>
    <cellStyle name="Normal - Style1_BBDD" xfId="98"/>
    <cellStyle name="Normal 10" xfId="99"/>
    <cellStyle name="Normal 11" xfId="100"/>
    <cellStyle name="Normal 11 2" xfId="158"/>
    <cellStyle name="Normal 11 3" xfId="178"/>
    <cellStyle name="Normal 12" xfId="163"/>
    <cellStyle name="Normal 12 2" xfId="179"/>
    <cellStyle name="Normal 15" xfId="101"/>
    <cellStyle name="Normal 16" xfId="102"/>
    <cellStyle name="Normal 17" xfId="103"/>
    <cellStyle name="Normal 2" xfId="104"/>
    <cellStyle name="Normal 2 2" xfId="105"/>
    <cellStyle name="Normal 2 2 2" xfId="106"/>
    <cellStyle name="Normal 2 3" xfId="107"/>
    <cellStyle name="Normal 3" xfId="108"/>
    <cellStyle name="Normal 3 2" xfId="109"/>
    <cellStyle name="Normal 3 3" xfId="159"/>
    <cellStyle name="Normal 3 4" xfId="180"/>
    <cellStyle name="Normal 4" xfId="110"/>
    <cellStyle name="Normal 4 2" xfId="111"/>
    <cellStyle name="Normal 4 3" xfId="112"/>
    <cellStyle name="Normal 5" xfId="113"/>
    <cellStyle name="Normal 6" xfId="114"/>
    <cellStyle name="Normal 7" xfId="115"/>
    <cellStyle name="Normal 8" xfId="116"/>
    <cellStyle name="Normal 9" xfId="117"/>
    <cellStyle name="Normal 9 2" xfId="160"/>
    <cellStyle name="Normal 9 3" xfId="181"/>
    <cellStyle name="Notas" xfId="118" builtinId="10" customBuiltin="1"/>
    <cellStyle name="Notas 2" xfId="161"/>
    <cellStyle name="Notas 3" xfId="182"/>
    <cellStyle name="Œ…‹æØ‚è [0.00]_!!!GO" xfId="119"/>
    <cellStyle name="Œ…‹æØ‚è_!!!GO" xfId="120"/>
    <cellStyle name="per.style" xfId="121"/>
    <cellStyle name="Percent [2]" xfId="122"/>
    <cellStyle name="Percent [2] 2" xfId="123"/>
    <cellStyle name="Porcentaje" xfId="124" builtinId="5"/>
    <cellStyle name="Porcentaje 2" xfId="125"/>
    <cellStyle name="Porcentaje 3" xfId="162"/>
    <cellStyle name="Porcentaje 4" xfId="183"/>
    <cellStyle name="Porcentual 2" xfId="126"/>
    <cellStyle name="Porcentual 3" xfId="127"/>
    <cellStyle name="pricing" xfId="128"/>
    <cellStyle name="pricing 2" xfId="129"/>
    <cellStyle name="pricing_BBDD" xfId="130"/>
    <cellStyle name="PSChar" xfId="131"/>
    <cellStyle name="PSChar 2" xfId="132"/>
    <cellStyle name="RevList" xfId="133"/>
    <cellStyle name="RevList 2" xfId="134"/>
    <cellStyle name="RevList_BBDD" xfId="135"/>
    <cellStyle name="RM" xfId="136"/>
    <cellStyle name="Salida" xfId="137" builtinId="21" customBuiltin="1"/>
    <cellStyle name="Subtotal" xfId="138"/>
    <cellStyle name="Texto de advertencia" xfId="139" builtinId="11" customBuiltin="1"/>
    <cellStyle name="Texto explicativo" xfId="140" builtinId="53" customBuiltin="1"/>
    <cellStyle name="Título" xfId="141" builtinId="15" customBuiltin="1"/>
    <cellStyle name="Título 2" xfId="142" builtinId="17" customBuiltin="1"/>
    <cellStyle name="Título 3" xfId="143" builtinId="18" customBuiltin="1"/>
    <cellStyle name="Total" xfId="144" builtinId="25" customBuiltin="1"/>
    <cellStyle name="一般_Cargos Prepago_04102006(1)" xfId="145"/>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6"/>
      <tableStyleElement type="headerRow" dxfId="5"/>
    </tableStyle>
  </tableStyles>
  <colors>
    <mruColors>
      <color rgb="FFE6F4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8" Type="http://schemas.openxmlformats.org/officeDocument/2006/relationships/worksheet" Target="worksheets/sheet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s-PE" b="1"/>
              <a:t>Ventas de Energía por Actividad Económica 
(MW.h)</a:t>
            </a:r>
          </a:p>
        </c:rich>
      </c:tx>
      <c:layout>
        <c:manualLayout>
          <c:xMode val="edge"/>
          <c:yMode val="edge"/>
          <c:x val="0.43495763029621298"/>
          <c:y val="2.8041444944070269E-2"/>
        </c:manualLayout>
      </c:layout>
      <c:overlay val="0"/>
      <c:spPr>
        <a:noFill/>
        <a:ln w="25400">
          <a:noFill/>
        </a:ln>
      </c:spPr>
    </c:title>
    <c:autoTitleDeleted val="0"/>
    <c:view3D>
      <c:rotX val="25"/>
      <c:rotY val="30"/>
      <c:rAngAx val="0"/>
      <c:perspective val="0"/>
    </c:view3D>
    <c:floor>
      <c:thickness val="0"/>
    </c:floor>
    <c:sideWall>
      <c:thickness val="0"/>
    </c:sideWall>
    <c:backWall>
      <c:thickness val="0"/>
    </c:backWall>
    <c:plotArea>
      <c:layout>
        <c:manualLayout>
          <c:layoutTarget val="inner"/>
          <c:xMode val="edge"/>
          <c:yMode val="edge"/>
          <c:x val="0.18040543252865862"/>
          <c:y val="0.38016827146373405"/>
          <c:w val="0.72162187128843536"/>
          <c:h val="0.5560475242218853"/>
        </c:manualLayout>
      </c:layout>
      <c:pie3DChart>
        <c:varyColors val="1"/>
        <c:ser>
          <c:idx val="0"/>
          <c:order val="0"/>
          <c:explosion val="34"/>
          <c:dPt>
            <c:idx val="0"/>
            <c:bubble3D val="0"/>
            <c:explosion val="13"/>
            <c:extLst>
              <c:ext xmlns:c16="http://schemas.microsoft.com/office/drawing/2014/chart" uri="{C3380CC4-5D6E-409C-BE32-E72D297353CC}">
                <c16:uniqueId val="{00000000-EAEE-4115-BFC1-1D192A94BF01}"/>
              </c:ext>
            </c:extLst>
          </c:dPt>
          <c:dPt>
            <c:idx val="1"/>
            <c:bubble3D val="0"/>
            <c:extLst>
              <c:ext xmlns:c16="http://schemas.microsoft.com/office/drawing/2014/chart" uri="{C3380CC4-5D6E-409C-BE32-E72D297353CC}">
                <c16:uniqueId val="{00000001-EAEE-4115-BFC1-1D192A94BF01}"/>
              </c:ext>
            </c:extLst>
          </c:dPt>
          <c:dPt>
            <c:idx val="2"/>
            <c:bubble3D val="0"/>
            <c:extLst>
              <c:ext xmlns:c16="http://schemas.microsoft.com/office/drawing/2014/chart" uri="{C3380CC4-5D6E-409C-BE32-E72D297353CC}">
                <c16:uniqueId val="{00000002-EAEE-4115-BFC1-1D192A94BF01}"/>
              </c:ext>
            </c:extLst>
          </c:dPt>
          <c:dPt>
            <c:idx val="3"/>
            <c:bubble3D val="0"/>
            <c:extLst>
              <c:ext xmlns:c16="http://schemas.microsoft.com/office/drawing/2014/chart" uri="{C3380CC4-5D6E-409C-BE32-E72D297353CC}">
                <c16:uniqueId val="{00000003-EAEE-4115-BFC1-1D192A94BF01}"/>
              </c:ext>
            </c:extLst>
          </c:dPt>
          <c:dPt>
            <c:idx val="4"/>
            <c:bubble3D val="0"/>
            <c:extLst>
              <c:ext xmlns:c16="http://schemas.microsoft.com/office/drawing/2014/chart" uri="{C3380CC4-5D6E-409C-BE32-E72D297353CC}">
                <c16:uniqueId val="{00000004-EAEE-4115-BFC1-1D192A94BF01}"/>
              </c:ext>
            </c:extLst>
          </c:dPt>
          <c:dPt>
            <c:idx val="5"/>
            <c:bubble3D val="0"/>
            <c:extLst>
              <c:ext xmlns:c16="http://schemas.microsoft.com/office/drawing/2014/chart" uri="{C3380CC4-5D6E-409C-BE32-E72D297353CC}">
                <c16:uniqueId val="{00000005-EAEE-4115-BFC1-1D192A94BF01}"/>
              </c:ext>
            </c:extLst>
          </c:dPt>
          <c:dPt>
            <c:idx val="6"/>
            <c:bubble3D val="0"/>
            <c:extLst>
              <c:ext xmlns:c16="http://schemas.microsoft.com/office/drawing/2014/chart" uri="{C3380CC4-5D6E-409C-BE32-E72D297353CC}">
                <c16:uniqueId val="{00000006-EAEE-4115-BFC1-1D192A94BF01}"/>
              </c:ext>
            </c:extLst>
          </c:dPt>
          <c:dPt>
            <c:idx val="7"/>
            <c:bubble3D val="0"/>
            <c:extLst>
              <c:ext xmlns:c16="http://schemas.microsoft.com/office/drawing/2014/chart" uri="{C3380CC4-5D6E-409C-BE32-E72D297353CC}">
                <c16:uniqueId val="{00000007-EAEE-4115-BFC1-1D192A94BF01}"/>
              </c:ext>
            </c:extLst>
          </c:dPt>
          <c:dPt>
            <c:idx val="8"/>
            <c:bubble3D val="0"/>
            <c:extLst>
              <c:ext xmlns:c16="http://schemas.microsoft.com/office/drawing/2014/chart" uri="{C3380CC4-5D6E-409C-BE32-E72D297353CC}">
                <c16:uniqueId val="{00000008-EAEE-4115-BFC1-1D192A94BF01}"/>
              </c:ext>
            </c:extLst>
          </c:dPt>
          <c:dPt>
            <c:idx val="9"/>
            <c:bubble3D val="0"/>
            <c:extLst>
              <c:ext xmlns:c16="http://schemas.microsoft.com/office/drawing/2014/chart" uri="{C3380CC4-5D6E-409C-BE32-E72D297353CC}">
                <c16:uniqueId val="{00000009-EAEE-4115-BFC1-1D192A94BF01}"/>
              </c:ext>
            </c:extLst>
          </c:dPt>
          <c:dPt>
            <c:idx val="10"/>
            <c:bubble3D val="0"/>
            <c:extLst>
              <c:ext xmlns:c16="http://schemas.microsoft.com/office/drawing/2014/chart" uri="{C3380CC4-5D6E-409C-BE32-E72D297353CC}">
                <c16:uniqueId val="{0000000A-EAEE-4115-BFC1-1D192A94BF01}"/>
              </c:ext>
            </c:extLst>
          </c:dPt>
          <c:dPt>
            <c:idx val="11"/>
            <c:bubble3D val="0"/>
            <c:extLst>
              <c:ext xmlns:c16="http://schemas.microsoft.com/office/drawing/2014/chart" uri="{C3380CC4-5D6E-409C-BE32-E72D297353CC}">
                <c16:uniqueId val="{0000000B-EAEE-4115-BFC1-1D192A94BF01}"/>
              </c:ext>
            </c:extLst>
          </c:dPt>
          <c:dLbls>
            <c:dLbl>
              <c:idx val="0"/>
              <c:layout>
                <c:manualLayout>
                  <c:x val="7.4206409395246045E-2"/>
                  <c:y val="-0.10134666427753344"/>
                </c:manualLayout>
              </c:layout>
              <c:numFmt formatCode="0.0%" sourceLinked="0"/>
              <c:spPr/>
              <c:txPr>
                <a:bodyPr/>
                <a:lstStyle/>
                <a:p>
                  <a:pPr>
                    <a:defRPr/>
                  </a:pPr>
                  <a:endParaRPr lang="es-PE"/>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0-EAEE-4115-BFC1-1D192A94BF01}"/>
                </c:ext>
              </c:extLst>
            </c:dLbl>
            <c:dLbl>
              <c:idx val="1"/>
              <c:layout>
                <c:manualLayout>
                  <c:x val="8.7919671713088954E-2"/>
                  <c:y val="9.6180949596624196E-2"/>
                </c:manualLayout>
              </c:layout>
              <c:numFmt formatCode="0.0%" sourceLinked="0"/>
              <c:spPr>
                <a:noFill/>
                <a:ln w="25400">
                  <a:noFill/>
                </a:ln>
              </c:spPr>
              <c:txPr>
                <a:bodyPr/>
                <a:lstStyle/>
                <a:p>
                  <a:pPr>
                    <a:defRPr/>
                  </a:pPr>
                  <a:endParaRPr lang="es-PE"/>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EAEE-4115-BFC1-1D192A94BF01}"/>
                </c:ext>
              </c:extLst>
            </c:dLbl>
            <c:dLbl>
              <c:idx val="2"/>
              <c:layout>
                <c:manualLayout>
                  <c:x val="-6.7422657730560054E-2"/>
                  <c:y val="0.13093497890122924"/>
                </c:manualLayout>
              </c:layout>
              <c:numFmt formatCode="0.0%" sourceLinked="0"/>
              <c:spPr>
                <a:noFill/>
                <a:ln w="25400">
                  <a:noFill/>
                </a:ln>
              </c:spPr>
              <c:txPr>
                <a:bodyPr/>
                <a:lstStyle/>
                <a:p>
                  <a:pPr>
                    <a:defRPr/>
                  </a:pPr>
                  <a:endParaRPr lang="es-PE"/>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EAEE-4115-BFC1-1D192A94BF01}"/>
                </c:ext>
              </c:extLst>
            </c:dLbl>
            <c:dLbl>
              <c:idx val="3"/>
              <c:layout>
                <c:manualLayout>
                  <c:x val="-7.5645490382752409E-2"/>
                  <c:y val="-6.353021417070579E-3"/>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EAEE-4115-BFC1-1D192A94BF01}"/>
                </c:ext>
              </c:extLst>
            </c:dLbl>
            <c:dLbl>
              <c:idx val="4"/>
              <c:layout>
                <c:manualLayout>
                  <c:x val="-4.8430328890452942E-2"/>
                  <c:y val="-4.3037311751344308E-2"/>
                </c:manualLayout>
              </c:layout>
              <c:numFmt formatCode="0.0%" sourceLinked="0"/>
              <c:spPr>
                <a:noFill/>
                <a:ln w="25400">
                  <a:noFill/>
                </a:ln>
              </c:spPr>
              <c:txPr>
                <a:bodyPr/>
                <a:lstStyle/>
                <a:p>
                  <a:pPr>
                    <a:defRPr/>
                  </a:pPr>
                  <a:endParaRPr lang="es-PE"/>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EAEE-4115-BFC1-1D192A94BF01}"/>
                </c:ext>
              </c:extLst>
            </c:dLbl>
            <c:dLbl>
              <c:idx val="5"/>
              <c:layout>
                <c:manualLayout>
                  <c:x val="-0.13753448129301307"/>
                  <c:y val="-0.27856114452055442"/>
                </c:manualLayout>
              </c:layout>
              <c:numFmt formatCode="0.0%" sourceLinked="0"/>
              <c:spPr>
                <a:noFill/>
                <a:ln w="25400">
                  <a:noFill/>
                </a:ln>
              </c:spPr>
              <c:txPr>
                <a:bodyPr/>
                <a:lstStyle/>
                <a:p>
                  <a:pPr>
                    <a:defRPr/>
                  </a:pPr>
                  <a:endParaRPr lang="es-PE"/>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EAEE-4115-BFC1-1D192A94BF01}"/>
                </c:ext>
              </c:extLst>
            </c:dLbl>
            <c:dLbl>
              <c:idx val="7"/>
              <c:layout>
                <c:manualLayout>
                  <c:x val="-0.11153887823082423"/>
                  <c:y val="-0.35426732724104365"/>
                </c:manualLayout>
              </c:layout>
              <c:numFmt formatCode="0.0%" sourceLinked="0"/>
              <c:spPr>
                <a:noFill/>
                <a:ln w="25400">
                  <a:noFill/>
                </a:ln>
              </c:spPr>
              <c:txPr>
                <a:bodyPr/>
                <a:lstStyle/>
                <a:p>
                  <a:pPr>
                    <a:defRPr/>
                  </a:pPr>
                  <a:endParaRPr lang="es-PE"/>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EAEE-4115-BFC1-1D192A94BF01}"/>
                </c:ext>
              </c:extLst>
            </c:dLbl>
            <c:dLbl>
              <c:idx val="8"/>
              <c:layout>
                <c:manualLayout>
                  <c:x val="3.2084561881316018E-2"/>
                  <c:y val="-0.20523047276545314"/>
                </c:manualLayout>
              </c:layout>
              <c:numFmt formatCode="0.0%" sourceLinked="0"/>
              <c:spPr>
                <a:noFill/>
                <a:ln w="25400">
                  <a:noFill/>
                </a:ln>
              </c:spPr>
              <c:txPr>
                <a:bodyPr/>
                <a:lstStyle/>
                <a:p>
                  <a:pPr>
                    <a:defRPr/>
                  </a:pPr>
                  <a:endParaRPr lang="es-PE"/>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8-EAEE-4115-BFC1-1D192A94BF01}"/>
                </c:ext>
              </c:extLst>
            </c:dLbl>
            <c:dLbl>
              <c:idx val="9"/>
              <c:layout>
                <c:manualLayout>
                  <c:x val="7.4354066842097888E-2"/>
                  <c:y val="-0.26642100771886273"/>
                </c:manualLayout>
              </c:layout>
              <c:numFmt formatCode="0.0%" sourceLinked="0"/>
              <c:spPr>
                <a:noFill/>
                <a:ln w="25400">
                  <a:noFill/>
                </a:ln>
              </c:spPr>
              <c:txPr>
                <a:bodyPr/>
                <a:lstStyle/>
                <a:p>
                  <a:pPr>
                    <a:defRPr/>
                  </a:pPr>
                  <a:endParaRPr lang="es-PE"/>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9-EAEE-4115-BFC1-1D192A94BF01}"/>
                </c:ext>
              </c:extLst>
            </c:dLbl>
            <c:dLbl>
              <c:idx val="10"/>
              <c:layout>
                <c:manualLayout>
                  <c:x val="0.19302057214915169"/>
                  <c:y val="-0.12010596123280416"/>
                </c:manualLayout>
              </c:layout>
              <c:numFmt formatCode="0.0%" sourceLinked="0"/>
              <c:spPr>
                <a:noFill/>
                <a:ln w="25400">
                  <a:noFill/>
                </a:ln>
              </c:spPr>
              <c:txPr>
                <a:bodyPr/>
                <a:lstStyle/>
                <a:p>
                  <a:pPr>
                    <a:defRPr/>
                  </a:pPr>
                  <a:endParaRPr lang="es-PE"/>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A-EAEE-4115-BFC1-1D192A94BF01}"/>
                </c:ext>
              </c:extLst>
            </c:dLbl>
            <c:dLbl>
              <c:idx val="11"/>
              <c:layout>
                <c:manualLayout>
                  <c:x val="0.15605067522984209"/>
                  <c:y val="1.1368544129199628E-2"/>
                </c:manualLayout>
              </c:layout>
              <c:numFmt formatCode="0.0%" sourceLinked="0"/>
              <c:spPr/>
              <c:txPr>
                <a:bodyPr/>
                <a:lstStyle/>
                <a:p>
                  <a:pPr>
                    <a:defRPr/>
                  </a:pPr>
                  <a:endParaRPr lang="es-PE"/>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B-EAEE-4115-BFC1-1D192A94BF01}"/>
                </c:ext>
              </c:extLst>
            </c:dLbl>
            <c:numFmt formatCode="0.0%" sourceLinked="0"/>
            <c:spPr>
              <a:noFill/>
              <a:ln w="25400">
                <a:noFill/>
              </a:ln>
            </c:spPr>
            <c:showLegendKey val="1"/>
            <c:showVal val="1"/>
            <c:showCatName val="1"/>
            <c:showSerName val="0"/>
            <c:showPercent val="1"/>
            <c:showBubbleSize val="0"/>
            <c:separator>
</c:separator>
            <c:showLeaderLines val="1"/>
            <c:extLst>
              <c:ext xmlns:c15="http://schemas.microsoft.com/office/drawing/2012/chart" uri="{CE6537A1-D6FC-4f65-9D91-7224C49458BB}">
                <c15:layout/>
              </c:ext>
            </c:extLst>
          </c:dLbls>
          <c:cat>
            <c:strRef>
              <c:f>Ventas_Energia!$B$31:$B$42</c:f>
              <c:strCache>
                <c:ptCount val="12"/>
                <c:pt idx="0">
                  <c:v>Minería</c:v>
                </c:pt>
                <c:pt idx="1">
                  <c:v>Industria Metalúrgica</c:v>
                </c:pt>
                <c:pt idx="2">
                  <c:v>Vidrios, cauchos y plásticos</c:v>
                </c:pt>
                <c:pt idx="3">
                  <c:v>Cementos</c:v>
                </c:pt>
                <c:pt idx="4">
                  <c:v>Alimentos</c:v>
                </c:pt>
                <c:pt idx="5">
                  <c:v>Textiles</c:v>
                </c:pt>
                <c:pt idx="6">
                  <c:v>Químicos</c:v>
                </c:pt>
                <c:pt idx="7">
                  <c:v>Papel</c:v>
                </c:pt>
                <c:pt idx="8">
                  <c:v>Fundición</c:v>
                </c:pt>
                <c:pt idx="9">
                  <c:v>Bebidas</c:v>
                </c:pt>
                <c:pt idx="10">
                  <c:v>Cerámicos</c:v>
                </c:pt>
                <c:pt idx="11">
                  <c:v>Otros</c:v>
                </c:pt>
              </c:strCache>
            </c:strRef>
          </c:cat>
          <c:val>
            <c:numRef>
              <c:f>Ventas_Energia!$C$31:$C$42</c:f>
              <c:numCache>
                <c:formatCode>#,##0</c:formatCode>
                <c:ptCount val="12"/>
                <c:pt idx="0">
                  <c:v>1379885.7184289999</c:v>
                </c:pt>
                <c:pt idx="1">
                  <c:v>205134.122821</c:v>
                </c:pt>
                <c:pt idx="2">
                  <c:v>124812.017909</c:v>
                </c:pt>
                <c:pt idx="3">
                  <c:v>123597.734582</c:v>
                </c:pt>
                <c:pt idx="4">
                  <c:v>97756.39847</c:v>
                </c:pt>
                <c:pt idx="5">
                  <c:v>61271.583483000002</c:v>
                </c:pt>
                <c:pt idx="6">
                  <c:v>60268.339311000003</c:v>
                </c:pt>
                <c:pt idx="7">
                  <c:v>38561.392896999998</c:v>
                </c:pt>
                <c:pt idx="8">
                  <c:v>36338.297247000002</c:v>
                </c:pt>
                <c:pt idx="9">
                  <c:v>29286.058977000001</c:v>
                </c:pt>
                <c:pt idx="10">
                  <c:v>26140.184547000001</c:v>
                </c:pt>
                <c:pt idx="11">
                  <c:v>426017.33539000014</c:v>
                </c:pt>
              </c:numCache>
            </c:numRef>
          </c:val>
          <c:extLst>
            <c:ext xmlns:c16="http://schemas.microsoft.com/office/drawing/2014/chart" uri="{C3380CC4-5D6E-409C-BE32-E72D297353CC}">
              <c16:uniqueId val="{0000000C-EAEE-4115-BFC1-1D192A94BF0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PE"/>
    </a:p>
  </c:txPr>
  <c:printSettings>
    <c:headerFooter alignWithMargins="0"/>
    <c:pageMargins b="1" l="0.75000000000000044" r="0.75000000000000044" t="1" header="0" footer="0"/>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PE"/>
              <a:t>Evolución de los Diagramas de Carga del Mercado Libre</a:t>
            </a:r>
          </a:p>
        </c:rich>
      </c:tx>
      <c:layout>
        <c:manualLayout>
          <c:xMode val="edge"/>
          <c:yMode val="edge"/>
          <c:x val="0"/>
          <c:y val="3.2019704433497539E-2"/>
        </c:manualLayout>
      </c:layout>
      <c:overlay val="0"/>
      <c:spPr>
        <a:noFill/>
        <a:ln w="25400">
          <a:noFill/>
        </a:ln>
      </c:spPr>
    </c:title>
    <c:autoTitleDeleted val="0"/>
    <c:plotArea>
      <c:layout/>
      <c:scatterChart>
        <c:scatterStyle val="lineMarker"/>
        <c:varyColors val="0"/>
        <c:ser>
          <c:idx val="0"/>
          <c:order val="0"/>
          <c:spPr>
            <a:ln w="25400">
              <a:solidFill>
                <a:srgbClr val="999933"/>
              </a:solidFill>
              <a:prstDash val="solid"/>
            </a:ln>
          </c:spPr>
          <c:marker>
            <c:symbol val="square"/>
            <c:size val="3"/>
            <c:spPr>
              <a:noFill/>
              <a:ln w="9525">
                <a:noFill/>
              </a:ln>
            </c:spPr>
          </c:marker>
          <c:xVal>
            <c:numRef>
              <c:f>Diagrama_Promedio!$B$3:$B$98</c:f>
              <c:numCache>
                <c:formatCode>h:mm</c:formatCode>
                <c:ptCount val="96"/>
                <c:pt idx="0">
                  <c:v>38812.010416666701</c:v>
                </c:pt>
                <c:pt idx="1">
                  <c:v>38812.020833333299</c:v>
                </c:pt>
                <c:pt idx="2">
                  <c:v>38812.03125</c:v>
                </c:pt>
                <c:pt idx="3">
                  <c:v>38812.041666666701</c:v>
                </c:pt>
                <c:pt idx="4">
                  <c:v>38812.052083333299</c:v>
                </c:pt>
                <c:pt idx="5">
                  <c:v>38812.0625</c:v>
                </c:pt>
                <c:pt idx="6">
                  <c:v>38812.072916666701</c:v>
                </c:pt>
                <c:pt idx="7">
                  <c:v>38812.083333333299</c:v>
                </c:pt>
                <c:pt idx="8">
                  <c:v>38812.09375</c:v>
                </c:pt>
                <c:pt idx="9">
                  <c:v>38812.104166666701</c:v>
                </c:pt>
                <c:pt idx="10">
                  <c:v>38812.114583333299</c:v>
                </c:pt>
                <c:pt idx="11">
                  <c:v>38812.125</c:v>
                </c:pt>
                <c:pt idx="12">
                  <c:v>38812.135416666701</c:v>
                </c:pt>
                <c:pt idx="13">
                  <c:v>38812.145833333299</c:v>
                </c:pt>
                <c:pt idx="14">
                  <c:v>38812.15625</c:v>
                </c:pt>
                <c:pt idx="15">
                  <c:v>38812.166666666701</c:v>
                </c:pt>
                <c:pt idx="16">
                  <c:v>38812.177083333299</c:v>
                </c:pt>
                <c:pt idx="17">
                  <c:v>38812.1875</c:v>
                </c:pt>
                <c:pt idx="18">
                  <c:v>38812.197916666701</c:v>
                </c:pt>
                <c:pt idx="19">
                  <c:v>38812.208333333299</c:v>
                </c:pt>
                <c:pt idx="20">
                  <c:v>38812.21875</c:v>
                </c:pt>
                <c:pt idx="21">
                  <c:v>38812.229166666701</c:v>
                </c:pt>
                <c:pt idx="22">
                  <c:v>38812.239583333299</c:v>
                </c:pt>
                <c:pt idx="23">
                  <c:v>38812.25</c:v>
                </c:pt>
                <c:pt idx="24">
                  <c:v>38812.260416666701</c:v>
                </c:pt>
                <c:pt idx="25">
                  <c:v>38812.270833333299</c:v>
                </c:pt>
                <c:pt idx="26">
                  <c:v>38812.28125</c:v>
                </c:pt>
                <c:pt idx="27">
                  <c:v>38812.291666666701</c:v>
                </c:pt>
                <c:pt idx="28">
                  <c:v>38812.302083333299</c:v>
                </c:pt>
                <c:pt idx="29">
                  <c:v>38812.3125</c:v>
                </c:pt>
                <c:pt idx="30">
                  <c:v>38812.322916666701</c:v>
                </c:pt>
                <c:pt idx="31">
                  <c:v>38812.333333333299</c:v>
                </c:pt>
                <c:pt idx="32">
                  <c:v>38812.34375</c:v>
                </c:pt>
                <c:pt idx="33">
                  <c:v>38812.354166666701</c:v>
                </c:pt>
                <c:pt idx="34">
                  <c:v>38812.364583333299</c:v>
                </c:pt>
                <c:pt idx="35">
                  <c:v>38812.375</c:v>
                </c:pt>
                <c:pt idx="36">
                  <c:v>38812.385416666701</c:v>
                </c:pt>
                <c:pt idx="37">
                  <c:v>38812.395833333299</c:v>
                </c:pt>
                <c:pt idx="38">
                  <c:v>38812.40625</c:v>
                </c:pt>
                <c:pt idx="39">
                  <c:v>38812.416666666701</c:v>
                </c:pt>
                <c:pt idx="40">
                  <c:v>38812.427083333299</c:v>
                </c:pt>
                <c:pt idx="41">
                  <c:v>38812.4375</c:v>
                </c:pt>
                <c:pt idx="42">
                  <c:v>38812.447916666701</c:v>
                </c:pt>
                <c:pt idx="43">
                  <c:v>38812.458333333299</c:v>
                </c:pt>
                <c:pt idx="44">
                  <c:v>38812.46875</c:v>
                </c:pt>
                <c:pt idx="45">
                  <c:v>38812.479166666701</c:v>
                </c:pt>
                <c:pt idx="46">
                  <c:v>38812.489583333299</c:v>
                </c:pt>
                <c:pt idx="47">
                  <c:v>38812.5</c:v>
                </c:pt>
                <c:pt idx="48">
                  <c:v>38812.510416666701</c:v>
                </c:pt>
                <c:pt idx="49">
                  <c:v>38812.520833333299</c:v>
                </c:pt>
                <c:pt idx="50">
                  <c:v>38812.53125</c:v>
                </c:pt>
                <c:pt idx="51">
                  <c:v>38812.541666666701</c:v>
                </c:pt>
                <c:pt idx="52">
                  <c:v>38812.552083333299</c:v>
                </c:pt>
                <c:pt idx="53">
                  <c:v>38812.5625</c:v>
                </c:pt>
                <c:pt idx="54">
                  <c:v>38812.572916666701</c:v>
                </c:pt>
                <c:pt idx="55">
                  <c:v>38812.583333333299</c:v>
                </c:pt>
                <c:pt idx="56">
                  <c:v>38812.59375</c:v>
                </c:pt>
                <c:pt idx="57">
                  <c:v>38812.604166666701</c:v>
                </c:pt>
                <c:pt idx="58">
                  <c:v>38812.614583333299</c:v>
                </c:pt>
                <c:pt idx="59">
                  <c:v>38812.625</c:v>
                </c:pt>
                <c:pt idx="60">
                  <c:v>38812.635416666701</c:v>
                </c:pt>
                <c:pt idx="61">
                  <c:v>38812.645833333299</c:v>
                </c:pt>
                <c:pt idx="62">
                  <c:v>38812.65625</c:v>
                </c:pt>
                <c:pt idx="63">
                  <c:v>38812.666666666701</c:v>
                </c:pt>
                <c:pt idx="64">
                  <c:v>38812.677083333299</c:v>
                </c:pt>
                <c:pt idx="65">
                  <c:v>38812.6875</c:v>
                </c:pt>
                <c:pt idx="66">
                  <c:v>38812.697916666701</c:v>
                </c:pt>
                <c:pt idx="67">
                  <c:v>38812.708333333299</c:v>
                </c:pt>
                <c:pt idx="68">
                  <c:v>38812.71875</c:v>
                </c:pt>
                <c:pt idx="69">
                  <c:v>38812.729166666701</c:v>
                </c:pt>
                <c:pt idx="70">
                  <c:v>38812.739583333299</c:v>
                </c:pt>
                <c:pt idx="71">
                  <c:v>38812.75</c:v>
                </c:pt>
                <c:pt idx="72">
                  <c:v>38812.760416666701</c:v>
                </c:pt>
                <c:pt idx="73">
                  <c:v>38812.770833333299</c:v>
                </c:pt>
                <c:pt idx="74">
                  <c:v>38812.78125</c:v>
                </c:pt>
                <c:pt idx="75">
                  <c:v>38812.791666666701</c:v>
                </c:pt>
                <c:pt idx="76">
                  <c:v>38812.802083333299</c:v>
                </c:pt>
                <c:pt idx="77">
                  <c:v>38812.8125</c:v>
                </c:pt>
                <c:pt idx="78">
                  <c:v>38812.822916666701</c:v>
                </c:pt>
                <c:pt idx="79">
                  <c:v>38812.833333333299</c:v>
                </c:pt>
                <c:pt idx="80">
                  <c:v>38812.84375</c:v>
                </c:pt>
                <c:pt idx="81">
                  <c:v>38812.854166666701</c:v>
                </c:pt>
                <c:pt idx="82">
                  <c:v>38812.864583333299</c:v>
                </c:pt>
                <c:pt idx="83">
                  <c:v>38812.875</c:v>
                </c:pt>
                <c:pt idx="84">
                  <c:v>38812.885416666701</c:v>
                </c:pt>
                <c:pt idx="85">
                  <c:v>38812.895833333299</c:v>
                </c:pt>
                <c:pt idx="86">
                  <c:v>38812.90625</c:v>
                </c:pt>
                <c:pt idx="87">
                  <c:v>38812.916666666701</c:v>
                </c:pt>
                <c:pt idx="88">
                  <c:v>38812.927083333299</c:v>
                </c:pt>
                <c:pt idx="89">
                  <c:v>38812.9375</c:v>
                </c:pt>
                <c:pt idx="90">
                  <c:v>38812.947916666701</c:v>
                </c:pt>
                <c:pt idx="91">
                  <c:v>38812.958333333299</c:v>
                </c:pt>
                <c:pt idx="92">
                  <c:v>38812.96875</c:v>
                </c:pt>
                <c:pt idx="93">
                  <c:v>38812.979166666701</c:v>
                </c:pt>
                <c:pt idx="94">
                  <c:v>38812.989583333299</c:v>
                </c:pt>
                <c:pt idx="95">
                  <c:v>38813</c:v>
                </c:pt>
              </c:numCache>
            </c:numRef>
          </c:xVal>
          <c:yVal>
            <c:numLit>
              <c:formatCode>General</c:formatCode>
              <c:ptCount val="1"/>
              <c:pt idx="0">
                <c:v>0</c:v>
              </c:pt>
            </c:numLit>
          </c:yVal>
          <c:smooth val="0"/>
          <c:extLst>
            <c:ext xmlns:c16="http://schemas.microsoft.com/office/drawing/2014/chart" uri="{C3380CC4-5D6E-409C-BE32-E72D297353CC}">
              <c16:uniqueId val="{00000000-7F10-4C75-9C6E-1A9477DE8CC4}"/>
            </c:ext>
          </c:extLst>
        </c:ser>
        <c:ser>
          <c:idx val="1"/>
          <c:order val="1"/>
          <c:spPr>
            <a:ln w="25400">
              <a:solidFill>
                <a:srgbClr val="FF00FF"/>
              </a:solidFill>
              <a:prstDash val="solid"/>
            </a:ln>
          </c:spPr>
          <c:marker>
            <c:symbol val="square"/>
            <c:size val="3"/>
            <c:spPr>
              <a:noFill/>
              <a:ln w="9525">
                <a:noFill/>
              </a:ln>
            </c:spPr>
          </c:marker>
          <c:xVal>
            <c:numRef>
              <c:f>Diagrama_Promedio!$B$3:$B$98</c:f>
              <c:numCache>
                <c:formatCode>h:mm</c:formatCode>
                <c:ptCount val="96"/>
                <c:pt idx="0">
                  <c:v>38812.010416666701</c:v>
                </c:pt>
                <c:pt idx="1">
                  <c:v>38812.020833333299</c:v>
                </c:pt>
                <c:pt idx="2">
                  <c:v>38812.03125</c:v>
                </c:pt>
                <c:pt idx="3">
                  <c:v>38812.041666666701</c:v>
                </c:pt>
                <c:pt idx="4">
                  <c:v>38812.052083333299</c:v>
                </c:pt>
                <c:pt idx="5">
                  <c:v>38812.0625</c:v>
                </c:pt>
                <c:pt idx="6">
                  <c:v>38812.072916666701</c:v>
                </c:pt>
                <c:pt idx="7">
                  <c:v>38812.083333333299</c:v>
                </c:pt>
                <c:pt idx="8">
                  <c:v>38812.09375</c:v>
                </c:pt>
                <c:pt idx="9">
                  <c:v>38812.104166666701</c:v>
                </c:pt>
                <c:pt idx="10">
                  <c:v>38812.114583333299</c:v>
                </c:pt>
                <c:pt idx="11">
                  <c:v>38812.125</c:v>
                </c:pt>
                <c:pt idx="12">
                  <c:v>38812.135416666701</c:v>
                </c:pt>
                <c:pt idx="13">
                  <c:v>38812.145833333299</c:v>
                </c:pt>
                <c:pt idx="14">
                  <c:v>38812.15625</c:v>
                </c:pt>
                <c:pt idx="15">
                  <c:v>38812.166666666701</c:v>
                </c:pt>
                <c:pt idx="16">
                  <c:v>38812.177083333299</c:v>
                </c:pt>
                <c:pt idx="17">
                  <c:v>38812.1875</c:v>
                </c:pt>
                <c:pt idx="18">
                  <c:v>38812.197916666701</c:v>
                </c:pt>
                <c:pt idx="19">
                  <c:v>38812.208333333299</c:v>
                </c:pt>
                <c:pt idx="20">
                  <c:v>38812.21875</c:v>
                </c:pt>
                <c:pt idx="21">
                  <c:v>38812.229166666701</c:v>
                </c:pt>
                <c:pt idx="22">
                  <c:v>38812.239583333299</c:v>
                </c:pt>
                <c:pt idx="23">
                  <c:v>38812.25</c:v>
                </c:pt>
                <c:pt idx="24">
                  <c:v>38812.260416666701</c:v>
                </c:pt>
                <c:pt idx="25">
                  <c:v>38812.270833333299</c:v>
                </c:pt>
                <c:pt idx="26">
                  <c:v>38812.28125</c:v>
                </c:pt>
                <c:pt idx="27">
                  <c:v>38812.291666666701</c:v>
                </c:pt>
                <c:pt idx="28">
                  <c:v>38812.302083333299</c:v>
                </c:pt>
                <c:pt idx="29">
                  <c:v>38812.3125</c:v>
                </c:pt>
                <c:pt idx="30">
                  <c:v>38812.322916666701</c:v>
                </c:pt>
                <c:pt idx="31">
                  <c:v>38812.333333333299</c:v>
                </c:pt>
                <c:pt idx="32">
                  <c:v>38812.34375</c:v>
                </c:pt>
                <c:pt idx="33">
                  <c:v>38812.354166666701</c:v>
                </c:pt>
                <c:pt idx="34">
                  <c:v>38812.364583333299</c:v>
                </c:pt>
                <c:pt idx="35">
                  <c:v>38812.375</c:v>
                </c:pt>
                <c:pt idx="36">
                  <c:v>38812.385416666701</c:v>
                </c:pt>
                <c:pt idx="37">
                  <c:v>38812.395833333299</c:v>
                </c:pt>
                <c:pt idx="38">
                  <c:v>38812.40625</c:v>
                </c:pt>
                <c:pt idx="39">
                  <c:v>38812.416666666701</c:v>
                </c:pt>
                <c:pt idx="40">
                  <c:v>38812.427083333299</c:v>
                </c:pt>
                <c:pt idx="41">
                  <c:v>38812.4375</c:v>
                </c:pt>
                <c:pt idx="42">
                  <c:v>38812.447916666701</c:v>
                </c:pt>
                <c:pt idx="43">
                  <c:v>38812.458333333299</c:v>
                </c:pt>
                <c:pt idx="44">
                  <c:v>38812.46875</c:v>
                </c:pt>
                <c:pt idx="45">
                  <c:v>38812.479166666701</c:v>
                </c:pt>
                <c:pt idx="46">
                  <c:v>38812.489583333299</c:v>
                </c:pt>
                <c:pt idx="47">
                  <c:v>38812.5</c:v>
                </c:pt>
                <c:pt idx="48">
                  <c:v>38812.510416666701</c:v>
                </c:pt>
                <c:pt idx="49">
                  <c:v>38812.520833333299</c:v>
                </c:pt>
                <c:pt idx="50">
                  <c:v>38812.53125</c:v>
                </c:pt>
                <c:pt idx="51">
                  <c:v>38812.541666666701</c:v>
                </c:pt>
                <c:pt idx="52">
                  <c:v>38812.552083333299</c:v>
                </c:pt>
                <c:pt idx="53">
                  <c:v>38812.5625</c:v>
                </c:pt>
                <c:pt idx="54">
                  <c:v>38812.572916666701</c:v>
                </c:pt>
                <c:pt idx="55">
                  <c:v>38812.583333333299</c:v>
                </c:pt>
                <c:pt idx="56">
                  <c:v>38812.59375</c:v>
                </c:pt>
                <c:pt idx="57">
                  <c:v>38812.604166666701</c:v>
                </c:pt>
                <c:pt idx="58">
                  <c:v>38812.614583333299</c:v>
                </c:pt>
                <c:pt idx="59">
                  <c:v>38812.625</c:v>
                </c:pt>
                <c:pt idx="60">
                  <c:v>38812.635416666701</c:v>
                </c:pt>
                <c:pt idx="61">
                  <c:v>38812.645833333299</c:v>
                </c:pt>
                <c:pt idx="62">
                  <c:v>38812.65625</c:v>
                </c:pt>
                <c:pt idx="63">
                  <c:v>38812.666666666701</c:v>
                </c:pt>
                <c:pt idx="64">
                  <c:v>38812.677083333299</c:v>
                </c:pt>
                <c:pt idx="65">
                  <c:v>38812.6875</c:v>
                </c:pt>
                <c:pt idx="66">
                  <c:v>38812.697916666701</c:v>
                </c:pt>
                <c:pt idx="67">
                  <c:v>38812.708333333299</c:v>
                </c:pt>
                <c:pt idx="68">
                  <c:v>38812.71875</c:v>
                </c:pt>
                <c:pt idx="69">
                  <c:v>38812.729166666701</c:v>
                </c:pt>
                <c:pt idx="70">
                  <c:v>38812.739583333299</c:v>
                </c:pt>
                <c:pt idx="71">
                  <c:v>38812.75</c:v>
                </c:pt>
                <c:pt idx="72">
                  <c:v>38812.760416666701</c:v>
                </c:pt>
                <c:pt idx="73">
                  <c:v>38812.770833333299</c:v>
                </c:pt>
                <c:pt idx="74">
                  <c:v>38812.78125</c:v>
                </c:pt>
                <c:pt idx="75">
                  <c:v>38812.791666666701</c:v>
                </c:pt>
                <c:pt idx="76">
                  <c:v>38812.802083333299</c:v>
                </c:pt>
                <c:pt idx="77">
                  <c:v>38812.8125</c:v>
                </c:pt>
                <c:pt idx="78">
                  <c:v>38812.822916666701</c:v>
                </c:pt>
                <c:pt idx="79">
                  <c:v>38812.833333333299</c:v>
                </c:pt>
                <c:pt idx="80">
                  <c:v>38812.84375</c:v>
                </c:pt>
                <c:pt idx="81">
                  <c:v>38812.854166666701</c:v>
                </c:pt>
                <c:pt idx="82">
                  <c:v>38812.864583333299</c:v>
                </c:pt>
                <c:pt idx="83">
                  <c:v>38812.875</c:v>
                </c:pt>
                <c:pt idx="84">
                  <c:v>38812.885416666701</c:v>
                </c:pt>
                <c:pt idx="85">
                  <c:v>38812.895833333299</c:v>
                </c:pt>
                <c:pt idx="86">
                  <c:v>38812.90625</c:v>
                </c:pt>
                <c:pt idx="87">
                  <c:v>38812.916666666701</c:v>
                </c:pt>
                <c:pt idx="88">
                  <c:v>38812.927083333299</c:v>
                </c:pt>
                <c:pt idx="89">
                  <c:v>38812.9375</c:v>
                </c:pt>
                <c:pt idx="90">
                  <c:v>38812.947916666701</c:v>
                </c:pt>
                <c:pt idx="91">
                  <c:v>38812.958333333299</c:v>
                </c:pt>
                <c:pt idx="92">
                  <c:v>38812.96875</c:v>
                </c:pt>
                <c:pt idx="93">
                  <c:v>38812.979166666701</c:v>
                </c:pt>
                <c:pt idx="94">
                  <c:v>38812.989583333299</c:v>
                </c:pt>
                <c:pt idx="95">
                  <c:v>38813</c:v>
                </c:pt>
              </c:numCache>
            </c:numRef>
          </c:xVal>
          <c:yVal>
            <c:numLit>
              <c:formatCode>General</c:formatCode>
              <c:ptCount val="1"/>
              <c:pt idx="0">
                <c:v>0</c:v>
              </c:pt>
            </c:numLit>
          </c:yVal>
          <c:smooth val="0"/>
          <c:extLst>
            <c:ext xmlns:c16="http://schemas.microsoft.com/office/drawing/2014/chart" uri="{C3380CC4-5D6E-409C-BE32-E72D297353CC}">
              <c16:uniqueId val="{00000001-7F10-4C75-9C6E-1A9477DE8CC4}"/>
            </c:ext>
          </c:extLst>
        </c:ser>
        <c:ser>
          <c:idx val="2"/>
          <c:order val="2"/>
          <c:spPr>
            <a:ln w="25400">
              <a:solidFill>
                <a:srgbClr val="3366FF"/>
              </a:solidFill>
              <a:prstDash val="solid"/>
            </a:ln>
          </c:spPr>
          <c:marker>
            <c:symbol val="square"/>
            <c:size val="3"/>
            <c:spPr>
              <a:noFill/>
              <a:ln w="9525">
                <a:noFill/>
              </a:ln>
            </c:spPr>
          </c:marker>
          <c:xVal>
            <c:numRef>
              <c:f>Diagrama_Promedio!$B$3:$B$98</c:f>
              <c:numCache>
                <c:formatCode>h:mm</c:formatCode>
                <c:ptCount val="96"/>
                <c:pt idx="0">
                  <c:v>38812.010416666701</c:v>
                </c:pt>
                <c:pt idx="1">
                  <c:v>38812.020833333299</c:v>
                </c:pt>
                <c:pt idx="2">
                  <c:v>38812.03125</c:v>
                </c:pt>
                <c:pt idx="3">
                  <c:v>38812.041666666701</c:v>
                </c:pt>
                <c:pt idx="4">
                  <c:v>38812.052083333299</c:v>
                </c:pt>
                <c:pt idx="5">
                  <c:v>38812.0625</c:v>
                </c:pt>
                <c:pt idx="6">
                  <c:v>38812.072916666701</c:v>
                </c:pt>
                <c:pt idx="7">
                  <c:v>38812.083333333299</c:v>
                </c:pt>
                <c:pt idx="8">
                  <c:v>38812.09375</c:v>
                </c:pt>
                <c:pt idx="9">
                  <c:v>38812.104166666701</c:v>
                </c:pt>
                <c:pt idx="10">
                  <c:v>38812.114583333299</c:v>
                </c:pt>
                <c:pt idx="11">
                  <c:v>38812.125</c:v>
                </c:pt>
                <c:pt idx="12">
                  <c:v>38812.135416666701</c:v>
                </c:pt>
                <c:pt idx="13">
                  <c:v>38812.145833333299</c:v>
                </c:pt>
                <c:pt idx="14">
                  <c:v>38812.15625</c:v>
                </c:pt>
                <c:pt idx="15">
                  <c:v>38812.166666666701</c:v>
                </c:pt>
                <c:pt idx="16">
                  <c:v>38812.177083333299</c:v>
                </c:pt>
                <c:pt idx="17">
                  <c:v>38812.1875</c:v>
                </c:pt>
                <c:pt idx="18">
                  <c:v>38812.197916666701</c:v>
                </c:pt>
                <c:pt idx="19">
                  <c:v>38812.208333333299</c:v>
                </c:pt>
                <c:pt idx="20">
                  <c:v>38812.21875</c:v>
                </c:pt>
                <c:pt idx="21">
                  <c:v>38812.229166666701</c:v>
                </c:pt>
                <c:pt idx="22">
                  <c:v>38812.239583333299</c:v>
                </c:pt>
                <c:pt idx="23">
                  <c:v>38812.25</c:v>
                </c:pt>
                <c:pt idx="24">
                  <c:v>38812.260416666701</c:v>
                </c:pt>
                <c:pt idx="25">
                  <c:v>38812.270833333299</c:v>
                </c:pt>
                <c:pt idx="26">
                  <c:v>38812.28125</c:v>
                </c:pt>
                <c:pt idx="27">
                  <c:v>38812.291666666701</c:v>
                </c:pt>
                <c:pt idx="28">
                  <c:v>38812.302083333299</c:v>
                </c:pt>
                <c:pt idx="29">
                  <c:v>38812.3125</c:v>
                </c:pt>
                <c:pt idx="30">
                  <c:v>38812.322916666701</c:v>
                </c:pt>
                <c:pt idx="31">
                  <c:v>38812.333333333299</c:v>
                </c:pt>
                <c:pt idx="32">
                  <c:v>38812.34375</c:v>
                </c:pt>
                <c:pt idx="33">
                  <c:v>38812.354166666701</c:v>
                </c:pt>
                <c:pt idx="34">
                  <c:v>38812.364583333299</c:v>
                </c:pt>
                <c:pt idx="35">
                  <c:v>38812.375</c:v>
                </c:pt>
                <c:pt idx="36">
                  <c:v>38812.385416666701</c:v>
                </c:pt>
                <c:pt idx="37">
                  <c:v>38812.395833333299</c:v>
                </c:pt>
                <c:pt idx="38">
                  <c:v>38812.40625</c:v>
                </c:pt>
                <c:pt idx="39">
                  <c:v>38812.416666666701</c:v>
                </c:pt>
                <c:pt idx="40">
                  <c:v>38812.427083333299</c:v>
                </c:pt>
                <c:pt idx="41">
                  <c:v>38812.4375</c:v>
                </c:pt>
                <c:pt idx="42">
                  <c:v>38812.447916666701</c:v>
                </c:pt>
                <c:pt idx="43">
                  <c:v>38812.458333333299</c:v>
                </c:pt>
                <c:pt idx="44">
                  <c:v>38812.46875</c:v>
                </c:pt>
                <c:pt idx="45">
                  <c:v>38812.479166666701</c:v>
                </c:pt>
                <c:pt idx="46">
                  <c:v>38812.489583333299</c:v>
                </c:pt>
                <c:pt idx="47">
                  <c:v>38812.5</c:v>
                </c:pt>
                <c:pt idx="48">
                  <c:v>38812.510416666701</c:v>
                </c:pt>
                <c:pt idx="49">
                  <c:v>38812.520833333299</c:v>
                </c:pt>
                <c:pt idx="50">
                  <c:v>38812.53125</c:v>
                </c:pt>
                <c:pt idx="51">
                  <c:v>38812.541666666701</c:v>
                </c:pt>
                <c:pt idx="52">
                  <c:v>38812.552083333299</c:v>
                </c:pt>
                <c:pt idx="53">
                  <c:v>38812.5625</c:v>
                </c:pt>
                <c:pt idx="54">
                  <c:v>38812.572916666701</c:v>
                </c:pt>
                <c:pt idx="55">
                  <c:v>38812.583333333299</c:v>
                </c:pt>
                <c:pt idx="56">
                  <c:v>38812.59375</c:v>
                </c:pt>
                <c:pt idx="57">
                  <c:v>38812.604166666701</c:v>
                </c:pt>
                <c:pt idx="58">
                  <c:v>38812.614583333299</c:v>
                </c:pt>
                <c:pt idx="59">
                  <c:v>38812.625</c:v>
                </c:pt>
                <c:pt idx="60">
                  <c:v>38812.635416666701</c:v>
                </c:pt>
                <c:pt idx="61">
                  <c:v>38812.645833333299</c:v>
                </c:pt>
                <c:pt idx="62">
                  <c:v>38812.65625</c:v>
                </c:pt>
                <c:pt idx="63">
                  <c:v>38812.666666666701</c:v>
                </c:pt>
                <c:pt idx="64">
                  <c:v>38812.677083333299</c:v>
                </c:pt>
                <c:pt idx="65">
                  <c:v>38812.6875</c:v>
                </c:pt>
                <c:pt idx="66">
                  <c:v>38812.697916666701</c:v>
                </c:pt>
                <c:pt idx="67">
                  <c:v>38812.708333333299</c:v>
                </c:pt>
                <c:pt idx="68">
                  <c:v>38812.71875</c:v>
                </c:pt>
                <c:pt idx="69">
                  <c:v>38812.729166666701</c:v>
                </c:pt>
                <c:pt idx="70">
                  <c:v>38812.739583333299</c:v>
                </c:pt>
                <c:pt idx="71">
                  <c:v>38812.75</c:v>
                </c:pt>
                <c:pt idx="72">
                  <c:v>38812.760416666701</c:v>
                </c:pt>
                <c:pt idx="73">
                  <c:v>38812.770833333299</c:v>
                </c:pt>
                <c:pt idx="74">
                  <c:v>38812.78125</c:v>
                </c:pt>
                <c:pt idx="75">
                  <c:v>38812.791666666701</c:v>
                </c:pt>
                <c:pt idx="76">
                  <c:v>38812.802083333299</c:v>
                </c:pt>
                <c:pt idx="77">
                  <c:v>38812.8125</c:v>
                </c:pt>
                <c:pt idx="78">
                  <c:v>38812.822916666701</c:v>
                </c:pt>
                <c:pt idx="79">
                  <c:v>38812.833333333299</c:v>
                </c:pt>
                <c:pt idx="80">
                  <c:v>38812.84375</c:v>
                </c:pt>
                <c:pt idx="81">
                  <c:v>38812.854166666701</c:v>
                </c:pt>
                <c:pt idx="82">
                  <c:v>38812.864583333299</c:v>
                </c:pt>
                <c:pt idx="83">
                  <c:v>38812.875</c:v>
                </c:pt>
                <c:pt idx="84">
                  <c:v>38812.885416666701</c:v>
                </c:pt>
                <c:pt idx="85">
                  <c:v>38812.895833333299</c:v>
                </c:pt>
                <c:pt idx="86">
                  <c:v>38812.90625</c:v>
                </c:pt>
                <c:pt idx="87">
                  <c:v>38812.916666666701</c:v>
                </c:pt>
                <c:pt idx="88">
                  <c:v>38812.927083333299</c:v>
                </c:pt>
                <c:pt idx="89">
                  <c:v>38812.9375</c:v>
                </c:pt>
                <c:pt idx="90">
                  <c:v>38812.947916666701</c:v>
                </c:pt>
                <c:pt idx="91">
                  <c:v>38812.958333333299</c:v>
                </c:pt>
                <c:pt idx="92">
                  <c:v>38812.96875</c:v>
                </c:pt>
                <c:pt idx="93">
                  <c:v>38812.979166666701</c:v>
                </c:pt>
                <c:pt idx="94">
                  <c:v>38812.989583333299</c:v>
                </c:pt>
                <c:pt idx="95">
                  <c:v>38813</c:v>
                </c:pt>
              </c:numCache>
            </c:numRef>
          </c:xVal>
          <c:yVal>
            <c:numLit>
              <c:formatCode>General</c:formatCode>
              <c:ptCount val="1"/>
              <c:pt idx="0">
                <c:v>0</c:v>
              </c:pt>
            </c:numLit>
          </c:yVal>
          <c:smooth val="0"/>
          <c:extLst>
            <c:ext xmlns:c16="http://schemas.microsoft.com/office/drawing/2014/chart" uri="{C3380CC4-5D6E-409C-BE32-E72D297353CC}">
              <c16:uniqueId val="{00000002-7F10-4C75-9C6E-1A9477DE8CC4}"/>
            </c:ext>
          </c:extLst>
        </c:ser>
        <c:ser>
          <c:idx val="3"/>
          <c:order val="3"/>
          <c:spPr>
            <a:ln w="25400">
              <a:solidFill>
                <a:srgbClr val="FF0000"/>
              </a:solidFill>
              <a:prstDash val="solid"/>
            </a:ln>
          </c:spPr>
          <c:marker>
            <c:symbol val="square"/>
            <c:size val="3"/>
            <c:spPr>
              <a:noFill/>
              <a:ln w="9525">
                <a:noFill/>
              </a:ln>
            </c:spPr>
          </c:marker>
          <c:xVal>
            <c:numRef>
              <c:f>Diagrama_Promedio!$B$3:$B$98</c:f>
              <c:numCache>
                <c:formatCode>h:mm</c:formatCode>
                <c:ptCount val="96"/>
                <c:pt idx="0">
                  <c:v>38812.010416666701</c:v>
                </c:pt>
                <c:pt idx="1">
                  <c:v>38812.020833333299</c:v>
                </c:pt>
                <c:pt idx="2">
                  <c:v>38812.03125</c:v>
                </c:pt>
                <c:pt idx="3">
                  <c:v>38812.041666666701</c:v>
                </c:pt>
                <c:pt idx="4">
                  <c:v>38812.052083333299</c:v>
                </c:pt>
                <c:pt idx="5">
                  <c:v>38812.0625</c:v>
                </c:pt>
                <c:pt idx="6">
                  <c:v>38812.072916666701</c:v>
                </c:pt>
                <c:pt idx="7">
                  <c:v>38812.083333333299</c:v>
                </c:pt>
                <c:pt idx="8">
                  <c:v>38812.09375</c:v>
                </c:pt>
                <c:pt idx="9">
                  <c:v>38812.104166666701</c:v>
                </c:pt>
                <c:pt idx="10">
                  <c:v>38812.114583333299</c:v>
                </c:pt>
                <c:pt idx="11">
                  <c:v>38812.125</c:v>
                </c:pt>
                <c:pt idx="12">
                  <c:v>38812.135416666701</c:v>
                </c:pt>
                <c:pt idx="13">
                  <c:v>38812.145833333299</c:v>
                </c:pt>
                <c:pt idx="14">
                  <c:v>38812.15625</c:v>
                </c:pt>
                <c:pt idx="15">
                  <c:v>38812.166666666701</c:v>
                </c:pt>
                <c:pt idx="16">
                  <c:v>38812.177083333299</c:v>
                </c:pt>
                <c:pt idx="17">
                  <c:v>38812.1875</c:v>
                </c:pt>
                <c:pt idx="18">
                  <c:v>38812.197916666701</c:v>
                </c:pt>
                <c:pt idx="19">
                  <c:v>38812.208333333299</c:v>
                </c:pt>
                <c:pt idx="20">
                  <c:v>38812.21875</c:v>
                </c:pt>
                <c:pt idx="21">
                  <c:v>38812.229166666701</c:v>
                </c:pt>
                <c:pt idx="22">
                  <c:v>38812.239583333299</c:v>
                </c:pt>
                <c:pt idx="23">
                  <c:v>38812.25</c:v>
                </c:pt>
                <c:pt idx="24">
                  <c:v>38812.260416666701</c:v>
                </c:pt>
                <c:pt idx="25">
                  <c:v>38812.270833333299</c:v>
                </c:pt>
                <c:pt idx="26">
                  <c:v>38812.28125</c:v>
                </c:pt>
                <c:pt idx="27">
                  <c:v>38812.291666666701</c:v>
                </c:pt>
                <c:pt idx="28">
                  <c:v>38812.302083333299</c:v>
                </c:pt>
                <c:pt idx="29">
                  <c:v>38812.3125</c:v>
                </c:pt>
                <c:pt idx="30">
                  <c:v>38812.322916666701</c:v>
                </c:pt>
                <c:pt idx="31">
                  <c:v>38812.333333333299</c:v>
                </c:pt>
                <c:pt idx="32">
                  <c:v>38812.34375</c:v>
                </c:pt>
                <c:pt idx="33">
                  <c:v>38812.354166666701</c:v>
                </c:pt>
                <c:pt idx="34">
                  <c:v>38812.364583333299</c:v>
                </c:pt>
                <c:pt idx="35">
                  <c:v>38812.375</c:v>
                </c:pt>
                <c:pt idx="36">
                  <c:v>38812.385416666701</c:v>
                </c:pt>
                <c:pt idx="37">
                  <c:v>38812.395833333299</c:v>
                </c:pt>
                <c:pt idx="38">
                  <c:v>38812.40625</c:v>
                </c:pt>
                <c:pt idx="39">
                  <c:v>38812.416666666701</c:v>
                </c:pt>
                <c:pt idx="40">
                  <c:v>38812.427083333299</c:v>
                </c:pt>
                <c:pt idx="41">
                  <c:v>38812.4375</c:v>
                </c:pt>
                <c:pt idx="42">
                  <c:v>38812.447916666701</c:v>
                </c:pt>
                <c:pt idx="43">
                  <c:v>38812.458333333299</c:v>
                </c:pt>
                <c:pt idx="44">
                  <c:v>38812.46875</c:v>
                </c:pt>
                <c:pt idx="45">
                  <c:v>38812.479166666701</c:v>
                </c:pt>
                <c:pt idx="46">
                  <c:v>38812.489583333299</c:v>
                </c:pt>
                <c:pt idx="47">
                  <c:v>38812.5</c:v>
                </c:pt>
                <c:pt idx="48">
                  <c:v>38812.510416666701</c:v>
                </c:pt>
                <c:pt idx="49">
                  <c:v>38812.520833333299</c:v>
                </c:pt>
                <c:pt idx="50">
                  <c:v>38812.53125</c:v>
                </c:pt>
                <c:pt idx="51">
                  <c:v>38812.541666666701</c:v>
                </c:pt>
                <c:pt idx="52">
                  <c:v>38812.552083333299</c:v>
                </c:pt>
                <c:pt idx="53">
                  <c:v>38812.5625</c:v>
                </c:pt>
                <c:pt idx="54">
                  <c:v>38812.572916666701</c:v>
                </c:pt>
                <c:pt idx="55">
                  <c:v>38812.583333333299</c:v>
                </c:pt>
                <c:pt idx="56">
                  <c:v>38812.59375</c:v>
                </c:pt>
                <c:pt idx="57">
                  <c:v>38812.604166666701</c:v>
                </c:pt>
                <c:pt idx="58">
                  <c:v>38812.614583333299</c:v>
                </c:pt>
                <c:pt idx="59">
                  <c:v>38812.625</c:v>
                </c:pt>
                <c:pt idx="60">
                  <c:v>38812.635416666701</c:v>
                </c:pt>
                <c:pt idx="61">
                  <c:v>38812.645833333299</c:v>
                </c:pt>
                <c:pt idx="62">
                  <c:v>38812.65625</c:v>
                </c:pt>
                <c:pt idx="63">
                  <c:v>38812.666666666701</c:v>
                </c:pt>
                <c:pt idx="64">
                  <c:v>38812.677083333299</c:v>
                </c:pt>
                <c:pt idx="65">
                  <c:v>38812.6875</c:v>
                </c:pt>
                <c:pt idx="66">
                  <c:v>38812.697916666701</c:v>
                </c:pt>
                <c:pt idx="67">
                  <c:v>38812.708333333299</c:v>
                </c:pt>
                <c:pt idx="68">
                  <c:v>38812.71875</c:v>
                </c:pt>
                <c:pt idx="69">
                  <c:v>38812.729166666701</c:v>
                </c:pt>
                <c:pt idx="70">
                  <c:v>38812.739583333299</c:v>
                </c:pt>
                <c:pt idx="71">
                  <c:v>38812.75</c:v>
                </c:pt>
                <c:pt idx="72">
                  <c:v>38812.760416666701</c:v>
                </c:pt>
                <c:pt idx="73">
                  <c:v>38812.770833333299</c:v>
                </c:pt>
                <c:pt idx="74">
                  <c:v>38812.78125</c:v>
                </c:pt>
                <c:pt idx="75">
                  <c:v>38812.791666666701</c:v>
                </c:pt>
                <c:pt idx="76">
                  <c:v>38812.802083333299</c:v>
                </c:pt>
                <c:pt idx="77">
                  <c:v>38812.8125</c:v>
                </c:pt>
                <c:pt idx="78">
                  <c:v>38812.822916666701</c:v>
                </c:pt>
                <c:pt idx="79">
                  <c:v>38812.833333333299</c:v>
                </c:pt>
                <c:pt idx="80">
                  <c:v>38812.84375</c:v>
                </c:pt>
                <c:pt idx="81">
                  <c:v>38812.854166666701</c:v>
                </c:pt>
                <c:pt idx="82">
                  <c:v>38812.864583333299</c:v>
                </c:pt>
                <c:pt idx="83">
                  <c:v>38812.875</c:v>
                </c:pt>
                <c:pt idx="84">
                  <c:v>38812.885416666701</c:v>
                </c:pt>
                <c:pt idx="85">
                  <c:v>38812.895833333299</c:v>
                </c:pt>
                <c:pt idx="86">
                  <c:v>38812.90625</c:v>
                </c:pt>
                <c:pt idx="87">
                  <c:v>38812.916666666701</c:v>
                </c:pt>
                <c:pt idx="88">
                  <c:v>38812.927083333299</c:v>
                </c:pt>
                <c:pt idx="89">
                  <c:v>38812.9375</c:v>
                </c:pt>
                <c:pt idx="90">
                  <c:v>38812.947916666701</c:v>
                </c:pt>
                <c:pt idx="91">
                  <c:v>38812.958333333299</c:v>
                </c:pt>
                <c:pt idx="92">
                  <c:v>38812.96875</c:v>
                </c:pt>
                <c:pt idx="93">
                  <c:v>38812.979166666701</c:v>
                </c:pt>
                <c:pt idx="94">
                  <c:v>38812.989583333299</c:v>
                </c:pt>
                <c:pt idx="95">
                  <c:v>38813</c:v>
                </c:pt>
              </c:numCache>
            </c:numRef>
          </c:xVal>
          <c:yVal>
            <c:numLit>
              <c:formatCode>General</c:formatCode>
              <c:ptCount val="1"/>
              <c:pt idx="0">
                <c:v>0</c:v>
              </c:pt>
            </c:numLit>
          </c:yVal>
          <c:smooth val="0"/>
          <c:extLst>
            <c:ext xmlns:c16="http://schemas.microsoft.com/office/drawing/2014/chart" uri="{C3380CC4-5D6E-409C-BE32-E72D297353CC}">
              <c16:uniqueId val="{00000003-7F10-4C75-9C6E-1A9477DE8CC4}"/>
            </c:ext>
          </c:extLst>
        </c:ser>
        <c:ser>
          <c:idx val="4"/>
          <c:order val="4"/>
          <c:spPr>
            <a:ln w="25400">
              <a:solidFill>
                <a:srgbClr val="336666"/>
              </a:solidFill>
              <a:prstDash val="solid"/>
            </a:ln>
          </c:spPr>
          <c:marker>
            <c:symbol val="square"/>
            <c:size val="3"/>
            <c:spPr>
              <a:noFill/>
              <a:ln w="9525">
                <a:noFill/>
              </a:ln>
            </c:spPr>
          </c:marker>
          <c:xVal>
            <c:numRef>
              <c:f>Diagrama_Promedio!$B$3:$B$98</c:f>
              <c:numCache>
                <c:formatCode>h:mm</c:formatCode>
                <c:ptCount val="96"/>
                <c:pt idx="0">
                  <c:v>38812.010416666701</c:v>
                </c:pt>
                <c:pt idx="1">
                  <c:v>38812.020833333299</c:v>
                </c:pt>
                <c:pt idx="2">
                  <c:v>38812.03125</c:v>
                </c:pt>
                <c:pt idx="3">
                  <c:v>38812.041666666701</c:v>
                </c:pt>
                <c:pt idx="4">
                  <c:v>38812.052083333299</c:v>
                </c:pt>
                <c:pt idx="5">
                  <c:v>38812.0625</c:v>
                </c:pt>
                <c:pt idx="6">
                  <c:v>38812.072916666701</c:v>
                </c:pt>
                <c:pt idx="7">
                  <c:v>38812.083333333299</c:v>
                </c:pt>
                <c:pt idx="8">
                  <c:v>38812.09375</c:v>
                </c:pt>
                <c:pt idx="9">
                  <c:v>38812.104166666701</c:v>
                </c:pt>
                <c:pt idx="10">
                  <c:v>38812.114583333299</c:v>
                </c:pt>
                <c:pt idx="11">
                  <c:v>38812.125</c:v>
                </c:pt>
                <c:pt idx="12">
                  <c:v>38812.135416666701</c:v>
                </c:pt>
                <c:pt idx="13">
                  <c:v>38812.145833333299</c:v>
                </c:pt>
                <c:pt idx="14">
                  <c:v>38812.15625</c:v>
                </c:pt>
                <c:pt idx="15">
                  <c:v>38812.166666666701</c:v>
                </c:pt>
                <c:pt idx="16">
                  <c:v>38812.177083333299</c:v>
                </c:pt>
                <c:pt idx="17">
                  <c:v>38812.1875</c:v>
                </c:pt>
                <c:pt idx="18">
                  <c:v>38812.197916666701</c:v>
                </c:pt>
                <c:pt idx="19">
                  <c:v>38812.208333333299</c:v>
                </c:pt>
                <c:pt idx="20">
                  <c:v>38812.21875</c:v>
                </c:pt>
                <c:pt idx="21">
                  <c:v>38812.229166666701</c:v>
                </c:pt>
                <c:pt idx="22">
                  <c:v>38812.239583333299</c:v>
                </c:pt>
                <c:pt idx="23">
                  <c:v>38812.25</c:v>
                </c:pt>
                <c:pt idx="24">
                  <c:v>38812.260416666701</c:v>
                </c:pt>
                <c:pt idx="25">
                  <c:v>38812.270833333299</c:v>
                </c:pt>
                <c:pt idx="26">
                  <c:v>38812.28125</c:v>
                </c:pt>
                <c:pt idx="27">
                  <c:v>38812.291666666701</c:v>
                </c:pt>
                <c:pt idx="28">
                  <c:v>38812.302083333299</c:v>
                </c:pt>
                <c:pt idx="29">
                  <c:v>38812.3125</c:v>
                </c:pt>
                <c:pt idx="30">
                  <c:v>38812.322916666701</c:v>
                </c:pt>
                <c:pt idx="31">
                  <c:v>38812.333333333299</c:v>
                </c:pt>
                <c:pt idx="32">
                  <c:v>38812.34375</c:v>
                </c:pt>
                <c:pt idx="33">
                  <c:v>38812.354166666701</c:v>
                </c:pt>
                <c:pt idx="34">
                  <c:v>38812.364583333299</c:v>
                </c:pt>
                <c:pt idx="35">
                  <c:v>38812.375</c:v>
                </c:pt>
                <c:pt idx="36">
                  <c:v>38812.385416666701</c:v>
                </c:pt>
                <c:pt idx="37">
                  <c:v>38812.395833333299</c:v>
                </c:pt>
                <c:pt idx="38">
                  <c:v>38812.40625</c:v>
                </c:pt>
                <c:pt idx="39">
                  <c:v>38812.416666666701</c:v>
                </c:pt>
                <c:pt idx="40">
                  <c:v>38812.427083333299</c:v>
                </c:pt>
                <c:pt idx="41">
                  <c:v>38812.4375</c:v>
                </c:pt>
                <c:pt idx="42">
                  <c:v>38812.447916666701</c:v>
                </c:pt>
                <c:pt idx="43">
                  <c:v>38812.458333333299</c:v>
                </c:pt>
                <c:pt idx="44">
                  <c:v>38812.46875</c:v>
                </c:pt>
                <c:pt idx="45">
                  <c:v>38812.479166666701</c:v>
                </c:pt>
                <c:pt idx="46">
                  <c:v>38812.489583333299</c:v>
                </c:pt>
                <c:pt idx="47">
                  <c:v>38812.5</c:v>
                </c:pt>
                <c:pt idx="48">
                  <c:v>38812.510416666701</c:v>
                </c:pt>
                <c:pt idx="49">
                  <c:v>38812.520833333299</c:v>
                </c:pt>
                <c:pt idx="50">
                  <c:v>38812.53125</c:v>
                </c:pt>
                <c:pt idx="51">
                  <c:v>38812.541666666701</c:v>
                </c:pt>
                <c:pt idx="52">
                  <c:v>38812.552083333299</c:v>
                </c:pt>
                <c:pt idx="53">
                  <c:v>38812.5625</c:v>
                </c:pt>
                <c:pt idx="54">
                  <c:v>38812.572916666701</c:v>
                </c:pt>
                <c:pt idx="55">
                  <c:v>38812.583333333299</c:v>
                </c:pt>
                <c:pt idx="56">
                  <c:v>38812.59375</c:v>
                </c:pt>
                <c:pt idx="57">
                  <c:v>38812.604166666701</c:v>
                </c:pt>
                <c:pt idx="58">
                  <c:v>38812.614583333299</c:v>
                </c:pt>
                <c:pt idx="59">
                  <c:v>38812.625</c:v>
                </c:pt>
                <c:pt idx="60">
                  <c:v>38812.635416666701</c:v>
                </c:pt>
                <c:pt idx="61">
                  <c:v>38812.645833333299</c:v>
                </c:pt>
                <c:pt idx="62">
                  <c:v>38812.65625</c:v>
                </c:pt>
                <c:pt idx="63">
                  <c:v>38812.666666666701</c:v>
                </c:pt>
                <c:pt idx="64">
                  <c:v>38812.677083333299</c:v>
                </c:pt>
                <c:pt idx="65">
                  <c:v>38812.6875</c:v>
                </c:pt>
                <c:pt idx="66">
                  <c:v>38812.697916666701</c:v>
                </c:pt>
                <c:pt idx="67">
                  <c:v>38812.708333333299</c:v>
                </c:pt>
                <c:pt idx="68">
                  <c:v>38812.71875</c:v>
                </c:pt>
                <c:pt idx="69">
                  <c:v>38812.729166666701</c:v>
                </c:pt>
                <c:pt idx="70">
                  <c:v>38812.739583333299</c:v>
                </c:pt>
                <c:pt idx="71">
                  <c:v>38812.75</c:v>
                </c:pt>
                <c:pt idx="72">
                  <c:v>38812.760416666701</c:v>
                </c:pt>
                <c:pt idx="73">
                  <c:v>38812.770833333299</c:v>
                </c:pt>
                <c:pt idx="74">
                  <c:v>38812.78125</c:v>
                </c:pt>
                <c:pt idx="75">
                  <c:v>38812.791666666701</c:v>
                </c:pt>
                <c:pt idx="76">
                  <c:v>38812.802083333299</c:v>
                </c:pt>
                <c:pt idx="77">
                  <c:v>38812.8125</c:v>
                </c:pt>
                <c:pt idx="78">
                  <c:v>38812.822916666701</c:v>
                </c:pt>
                <c:pt idx="79">
                  <c:v>38812.833333333299</c:v>
                </c:pt>
                <c:pt idx="80">
                  <c:v>38812.84375</c:v>
                </c:pt>
                <c:pt idx="81">
                  <c:v>38812.854166666701</c:v>
                </c:pt>
                <c:pt idx="82">
                  <c:v>38812.864583333299</c:v>
                </c:pt>
                <c:pt idx="83">
                  <c:v>38812.875</c:v>
                </c:pt>
                <c:pt idx="84">
                  <c:v>38812.885416666701</c:v>
                </c:pt>
                <c:pt idx="85">
                  <c:v>38812.895833333299</c:v>
                </c:pt>
                <c:pt idx="86">
                  <c:v>38812.90625</c:v>
                </c:pt>
                <c:pt idx="87">
                  <c:v>38812.916666666701</c:v>
                </c:pt>
                <c:pt idx="88">
                  <c:v>38812.927083333299</c:v>
                </c:pt>
                <c:pt idx="89">
                  <c:v>38812.9375</c:v>
                </c:pt>
                <c:pt idx="90">
                  <c:v>38812.947916666701</c:v>
                </c:pt>
                <c:pt idx="91">
                  <c:v>38812.958333333299</c:v>
                </c:pt>
                <c:pt idx="92">
                  <c:v>38812.96875</c:v>
                </c:pt>
                <c:pt idx="93">
                  <c:v>38812.979166666701</c:v>
                </c:pt>
                <c:pt idx="94">
                  <c:v>38812.989583333299</c:v>
                </c:pt>
                <c:pt idx="95">
                  <c:v>38813</c:v>
                </c:pt>
              </c:numCache>
            </c:numRef>
          </c:xVal>
          <c:yVal>
            <c:numLit>
              <c:formatCode>General</c:formatCode>
              <c:ptCount val="1"/>
              <c:pt idx="0">
                <c:v>0</c:v>
              </c:pt>
            </c:numLit>
          </c:yVal>
          <c:smooth val="0"/>
          <c:extLst>
            <c:ext xmlns:c16="http://schemas.microsoft.com/office/drawing/2014/chart" uri="{C3380CC4-5D6E-409C-BE32-E72D297353CC}">
              <c16:uniqueId val="{00000004-7F10-4C75-9C6E-1A9477DE8CC4}"/>
            </c:ext>
          </c:extLst>
        </c:ser>
        <c:ser>
          <c:idx val="5"/>
          <c:order val="5"/>
          <c:spPr>
            <a:ln w="25400">
              <a:solidFill>
                <a:srgbClr val="00CCFF"/>
              </a:solidFill>
              <a:prstDash val="solid"/>
            </a:ln>
          </c:spPr>
          <c:marker>
            <c:symbol val="square"/>
            <c:size val="3"/>
            <c:spPr>
              <a:noFill/>
              <a:ln w="9525">
                <a:noFill/>
              </a:ln>
            </c:spPr>
          </c:marker>
          <c:xVal>
            <c:numRef>
              <c:f>Diagrama_Promedio!$B$3:$B$98</c:f>
              <c:numCache>
                <c:formatCode>h:mm</c:formatCode>
                <c:ptCount val="96"/>
                <c:pt idx="0">
                  <c:v>38812.010416666701</c:v>
                </c:pt>
                <c:pt idx="1">
                  <c:v>38812.020833333299</c:v>
                </c:pt>
                <c:pt idx="2">
                  <c:v>38812.03125</c:v>
                </c:pt>
                <c:pt idx="3">
                  <c:v>38812.041666666701</c:v>
                </c:pt>
                <c:pt idx="4">
                  <c:v>38812.052083333299</c:v>
                </c:pt>
                <c:pt idx="5">
                  <c:v>38812.0625</c:v>
                </c:pt>
                <c:pt idx="6">
                  <c:v>38812.072916666701</c:v>
                </c:pt>
                <c:pt idx="7">
                  <c:v>38812.083333333299</c:v>
                </c:pt>
                <c:pt idx="8">
                  <c:v>38812.09375</c:v>
                </c:pt>
                <c:pt idx="9">
                  <c:v>38812.104166666701</c:v>
                </c:pt>
                <c:pt idx="10">
                  <c:v>38812.114583333299</c:v>
                </c:pt>
                <c:pt idx="11">
                  <c:v>38812.125</c:v>
                </c:pt>
                <c:pt idx="12">
                  <c:v>38812.135416666701</c:v>
                </c:pt>
                <c:pt idx="13">
                  <c:v>38812.145833333299</c:v>
                </c:pt>
                <c:pt idx="14">
                  <c:v>38812.15625</c:v>
                </c:pt>
                <c:pt idx="15">
                  <c:v>38812.166666666701</c:v>
                </c:pt>
                <c:pt idx="16">
                  <c:v>38812.177083333299</c:v>
                </c:pt>
                <c:pt idx="17">
                  <c:v>38812.1875</c:v>
                </c:pt>
                <c:pt idx="18">
                  <c:v>38812.197916666701</c:v>
                </c:pt>
                <c:pt idx="19">
                  <c:v>38812.208333333299</c:v>
                </c:pt>
                <c:pt idx="20">
                  <c:v>38812.21875</c:v>
                </c:pt>
                <c:pt idx="21">
                  <c:v>38812.229166666701</c:v>
                </c:pt>
                <c:pt idx="22">
                  <c:v>38812.239583333299</c:v>
                </c:pt>
                <c:pt idx="23">
                  <c:v>38812.25</c:v>
                </c:pt>
                <c:pt idx="24">
                  <c:v>38812.260416666701</c:v>
                </c:pt>
                <c:pt idx="25">
                  <c:v>38812.270833333299</c:v>
                </c:pt>
                <c:pt idx="26">
                  <c:v>38812.28125</c:v>
                </c:pt>
                <c:pt idx="27">
                  <c:v>38812.291666666701</c:v>
                </c:pt>
                <c:pt idx="28">
                  <c:v>38812.302083333299</c:v>
                </c:pt>
                <c:pt idx="29">
                  <c:v>38812.3125</c:v>
                </c:pt>
                <c:pt idx="30">
                  <c:v>38812.322916666701</c:v>
                </c:pt>
                <c:pt idx="31">
                  <c:v>38812.333333333299</c:v>
                </c:pt>
                <c:pt idx="32">
                  <c:v>38812.34375</c:v>
                </c:pt>
                <c:pt idx="33">
                  <c:v>38812.354166666701</c:v>
                </c:pt>
                <c:pt idx="34">
                  <c:v>38812.364583333299</c:v>
                </c:pt>
                <c:pt idx="35">
                  <c:v>38812.375</c:v>
                </c:pt>
                <c:pt idx="36">
                  <c:v>38812.385416666701</c:v>
                </c:pt>
                <c:pt idx="37">
                  <c:v>38812.395833333299</c:v>
                </c:pt>
                <c:pt idx="38">
                  <c:v>38812.40625</c:v>
                </c:pt>
                <c:pt idx="39">
                  <c:v>38812.416666666701</c:v>
                </c:pt>
                <c:pt idx="40">
                  <c:v>38812.427083333299</c:v>
                </c:pt>
                <c:pt idx="41">
                  <c:v>38812.4375</c:v>
                </c:pt>
                <c:pt idx="42">
                  <c:v>38812.447916666701</c:v>
                </c:pt>
                <c:pt idx="43">
                  <c:v>38812.458333333299</c:v>
                </c:pt>
                <c:pt idx="44">
                  <c:v>38812.46875</c:v>
                </c:pt>
                <c:pt idx="45">
                  <c:v>38812.479166666701</c:v>
                </c:pt>
                <c:pt idx="46">
                  <c:v>38812.489583333299</c:v>
                </c:pt>
                <c:pt idx="47">
                  <c:v>38812.5</c:v>
                </c:pt>
                <c:pt idx="48">
                  <c:v>38812.510416666701</c:v>
                </c:pt>
                <c:pt idx="49">
                  <c:v>38812.520833333299</c:v>
                </c:pt>
                <c:pt idx="50">
                  <c:v>38812.53125</c:v>
                </c:pt>
                <c:pt idx="51">
                  <c:v>38812.541666666701</c:v>
                </c:pt>
                <c:pt idx="52">
                  <c:v>38812.552083333299</c:v>
                </c:pt>
                <c:pt idx="53">
                  <c:v>38812.5625</c:v>
                </c:pt>
                <c:pt idx="54">
                  <c:v>38812.572916666701</c:v>
                </c:pt>
                <c:pt idx="55">
                  <c:v>38812.583333333299</c:v>
                </c:pt>
                <c:pt idx="56">
                  <c:v>38812.59375</c:v>
                </c:pt>
                <c:pt idx="57">
                  <c:v>38812.604166666701</c:v>
                </c:pt>
                <c:pt idx="58">
                  <c:v>38812.614583333299</c:v>
                </c:pt>
                <c:pt idx="59">
                  <c:v>38812.625</c:v>
                </c:pt>
                <c:pt idx="60">
                  <c:v>38812.635416666701</c:v>
                </c:pt>
                <c:pt idx="61">
                  <c:v>38812.645833333299</c:v>
                </c:pt>
                <c:pt idx="62">
                  <c:v>38812.65625</c:v>
                </c:pt>
                <c:pt idx="63">
                  <c:v>38812.666666666701</c:v>
                </c:pt>
                <c:pt idx="64">
                  <c:v>38812.677083333299</c:v>
                </c:pt>
                <c:pt idx="65">
                  <c:v>38812.6875</c:v>
                </c:pt>
                <c:pt idx="66">
                  <c:v>38812.697916666701</c:v>
                </c:pt>
                <c:pt idx="67">
                  <c:v>38812.708333333299</c:v>
                </c:pt>
                <c:pt idx="68">
                  <c:v>38812.71875</c:v>
                </c:pt>
                <c:pt idx="69">
                  <c:v>38812.729166666701</c:v>
                </c:pt>
                <c:pt idx="70">
                  <c:v>38812.739583333299</c:v>
                </c:pt>
                <c:pt idx="71">
                  <c:v>38812.75</c:v>
                </c:pt>
                <c:pt idx="72">
                  <c:v>38812.760416666701</c:v>
                </c:pt>
                <c:pt idx="73">
                  <c:v>38812.770833333299</c:v>
                </c:pt>
                <c:pt idx="74">
                  <c:v>38812.78125</c:v>
                </c:pt>
                <c:pt idx="75">
                  <c:v>38812.791666666701</c:v>
                </c:pt>
                <c:pt idx="76">
                  <c:v>38812.802083333299</c:v>
                </c:pt>
                <c:pt idx="77">
                  <c:v>38812.8125</c:v>
                </c:pt>
                <c:pt idx="78">
                  <c:v>38812.822916666701</c:v>
                </c:pt>
                <c:pt idx="79">
                  <c:v>38812.833333333299</c:v>
                </c:pt>
                <c:pt idx="80">
                  <c:v>38812.84375</c:v>
                </c:pt>
                <c:pt idx="81">
                  <c:v>38812.854166666701</c:v>
                </c:pt>
                <c:pt idx="82">
                  <c:v>38812.864583333299</c:v>
                </c:pt>
                <c:pt idx="83">
                  <c:v>38812.875</c:v>
                </c:pt>
                <c:pt idx="84">
                  <c:v>38812.885416666701</c:v>
                </c:pt>
                <c:pt idx="85">
                  <c:v>38812.895833333299</c:v>
                </c:pt>
                <c:pt idx="86">
                  <c:v>38812.90625</c:v>
                </c:pt>
                <c:pt idx="87">
                  <c:v>38812.916666666701</c:v>
                </c:pt>
                <c:pt idx="88">
                  <c:v>38812.927083333299</c:v>
                </c:pt>
                <c:pt idx="89">
                  <c:v>38812.9375</c:v>
                </c:pt>
                <c:pt idx="90">
                  <c:v>38812.947916666701</c:v>
                </c:pt>
                <c:pt idx="91">
                  <c:v>38812.958333333299</c:v>
                </c:pt>
                <c:pt idx="92">
                  <c:v>38812.96875</c:v>
                </c:pt>
                <c:pt idx="93">
                  <c:v>38812.979166666701</c:v>
                </c:pt>
                <c:pt idx="94">
                  <c:v>38812.989583333299</c:v>
                </c:pt>
                <c:pt idx="95">
                  <c:v>38813</c:v>
                </c:pt>
              </c:numCache>
            </c:numRef>
          </c:xVal>
          <c:yVal>
            <c:numLit>
              <c:formatCode>General</c:formatCode>
              <c:ptCount val="1"/>
              <c:pt idx="0">
                <c:v>0</c:v>
              </c:pt>
            </c:numLit>
          </c:yVal>
          <c:smooth val="0"/>
          <c:extLst>
            <c:ext xmlns:c16="http://schemas.microsoft.com/office/drawing/2014/chart" uri="{C3380CC4-5D6E-409C-BE32-E72D297353CC}">
              <c16:uniqueId val="{00000005-7F10-4C75-9C6E-1A9477DE8CC4}"/>
            </c:ext>
          </c:extLst>
        </c:ser>
        <c:dLbls>
          <c:showLegendKey val="0"/>
          <c:showVal val="0"/>
          <c:showCatName val="0"/>
          <c:showSerName val="0"/>
          <c:showPercent val="0"/>
          <c:showBubbleSize val="0"/>
        </c:dLbls>
        <c:axId val="1459078415"/>
        <c:axId val="1"/>
      </c:scatterChart>
      <c:valAx>
        <c:axId val="1459078415"/>
        <c:scaling>
          <c:orientation val="minMax"/>
          <c:max val="38813"/>
          <c:min val="38812"/>
        </c:scaling>
        <c:delete val="0"/>
        <c:axPos val="b"/>
        <c:majorGridlines>
          <c:spPr>
            <a:ln w="3175">
              <a:solidFill>
                <a:srgbClr val="008000"/>
              </a:solidFill>
              <a:prstDash val="sysDash"/>
            </a:ln>
          </c:spPr>
        </c:majorGridlines>
        <c:numFmt formatCode="hh:m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s-PE"/>
          </a:p>
        </c:txPr>
        <c:crossAx val="1"/>
        <c:crosses val="autoZero"/>
        <c:crossBetween val="midCat"/>
        <c:majorUnit val="4.1666666666599975E-2"/>
      </c:valAx>
      <c:valAx>
        <c:axId val="1"/>
        <c:scaling>
          <c:orientation val="minMax"/>
          <c:min val="1000"/>
        </c:scaling>
        <c:delete val="0"/>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PE"/>
                  <a:t>MW</a:t>
                </a:r>
              </a:p>
            </c:rich>
          </c:tx>
          <c:layout>
            <c:manualLayout>
              <c:xMode val="edge"/>
              <c:yMode val="edge"/>
              <c:x val="2.2922636103151844E-2"/>
              <c:y val="0.45812859599446676"/>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PE"/>
          </a:p>
        </c:txPr>
        <c:crossAx val="1459078415"/>
        <c:crossesAt val="38812"/>
        <c:crossBetween val="midCat"/>
      </c:valAx>
      <c:spPr>
        <a:solidFill>
          <a:srgbClr val="FFFFFF"/>
        </a:solidFill>
        <a:ln w="25400">
          <a:noFill/>
        </a:ln>
      </c:spPr>
    </c:plotArea>
    <c:legend>
      <c:legendPos val="r"/>
      <c:overlay val="0"/>
      <c:spPr>
        <a:solidFill>
          <a:srgbClr val="FFFFFF"/>
        </a:solidFill>
        <a:ln w="25400">
          <a:noFill/>
        </a:ln>
      </c:spPr>
      <c:txPr>
        <a:bodyPr/>
        <a:lstStyle/>
        <a:p>
          <a:pPr>
            <a:defRPr sz="200" b="0" i="0" u="none" strike="noStrike" baseline="0">
              <a:solidFill>
                <a:srgbClr val="000000"/>
              </a:solidFill>
              <a:latin typeface="Arial"/>
              <a:ea typeface="Arial"/>
              <a:cs typeface="Arial"/>
            </a:defRPr>
          </a:pPr>
          <a:endParaRPr lang="es-PE"/>
        </a:p>
      </c:txPr>
    </c:legend>
    <c:plotVisOnly val="1"/>
    <c:dispBlanksAs val="gap"/>
    <c:showDLblsOverMax val="0"/>
  </c:chart>
  <c:spPr>
    <a:solidFill>
      <a:srgbClr val="C0C0FF"/>
    </a:solidFill>
    <a:ln w="3175">
      <a:solidFill>
        <a:srgbClr val="000000"/>
      </a:solidFill>
      <a:prstDash val="solid"/>
    </a:ln>
  </c:spPr>
  <c:txPr>
    <a:bodyPr/>
    <a:lstStyle/>
    <a:p>
      <a:pPr>
        <a:defRPr sz="1425" b="0" i="0" u="none" strike="noStrike" baseline="0">
          <a:solidFill>
            <a:srgbClr val="000000"/>
          </a:solidFill>
          <a:latin typeface="Arial"/>
          <a:ea typeface="Arial"/>
          <a:cs typeface="Arial"/>
        </a:defRPr>
      </a:pPr>
      <a:endParaRPr lang="es-PE"/>
    </a:p>
  </c:txPr>
  <c:printSettings>
    <c:headerFooter alignWithMargins="0"/>
    <c:pageMargins b="1" l="0.75000000000000044" r="0.75000000000000044" t="1" header="0" footer="0"/>
    <c:pageSetup orientation="landscape"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s-PE"/>
              <a:t>Evolución de los Diagramas de Carga del Mercado Libre</a:t>
            </a:r>
          </a:p>
        </c:rich>
      </c:tx>
      <c:layout>
        <c:manualLayout>
          <c:xMode val="edge"/>
          <c:yMode val="edge"/>
          <c:x val="0.11501599117212485"/>
          <c:y val="3.2019648507533985E-2"/>
        </c:manualLayout>
      </c:layout>
      <c:overlay val="0"/>
      <c:spPr>
        <a:noFill/>
        <a:ln w="25400">
          <a:noFill/>
        </a:ln>
      </c:spPr>
    </c:title>
    <c:autoTitleDeleted val="0"/>
    <c:plotArea>
      <c:layout>
        <c:manualLayout>
          <c:layoutTarget val="inner"/>
          <c:xMode val="edge"/>
          <c:yMode val="edge"/>
          <c:x val="0.1214057507987221"/>
          <c:y val="0.17241400045941802"/>
          <c:w val="0.84025559105431313"/>
          <c:h val="0.64039485884926661"/>
        </c:manualLayout>
      </c:layout>
      <c:scatterChart>
        <c:scatterStyle val="lineMarker"/>
        <c:varyColors val="0"/>
        <c:ser>
          <c:idx val="0"/>
          <c:order val="0"/>
          <c:tx>
            <c:strRef>
              <c:f>Diagrama_Promedio!$C$2</c:f>
              <c:strCache>
                <c:ptCount val="1"/>
                <c:pt idx="0">
                  <c:v>may-21</c:v>
                </c:pt>
              </c:strCache>
            </c:strRef>
          </c:tx>
          <c:marker>
            <c:symbol val="none"/>
          </c:marker>
          <c:xVal>
            <c:numRef>
              <c:f>Diagrama_Promedio!$B$3:$B$98</c:f>
              <c:numCache>
                <c:formatCode>h:mm</c:formatCode>
                <c:ptCount val="96"/>
                <c:pt idx="0">
                  <c:v>38812.010416666701</c:v>
                </c:pt>
                <c:pt idx="1">
                  <c:v>38812.020833333299</c:v>
                </c:pt>
                <c:pt idx="2">
                  <c:v>38812.03125</c:v>
                </c:pt>
                <c:pt idx="3">
                  <c:v>38812.041666666701</c:v>
                </c:pt>
                <c:pt idx="4">
                  <c:v>38812.052083333299</c:v>
                </c:pt>
                <c:pt idx="5">
                  <c:v>38812.0625</c:v>
                </c:pt>
                <c:pt idx="6">
                  <c:v>38812.072916666701</c:v>
                </c:pt>
                <c:pt idx="7">
                  <c:v>38812.083333333299</c:v>
                </c:pt>
                <c:pt idx="8">
                  <c:v>38812.09375</c:v>
                </c:pt>
                <c:pt idx="9">
                  <c:v>38812.104166666701</c:v>
                </c:pt>
                <c:pt idx="10">
                  <c:v>38812.114583333299</c:v>
                </c:pt>
                <c:pt idx="11">
                  <c:v>38812.125</c:v>
                </c:pt>
                <c:pt idx="12">
                  <c:v>38812.135416666701</c:v>
                </c:pt>
                <c:pt idx="13">
                  <c:v>38812.145833333299</c:v>
                </c:pt>
                <c:pt idx="14">
                  <c:v>38812.15625</c:v>
                </c:pt>
                <c:pt idx="15">
                  <c:v>38812.166666666701</c:v>
                </c:pt>
                <c:pt idx="16">
                  <c:v>38812.177083333299</c:v>
                </c:pt>
                <c:pt idx="17">
                  <c:v>38812.1875</c:v>
                </c:pt>
                <c:pt idx="18">
                  <c:v>38812.197916666701</c:v>
                </c:pt>
                <c:pt idx="19">
                  <c:v>38812.208333333299</c:v>
                </c:pt>
                <c:pt idx="20">
                  <c:v>38812.21875</c:v>
                </c:pt>
                <c:pt idx="21">
                  <c:v>38812.229166666701</c:v>
                </c:pt>
                <c:pt idx="22">
                  <c:v>38812.239583333299</c:v>
                </c:pt>
                <c:pt idx="23">
                  <c:v>38812.25</c:v>
                </c:pt>
                <c:pt idx="24">
                  <c:v>38812.260416666701</c:v>
                </c:pt>
                <c:pt idx="25">
                  <c:v>38812.270833333299</c:v>
                </c:pt>
                <c:pt idx="26">
                  <c:v>38812.28125</c:v>
                </c:pt>
                <c:pt idx="27">
                  <c:v>38812.291666666701</c:v>
                </c:pt>
                <c:pt idx="28">
                  <c:v>38812.302083333299</c:v>
                </c:pt>
                <c:pt idx="29">
                  <c:v>38812.3125</c:v>
                </c:pt>
                <c:pt idx="30">
                  <c:v>38812.322916666701</c:v>
                </c:pt>
                <c:pt idx="31">
                  <c:v>38812.333333333299</c:v>
                </c:pt>
                <c:pt idx="32">
                  <c:v>38812.34375</c:v>
                </c:pt>
                <c:pt idx="33">
                  <c:v>38812.354166666701</c:v>
                </c:pt>
                <c:pt idx="34">
                  <c:v>38812.364583333299</c:v>
                </c:pt>
                <c:pt idx="35">
                  <c:v>38812.375</c:v>
                </c:pt>
                <c:pt idx="36">
                  <c:v>38812.385416666701</c:v>
                </c:pt>
                <c:pt idx="37">
                  <c:v>38812.395833333299</c:v>
                </c:pt>
                <c:pt idx="38">
                  <c:v>38812.40625</c:v>
                </c:pt>
                <c:pt idx="39">
                  <c:v>38812.416666666701</c:v>
                </c:pt>
                <c:pt idx="40">
                  <c:v>38812.427083333299</c:v>
                </c:pt>
                <c:pt idx="41">
                  <c:v>38812.4375</c:v>
                </c:pt>
                <c:pt idx="42">
                  <c:v>38812.447916666701</c:v>
                </c:pt>
                <c:pt idx="43">
                  <c:v>38812.458333333299</c:v>
                </c:pt>
                <c:pt idx="44">
                  <c:v>38812.46875</c:v>
                </c:pt>
                <c:pt idx="45">
                  <c:v>38812.479166666701</c:v>
                </c:pt>
                <c:pt idx="46">
                  <c:v>38812.489583333299</c:v>
                </c:pt>
                <c:pt idx="47">
                  <c:v>38812.5</c:v>
                </c:pt>
                <c:pt idx="48">
                  <c:v>38812.510416666701</c:v>
                </c:pt>
                <c:pt idx="49">
                  <c:v>38812.520833333299</c:v>
                </c:pt>
                <c:pt idx="50">
                  <c:v>38812.53125</c:v>
                </c:pt>
                <c:pt idx="51">
                  <c:v>38812.541666666701</c:v>
                </c:pt>
                <c:pt idx="52">
                  <c:v>38812.552083333299</c:v>
                </c:pt>
                <c:pt idx="53">
                  <c:v>38812.5625</c:v>
                </c:pt>
                <c:pt idx="54">
                  <c:v>38812.572916666701</c:v>
                </c:pt>
                <c:pt idx="55">
                  <c:v>38812.583333333299</c:v>
                </c:pt>
                <c:pt idx="56">
                  <c:v>38812.59375</c:v>
                </c:pt>
                <c:pt idx="57">
                  <c:v>38812.604166666701</c:v>
                </c:pt>
                <c:pt idx="58">
                  <c:v>38812.614583333299</c:v>
                </c:pt>
                <c:pt idx="59">
                  <c:v>38812.625</c:v>
                </c:pt>
                <c:pt idx="60">
                  <c:v>38812.635416666701</c:v>
                </c:pt>
                <c:pt idx="61">
                  <c:v>38812.645833333299</c:v>
                </c:pt>
                <c:pt idx="62">
                  <c:v>38812.65625</c:v>
                </c:pt>
                <c:pt idx="63">
                  <c:v>38812.666666666701</c:v>
                </c:pt>
                <c:pt idx="64">
                  <c:v>38812.677083333299</c:v>
                </c:pt>
                <c:pt idx="65">
                  <c:v>38812.6875</c:v>
                </c:pt>
                <c:pt idx="66">
                  <c:v>38812.697916666701</c:v>
                </c:pt>
                <c:pt idx="67">
                  <c:v>38812.708333333299</c:v>
                </c:pt>
                <c:pt idx="68">
                  <c:v>38812.71875</c:v>
                </c:pt>
                <c:pt idx="69">
                  <c:v>38812.729166666701</c:v>
                </c:pt>
                <c:pt idx="70">
                  <c:v>38812.739583333299</c:v>
                </c:pt>
                <c:pt idx="71">
                  <c:v>38812.75</c:v>
                </c:pt>
                <c:pt idx="72">
                  <c:v>38812.760416666701</c:v>
                </c:pt>
                <c:pt idx="73">
                  <c:v>38812.770833333299</c:v>
                </c:pt>
                <c:pt idx="74">
                  <c:v>38812.78125</c:v>
                </c:pt>
                <c:pt idx="75">
                  <c:v>38812.791666666701</c:v>
                </c:pt>
                <c:pt idx="76">
                  <c:v>38812.802083333299</c:v>
                </c:pt>
                <c:pt idx="77">
                  <c:v>38812.8125</c:v>
                </c:pt>
                <c:pt idx="78">
                  <c:v>38812.822916666701</c:v>
                </c:pt>
                <c:pt idx="79">
                  <c:v>38812.833333333299</c:v>
                </c:pt>
                <c:pt idx="80">
                  <c:v>38812.84375</c:v>
                </c:pt>
                <c:pt idx="81">
                  <c:v>38812.854166666701</c:v>
                </c:pt>
                <c:pt idx="82">
                  <c:v>38812.864583333299</c:v>
                </c:pt>
                <c:pt idx="83">
                  <c:v>38812.875</c:v>
                </c:pt>
                <c:pt idx="84">
                  <c:v>38812.885416666701</c:v>
                </c:pt>
                <c:pt idx="85">
                  <c:v>38812.895833333299</c:v>
                </c:pt>
                <c:pt idx="86">
                  <c:v>38812.90625</c:v>
                </c:pt>
                <c:pt idx="87">
                  <c:v>38812.916666666701</c:v>
                </c:pt>
                <c:pt idx="88">
                  <c:v>38812.927083333299</c:v>
                </c:pt>
                <c:pt idx="89">
                  <c:v>38812.9375</c:v>
                </c:pt>
                <c:pt idx="90">
                  <c:v>38812.947916666701</c:v>
                </c:pt>
                <c:pt idx="91">
                  <c:v>38812.958333333299</c:v>
                </c:pt>
                <c:pt idx="92">
                  <c:v>38812.96875</c:v>
                </c:pt>
                <c:pt idx="93">
                  <c:v>38812.979166666701</c:v>
                </c:pt>
                <c:pt idx="94">
                  <c:v>38812.989583333299</c:v>
                </c:pt>
                <c:pt idx="95">
                  <c:v>38813</c:v>
                </c:pt>
              </c:numCache>
            </c:numRef>
          </c:xVal>
          <c:yVal>
            <c:numRef>
              <c:f>Diagrama_Promedio!$C$3:$C$98</c:f>
              <c:numCache>
                <c:formatCode>#,##0.00</c:formatCode>
                <c:ptCount val="96"/>
                <c:pt idx="0">
                  <c:v>3393.8683839999999</c:v>
                </c:pt>
                <c:pt idx="1">
                  <c:v>3399.5127149999998</c:v>
                </c:pt>
                <c:pt idx="2">
                  <c:v>3401.8873039999999</c:v>
                </c:pt>
                <c:pt idx="3">
                  <c:v>3410.485287</c:v>
                </c:pt>
                <c:pt idx="4">
                  <c:v>3407.8987809999999</c:v>
                </c:pt>
                <c:pt idx="5">
                  <c:v>3410.7136150000001</c:v>
                </c:pt>
                <c:pt idx="6">
                  <c:v>3409.7831860000001</c:v>
                </c:pt>
                <c:pt idx="7">
                  <c:v>3400.2668180000001</c:v>
                </c:pt>
                <c:pt idx="8">
                  <c:v>3390.9260869999998</c:v>
                </c:pt>
                <c:pt idx="9">
                  <c:v>3391.0212569999999</c:v>
                </c:pt>
                <c:pt idx="10">
                  <c:v>3398.8985440000001</c:v>
                </c:pt>
                <c:pt idx="11">
                  <c:v>3408.023318</c:v>
                </c:pt>
                <c:pt idx="12">
                  <c:v>3398.5119890000001</c:v>
                </c:pt>
                <c:pt idx="13">
                  <c:v>3400.5117970000001</c:v>
                </c:pt>
                <c:pt idx="14">
                  <c:v>3401.5070730000002</c:v>
                </c:pt>
                <c:pt idx="15">
                  <c:v>3395.934581</c:v>
                </c:pt>
                <c:pt idx="16">
                  <c:v>3403.2001310000001</c:v>
                </c:pt>
                <c:pt idx="17">
                  <c:v>3399.229977</c:v>
                </c:pt>
                <c:pt idx="18">
                  <c:v>3404.6095319999999</c:v>
                </c:pt>
                <c:pt idx="19">
                  <c:v>3397.9405219999999</c:v>
                </c:pt>
                <c:pt idx="20">
                  <c:v>3400.2170580000002</c:v>
                </c:pt>
                <c:pt idx="21">
                  <c:v>3393.866211</c:v>
                </c:pt>
                <c:pt idx="22">
                  <c:v>3395.0055440000001</c:v>
                </c:pt>
                <c:pt idx="23">
                  <c:v>3385.507728</c:v>
                </c:pt>
                <c:pt idx="24">
                  <c:v>3371.2506629999998</c:v>
                </c:pt>
                <c:pt idx="25">
                  <c:v>3352.5403820000001</c:v>
                </c:pt>
                <c:pt idx="26">
                  <c:v>3331.2183869999999</c:v>
                </c:pt>
                <c:pt idx="27">
                  <c:v>3299.8111880000001</c:v>
                </c:pt>
                <c:pt idx="28">
                  <c:v>3318.4431450000002</c:v>
                </c:pt>
                <c:pt idx="29">
                  <c:v>3349.696653</c:v>
                </c:pt>
                <c:pt idx="30">
                  <c:v>3357.1031400000002</c:v>
                </c:pt>
                <c:pt idx="31">
                  <c:v>3359.9891160000002</c:v>
                </c:pt>
                <c:pt idx="32">
                  <c:v>3398.4333379999998</c:v>
                </c:pt>
                <c:pt idx="33">
                  <c:v>3422.1873139999998</c:v>
                </c:pt>
                <c:pt idx="34">
                  <c:v>3450.397121</c:v>
                </c:pt>
                <c:pt idx="35">
                  <c:v>3458.3923669999999</c:v>
                </c:pt>
                <c:pt idx="36">
                  <c:v>3476.5767489999998</c:v>
                </c:pt>
                <c:pt idx="37">
                  <c:v>3480.456655</c:v>
                </c:pt>
                <c:pt idx="38">
                  <c:v>3492.276347</c:v>
                </c:pt>
                <c:pt idx="39">
                  <c:v>3491.3900819999999</c:v>
                </c:pt>
                <c:pt idx="40">
                  <c:v>3503.3977399999999</c:v>
                </c:pt>
                <c:pt idx="41">
                  <c:v>3504.9677579999998</c:v>
                </c:pt>
                <c:pt idx="42">
                  <c:v>3513.9460869999998</c:v>
                </c:pt>
                <c:pt idx="43">
                  <c:v>3514.5282729999999</c:v>
                </c:pt>
                <c:pt idx="44">
                  <c:v>3514.7493509999999</c:v>
                </c:pt>
                <c:pt idx="45">
                  <c:v>3506.8326969999998</c:v>
                </c:pt>
                <c:pt idx="46">
                  <c:v>3495.3125810000001</c:v>
                </c:pt>
                <c:pt idx="47">
                  <c:v>3486.6230770000002</c:v>
                </c:pt>
                <c:pt idx="48">
                  <c:v>3459.8651380000001</c:v>
                </c:pt>
                <c:pt idx="49">
                  <c:v>3447.2688170000001</c:v>
                </c:pt>
                <c:pt idx="50">
                  <c:v>3437.992733</c:v>
                </c:pt>
                <c:pt idx="51">
                  <c:v>3422.3201429999999</c:v>
                </c:pt>
                <c:pt idx="52">
                  <c:v>3415.6894440000001</c:v>
                </c:pt>
                <c:pt idx="53">
                  <c:v>3426.6440950000001</c:v>
                </c:pt>
                <c:pt idx="54">
                  <c:v>3453.1469219999999</c:v>
                </c:pt>
                <c:pt idx="55">
                  <c:v>3473.6380439999998</c:v>
                </c:pt>
                <c:pt idx="56">
                  <c:v>3489.6001259999998</c:v>
                </c:pt>
                <c:pt idx="57">
                  <c:v>3501.5631779999999</c:v>
                </c:pt>
                <c:pt idx="58">
                  <c:v>3510.7637650000001</c:v>
                </c:pt>
                <c:pt idx="59">
                  <c:v>3510.779489</c:v>
                </c:pt>
                <c:pt idx="60">
                  <c:v>3497.6814960000002</c:v>
                </c:pt>
                <c:pt idx="61">
                  <c:v>3494.2302340000001</c:v>
                </c:pt>
                <c:pt idx="62">
                  <c:v>3493.0100200000002</c:v>
                </c:pt>
                <c:pt idx="63">
                  <c:v>3486.2216239999998</c:v>
                </c:pt>
                <c:pt idx="64">
                  <c:v>3472.0314960000001</c:v>
                </c:pt>
                <c:pt idx="65">
                  <c:v>3469.8092240000001</c:v>
                </c:pt>
                <c:pt idx="66">
                  <c:v>3451.0189190000001</c:v>
                </c:pt>
                <c:pt idx="67">
                  <c:v>3434.6503769999999</c:v>
                </c:pt>
                <c:pt idx="68">
                  <c:v>3401.0441679999999</c:v>
                </c:pt>
                <c:pt idx="69">
                  <c:v>3385.5220770000001</c:v>
                </c:pt>
                <c:pt idx="70">
                  <c:v>3342.211413</c:v>
                </c:pt>
                <c:pt idx="71">
                  <c:v>3258.2561860000001</c:v>
                </c:pt>
                <c:pt idx="72">
                  <c:v>3156.680022</c:v>
                </c:pt>
                <c:pt idx="73">
                  <c:v>3075.6050909999999</c:v>
                </c:pt>
                <c:pt idx="74">
                  <c:v>3028.4426840000001</c:v>
                </c:pt>
                <c:pt idx="75">
                  <c:v>2996.7440900000001</c:v>
                </c:pt>
                <c:pt idx="76">
                  <c:v>2982.888011</c:v>
                </c:pt>
                <c:pt idx="77">
                  <c:v>2984.6192380000002</c:v>
                </c:pt>
                <c:pt idx="78">
                  <c:v>2981.76505</c:v>
                </c:pt>
                <c:pt idx="79">
                  <c:v>3004.6988190000002</c:v>
                </c:pt>
                <c:pt idx="80">
                  <c:v>3026.9649129999998</c:v>
                </c:pt>
                <c:pt idx="81">
                  <c:v>3054.0341229999999</c:v>
                </c:pt>
                <c:pt idx="82">
                  <c:v>3109.733432</c:v>
                </c:pt>
                <c:pt idx="83">
                  <c:v>3146.2660310000001</c:v>
                </c:pt>
                <c:pt idx="84">
                  <c:v>3195.5670639999998</c:v>
                </c:pt>
                <c:pt idx="85">
                  <c:v>3222.1617500000002</c:v>
                </c:pt>
                <c:pt idx="86">
                  <c:v>3238.9794240000001</c:v>
                </c:pt>
                <c:pt idx="87">
                  <c:v>3260.508495</c:v>
                </c:pt>
                <c:pt idx="88">
                  <c:v>3295.9507990000002</c:v>
                </c:pt>
                <c:pt idx="89">
                  <c:v>3322.8869089999998</c:v>
                </c:pt>
                <c:pt idx="90">
                  <c:v>3326.3569870000001</c:v>
                </c:pt>
                <c:pt idx="91">
                  <c:v>3330.201877</c:v>
                </c:pt>
                <c:pt idx="92">
                  <c:v>3342.0062029999999</c:v>
                </c:pt>
                <c:pt idx="93">
                  <c:v>3362.8248319999998</c:v>
                </c:pt>
                <c:pt idx="94">
                  <c:v>3388.4602629999999</c:v>
                </c:pt>
                <c:pt idx="95">
                  <c:v>3393.023443</c:v>
                </c:pt>
              </c:numCache>
            </c:numRef>
          </c:yVal>
          <c:smooth val="0"/>
          <c:extLst>
            <c:ext xmlns:c16="http://schemas.microsoft.com/office/drawing/2014/chart" uri="{C3380CC4-5D6E-409C-BE32-E72D297353CC}">
              <c16:uniqueId val="{00000000-FFF3-4496-B156-81EB65D75F78}"/>
            </c:ext>
          </c:extLst>
        </c:ser>
        <c:ser>
          <c:idx val="1"/>
          <c:order val="1"/>
          <c:tx>
            <c:strRef>
              <c:f>Diagrama_Promedio!$D$2</c:f>
              <c:strCache>
                <c:ptCount val="1"/>
                <c:pt idx="0">
                  <c:v>jun-21</c:v>
                </c:pt>
              </c:strCache>
            </c:strRef>
          </c:tx>
          <c:marker>
            <c:symbol val="none"/>
          </c:marker>
          <c:xVal>
            <c:numRef>
              <c:f>Diagrama_Promedio!$B$3:$B$98</c:f>
              <c:numCache>
                <c:formatCode>h:mm</c:formatCode>
                <c:ptCount val="96"/>
                <c:pt idx="0">
                  <c:v>38812.010416666701</c:v>
                </c:pt>
                <c:pt idx="1">
                  <c:v>38812.020833333299</c:v>
                </c:pt>
                <c:pt idx="2">
                  <c:v>38812.03125</c:v>
                </c:pt>
                <c:pt idx="3">
                  <c:v>38812.041666666701</c:v>
                </c:pt>
                <c:pt idx="4">
                  <c:v>38812.052083333299</c:v>
                </c:pt>
                <c:pt idx="5">
                  <c:v>38812.0625</c:v>
                </c:pt>
                <c:pt idx="6">
                  <c:v>38812.072916666701</c:v>
                </c:pt>
                <c:pt idx="7">
                  <c:v>38812.083333333299</c:v>
                </c:pt>
                <c:pt idx="8">
                  <c:v>38812.09375</c:v>
                </c:pt>
                <c:pt idx="9">
                  <c:v>38812.104166666701</c:v>
                </c:pt>
                <c:pt idx="10">
                  <c:v>38812.114583333299</c:v>
                </c:pt>
                <c:pt idx="11">
                  <c:v>38812.125</c:v>
                </c:pt>
                <c:pt idx="12">
                  <c:v>38812.135416666701</c:v>
                </c:pt>
                <c:pt idx="13">
                  <c:v>38812.145833333299</c:v>
                </c:pt>
                <c:pt idx="14">
                  <c:v>38812.15625</c:v>
                </c:pt>
                <c:pt idx="15">
                  <c:v>38812.166666666701</c:v>
                </c:pt>
                <c:pt idx="16">
                  <c:v>38812.177083333299</c:v>
                </c:pt>
                <c:pt idx="17">
                  <c:v>38812.1875</c:v>
                </c:pt>
                <c:pt idx="18">
                  <c:v>38812.197916666701</c:v>
                </c:pt>
                <c:pt idx="19">
                  <c:v>38812.208333333299</c:v>
                </c:pt>
                <c:pt idx="20">
                  <c:v>38812.21875</c:v>
                </c:pt>
                <c:pt idx="21">
                  <c:v>38812.229166666701</c:v>
                </c:pt>
                <c:pt idx="22">
                  <c:v>38812.239583333299</c:v>
                </c:pt>
                <c:pt idx="23">
                  <c:v>38812.25</c:v>
                </c:pt>
                <c:pt idx="24">
                  <c:v>38812.260416666701</c:v>
                </c:pt>
                <c:pt idx="25">
                  <c:v>38812.270833333299</c:v>
                </c:pt>
                <c:pt idx="26">
                  <c:v>38812.28125</c:v>
                </c:pt>
                <c:pt idx="27">
                  <c:v>38812.291666666701</c:v>
                </c:pt>
                <c:pt idx="28">
                  <c:v>38812.302083333299</c:v>
                </c:pt>
                <c:pt idx="29">
                  <c:v>38812.3125</c:v>
                </c:pt>
                <c:pt idx="30">
                  <c:v>38812.322916666701</c:v>
                </c:pt>
                <c:pt idx="31">
                  <c:v>38812.333333333299</c:v>
                </c:pt>
                <c:pt idx="32">
                  <c:v>38812.34375</c:v>
                </c:pt>
                <c:pt idx="33">
                  <c:v>38812.354166666701</c:v>
                </c:pt>
                <c:pt idx="34">
                  <c:v>38812.364583333299</c:v>
                </c:pt>
                <c:pt idx="35">
                  <c:v>38812.375</c:v>
                </c:pt>
                <c:pt idx="36">
                  <c:v>38812.385416666701</c:v>
                </c:pt>
                <c:pt idx="37">
                  <c:v>38812.395833333299</c:v>
                </c:pt>
                <c:pt idx="38">
                  <c:v>38812.40625</c:v>
                </c:pt>
                <c:pt idx="39">
                  <c:v>38812.416666666701</c:v>
                </c:pt>
                <c:pt idx="40">
                  <c:v>38812.427083333299</c:v>
                </c:pt>
                <c:pt idx="41">
                  <c:v>38812.4375</c:v>
                </c:pt>
                <c:pt idx="42">
                  <c:v>38812.447916666701</c:v>
                </c:pt>
                <c:pt idx="43">
                  <c:v>38812.458333333299</c:v>
                </c:pt>
                <c:pt idx="44">
                  <c:v>38812.46875</c:v>
                </c:pt>
                <c:pt idx="45">
                  <c:v>38812.479166666701</c:v>
                </c:pt>
                <c:pt idx="46">
                  <c:v>38812.489583333299</c:v>
                </c:pt>
                <c:pt idx="47">
                  <c:v>38812.5</c:v>
                </c:pt>
                <c:pt idx="48">
                  <c:v>38812.510416666701</c:v>
                </c:pt>
                <c:pt idx="49">
                  <c:v>38812.520833333299</c:v>
                </c:pt>
                <c:pt idx="50">
                  <c:v>38812.53125</c:v>
                </c:pt>
                <c:pt idx="51">
                  <c:v>38812.541666666701</c:v>
                </c:pt>
                <c:pt idx="52">
                  <c:v>38812.552083333299</c:v>
                </c:pt>
                <c:pt idx="53">
                  <c:v>38812.5625</c:v>
                </c:pt>
                <c:pt idx="54">
                  <c:v>38812.572916666701</c:v>
                </c:pt>
                <c:pt idx="55">
                  <c:v>38812.583333333299</c:v>
                </c:pt>
                <c:pt idx="56">
                  <c:v>38812.59375</c:v>
                </c:pt>
                <c:pt idx="57">
                  <c:v>38812.604166666701</c:v>
                </c:pt>
                <c:pt idx="58">
                  <c:v>38812.614583333299</c:v>
                </c:pt>
                <c:pt idx="59">
                  <c:v>38812.625</c:v>
                </c:pt>
                <c:pt idx="60">
                  <c:v>38812.635416666701</c:v>
                </c:pt>
                <c:pt idx="61">
                  <c:v>38812.645833333299</c:v>
                </c:pt>
                <c:pt idx="62">
                  <c:v>38812.65625</c:v>
                </c:pt>
                <c:pt idx="63">
                  <c:v>38812.666666666701</c:v>
                </c:pt>
                <c:pt idx="64">
                  <c:v>38812.677083333299</c:v>
                </c:pt>
                <c:pt idx="65">
                  <c:v>38812.6875</c:v>
                </c:pt>
                <c:pt idx="66">
                  <c:v>38812.697916666701</c:v>
                </c:pt>
                <c:pt idx="67">
                  <c:v>38812.708333333299</c:v>
                </c:pt>
                <c:pt idx="68">
                  <c:v>38812.71875</c:v>
                </c:pt>
                <c:pt idx="69">
                  <c:v>38812.729166666701</c:v>
                </c:pt>
                <c:pt idx="70">
                  <c:v>38812.739583333299</c:v>
                </c:pt>
                <c:pt idx="71">
                  <c:v>38812.75</c:v>
                </c:pt>
                <c:pt idx="72">
                  <c:v>38812.760416666701</c:v>
                </c:pt>
                <c:pt idx="73">
                  <c:v>38812.770833333299</c:v>
                </c:pt>
                <c:pt idx="74">
                  <c:v>38812.78125</c:v>
                </c:pt>
                <c:pt idx="75">
                  <c:v>38812.791666666701</c:v>
                </c:pt>
                <c:pt idx="76">
                  <c:v>38812.802083333299</c:v>
                </c:pt>
                <c:pt idx="77">
                  <c:v>38812.8125</c:v>
                </c:pt>
                <c:pt idx="78">
                  <c:v>38812.822916666701</c:v>
                </c:pt>
                <c:pt idx="79">
                  <c:v>38812.833333333299</c:v>
                </c:pt>
                <c:pt idx="80">
                  <c:v>38812.84375</c:v>
                </c:pt>
                <c:pt idx="81">
                  <c:v>38812.854166666701</c:v>
                </c:pt>
                <c:pt idx="82">
                  <c:v>38812.864583333299</c:v>
                </c:pt>
                <c:pt idx="83">
                  <c:v>38812.875</c:v>
                </c:pt>
                <c:pt idx="84">
                  <c:v>38812.885416666701</c:v>
                </c:pt>
                <c:pt idx="85">
                  <c:v>38812.895833333299</c:v>
                </c:pt>
                <c:pt idx="86">
                  <c:v>38812.90625</c:v>
                </c:pt>
                <c:pt idx="87">
                  <c:v>38812.916666666701</c:v>
                </c:pt>
                <c:pt idx="88">
                  <c:v>38812.927083333299</c:v>
                </c:pt>
                <c:pt idx="89">
                  <c:v>38812.9375</c:v>
                </c:pt>
                <c:pt idx="90">
                  <c:v>38812.947916666701</c:v>
                </c:pt>
                <c:pt idx="91">
                  <c:v>38812.958333333299</c:v>
                </c:pt>
                <c:pt idx="92">
                  <c:v>38812.96875</c:v>
                </c:pt>
                <c:pt idx="93">
                  <c:v>38812.979166666701</c:v>
                </c:pt>
                <c:pt idx="94">
                  <c:v>38812.989583333299</c:v>
                </c:pt>
                <c:pt idx="95">
                  <c:v>38813</c:v>
                </c:pt>
              </c:numCache>
            </c:numRef>
          </c:xVal>
          <c:yVal>
            <c:numRef>
              <c:f>Diagrama_Promedio!$D$3:$D$98</c:f>
              <c:numCache>
                <c:formatCode>#,##0.00</c:formatCode>
                <c:ptCount val="96"/>
                <c:pt idx="0">
                  <c:v>3411.905389</c:v>
                </c:pt>
                <c:pt idx="1">
                  <c:v>3417.5797419999999</c:v>
                </c:pt>
                <c:pt idx="2">
                  <c:v>3424.7376370000002</c:v>
                </c:pt>
                <c:pt idx="3">
                  <c:v>3420.372723</c:v>
                </c:pt>
                <c:pt idx="4">
                  <c:v>3421.5559699999999</c:v>
                </c:pt>
                <c:pt idx="5">
                  <c:v>3421.1546360000002</c:v>
                </c:pt>
                <c:pt idx="6">
                  <c:v>3426.8436900000002</c:v>
                </c:pt>
                <c:pt idx="7">
                  <c:v>3414.861555</c:v>
                </c:pt>
                <c:pt idx="8">
                  <c:v>3415.7339160000001</c:v>
                </c:pt>
                <c:pt idx="9">
                  <c:v>3414.5250569999998</c:v>
                </c:pt>
                <c:pt idx="10">
                  <c:v>3423.597933</c:v>
                </c:pt>
                <c:pt idx="11">
                  <c:v>3420.5733220000002</c:v>
                </c:pt>
                <c:pt idx="12">
                  <c:v>3418.071027</c:v>
                </c:pt>
                <c:pt idx="13">
                  <c:v>3407.685434</c:v>
                </c:pt>
                <c:pt idx="14">
                  <c:v>3408.128976</c:v>
                </c:pt>
                <c:pt idx="15">
                  <c:v>3411.1208620000002</c:v>
                </c:pt>
                <c:pt idx="16">
                  <c:v>3417.3693640000001</c:v>
                </c:pt>
                <c:pt idx="17">
                  <c:v>3416.2077009999998</c:v>
                </c:pt>
                <c:pt idx="18">
                  <c:v>3412.9033469999999</c:v>
                </c:pt>
                <c:pt idx="19">
                  <c:v>3415.925405</c:v>
                </c:pt>
                <c:pt idx="20">
                  <c:v>3410.0494359999998</c:v>
                </c:pt>
                <c:pt idx="21">
                  <c:v>3408.0529459999998</c:v>
                </c:pt>
                <c:pt idx="22">
                  <c:v>3397.7619949999998</c:v>
                </c:pt>
                <c:pt idx="23">
                  <c:v>3389.8336260000001</c:v>
                </c:pt>
                <c:pt idx="24">
                  <c:v>3377.3020630000001</c:v>
                </c:pt>
                <c:pt idx="25">
                  <c:v>3360.3698920000002</c:v>
                </c:pt>
                <c:pt idx="26">
                  <c:v>3343.6654100000001</c:v>
                </c:pt>
                <c:pt idx="27">
                  <c:v>3310.1807279999998</c:v>
                </c:pt>
                <c:pt idx="28">
                  <c:v>3322.9056930000002</c:v>
                </c:pt>
                <c:pt idx="29">
                  <c:v>3348.4081609999998</c:v>
                </c:pt>
                <c:pt idx="30">
                  <c:v>3369.7077530000001</c:v>
                </c:pt>
                <c:pt idx="31">
                  <c:v>3387.2658449999999</c:v>
                </c:pt>
                <c:pt idx="32">
                  <c:v>3407.4919960000002</c:v>
                </c:pt>
                <c:pt idx="33">
                  <c:v>3435.2263269999999</c:v>
                </c:pt>
                <c:pt idx="34">
                  <c:v>3452.9843310000001</c:v>
                </c:pt>
                <c:pt idx="35">
                  <c:v>3472.1682660000001</c:v>
                </c:pt>
                <c:pt idx="36">
                  <c:v>3464.799512</c:v>
                </c:pt>
                <c:pt idx="37">
                  <c:v>3486.3801570000001</c:v>
                </c:pt>
                <c:pt idx="38">
                  <c:v>3477.490436</c:v>
                </c:pt>
                <c:pt idx="39">
                  <c:v>3482.0705640000001</c:v>
                </c:pt>
                <c:pt idx="40">
                  <c:v>3486.126495</c:v>
                </c:pt>
                <c:pt idx="41">
                  <c:v>3491.110451</c:v>
                </c:pt>
                <c:pt idx="42">
                  <c:v>3494.1517960000001</c:v>
                </c:pt>
                <c:pt idx="43">
                  <c:v>3496.151089</c:v>
                </c:pt>
                <c:pt idx="44">
                  <c:v>3499.957676</c:v>
                </c:pt>
                <c:pt idx="45">
                  <c:v>3497.4964620000001</c:v>
                </c:pt>
                <c:pt idx="46">
                  <c:v>3488.1427140000001</c:v>
                </c:pt>
                <c:pt idx="47">
                  <c:v>3476.4372469999998</c:v>
                </c:pt>
                <c:pt idx="48">
                  <c:v>3456.586104</c:v>
                </c:pt>
                <c:pt idx="49">
                  <c:v>3452.351435</c:v>
                </c:pt>
                <c:pt idx="50">
                  <c:v>3440.7466989999998</c:v>
                </c:pt>
                <c:pt idx="51">
                  <c:v>3441.120574</c:v>
                </c:pt>
                <c:pt idx="52">
                  <c:v>3446.116352</c:v>
                </c:pt>
                <c:pt idx="53">
                  <c:v>3459.271256</c:v>
                </c:pt>
                <c:pt idx="54">
                  <c:v>3471.134286</c:v>
                </c:pt>
                <c:pt idx="55">
                  <c:v>3488.5582199999999</c:v>
                </c:pt>
                <c:pt idx="56">
                  <c:v>3502.6948299999999</c:v>
                </c:pt>
                <c:pt idx="57">
                  <c:v>3507.9747400000001</c:v>
                </c:pt>
                <c:pt idx="58">
                  <c:v>3515.3906630000001</c:v>
                </c:pt>
                <c:pt idx="59">
                  <c:v>3508.4541749999999</c:v>
                </c:pt>
                <c:pt idx="60">
                  <c:v>3497.3216560000001</c:v>
                </c:pt>
                <c:pt idx="61">
                  <c:v>3502.9657010000001</c:v>
                </c:pt>
                <c:pt idx="62">
                  <c:v>3498.9529579999999</c:v>
                </c:pt>
                <c:pt idx="63">
                  <c:v>3496.465334</c:v>
                </c:pt>
                <c:pt idx="64">
                  <c:v>3488.533817</c:v>
                </c:pt>
                <c:pt idx="65">
                  <c:v>3479.80852</c:v>
                </c:pt>
                <c:pt idx="66">
                  <c:v>3469.352437</c:v>
                </c:pt>
                <c:pt idx="67">
                  <c:v>3443.411979</c:v>
                </c:pt>
                <c:pt idx="68">
                  <c:v>3419.4452510000001</c:v>
                </c:pt>
                <c:pt idx="69">
                  <c:v>3378.9980489999998</c:v>
                </c:pt>
                <c:pt idx="70">
                  <c:v>3310.3777770000002</c:v>
                </c:pt>
                <c:pt idx="71">
                  <c:v>3205.0057339999998</c:v>
                </c:pt>
                <c:pt idx="72">
                  <c:v>3126.4546829999999</c:v>
                </c:pt>
                <c:pt idx="73">
                  <c:v>3068.2319950000001</c:v>
                </c:pt>
                <c:pt idx="74">
                  <c:v>3030.5262950000001</c:v>
                </c:pt>
                <c:pt idx="75">
                  <c:v>2997.8241029999999</c:v>
                </c:pt>
                <c:pt idx="76">
                  <c:v>2997.5954080000001</c:v>
                </c:pt>
                <c:pt idx="77">
                  <c:v>2999.692286</c:v>
                </c:pt>
                <c:pt idx="78">
                  <c:v>3015.976619</c:v>
                </c:pt>
                <c:pt idx="79">
                  <c:v>3027.6021799999999</c:v>
                </c:pt>
                <c:pt idx="80">
                  <c:v>3054.2185760000002</c:v>
                </c:pt>
                <c:pt idx="81">
                  <c:v>3092.1952660000002</c:v>
                </c:pt>
                <c:pt idx="82">
                  <c:v>3135.180742</c:v>
                </c:pt>
                <c:pt idx="83">
                  <c:v>3169.0783879999999</c:v>
                </c:pt>
                <c:pt idx="84">
                  <c:v>3197.9372090000002</c:v>
                </c:pt>
                <c:pt idx="85">
                  <c:v>3244.0021379999998</c:v>
                </c:pt>
                <c:pt idx="86">
                  <c:v>3269.5670129999999</c:v>
                </c:pt>
                <c:pt idx="87">
                  <c:v>3283.7609459999999</c:v>
                </c:pt>
                <c:pt idx="88">
                  <c:v>3312.742041</c:v>
                </c:pt>
                <c:pt idx="89">
                  <c:v>3344.9674989999999</c:v>
                </c:pt>
                <c:pt idx="90">
                  <c:v>3361.4933919999999</c:v>
                </c:pt>
                <c:pt idx="91">
                  <c:v>3366.2344840000001</c:v>
                </c:pt>
                <c:pt idx="92">
                  <c:v>3385.1368229999998</c:v>
                </c:pt>
                <c:pt idx="93">
                  <c:v>3402.095898</c:v>
                </c:pt>
                <c:pt idx="94">
                  <c:v>3405.4279200000001</c:v>
                </c:pt>
                <c:pt idx="95">
                  <c:v>3418.8942149999998</c:v>
                </c:pt>
              </c:numCache>
            </c:numRef>
          </c:yVal>
          <c:smooth val="0"/>
          <c:extLst>
            <c:ext xmlns:c16="http://schemas.microsoft.com/office/drawing/2014/chart" uri="{C3380CC4-5D6E-409C-BE32-E72D297353CC}">
              <c16:uniqueId val="{00000001-FFF3-4496-B156-81EB65D75F78}"/>
            </c:ext>
          </c:extLst>
        </c:ser>
        <c:ser>
          <c:idx val="2"/>
          <c:order val="2"/>
          <c:tx>
            <c:strRef>
              <c:f>Diagrama_Promedio!$E$2</c:f>
              <c:strCache>
                <c:ptCount val="1"/>
                <c:pt idx="0">
                  <c:v>jul-21</c:v>
                </c:pt>
              </c:strCache>
            </c:strRef>
          </c:tx>
          <c:marker>
            <c:symbol val="none"/>
          </c:marker>
          <c:xVal>
            <c:numRef>
              <c:f>Diagrama_Promedio!$B$3:$B$98</c:f>
              <c:numCache>
                <c:formatCode>h:mm</c:formatCode>
                <c:ptCount val="96"/>
                <c:pt idx="0">
                  <c:v>38812.010416666701</c:v>
                </c:pt>
                <c:pt idx="1">
                  <c:v>38812.020833333299</c:v>
                </c:pt>
                <c:pt idx="2">
                  <c:v>38812.03125</c:v>
                </c:pt>
                <c:pt idx="3">
                  <c:v>38812.041666666701</c:v>
                </c:pt>
                <c:pt idx="4">
                  <c:v>38812.052083333299</c:v>
                </c:pt>
                <c:pt idx="5">
                  <c:v>38812.0625</c:v>
                </c:pt>
                <c:pt idx="6">
                  <c:v>38812.072916666701</c:v>
                </c:pt>
                <c:pt idx="7">
                  <c:v>38812.083333333299</c:v>
                </c:pt>
                <c:pt idx="8">
                  <c:v>38812.09375</c:v>
                </c:pt>
                <c:pt idx="9">
                  <c:v>38812.104166666701</c:v>
                </c:pt>
                <c:pt idx="10">
                  <c:v>38812.114583333299</c:v>
                </c:pt>
                <c:pt idx="11">
                  <c:v>38812.125</c:v>
                </c:pt>
                <c:pt idx="12">
                  <c:v>38812.135416666701</c:v>
                </c:pt>
                <c:pt idx="13">
                  <c:v>38812.145833333299</c:v>
                </c:pt>
                <c:pt idx="14">
                  <c:v>38812.15625</c:v>
                </c:pt>
                <c:pt idx="15">
                  <c:v>38812.166666666701</c:v>
                </c:pt>
                <c:pt idx="16">
                  <c:v>38812.177083333299</c:v>
                </c:pt>
                <c:pt idx="17">
                  <c:v>38812.1875</c:v>
                </c:pt>
                <c:pt idx="18">
                  <c:v>38812.197916666701</c:v>
                </c:pt>
                <c:pt idx="19">
                  <c:v>38812.208333333299</c:v>
                </c:pt>
                <c:pt idx="20">
                  <c:v>38812.21875</c:v>
                </c:pt>
                <c:pt idx="21">
                  <c:v>38812.229166666701</c:v>
                </c:pt>
                <c:pt idx="22">
                  <c:v>38812.239583333299</c:v>
                </c:pt>
                <c:pt idx="23">
                  <c:v>38812.25</c:v>
                </c:pt>
                <c:pt idx="24">
                  <c:v>38812.260416666701</c:v>
                </c:pt>
                <c:pt idx="25">
                  <c:v>38812.270833333299</c:v>
                </c:pt>
                <c:pt idx="26">
                  <c:v>38812.28125</c:v>
                </c:pt>
                <c:pt idx="27">
                  <c:v>38812.291666666701</c:v>
                </c:pt>
                <c:pt idx="28">
                  <c:v>38812.302083333299</c:v>
                </c:pt>
                <c:pt idx="29">
                  <c:v>38812.3125</c:v>
                </c:pt>
                <c:pt idx="30">
                  <c:v>38812.322916666701</c:v>
                </c:pt>
                <c:pt idx="31">
                  <c:v>38812.333333333299</c:v>
                </c:pt>
                <c:pt idx="32">
                  <c:v>38812.34375</c:v>
                </c:pt>
                <c:pt idx="33">
                  <c:v>38812.354166666701</c:v>
                </c:pt>
                <c:pt idx="34">
                  <c:v>38812.364583333299</c:v>
                </c:pt>
                <c:pt idx="35">
                  <c:v>38812.375</c:v>
                </c:pt>
                <c:pt idx="36">
                  <c:v>38812.385416666701</c:v>
                </c:pt>
                <c:pt idx="37">
                  <c:v>38812.395833333299</c:v>
                </c:pt>
                <c:pt idx="38">
                  <c:v>38812.40625</c:v>
                </c:pt>
                <c:pt idx="39">
                  <c:v>38812.416666666701</c:v>
                </c:pt>
                <c:pt idx="40">
                  <c:v>38812.427083333299</c:v>
                </c:pt>
                <c:pt idx="41">
                  <c:v>38812.4375</c:v>
                </c:pt>
                <c:pt idx="42">
                  <c:v>38812.447916666701</c:v>
                </c:pt>
                <c:pt idx="43">
                  <c:v>38812.458333333299</c:v>
                </c:pt>
                <c:pt idx="44">
                  <c:v>38812.46875</c:v>
                </c:pt>
                <c:pt idx="45">
                  <c:v>38812.479166666701</c:v>
                </c:pt>
                <c:pt idx="46">
                  <c:v>38812.489583333299</c:v>
                </c:pt>
                <c:pt idx="47">
                  <c:v>38812.5</c:v>
                </c:pt>
                <c:pt idx="48">
                  <c:v>38812.510416666701</c:v>
                </c:pt>
                <c:pt idx="49">
                  <c:v>38812.520833333299</c:v>
                </c:pt>
                <c:pt idx="50">
                  <c:v>38812.53125</c:v>
                </c:pt>
                <c:pt idx="51">
                  <c:v>38812.541666666701</c:v>
                </c:pt>
                <c:pt idx="52">
                  <c:v>38812.552083333299</c:v>
                </c:pt>
                <c:pt idx="53">
                  <c:v>38812.5625</c:v>
                </c:pt>
                <c:pt idx="54">
                  <c:v>38812.572916666701</c:v>
                </c:pt>
                <c:pt idx="55">
                  <c:v>38812.583333333299</c:v>
                </c:pt>
                <c:pt idx="56">
                  <c:v>38812.59375</c:v>
                </c:pt>
                <c:pt idx="57">
                  <c:v>38812.604166666701</c:v>
                </c:pt>
                <c:pt idx="58">
                  <c:v>38812.614583333299</c:v>
                </c:pt>
                <c:pt idx="59">
                  <c:v>38812.625</c:v>
                </c:pt>
                <c:pt idx="60">
                  <c:v>38812.635416666701</c:v>
                </c:pt>
                <c:pt idx="61">
                  <c:v>38812.645833333299</c:v>
                </c:pt>
                <c:pt idx="62">
                  <c:v>38812.65625</c:v>
                </c:pt>
                <c:pt idx="63">
                  <c:v>38812.666666666701</c:v>
                </c:pt>
                <c:pt idx="64">
                  <c:v>38812.677083333299</c:v>
                </c:pt>
                <c:pt idx="65">
                  <c:v>38812.6875</c:v>
                </c:pt>
                <c:pt idx="66">
                  <c:v>38812.697916666701</c:v>
                </c:pt>
                <c:pt idx="67">
                  <c:v>38812.708333333299</c:v>
                </c:pt>
                <c:pt idx="68">
                  <c:v>38812.71875</c:v>
                </c:pt>
                <c:pt idx="69">
                  <c:v>38812.729166666701</c:v>
                </c:pt>
                <c:pt idx="70">
                  <c:v>38812.739583333299</c:v>
                </c:pt>
                <c:pt idx="71">
                  <c:v>38812.75</c:v>
                </c:pt>
                <c:pt idx="72">
                  <c:v>38812.760416666701</c:v>
                </c:pt>
                <c:pt idx="73">
                  <c:v>38812.770833333299</c:v>
                </c:pt>
                <c:pt idx="74">
                  <c:v>38812.78125</c:v>
                </c:pt>
                <c:pt idx="75">
                  <c:v>38812.791666666701</c:v>
                </c:pt>
                <c:pt idx="76">
                  <c:v>38812.802083333299</c:v>
                </c:pt>
                <c:pt idx="77">
                  <c:v>38812.8125</c:v>
                </c:pt>
                <c:pt idx="78">
                  <c:v>38812.822916666701</c:v>
                </c:pt>
                <c:pt idx="79">
                  <c:v>38812.833333333299</c:v>
                </c:pt>
                <c:pt idx="80">
                  <c:v>38812.84375</c:v>
                </c:pt>
                <c:pt idx="81">
                  <c:v>38812.854166666701</c:v>
                </c:pt>
                <c:pt idx="82">
                  <c:v>38812.864583333299</c:v>
                </c:pt>
                <c:pt idx="83">
                  <c:v>38812.875</c:v>
                </c:pt>
                <c:pt idx="84">
                  <c:v>38812.885416666701</c:v>
                </c:pt>
                <c:pt idx="85">
                  <c:v>38812.895833333299</c:v>
                </c:pt>
                <c:pt idx="86">
                  <c:v>38812.90625</c:v>
                </c:pt>
                <c:pt idx="87">
                  <c:v>38812.916666666701</c:v>
                </c:pt>
                <c:pt idx="88">
                  <c:v>38812.927083333299</c:v>
                </c:pt>
                <c:pt idx="89">
                  <c:v>38812.9375</c:v>
                </c:pt>
                <c:pt idx="90">
                  <c:v>38812.947916666701</c:v>
                </c:pt>
                <c:pt idx="91">
                  <c:v>38812.958333333299</c:v>
                </c:pt>
                <c:pt idx="92">
                  <c:v>38812.96875</c:v>
                </c:pt>
                <c:pt idx="93">
                  <c:v>38812.979166666701</c:v>
                </c:pt>
                <c:pt idx="94">
                  <c:v>38812.989583333299</c:v>
                </c:pt>
                <c:pt idx="95">
                  <c:v>38813</c:v>
                </c:pt>
              </c:numCache>
            </c:numRef>
          </c:xVal>
          <c:yVal>
            <c:numRef>
              <c:f>Diagrama_Promedio!$E$3:$E$98</c:f>
              <c:numCache>
                <c:formatCode>#,##0.00</c:formatCode>
                <c:ptCount val="96"/>
                <c:pt idx="0">
                  <c:v>3319.2940859999999</c:v>
                </c:pt>
                <c:pt idx="1">
                  <c:v>3324.747214</c:v>
                </c:pt>
                <c:pt idx="2">
                  <c:v>3335.0243620000001</c:v>
                </c:pt>
                <c:pt idx="3">
                  <c:v>3330.6571180000001</c:v>
                </c:pt>
                <c:pt idx="4">
                  <c:v>3333.033077</c:v>
                </c:pt>
                <c:pt idx="5">
                  <c:v>3331.4630609999999</c:v>
                </c:pt>
                <c:pt idx="6">
                  <c:v>3338.1821220000002</c:v>
                </c:pt>
                <c:pt idx="7">
                  <c:v>3331.5872439999998</c:v>
                </c:pt>
                <c:pt idx="8">
                  <c:v>3328.7963329999998</c:v>
                </c:pt>
                <c:pt idx="9">
                  <c:v>3328.348798</c:v>
                </c:pt>
                <c:pt idx="10">
                  <c:v>3328.743739</c:v>
                </c:pt>
                <c:pt idx="11">
                  <c:v>3330.955856</c:v>
                </c:pt>
                <c:pt idx="12">
                  <c:v>3323.436968</c:v>
                </c:pt>
                <c:pt idx="13">
                  <c:v>3320.5552710000002</c:v>
                </c:pt>
                <c:pt idx="14">
                  <c:v>3314.8913600000001</c:v>
                </c:pt>
                <c:pt idx="15">
                  <c:v>3326.2876919999999</c:v>
                </c:pt>
                <c:pt idx="16">
                  <c:v>3318.4155719999999</c:v>
                </c:pt>
                <c:pt idx="17">
                  <c:v>3319.710967</c:v>
                </c:pt>
                <c:pt idx="18">
                  <c:v>3319.1170470000002</c:v>
                </c:pt>
                <c:pt idx="19">
                  <c:v>3319.597452</c:v>
                </c:pt>
                <c:pt idx="20">
                  <c:v>3321.136833</c:v>
                </c:pt>
                <c:pt idx="21">
                  <c:v>3315.5370400000002</c:v>
                </c:pt>
                <c:pt idx="22">
                  <c:v>3320.2041559999998</c:v>
                </c:pt>
                <c:pt idx="23">
                  <c:v>3305.4806490000001</c:v>
                </c:pt>
                <c:pt idx="24">
                  <c:v>3294.814574</c:v>
                </c:pt>
                <c:pt idx="25">
                  <c:v>3265.6766429999998</c:v>
                </c:pt>
                <c:pt idx="26">
                  <c:v>3248.641345</c:v>
                </c:pt>
                <c:pt idx="27">
                  <c:v>3224.836249</c:v>
                </c:pt>
                <c:pt idx="28">
                  <c:v>3241.3239079999998</c:v>
                </c:pt>
                <c:pt idx="29">
                  <c:v>3264.244103</c:v>
                </c:pt>
                <c:pt idx="30">
                  <c:v>3275.723587</c:v>
                </c:pt>
                <c:pt idx="31">
                  <c:v>3287.468351</c:v>
                </c:pt>
                <c:pt idx="32">
                  <c:v>3310.0865439999998</c:v>
                </c:pt>
                <c:pt idx="33">
                  <c:v>3340.0743219999999</c:v>
                </c:pt>
                <c:pt idx="34">
                  <c:v>3359.1873959999998</c:v>
                </c:pt>
                <c:pt idx="35">
                  <c:v>3371.8706900000002</c:v>
                </c:pt>
                <c:pt idx="36">
                  <c:v>3384.0721079999998</c:v>
                </c:pt>
                <c:pt idx="37">
                  <c:v>3380.4666579999998</c:v>
                </c:pt>
                <c:pt idx="38">
                  <c:v>3399.308837</c:v>
                </c:pt>
                <c:pt idx="39">
                  <c:v>3398.4158130000001</c:v>
                </c:pt>
                <c:pt idx="40">
                  <c:v>3409.2659570000001</c:v>
                </c:pt>
                <c:pt idx="41">
                  <c:v>3406.1267109999999</c:v>
                </c:pt>
                <c:pt idx="42">
                  <c:v>3413.7098420000002</c:v>
                </c:pt>
                <c:pt idx="43">
                  <c:v>3419.8354869999998</c:v>
                </c:pt>
                <c:pt idx="44">
                  <c:v>3420.6616800000002</c:v>
                </c:pt>
                <c:pt idx="45">
                  <c:v>3407.9345239999998</c:v>
                </c:pt>
                <c:pt idx="46">
                  <c:v>3404.294997</c:v>
                </c:pt>
                <c:pt idx="47">
                  <c:v>3400.2356410000002</c:v>
                </c:pt>
                <c:pt idx="48">
                  <c:v>3378.6627779999999</c:v>
                </c:pt>
                <c:pt idx="49">
                  <c:v>3364.4899249999999</c:v>
                </c:pt>
                <c:pt idx="50">
                  <c:v>3359.2151560000002</c:v>
                </c:pt>
                <c:pt idx="51">
                  <c:v>3352.543752</c:v>
                </c:pt>
                <c:pt idx="52">
                  <c:v>3345.9150380000001</c:v>
                </c:pt>
                <c:pt idx="53">
                  <c:v>3346.5647399999998</c:v>
                </c:pt>
                <c:pt idx="54">
                  <c:v>3369.7970319999999</c:v>
                </c:pt>
                <c:pt idx="55">
                  <c:v>3383.9177679999998</c:v>
                </c:pt>
                <c:pt idx="56">
                  <c:v>3408.2220710000001</c:v>
                </c:pt>
                <c:pt idx="57">
                  <c:v>3414.5767660000001</c:v>
                </c:pt>
                <c:pt idx="58">
                  <c:v>3417.3889509999999</c:v>
                </c:pt>
                <c:pt idx="59">
                  <c:v>3408.1561449999999</c:v>
                </c:pt>
                <c:pt idx="60">
                  <c:v>3397.1947300000002</c:v>
                </c:pt>
                <c:pt idx="61">
                  <c:v>3397.7055850000002</c:v>
                </c:pt>
                <c:pt idx="62">
                  <c:v>3396.5280600000001</c:v>
                </c:pt>
                <c:pt idx="63">
                  <c:v>3395.2675340000001</c:v>
                </c:pt>
                <c:pt idx="64">
                  <c:v>3379.3049099999998</c:v>
                </c:pt>
                <c:pt idx="65">
                  <c:v>3375.678238</c:v>
                </c:pt>
                <c:pt idx="66">
                  <c:v>3368.9127779999999</c:v>
                </c:pt>
                <c:pt idx="67">
                  <c:v>3345.3035719999998</c:v>
                </c:pt>
                <c:pt idx="68">
                  <c:v>3306.936107</c:v>
                </c:pt>
                <c:pt idx="69">
                  <c:v>3277.002109</c:v>
                </c:pt>
                <c:pt idx="70">
                  <c:v>3231.0979170000001</c:v>
                </c:pt>
                <c:pt idx="71">
                  <c:v>3147.4292019999998</c:v>
                </c:pt>
                <c:pt idx="72">
                  <c:v>3056.5132629999998</c:v>
                </c:pt>
                <c:pt idx="73">
                  <c:v>3027.510906</c:v>
                </c:pt>
                <c:pt idx="74">
                  <c:v>2988.707711</c:v>
                </c:pt>
                <c:pt idx="75">
                  <c:v>2965.1994540000001</c:v>
                </c:pt>
                <c:pt idx="76">
                  <c:v>2952.1411509999998</c:v>
                </c:pt>
                <c:pt idx="77">
                  <c:v>2959.1763129999999</c:v>
                </c:pt>
                <c:pt idx="78">
                  <c:v>2966.6066759999999</c:v>
                </c:pt>
                <c:pt idx="79">
                  <c:v>2971.3006770000002</c:v>
                </c:pt>
                <c:pt idx="80">
                  <c:v>2997.7844329999998</c:v>
                </c:pt>
                <c:pt idx="81">
                  <c:v>3027.560669</c:v>
                </c:pt>
                <c:pt idx="82">
                  <c:v>3045.0027610000002</c:v>
                </c:pt>
                <c:pt idx="83">
                  <c:v>3062.8575500000002</c:v>
                </c:pt>
                <c:pt idx="84">
                  <c:v>3088.1808940000001</c:v>
                </c:pt>
                <c:pt idx="85">
                  <c:v>3112.760573</c:v>
                </c:pt>
                <c:pt idx="86">
                  <c:v>3169.2877330000001</c:v>
                </c:pt>
                <c:pt idx="87">
                  <c:v>3190.4813330000002</c:v>
                </c:pt>
                <c:pt idx="88">
                  <c:v>3226.4213</c:v>
                </c:pt>
                <c:pt idx="89">
                  <c:v>3250.7505580000002</c:v>
                </c:pt>
                <c:pt idx="90">
                  <c:v>3256.5657350000001</c:v>
                </c:pt>
                <c:pt idx="91">
                  <c:v>3256.5675179999998</c:v>
                </c:pt>
                <c:pt idx="92">
                  <c:v>3278.768039</c:v>
                </c:pt>
                <c:pt idx="93">
                  <c:v>3299.0321239999998</c:v>
                </c:pt>
                <c:pt idx="94">
                  <c:v>3313.282087</c:v>
                </c:pt>
                <c:pt idx="95">
                  <c:v>3293.9921370000002</c:v>
                </c:pt>
              </c:numCache>
            </c:numRef>
          </c:yVal>
          <c:smooth val="0"/>
          <c:extLst>
            <c:ext xmlns:c16="http://schemas.microsoft.com/office/drawing/2014/chart" uri="{C3380CC4-5D6E-409C-BE32-E72D297353CC}">
              <c16:uniqueId val="{00000002-FFF3-4496-B156-81EB65D75F78}"/>
            </c:ext>
          </c:extLst>
        </c:ser>
        <c:ser>
          <c:idx val="3"/>
          <c:order val="3"/>
          <c:tx>
            <c:strRef>
              <c:f>Diagrama_Promedio!$F$2</c:f>
              <c:strCache>
                <c:ptCount val="1"/>
                <c:pt idx="0">
                  <c:v>ago-21</c:v>
                </c:pt>
              </c:strCache>
            </c:strRef>
          </c:tx>
          <c:marker>
            <c:symbol val="none"/>
          </c:marker>
          <c:xVal>
            <c:numRef>
              <c:f>Diagrama_Promedio!$B$3:$B$98</c:f>
              <c:numCache>
                <c:formatCode>h:mm</c:formatCode>
                <c:ptCount val="96"/>
                <c:pt idx="0">
                  <c:v>38812.010416666701</c:v>
                </c:pt>
                <c:pt idx="1">
                  <c:v>38812.020833333299</c:v>
                </c:pt>
                <c:pt idx="2">
                  <c:v>38812.03125</c:v>
                </c:pt>
                <c:pt idx="3">
                  <c:v>38812.041666666701</c:v>
                </c:pt>
                <c:pt idx="4">
                  <c:v>38812.052083333299</c:v>
                </c:pt>
                <c:pt idx="5">
                  <c:v>38812.0625</c:v>
                </c:pt>
                <c:pt idx="6">
                  <c:v>38812.072916666701</c:v>
                </c:pt>
                <c:pt idx="7">
                  <c:v>38812.083333333299</c:v>
                </c:pt>
                <c:pt idx="8">
                  <c:v>38812.09375</c:v>
                </c:pt>
                <c:pt idx="9">
                  <c:v>38812.104166666701</c:v>
                </c:pt>
                <c:pt idx="10">
                  <c:v>38812.114583333299</c:v>
                </c:pt>
                <c:pt idx="11">
                  <c:v>38812.125</c:v>
                </c:pt>
                <c:pt idx="12">
                  <c:v>38812.135416666701</c:v>
                </c:pt>
                <c:pt idx="13">
                  <c:v>38812.145833333299</c:v>
                </c:pt>
                <c:pt idx="14">
                  <c:v>38812.15625</c:v>
                </c:pt>
                <c:pt idx="15">
                  <c:v>38812.166666666701</c:v>
                </c:pt>
                <c:pt idx="16">
                  <c:v>38812.177083333299</c:v>
                </c:pt>
                <c:pt idx="17">
                  <c:v>38812.1875</c:v>
                </c:pt>
                <c:pt idx="18">
                  <c:v>38812.197916666701</c:v>
                </c:pt>
                <c:pt idx="19">
                  <c:v>38812.208333333299</c:v>
                </c:pt>
                <c:pt idx="20">
                  <c:v>38812.21875</c:v>
                </c:pt>
                <c:pt idx="21">
                  <c:v>38812.229166666701</c:v>
                </c:pt>
                <c:pt idx="22">
                  <c:v>38812.239583333299</c:v>
                </c:pt>
                <c:pt idx="23">
                  <c:v>38812.25</c:v>
                </c:pt>
                <c:pt idx="24">
                  <c:v>38812.260416666701</c:v>
                </c:pt>
                <c:pt idx="25">
                  <c:v>38812.270833333299</c:v>
                </c:pt>
                <c:pt idx="26">
                  <c:v>38812.28125</c:v>
                </c:pt>
                <c:pt idx="27">
                  <c:v>38812.291666666701</c:v>
                </c:pt>
                <c:pt idx="28">
                  <c:v>38812.302083333299</c:v>
                </c:pt>
                <c:pt idx="29">
                  <c:v>38812.3125</c:v>
                </c:pt>
                <c:pt idx="30">
                  <c:v>38812.322916666701</c:v>
                </c:pt>
                <c:pt idx="31">
                  <c:v>38812.333333333299</c:v>
                </c:pt>
                <c:pt idx="32">
                  <c:v>38812.34375</c:v>
                </c:pt>
                <c:pt idx="33">
                  <c:v>38812.354166666701</c:v>
                </c:pt>
                <c:pt idx="34">
                  <c:v>38812.364583333299</c:v>
                </c:pt>
                <c:pt idx="35">
                  <c:v>38812.375</c:v>
                </c:pt>
                <c:pt idx="36">
                  <c:v>38812.385416666701</c:v>
                </c:pt>
                <c:pt idx="37">
                  <c:v>38812.395833333299</c:v>
                </c:pt>
                <c:pt idx="38">
                  <c:v>38812.40625</c:v>
                </c:pt>
                <c:pt idx="39">
                  <c:v>38812.416666666701</c:v>
                </c:pt>
                <c:pt idx="40">
                  <c:v>38812.427083333299</c:v>
                </c:pt>
                <c:pt idx="41">
                  <c:v>38812.4375</c:v>
                </c:pt>
                <c:pt idx="42">
                  <c:v>38812.447916666701</c:v>
                </c:pt>
                <c:pt idx="43">
                  <c:v>38812.458333333299</c:v>
                </c:pt>
                <c:pt idx="44">
                  <c:v>38812.46875</c:v>
                </c:pt>
                <c:pt idx="45">
                  <c:v>38812.479166666701</c:v>
                </c:pt>
                <c:pt idx="46">
                  <c:v>38812.489583333299</c:v>
                </c:pt>
                <c:pt idx="47">
                  <c:v>38812.5</c:v>
                </c:pt>
                <c:pt idx="48">
                  <c:v>38812.510416666701</c:v>
                </c:pt>
                <c:pt idx="49">
                  <c:v>38812.520833333299</c:v>
                </c:pt>
                <c:pt idx="50">
                  <c:v>38812.53125</c:v>
                </c:pt>
                <c:pt idx="51">
                  <c:v>38812.541666666701</c:v>
                </c:pt>
                <c:pt idx="52">
                  <c:v>38812.552083333299</c:v>
                </c:pt>
                <c:pt idx="53">
                  <c:v>38812.5625</c:v>
                </c:pt>
                <c:pt idx="54">
                  <c:v>38812.572916666701</c:v>
                </c:pt>
                <c:pt idx="55">
                  <c:v>38812.583333333299</c:v>
                </c:pt>
                <c:pt idx="56">
                  <c:v>38812.59375</c:v>
                </c:pt>
                <c:pt idx="57">
                  <c:v>38812.604166666701</c:v>
                </c:pt>
                <c:pt idx="58">
                  <c:v>38812.614583333299</c:v>
                </c:pt>
                <c:pt idx="59">
                  <c:v>38812.625</c:v>
                </c:pt>
                <c:pt idx="60">
                  <c:v>38812.635416666701</c:v>
                </c:pt>
                <c:pt idx="61">
                  <c:v>38812.645833333299</c:v>
                </c:pt>
                <c:pt idx="62">
                  <c:v>38812.65625</c:v>
                </c:pt>
                <c:pt idx="63">
                  <c:v>38812.666666666701</c:v>
                </c:pt>
                <c:pt idx="64">
                  <c:v>38812.677083333299</c:v>
                </c:pt>
                <c:pt idx="65">
                  <c:v>38812.6875</c:v>
                </c:pt>
                <c:pt idx="66">
                  <c:v>38812.697916666701</c:v>
                </c:pt>
                <c:pt idx="67">
                  <c:v>38812.708333333299</c:v>
                </c:pt>
                <c:pt idx="68">
                  <c:v>38812.71875</c:v>
                </c:pt>
                <c:pt idx="69">
                  <c:v>38812.729166666701</c:v>
                </c:pt>
                <c:pt idx="70">
                  <c:v>38812.739583333299</c:v>
                </c:pt>
                <c:pt idx="71">
                  <c:v>38812.75</c:v>
                </c:pt>
                <c:pt idx="72">
                  <c:v>38812.760416666701</c:v>
                </c:pt>
                <c:pt idx="73">
                  <c:v>38812.770833333299</c:v>
                </c:pt>
                <c:pt idx="74">
                  <c:v>38812.78125</c:v>
                </c:pt>
                <c:pt idx="75">
                  <c:v>38812.791666666701</c:v>
                </c:pt>
                <c:pt idx="76">
                  <c:v>38812.802083333299</c:v>
                </c:pt>
                <c:pt idx="77">
                  <c:v>38812.8125</c:v>
                </c:pt>
                <c:pt idx="78">
                  <c:v>38812.822916666701</c:v>
                </c:pt>
                <c:pt idx="79">
                  <c:v>38812.833333333299</c:v>
                </c:pt>
                <c:pt idx="80">
                  <c:v>38812.84375</c:v>
                </c:pt>
                <c:pt idx="81">
                  <c:v>38812.854166666701</c:v>
                </c:pt>
                <c:pt idx="82">
                  <c:v>38812.864583333299</c:v>
                </c:pt>
                <c:pt idx="83">
                  <c:v>38812.875</c:v>
                </c:pt>
                <c:pt idx="84">
                  <c:v>38812.885416666701</c:v>
                </c:pt>
                <c:pt idx="85">
                  <c:v>38812.895833333299</c:v>
                </c:pt>
                <c:pt idx="86">
                  <c:v>38812.90625</c:v>
                </c:pt>
                <c:pt idx="87">
                  <c:v>38812.916666666701</c:v>
                </c:pt>
                <c:pt idx="88">
                  <c:v>38812.927083333299</c:v>
                </c:pt>
                <c:pt idx="89">
                  <c:v>38812.9375</c:v>
                </c:pt>
                <c:pt idx="90">
                  <c:v>38812.947916666701</c:v>
                </c:pt>
                <c:pt idx="91">
                  <c:v>38812.958333333299</c:v>
                </c:pt>
                <c:pt idx="92">
                  <c:v>38812.96875</c:v>
                </c:pt>
                <c:pt idx="93">
                  <c:v>38812.979166666701</c:v>
                </c:pt>
                <c:pt idx="94">
                  <c:v>38812.989583333299</c:v>
                </c:pt>
                <c:pt idx="95">
                  <c:v>38813</c:v>
                </c:pt>
              </c:numCache>
            </c:numRef>
          </c:xVal>
          <c:yVal>
            <c:numRef>
              <c:f>Diagrama_Promedio!$F$3:$F$98</c:f>
              <c:numCache>
                <c:formatCode>#,##0.00</c:formatCode>
                <c:ptCount val="96"/>
                <c:pt idx="0">
                  <c:v>3432.3715390000002</c:v>
                </c:pt>
                <c:pt idx="1">
                  <c:v>3435.7281160000002</c:v>
                </c:pt>
                <c:pt idx="2">
                  <c:v>3431.841707</c:v>
                </c:pt>
                <c:pt idx="3">
                  <c:v>3438.7293450000002</c:v>
                </c:pt>
                <c:pt idx="4">
                  <c:v>3434.2771240000002</c:v>
                </c:pt>
                <c:pt idx="5">
                  <c:v>3435.1538519999999</c:v>
                </c:pt>
                <c:pt idx="6">
                  <c:v>3440.0676830000002</c:v>
                </c:pt>
                <c:pt idx="7">
                  <c:v>3429.1261490000002</c:v>
                </c:pt>
                <c:pt idx="8">
                  <c:v>3427.8342830000001</c:v>
                </c:pt>
                <c:pt idx="9">
                  <c:v>3429.7428810000001</c:v>
                </c:pt>
                <c:pt idx="10">
                  <c:v>3431.8431599999999</c:v>
                </c:pt>
                <c:pt idx="11">
                  <c:v>3438.8961330000002</c:v>
                </c:pt>
                <c:pt idx="12">
                  <c:v>3426.2512109999998</c:v>
                </c:pt>
                <c:pt idx="13">
                  <c:v>3421.7205490000001</c:v>
                </c:pt>
                <c:pt idx="14">
                  <c:v>3425.0787989999999</c:v>
                </c:pt>
                <c:pt idx="15">
                  <c:v>3422.508061</c:v>
                </c:pt>
                <c:pt idx="16">
                  <c:v>3427.7783789999999</c:v>
                </c:pt>
                <c:pt idx="17">
                  <c:v>3422.8058339999998</c:v>
                </c:pt>
                <c:pt idx="18">
                  <c:v>3427.7462740000001</c:v>
                </c:pt>
                <c:pt idx="19">
                  <c:v>3422.9966209999998</c:v>
                </c:pt>
                <c:pt idx="20">
                  <c:v>3421.1579069999998</c:v>
                </c:pt>
                <c:pt idx="21">
                  <c:v>3421.5258130000002</c:v>
                </c:pt>
                <c:pt idx="22">
                  <c:v>3411.6848190000001</c:v>
                </c:pt>
                <c:pt idx="23">
                  <c:v>3409.2148809999999</c:v>
                </c:pt>
                <c:pt idx="24">
                  <c:v>3383.380928</c:v>
                </c:pt>
                <c:pt idx="25">
                  <c:v>3372.8764019999999</c:v>
                </c:pt>
                <c:pt idx="26">
                  <c:v>3348.56167</c:v>
                </c:pt>
                <c:pt idx="27">
                  <c:v>3327.569508</c:v>
                </c:pt>
                <c:pt idx="28">
                  <c:v>3336.9243470000001</c:v>
                </c:pt>
                <c:pt idx="29">
                  <c:v>3359.3648619999999</c:v>
                </c:pt>
                <c:pt idx="30">
                  <c:v>3375.211663</c:v>
                </c:pt>
                <c:pt idx="31">
                  <c:v>3392.3742980000002</c:v>
                </c:pt>
                <c:pt idx="32">
                  <c:v>3415.6171749999999</c:v>
                </c:pt>
                <c:pt idx="33">
                  <c:v>3444.422219</c:v>
                </c:pt>
                <c:pt idx="34">
                  <c:v>3466.1536769999998</c:v>
                </c:pt>
                <c:pt idx="35">
                  <c:v>3466.9122339999999</c:v>
                </c:pt>
                <c:pt idx="36">
                  <c:v>3484.9340160000002</c:v>
                </c:pt>
                <c:pt idx="37">
                  <c:v>3490.5900839999999</c:v>
                </c:pt>
                <c:pt idx="38">
                  <c:v>3500.2593299999999</c:v>
                </c:pt>
                <c:pt idx="39">
                  <c:v>3495.1987009999998</c:v>
                </c:pt>
                <c:pt idx="40">
                  <c:v>3517.0846329999999</c:v>
                </c:pt>
                <c:pt idx="41">
                  <c:v>3517.5140270000002</c:v>
                </c:pt>
                <c:pt idx="42">
                  <c:v>3515.4986739999999</c:v>
                </c:pt>
                <c:pt idx="43">
                  <c:v>3520.119463</c:v>
                </c:pt>
                <c:pt idx="44">
                  <c:v>3532.0240589999999</c:v>
                </c:pt>
                <c:pt idx="45">
                  <c:v>3538.387804</c:v>
                </c:pt>
                <c:pt idx="46">
                  <c:v>3522.294598</c:v>
                </c:pt>
                <c:pt idx="47">
                  <c:v>3522.1490779999999</c:v>
                </c:pt>
                <c:pt idx="48">
                  <c:v>3507.729069</c:v>
                </c:pt>
                <c:pt idx="49">
                  <c:v>3484.112075</c:v>
                </c:pt>
                <c:pt idx="50">
                  <c:v>3487.5815689999999</c:v>
                </c:pt>
                <c:pt idx="51">
                  <c:v>3486.592318</c:v>
                </c:pt>
                <c:pt idx="52">
                  <c:v>3474.992111</c:v>
                </c:pt>
                <c:pt idx="53">
                  <c:v>3480.9579210000002</c:v>
                </c:pt>
                <c:pt idx="54">
                  <c:v>3493.0836690000001</c:v>
                </c:pt>
                <c:pt idx="55">
                  <c:v>3511.2364269999998</c:v>
                </c:pt>
                <c:pt idx="56">
                  <c:v>3513.6031349999998</c:v>
                </c:pt>
                <c:pt idx="57">
                  <c:v>3533.429826</c:v>
                </c:pt>
                <c:pt idx="58">
                  <c:v>3536.7708579999999</c:v>
                </c:pt>
                <c:pt idx="59">
                  <c:v>3530.89752</c:v>
                </c:pt>
                <c:pt idx="60">
                  <c:v>3521.2499520000001</c:v>
                </c:pt>
                <c:pt idx="61">
                  <c:v>3526.6665640000001</c:v>
                </c:pt>
                <c:pt idx="62">
                  <c:v>3531.154391</c:v>
                </c:pt>
                <c:pt idx="63">
                  <c:v>3522.0136859999998</c:v>
                </c:pt>
                <c:pt idx="64">
                  <c:v>3519.3719449999999</c:v>
                </c:pt>
                <c:pt idx="65">
                  <c:v>3512.74604</c:v>
                </c:pt>
                <c:pt idx="66">
                  <c:v>3490.1925179999998</c:v>
                </c:pt>
                <c:pt idx="67">
                  <c:v>3455.076536</c:v>
                </c:pt>
                <c:pt idx="68">
                  <c:v>3430.3345279999999</c:v>
                </c:pt>
                <c:pt idx="69">
                  <c:v>3402.228881</c:v>
                </c:pt>
                <c:pt idx="70">
                  <c:v>3350.358565</c:v>
                </c:pt>
                <c:pt idx="71">
                  <c:v>3287.0356270000002</c:v>
                </c:pt>
                <c:pt idx="72">
                  <c:v>3178.7389280000002</c:v>
                </c:pt>
                <c:pt idx="73">
                  <c:v>3135.7741529999998</c:v>
                </c:pt>
                <c:pt idx="74">
                  <c:v>3090.5449549999998</c:v>
                </c:pt>
                <c:pt idx="75">
                  <c:v>3069.2207020000001</c:v>
                </c:pt>
                <c:pt idx="76">
                  <c:v>3059.3699580000002</c:v>
                </c:pt>
                <c:pt idx="77">
                  <c:v>3066.4926369999998</c:v>
                </c:pt>
                <c:pt idx="78">
                  <c:v>3073.324658</c:v>
                </c:pt>
                <c:pt idx="79">
                  <c:v>3078.674391</c:v>
                </c:pt>
                <c:pt idx="80">
                  <c:v>3101.515531</c:v>
                </c:pt>
                <c:pt idx="81">
                  <c:v>3133.8401319999998</c:v>
                </c:pt>
                <c:pt idx="82">
                  <c:v>3162.7033809999998</c:v>
                </c:pt>
                <c:pt idx="83">
                  <c:v>3185.3095069999999</c:v>
                </c:pt>
                <c:pt idx="84">
                  <c:v>3208.9777199999999</c:v>
                </c:pt>
                <c:pt idx="85">
                  <c:v>3255.6834600000002</c:v>
                </c:pt>
                <c:pt idx="86">
                  <c:v>3318.256007</c:v>
                </c:pt>
                <c:pt idx="87">
                  <c:v>3342.556071</c:v>
                </c:pt>
                <c:pt idx="88">
                  <c:v>3369.5817769999999</c:v>
                </c:pt>
                <c:pt idx="89">
                  <c:v>3393.0529369999999</c:v>
                </c:pt>
                <c:pt idx="90">
                  <c:v>3404.3965269999999</c:v>
                </c:pt>
                <c:pt idx="91">
                  <c:v>3407.3753219999999</c:v>
                </c:pt>
                <c:pt idx="92">
                  <c:v>3426.0618840000002</c:v>
                </c:pt>
                <c:pt idx="93">
                  <c:v>3438.7711389999999</c:v>
                </c:pt>
                <c:pt idx="94">
                  <c:v>3443.4467110000001</c:v>
                </c:pt>
                <c:pt idx="95">
                  <c:v>3437.5866759999999</c:v>
                </c:pt>
              </c:numCache>
            </c:numRef>
          </c:yVal>
          <c:smooth val="0"/>
          <c:extLst>
            <c:ext xmlns:c16="http://schemas.microsoft.com/office/drawing/2014/chart" uri="{C3380CC4-5D6E-409C-BE32-E72D297353CC}">
              <c16:uniqueId val="{00000003-FFF3-4496-B156-81EB65D75F78}"/>
            </c:ext>
          </c:extLst>
        </c:ser>
        <c:ser>
          <c:idx val="4"/>
          <c:order val="4"/>
          <c:tx>
            <c:strRef>
              <c:f>Diagrama_Promedio!$G$2</c:f>
              <c:strCache>
                <c:ptCount val="1"/>
                <c:pt idx="0">
                  <c:v>sep-21</c:v>
                </c:pt>
              </c:strCache>
            </c:strRef>
          </c:tx>
          <c:marker>
            <c:symbol val="none"/>
          </c:marker>
          <c:xVal>
            <c:numRef>
              <c:f>Diagrama_Promedio!$B$3:$B$98</c:f>
              <c:numCache>
                <c:formatCode>h:mm</c:formatCode>
                <c:ptCount val="96"/>
                <c:pt idx="0">
                  <c:v>38812.010416666701</c:v>
                </c:pt>
                <c:pt idx="1">
                  <c:v>38812.020833333299</c:v>
                </c:pt>
                <c:pt idx="2">
                  <c:v>38812.03125</c:v>
                </c:pt>
                <c:pt idx="3">
                  <c:v>38812.041666666701</c:v>
                </c:pt>
                <c:pt idx="4">
                  <c:v>38812.052083333299</c:v>
                </c:pt>
                <c:pt idx="5">
                  <c:v>38812.0625</c:v>
                </c:pt>
                <c:pt idx="6">
                  <c:v>38812.072916666701</c:v>
                </c:pt>
                <c:pt idx="7">
                  <c:v>38812.083333333299</c:v>
                </c:pt>
                <c:pt idx="8">
                  <c:v>38812.09375</c:v>
                </c:pt>
                <c:pt idx="9">
                  <c:v>38812.104166666701</c:v>
                </c:pt>
                <c:pt idx="10">
                  <c:v>38812.114583333299</c:v>
                </c:pt>
                <c:pt idx="11">
                  <c:v>38812.125</c:v>
                </c:pt>
                <c:pt idx="12">
                  <c:v>38812.135416666701</c:v>
                </c:pt>
                <c:pt idx="13">
                  <c:v>38812.145833333299</c:v>
                </c:pt>
                <c:pt idx="14">
                  <c:v>38812.15625</c:v>
                </c:pt>
                <c:pt idx="15">
                  <c:v>38812.166666666701</c:v>
                </c:pt>
                <c:pt idx="16">
                  <c:v>38812.177083333299</c:v>
                </c:pt>
                <c:pt idx="17">
                  <c:v>38812.1875</c:v>
                </c:pt>
                <c:pt idx="18">
                  <c:v>38812.197916666701</c:v>
                </c:pt>
                <c:pt idx="19">
                  <c:v>38812.208333333299</c:v>
                </c:pt>
                <c:pt idx="20">
                  <c:v>38812.21875</c:v>
                </c:pt>
                <c:pt idx="21">
                  <c:v>38812.229166666701</c:v>
                </c:pt>
                <c:pt idx="22">
                  <c:v>38812.239583333299</c:v>
                </c:pt>
                <c:pt idx="23">
                  <c:v>38812.25</c:v>
                </c:pt>
                <c:pt idx="24">
                  <c:v>38812.260416666701</c:v>
                </c:pt>
                <c:pt idx="25">
                  <c:v>38812.270833333299</c:v>
                </c:pt>
                <c:pt idx="26">
                  <c:v>38812.28125</c:v>
                </c:pt>
                <c:pt idx="27">
                  <c:v>38812.291666666701</c:v>
                </c:pt>
                <c:pt idx="28">
                  <c:v>38812.302083333299</c:v>
                </c:pt>
                <c:pt idx="29">
                  <c:v>38812.3125</c:v>
                </c:pt>
                <c:pt idx="30">
                  <c:v>38812.322916666701</c:v>
                </c:pt>
                <c:pt idx="31">
                  <c:v>38812.333333333299</c:v>
                </c:pt>
                <c:pt idx="32">
                  <c:v>38812.34375</c:v>
                </c:pt>
                <c:pt idx="33">
                  <c:v>38812.354166666701</c:v>
                </c:pt>
                <c:pt idx="34">
                  <c:v>38812.364583333299</c:v>
                </c:pt>
                <c:pt idx="35">
                  <c:v>38812.375</c:v>
                </c:pt>
                <c:pt idx="36">
                  <c:v>38812.385416666701</c:v>
                </c:pt>
                <c:pt idx="37">
                  <c:v>38812.395833333299</c:v>
                </c:pt>
                <c:pt idx="38">
                  <c:v>38812.40625</c:v>
                </c:pt>
                <c:pt idx="39">
                  <c:v>38812.416666666701</c:v>
                </c:pt>
                <c:pt idx="40">
                  <c:v>38812.427083333299</c:v>
                </c:pt>
                <c:pt idx="41">
                  <c:v>38812.4375</c:v>
                </c:pt>
                <c:pt idx="42">
                  <c:v>38812.447916666701</c:v>
                </c:pt>
                <c:pt idx="43">
                  <c:v>38812.458333333299</c:v>
                </c:pt>
                <c:pt idx="44">
                  <c:v>38812.46875</c:v>
                </c:pt>
                <c:pt idx="45">
                  <c:v>38812.479166666701</c:v>
                </c:pt>
                <c:pt idx="46">
                  <c:v>38812.489583333299</c:v>
                </c:pt>
                <c:pt idx="47">
                  <c:v>38812.5</c:v>
                </c:pt>
                <c:pt idx="48">
                  <c:v>38812.510416666701</c:v>
                </c:pt>
                <c:pt idx="49">
                  <c:v>38812.520833333299</c:v>
                </c:pt>
                <c:pt idx="50">
                  <c:v>38812.53125</c:v>
                </c:pt>
                <c:pt idx="51">
                  <c:v>38812.541666666701</c:v>
                </c:pt>
                <c:pt idx="52">
                  <c:v>38812.552083333299</c:v>
                </c:pt>
                <c:pt idx="53">
                  <c:v>38812.5625</c:v>
                </c:pt>
                <c:pt idx="54">
                  <c:v>38812.572916666701</c:v>
                </c:pt>
                <c:pt idx="55">
                  <c:v>38812.583333333299</c:v>
                </c:pt>
                <c:pt idx="56">
                  <c:v>38812.59375</c:v>
                </c:pt>
                <c:pt idx="57">
                  <c:v>38812.604166666701</c:v>
                </c:pt>
                <c:pt idx="58">
                  <c:v>38812.614583333299</c:v>
                </c:pt>
                <c:pt idx="59">
                  <c:v>38812.625</c:v>
                </c:pt>
                <c:pt idx="60">
                  <c:v>38812.635416666701</c:v>
                </c:pt>
                <c:pt idx="61">
                  <c:v>38812.645833333299</c:v>
                </c:pt>
                <c:pt idx="62">
                  <c:v>38812.65625</c:v>
                </c:pt>
                <c:pt idx="63">
                  <c:v>38812.666666666701</c:v>
                </c:pt>
                <c:pt idx="64">
                  <c:v>38812.677083333299</c:v>
                </c:pt>
                <c:pt idx="65">
                  <c:v>38812.6875</c:v>
                </c:pt>
                <c:pt idx="66">
                  <c:v>38812.697916666701</c:v>
                </c:pt>
                <c:pt idx="67">
                  <c:v>38812.708333333299</c:v>
                </c:pt>
                <c:pt idx="68">
                  <c:v>38812.71875</c:v>
                </c:pt>
                <c:pt idx="69">
                  <c:v>38812.729166666701</c:v>
                </c:pt>
                <c:pt idx="70">
                  <c:v>38812.739583333299</c:v>
                </c:pt>
                <c:pt idx="71">
                  <c:v>38812.75</c:v>
                </c:pt>
                <c:pt idx="72">
                  <c:v>38812.760416666701</c:v>
                </c:pt>
                <c:pt idx="73">
                  <c:v>38812.770833333299</c:v>
                </c:pt>
                <c:pt idx="74">
                  <c:v>38812.78125</c:v>
                </c:pt>
                <c:pt idx="75">
                  <c:v>38812.791666666701</c:v>
                </c:pt>
                <c:pt idx="76">
                  <c:v>38812.802083333299</c:v>
                </c:pt>
                <c:pt idx="77">
                  <c:v>38812.8125</c:v>
                </c:pt>
                <c:pt idx="78">
                  <c:v>38812.822916666701</c:v>
                </c:pt>
                <c:pt idx="79">
                  <c:v>38812.833333333299</c:v>
                </c:pt>
                <c:pt idx="80">
                  <c:v>38812.84375</c:v>
                </c:pt>
                <c:pt idx="81">
                  <c:v>38812.854166666701</c:v>
                </c:pt>
                <c:pt idx="82">
                  <c:v>38812.864583333299</c:v>
                </c:pt>
                <c:pt idx="83">
                  <c:v>38812.875</c:v>
                </c:pt>
                <c:pt idx="84">
                  <c:v>38812.885416666701</c:v>
                </c:pt>
                <c:pt idx="85">
                  <c:v>38812.895833333299</c:v>
                </c:pt>
                <c:pt idx="86">
                  <c:v>38812.90625</c:v>
                </c:pt>
                <c:pt idx="87">
                  <c:v>38812.916666666701</c:v>
                </c:pt>
                <c:pt idx="88">
                  <c:v>38812.927083333299</c:v>
                </c:pt>
                <c:pt idx="89">
                  <c:v>38812.9375</c:v>
                </c:pt>
                <c:pt idx="90">
                  <c:v>38812.947916666701</c:v>
                </c:pt>
                <c:pt idx="91">
                  <c:v>38812.958333333299</c:v>
                </c:pt>
                <c:pt idx="92">
                  <c:v>38812.96875</c:v>
                </c:pt>
                <c:pt idx="93">
                  <c:v>38812.979166666701</c:v>
                </c:pt>
                <c:pt idx="94">
                  <c:v>38812.989583333299</c:v>
                </c:pt>
                <c:pt idx="95">
                  <c:v>38813</c:v>
                </c:pt>
              </c:numCache>
            </c:numRef>
          </c:xVal>
          <c:yVal>
            <c:numRef>
              <c:f>Diagrama_Promedio!$G$3:$G$98</c:f>
              <c:numCache>
                <c:formatCode>#,##0.00</c:formatCode>
                <c:ptCount val="96"/>
                <c:pt idx="0">
                  <c:v>3471.5766699999999</c:v>
                </c:pt>
                <c:pt idx="1">
                  <c:v>3471.963788</c:v>
                </c:pt>
                <c:pt idx="2">
                  <c:v>3475.5093149999998</c:v>
                </c:pt>
                <c:pt idx="3">
                  <c:v>3480.1678980000002</c:v>
                </c:pt>
                <c:pt idx="4">
                  <c:v>3470.744686</c:v>
                </c:pt>
                <c:pt idx="5">
                  <c:v>3474.330136</c:v>
                </c:pt>
                <c:pt idx="6">
                  <c:v>3480.7353400000002</c:v>
                </c:pt>
                <c:pt idx="7">
                  <c:v>3458.1094290000001</c:v>
                </c:pt>
                <c:pt idx="8">
                  <c:v>3462.6294429999998</c:v>
                </c:pt>
                <c:pt idx="9">
                  <c:v>3460.035797</c:v>
                </c:pt>
                <c:pt idx="10">
                  <c:v>3461.731675</c:v>
                </c:pt>
                <c:pt idx="11">
                  <c:v>3476.2266220000001</c:v>
                </c:pt>
                <c:pt idx="12">
                  <c:v>3450.3349629999998</c:v>
                </c:pt>
                <c:pt idx="13">
                  <c:v>3451.697776</c:v>
                </c:pt>
                <c:pt idx="14">
                  <c:v>3461.717744</c:v>
                </c:pt>
                <c:pt idx="15">
                  <c:v>3446.3231169999999</c:v>
                </c:pt>
                <c:pt idx="16">
                  <c:v>3465.424892</c:v>
                </c:pt>
                <c:pt idx="17">
                  <c:v>3456.2930900000001</c:v>
                </c:pt>
                <c:pt idx="18">
                  <c:v>3454.277505</c:v>
                </c:pt>
                <c:pt idx="19">
                  <c:v>3459.6395240000002</c:v>
                </c:pt>
                <c:pt idx="20">
                  <c:v>3456.4371289999999</c:v>
                </c:pt>
                <c:pt idx="21">
                  <c:v>3459.5908450000002</c:v>
                </c:pt>
                <c:pt idx="22">
                  <c:v>3453.1494550000002</c:v>
                </c:pt>
                <c:pt idx="23">
                  <c:v>3437.4742660000002</c:v>
                </c:pt>
                <c:pt idx="24">
                  <c:v>3423.1900900000001</c:v>
                </c:pt>
                <c:pt idx="25">
                  <c:v>3410.6009560000002</c:v>
                </c:pt>
                <c:pt idx="26">
                  <c:v>3374.7933819999998</c:v>
                </c:pt>
                <c:pt idx="27">
                  <c:v>3361.9506670000001</c:v>
                </c:pt>
                <c:pt idx="28">
                  <c:v>3376.2974960000001</c:v>
                </c:pt>
                <c:pt idx="29">
                  <c:v>3406.8500979999999</c:v>
                </c:pt>
                <c:pt idx="30">
                  <c:v>3430.240628</c:v>
                </c:pt>
                <c:pt idx="31">
                  <c:v>3451.7793409999999</c:v>
                </c:pt>
                <c:pt idx="32">
                  <c:v>3470.7073909999999</c:v>
                </c:pt>
                <c:pt idx="33">
                  <c:v>3505.5739589999998</c:v>
                </c:pt>
                <c:pt idx="34">
                  <c:v>3521.244048</c:v>
                </c:pt>
                <c:pt idx="35">
                  <c:v>3528.5824689999999</c:v>
                </c:pt>
                <c:pt idx="36">
                  <c:v>3543.874812</c:v>
                </c:pt>
                <c:pt idx="37">
                  <c:v>3556.0204829999998</c:v>
                </c:pt>
                <c:pt idx="38">
                  <c:v>3552.4271010000002</c:v>
                </c:pt>
                <c:pt idx="39">
                  <c:v>3550.0493959999999</c:v>
                </c:pt>
                <c:pt idx="40">
                  <c:v>3555.8916530000001</c:v>
                </c:pt>
                <c:pt idx="41">
                  <c:v>3562.9543829999998</c:v>
                </c:pt>
                <c:pt idx="42">
                  <c:v>3561.187981</c:v>
                </c:pt>
                <c:pt idx="43">
                  <c:v>3575.179134</c:v>
                </c:pt>
                <c:pt idx="44">
                  <c:v>3572.2029000000002</c:v>
                </c:pt>
                <c:pt idx="45">
                  <c:v>3558.6046759999999</c:v>
                </c:pt>
                <c:pt idx="46">
                  <c:v>3551.2029640000001</c:v>
                </c:pt>
                <c:pt idx="47">
                  <c:v>3544.4330610000002</c:v>
                </c:pt>
                <c:pt idx="48">
                  <c:v>3515.9282349999999</c:v>
                </c:pt>
                <c:pt idx="49">
                  <c:v>3500.2869369999999</c:v>
                </c:pt>
                <c:pt idx="50">
                  <c:v>3487.1932449999999</c:v>
                </c:pt>
                <c:pt idx="51">
                  <c:v>3485.4482579999999</c:v>
                </c:pt>
                <c:pt idx="52">
                  <c:v>3478.9448499999999</c:v>
                </c:pt>
                <c:pt idx="53">
                  <c:v>3491.0936860000002</c:v>
                </c:pt>
                <c:pt idx="54">
                  <c:v>3517.3693539999999</c:v>
                </c:pt>
                <c:pt idx="55">
                  <c:v>3538.061248</c:v>
                </c:pt>
                <c:pt idx="56">
                  <c:v>3554.8396750000002</c:v>
                </c:pt>
                <c:pt idx="57">
                  <c:v>3561.9399960000001</c:v>
                </c:pt>
                <c:pt idx="58">
                  <c:v>3563.9242829999998</c:v>
                </c:pt>
                <c:pt idx="59">
                  <c:v>3569.401394</c:v>
                </c:pt>
                <c:pt idx="60">
                  <c:v>3568.6707339999998</c:v>
                </c:pt>
                <c:pt idx="61">
                  <c:v>3560.3280730000001</c:v>
                </c:pt>
                <c:pt idx="62">
                  <c:v>3558.8170639999998</c:v>
                </c:pt>
                <c:pt idx="63">
                  <c:v>3548.5860910000001</c:v>
                </c:pt>
                <c:pt idx="64">
                  <c:v>3539.968989</c:v>
                </c:pt>
                <c:pt idx="65">
                  <c:v>3534.0112349999999</c:v>
                </c:pt>
                <c:pt idx="66">
                  <c:v>3533.2594509999999</c:v>
                </c:pt>
                <c:pt idx="67">
                  <c:v>3506.33023</c:v>
                </c:pt>
                <c:pt idx="68">
                  <c:v>3506.8858449999998</c:v>
                </c:pt>
                <c:pt idx="69">
                  <c:v>3485.7012329999998</c:v>
                </c:pt>
                <c:pt idx="70">
                  <c:v>3441.0603780000001</c:v>
                </c:pt>
                <c:pt idx="71">
                  <c:v>3352.6552790000001</c:v>
                </c:pt>
                <c:pt idx="72">
                  <c:v>3200.95273</c:v>
                </c:pt>
                <c:pt idx="73">
                  <c:v>3156.0812030000002</c:v>
                </c:pt>
                <c:pt idx="74">
                  <c:v>3101.6891740000001</c:v>
                </c:pt>
                <c:pt idx="75">
                  <c:v>3068.8233019999998</c:v>
                </c:pt>
                <c:pt idx="76">
                  <c:v>3054.9587499999998</c:v>
                </c:pt>
                <c:pt idx="77">
                  <c:v>3061.3647449999999</c:v>
                </c:pt>
                <c:pt idx="78">
                  <c:v>3067.9692399999999</c:v>
                </c:pt>
                <c:pt idx="79">
                  <c:v>3076.708666</c:v>
                </c:pt>
                <c:pt idx="80">
                  <c:v>3099.6070209999998</c:v>
                </c:pt>
                <c:pt idx="81">
                  <c:v>3128.4477379999998</c:v>
                </c:pt>
                <c:pt idx="82">
                  <c:v>3158.0421879999999</c:v>
                </c:pt>
                <c:pt idx="83">
                  <c:v>3176.6661530000001</c:v>
                </c:pt>
                <c:pt idx="84">
                  <c:v>3217.5937610000001</c:v>
                </c:pt>
                <c:pt idx="85">
                  <c:v>3248.0903440000002</c:v>
                </c:pt>
                <c:pt idx="86">
                  <c:v>3284.560653</c:v>
                </c:pt>
                <c:pt idx="87">
                  <c:v>3319.1469590000002</c:v>
                </c:pt>
                <c:pt idx="88">
                  <c:v>3341.5885990000002</c:v>
                </c:pt>
                <c:pt idx="89">
                  <c:v>3389.7844660000001</c:v>
                </c:pt>
                <c:pt idx="90">
                  <c:v>3393.9304400000001</c:v>
                </c:pt>
                <c:pt idx="91">
                  <c:v>3389.9788149999999</c:v>
                </c:pt>
                <c:pt idx="92">
                  <c:v>3417.0629720000002</c:v>
                </c:pt>
                <c:pt idx="93">
                  <c:v>3451.1225290000002</c:v>
                </c:pt>
                <c:pt idx="94">
                  <c:v>3465.6660820000002</c:v>
                </c:pt>
                <c:pt idx="95">
                  <c:v>3462.120457</c:v>
                </c:pt>
              </c:numCache>
            </c:numRef>
          </c:yVal>
          <c:smooth val="0"/>
          <c:extLst>
            <c:ext xmlns:c16="http://schemas.microsoft.com/office/drawing/2014/chart" uri="{C3380CC4-5D6E-409C-BE32-E72D297353CC}">
              <c16:uniqueId val="{00000004-FFF3-4496-B156-81EB65D75F78}"/>
            </c:ext>
          </c:extLst>
        </c:ser>
        <c:ser>
          <c:idx val="5"/>
          <c:order val="5"/>
          <c:tx>
            <c:strRef>
              <c:f>Diagrama_Promedio!$H$2</c:f>
              <c:strCache>
                <c:ptCount val="1"/>
                <c:pt idx="0">
                  <c:v>oct-21</c:v>
                </c:pt>
              </c:strCache>
            </c:strRef>
          </c:tx>
          <c:marker>
            <c:symbol val="none"/>
          </c:marker>
          <c:xVal>
            <c:numRef>
              <c:f>Diagrama_Promedio!$B$3:$B$98</c:f>
              <c:numCache>
                <c:formatCode>h:mm</c:formatCode>
                <c:ptCount val="96"/>
                <c:pt idx="0">
                  <c:v>38812.010416666701</c:v>
                </c:pt>
                <c:pt idx="1">
                  <c:v>38812.020833333299</c:v>
                </c:pt>
                <c:pt idx="2">
                  <c:v>38812.03125</c:v>
                </c:pt>
                <c:pt idx="3">
                  <c:v>38812.041666666701</c:v>
                </c:pt>
                <c:pt idx="4">
                  <c:v>38812.052083333299</c:v>
                </c:pt>
                <c:pt idx="5">
                  <c:v>38812.0625</c:v>
                </c:pt>
                <c:pt idx="6">
                  <c:v>38812.072916666701</c:v>
                </c:pt>
                <c:pt idx="7">
                  <c:v>38812.083333333299</c:v>
                </c:pt>
                <c:pt idx="8">
                  <c:v>38812.09375</c:v>
                </c:pt>
                <c:pt idx="9">
                  <c:v>38812.104166666701</c:v>
                </c:pt>
                <c:pt idx="10">
                  <c:v>38812.114583333299</c:v>
                </c:pt>
                <c:pt idx="11">
                  <c:v>38812.125</c:v>
                </c:pt>
                <c:pt idx="12">
                  <c:v>38812.135416666701</c:v>
                </c:pt>
                <c:pt idx="13">
                  <c:v>38812.145833333299</c:v>
                </c:pt>
                <c:pt idx="14">
                  <c:v>38812.15625</c:v>
                </c:pt>
                <c:pt idx="15">
                  <c:v>38812.166666666701</c:v>
                </c:pt>
                <c:pt idx="16">
                  <c:v>38812.177083333299</c:v>
                </c:pt>
                <c:pt idx="17">
                  <c:v>38812.1875</c:v>
                </c:pt>
                <c:pt idx="18">
                  <c:v>38812.197916666701</c:v>
                </c:pt>
                <c:pt idx="19">
                  <c:v>38812.208333333299</c:v>
                </c:pt>
                <c:pt idx="20">
                  <c:v>38812.21875</c:v>
                </c:pt>
                <c:pt idx="21">
                  <c:v>38812.229166666701</c:v>
                </c:pt>
                <c:pt idx="22">
                  <c:v>38812.239583333299</c:v>
                </c:pt>
                <c:pt idx="23">
                  <c:v>38812.25</c:v>
                </c:pt>
                <c:pt idx="24">
                  <c:v>38812.260416666701</c:v>
                </c:pt>
                <c:pt idx="25">
                  <c:v>38812.270833333299</c:v>
                </c:pt>
                <c:pt idx="26">
                  <c:v>38812.28125</c:v>
                </c:pt>
                <c:pt idx="27">
                  <c:v>38812.291666666701</c:v>
                </c:pt>
                <c:pt idx="28">
                  <c:v>38812.302083333299</c:v>
                </c:pt>
                <c:pt idx="29">
                  <c:v>38812.3125</c:v>
                </c:pt>
                <c:pt idx="30">
                  <c:v>38812.322916666701</c:v>
                </c:pt>
                <c:pt idx="31">
                  <c:v>38812.333333333299</c:v>
                </c:pt>
                <c:pt idx="32">
                  <c:v>38812.34375</c:v>
                </c:pt>
                <c:pt idx="33">
                  <c:v>38812.354166666701</c:v>
                </c:pt>
                <c:pt idx="34">
                  <c:v>38812.364583333299</c:v>
                </c:pt>
                <c:pt idx="35">
                  <c:v>38812.375</c:v>
                </c:pt>
                <c:pt idx="36">
                  <c:v>38812.385416666701</c:v>
                </c:pt>
                <c:pt idx="37">
                  <c:v>38812.395833333299</c:v>
                </c:pt>
                <c:pt idx="38">
                  <c:v>38812.40625</c:v>
                </c:pt>
                <c:pt idx="39">
                  <c:v>38812.416666666701</c:v>
                </c:pt>
                <c:pt idx="40">
                  <c:v>38812.427083333299</c:v>
                </c:pt>
                <c:pt idx="41">
                  <c:v>38812.4375</c:v>
                </c:pt>
                <c:pt idx="42">
                  <c:v>38812.447916666701</c:v>
                </c:pt>
                <c:pt idx="43">
                  <c:v>38812.458333333299</c:v>
                </c:pt>
                <c:pt idx="44">
                  <c:v>38812.46875</c:v>
                </c:pt>
                <c:pt idx="45">
                  <c:v>38812.479166666701</c:v>
                </c:pt>
                <c:pt idx="46">
                  <c:v>38812.489583333299</c:v>
                </c:pt>
                <c:pt idx="47">
                  <c:v>38812.5</c:v>
                </c:pt>
                <c:pt idx="48">
                  <c:v>38812.510416666701</c:v>
                </c:pt>
                <c:pt idx="49">
                  <c:v>38812.520833333299</c:v>
                </c:pt>
                <c:pt idx="50">
                  <c:v>38812.53125</c:v>
                </c:pt>
                <c:pt idx="51">
                  <c:v>38812.541666666701</c:v>
                </c:pt>
                <c:pt idx="52">
                  <c:v>38812.552083333299</c:v>
                </c:pt>
                <c:pt idx="53">
                  <c:v>38812.5625</c:v>
                </c:pt>
                <c:pt idx="54">
                  <c:v>38812.572916666701</c:v>
                </c:pt>
                <c:pt idx="55">
                  <c:v>38812.583333333299</c:v>
                </c:pt>
                <c:pt idx="56">
                  <c:v>38812.59375</c:v>
                </c:pt>
                <c:pt idx="57">
                  <c:v>38812.604166666701</c:v>
                </c:pt>
                <c:pt idx="58">
                  <c:v>38812.614583333299</c:v>
                </c:pt>
                <c:pt idx="59">
                  <c:v>38812.625</c:v>
                </c:pt>
                <c:pt idx="60">
                  <c:v>38812.635416666701</c:v>
                </c:pt>
                <c:pt idx="61">
                  <c:v>38812.645833333299</c:v>
                </c:pt>
                <c:pt idx="62">
                  <c:v>38812.65625</c:v>
                </c:pt>
                <c:pt idx="63">
                  <c:v>38812.666666666701</c:v>
                </c:pt>
                <c:pt idx="64">
                  <c:v>38812.677083333299</c:v>
                </c:pt>
                <c:pt idx="65">
                  <c:v>38812.6875</c:v>
                </c:pt>
                <c:pt idx="66">
                  <c:v>38812.697916666701</c:v>
                </c:pt>
                <c:pt idx="67">
                  <c:v>38812.708333333299</c:v>
                </c:pt>
                <c:pt idx="68">
                  <c:v>38812.71875</c:v>
                </c:pt>
                <c:pt idx="69">
                  <c:v>38812.729166666701</c:v>
                </c:pt>
                <c:pt idx="70">
                  <c:v>38812.739583333299</c:v>
                </c:pt>
                <c:pt idx="71">
                  <c:v>38812.75</c:v>
                </c:pt>
                <c:pt idx="72">
                  <c:v>38812.760416666701</c:v>
                </c:pt>
                <c:pt idx="73">
                  <c:v>38812.770833333299</c:v>
                </c:pt>
                <c:pt idx="74">
                  <c:v>38812.78125</c:v>
                </c:pt>
                <c:pt idx="75">
                  <c:v>38812.791666666701</c:v>
                </c:pt>
                <c:pt idx="76">
                  <c:v>38812.802083333299</c:v>
                </c:pt>
                <c:pt idx="77">
                  <c:v>38812.8125</c:v>
                </c:pt>
                <c:pt idx="78">
                  <c:v>38812.822916666701</c:v>
                </c:pt>
                <c:pt idx="79">
                  <c:v>38812.833333333299</c:v>
                </c:pt>
                <c:pt idx="80">
                  <c:v>38812.84375</c:v>
                </c:pt>
                <c:pt idx="81">
                  <c:v>38812.854166666701</c:v>
                </c:pt>
                <c:pt idx="82">
                  <c:v>38812.864583333299</c:v>
                </c:pt>
                <c:pt idx="83">
                  <c:v>38812.875</c:v>
                </c:pt>
                <c:pt idx="84">
                  <c:v>38812.885416666701</c:v>
                </c:pt>
                <c:pt idx="85">
                  <c:v>38812.895833333299</c:v>
                </c:pt>
                <c:pt idx="86">
                  <c:v>38812.90625</c:v>
                </c:pt>
                <c:pt idx="87">
                  <c:v>38812.916666666701</c:v>
                </c:pt>
                <c:pt idx="88">
                  <c:v>38812.927083333299</c:v>
                </c:pt>
                <c:pt idx="89">
                  <c:v>38812.9375</c:v>
                </c:pt>
                <c:pt idx="90">
                  <c:v>38812.947916666701</c:v>
                </c:pt>
                <c:pt idx="91">
                  <c:v>38812.958333333299</c:v>
                </c:pt>
                <c:pt idx="92">
                  <c:v>38812.96875</c:v>
                </c:pt>
                <c:pt idx="93">
                  <c:v>38812.979166666701</c:v>
                </c:pt>
                <c:pt idx="94">
                  <c:v>38812.989583333299</c:v>
                </c:pt>
                <c:pt idx="95">
                  <c:v>38813</c:v>
                </c:pt>
              </c:numCache>
            </c:numRef>
          </c:xVal>
          <c:yVal>
            <c:numRef>
              <c:f>Diagrama_Promedio!$H$3:$H$98</c:f>
              <c:numCache>
                <c:formatCode>#,##0.00</c:formatCode>
                <c:ptCount val="96"/>
                <c:pt idx="0">
                  <c:v>3454.999871</c:v>
                </c:pt>
                <c:pt idx="1">
                  <c:v>3453.2932730000002</c:v>
                </c:pt>
                <c:pt idx="2">
                  <c:v>3456.5867929999999</c:v>
                </c:pt>
                <c:pt idx="3">
                  <c:v>3463.7368630000001</c:v>
                </c:pt>
                <c:pt idx="4">
                  <c:v>3457.58772</c:v>
                </c:pt>
                <c:pt idx="5">
                  <c:v>3452.4784140000002</c:v>
                </c:pt>
                <c:pt idx="6">
                  <c:v>3462.8494599999999</c:v>
                </c:pt>
                <c:pt idx="7">
                  <c:v>3450.0539869999998</c:v>
                </c:pt>
                <c:pt idx="8">
                  <c:v>3443.9321709999999</c:v>
                </c:pt>
                <c:pt idx="9">
                  <c:v>3441.1837489999998</c:v>
                </c:pt>
                <c:pt idx="10">
                  <c:v>3454.1537960000001</c:v>
                </c:pt>
                <c:pt idx="11">
                  <c:v>3461.6902180000002</c:v>
                </c:pt>
                <c:pt idx="12">
                  <c:v>3458.2308859999998</c:v>
                </c:pt>
                <c:pt idx="13">
                  <c:v>3452.8653650000001</c:v>
                </c:pt>
                <c:pt idx="14">
                  <c:v>3445.7137400000001</c:v>
                </c:pt>
                <c:pt idx="15">
                  <c:v>3449.3331240000002</c:v>
                </c:pt>
                <c:pt idx="16">
                  <c:v>3456.908402</c:v>
                </c:pt>
                <c:pt idx="17">
                  <c:v>3448.650173</c:v>
                </c:pt>
                <c:pt idx="18">
                  <c:v>3456.5223980000001</c:v>
                </c:pt>
                <c:pt idx="19">
                  <c:v>3446.9268360000001</c:v>
                </c:pt>
                <c:pt idx="20">
                  <c:v>3442.2730759999999</c:v>
                </c:pt>
                <c:pt idx="21">
                  <c:v>3439.778996</c:v>
                </c:pt>
                <c:pt idx="22">
                  <c:v>3424.624002</c:v>
                </c:pt>
                <c:pt idx="23">
                  <c:v>3430.1347620000001</c:v>
                </c:pt>
                <c:pt idx="24">
                  <c:v>3419.0384089999998</c:v>
                </c:pt>
                <c:pt idx="25">
                  <c:v>3398.5806050000001</c:v>
                </c:pt>
                <c:pt idx="26">
                  <c:v>3373.7471489999998</c:v>
                </c:pt>
                <c:pt idx="27">
                  <c:v>3356.0846849999998</c:v>
                </c:pt>
                <c:pt idx="28">
                  <c:v>3367.0592660000002</c:v>
                </c:pt>
                <c:pt idx="29">
                  <c:v>3388.2871719999998</c:v>
                </c:pt>
                <c:pt idx="30">
                  <c:v>3411.4242140000001</c:v>
                </c:pt>
                <c:pt idx="31">
                  <c:v>3418.7358920000001</c:v>
                </c:pt>
                <c:pt idx="32">
                  <c:v>3450.7902439999998</c:v>
                </c:pt>
                <c:pt idx="33">
                  <c:v>3485.9220180000002</c:v>
                </c:pt>
                <c:pt idx="34">
                  <c:v>3489.585517</c:v>
                </c:pt>
                <c:pt idx="35">
                  <c:v>3504.3828279999998</c:v>
                </c:pt>
                <c:pt idx="36">
                  <c:v>3512.578904</c:v>
                </c:pt>
                <c:pt idx="37">
                  <c:v>3516.9308369999999</c:v>
                </c:pt>
                <c:pt idx="38">
                  <c:v>3524.9985040000001</c:v>
                </c:pt>
                <c:pt idx="39">
                  <c:v>3524.0966530000001</c:v>
                </c:pt>
                <c:pt idx="40">
                  <c:v>3539.035723</c:v>
                </c:pt>
                <c:pt idx="41">
                  <c:v>3547.7392500000001</c:v>
                </c:pt>
                <c:pt idx="42">
                  <c:v>3555.8022129999999</c:v>
                </c:pt>
                <c:pt idx="43">
                  <c:v>3566.2491169999998</c:v>
                </c:pt>
                <c:pt idx="44">
                  <c:v>3565.2596960000001</c:v>
                </c:pt>
                <c:pt idx="45">
                  <c:v>3565.5334750000002</c:v>
                </c:pt>
                <c:pt idx="46">
                  <c:v>3566.9160270000002</c:v>
                </c:pt>
                <c:pt idx="47">
                  <c:v>3547.835908</c:v>
                </c:pt>
                <c:pt idx="48">
                  <c:v>3526.8593000000001</c:v>
                </c:pt>
                <c:pt idx="49">
                  <c:v>3522.2210749999999</c:v>
                </c:pt>
                <c:pt idx="50">
                  <c:v>3509.4095940000002</c:v>
                </c:pt>
                <c:pt idx="51">
                  <c:v>3499.5287090000002</c:v>
                </c:pt>
                <c:pt idx="52">
                  <c:v>3496.2117349999999</c:v>
                </c:pt>
                <c:pt idx="53">
                  <c:v>3513.7667970000002</c:v>
                </c:pt>
                <c:pt idx="54">
                  <c:v>3519.3712289999999</c:v>
                </c:pt>
                <c:pt idx="55">
                  <c:v>3546.4763189999999</c:v>
                </c:pt>
                <c:pt idx="56">
                  <c:v>3555.6543489999999</c:v>
                </c:pt>
                <c:pt idx="57">
                  <c:v>3553.0772849999998</c:v>
                </c:pt>
                <c:pt idx="58">
                  <c:v>3569.9766970000001</c:v>
                </c:pt>
                <c:pt idx="59">
                  <c:v>3569.1314790000001</c:v>
                </c:pt>
                <c:pt idx="60">
                  <c:v>3546.4397250000002</c:v>
                </c:pt>
                <c:pt idx="61">
                  <c:v>3557.6538989999999</c:v>
                </c:pt>
                <c:pt idx="62">
                  <c:v>3553.4446509999998</c:v>
                </c:pt>
                <c:pt idx="63">
                  <c:v>3555.9984469999999</c:v>
                </c:pt>
                <c:pt idx="64">
                  <c:v>3545.8205069999999</c:v>
                </c:pt>
                <c:pt idx="65">
                  <c:v>3540.0411760000002</c:v>
                </c:pt>
                <c:pt idx="66">
                  <c:v>3534.674657</c:v>
                </c:pt>
                <c:pt idx="67">
                  <c:v>3493.5322630000001</c:v>
                </c:pt>
                <c:pt idx="68">
                  <c:v>3499.2598210000001</c:v>
                </c:pt>
                <c:pt idx="69">
                  <c:v>3481.1506169999998</c:v>
                </c:pt>
                <c:pt idx="70">
                  <c:v>3425.7068330000002</c:v>
                </c:pt>
                <c:pt idx="71">
                  <c:v>3344.3224799999998</c:v>
                </c:pt>
                <c:pt idx="72">
                  <c:v>3205.6451480000001</c:v>
                </c:pt>
                <c:pt idx="73">
                  <c:v>3164.6910699999999</c:v>
                </c:pt>
                <c:pt idx="74">
                  <c:v>3126.171284</c:v>
                </c:pt>
                <c:pt idx="75">
                  <c:v>3088.2621819999999</c:v>
                </c:pt>
                <c:pt idx="76">
                  <c:v>3078.0559400000002</c:v>
                </c:pt>
                <c:pt idx="77">
                  <c:v>3083.572142</c:v>
                </c:pt>
                <c:pt idx="78">
                  <c:v>3087.4631949999998</c:v>
                </c:pt>
                <c:pt idx="79">
                  <c:v>3100.302878</c:v>
                </c:pt>
                <c:pt idx="80">
                  <c:v>3119.4257379999999</c:v>
                </c:pt>
                <c:pt idx="81">
                  <c:v>3143.838569</c:v>
                </c:pt>
                <c:pt idx="82">
                  <c:v>3169.9581119999998</c:v>
                </c:pt>
                <c:pt idx="83">
                  <c:v>3195.1260889999999</c:v>
                </c:pt>
                <c:pt idx="84">
                  <c:v>3234.2825309999998</c:v>
                </c:pt>
                <c:pt idx="85">
                  <c:v>3273.6396169999998</c:v>
                </c:pt>
                <c:pt idx="86">
                  <c:v>3308.6240290000001</c:v>
                </c:pt>
                <c:pt idx="87">
                  <c:v>3307.8086760000001</c:v>
                </c:pt>
                <c:pt idx="88">
                  <c:v>3330.397892</c:v>
                </c:pt>
                <c:pt idx="89">
                  <c:v>3378.4588779999999</c:v>
                </c:pt>
                <c:pt idx="90">
                  <c:v>3390.8688889999999</c:v>
                </c:pt>
                <c:pt idx="91">
                  <c:v>3382.4281070000002</c:v>
                </c:pt>
                <c:pt idx="92">
                  <c:v>3379.1428970000002</c:v>
                </c:pt>
                <c:pt idx="93">
                  <c:v>3412.4561290000001</c:v>
                </c:pt>
                <c:pt idx="94">
                  <c:v>3441.7569170000002</c:v>
                </c:pt>
                <c:pt idx="95">
                  <c:v>3441.8977420000001</c:v>
                </c:pt>
              </c:numCache>
            </c:numRef>
          </c:yVal>
          <c:smooth val="0"/>
          <c:extLst>
            <c:ext xmlns:c16="http://schemas.microsoft.com/office/drawing/2014/chart" uri="{C3380CC4-5D6E-409C-BE32-E72D297353CC}">
              <c16:uniqueId val="{00000005-FFF3-4496-B156-81EB65D75F78}"/>
            </c:ext>
          </c:extLst>
        </c:ser>
        <c:dLbls>
          <c:showLegendKey val="0"/>
          <c:showVal val="0"/>
          <c:showCatName val="0"/>
          <c:showSerName val="0"/>
          <c:showPercent val="0"/>
          <c:showBubbleSize val="0"/>
        </c:dLbls>
        <c:axId val="1459069263"/>
        <c:axId val="1"/>
      </c:scatterChart>
      <c:valAx>
        <c:axId val="1459069263"/>
        <c:scaling>
          <c:orientation val="minMax"/>
          <c:max val="38813"/>
          <c:min val="38812"/>
        </c:scaling>
        <c:delete val="0"/>
        <c:axPos val="b"/>
        <c:majorGridlines/>
        <c:numFmt formatCode="hh:mm"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PE"/>
          </a:p>
        </c:txPr>
        <c:crossAx val="1"/>
        <c:crosses val="autoZero"/>
        <c:crossBetween val="midCat"/>
        <c:majorUnit val="4.1666666666599975E-2"/>
      </c:valAx>
      <c:valAx>
        <c:axId val="1"/>
        <c:scaling>
          <c:orientation val="minMax"/>
          <c:max val="3600"/>
          <c:min val="2600"/>
        </c:scaling>
        <c:delete val="0"/>
        <c:axPos val="l"/>
        <c:majorGridlines/>
        <c:title>
          <c:tx>
            <c:rich>
              <a:bodyPr/>
              <a:lstStyle/>
              <a:p>
                <a:pPr>
                  <a:defRPr sz="1000" b="1" i="0" u="none" strike="noStrike" baseline="0">
                    <a:solidFill>
                      <a:srgbClr val="000000"/>
                    </a:solidFill>
                    <a:latin typeface="Calibri"/>
                    <a:ea typeface="Calibri"/>
                    <a:cs typeface="Calibri"/>
                  </a:defRPr>
                </a:pPr>
                <a:r>
                  <a:rPr lang="es-PE"/>
                  <a:t>MW</a:t>
                </a:r>
              </a:p>
            </c:rich>
          </c:tx>
          <c:layout>
            <c:manualLayout>
              <c:xMode val="edge"/>
              <c:yMode val="edge"/>
              <c:x val="2.29226750456668E-2"/>
              <c:y val="0.45812855834134225"/>
            </c:manualLayout>
          </c:layout>
          <c:overlay val="0"/>
          <c:spPr>
            <a:noFill/>
            <a:ln w="25400">
              <a:noFill/>
            </a:ln>
          </c:spPr>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PE"/>
          </a:p>
        </c:txPr>
        <c:crossAx val="1459069263"/>
        <c:crossesAt val="38812"/>
        <c:crossBetween val="midCat"/>
      </c:valAx>
    </c:plotArea>
    <c:legend>
      <c:legendPos val="r"/>
      <c:layout>
        <c:manualLayout>
          <c:xMode val="edge"/>
          <c:yMode val="edge"/>
          <c:x val="0.15015978703374669"/>
          <c:y val="0.93103553704609188"/>
          <c:w val="0.73322685020666956"/>
          <c:h val="5.4187166646995633E-2"/>
        </c:manualLayout>
      </c:layout>
      <c:overlay val="0"/>
      <c:txPr>
        <a:bodyPr/>
        <a:lstStyle/>
        <a:p>
          <a:pPr>
            <a:defRPr sz="800" b="0" i="0" u="none" strike="noStrike" baseline="0">
              <a:solidFill>
                <a:srgbClr val="000000"/>
              </a:solidFill>
              <a:latin typeface="Calibri"/>
              <a:ea typeface="Calibri"/>
              <a:cs typeface="Calibri"/>
            </a:defRPr>
          </a:pPr>
          <a:endParaRPr lang="es-P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PE"/>
    </a:p>
  </c:txPr>
  <c:printSettings>
    <c:headerFooter alignWithMargins="0"/>
    <c:pageMargins b="1" l="0.75000000000000044" r="0.750000000000000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s-PE"/>
              <a:t>Factor de Carga vs Precio Medio y Factor de Presencia en Punta (EPML)</a:t>
            </a:r>
          </a:p>
        </c:rich>
      </c:tx>
      <c:layout>
        <c:manualLayout>
          <c:xMode val="edge"/>
          <c:yMode val="edge"/>
          <c:x val="0.17123288281664281"/>
          <c:y val="3.1746071741032368E-2"/>
        </c:manualLayout>
      </c:layout>
      <c:overlay val="0"/>
      <c:spPr>
        <a:noFill/>
        <a:ln w="25400">
          <a:noFill/>
        </a:ln>
      </c:spPr>
    </c:title>
    <c:autoTitleDeleted val="0"/>
    <c:plotArea>
      <c:layout>
        <c:manualLayout>
          <c:layoutTarget val="inner"/>
          <c:xMode val="edge"/>
          <c:yMode val="edge"/>
          <c:x val="0.11812177384836231"/>
          <c:y val="0.18205810410094037"/>
          <c:w val="0.74837501470229073"/>
          <c:h val="0.59658868202865045"/>
        </c:manualLayout>
      </c:layout>
      <c:barChart>
        <c:barDir val="col"/>
        <c:grouping val="clustered"/>
        <c:varyColors val="0"/>
        <c:ser>
          <c:idx val="0"/>
          <c:order val="0"/>
          <c:tx>
            <c:strRef>
              <c:f>Análisis!$D$6</c:f>
              <c:strCache>
                <c:ptCount val="1"/>
                <c:pt idx="0">
                  <c:v>Precio Medio (ctm S/ /kW.h)</c:v>
                </c:pt>
              </c:strCache>
            </c:strRef>
          </c:tx>
          <c:invertIfNegative val="0"/>
          <c:cat>
            <c:strRef>
              <c:f>Análisis!$B$7:$B$11</c:f>
              <c:strCache>
                <c:ptCount val="5"/>
                <c:pt idx="0">
                  <c:v>[0 - 0,30]</c:v>
                </c:pt>
                <c:pt idx="1">
                  <c:v>&lt;0,30 - 0,50]</c:v>
                </c:pt>
                <c:pt idx="2">
                  <c:v>&lt;0,50 - 0,70]</c:v>
                </c:pt>
                <c:pt idx="3">
                  <c:v>&lt;0,70 - 0,90]</c:v>
                </c:pt>
                <c:pt idx="4">
                  <c:v>&lt;0,90 - 1,00]</c:v>
                </c:pt>
              </c:strCache>
            </c:strRef>
          </c:cat>
          <c:val>
            <c:numRef>
              <c:f>Análisis!$D$7:$D$11</c:f>
              <c:numCache>
                <c:formatCode>#,##0.00</c:formatCode>
                <c:ptCount val="5"/>
                <c:pt idx="0">
                  <c:v>24.115770999999999</c:v>
                </c:pt>
                <c:pt idx="1">
                  <c:v>18.631043999999999</c:v>
                </c:pt>
                <c:pt idx="2">
                  <c:v>16.628132000000001</c:v>
                </c:pt>
                <c:pt idx="3">
                  <c:v>17.212616000000001</c:v>
                </c:pt>
                <c:pt idx="4">
                  <c:v>16.211881999999999</c:v>
                </c:pt>
              </c:numCache>
            </c:numRef>
          </c:val>
          <c:extLst>
            <c:ext xmlns:c16="http://schemas.microsoft.com/office/drawing/2014/chart" uri="{C3380CC4-5D6E-409C-BE32-E72D297353CC}">
              <c16:uniqueId val="{00000000-795A-4FAD-AD10-6FD9C30B87D9}"/>
            </c:ext>
          </c:extLst>
        </c:ser>
        <c:ser>
          <c:idx val="1"/>
          <c:order val="1"/>
          <c:tx>
            <c:strRef>
              <c:f>Análisis!$E$6</c:f>
              <c:strCache>
                <c:ptCount val="1"/>
                <c:pt idx="0">
                  <c:v>EPML  (%)</c:v>
                </c:pt>
              </c:strCache>
            </c:strRef>
          </c:tx>
          <c:invertIfNegative val="0"/>
          <c:val>
            <c:numRef>
              <c:f>Análisis!$E$7:$E$11</c:f>
              <c:numCache>
                <c:formatCode>#,##0.00</c:formatCode>
                <c:ptCount val="5"/>
                <c:pt idx="0">
                  <c:v>20.585837999999999</c:v>
                </c:pt>
                <c:pt idx="1">
                  <c:v>15.635961</c:v>
                </c:pt>
                <c:pt idx="2">
                  <c:v>15.483362</c:v>
                </c:pt>
                <c:pt idx="3">
                  <c:v>15.376374999999999</c:v>
                </c:pt>
                <c:pt idx="4">
                  <c:v>16.539836000000001</c:v>
                </c:pt>
              </c:numCache>
            </c:numRef>
          </c:val>
          <c:extLst>
            <c:ext xmlns:c16="http://schemas.microsoft.com/office/drawing/2014/chart" uri="{C3380CC4-5D6E-409C-BE32-E72D297353CC}">
              <c16:uniqueId val="{00000001-795A-4FAD-AD10-6FD9C30B87D9}"/>
            </c:ext>
          </c:extLst>
        </c:ser>
        <c:dLbls>
          <c:showLegendKey val="0"/>
          <c:showVal val="0"/>
          <c:showCatName val="0"/>
          <c:showSerName val="0"/>
          <c:showPercent val="0"/>
          <c:showBubbleSize val="0"/>
        </c:dLbls>
        <c:gapWidth val="150"/>
        <c:axId val="1452583903"/>
        <c:axId val="1"/>
      </c:barChart>
      <c:lineChart>
        <c:grouping val="standard"/>
        <c:varyColors val="0"/>
        <c:ser>
          <c:idx val="2"/>
          <c:order val="2"/>
          <c:tx>
            <c:strRef>
              <c:f>Análisis!$G$6</c:f>
              <c:strCache>
                <c:ptCount val="1"/>
                <c:pt idx="0">
                  <c:v>Puntos de Suministro</c:v>
                </c:pt>
              </c:strCache>
            </c:strRef>
          </c:tx>
          <c:val>
            <c:numRef>
              <c:f>Análisis!$G$7:$G$11</c:f>
              <c:numCache>
                <c:formatCode>#,##0</c:formatCode>
                <c:ptCount val="5"/>
                <c:pt idx="0">
                  <c:v>515</c:v>
                </c:pt>
                <c:pt idx="1">
                  <c:v>804</c:v>
                </c:pt>
                <c:pt idx="2">
                  <c:v>967</c:v>
                </c:pt>
                <c:pt idx="3">
                  <c:v>477</c:v>
                </c:pt>
                <c:pt idx="4">
                  <c:v>40</c:v>
                </c:pt>
              </c:numCache>
            </c:numRef>
          </c:val>
          <c:smooth val="0"/>
          <c:extLst>
            <c:ext xmlns:c16="http://schemas.microsoft.com/office/drawing/2014/chart" uri="{C3380CC4-5D6E-409C-BE32-E72D297353CC}">
              <c16:uniqueId val="{00000002-795A-4FAD-AD10-6FD9C30B87D9}"/>
            </c:ext>
          </c:extLst>
        </c:ser>
        <c:dLbls>
          <c:showLegendKey val="0"/>
          <c:showVal val="0"/>
          <c:showCatName val="0"/>
          <c:showSerName val="0"/>
          <c:showPercent val="0"/>
          <c:showBubbleSize val="0"/>
        </c:dLbls>
        <c:marker val="1"/>
        <c:smooth val="0"/>
        <c:axId val="3"/>
        <c:axId val="4"/>
      </c:lineChart>
      <c:catAx>
        <c:axId val="1452583903"/>
        <c:scaling>
          <c:orientation val="minMax"/>
        </c:scaling>
        <c:delete val="0"/>
        <c:axPos val="b"/>
        <c:title>
          <c:tx>
            <c:rich>
              <a:bodyPr/>
              <a:lstStyle/>
              <a:p>
                <a:pPr>
                  <a:defRPr sz="1050" b="1" i="0" u="none" strike="noStrike" baseline="0">
                    <a:solidFill>
                      <a:srgbClr val="000000"/>
                    </a:solidFill>
                    <a:latin typeface="Calibri"/>
                    <a:ea typeface="Calibri"/>
                    <a:cs typeface="Calibri"/>
                  </a:defRPr>
                </a:pPr>
                <a:r>
                  <a:rPr lang="es-PE"/>
                  <a:t>Rangos del Factor de Carga</a:t>
                </a:r>
              </a:p>
            </c:rich>
          </c:tx>
          <c:layout>
            <c:manualLayout>
              <c:xMode val="edge"/>
              <c:yMode val="edge"/>
              <c:x val="0.35236198191694629"/>
              <c:y val="0.84643947506561679"/>
            </c:manualLayout>
          </c:layout>
          <c:overlay val="0"/>
          <c:spPr>
            <a:noFill/>
            <a:ln w="25400">
              <a:noFill/>
            </a:ln>
          </c:spPr>
        </c:title>
        <c:numFmt formatCode="General" sourceLinked="1"/>
        <c:majorTickMark val="cross"/>
        <c:minorTickMark val="none"/>
        <c:tickLblPos val="nextTo"/>
        <c:txPr>
          <a:bodyPr rot="0" vert="horz"/>
          <a:lstStyle/>
          <a:p>
            <a:pPr>
              <a:defRPr sz="1000" b="0" i="0" u="none" strike="noStrike" baseline="0">
                <a:solidFill>
                  <a:srgbClr val="000000"/>
                </a:solidFill>
                <a:latin typeface="Calibri"/>
                <a:ea typeface="Calibri"/>
                <a:cs typeface="Calibri"/>
              </a:defRPr>
            </a:pPr>
            <a:endParaRPr lang="es-PE"/>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1050" b="1" i="0" u="none" strike="noStrike" baseline="0">
                    <a:solidFill>
                      <a:srgbClr val="000000"/>
                    </a:solidFill>
                    <a:latin typeface="Calibri"/>
                    <a:ea typeface="Calibri"/>
                    <a:cs typeface="Calibri"/>
                  </a:defRPr>
                </a:pPr>
                <a:r>
                  <a:rPr lang="es-PE"/>
                  <a:t>Precios Medios y EPML</a:t>
                </a:r>
              </a:p>
            </c:rich>
          </c:tx>
          <c:layout>
            <c:manualLayout>
              <c:xMode val="edge"/>
              <c:yMode val="edge"/>
              <c:x val="2.2672530959097006E-2"/>
              <c:y val="0.32995023622047248"/>
            </c:manualLayout>
          </c:layout>
          <c:overlay val="0"/>
          <c:spPr>
            <a:noFill/>
            <a:ln w="25400">
              <a:noFill/>
            </a:ln>
          </c:spPr>
        </c:title>
        <c:numFmt formatCode="0" sourceLinked="0"/>
        <c:majorTickMark val="cross"/>
        <c:minorTickMark val="none"/>
        <c:tickLblPos val="nextTo"/>
        <c:txPr>
          <a:bodyPr rot="0" vert="horz"/>
          <a:lstStyle/>
          <a:p>
            <a:pPr>
              <a:defRPr sz="1000" b="0" i="0" u="none" strike="noStrike" baseline="0">
                <a:solidFill>
                  <a:srgbClr val="000000"/>
                </a:solidFill>
                <a:latin typeface="Calibri"/>
                <a:ea typeface="Calibri"/>
                <a:cs typeface="Calibri"/>
              </a:defRPr>
            </a:pPr>
            <a:endParaRPr lang="es-PE"/>
          </a:p>
        </c:txPr>
        <c:crossAx val="1452583903"/>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1050" b="1" i="0" u="none" strike="noStrike" baseline="0">
                    <a:solidFill>
                      <a:srgbClr val="000000"/>
                    </a:solidFill>
                    <a:latin typeface="Calibri"/>
                    <a:ea typeface="Calibri"/>
                    <a:cs typeface="Calibri"/>
                  </a:defRPr>
                </a:pPr>
                <a:r>
                  <a:rPr lang="es-PE"/>
                  <a:t>Puntos de Suministro</a:t>
                </a:r>
              </a:p>
            </c:rich>
          </c:tx>
          <c:layout>
            <c:manualLayout>
              <c:xMode val="edge"/>
              <c:yMode val="edge"/>
              <c:x val="0.92999870771671367"/>
              <c:y val="0.34359125109361333"/>
            </c:manualLayout>
          </c:layout>
          <c:overlay val="0"/>
          <c:spPr>
            <a:noFill/>
            <a:ln w="25400">
              <a:noFill/>
            </a:ln>
          </c:spPr>
        </c:title>
        <c:numFmt formatCode="#,##0" sourceLinked="1"/>
        <c:majorTickMark val="cross"/>
        <c:minorTickMark val="none"/>
        <c:tickLblPos val="nextTo"/>
        <c:txPr>
          <a:bodyPr rot="0" vert="horz"/>
          <a:lstStyle/>
          <a:p>
            <a:pPr>
              <a:defRPr sz="1000" b="0" i="0" u="none" strike="noStrike" baseline="0">
                <a:solidFill>
                  <a:srgbClr val="000000"/>
                </a:solidFill>
                <a:latin typeface="Calibri"/>
                <a:ea typeface="Calibri"/>
                <a:cs typeface="Calibri"/>
              </a:defRPr>
            </a:pPr>
            <a:endParaRPr lang="es-PE"/>
          </a:p>
        </c:txPr>
        <c:crossAx val="3"/>
        <c:crosses val="max"/>
        <c:crossBetween val="between"/>
      </c:valAx>
    </c:plotArea>
    <c:legend>
      <c:legendPos val="b"/>
      <c:layout>
        <c:manualLayout>
          <c:xMode val="edge"/>
          <c:yMode val="edge"/>
          <c:x val="0.14694490862665935"/>
          <c:y val="0.92876570428696403"/>
          <c:w val="0.74184047876867676"/>
          <c:h val="5.5593770778652685E-2"/>
        </c:manualLayout>
      </c:layout>
      <c:overlay val="0"/>
      <c:txPr>
        <a:bodyPr/>
        <a:lstStyle/>
        <a:p>
          <a:pPr>
            <a:defRPr sz="900" b="0" i="0" u="none" strike="noStrike" baseline="0">
              <a:solidFill>
                <a:srgbClr val="000000"/>
              </a:solidFill>
              <a:latin typeface="Calibri"/>
              <a:ea typeface="Calibri"/>
              <a:cs typeface="Calibri"/>
            </a:defRPr>
          </a:pPr>
          <a:endParaRPr lang="es-P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PE"/>
    </a:p>
  </c:txPr>
  <c:printSettings>
    <c:headerFooter alignWithMargins="0">
      <c:oddHeader>&amp;A</c:oddHeader>
      <c:oddFooter>Page &amp;P</c:oddFooter>
    </c:headerFooter>
    <c:pageMargins b="1" l="0.75000000000000044" r="0.75000000000000044"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s-PE"/>
              <a:t>Factor de Carga vs Precio Medio y Factor de Presencia en Punta (EPML)</a:t>
            </a:r>
          </a:p>
        </c:rich>
      </c:tx>
      <c:layout>
        <c:manualLayout>
          <c:xMode val="edge"/>
          <c:yMode val="edge"/>
          <c:x val="0.10815302316066214"/>
          <c:y val="3.1745937418200081E-2"/>
        </c:manualLayout>
      </c:layout>
      <c:overlay val="0"/>
      <c:spPr>
        <a:noFill/>
        <a:ln w="25400">
          <a:noFill/>
        </a:ln>
      </c:spPr>
    </c:title>
    <c:autoTitleDeleted val="0"/>
    <c:plotArea>
      <c:layout>
        <c:manualLayout>
          <c:layoutTarget val="inner"/>
          <c:xMode val="edge"/>
          <c:yMode val="edge"/>
          <c:x val="0.12862759221957076"/>
          <c:y val="0.19816536234745413"/>
          <c:w val="0.72847990123654549"/>
          <c:h val="0.57282696568019809"/>
        </c:manualLayout>
      </c:layout>
      <c:barChart>
        <c:barDir val="col"/>
        <c:grouping val="clustered"/>
        <c:varyColors val="0"/>
        <c:ser>
          <c:idx val="0"/>
          <c:order val="0"/>
          <c:tx>
            <c:strRef>
              <c:f>Análisis!$D$6</c:f>
              <c:strCache>
                <c:ptCount val="1"/>
                <c:pt idx="0">
                  <c:v>Precio Medio (ctm S/ /kW.h)</c:v>
                </c:pt>
              </c:strCache>
            </c:strRef>
          </c:tx>
          <c:invertIfNegative val="0"/>
          <c:cat>
            <c:strRef>
              <c:f>Análisis!$B$7:$B$11</c:f>
              <c:strCache>
                <c:ptCount val="5"/>
                <c:pt idx="0">
                  <c:v>[0 - 0,30]</c:v>
                </c:pt>
                <c:pt idx="1">
                  <c:v>&lt;0,30 - 0,50]</c:v>
                </c:pt>
                <c:pt idx="2">
                  <c:v>&lt;0,50 - 0,70]</c:v>
                </c:pt>
                <c:pt idx="3">
                  <c:v>&lt;0,70 - 0,90]</c:v>
                </c:pt>
                <c:pt idx="4">
                  <c:v>&lt;0,90 - 1,00]</c:v>
                </c:pt>
              </c:strCache>
            </c:strRef>
          </c:cat>
          <c:val>
            <c:numRef>
              <c:f>Análisis!$D$7:$D$11</c:f>
              <c:numCache>
                <c:formatCode>#,##0.00</c:formatCode>
                <c:ptCount val="5"/>
                <c:pt idx="0">
                  <c:v>24.115770999999999</c:v>
                </c:pt>
                <c:pt idx="1">
                  <c:v>18.631043999999999</c:v>
                </c:pt>
                <c:pt idx="2">
                  <c:v>16.628132000000001</c:v>
                </c:pt>
                <c:pt idx="3">
                  <c:v>17.212616000000001</c:v>
                </c:pt>
                <c:pt idx="4">
                  <c:v>16.211881999999999</c:v>
                </c:pt>
              </c:numCache>
            </c:numRef>
          </c:val>
          <c:extLst>
            <c:ext xmlns:c16="http://schemas.microsoft.com/office/drawing/2014/chart" uri="{C3380CC4-5D6E-409C-BE32-E72D297353CC}">
              <c16:uniqueId val="{00000000-EE09-4D93-B2FE-938F49B32571}"/>
            </c:ext>
          </c:extLst>
        </c:ser>
        <c:ser>
          <c:idx val="1"/>
          <c:order val="1"/>
          <c:tx>
            <c:strRef>
              <c:f>Análisis!$E$6</c:f>
              <c:strCache>
                <c:ptCount val="1"/>
                <c:pt idx="0">
                  <c:v>EPML  (%)</c:v>
                </c:pt>
              </c:strCache>
            </c:strRef>
          </c:tx>
          <c:invertIfNegative val="0"/>
          <c:val>
            <c:numRef>
              <c:f>Análisis!$E$7:$E$11</c:f>
              <c:numCache>
                <c:formatCode>#,##0.00</c:formatCode>
                <c:ptCount val="5"/>
                <c:pt idx="0">
                  <c:v>20.585837999999999</c:v>
                </c:pt>
                <c:pt idx="1">
                  <c:v>15.635961</c:v>
                </c:pt>
                <c:pt idx="2">
                  <c:v>15.483362</c:v>
                </c:pt>
                <c:pt idx="3">
                  <c:v>15.376374999999999</c:v>
                </c:pt>
                <c:pt idx="4">
                  <c:v>16.539836000000001</c:v>
                </c:pt>
              </c:numCache>
            </c:numRef>
          </c:val>
          <c:extLst>
            <c:ext xmlns:c16="http://schemas.microsoft.com/office/drawing/2014/chart" uri="{C3380CC4-5D6E-409C-BE32-E72D297353CC}">
              <c16:uniqueId val="{00000001-EE09-4D93-B2FE-938F49B32571}"/>
            </c:ext>
          </c:extLst>
        </c:ser>
        <c:dLbls>
          <c:showLegendKey val="0"/>
          <c:showVal val="0"/>
          <c:showCatName val="0"/>
          <c:showSerName val="0"/>
          <c:showPercent val="0"/>
          <c:showBubbleSize val="0"/>
        </c:dLbls>
        <c:gapWidth val="150"/>
        <c:axId val="1612774015"/>
        <c:axId val="1"/>
      </c:barChart>
      <c:lineChart>
        <c:grouping val="standard"/>
        <c:varyColors val="0"/>
        <c:ser>
          <c:idx val="2"/>
          <c:order val="2"/>
          <c:tx>
            <c:strRef>
              <c:f>Análisis!$F$6</c:f>
              <c:strCache>
                <c:ptCount val="1"/>
                <c:pt idx="0">
                  <c:v>GW.h</c:v>
                </c:pt>
              </c:strCache>
            </c:strRef>
          </c:tx>
          <c:val>
            <c:numRef>
              <c:f>Análisis!$F$7:$F$11</c:f>
              <c:numCache>
                <c:formatCode>#,##0.00</c:formatCode>
                <c:ptCount val="5"/>
                <c:pt idx="0">
                  <c:v>77.795990000000003</c:v>
                </c:pt>
                <c:pt idx="1">
                  <c:v>155.994325</c:v>
                </c:pt>
                <c:pt idx="2">
                  <c:v>692.38645399999996</c:v>
                </c:pt>
                <c:pt idx="3">
                  <c:v>1279.244148</c:v>
                </c:pt>
                <c:pt idx="4">
                  <c:v>403.64826599999998</c:v>
                </c:pt>
              </c:numCache>
            </c:numRef>
          </c:val>
          <c:smooth val="0"/>
          <c:extLst>
            <c:ext xmlns:c16="http://schemas.microsoft.com/office/drawing/2014/chart" uri="{C3380CC4-5D6E-409C-BE32-E72D297353CC}">
              <c16:uniqueId val="{00000002-EE09-4D93-B2FE-938F49B32571}"/>
            </c:ext>
          </c:extLst>
        </c:ser>
        <c:dLbls>
          <c:showLegendKey val="0"/>
          <c:showVal val="0"/>
          <c:showCatName val="0"/>
          <c:showSerName val="0"/>
          <c:showPercent val="0"/>
          <c:showBubbleSize val="0"/>
        </c:dLbls>
        <c:marker val="1"/>
        <c:smooth val="0"/>
        <c:axId val="3"/>
        <c:axId val="4"/>
      </c:lineChart>
      <c:catAx>
        <c:axId val="1612774015"/>
        <c:scaling>
          <c:orientation val="minMax"/>
        </c:scaling>
        <c:delete val="0"/>
        <c:axPos val="b"/>
        <c:title>
          <c:tx>
            <c:rich>
              <a:bodyPr/>
              <a:lstStyle/>
              <a:p>
                <a:pPr>
                  <a:defRPr sz="1050" b="1" i="0" u="none" strike="noStrike" baseline="0">
                    <a:solidFill>
                      <a:srgbClr val="000000"/>
                    </a:solidFill>
                    <a:latin typeface="Calibri"/>
                    <a:ea typeface="Calibri"/>
                    <a:cs typeface="Calibri"/>
                  </a:defRPr>
                </a:pPr>
                <a:r>
                  <a:rPr lang="es-PE"/>
                  <a:t>Rangos del Factor de Carga</a:t>
                </a:r>
              </a:p>
            </c:rich>
          </c:tx>
          <c:layout>
            <c:manualLayout>
              <c:xMode val="edge"/>
              <c:yMode val="edge"/>
              <c:x val="0.36001410271477263"/>
              <c:y val="0.83127844868448053"/>
            </c:manualLayout>
          </c:layout>
          <c:overlay val="0"/>
          <c:spPr>
            <a:noFill/>
            <a:ln w="25400">
              <a:noFill/>
            </a:ln>
          </c:spPr>
        </c:title>
        <c:numFmt formatCode="General" sourceLinked="1"/>
        <c:majorTickMark val="cross"/>
        <c:minorTickMark val="none"/>
        <c:tickLblPos val="nextTo"/>
        <c:txPr>
          <a:bodyPr rot="0" vert="horz"/>
          <a:lstStyle/>
          <a:p>
            <a:pPr>
              <a:defRPr sz="1000" b="0" i="0" u="none" strike="noStrike" baseline="0">
                <a:solidFill>
                  <a:srgbClr val="000000"/>
                </a:solidFill>
                <a:latin typeface="Calibri"/>
                <a:ea typeface="Calibri"/>
                <a:cs typeface="Calibri"/>
              </a:defRPr>
            </a:pPr>
            <a:endParaRPr lang="es-PE"/>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1050" b="1" i="0" u="none" strike="noStrike" baseline="0">
                    <a:solidFill>
                      <a:srgbClr val="000000"/>
                    </a:solidFill>
                    <a:latin typeface="Calibri"/>
                    <a:ea typeface="Calibri"/>
                    <a:cs typeface="Calibri"/>
                  </a:defRPr>
                </a:pPr>
                <a:r>
                  <a:rPr lang="es-PE"/>
                  <a:t>Precios Medios y EPML</a:t>
                </a:r>
              </a:p>
            </c:rich>
          </c:tx>
          <c:layout>
            <c:manualLayout>
              <c:xMode val="edge"/>
              <c:yMode val="edge"/>
              <c:x val="2.4896166586141907E-2"/>
              <c:y val="0.32843432306810705"/>
            </c:manualLayout>
          </c:layout>
          <c:overlay val="0"/>
          <c:spPr>
            <a:noFill/>
            <a:ln w="25400">
              <a:noFill/>
            </a:ln>
          </c:spPr>
        </c:title>
        <c:numFmt formatCode="0" sourceLinked="0"/>
        <c:majorTickMark val="cross"/>
        <c:minorTickMark val="none"/>
        <c:tickLblPos val="nextTo"/>
        <c:txPr>
          <a:bodyPr rot="0" vert="horz"/>
          <a:lstStyle/>
          <a:p>
            <a:pPr>
              <a:defRPr sz="1000" b="0" i="0" u="none" strike="noStrike" baseline="0">
                <a:solidFill>
                  <a:srgbClr val="000000"/>
                </a:solidFill>
                <a:latin typeface="Calibri"/>
                <a:ea typeface="Calibri"/>
                <a:cs typeface="Calibri"/>
              </a:defRPr>
            </a:pPr>
            <a:endParaRPr lang="es-PE"/>
          </a:p>
        </c:txPr>
        <c:crossAx val="1612774015"/>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1050" b="1" i="0" u="none" strike="noStrike" baseline="0">
                    <a:solidFill>
                      <a:srgbClr val="000000"/>
                    </a:solidFill>
                    <a:latin typeface="Calibri"/>
                    <a:ea typeface="Calibri"/>
                    <a:cs typeface="Calibri"/>
                  </a:defRPr>
                </a:pPr>
                <a:r>
                  <a:rPr lang="es-PE"/>
                  <a:t>GW.h</a:t>
                </a:r>
              </a:p>
            </c:rich>
          </c:tx>
          <c:layout>
            <c:manualLayout>
              <c:xMode val="edge"/>
              <c:yMode val="edge"/>
              <c:x val="0.93709196798161432"/>
              <c:y val="0.44446859236935005"/>
            </c:manualLayout>
          </c:layout>
          <c:overlay val="0"/>
          <c:spPr>
            <a:noFill/>
            <a:ln w="25400">
              <a:noFill/>
            </a:ln>
          </c:spPr>
        </c:title>
        <c:numFmt formatCode="0" sourceLinked="0"/>
        <c:majorTickMark val="cross"/>
        <c:minorTickMark val="none"/>
        <c:tickLblPos val="nextTo"/>
        <c:txPr>
          <a:bodyPr rot="0" vert="horz"/>
          <a:lstStyle/>
          <a:p>
            <a:pPr>
              <a:defRPr sz="1000" b="0" i="0" u="none" strike="noStrike" baseline="0">
                <a:solidFill>
                  <a:srgbClr val="000000"/>
                </a:solidFill>
                <a:latin typeface="Calibri"/>
                <a:ea typeface="Calibri"/>
                <a:cs typeface="Calibri"/>
              </a:defRPr>
            </a:pPr>
            <a:endParaRPr lang="es-PE"/>
          </a:p>
        </c:txPr>
        <c:crossAx val="3"/>
        <c:crosses val="max"/>
        <c:crossBetween val="between"/>
      </c:valAx>
    </c:plotArea>
    <c:legend>
      <c:legendPos val="b"/>
      <c:layout>
        <c:manualLayout>
          <c:xMode val="edge"/>
          <c:yMode val="edge"/>
          <c:x val="0.24270719891356865"/>
          <c:y val="0.91035196072189095"/>
          <c:w val="0.54287007656381259"/>
          <c:h val="5.2505040643504475E-2"/>
        </c:manualLayout>
      </c:layout>
      <c:overlay val="0"/>
      <c:txPr>
        <a:bodyPr/>
        <a:lstStyle/>
        <a:p>
          <a:pPr>
            <a:defRPr sz="900" b="0" i="0" u="none" strike="noStrike" baseline="0">
              <a:solidFill>
                <a:srgbClr val="000000"/>
              </a:solidFill>
              <a:latin typeface="Calibri"/>
              <a:ea typeface="Calibri"/>
              <a:cs typeface="Calibri"/>
            </a:defRPr>
          </a:pPr>
          <a:endParaRPr lang="es-P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PE"/>
    </a:p>
  </c:txPr>
  <c:printSettings>
    <c:headerFooter alignWithMargins="0"/>
    <c:pageMargins b="1" l="0.75000000000000044" r="0.75000000000000044" t="1" header="0" footer="0"/>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s-PE"/>
              <a:t>AÑOS PARA EL VENCIMIENTO DE CONTRATOS Y NÚMERO DE PUNTOS DE SUMINISTRO CON CONTRATOS POR TIPO DE EMPRESA - [BASE OCTUBRE 2021]</a:t>
            </a:r>
          </a:p>
        </c:rich>
      </c:tx>
      <c:layout>
        <c:manualLayout>
          <c:xMode val="edge"/>
          <c:yMode val="edge"/>
          <c:x val="9.9734984583237776E-2"/>
          <c:y val="4.6338976681032658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4554479187112488"/>
          <c:y val="0.47793291203289007"/>
          <c:w val="0.6037098164530732"/>
          <c:h val="0.30510949076492672"/>
        </c:manualLayout>
      </c:layout>
      <c:pie3DChart>
        <c:varyColors val="1"/>
        <c:ser>
          <c:idx val="0"/>
          <c:order val="0"/>
          <c:explosion val="15"/>
          <c:dPt>
            <c:idx val="0"/>
            <c:bubble3D val="0"/>
            <c:extLst>
              <c:ext xmlns:c16="http://schemas.microsoft.com/office/drawing/2014/chart" uri="{C3380CC4-5D6E-409C-BE32-E72D297353CC}">
                <c16:uniqueId val="{00000000-83B0-47B1-8372-D0A69B61B142}"/>
              </c:ext>
            </c:extLst>
          </c:dPt>
          <c:dPt>
            <c:idx val="1"/>
            <c:bubble3D val="0"/>
            <c:extLst>
              <c:ext xmlns:c16="http://schemas.microsoft.com/office/drawing/2014/chart" uri="{C3380CC4-5D6E-409C-BE32-E72D297353CC}">
                <c16:uniqueId val="{00000001-83B0-47B1-8372-D0A69B61B142}"/>
              </c:ext>
            </c:extLst>
          </c:dPt>
          <c:dPt>
            <c:idx val="2"/>
            <c:bubble3D val="0"/>
            <c:extLst>
              <c:ext xmlns:c16="http://schemas.microsoft.com/office/drawing/2014/chart" uri="{C3380CC4-5D6E-409C-BE32-E72D297353CC}">
                <c16:uniqueId val="{00000002-83B0-47B1-8372-D0A69B61B142}"/>
              </c:ext>
            </c:extLst>
          </c:dPt>
          <c:dPt>
            <c:idx val="3"/>
            <c:bubble3D val="0"/>
            <c:extLst>
              <c:ext xmlns:c16="http://schemas.microsoft.com/office/drawing/2014/chart" uri="{C3380CC4-5D6E-409C-BE32-E72D297353CC}">
                <c16:uniqueId val="{00000003-83B0-47B1-8372-D0A69B61B142}"/>
              </c:ext>
            </c:extLst>
          </c:dPt>
          <c:dPt>
            <c:idx val="4"/>
            <c:bubble3D val="0"/>
            <c:extLst>
              <c:ext xmlns:c16="http://schemas.microsoft.com/office/drawing/2014/chart" uri="{C3380CC4-5D6E-409C-BE32-E72D297353CC}">
                <c16:uniqueId val="{00000004-83B0-47B1-8372-D0A69B61B142}"/>
              </c:ext>
            </c:extLst>
          </c:dPt>
          <c:dPt>
            <c:idx val="5"/>
            <c:bubble3D val="0"/>
            <c:extLst>
              <c:ext xmlns:c16="http://schemas.microsoft.com/office/drawing/2014/chart" uri="{C3380CC4-5D6E-409C-BE32-E72D297353CC}">
                <c16:uniqueId val="{00000005-83B0-47B1-8372-D0A69B61B142}"/>
              </c:ext>
            </c:extLst>
          </c:dPt>
          <c:dLbls>
            <c:dLbl>
              <c:idx val="0"/>
              <c:layout>
                <c:manualLayout>
                  <c:x val="6.9915301998293156E-2"/>
                  <c:y val="-0.11404947684706833"/>
                </c:manualLayout>
              </c:layout>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s-PE"/>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83B0-47B1-8372-D0A69B61B142}"/>
                </c:ext>
              </c:extLst>
            </c:dLbl>
            <c:dLbl>
              <c:idx val="1"/>
              <c:layout>
                <c:manualLayout>
                  <c:x val="6.0817260332609577E-2"/>
                  <c:y val="-3.3023147048680777E-2"/>
                </c:manualLayout>
              </c:layout>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s-PE"/>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3B0-47B1-8372-D0A69B61B142}"/>
                </c:ext>
              </c:extLst>
            </c:dLbl>
            <c:dLbl>
              <c:idx val="2"/>
              <c:layout>
                <c:manualLayout>
                  <c:x val="3.8826627254117507E-2"/>
                  <c:y val="6.8721749147872352E-2"/>
                </c:manualLayout>
              </c:layout>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s-PE"/>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83B0-47B1-8372-D0A69B61B142}"/>
                </c:ext>
              </c:extLst>
            </c:dLbl>
            <c:dLbl>
              <c:idx val="3"/>
              <c:layout>
                <c:manualLayout>
                  <c:x val="-4.3291145355296844E-2"/>
                  <c:y val="-1.029417702877638E-2"/>
                </c:manualLayout>
              </c:layout>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s-PE"/>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3B0-47B1-8372-D0A69B61B142}"/>
                </c:ext>
              </c:extLst>
            </c:dLbl>
            <c:dLbl>
              <c:idx val="4"/>
              <c:layout>
                <c:manualLayout>
                  <c:x val="-0.18853060843122765"/>
                  <c:y val="-0.1284269783019204"/>
                </c:manualLayout>
              </c:layout>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s-PE"/>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83B0-47B1-8372-D0A69B61B142}"/>
                </c:ext>
              </c:extLst>
            </c:dLbl>
            <c:dLbl>
              <c:idx val="5"/>
              <c:layout>
                <c:manualLayout>
                  <c:x val="-9.1880980338921184E-2"/>
                  <c:y val="-0.1845294307951813"/>
                </c:manualLayout>
              </c:layout>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s-PE"/>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3B0-47B1-8372-D0A69B61B142}"/>
                </c:ext>
              </c:extLst>
            </c:dLbl>
            <c:numFmt formatCode="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PE"/>
              </a:p>
            </c:txPr>
            <c:showLegendKey val="0"/>
            <c:showVal val="0"/>
            <c:showCatName val="1"/>
            <c:showSerName val="0"/>
            <c:showPercent val="1"/>
            <c:showBubbleSize val="0"/>
            <c:showLeaderLines val="1"/>
            <c:extLst>
              <c:ext xmlns:c15="http://schemas.microsoft.com/office/drawing/2012/chart" uri="{CE6537A1-D6FC-4f65-9D91-7224C49458BB}"/>
            </c:extLst>
          </c:dLbls>
          <c:cat>
            <c:strRef>
              <c:f>Contratos!$A$4:$A$9</c:f>
              <c:strCache>
                <c:ptCount val="6"/>
                <c:pt idx="0">
                  <c:v>&lt; 0 - 1 ]</c:v>
                </c:pt>
                <c:pt idx="1">
                  <c:v>&lt; 1 - 2 ]</c:v>
                </c:pt>
                <c:pt idx="2">
                  <c:v>&lt; 2 - 5 ]</c:v>
                </c:pt>
                <c:pt idx="3">
                  <c:v>&lt; 5 - 10 ]</c:v>
                </c:pt>
                <c:pt idx="4">
                  <c:v>&lt; 10 - 15 ]</c:v>
                </c:pt>
                <c:pt idx="5">
                  <c:v>&gt;15 años</c:v>
                </c:pt>
              </c:strCache>
            </c:strRef>
          </c:cat>
          <c:val>
            <c:numRef>
              <c:f>Contratos!$B$4:$B$9</c:f>
              <c:numCache>
                <c:formatCode>#,##0</c:formatCode>
                <c:ptCount val="6"/>
                <c:pt idx="0">
                  <c:v>77</c:v>
                </c:pt>
                <c:pt idx="1">
                  <c:v>453</c:v>
                </c:pt>
                <c:pt idx="2">
                  <c:v>1728</c:v>
                </c:pt>
                <c:pt idx="3">
                  <c:v>393</c:v>
                </c:pt>
                <c:pt idx="4">
                  <c:v>48</c:v>
                </c:pt>
                <c:pt idx="5">
                  <c:v>104</c:v>
                </c:pt>
              </c:numCache>
            </c:numRef>
          </c:val>
          <c:extLst>
            <c:ext xmlns:c16="http://schemas.microsoft.com/office/drawing/2014/chart" uri="{C3380CC4-5D6E-409C-BE32-E72D297353CC}">
              <c16:uniqueId val="{00000006-83B0-47B1-8372-D0A69B61B14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txPr>
    <a:bodyPr/>
    <a:lstStyle/>
    <a:p>
      <a:pPr>
        <a:defRPr sz="900" b="0" i="0" u="none" strike="noStrike" baseline="0">
          <a:solidFill>
            <a:srgbClr val="000000"/>
          </a:solidFill>
          <a:latin typeface="Calibri"/>
          <a:ea typeface="Calibri"/>
          <a:cs typeface="Calibri"/>
        </a:defRPr>
      </a:pPr>
      <a:endParaRPr lang="es-PE"/>
    </a:p>
  </c:txPr>
  <c:printSettings>
    <c:headerFooter alignWithMargins="0"/>
    <c:pageMargins b="1" l="0.75000000000000044" r="0.75000000000000044" t="1" header="0" footer="0"/>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PE" sz="1000" b="1" i="0" u="none" strike="noStrike" baseline="0">
                <a:solidFill>
                  <a:srgbClr val="000000"/>
                </a:solidFill>
                <a:latin typeface="Calibri"/>
                <a:cs typeface="Calibri"/>
              </a:rPr>
              <a:t>NÚMERO DE PUNTOS DE SUMINISTRO CON CONTRATOS POR POTENCIA</a:t>
            </a:r>
          </a:p>
          <a:p>
            <a:pPr>
              <a:defRPr sz="1000" b="0" i="0" u="none" strike="noStrike" baseline="0">
                <a:solidFill>
                  <a:srgbClr val="000000"/>
                </a:solidFill>
                <a:latin typeface="Calibri"/>
                <a:ea typeface="Calibri"/>
                <a:cs typeface="Calibri"/>
              </a:defRPr>
            </a:pPr>
            <a:r>
              <a:rPr lang="es-PE" sz="1000" b="1" i="0" u="none" strike="noStrike" baseline="0">
                <a:solidFill>
                  <a:srgbClr val="000000"/>
                </a:solidFill>
                <a:latin typeface="Calibri"/>
                <a:cs typeface="Calibri"/>
              </a:rPr>
              <a:t>CONTRATADA (kW)</a:t>
            </a:r>
          </a:p>
        </c:rich>
      </c:tx>
      <c:layout>
        <c:manualLayout>
          <c:xMode val="edge"/>
          <c:yMode val="edge"/>
          <c:x val="0.16732657099760598"/>
          <c:y val="3.428613622785643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9508196721311503"/>
          <c:y val="0.46"/>
          <c:w val="0.54517094634748609"/>
          <c:h val="0.30606913860849877"/>
        </c:manualLayout>
      </c:layout>
      <c:pie3DChart>
        <c:varyColors val="1"/>
        <c:ser>
          <c:idx val="0"/>
          <c:order val="0"/>
          <c:explosion val="12"/>
          <c:dPt>
            <c:idx val="0"/>
            <c:bubble3D val="0"/>
            <c:extLst>
              <c:ext xmlns:c16="http://schemas.microsoft.com/office/drawing/2014/chart" uri="{C3380CC4-5D6E-409C-BE32-E72D297353CC}">
                <c16:uniqueId val="{00000000-AEBB-43E0-9A02-9FFC39161428}"/>
              </c:ext>
            </c:extLst>
          </c:dPt>
          <c:dPt>
            <c:idx val="1"/>
            <c:bubble3D val="0"/>
            <c:extLst>
              <c:ext xmlns:c16="http://schemas.microsoft.com/office/drawing/2014/chart" uri="{C3380CC4-5D6E-409C-BE32-E72D297353CC}">
                <c16:uniqueId val="{00000001-AEBB-43E0-9A02-9FFC39161428}"/>
              </c:ext>
            </c:extLst>
          </c:dPt>
          <c:dPt>
            <c:idx val="2"/>
            <c:bubble3D val="0"/>
            <c:extLst>
              <c:ext xmlns:c16="http://schemas.microsoft.com/office/drawing/2014/chart" uri="{C3380CC4-5D6E-409C-BE32-E72D297353CC}">
                <c16:uniqueId val="{00000002-AEBB-43E0-9A02-9FFC39161428}"/>
              </c:ext>
            </c:extLst>
          </c:dPt>
          <c:dPt>
            <c:idx val="3"/>
            <c:bubble3D val="0"/>
            <c:extLst>
              <c:ext xmlns:c16="http://schemas.microsoft.com/office/drawing/2014/chart" uri="{C3380CC4-5D6E-409C-BE32-E72D297353CC}">
                <c16:uniqueId val="{00000003-AEBB-43E0-9A02-9FFC39161428}"/>
              </c:ext>
            </c:extLst>
          </c:dPt>
          <c:dPt>
            <c:idx val="4"/>
            <c:bubble3D val="0"/>
            <c:extLst>
              <c:ext xmlns:c16="http://schemas.microsoft.com/office/drawing/2014/chart" uri="{C3380CC4-5D6E-409C-BE32-E72D297353CC}">
                <c16:uniqueId val="{00000004-AEBB-43E0-9A02-9FFC39161428}"/>
              </c:ext>
            </c:extLst>
          </c:dPt>
          <c:dPt>
            <c:idx val="5"/>
            <c:bubble3D val="0"/>
            <c:extLst>
              <c:ext xmlns:c16="http://schemas.microsoft.com/office/drawing/2014/chart" uri="{C3380CC4-5D6E-409C-BE32-E72D297353CC}">
                <c16:uniqueId val="{00000005-AEBB-43E0-9A02-9FFC39161428}"/>
              </c:ext>
            </c:extLst>
          </c:dPt>
          <c:dLbls>
            <c:dLbl>
              <c:idx val="0"/>
              <c:layout>
                <c:manualLayout>
                  <c:x val="0.12820398573385738"/>
                  <c:y val="3.4886904350723495E-2"/>
                </c:manualLayout>
              </c:layout>
              <c:numFmt formatCode="0.0%" sourceLinked="0"/>
              <c:spPr>
                <a:solidFill>
                  <a:sysClr val="window" lastClr="FFFFFF"/>
                </a:solidFill>
                <a:ln w="25400">
                  <a:noFill/>
                </a:ln>
              </c:spPr>
              <c:txPr>
                <a:bodyPr/>
                <a:lstStyle/>
                <a:p>
                  <a:pPr>
                    <a:defRPr sz="900" b="0" i="0" u="none" strike="noStrike" baseline="0">
                      <a:solidFill>
                        <a:srgbClr val="000000"/>
                      </a:solidFill>
                      <a:latin typeface="Calibri"/>
                      <a:ea typeface="Calibri"/>
                      <a:cs typeface="Calibri"/>
                    </a:defRPr>
                  </a:pPr>
                  <a:endParaRPr lang="es-PE"/>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0-AEBB-43E0-9A02-9FFC39161428}"/>
                </c:ext>
              </c:extLst>
            </c:dLbl>
            <c:dLbl>
              <c:idx val="1"/>
              <c:layout>
                <c:manualLayout>
                  <c:x val="-0.14233111338330681"/>
                  <c:y val="8.8283666321568546E-2"/>
                </c:manualLayout>
              </c:layout>
              <c:numFmt formatCode="0.0%" sourceLinked="0"/>
              <c:spPr>
                <a:solidFill>
                  <a:sysClr val="window" lastClr="FFFFFF"/>
                </a:solidFill>
                <a:ln w="25400">
                  <a:noFill/>
                </a:ln>
              </c:spPr>
              <c:txPr>
                <a:bodyPr/>
                <a:lstStyle/>
                <a:p>
                  <a:pPr>
                    <a:defRPr sz="900" b="0" i="0" u="none" strike="noStrike" baseline="0">
                      <a:solidFill>
                        <a:srgbClr val="000000"/>
                      </a:solidFill>
                      <a:latin typeface="Calibri"/>
                      <a:ea typeface="Calibri"/>
                      <a:cs typeface="Calibri"/>
                    </a:defRPr>
                  </a:pPr>
                  <a:endParaRPr lang="es-PE"/>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AEBB-43E0-9A02-9FFC39161428}"/>
                </c:ext>
              </c:extLst>
            </c:dLbl>
            <c:dLbl>
              <c:idx val="2"/>
              <c:layout>
                <c:manualLayout>
                  <c:x val="-0.18233717033806726"/>
                  <c:y val="-0.11779156589275815"/>
                </c:manualLayout>
              </c:layout>
              <c:numFmt formatCode="0.0%" sourceLinked="0"/>
              <c:spPr>
                <a:solidFill>
                  <a:sysClr val="window" lastClr="FFFFFF"/>
                </a:solidFill>
                <a:ln w="25400">
                  <a:noFill/>
                </a:ln>
              </c:spPr>
              <c:txPr>
                <a:bodyPr/>
                <a:lstStyle/>
                <a:p>
                  <a:pPr>
                    <a:defRPr sz="900" b="0" i="0" u="none" strike="noStrike" baseline="0">
                      <a:solidFill>
                        <a:srgbClr val="000000"/>
                      </a:solidFill>
                      <a:latin typeface="Calibri"/>
                      <a:ea typeface="Calibri"/>
                      <a:cs typeface="Calibri"/>
                    </a:defRPr>
                  </a:pPr>
                  <a:endParaRPr lang="es-PE"/>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AEBB-43E0-9A02-9FFC39161428}"/>
                </c:ext>
              </c:extLst>
            </c:dLbl>
            <c:dLbl>
              <c:idx val="3"/>
              <c:layout>
                <c:manualLayout>
                  <c:x val="-1.3709568157649695E-2"/>
                  <c:y val="-0.16631027836643109"/>
                </c:manualLayout>
              </c:layout>
              <c:numFmt formatCode="0.0%" sourceLinked="0"/>
              <c:spPr>
                <a:solidFill>
                  <a:sysClr val="window" lastClr="FFFFFF"/>
                </a:solidFill>
                <a:ln w="25400">
                  <a:noFill/>
                </a:ln>
              </c:spPr>
              <c:txPr>
                <a:bodyPr/>
                <a:lstStyle/>
                <a:p>
                  <a:pPr>
                    <a:defRPr sz="900" b="0" i="0" u="none" strike="noStrike" baseline="0">
                      <a:solidFill>
                        <a:srgbClr val="000000"/>
                      </a:solidFill>
                      <a:latin typeface="Calibri"/>
                      <a:ea typeface="Calibri"/>
                      <a:cs typeface="Calibri"/>
                    </a:defRPr>
                  </a:pPr>
                  <a:endParaRPr lang="es-PE"/>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AEBB-43E0-9A02-9FFC39161428}"/>
                </c:ext>
              </c:extLst>
            </c:dLbl>
            <c:dLbl>
              <c:idx val="4"/>
              <c:layout>
                <c:manualLayout>
                  <c:x val="0.13938728689998287"/>
                  <c:y val="-0.15152013812998064"/>
                </c:manualLayout>
              </c:layout>
              <c:numFmt formatCode="0.0%" sourceLinked="0"/>
              <c:spPr>
                <a:solidFill>
                  <a:sysClr val="window" lastClr="FFFFFF"/>
                </a:solidFill>
                <a:ln w="25400">
                  <a:noFill/>
                </a:ln>
              </c:spPr>
              <c:txPr>
                <a:bodyPr/>
                <a:lstStyle/>
                <a:p>
                  <a:pPr>
                    <a:defRPr sz="900" b="0" i="0" u="none" strike="noStrike" baseline="0">
                      <a:solidFill>
                        <a:srgbClr val="000000"/>
                      </a:solidFill>
                      <a:latin typeface="Calibri"/>
                      <a:ea typeface="Calibri"/>
                      <a:cs typeface="Calibri"/>
                    </a:defRPr>
                  </a:pPr>
                  <a:endParaRPr lang="es-PE"/>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AEBB-43E0-9A02-9FFC39161428}"/>
                </c:ext>
              </c:extLst>
            </c:dLbl>
            <c:dLbl>
              <c:idx val="5"/>
              <c:layout>
                <c:manualLayout>
                  <c:x val="0.31688750929705939"/>
                  <c:y val="-0.10387958539972043"/>
                </c:manualLayout>
              </c:layout>
              <c:tx>
                <c:rich>
                  <a:bodyPr/>
                  <a:lstStyle/>
                  <a:p>
                    <a:pPr>
                      <a:defRPr sz="900" b="0" i="0" u="none" strike="noStrike" baseline="0">
                        <a:solidFill>
                          <a:srgbClr val="000000"/>
                        </a:solidFill>
                        <a:latin typeface="Calibri"/>
                        <a:ea typeface="Calibri"/>
                        <a:cs typeface="Calibri"/>
                      </a:defRPr>
                    </a:pPr>
                    <a:r>
                      <a:rPr lang="en-US"/>
                      <a:t>Mayor a 10 000 kW
84
3%</a:t>
                    </a:r>
                  </a:p>
                </c:rich>
              </c:tx>
              <c:spPr>
                <a:solidFill>
                  <a:sysClr val="window" lastClr="FFFFFF"/>
                </a:solidFill>
                <a:ln w="25400">
                  <a:noFill/>
                </a:ln>
              </c:spPr>
              <c:dLblPos val="bestFit"/>
              <c:showLegendKey val="1"/>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EBB-43E0-9A02-9FFC39161428}"/>
                </c:ext>
              </c:extLst>
            </c:dLbl>
            <c:dLbl>
              <c:idx val="6"/>
              <c:numFmt formatCode="0.0%" sourceLinked="0"/>
              <c:spPr>
                <a:solidFill>
                  <a:sysClr val="window" lastClr="FFFFFF"/>
                </a:solidFill>
                <a:ln w="25400">
                  <a:noFill/>
                </a:ln>
              </c:spPr>
              <c:txPr>
                <a:bodyPr/>
                <a:lstStyle/>
                <a:p>
                  <a:pPr>
                    <a:defRPr sz="900" b="0" i="0" u="none" strike="noStrike" baseline="0">
                      <a:solidFill>
                        <a:srgbClr val="000000"/>
                      </a:solidFill>
                      <a:latin typeface="Calibri"/>
                      <a:ea typeface="Calibri"/>
                      <a:cs typeface="Calibri"/>
                    </a:defRPr>
                  </a:pPr>
                  <a:endParaRPr lang="es-PE"/>
                </a:p>
              </c:txPr>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EBB-43E0-9A02-9FFC39161428}"/>
                </c:ext>
              </c:extLst>
            </c:dLbl>
            <c:numFmt formatCode="0.0%" sourceLinked="0"/>
            <c:spPr>
              <a:solidFill>
                <a:sysClr val="window" lastClr="FFFFFF"/>
              </a:solidFill>
              <a:ln w="25400">
                <a:noFill/>
              </a:ln>
            </c:spPr>
            <c:txPr>
              <a:bodyPr wrap="square" lIns="38100" tIns="19050" rIns="38100" bIns="19050" anchor="ctr">
                <a:spAutoFit/>
              </a:bodyPr>
              <a:lstStyle/>
              <a:p>
                <a:pPr>
                  <a:defRPr sz="900" b="0" i="0" u="none" strike="noStrike" baseline="0">
                    <a:solidFill>
                      <a:srgbClr val="000000"/>
                    </a:solidFill>
                    <a:latin typeface="Calibri"/>
                    <a:ea typeface="Calibri"/>
                    <a:cs typeface="Calibri"/>
                  </a:defRPr>
                </a:pPr>
                <a:endParaRPr lang="es-PE"/>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Contratos_PC!$B$3:$B$8</c:f>
              <c:strCache>
                <c:ptCount val="6"/>
                <c:pt idx="0">
                  <c:v>&lt; 0 - 2 000 ]</c:v>
                </c:pt>
                <c:pt idx="1">
                  <c:v>&lt; 2 000 - 3 000 ]</c:v>
                </c:pt>
                <c:pt idx="2">
                  <c:v>&lt; 3 000 - 4 000 ]</c:v>
                </c:pt>
                <c:pt idx="3">
                  <c:v>&lt; 4 000 - 5 000 ]</c:v>
                </c:pt>
                <c:pt idx="4">
                  <c:v>&lt; 5 000 - 10 000 ]</c:v>
                </c:pt>
                <c:pt idx="5">
                  <c:v>Mayor a 10 000 kW</c:v>
                </c:pt>
              </c:strCache>
            </c:strRef>
          </c:cat>
          <c:val>
            <c:numRef>
              <c:f>Contratos_PC!$C$3:$C$8</c:f>
              <c:numCache>
                <c:formatCode>#,##0</c:formatCode>
                <c:ptCount val="6"/>
                <c:pt idx="0">
                  <c:v>2506</c:v>
                </c:pt>
                <c:pt idx="1">
                  <c:v>87</c:v>
                </c:pt>
                <c:pt idx="2">
                  <c:v>42</c:v>
                </c:pt>
                <c:pt idx="3">
                  <c:v>31</c:v>
                </c:pt>
                <c:pt idx="4">
                  <c:v>53</c:v>
                </c:pt>
                <c:pt idx="5">
                  <c:v>84</c:v>
                </c:pt>
              </c:numCache>
            </c:numRef>
          </c:val>
          <c:extLst>
            <c:ext xmlns:c16="http://schemas.microsoft.com/office/drawing/2014/chart" uri="{C3380CC4-5D6E-409C-BE32-E72D297353CC}">
              <c16:uniqueId val="{00000007-AEBB-43E0-9A02-9FFC3916142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PE"/>
    </a:p>
  </c:txPr>
  <c:printSettings>
    <c:headerFooter alignWithMargins="0"/>
    <c:pageMargins b="1" l="0.75000000000000044" r="0.75000000000000044" t="1" header="0" footer="0"/>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a:ea typeface="Arial"/>
                <a:cs typeface="Arial"/>
              </a:defRPr>
            </a:pPr>
            <a:r>
              <a:rPr lang="es-PE" sz="250" b="1" i="0" u="none" strike="noStrike" baseline="0">
                <a:solidFill>
                  <a:srgbClr val="000000"/>
                </a:solidFill>
                <a:latin typeface="Arial"/>
                <a:cs typeface="Arial"/>
              </a:rPr>
              <a:t>Potencia Contratada de Grandes Usuarios por Rango de Potencia</a:t>
            </a:r>
          </a:p>
          <a:p>
            <a:pPr>
              <a:defRPr sz="250" b="0" i="0" u="none" strike="noStrike" baseline="0">
                <a:solidFill>
                  <a:srgbClr val="000000"/>
                </a:solidFill>
                <a:latin typeface="Arial"/>
                <a:ea typeface="Arial"/>
                <a:cs typeface="Arial"/>
              </a:defRPr>
            </a:pPr>
            <a:r>
              <a:rPr lang="es-PE" sz="200" b="1" i="0" u="none" strike="noStrike" baseline="0">
                <a:solidFill>
                  <a:srgbClr val="000000"/>
                </a:solidFill>
                <a:latin typeface="Arial"/>
                <a:cs typeface="Arial"/>
              </a:rPr>
              <a:t>(MW)</a:t>
            </a:r>
          </a:p>
        </c:rich>
      </c:tx>
      <c:layout>
        <c:manualLayout>
          <c:xMode val="edge"/>
          <c:yMode val="edge"/>
          <c:x val="0.36398467432950193"/>
          <c:y val="0"/>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1"/>
          <c:order val="0"/>
          <c:tx>
            <c:v>Potenciales Grandes Usuarios</c:v>
          </c:tx>
          <c:spPr>
            <a:solidFill>
              <a:srgbClr val="802060"/>
            </a:solidFill>
            <a:ln w="12700">
              <a:solidFill>
                <a:srgbClr val="000000"/>
              </a:solidFill>
              <a:prstDash val="solid"/>
            </a:ln>
          </c:spPr>
          <c:explosion val="9"/>
          <c:dPt>
            <c:idx val="0"/>
            <c:bubble3D val="0"/>
            <c:extLst>
              <c:ext xmlns:c16="http://schemas.microsoft.com/office/drawing/2014/chart" uri="{C3380CC4-5D6E-409C-BE32-E72D297353CC}">
                <c16:uniqueId val="{00000000-2E47-4379-A525-D24246E297D4}"/>
              </c:ext>
            </c:extLst>
          </c:dPt>
          <c:dLbls>
            <c:dLbl>
              <c:idx val="0"/>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es-PE"/>
                </a:p>
              </c:txPr>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2E47-4379-A525-D24246E297D4}"/>
                </c:ext>
              </c:extLst>
            </c:dLbl>
            <c:dLbl>
              <c:idx val="1"/>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es-PE"/>
                </a:p>
              </c:txPr>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E47-4379-A525-D24246E297D4}"/>
                </c:ext>
              </c:extLst>
            </c:dLbl>
            <c:dLbl>
              <c:idx val="2"/>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es-PE"/>
                </a:p>
              </c:txPr>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2E47-4379-A525-D24246E297D4}"/>
                </c:ext>
              </c:extLst>
            </c:dLbl>
            <c:dLbl>
              <c:idx val="3"/>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es-PE"/>
                </a:p>
              </c:txPr>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E47-4379-A525-D24246E297D4}"/>
                </c:ext>
              </c:extLst>
            </c:dLbl>
            <c:dLbl>
              <c:idx val="4"/>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es-PE"/>
                </a:p>
              </c:txPr>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2E47-4379-A525-D24246E297D4}"/>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s-PE"/>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5-2E47-4379-A525-D24246E297D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C0C0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s-PE"/>
    </a:p>
  </c:txPr>
  <c:printSettings>
    <c:headerFooter alignWithMargins="0"/>
    <c:pageMargins b="1" l="0.750000000000001" r="0.750000000000001" t="1" header="0" footer="0"/>
    <c:pageSetup orientation="landscape" horizontalDpi="-3"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PE" b="1"/>
              <a:t>Potencia Contratada de Grandes Usuarios por Rango de  Potencia</a:t>
            </a:r>
            <a:endParaRPr lang="es-US" b="1"/>
          </a:p>
          <a:p>
            <a:pPr>
              <a:defRPr/>
            </a:pPr>
            <a:r>
              <a:rPr lang="es-PE" b="1"/>
              <a:t>(MW)</a:t>
            </a:r>
            <a:endParaRPr lang="es-US"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PE"/>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777772254479388E-2"/>
          <c:y val="0.24758260599963169"/>
          <c:w val="0.89141416300521692"/>
          <c:h val="0.64051759386324214"/>
        </c:manualLayout>
      </c:layout>
      <c:pie3DChart>
        <c:varyColors val="1"/>
        <c:ser>
          <c:idx val="0"/>
          <c:order val="0"/>
          <c:tx>
            <c:strRef>
              <c:f>Grandes_Usuarios!$L$3</c:f>
              <c:strCache>
                <c:ptCount val="1"/>
                <c:pt idx="0">
                  <c:v>Potencia Contratada (MW)</c:v>
                </c:pt>
              </c:strCache>
            </c:strRef>
          </c:tx>
          <c:spPr>
            <a:ln>
              <a:noFill/>
            </a:ln>
          </c:spPr>
          <c:explosion val="15"/>
          <c:dPt>
            <c:idx val="0"/>
            <c:bubble3D val="0"/>
            <c:spPr>
              <a:solidFill>
                <a:schemeClr val="accent1"/>
              </a:solidFill>
              <a:ln w="25400">
                <a:noFill/>
              </a:ln>
              <a:effectLst/>
              <a:sp3d/>
            </c:spPr>
            <c:extLst>
              <c:ext xmlns:c16="http://schemas.microsoft.com/office/drawing/2014/chart" uri="{C3380CC4-5D6E-409C-BE32-E72D297353CC}">
                <c16:uniqueId val="{00000003-EC60-42BA-9253-AC5B18E8FA71}"/>
              </c:ext>
            </c:extLst>
          </c:dPt>
          <c:dPt>
            <c:idx val="1"/>
            <c:bubble3D val="0"/>
            <c:spPr>
              <a:solidFill>
                <a:schemeClr val="accent2"/>
              </a:solidFill>
              <a:ln w="25400">
                <a:noFill/>
              </a:ln>
              <a:effectLst/>
              <a:sp3d/>
            </c:spPr>
            <c:extLst>
              <c:ext xmlns:c16="http://schemas.microsoft.com/office/drawing/2014/chart" uri="{C3380CC4-5D6E-409C-BE32-E72D297353CC}">
                <c16:uniqueId val="{00000003-A3FF-4406-8C3A-FF38EE7BE968}"/>
              </c:ext>
            </c:extLst>
          </c:dPt>
          <c:dPt>
            <c:idx val="2"/>
            <c:bubble3D val="0"/>
            <c:spPr>
              <a:solidFill>
                <a:schemeClr val="accent3"/>
              </a:solidFill>
              <a:ln w="25400">
                <a:noFill/>
              </a:ln>
              <a:effectLst/>
              <a:sp3d/>
            </c:spPr>
            <c:extLst>
              <c:ext xmlns:c16="http://schemas.microsoft.com/office/drawing/2014/chart" uri="{C3380CC4-5D6E-409C-BE32-E72D297353CC}">
                <c16:uniqueId val="{00000005-A3FF-4406-8C3A-FF38EE7BE968}"/>
              </c:ext>
            </c:extLst>
          </c:dPt>
          <c:dPt>
            <c:idx val="3"/>
            <c:bubble3D val="0"/>
            <c:spPr>
              <a:solidFill>
                <a:schemeClr val="accent4"/>
              </a:solidFill>
              <a:ln w="25400">
                <a:noFill/>
              </a:ln>
              <a:effectLst/>
              <a:sp3d/>
            </c:spPr>
            <c:extLst>
              <c:ext xmlns:c16="http://schemas.microsoft.com/office/drawing/2014/chart" uri="{C3380CC4-5D6E-409C-BE32-E72D297353CC}">
                <c16:uniqueId val="{00000007-A3FF-4406-8C3A-FF38EE7BE968}"/>
              </c:ext>
            </c:extLst>
          </c:dPt>
          <c:dLbls>
            <c:dLbl>
              <c:idx val="0"/>
              <c:layout>
                <c:manualLayout>
                  <c:x val="-2.1207576080926775E-2"/>
                  <c:y val="-0.12713846265595766"/>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EC60-42BA-9253-AC5B18E8FA7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PE"/>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Grandes_Usuarios!$J$4:$J$7</c:f>
              <c:strCache>
                <c:ptCount val="4"/>
                <c:pt idx="0">
                  <c:v>Mayor a 100 MW</c:v>
                </c:pt>
                <c:pt idx="1">
                  <c:v>&lt;50 - 100]</c:v>
                </c:pt>
                <c:pt idx="2">
                  <c:v>&lt;20 - 50]</c:v>
                </c:pt>
                <c:pt idx="3">
                  <c:v>[10 - 20]</c:v>
                </c:pt>
              </c:strCache>
            </c:strRef>
          </c:cat>
          <c:val>
            <c:numRef>
              <c:f>Grandes_Usuarios!$L$4:$L$7</c:f>
              <c:numCache>
                <c:formatCode>#,##0.0</c:formatCode>
                <c:ptCount val="4"/>
                <c:pt idx="0">
                  <c:v>1759.05</c:v>
                </c:pt>
                <c:pt idx="1">
                  <c:v>666.35</c:v>
                </c:pt>
                <c:pt idx="2">
                  <c:v>830.86199999999997</c:v>
                </c:pt>
                <c:pt idx="3">
                  <c:v>613.12662</c:v>
                </c:pt>
              </c:numCache>
            </c:numRef>
          </c:val>
          <c:extLst>
            <c:ext xmlns:c16="http://schemas.microsoft.com/office/drawing/2014/chart" uri="{C3380CC4-5D6E-409C-BE32-E72D297353CC}">
              <c16:uniqueId val="{00000000-EC60-42BA-9253-AC5B18E8FA71}"/>
            </c:ext>
          </c:extLst>
        </c:ser>
        <c:dLbls>
          <c:dLblPos val="outEnd"/>
          <c:showLegendKey val="0"/>
          <c:showVal val="1"/>
          <c:showCatName val="0"/>
          <c:showSerName val="0"/>
          <c:showPercent val="0"/>
          <c:showBubbleSize val="0"/>
          <c:showLeaderLines val="1"/>
        </c:dLbls>
      </c:pie3D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P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s-PE"/>
              <a:t>Venta de Energía - Puntos de Suministro
</a:t>
            </a:r>
          </a:p>
        </c:rich>
      </c:tx>
      <c:layout>
        <c:manualLayout>
          <c:xMode val="edge"/>
          <c:yMode val="edge"/>
          <c:x val="0.21974523519488293"/>
          <c:y val="3.102620793090519E-2"/>
        </c:manualLayout>
      </c:layout>
      <c:overlay val="0"/>
      <c:spPr>
        <a:noFill/>
        <a:ln w="25400">
          <a:noFill/>
        </a:ln>
      </c:spPr>
    </c:title>
    <c:autoTitleDeleted val="0"/>
    <c:plotArea>
      <c:layout>
        <c:manualLayout>
          <c:layoutTarget val="inner"/>
          <c:xMode val="edge"/>
          <c:yMode val="edge"/>
          <c:x val="0.17753654597016891"/>
          <c:y val="0.14025991814620312"/>
          <c:w val="0.68478382017065109"/>
          <c:h val="0.74805289677974962"/>
        </c:manualLayout>
      </c:layout>
      <c:barChart>
        <c:barDir val="col"/>
        <c:grouping val="percentStacked"/>
        <c:varyColors val="0"/>
        <c:ser>
          <c:idx val="0"/>
          <c:order val="0"/>
          <c:tx>
            <c:strRef>
              <c:f>Ventas_Energia!$B$69</c:f>
              <c:strCache>
                <c:ptCount val="1"/>
                <c:pt idx="0">
                  <c:v>MT</c:v>
                </c:pt>
              </c:strCache>
            </c:strRef>
          </c:tx>
          <c:invertIfNegative val="0"/>
          <c:dLbls>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PE"/>
              </a:p>
            </c:txPr>
            <c:showLegendKey val="0"/>
            <c:showVal val="1"/>
            <c:showCatName val="0"/>
            <c:showSerName val="1"/>
            <c:showPercent val="0"/>
            <c:showBubbleSize val="0"/>
            <c:separator>:</c:separator>
            <c:showLeaderLines val="0"/>
            <c:extLst>
              <c:ext xmlns:c15="http://schemas.microsoft.com/office/drawing/2012/chart" uri="{CE6537A1-D6FC-4f65-9D91-7224C49458BB}">
                <c15:layout/>
                <c15:showLeaderLines val="0"/>
              </c:ext>
            </c:extLst>
          </c:dLbls>
          <c:cat>
            <c:strRef>
              <c:f>Ventas_Energia!$C$68:$D$68</c:f>
              <c:strCache>
                <c:ptCount val="2"/>
                <c:pt idx="0">
                  <c:v>% Consumo de Energía</c:v>
                </c:pt>
                <c:pt idx="1">
                  <c:v>% Puntos de Suministro</c:v>
                </c:pt>
              </c:strCache>
            </c:strRef>
          </c:cat>
          <c:val>
            <c:numRef>
              <c:f>Ventas_Energia!$C$69:$D$69</c:f>
              <c:numCache>
                <c:formatCode>0%</c:formatCode>
                <c:ptCount val="2"/>
                <c:pt idx="0">
                  <c:v>0.35</c:v>
                </c:pt>
                <c:pt idx="1">
                  <c:v>0.91</c:v>
                </c:pt>
              </c:numCache>
            </c:numRef>
          </c:val>
          <c:extLst>
            <c:ext xmlns:c16="http://schemas.microsoft.com/office/drawing/2014/chart" uri="{C3380CC4-5D6E-409C-BE32-E72D297353CC}">
              <c16:uniqueId val="{00000000-26A1-4A34-AB3E-28BE1B0B702A}"/>
            </c:ext>
          </c:extLst>
        </c:ser>
        <c:ser>
          <c:idx val="1"/>
          <c:order val="1"/>
          <c:tx>
            <c:strRef>
              <c:f>Ventas_Energia!$B$70</c:f>
              <c:strCache>
                <c:ptCount val="1"/>
                <c:pt idx="0">
                  <c:v>AT</c:v>
                </c:pt>
              </c:strCache>
            </c:strRef>
          </c:tx>
          <c:invertIfNegative val="0"/>
          <c:dLbls>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PE"/>
              </a:p>
            </c:txPr>
            <c:showLegendKey val="0"/>
            <c:showVal val="1"/>
            <c:showCatName val="0"/>
            <c:showSerName val="1"/>
            <c:showPercent val="0"/>
            <c:showBubbleSize val="0"/>
            <c:separator>:</c:separator>
            <c:showLeaderLines val="0"/>
            <c:extLst>
              <c:ext xmlns:c15="http://schemas.microsoft.com/office/drawing/2012/chart" uri="{CE6537A1-D6FC-4f65-9D91-7224C49458BB}">
                <c15:layout/>
                <c15:showLeaderLines val="0"/>
              </c:ext>
            </c:extLst>
          </c:dLbls>
          <c:cat>
            <c:strRef>
              <c:f>Ventas_Energia!$C$68:$D$68</c:f>
              <c:strCache>
                <c:ptCount val="2"/>
                <c:pt idx="0">
                  <c:v>% Consumo de Energía</c:v>
                </c:pt>
                <c:pt idx="1">
                  <c:v>% Puntos de Suministro</c:v>
                </c:pt>
              </c:strCache>
            </c:strRef>
          </c:cat>
          <c:val>
            <c:numRef>
              <c:f>Ventas_Energia!$C$70:$D$70</c:f>
              <c:numCache>
                <c:formatCode>0%</c:formatCode>
                <c:ptCount val="2"/>
                <c:pt idx="0">
                  <c:v>0.28000000000000003</c:v>
                </c:pt>
                <c:pt idx="1">
                  <c:v>0.08</c:v>
                </c:pt>
              </c:numCache>
            </c:numRef>
          </c:val>
          <c:extLst>
            <c:ext xmlns:c16="http://schemas.microsoft.com/office/drawing/2014/chart" uri="{C3380CC4-5D6E-409C-BE32-E72D297353CC}">
              <c16:uniqueId val="{00000001-26A1-4A34-AB3E-28BE1B0B702A}"/>
            </c:ext>
          </c:extLst>
        </c:ser>
        <c:ser>
          <c:idx val="2"/>
          <c:order val="2"/>
          <c:tx>
            <c:strRef>
              <c:f>Ventas_Energia!$B$71</c:f>
              <c:strCache>
                <c:ptCount val="1"/>
                <c:pt idx="0">
                  <c:v>MAT</c:v>
                </c:pt>
              </c:strCache>
            </c:strRef>
          </c:tx>
          <c:invertIfNegative val="0"/>
          <c:dLbls>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PE"/>
              </a:p>
            </c:txPr>
            <c:showLegendKey val="0"/>
            <c:showVal val="1"/>
            <c:showCatName val="0"/>
            <c:showSerName val="1"/>
            <c:showPercent val="0"/>
            <c:showBubbleSize val="0"/>
            <c:separator>:</c:separator>
            <c:showLeaderLines val="0"/>
            <c:extLst>
              <c:ext xmlns:c15="http://schemas.microsoft.com/office/drawing/2012/chart" uri="{CE6537A1-D6FC-4f65-9D91-7224C49458BB}">
                <c15:layout/>
                <c15:showLeaderLines val="0"/>
              </c:ext>
            </c:extLst>
          </c:dLbls>
          <c:cat>
            <c:strRef>
              <c:f>Ventas_Energia!$C$68:$D$68</c:f>
              <c:strCache>
                <c:ptCount val="2"/>
                <c:pt idx="0">
                  <c:v>% Consumo de Energía</c:v>
                </c:pt>
                <c:pt idx="1">
                  <c:v>% Puntos de Suministro</c:v>
                </c:pt>
              </c:strCache>
            </c:strRef>
          </c:cat>
          <c:val>
            <c:numRef>
              <c:f>Ventas_Energia!$C$71:$D$71</c:f>
              <c:numCache>
                <c:formatCode>0%</c:formatCode>
                <c:ptCount val="2"/>
                <c:pt idx="0">
                  <c:v>0.37</c:v>
                </c:pt>
                <c:pt idx="1">
                  <c:v>1.0000000000000009E-2</c:v>
                </c:pt>
              </c:numCache>
            </c:numRef>
          </c:val>
          <c:extLst>
            <c:ext xmlns:c16="http://schemas.microsoft.com/office/drawing/2014/chart" uri="{C3380CC4-5D6E-409C-BE32-E72D297353CC}">
              <c16:uniqueId val="{00000002-26A1-4A34-AB3E-28BE1B0B702A}"/>
            </c:ext>
          </c:extLst>
        </c:ser>
        <c:dLbls>
          <c:showLegendKey val="0"/>
          <c:showVal val="0"/>
          <c:showCatName val="0"/>
          <c:showSerName val="0"/>
          <c:showPercent val="0"/>
          <c:showBubbleSize val="0"/>
        </c:dLbls>
        <c:gapWidth val="150"/>
        <c:overlap val="100"/>
        <c:serLines/>
        <c:axId val="1612764815"/>
        <c:axId val="1"/>
      </c:barChart>
      <c:catAx>
        <c:axId val="1612764815"/>
        <c:scaling>
          <c:orientation val="minMax"/>
        </c:scaling>
        <c:delete val="0"/>
        <c:axPos val="b"/>
        <c:numFmt formatCode="General" sourceLinked="1"/>
        <c:majorTickMark val="out"/>
        <c:minorTickMark val="none"/>
        <c:tickLblPos val="nextTo"/>
        <c:txPr>
          <a:bodyPr rot="0" vert="horz"/>
          <a:lstStyle/>
          <a:p>
            <a:pPr>
              <a:defRPr sz="1050" b="0" i="0" u="none" strike="noStrike" baseline="0">
                <a:solidFill>
                  <a:srgbClr val="000000"/>
                </a:solidFill>
                <a:latin typeface="Calibri"/>
                <a:ea typeface="Calibri"/>
                <a:cs typeface="Calibri"/>
              </a:defRPr>
            </a:pPr>
            <a:endParaRPr lang="es-PE"/>
          </a:p>
        </c:txPr>
        <c:crossAx val="1"/>
        <c:crosses val="autoZero"/>
        <c:auto val="1"/>
        <c:lblAlgn val="ctr"/>
        <c:lblOffset val="100"/>
        <c:tickLblSkip val="1"/>
        <c:tickMarkSkip val="1"/>
        <c:noMultiLvlLbl val="0"/>
      </c:catAx>
      <c:valAx>
        <c:axId val="1"/>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PE"/>
                  <a:t>Participación</a:t>
                </a:r>
              </a:p>
            </c:rich>
          </c:tx>
          <c:layout>
            <c:manualLayout>
              <c:xMode val="edge"/>
              <c:yMode val="edge"/>
              <c:x val="6.3395998945107931E-2"/>
              <c:y val="0.35828323183739963"/>
            </c:manualLayout>
          </c:layout>
          <c:overlay val="0"/>
          <c:spPr>
            <a:noFill/>
            <a:ln w="25400">
              <a:noFill/>
            </a:ln>
          </c:spPr>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PE"/>
          </a:p>
        </c:txPr>
        <c:crossAx val="1612764815"/>
        <c:crosses val="autoZero"/>
        <c:crossBetween val="between"/>
      </c:valAx>
    </c:plotArea>
    <c:legend>
      <c:legendPos val="r"/>
      <c:layout>
        <c:manualLayout>
          <c:xMode val="edge"/>
          <c:yMode val="edge"/>
          <c:x val="0.88216621247702887"/>
          <c:y val="0.44391425209779811"/>
          <c:w val="7.6433125285176651E-2"/>
          <c:h val="0.15274452762370228"/>
        </c:manualLayout>
      </c:layout>
      <c:overlay val="0"/>
      <c:txPr>
        <a:bodyPr/>
        <a:lstStyle/>
        <a:p>
          <a:pPr>
            <a:defRPr sz="800" b="0" i="0" u="none" strike="noStrike" baseline="0">
              <a:solidFill>
                <a:srgbClr val="000000"/>
              </a:solidFill>
              <a:latin typeface="Calibri"/>
              <a:ea typeface="Calibri"/>
              <a:cs typeface="Calibri"/>
            </a:defRPr>
          </a:pPr>
          <a:endParaRPr lang="es-P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PE"/>
    </a:p>
  </c:txPr>
  <c:printSettings>
    <c:headerFooter alignWithMargins="0"/>
    <c:pageMargins b="1" l="0.75000000000000044" r="0.75000000000000044"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mn-lt"/>
                <a:ea typeface="+mn-ea"/>
                <a:cs typeface="+mn-cs"/>
              </a:defRPr>
            </a:pPr>
            <a:r>
              <a:rPr lang="es-PE" sz="1050" b="1" i="0" baseline="0">
                <a:effectLst/>
              </a:rPr>
              <a:t>Ventas de Energía por Empresa Suministradora MW.h</a:t>
            </a:r>
            <a:endParaRPr lang="es-PE" sz="1050" b="1">
              <a:effectLst/>
            </a:endParaRPr>
          </a:p>
        </c:rich>
      </c:tx>
      <c:layout>
        <c:manualLayout>
          <c:xMode val="edge"/>
          <c:yMode val="edge"/>
          <c:x val="0.27577260289272354"/>
          <c:y val="1.6849507735583684E-2"/>
        </c:manualLayout>
      </c:layout>
      <c:overlay val="0"/>
      <c:spPr>
        <a:noFill/>
        <a:ln>
          <a:noFill/>
        </a:ln>
        <a:effectLst/>
      </c:sp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0.22890606938381408"/>
          <c:y val="0.22103180422285271"/>
          <c:w val="0.71228033671956803"/>
          <c:h val="0.65322877150477643"/>
        </c:manualLayout>
      </c:layout>
      <c:pie3DChart>
        <c:varyColors val="1"/>
        <c:ser>
          <c:idx val="0"/>
          <c:order val="0"/>
          <c:tx>
            <c:strRef>
              <c:f>Ventas_Energia!$C$4</c:f>
              <c:strCache>
                <c:ptCount val="1"/>
                <c:pt idx="0">
                  <c:v>Energía</c:v>
                </c:pt>
              </c:strCache>
            </c:strRef>
          </c:tx>
          <c:spPr>
            <a:ln>
              <a:noFill/>
            </a:ln>
          </c:spPr>
          <c:explosion val="10"/>
          <c:dPt>
            <c:idx val="0"/>
            <c:bubble3D val="0"/>
            <c:spPr>
              <a:solidFill>
                <a:schemeClr val="accent1"/>
              </a:solidFill>
              <a:ln w="25400">
                <a:noFill/>
              </a:ln>
              <a:effectLst/>
              <a:sp3d/>
            </c:spPr>
            <c:extLst>
              <c:ext xmlns:c16="http://schemas.microsoft.com/office/drawing/2014/chart" uri="{C3380CC4-5D6E-409C-BE32-E72D297353CC}">
                <c16:uniqueId val="{00000000-6C99-4FC6-B0DB-C117D6750535}"/>
              </c:ext>
            </c:extLst>
          </c:dPt>
          <c:dPt>
            <c:idx val="1"/>
            <c:bubble3D val="0"/>
            <c:spPr>
              <a:solidFill>
                <a:schemeClr val="accent2"/>
              </a:solidFill>
              <a:ln w="25400">
                <a:noFill/>
              </a:ln>
              <a:effectLst/>
              <a:sp3d/>
            </c:spPr>
            <c:extLst>
              <c:ext xmlns:c16="http://schemas.microsoft.com/office/drawing/2014/chart" uri="{C3380CC4-5D6E-409C-BE32-E72D297353CC}">
                <c16:uniqueId val="{00000001-6C99-4FC6-B0DB-C117D6750535}"/>
              </c:ext>
            </c:extLst>
          </c:dPt>
          <c:dPt>
            <c:idx val="2"/>
            <c:bubble3D val="0"/>
            <c:spPr>
              <a:solidFill>
                <a:schemeClr val="accent3"/>
              </a:solidFill>
              <a:ln w="25400">
                <a:noFill/>
              </a:ln>
              <a:effectLst/>
              <a:sp3d/>
            </c:spPr>
            <c:extLst>
              <c:ext xmlns:c16="http://schemas.microsoft.com/office/drawing/2014/chart" uri="{C3380CC4-5D6E-409C-BE32-E72D297353CC}">
                <c16:uniqueId val="{00000002-6C99-4FC6-B0DB-C117D6750535}"/>
              </c:ext>
            </c:extLst>
          </c:dPt>
          <c:dPt>
            <c:idx val="3"/>
            <c:bubble3D val="0"/>
            <c:spPr>
              <a:solidFill>
                <a:schemeClr val="accent4"/>
              </a:solidFill>
              <a:ln w="25400">
                <a:noFill/>
              </a:ln>
              <a:effectLst/>
              <a:sp3d/>
            </c:spPr>
            <c:extLst>
              <c:ext xmlns:c16="http://schemas.microsoft.com/office/drawing/2014/chart" uri="{C3380CC4-5D6E-409C-BE32-E72D297353CC}">
                <c16:uniqueId val="{00000003-6C99-4FC6-B0DB-C117D6750535}"/>
              </c:ext>
            </c:extLst>
          </c:dPt>
          <c:dPt>
            <c:idx val="4"/>
            <c:bubble3D val="0"/>
            <c:spPr>
              <a:solidFill>
                <a:schemeClr val="accent5"/>
              </a:solidFill>
              <a:ln w="25400">
                <a:noFill/>
              </a:ln>
              <a:effectLst/>
              <a:sp3d/>
            </c:spPr>
            <c:extLst>
              <c:ext xmlns:c16="http://schemas.microsoft.com/office/drawing/2014/chart" uri="{C3380CC4-5D6E-409C-BE32-E72D297353CC}">
                <c16:uniqueId val="{00000004-6C99-4FC6-B0DB-C117D6750535}"/>
              </c:ext>
            </c:extLst>
          </c:dPt>
          <c:dPt>
            <c:idx val="5"/>
            <c:bubble3D val="0"/>
            <c:spPr>
              <a:solidFill>
                <a:schemeClr val="accent6"/>
              </a:solidFill>
              <a:ln w="25400">
                <a:noFill/>
              </a:ln>
              <a:effectLst/>
              <a:sp3d/>
            </c:spPr>
            <c:extLst>
              <c:ext xmlns:c16="http://schemas.microsoft.com/office/drawing/2014/chart" uri="{C3380CC4-5D6E-409C-BE32-E72D297353CC}">
                <c16:uniqueId val="{00000005-6C99-4FC6-B0DB-C117D6750535}"/>
              </c:ext>
            </c:extLst>
          </c:dPt>
          <c:dPt>
            <c:idx val="6"/>
            <c:bubble3D val="0"/>
            <c:spPr>
              <a:solidFill>
                <a:schemeClr val="accent1">
                  <a:lumMod val="60000"/>
                </a:schemeClr>
              </a:solidFill>
              <a:ln w="25400">
                <a:noFill/>
              </a:ln>
              <a:effectLst/>
              <a:sp3d/>
            </c:spPr>
            <c:extLst>
              <c:ext xmlns:c16="http://schemas.microsoft.com/office/drawing/2014/chart" uri="{C3380CC4-5D6E-409C-BE32-E72D297353CC}">
                <c16:uniqueId val="{00000006-6C99-4FC6-B0DB-C117D6750535}"/>
              </c:ext>
            </c:extLst>
          </c:dPt>
          <c:dPt>
            <c:idx val="7"/>
            <c:bubble3D val="0"/>
            <c:spPr>
              <a:solidFill>
                <a:schemeClr val="accent2">
                  <a:lumMod val="60000"/>
                </a:schemeClr>
              </a:solidFill>
              <a:ln w="25400">
                <a:noFill/>
              </a:ln>
              <a:effectLst/>
              <a:sp3d/>
            </c:spPr>
            <c:extLst>
              <c:ext xmlns:c16="http://schemas.microsoft.com/office/drawing/2014/chart" uri="{C3380CC4-5D6E-409C-BE32-E72D297353CC}">
                <c16:uniqueId val="{00000007-6C99-4FC6-B0DB-C117D6750535}"/>
              </c:ext>
            </c:extLst>
          </c:dPt>
          <c:dPt>
            <c:idx val="8"/>
            <c:bubble3D val="0"/>
            <c:spPr>
              <a:solidFill>
                <a:schemeClr val="accent3">
                  <a:lumMod val="60000"/>
                </a:schemeClr>
              </a:solidFill>
              <a:ln w="25400">
                <a:noFill/>
              </a:ln>
              <a:effectLst/>
              <a:sp3d/>
            </c:spPr>
            <c:extLst>
              <c:ext xmlns:c16="http://schemas.microsoft.com/office/drawing/2014/chart" uri="{C3380CC4-5D6E-409C-BE32-E72D297353CC}">
                <c16:uniqueId val="{00000008-6C99-4FC6-B0DB-C117D6750535}"/>
              </c:ext>
            </c:extLst>
          </c:dPt>
          <c:dPt>
            <c:idx val="9"/>
            <c:bubble3D val="0"/>
            <c:spPr>
              <a:solidFill>
                <a:schemeClr val="accent4">
                  <a:lumMod val="60000"/>
                </a:schemeClr>
              </a:solidFill>
              <a:ln w="25400">
                <a:noFill/>
              </a:ln>
              <a:effectLst/>
              <a:sp3d/>
            </c:spPr>
            <c:extLst>
              <c:ext xmlns:c16="http://schemas.microsoft.com/office/drawing/2014/chart" uri="{C3380CC4-5D6E-409C-BE32-E72D297353CC}">
                <c16:uniqueId val="{00000009-6C99-4FC6-B0DB-C117D6750535}"/>
              </c:ext>
            </c:extLst>
          </c:dPt>
          <c:dPt>
            <c:idx val="10"/>
            <c:bubble3D val="0"/>
            <c:spPr>
              <a:solidFill>
                <a:schemeClr val="accent5">
                  <a:lumMod val="60000"/>
                </a:schemeClr>
              </a:solidFill>
              <a:ln w="25400">
                <a:noFill/>
              </a:ln>
              <a:effectLst/>
              <a:sp3d/>
            </c:spPr>
            <c:extLst>
              <c:ext xmlns:c16="http://schemas.microsoft.com/office/drawing/2014/chart" uri="{C3380CC4-5D6E-409C-BE32-E72D297353CC}">
                <c16:uniqueId val="{0000000A-6C99-4FC6-B0DB-C117D6750535}"/>
              </c:ext>
            </c:extLst>
          </c:dPt>
          <c:dPt>
            <c:idx val="11"/>
            <c:bubble3D val="0"/>
            <c:spPr>
              <a:solidFill>
                <a:schemeClr val="accent6">
                  <a:lumMod val="60000"/>
                </a:schemeClr>
              </a:solidFill>
              <a:ln w="25400">
                <a:noFill/>
              </a:ln>
              <a:effectLst/>
              <a:sp3d/>
            </c:spPr>
            <c:extLst>
              <c:ext xmlns:c16="http://schemas.microsoft.com/office/drawing/2014/chart" uri="{C3380CC4-5D6E-409C-BE32-E72D297353CC}">
                <c16:uniqueId val="{0000000B-6C99-4FC6-B0DB-C117D6750535}"/>
              </c:ext>
            </c:extLst>
          </c:dPt>
          <c:dPt>
            <c:idx val="12"/>
            <c:bubble3D val="0"/>
            <c:spPr>
              <a:solidFill>
                <a:schemeClr val="accent1">
                  <a:lumMod val="80000"/>
                  <a:lumOff val="20000"/>
                </a:schemeClr>
              </a:solidFill>
              <a:ln w="25400">
                <a:noFill/>
              </a:ln>
              <a:effectLst/>
              <a:sp3d/>
            </c:spPr>
            <c:extLst>
              <c:ext xmlns:c16="http://schemas.microsoft.com/office/drawing/2014/chart" uri="{C3380CC4-5D6E-409C-BE32-E72D297353CC}">
                <c16:uniqueId val="{0000000C-6C99-4FC6-B0DB-C117D6750535}"/>
              </c:ext>
            </c:extLst>
          </c:dPt>
          <c:dPt>
            <c:idx val="13"/>
            <c:bubble3D val="0"/>
            <c:spPr>
              <a:solidFill>
                <a:schemeClr val="accent2">
                  <a:lumMod val="80000"/>
                  <a:lumOff val="20000"/>
                </a:schemeClr>
              </a:solidFill>
              <a:ln w="25400">
                <a:noFill/>
              </a:ln>
              <a:effectLst/>
              <a:sp3d/>
            </c:spPr>
            <c:extLst>
              <c:ext xmlns:c16="http://schemas.microsoft.com/office/drawing/2014/chart" uri="{C3380CC4-5D6E-409C-BE32-E72D297353CC}">
                <c16:uniqueId val="{0000000D-6C99-4FC6-B0DB-C117D6750535}"/>
              </c:ext>
            </c:extLst>
          </c:dPt>
          <c:dPt>
            <c:idx val="14"/>
            <c:bubble3D val="0"/>
            <c:spPr>
              <a:solidFill>
                <a:schemeClr val="accent3">
                  <a:lumMod val="80000"/>
                  <a:lumOff val="20000"/>
                </a:schemeClr>
              </a:solidFill>
              <a:ln w="25400">
                <a:noFill/>
              </a:ln>
              <a:effectLst/>
              <a:sp3d/>
            </c:spPr>
            <c:extLst>
              <c:ext xmlns:c16="http://schemas.microsoft.com/office/drawing/2014/chart" uri="{C3380CC4-5D6E-409C-BE32-E72D297353CC}">
                <c16:uniqueId val="{0000000E-6C99-4FC6-B0DB-C117D6750535}"/>
              </c:ext>
            </c:extLst>
          </c:dPt>
          <c:dPt>
            <c:idx val="15"/>
            <c:bubble3D val="0"/>
            <c:spPr>
              <a:solidFill>
                <a:schemeClr val="accent4">
                  <a:lumMod val="80000"/>
                  <a:lumOff val="20000"/>
                </a:schemeClr>
              </a:solidFill>
              <a:ln w="25400">
                <a:noFill/>
              </a:ln>
              <a:effectLst/>
              <a:sp3d/>
            </c:spPr>
            <c:extLst>
              <c:ext xmlns:c16="http://schemas.microsoft.com/office/drawing/2014/chart" uri="{C3380CC4-5D6E-409C-BE32-E72D297353CC}">
                <c16:uniqueId val="{0000000F-6C99-4FC6-B0DB-C117D6750535}"/>
              </c:ext>
            </c:extLst>
          </c:dPt>
          <c:dLbls>
            <c:dLbl>
              <c:idx val="0"/>
              <c:layout>
                <c:manualLayout>
                  <c:x val="-8.6078359376063722E-3"/>
                  <c:y val="-2.1178870859766011E-2"/>
                </c:manualLayout>
              </c:layout>
              <c:tx>
                <c:rich>
                  <a:bodyPr/>
                  <a:lstStyle/>
                  <a:p>
                    <a:fld id="{A4CEF447-B514-485B-9FC8-C2DE4980FEF0}" type="CATEGORYNAME">
                      <a:rPr lang="en-US"/>
                      <a:pPr/>
                      <a:t>[NOMBRE DE CATEGORÍA]</a:t>
                    </a:fld>
                    <a:r>
                      <a:rPr lang="en-US" baseline="0"/>
                      <a:t>
</a:t>
                    </a:r>
                    <a:fld id="{7615793F-FF4F-4C4B-B276-B620B6AD8CF1}" type="VALUE">
                      <a:rPr lang="en-US" baseline="0"/>
                      <a:pPr/>
                      <a:t>[VALOR]</a:t>
                    </a:fld>
                    <a:r>
                      <a:rPr lang="en-US" baseline="0"/>
                      <a:t>
18,7%</a:t>
                    </a: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6C99-4FC6-B0DB-C117D6750535}"/>
                </c:ext>
              </c:extLst>
            </c:dLbl>
            <c:dLbl>
              <c:idx val="1"/>
              <c:layout>
                <c:manualLayout>
                  <c:x val="-2.9965865665755511E-2"/>
                  <c:y val="0.13439829130670397"/>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6C99-4FC6-B0DB-C117D6750535}"/>
                </c:ext>
              </c:extLst>
            </c:dLbl>
            <c:dLbl>
              <c:idx val="2"/>
              <c:layout>
                <c:manualLayout>
                  <c:x val="-6.8871926077652676E-2"/>
                  <c:y val="2.374990491723819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6C99-4FC6-B0DB-C117D6750535}"/>
                </c:ext>
              </c:extLst>
            </c:dLbl>
            <c:dLbl>
              <c:idx val="3"/>
              <c:layout>
                <c:manualLayout>
                  <c:x val="2.0947765436079343E-2"/>
                  <c:y val="0.1189967397668836"/>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6C99-4FC6-B0DB-C117D6750535}"/>
                </c:ext>
              </c:extLst>
            </c:dLbl>
            <c:dLbl>
              <c:idx val="5"/>
              <c:layout>
                <c:manualLayout>
                  <c:x val="-6.4650021078971345E-2"/>
                  <c:y val="-4.7214341122339465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6C99-4FC6-B0DB-C117D6750535}"/>
                </c:ext>
              </c:extLst>
            </c:dLbl>
            <c:dLbl>
              <c:idx val="7"/>
              <c:layout>
                <c:manualLayout>
                  <c:x val="-9.0682095006090133E-2"/>
                  <c:y val="-9.0672848558862887E-2"/>
                </c:manualLayout>
              </c:layout>
              <c:tx>
                <c:rich>
                  <a:bodyPr/>
                  <a:lstStyle/>
                  <a:p>
                    <a:fld id="{BFB5DF39-3F34-4965-9F1B-9D4203BF7CF1}" type="CATEGORYNAME">
                      <a:rPr lang="en-US"/>
                      <a:pPr/>
                      <a:t>[NOMBRE DE CATEGORÍA]</a:t>
                    </a:fld>
                    <a:r>
                      <a:rPr lang="en-US" baseline="0"/>
                      <a:t>
</a:t>
                    </a:r>
                    <a:fld id="{E549FEC7-FFF8-456F-B205-C187EC27A045}" type="VALUE">
                      <a:rPr lang="en-US" baseline="0"/>
                      <a:pPr/>
                      <a:t>[VALOR]</a:t>
                    </a:fld>
                    <a:r>
                      <a:rPr lang="en-US" baseline="0"/>
                      <a:t>
</a:t>
                    </a:r>
                    <a:r>
                      <a:rPr lang="en-US" baseline="0">
                        <a:solidFill>
                          <a:sysClr val="windowText" lastClr="000000"/>
                        </a:solidFill>
                      </a:rPr>
                      <a:t>3,5%</a:t>
                    </a:r>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C99-4FC6-B0DB-C117D6750535}"/>
                </c:ext>
              </c:extLst>
            </c:dLbl>
            <c:dLbl>
              <c:idx val="9"/>
              <c:layout>
                <c:manualLayout>
                  <c:x val="-0.166617022901448"/>
                  <c:y val="-5.7297177004994079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9-6C99-4FC6-B0DB-C117D6750535}"/>
                </c:ext>
              </c:extLst>
            </c:dLbl>
            <c:dLbl>
              <c:idx val="15"/>
              <c:layout>
                <c:manualLayout>
                  <c:x val="0.1089859735603711"/>
                  <c:y val="-3.052665236150200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C99-4FC6-B0DB-C117D675053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Ventas_Energia!$B$5:$B$14</c:f>
              <c:strCache>
                <c:ptCount val="10"/>
                <c:pt idx="0">
                  <c:v>Electroperú</c:v>
                </c:pt>
                <c:pt idx="1">
                  <c:v>Kallpa</c:v>
                </c:pt>
                <c:pt idx="2">
                  <c:v>Engie</c:v>
                </c:pt>
                <c:pt idx="3">
                  <c:v>Enel Generación Perú</c:v>
                </c:pt>
                <c:pt idx="4">
                  <c:v>Enel Distribución Perú</c:v>
                </c:pt>
                <c:pt idx="5">
                  <c:v>Celepsa</c:v>
                </c:pt>
                <c:pt idx="6">
                  <c:v>Atria Energía</c:v>
                </c:pt>
                <c:pt idx="7">
                  <c:v>Statkraft</c:v>
                </c:pt>
                <c:pt idx="8">
                  <c:v>Huanza</c:v>
                </c:pt>
                <c:pt idx="9">
                  <c:v>Otros</c:v>
                </c:pt>
              </c:strCache>
            </c:strRef>
          </c:cat>
          <c:val>
            <c:numRef>
              <c:f>Ventas_Energia!$C$5:$C$14</c:f>
              <c:numCache>
                <c:formatCode>#,##0</c:formatCode>
                <c:ptCount val="10"/>
                <c:pt idx="0">
                  <c:v>486630.71</c:v>
                </c:pt>
                <c:pt idx="1">
                  <c:v>427268.093544</c:v>
                </c:pt>
                <c:pt idx="2">
                  <c:v>401757.86502899998</c:v>
                </c:pt>
                <c:pt idx="3">
                  <c:v>392313.40144300001</c:v>
                </c:pt>
                <c:pt idx="4">
                  <c:v>159980.32881199999</c:v>
                </c:pt>
                <c:pt idx="5">
                  <c:v>127728.257877</c:v>
                </c:pt>
                <c:pt idx="6">
                  <c:v>91719.816777</c:v>
                </c:pt>
                <c:pt idx="7">
                  <c:v>90836.533261000004</c:v>
                </c:pt>
                <c:pt idx="8">
                  <c:v>45481.562150999998</c:v>
                </c:pt>
                <c:pt idx="9">
                  <c:v>385352.615169</c:v>
                </c:pt>
              </c:numCache>
            </c:numRef>
          </c:val>
          <c:extLst>
            <c:ext xmlns:c16="http://schemas.microsoft.com/office/drawing/2014/chart" uri="{C3380CC4-5D6E-409C-BE32-E72D297353CC}">
              <c16:uniqueId val="{00000010-6C99-4FC6-B0DB-C117D6750535}"/>
            </c:ext>
          </c:extLst>
        </c:ser>
        <c:ser>
          <c:idx val="1"/>
          <c:order val="1"/>
          <c:tx>
            <c:strRef>
              <c:f>Ventas_Energia!$D$4</c:f>
              <c:strCache>
                <c:ptCount val="1"/>
                <c:pt idx="0">
                  <c:v>Porcentaje</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11-6C99-4FC6-B0DB-C117D675053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12-6C99-4FC6-B0DB-C117D675053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13-6C99-4FC6-B0DB-C117D675053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14-6C99-4FC6-B0DB-C117D6750535}"/>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15-6C99-4FC6-B0DB-C117D6750535}"/>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16-6C99-4FC6-B0DB-C117D6750535}"/>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6C99-4FC6-B0DB-C117D6750535}"/>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8-6C99-4FC6-B0DB-C117D6750535}"/>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9-6C99-4FC6-B0DB-C117D6750535}"/>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A-6C99-4FC6-B0DB-C117D6750535}"/>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B-6C99-4FC6-B0DB-C117D6750535}"/>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C-6C99-4FC6-B0DB-C117D6750535}"/>
              </c:ext>
            </c:extLst>
          </c:dPt>
          <c:dPt>
            <c:idx val="12"/>
            <c:bubble3D val="0"/>
            <c:spPr>
              <a:solidFill>
                <a:schemeClr val="accent1">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D-6C99-4FC6-B0DB-C117D6750535}"/>
              </c:ext>
            </c:extLst>
          </c:dPt>
          <c:dPt>
            <c:idx val="13"/>
            <c:bubble3D val="0"/>
            <c:spPr>
              <a:solidFill>
                <a:schemeClr val="accent2">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E-6C99-4FC6-B0DB-C117D6750535}"/>
              </c:ext>
            </c:extLst>
          </c:dPt>
          <c:dPt>
            <c:idx val="14"/>
            <c:bubble3D val="0"/>
            <c:spPr>
              <a:solidFill>
                <a:schemeClr val="accent3">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F-6C99-4FC6-B0DB-C117D6750535}"/>
              </c:ext>
            </c:extLst>
          </c:dPt>
          <c:dPt>
            <c:idx val="15"/>
            <c:bubble3D val="0"/>
            <c:spPr>
              <a:solidFill>
                <a:schemeClr val="accent4">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20-6C99-4FC6-B0DB-C117D6750535}"/>
              </c:ext>
            </c:extLst>
          </c:dPt>
          <c:cat>
            <c:strRef>
              <c:f>Ventas_Energia!$B$5:$B$14</c:f>
              <c:strCache>
                <c:ptCount val="10"/>
                <c:pt idx="0">
                  <c:v>Electroperú</c:v>
                </c:pt>
                <c:pt idx="1">
                  <c:v>Kallpa</c:v>
                </c:pt>
                <c:pt idx="2">
                  <c:v>Engie</c:v>
                </c:pt>
                <c:pt idx="3">
                  <c:v>Enel Generación Perú</c:v>
                </c:pt>
                <c:pt idx="4">
                  <c:v>Enel Distribución Perú</c:v>
                </c:pt>
                <c:pt idx="5">
                  <c:v>Celepsa</c:v>
                </c:pt>
                <c:pt idx="6">
                  <c:v>Atria Energía</c:v>
                </c:pt>
                <c:pt idx="7">
                  <c:v>Statkraft</c:v>
                </c:pt>
                <c:pt idx="8">
                  <c:v>Huanza</c:v>
                </c:pt>
                <c:pt idx="9">
                  <c:v>Otros</c:v>
                </c:pt>
              </c:strCache>
            </c:strRef>
          </c:cat>
          <c:val>
            <c:numRef>
              <c:f>Ventas_Energia!$D$5:$D$15</c:f>
              <c:numCache>
                <c:formatCode>0.0%</c:formatCode>
                <c:ptCount val="11"/>
                <c:pt idx="0">
                  <c:v>0.1865</c:v>
                </c:pt>
                <c:pt idx="1">
                  <c:v>0.1638</c:v>
                </c:pt>
                <c:pt idx="2">
                  <c:v>0.154</c:v>
                </c:pt>
                <c:pt idx="3">
                  <c:v>0.15040000000000001</c:v>
                </c:pt>
                <c:pt idx="4">
                  <c:v>6.13E-2</c:v>
                </c:pt>
                <c:pt idx="5">
                  <c:v>4.9000000000000002E-2</c:v>
                </c:pt>
                <c:pt idx="6">
                  <c:v>3.5200000000000002E-2</c:v>
                </c:pt>
                <c:pt idx="7">
                  <c:v>3.4799999999999998E-2</c:v>
                </c:pt>
                <c:pt idx="8">
                  <c:v>1.7399999999999999E-2</c:v>
                </c:pt>
                <c:pt idx="9">
                  <c:v>0.14769735410730109</c:v>
                </c:pt>
                <c:pt idx="10">
                  <c:v>1.0000973541073011</c:v>
                </c:pt>
              </c:numCache>
            </c:numRef>
          </c:val>
          <c:extLst>
            <c:ext xmlns:c16="http://schemas.microsoft.com/office/drawing/2014/chart" uri="{C3380CC4-5D6E-409C-BE32-E72D297353CC}">
              <c16:uniqueId val="{00000021-6C99-4FC6-B0DB-C117D6750535}"/>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PE"/>
              <a:t>Precio Medio Libre por Suministrador -  Octubre 2021</a:t>
            </a:r>
          </a:p>
        </c:rich>
      </c:tx>
      <c:layout>
        <c:manualLayout>
          <c:xMode val="edge"/>
          <c:yMode val="edge"/>
          <c:x val="0.2760909665372081"/>
          <c:y val="3.2663750364537766E-2"/>
        </c:manualLayout>
      </c:layout>
      <c:overlay val="0"/>
      <c:spPr>
        <a:noFill/>
        <a:ln w="25400">
          <a:noFill/>
        </a:ln>
      </c:spPr>
    </c:title>
    <c:autoTitleDeleted val="0"/>
    <c:plotArea>
      <c:layout>
        <c:manualLayout>
          <c:layoutTarget val="inner"/>
          <c:xMode val="edge"/>
          <c:yMode val="edge"/>
          <c:x val="0.11260509139943105"/>
          <c:y val="0.16541390468342074"/>
          <c:w val="0.85882423419793374"/>
          <c:h val="0.44714509422791621"/>
        </c:manualLayout>
      </c:layout>
      <c:lineChart>
        <c:grouping val="standard"/>
        <c:varyColors val="0"/>
        <c:ser>
          <c:idx val="0"/>
          <c:order val="0"/>
          <c:tx>
            <c:strRef>
              <c:f>PMedio_Empresa!$C$49</c:f>
              <c:strCache>
                <c:ptCount val="1"/>
                <c:pt idx="0">
                  <c:v>Precio Medio por Suministrador</c:v>
                </c:pt>
              </c:strCache>
            </c:strRef>
          </c:tx>
          <c:cat>
            <c:strRef>
              <c:f>PMedio_Empresa!$B$50:$B$90</c:f>
              <c:strCache>
                <c:ptCount val="41"/>
                <c:pt idx="0">
                  <c:v>Agroaurora</c:v>
                </c:pt>
                <c:pt idx="1">
                  <c:v>Agroindustrias San Jacinto</c:v>
                </c:pt>
                <c:pt idx="2">
                  <c:v>Huanza</c:v>
                </c:pt>
                <c:pt idx="3">
                  <c:v>Electrosur</c:v>
                </c:pt>
                <c:pt idx="4">
                  <c:v>Enel Generación Piura</c:v>
                </c:pt>
                <c:pt idx="5">
                  <c:v>Electro Ucayali</c:v>
                </c:pt>
                <c:pt idx="6">
                  <c:v>Seal</c:v>
                </c:pt>
                <c:pt idx="7">
                  <c:v>Huanchor</c:v>
                </c:pt>
                <c:pt idx="8">
                  <c:v>Atria Energía</c:v>
                </c:pt>
                <c:pt idx="9">
                  <c:v>Electro Oriente</c:v>
                </c:pt>
                <c:pt idx="10">
                  <c:v>Electro Sur Este</c:v>
                </c:pt>
                <c:pt idx="11">
                  <c:v>Inland</c:v>
                </c:pt>
                <c:pt idx="12">
                  <c:v>Hydro Patapo</c:v>
                </c:pt>
                <c:pt idx="13">
                  <c:v>Hidrandina</c:v>
                </c:pt>
                <c:pt idx="14">
                  <c:v>Electronorte</c:v>
                </c:pt>
                <c:pt idx="15">
                  <c:v>Celepsa</c:v>
                </c:pt>
                <c:pt idx="16">
                  <c:v>Termochilca</c:v>
                </c:pt>
                <c:pt idx="17">
                  <c:v>Kallpa</c:v>
                </c:pt>
                <c:pt idx="18">
                  <c:v>Coelvisac</c:v>
                </c:pt>
                <c:pt idx="19">
                  <c:v>Engie</c:v>
                </c:pt>
                <c:pt idx="20">
                  <c:v>Luz del Sur</c:v>
                </c:pt>
                <c:pt idx="21">
                  <c:v>Enel Generación Perú</c:v>
                </c:pt>
                <c:pt idx="22">
                  <c:v>Electronoroeste</c:v>
                </c:pt>
                <c:pt idx="23">
                  <c:v>Huaura Power Group</c:v>
                </c:pt>
                <c:pt idx="24">
                  <c:v>Electroperú</c:v>
                </c:pt>
                <c:pt idx="25">
                  <c:v>Electro Dunas</c:v>
                </c:pt>
                <c:pt idx="26">
                  <c:v>Egesur</c:v>
                </c:pt>
                <c:pt idx="27">
                  <c:v>Fénix Power</c:v>
                </c:pt>
                <c:pt idx="28">
                  <c:v>Bio Energia del Chira</c:v>
                </c:pt>
                <c:pt idx="29">
                  <c:v>SDF Energía</c:v>
                </c:pt>
                <c:pt idx="30">
                  <c:v>Electrocentro</c:v>
                </c:pt>
                <c:pt idx="31">
                  <c:v>Statkraft</c:v>
                </c:pt>
                <c:pt idx="32">
                  <c:v>Orazul Energy Perú</c:v>
                </c:pt>
                <c:pt idx="33">
                  <c:v>Enel Distribución Perú</c:v>
                </c:pt>
                <c:pt idx="34">
                  <c:v>Egasa</c:v>
                </c:pt>
                <c:pt idx="35">
                  <c:v>La Virgen</c:v>
                </c:pt>
                <c:pt idx="36">
                  <c:v>Shougesa</c:v>
                </c:pt>
                <c:pt idx="37">
                  <c:v>Termoselva</c:v>
                </c:pt>
                <c:pt idx="38">
                  <c:v>C,H, Tingo</c:v>
                </c:pt>
                <c:pt idx="39">
                  <c:v>Egemsa</c:v>
                </c:pt>
                <c:pt idx="40">
                  <c:v>San Gabán</c:v>
                </c:pt>
              </c:strCache>
            </c:strRef>
          </c:cat>
          <c:val>
            <c:numRef>
              <c:f>PMedio_Empresa!$C$50:$C$90</c:f>
              <c:numCache>
                <c:formatCode>0.00</c:formatCode>
                <c:ptCount val="41"/>
                <c:pt idx="0">
                  <c:v>62.796337999999999</c:v>
                </c:pt>
                <c:pt idx="1">
                  <c:v>29.773128</c:v>
                </c:pt>
                <c:pt idx="2">
                  <c:v>26.657824000000002</c:v>
                </c:pt>
                <c:pt idx="3">
                  <c:v>21.979603000000001</c:v>
                </c:pt>
                <c:pt idx="4">
                  <c:v>20.671251000000002</c:v>
                </c:pt>
                <c:pt idx="5">
                  <c:v>20.444241000000002</c:v>
                </c:pt>
                <c:pt idx="6">
                  <c:v>20.316313999999998</c:v>
                </c:pt>
                <c:pt idx="7">
                  <c:v>20.249065999999999</c:v>
                </c:pt>
                <c:pt idx="8">
                  <c:v>19.769629999999999</c:v>
                </c:pt>
                <c:pt idx="9">
                  <c:v>19.570229999999999</c:v>
                </c:pt>
                <c:pt idx="10">
                  <c:v>19.300573</c:v>
                </c:pt>
                <c:pt idx="11">
                  <c:v>18.730858000000001</c:v>
                </c:pt>
                <c:pt idx="12">
                  <c:v>18.633277</c:v>
                </c:pt>
                <c:pt idx="13">
                  <c:v>18.519542999999999</c:v>
                </c:pt>
                <c:pt idx="14">
                  <c:v>18.451239000000001</c:v>
                </c:pt>
                <c:pt idx="15">
                  <c:v>18.356686</c:v>
                </c:pt>
                <c:pt idx="16">
                  <c:v>18.268885000000001</c:v>
                </c:pt>
                <c:pt idx="17">
                  <c:v>17.971893000000001</c:v>
                </c:pt>
                <c:pt idx="18">
                  <c:v>17.632441</c:v>
                </c:pt>
                <c:pt idx="19">
                  <c:v>17.390108000000001</c:v>
                </c:pt>
                <c:pt idx="20">
                  <c:v>17.224001000000001</c:v>
                </c:pt>
                <c:pt idx="21">
                  <c:v>17.220143</c:v>
                </c:pt>
                <c:pt idx="22">
                  <c:v>17.136391</c:v>
                </c:pt>
                <c:pt idx="23">
                  <c:v>16.456233000000001</c:v>
                </c:pt>
                <c:pt idx="24">
                  <c:v>16.380883000000001</c:v>
                </c:pt>
                <c:pt idx="25">
                  <c:v>16.357018</c:v>
                </c:pt>
                <c:pt idx="26">
                  <c:v>16.279578000000001</c:v>
                </c:pt>
                <c:pt idx="27">
                  <c:v>16.098375000000001</c:v>
                </c:pt>
                <c:pt idx="28">
                  <c:v>15.910380999999999</c:v>
                </c:pt>
                <c:pt idx="29">
                  <c:v>15.620089999999999</c:v>
                </c:pt>
                <c:pt idx="30">
                  <c:v>15.592131</c:v>
                </c:pt>
                <c:pt idx="31">
                  <c:v>14.84137</c:v>
                </c:pt>
                <c:pt idx="32">
                  <c:v>14.722526</c:v>
                </c:pt>
                <c:pt idx="33">
                  <c:v>14.582442</c:v>
                </c:pt>
                <c:pt idx="34">
                  <c:v>14.347284</c:v>
                </c:pt>
                <c:pt idx="35">
                  <c:v>14.145519999999999</c:v>
                </c:pt>
                <c:pt idx="36">
                  <c:v>13.383024000000001</c:v>
                </c:pt>
                <c:pt idx="37">
                  <c:v>13.206153</c:v>
                </c:pt>
                <c:pt idx="38">
                  <c:v>13.095283999999999</c:v>
                </c:pt>
                <c:pt idx="39">
                  <c:v>12.607229</c:v>
                </c:pt>
                <c:pt idx="40">
                  <c:v>10.457800000000001</c:v>
                </c:pt>
              </c:numCache>
            </c:numRef>
          </c:val>
          <c:smooth val="0"/>
          <c:extLst>
            <c:ext xmlns:c16="http://schemas.microsoft.com/office/drawing/2014/chart" uri="{C3380CC4-5D6E-409C-BE32-E72D297353CC}">
              <c16:uniqueId val="{00000000-7E1E-4ACC-821C-9A7E9BB9050E}"/>
            </c:ext>
          </c:extLst>
        </c:ser>
        <c:ser>
          <c:idx val="1"/>
          <c:order val="1"/>
          <c:tx>
            <c:strRef>
              <c:f>PMedio_Empresa!$D$49</c:f>
              <c:strCache>
                <c:ptCount val="1"/>
                <c:pt idx="0">
                  <c:v>Precio Medio Libre Total</c:v>
                </c:pt>
              </c:strCache>
            </c:strRef>
          </c:tx>
          <c:marker>
            <c:symbol val="none"/>
          </c:marker>
          <c:cat>
            <c:strRef>
              <c:f>PMedio_Empresa!$B$50:$B$90</c:f>
              <c:strCache>
                <c:ptCount val="41"/>
                <c:pt idx="0">
                  <c:v>Agroaurora</c:v>
                </c:pt>
                <c:pt idx="1">
                  <c:v>Agroindustrias San Jacinto</c:v>
                </c:pt>
                <c:pt idx="2">
                  <c:v>Huanza</c:v>
                </c:pt>
                <c:pt idx="3">
                  <c:v>Electrosur</c:v>
                </c:pt>
                <c:pt idx="4">
                  <c:v>Enel Generación Piura</c:v>
                </c:pt>
                <c:pt idx="5">
                  <c:v>Electro Ucayali</c:v>
                </c:pt>
                <c:pt idx="6">
                  <c:v>Seal</c:v>
                </c:pt>
                <c:pt idx="7">
                  <c:v>Huanchor</c:v>
                </c:pt>
                <c:pt idx="8">
                  <c:v>Atria Energía</c:v>
                </c:pt>
                <c:pt idx="9">
                  <c:v>Electro Oriente</c:v>
                </c:pt>
                <c:pt idx="10">
                  <c:v>Electro Sur Este</c:v>
                </c:pt>
                <c:pt idx="11">
                  <c:v>Inland</c:v>
                </c:pt>
                <c:pt idx="12">
                  <c:v>Hydro Patapo</c:v>
                </c:pt>
                <c:pt idx="13">
                  <c:v>Hidrandina</c:v>
                </c:pt>
                <c:pt idx="14">
                  <c:v>Electronorte</c:v>
                </c:pt>
                <c:pt idx="15">
                  <c:v>Celepsa</c:v>
                </c:pt>
                <c:pt idx="16">
                  <c:v>Termochilca</c:v>
                </c:pt>
                <c:pt idx="17">
                  <c:v>Kallpa</c:v>
                </c:pt>
                <c:pt idx="18">
                  <c:v>Coelvisac</c:v>
                </c:pt>
                <c:pt idx="19">
                  <c:v>Engie</c:v>
                </c:pt>
                <c:pt idx="20">
                  <c:v>Luz del Sur</c:v>
                </c:pt>
                <c:pt idx="21">
                  <c:v>Enel Generación Perú</c:v>
                </c:pt>
                <c:pt idx="22">
                  <c:v>Electronoroeste</c:v>
                </c:pt>
                <c:pt idx="23">
                  <c:v>Huaura Power Group</c:v>
                </c:pt>
                <c:pt idx="24">
                  <c:v>Electroperú</c:v>
                </c:pt>
                <c:pt idx="25">
                  <c:v>Electro Dunas</c:v>
                </c:pt>
                <c:pt idx="26">
                  <c:v>Egesur</c:v>
                </c:pt>
                <c:pt idx="27">
                  <c:v>Fénix Power</c:v>
                </c:pt>
                <c:pt idx="28">
                  <c:v>Bio Energia del Chira</c:v>
                </c:pt>
                <c:pt idx="29">
                  <c:v>SDF Energía</c:v>
                </c:pt>
                <c:pt idx="30">
                  <c:v>Electrocentro</c:v>
                </c:pt>
                <c:pt idx="31">
                  <c:v>Statkraft</c:v>
                </c:pt>
                <c:pt idx="32">
                  <c:v>Orazul Energy Perú</c:v>
                </c:pt>
                <c:pt idx="33">
                  <c:v>Enel Distribución Perú</c:v>
                </c:pt>
                <c:pt idx="34">
                  <c:v>Egasa</c:v>
                </c:pt>
                <c:pt idx="35">
                  <c:v>La Virgen</c:v>
                </c:pt>
                <c:pt idx="36">
                  <c:v>Shougesa</c:v>
                </c:pt>
                <c:pt idx="37">
                  <c:v>Termoselva</c:v>
                </c:pt>
                <c:pt idx="38">
                  <c:v>C,H, Tingo</c:v>
                </c:pt>
                <c:pt idx="39">
                  <c:v>Egemsa</c:v>
                </c:pt>
                <c:pt idx="40">
                  <c:v>San Gabán</c:v>
                </c:pt>
              </c:strCache>
            </c:strRef>
          </c:cat>
          <c:val>
            <c:numRef>
              <c:f>PMedio_Empresa!$D$50:$D$90</c:f>
              <c:numCache>
                <c:formatCode>0.00</c:formatCode>
                <c:ptCount val="41"/>
                <c:pt idx="0">
                  <c:v>17.1933264386108</c:v>
                </c:pt>
                <c:pt idx="1">
                  <c:v>17.1933264386108</c:v>
                </c:pt>
                <c:pt idx="2">
                  <c:v>17.1933264386108</c:v>
                </c:pt>
                <c:pt idx="3">
                  <c:v>17.1933264386108</c:v>
                </c:pt>
                <c:pt idx="4">
                  <c:v>17.1933264386108</c:v>
                </c:pt>
                <c:pt idx="5">
                  <c:v>17.1933264386108</c:v>
                </c:pt>
                <c:pt idx="6">
                  <c:v>17.1933264386108</c:v>
                </c:pt>
                <c:pt idx="7">
                  <c:v>17.1933264386108</c:v>
                </c:pt>
                <c:pt idx="8">
                  <c:v>17.1933264386108</c:v>
                </c:pt>
                <c:pt idx="9">
                  <c:v>17.1933264386108</c:v>
                </c:pt>
                <c:pt idx="10">
                  <c:v>17.1933264386108</c:v>
                </c:pt>
                <c:pt idx="11">
                  <c:v>17.1933264386108</c:v>
                </c:pt>
                <c:pt idx="12">
                  <c:v>17.1933264386108</c:v>
                </c:pt>
                <c:pt idx="13">
                  <c:v>17.1933264386108</c:v>
                </c:pt>
                <c:pt idx="14">
                  <c:v>17.1933264386108</c:v>
                </c:pt>
                <c:pt idx="15">
                  <c:v>17.1933264386108</c:v>
                </c:pt>
                <c:pt idx="16">
                  <c:v>17.1933264386108</c:v>
                </c:pt>
                <c:pt idx="17">
                  <c:v>17.1933264386108</c:v>
                </c:pt>
                <c:pt idx="18">
                  <c:v>17.1933264386108</c:v>
                </c:pt>
                <c:pt idx="19">
                  <c:v>17.1933264386108</c:v>
                </c:pt>
                <c:pt idx="20">
                  <c:v>17.1933264386108</c:v>
                </c:pt>
                <c:pt idx="21">
                  <c:v>17.1933264386108</c:v>
                </c:pt>
                <c:pt idx="22">
                  <c:v>17.1933264386108</c:v>
                </c:pt>
                <c:pt idx="23">
                  <c:v>17.1933264386108</c:v>
                </c:pt>
                <c:pt idx="24">
                  <c:v>17.1933264386108</c:v>
                </c:pt>
                <c:pt idx="25">
                  <c:v>17.1933264386108</c:v>
                </c:pt>
                <c:pt idx="26">
                  <c:v>17.1933264386108</c:v>
                </c:pt>
                <c:pt idx="27">
                  <c:v>17.1933264386108</c:v>
                </c:pt>
                <c:pt idx="28">
                  <c:v>17.1933264386108</c:v>
                </c:pt>
                <c:pt idx="29">
                  <c:v>17.1933264386108</c:v>
                </c:pt>
                <c:pt idx="30">
                  <c:v>17.1933264386108</c:v>
                </c:pt>
                <c:pt idx="31">
                  <c:v>17.1933264386108</c:v>
                </c:pt>
                <c:pt idx="32">
                  <c:v>17.1933264386108</c:v>
                </c:pt>
                <c:pt idx="33">
                  <c:v>17.1933264386108</c:v>
                </c:pt>
                <c:pt idx="34">
                  <c:v>17.1933264386108</c:v>
                </c:pt>
                <c:pt idx="35">
                  <c:v>17.1933264386108</c:v>
                </c:pt>
                <c:pt idx="36">
                  <c:v>17.1933264386108</c:v>
                </c:pt>
                <c:pt idx="37">
                  <c:v>17.1933264386108</c:v>
                </c:pt>
                <c:pt idx="38">
                  <c:v>17.1933264386108</c:v>
                </c:pt>
                <c:pt idx="39">
                  <c:v>17.1933264386108</c:v>
                </c:pt>
              </c:numCache>
            </c:numRef>
          </c:val>
          <c:smooth val="0"/>
          <c:extLst>
            <c:ext xmlns:c16="http://schemas.microsoft.com/office/drawing/2014/chart" uri="{C3380CC4-5D6E-409C-BE32-E72D297353CC}">
              <c16:uniqueId val="{00000001-7E1E-4ACC-821C-9A7E9BB9050E}"/>
            </c:ext>
          </c:extLst>
        </c:ser>
        <c:ser>
          <c:idx val="2"/>
          <c:order val="2"/>
          <c:tx>
            <c:strRef>
              <c:f>PMedio_Empresa!$E$49</c:f>
              <c:strCache>
                <c:ptCount val="1"/>
                <c:pt idx="0">
                  <c:v>Precio Regulado en Barra Lima</c:v>
                </c:pt>
              </c:strCache>
            </c:strRef>
          </c:tx>
          <c:marker>
            <c:symbol val="none"/>
          </c:marker>
          <c:cat>
            <c:strRef>
              <c:f>PMedio_Empresa!$B$50:$B$90</c:f>
              <c:strCache>
                <c:ptCount val="41"/>
                <c:pt idx="0">
                  <c:v>Agroaurora</c:v>
                </c:pt>
                <c:pt idx="1">
                  <c:v>Agroindustrias San Jacinto</c:v>
                </c:pt>
                <c:pt idx="2">
                  <c:v>Huanza</c:v>
                </c:pt>
                <c:pt idx="3">
                  <c:v>Electrosur</c:v>
                </c:pt>
                <c:pt idx="4">
                  <c:v>Enel Generación Piura</c:v>
                </c:pt>
                <c:pt idx="5">
                  <c:v>Electro Ucayali</c:v>
                </c:pt>
                <c:pt idx="6">
                  <c:v>Seal</c:v>
                </c:pt>
                <c:pt idx="7">
                  <c:v>Huanchor</c:v>
                </c:pt>
                <c:pt idx="8">
                  <c:v>Atria Energía</c:v>
                </c:pt>
                <c:pt idx="9">
                  <c:v>Electro Oriente</c:v>
                </c:pt>
                <c:pt idx="10">
                  <c:v>Electro Sur Este</c:v>
                </c:pt>
                <c:pt idx="11">
                  <c:v>Inland</c:v>
                </c:pt>
                <c:pt idx="12">
                  <c:v>Hydro Patapo</c:v>
                </c:pt>
                <c:pt idx="13">
                  <c:v>Hidrandina</c:v>
                </c:pt>
                <c:pt idx="14">
                  <c:v>Electronorte</c:v>
                </c:pt>
                <c:pt idx="15">
                  <c:v>Celepsa</c:v>
                </c:pt>
                <c:pt idx="16">
                  <c:v>Termochilca</c:v>
                </c:pt>
                <c:pt idx="17">
                  <c:v>Kallpa</c:v>
                </c:pt>
                <c:pt idx="18">
                  <c:v>Coelvisac</c:v>
                </c:pt>
                <c:pt idx="19">
                  <c:v>Engie</c:v>
                </c:pt>
                <c:pt idx="20">
                  <c:v>Luz del Sur</c:v>
                </c:pt>
                <c:pt idx="21">
                  <c:v>Enel Generación Perú</c:v>
                </c:pt>
                <c:pt idx="22">
                  <c:v>Electronoroeste</c:v>
                </c:pt>
                <c:pt idx="23">
                  <c:v>Huaura Power Group</c:v>
                </c:pt>
                <c:pt idx="24">
                  <c:v>Electroperú</c:v>
                </c:pt>
                <c:pt idx="25">
                  <c:v>Electro Dunas</c:v>
                </c:pt>
                <c:pt idx="26">
                  <c:v>Egesur</c:v>
                </c:pt>
                <c:pt idx="27">
                  <c:v>Fénix Power</c:v>
                </c:pt>
                <c:pt idx="28">
                  <c:v>Bio Energia del Chira</c:v>
                </c:pt>
                <c:pt idx="29">
                  <c:v>SDF Energía</c:v>
                </c:pt>
                <c:pt idx="30">
                  <c:v>Electrocentro</c:v>
                </c:pt>
                <c:pt idx="31">
                  <c:v>Statkraft</c:v>
                </c:pt>
                <c:pt idx="32">
                  <c:v>Orazul Energy Perú</c:v>
                </c:pt>
                <c:pt idx="33">
                  <c:v>Enel Distribución Perú</c:v>
                </c:pt>
                <c:pt idx="34">
                  <c:v>Egasa</c:v>
                </c:pt>
                <c:pt idx="35">
                  <c:v>La Virgen</c:v>
                </c:pt>
                <c:pt idx="36">
                  <c:v>Shougesa</c:v>
                </c:pt>
                <c:pt idx="37">
                  <c:v>Termoselva</c:v>
                </c:pt>
                <c:pt idx="38">
                  <c:v>C,H, Tingo</c:v>
                </c:pt>
                <c:pt idx="39">
                  <c:v>Egemsa</c:v>
                </c:pt>
                <c:pt idx="40">
                  <c:v>San Gabán</c:v>
                </c:pt>
              </c:strCache>
            </c:strRef>
          </c:cat>
          <c:val>
            <c:numRef>
              <c:f>PMedio_Empresa!$E$50:$E$90</c:f>
              <c:numCache>
                <c:formatCode>0.00</c:formatCode>
                <c:ptCount val="41"/>
                <c:pt idx="0">
                  <c:v>27.039968692619073</c:v>
                </c:pt>
                <c:pt idx="1">
                  <c:v>27.039968692619073</c:v>
                </c:pt>
                <c:pt idx="2">
                  <c:v>27.039968692619073</c:v>
                </c:pt>
                <c:pt idx="3">
                  <c:v>27.039968692619073</c:v>
                </c:pt>
                <c:pt idx="4">
                  <c:v>27.039968692619073</c:v>
                </c:pt>
                <c:pt idx="5">
                  <c:v>27.039968692619073</c:v>
                </c:pt>
                <c:pt idx="6">
                  <c:v>27.039968692619073</c:v>
                </c:pt>
                <c:pt idx="7">
                  <c:v>27.039968692619073</c:v>
                </c:pt>
                <c:pt idx="8">
                  <c:v>27.039968692619073</c:v>
                </c:pt>
                <c:pt idx="9">
                  <c:v>27.039968692619073</c:v>
                </c:pt>
                <c:pt idx="10">
                  <c:v>27.039968692619073</c:v>
                </c:pt>
                <c:pt idx="11">
                  <c:v>27.039968692619073</c:v>
                </c:pt>
                <c:pt idx="12">
                  <c:v>27.039968692619073</c:v>
                </c:pt>
                <c:pt idx="13">
                  <c:v>27.039968692619073</c:v>
                </c:pt>
                <c:pt idx="14">
                  <c:v>27.039968692619073</c:v>
                </c:pt>
                <c:pt idx="15">
                  <c:v>27.039968692619073</c:v>
                </c:pt>
                <c:pt idx="16">
                  <c:v>27.039968692619073</c:v>
                </c:pt>
                <c:pt idx="17">
                  <c:v>27.039968692619073</c:v>
                </c:pt>
                <c:pt idx="18">
                  <c:v>27.039968692619073</c:v>
                </c:pt>
                <c:pt idx="19">
                  <c:v>27.039968692619073</c:v>
                </c:pt>
                <c:pt idx="20">
                  <c:v>27.039968692619073</c:v>
                </c:pt>
                <c:pt idx="21">
                  <c:v>27.039968692619073</c:v>
                </c:pt>
                <c:pt idx="22">
                  <c:v>27.039968692619073</c:v>
                </c:pt>
                <c:pt idx="23">
                  <c:v>27.039968692619073</c:v>
                </c:pt>
                <c:pt idx="24">
                  <c:v>27.039968692619073</c:v>
                </c:pt>
                <c:pt idx="25">
                  <c:v>27.039968692619073</c:v>
                </c:pt>
                <c:pt idx="26">
                  <c:v>27.039968692619073</c:v>
                </c:pt>
                <c:pt idx="27">
                  <c:v>27.039968692619073</c:v>
                </c:pt>
                <c:pt idx="28">
                  <c:v>27.039968692619073</c:v>
                </c:pt>
                <c:pt idx="29">
                  <c:v>27.039968692619073</c:v>
                </c:pt>
                <c:pt idx="30">
                  <c:v>27.039968692619073</c:v>
                </c:pt>
                <c:pt idx="31">
                  <c:v>27.039968692619073</c:v>
                </c:pt>
                <c:pt idx="32">
                  <c:v>27.039968692619073</c:v>
                </c:pt>
                <c:pt idx="33">
                  <c:v>27.039968692619073</c:v>
                </c:pt>
                <c:pt idx="34">
                  <c:v>27.039968692619073</c:v>
                </c:pt>
                <c:pt idx="35">
                  <c:v>27.039968692619073</c:v>
                </c:pt>
                <c:pt idx="36">
                  <c:v>27.039968692619073</c:v>
                </c:pt>
                <c:pt idx="37">
                  <c:v>27.039968692619073</c:v>
                </c:pt>
                <c:pt idx="38">
                  <c:v>27.039968692619073</c:v>
                </c:pt>
                <c:pt idx="39">
                  <c:v>27.039968692619073</c:v>
                </c:pt>
              </c:numCache>
            </c:numRef>
          </c:val>
          <c:smooth val="0"/>
          <c:extLst>
            <c:ext xmlns:c16="http://schemas.microsoft.com/office/drawing/2014/chart" uri="{C3380CC4-5D6E-409C-BE32-E72D297353CC}">
              <c16:uniqueId val="{00000002-7E1E-4ACC-821C-9A7E9BB9050E}"/>
            </c:ext>
          </c:extLst>
        </c:ser>
        <c:dLbls>
          <c:showLegendKey val="0"/>
          <c:showVal val="0"/>
          <c:showCatName val="0"/>
          <c:showSerName val="0"/>
          <c:showPercent val="0"/>
          <c:showBubbleSize val="0"/>
        </c:dLbls>
        <c:marker val="1"/>
        <c:smooth val="0"/>
        <c:axId val="1612773215"/>
        <c:axId val="1"/>
      </c:lineChart>
      <c:catAx>
        <c:axId val="1612773215"/>
        <c:scaling>
          <c:orientation val="minMax"/>
        </c:scaling>
        <c:delete val="0"/>
        <c:axPos val="b"/>
        <c:majorGridlines/>
        <c:numFmt formatCode="General"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PE"/>
          </a:p>
        </c:txPr>
        <c:crossAx val="1"/>
        <c:crosses val="autoZero"/>
        <c:auto val="1"/>
        <c:lblAlgn val="ctr"/>
        <c:lblOffset val="100"/>
        <c:tickLblSkip val="1"/>
        <c:tickMarkSkip val="1"/>
        <c:noMultiLvlLbl val="0"/>
      </c:catAx>
      <c:valAx>
        <c:axId val="1"/>
        <c:scaling>
          <c:orientation val="minMax"/>
          <c:max val="63"/>
          <c:min val="3"/>
        </c:scaling>
        <c:delete val="0"/>
        <c:axPos val="l"/>
        <c:majorGridlines/>
        <c:title>
          <c:tx>
            <c:rich>
              <a:bodyPr/>
              <a:lstStyle/>
              <a:p>
                <a:pPr>
                  <a:defRPr sz="900" b="1" i="0" u="none" strike="noStrike" baseline="0">
                    <a:solidFill>
                      <a:srgbClr val="000000"/>
                    </a:solidFill>
                    <a:latin typeface="Calibri"/>
                    <a:ea typeface="Calibri"/>
                    <a:cs typeface="Calibri"/>
                  </a:defRPr>
                </a:pPr>
                <a:r>
                  <a:rPr lang="es-PE"/>
                  <a:t>Ctm S/ /kW.h</a:t>
                </a:r>
              </a:p>
            </c:rich>
          </c:tx>
          <c:layout>
            <c:manualLayout>
              <c:xMode val="edge"/>
              <c:yMode val="edge"/>
              <c:x val="1.6806704391887896E-2"/>
              <c:y val="0.29137574469857935"/>
            </c:manualLayout>
          </c:layout>
          <c:overlay val="0"/>
          <c:spPr>
            <a:noFill/>
            <a:ln w="25400">
              <a:noFill/>
            </a:ln>
          </c:spPr>
        </c:title>
        <c:numFmt formatCode="0.0" sourceLinked="0"/>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s-PE"/>
          </a:p>
        </c:txPr>
        <c:crossAx val="1612773215"/>
        <c:crosses val="autoZero"/>
        <c:crossBetween val="between"/>
        <c:majorUnit val="4"/>
        <c:minorUnit val="0.8"/>
      </c:valAx>
    </c:plotArea>
    <c:legend>
      <c:legendPos val="r"/>
      <c:layout>
        <c:manualLayout>
          <c:xMode val="edge"/>
          <c:yMode val="edge"/>
          <c:x val="8.4033048619148037E-3"/>
          <c:y val="0.92964846060909045"/>
          <c:w val="0.98319414762063662"/>
          <c:h val="4.522651335249761E-2"/>
        </c:manualLayout>
      </c:layout>
      <c:overlay val="0"/>
      <c:txPr>
        <a:bodyPr/>
        <a:lstStyle/>
        <a:p>
          <a:pPr>
            <a:defRPr sz="1000" b="0" i="0" u="none" strike="noStrike" baseline="0">
              <a:solidFill>
                <a:srgbClr val="000000"/>
              </a:solidFill>
              <a:latin typeface="Calibri"/>
              <a:ea typeface="Calibri"/>
              <a:cs typeface="Calibri"/>
            </a:defRPr>
          </a:pPr>
          <a:endParaRPr lang="es-PE"/>
        </a:p>
      </c:txPr>
    </c:legend>
    <c:plotVisOnly val="1"/>
    <c:dispBlanksAs val="gap"/>
    <c:showDLblsOverMax val="0"/>
  </c:chart>
  <c:txPr>
    <a:bodyPr/>
    <a:lstStyle/>
    <a:p>
      <a:pPr>
        <a:defRPr sz="900" b="0" i="0" u="none" strike="noStrike" baseline="0">
          <a:solidFill>
            <a:srgbClr val="000000"/>
          </a:solidFill>
          <a:latin typeface="Calibri"/>
          <a:ea typeface="Calibri"/>
          <a:cs typeface="Calibri"/>
        </a:defRPr>
      </a:pPr>
      <a:endParaRPr lang="es-PE"/>
    </a:p>
  </c:txPr>
  <c:printSettings>
    <c:headerFooter alignWithMargins="0"/>
    <c:pageMargins b="1" l="0.75000000000000044" r="0.75000000000000044"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PE"/>
              <a:t>Precio Medio Libre por Actividad Económica  Octubre 2021</a:t>
            </a:r>
          </a:p>
        </c:rich>
      </c:tx>
      <c:layout>
        <c:manualLayout>
          <c:xMode val="edge"/>
          <c:yMode val="edge"/>
          <c:x val="0.34400703223355361"/>
          <c:y val="2.5813445703506615E-2"/>
        </c:manualLayout>
      </c:layout>
      <c:overlay val="0"/>
      <c:spPr>
        <a:noFill/>
        <a:ln w="25400">
          <a:noFill/>
        </a:ln>
      </c:spPr>
    </c:title>
    <c:autoTitleDeleted val="0"/>
    <c:plotArea>
      <c:layout>
        <c:manualLayout>
          <c:layoutTarget val="inner"/>
          <c:xMode val="edge"/>
          <c:yMode val="edge"/>
          <c:x val="0.10559006211180126"/>
          <c:y val="0.14977989677250059"/>
          <c:w val="0.86645962732919357"/>
          <c:h val="0.39794011512314137"/>
        </c:manualLayout>
      </c:layout>
      <c:lineChart>
        <c:grouping val="standard"/>
        <c:varyColors val="0"/>
        <c:ser>
          <c:idx val="0"/>
          <c:order val="0"/>
          <c:tx>
            <c:strRef>
              <c:f>PMedio_Actividad!$C$30</c:f>
              <c:strCache>
                <c:ptCount val="1"/>
                <c:pt idx="0">
                  <c:v>Precio Medio por Actividad</c:v>
                </c:pt>
              </c:strCache>
            </c:strRef>
          </c:tx>
          <c:cat>
            <c:strRef>
              <c:f>PMedio_Actividad!$B$31:$B$51</c:f>
              <c:strCache>
                <c:ptCount val="21"/>
                <c:pt idx="0">
                  <c:v>Cementos</c:v>
                </c:pt>
                <c:pt idx="1">
                  <c:v>Químicos</c:v>
                </c:pt>
                <c:pt idx="2">
                  <c:v>Textiles</c:v>
                </c:pt>
                <c:pt idx="3">
                  <c:v>Minería</c:v>
                </c:pt>
                <c:pt idx="4">
                  <c:v>Fundición</c:v>
                </c:pt>
                <c:pt idx="5">
                  <c:v>Construcción</c:v>
                </c:pt>
                <c:pt idx="6">
                  <c:v>Cables</c:v>
                </c:pt>
                <c:pt idx="7">
                  <c:v>Saneamiento</c:v>
                </c:pt>
                <c:pt idx="8">
                  <c:v>Agroindustria</c:v>
                </c:pt>
                <c:pt idx="9">
                  <c:v>Bancos y financieras</c:v>
                </c:pt>
                <c:pt idx="10">
                  <c:v>Alimentos</c:v>
                </c:pt>
                <c:pt idx="11">
                  <c:v>Vidrios, cauchos y plásticos</c:v>
                </c:pt>
                <c:pt idx="12">
                  <c:v>Comercio</c:v>
                </c:pt>
                <c:pt idx="13">
                  <c:v>Papel</c:v>
                </c:pt>
                <c:pt idx="14">
                  <c:v>Bebidas</c:v>
                </c:pt>
                <c:pt idx="15">
                  <c:v>Transporte</c:v>
                </c:pt>
                <c:pt idx="16">
                  <c:v>Salud</c:v>
                </c:pt>
                <c:pt idx="17">
                  <c:v>Pesquería</c:v>
                </c:pt>
                <c:pt idx="18">
                  <c:v>Cerámicos</c:v>
                </c:pt>
                <c:pt idx="19">
                  <c:v>Hidrocarburos</c:v>
                </c:pt>
                <c:pt idx="20">
                  <c:v>Industria Metalúrgica</c:v>
                </c:pt>
              </c:strCache>
            </c:strRef>
          </c:cat>
          <c:val>
            <c:numRef>
              <c:f>PMedio_Actividad!$C$31:$C$51</c:f>
              <c:numCache>
                <c:formatCode>0.00</c:formatCode>
                <c:ptCount val="21"/>
                <c:pt idx="0">
                  <c:v>20.351327000000001</c:v>
                </c:pt>
                <c:pt idx="1">
                  <c:v>19.284617999999998</c:v>
                </c:pt>
                <c:pt idx="2">
                  <c:v>18.400939000000001</c:v>
                </c:pt>
                <c:pt idx="3">
                  <c:v>18.243862</c:v>
                </c:pt>
                <c:pt idx="4">
                  <c:v>17.996994999999998</c:v>
                </c:pt>
                <c:pt idx="5">
                  <c:v>17.705973</c:v>
                </c:pt>
                <c:pt idx="6">
                  <c:v>17.549589000000001</c:v>
                </c:pt>
                <c:pt idx="7">
                  <c:v>17.025157</c:v>
                </c:pt>
                <c:pt idx="8">
                  <c:v>16.946045000000002</c:v>
                </c:pt>
                <c:pt idx="9">
                  <c:v>16.914166999999999</c:v>
                </c:pt>
                <c:pt idx="10">
                  <c:v>16.412953999999999</c:v>
                </c:pt>
                <c:pt idx="11">
                  <c:v>16.343191000000001</c:v>
                </c:pt>
                <c:pt idx="12">
                  <c:v>16.285031</c:v>
                </c:pt>
                <c:pt idx="13">
                  <c:v>16.276923</c:v>
                </c:pt>
                <c:pt idx="14">
                  <c:v>15.681198999999999</c:v>
                </c:pt>
                <c:pt idx="15">
                  <c:v>15.418737999999999</c:v>
                </c:pt>
                <c:pt idx="16">
                  <c:v>15.157648</c:v>
                </c:pt>
                <c:pt idx="17">
                  <c:v>14.985533999999999</c:v>
                </c:pt>
                <c:pt idx="18">
                  <c:v>14.861622000000001</c:v>
                </c:pt>
                <c:pt idx="19">
                  <c:v>13.740862</c:v>
                </c:pt>
                <c:pt idx="20">
                  <c:v>13.353532</c:v>
                </c:pt>
              </c:numCache>
            </c:numRef>
          </c:val>
          <c:smooth val="0"/>
          <c:extLst>
            <c:ext xmlns:c16="http://schemas.microsoft.com/office/drawing/2014/chart" uri="{C3380CC4-5D6E-409C-BE32-E72D297353CC}">
              <c16:uniqueId val="{00000000-DFAB-453F-827E-C02FF0742D63}"/>
            </c:ext>
          </c:extLst>
        </c:ser>
        <c:ser>
          <c:idx val="1"/>
          <c:order val="1"/>
          <c:tx>
            <c:strRef>
              <c:f>PMedio_Actividad!$D$30</c:f>
              <c:strCache>
                <c:ptCount val="1"/>
                <c:pt idx="0">
                  <c:v>Precio Medio Libre Total</c:v>
                </c:pt>
              </c:strCache>
            </c:strRef>
          </c:tx>
          <c:marker>
            <c:symbol val="none"/>
          </c:marker>
          <c:cat>
            <c:strRef>
              <c:f>PMedio_Actividad!$B$31:$B$51</c:f>
              <c:strCache>
                <c:ptCount val="21"/>
                <c:pt idx="0">
                  <c:v>Cementos</c:v>
                </c:pt>
                <c:pt idx="1">
                  <c:v>Químicos</c:v>
                </c:pt>
                <c:pt idx="2">
                  <c:v>Textiles</c:v>
                </c:pt>
                <c:pt idx="3">
                  <c:v>Minería</c:v>
                </c:pt>
                <c:pt idx="4">
                  <c:v>Fundición</c:v>
                </c:pt>
                <c:pt idx="5">
                  <c:v>Construcción</c:v>
                </c:pt>
                <c:pt idx="6">
                  <c:v>Cables</c:v>
                </c:pt>
                <c:pt idx="7">
                  <c:v>Saneamiento</c:v>
                </c:pt>
                <c:pt idx="8">
                  <c:v>Agroindustria</c:v>
                </c:pt>
                <c:pt idx="9">
                  <c:v>Bancos y financieras</c:v>
                </c:pt>
                <c:pt idx="10">
                  <c:v>Alimentos</c:v>
                </c:pt>
                <c:pt idx="11">
                  <c:v>Vidrios, cauchos y plásticos</c:v>
                </c:pt>
                <c:pt idx="12">
                  <c:v>Comercio</c:v>
                </c:pt>
                <c:pt idx="13">
                  <c:v>Papel</c:v>
                </c:pt>
                <c:pt idx="14">
                  <c:v>Bebidas</c:v>
                </c:pt>
                <c:pt idx="15">
                  <c:v>Transporte</c:v>
                </c:pt>
                <c:pt idx="16">
                  <c:v>Salud</c:v>
                </c:pt>
                <c:pt idx="17">
                  <c:v>Pesquería</c:v>
                </c:pt>
                <c:pt idx="18">
                  <c:v>Cerámicos</c:v>
                </c:pt>
                <c:pt idx="19">
                  <c:v>Hidrocarburos</c:v>
                </c:pt>
                <c:pt idx="20">
                  <c:v>Industria Metalúrgica</c:v>
                </c:pt>
              </c:strCache>
            </c:strRef>
          </c:cat>
          <c:val>
            <c:numRef>
              <c:f>PMedio_Actividad!$D$31:$D$51</c:f>
              <c:numCache>
                <c:formatCode>0.00</c:formatCode>
                <c:ptCount val="21"/>
                <c:pt idx="0">
                  <c:v>17.1933264386108</c:v>
                </c:pt>
                <c:pt idx="1">
                  <c:v>17.1933264386108</c:v>
                </c:pt>
                <c:pt idx="2">
                  <c:v>17.1933264386108</c:v>
                </c:pt>
                <c:pt idx="3">
                  <c:v>17.1933264386108</c:v>
                </c:pt>
                <c:pt idx="4">
                  <c:v>17.1933264386108</c:v>
                </c:pt>
                <c:pt idx="5">
                  <c:v>17.1933264386108</c:v>
                </c:pt>
                <c:pt idx="6">
                  <c:v>17.1933264386108</c:v>
                </c:pt>
                <c:pt idx="7">
                  <c:v>17.1933264386108</c:v>
                </c:pt>
                <c:pt idx="8">
                  <c:v>17.1933264386108</c:v>
                </c:pt>
                <c:pt idx="9">
                  <c:v>17.1933264386108</c:v>
                </c:pt>
                <c:pt idx="10">
                  <c:v>17.1933264386108</c:v>
                </c:pt>
                <c:pt idx="11">
                  <c:v>17.1933264386108</c:v>
                </c:pt>
                <c:pt idx="12">
                  <c:v>17.1933264386108</c:v>
                </c:pt>
                <c:pt idx="13">
                  <c:v>17.1933264386108</c:v>
                </c:pt>
                <c:pt idx="14">
                  <c:v>17.1933264386108</c:v>
                </c:pt>
                <c:pt idx="15">
                  <c:v>17.1933264386108</c:v>
                </c:pt>
                <c:pt idx="16">
                  <c:v>17.1933264386108</c:v>
                </c:pt>
                <c:pt idx="17">
                  <c:v>17.1933264386108</c:v>
                </c:pt>
                <c:pt idx="18">
                  <c:v>17.1933264386108</c:v>
                </c:pt>
                <c:pt idx="19">
                  <c:v>17.1933264386108</c:v>
                </c:pt>
                <c:pt idx="20">
                  <c:v>17.1933264386108</c:v>
                </c:pt>
              </c:numCache>
            </c:numRef>
          </c:val>
          <c:smooth val="0"/>
          <c:extLst>
            <c:ext xmlns:c16="http://schemas.microsoft.com/office/drawing/2014/chart" uri="{C3380CC4-5D6E-409C-BE32-E72D297353CC}">
              <c16:uniqueId val="{00000001-DFAB-453F-827E-C02FF0742D63}"/>
            </c:ext>
          </c:extLst>
        </c:ser>
        <c:ser>
          <c:idx val="2"/>
          <c:order val="2"/>
          <c:tx>
            <c:strRef>
              <c:f>PMedio_Actividad!$E$30</c:f>
              <c:strCache>
                <c:ptCount val="1"/>
                <c:pt idx="0">
                  <c:v>Precio Regulado en Barra Lima</c:v>
                </c:pt>
              </c:strCache>
            </c:strRef>
          </c:tx>
          <c:marker>
            <c:symbol val="none"/>
          </c:marker>
          <c:cat>
            <c:strRef>
              <c:f>PMedio_Actividad!$B$31:$B$51</c:f>
              <c:strCache>
                <c:ptCount val="21"/>
                <c:pt idx="0">
                  <c:v>Cementos</c:v>
                </c:pt>
                <c:pt idx="1">
                  <c:v>Químicos</c:v>
                </c:pt>
                <c:pt idx="2">
                  <c:v>Textiles</c:v>
                </c:pt>
                <c:pt idx="3">
                  <c:v>Minería</c:v>
                </c:pt>
                <c:pt idx="4">
                  <c:v>Fundición</c:v>
                </c:pt>
                <c:pt idx="5">
                  <c:v>Construcción</c:v>
                </c:pt>
                <c:pt idx="6">
                  <c:v>Cables</c:v>
                </c:pt>
                <c:pt idx="7">
                  <c:v>Saneamiento</c:v>
                </c:pt>
                <c:pt idx="8">
                  <c:v>Agroindustria</c:v>
                </c:pt>
                <c:pt idx="9">
                  <c:v>Bancos y financieras</c:v>
                </c:pt>
                <c:pt idx="10">
                  <c:v>Alimentos</c:v>
                </c:pt>
                <c:pt idx="11">
                  <c:v>Vidrios, cauchos y plásticos</c:v>
                </c:pt>
                <c:pt idx="12">
                  <c:v>Comercio</c:v>
                </c:pt>
                <c:pt idx="13">
                  <c:v>Papel</c:v>
                </c:pt>
                <c:pt idx="14">
                  <c:v>Bebidas</c:v>
                </c:pt>
                <c:pt idx="15">
                  <c:v>Transporte</c:v>
                </c:pt>
                <c:pt idx="16">
                  <c:v>Salud</c:v>
                </c:pt>
                <c:pt idx="17">
                  <c:v>Pesquería</c:v>
                </c:pt>
                <c:pt idx="18">
                  <c:v>Cerámicos</c:v>
                </c:pt>
                <c:pt idx="19">
                  <c:v>Hidrocarburos</c:v>
                </c:pt>
                <c:pt idx="20">
                  <c:v>Industria Metalúrgica</c:v>
                </c:pt>
              </c:strCache>
            </c:strRef>
          </c:cat>
          <c:val>
            <c:numRef>
              <c:f>PMedio_Actividad!$E$31:$E$51</c:f>
              <c:numCache>
                <c:formatCode>0.00</c:formatCode>
                <c:ptCount val="21"/>
                <c:pt idx="0">
                  <c:v>27.039968692619073</c:v>
                </c:pt>
                <c:pt idx="1">
                  <c:v>27.039968692619073</c:v>
                </c:pt>
                <c:pt idx="2">
                  <c:v>27.039968692619073</c:v>
                </c:pt>
                <c:pt idx="3">
                  <c:v>27.039968692619073</c:v>
                </c:pt>
                <c:pt idx="4">
                  <c:v>27.039968692619073</c:v>
                </c:pt>
                <c:pt idx="5">
                  <c:v>27.039968692619073</c:v>
                </c:pt>
                <c:pt idx="6">
                  <c:v>27.039968692619073</c:v>
                </c:pt>
                <c:pt idx="7">
                  <c:v>27.039968692619073</c:v>
                </c:pt>
                <c:pt idx="8">
                  <c:v>27.039968692619073</c:v>
                </c:pt>
                <c:pt idx="9">
                  <c:v>27.039968692619073</c:v>
                </c:pt>
                <c:pt idx="10">
                  <c:v>27.039968692619073</c:v>
                </c:pt>
                <c:pt idx="11">
                  <c:v>27.039968692619073</c:v>
                </c:pt>
                <c:pt idx="12">
                  <c:v>27.039968692619073</c:v>
                </c:pt>
                <c:pt idx="13">
                  <c:v>27.039968692619073</c:v>
                </c:pt>
                <c:pt idx="14">
                  <c:v>27.039968692619073</c:v>
                </c:pt>
                <c:pt idx="15">
                  <c:v>27.039968692619073</c:v>
                </c:pt>
                <c:pt idx="16">
                  <c:v>27.039968692619073</c:v>
                </c:pt>
                <c:pt idx="17">
                  <c:v>27.039968692619073</c:v>
                </c:pt>
                <c:pt idx="18">
                  <c:v>27.039968692619073</c:v>
                </c:pt>
                <c:pt idx="19">
                  <c:v>27.039968692619073</c:v>
                </c:pt>
                <c:pt idx="20">
                  <c:v>27.039968692619073</c:v>
                </c:pt>
              </c:numCache>
            </c:numRef>
          </c:val>
          <c:smooth val="0"/>
          <c:extLst>
            <c:ext xmlns:c16="http://schemas.microsoft.com/office/drawing/2014/chart" uri="{C3380CC4-5D6E-409C-BE32-E72D297353CC}">
              <c16:uniqueId val="{00000002-DFAB-453F-827E-C02FF0742D63}"/>
            </c:ext>
          </c:extLst>
        </c:ser>
        <c:dLbls>
          <c:showLegendKey val="0"/>
          <c:showVal val="0"/>
          <c:showCatName val="0"/>
          <c:showSerName val="0"/>
          <c:showPercent val="0"/>
          <c:showBubbleSize val="0"/>
        </c:dLbls>
        <c:marker val="1"/>
        <c:smooth val="0"/>
        <c:axId val="1612765615"/>
        <c:axId val="1"/>
      </c:lineChart>
      <c:catAx>
        <c:axId val="1612765615"/>
        <c:scaling>
          <c:orientation val="minMax"/>
        </c:scaling>
        <c:delete val="0"/>
        <c:axPos val="b"/>
        <c:majorGridlines/>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PE"/>
          </a:p>
        </c:txPr>
        <c:crossAx val="1"/>
        <c:crosses val="autoZero"/>
        <c:auto val="1"/>
        <c:lblAlgn val="ctr"/>
        <c:lblOffset val="400"/>
        <c:tickLblSkip val="1"/>
        <c:tickMarkSkip val="1"/>
        <c:noMultiLvlLbl val="0"/>
      </c:catAx>
      <c:valAx>
        <c:axId val="1"/>
        <c:scaling>
          <c:orientation val="minMax"/>
          <c:min val="7.5"/>
        </c:scaling>
        <c:delete val="0"/>
        <c:axPos val="l"/>
        <c:majorGridlines/>
        <c:title>
          <c:tx>
            <c:rich>
              <a:bodyPr/>
              <a:lstStyle/>
              <a:p>
                <a:pPr>
                  <a:defRPr sz="1050" b="1" i="0" u="none" strike="noStrike" baseline="0">
                    <a:solidFill>
                      <a:srgbClr val="000000"/>
                    </a:solidFill>
                    <a:latin typeface="Calibri"/>
                    <a:ea typeface="Calibri"/>
                    <a:cs typeface="Calibri"/>
                  </a:defRPr>
                </a:pPr>
                <a:r>
                  <a:rPr lang="es-PE"/>
                  <a:t>Ctm S/ /kW.h</a:t>
                </a:r>
              </a:p>
            </c:rich>
          </c:tx>
          <c:layout>
            <c:manualLayout>
              <c:xMode val="edge"/>
              <c:yMode val="edge"/>
              <c:x val="1.7069555047340937E-2"/>
              <c:y val="0.27753343868037078"/>
            </c:manualLayout>
          </c:layout>
          <c:overlay val="0"/>
          <c:spPr>
            <a:noFill/>
            <a:ln w="25400">
              <a:noFill/>
            </a:ln>
          </c:spPr>
        </c:title>
        <c:numFmt formatCode="#,##0.0" sourceLinked="0"/>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s-PE"/>
          </a:p>
        </c:txPr>
        <c:crossAx val="1612765615"/>
        <c:crosses val="autoZero"/>
        <c:crossBetween val="between"/>
        <c:majorUnit val="2.5"/>
        <c:minorUnit val="0.8"/>
      </c:valAx>
    </c:plotArea>
    <c:legend>
      <c:legendPos val="r"/>
      <c:layout>
        <c:manualLayout>
          <c:xMode val="edge"/>
          <c:yMode val="edge"/>
          <c:x val="7.5344025705396098E-2"/>
          <c:y val="0.88794460726714475"/>
          <c:w val="0.85248449904026902"/>
          <c:h val="4.4806346033503974E-2"/>
        </c:manualLayout>
      </c:layout>
      <c:overlay val="0"/>
      <c:txPr>
        <a:bodyPr/>
        <a:lstStyle/>
        <a:p>
          <a:pPr>
            <a:defRPr sz="1000" b="0" i="0" u="none" strike="noStrike" baseline="0">
              <a:solidFill>
                <a:srgbClr val="000000"/>
              </a:solidFill>
              <a:latin typeface="Calibri"/>
              <a:ea typeface="Calibri"/>
              <a:cs typeface="Calibri"/>
            </a:defRPr>
          </a:pPr>
          <a:endParaRPr lang="es-PE"/>
        </a:p>
      </c:txPr>
    </c:legend>
    <c:plotVisOnly val="1"/>
    <c:dispBlanksAs val="gap"/>
    <c:showDLblsOverMax val="0"/>
  </c:chart>
  <c:txPr>
    <a:bodyPr/>
    <a:lstStyle/>
    <a:p>
      <a:pPr>
        <a:defRPr sz="900" b="0" i="0" u="none" strike="noStrike" baseline="0">
          <a:solidFill>
            <a:srgbClr val="000000"/>
          </a:solidFill>
          <a:latin typeface="Calibri"/>
          <a:ea typeface="Calibri"/>
          <a:cs typeface="Calibri"/>
        </a:defRPr>
      </a:pPr>
      <a:endParaRPr lang="es-PE"/>
    </a:p>
  </c:txPr>
  <c:printSettings>
    <c:headerFooter alignWithMargins="0"/>
    <c:pageMargins b="1" l="0.75000000000000044" r="0.75000000000000044" t="1" header="0" footer="0"/>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PE"/>
              <a:t>Precio Medio por Nivel de Tensión </a:t>
            </a:r>
          </a:p>
        </c:rich>
      </c:tx>
      <c:layout>
        <c:manualLayout>
          <c:xMode val="edge"/>
          <c:yMode val="edge"/>
          <c:x val="0.25913045843362842"/>
          <c:y val="3.3520104657764178E-2"/>
        </c:manualLayout>
      </c:layout>
      <c:overlay val="0"/>
      <c:spPr>
        <a:noFill/>
        <a:ln w="25400">
          <a:noFill/>
        </a:ln>
      </c:spPr>
    </c:title>
    <c:autoTitleDeleted val="0"/>
    <c:view3D>
      <c:rotX val="10"/>
      <c:hPercent val="50"/>
      <c:rotY val="14"/>
      <c:depthPercent val="100"/>
      <c:rAngAx val="1"/>
    </c:view3D>
    <c:floor>
      <c:thickness val="0"/>
    </c:floor>
    <c:sideWall>
      <c:thickness val="0"/>
    </c:sideWall>
    <c:backWall>
      <c:thickness val="0"/>
    </c:backWall>
    <c:plotArea>
      <c:layout>
        <c:manualLayout>
          <c:layoutTarget val="inner"/>
          <c:xMode val="edge"/>
          <c:yMode val="edge"/>
          <c:x val="0.11461794019933547"/>
          <c:y val="8.0645372997976125E-2"/>
          <c:w val="0.85049833887043191"/>
          <c:h val="0.79838919267996233"/>
        </c:manualLayout>
      </c:layout>
      <c:bar3DChart>
        <c:barDir val="col"/>
        <c:grouping val="clustered"/>
        <c:varyColors val="0"/>
        <c:ser>
          <c:idx val="0"/>
          <c:order val="0"/>
          <c:invertIfNegative val="0"/>
          <c:dPt>
            <c:idx val="3"/>
            <c:invertIfNegative val="0"/>
            <c:bubble3D val="0"/>
            <c:spPr>
              <a:solidFill>
                <a:schemeClr val="accent2"/>
              </a:solidFill>
            </c:spPr>
            <c:extLst>
              <c:ext xmlns:c16="http://schemas.microsoft.com/office/drawing/2014/chart" uri="{C3380CC4-5D6E-409C-BE32-E72D297353CC}">
                <c16:uniqueId val="{00000000-B901-43EF-9BEE-309A0FFCA833}"/>
              </c:ext>
            </c:extLst>
          </c:dPt>
          <c:dLbls>
            <c:dLbl>
              <c:idx val="0"/>
              <c:layout>
                <c:manualLayout>
                  <c:x val="2.0448172109054162E-2"/>
                  <c:y val="-3.4741893419443413E-2"/>
                </c:manualLayout>
              </c:layout>
              <c:spPr>
                <a:noFill/>
                <a:ln w="25400">
                  <a:noFill/>
                </a:ln>
              </c:spPr>
              <c:txPr>
                <a:bodyPr/>
                <a:lstStyle/>
                <a:p>
                  <a:pPr>
                    <a:defRPr sz="900" b="1" i="0" u="none" strike="noStrike" baseline="0">
                      <a:solidFill>
                        <a:srgbClr val="000000"/>
                      </a:solidFill>
                      <a:latin typeface="Calibri"/>
                      <a:ea typeface="Calibri"/>
                      <a:cs typeface="Calibri"/>
                    </a:defRPr>
                  </a:pPr>
                  <a:endParaRPr lang="es-P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01-43EF-9BEE-309A0FFCA833}"/>
                </c:ext>
              </c:extLst>
            </c:dLbl>
            <c:dLbl>
              <c:idx val="1"/>
              <c:layout>
                <c:manualLayout>
                  <c:x val="2.0150533065573451E-2"/>
                  <c:y val="-2.985740959549479E-2"/>
                </c:manualLayout>
              </c:layout>
              <c:spPr>
                <a:noFill/>
                <a:ln w="25400">
                  <a:noFill/>
                </a:ln>
              </c:spPr>
              <c:txPr>
                <a:bodyPr/>
                <a:lstStyle/>
                <a:p>
                  <a:pPr>
                    <a:defRPr sz="900" b="1" i="0" u="none" strike="noStrike" baseline="0">
                      <a:solidFill>
                        <a:srgbClr val="000000"/>
                      </a:solidFill>
                      <a:latin typeface="Calibri"/>
                      <a:ea typeface="Calibri"/>
                      <a:cs typeface="Calibri"/>
                    </a:defRPr>
                  </a:pPr>
                  <a:endParaRPr lang="es-P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01-43EF-9BEE-309A0FFCA833}"/>
                </c:ext>
              </c:extLst>
            </c:dLbl>
            <c:dLbl>
              <c:idx val="2"/>
              <c:layout>
                <c:manualLayout>
                  <c:x val="1.6530634885880111E-2"/>
                  <c:y val="-1.4180738709512086E-2"/>
                </c:manualLayout>
              </c:layout>
              <c:spPr>
                <a:noFill/>
                <a:ln w="25400">
                  <a:noFill/>
                </a:ln>
              </c:spPr>
              <c:txPr>
                <a:bodyPr/>
                <a:lstStyle/>
                <a:p>
                  <a:pPr>
                    <a:defRPr sz="900" b="1" i="0" u="none" strike="noStrike" baseline="0">
                      <a:solidFill>
                        <a:srgbClr val="000000"/>
                      </a:solidFill>
                      <a:latin typeface="Calibri"/>
                      <a:ea typeface="Calibri"/>
                      <a:cs typeface="Calibri"/>
                    </a:defRPr>
                  </a:pPr>
                  <a:endParaRPr lang="es-P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01-43EF-9BEE-309A0FFCA833}"/>
                </c:ext>
              </c:extLst>
            </c:dLbl>
            <c:dLbl>
              <c:idx val="3"/>
              <c:layout>
                <c:manualLayout>
                  <c:x val="2.1587993952456665E-2"/>
                  <c:y val="-2.7668231237486299E-2"/>
                </c:manualLayout>
              </c:layout>
              <c:spPr>
                <a:noFill/>
                <a:ln w="25400">
                  <a:noFill/>
                </a:ln>
              </c:spPr>
              <c:txPr>
                <a:bodyPr/>
                <a:lstStyle/>
                <a:p>
                  <a:pPr>
                    <a:defRPr sz="900" b="1" i="0" u="none" strike="noStrike" baseline="0">
                      <a:solidFill>
                        <a:srgbClr val="000000"/>
                      </a:solidFill>
                      <a:latin typeface="Calibri"/>
                      <a:ea typeface="Calibri"/>
                      <a:cs typeface="Calibri"/>
                    </a:defRPr>
                  </a:pPr>
                  <a:endParaRPr lang="es-P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01-43EF-9BEE-309A0FFCA833}"/>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Calibri"/>
                    <a:ea typeface="Calibri"/>
                    <a:cs typeface="Calibri"/>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PMedio_NT!$B$7:$B$9</c:f>
              <c:strCache>
                <c:ptCount val="3"/>
                <c:pt idx="0">
                  <c:v>MT </c:v>
                </c:pt>
                <c:pt idx="1">
                  <c:v>AT </c:v>
                </c:pt>
                <c:pt idx="2">
                  <c:v>MAT</c:v>
                </c:pt>
              </c:strCache>
            </c:strRef>
          </c:cat>
          <c:val>
            <c:numRef>
              <c:f>PMedio_NT!$C$7:$C$9</c:f>
              <c:numCache>
                <c:formatCode>0.00</c:formatCode>
                <c:ptCount val="3"/>
                <c:pt idx="0">
                  <c:v>16.12</c:v>
                </c:pt>
                <c:pt idx="1">
                  <c:v>19.02</c:v>
                </c:pt>
                <c:pt idx="2">
                  <c:v>16.850000000000001</c:v>
                </c:pt>
              </c:numCache>
            </c:numRef>
          </c:val>
          <c:extLst>
            <c:ext xmlns:c16="http://schemas.microsoft.com/office/drawing/2014/chart" uri="{C3380CC4-5D6E-409C-BE32-E72D297353CC}">
              <c16:uniqueId val="{00000004-B901-43EF-9BEE-309A0FFCA833}"/>
            </c:ext>
          </c:extLst>
        </c:ser>
        <c:dLbls>
          <c:showLegendKey val="0"/>
          <c:showVal val="0"/>
          <c:showCatName val="0"/>
          <c:showSerName val="0"/>
          <c:showPercent val="0"/>
          <c:showBubbleSize val="0"/>
        </c:dLbls>
        <c:gapWidth val="150"/>
        <c:shape val="box"/>
        <c:axId val="1612761215"/>
        <c:axId val="1"/>
        <c:axId val="0"/>
      </c:bar3DChart>
      <c:catAx>
        <c:axId val="1612761215"/>
        <c:scaling>
          <c:orientation val="minMax"/>
        </c:scaling>
        <c:delete val="0"/>
        <c:axPos val="b"/>
        <c:numFmt formatCode="General" sourceLinked="1"/>
        <c:majorTickMark val="out"/>
        <c:minorTickMark val="none"/>
        <c:tickLblPos val="low"/>
        <c:txPr>
          <a:bodyPr rot="0" vert="horz"/>
          <a:lstStyle/>
          <a:p>
            <a:pPr>
              <a:defRPr sz="900" b="1" i="0" u="none" strike="noStrike" baseline="0">
                <a:solidFill>
                  <a:srgbClr val="000000"/>
                </a:solidFill>
                <a:latin typeface="Calibri"/>
                <a:ea typeface="Calibri"/>
                <a:cs typeface="Calibri"/>
              </a:defRPr>
            </a:pPr>
            <a:endParaRPr lang="es-PE"/>
          </a:p>
        </c:txPr>
        <c:crossAx val="1"/>
        <c:crosses val="autoZero"/>
        <c:auto val="1"/>
        <c:lblAlgn val="ctr"/>
        <c:lblOffset val="400"/>
        <c:tickLblSkip val="1"/>
        <c:tickMarkSkip val="1"/>
        <c:noMultiLvlLbl val="0"/>
      </c:catAx>
      <c:valAx>
        <c:axId val="1"/>
        <c:scaling>
          <c:orientation val="minMax"/>
          <c:max val="21"/>
          <c:min val="6"/>
        </c:scaling>
        <c:delete val="0"/>
        <c:axPos val="l"/>
        <c:majorGridlines/>
        <c:title>
          <c:tx>
            <c:rich>
              <a:bodyPr/>
              <a:lstStyle/>
              <a:p>
                <a:pPr>
                  <a:defRPr sz="900" b="1" i="0" u="none" strike="noStrike" baseline="0">
                    <a:solidFill>
                      <a:srgbClr val="000000"/>
                    </a:solidFill>
                    <a:latin typeface="Calibri"/>
                    <a:ea typeface="Calibri"/>
                    <a:cs typeface="Calibri"/>
                  </a:defRPr>
                </a:pPr>
                <a:r>
                  <a:rPr lang="es-PE"/>
                  <a:t>ctm S/ / kW.h</a:t>
                </a:r>
              </a:p>
            </c:rich>
          </c:tx>
          <c:layout>
            <c:manualLayout>
              <c:xMode val="edge"/>
              <c:yMode val="edge"/>
              <c:x val="4.1528202757038786E-2"/>
              <c:y val="0.38440994248759658"/>
            </c:manualLayout>
          </c:layout>
          <c:overlay val="0"/>
          <c:spPr>
            <a:noFill/>
            <a:ln w="25400">
              <a:noFill/>
            </a:ln>
          </c:spPr>
        </c:title>
        <c:numFmt formatCode="0" sourceLinked="0"/>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s-PE"/>
          </a:p>
        </c:txPr>
        <c:crossAx val="1612761215"/>
        <c:crosses val="autoZero"/>
        <c:crossBetween val="between"/>
        <c:majorUnit val="1"/>
      </c:valAx>
      <c:spPr>
        <a:noFill/>
        <a:ln w="25400">
          <a:noFill/>
        </a:ln>
      </c:spPr>
    </c:plotArea>
    <c:plotVisOnly val="1"/>
    <c:dispBlanksAs val="gap"/>
    <c:showDLblsOverMax val="0"/>
  </c:chart>
  <c:txPr>
    <a:bodyPr/>
    <a:lstStyle/>
    <a:p>
      <a:pPr>
        <a:defRPr sz="900" b="0" i="0" u="none" strike="noStrike" baseline="0">
          <a:solidFill>
            <a:srgbClr val="000000"/>
          </a:solidFill>
          <a:latin typeface="Calibri"/>
          <a:ea typeface="Calibri"/>
          <a:cs typeface="Calibri"/>
        </a:defRPr>
      </a:pPr>
      <a:endParaRPr lang="es-PE"/>
    </a:p>
  </c:txPr>
  <c:printSettings>
    <c:headerFooter alignWithMargins="0"/>
    <c:pageMargins b="1" l="0.75000000000000044" r="0.75000000000000044" t="1" header="0" footer="0"/>
    <c:pageSetup paperSize="9" orientation="landscape"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PE"/>
              <a:t>Evolución de Precio Medio del Mercado Libre </a:t>
            </a:r>
          </a:p>
        </c:rich>
      </c:tx>
      <c:layout>
        <c:manualLayout>
          <c:xMode val="edge"/>
          <c:yMode val="edge"/>
          <c:x val="0.15789473684210525"/>
          <c:y val="3.4375074083481498E-2"/>
        </c:manualLayout>
      </c:layout>
      <c:overlay val="0"/>
      <c:spPr>
        <a:noFill/>
        <a:ln w="25400">
          <a:noFill/>
        </a:ln>
      </c:spPr>
    </c:title>
    <c:autoTitleDeleted val="0"/>
    <c:plotArea>
      <c:layout>
        <c:manualLayout>
          <c:layoutTarget val="inner"/>
          <c:xMode val="edge"/>
          <c:yMode val="edge"/>
          <c:x val="0.10019286675259435"/>
          <c:y val="0.21142857142857138"/>
          <c:w val="0.84007865200252196"/>
          <c:h val="0.52285714285714258"/>
        </c:manualLayout>
      </c:layout>
      <c:barChart>
        <c:barDir val="col"/>
        <c:grouping val="clustered"/>
        <c:varyColors val="0"/>
        <c:ser>
          <c:idx val="0"/>
          <c:order val="0"/>
          <c:tx>
            <c:strRef>
              <c:f>PMedio_NT!$C$44</c:f>
              <c:strCache>
                <c:ptCount val="1"/>
                <c:pt idx="0">
                  <c:v>Precio Medio del Mercado Libre</c:v>
                </c:pt>
              </c:strCache>
            </c:strRef>
          </c:tx>
          <c:invertIfNegative val="0"/>
          <c:dLbls>
            <c:spPr>
              <a:noFill/>
              <a:ln w="25400">
                <a:noFill/>
              </a:ln>
            </c:spPr>
            <c:txPr>
              <a:bodyPr wrap="square" lIns="38100" tIns="19050" rIns="38100" bIns="19050" anchor="ctr">
                <a:spAutoFit/>
              </a:bodyPr>
              <a:lstStyle/>
              <a:p>
                <a:pPr>
                  <a:defRPr sz="900" b="0" i="0" u="none" strike="noStrike" baseline="0">
                    <a:solidFill>
                      <a:srgbClr val="000000"/>
                    </a:solidFill>
                    <a:latin typeface="Calibri"/>
                    <a:ea typeface="Calibri"/>
                    <a:cs typeface="Calibri"/>
                  </a:defRPr>
                </a:pPr>
                <a:endParaRPr lang="es-PE"/>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PMedio_NT!$B$45:$B$50</c:f>
              <c:strCache>
                <c:ptCount val="6"/>
                <c:pt idx="0">
                  <c:v>May-21</c:v>
                </c:pt>
                <c:pt idx="1">
                  <c:v>Jun-21</c:v>
                </c:pt>
                <c:pt idx="2">
                  <c:v>Jul-21</c:v>
                </c:pt>
                <c:pt idx="3">
                  <c:v>Ago-21</c:v>
                </c:pt>
                <c:pt idx="4">
                  <c:v>Set-21</c:v>
                </c:pt>
                <c:pt idx="5">
                  <c:v>Oct-21</c:v>
                </c:pt>
              </c:strCache>
            </c:strRef>
          </c:cat>
          <c:val>
            <c:numRef>
              <c:f>PMedio_NT!$C$45:$C$50</c:f>
              <c:numCache>
                <c:formatCode>0.00</c:formatCode>
                <c:ptCount val="6"/>
                <c:pt idx="0">
                  <c:v>15.78890414870774</c:v>
                </c:pt>
                <c:pt idx="1">
                  <c:v>16.237296377460993</c:v>
                </c:pt>
                <c:pt idx="2">
                  <c:v>17.060759000000001</c:v>
                </c:pt>
                <c:pt idx="3">
                  <c:v>17.207803999999999</c:v>
                </c:pt>
                <c:pt idx="4">
                  <c:v>17.658193144018501</c:v>
                </c:pt>
                <c:pt idx="5">
                  <c:v>17.1933264386108</c:v>
                </c:pt>
              </c:numCache>
            </c:numRef>
          </c:val>
          <c:extLst>
            <c:ext xmlns:c16="http://schemas.microsoft.com/office/drawing/2014/chart" uri="{C3380CC4-5D6E-409C-BE32-E72D297353CC}">
              <c16:uniqueId val="{00000000-72A5-42B6-B3D2-C5422BA9851C}"/>
            </c:ext>
          </c:extLst>
        </c:ser>
        <c:dLbls>
          <c:showLegendKey val="0"/>
          <c:showVal val="0"/>
          <c:showCatName val="0"/>
          <c:showSerName val="0"/>
          <c:showPercent val="0"/>
          <c:showBubbleSize val="0"/>
        </c:dLbls>
        <c:gapWidth val="100"/>
        <c:axId val="1612772815"/>
        <c:axId val="1"/>
      </c:barChart>
      <c:lineChart>
        <c:grouping val="standard"/>
        <c:varyColors val="0"/>
        <c:ser>
          <c:idx val="1"/>
          <c:order val="1"/>
          <c:tx>
            <c:strRef>
              <c:f>PMedio_NT!$D$44</c:f>
              <c:strCache>
                <c:ptCount val="1"/>
                <c:pt idx="0">
                  <c:v>Precio Regulado en Barra Lima</c:v>
                </c:pt>
              </c:strCache>
            </c:strRef>
          </c:tx>
          <c:cat>
            <c:strRef>
              <c:f>PMedio_NT!$B$45:$B$50</c:f>
              <c:strCache>
                <c:ptCount val="6"/>
                <c:pt idx="0">
                  <c:v>May-21</c:v>
                </c:pt>
                <c:pt idx="1">
                  <c:v>Jun-21</c:v>
                </c:pt>
                <c:pt idx="2">
                  <c:v>Jul-21</c:v>
                </c:pt>
                <c:pt idx="3">
                  <c:v>Ago-21</c:v>
                </c:pt>
                <c:pt idx="4">
                  <c:v>Set-21</c:v>
                </c:pt>
                <c:pt idx="5">
                  <c:v>Oct-21</c:v>
                </c:pt>
              </c:strCache>
            </c:strRef>
          </c:cat>
          <c:val>
            <c:numRef>
              <c:f>PMedio_NT!$D$45:$D$50</c:f>
              <c:numCache>
                <c:formatCode>0.00</c:formatCode>
                <c:ptCount val="6"/>
                <c:pt idx="0">
                  <c:v>23.068543813107723</c:v>
                </c:pt>
                <c:pt idx="1">
                  <c:v>23.231065562775772</c:v>
                </c:pt>
                <c:pt idx="2">
                  <c:v>23.219592434405673</c:v>
                </c:pt>
                <c:pt idx="3">
                  <c:v>24.710166167631517</c:v>
                </c:pt>
                <c:pt idx="4">
                  <c:v>24.940478867166501</c:v>
                </c:pt>
                <c:pt idx="5">
                  <c:v>27.039968692619073</c:v>
                </c:pt>
              </c:numCache>
            </c:numRef>
          </c:val>
          <c:smooth val="0"/>
          <c:extLst>
            <c:ext xmlns:c16="http://schemas.microsoft.com/office/drawing/2014/chart" uri="{C3380CC4-5D6E-409C-BE32-E72D297353CC}">
              <c16:uniqueId val="{00000001-72A5-42B6-B3D2-C5422BA9851C}"/>
            </c:ext>
          </c:extLst>
        </c:ser>
        <c:dLbls>
          <c:showLegendKey val="0"/>
          <c:showVal val="0"/>
          <c:showCatName val="0"/>
          <c:showSerName val="0"/>
          <c:showPercent val="0"/>
          <c:showBubbleSize val="0"/>
        </c:dLbls>
        <c:marker val="1"/>
        <c:smooth val="0"/>
        <c:axId val="1612772815"/>
        <c:axId val="1"/>
      </c:lineChart>
      <c:catAx>
        <c:axId val="1612772815"/>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PE"/>
          </a:p>
        </c:txPr>
        <c:crossAx val="1"/>
        <c:crosses val="autoZero"/>
        <c:auto val="1"/>
        <c:lblAlgn val="ctr"/>
        <c:lblOffset val="300"/>
        <c:tickLblSkip val="1"/>
        <c:tickMarkSkip val="1"/>
        <c:noMultiLvlLbl val="0"/>
      </c:catAx>
      <c:valAx>
        <c:axId val="1"/>
        <c:scaling>
          <c:orientation val="minMax"/>
          <c:max val="30"/>
          <c:min val="0"/>
        </c:scaling>
        <c:delete val="0"/>
        <c:axPos val="l"/>
        <c:majorGridlines/>
        <c:title>
          <c:tx>
            <c:rich>
              <a:bodyPr/>
              <a:lstStyle/>
              <a:p>
                <a:pPr>
                  <a:defRPr sz="1050" b="1" i="0" u="none" strike="noStrike" baseline="0">
                    <a:solidFill>
                      <a:srgbClr val="000000"/>
                    </a:solidFill>
                    <a:latin typeface="Calibri"/>
                    <a:ea typeface="Calibri"/>
                    <a:cs typeface="Calibri"/>
                  </a:defRPr>
                </a:pPr>
                <a:r>
                  <a:rPr lang="es-PE"/>
                  <a:t>Ctm S/ / kW.h</a:t>
                </a:r>
              </a:p>
            </c:rich>
          </c:tx>
          <c:layout>
            <c:manualLayout>
              <c:xMode val="edge"/>
              <c:yMode val="edge"/>
              <c:x val="9.6337299942770311E-3"/>
              <c:y val="0.41428566590466515"/>
            </c:manualLayout>
          </c:layout>
          <c:overlay val="0"/>
          <c:spPr>
            <a:noFill/>
            <a:ln w="25400">
              <a:noFill/>
            </a:ln>
          </c:spPr>
        </c:title>
        <c:numFmt formatCode="0" sourceLinked="0"/>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s-PE"/>
          </a:p>
        </c:txPr>
        <c:crossAx val="1612772815"/>
        <c:crosses val="autoZero"/>
        <c:crossBetween val="between"/>
        <c:majorUnit val="2.5"/>
      </c:valAx>
    </c:plotArea>
    <c:legend>
      <c:legendPos val="r"/>
      <c:layout>
        <c:manualLayout>
          <c:xMode val="edge"/>
          <c:yMode val="edge"/>
          <c:x val="0.11090245298285081"/>
          <c:y val="0.90937498941664552"/>
          <c:w val="0.84774515027726793"/>
          <c:h val="6.5624587249174526E-2"/>
        </c:manualLayout>
      </c:layout>
      <c:overlay val="0"/>
      <c:txPr>
        <a:bodyPr/>
        <a:lstStyle/>
        <a:p>
          <a:pPr>
            <a:defRPr sz="800" b="0" i="0" u="none" strike="noStrike" baseline="0">
              <a:solidFill>
                <a:srgbClr val="000000"/>
              </a:solidFill>
              <a:latin typeface="Calibri"/>
              <a:ea typeface="Calibri"/>
              <a:cs typeface="Calibri"/>
            </a:defRPr>
          </a:pPr>
          <a:endParaRPr lang="es-PE"/>
        </a:p>
      </c:txPr>
    </c:legend>
    <c:plotVisOnly val="1"/>
    <c:dispBlanksAs val="gap"/>
    <c:showDLblsOverMax val="0"/>
  </c:chart>
  <c:txPr>
    <a:bodyPr/>
    <a:lstStyle/>
    <a:p>
      <a:pPr>
        <a:defRPr sz="900" b="0" i="0" u="none" strike="noStrike" baseline="0">
          <a:solidFill>
            <a:srgbClr val="000000"/>
          </a:solidFill>
          <a:latin typeface="Calibri"/>
          <a:ea typeface="Calibri"/>
          <a:cs typeface="Calibri"/>
        </a:defRPr>
      </a:pPr>
      <a:endParaRPr lang="es-PE"/>
    </a:p>
  </c:txPr>
  <c:printSettings>
    <c:headerFooter alignWithMargins="0"/>
    <c:pageMargins b="1" l="0.75000000000000044" r="0.750000000000000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s-PE"/>
              <a:t>Precio Medio por Nivel de Tensión y Tipo de Empresa Suministradora</a:t>
            </a:r>
          </a:p>
        </c:rich>
      </c:tx>
      <c:layout>
        <c:manualLayout>
          <c:xMode val="edge"/>
          <c:yMode val="edge"/>
          <c:x val="0.13675226929401227"/>
          <c:y val="3.1578552680914883E-2"/>
        </c:manualLayout>
      </c:layout>
      <c:overlay val="0"/>
      <c:spPr>
        <a:noFill/>
        <a:ln w="25400">
          <a:noFill/>
        </a:ln>
      </c:spPr>
    </c:title>
    <c:autoTitleDeleted val="0"/>
    <c:view3D>
      <c:rotX val="18"/>
      <c:hPercent val="35"/>
      <c:rotY val="44"/>
      <c:depthPercent val="100"/>
      <c:rAngAx val="1"/>
    </c:view3D>
    <c:floor>
      <c:thickness val="0"/>
    </c:floor>
    <c:sideWall>
      <c:thickness val="0"/>
    </c:sideWall>
    <c:backWall>
      <c:thickness val="0"/>
    </c:backWall>
    <c:plotArea>
      <c:layout>
        <c:manualLayout>
          <c:layoutTarget val="inner"/>
          <c:xMode val="edge"/>
          <c:yMode val="edge"/>
          <c:x val="8.0402141570714181E-2"/>
          <c:y val="0.11722501731765074"/>
          <c:w val="0.90954922651870496"/>
          <c:h val="0.57416335012726816"/>
        </c:manualLayout>
      </c:layout>
      <c:bar3DChart>
        <c:barDir val="col"/>
        <c:grouping val="stacked"/>
        <c:varyColors val="0"/>
        <c:ser>
          <c:idx val="0"/>
          <c:order val="0"/>
          <c:tx>
            <c:strRef>
              <c:f>PMedio_NT!$D$27</c:f>
              <c:strCache>
                <c:ptCount val="1"/>
                <c:pt idx="0">
                  <c:v>Precio Medio de Energía</c:v>
                </c:pt>
              </c:strCache>
            </c:strRef>
          </c:tx>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PMedio_NT!$B$28:$C$36</c:f>
              <c:multiLvlStrCache>
                <c:ptCount val="9"/>
                <c:lvl>
                  <c:pt idx="0">
                    <c:v>Generador</c:v>
                  </c:pt>
                  <c:pt idx="1">
                    <c:v>Distribuidor</c:v>
                  </c:pt>
                  <c:pt idx="2">
                    <c:v>Total </c:v>
                  </c:pt>
                  <c:pt idx="3">
                    <c:v>Generador</c:v>
                  </c:pt>
                  <c:pt idx="4">
                    <c:v>Distribuidor</c:v>
                  </c:pt>
                  <c:pt idx="5">
                    <c:v>Total </c:v>
                  </c:pt>
                  <c:pt idx="6">
                    <c:v>Generador</c:v>
                  </c:pt>
                  <c:pt idx="7">
                    <c:v>Distribuidor</c:v>
                  </c:pt>
                  <c:pt idx="8">
                    <c:v>Total </c:v>
                  </c:pt>
                </c:lvl>
                <c:lvl>
                  <c:pt idx="0">
                    <c:v>MT </c:v>
                  </c:pt>
                  <c:pt idx="1">
                    <c:v>MT </c:v>
                  </c:pt>
                  <c:pt idx="2">
                    <c:v>MT </c:v>
                  </c:pt>
                  <c:pt idx="3">
                    <c:v>AT </c:v>
                  </c:pt>
                  <c:pt idx="4">
                    <c:v>AT </c:v>
                  </c:pt>
                  <c:pt idx="5">
                    <c:v>AT </c:v>
                  </c:pt>
                  <c:pt idx="6">
                    <c:v>MAT</c:v>
                  </c:pt>
                  <c:pt idx="7">
                    <c:v>MAT</c:v>
                  </c:pt>
                  <c:pt idx="8">
                    <c:v>MAT</c:v>
                  </c:pt>
                </c:lvl>
              </c:multiLvlStrCache>
            </c:multiLvlStrRef>
          </c:cat>
          <c:val>
            <c:numRef>
              <c:f>PMedio_NT!$D$28:$D$36</c:f>
              <c:numCache>
                <c:formatCode>0.00</c:formatCode>
                <c:ptCount val="9"/>
                <c:pt idx="0">
                  <c:v>12.008317999999999</c:v>
                </c:pt>
                <c:pt idx="1">
                  <c:v>11.632173999999999</c:v>
                </c:pt>
                <c:pt idx="2">
                  <c:v>11.628071</c:v>
                </c:pt>
                <c:pt idx="3">
                  <c:v>14.912679000000001</c:v>
                </c:pt>
                <c:pt idx="4">
                  <c:v>13.020871</c:v>
                </c:pt>
                <c:pt idx="5">
                  <c:v>14.262385</c:v>
                </c:pt>
                <c:pt idx="6">
                  <c:v>13.154916</c:v>
                </c:pt>
                <c:pt idx="7">
                  <c:v>0</c:v>
                </c:pt>
                <c:pt idx="8">
                  <c:v>12.942377</c:v>
                </c:pt>
              </c:numCache>
            </c:numRef>
          </c:val>
          <c:extLst>
            <c:ext xmlns:c16="http://schemas.microsoft.com/office/drawing/2014/chart" uri="{C3380CC4-5D6E-409C-BE32-E72D297353CC}">
              <c16:uniqueId val="{00000000-32BF-4FC4-BD04-8A9FC03D5AF3}"/>
            </c:ext>
          </c:extLst>
        </c:ser>
        <c:ser>
          <c:idx val="1"/>
          <c:order val="1"/>
          <c:tx>
            <c:strRef>
              <c:f>PMedio_NT!$E$27</c:f>
              <c:strCache>
                <c:ptCount val="1"/>
                <c:pt idx="0">
                  <c:v>Precio Medio de Potencia</c:v>
                </c:pt>
              </c:strCache>
            </c:strRef>
          </c:tx>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PMedio_NT!$B$28:$C$36</c:f>
              <c:multiLvlStrCache>
                <c:ptCount val="9"/>
                <c:lvl>
                  <c:pt idx="0">
                    <c:v>Generador</c:v>
                  </c:pt>
                  <c:pt idx="1">
                    <c:v>Distribuidor</c:v>
                  </c:pt>
                  <c:pt idx="2">
                    <c:v>Total </c:v>
                  </c:pt>
                  <c:pt idx="3">
                    <c:v>Generador</c:v>
                  </c:pt>
                  <c:pt idx="4">
                    <c:v>Distribuidor</c:v>
                  </c:pt>
                  <c:pt idx="5">
                    <c:v>Total </c:v>
                  </c:pt>
                  <c:pt idx="6">
                    <c:v>Generador</c:v>
                  </c:pt>
                  <c:pt idx="7">
                    <c:v>Distribuidor</c:v>
                  </c:pt>
                  <c:pt idx="8">
                    <c:v>Total </c:v>
                  </c:pt>
                </c:lvl>
                <c:lvl>
                  <c:pt idx="0">
                    <c:v>MT </c:v>
                  </c:pt>
                  <c:pt idx="1">
                    <c:v>MT </c:v>
                  </c:pt>
                  <c:pt idx="2">
                    <c:v>MT </c:v>
                  </c:pt>
                  <c:pt idx="3">
                    <c:v>AT </c:v>
                  </c:pt>
                  <c:pt idx="4">
                    <c:v>AT </c:v>
                  </c:pt>
                  <c:pt idx="5">
                    <c:v>AT </c:v>
                  </c:pt>
                  <c:pt idx="6">
                    <c:v>MAT</c:v>
                  </c:pt>
                  <c:pt idx="7">
                    <c:v>MAT</c:v>
                  </c:pt>
                  <c:pt idx="8">
                    <c:v>MAT</c:v>
                  </c:pt>
                </c:lvl>
              </c:multiLvlStrCache>
            </c:multiLvlStrRef>
          </c:cat>
          <c:val>
            <c:numRef>
              <c:f>PMedio_NT!$E$28:$E$36</c:f>
              <c:numCache>
                <c:formatCode>0.00</c:formatCode>
                <c:ptCount val="9"/>
                <c:pt idx="0">
                  <c:v>4.5747070000000001</c:v>
                </c:pt>
                <c:pt idx="1">
                  <c:v>4.5804770000000001</c:v>
                </c:pt>
                <c:pt idx="2">
                  <c:v>4.4903000000000004</c:v>
                </c:pt>
                <c:pt idx="3">
                  <c:v>4.996842</c:v>
                </c:pt>
                <c:pt idx="4">
                  <c:v>4.2920870000000004</c:v>
                </c:pt>
                <c:pt idx="5">
                  <c:v>4.7619590000000001</c:v>
                </c:pt>
                <c:pt idx="6">
                  <c:v>4.0398509999999996</c:v>
                </c:pt>
                <c:pt idx="7">
                  <c:v>0</c:v>
                </c:pt>
                <c:pt idx="8">
                  <c:v>3.9085399999999999</c:v>
                </c:pt>
              </c:numCache>
            </c:numRef>
          </c:val>
          <c:extLst>
            <c:ext xmlns:c16="http://schemas.microsoft.com/office/drawing/2014/chart" uri="{C3380CC4-5D6E-409C-BE32-E72D297353CC}">
              <c16:uniqueId val="{00000001-32BF-4FC4-BD04-8A9FC03D5AF3}"/>
            </c:ext>
          </c:extLst>
        </c:ser>
        <c:dLbls>
          <c:showLegendKey val="0"/>
          <c:showVal val="0"/>
          <c:showCatName val="0"/>
          <c:showSerName val="0"/>
          <c:showPercent val="0"/>
          <c:showBubbleSize val="0"/>
        </c:dLbls>
        <c:gapWidth val="70"/>
        <c:shape val="box"/>
        <c:axId val="1612769615"/>
        <c:axId val="1"/>
        <c:axId val="0"/>
      </c:bar3DChart>
      <c:catAx>
        <c:axId val="1612769615"/>
        <c:scaling>
          <c:orientation val="minMax"/>
        </c:scaling>
        <c:delete val="0"/>
        <c:axPos val="b"/>
        <c:numFmt formatCode="General" sourceLinked="1"/>
        <c:majorTickMark val="out"/>
        <c:minorTickMark val="none"/>
        <c:tickLblPos val="low"/>
        <c:txPr>
          <a:bodyPr rot="-5400000" vert="horz"/>
          <a:lstStyle/>
          <a:p>
            <a:pPr>
              <a:defRPr sz="800" b="0" i="0" u="none" strike="noStrike" baseline="0">
                <a:solidFill>
                  <a:srgbClr val="000000"/>
                </a:solidFill>
                <a:latin typeface="Calibri"/>
                <a:ea typeface="Calibri"/>
                <a:cs typeface="Calibri"/>
              </a:defRPr>
            </a:pPr>
            <a:endParaRPr lang="es-PE"/>
          </a:p>
        </c:txPr>
        <c:crossAx val="1"/>
        <c:crosses val="autoZero"/>
        <c:auto val="1"/>
        <c:lblAlgn val="ctr"/>
        <c:lblOffset val="100"/>
        <c:tickLblSkip val="1"/>
        <c:tickMarkSkip val="1"/>
        <c:noMultiLvlLbl val="0"/>
      </c:catAx>
      <c:valAx>
        <c:axId val="1"/>
        <c:scaling>
          <c:orientation val="minMax"/>
          <c:max val="22"/>
          <c:min val="0"/>
        </c:scaling>
        <c:delete val="0"/>
        <c:axPos val="l"/>
        <c:majorGridlines/>
        <c:title>
          <c:tx>
            <c:rich>
              <a:bodyPr/>
              <a:lstStyle/>
              <a:p>
                <a:pPr>
                  <a:defRPr sz="900" b="1" i="0" u="none" strike="noStrike" baseline="0">
                    <a:solidFill>
                      <a:srgbClr val="000000"/>
                    </a:solidFill>
                    <a:latin typeface="Calibri"/>
                    <a:ea typeface="Calibri"/>
                    <a:cs typeface="Calibri"/>
                  </a:defRPr>
                </a:pPr>
                <a:r>
                  <a:rPr lang="es-PE"/>
                  <a:t>ctm S/ / kW.h</a:t>
                </a:r>
              </a:p>
            </c:rich>
          </c:tx>
          <c:layout>
            <c:manualLayout>
              <c:xMode val="edge"/>
              <c:yMode val="edge"/>
              <c:x val="8.3752434171535002E-3"/>
              <c:y val="0.33732095988001498"/>
            </c:manualLayout>
          </c:layout>
          <c:overlay val="0"/>
          <c:spPr>
            <a:noFill/>
            <a:ln w="25400">
              <a:noFill/>
            </a:ln>
          </c:spPr>
        </c:title>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PE"/>
          </a:p>
        </c:txPr>
        <c:crossAx val="1612769615"/>
        <c:crosses val="autoZero"/>
        <c:crossBetween val="between"/>
        <c:majorUnit val="2"/>
      </c:valAx>
      <c:spPr>
        <a:noFill/>
        <a:ln w="25400">
          <a:noFill/>
        </a:ln>
      </c:spPr>
    </c:plotArea>
    <c:legend>
      <c:legendPos val="r"/>
      <c:layout>
        <c:manualLayout>
          <c:xMode val="edge"/>
          <c:yMode val="edge"/>
          <c:x val="0.25982968597516143"/>
          <c:y val="0.93947381577302835"/>
          <c:w val="0.55384730558934803"/>
          <c:h val="5.2631546056742917E-2"/>
        </c:manualLayout>
      </c:layout>
      <c:overlay val="0"/>
      <c:txPr>
        <a:bodyPr/>
        <a:lstStyle/>
        <a:p>
          <a:pPr>
            <a:defRPr sz="800" b="0" i="0" u="none" strike="noStrike" baseline="0">
              <a:solidFill>
                <a:srgbClr val="000000"/>
              </a:solidFill>
              <a:latin typeface="Calibri"/>
              <a:ea typeface="Calibri"/>
              <a:cs typeface="Calibri"/>
            </a:defRPr>
          </a:pPr>
          <a:endParaRPr lang="es-PE"/>
        </a:p>
      </c:txPr>
    </c:legend>
    <c:plotVisOnly val="1"/>
    <c:dispBlanksAs val="gap"/>
    <c:showDLblsOverMax val="0"/>
  </c:chart>
  <c:txPr>
    <a:bodyPr/>
    <a:lstStyle/>
    <a:p>
      <a:pPr>
        <a:defRPr sz="800" b="0" i="0" u="none" strike="noStrike" baseline="0">
          <a:solidFill>
            <a:srgbClr val="000000"/>
          </a:solidFill>
          <a:latin typeface="Calibri"/>
          <a:ea typeface="Calibri"/>
          <a:cs typeface="Calibri"/>
        </a:defRPr>
      </a:pPr>
      <a:endParaRPr lang="es-PE"/>
    </a:p>
  </c:txPr>
  <c:printSettings>
    <c:headerFooter alignWithMargins="0"/>
    <c:pageMargins b="1" l="0.75000000000000044" r="0.75000000000000044" t="1" header="0" footer="0"/>
    <c:pageSetup paperSize="9" orientation="landscape" verticalDpi="120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s-PE"/>
              <a:t>Diagrama de Carga por Nivel de Tensión del 
22 de Octubre</a:t>
            </a:r>
            <a:r>
              <a:rPr lang="es-PE" baseline="0"/>
              <a:t> </a:t>
            </a:r>
            <a:r>
              <a:rPr lang="es-PE"/>
              <a:t>del 2021</a:t>
            </a:r>
          </a:p>
        </c:rich>
      </c:tx>
      <c:layout>
        <c:manualLayout>
          <c:xMode val="edge"/>
          <c:yMode val="edge"/>
          <c:x val="0.2164148215154568"/>
          <c:y val="8.0313808922279108E-3"/>
        </c:manualLayout>
      </c:layout>
      <c:overlay val="0"/>
      <c:spPr>
        <a:noFill/>
        <a:ln w="25400">
          <a:noFill/>
        </a:ln>
      </c:spPr>
    </c:title>
    <c:autoTitleDeleted val="0"/>
    <c:plotArea>
      <c:layout>
        <c:manualLayout>
          <c:layoutTarget val="inner"/>
          <c:xMode val="edge"/>
          <c:yMode val="edge"/>
          <c:x val="0.12103754913597375"/>
          <c:y val="0.18314800891974209"/>
          <c:w val="0.84438425265088635"/>
          <c:h val="0.63566014341773935"/>
        </c:manualLayout>
      </c:layout>
      <c:areaChart>
        <c:grouping val="stacked"/>
        <c:varyColors val="0"/>
        <c:ser>
          <c:idx val="0"/>
          <c:order val="0"/>
          <c:tx>
            <c:strRef>
              <c:f>Diagrama_NT!$D$1</c:f>
              <c:strCache>
                <c:ptCount val="1"/>
                <c:pt idx="0">
                  <c:v>MT</c:v>
                </c:pt>
              </c:strCache>
            </c:strRef>
          </c:tx>
          <c:cat>
            <c:strRef>
              <c:f>Diagrama_NT!$C$2:$C$97</c:f>
              <c:strCache>
                <c:ptCount val="96"/>
                <c:pt idx="0">
                  <c:v>00:15</c:v>
                </c:pt>
                <c:pt idx="1">
                  <c:v>00:30</c:v>
                </c:pt>
                <c:pt idx="2">
                  <c:v>00:45</c:v>
                </c:pt>
                <c:pt idx="3">
                  <c:v>01:00</c:v>
                </c:pt>
                <c:pt idx="4">
                  <c:v>01:15</c:v>
                </c:pt>
                <c:pt idx="5">
                  <c:v>01:30</c:v>
                </c:pt>
                <c:pt idx="6">
                  <c:v>01:45</c:v>
                </c:pt>
                <c:pt idx="7">
                  <c:v>02:00</c:v>
                </c:pt>
                <c:pt idx="8">
                  <c:v>02:15</c:v>
                </c:pt>
                <c:pt idx="9">
                  <c:v>02:30</c:v>
                </c:pt>
                <c:pt idx="10">
                  <c:v>02:45</c:v>
                </c:pt>
                <c:pt idx="11">
                  <c:v>03:00</c:v>
                </c:pt>
                <c:pt idx="12">
                  <c:v>03:15</c:v>
                </c:pt>
                <c:pt idx="13">
                  <c:v>03:30</c:v>
                </c:pt>
                <c:pt idx="14">
                  <c:v>03:45</c:v>
                </c:pt>
                <c:pt idx="15">
                  <c:v>04:00</c:v>
                </c:pt>
                <c:pt idx="16">
                  <c:v>04:15</c:v>
                </c:pt>
                <c:pt idx="17">
                  <c:v>04:30</c:v>
                </c:pt>
                <c:pt idx="18">
                  <c:v>04:45</c:v>
                </c:pt>
                <c:pt idx="19">
                  <c:v>05:00</c:v>
                </c:pt>
                <c:pt idx="20">
                  <c:v>05:15</c:v>
                </c:pt>
                <c:pt idx="21">
                  <c:v>05:30</c:v>
                </c:pt>
                <c:pt idx="22">
                  <c:v>05:45</c:v>
                </c:pt>
                <c:pt idx="23">
                  <c:v>06:00</c:v>
                </c:pt>
                <c:pt idx="24">
                  <c:v>06:15</c:v>
                </c:pt>
                <c:pt idx="25">
                  <c:v>06:30</c:v>
                </c:pt>
                <c:pt idx="26">
                  <c:v>06:45</c:v>
                </c:pt>
                <c:pt idx="27">
                  <c:v>07:00</c:v>
                </c:pt>
                <c:pt idx="28">
                  <c:v>07:15</c:v>
                </c:pt>
                <c:pt idx="29">
                  <c:v>07:30</c:v>
                </c:pt>
                <c:pt idx="30">
                  <c:v>07:45</c:v>
                </c:pt>
                <c:pt idx="31">
                  <c:v>08:00</c:v>
                </c:pt>
                <c:pt idx="32">
                  <c:v>08:15</c:v>
                </c:pt>
                <c:pt idx="33">
                  <c:v>08:30</c:v>
                </c:pt>
                <c:pt idx="34">
                  <c:v>08:45</c:v>
                </c:pt>
                <c:pt idx="35">
                  <c:v>09:00</c:v>
                </c:pt>
                <c:pt idx="36">
                  <c:v>09:15</c:v>
                </c:pt>
                <c:pt idx="37">
                  <c:v>09:30</c:v>
                </c:pt>
                <c:pt idx="38">
                  <c:v>09:45</c:v>
                </c:pt>
                <c:pt idx="39">
                  <c:v>10:00</c:v>
                </c:pt>
                <c:pt idx="40">
                  <c:v>10:15</c:v>
                </c:pt>
                <c:pt idx="41">
                  <c:v>10:30</c:v>
                </c:pt>
                <c:pt idx="42">
                  <c:v>10:45</c:v>
                </c:pt>
                <c:pt idx="43">
                  <c:v>11:00</c:v>
                </c:pt>
                <c:pt idx="44">
                  <c:v>11:15</c:v>
                </c:pt>
                <c:pt idx="45">
                  <c:v>11:30</c:v>
                </c:pt>
                <c:pt idx="46">
                  <c:v>11:45</c:v>
                </c:pt>
                <c:pt idx="47">
                  <c:v>12:00</c:v>
                </c:pt>
                <c:pt idx="48">
                  <c:v>12:15</c:v>
                </c:pt>
                <c:pt idx="49">
                  <c:v>12:30</c:v>
                </c:pt>
                <c:pt idx="50">
                  <c:v>12:45</c:v>
                </c:pt>
                <c:pt idx="51">
                  <c:v>13:00</c:v>
                </c:pt>
                <c:pt idx="52">
                  <c:v>13:15</c:v>
                </c:pt>
                <c:pt idx="53">
                  <c:v>13:30</c:v>
                </c:pt>
                <c:pt idx="54">
                  <c:v>13:45</c:v>
                </c:pt>
                <c:pt idx="55">
                  <c:v>14:00</c:v>
                </c:pt>
                <c:pt idx="56">
                  <c:v>14:15</c:v>
                </c:pt>
                <c:pt idx="57">
                  <c:v>14:30</c:v>
                </c:pt>
                <c:pt idx="58">
                  <c:v>14:45</c:v>
                </c:pt>
                <c:pt idx="59">
                  <c:v>15:00</c:v>
                </c:pt>
                <c:pt idx="60">
                  <c:v>15:15</c:v>
                </c:pt>
                <c:pt idx="61">
                  <c:v>15:30</c:v>
                </c:pt>
                <c:pt idx="62">
                  <c:v>15:45</c:v>
                </c:pt>
                <c:pt idx="63">
                  <c:v>16:00</c:v>
                </c:pt>
                <c:pt idx="64">
                  <c:v>16:15</c:v>
                </c:pt>
                <c:pt idx="65">
                  <c:v>16:30</c:v>
                </c:pt>
                <c:pt idx="66">
                  <c:v>16:45</c:v>
                </c:pt>
                <c:pt idx="67">
                  <c:v>17:00</c:v>
                </c:pt>
                <c:pt idx="68">
                  <c:v>17:15</c:v>
                </c:pt>
                <c:pt idx="69">
                  <c:v>17:30</c:v>
                </c:pt>
                <c:pt idx="70">
                  <c:v>17:45</c:v>
                </c:pt>
                <c:pt idx="71">
                  <c:v>18:00</c:v>
                </c:pt>
                <c:pt idx="72">
                  <c:v>18:15</c:v>
                </c:pt>
                <c:pt idx="73">
                  <c:v>18:30</c:v>
                </c:pt>
                <c:pt idx="74">
                  <c:v>18:45</c:v>
                </c:pt>
                <c:pt idx="75">
                  <c:v>19:00</c:v>
                </c:pt>
                <c:pt idx="76">
                  <c:v>19:15</c:v>
                </c:pt>
                <c:pt idx="77">
                  <c:v>19:30</c:v>
                </c:pt>
                <c:pt idx="78">
                  <c:v>19:45</c:v>
                </c:pt>
                <c:pt idx="79">
                  <c:v>20:00</c:v>
                </c:pt>
                <c:pt idx="80">
                  <c:v>20:15</c:v>
                </c:pt>
                <c:pt idx="81">
                  <c:v>20:30</c:v>
                </c:pt>
                <c:pt idx="82">
                  <c:v>20:45</c:v>
                </c:pt>
                <c:pt idx="83">
                  <c:v>21:00</c:v>
                </c:pt>
                <c:pt idx="84">
                  <c:v>21:15</c:v>
                </c:pt>
                <c:pt idx="85">
                  <c:v>21:30</c:v>
                </c:pt>
                <c:pt idx="86">
                  <c:v>21:45</c:v>
                </c:pt>
                <c:pt idx="87">
                  <c:v>22:00</c:v>
                </c:pt>
                <c:pt idx="88">
                  <c:v>22:15</c:v>
                </c:pt>
                <c:pt idx="89">
                  <c:v>22:30</c:v>
                </c:pt>
                <c:pt idx="90">
                  <c:v>22:45</c:v>
                </c:pt>
                <c:pt idx="91">
                  <c:v>23:00</c:v>
                </c:pt>
                <c:pt idx="92">
                  <c:v>23:15</c:v>
                </c:pt>
                <c:pt idx="93">
                  <c:v>23:30</c:v>
                </c:pt>
                <c:pt idx="94">
                  <c:v>23:45</c:v>
                </c:pt>
                <c:pt idx="95">
                  <c:v>00:00</c:v>
                </c:pt>
              </c:strCache>
            </c:strRef>
          </c:cat>
          <c:val>
            <c:numRef>
              <c:f>Diagrama_NT!$D$2:$D$97</c:f>
              <c:numCache>
                <c:formatCode>#,##0.0</c:formatCode>
                <c:ptCount val="96"/>
                <c:pt idx="0">
                  <c:v>1220.1664800000001</c:v>
                </c:pt>
                <c:pt idx="1">
                  <c:v>1200.497169</c:v>
                </c:pt>
                <c:pt idx="2">
                  <c:v>1213.2453599999999</c:v>
                </c:pt>
                <c:pt idx="3">
                  <c:v>1207.1365430000001</c:v>
                </c:pt>
                <c:pt idx="4">
                  <c:v>1203.2764279999999</c:v>
                </c:pt>
                <c:pt idx="5">
                  <c:v>1206.577573</c:v>
                </c:pt>
                <c:pt idx="6">
                  <c:v>1205.489941</c:v>
                </c:pt>
                <c:pt idx="7">
                  <c:v>1201.215279</c:v>
                </c:pt>
                <c:pt idx="8">
                  <c:v>1203.5554609999999</c:v>
                </c:pt>
                <c:pt idx="9">
                  <c:v>1193.116278</c:v>
                </c:pt>
                <c:pt idx="10">
                  <c:v>1192.053167</c:v>
                </c:pt>
                <c:pt idx="11">
                  <c:v>1197.56719</c:v>
                </c:pt>
                <c:pt idx="12">
                  <c:v>1188.023066</c:v>
                </c:pt>
                <c:pt idx="13">
                  <c:v>1200.076388</c:v>
                </c:pt>
                <c:pt idx="14">
                  <c:v>1188.636749</c:v>
                </c:pt>
                <c:pt idx="15">
                  <c:v>1188.8660930000001</c:v>
                </c:pt>
                <c:pt idx="16">
                  <c:v>1196.9953519999999</c:v>
                </c:pt>
                <c:pt idx="17">
                  <c:v>1209.0428919999999</c:v>
                </c:pt>
                <c:pt idx="18">
                  <c:v>1205.3059740000001</c:v>
                </c:pt>
                <c:pt idx="19">
                  <c:v>1202.0647739999999</c:v>
                </c:pt>
                <c:pt idx="20">
                  <c:v>1201.09086</c:v>
                </c:pt>
                <c:pt idx="21">
                  <c:v>1182.5054709999999</c:v>
                </c:pt>
                <c:pt idx="22">
                  <c:v>1181.0407769999999</c:v>
                </c:pt>
                <c:pt idx="23">
                  <c:v>1170.876968</c:v>
                </c:pt>
                <c:pt idx="24">
                  <c:v>1180.554028</c:v>
                </c:pt>
                <c:pt idx="25">
                  <c:v>1183.1947110000001</c:v>
                </c:pt>
                <c:pt idx="26">
                  <c:v>1187.7721770000001</c:v>
                </c:pt>
                <c:pt idx="27">
                  <c:v>1190.342519</c:v>
                </c:pt>
                <c:pt idx="28">
                  <c:v>1201.250135</c:v>
                </c:pt>
                <c:pt idx="29">
                  <c:v>1227.2972279999999</c:v>
                </c:pt>
                <c:pt idx="30">
                  <c:v>1254.61671</c:v>
                </c:pt>
                <c:pt idx="31">
                  <c:v>1262.4487280000001</c:v>
                </c:pt>
                <c:pt idx="32">
                  <c:v>1293.8511149999999</c:v>
                </c:pt>
                <c:pt idx="33">
                  <c:v>1320.5373460000001</c:v>
                </c:pt>
                <c:pt idx="34">
                  <c:v>1336.7139420000001</c:v>
                </c:pt>
                <c:pt idx="35">
                  <c:v>1348.4248930000001</c:v>
                </c:pt>
                <c:pt idx="36">
                  <c:v>1346.1534059999999</c:v>
                </c:pt>
                <c:pt idx="37">
                  <c:v>1359.7606370000001</c:v>
                </c:pt>
                <c:pt idx="38">
                  <c:v>1359.462632</c:v>
                </c:pt>
                <c:pt idx="39">
                  <c:v>1355.54891</c:v>
                </c:pt>
                <c:pt idx="40">
                  <c:v>1388.173869</c:v>
                </c:pt>
                <c:pt idx="41">
                  <c:v>1404.643959</c:v>
                </c:pt>
                <c:pt idx="42">
                  <c:v>1395.2116329999999</c:v>
                </c:pt>
                <c:pt idx="43">
                  <c:v>1415.5387780000001</c:v>
                </c:pt>
                <c:pt idx="44">
                  <c:v>1412.6434159999999</c:v>
                </c:pt>
                <c:pt idx="45">
                  <c:v>1414.354448</c:v>
                </c:pt>
                <c:pt idx="46">
                  <c:v>1414.6694279999999</c:v>
                </c:pt>
                <c:pt idx="47">
                  <c:v>1400.5850049999999</c:v>
                </c:pt>
                <c:pt idx="48">
                  <c:v>1394.2560470000001</c:v>
                </c:pt>
                <c:pt idx="49">
                  <c:v>1373.989771</c:v>
                </c:pt>
                <c:pt idx="50">
                  <c:v>1383.6084000000001</c:v>
                </c:pt>
                <c:pt idx="51">
                  <c:v>1380.184837</c:v>
                </c:pt>
                <c:pt idx="52">
                  <c:v>1387.21216</c:v>
                </c:pt>
                <c:pt idx="53">
                  <c:v>1392.221039</c:v>
                </c:pt>
                <c:pt idx="54">
                  <c:v>1389.415794</c:v>
                </c:pt>
                <c:pt idx="55">
                  <c:v>1406.329281</c:v>
                </c:pt>
                <c:pt idx="56">
                  <c:v>1416.012536</c:v>
                </c:pt>
                <c:pt idx="57">
                  <c:v>1413.0165480000001</c:v>
                </c:pt>
                <c:pt idx="58">
                  <c:v>1410.671182</c:v>
                </c:pt>
                <c:pt idx="59">
                  <c:v>1403.5098660000001</c:v>
                </c:pt>
                <c:pt idx="60">
                  <c:v>1400.917682</c:v>
                </c:pt>
                <c:pt idx="61">
                  <c:v>1388.0677250000001</c:v>
                </c:pt>
                <c:pt idx="62">
                  <c:v>1397.9767770000001</c:v>
                </c:pt>
                <c:pt idx="63">
                  <c:v>1377.979012</c:v>
                </c:pt>
                <c:pt idx="64">
                  <c:v>1377.5878789999999</c:v>
                </c:pt>
                <c:pt idx="65">
                  <c:v>1357.8628610000001</c:v>
                </c:pt>
                <c:pt idx="66">
                  <c:v>1362.302864</c:v>
                </c:pt>
                <c:pt idx="67">
                  <c:v>1340.743747</c:v>
                </c:pt>
                <c:pt idx="68">
                  <c:v>1332.9950060000001</c:v>
                </c:pt>
                <c:pt idx="69">
                  <c:v>1302.330594</c:v>
                </c:pt>
                <c:pt idx="70">
                  <c:v>1283.686686</c:v>
                </c:pt>
                <c:pt idx="71">
                  <c:v>1246.9610190000001</c:v>
                </c:pt>
                <c:pt idx="72">
                  <c:v>1206.2018860000001</c:v>
                </c:pt>
                <c:pt idx="73">
                  <c:v>1178.9805160000001</c:v>
                </c:pt>
                <c:pt idx="74">
                  <c:v>1159.749732</c:v>
                </c:pt>
                <c:pt idx="75">
                  <c:v>1146.0532720000001</c:v>
                </c:pt>
                <c:pt idx="76">
                  <c:v>1135.915512</c:v>
                </c:pt>
                <c:pt idx="77">
                  <c:v>1138.981147</c:v>
                </c:pt>
                <c:pt idx="78">
                  <c:v>1139.517331</c:v>
                </c:pt>
                <c:pt idx="79">
                  <c:v>1134.1179139999999</c:v>
                </c:pt>
                <c:pt idx="80">
                  <c:v>1141.6657990000001</c:v>
                </c:pt>
                <c:pt idx="81">
                  <c:v>1155.351617</c:v>
                </c:pt>
                <c:pt idx="82">
                  <c:v>1162.3465839999999</c:v>
                </c:pt>
                <c:pt idx="83">
                  <c:v>1164.274422</c:v>
                </c:pt>
                <c:pt idx="84">
                  <c:v>1191.1081340000001</c:v>
                </c:pt>
                <c:pt idx="85">
                  <c:v>1188.635219</c:v>
                </c:pt>
                <c:pt idx="86">
                  <c:v>1206.0302790000001</c:v>
                </c:pt>
                <c:pt idx="87">
                  <c:v>1193.8592630000001</c:v>
                </c:pt>
                <c:pt idx="88">
                  <c:v>1193.780301</c:v>
                </c:pt>
                <c:pt idx="89">
                  <c:v>1197.3979879999999</c:v>
                </c:pt>
                <c:pt idx="90">
                  <c:v>1184.5781440000001</c:v>
                </c:pt>
                <c:pt idx="91">
                  <c:v>1183.41965</c:v>
                </c:pt>
                <c:pt idx="92">
                  <c:v>1174.113368</c:v>
                </c:pt>
                <c:pt idx="93">
                  <c:v>1196.1444980000001</c:v>
                </c:pt>
                <c:pt idx="94">
                  <c:v>1198.7001969999999</c:v>
                </c:pt>
                <c:pt idx="95">
                  <c:v>1194.8111590000001</c:v>
                </c:pt>
              </c:numCache>
            </c:numRef>
          </c:val>
          <c:extLst>
            <c:ext xmlns:c16="http://schemas.microsoft.com/office/drawing/2014/chart" uri="{C3380CC4-5D6E-409C-BE32-E72D297353CC}">
              <c16:uniqueId val="{00000000-2B1D-4A32-B2EB-B7A9F603659E}"/>
            </c:ext>
          </c:extLst>
        </c:ser>
        <c:ser>
          <c:idx val="1"/>
          <c:order val="1"/>
          <c:tx>
            <c:strRef>
              <c:f>Diagrama_NT!$E$1</c:f>
              <c:strCache>
                <c:ptCount val="1"/>
                <c:pt idx="0">
                  <c:v>AT</c:v>
                </c:pt>
              </c:strCache>
            </c:strRef>
          </c:tx>
          <c:cat>
            <c:strRef>
              <c:f>Diagrama_NT!$C$2:$C$97</c:f>
              <c:strCache>
                <c:ptCount val="96"/>
                <c:pt idx="0">
                  <c:v>00:15</c:v>
                </c:pt>
                <c:pt idx="1">
                  <c:v>00:30</c:v>
                </c:pt>
                <c:pt idx="2">
                  <c:v>00:45</c:v>
                </c:pt>
                <c:pt idx="3">
                  <c:v>01:00</c:v>
                </c:pt>
                <c:pt idx="4">
                  <c:v>01:15</c:v>
                </c:pt>
                <c:pt idx="5">
                  <c:v>01:30</c:v>
                </c:pt>
                <c:pt idx="6">
                  <c:v>01:45</c:v>
                </c:pt>
                <c:pt idx="7">
                  <c:v>02:00</c:v>
                </c:pt>
                <c:pt idx="8">
                  <c:v>02:15</c:v>
                </c:pt>
                <c:pt idx="9">
                  <c:v>02:30</c:v>
                </c:pt>
                <c:pt idx="10">
                  <c:v>02:45</c:v>
                </c:pt>
                <c:pt idx="11">
                  <c:v>03:00</c:v>
                </c:pt>
                <c:pt idx="12">
                  <c:v>03:15</c:v>
                </c:pt>
                <c:pt idx="13">
                  <c:v>03:30</c:v>
                </c:pt>
                <c:pt idx="14">
                  <c:v>03:45</c:v>
                </c:pt>
                <c:pt idx="15">
                  <c:v>04:00</c:v>
                </c:pt>
                <c:pt idx="16">
                  <c:v>04:15</c:v>
                </c:pt>
                <c:pt idx="17">
                  <c:v>04:30</c:v>
                </c:pt>
                <c:pt idx="18">
                  <c:v>04:45</c:v>
                </c:pt>
                <c:pt idx="19">
                  <c:v>05:00</c:v>
                </c:pt>
                <c:pt idx="20">
                  <c:v>05:15</c:v>
                </c:pt>
                <c:pt idx="21">
                  <c:v>05:30</c:v>
                </c:pt>
                <c:pt idx="22">
                  <c:v>05:45</c:v>
                </c:pt>
                <c:pt idx="23">
                  <c:v>06:00</c:v>
                </c:pt>
                <c:pt idx="24">
                  <c:v>06:15</c:v>
                </c:pt>
                <c:pt idx="25">
                  <c:v>06:30</c:v>
                </c:pt>
                <c:pt idx="26">
                  <c:v>06:45</c:v>
                </c:pt>
                <c:pt idx="27">
                  <c:v>07:00</c:v>
                </c:pt>
                <c:pt idx="28">
                  <c:v>07:15</c:v>
                </c:pt>
                <c:pt idx="29">
                  <c:v>07:30</c:v>
                </c:pt>
                <c:pt idx="30">
                  <c:v>07:45</c:v>
                </c:pt>
                <c:pt idx="31">
                  <c:v>08:00</c:v>
                </c:pt>
                <c:pt idx="32">
                  <c:v>08:15</c:v>
                </c:pt>
                <c:pt idx="33">
                  <c:v>08:30</c:v>
                </c:pt>
                <c:pt idx="34">
                  <c:v>08:45</c:v>
                </c:pt>
                <c:pt idx="35">
                  <c:v>09:00</c:v>
                </c:pt>
                <c:pt idx="36">
                  <c:v>09:15</c:v>
                </c:pt>
                <c:pt idx="37">
                  <c:v>09:30</c:v>
                </c:pt>
                <c:pt idx="38">
                  <c:v>09:45</c:v>
                </c:pt>
                <c:pt idx="39">
                  <c:v>10:00</c:v>
                </c:pt>
                <c:pt idx="40">
                  <c:v>10:15</c:v>
                </c:pt>
                <c:pt idx="41">
                  <c:v>10:30</c:v>
                </c:pt>
                <c:pt idx="42">
                  <c:v>10:45</c:v>
                </c:pt>
                <c:pt idx="43">
                  <c:v>11:00</c:v>
                </c:pt>
                <c:pt idx="44">
                  <c:v>11:15</c:v>
                </c:pt>
                <c:pt idx="45">
                  <c:v>11:30</c:v>
                </c:pt>
                <c:pt idx="46">
                  <c:v>11:45</c:v>
                </c:pt>
                <c:pt idx="47">
                  <c:v>12:00</c:v>
                </c:pt>
                <c:pt idx="48">
                  <c:v>12:15</c:v>
                </c:pt>
                <c:pt idx="49">
                  <c:v>12:30</c:v>
                </c:pt>
                <c:pt idx="50">
                  <c:v>12:45</c:v>
                </c:pt>
                <c:pt idx="51">
                  <c:v>13:00</c:v>
                </c:pt>
                <c:pt idx="52">
                  <c:v>13:15</c:v>
                </c:pt>
                <c:pt idx="53">
                  <c:v>13:30</c:v>
                </c:pt>
                <c:pt idx="54">
                  <c:v>13:45</c:v>
                </c:pt>
                <c:pt idx="55">
                  <c:v>14:00</c:v>
                </c:pt>
                <c:pt idx="56">
                  <c:v>14:15</c:v>
                </c:pt>
                <c:pt idx="57">
                  <c:v>14:30</c:v>
                </c:pt>
                <c:pt idx="58">
                  <c:v>14:45</c:v>
                </c:pt>
                <c:pt idx="59">
                  <c:v>15:00</c:v>
                </c:pt>
                <c:pt idx="60">
                  <c:v>15:15</c:v>
                </c:pt>
                <c:pt idx="61">
                  <c:v>15:30</c:v>
                </c:pt>
                <c:pt idx="62">
                  <c:v>15:45</c:v>
                </c:pt>
                <c:pt idx="63">
                  <c:v>16:00</c:v>
                </c:pt>
                <c:pt idx="64">
                  <c:v>16:15</c:v>
                </c:pt>
                <c:pt idx="65">
                  <c:v>16:30</c:v>
                </c:pt>
                <c:pt idx="66">
                  <c:v>16:45</c:v>
                </c:pt>
                <c:pt idx="67">
                  <c:v>17:00</c:v>
                </c:pt>
                <c:pt idx="68">
                  <c:v>17:15</c:v>
                </c:pt>
                <c:pt idx="69">
                  <c:v>17:30</c:v>
                </c:pt>
                <c:pt idx="70">
                  <c:v>17:45</c:v>
                </c:pt>
                <c:pt idx="71">
                  <c:v>18:00</c:v>
                </c:pt>
                <c:pt idx="72">
                  <c:v>18:15</c:v>
                </c:pt>
                <c:pt idx="73">
                  <c:v>18:30</c:v>
                </c:pt>
                <c:pt idx="74">
                  <c:v>18:45</c:v>
                </c:pt>
                <c:pt idx="75">
                  <c:v>19:00</c:v>
                </c:pt>
                <c:pt idx="76">
                  <c:v>19:15</c:v>
                </c:pt>
                <c:pt idx="77">
                  <c:v>19:30</c:v>
                </c:pt>
                <c:pt idx="78">
                  <c:v>19:45</c:v>
                </c:pt>
                <c:pt idx="79">
                  <c:v>20:00</c:v>
                </c:pt>
                <c:pt idx="80">
                  <c:v>20:15</c:v>
                </c:pt>
                <c:pt idx="81">
                  <c:v>20:30</c:v>
                </c:pt>
                <c:pt idx="82">
                  <c:v>20:45</c:v>
                </c:pt>
                <c:pt idx="83">
                  <c:v>21:00</c:v>
                </c:pt>
                <c:pt idx="84">
                  <c:v>21:15</c:v>
                </c:pt>
                <c:pt idx="85">
                  <c:v>21:30</c:v>
                </c:pt>
                <c:pt idx="86">
                  <c:v>21:45</c:v>
                </c:pt>
                <c:pt idx="87">
                  <c:v>22:00</c:v>
                </c:pt>
                <c:pt idx="88">
                  <c:v>22:15</c:v>
                </c:pt>
                <c:pt idx="89">
                  <c:v>22:30</c:v>
                </c:pt>
                <c:pt idx="90">
                  <c:v>22:45</c:v>
                </c:pt>
                <c:pt idx="91">
                  <c:v>23:00</c:v>
                </c:pt>
                <c:pt idx="92">
                  <c:v>23:15</c:v>
                </c:pt>
                <c:pt idx="93">
                  <c:v>23:30</c:v>
                </c:pt>
                <c:pt idx="94">
                  <c:v>23:45</c:v>
                </c:pt>
                <c:pt idx="95">
                  <c:v>00:00</c:v>
                </c:pt>
              </c:strCache>
            </c:strRef>
          </c:cat>
          <c:val>
            <c:numRef>
              <c:f>Diagrama_NT!$E$2:$E$97</c:f>
              <c:numCache>
                <c:formatCode>#,##0.0</c:formatCode>
                <c:ptCount val="96"/>
                <c:pt idx="0">
                  <c:v>1014.725015</c:v>
                </c:pt>
                <c:pt idx="1">
                  <c:v>1021.08816</c:v>
                </c:pt>
                <c:pt idx="2">
                  <c:v>1020.68021</c:v>
                </c:pt>
                <c:pt idx="3">
                  <c:v>1023.46015</c:v>
                </c:pt>
                <c:pt idx="4">
                  <c:v>1026.370625</c:v>
                </c:pt>
                <c:pt idx="5">
                  <c:v>1019.5994030000001</c:v>
                </c:pt>
                <c:pt idx="6">
                  <c:v>1027.4062120000001</c:v>
                </c:pt>
                <c:pt idx="7">
                  <c:v>1017.7380000000001</c:v>
                </c:pt>
                <c:pt idx="8">
                  <c:v>1011.459955</c:v>
                </c:pt>
                <c:pt idx="9">
                  <c:v>1009.571498</c:v>
                </c:pt>
                <c:pt idx="10">
                  <c:v>1017.890814</c:v>
                </c:pt>
                <c:pt idx="11">
                  <c:v>1021.761717</c:v>
                </c:pt>
                <c:pt idx="12">
                  <c:v>1015.898372</c:v>
                </c:pt>
                <c:pt idx="13">
                  <c:v>1014.687258</c:v>
                </c:pt>
                <c:pt idx="14">
                  <c:v>1018.265596</c:v>
                </c:pt>
                <c:pt idx="15">
                  <c:v>1021.637688</c:v>
                </c:pt>
                <c:pt idx="16">
                  <c:v>1028.794202</c:v>
                </c:pt>
                <c:pt idx="17">
                  <c:v>1024.0010130000001</c:v>
                </c:pt>
                <c:pt idx="18">
                  <c:v>1023.076146</c:v>
                </c:pt>
                <c:pt idx="19">
                  <c:v>1024.48038</c:v>
                </c:pt>
                <c:pt idx="20">
                  <c:v>1032.12149</c:v>
                </c:pt>
                <c:pt idx="21">
                  <c:v>1033.9021540000001</c:v>
                </c:pt>
                <c:pt idx="22">
                  <c:v>1031.6389939999999</c:v>
                </c:pt>
                <c:pt idx="23">
                  <c:v>1028.8616099999999</c:v>
                </c:pt>
                <c:pt idx="24">
                  <c:v>1018.317614</c:v>
                </c:pt>
                <c:pt idx="25">
                  <c:v>1006.622535</c:v>
                </c:pt>
                <c:pt idx="26">
                  <c:v>992.92662399999995</c:v>
                </c:pt>
                <c:pt idx="27">
                  <c:v>980.62076300000001</c:v>
                </c:pt>
                <c:pt idx="28">
                  <c:v>983.759139</c:v>
                </c:pt>
                <c:pt idx="29">
                  <c:v>992.82981700000005</c:v>
                </c:pt>
                <c:pt idx="30">
                  <c:v>993.55931499999997</c:v>
                </c:pt>
                <c:pt idx="31">
                  <c:v>988.51835100000005</c:v>
                </c:pt>
                <c:pt idx="32">
                  <c:v>994.21562700000004</c:v>
                </c:pt>
                <c:pt idx="33">
                  <c:v>1004.857876</c:v>
                </c:pt>
                <c:pt idx="34">
                  <c:v>1006.987023</c:v>
                </c:pt>
                <c:pt idx="35">
                  <c:v>1002.012488</c:v>
                </c:pt>
                <c:pt idx="36">
                  <c:v>982.66837099999998</c:v>
                </c:pt>
                <c:pt idx="37">
                  <c:v>983.35216400000002</c:v>
                </c:pt>
                <c:pt idx="38">
                  <c:v>984.32621099999994</c:v>
                </c:pt>
                <c:pt idx="39">
                  <c:v>991.14156400000002</c:v>
                </c:pt>
                <c:pt idx="40">
                  <c:v>1007.708333</c:v>
                </c:pt>
                <c:pt idx="41">
                  <c:v>1007.839597</c:v>
                </c:pt>
                <c:pt idx="42">
                  <c:v>1015.236716</c:v>
                </c:pt>
                <c:pt idx="43">
                  <c:v>1011.815732</c:v>
                </c:pt>
                <c:pt idx="44">
                  <c:v>999.23153200000002</c:v>
                </c:pt>
                <c:pt idx="45">
                  <c:v>993.05611099999999</c:v>
                </c:pt>
                <c:pt idx="46">
                  <c:v>1007.254999</c:v>
                </c:pt>
                <c:pt idx="47">
                  <c:v>1006.083622</c:v>
                </c:pt>
                <c:pt idx="48">
                  <c:v>997.50557800000001</c:v>
                </c:pt>
                <c:pt idx="49">
                  <c:v>987.26920500000006</c:v>
                </c:pt>
                <c:pt idx="50">
                  <c:v>980.63623700000005</c:v>
                </c:pt>
                <c:pt idx="51">
                  <c:v>976.55800699999998</c:v>
                </c:pt>
                <c:pt idx="52">
                  <c:v>971.98627799999997</c:v>
                </c:pt>
                <c:pt idx="53">
                  <c:v>968.46177299999999</c:v>
                </c:pt>
                <c:pt idx="54">
                  <c:v>974.45542</c:v>
                </c:pt>
                <c:pt idx="55">
                  <c:v>982.314798</c:v>
                </c:pt>
                <c:pt idx="56">
                  <c:v>979.53074100000003</c:v>
                </c:pt>
                <c:pt idx="57">
                  <c:v>985.42225399999995</c:v>
                </c:pt>
                <c:pt idx="58">
                  <c:v>976.13866399999995</c:v>
                </c:pt>
                <c:pt idx="59">
                  <c:v>967.24814700000002</c:v>
                </c:pt>
                <c:pt idx="60">
                  <c:v>972.255494</c:v>
                </c:pt>
                <c:pt idx="61">
                  <c:v>973.91890699999999</c:v>
                </c:pt>
                <c:pt idx="62">
                  <c:v>984.03296799999998</c:v>
                </c:pt>
                <c:pt idx="63">
                  <c:v>991.71301400000004</c:v>
                </c:pt>
                <c:pt idx="64">
                  <c:v>993.38080400000001</c:v>
                </c:pt>
                <c:pt idx="65">
                  <c:v>995.21033399999999</c:v>
                </c:pt>
                <c:pt idx="66">
                  <c:v>987.92362500000002</c:v>
                </c:pt>
                <c:pt idx="67">
                  <c:v>976.00118999999995</c:v>
                </c:pt>
                <c:pt idx="68">
                  <c:v>973.16509199999996</c:v>
                </c:pt>
                <c:pt idx="69">
                  <c:v>973.33743500000003</c:v>
                </c:pt>
                <c:pt idx="70">
                  <c:v>958.12363600000003</c:v>
                </c:pt>
                <c:pt idx="71">
                  <c:v>910.98341100000005</c:v>
                </c:pt>
                <c:pt idx="72">
                  <c:v>882.42566899999997</c:v>
                </c:pt>
                <c:pt idx="73">
                  <c:v>866.04365399999995</c:v>
                </c:pt>
                <c:pt idx="74">
                  <c:v>854.01872600000002</c:v>
                </c:pt>
                <c:pt idx="75">
                  <c:v>843.91237799999999</c:v>
                </c:pt>
                <c:pt idx="76">
                  <c:v>846.23348299999998</c:v>
                </c:pt>
                <c:pt idx="77">
                  <c:v>841.773099</c:v>
                </c:pt>
                <c:pt idx="78">
                  <c:v>837.39501399999995</c:v>
                </c:pt>
                <c:pt idx="79">
                  <c:v>845.00963300000001</c:v>
                </c:pt>
                <c:pt idx="80">
                  <c:v>856.02373899999998</c:v>
                </c:pt>
                <c:pt idx="81">
                  <c:v>865.93347200000005</c:v>
                </c:pt>
                <c:pt idx="82">
                  <c:v>867.87741400000004</c:v>
                </c:pt>
                <c:pt idx="83">
                  <c:v>878.24727900000005</c:v>
                </c:pt>
                <c:pt idx="84">
                  <c:v>879.13674200000003</c:v>
                </c:pt>
                <c:pt idx="85">
                  <c:v>913.18578100000002</c:v>
                </c:pt>
                <c:pt idx="86">
                  <c:v>995.71552999999994</c:v>
                </c:pt>
                <c:pt idx="87">
                  <c:v>1011.638879</c:v>
                </c:pt>
                <c:pt idx="88">
                  <c:v>1039.8550540000001</c:v>
                </c:pt>
                <c:pt idx="89">
                  <c:v>1072.938451</c:v>
                </c:pt>
                <c:pt idx="90">
                  <c:v>1073.7321469999999</c:v>
                </c:pt>
                <c:pt idx="91">
                  <c:v>1079.2334209999999</c:v>
                </c:pt>
                <c:pt idx="92">
                  <c:v>960.10114399999998</c:v>
                </c:pt>
                <c:pt idx="93">
                  <c:v>976.58626600000002</c:v>
                </c:pt>
                <c:pt idx="94">
                  <c:v>995.38934099999994</c:v>
                </c:pt>
                <c:pt idx="95">
                  <c:v>1010.196759</c:v>
                </c:pt>
              </c:numCache>
            </c:numRef>
          </c:val>
          <c:extLst>
            <c:ext xmlns:c16="http://schemas.microsoft.com/office/drawing/2014/chart" uri="{C3380CC4-5D6E-409C-BE32-E72D297353CC}">
              <c16:uniqueId val="{00000001-2B1D-4A32-B2EB-B7A9F603659E}"/>
            </c:ext>
          </c:extLst>
        </c:ser>
        <c:ser>
          <c:idx val="2"/>
          <c:order val="2"/>
          <c:tx>
            <c:strRef>
              <c:f>Diagrama_NT!$F$1</c:f>
              <c:strCache>
                <c:ptCount val="1"/>
                <c:pt idx="0">
                  <c:v>MAT</c:v>
                </c:pt>
              </c:strCache>
            </c:strRef>
          </c:tx>
          <c:cat>
            <c:strRef>
              <c:f>Diagrama_NT!$C$2:$C$97</c:f>
              <c:strCache>
                <c:ptCount val="96"/>
                <c:pt idx="0">
                  <c:v>00:15</c:v>
                </c:pt>
                <c:pt idx="1">
                  <c:v>00:30</c:v>
                </c:pt>
                <c:pt idx="2">
                  <c:v>00:45</c:v>
                </c:pt>
                <c:pt idx="3">
                  <c:v>01:00</c:v>
                </c:pt>
                <c:pt idx="4">
                  <c:v>01:15</c:v>
                </c:pt>
                <c:pt idx="5">
                  <c:v>01:30</c:v>
                </c:pt>
                <c:pt idx="6">
                  <c:v>01:45</c:v>
                </c:pt>
                <c:pt idx="7">
                  <c:v>02:00</c:v>
                </c:pt>
                <c:pt idx="8">
                  <c:v>02:15</c:v>
                </c:pt>
                <c:pt idx="9">
                  <c:v>02:30</c:v>
                </c:pt>
                <c:pt idx="10">
                  <c:v>02:45</c:v>
                </c:pt>
                <c:pt idx="11">
                  <c:v>03:00</c:v>
                </c:pt>
                <c:pt idx="12">
                  <c:v>03:15</c:v>
                </c:pt>
                <c:pt idx="13">
                  <c:v>03:30</c:v>
                </c:pt>
                <c:pt idx="14">
                  <c:v>03:45</c:v>
                </c:pt>
                <c:pt idx="15">
                  <c:v>04:00</c:v>
                </c:pt>
                <c:pt idx="16">
                  <c:v>04:15</c:v>
                </c:pt>
                <c:pt idx="17">
                  <c:v>04:30</c:v>
                </c:pt>
                <c:pt idx="18">
                  <c:v>04:45</c:v>
                </c:pt>
                <c:pt idx="19">
                  <c:v>05:00</c:v>
                </c:pt>
                <c:pt idx="20">
                  <c:v>05:15</c:v>
                </c:pt>
                <c:pt idx="21">
                  <c:v>05:30</c:v>
                </c:pt>
                <c:pt idx="22">
                  <c:v>05:45</c:v>
                </c:pt>
                <c:pt idx="23">
                  <c:v>06:00</c:v>
                </c:pt>
                <c:pt idx="24">
                  <c:v>06:15</c:v>
                </c:pt>
                <c:pt idx="25">
                  <c:v>06:30</c:v>
                </c:pt>
                <c:pt idx="26">
                  <c:v>06:45</c:v>
                </c:pt>
                <c:pt idx="27">
                  <c:v>07:00</c:v>
                </c:pt>
                <c:pt idx="28">
                  <c:v>07:15</c:v>
                </c:pt>
                <c:pt idx="29">
                  <c:v>07:30</c:v>
                </c:pt>
                <c:pt idx="30">
                  <c:v>07:45</c:v>
                </c:pt>
                <c:pt idx="31">
                  <c:v>08:00</c:v>
                </c:pt>
                <c:pt idx="32">
                  <c:v>08:15</c:v>
                </c:pt>
                <c:pt idx="33">
                  <c:v>08:30</c:v>
                </c:pt>
                <c:pt idx="34">
                  <c:v>08:45</c:v>
                </c:pt>
                <c:pt idx="35">
                  <c:v>09:00</c:v>
                </c:pt>
                <c:pt idx="36">
                  <c:v>09:15</c:v>
                </c:pt>
                <c:pt idx="37">
                  <c:v>09:30</c:v>
                </c:pt>
                <c:pt idx="38">
                  <c:v>09:45</c:v>
                </c:pt>
                <c:pt idx="39">
                  <c:v>10:00</c:v>
                </c:pt>
                <c:pt idx="40">
                  <c:v>10:15</c:v>
                </c:pt>
                <c:pt idx="41">
                  <c:v>10:30</c:v>
                </c:pt>
                <c:pt idx="42">
                  <c:v>10:45</c:v>
                </c:pt>
                <c:pt idx="43">
                  <c:v>11:00</c:v>
                </c:pt>
                <c:pt idx="44">
                  <c:v>11:15</c:v>
                </c:pt>
                <c:pt idx="45">
                  <c:v>11:30</c:v>
                </c:pt>
                <c:pt idx="46">
                  <c:v>11:45</c:v>
                </c:pt>
                <c:pt idx="47">
                  <c:v>12:00</c:v>
                </c:pt>
                <c:pt idx="48">
                  <c:v>12:15</c:v>
                </c:pt>
                <c:pt idx="49">
                  <c:v>12:30</c:v>
                </c:pt>
                <c:pt idx="50">
                  <c:v>12:45</c:v>
                </c:pt>
                <c:pt idx="51">
                  <c:v>13:00</c:v>
                </c:pt>
                <c:pt idx="52">
                  <c:v>13:15</c:v>
                </c:pt>
                <c:pt idx="53">
                  <c:v>13:30</c:v>
                </c:pt>
                <c:pt idx="54">
                  <c:v>13:45</c:v>
                </c:pt>
                <c:pt idx="55">
                  <c:v>14:00</c:v>
                </c:pt>
                <c:pt idx="56">
                  <c:v>14:15</c:v>
                </c:pt>
                <c:pt idx="57">
                  <c:v>14:30</c:v>
                </c:pt>
                <c:pt idx="58">
                  <c:v>14:45</c:v>
                </c:pt>
                <c:pt idx="59">
                  <c:v>15:00</c:v>
                </c:pt>
                <c:pt idx="60">
                  <c:v>15:15</c:v>
                </c:pt>
                <c:pt idx="61">
                  <c:v>15:30</c:v>
                </c:pt>
                <c:pt idx="62">
                  <c:v>15:45</c:v>
                </c:pt>
                <c:pt idx="63">
                  <c:v>16:00</c:v>
                </c:pt>
                <c:pt idx="64">
                  <c:v>16:15</c:v>
                </c:pt>
                <c:pt idx="65">
                  <c:v>16:30</c:v>
                </c:pt>
                <c:pt idx="66">
                  <c:v>16:45</c:v>
                </c:pt>
                <c:pt idx="67">
                  <c:v>17:00</c:v>
                </c:pt>
                <c:pt idx="68">
                  <c:v>17:15</c:v>
                </c:pt>
                <c:pt idx="69">
                  <c:v>17:30</c:v>
                </c:pt>
                <c:pt idx="70">
                  <c:v>17:45</c:v>
                </c:pt>
                <c:pt idx="71">
                  <c:v>18:00</c:v>
                </c:pt>
                <c:pt idx="72">
                  <c:v>18:15</c:v>
                </c:pt>
                <c:pt idx="73">
                  <c:v>18:30</c:v>
                </c:pt>
                <c:pt idx="74">
                  <c:v>18:45</c:v>
                </c:pt>
                <c:pt idx="75">
                  <c:v>19:00</c:v>
                </c:pt>
                <c:pt idx="76">
                  <c:v>19:15</c:v>
                </c:pt>
                <c:pt idx="77">
                  <c:v>19:30</c:v>
                </c:pt>
                <c:pt idx="78">
                  <c:v>19:45</c:v>
                </c:pt>
                <c:pt idx="79">
                  <c:v>20:00</c:v>
                </c:pt>
                <c:pt idx="80">
                  <c:v>20:15</c:v>
                </c:pt>
                <c:pt idx="81">
                  <c:v>20:30</c:v>
                </c:pt>
                <c:pt idx="82">
                  <c:v>20:45</c:v>
                </c:pt>
                <c:pt idx="83">
                  <c:v>21:00</c:v>
                </c:pt>
                <c:pt idx="84">
                  <c:v>21:15</c:v>
                </c:pt>
                <c:pt idx="85">
                  <c:v>21:30</c:v>
                </c:pt>
                <c:pt idx="86">
                  <c:v>21:45</c:v>
                </c:pt>
                <c:pt idx="87">
                  <c:v>22:00</c:v>
                </c:pt>
                <c:pt idx="88">
                  <c:v>22:15</c:v>
                </c:pt>
                <c:pt idx="89">
                  <c:v>22:30</c:v>
                </c:pt>
                <c:pt idx="90">
                  <c:v>22:45</c:v>
                </c:pt>
                <c:pt idx="91">
                  <c:v>23:00</c:v>
                </c:pt>
                <c:pt idx="92">
                  <c:v>23:15</c:v>
                </c:pt>
                <c:pt idx="93">
                  <c:v>23:30</c:v>
                </c:pt>
                <c:pt idx="94">
                  <c:v>23:45</c:v>
                </c:pt>
                <c:pt idx="95">
                  <c:v>00:00</c:v>
                </c:pt>
              </c:strCache>
            </c:strRef>
          </c:cat>
          <c:val>
            <c:numRef>
              <c:f>Diagrama_NT!$F$2:$F$97</c:f>
              <c:numCache>
                <c:formatCode>#,##0.0</c:formatCode>
                <c:ptCount val="96"/>
                <c:pt idx="0">
                  <c:v>1400.6084089999999</c:v>
                </c:pt>
                <c:pt idx="1">
                  <c:v>1422.698157</c:v>
                </c:pt>
                <c:pt idx="2">
                  <c:v>1450.8961859999999</c:v>
                </c:pt>
                <c:pt idx="3">
                  <c:v>1471.6137140000001</c:v>
                </c:pt>
                <c:pt idx="4">
                  <c:v>1421.4432079999999</c:v>
                </c:pt>
                <c:pt idx="5">
                  <c:v>1464.5588640000001</c:v>
                </c:pt>
                <c:pt idx="6">
                  <c:v>1439.2841020000001</c:v>
                </c:pt>
                <c:pt idx="7">
                  <c:v>1435.3679010000001</c:v>
                </c:pt>
                <c:pt idx="8">
                  <c:v>1422.194694</c:v>
                </c:pt>
                <c:pt idx="9">
                  <c:v>1452.503113</c:v>
                </c:pt>
                <c:pt idx="10">
                  <c:v>1442.0939499999999</c:v>
                </c:pt>
                <c:pt idx="11">
                  <c:v>1392.431495</c:v>
                </c:pt>
                <c:pt idx="12">
                  <c:v>1477.809025</c:v>
                </c:pt>
                <c:pt idx="13">
                  <c:v>1481.905315</c:v>
                </c:pt>
                <c:pt idx="14">
                  <c:v>1391.810248</c:v>
                </c:pt>
                <c:pt idx="15">
                  <c:v>1465.936414</c:v>
                </c:pt>
                <c:pt idx="16">
                  <c:v>1482.7875300000001</c:v>
                </c:pt>
                <c:pt idx="17">
                  <c:v>1356.71264</c:v>
                </c:pt>
                <c:pt idx="18">
                  <c:v>1385.9339179999999</c:v>
                </c:pt>
                <c:pt idx="19">
                  <c:v>1426.5589869999999</c:v>
                </c:pt>
                <c:pt idx="20">
                  <c:v>1371.715766</c:v>
                </c:pt>
                <c:pt idx="21">
                  <c:v>1421.698253</c:v>
                </c:pt>
                <c:pt idx="22">
                  <c:v>1463.9080959999999</c:v>
                </c:pt>
                <c:pt idx="23">
                  <c:v>1447.8545859999999</c:v>
                </c:pt>
                <c:pt idx="24">
                  <c:v>1433.6928379999999</c:v>
                </c:pt>
                <c:pt idx="25">
                  <c:v>1424.413824</c:v>
                </c:pt>
                <c:pt idx="26">
                  <c:v>1399.368956</c:v>
                </c:pt>
                <c:pt idx="27">
                  <c:v>1343.755093</c:v>
                </c:pt>
                <c:pt idx="28">
                  <c:v>1398.4931999999999</c:v>
                </c:pt>
                <c:pt idx="29">
                  <c:v>1439.501882</c:v>
                </c:pt>
                <c:pt idx="30">
                  <c:v>1354.2273620000001</c:v>
                </c:pt>
                <c:pt idx="31">
                  <c:v>1424.5044</c:v>
                </c:pt>
                <c:pt idx="32">
                  <c:v>1392.0631149999999</c:v>
                </c:pt>
                <c:pt idx="33">
                  <c:v>1421.602556</c:v>
                </c:pt>
                <c:pt idx="34">
                  <c:v>1377.315392</c:v>
                </c:pt>
                <c:pt idx="35">
                  <c:v>1358.388792</c:v>
                </c:pt>
                <c:pt idx="36">
                  <c:v>1436.602795</c:v>
                </c:pt>
                <c:pt idx="37">
                  <c:v>1417.4947010000001</c:v>
                </c:pt>
                <c:pt idx="38">
                  <c:v>1388.4760080000001</c:v>
                </c:pt>
                <c:pt idx="39">
                  <c:v>1428.797262</c:v>
                </c:pt>
                <c:pt idx="40">
                  <c:v>1449.469658</c:v>
                </c:pt>
                <c:pt idx="41">
                  <c:v>1392.6605830000001</c:v>
                </c:pt>
                <c:pt idx="42">
                  <c:v>1428.46632</c:v>
                </c:pt>
                <c:pt idx="43">
                  <c:v>1377.3394169999999</c:v>
                </c:pt>
                <c:pt idx="44">
                  <c:v>1438.3701329999999</c:v>
                </c:pt>
                <c:pt idx="45">
                  <c:v>1389.5379370000001</c:v>
                </c:pt>
                <c:pt idx="46">
                  <c:v>1437.228756</c:v>
                </c:pt>
                <c:pt idx="47">
                  <c:v>1396.8099549999999</c:v>
                </c:pt>
                <c:pt idx="48">
                  <c:v>1366.56051</c:v>
                </c:pt>
                <c:pt idx="49">
                  <c:v>1362.430738</c:v>
                </c:pt>
                <c:pt idx="50">
                  <c:v>1354.8912740000001</c:v>
                </c:pt>
                <c:pt idx="51">
                  <c:v>1342.818307</c:v>
                </c:pt>
                <c:pt idx="52">
                  <c:v>1347.4067010000001</c:v>
                </c:pt>
                <c:pt idx="53">
                  <c:v>1337.328636</c:v>
                </c:pt>
                <c:pt idx="54">
                  <c:v>1323.0909630000001</c:v>
                </c:pt>
                <c:pt idx="55">
                  <c:v>1324.6857259999999</c:v>
                </c:pt>
                <c:pt idx="56">
                  <c:v>1400.808714</c:v>
                </c:pt>
                <c:pt idx="57">
                  <c:v>1427.353024</c:v>
                </c:pt>
                <c:pt idx="58">
                  <c:v>1367.8123780000001</c:v>
                </c:pt>
                <c:pt idx="59">
                  <c:v>1347.567233</c:v>
                </c:pt>
                <c:pt idx="60">
                  <c:v>1355.329551</c:v>
                </c:pt>
                <c:pt idx="61">
                  <c:v>1420.6251279999999</c:v>
                </c:pt>
                <c:pt idx="62">
                  <c:v>1446.3327939999999</c:v>
                </c:pt>
                <c:pt idx="63">
                  <c:v>1428.457208</c:v>
                </c:pt>
                <c:pt idx="64">
                  <c:v>1433.0496109999999</c:v>
                </c:pt>
                <c:pt idx="65">
                  <c:v>1458.221297</c:v>
                </c:pt>
                <c:pt idx="66">
                  <c:v>1439.5748000000001</c:v>
                </c:pt>
                <c:pt idx="67">
                  <c:v>1380.2179960000001</c:v>
                </c:pt>
                <c:pt idx="68">
                  <c:v>1378.152681</c:v>
                </c:pt>
                <c:pt idx="69">
                  <c:v>1463.6081899999999</c:v>
                </c:pt>
                <c:pt idx="70">
                  <c:v>1406.0624720000001</c:v>
                </c:pt>
                <c:pt idx="71">
                  <c:v>1395.2980030000001</c:v>
                </c:pt>
                <c:pt idx="72">
                  <c:v>1258.9306489999999</c:v>
                </c:pt>
                <c:pt idx="73">
                  <c:v>1215.9222219999999</c:v>
                </c:pt>
                <c:pt idx="74">
                  <c:v>1205.479284</c:v>
                </c:pt>
                <c:pt idx="75">
                  <c:v>1196.5249100000001</c:v>
                </c:pt>
                <c:pt idx="76">
                  <c:v>1198.6213680000001</c:v>
                </c:pt>
                <c:pt idx="77">
                  <c:v>1199.321242</c:v>
                </c:pt>
                <c:pt idx="78">
                  <c:v>1208.5212180000001</c:v>
                </c:pt>
                <c:pt idx="79">
                  <c:v>1223.0142679999999</c:v>
                </c:pt>
                <c:pt idx="80">
                  <c:v>1225.929977</c:v>
                </c:pt>
                <c:pt idx="81">
                  <c:v>1234.88861</c:v>
                </c:pt>
                <c:pt idx="82">
                  <c:v>1253.1016689999999</c:v>
                </c:pt>
                <c:pt idx="83">
                  <c:v>1254.3246119999999</c:v>
                </c:pt>
                <c:pt idx="84">
                  <c:v>1262.9604999999999</c:v>
                </c:pt>
                <c:pt idx="85">
                  <c:v>1263.5319199999999</c:v>
                </c:pt>
                <c:pt idx="86">
                  <c:v>1256.6166800000001</c:v>
                </c:pt>
                <c:pt idx="87">
                  <c:v>1273.3818490000001</c:v>
                </c:pt>
                <c:pt idx="88">
                  <c:v>1262.715044</c:v>
                </c:pt>
                <c:pt idx="89">
                  <c:v>1262.183309</c:v>
                </c:pt>
                <c:pt idx="90">
                  <c:v>1263.3658379999999</c:v>
                </c:pt>
                <c:pt idx="91">
                  <c:v>1260.858962</c:v>
                </c:pt>
                <c:pt idx="92">
                  <c:v>1386.531739</c:v>
                </c:pt>
                <c:pt idx="93">
                  <c:v>1390.702738</c:v>
                </c:pt>
                <c:pt idx="94">
                  <c:v>1448.9097790000001</c:v>
                </c:pt>
                <c:pt idx="95">
                  <c:v>1471.205913</c:v>
                </c:pt>
              </c:numCache>
            </c:numRef>
          </c:val>
          <c:extLst>
            <c:ext xmlns:c16="http://schemas.microsoft.com/office/drawing/2014/chart" uri="{C3380CC4-5D6E-409C-BE32-E72D297353CC}">
              <c16:uniqueId val="{00000002-2B1D-4A32-B2EB-B7A9F603659E}"/>
            </c:ext>
          </c:extLst>
        </c:ser>
        <c:dLbls>
          <c:showLegendKey val="0"/>
          <c:showVal val="0"/>
          <c:showCatName val="0"/>
          <c:showSerName val="0"/>
          <c:showPercent val="0"/>
          <c:showBubbleSize val="0"/>
        </c:dLbls>
        <c:axId val="1612767215"/>
        <c:axId val="1"/>
      </c:areaChart>
      <c:catAx>
        <c:axId val="1612767215"/>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PE"/>
          </a:p>
        </c:txPr>
        <c:crossAx val="1"/>
        <c:crosses val="autoZero"/>
        <c:auto val="1"/>
        <c:lblAlgn val="ctr"/>
        <c:lblOffset val="100"/>
        <c:tickLblSkip val="5"/>
        <c:tickMarkSkip val="1"/>
        <c:noMultiLvlLbl val="0"/>
      </c:catAx>
      <c:valAx>
        <c:axId val="1"/>
        <c:scaling>
          <c:orientation val="minMax"/>
        </c:scaling>
        <c:delete val="0"/>
        <c:axPos val="l"/>
        <c:majorGridlines/>
        <c:title>
          <c:tx>
            <c:rich>
              <a:bodyPr/>
              <a:lstStyle/>
              <a:p>
                <a:pPr>
                  <a:defRPr sz="1050" b="1" i="0" u="none" strike="noStrike" baseline="0">
                    <a:solidFill>
                      <a:srgbClr val="000000"/>
                    </a:solidFill>
                    <a:latin typeface="Calibri"/>
                    <a:ea typeface="Calibri"/>
                    <a:cs typeface="Calibri"/>
                  </a:defRPr>
                </a:pPr>
                <a:r>
                  <a:rPr lang="es-PE"/>
                  <a:t>Potencia (MW)</a:t>
                </a:r>
              </a:p>
            </c:rich>
          </c:tx>
          <c:layout>
            <c:manualLayout>
              <c:xMode val="edge"/>
              <c:yMode val="edge"/>
              <c:x val="1.5850196144836733E-2"/>
              <c:y val="0.37967682949583909"/>
            </c:manualLayout>
          </c:layout>
          <c:overlay val="0"/>
          <c:spPr>
            <a:noFill/>
            <a:ln w="25400">
              <a:noFill/>
            </a:ln>
          </c:spPr>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PE"/>
          </a:p>
        </c:txPr>
        <c:crossAx val="1612767215"/>
        <c:crosses val="autoZero"/>
        <c:crossBetween val="midCat"/>
      </c:valAx>
    </c:plotArea>
    <c:legend>
      <c:legendPos val="r"/>
      <c:layout>
        <c:manualLayout>
          <c:xMode val="edge"/>
          <c:yMode val="edge"/>
          <c:x val="0.35211314311517511"/>
          <c:y val="0.93386473610229992"/>
          <c:w val="0.34272359100273758"/>
          <c:h val="5.2909902849821555E-2"/>
        </c:manualLayout>
      </c:layout>
      <c:overlay val="0"/>
      <c:txPr>
        <a:bodyPr/>
        <a:lstStyle/>
        <a:p>
          <a:pPr>
            <a:defRPr sz="900" b="0" i="0" u="none" strike="noStrike" baseline="0">
              <a:solidFill>
                <a:srgbClr val="000000"/>
              </a:solidFill>
              <a:latin typeface="Calibri"/>
              <a:ea typeface="Calibri"/>
              <a:cs typeface="Calibri"/>
            </a:defRPr>
          </a:pPr>
          <a:endParaRPr lang="es-PE"/>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PE"/>
    </a:p>
  </c:txPr>
  <c:printSettings>
    <c:headerFooter alignWithMargins="0"/>
    <c:pageMargins b="1" l="0.75000000000000044" r="0.75000000000000044" t="1" header="0" footer="0"/>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4</xdr:col>
      <xdr:colOff>1619250</xdr:colOff>
      <xdr:row>27</xdr:row>
      <xdr:rowOff>76199</xdr:rowOff>
    </xdr:from>
    <xdr:to>
      <xdr:col>13</xdr:col>
      <xdr:colOff>609600</xdr:colOff>
      <xdr:row>52</xdr:row>
      <xdr:rowOff>133349</xdr:rowOff>
    </xdr:to>
    <xdr:graphicFrame macro="">
      <xdr:nvGraphicFramePr>
        <xdr:cNvPr id="28405874" name="Chart 2">
          <a:extLst>
            <a:ext uri="{FF2B5EF4-FFF2-40B4-BE49-F238E27FC236}">
              <a16:creationId xmlns:a16="http://schemas.microsoft.com/office/drawing/2014/main" id="{D04303AB-9A6E-46D9-9871-DF95C52299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85725</xdr:colOff>
      <xdr:row>55</xdr:row>
      <xdr:rowOff>33058</xdr:rowOff>
    </xdr:from>
    <xdr:to>
      <xdr:col>12</xdr:col>
      <xdr:colOff>514350</xdr:colOff>
      <xdr:row>79</xdr:row>
      <xdr:rowOff>132790</xdr:rowOff>
    </xdr:to>
    <xdr:graphicFrame macro="">
      <xdr:nvGraphicFramePr>
        <xdr:cNvPr id="28405875" name="Chart 3">
          <a:extLst>
            <a:ext uri="{FF2B5EF4-FFF2-40B4-BE49-F238E27FC236}">
              <a16:creationId xmlns:a16="http://schemas.microsoft.com/office/drawing/2014/main" id="{238BA3AE-CFB8-4A75-A024-A0C4E231F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1628775</xdr:colOff>
      <xdr:row>2</xdr:row>
      <xdr:rowOff>57150</xdr:rowOff>
    </xdr:from>
    <xdr:to>
      <xdr:col>14</xdr:col>
      <xdr:colOff>390525</xdr:colOff>
      <xdr:row>25</xdr:row>
      <xdr:rowOff>66675</xdr:rowOff>
    </xdr:to>
    <xdr:graphicFrame macro="">
      <xdr:nvGraphicFramePr>
        <xdr:cNvPr id="28405876" name="Gráfico 1">
          <a:extLst>
            <a:ext uri="{FF2B5EF4-FFF2-40B4-BE49-F238E27FC236}">
              <a16:creationId xmlns:a16="http://schemas.microsoft.com/office/drawing/2014/main" id="{D98B9776-90BF-4AC9-A7BA-C68C0DFFD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11</xdr:row>
      <xdr:rowOff>106456</xdr:rowOff>
    </xdr:from>
    <xdr:to>
      <xdr:col>5</xdr:col>
      <xdr:colOff>737821</xdr:colOff>
      <xdr:row>35</xdr:row>
      <xdr:rowOff>11206</xdr:rowOff>
    </xdr:to>
    <xdr:graphicFrame macro="">
      <xdr:nvGraphicFramePr>
        <xdr:cNvPr id="18782798" name="GraphContratos">
          <a:extLst>
            <a:ext uri="{FF2B5EF4-FFF2-40B4-BE49-F238E27FC236}">
              <a16:creationId xmlns:a16="http://schemas.microsoft.com/office/drawing/2014/main" id="{E9377748-FFAF-4CE9-ACCD-C42CE928C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0.00988</cdr:x>
      <cdr:y>0.90152</cdr:y>
    </cdr:from>
    <cdr:to>
      <cdr:x>0.36255</cdr:x>
      <cdr:y>0.98366</cdr:y>
    </cdr:to>
    <cdr:sp macro="" textlink="">
      <cdr:nvSpPr>
        <cdr:cNvPr id="819202" name="Rectangle 57"/>
        <cdr:cNvSpPr>
          <a:spLocks xmlns:a="http://schemas.openxmlformats.org/drawingml/2006/main" noChangeArrowheads="1"/>
        </cdr:cNvSpPr>
      </cdr:nvSpPr>
      <cdr:spPr bwMode="auto">
        <a:xfrm xmlns:a="http://schemas.openxmlformats.org/drawingml/2006/main">
          <a:off x="50800" y="3413087"/>
          <a:ext cx="2053933" cy="355644"/>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900" b="1" i="0" strike="noStrike">
              <a:solidFill>
                <a:srgbClr val="000000"/>
              </a:solidFill>
              <a:latin typeface="Arial"/>
              <a:cs typeface="Arial"/>
            </a:rPr>
            <a:t>G: Contratos con Generadores</a:t>
          </a:r>
        </a:p>
        <a:p xmlns:a="http://schemas.openxmlformats.org/drawingml/2006/main">
          <a:pPr algn="l" rtl="0">
            <a:defRPr sz="1000"/>
          </a:pPr>
          <a:r>
            <a:rPr lang="es-ES" sz="900" b="1" i="0" strike="noStrike">
              <a:solidFill>
                <a:srgbClr val="000000"/>
              </a:solidFill>
              <a:latin typeface="Arial"/>
              <a:cs typeface="Arial"/>
            </a:rPr>
            <a:t>D: Contratos con Distribuidores</a:t>
          </a:r>
        </a:p>
      </cdr:txBody>
    </cdr:sp>
  </cdr:relSizeAnchor>
  <cdr:relSizeAnchor xmlns:cdr="http://schemas.openxmlformats.org/drawingml/2006/chartDrawing">
    <cdr:from>
      <cdr:x>0.88963</cdr:x>
      <cdr:y>0.42029</cdr:y>
    </cdr:from>
    <cdr:to>
      <cdr:x>0.96867</cdr:x>
      <cdr:y>0.51707</cdr:y>
    </cdr:to>
    <cdr:sp macro="" textlink="">
      <cdr:nvSpPr>
        <cdr:cNvPr id="819203" name="Rectangle 57"/>
        <cdr:cNvSpPr>
          <a:spLocks xmlns:a="http://schemas.openxmlformats.org/drawingml/2006/main" noChangeArrowheads="1"/>
        </cdr:cNvSpPr>
      </cdr:nvSpPr>
      <cdr:spPr bwMode="auto">
        <a:xfrm xmlns:a="http://schemas.openxmlformats.org/drawingml/2006/main">
          <a:off x="5477949" y="1769451"/>
          <a:ext cx="486692" cy="4074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strike="noStrike">
              <a:solidFill>
                <a:srgbClr val="000000"/>
              </a:solidFill>
              <a:latin typeface="Arial"/>
              <a:cs typeface="Arial"/>
            </a:rPr>
            <a:t>G:251
D:190</a:t>
          </a:r>
        </a:p>
      </cdr:txBody>
    </cdr:sp>
  </cdr:relSizeAnchor>
  <cdr:relSizeAnchor xmlns:cdr="http://schemas.openxmlformats.org/drawingml/2006/chartDrawing">
    <cdr:from>
      <cdr:x>0.86677</cdr:x>
      <cdr:y>0.42137</cdr:y>
    </cdr:from>
    <cdr:to>
      <cdr:x>0.88388</cdr:x>
      <cdr:y>0.49158</cdr:y>
    </cdr:to>
    <cdr:sp macro="" textlink="">
      <cdr:nvSpPr>
        <cdr:cNvPr id="819204" name="AutoShape 4"/>
        <cdr:cNvSpPr>
          <a:spLocks xmlns:a="http://schemas.openxmlformats.org/drawingml/2006/main"/>
        </cdr:cNvSpPr>
      </cdr:nvSpPr>
      <cdr:spPr bwMode="auto">
        <a:xfrm xmlns:a="http://schemas.openxmlformats.org/drawingml/2006/main">
          <a:off x="5339090" y="1756707"/>
          <a:ext cx="105383" cy="292707"/>
        </a:xfrm>
        <a:prstGeom xmlns:a="http://schemas.openxmlformats.org/drawingml/2006/main" prst="leftBrace">
          <a:avLst>
            <a:gd name="adj1" fmla="val 18372"/>
            <a:gd name="adj2" fmla="val 50000"/>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PE"/>
        </a:p>
      </cdr:txBody>
    </cdr:sp>
  </cdr:relSizeAnchor>
  <cdr:relSizeAnchor xmlns:cdr="http://schemas.openxmlformats.org/drawingml/2006/chartDrawing">
    <cdr:from>
      <cdr:x>0.64287</cdr:x>
      <cdr:y>0.86987</cdr:y>
    </cdr:from>
    <cdr:to>
      <cdr:x>0.67006</cdr:x>
      <cdr:y>0.9437</cdr:y>
    </cdr:to>
    <cdr:sp macro="" textlink="">
      <cdr:nvSpPr>
        <cdr:cNvPr id="819205" name="AutoShape 5"/>
        <cdr:cNvSpPr>
          <a:spLocks xmlns:a="http://schemas.openxmlformats.org/drawingml/2006/main"/>
        </cdr:cNvSpPr>
      </cdr:nvSpPr>
      <cdr:spPr bwMode="auto">
        <a:xfrm xmlns:a="http://schemas.openxmlformats.org/drawingml/2006/main">
          <a:off x="3958525" y="3662194"/>
          <a:ext cx="167424" cy="310828"/>
        </a:xfrm>
        <a:prstGeom xmlns:a="http://schemas.openxmlformats.org/drawingml/2006/main" prst="leftBrace">
          <a:avLst>
            <a:gd name="adj1" fmla="val 19405"/>
            <a:gd name="adj2" fmla="val 50000"/>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PE"/>
        </a:p>
      </cdr:txBody>
    </cdr:sp>
  </cdr:relSizeAnchor>
  <cdr:relSizeAnchor xmlns:cdr="http://schemas.openxmlformats.org/drawingml/2006/chartDrawing">
    <cdr:from>
      <cdr:x>0.10893</cdr:x>
      <cdr:y>0.25625</cdr:y>
    </cdr:from>
    <cdr:to>
      <cdr:x>0.12657</cdr:x>
      <cdr:y>0.32453</cdr:y>
    </cdr:to>
    <cdr:sp macro="" textlink="">
      <cdr:nvSpPr>
        <cdr:cNvPr id="819206" name="AutoShape 6"/>
        <cdr:cNvSpPr>
          <a:spLocks xmlns:a="http://schemas.openxmlformats.org/drawingml/2006/main"/>
        </cdr:cNvSpPr>
      </cdr:nvSpPr>
      <cdr:spPr bwMode="auto">
        <a:xfrm xmlns:a="http://schemas.openxmlformats.org/drawingml/2006/main">
          <a:off x="935931" y="1161965"/>
          <a:ext cx="146129" cy="305861"/>
        </a:xfrm>
        <a:prstGeom xmlns:a="http://schemas.openxmlformats.org/drawingml/2006/main" prst="leftBrace">
          <a:avLst>
            <a:gd name="adj1" fmla="val 19007"/>
            <a:gd name="adj2" fmla="val 50000"/>
          </a:avLst>
        </a:prstGeom>
        <a:noFill xmlns:a="http://schemas.openxmlformats.org/drawingml/2006/main"/>
        <a:ln xmlns:a="http://schemas.openxmlformats.org/drawingml/2006/main" w="9525">
          <a:solidFill>
            <a:srgbClr val="000000"/>
          </a:solidFill>
          <a:round/>
          <a:headEnd/>
          <a:tailEnd/>
        </a:ln>
        <a:scene3d xmlns:a="http://schemas.openxmlformats.org/drawingml/2006/main">
          <a:camera prst="orthographicFront">
            <a:rot lat="0" lon="10800000" rev="0"/>
          </a:camera>
          <a:lightRig rig="threePt" dir="t"/>
        </a:scene3d>
      </cdr:spPr>
      <cdr:txBody>
        <a:bodyPr xmlns:a="http://schemas.openxmlformats.org/drawingml/2006/main"/>
        <a:lstStyle xmlns:a="http://schemas.openxmlformats.org/drawingml/2006/main"/>
        <a:p xmlns:a="http://schemas.openxmlformats.org/drawingml/2006/main">
          <a:endParaRPr lang="es-PE"/>
        </a:p>
      </cdr:txBody>
    </cdr:sp>
  </cdr:relSizeAnchor>
  <cdr:relSizeAnchor xmlns:cdr="http://schemas.openxmlformats.org/drawingml/2006/chartDrawing">
    <cdr:from>
      <cdr:x>0.10905</cdr:x>
      <cdr:y>0.42472</cdr:y>
    </cdr:from>
    <cdr:to>
      <cdr:x>0.12669</cdr:x>
      <cdr:y>0.51491</cdr:y>
    </cdr:to>
    <cdr:sp macro="" textlink="">
      <cdr:nvSpPr>
        <cdr:cNvPr id="819207" name="AutoShape 7"/>
        <cdr:cNvSpPr>
          <a:spLocks xmlns:a="http://schemas.openxmlformats.org/drawingml/2006/main"/>
        </cdr:cNvSpPr>
      </cdr:nvSpPr>
      <cdr:spPr bwMode="auto">
        <a:xfrm xmlns:a="http://schemas.openxmlformats.org/drawingml/2006/main">
          <a:off x="936729" y="1928690"/>
          <a:ext cx="146129" cy="362275"/>
        </a:xfrm>
        <a:prstGeom xmlns:a="http://schemas.openxmlformats.org/drawingml/2006/main" prst="leftBrace">
          <a:avLst>
            <a:gd name="adj1" fmla="val 18140"/>
            <a:gd name="adj2" fmla="val 50000"/>
          </a:avLst>
        </a:prstGeom>
        <a:noFill xmlns:a="http://schemas.openxmlformats.org/drawingml/2006/main"/>
        <a:ln xmlns:a="http://schemas.openxmlformats.org/drawingml/2006/main" w="9525">
          <a:solidFill>
            <a:srgbClr val="000000"/>
          </a:solidFill>
          <a:round/>
          <a:headEnd/>
          <a:tailEnd/>
        </a:ln>
        <a:scene3d xmlns:a="http://schemas.openxmlformats.org/drawingml/2006/main">
          <a:camera prst="orthographicFront">
            <a:rot lat="0" lon="10800000" rev="0"/>
          </a:camera>
          <a:lightRig rig="threePt" dir="t"/>
        </a:scene3d>
      </cdr:spPr>
      <cdr:txBody>
        <a:bodyPr xmlns:a="http://schemas.openxmlformats.org/drawingml/2006/main"/>
        <a:lstStyle xmlns:a="http://schemas.openxmlformats.org/drawingml/2006/main"/>
        <a:p xmlns:a="http://schemas.openxmlformats.org/drawingml/2006/main">
          <a:endParaRPr lang="es-PE"/>
        </a:p>
      </cdr:txBody>
    </cdr:sp>
  </cdr:relSizeAnchor>
  <cdr:relSizeAnchor xmlns:cdr="http://schemas.openxmlformats.org/drawingml/2006/chartDrawing">
    <cdr:from>
      <cdr:x>0.42114</cdr:x>
      <cdr:y>0.21813</cdr:y>
    </cdr:from>
    <cdr:to>
      <cdr:x>0.45447</cdr:x>
      <cdr:y>0.2888</cdr:y>
    </cdr:to>
    <cdr:sp macro="" textlink="">
      <cdr:nvSpPr>
        <cdr:cNvPr id="819208" name="AutoShape 8"/>
        <cdr:cNvSpPr>
          <a:spLocks xmlns:a="http://schemas.openxmlformats.org/drawingml/2006/main"/>
        </cdr:cNvSpPr>
      </cdr:nvSpPr>
      <cdr:spPr bwMode="auto">
        <a:xfrm xmlns:a="http://schemas.openxmlformats.org/drawingml/2006/main">
          <a:off x="2844248" y="987077"/>
          <a:ext cx="152029" cy="321227"/>
        </a:xfrm>
        <a:prstGeom xmlns:a="http://schemas.openxmlformats.org/drawingml/2006/main" prst="leftBrace">
          <a:avLst>
            <a:gd name="adj1" fmla="val 19224"/>
            <a:gd name="adj2" fmla="val 50000"/>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PE"/>
        </a:p>
      </cdr:txBody>
    </cdr:sp>
  </cdr:relSizeAnchor>
  <cdr:relSizeAnchor xmlns:cdr="http://schemas.openxmlformats.org/drawingml/2006/chartDrawing">
    <cdr:from>
      <cdr:x>0.67331</cdr:x>
      <cdr:y>0.86805</cdr:y>
    </cdr:from>
    <cdr:to>
      <cdr:x>0.74551</cdr:x>
      <cdr:y>0.95045</cdr:y>
    </cdr:to>
    <cdr:sp macro="" textlink="">
      <cdr:nvSpPr>
        <cdr:cNvPr id="819209" name="Rectangle 57"/>
        <cdr:cNvSpPr>
          <a:spLocks xmlns:a="http://schemas.openxmlformats.org/drawingml/2006/main" noChangeArrowheads="1"/>
        </cdr:cNvSpPr>
      </cdr:nvSpPr>
      <cdr:spPr bwMode="auto">
        <a:xfrm xmlns:a="http://schemas.openxmlformats.org/drawingml/2006/main">
          <a:off x="4145907" y="3654542"/>
          <a:ext cx="444584" cy="34690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strike="noStrike">
              <a:solidFill>
                <a:srgbClr val="000000"/>
              </a:solidFill>
              <a:latin typeface="Arial"/>
              <a:cs typeface="Arial"/>
            </a:rPr>
            <a:t>G:982
D:713</a:t>
          </a:r>
        </a:p>
      </cdr:txBody>
    </cdr:sp>
  </cdr:relSizeAnchor>
  <cdr:relSizeAnchor xmlns:cdr="http://schemas.openxmlformats.org/drawingml/2006/chartDrawing">
    <cdr:from>
      <cdr:x>0.0481</cdr:x>
      <cdr:y>0.24892</cdr:y>
    </cdr:from>
    <cdr:to>
      <cdr:x>0.10819</cdr:x>
      <cdr:y>0.32692</cdr:y>
    </cdr:to>
    <cdr:sp macro="" textlink="">
      <cdr:nvSpPr>
        <cdr:cNvPr id="819210" name="Rectangle 57"/>
        <cdr:cNvSpPr>
          <a:spLocks xmlns:a="http://schemas.openxmlformats.org/drawingml/2006/main" noChangeArrowheads="1"/>
        </cdr:cNvSpPr>
      </cdr:nvSpPr>
      <cdr:spPr bwMode="auto">
        <a:xfrm xmlns:a="http://schemas.openxmlformats.org/drawingml/2006/main">
          <a:off x="296163" y="1047955"/>
          <a:ext cx="370027" cy="328384"/>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strike="noStrike">
              <a:solidFill>
                <a:sysClr val="windowText" lastClr="000000"/>
              </a:solidFill>
              <a:latin typeface="Arial"/>
              <a:cs typeface="Arial"/>
            </a:rPr>
            <a:t>G:45
D:4</a:t>
          </a:r>
        </a:p>
      </cdr:txBody>
    </cdr:sp>
  </cdr:relSizeAnchor>
  <cdr:relSizeAnchor xmlns:cdr="http://schemas.openxmlformats.org/drawingml/2006/chartDrawing">
    <cdr:from>
      <cdr:x>0.04521</cdr:x>
      <cdr:y>0.44322</cdr:y>
    </cdr:from>
    <cdr:to>
      <cdr:x>0.10819</cdr:x>
      <cdr:y>0.52271</cdr:y>
    </cdr:to>
    <cdr:sp macro="" textlink="">
      <cdr:nvSpPr>
        <cdr:cNvPr id="819211" name="Rectangle 57"/>
        <cdr:cNvSpPr>
          <a:spLocks xmlns:a="http://schemas.openxmlformats.org/drawingml/2006/main" noChangeArrowheads="1"/>
        </cdr:cNvSpPr>
      </cdr:nvSpPr>
      <cdr:spPr bwMode="auto">
        <a:xfrm xmlns:a="http://schemas.openxmlformats.org/drawingml/2006/main">
          <a:off x="278410" y="1865966"/>
          <a:ext cx="387780" cy="3346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lnSpc>
              <a:spcPts val="900"/>
            </a:lnSpc>
            <a:defRPr sz="1000"/>
          </a:pPr>
          <a:r>
            <a:rPr lang="es-ES" sz="1000" b="0" i="0" strike="noStrike">
              <a:solidFill>
                <a:srgbClr val="000000"/>
              </a:solidFill>
              <a:latin typeface="Arial"/>
              <a:cs typeface="Arial"/>
            </a:rPr>
            <a:t>G:236
D:139</a:t>
          </a:r>
        </a:p>
      </cdr:txBody>
    </cdr:sp>
  </cdr:relSizeAnchor>
  <cdr:relSizeAnchor xmlns:cdr="http://schemas.openxmlformats.org/drawingml/2006/chartDrawing">
    <cdr:from>
      <cdr:x>0.45867</cdr:x>
      <cdr:y>0.21396</cdr:y>
    </cdr:from>
    <cdr:to>
      <cdr:x>0.52585</cdr:x>
      <cdr:y>0.29535</cdr:y>
    </cdr:to>
    <cdr:sp macro="" textlink="">
      <cdr:nvSpPr>
        <cdr:cNvPr id="819212" name="Rectangle 57"/>
        <cdr:cNvSpPr>
          <a:spLocks xmlns:a="http://schemas.openxmlformats.org/drawingml/2006/main" noChangeArrowheads="1"/>
        </cdr:cNvSpPr>
      </cdr:nvSpPr>
      <cdr:spPr bwMode="auto">
        <a:xfrm xmlns:a="http://schemas.openxmlformats.org/drawingml/2006/main">
          <a:off x="2824297" y="900782"/>
          <a:ext cx="413644" cy="3426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strike="noStrike">
              <a:solidFill>
                <a:srgbClr val="000000"/>
              </a:solidFill>
              <a:latin typeface="Arial"/>
              <a:cs typeface="Arial"/>
            </a:rPr>
            <a:t>G:59
D:45</a:t>
          </a:r>
        </a:p>
      </cdr:txBody>
    </cdr:sp>
  </cdr:relSizeAnchor>
  <cdr:relSizeAnchor xmlns:cdr="http://schemas.openxmlformats.org/drawingml/2006/chartDrawing">
    <cdr:from>
      <cdr:x>0.73747</cdr:x>
      <cdr:y>0.2716</cdr:y>
    </cdr:from>
    <cdr:to>
      <cdr:x>0.7821</cdr:x>
      <cdr:y>0.34134</cdr:y>
    </cdr:to>
    <cdr:sp macro="" textlink="">
      <cdr:nvSpPr>
        <cdr:cNvPr id="13" name="AutoShape 8"/>
        <cdr:cNvSpPr>
          <a:spLocks xmlns:a="http://schemas.openxmlformats.org/drawingml/2006/main"/>
        </cdr:cNvSpPr>
      </cdr:nvSpPr>
      <cdr:spPr bwMode="auto">
        <a:xfrm xmlns:a="http://schemas.openxmlformats.org/drawingml/2006/main">
          <a:off x="3412565" y="1170626"/>
          <a:ext cx="141153" cy="305378"/>
        </a:xfrm>
        <a:prstGeom xmlns:a="http://schemas.openxmlformats.org/drawingml/2006/main" prst="leftBrace">
          <a:avLst>
            <a:gd name="adj1" fmla="val 19224"/>
            <a:gd name="adj2" fmla="val 50000"/>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es-PE"/>
        </a:p>
      </cdr:txBody>
    </cdr:sp>
  </cdr:relSizeAnchor>
  <cdr:relSizeAnchor xmlns:cdr="http://schemas.openxmlformats.org/drawingml/2006/chartDrawing">
    <cdr:from>
      <cdr:x>0.78917</cdr:x>
      <cdr:y>0.26698</cdr:y>
    </cdr:from>
    <cdr:to>
      <cdr:x>0.89438</cdr:x>
      <cdr:y>0.3445</cdr:y>
    </cdr:to>
    <cdr:sp macro="" textlink="">
      <cdr:nvSpPr>
        <cdr:cNvPr id="14" name="Rectangle 57"/>
        <cdr:cNvSpPr>
          <a:spLocks xmlns:a="http://schemas.openxmlformats.org/drawingml/2006/main" noChangeArrowheads="1"/>
        </cdr:cNvSpPr>
      </cdr:nvSpPr>
      <cdr:spPr bwMode="auto">
        <a:xfrm xmlns:a="http://schemas.openxmlformats.org/drawingml/2006/main">
          <a:off x="3572556" y="1148976"/>
          <a:ext cx="473069" cy="3468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S" sz="1000" b="0" i="0" strike="noStrike">
              <a:solidFill>
                <a:srgbClr val="000000"/>
              </a:solidFill>
              <a:latin typeface="Arial"/>
              <a:cs typeface="Arial"/>
            </a:rPr>
            <a:t>G:59</a:t>
          </a:r>
        </a:p>
        <a:p xmlns:a="http://schemas.openxmlformats.org/drawingml/2006/main">
          <a:pPr algn="l" rtl="0">
            <a:defRPr sz="1000"/>
          </a:pPr>
          <a:r>
            <a:rPr lang="es-ES" sz="1000" b="0" i="0" strike="noStrike">
              <a:solidFill>
                <a:srgbClr val="000000"/>
              </a:solidFill>
              <a:latin typeface="Arial"/>
              <a:cs typeface="Arial"/>
            </a:rPr>
            <a:t>D:10</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228600</xdr:colOff>
      <xdr:row>11</xdr:row>
      <xdr:rowOff>19050</xdr:rowOff>
    </xdr:from>
    <xdr:to>
      <xdr:col>4</xdr:col>
      <xdr:colOff>590550</xdr:colOff>
      <xdr:row>34</xdr:row>
      <xdr:rowOff>133350</xdr:rowOff>
    </xdr:to>
    <xdr:graphicFrame macro="">
      <xdr:nvGraphicFramePr>
        <xdr:cNvPr id="18783841" name="GraphContratos">
          <a:extLst>
            <a:ext uri="{FF2B5EF4-FFF2-40B4-BE49-F238E27FC236}">
              <a16:creationId xmlns:a16="http://schemas.microsoft.com/office/drawing/2014/main" id="{8DB981E6-0D5F-4BC0-B72D-A814CF8E8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38100</xdr:colOff>
      <xdr:row>0</xdr:row>
      <xdr:rowOff>0</xdr:rowOff>
    </xdr:from>
    <xdr:to>
      <xdr:col>15</xdr:col>
      <xdr:colOff>752475</xdr:colOff>
      <xdr:row>0</xdr:row>
      <xdr:rowOff>0</xdr:rowOff>
    </xdr:to>
    <xdr:graphicFrame macro="">
      <xdr:nvGraphicFramePr>
        <xdr:cNvPr id="28426316" name="Chart 2">
          <a:extLst>
            <a:ext uri="{FF2B5EF4-FFF2-40B4-BE49-F238E27FC236}">
              <a16:creationId xmlns:a16="http://schemas.microsoft.com/office/drawing/2014/main" id="{B0CE273D-B09C-4B22-8F42-E0D9E60C7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775853</xdr:colOff>
      <xdr:row>15</xdr:row>
      <xdr:rowOff>6926</xdr:rowOff>
    </xdr:from>
    <xdr:to>
      <xdr:col>15</xdr:col>
      <xdr:colOff>318655</xdr:colOff>
      <xdr:row>40</xdr:row>
      <xdr:rowOff>124690</xdr:rowOff>
    </xdr:to>
    <xdr:graphicFrame macro="">
      <xdr:nvGraphicFramePr>
        <xdr:cNvPr id="3" name="Gráfico 2">
          <a:extLst>
            <a:ext uri="{FF2B5EF4-FFF2-40B4-BE49-F238E27FC236}">
              <a16:creationId xmlns:a16="http://schemas.microsoft.com/office/drawing/2014/main" id="{196B6D0F-EF80-4933-99C3-BED392EF81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180560</xdr:colOff>
      <xdr:row>3</xdr:row>
      <xdr:rowOff>28575</xdr:rowOff>
    </xdr:from>
    <xdr:to>
      <xdr:col>18</xdr:col>
      <xdr:colOff>679222</xdr:colOff>
      <xdr:row>37</xdr:row>
      <xdr:rowOff>50580</xdr:rowOff>
    </xdr:to>
    <xdr:graphicFrame macro="">
      <xdr:nvGraphicFramePr>
        <xdr:cNvPr id="18776722" name="GraphPrecioMedio">
          <a:extLst>
            <a:ext uri="{FF2B5EF4-FFF2-40B4-BE49-F238E27FC236}">
              <a16:creationId xmlns:a16="http://schemas.microsoft.com/office/drawing/2014/main" id="{81D54B67-417C-4004-A1A6-50F41199D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65315</xdr:colOff>
      <xdr:row>2</xdr:row>
      <xdr:rowOff>53068</xdr:rowOff>
    </xdr:from>
    <xdr:to>
      <xdr:col>19</xdr:col>
      <xdr:colOff>17690</xdr:colOff>
      <xdr:row>30</xdr:row>
      <xdr:rowOff>119743</xdr:rowOff>
    </xdr:to>
    <xdr:graphicFrame macro="">
      <xdr:nvGraphicFramePr>
        <xdr:cNvPr id="18777680" name="GraphPrecioMedio">
          <a:extLst>
            <a:ext uri="{FF2B5EF4-FFF2-40B4-BE49-F238E27FC236}">
              <a16:creationId xmlns:a16="http://schemas.microsoft.com/office/drawing/2014/main" id="{C3BB3E1C-74EB-4F1B-A65A-274CEB422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2</xdr:row>
      <xdr:rowOff>95250</xdr:rowOff>
    </xdr:from>
    <xdr:to>
      <xdr:col>15</xdr:col>
      <xdr:colOff>285750</xdr:colOff>
      <xdr:row>22</xdr:row>
      <xdr:rowOff>133350</xdr:rowOff>
    </xdr:to>
    <xdr:graphicFrame macro="">
      <xdr:nvGraphicFramePr>
        <xdr:cNvPr id="28412018" name="Chart 3">
          <a:extLst>
            <a:ext uri="{FF2B5EF4-FFF2-40B4-BE49-F238E27FC236}">
              <a16:creationId xmlns:a16="http://schemas.microsoft.com/office/drawing/2014/main" id="{4C6EE919-66DC-41C2-99D2-6E8D31AFD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514350</xdr:colOff>
      <xdr:row>47</xdr:row>
      <xdr:rowOff>133350</xdr:rowOff>
    </xdr:from>
    <xdr:to>
      <xdr:col>21</xdr:col>
      <xdr:colOff>257175</xdr:colOff>
      <xdr:row>66</xdr:row>
      <xdr:rowOff>104775</xdr:rowOff>
    </xdr:to>
    <xdr:graphicFrame macro="">
      <xdr:nvGraphicFramePr>
        <xdr:cNvPr id="28412019" name="Chart 61">
          <a:extLst>
            <a:ext uri="{FF2B5EF4-FFF2-40B4-BE49-F238E27FC236}">
              <a16:creationId xmlns:a16="http://schemas.microsoft.com/office/drawing/2014/main" id="{68F1EE9E-8C44-43C9-80B6-3A8BCB964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771525</xdr:colOff>
      <xdr:row>26</xdr:row>
      <xdr:rowOff>2241</xdr:rowOff>
    </xdr:from>
    <xdr:to>
      <xdr:col>15</xdr:col>
      <xdr:colOff>390525</xdr:colOff>
      <xdr:row>45</xdr:row>
      <xdr:rowOff>44824</xdr:rowOff>
    </xdr:to>
    <xdr:graphicFrame macro="">
      <xdr:nvGraphicFramePr>
        <xdr:cNvPr id="28412020" name="GraphPMedioNivTenTipoEmp">
          <a:extLst>
            <a:ext uri="{FF2B5EF4-FFF2-40B4-BE49-F238E27FC236}">
              <a16:creationId xmlns:a16="http://schemas.microsoft.com/office/drawing/2014/main" id="{EDC90591-532C-403C-BB03-02B4886DA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0.12672</cdr:x>
      <cdr:y>0.20316</cdr:y>
    </cdr:from>
    <cdr:to>
      <cdr:x>0.19973</cdr:x>
      <cdr:y>0.24585</cdr:y>
    </cdr:to>
    <cdr:sp macro="" textlink="PMedio_NT!$F$28">
      <cdr:nvSpPr>
        <cdr:cNvPr id="824321" name="Rectangle 57"/>
        <cdr:cNvSpPr>
          <a:spLocks xmlns:a="http://schemas.openxmlformats.org/drawingml/2006/main" noChangeArrowheads="1"/>
        </cdr:cNvSpPr>
      </cdr:nvSpPr>
      <cdr:spPr bwMode="auto">
        <a:xfrm xmlns:a="http://schemas.openxmlformats.org/drawingml/2006/main">
          <a:off x="786703" y="738247"/>
          <a:ext cx="394506" cy="1387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fld id="{8D2BE7EB-9934-4B8F-9593-8C98CFD40BBF}" type="TxLink">
            <a:rPr lang="es-ES" sz="800" b="1" i="0" strike="noStrike">
              <a:solidFill>
                <a:srgbClr val="000000"/>
              </a:solidFill>
              <a:latin typeface="Arial"/>
              <a:cs typeface="Arial"/>
            </a:rPr>
            <a:pPr algn="ctr" rtl="0">
              <a:defRPr sz="1000"/>
            </a:pPr>
            <a:t>16,58</a:t>
          </a:fld>
          <a:endParaRPr lang="es-ES" sz="800" b="1" i="0" strike="noStrike">
            <a:solidFill>
              <a:srgbClr val="000000"/>
            </a:solidFill>
            <a:latin typeface="Arial"/>
            <a:cs typeface="Arial"/>
          </a:endParaRPr>
        </a:p>
      </cdr:txBody>
    </cdr:sp>
  </cdr:relSizeAnchor>
  <cdr:relSizeAnchor xmlns:cdr="http://schemas.openxmlformats.org/drawingml/2006/chartDrawing">
    <cdr:from>
      <cdr:x>0.22682</cdr:x>
      <cdr:y>0.22037</cdr:y>
    </cdr:from>
    <cdr:to>
      <cdr:x>0.29884</cdr:x>
      <cdr:y>0.2655</cdr:y>
    </cdr:to>
    <cdr:sp macro="" textlink="PMedio_NT!$F$29">
      <cdr:nvSpPr>
        <cdr:cNvPr id="824322" name="Rectangle 57"/>
        <cdr:cNvSpPr>
          <a:spLocks xmlns:a="http://schemas.openxmlformats.org/drawingml/2006/main" noChangeArrowheads="1"/>
        </cdr:cNvSpPr>
      </cdr:nvSpPr>
      <cdr:spPr bwMode="auto">
        <a:xfrm xmlns:a="http://schemas.openxmlformats.org/drawingml/2006/main">
          <a:off x="1258703" y="735845"/>
          <a:ext cx="399664" cy="1506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fld id="{3C4ADB2D-6F78-46C1-AC35-C405A89DEB8F}" type="TxLink">
            <a:rPr lang="es-ES" sz="800" b="1" i="0" strike="noStrike">
              <a:solidFill>
                <a:srgbClr val="000000"/>
              </a:solidFill>
              <a:latin typeface="Arial"/>
              <a:cs typeface="Arial"/>
            </a:rPr>
            <a:pPr algn="ctr" rtl="0">
              <a:defRPr sz="1000"/>
            </a:pPr>
            <a:t>16,21</a:t>
          </a:fld>
          <a:endParaRPr lang="es-ES" sz="800" b="1" i="0" strike="noStrike">
            <a:solidFill>
              <a:srgbClr val="000000"/>
            </a:solidFill>
            <a:latin typeface="Arial"/>
            <a:cs typeface="Arial"/>
          </a:endParaRPr>
        </a:p>
      </cdr:txBody>
    </cdr:sp>
  </cdr:relSizeAnchor>
  <cdr:relSizeAnchor xmlns:cdr="http://schemas.openxmlformats.org/drawingml/2006/chartDrawing">
    <cdr:from>
      <cdr:x>0.41292</cdr:x>
      <cdr:y>0.137</cdr:y>
    </cdr:from>
    <cdr:to>
      <cdr:x>0.4847</cdr:x>
      <cdr:y>0.18405</cdr:y>
    </cdr:to>
    <cdr:sp macro="" textlink="PMedio_NT!$F$31">
      <cdr:nvSpPr>
        <cdr:cNvPr id="824323" name="Rectangle 57"/>
        <cdr:cNvSpPr>
          <a:spLocks xmlns:a="http://schemas.openxmlformats.org/drawingml/2006/main" noChangeArrowheads="1"/>
        </cdr:cNvSpPr>
      </cdr:nvSpPr>
      <cdr:spPr bwMode="auto">
        <a:xfrm xmlns:a="http://schemas.openxmlformats.org/drawingml/2006/main">
          <a:off x="2291424" y="457456"/>
          <a:ext cx="398332" cy="1571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fld id="{725CE107-1C7C-4F34-9A97-6AB30CDC6353}" type="TxLink">
            <a:rPr lang="es-ES" sz="800" b="1" i="0" strike="noStrike">
              <a:solidFill>
                <a:srgbClr val="000000"/>
              </a:solidFill>
              <a:latin typeface="Arial"/>
              <a:cs typeface="Arial"/>
            </a:rPr>
            <a:pPr algn="ctr" rtl="0">
              <a:defRPr sz="1000"/>
            </a:pPr>
            <a:t>19,91</a:t>
          </a:fld>
          <a:endParaRPr lang="es-ES" sz="800" b="1" i="0" strike="noStrike">
            <a:solidFill>
              <a:srgbClr val="000000"/>
            </a:solidFill>
            <a:latin typeface="Arial"/>
            <a:cs typeface="Arial"/>
          </a:endParaRPr>
        </a:p>
      </cdr:txBody>
    </cdr:sp>
  </cdr:relSizeAnchor>
  <cdr:relSizeAnchor xmlns:cdr="http://schemas.openxmlformats.org/drawingml/2006/chartDrawing">
    <cdr:from>
      <cdr:x>0.49397</cdr:x>
      <cdr:y>0.22124</cdr:y>
    </cdr:from>
    <cdr:to>
      <cdr:x>0.56601</cdr:x>
      <cdr:y>0.26662</cdr:y>
    </cdr:to>
    <cdr:sp macro="" textlink="PMedio_NT!$F$32">
      <cdr:nvSpPr>
        <cdr:cNvPr id="824324" name="Rectangle 57"/>
        <cdr:cNvSpPr>
          <a:spLocks xmlns:a="http://schemas.openxmlformats.org/drawingml/2006/main" noChangeArrowheads="1"/>
        </cdr:cNvSpPr>
      </cdr:nvSpPr>
      <cdr:spPr bwMode="auto">
        <a:xfrm xmlns:a="http://schemas.openxmlformats.org/drawingml/2006/main">
          <a:off x="2741212" y="738750"/>
          <a:ext cx="399775" cy="1515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fld id="{263C2DD5-3A99-43E1-B3B3-A7B0627ED2D0}" type="TxLink">
            <a:rPr lang="es-ES" sz="800" b="1" i="0" strike="noStrike">
              <a:solidFill>
                <a:srgbClr val="000000"/>
              </a:solidFill>
              <a:latin typeface="Arial"/>
              <a:cs typeface="Arial"/>
            </a:rPr>
            <a:pPr algn="ctr" rtl="0">
              <a:defRPr sz="1000"/>
            </a:pPr>
            <a:t>17,31</a:t>
          </a:fld>
          <a:endParaRPr lang="es-ES" sz="800" b="1" i="0" strike="noStrike">
            <a:solidFill>
              <a:srgbClr val="000000"/>
            </a:solidFill>
            <a:latin typeface="Arial"/>
            <a:cs typeface="Arial"/>
          </a:endParaRPr>
        </a:p>
      </cdr:txBody>
    </cdr:sp>
  </cdr:relSizeAnchor>
  <cdr:relSizeAnchor xmlns:cdr="http://schemas.openxmlformats.org/drawingml/2006/chartDrawing">
    <cdr:from>
      <cdr:x>0.31766</cdr:x>
      <cdr:y>0.22114</cdr:y>
    </cdr:from>
    <cdr:to>
      <cdr:x>0.38846</cdr:x>
      <cdr:y>0.27715</cdr:y>
    </cdr:to>
    <cdr:sp macro="" textlink="PMedio_NT!$F$30">
      <cdr:nvSpPr>
        <cdr:cNvPr id="824325" name="Rectangle 57"/>
        <cdr:cNvSpPr>
          <a:spLocks xmlns:a="http://schemas.openxmlformats.org/drawingml/2006/main" noChangeArrowheads="1"/>
        </cdr:cNvSpPr>
      </cdr:nvSpPr>
      <cdr:spPr bwMode="auto">
        <a:xfrm xmlns:a="http://schemas.openxmlformats.org/drawingml/2006/main">
          <a:off x="1762793" y="738386"/>
          <a:ext cx="392894" cy="1870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fld id="{F8C20AAB-50A3-4B7F-A57E-057098130C37}" type="TxLink">
            <a:rPr lang="es-ES" sz="800" b="1" i="0" strike="noStrike">
              <a:solidFill>
                <a:srgbClr val="000000"/>
              </a:solidFill>
              <a:latin typeface="Arial"/>
              <a:cs typeface="Arial"/>
            </a:rPr>
            <a:pPr algn="ctr" rtl="0">
              <a:defRPr sz="1000"/>
            </a:pPr>
            <a:t>16,12</a:t>
          </a:fld>
          <a:endParaRPr lang="es-ES" sz="800" b="1" i="0" strike="noStrike">
            <a:solidFill>
              <a:srgbClr val="000000"/>
            </a:solidFill>
            <a:latin typeface="Arial"/>
            <a:cs typeface="Arial"/>
          </a:endParaRPr>
        </a:p>
      </cdr:txBody>
    </cdr:sp>
  </cdr:relSizeAnchor>
  <cdr:relSizeAnchor xmlns:cdr="http://schemas.openxmlformats.org/drawingml/2006/chartDrawing">
    <cdr:from>
      <cdr:x>0.57887</cdr:x>
      <cdr:y>0.18006</cdr:y>
    </cdr:from>
    <cdr:to>
      <cdr:x>0.6651</cdr:x>
      <cdr:y>0.22688</cdr:y>
    </cdr:to>
    <cdr:sp macro="" textlink="PMedio_NT!$F$33">
      <cdr:nvSpPr>
        <cdr:cNvPr id="824326" name="Rectangle 57"/>
        <cdr:cNvSpPr>
          <a:spLocks xmlns:a="http://schemas.openxmlformats.org/drawingml/2006/main" noChangeArrowheads="1"/>
        </cdr:cNvSpPr>
      </cdr:nvSpPr>
      <cdr:spPr bwMode="auto">
        <a:xfrm xmlns:a="http://schemas.openxmlformats.org/drawingml/2006/main">
          <a:off x="3212351" y="601221"/>
          <a:ext cx="478520" cy="1563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fld id="{020AD9FC-57FC-452A-A2BD-47AC258B06EE}" type="TxLink">
            <a:rPr lang="es-ES" sz="800" b="1" i="0" strike="noStrike">
              <a:solidFill>
                <a:srgbClr val="000000"/>
              </a:solidFill>
              <a:latin typeface="Arial"/>
              <a:cs typeface="Arial"/>
            </a:rPr>
            <a:pPr algn="ctr" rtl="0">
              <a:defRPr sz="1000"/>
            </a:pPr>
            <a:t>19,02</a:t>
          </a:fld>
          <a:endParaRPr lang="es-ES" sz="800" b="1" i="0" strike="noStrike">
            <a:solidFill>
              <a:srgbClr val="000000"/>
            </a:solidFill>
            <a:latin typeface="Arial"/>
            <a:cs typeface="Arial"/>
          </a:endParaRPr>
        </a:p>
      </cdr:txBody>
    </cdr:sp>
  </cdr:relSizeAnchor>
  <cdr:relSizeAnchor xmlns:cdr="http://schemas.openxmlformats.org/drawingml/2006/chartDrawing">
    <cdr:from>
      <cdr:x>0.6778</cdr:x>
      <cdr:y>0.17639</cdr:y>
    </cdr:from>
    <cdr:to>
      <cdr:x>0.75448</cdr:x>
      <cdr:y>0.22202</cdr:y>
    </cdr:to>
    <cdr:sp macro="" textlink="PMedio_NT!$F$34">
      <cdr:nvSpPr>
        <cdr:cNvPr id="824327" name="Rectangle 57"/>
        <cdr:cNvSpPr>
          <a:spLocks xmlns:a="http://schemas.openxmlformats.org/drawingml/2006/main" noChangeArrowheads="1"/>
        </cdr:cNvSpPr>
      </cdr:nvSpPr>
      <cdr:spPr bwMode="auto">
        <a:xfrm xmlns:a="http://schemas.openxmlformats.org/drawingml/2006/main">
          <a:off x="3761334" y="588963"/>
          <a:ext cx="425524" cy="1523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fld id="{D90BB2DE-8C9F-4B21-B780-35AEE69AA1FC}" type="TxLink">
            <a:rPr lang="es-ES" sz="800" b="1" i="0" strike="noStrike">
              <a:solidFill>
                <a:srgbClr val="000000"/>
              </a:solidFill>
              <a:latin typeface="Arial"/>
              <a:cs typeface="Arial"/>
            </a:rPr>
            <a:pPr algn="ctr" rtl="0">
              <a:defRPr sz="1000"/>
            </a:pPr>
            <a:t>17,19</a:t>
          </a:fld>
          <a:endParaRPr lang="es-ES" sz="800" b="1" i="0" strike="noStrike">
            <a:solidFill>
              <a:srgbClr val="000000"/>
            </a:solidFill>
            <a:latin typeface="Arial"/>
            <a:cs typeface="Arial"/>
          </a:endParaRPr>
        </a:p>
      </cdr:txBody>
    </cdr:sp>
  </cdr:relSizeAnchor>
  <cdr:relSizeAnchor xmlns:cdr="http://schemas.openxmlformats.org/drawingml/2006/chartDrawing">
    <cdr:from>
      <cdr:x>0.77244</cdr:x>
      <cdr:y>0.17496</cdr:y>
    </cdr:from>
    <cdr:to>
      <cdr:x>0.84423</cdr:x>
      <cdr:y>0.22105</cdr:y>
    </cdr:to>
    <cdr:sp macro="" textlink="PMedio_NT!$F$35">
      <cdr:nvSpPr>
        <cdr:cNvPr id="824328" name="Rectangle 57"/>
        <cdr:cNvSpPr>
          <a:spLocks xmlns:a="http://schemas.openxmlformats.org/drawingml/2006/main" noChangeArrowheads="1"/>
        </cdr:cNvSpPr>
      </cdr:nvSpPr>
      <cdr:spPr bwMode="auto">
        <a:xfrm xmlns:a="http://schemas.openxmlformats.org/drawingml/2006/main">
          <a:off x="4286553" y="584217"/>
          <a:ext cx="398388" cy="1538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fld id="{DEFE508E-1558-4F22-9CC7-A3D70B68F75A}" type="TxLink">
            <a:rPr lang="es-ES" sz="800" b="1" i="0" strike="noStrike">
              <a:solidFill>
                <a:srgbClr val="000000"/>
              </a:solidFill>
              <a:latin typeface="Arial"/>
              <a:cs typeface="Arial"/>
            </a:rPr>
            <a:pPr algn="ctr" rtl="0">
              <a:defRPr sz="1000"/>
            </a:pPr>
            <a:t>0,00</a:t>
          </a:fld>
          <a:endParaRPr lang="es-ES" sz="800" b="1" i="0" strike="noStrike">
            <a:solidFill>
              <a:srgbClr val="000000"/>
            </a:solidFill>
            <a:latin typeface="Arial"/>
            <a:cs typeface="Arial"/>
          </a:endParaRPr>
        </a:p>
      </cdr:txBody>
    </cdr:sp>
  </cdr:relSizeAnchor>
  <cdr:relSizeAnchor xmlns:cdr="http://schemas.openxmlformats.org/drawingml/2006/chartDrawing">
    <cdr:from>
      <cdr:x>0.86205</cdr:x>
      <cdr:y>0.18467</cdr:y>
    </cdr:from>
    <cdr:to>
      <cdr:x>0.93407</cdr:x>
      <cdr:y>0.23103</cdr:y>
    </cdr:to>
    <cdr:sp macro="" textlink="PMedio_NT!$F$36">
      <cdr:nvSpPr>
        <cdr:cNvPr id="824329" name="Rectangle 57"/>
        <cdr:cNvSpPr>
          <a:spLocks xmlns:a="http://schemas.openxmlformats.org/drawingml/2006/main" noChangeArrowheads="1"/>
        </cdr:cNvSpPr>
      </cdr:nvSpPr>
      <cdr:spPr bwMode="auto">
        <a:xfrm xmlns:a="http://schemas.openxmlformats.org/drawingml/2006/main">
          <a:off x="4783829" y="616612"/>
          <a:ext cx="399664" cy="15479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fld id="{2EB8DBF5-119B-42FF-8583-9243B3FD4BFA}" type="TxLink">
            <a:rPr lang="es-ES" sz="800" b="1" i="0" strike="noStrike">
              <a:solidFill>
                <a:srgbClr val="000000"/>
              </a:solidFill>
              <a:latin typeface="Arial"/>
              <a:cs typeface="Arial"/>
            </a:rPr>
            <a:pPr algn="ctr" rtl="0">
              <a:defRPr sz="1000"/>
            </a:pPr>
            <a:t>16,85</a:t>
          </a:fld>
          <a:endParaRPr lang="es-ES" sz="800" b="1" i="0" strike="noStrike">
            <a:solidFill>
              <a:srgbClr val="000000"/>
            </a:solidFill>
            <a:latin typeface="Arial"/>
            <a:cs typeface="Arial"/>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14</xdr:col>
      <xdr:colOff>687705</xdr:colOff>
      <xdr:row>1</xdr:row>
      <xdr:rowOff>118110</xdr:rowOff>
    </xdr:from>
    <xdr:to>
      <xdr:col>25</xdr:col>
      <xdr:colOff>188595</xdr:colOff>
      <xdr:row>27</xdr:row>
      <xdr:rowOff>51435</xdr:rowOff>
    </xdr:to>
    <xdr:graphicFrame macro="">
      <xdr:nvGraphicFramePr>
        <xdr:cNvPr id="28416076" name="GraphDiaMaxDemanda">
          <a:extLst>
            <a:ext uri="{FF2B5EF4-FFF2-40B4-BE49-F238E27FC236}">
              <a16:creationId xmlns:a16="http://schemas.microsoft.com/office/drawing/2014/main" id="{0E48575C-724A-4DEF-B407-DFBA5DC2D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93345</xdr:colOff>
      <xdr:row>5</xdr:row>
      <xdr:rowOff>142875</xdr:rowOff>
    </xdr:from>
    <xdr:to>
      <xdr:col>20</xdr:col>
      <xdr:colOff>102870</xdr:colOff>
      <xdr:row>22</xdr:row>
      <xdr:rowOff>100965</xdr:rowOff>
    </xdr:to>
    <xdr:sp macro="" textlink="">
      <xdr:nvSpPr>
        <xdr:cNvPr id="28416077" name="Line 3">
          <a:extLst>
            <a:ext uri="{FF2B5EF4-FFF2-40B4-BE49-F238E27FC236}">
              <a16:creationId xmlns:a16="http://schemas.microsoft.com/office/drawing/2014/main" id="{E361FC04-5CDD-49FF-B983-F3B1B78A91B3}"/>
            </a:ext>
          </a:extLst>
        </xdr:cNvPr>
        <xdr:cNvSpPr>
          <a:spLocks noChangeShapeType="1"/>
        </xdr:cNvSpPr>
      </xdr:nvSpPr>
      <xdr:spPr bwMode="auto">
        <a:xfrm>
          <a:off x="16752570" y="952500"/>
          <a:ext cx="9525" cy="271081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c:userShapes xmlns:c="http://schemas.openxmlformats.org/drawingml/2006/chart">
  <cdr:relSizeAnchor xmlns:cdr="http://schemas.openxmlformats.org/drawingml/2006/chartDrawing">
    <cdr:from>
      <cdr:x>0.22861</cdr:x>
      <cdr:y>0.37732</cdr:y>
    </cdr:from>
    <cdr:to>
      <cdr:x>0.58318</cdr:x>
      <cdr:y>0.4609</cdr:y>
    </cdr:to>
    <cdr:sp macro="" textlink="">
      <cdr:nvSpPr>
        <cdr:cNvPr id="76801" name="Text Box 1"/>
        <cdr:cNvSpPr txBox="1">
          <a:spLocks xmlns:a="http://schemas.openxmlformats.org/drawingml/2006/main" noChangeArrowheads="1"/>
        </cdr:cNvSpPr>
      </cdr:nvSpPr>
      <cdr:spPr bwMode="auto">
        <a:xfrm xmlns:a="http://schemas.openxmlformats.org/drawingml/2006/main">
          <a:off x="1610508" y="1563393"/>
          <a:ext cx="2497836" cy="3463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strike="noStrike">
              <a:solidFill>
                <a:srgbClr val="000000"/>
              </a:solidFill>
              <a:latin typeface="Arial"/>
              <a:cs typeface="Arial"/>
            </a:rPr>
            <a:t>Máxima Demanda MAT 1 482,8 </a:t>
          </a:r>
          <a:r>
            <a:rPr lang="es-ES" sz="1000" b="0" i="0" strike="noStrike" baseline="0">
              <a:solidFill>
                <a:srgbClr val="000000"/>
              </a:solidFill>
              <a:latin typeface="Arial"/>
              <a:cs typeface="Arial"/>
            </a:rPr>
            <a:t>M</a:t>
          </a:r>
          <a:r>
            <a:rPr lang="es-ES" sz="1000" b="0" i="0" strike="noStrike">
              <a:solidFill>
                <a:srgbClr val="000000"/>
              </a:solidFill>
              <a:latin typeface="Arial"/>
              <a:cs typeface="Arial"/>
            </a:rPr>
            <a:t>W</a:t>
          </a:r>
        </a:p>
      </cdr:txBody>
    </cdr:sp>
  </cdr:relSizeAnchor>
  <cdr:relSizeAnchor xmlns:cdr="http://schemas.openxmlformats.org/drawingml/2006/chartDrawing">
    <cdr:from>
      <cdr:x>0.24349</cdr:x>
      <cdr:y>0.54274</cdr:y>
    </cdr:from>
    <cdr:to>
      <cdr:x>0.53786</cdr:x>
      <cdr:y>0.60368</cdr:y>
    </cdr:to>
    <cdr:sp macro="" textlink="">
      <cdr:nvSpPr>
        <cdr:cNvPr id="76802" name="Text Box 2"/>
        <cdr:cNvSpPr txBox="1">
          <a:spLocks xmlns:a="http://schemas.openxmlformats.org/drawingml/2006/main" noChangeArrowheads="1"/>
        </cdr:cNvSpPr>
      </cdr:nvSpPr>
      <cdr:spPr bwMode="auto">
        <a:xfrm xmlns:a="http://schemas.openxmlformats.org/drawingml/2006/main">
          <a:off x="1715284" y="2248756"/>
          <a:ext cx="2073762" cy="2525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strike="noStrike">
              <a:solidFill>
                <a:srgbClr val="000000"/>
              </a:solidFill>
              <a:latin typeface="Arial"/>
              <a:cs typeface="Arial"/>
            </a:rPr>
            <a:t>Máxima Demanda AT 1 079,2 MW</a:t>
          </a:r>
        </a:p>
      </cdr:txBody>
    </cdr:sp>
  </cdr:relSizeAnchor>
  <cdr:relSizeAnchor xmlns:cdr="http://schemas.openxmlformats.org/drawingml/2006/chartDrawing">
    <cdr:from>
      <cdr:x>0.24642</cdr:x>
      <cdr:y>0.70703</cdr:y>
    </cdr:from>
    <cdr:to>
      <cdr:x>0.52299</cdr:x>
      <cdr:y>0.7741</cdr:y>
    </cdr:to>
    <cdr:sp macro="" textlink="">
      <cdr:nvSpPr>
        <cdr:cNvPr id="76803" name="Text Box 3"/>
        <cdr:cNvSpPr txBox="1">
          <a:spLocks xmlns:a="http://schemas.openxmlformats.org/drawingml/2006/main" noChangeArrowheads="1"/>
        </cdr:cNvSpPr>
      </cdr:nvSpPr>
      <cdr:spPr bwMode="auto">
        <a:xfrm xmlns:a="http://schemas.openxmlformats.org/drawingml/2006/main">
          <a:off x="1735956" y="2929492"/>
          <a:ext cx="1948314" cy="2778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strike="noStrike">
              <a:solidFill>
                <a:srgbClr val="000000"/>
              </a:solidFill>
              <a:latin typeface="Arial"/>
              <a:cs typeface="Arial"/>
            </a:rPr>
            <a:t>Máxima Demanda MT 1 416 MW</a:t>
          </a:r>
        </a:p>
      </cdr:txBody>
    </cdr:sp>
  </cdr:relSizeAnchor>
  <cdr:relSizeAnchor xmlns:cdr="http://schemas.openxmlformats.org/drawingml/2006/chartDrawing">
    <cdr:from>
      <cdr:x>0.21331</cdr:x>
      <cdr:y>0.19203</cdr:y>
    </cdr:from>
    <cdr:to>
      <cdr:x>0.65065</cdr:x>
      <cdr:y>0.26508</cdr:y>
    </cdr:to>
    <cdr:sp macro="" textlink="">
      <cdr:nvSpPr>
        <cdr:cNvPr id="76804" name="Text Box 4"/>
        <cdr:cNvSpPr txBox="1">
          <a:spLocks xmlns:a="http://schemas.openxmlformats.org/drawingml/2006/main" noChangeArrowheads="1"/>
        </cdr:cNvSpPr>
      </cdr:nvSpPr>
      <cdr:spPr bwMode="auto">
        <a:xfrm xmlns:a="http://schemas.openxmlformats.org/drawingml/2006/main">
          <a:off x="1502704" y="795648"/>
          <a:ext cx="3080924" cy="3026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strike="noStrike">
              <a:solidFill>
                <a:srgbClr val="000000"/>
              </a:solidFill>
              <a:latin typeface="Arial"/>
              <a:cs typeface="Arial"/>
            </a:rPr>
            <a:t>Máxima Demanda Total 3 859,2</a:t>
          </a:r>
          <a:r>
            <a:rPr lang="es-ES" sz="1000" b="0" i="0" strike="noStrike" baseline="0">
              <a:solidFill>
                <a:srgbClr val="000000"/>
              </a:solidFill>
              <a:latin typeface="Arial"/>
              <a:cs typeface="Arial"/>
            </a:rPr>
            <a:t>  </a:t>
          </a:r>
          <a:r>
            <a:rPr lang="es-ES" sz="1000" b="0" i="0" strike="noStrike">
              <a:solidFill>
                <a:srgbClr val="000000"/>
              </a:solidFill>
              <a:latin typeface="Arial"/>
              <a:cs typeface="Arial"/>
            </a:rPr>
            <a:t>MW</a:t>
          </a:r>
        </a:p>
      </cdr:txBody>
    </cdr:sp>
  </cdr:relSizeAnchor>
</c:userShapes>
</file>

<file path=xl/drawings/drawing8.xml><?xml version="1.0" encoding="utf-8"?>
<xdr:wsDr xmlns:xdr="http://schemas.openxmlformats.org/drawingml/2006/spreadsheetDrawing" xmlns:a="http://schemas.openxmlformats.org/drawingml/2006/main">
  <xdr:twoCellAnchor>
    <xdr:from>
      <xdr:col>2</xdr:col>
      <xdr:colOff>0</xdr:colOff>
      <xdr:row>2</xdr:row>
      <xdr:rowOff>9525</xdr:rowOff>
    </xdr:from>
    <xdr:to>
      <xdr:col>2</xdr:col>
      <xdr:colOff>0</xdr:colOff>
      <xdr:row>25</xdr:row>
      <xdr:rowOff>152400</xdr:rowOff>
    </xdr:to>
    <xdr:graphicFrame macro="">
      <xdr:nvGraphicFramePr>
        <xdr:cNvPr id="28418124" name="Chart 1">
          <a:extLst>
            <a:ext uri="{FF2B5EF4-FFF2-40B4-BE49-F238E27FC236}">
              <a16:creationId xmlns:a16="http://schemas.microsoft.com/office/drawing/2014/main" id="{566D208A-5F7F-4180-85F1-F71BEB2CF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xdr:colOff>
      <xdr:row>3</xdr:row>
      <xdr:rowOff>104775</xdr:rowOff>
    </xdr:from>
    <xdr:to>
      <xdr:col>20</xdr:col>
      <xdr:colOff>571500</xdr:colOff>
      <xdr:row>30</xdr:row>
      <xdr:rowOff>114300</xdr:rowOff>
    </xdr:to>
    <xdr:graphicFrame macro="">
      <xdr:nvGraphicFramePr>
        <xdr:cNvPr id="28418125" name="Chart 1">
          <a:extLst>
            <a:ext uri="{FF2B5EF4-FFF2-40B4-BE49-F238E27FC236}">
              <a16:creationId xmlns:a16="http://schemas.microsoft.com/office/drawing/2014/main" id="{DB430A50-6A26-47FF-B832-ECE8CA995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457200</xdr:colOff>
      <xdr:row>2</xdr:row>
      <xdr:rowOff>85725</xdr:rowOff>
    </xdr:from>
    <xdr:to>
      <xdr:col>14</xdr:col>
      <xdr:colOff>466725</xdr:colOff>
      <xdr:row>22</xdr:row>
      <xdr:rowOff>85725</xdr:rowOff>
    </xdr:to>
    <xdr:graphicFrame macro="">
      <xdr:nvGraphicFramePr>
        <xdr:cNvPr id="28421196" name="Chart 11">
          <a:extLst>
            <a:ext uri="{FF2B5EF4-FFF2-40B4-BE49-F238E27FC236}">
              <a16:creationId xmlns:a16="http://schemas.microsoft.com/office/drawing/2014/main" id="{6189A91D-24AB-4CCA-905B-93710015F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628650</xdr:colOff>
      <xdr:row>2</xdr:row>
      <xdr:rowOff>104775</xdr:rowOff>
    </xdr:from>
    <xdr:to>
      <xdr:col>23</xdr:col>
      <xdr:colOff>533400</xdr:colOff>
      <xdr:row>22</xdr:row>
      <xdr:rowOff>66675</xdr:rowOff>
    </xdr:to>
    <xdr:graphicFrame macro="">
      <xdr:nvGraphicFramePr>
        <xdr:cNvPr id="28421197" name="Chart 14">
          <a:extLst>
            <a:ext uri="{FF2B5EF4-FFF2-40B4-BE49-F238E27FC236}">
              <a16:creationId xmlns:a16="http://schemas.microsoft.com/office/drawing/2014/main" id="{3387805A-30DE-4828-8736-DD5C71F32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et00\Proyectos%20NET\Informes\200709_Sep07\C.L.Noviembre\Boletin%20Noviembre\Boletin_Noviembre%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t00\Proyectos%20NET\Proyectos%20NET\OSINERGMIN\ProcSistemasDGT\05_Dise&#241;o\SICLI\Boletin%20usuarios%20libres\Boletin_Noviembre%202008_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01\CL_2005\Adecuacion_web\Documentacion\VIII_Informe\Boletin\Calculos\Boletin_Jun_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estion01\hector_backup\Documents%20and%20Settings\Administrator\My%20Documents\My%20Received%20Files\Boletin_set_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etws01\Proyectos%20NET\OSINERGMIN\SISDGT-2017\02.Ingenieria\01_SICLI\00.3_VBA\SICLI_TOOLS_201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et02\ProcesamientoSistemasDGT\02.Ingenier&#237;a\02.5-ProcesamientoDatos\SICLI\VBA\SICLI_TOOLS_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Junio_rev_Rosario_14Ago06/TF122005-01.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ETOT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facturacion"/>
      <sheetName val="Ejemplo_práctico"/>
      <sheetName val="Barras Auxiliares"/>
      <sheetName val="precio_barra"/>
      <sheetName val="PCSPT"/>
      <sheetName val="CPSEE"/>
      <sheetName val="CBPSE"/>
      <sheetName val="CBPST"/>
      <sheetName val="CBPSL"/>
      <sheetName val="LI"/>
      <sheetName val="LS"/>
      <sheetName val="FPM_EP"/>
      <sheetName val="FP_EP_TRANSFORM"/>
      <sheetName val="P_EP_L"/>
      <sheetName val="VADMT"/>
      <sheetName val="FBP"/>
      <sheetName val="PERDIDAS_EP_MT"/>
      <sheetName val="PTPMT"/>
      <sheetName val="FC_PF_PMT"/>
      <sheetName val="Nro.Suministros"/>
      <sheetName val="cuadro_nro_Cliente"/>
      <sheetName val="num clientes por empre"/>
      <sheetName val="num clientes comp act"/>
      <sheetName val="Ventas de Ener"/>
      <sheetName val="Precio_medio"/>
      <sheetName val="PMedio _Empresa"/>
      <sheetName val="PMedio _actividad"/>
      <sheetName val="lista_ Clientes"/>
      <sheetName val="Lista_clien_Impr_Final"/>
      <sheetName val="movimientos"/>
      <sheetName val="DiagrXNT"/>
      <sheetName val="Diagr.evolutivo "/>
      <sheetName val="Analisis"/>
      <sheetName val="EHP_FR,,"/>
      <sheetName val="CONTRATO01"/>
      <sheetName val="CONTR.MAX.DEM"/>
      <sheetName val="Pot&gt;10MW"/>
      <sheetName val="Energia"/>
      <sheetName val="PMedio"/>
      <sheetName val="DiagrXNT_1"/>
      <sheetName val="Diagr.evolutivo_1"/>
      <sheetName val="CONTRATO01_1"/>
      <sheetName val="CONTR.MAX.DEM_1"/>
    </sheetNames>
    <sheetDataSet>
      <sheetData sheetId="0">
        <row r="9">
          <cell r="G9" t="str">
            <v>Cementos</v>
          </cell>
        </row>
        <row r="10">
          <cell r="G10" t="str">
            <v>Agroindustria</v>
          </cell>
        </row>
        <row r="11">
          <cell r="G11" t="str">
            <v>Textiles</v>
          </cell>
        </row>
        <row r="12">
          <cell r="G12" t="str">
            <v>Otros</v>
          </cell>
        </row>
        <row r="13">
          <cell r="G13" t="str">
            <v>Fundición</v>
          </cell>
        </row>
        <row r="14">
          <cell r="G14" t="str">
            <v>Otros</v>
          </cell>
        </row>
        <row r="15">
          <cell r="G15" t="str">
            <v>Fundición</v>
          </cell>
        </row>
        <row r="16">
          <cell r="G16" t="str">
            <v>Minería</v>
          </cell>
        </row>
        <row r="17">
          <cell r="G17" t="str">
            <v>Minería</v>
          </cell>
        </row>
        <row r="18">
          <cell r="G18" t="str">
            <v>Minería</v>
          </cell>
        </row>
        <row r="19">
          <cell r="G19" t="str">
            <v>Fundición</v>
          </cell>
        </row>
        <row r="20">
          <cell r="G20" t="str">
            <v>Fundición</v>
          </cell>
        </row>
        <row r="21">
          <cell r="G21" t="str">
            <v>Fundición</v>
          </cell>
        </row>
        <row r="22">
          <cell r="G22" t="str">
            <v>Minería</v>
          </cell>
        </row>
        <row r="23">
          <cell r="G23" t="str">
            <v>Químicos</v>
          </cell>
        </row>
        <row r="24">
          <cell r="G24" t="str">
            <v>Agroindustria</v>
          </cell>
        </row>
        <row r="25">
          <cell r="G25" t="str">
            <v>Alimentos</v>
          </cell>
        </row>
        <row r="26">
          <cell r="G26" t="str">
            <v>Vidrios, cauchos y plásticos</v>
          </cell>
        </row>
        <row r="27">
          <cell r="G27" t="str">
            <v>Alimentos</v>
          </cell>
        </row>
        <row r="28">
          <cell r="G28" t="str">
            <v>Pesquería</v>
          </cell>
        </row>
        <row r="29">
          <cell r="G29" t="str">
            <v>Bancos y Financieras</v>
          </cell>
        </row>
        <row r="30">
          <cell r="G30" t="str">
            <v>Cables</v>
          </cell>
        </row>
        <row r="31">
          <cell r="G31" t="str">
            <v>Cerámicos</v>
          </cell>
        </row>
        <row r="32">
          <cell r="G32" t="str">
            <v>Cerámicos</v>
          </cell>
        </row>
        <row r="33">
          <cell r="G33" t="str">
            <v>Cerámicos</v>
          </cell>
        </row>
        <row r="34">
          <cell r="G34" t="str">
            <v>Textiles</v>
          </cell>
        </row>
        <row r="35">
          <cell r="G35" t="str">
            <v>Textiles</v>
          </cell>
        </row>
        <row r="36">
          <cell r="G36" t="str">
            <v>Minería</v>
          </cell>
        </row>
        <row r="37">
          <cell r="G37" t="str">
            <v>Cerámicos</v>
          </cell>
        </row>
        <row r="38">
          <cell r="G38" t="str">
            <v>Alimentos</v>
          </cell>
        </row>
        <row r="39">
          <cell r="G39" t="str">
            <v>Vidrios, cauchos y plásticos</v>
          </cell>
        </row>
        <row r="40">
          <cell r="G40" t="str">
            <v>Minería</v>
          </cell>
        </row>
        <row r="41">
          <cell r="G41" t="str">
            <v>Pesquería</v>
          </cell>
        </row>
        <row r="42">
          <cell r="G42" t="str">
            <v>Saneamiento</v>
          </cell>
        </row>
        <row r="43">
          <cell r="G43" t="str">
            <v>Industria Metalúrgica</v>
          </cell>
        </row>
        <row r="44">
          <cell r="G44" t="str">
            <v>Transporte</v>
          </cell>
        </row>
        <row r="45">
          <cell r="G45" t="str">
            <v>Pesquería</v>
          </cell>
        </row>
        <row r="46">
          <cell r="G46" t="str">
            <v>Cementos</v>
          </cell>
        </row>
        <row r="47">
          <cell r="G47" t="str">
            <v>Textiles</v>
          </cell>
        </row>
        <row r="48">
          <cell r="G48" t="str">
            <v>Alimentos</v>
          </cell>
        </row>
        <row r="49">
          <cell r="G49" t="str">
            <v>Textiles</v>
          </cell>
        </row>
        <row r="50">
          <cell r="G50" t="str">
            <v>Textiles</v>
          </cell>
        </row>
        <row r="51">
          <cell r="G51" t="str">
            <v>Textiles</v>
          </cell>
        </row>
        <row r="52">
          <cell r="G52" t="str">
            <v>Fundición</v>
          </cell>
        </row>
        <row r="53">
          <cell r="G53" t="str">
            <v>Fundición</v>
          </cell>
        </row>
        <row r="54">
          <cell r="G54" t="str">
            <v>Papel</v>
          </cell>
        </row>
        <row r="55">
          <cell r="G55" t="str">
            <v>Papel</v>
          </cell>
        </row>
        <row r="56">
          <cell r="G56" t="str">
            <v>Textiles</v>
          </cell>
        </row>
        <row r="57">
          <cell r="G57" t="str">
            <v>Vidrios, cauchos y plásticos</v>
          </cell>
        </row>
        <row r="58">
          <cell r="G58" t="str">
            <v>Cables</v>
          </cell>
        </row>
        <row r="59">
          <cell r="G59" t="str">
            <v>Industria Metalúrgica</v>
          </cell>
        </row>
        <row r="60">
          <cell r="G60" t="str">
            <v>Papel</v>
          </cell>
        </row>
        <row r="61">
          <cell r="G61" t="str">
            <v>Textiles</v>
          </cell>
        </row>
        <row r="62">
          <cell r="G62" t="str">
            <v>Otros</v>
          </cell>
        </row>
        <row r="63">
          <cell r="G63" t="str">
            <v>Otros</v>
          </cell>
        </row>
        <row r="64">
          <cell r="G64" t="str">
            <v>Textiles</v>
          </cell>
        </row>
        <row r="65">
          <cell r="G65" t="str">
            <v>Industria Metalúrgica</v>
          </cell>
        </row>
        <row r="66">
          <cell r="G66" t="str">
            <v>Industria Metalúrgica</v>
          </cell>
        </row>
        <row r="67">
          <cell r="G67" t="str">
            <v>Alimentos</v>
          </cell>
        </row>
        <row r="68">
          <cell r="G68" t="str">
            <v>Alimentos</v>
          </cell>
        </row>
        <row r="69">
          <cell r="G69" t="str">
            <v>Alimentos</v>
          </cell>
        </row>
        <row r="70">
          <cell r="G70" t="str">
            <v>Alimentos</v>
          </cell>
        </row>
        <row r="71">
          <cell r="G71" t="str">
            <v>Textiles</v>
          </cell>
        </row>
        <row r="72">
          <cell r="G72" t="str">
            <v>Pesquería</v>
          </cell>
        </row>
        <row r="73">
          <cell r="G73" t="str">
            <v>Pesquería</v>
          </cell>
        </row>
        <row r="74">
          <cell r="G74" t="str">
            <v>Textiles</v>
          </cell>
        </row>
        <row r="75">
          <cell r="G75" t="str">
            <v>Industria Metalúrgica</v>
          </cell>
        </row>
        <row r="76">
          <cell r="G76" t="str">
            <v>Químicos</v>
          </cell>
        </row>
        <row r="77">
          <cell r="G77" t="str">
            <v>Hidrocarburos</v>
          </cell>
        </row>
        <row r="78">
          <cell r="G78" t="str">
            <v>Comercio</v>
          </cell>
        </row>
        <row r="79">
          <cell r="G79" t="str">
            <v>Textiles</v>
          </cell>
        </row>
        <row r="80">
          <cell r="G80" t="str">
            <v>Textiles</v>
          </cell>
        </row>
        <row r="81">
          <cell r="G81" t="str">
            <v>Otros</v>
          </cell>
        </row>
        <row r="82">
          <cell r="G82" t="str">
            <v>Textiles</v>
          </cell>
        </row>
        <row r="83">
          <cell r="G83" t="str">
            <v>Industria Metalúrgica</v>
          </cell>
        </row>
        <row r="84">
          <cell r="G84" t="str">
            <v>Pesquería</v>
          </cell>
        </row>
        <row r="85">
          <cell r="G85" t="str">
            <v>Químicos</v>
          </cell>
        </row>
        <row r="86">
          <cell r="G86" t="str">
            <v>Textiles</v>
          </cell>
        </row>
        <row r="87">
          <cell r="G87" t="str">
            <v>Vidrios, cauchos y plásticos</v>
          </cell>
        </row>
        <row r="88">
          <cell r="G88" t="str">
            <v>Pesquería</v>
          </cell>
        </row>
        <row r="89">
          <cell r="G89" t="str">
            <v>Bebidas</v>
          </cell>
        </row>
        <row r="90">
          <cell r="G90" t="str">
            <v>Bebidas</v>
          </cell>
        </row>
        <row r="91">
          <cell r="G91" t="str">
            <v>Pesquería</v>
          </cell>
        </row>
        <row r="92">
          <cell r="G92" t="str">
            <v>Cerámicos</v>
          </cell>
        </row>
        <row r="93">
          <cell r="G93" t="str">
            <v>Alimentos</v>
          </cell>
        </row>
        <row r="94">
          <cell r="G94" t="str">
            <v>Químicos</v>
          </cell>
        </row>
        <row r="95">
          <cell r="G95" t="str">
            <v>Textiles</v>
          </cell>
        </row>
        <row r="96">
          <cell r="G96" t="str">
            <v>Textiles</v>
          </cell>
        </row>
        <row r="97">
          <cell r="G97" t="str">
            <v>Saneamiento</v>
          </cell>
        </row>
        <row r="98">
          <cell r="G98" t="str">
            <v>Alimentos</v>
          </cell>
        </row>
        <row r="99">
          <cell r="G99" t="str">
            <v>Papel</v>
          </cell>
        </row>
        <row r="100">
          <cell r="G100" t="str">
            <v>Pesquería</v>
          </cell>
        </row>
        <row r="101">
          <cell r="G101" t="str">
            <v>Transporte</v>
          </cell>
        </row>
        <row r="102">
          <cell r="G102" t="str">
            <v>Pesquería</v>
          </cell>
        </row>
        <row r="103">
          <cell r="G103" t="str">
            <v>Pesquería</v>
          </cell>
        </row>
        <row r="104">
          <cell r="G104" t="str">
            <v>Hidrocarburos</v>
          </cell>
        </row>
        <row r="105">
          <cell r="G105" t="str">
            <v>Cementos</v>
          </cell>
        </row>
        <row r="106">
          <cell r="G106" t="str">
            <v>Fundición</v>
          </cell>
        </row>
        <row r="107">
          <cell r="G107" t="str">
            <v>Químicos</v>
          </cell>
        </row>
        <row r="108">
          <cell r="G108" t="str">
            <v>Minería</v>
          </cell>
        </row>
        <row r="109">
          <cell r="G109" t="str">
            <v>Minería</v>
          </cell>
        </row>
        <row r="110">
          <cell r="G110" t="str">
            <v>Pesquería</v>
          </cell>
        </row>
        <row r="111">
          <cell r="G111" t="str">
            <v>Minería</v>
          </cell>
        </row>
        <row r="112">
          <cell r="G112" t="str">
            <v>Minería</v>
          </cell>
        </row>
        <row r="113">
          <cell r="G113" t="str">
            <v>Pesquería</v>
          </cell>
        </row>
        <row r="114">
          <cell r="G114" t="str">
            <v>Pesquería</v>
          </cell>
        </row>
        <row r="115">
          <cell r="G115" t="str">
            <v>Cementos</v>
          </cell>
        </row>
        <row r="116">
          <cell r="G116" t="str">
            <v>Textiles</v>
          </cell>
        </row>
        <row r="117">
          <cell r="G117" t="str">
            <v>Textiles</v>
          </cell>
        </row>
        <row r="118">
          <cell r="G118" t="str">
            <v>Textiles</v>
          </cell>
        </row>
        <row r="119">
          <cell r="G119" t="str">
            <v>Papel</v>
          </cell>
        </row>
        <row r="120">
          <cell r="G120" t="str">
            <v>Papel</v>
          </cell>
        </row>
        <row r="121">
          <cell r="G121" t="str">
            <v>Pesquería</v>
          </cell>
        </row>
        <row r="122">
          <cell r="G122" t="str">
            <v>Minería</v>
          </cell>
        </row>
        <row r="123">
          <cell r="G123" t="str">
            <v>Textiles</v>
          </cell>
        </row>
        <row r="124">
          <cell r="G124" t="str">
            <v>Minería</v>
          </cell>
        </row>
        <row r="125">
          <cell r="G125" t="str">
            <v>Minería</v>
          </cell>
        </row>
        <row r="126">
          <cell r="G126" t="str">
            <v>Fundición</v>
          </cell>
        </row>
        <row r="127">
          <cell r="G127" t="str">
            <v>Minería</v>
          </cell>
        </row>
        <row r="128">
          <cell r="G128" t="str">
            <v>Minería</v>
          </cell>
        </row>
        <row r="129">
          <cell r="G129" t="str">
            <v>Minería</v>
          </cell>
        </row>
        <row r="130">
          <cell r="G130" t="str">
            <v>Minería</v>
          </cell>
        </row>
        <row r="131">
          <cell r="G131" t="str">
            <v>Fundición</v>
          </cell>
        </row>
        <row r="132">
          <cell r="G132" t="str">
            <v>Minería</v>
          </cell>
        </row>
        <row r="133">
          <cell r="G133" t="str">
            <v>Minería</v>
          </cell>
        </row>
        <row r="134">
          <cell r="G134" t="str">
            <v>Minería</v>
          </cell>
        </row>
        <row r="135">
          <cell r="G135" t="str">
            <v>Minería</v>
          </cell>
        </row>
        <row r="136">
          <cell r="G136" t="str">
            <v>Cementos</v>
          </cell>
        </row>
        <row r="137">
          <cell r="G137" t="str">
            <v>Agroindustria</v>
          </cell>
        </row>
        <row r="138">
          <cell r="G138" t="str">
            <v>Agroindustria</v>
          </cell>
        </row>
        <row r="139">
          <cell r="G139" t="str">
            <v>Agroindustria</v>
          </cell>
        </row>
        <row r="140">
          <cell r="G140" t="str">
            <v>Otros</v>
          </cell>
        </row>
        <row r="141">
          <cell r="G141" t="str">
            <v>Agroindustria</v>
          </cell>
        </row>
        <row r="142">
          <cell r="G142" t="str">
            <v>Agroindustria</v>
          </cell>
        </row>
        <row r="143">
          <cell r="G143" t="str">
            <v>Agroindustria</v>
          </cell>
        </row>
        <row r="144">
          <cell r="G144" t="str">
            <v>Bebidas</v>
          </cell>
        </row>
        <row r="145">
          <cell r="G145" t="str">
            <v>Bebidas</v>
          </cell>
        </row>
        <row r="146">
          <cell r="G146" t="str">
            <v>Agroindustria</v>
          </cell>
        </row>
        <row r="147">
          <cell r="G147" t="str">
            <v>Agroindustria</v>
          </cell>
        </row>
        <row r="148">
          <cell r="G148" t="str">
            <v>Minería</v>
          </cell>
        </row>
        <row r="149">
          <cell r="G149" t="str">
            <v>Pesquería</v>
          </cell>
        </row>
        <row r="150">
          <cell r="G150" t="str">
            <v>Otros</v>
          </cell>
        </row>
        <row r="151">
          <cell r="G151" t="str">
            <v>Industria Metalúrgica</v>
          </cell>
        </row>
        <row r="152">
          <cell r="G152" t="str">
            <v>Minería</v>
          </cell>
        </row>
        <row r="153">
          <cell r="G153" t="str">
            <v>Industria Metalúrgica</v>
          </cell>
        </row>
        <row r="154">
          <cell r="G154" t="str">
            <v>Químicos</v>
          </cell>
        </row>
        <row r="155">
          <cell r="G155" t="str">
            <v>Cementos</v>
          </cell>
        </row>
        <row r="156">
          <cell r="G156" t="str">
            <v>Saneamiento</v>
          </cell>
        </row>
        <row r="157">
          <cell r="G157" t="str">
            <v>Bebidas</v>
          </cell>
        </row>
        <row r="158">
          <cell r="G158" t="str">
            <v>Minería</v>
          </cell>
        </row>
        <row r="159">
          <cell r="G159" t="str">
            <v>Minería</v>
          </cell>
        </row>
        <row r="160">
          <cell r="G160" t="str">
            <v>Pesquería</v>
          </cell>
        </row>
        <row r="161">
          <cell r="G161" t="str">
            <v>Minería</v>
          </cell>
        </row>
        <row r="162">
          <cell r="G162" t="str">
            <v>Pesquería</v>
          </cell>
        </row>
        <row r="163">
          <cell r="G163" t="str">
            <v>Agroindustria</v>
          </cell>
        </row>
        <row r="164">
          <cell r="G164" t="str">
            <v>Pesquería</v>
          </cell>
        </row>
        <row r="165">
          <cell r="G165" t="str">
            <v>Pesquería</v>
          </cell>
        </row>
        <row r="166">
          <cell r="G166" t="str">
            <v>Papel</v>
          </cell>
        </row>
        <row r="167">
          <cell r="G167" t="str">
            <v>Pesquería</v>
          </cell>
        </row>
        <row r="168">
          <cell r="G168" t="str">
            <v>Vidrios, cauchos y plásticos</v>
          </cell>
        </row>
        <row r="169">
          <cell r="G169" t="str">
            <v>Textiles</v>
          </cell>
        </row>
        <row r="170">
          <cell r="G170" t="str">
            <v>Pesquería</v>
          </cell>
        </row>
        <row r="171">
          <cell r="G171" t="str">
            <v>Minería</v>
          </cell>
        </row>
        <row r="172">
          <cell r="G172" t="str">
            <v>Bebidas</v>
          </cell>
        </row>
        <row r="173">
          <cell r="G173" t="str">
            <v>Bancos y Financieras</v>
          </cell>
        </row>
        <row r="174">
          <cell r="G174" t="str">
            <v>Minería</v>
          </cell>
        </row>
        <row r="175">
          <cell r="G175" t="str">
            <v>Vidrios, cauchos y plásticos</v>
          </cell>
        </row>
        <row r="176">
          <cell r="G176" t="str">
            <v>Otros</v>
          </cell>
        </row>
        <row r="177">
          <cell r="G177" t="str">
            <v>Químicos</v>
          </cell>
        </row>
        <row r="178">
          <cell r="G178" t="str">
            <v>Minería</v>
          </cell>
        </row>
        <row r="179">
          <cell r="G179" t="str">
            <v>Textiles</v>
          </cell>
        </row>
        <row r="180">
          <cell r="G180" t="str">
            <v>Otros</v>
          </cell>
        </row>
        <row r="181">
          <cell r="G181" t="str">
            <v>Minería</v>
          </cell>
        </row>
        <row r="182">
          <cell r="G182" t="str">
            <v>Minería</v>
          </cell>
        </row>
        <row r="183">
          <cell r="G183" t="str">
            <v>Minería</v>
          </cell>
        </row>
        <row r="184">
          <cell r="G184" t="str">
            <v>Químicos</v>
          </cell>
        </row>
        <row r="185">
          <cell r="G185" t="str">
            <v>Textiles</v>
          </cell>
        </row>
        <row r="186">
          <cell r="G186" t="str">
            <v>Vidrios, cauchos y plásticos</v>
          </cell>
        </row>
        <row r="187">
          <cell r="G187" t="str">
            <v>Bancos y Financieras</v>
          </cell>
        </row>
        <row r="188">
          <cell r="G188" t="str">
            <v>Bancos y financieras</v>
          </cell>
        </row>
        <row r="189">
          <cell r="G189" t="str">
            <v>Cerámicos</v>
          </cell>
        </row>
        <row r="190">
          <cell r="G190" t="str">
            <v>Minería</v>
          </cell>
        </row>
        <row r="191">
          <cell r="G191" t="str">
            <v>Otros</v>
          </cell>
        </row>
        <row r="192">
          <cell r="G192" t="str">
            <v>Industria Metalúrgica</v>
          </cell>
        </row>
        <row r="193">
          <cell r="G193" t="str">
            <v>Textiles</v>
          </cell>
        </row>
        <row r="194">
          <cell r="G194" t="str">
            <v>Vidrios, cauchos y plásticos</v>
          </cell>
        </row>
        <row r="195">
          <cell r="G195" t="str">
            <v>Textiles</v>
          </cell>
        </row>
        <row r="196">
          <cell r="G196" t="str">
            <v>Textiles</v>
          </cell>
        </row>
        <row r="197">
          <cell r="G197" t="str">
            <v>Alimentos</v>
          </cell>
        </row>
        <row r="198">
          <cell r="G198" t="str">
            <v>Otros</v>
          </cell>
        </row>
        <row r="199">
          <cell r="G199" t="str">
            <v>Textiles</v>
          </cell>
        </row>
        <row r="200">
          <cell r="G200" t="str">
            <v>Industria Metalúrgica</v>
          </cell>
        </row>
        <row r="201">
          <cell r="G201" t="str">
            <v>Alimentos</v>
          </cell>
        </row>
        <row r="202">
          <cell r="G202" t="str">
            <v>Otros</v>
          </cell>
        </row>
        <row r="203">
          <cell r="G203" t="str">
            <v>Industria Metalúrgica</v>
          </cell>
        </row>
        <row r="204">
          <cell r="G204" t="str">
            <v>Salud</v>
          </cell>
        </row>
        <row r="205">
          <cell r="G205" t="str">
            <v>Otros</v>
          </cell>
        </row>
        <row r="206">
          <cell r="G206" t="str">
            <v>Otros</v>
          </cell>
        </row>
        <row r="207">
          <cell r="G207" t="str">
            <v>Papel</v>
          </cell>
        </row>
        <row r="208">
          <cell r="G208" t="str">
            <v>Bebidas</v>
          </cell>
        </row>
        <row r="209">
          <cell r="G209" t="str">
            <v>Comercio</v>
          </cell>
        </row>
        <row r="210">
          <cell r="G210" t="str">
            <v>Comercio</v>
          </cell>
        </row>
        <row r="211">
          <cell r="G211" t="str">
            <v>Vidrios, cauchos y plásticos</v>
          </cell>
        </row>
        <row r="212">
          <cell r="G212" t="str">
            <v>Alimentos</v>
          </cell>
        </row>
        <row r="213">
          <cell r="G213" t="str">
            <v>Vidrios, cauchos y plásticos</v>
          </cell>
        </row>
        <row r="214">
          <cell r="G214" t="str">
            <v>Papel</v>
          </cell>
        </row>
        <row r="215">
          <cell r="G215" t="str">
            <v>Vidrios, cauchos y plásticos</v>
          </cell>
        </row>
        <row r="216">
          <cell r="G216" t="str">
            <v>Textiles</v>
          </cell>
        </row>
        <row r="217">
          <cell r="G217" t="str">
            <v>Textiles</v>
          </cell>
        </row>
        <row r="218">
          <cell r="G218" t="str">
            <v>Bebidas</v>
          </cell>
        </row>
        <row r="219">
          <cell r="G219" t="str">
            <v>Saneamiento</v>
          </cell>
        </row>
        <row r="220">
          <cell r="G220" t="str">
            <v>Comercio</v>
          </cell>
        </row>
        <row r="221">
          <cell r="G221" t="str">
            <v>Vidrios, cauchos y plásticos</v>
          </cell>
        </row>
        <row r="222">
          <cell r="G222" t="str">
            <v>Vidrios, cauchos y plásticos</v>
          </cell>
        </row>
        <row r="223">
          <cell r="G223" t="str">
            <v>Saneamiento</v>
          </cell>
        </row>
        <row r="224">
          <cell r="G224" t="str">
            <v>Saneamiento</v>
          </cell>
        </row>
        <row r="225">
          <cell r="G225" t="str">
            <v>Alimentos</v>
          </cell>
        </row>
        <row r="226">
          <cell r="G226" t="str">
            <v>Otros</v>
          </cell>
        </row>
        <row r="227">
          <cell r="G227" t="str">
            <v>Bebidas</v>
          </cell>
        </row>
        <row r="228">
          <cell r="G228" t="str">
            <v>Comercio</v>
          </cell>
        </row>
        <row r="229">
          <cell r="G229" t="str">
            <v>Industria Metalúrgica</v>
          </cell>
        </row>
        <row r="230">
          <cell r="G230" t="str">
            <v>Alimentos</v>
          </cell>
        </row>
        <row r="231">
          <cell r="G231" t="str">
            <v>Textiles</v>
          </cell>
        </row>
        <row r="232">
          <cell r="G232" t="str">
            <v>Bebidas</v>
          </cell>
        </row>
        <row r="233">
          <cell r="G233" t="str">
            <v>Transporte</v>
          </cell>
        </row>
        <row r="234">
          <cell r="G234" t="str">
            <v>Textiles</v>
          </cell>
        </row>
        <row r="235">
          <cell r="G235" t="str">
            <v>Minería</v>
          </cell>
        </row>
        <row r="236">
          <cell r="G236" t="str">
            <v>Textiles</v>
          </cell>
        </row>
        <row r="237">
          <cell r="G237" t="str">
            <v>Minería</v>
          </cell>
        </row>
        <row r="238">
          <cell r="G238" t="str">
            <v>Textiles</v>
          </cell>
        </row>
        <row r="239">
          <cell r="G239" t="str">
            <v>Alimentos</v>
          </cell>
        </row>
        <row r="240">
          <cell r="G240" t="str">
            <v>Minería</v>
          </cell>
        </row>
        <row r="241">
          <cell r="G241" t="str">
            <v>Alimentos</v>
          </cell>
        </row>
        <row r="242">
          <cell r="G242" t="str">
            <v>Alimentos</v>
          </cell>
        </row>
        <row r="243">
          <cell r="G243" t="str">
            <v>Minería</v>
          </cell>
        </row>
        <row r="244">
          <cell r="G244" t="str">
            <v>Minería</v>
          </cell>
        </row>
        <row r="245">
          <cell r="G245" t="str">
            <v>Minería</v>
          </cell>
        </row>
        <row r="246">
          <cell r="G246" t="str">
            <v>Minería</v>
          </cell>
        </row>
        <row r="247">
          <cell r="G247" t="str">
            <v>Minería</v>
          </cell>
        </row>
        <row r="248">
          <cell r="G248" t="str">
            <v>Minería</v>
          </cell>
        </row>
        <row r="249">
          <cell r="G249" t="str">
            <v>Minería</v>
          </cell>
        </row>
        <row r="250">
          <cell r="G250" t="str">
            <v>Cementos</v>
          </cell>
        </row>
        <row r="251">
          <cell r="G251" t="str">
            <v>Minería</v>
          </cell>
        </row>
        <row r="252">
          <cell r="G252" t="str">
            <v>Minería</v>
          </cell>
        </row>
        <row r="253">
          <cell r="G253" t="str">
            <v>Minería</v>
          </cell>
        </row>
        <row r="254">
          <cell r="G254" t="str">
            <v>Papel</v>
          </cell>
        </row>
        <row r="255">
          <cell r="G255" t="str">
            <v>Minería</v>
          </cell>
        </row>
        <row r="256">
          <cell r="G256" t="str">
            <v>Minería</v>
          </cell>
        </row>
        <row r="257">
          <cell r="G257" t="str">
            <v>Textiles</v>
          </cell>
        </row>
        <row r="258">
          <cell r="G258" t="str">
            <v>Textiles</v>
          </cell>
        </row>
        <row r="259">
          <cell r="G259" t="str">
            <v>Cementos</v>
          </cell>
        </row>
        <row r="260">
          <cell r="G260" t="str">
            <v>Agroindustria</v>
          </cell>
        </row>
        <row r="261">
          <cell r="G261" t="str">
            <v>Textiles</v>
          </cell>
        </row>
        <row r="262">
          <cell r="G262" t="str">
            <v>Otros</v>
          </cell>
        </row>
        <row r="263">
          <cell r="G263" t="str">
            <v>Fundición</v>
          </cell>
        </row>
        <row r="264">
          <cell r="G264" t="str">
            <v>Otros</v>
          </cell>
        </row>
        <row r="265">
          <cell r="G265" t="str">
            <v>Fundición</v>
          </cell>
        </row>
        <row r="266">
          <cell r="G266" t="str">
            <v>Minería</v>
          </cell>
        </row>
        <row r="267">
          <cell r="G267" t="str">
            <v>Minería</v>
          </cell>
        </row>
        <row r="268">
          <cell r="G268" t="str">
            <v>Minería</v>
          </cell>
        </row>
        <row r="269">
          <cell r="G269" t="str">
            <v>Fundición</v>
          </cell>
        </row>
        <row r="270">
          <cell r="G270" t="str">
            <v>Fundición</v>
          </cell>
        </row>
        <row r="271">
          <cell r="G271" t="str">
            <v>Fundición</v>
          </cell>
        </row>
        <row r="272">
          <cell r="G272" t="str">
            <v>Minería</v>
          </cell>
        </row>
        <row r="273">
          <cell r="G273" t="str">
            <v>Químicos</v>
          </cell>
        </row>
        <row r="274">
          <cell r="G274" t="str">
            <v>Agroindustria</v>
          </cell>
        </row>
        <row r="275">
          <cell r="G275" t="str">
            <v>Alimentos</v>
          </cell>
        </row>
        <row r="276">
          <cell r="G276" t="str">
            <v>Vidrios, cauchos y plásticos</v>
          </cell>
        </row>
        <row r="277">
          <cell r="G277" t="str">
            <v>Alimentos</v>
          </cell>
        </row>
        <row r="278">
          <cell r="G278" t="str">
            <v>Pesquería</v>
          </cell>
        </row>
        <row r="279">
          <cell r="G279" t="str">
            <v>Bancos y financieras</v>
          </cell>
        </row>
        <row r="280">
          <cell r="G280" t="str">
            <v>Cables</v>
          </cell>
        </row>
        <row r="281">
          <cell r="G281" t="str">
            <v>Cerámicos</v>
          </cell>
        </row>
        <row r="282">
          <cell r="G282" t="str">
            <v>Cerámicos</v>
          </cell>
        </row>
        <row r="283">
          <cell r="G283" t="str">
            <v>Cerámicos</v>
          </cell>
        </row>
        <row r="284">
          <cell r="G284" t="str">
            <v>Textiles</v>
          </cell>
        </row>
        <row r="285">
          <cell r="G285" t="str">
            <v>Textiles</v>
          </cell>
        </row>
        <row r="286">
          <cell r="G286" t="str">
            <v>Minería</v>
          </cell>
        </row>
        <row r="287">
          <cell r="G287" t="str">
            <v>Cerámicos</v>
          </cell>
        </row>
        <row r="288">
          <cell r="G288" t="str">
            <v>Alimentos</v>
          </cell>
        </row>
        <row r="289">
          <cell r="G289" t="str">
            <v>Vidrios, cauchos y plásticos</v>
          </cell>
        </row>
        <row r="290">
          <cell r="G290" t="str">
            <v>Minería</v>
          </cell>
        </row>
        <row r="291">
          <cell r="G291" t="str">
            <v>Pesquería</v>
          </cell>
        </row>
        <row r="292">
          <cell r="G292" t="str">
            <v>Saneamiento</v>
          </cell>
        </row>
        <row r="293">
          <cell r="G293" t="str">
            <v>Industria Metalúrgica</v>
          </cell>
        </row>
        <row r="294">
          <cell r="G294" t="str">
            <v>Transporte</v>
          </cell>
        </row>
        <row r="295">
          <cell r="G295" t="str">
            <v>Pesquería</v>
          </cell>
        </row>
        <row r="296">
          <cell r="G296" t="str">
            <v>Cementos</v>
          </cell>
        </row>
        <row r="297">
          <cell r="G297" t="str">
            <v>Textiles</v>
          </cell>
        </row>
        <row r="298">
          <cell r="G298" t="str">
            <v>Alimentos</v>
          </cell>
        </row>
        <row r="299">
          <cell r="G299" t="str">
            <v>Textiles</v>
          </cell>
        </row>
        <row r="300">
          <cell r="G300" t="str">
            <v>Textiles</v>
          </cell>
        </row>
        <row r="301">
          <cell r="G301" t="str">
            <v>Textiles</v>
          </cell>
        </row>
        <row r="302">
          <cell r="G302" t="str">
            <v>Fundición</v>
          </cell>
        </row>
        <row r="303">
          <cell r="G303" t="str">
            <v>Fundición</v>
          </cell>
        </row>
        <row r="304">
          <cell r="G304" t="str">
            <v>Papel</v>
          </cell>
        </row>
        <row r="305">
          <cell r="G305" t="str">
            <v>Papel</v>
          </cell>
        </row>
        <row r="306">
          <cell r="G306" t="str">
            <v>Textiles</v>
          </cell>
        </row>
        <row r="307">
          <cell r="G307" t="str">
            <v>Vidrios, cauchos y plásticos</v>
          </cell>
        </row>
        <row r="308">
          <cell r="G308" t="str">
            <v>Cables</v>
          </cell>
        </row>
        <row r="309">
          <cell r="G309" t="str">
            <v>Industria Metalúrgica</v>
          </cell>
        </row>
        <row r="310">
          <cell r="G310" t="str">
            <v>Papel</v>
          </cell>
        </row>
        <row r="311">
          <cell r="G311" t="str">
            <v>Textiles</v>
          </cell>
        </row>
        <row r="312">
          <cell r="G312" t="str">
            <v>Otros</v>
          </cell>
        </row>
        <row r="313">
          <cell r="G313" t="str">
            <v>Otros</v>
          </cell>
        </row>
        <row r="314">
          <cell r="G314" t="str">
            <v>Textiles</v>
          </cell>
        </row>
        <row r="315">
          <cell r="G315" t="str">
            <v>Industria Metalúrgica</v>
          </cell>
        </row>
        <row r="316">
          <cell r="G316" t="str">
            <v>Industria Metalúrgica</v>
          </cell>
        </row>
        <row r="317">
          <cell r="G317" t="str">
            <v>Alimentos</v>
          </cell>
        </row>
        <row r="318">
          <cell r="G318" t="str">
            <v>Alimentos</v>
          </cell>
        </row>
        <row r="319">
          <cell r="G319" t="str">
            <v>Alimentos</v>
          </cell>
        </row>
        <row r="320">
          <cell r="G320" t="str">
            <v>Alimentos</v>
          </cell>
        </row>
        <row r="321">
          <cell r="G321" t="str">
            <v>Textiles</v>
          </cell>
        </row>
        <row r="322">
          <cell r="G322" t="str">
            <v>Pesquería</v>
          </cell>
        </row>
        <row r="323">
          <cell r="G323" t="str">
            <v>Pesquería</v>
          </cell>
        </row>
        <row r="324">
          <cell r="G324" t="str">
            <v>Textiles</v>
          </cell>
        </row>
        <row r="325">
          <cell r="G325" t="str">
            <v>Industria Metalúrgica</v>
          </cell>
        </row>
        <row r="326">
          <cell r="G326" t="str">
            <v>Químicos</v>
          </cell>
        </row>
        <row r="327">
          <cell r="G327" t="str">
            <v>Hidrocarburos</v>
          </cell>
        </row>
        <row r="328">
          <cell r="G328" t="str">
            <v>Comercio</v>
          </cell>
        </row>
        <row r="329">
          <cell r="G329" t="str">
            <v>Textiles</v>
          </cell>
        </row>
        <row r="330">
          <cell r="G330" t="str">
            <v>Textiles</v>
          </cell>
        </row>
        <row r="331">
          <cell r="G331" t="str">
            <v>Otros</v>
          </cell>
        </row>
        <row r="332">
          <cell r="G332" t="str">
            <v>Textiles</v>
          </cell>
        </row>
        <row r="333">
          <cell r="G333" t="str">
            <v>Industria Metalúrgica</v>
          </cell>
        </row>
        <row r="334">
          <cell r="G334" t="str">
            <v>Pesquería</v>
          </cell>
        </row>
        <row r="335">
          <cell r="G335" t="str">
            <v>Químicos</v>
          </cell>
        </row>
        <row r="336">
          <cell r="G336" t="str">
            <v>Textiles</v>
          </cell>
        </row>
        <row r="337">
          <cell r="G337" t="str">
            <v>Vidrios, cauchos y plásticos</v>
          </cell>
        </row>
        <row r="338">
          <cell r="G338" t="str">
            <v>Pesquería</v>
          </cell>
        </row>
        <row r="339">
          <cell r="G339" t="str">
            <v>Bebidas</v>
          </cell>
        </row>
        <row r="340">
          <cell r="G340" t="str">
            <v>Bebidas</v>
          </cell>
        </row>
        <row r="341">
          <cell r="G341" t="str">
            <v>Pesquería</v>
          </cell>
        </row>
        <row r="342">
          <cell r="G342" t="str">
            <v>Cerámicos</v>
          </cell>
        </row>
        <row r="343">
          <cell r="G343" t="str">
            <v>Alimentos</v>
          </cell>
        </row>
        <row r="344">
          <cell r="G344" t="str">
            <v>Químicos</v>
          </cell>
        </row>
        <row r="345">
          <cell r="G345" t="str">
            <v>Textiles</v>
          </cell>
        </row>
        <row r="346">
          <cell r="G346" t="str">
            <v>Textiles</v>
          </cell>
        </row>
        <row r="347">
          <cell r="G347" t="str">
            <v>Saneamiento</v>
          </cell>
        </row>
        <row r="348">
          <cell r="G348" t="str">
            <v>Alimentos</v>
          </cell>
        </row>
        <row r="349">
          <cell r="G349" t="str">
            <v>Papel</v>
          </cell>
        </row>
        <row r="350">
          <cell r="G350" t="str">
            <v>Pesquería</v>
          </cell>
        </row>
        <row r="351">
          <cell r="G351" t="str">
            <v>Transporte</v>
          </cell>
        </row>
        <row r="352">
          <cell r="G352" t="str">
            <v>Pesquería</v>
          </cell>
        </row>
        <row r="353">
          <cell r="G353" t="str">
            <v>Pesquería</v>
          </cell>
        </row>
        <row r="354">
          <cell r="G354" t="str">
            <v>Hidrocarburos</v>
          </cell>
        </row>
        <row r="355">
          <cell r="G355" t="str">
            <v>Cementos</v>
          </cell>
        </row>
        <row r="356">
          <cell r="G356" t="str">
            <v>Fundición</v>
          </cell>
        </row>
        <row r="357">
          <cell r="G357" t="str">
            <v>Químicos</v>
          </cell>
        </row>
        <row r="358">
          <cell r="G358" t="str">
            <v>Minería</v>
          </cell>
        </row>
        <row r="359">
          <cell r="G359" t="str">
            <v>Minería</v>
          </cell>
        </row>
        <row r="360">
          <cell r="G360" t="str">
            <v>Pesquería</v>
          </cell>
        </row>
        <row r="361">
          <cell r="G361" t="str">
            <v>Minería</v>
          </cell>
        </row>
        <row r="362">
          <cell r="G362" t="str">
            <v>Minería</v>
          </cell>
        </row>
        <row r="363">
          <cell r="G363" t="str">
            <v>Pesquería</v>
          </cell>
        </row>
        <row r="364">
          <cell r="G364" t="str">
            <v>Pesquería</v>
          </cell>
        </row>
        <row r="365">
          <cell r="G365" t="str">
            <v>Cementos</v>
          </cell>
        </row>
        <row r="366">
          <cell r="G366" t="str">
            <v>Textiles</v>
          </cell>
        </row>
        <row r="367">
          <cell r="G367" t="str">
            <v>Textiles</v>
          </cell>
        </row>
        <row r="368">
          <cell r="G368" t="str">
            <v>Textiles</v>
          </cell>
        </row>
        <row r="369">
          <cell r="G369" t="str">
            <v>Papel</v>
          </cell>
        </row>
        <row r="370">
          <cell r="G370" t="str">
            <v>Papel</v>
          </cell>
        </row>
        <row r="371">
          <cell r="G371" t="str">
            <v>Pesquería</v>
          </cell>
        </row>
        <row r="372">
          <cell r="G372" t="str">
            <v>Minería</v>
          </cell>
        </row>
        <row r="373">
          <cell r="G373" t="str">
            <v>Textiles</v>
          </cell>
        </row>
        <row r="374">
          <cell r="G374" t="str">
            <v>Minería</v>
          </cell>
        </row>
        <row r="375">
          <cell r="G375" t="str">
            <v>Minería</v>
          </cell>
        </row>
        <row r="376">
          <cell r="G376" t="str">
            <v>Fundición</v>
          </cell>
        </row>
        <row r="377">
          <cell r="G377" t="str">
            <v>Minería</v>
          </cell>
        </row>
        <row r="378">
          <cell r="G378" t="str">
            <v>Minería</v>
          </cell>
        </row>
        <row r="379">
          <cell r="G379" t="str">
            <v>Minería</v>
          </cell>
        </row>
        <row r="380">
          <cell r="G380" t="str">
            <v>Minería</v>
          </cell>
        </row>
        <row r="381">
          <cell r="G381" t="str">
            <v>Fundición</v>
          </cell>
        </row>
        <row r="382">
          <cell r="G382" t="str">
            <v>Minería</v>
          </cell>
        </row>
        <row r="383">
          <cell r="G383" t="str">
            <v>Minería</v>
          </cell>
        </row>
        <row r="384">
          <cell r="G384" t="str">
            <v>Minería</v>
          </cell>
        </row>
        <row r="385">
          <cell r="G385" t="str">
            <v>Minería</v>
          </cell>
        </row>
        <row r="386">
          <cell r="G386" t="str">
            <v>Cementos</v>
          </cell>
        </row>
        <row r="387">
          <cell r="G387" t="str">
            <v>Agroindustria</v>
          </cell>
        </row>
        <row r="388">
          <cell r="G388" t="str">
            <v>Agroindustria</v>
          </cell>
        </row>
        <row r="389">
          <cell r="G389" t="str">
            <v>Agroindustria</v>
          </cell>
        </row>
        <row r="390">
          <cell r="G390" t="str">
            <v>Otros</v>
          </cell>
        </row>
        <row r="391">
          <cell r="G391" t="str">
            <v>Agroindustria</v>
          </cell>
        </row>
        <row r="392">
          <cell r="G392" t="str">
            <v>Agroindustria</v>
          </cell>
        </row>
        <row r="393">
          <cell r="G393" t="str">
            <v>Agroindustria</v>
          </cell>
        </row>
        <row r="394">
          <cell r="G394" t="str">
            <v>Bebidas</v>
          </cell>
        </row>
        <row r="395">
          <cell r="G395" t="str">
            <v>Bebidas</v>
          </cell>
        </row>
        <row r="396">
          <cell r="G396" t="str">
            <v>Agroindustria</v>
          </cell>
        </row>
        <row r="397">
          <cell r="G397" t="str">
            <v>Agroindustria</v>
          </cell>
        </row>
        <row r="398">
          <cell r="G398" t="str">
            <v>Minería</v>
          </cell>
        </row>
        <row r="399">
          <cell r="G399" t="str">
            <v>Pesquería</v>
          </cell>
        </row>
        <row r="400">
          <cell r="G400" t="str">
            <v>Otros</v>
          </cell>
        </row>
        <row r="401">
          <cell r="G401" t="str">
            <v>Industria Metalúrgica</v>
          </cell>
        </row>
        <row r="402">
          <cell r="G402" t="str">
            <v>Minería</v>
          </cell>
        </row>
        <row r="403">
          <cell r="G403" t="str">
            <v>Industria Metalúrgica</v>
          </cell>
        </row>
        <row r="404">
          <cell r="G404" t="str">
            <v>Químicos</v>
          </cell>
        </row>
        <row r="405">
          <cell r="G405" t="str">
            <v>Cementos</v>
          </cell>
        </row>
        <row r="406">
          <cell r="G406" t="str">
            <v>Saneamiento</v>
          </cell>
        </row>
        <row r="407">
          <cell r="G407" t="str">
            <v>Bebidas</v>
          </cell>
        </row>
        <row r="408">
          <cell r="G408" t="str">
            <v>Minería</v>
          </cell>
        </row>
        <row r="409">
          <cell r="G409" t="str">
            <v>Minería</v>
          </cell>
        </row>
        <row r="410">
          <cell r="G410" t="str">
            <v>Pesquería</v>
          </cell>
        </row>
        <row r="411">
          <cell r="G411" t="str">
            <v>Minería</v>
          </cell>
        </row>
        <row r="412">
          <cell r="G412" t="str">
            <v>Pesquería</v>
          </cell>
        </row>
        <row r="413">
          <cell r="G413" t="str">
            <v>Agroindustria</v>
          </cell>
        </row>
        <row r="414">
          <cell r="G414" t="str">
            <v>Pesquería</v>
          </cell>
        </row>
        <row r="415">
          <cell r="G415" t="str">
            <v>Pesquería</v>
          </cell>
        </row>
        <row r="416">
          <cell r="G416" t="str">
            <v>Papel</v>
          </cell>
        </row>
        <row r="417">
          <cell r="G417" t="str">
            <v>Pesquería</v>
          </cell>
        </row>
        <row r="418">
          <cell r="G418" t="str">
            <v>Vidrios, cauchos y plásticos</v>
          </cell>
        </row>
        <row r="419">
          <cell r="G419" t="str">
            <v>Textiles</v>
          </cell>
        </row>
        <row r="420">
          <cell r="G420" t="str">
            <v>Pesquería</v>
          </cell>
        </row>
        <row r="421">
          <cell r="G421" t="str">
            <v>Minería</v>
          </cell>
        </row>
        <row r="422">
          <cell r="G422" t="str">
            <v>Bebidas</v>
          </cell>
        </row>
        <row r="423">
          <cell r="G423" t="str">
            <v>Bancos y financieras</v>
          </cell>
        </row>
        <row r="424">
          <cell r="G424" t="str">
            <v>Minería</v>
          </cell>
        </row>
        <row r="425">
          <cell r="G425" t="str">
            <v>Vidrios, cauchos y plásticos</v>
          </cell>
        </row>
        <row r="426">
          <cell r="G426" t="str">
            <v>Otros</v>
          </cell>
        </row>
        <row r="427">
          <cell r="G427" t="str">
            <v>Químicos</v>
          </cell>
        </row>
        <row r="428">
          <cell r="G428" t="str">
            <v>Minería</v>
          </cell>
        </row>
        <row r="429">
          <cell r="G429" t="str">
            <v>Textiles</v>
          </cell>
        </row>
        <row r="430">
          <cell r="G430" t="str">
            <v>Otros</v>
          </cell>
        </row>
        <row r="431">
          <cell r="G431" t="str">
            <v>Minería</v>
          </cell>
        </row>
        <row r="432">
          <cell r="G432" t="str">
            <v>Minería</v>
          </cell>
        </row>
        <row r="433">
          <cell r="G433" t="str">
            <v>Minería</v>
          </cell>
        </row>
        <row r="434">
          <cell r="G434" t="str">
            <v>Químicos</v>
          </cell>
        </row>
        <row r="435">
          <cell r="G435" t="str">
            <v>Textiles</v>
          </cell>
        </row>
        <row r="436">
          <cell r="G436" t="str">
            <v>Vidrios, cauchos y plásticos</v>
          </cell>
        </row>
        <row r="437">
          <cell r="G437" t="str">
            <v>Bancos y financieras</v>
          </cell>
        </row>
        <row r="438">
          <cell r="G438" t="str">
            <v>Bancos y financieras</v>
          </cell>
        </row>
        <row r="439">
          <cell r="G439" t="str">
            <v>Cerámicos</v>
          </cell>
        </row>
        <row r="440">
          <cell r="G440" t="str">
            <v>Minería</v>
          </cell>
        </row>
        <row r="441">
          <cell r="G441" t="str">
            <v>Otros</v>
          </cell>
        </row>
        <row r="442">
          <cell r="G442" t="str">
            <v>Industria Metalúrgica</v>
          </cell>
        </row>
        <row r="443">
          <cell r="G443" t="str">
            <v>Textiles</v>
          </cell>
        </row>
        <row r="444">
          <cell r="G444" t="str">
            <v>Vidrios, cauchos y plásticos</v>
          </cell>
        </row>
        <row r="445">
          <cell r="G445" t="str">
            <v>Textiles</v>
          </cell>
        </row>
        <row r="446">
          <cell r="G446" t="str">
            <v>Textiles</v>
          </cell>
        </row>
        <row r="447">
          <cell r="G447" t="str">
            <v>Alimentos</v>
          </cell>
        </row>
        <row r="448">
          <cell r="G448" t="str">
            <v>Otros</v>
          </cell>
        </row>
        <row r="449">
          <cell r="G449" t="str">
            <v>Textiles</v>
          </cell>
        </row>
        <row r="450">
          <cell r="G450" t="str">
            <v>Industria Metalúrgica</v>
          </cell>
        </row>
        <row r="451">
          <cell r="G451" t="str">
            <v>Alimentos</v>
          </cell>
        </row>
        <row r="452">
          <cell r="G452" t="str">
            <v>Otros</v>
          </cell>
        </row>
        <row r="453">
          <cell r="G453" t="str">
            <v>Industria Metalúrgica</v>
          </cell>
        </row>
        <row r="454">
          <cell r="G454" t="str">
            <v>Salud</v>
          </cell>
        </row>
        <row r="455">
          <cell r="G455" t="str">
            <v>Otros</v>
          </cell>
        </row>
        <row r="456">
          <cell r="G456" t="str">
            <v>Otros</v>
          </cell>
        </row>
        <row r="457">
          <cell r="G457" t="str">
            <v>Papel</v>
          </cell>
        </row>
        <row r="458">
          <cell r="G458" t="str">
            <v>Bebidas</v>
          </cell>
        </row>
        <row r="459">
          <cell r="G459" t="str">
            <v>Comercio</v>
          </cell>
        </row>
        <row r="460">
          <cell r="G460" t="str">
            <v>Comercio</v>
          </cell>
        </row>
        <row r="461">
          <cell r="G461" t="str">
            <v>Vidrios, cauchos y plásticos</v>
          </cell>
        </row>
        <row r="462">
          <cell r="G462" t="str">
            <v>Alimentos</v>
          </cell>
        </row>
        <row r="463">
          <cell r="G463" t="str">
            <v>Vidrios, cauchos y plásticos</v>
          </cell>
        </row>
        <row r="464">
          <cell r="G464" t="str">
            <v>Papel</v>
          </cell>
        </row>
        <row r="465">
          <cell r="G465" t="str">
            <v>Vidrios, cauchos y plásticos</v>
          </cell>
        </row>
        <row r="466">
          <cell r="G466" t="str">
            <v>Textiles</v>
          </cell>
        </row>
        <row r="467">
          <cell r="G467" t="str">
            <v>Textiles</v>
          </cell>
        </row>
        <row r="468">
          <cell r="G468" t="str">
            <v>Bebidas</v>
          </cell>
        </row>
        <row r="469">
          <cell r="G469" t="str">
            <v>Saneamiento</v>
          </cell>
        </row>
        <row r="470">
          <cell r="G470" t="str">
            <v>Comercio</v>
          </cell>
        </row>
        <row r="471">
          <cell r="G471" t="str">
            <v>Vidrios, cauchos y plásticos</v>
          </cell>
        </row>
        <row r="472">
          <cell r="G472" t="str">
            <v>Vidrios, cauchos y plásticos</v>
          </cell>
        </row>
        <row r="473">
          <cell r="G473" t="str">
            <v>Saneamiento</v>
          </cell>
        </row>
        <row r="474">
          <cell r="G474" t="str">
            <v>Saneamiento</v>
          </cell>
        </row>
        <row r="475">
          <cell r="G475" t="str">
            <v>Alimentos</v>
          </cell>
        </row>
        <row r="476">
          <cell r="G476" t="str">
            <v>Otros</v>
          </cell>
        </row>
        <row r="477">
          <cell r="G477" t="str">
            <v>Bebidas</v>
          </cell>
        </row>
        <row r="478">
          <cell r="G478" t="str">
            <v>Comercio</v>
          </cell>
        </row>
        <row r="479">
          <cell r="G479" t="str">
            <v>Industria Metalúrgica</v>
          </cell>
        </row>
        <row r="480">
          <cell r="G480" t="str">
            <v>Alimentos</v>
          </cell>
        </row>
        <row r="481">
          <cell r="G481" t="str">
            <v>Textiles</v>
          </cell>
        </row>
        <row r="482">
          <cell r="G482" t="str">
            <v>Bebidas</v>
          </cell>
        </row>
        <row r="483">
          <cell r="G483" t="str">
            <v>Transporte</v>
          </cell>
        </row>
        <row r="484">
          <cell r="G484" t="str">
            <v>Textiles</v>
          </cell>
        </row>
        <row r="485">
          <cell r="G485" t="str">
            <v>Minería</v>
          </cell>
        </row>
        <row r="486">
          <cell r="G486" t="str">
            <v>Textiles</v>
          </cell>
        </row>
        <row r="487">
          <cell r="G487" t="str">
            <v>Minería</v>
          </cell>
        </row>
        <row r="488">
          <cell r="G488" t="str">
            <v>Textiles</v>
          </cell>
        </row>
        <row r="489">
          <cell r="G489" t="str">
            <v>Alimentos</v>
          </cell>
        </row>
        <row r="490">
          <cell r="G490" t="str">
            <v>Minería</v>
          </cell>
        </row>
        <row r="491">
          <cell r="G491" t="str">
            <v>Alimentos</v>
          </cell>
        </row>
        <row r="492">
          <cell r="G492" t="str">
            <v>Alimentos</v>
          </cell>
        </row>
        <row r="493">
          <cell r="G493" t="str">
            <v>Minería</v>
          </cell>
        </row>
        <row r="494">
          <cell r="G494" t="str">
            <v>Minería</v>
          </cell>
        </row>
        <row r="495">
          <cell r="G495" t="str">
            <v>Minería</v>
          </cell>
        </row>
        <row r="496">
          <cell r="G496" t="str">
            <v>Minería</v>
          </cell>
        </row>
        <row r="497">
          <cell r="G497" t="str">
            <v>Minería</v>
          </cell>
        </row>
        <row r="498">
          <cell r="G498" t="str">
            <v>Minería</v>
          </cell>
        </row>
        <row r="499">
          <cell r="G499" t="str">
            <v>Minería</v>
          </cell>
        </row>
        <row r="500">
          <cell r="G500" t="str">
            <v>Cementos</v>
          </cell>
        </row>
        <row r="501">
          <cell r="G501" t="str">
            <v>Minería</v>
          </cell>
        </row>
        <row r="502">
          <cell r="G502" t="str">
            <v>Minería</v>
          </cell>
        </row>
        <row r="503">
          <cell r="G503" t="str">
            <v>Minería</v>
          </cell>
        </row>
        <row r="504">
          <cell r="G504" t="str">
            <v>Papel</v>
          </cell>
        </row>
        <row r="505">
          <cell r="G505" t="str">
            <v>Minería</v>
          </cell>
        </row>
        <row r="506">
          <cell r="G506" t="str">
            <v>Minería</v>
          </cell>
        </row>
        <row r="507">
          <cell r="G507" t="str">
            <v>Textiles</v>
          </cell>
        </row>
        <row r="508">
          <cell r="G508" t="str">
            <v>Textiles</v>
          </cell>
        </row>
        <row r="509">
          <cell r="G509" t="str">
            <v>Cementos</v>
          </cell>
        </row>
        <row r="510">
          <cell r="G510" t="str">
            <v>Agroindustria</v>
          </cell>
        </row>
        <row r="511">
          <cell r="G511" t="str">
            <v>Textiles</v>
          </cell>
        </row>
        <row r="512">
          <cell r="G512" t="str">
            <v>Otros</v>
          </cell>
        </row>
        <row r="513">
          <cell r="G513" t="str">
            <v>Fundición</v>
          </cell>
        </row>
        <row r="514">
          <cell r="G514" t="str">
            <v>Otros</v>
          </cell>
        </row>
        <row r="515">
          <cell r="G515" t="str">
            <v>Fundición</v>
          </cell>
        </row>
        <row r="516">
          <cell r="G516" t="str">
            <v>Minería</v>
          </cell>
        </row>
        <row r="517">
          <cell r="G517" t="str">
            <v>Minería</v>
          </cell>
        </row>
        <row r="518">
          <cell r="G518" t="str">
            <v>Minería</v>
          </cell>
        </row>
        <row r="519">
          <cell r="G519" t="str">
            <v>Fundición</v>
          </cell>
        </row>
        <row r="520">
          <cell r="G520" t="str">
            <v>Fundición</v>
          </cell>
        </row>
        <row r="521">
          <cell r="G521" t="str">
            <v>Fundición</v>
          </cell>
        </row>
        <row r="522">
          <cell r="G522" t="str">
            <v>Minería</v>
          </cell>
        </row>
        <row r="523">
          <cell r="G523" t="str">
            <v>Químicos</v>
          </cell>
        </row>
        <row r="524">
          <cell r="G524" t="str">
            <v>Agroindustria</v>
          </cell>
        </row>
        <row r="525">
          <cell r="G525" t="str">
            <v>Alimentos</v>
          </cell>
        </row>
        <row r="526">
          <cell r="G526" t="str">
            <v>Alimentos</v>
          </cell>
        </row>
        <row r="527">
          <cell r="G527" t="str">
            <v>Pesquería</v>
          </cell>
        </row>
        <row r="528">
          <cell r="G528" t="str">
            <v>Bancos y financieras</v>
          </cell>
        </row>
        <row r="529">
          <cell r="G529" t="str">
            <v>Cables</v>
          </cell>
        </row>
        <row r="530">
          <cell r="G530" t="str">
            <v>Cerámicos</v>
          </cell>
        </row>
        <row r="531">
          <cell r="G531" t="str">
            <v>Cerámicos</v>
          </cell>
        </row>
        <row r="532">
          <cell r="G532" t="str">
            <v>Cerámicos</v>
          </cell>
        </row>
        <row r="533">
          <cell r="G533" t="str">
            <v>Textiles</v>
          </cell>
        </row>
        <row r="534">
          <cell r="G534" t="str">
            <v>Textiles</v>
          </cell>
        </row>
        <row r="535">
          <cell r="G535" t="str">
            <v>Minería</v>
          </cell>
        </row>
        <row r="536">
          <cell r="G536" t="str">
            <v>Cerámicos</v>
          </cell>
        </row>
        <row r="537">
          <cell r="G537" t="str">
            <v>Alimentos</v>
          </cell>
        </row>
        <row r="538">
          <cell r="G538" t="str">
            <v>Vidrios, cauchos y plásticos</v>
          </cell>
        </row>
        <row r="539">
          <cell r="G539" t="str">
            <v>Minería</v>
          </cell>
        </row>
        <row r="540">
          <cell r="G540" t="str">
            <v>Pesquería</v>
          </cell>
        </row>
        <row r="541">
          <cell r="G541" t="str">
            <v>Saneamiento</v>
          </cell>
        </row>
        <row r="542">
          <cell r="G542" t="str">
            <v>Industria Metalúrgica</v>
          </cell>
        </row>
        <row r="543">
          <cell r="G543" t="str">
            <v>Transporte</v>
          </cell>
        </row>
        <row r="544">
          <cell r="G544" t="str">
            <v>Pesquería</v>
          </cell>
        </row>
        <row r="545">
          <cell r="G545" t="str">
            <v>Cementos</v>
          </cell>
        </row>
        <row r="546">
          <cell r="G546" t="str">
            <v>Textiles</v>
          </cell>
        </row>
        <row r="547">
          <cell r="G547" t="str">
            <v>Alimentos</v>
          </cell>
        </row>
        <row r="548">
          <cell r="G548" t="str">
            <v>Textiles</v>
          </cell>
        </row>
        <row r="549">
          <cell r="G549" t="str">
            <v>Textiles</v>
          </cell>
        </row>
        <row r="550">
          <cell r="G550" t="str">
            <v>Textiles</v>
          </cell>
        </row>
        <row r="551">
          <cell r="G551" t="str">
            <v>Fundición</v>
          </cell>
        </row>
        <row r="552">
          <cell r="G552" t="str">
            <v>Fundición</v>
          </cell>
        </row>
        <row r="553">
          <cell r="G553" t="str">
            <v>Papel</v>
          </cell>
        </row>
        <row r="554">
          <cell r="G554" t="str">
            <v>Papel</v>
          </cell>
        </row>
        <row r="555">
          <cell r="G555" t="str">
            <v>Textiles</v>
          </cell>
        </row>
        <row r="556">
          <cell r="G556" t="str">
            <v>Vidrios, cauchos y plásticos</v>
          </cell>
        </row>
        <row r="557">
          <cell r="G557" t="str">
            <v>Cables</v>
          </cell>
        </row>
        <row r="558">
          <cell r="G558" t="str">
            <v>Industria Metalúrgica</v>
          </cell>
        </row>
        <row r="559">
          <cell r="G559" t="str">
            <v>Papel</v>
          </cell>
        </row>
        <row r="560">
          <cell r="G560" t="str">
            <v>Textiles</v>
          </cell>
        </row>
        <row r="561">
          <cell r="G561" t="str">
            <v>Otros</v>
          </cell>
        </row>
        <row r="562">
          <cell r="G562" t="str">
            <v>Otros</v>
          </cell>
        </row>
        <row r="563">
          <cell r="G563" t="str">
            <v>Textiles</v>
          </cell>
        </row>
        <row r="564">
          <cell r="G564" t="str">
            <v>Industria Metalúrgica</v>
          </cell>
        </row>
        <row r="565">
          <cell r="G565" t="str">
            <v>Industria Metalúrgica</v>
          </cell>
        </row>
        <row r="566">
          <cell r="G566" t="str">
            <v>Alimentos</v>
          </cell>
        </row>
        <row r="567">
          <cell r="G567" t="str">
            <v>Alimentos</v>
          </cell>
        </row>
        <row r="568">
          <cell r="G568" t="str">
            <v>Alimentos</v>
          </cell>
        </row>
        <row r="569">
          <cell r="G569" t="str">
            <v>Alimentos</v>
          </cell>
        </row>
        <row r="570">
          <cell r="G570" t="str">
            <v>Textiles</v>
          </cell>
        </row>
        <row r="571">
          <cell r="G571" t="str">
            <v>Pesquería</v>
          </cell>
        </row>
        <row r="572">
          <cell r="G572" t="str">
            <v>Pesquería</v>
          </cell>
        </row>
        <row r="573">
          <cell r="G573" t="str">
            <v>Textiles</v>
          </cell>
        </row>
        <row r="574">
          <cell r="G574" t="str">
            <v>Industria Metalúrgica</v>
          </cell>
        </row>
        <row r="575">
          <cell r="G575" t="str">
            <v>Químicos</v>
          </cell>
        </row>
        <row r="576">
          <cell r="G576" t="str">
            <v>Hidrocarburos</v>
          </cell>
        </row>
        <row r="577">
          <cell r="G577" t="str">
            <v>Comercio</v>
          </cell>
        </row>
        <row r="578">
          <cell r="G578" t="str">
            <v>Textiles</v>
          </cell>
        </row>
        <row r="579">
          <cell r="G579" t="str">
            <v>Textiles</v>
          </cell>
        </row>
        <row r="580">
          <cell r="G580" t="str">
            <v>Otros</v>
          </cell>
        </row>
        <row r="581">
          <cell r="G581" t="str">
            <v>Textiles</v>
          </cell>
        </row>
        <row r="582">
          <cell r="G582" t="str">
            <v>Industria Metalúrgica</v>
          </cell>
        </row>
        <row r="583">
          <cell r="G583" t="str">
            <v>Pesquería</v>
          </cell>
        </row>
        <row r="584">
          <cell r="G584" t="str">
            <v>Químicos</v>
          </cell>
        </row>
        <row r="585">
          <cell r="G585" t="str">
            <v>Textiles</v>
          </cell>
        </row>
        <row r="586">
          <cell r="G586" t="str">
            <v>Vidrios, cauchos y plásticos</v>
          </cell>
        </row>
        <row r="587">
          <cell r="G587" t="str">
            <v>Pesquería</v>
          </cell>
        </row>
        <row r="588">
          <cell r="G588" t="str">
            <v>Bebidas</v>
          </cell>
        </row>
        <row r="589">
          <cell r="G589" t="str">
            <v>Bebidas</v>
          </cell>
        </row>
        <row r="590">
          <cell r="G590" t="str">
            <v>Pesquería</v>
          </cell>
        </row>
        <row r="591">
          <cell r="G591" t="str">
            <v>Cerámicos</v>
          </cell>
        </row>
        <row r="592">
          <cell r="G592" t="str">
            <v>Alimentos</v>
          </cell>
        </row>
        <row r="593">
          <cell r="G593" t="str">
            <v>Químicos</v>
          </cell>
        </row>
        <row r="594">
          <cell r="G594" t="str">
            <v>Textiles</v>
          </cell>
        </row>
        <row r="595">
          <cell r="G595" t="str">
            <v>Textiles</v>
          </cell>
        </row>
        <row r="596">
          <cell r="G596" t="str">
            <v>Saneamiento</v>
          </cell>
        </row>
        <row r="597">
          <cell r="G597" t="str">
            <v>Alimentos</v>
          </cell>
        </row>
        <row r="598">
          <cell r="G598" t="str">
            <v>Papel</v>
          </cell>
        </row>
        <row r="599">
          <cell r="G599" t="str">
            <v>Pesquería</v>
          </cell>
        </row>
        <row r="600">
          <cell r="G600" t="str">
            <v>Transporte</v>
          </cell>
        </row>
        <row r="601">
          <cell r="G601" t="str">
            <v>Pesquería</v>
          </cell>
        </row>
        <row r="602">
          <cell r="G602" t="str">
            <v>Pesquería</v>
          </cell>
        </row>
        <row r="603">
          <cell r="G603" t="str">
            <v>Bebidas</v>
          </cell>
        </row>
        <row r="604">
          <cell r="G604" t="str">
            <v>Hidrocarburos</v>
          </cell>
        </row>
        <row r="605">
          <cell r="G605" t="str">
            <v>Cementos</v>
          </cell>
        </row>
        <row r="606">
          <cell r="G606" t="str">
            <v>Fundición</v>
          </cell>
        </row>
        <row r="607">
          <cell r="G607" t="str">
            <v>Químicos</v>
          </cell>
        </row>
        <row r="608">
          <cell r="G608" t="str">
            <v>Minería</v>
          </cell>
        </row>
        <row r="609">
          <cell r="G609" t="str">
            <v>Minería</v>
          </cell>
        </row>
        <row r="610">
          <cell r="G610" t="str">
            <v>Pesquería</v>
          </cell>
        </row>
        <row r="611">
          <cell r="G611" t="str">
            <v>Minería</v>
          </cell>
        </row>
        <row r="612">
          <cell r="G612" t="str">
            <v>Minería</v>
          </cell>
        </row>
        <row r="613">
          <cell r="G613" t="str">
            <v>Pesquería</v>
          </cell>
        </row>
        <row r="614">
          <cell r="G614" t="str">
            <v>Pesquería</v>
          </cell>
        </row>
        <row r="615">
          <cell r="G615" t="str">
            <v>Cementos</v>
          </cell>
        </row>
        <row r="616">
          <cell r="G616" t="str">
            <v>Textiles</v>
          </cell>
        </row>
        <row r="617">
          <cell r="G617" t="str">
            <v>Textiles</v>
          </cell>
        </row>
        <row r="618">
          <cell r="G618" t="str">
            <v>Textiles</v>
          </cell>
        </row>
        <row r="619">
          <cell r="G619" t="str">
            <v>Papel</v>
          </cell>
        </row>
        <row r="620">
          <cell r="G620" t="str">
            <v>Papel</v>
          </cell>
        </row>
        <row r="621">
          <cell r="G621" t="str">
            <v>Pesquería</v>
          </cell>
        </row>
        <row r="622">
          <cell r="G622" t="str">
            <v>Minería</v>
          </cell>
        </row>
        <row r="623">
          <cell r="G623" t="str">
            <v>Textiles</v>
          </cell>
        </row>
        <row r="624">
          <cell r="G624" t="str">
            <v>Minería</v>
          </cell>
        </row>
        <row r="625">
          <cell r="G625" t="str">
            <v>Minería</v>
          </cell>
        </row>
        <row r="626">
          <cell r="G626" t="str">
            <v>Fundición</v>
          </cell>
        </row>
        <row r="627">
          <cell r="G627" t="str">
            <v>Minería</v>
          </cell>
        </row>
        <row r="628">
          <cell r="G628" t="str">
            <v>Minería</v>
          </cell>
        </row>
        <row r="629">
          <cell r="G629" t="str">
            <v>Minería</v>
          </cell>
        </row>
        <row r="630">
          <cell r="G630" t="str">
            <v>Fundición</v>
          </cell>
        </row>
        <row r="631">
          <cell r="G631" t="str">
            <v>Minería</v>
          </cell>
        </row>
        <row r="632">
          <cell r="G632" t="str">
            <v>Minería</v>
          </cell>
        </row>
        <row r="633">
          <cell r="G633" t="str">
            <v>Cementos</v>
          </cell>
        </row>
        <row r="634">
          <cell r="G634" t="str">
            <v>Agroindustria</v>
          </cell>
        </row>
        <row r="635">
          <cell r="G635" t="str">
            <v>Agroindustria</v>
          </cell>
        </row>
        <row r="636">
          <cell r="G636" t="str">
            <v>Agroindustria</v>
          </cell>
        </row>
        <row r="637">
          <cell r="G637" t="str">
            <v>Otros</v>
          </cell>
        </row>
        <row r="638">
          <cell r="G638" t="str">
            <v>Agroindustria</v>
          </cell>
        </row>
        <row r="639">
          <cell r="G639" t="str">
            <v>Agroindustria</v>
          </cell>
        </row>
        <row r="640">
          <cell r="G640" t="str">
            <v>Agroindustria</v>
          </cell>
        </row>
        <row r="641">
          <cell r="G641" t="str">
            <v>Bebidas</v>
          </cell>
        </row>
        <row r="642">
          <cell r="G642" t="str">
            <v>Bebidas</v>
          </cell>
        </row>
        <row r="643">
          <cell r="G643" t="str">
            <v>Agroindustria</v>
          </cell>
        </row>
        <row r="644">
          <cell r="G644" t="str">
            <v>Agroindustria</v>
          </cell>
        </row>
        <row r="645">
          <cell r="G645" t="str">
            <v>Minería</v>
          </cell>
        </row>
        <row r="646">
          <cell r="G646" t="str">
            <v>Pesquería</v>
          </cell>
        </row>
        <row r="647">
          <cell r="G647" t="str">
            <v>Otros</v>
          </cell>
        </row>
        <row r="648">
          <cell r="G648" t="str">
            <v>Industria Metalúrgica</v>
          </cell>
        </row>
        <row r="649">
          <cell r="G649" t="str">
            <v>Minería</v>
          </cell>
        </row>
        <row r="650">
          <cell r="G650" t="str">
            <v>Industria Metalúrgica</v>
          </cell>
        </row>
        <row r="651">
          <cell r="G651" t="str">
            <v>Químicos</v>
          </cell>
        </row>
        <row r="652">
          <cell r="G652" t="str">
            <v>Minería</v>
          </cell>
        </row>
        <row r="653">
          <cell r="G653" t="str">
            <v>Minería</v>
          </cell>
        </row>
        <row r="654">
          <cell r="G654" t="str">
            <v>Minería</v>
          </cell>
        </row>
        <row r="655">
          <cell r="G655" t="str">
            <v>Cementos</v>
          </cell>
        </row>
        <row r="656">
          <cell r="G656" t="str">
            <v>Saneamiento</v>
          </cell>
        </row>
        <row r="657">
          <cell r="G657" t="str">
            <v>Bebidas</v>
          </cell>
        </row>
        <row r="658">
          <cell r="G658" t="str">
            <v>Minería</v>
          </cell>
        </row>
        <row r="659">
          <cell r="G659" t="str">
            <v>Minería</v>
          </cell>
        </row>
        <row r="660">
          <cell r="G660" t="str">
            <v>Pesquería</v>
          </cell>
        </row>
        <row r="661">
          <cell r="G661" t="str">
            <v>Minería</v>
          </cell>
        </row>
        <row r="662">
          <cell r="G662" t="str">
            <v>Pesquería</v>
          </cell>
        </row>
        <row r="663">
          <cell r="G663" t="str">
            <v>Agroindustria</v>
          </cell>
        </row>
        <row r="664">
          <cell r="G664" t="str">
            <v>Pesquería</v>
          </cell>
        </row>
        <row r="665">
          <cell r="G665" t="str">
            <v>Pesquería</v>
          </cell>
        </row>
        <row r="666">
          <cell r="G666" t="str">
            <v>Papel</v>
          </cell>
        </row>
        <row r="667">
          <cell r="G667" t="str">
            <v>Pesquería</v>
          </cell>
        </row>
        <row r="668">
          <cell r="G668" t="str">
            <v>Vidrios, cauchos y plásticos</v>
          </cell>
        </row>
        <row r="669">
          <cell r="G669" t="str">
            <v>Textiles</v>
          </cell>
        </row>
        <row r="670">
          <cell r="G670" t="str">
            <v>Pesquería</v>
          </cell>
        </row>
        <row r="671">
          <cell r="G671" t="str">
            <v>Minería</v>
          </cell>
        </row>
        <row r="672">
          <cell r="G672" t="str">
            <v>Bebidas</v>
          </cell>
        </row>
        <row r="673">
          <cell r="G673" t="str">
            <v>Bancos y financieras</v>
          </cell>
        </row>
        <row r="674">
          <cell r="G674" t="str">
            <v>Minería</v>
          </cell>
        </row>
        <row r="675">
          <cell r="G675" t="str">
            <v>Vidrios, cauchos y plásticos</v>
          </cell>
        </row>
        <row r="676">
          <cell r="G676" t="str">
            <v>Otros</v>
          </cell>
        </row>
        <row r="677">
          <cell r="G677" t="str">
            <v>Químicos</v>
          </cell>
        </row>
        <row r="678">
          <cell r="G678" t="str">
            <v>Minería</v>
          </cell>
        </row>
        <row r="679">
          <cell r="G679" t="str">
            <v>Otros</v>
          </cell>
        </row>
        <row r="680">
          <cell r="G680" t="str">
            <v>Minería</v>
          </cell>
        </row>
        <row r="681">
          <cell r="G681" t="str">
            <v>Minería</v>
          </cell>
        </row>
        <row r="682">
          <cell r="G682" t="str">
            <v>Minería</v>
          </cell>
        </row>
        <row r="683">
          <cell r="G683" t="str">
            <v>Químicos</v>
          </cell>
        </row>
        <row r="684">
          <cell r="G684" t="str">
            <v>Textiles</v>
          </cell>
        </row>
        <row r="685">
          <cell r="G685" t="str">
            <v>Vidrios, cauchos y plásticos</v>
          </cell>
        </row>
        <row r="686">
          <cell r="G686" t="str">
            <v>Bancos y financieras</v>
          </cell>
        </row>
        <row r="687">
          <cell r="G687" t="str">
            <v>Bancos y financieras</v>
          </cell>
        </row>
        <row r="688">
          <cell r="G688" t="str">
            <v>Cerámicos</v>
          </cell>
        </row>
        <row r="689">
          <cell r="G689" t="str">
            <v>Minería</v>
          </cell>
        </row>
        <row r="690">
          <cell r="G690" t="str">
            <v>Otros</v>
          </cell>
        </row>
        <row r="691">
          <cell r="G691" t="str">
            <v>Industria Metalúrgica</v>
          </cell>
        </row>
        <row r="692">
          <cell r="G692" t="str">
            <v>Textiles</v>
          </cell>
        </row>
        <row r="693">
          <cell r="G693" t="str">
            <v>Vidrios, cauchos y plásticos</v>
          </cell>
        </row>
        <row r="694">
          <cell r="G694" t="str">
            <v>Textiles</v>
          </cell>
        </row>
        <row r="695">
          <cell r="G695" t="str">
            <v>Textiles</v>
          </cell>
        </row>
        <row r="696">
          <cell r="G696" t="str">
            <v>Alimentos</v>
          </cell>
        </row>
        <row r="697">
          <cell r="G697" t="str">
            <v>Otros</v>
          </cell>
        </row>
        <row r="698">
          <cell r="G698" t="str">
            <v>Textiles</v>
          </cell>
        </row>
        <row r="699">
          <cell r="G699" t="str">
            <v>Industria Metalúrgica</v>
          </cell>
        </row>
        <row r="700">
          <cell r="G700" t="str">
            <v>Alimentos</v>
          </cell>
        </row>
        <row r="701">
          <cell r="G701" t="str">
            <v>Otros</v>
          </cell>
        </row>
        <row r="702">
          <cell r="G702" t="str">
            <v>Industria Metalúrgica</v>
          </cell>
        </row>
        <row r="703">
          <cell r="G703" t="str">
            <v>Salud</v>
          </cell>
        </row>
        <row r="704">
          <cell r="G704" t="str">
            <v>Otros</v>
          </cell>
        </row>
        <row r="705">
          <cell r="G705" t="str">
            <v>Otros</v>
          </cell>
        </row>
        <row r="706">
          <cell r="G706" t="str">
            <v>Papel</v>
          </cell>
        </row>
        <row r="707">
          <cell r="G707" t="str">
            <v>Bebidas</v>
          </cell>
        </row>
        <row r="708">
          <cell r="G708" t="str">
            <v>Comercio</v>
          </cell>
        </row>
        <row r="709">
          <cell r="G709" t="str">
            <v>Comercio</v>
          </cell>
        </row>
        <row r="710">
          <cell r="G710" t="str">
            <v>Vidrios, cauchos y plásticos</v>
          </cell>
        </row>
        <row r="711">
          <cell r="G711" t="str">
            <v>Alimentos</v>
          </cell>
        </row>
        <row r="712">
          <cell r="G712" t="str">
            <v>Vidrios, cauchos y plásticos</v>
          </cell>
        </row>
        <row r="713">
          <cell r="G713" t="str">
            <v>Papel</v>
          </cell>
        </row>
        <row r="714">
          <cell r="G714" t="str">
            <v>Vidrios, cauchos y plásticos</v>
          </cell>
        </row>
        <row r="715">
          <cell r="G715" t="str">
            <v>Textiles</v>
          </cell>
        </row>
        <row r="716">
          <cell r="G716" t="str">
            <v>Textiles</v>
          </cell>
        </row>
        <row r="717">
          <cell r="G717" t="str">
            <v>Bebidas</v>
          </cell>
        </row>
        <row r="718">
          <cell r="G718" t="str">
            <v>Saneamiento</v>
          </cell>
        </row>
        <row r="719">
          <cell r="G719" t="str">
            <v>Comercio</v>
          </cell>
        </row>
        <row r="720">
          <cell r="G720" t="str">
            <v>Vidrios, cauchos y plásticos</v>
          </cell>
        </row>
        <row r="721">
          <cell r="G721" t="str">
            <v>Vidrios, cauchos y plásticos</v>
          </cell>
        </row>
        <row r="722">
          <cell r="G722" t="str">
            <v>Saneamiento</v>
          </cell>
        </row>
        <row r="723">
          <cell r="G723" t="str">
            <v>Saneamiento</v>
          </cell>
        </row>
        <row r="724">
          <cell r="G724" t="str">
            <v>Alimentos</v>
          </cell>
        </row>
        <row r="725">
          <cell r="G725" t="str">
            <v>Otros</v>
          </cell>
        </row>
        <row r="726">
          <cell r="G726" t="str">
            <v>Bebidas</v>
          </cell>
        </row>
        <row r="727">
          <cell r="G727" t="str">
            <v>Comercio</v>
          </cell>
        </row>
        <row r="728">
          <cell r="G728" t="str">
            <v>Textiles</v>
          </cell>
        </row>
        <row r="729">
          <cell r="G729" t="str">
            <v>Industria Metalúrgica</v>
          </cell>
        </row>
        <row r="730">
          <cell r="G730" t="str">
            <v>Alimentos</v>
          </cell>
        </row>
        <row r="731">
          <cell r="G731" t="str">
            <v>Textiles</v>
          </cell>
        </row>
        <row r="732">
          <cell r="G732" t="str">
            <v>Bebidas</v>
          </cell>
        </row>
        <row r="733">
          <cell r="G733" t="str">
            <v>Transporte</v>
          </cell>
        </row>
        <row r="734">
          <cell r="G734" t="str">
            <v>Textiles</v>
          </cell>
        </row>
        <row r="735">
          <cell r="G735" t="str">
            <v>Minería</v>
          </cell>
        </row>
        <row r="736">
          <cell r="G736" t="str">
            <v>Textiles</v>
          </cell>
        </row>
        <row r="737">
          <cell r="G737" t="str">
            <v>Minería</v>
          </cell>
        </row>
        <row r="738">
          <cell r="G738" t="str">
            <v>Textiles</v>
          </cell>
        </row>
        <row r="739">
          <cell r="G739" t="str">
            <v>Alimentos</v>
          </cell>
        </row>
        <row r="740">
          <cell r="G740" t="str">
            <v>Minería</v>
          </cell>
        </row>
        <row r="741">
          <cell r="G741" t="str">
            <v>Alimentos</v>
          </cell>
        </row>
        <row r="742">
          <cell r="G742" t="str">
            <v>Alimentos</v>
          </cell>
        </row>
        <row r="743">
          <cell r="G743" t="str">
            <v>Minería</v>
          </cell>
        </row>
        <row r="744">
          <cell r="G744" t="str">
            <v>Minería</v>
          </cell>
        </row>
        <row r="745">
          <cell r="G745" t="str">
            <v>Minería</v>
          </cell>
        </row>
        <row r="746">
          <cell r="G746" t="str">
            <v>Minería</v>
          </cell>
        </row>
        <row r="747">
          <cell r="G747" t="str">
            <v>Minería</v>
          </cell>
        </row>
        <row r="748">
          <cell r="G748" t="str">
            <v>Minería</v>
          </cell>
        </row>
        <row r="749">
          <cell r="G749" t="str">
            <v>Minería</v>
          </cell>
        </row>
        <row r="750">
          <cell r="G750" t="str">
            <v>Cementos</v>
          </cell>
        </row>
        <row r="751">
          <cell r="G751" t="str">
            <v>Minería</v>
          </cell>
        </row>
        <row r="752">
          <cell r="G752" t="str">
            <v>Minería</v>
          </cell>
        </row>
        <row r="753">
          <cell r="G753" t="str">
            <v>Minería</v>
          </cell>
        </row>
        <row r="754">
          <cell r="G754" t="str">
            <v>Papel</v>
          </cell>
        </row>
        <row r="755">
          <cell r="G755" t="str">
            <v>Minería</v>
          </cell>
        </row>
        <row r="756">
          <cell r="G756" t="str">
            <v>Minería</v>
          </cell>
        </row>
        <row r="757">
          <cell r="G757" t="str">
            <v>Textiles</v>
          </cell>
        </row>
        <row r="758">
          <cell r="G758" t="str">
            <v>Textiles</v>
          </cell>
        </row>
        <row r="759">
          <cell r="G759" t="str">
            <v>Cementos</v>
          </cell>
        </row>
        <row r="760">
          <cell r="G760" t="str">
            <v>Agroindustria</v>
          </cell>
        </row>
        <row r="761">
          <cell r="G761" t="str">
            <v>Textiles</v>
          </cell>
        </row>
        <row r="762">
          <cell r="G762" t="str">
            <v>Otros</v>
          </cell>
        </row>
        <row r="763">
          <cell r="G763" t="str">
            <v>Fundición</v>
          </cell>
        </row>
        <row r="764">
          <cell r="G764" t="str">
            <v>Otros</v>
          </cell>
        </row>
        <row r="765">
          <cell r="G765" t="str">
            <v>Fundición</v>
          </cell>
        </row>
        <row r="766">
          <cell r="G766" t="str">
            <v>Minería</v>
          </cell>
        </row>
        <row r="767">
          <cell r="G767" t="str">
            <v>Minería</v>
          </cell>
        </row>
        <row r="768">
          <cell r="G768" t="str">
            <v>Minería</v>
          </cell>
        </row>
        <row r="769">
          <cell r="G769" t="str">
            <v>Fundición</v>
          </cell>
        </row>
        <row r="770">
          <cell r="G770" t="str">
            <v>Fundición</v>
          </cell>
        </row>
        <row r="771">
          <cell r="G771" t="str">
            <v>Fundición</v>
          </cell>
        </row>
        <row r="772">
          <cell r="G772" t="str">
            <v>Minería</v>
          </cell>
        </row>
        <row r="773">
          <cell r="G773" t="str">
            <v>Químicos</v>
          </cell>
        </row>
        <row r="774">
          <cell r="G774" t="str">
            <v>Agroindustria</v>
          </cell>
        </row>
        <row r="775">
          <cell r="G775" t="str">
            <v>Alimentos</v>
          </cell>
        </row>
        <row r="776">
          <cell r="G776" t="str">
            <v>Alimentos</v>
          </cell>
        </row>
        <row r="777">
          <cell r="G777" t="str">
            <v>Pesquería</v>
          </cell>
        </row>
        <row r="778">
          <cell r="G778" t="str">
            <v>Bancos y financieras</v>
          </cell>
        </row>
        <row r="779">
          <cell r="G779" t="str">
            <v>Cables</v>
          </cell>
        </row>
        <row r="780">
          <cell r="G780" t="str">
            <v>Cerámicos</v>
          </cell>
        </row>
        <row r="781">
          <cell r="G781" t="str">
            <v>Cerámicos</v>
          </cell>
        </row>
        <row r="782">
          <cell r="G782" t="str">
            <v>Cerámicos</v>
          </cell>
        </row>
        <row r="783">
          <cell r="G783" t="str">
            <v>Textiles</v>
          </cell>
        </row>
        <row r="784">
          <cell r="G784" t="str">
            <v>Textiles</v>
          </cell>
        </row>
        <row r="785">
          <cell r="G785" t="str">
            <v>Minería</v>
          </cell>
        </row>
        <row r="786">
          <cell r="G786" t="str">
            <v>Cerámicos</v>
          </cell>
        </row>
        <row r="787">
          <cell r="G787" t="str">
            <v>Alimentos</v>
          </cell>
        </row>
        <row r="788">
          <cell r="G788" t="str">
            <v>Vidrios, cauchos y plásticos</v>
          </cell>
        </row>
        <row r="789">
          <cell r="G789" t="str">
            <v>Minería</v>
          </cell>
        </row>
        <row r="790">
          <cell r="G790" t="str">
            <v>Pesquería</v>
          </cell>
        </row>
        <row r="791">
          <cell r="G791" t="str">
            <v>Saneamiento</v>
          </cell>
        </row>
        <row r="792">
          <cell r="G792" t="str">
            <v>Industria Metalúrgica</v>
          </cell>
        </row>
        <row r="793">
          <cell r="G793" t="str">
            <v>Transporte</v>
          </cell>
        </row>
        <row r="794">
          <cell r="G794" t="str">
            <v>Pesquería</v>
          </cell>
        </row>
        <row r="795">
          <cell r="G795" t="str">
            <v>Cementos</v>
          </cell>
        </row>
        <row r="796">
          <cell r="G796" t="str">
            <v>Textiles</v>
          </cell>
        </row>
        <row r="797">
          <cell r="G797" t="str">
            <v>Alimentos</v>
          </cell>
        </row>
        <row r="798">
          <cell r="G798" t="str">
            <v>Textiles</v>
          </cell>
        </row>
        <row r="799">
          <cell r="G799" t="str">
            <v>Textiles</v>
          </cell>
        </row>
        <row r="800">
          <cell r="G800" t="str">
            <v>Textiles</v>
          </cell>
        </row>
        <row r="801">
          <cell r="G801" t="str">
            <v>Fundición</v>
          </cell>
        </row>
        <row r="802">
          <cell r="G802" t="str">
            <v>Fundición</v>
          </cell>
        </row>
        <row r="803">
          <cell r="G803" t="str">
            <v>Papel</v>
          </cell>
        </row>
        <row r="804">
          <cell r="G804" t="str">
            <v>Papel</v>
          </cell>
        </row>
        <row r="805">
          <cell r="G805" t="str">
            <v>Textiles</v>
          </cell>
        </row>
        <row r="806">
          <cell r="G806" t="str">
            <v>Vidrios, cauchos y plásticos</v>
          </cell>
        </row>
        <row r="807">
          <cell r="G807" t="str">
            <v>Cables</v>
          </cell>
        </row>
        <row r="808">
          <cell r="G808" t="str">
            <v>Industria Metalúrgica</v>
          </cell>
        </row>
        <row r="809">
          <cell r="G809" t="str">
            <v>Papel</v>
          </cell>
        </row>
        <row r="810">
          <cell r="G810" t="str">
            <v>Textiles</v>
          </cell>
        </row>
        <row r="811">
          <cell r="G811" t="str">
            <v>Otros</v>
          </cell>
        </row>
        <row r="812">
          <cell r="G812" t="str">
            <v>Otros</v>
          </cell>
        </row>
        <row r="813">
          <cell r="G813" t="str">
            <v>Textiles</v>
          </cell>
        </row>
        <row r="814">
          <cell r="G814" t="str">
            <v>Industria Metalúrgica</v>
          </cell>
        </row>
        <row r="815">
          <cell r="G815" t="str">
            <v>Industria Metalúrgica</v>
          </cell>
        </row>
        <row r="816">
          <cell r="G816" t="str">
            <v>Alimentos</v>
          </cell>
        </row>
        <row r="817">
          <cell r="G817" t="str">
            <v>Alimentos</v>
          </cell>
        </row>
        <row r="818">
          <cell r="G818" t="str">
            <v>Alimentos</v>
          </cell>
        </row>
        <row r="819">
          <cell r="G819" t="str">
            <v>Alimentos</v>
          </cell>
        </row>
        <row r="820">
          <cell r="G820" t="str">
            <v>Textiles</v>
          </cell>
        </row>
        <row r="821">
          <cell r="G821" t="str">
            <v>Pesquería</v>
          </cell>
        </row>
        <row r="822">
          <cell r="G822" t="str">
            <v>Pesquería</v>
          </cell>
        </row>
        <row r="823">
          <cell r="G823" t="str">
            <v>Textiles</v>
          </cell>
        </row>
        <row r="824">
          <cell r="G824" t="str">
            <v>Industria Metalúrgica</v>
          </cell>
        </row>
        <row r="825">
          <cell r="G825" t="str">
            <v>Químicos</v>
          </cell>
        </row>
        <row r="826">
          <cell r="G826" t="str">
            <v>Hidrocarburos</v>
          </cell>
        </row>
        <row r="827">
          <cell r="G827" t="str">
            <v>Comercio</v>
          </cell>
        </row>
        <row r="828">
          <cell r="G828" t="str">
            <v>Textiles</v>
          </cell>
        </row>
        <row r="829">
          <cell r="G829" t="str">
            <v>Textiles</v>
          </cell>
        </row>
        <row r="830">
          <cell r="G830" t="str">
            <v>Otros</v>
          </cell>
        </row>
        <row r="831">
          <cell r="G831" t="str">
            <v>Textiles</v>
          </cell>
        </row>
        <row r="832">
          <cell r="G832" t="str">
            <v>Industria Metalúrgica</v>
          </cell>
        </row>
        <row r="833">
          <cell r="G833" t="str">
            <v>Pesquería</v>
          </cell>
        </row>
        <row r="834">
          <cell r="G834" t="str">
            <v>Químicos</v>
          </cell>
        </row>
        <row r="835">
          <cell r="G835" t="str">
            <v>Textiles</v>
          </cell>
        </row>
        <row r="836">
          <cell r="G836" t="str">
            <v>Vidrios, cauchos y plásticos</v>
          </cell>
        </row>
        <row r="837">
          <cell r="G837" t="str">
            <v>Pesquería</v>
          </cell>
        </row>
        <row r="838">
          <cell r="G838" t="str">
            <v>Bebidas</v>
          </cell>
        </row>
        <row r="839">
          <cell r="G839" t="str">
            <v>Bebidas</v>
          </cell>
        </row>
        <row r="840">
          <cell r="G840" t="str">
            <v>Pesquería</v>
          </cell>
        </row>
        <row r="841">
          <cell r="G841" t="str">
            <v>Cerámicos</v>
          </cell>
        </row>
        <row r="842">
          <cell r="G842" t="str">
            <v>Alimentos</v>
          </cell>
        </row>
        <row r="843">
          <cell r="G843" t="str">
            <v>Químicos</v>
          </cell>
        </row>
        <row r="844">
          <cell r="G844" t="str">
            <v>Textiles</v>
          </cell>
        </row>
        <row r="845">
          <cell r="G845" t="str">
            <v>Textiles</v>
          </cell>
        </row>
        <row r="846">
          <cell r="G846" t="str">
            <v>Saneamiento</v>
          </cell>
        </row>
        <row r="847">
          <cell r="G847" t="str">
            <v>Alimentos</v>
          </cell>
        </row>
        <row r="848">
          <cell r="G848" t="str">
            <v>Papel</v>
          </cell>
        </row>
        <row r="849">
          <cell r="G849" t="str">
            <v>Pesquería</v>
          </cell>
        </row>
        <row r="850">
          <cell r="G850" t="str">
            <v>Transporte</v>
          </cell>
        </row>
        <row r="851">
          <cell r="G851" t="str">
            <v>Pesquería</v>
          </cell>
        </row>
        <row r="852">
          <cell r="G852" t="str">
            <v>Pesquería</v>
          </cell>
        </row>
        <row r="853">
          <cell r="G853" t="str">
            <v>Bebidas</v>
          </cell>
        </row>
        <row r="854">
          <cell r="G854" t="str">
            <v>Hidrocarburos</v>
          </cell>
        </row>
        <row r="855">
          <cell r="G855" t="str">
            <v>Hidrocarburos</v>
          </cell>
        </row>
        <row r="856">
          <cell r="G856" t="str">
            <v>Cementos</v>
          </cell>
        </row>
        <row r="857">
          <cell r="G857" t="str">
            <v>Fundición</v>
          </cell>
        </row>
        <row r="858">
          <cell r="G858" t="str">
            <v>Químicos</v>
          </cell>
        </row>
        <row r="859">
          <cell r="G859" t="str">
            <v>Minería</v>
          </cell>
        </row>
        <row r="860">
          <cell r="G860" t="str">
            <v>Minería</v>
          </cell>
        </row>
        <row r="861">
          <cell r="G861" t="str">
            <v>Pesquería</v>
          </cell>
        </row>
        <row r="862">
          <cell r="G862" t="str">
            <v>Minería</v>
          </cell>
        </row>
        <row r="863">
          <cell r="G863" t="str">
            <v>Minería</v>
          </cell>
        </row>
        <row r="864">
          <cell r="G864" t="str">
            <v>Pesquería</v>
          </cell>
        </row>
        <row r="865">
          <cell r="G865" t="str">
            <v>Pesquería</v>
          </cell>
        </row>
        <row r="866">
          <cell r="G866" t="str">
            <v>Cementos</v>
          </cell>
        </row>
        <row r="867">
          <cell r="G867" t="str">
            <v>Textiles</v>
          </cell>
        </row>
        <row r="868">
          <cell r="G868" t="str">
            <v>Textiles</v>
          </cell>
        </row>
        <row r="869">
          <cell r="G869" t="str">
            <v>Textiles</v>
          </cell>
        </row>
        <row r="870">
          <cell r="G870" t="str">
            <v>Papel</v>
          </cell>
        </row>
        <row r="871">
          <cell r="G871" t="str">
            <v>Papel</v>
          </cell>
        </row>
        <row r="872">
          <cell r="G872" t="str">
            <v>Pesquería</v>
          </cell>
        </row>
        <row r="873">
          <cell r="G873" t="str">
            <v>Minería</v>
          </cell>
        </row>
        <row r="874">
          <cell r="G874" t="str">
            <v>Textiles</v>
          </cell>
        </row>
        <row r="875">
          <cell r="G875" t="str">
            <v>Minería</v>
          </cell>
        </row>
        <row r="876">
          <cell r="G876" t="str">
            <v>Minería</v>
          </cell>
        </row>
        <row r="877">
          <cell r="G877" t="str">
            <v>Fundición</v>
          </cell>
        </row>
        <row r="878">
          <cell r="G878" t="str">
            <v>Minería</v>
          </cell>
        </row>
        <row r="879">
          <cell r="G879" t="str">
            <v>Minería</v>
          </cell>
        </row>
        <row r="880">
          <cell r="G880" t="str">
            <v>Minería</v>
          </cell>
        </row>
        <row r="881">
          <cell r="G881" t="str">
            <v>Fundición</v>
          </cell>
        </row>
        <row r="882">
          <cell r="G882" t="str">
            <v>Minería</v>
          </cell>
        </row>
        <row r="883">
          <cell r="G883" t="str">
            <v>Cementos</v>
          </cell>
        </row>
        <row r="884">
          <cell r="G884" t="str">
            <v>Agroindustria</v>
          </cell>
        </row>
        <row r="885">
          <cell r="G885" t="str">
            <v>Agroindustria</v>
          </cell>
        </row>
        <row r="886">
          <cell r="G886" t="str">
            <v>Agroindustria</v>
          </cell>
        </row>
        <row r="887">
          <cell r="G887" t="str">
            <v>Otros</v>
          </cell>
        </row>
        <row r="888">
          <cell r="G888" t="str">
            <v>Agroindustria</v>
          </cell>
        </row>
        <row r="889">
          <cell r="G889" t="str">
            <v>Agroindustria</v>
          </cell>
        </row>
        <row r="890">
          <cell r="G890" t="str">
            <v>Agroindustria</v>
          </cell>
        </row>
        <row r="891">
          <cell r="G891" t="str">
            <v>Bebidas</v>
          </cell>
        </row>
        <row r="892">
          <cell r="G892" t="str">
            <v>Bebidas</v>
          </cell>
        </row>
        <row r="893">
          <cell r="G893" t="str">
            <v>Agroindustria</v>
          </cell>
        </row>
        <row r="894">
          <cell r="G894" t="str">
            <v>Agroindustria</v>
          </cell>
        </row>
        <row r="895">
          <cell r="G895" t="str">
            <v>Minería</v>
          </cell>
        </row>
        <row r="896">
          <cell r="G896" t="str">
            <v>Pesquería</v>
          </cell>
        </row>
        <row r="897">
          <cell r="G897" t="str">
            <v>Industria Metalúrgica</v>
          </cell>
        </row>
        <row r="898">
          <cell r="G898" t="str">
            <v>Minería</v>
          </cell>
        </row>
        <row r="899">
          <cell r="G899" t="str">
            <v>Industria Metalúrgica</v>
          </cell>
        </row>
        <row r="900">
          <cell r="G900" t="str">
            <v>Químicos</v>
          </cell>
        </row>
        <row r="901">
          <cell r="G901" t="str">
            <v>Minería</v>
          </cell>
        </row>
        <row r="902">
          <cell r="G902" t="str">
            <v>Minería</v>
          </cell>
        </row>
        <row r="903">
          <cell r="G903" t="str">
            <v>Cementos</v>
          </cell>
        </row>
        <row r="904">
          <cell r="G904" t="str">
            <v>Saneamiento</v>
          </cell>
        </row>
        <row r="905">
          <cell r="G905" t="str">
            <v>Bebidas</v>
          </cell>
        </row>
        <row r="906">
          <cell r="G906" t="str">
            <v>Minería</v>
          </cell>
        </row>
        <row r="907">
          <cell r="G907" t="str">
            <v>Minería</v>
          </cell>
        </row>
        <row r="908">
          <cell r="G908" t="str">
            <v>Pesquería</v>
          </cell>
        </row>
        <row r="909">
          <cell r="G909" t="str">
            <v>Minería</v>
          </cell>
        </row>
        <row r="910">
          <cell r="G910" t="str">
            <v>Pesquería</v>
          </cell>
        </row>
        <row r="911">
          <cell r="G911" t="str">
            <v>Agroindustria</v>
          </cell>
        </row>
        <row r="912">
          <cell r="G912" t="str">
            <v>Pesquería</v>
          </cell>
        </row>
        <row r="913">
          <cell r="G913" t="str">
            <v>Pesquería</v>
          </cell>
        </row>
        <row r="914">
          <cell r="G914" t="str">
            <v>Papel</v>
          </cell>
        </row>
        <row r="915">
          <cell r="G915" t="str">
            <v>Pesquería</v>
          </cell>
        </row>
        <row r="916">
          <cell r="G916" t="str">
            <v>Vidrios, cauchos y plásticos</v>
          </cell>
        </row>
        <row r="917">
          <cell r="G917" t="str">
            <v>Textiles</v>
          </cell>
        </row>
        <row r="918">
          <cell r="G918" t="str">
            <v>Pesquería</v>
          </cell>
        </row>
        <row r="919">
          <cell r="G919" t="str">
            <v>Minería</v>
          </cell>
        </row>
        <row r="920">
          <cell r="G920" t="str">
            <v>Bebidas</v>
          </cell>
        </row>
        <row r="921">
          <cell r="G921" t="str">
            <v>Bancos y financieras</v>
          </cell>
        </row>
        <row r="922">
          <cell r="G922" t="str">
            <v>Minería</v>
          </cell>
        </row>
        <row r="923">
          <cell r="G923" t="str">
            <v>Vidrios, cauchos y plásticos</v>
          </cell>
        </row>
        <row r="924">
          <cell r="G924" t="str">
            <v>Otros</v>
          </cell>
        </row>
        <row r="925">
          <cell r="G925" t="str">
            <v>Químicos</v>
          </cell>
        </row>
        <row r="926">
          <cell r="G926" t="str">
            <v>Minería</v>
          </cell>
        </row>
        <row r="927">
          <cell r="G927" t="str">
            <v>Otros</v>
          </cell>
        </row>
        <row r="928">
          <cell r="G928" t="str">
            <v>Minería</v>
          </cell>
        </row>
        <row r="929">
          <cell r="G929" t="str">
            <v>Minería</v>
          </cell>
        </row>
        <row r="930">
          <cell r="G930" t="str">
            <v>Minería</v>
          </cell>
        </row>
        <row r="931">
          <cell r="G931" t="str">
            <v>Químicos</v>
          </cell>
        </row>
        <row r="932">
          <cell r="G932" t="str">
            <v>Textiles</v>
          </cell>
        </row>
        <row r="933">
          <cell r="G933" t="str">
            <v>Vidrios, cauchos y plásticos</v>
          </cell>
        </row>
        <row r="934">
          <cell r="G934" t="str">
            <v>Bancos y financieras</v>
          </cell>
        </row>
        <row r="935">
          <cell r="G935" t="str">
            <v>Bancos y financieras</v>
          </cell>
        </row>
        <row r="936">
          <cell r="G936" t="str">
            <v>Cerámicos</v>
          </cell>
        </row>
        <row r="937">
          <cell r="G937" t="str">
            <v>Minería</v>
          </cell>
        </row>
        <row r="938">
          <cell r="G938" t="str">
            <v>Otros</v>
          </cell>
        </row>
        <row r="939">
          <cell r="G939" t="str">
            <v>Industria Metalúrgica</v>
          </cell>
        </row>
        <row r="940">
          <cell r="G940" t="str">
            <v>Textiles</v>
          </cell>
        </row>
        <row r="941">
          <cell r="G941" t="str">
            <v>Vidrios, cauchos y plásticos</v>
          </cell>
        </row>
        <row r="942">
          <cell r="G942" t="str">
            <v>Textiles</v>
          </cell>
        </row>
        <row r="943">
          <cell r="G943" t="str">
            <v>Textiles</v>
          </cell>
        </row>
        <row r="944">
          <cell r="G944" t="str">
            <v>Alimentos</v>
          </cell>
        </row>
        <row r="945">
          <cell r="G945" t="str">
            <v>Otros</v>
          </cell>
        </row>
        <row r="946">
          <cell r="G946" t="str">
            <v>Textiles</v>
          </cell>
        </row>
        <row r="947">
          <cell r="G947" t="str">
            <v>Industria Metalúrgica</v>
          </cell>
        </row>
        <row r="948">
          <cell r="G948" t="str">
            <v>Alimentos</v>
          </cell>
        </row>
        <row r="949">
          <cell r="G949" t="str">
            <v>Otros</v>
          </cell>
        </row>
        <row r="950">
          <cell r="G950" t="str">
            <v>Industria Metalúrgica</v>
          </cell>
        </row>
        <row r="951">
          <cell r="G951" t="str">
            <v>Salud</v>
          </cell>
        </row>
        <row r="952">
          <cell r="G952" t="str">
            <v>Otros</v>
          </cell>
        </row>
        <row r="953">
          <cell r="G953" t="str">
            <v>Otros</v>
          </cell>
        </row>
        <row r="954">
          <cell r="G954" t="str">
            <v>Papel</v>
          </cell>
        </row>
        <row r="955">
          <cell r="G955" t="str">
            <v>Bebidas</v>
          </cell>
        </row>
        <row r="956">
          <cell r="G956" t="str">
            <v>Comercio</v>
          </cell>
        </row>
        <row r="957">
          <cell r="G957" t="str">
            <v>Comercio</v>
          </cell>
        </row>
        <row r="958">
          <cell r="G958" t="str">
            <v>Vidrios, cauchos y plásticos</v>
          </cell>
        </row>
        <row r="959">
          <cell r="G959" t="str">
            <v>Alimentos</v>
          </cell>
        </row>
        <row r="960">
          <cell r="G960" t="str">
            <v>Vidrios, cauchos y plásticos</v>
          </cell>
        </row>
        <row r="961">
          <cell r="G961" t="str">
            <v>Papel</v>
          </cell>
        </row>
        <row r="962">
          <cell r="G962" t="str">
            <v>Vidrios, cauchos y plásticos</v>
          </cell>
        </row>
        <row r="963">
          <cell r="G963" t="str">
            <v>Textiles</v>
          </cell>
        </row>
        <row r="964">
          <cell r="G964" t="str">
            <v>Textiles</v>
          </cell>
        </row>
        <row r="965">
          <cell r="G965" t="str">
            <v>Bebidas</v>
          </cell>
        </row>
        <row r="966">
          <cell r="G966" t="str">
            <v>Saneamiento</v>
          </cell>
        </row>
        <row r="967">
          <cell r="G967" t="str">
            <v>Comercio</v>
          </cell>
        </row>
        <row r="968">
          <cell r="G968" t="str">
            <v>Vidrios, cauchos y plásticos</v>
          </cell>
        </row>
        <row r="969">
          <cell r="G969" t="str">
            <v>Vidrios, cauchos y plásticos</v>
          </cell>
        </row>
        <row r="970">
          <cell r="G970" t="str">
            <v>Saneamiento</v>
          </cell>
        </row>
        <row r="971">
          <cell r="G971" t="str">
            <v>Saneamiento</v>
          </cell>
        </row>
        <row r="972">
          <cell r="G972" t="str">
            <v>Alimentos</v>
          </cell>
        </row>
        <row r="973">
          <cell r="G973" t="str">
            <v>Otros</v>
          </cell>
        </row>
        <row r="974">
          <cell r="G974" t="str">
            <v>Bebidas</v>
          </cell>
        </row>
        <row r="975">
          <cell r="G975" t="str">
            <v>Comercio</v>
          </cell>
        </row>
        <row r="976">
          <cell r="G976" t="str">
            <v>Textiles</v>
          </cell>
        </row>
        <row r="977">
          <cell r="G977" t="str">
            <v>Otros</v>
          </cell>
        </row>
        <row r="978">
          <cell r="G978" t="str">
            <v>Industria Metalúrgica</v>
          </cell>
        </row>
        <row r="979">
          <cell r="G979" t="str">
            <v>Alimentos</v>
          </cell>
        </row>
        <row r="980">
          <cell r="G980" t="str">
            <v>Textiles</v>
          </cell>
        </row>
        <row r="981">
          <cell r="G981" t="str">
            <v>Bebidas</v>
          </cell>
        </row>
        <row r="982">
          <cell r="G982" t="str">
            <v>Transporte</v>
          </cell>
        </row>
        <row r="983">
          <cell r="G983" t="str">
            <v>Textiles</v>
          </cell>
        </row>
        <row r="984">
          <cell r="G984" t="str">
            <v>Minería</v>
          </cell>
        </row>
        <row r="985">
          <cell r="G985" t="str">
            <v>Textiles</v>
          </cell>
        </row>
        <row r="986">
          <cell r="G986" t="str">
            <v>Minería</v>
          </cell>
        </row>
        <row r="987">
          <cell r="G987" t="str">
            <v>Textiles</v>
          </cell>
        </row>
        <row r="988">
          <cell r="G988" t="str">
            <v>Alimentos</v>
          </cell>
        </row>
        <row r="989">
          <cell r="G989" t="str">
            <v>Minería</v>
          </cell>
        </row>
        <row r="990">
          <cell r="G990" t="str">
            <v>Alimentos</v>
          </cell>
        </row>
        <row r="991">
          <cell r="G991" t="str">
            <v>Alimentos</v>
          </cell>
        </row>
        <row r="992">
          <cell r="G992" t="str">
            <v>Minería</v>
          </cell>
        </row>
        <row r="993">
          <cell r="G993" t="str">
            <v>Minería</v>
          </cell>
        </row>
        <row r="994">
          <cell r="G994" t="str">
            <v>Minería</v>
          </cell>
        </row>
        <row r="995">
          <cell r="G995" t="str">
            <v>Minería</v>
          </cell>
        </row>
        <row r="996">
          <cell r="G996" t="str">
            <v>Minería</v>
          </cell>
        </row>
        <row r="997">
          <cell r="G997" t="str">
            <v>Minería</v>
          </cell>
        </row>
        <row r="998">
          <cell r="G998" t="str">
            <v>Minería</v>
          </cell>
        </row>
        <row r="999">
          <cell r="G999" t="str">
            <v>Cementos</v>
          </cell>
        </row>
        <row r="1000">
          <cell r="G1000" t="str">
            <v>Minería</v>
          </cell>
        </row>
        <row r="1001">
          <cell r="G1001" t="str">
            <v>Minería</v>
          </cell>
        </row>
        <row r="1002">
          <cell r="G1002" t="str">
            <v>Minería</v>
          </cell>
        </row>
        <row r="1003">
          <cell r="G1003" t="str">
            <v>Papel</v>
          </cell>
        </row>
        <row r="1004">
          <cell r="G1004" t="str">
            <v>Minería</v>
          </cell>
        </row>
        <row r="1005">
          <cell r="G1005" t="str">
            <v>Minería</v>
          </cell>
        </row>
        <row r="1006">
          <cell r="G1006" t="str">
            <v>Textiles</v>
          </cell>
        </row>
        <row r="1007">
          <cell r="G1007" t="str">
            <v>Textiles</v>
          </cell>
        </row>
        <row r="1008">
          <cell r="G1008" t="str">
            <v>Cementos</v>
          </cell>
        </row>
        <row r="1009">
          <cell r="G1009" t="str">
            <v>Agroindustria</v>
          </cell>
        </row>
        <row r="1010">
          <cell r="G1010" t="str">
            <v>Textiles</v>
          </cell>
        </row>
        <row r="1011">
          <cell r="G1011" t="str">
            <v>Otros</v>
          </cell>
        </row>
        <row r="1012">
          <cell r="G1012" t="str">
            <v>Fundición</v>
          </cell>
        </row>
        <row r="1013">
          <cell r="G1013" t="str">
            <v>Otros</v>
          </cell>
        </row>
        <row r="1014">
          <cell r="G1014" t="str">
            <v>Fundición</v>
          </cell>
        </row>
        <row r="1015">
          <cell r="G1015" t="str">
            <v>Minería</v>
          </cell>
        </row>
        <row r="1016">
          <cell r="G1016" t="str">
            <v>Minería</v>
          </cell>
        </row>
        <row r="1017">
          <cell r="G1017" t="str">
            <v>Minería</v>
          </cell>
        </row>
        <row r="1018">
          <cell r="G1018" t="str">
            <v>Fundición</v>
          </cell>
        </row>
        <row r="1019">
          <cell r="G1019" t="str">
            <v>Fundición</v>
          </cell>
        </row>
        <row r="1020">
          <cell r="G1020" t="str">
            <v>Fundición</v>
          </cell>
        </row>
        <row r="1021">
          <cell r="G1021" t="str">
            <v>Minería</v>
          </cell>
        </row>
        <row r="1022">
          <cell r="G1022" t="str">
            <v>Químicos</v>
          </cell>
        </row>
        <row r="1023">
          <cell r="G1023" t="str">
            <v>Agroindustria</v>
          </cell>
        </row>
        <row r="1024">
          <cell r="G1024" t="str">
            <v>Alimentos</v>
          </cell>
        </row>
        <row r="1025">
          <cell r="G1025" t="str">
            <v>Alimentos</v>
          </cell>
        </row>
        <row r="1026">
          <cell r="G1026" t="str">
            <v>Pesquería</v>
          </cell>
        </row>
        <row r="1027">
          <cell r="G1027" t="str">
            <v>Bancos y financieras</v>
          </cell>
        </row>
        <row r="1028">
          <cell r="G1028" t="str">
            <v>Cables</v>
          </cell>
        </row>
        <row r="1029">
          <cell r="G1029" t="str">
            <v>Cerámicos</v>
          </cell>
        </row>
        <row r="1030">
          <cell r="G1030" t="str">
            <v>Cerámicos</v>
          </cell>
        </row>
        <row r="1031">
          <cell r="G1031" t="str">
            <v>Cerámicos</v>
          </cell>
        </row>
        <row r="1032">
          <cell r="G1032" t="str">
            <v>Textiles</v>
          </cell>
        </row>
        <row r="1033">
          <cell r="G1033" t="str">
            <v>Textiles</v>
          </cell>
        </row>
        <row r="1034">
          <cell r="G1034" t="str">
            <v>Minería</v>
          </cell>
        </row>
        <row r="1035">
          <cell r="G1035" t="str">
            <v>Cerámicos</v>
          </cell>
        </row>
        <row r="1036">
          <cell r="G1036" t="str">
            <v>Alimentos</v>
          </cell>
        </row>
        <row r="1037">
          <cell r="G1037" t="str">
            <v>Vidrios, cauchos y plásticos</v>
          </cell>
        </row>
        <row r="1038">
          <cell r="G1038" t="str">
            <v>Minería</v>
          </cell>
        </row>
        <row r="1039">
          <cell r="G1039" t="str">
            <v>Pesquería</v>
          </cell>
        </row>
        <row r="1040">
          <cell r="G1040" t="str">
            <v>Saneamiento</v>
          </cell>
        </row>
        <row r="1041">
          <cell r="G1041" t="str">
            <v>Industria Metalúrgica</v>
          </cell>
        </row>
        <row r="1042">
          <cell r="G1042" t="str">
            <v>Transporte</v>
          </cell>
        </row>
        <row r="1043">
          <cell r="G1043" t="str">
            <v>Pesquería</v>
          </cell>
        </row>
        <row r="1044">
          <cell r="G1044" t="str">
            <v>Cementos</v>
          </cell>
        </row>
        <row r="1045">
          <cell r="G1045" t="str">
            <v>Textiles</v>
          </cell>
        </row>
        <row r="1046">
          <cell r="G1046" t="str">
            <v>Alimentos</v>
          </cell>
        </row>
        <row r="1047">
          <cell r="G1047" t="str">
            <v>Textiles</v>
          </cell>
        </row>
        <row r="1048">
          <cell r="G1048" t="str">
            <v>Textiles</v>
          </cell>
        </row>
        <row r="1049">
          <cell r="G1049" t="str">
            <v>Textiles</v>
          </cell>
        </row>
        <row r="1050">
          <cell r="G1050" t="str">
            <v>Fundición</v>
          </cell>
        </row>
        <row r="1051">
          <cell r="G1051" t="str">
            <v>Fundición</v>
          </cell>
        </row>
        <row r="1052">
          <cell r="G1052" t="str">
            <v>Papel</v>
          </cell>
        </row>
        <row r="1053">
          <cell r="G1053" t="str">
            <v>Papel</v>
          </cell>
        </row>
        <row r="1054">
          <cell r="G1054" t="str">
            <v>Textiles</v>
          </cell>
        </row>
        <row r="1055">
          <cell r="G1055" t="str">
            <v>Vidrios, cauchos y plásticos</v>
          </cell>
        </row>
        <row r="1056">
          <cell r="G1056" t="str">
            <v>Cables</v>
          </cell>
        </row>
        <row r="1057">
          <cell r="G1057" t="str">
            <v>Industria Metalúrgica</v>
          </cell>
        </row>
        <row r="1058">
          <cell r="G1058" t="str">
            <v>Papel</v>
          </cell>
        </row>
        <row r="1059">
          <cell r="G1059" t="str">
            <v>Textiles</v>
          </cell>
        </row>
        <row r="1060">
          <cell r="G1060" t="str">
            <v>Otros</v>
          </cell>
        </row>
        <row r="1061">
          <cell r="G1061" t="str">
            <v>Otros</v>
          </cell>
        </row>
        <row r="1062">
          <cell r="G1062" t="str">
            <v>Textiles</v>
          </cell>
        </row>
        <row r="1063">
          <cell r="G1063" t="str">
            <v>Industria Metalúrgica</v>
          </cell>
        </row>
        <row r="1064">
          <cell r="G1064" t="str">
            <v>Industria Metalúrgica</v>
          </cell>
        </row>
        <row r="1065">
          <cell r="G1065" t="str">
            <v>Alimentos</v>
          </cell>
        </row>
        <row r="1066">
          <cell r="G1066" t="str">
            <v>Alimentos</v>
          </cell>
        </row>
        <row r="1067">
          <cell r="G1067" t="str">
            <v>Alimentos</v>
          </cell>
        </row>
        <row r="1068">
          <cell r="G1068" t="str">
            <v>Alimentos</v>
          </cell>
        </row>
        <row r="1069">
          <cell r="G1069" t="str">
            <v>Textiles</v>
          </cell>
        </row>
        <row r="1070">
          <cell r="G1070" t="str">
            <v>Pesquería</v>
          </cell>
        </row>
        <row r="1071">
          <cell r="G1071" t="str">
            <v>Pesquería</v>
          </cell>
        </row>
        <row r="1072">
          <cell r="G1072" t="str">
            <v>Textiles</v>
          </cell>
        </row>
        <row r="1073">
          <cell r="G1073" t="str">
            <v>Industria Metalúrgica</v>
          </cell>
        </row>
        <row r="1074">
          <cell r="G1074" t="str">
            <v>Químicos</v>
          </cell>
        </row>
        <row r="1075">
          <cell r="G1075" t="str">
            <v>Hidrocarburos</v>
          </cell>
        </row>
        <row r="1076">
          <cell r="G1076" t="str">
            <v>Comercio</v>
          </cell>
        </row>
        <row r="1077">
          <cell r="G1077" t="str">
            <v>Textiles</v>
          </cell>
        </row>
        <row r="1078">
          <cell r="G1078" t="str">
            <v>Textiles</v>
          </cell>
        </row>
        <row r="1079">
          <cell r="G1079" t="str">
            <v>Otros</v>
          </cell>
        </row>
        <row r="1080">
          <cell r="G1080" t="str">
            <v>Textiles</v>
          </cell>
        </row>
        <row r="1081">
          <cell r="G1081" t="str">
            <v>Industria Metalúrgica</v>
          </cell>
        </row>
        <row r="1082">
          <cell r="G1082" t="str">
            <v>Pesquería</v>
          </cell>
        </row>
        <row r="1083">
          <cell r="G1083" t="str">
            <v>Químicos</v>
          </cell>
        </row>
        <row r="1084">
          <cell r="G1084" t="str">
            <v>Textiles</v>
          </cell>
        </row>
        <row r="1085">
          <cell r="G1085" t="str">
            <v>Vidrios, cauchos y plásticos</v>
          </cell>
        </row>
        <row r="1086">
          <cell r="G1086" t="str">
            <v>Pesquería</v>
          </cell>
        </row>
        <row r="1087">
          <cell r="G1087" t="str">
            <v>Bebidas</v>
          </cell>
        </row>
        <row r="1088">
          <cell r="G1088" t="str">
            <v>Bebidas</v>
          </cell>
        </row>
        <row r="1089">
          <cell r="G1089" t="str">
            <v>Pesquería</v>
          </cell>
        </row>
        <row r="1090">
          <cell r="G1090" t="str">
            <v>Cerámicos</v>
          </cell>
        </row>
        <row r="1091">
          <cell r="G1091" t="str">
            <v>Alimentos</v>
          </cell>
        </row>
        <row r="1092">
          <cell r="G1092" t="str">
            <v>Químicos</v>
          </cell>
        </row>
        <row r="1093">
          <cell r="G1093" t="str">
            <v>Textiles</v>
          </cell>
        </row>
        <row r="1094">
          <cell r="G1094" t="str">
            <v>Textiles</v>
          </cell>
        </row>
        <row r="1095">
          <cell r="G1095" t="str">
            <v>Saneamiento</v>
          </cell>
        </row>
        <row r="1096">
          <cell r="G1096" t="str">
            <v>Alimentos</v>
          </cell>
        </row>
        <row r="1097">
          <cell r="G1097" t="str">
            <v>Papel</v>
          </cell>
        </row>
        <row r="1098">
          <cell r="G1098" t="str">
            <v>Pesquería</v>
          </cell>
        </row>
        <row r="1099">
          <cell r="G1099" t="str">
            <v>Transporte</v>
          </cell>
        </row>
        <row r="1100">
          <cell r="G1100" t="str">
            <v>Pesquería</v>
          </cell>
        </row>
        <row r="1101">
          <cell r="G1101" t="str">
            <v>Pesquería</v>
          </cell>
        </row>
        <row r="1102">
          <cell r="G1102" t="str">
            <v>Bebidas</v>
          </cell>
        </row>
        <row r="1103">
          <cell r="G1103" t="str">
            <v>Hidrocarburos</v>
          </cell>
        </row>
        <row r="1104">
          <cell r="G1104" t="str">
            <v>Hidrocarburos</v>
          </cell>
        </row>
        <row r="1105">
          <cell r="G1105" t="str">
            <v>Cementos</v>
          </cell>
        </row>
        <row r="1106">
          <cell r="G1106" t="str">
            <v>Fundición</v>
          </cell>
        </row>
        <row r="1107">
          <cell r="G1107" t="str">
            <v>Químicos</v>
          </cell>
        </row>
        <row r="1108">
          <cell r="G1108" t="str">
            <v>Minería</v>
          </cell>
        </row>
        <row r="1109">
          <cell r="G1109" t="str">
            <v>Minería</v>
          </cell>
        </row>
        <row r="1110">
          <cell r="G1110" t="str">
            <v>Pesquería</v>
          </cell>
        </row>
        <row r="1111">
          <cell r="G1111" t="str">
            <v>Minería</v>
          </cell>
        </row>
        <row r="1112">
          <cell r="G1112" t="str">
            <v>Minería</v>
          </cell>
        </row>
        <row r="1113">
          <cell r="G1113" t="str">
            <v>Pesquería</v>
          </cell>
        </row>
        <row r="1114">
          <cell r="G1114" t="str">
            <v>Pesquería</v>
          </cell>
        </row>
        <row r="1115">
          <cell r="G1115" t="str">
            <v>Cementos</v>
          </cell>
        </row>
        <row r="1116">
          <cell r="G1116" t="str">
            <v>Textiles</v>
          </cell>
        </row>
        <row r="1117">
          <cell r="G1117" t="str">
            <v>Textiles</v>
          </cell>
        </row>
        <row r="1118">
          <cell r="G1118" t="str">
            <v>Textiles</v>
          </cell>
        </row>
        <row r="1119">
          <cell r="G1119" t="str">
            <v>Papel</v>
          </cell>
        </row>
        <row r="1120">
          <cell r="G1120" t="str">
            <v>Papel</v>
          </cell>
        </row>
        <row r="1121">
          <cell r="G1121" t="str">
            <v>Pesquería</v>
          </cell>
        </row>
        <row r="1122">
          <cell r="G1122" t="str">
            <v>Minería</v>
          </cell>
        </row>
        <row r="1123">
          <cell r="G1123" t="str">
            <v>Textiles</v>
          </cell>
        </row>
        <row r="1124">
          <cell r="G1124" t="str">
            <v>Minería</v>
          </cell>
        </row>
        <row r="1125">
          <cell r="G1125" t="str">
            <v>Minería</v>
          </cell>
        </row>
        <row r="1126">
          <cell r="G1126" t="str">
            <v>Fundición</v>
          </cell>
        </row>
        <row r="1127">
          <cell r="G1127" t="str">
            <v>Minería</v>
          </cell>
        </row>
        <row r="1128">
          <cell r="G1128" t="str">
            <v>Minería</v>
          </cell>
        </row>
        <row r="1129">
          <cell r="G1129" t="str">
            <v>Minería</v>
          </cell>
        </row>
        <row r="1130">
          <cell r="G1130" t="str">
            <v>Fundición</v>
          </cell>
        </row>
        <row r="1131">
          <cell r="G1131" t="str">
            <v>Minería</v>
          </cell>
        </row>
        <row r="1132">
          <cell r="G1132" t="str">
            <v>Cementos</v>
          </cell>
        </row>
        <row r="1133">
          <cell r="G1133" t="str">
            <v>Agroindustria</v>
          </cell>
        </row>
        <row r="1134">
          <cell r="G1134" t="str">
            <v>Agroindustria</v>
          </cell>
        </row>
        <row r="1135">
          <cell r="G1135" t="str">
            <v>Agroindustria</v>
          </cell>
        </row>
        <row r="1136">
          <cell r="G1136" t="str">
            <v>Otros</v>
          </cell>
        </row>
        <row r="1137">
          <cell r="G1137" t="str">
            <v>Agroindustria</v>
          </cell>
        </row>
        <row r="1138">
          <cell r="G1138" t="str">
            <v>Agroindustria</v>
          </cell>
        </row>
        <row r="1139">
          <cell r="G1139" t="str">
            <v>Agroindustria</v>
          </cell>
        </row>
        <row r="1140">
          <cell r="G1140" t="str">
            <v>Bebidas</v>
          </cell>
        </row>
        <row r="1141">
          <cell r="G1141" t="str">
            <v>Bebidas</v>
          </cell>
        </row>
        <row r="1142">
          <cell r="G1142" t="str">
            <v>Agroindustria</v>
          </cell>
        </row>
        <row r="1143">
          <cell r="G1143" t="str">
            <v>Agroindustria</v>
          </cell>
        </row>
        <row r="1144">
          <cell r="G1144" t="str">
            <v>Minería</v>
          </cell>
        </row>
        <row r="1145">
          <cell r="G1145" t="str">
            <v>Pesquería</v>
          </cell>
        </row>
        <row r="1146">
          <cell r="G1146" t="str">
            <v>Industria Metalúrgica</v>
          </cell>
        </row>
        <row r="1147">
          <cell r="G1147" t="str">
            <v>Minería</v>
          </cell>
        </row>
        <row r="1148">
          <cell r="G1148" t="str">
            <v>Industria Metalúrgica</v>
          </cell>
        </row>
        <row r="1149">
          <cell r="G1149" t="str">
            <v>Químicos</v>
          </cell>
        </row>
        <row r="1150">
          <cell r="G1150" t="str">
            <v>Minería</v>
          </cell>
        </row>
        <row r="1151">
          <cell r="G1151" t="str">
            <v>Minería</v>
          </cell>
        </row>
        <row r="1152">
          <cell r="G1152" t="str">
            <v>Cementos</v>
          </cell>
        </row>
        <row r="1153">
          <cell r="G1153" t="str">
            <v>Saneamiento</v>
          </cell>
        </row>
        <row r="1154">
          <cell r="G1154" t="str">
            <v>Bebidas</v>
          </cell>
        </row>
        <row r="1155">
          <cell r="G1155" t="str">
            <v>Minería</v>
          </cell>
        </row>
        <row r="1156">
          <cell r="G1156" t="str">
            <v>Minería</v>
          </cell>
        </row>
        <row r="1157">
          <cell r="G1157" t="str">
            <v>Pesquería</v>
          </cell>
        </row>
        <row r="1158">
          <cell r="G1158" t="str">
            <v>Minería</v>
          </cell>
        </row>
        <row r="1159">
          <cell r="G1159" t="str">
            <v>Pesquería</v>
          </cell>
        </row>
        <row r="1160">
          <cell r="G1160" t="str">
            <v>Agroindustria</v>
          </cell>
        </row>
        <row r="1161">
          <cell r="G1161" t="str">
            <v>Pesquería</v>
          </cell>
        </row>
        <row r="1162">
          <cell r="G1162" t="str">
            <v>Pesquería</v>
          </cell>
        </row>
        <row r="1163">
          <cell r="G1163" t="str">
            <v>Papel</v>
          </cell>
        </row>
        <row r="1164">
          <cell r="G1164" t="str">
            <v>Pesquería</v>
          </cell>
        </row>
        <row r="1165">
          <cell r="G1165" t="str">
            <v>Vidrios, cauchos y plásticos</v>
          </cell>
        </row>
        <row r="1166">
          <cell r="G1166" t="str">
            <v>Textiles</v>
          </cell>
        </row>
        <row r="1167">
          <cell r="G1167" t="str">
            <v>Pesquería</v>
          </cell>
        </row>
        <row r="1168">
          <cell r="G1168" t="str">
            <v>Minería</v>
          </cell>
        </row>
        <row r="1169">
          <cell r="G1169" t="str">
            <v>Bebidas</v>
          </cell>
        </row>
        <row r="1170">
          <cell r="G1170" t="str">
            <v>Bancos y financieras</v>
          </cell>
        </row>
        <row r="1171">
          <cell r="G1171" t="str">
            <v>Minería</v>
          </cell>
        </row>
        <row r="1172">
          <cell r="G1172" t="str">
            <v>Vidrios, cauchos y plásticos</v>
          </cell>
        </row>
        <row r="1173">
          <cell r="G1173" t="str">
            <v>Otros</v>
          </cell>
        </row>
        <row r="1174">
          <cell r="G1174" t="str">
            <v>Químicos</v>
          </cell>
        </row>
        <row r="1175">
          <cell r="G1175" t="str">
            <v>Minería</v>
          </cell>
        </row>
        <row r="1176">
          <cell r="G1176" t="str">
            <v>Otros</v>
          </cell>
        </row>
        <row r="1177">
          <cell r="G1177" t="str">
            <v>Minería</v>
          </cell>
        </row>
        <row r="1178">
          <cell r="G1178" t="str">
            <v>Minería</v>
          </cell>
        </row>
        <row r="1179">
          <cell r="G1179" t="str">
            <v>Minería</v>
          </cell>
        </row>
        <row r="1180">
          <cell r="G1180" t="str">
            <v>Químicos</v>
          </cell>
        </row>
        <row r="1181">
          <cell r="G1181" t="str">
            <v>Textiles</v>
          </cell>
        </row>
        <row r="1182">
          <cell r="G1182" t="str">
            <v>Vidrios, cauchos y plásticos</v>
          </cell>
        </row>
        <row r="1183">
          <cell r="G1183" t="str">
            <v>Bancos y financieras</v>
          </cell>
        </row>
        <row r="1184">
          <cell r="G1184" t="str">
            <v>Bancos y financieras</v>
          </cell>
        </row>
        <row r="1185">
          <cell r="G1185" t="str">
            <v>Cerámicos</v>
          </cell>
        </row>
        <row r="1186">
          <cell r="G1186" t="str">
            <v>Minería</v>
          </cell>
        </row>
        <row r="1187">
          <cell r="G1187" t="str">
            <v>Otros</v>
          </cell>
        </row>
        <row r="1188">
          <cell r="G1188" t="str">
            <v>Industria Metalúrgica</v>
          </cell>
        </row>
        <row r="1189">
          <cell r="G1189" t="str">
            <v>Textiles</v>
          </cell>
        </row>
        <row r="1190">
          <cell r="G1190" t="str">
            <v>Vidrios, cauchos y plásticos</v>
          </cell>
        </row>
        <row r="1191">
          <cell r="G1191" t="str">
            <v>Textiles</v>
          </cell>
        </row>
        <row r="1192">
          <cell r="G1192" t="str">
            <v>Textiles</v>
          </cell>
        </row>
        <row r="1193">
          <cell r="G1193" t="str">
            <v>Alimentos</v>
          </cell>
        </row>
        <row r="1194">
          <cell r="G1194" t="str">
            <v>Otros</v>
          </cell>
        </row>
        <row r="1195">
          <cell r="G1195" t="str">
            <v>Textiles</v>
          </cell>
        </row>
        <row r="1196">
          <cell r="G1196" t="str">
            <v>Industria Metalúrgica</v>
          </cell>
        </row>
        <row r="1197">
          <cell r="G1197" t="str">
            <v>Alimentos</v>
          </cell>
        </row>
        <row r="1198">
          <cell r="G1198" t="str">
            <v>Otros</v>
          </cell>
        </row>
        <row r="1199">
          <cell r="G1199" t="str">
            <v>Industria Metalúrgica</v>
          </cell>
        </row>
        <row r="1200">
          <cell r="G1200" t="str">
            <v>Salud</v>
          </cell>
        </row>
        <row r="1201">
          <cell r="G1201" t="str">
            <v>Otros</v>
          </cell>
        </row>
        <row r="1202">
          <cell r="G1202" t="str">
            <v>Otros</v>
          </cell>
        </row>
        <row r="1203">
          <cell r="G1203" t="str">
            <v>Papel</v>
          </cell>
        </row>
        <row r="1204">
          <cell r="G1204" t="str">
            <v>Bebidas</v>
          </cell>
        </row>
        <row r="1205">
          <cell r="G1205" t="str">
            <v>Comercio</v>
          </cell>
        </row>
        <row r="1206">
          <cell r="G1206" t="str">
            <v>Comercio</v>
          </cell>
        </row>
        <row r="1207">
          <cell r="G1207" t="str">
            <v>Vidrios, cauchos y plásticos</v>
          </cell>
        </row>
        <row r="1208">
          <cell r="G1208" t="str">
            <v>Alimentos</v>
          </cell>
        </row>
        <row r="1209">
          <cell r="G1209" t="str">
            <v>Vidrios, cauchos y plásticos</v>
          </cell>
        </row>
        <row r="1210">
          <cell r="G1210" t="str">
            <v>Papel</v>
          </cell>
        </row>
        <row r="1211">
          <cell r="G1211" t="str">
            <v>Vidrios, cauchos y plásticos</v>
          </cell>
        </row>
        <row r="1212">
          <cell r="G1212" t="str">
            <v>Textiles</v>
          </cell>
        </row>
        <row r="1213">
          <cell r="G1213" t="str">
            <v>Textiles</v>
          </cell>
        </row>
        <row r="1214">
          <cell r="G1214" t="str">
            <v>Bebidas</v>
          </cell>
        </row>
        <row r="1215">
          <cell r="G1215" t="str">
            <v>Saneamiento</v>
          </cell>
        </row>
        <row r="1216">
          <cell r="G1216" t="str">
            <v>Comercio</v>
          </cell>
        </row>
        <row r="1217">
          <cell r="G1217" t="str">
            <v>Vidrios, Cauchos y Plásticos</v>
          </cell>
        </row>
        <row r="1218">
          <cell r="G1218" t="str">
            <v>Vidrios, Cauchos y Plásticos</v>
          </cell>
        </row>
        <row r="1219">
          <cell r="G1219" t="str">
            <v>Saneamiento</v>
          </cell>
        </row>
        <row r="1220">
          <cell r="G1220" t="str">
            <v>Saneamiento</v>
          </cell>
        </row>
        <row r="1221">
          <cell r="G1221" t="str">
            <v>Alimentos</v>
          </cell>
        </row>
        <row r="1222">
          <cell r="G1222" t="str">
            <v>Otros</v>
          </cell>
        </row>
        <row r="1223">
          <cell r="G1223" t="str">
            <v>Bebidas</v>
          </cell>
        </row>
        <row r="1224">
          <cell r="G1224" t="str">
            <v>Comercio</v>
          </cell>
        </row>
        <row r="1225">
          <cell r="G1225" t="str">
            <v>Textiles</v>
          </cell>
        </row>
        <row r="1226">
          <cell r="G1226" t="str">
            <v>Otros</v>
          </cell>
        </row>
        <row r="1227">
          <cell r="G1227" t="str">
            <v>Industria Metalúrgica</v>
          </cell>
        </row>
        <row r="1228">
          <cell r="G1228" t="str">
            <v>Alimentos</v>
          </cell>
        </row>
        <row r="1229">
          <cell r="G1229" t="str">
            <v>Textiles</v>
          </cell>
        </row>
        <row r="1230">
          <cell r="G1230" t="str">
            <v>Bebidas</v>
          </cell>
        </row>
        <row r="1231">
          <cell r="G1231" t="str">
            <v>Transporte</v>
          </cell>
        </row>
        <row r="1232">
          <cell r="G1232" t="str">
            <v>Textiles</v>
          </cell>
        </row>
        <row r="1233">
          <cell r="G1233" t="str">
            <v>Minería</v>
          </cell>
        </row>
        <row r="1234">
          <cell r="G1234" t="str">
            <v>Textiles</v>
          </cell>
        </row>
        <row r="1235">
          <cell r="G1235" t="str">
            <v>Minería</v>
          </cell>
        </row>
        <row r="1236">
          <cell r="G1236" t="str">
            <v>Textiles</v>
          </cell>
        </row>
        <row r="1237">
          <cell r="G1237" t="str">
            <v>Alimentos</v>
          </cell>
        </row>
        <row r="1238">
          <cell r="G1238" t="str">
            <v>Minería</v>
          </cell>
        </row>
        <row r="1239">
          <cell r="G1239" t="str">
            <v>Alimentos</v>
          </cell>
        </row>
        <row r="1240">
          <cell r="G1240" t="str">
            <v>Alimentos</v>
          </cell>
        </row>
        <row r="1241">
          <cell r="G1241" t="str">
            <v>Minería</v>
          </cell>
        </row>
        <row r="1242">
          <cell r="G1242" t="str">
            <v>Minería</v>
          </cell>
        </row>
        <row r="1243">
          <cell r="G1243" t="str">
            <v>Minería</v>
          </cell>
        </row>
        <row r="1244">
          <cell r="G1244" t="str">
            <v>Minería</v>
          </cell>
        </row>
        <row r="1245">
          <cell r="G1245" t="str">
            <v>Minería</v>
          </cell>
        </row>
        <row r="1246">
          <cell r="G1246" t="str">
            <v>Minería</v>
          </cell>
        </row>
        <row r="1247">
          <cell r="G1247" t="str">
            <v>Minería</v>
          </cell>
        </row>
        <row r="1248">
          <cell r="G1248" t="str">
            <v>Cementos</v>
          </cell>
        </row>
        <row r="1249">
          <cell r="G1249" t="str">
            <v>Minería</v>
          </cell>
        </row>
        <row r="1250">
          <cell r="G1250" t="str">
            <v>Minería</v>
          </cell>
        </row>
        <row r="1251">
          <cell r="G1251" t="str">
            <v>Minería</v>
          </cell>
        </row>
        <row r="1252">
          <cell r="G1252" t="str">
            <v>Papel</v>
          </cell>
        </row>
        <row r="1253">
          <cell r="G1253" t="str">
            <v>Minería</v>
          </cell>
        </row>
        <row r="1254">
          <cell r="G1254" t="str">
            <v>Minería</v>
          </cell>
        </row>
        <row r="1255">
          <cell r="G1255" t="str">
            <v>Textiles</v>
          </cell>
        </row>
        <row r="1256">
          <cell r="G1256" t="str">
            <v>Textiles</v>
          </cell>
        </row>
        <row r="1257">
          <cell r="G1257" t="str">
            <v>Cementos</v>
          </cell>
        </row>
        <row r="1258">
          <cell r="G1258" t="str">
            <v>Agroindustria</v>
          </cell>
        </row>
        <row r="1259">
          <cell r="G1259" t="str">
            <v>Textiles</v>
          </cell>
        </row>
        <row r="1260">
          <cell r="G1260" t="str">
            <v>Otros</v>
          </cell>
        </row>
        <row r="1261">
          <cell r="G1261" t="str">
            <v>Fundición</v>
          </cell>
        </row>
        <row r="1262">
          <cell r="G1262" t="str">
            <v>Otros</v>
          </cell>
        </row>
        <row r="1263">
          <cell r="G1263" t="str">
            <v>Fundición</v>
          </cell>
        </row>
        <row r="1264">
          <cell r="G1264" t="str">
            <v>Minería</v>
          </cell>
        </row>
        <row r="1265">
          <cell r="G1265" t="str">
            <v>Minería</v>
          </cell>
        </row>
        <row r="1266">
          <cell r="G1266" t="str">
            <v>Minería</v>
          </cell>
        </row>
        <row r="1267">
          <cell r="G1267" t="str">
            <v>Fundición</v>
          </cell>
        </row>
        <row r="1268">
          <cell r="G1268" t="str">
            <v>Fundición</v>
          </cell>
        </row>
        <row r="1269">
          <cell r="G1269" t="str">
            <v>Fundición</v>
          </cell>
        </row>
        <row r="1270">
          <cell r="G1270" t="str">
            <v>Minería</v>
          </cell>
        </row>
        <row r="1271">
          <cell r="G1271" t="str">
            <v>Químicos</v>
          </cell>
        </row>
        <row r="1272">
          <cell r="G1272" t="str">
            <v>Agroindustria</v>
          </cell>
        </row>
        <row r="1273">
          <cell r="G1273" t="str">
            <v>Alimentos</v>
          </cell>
        </row>
        <row r="1274">
          <cell r="G1274" t="str">
            <v>Alimentos</v>
          </cell>
        </row>
        <row r="1275">
          <cell r="G1275" t="str">
            <v>Pesquería</v>
          </cell>
        </row>
        <row r="1276">
          <cell r="G1276" t="str">
            <v>Bancos y financieras</v>
          </cell>
        </row>
        <row r="1277">
          <cell r="G1277" t="str">
            <v>Cables</v>
          </cell>
        </row>
        <row r="1278">
          <cell r="G1278" t="str">
            <v>Cerámicos</v>
          </cell>
        </row>
        <row r="1279">
          <cell r="G1279" t="str">
            <v>Cerámicos</v>
          </cell>
        </row>
        <row r="1280">
          <cell r="G1280" t="str">
            <v>Cerámicos</v>
          </cell>
        </row>
        <row r="1281">
          <cell r="G1281" t="str">
            <v>Textiles</v>
          </cell>
        </row>
        <row r="1282">
          <cell r="G1282" t="str">
            <v>Textiles</v>
          </cell>
        </row>
        <row r="1283">
          <cell r="G1283" t="str">
            <v>Minería</v>
          </cell>
        </row>
        <row r="1284">
          <cell r="G1284" t="str">
            <v>Cerámicos</v>
          </cell>
        </row>
        <row r="1285">
          <cell r="G1285" t="str">
            <v>Alimentos</v>
          </cell>
        </row>
        <row r="1286">
          <cell r="G1286" t="str">
            <v>Vidrios, Cauchos y Plásticos</v>
          </cell>
        </row>
        <row r="1287">
          <cell r="G1287" t="str">
            <v>Minería</v>
          </cell>
        </row>
        <row r="1288">
          <cell r="G1288" t="str">
            <v>Pesquería</v>
          </cell>
        </row>
        <row r="1289">
          <cell r="G1289" t="str">
            <v>Saneamiento</v>
          </cell>
        </row>
        <row r="1290">
          <cell r="G1290" t="str">
            <v>Industria Metalúrgica</v>
          </cell>
        </row>
        <row r="1291">
          <cell r="G1291" t="str">
            <v>Transporte</v>
          </cell>
        </row>
        <row r="1292">
          <cell r="G1292" t="str">
            <v>Pesquería</v>
          </cell>
        </row>
        <row r="1293">
          <cell r="G1293" t="str">
            <v>Cementos</v>
          </cell>
        </row>
        <row r="1294">
          <cell r="G1294" t="str">
            <v>Textiles</v>
          </cell>
        </row>
        <row r="1295">
          <cell r="G1295" t="str">
            <v>Alimentos</v>
          </cell>
        </row>
        <row r="1296">
          <cell r="G1296" t="str">
            <v>Textiles</v>
          </cell>
        </row>
        <row r="1297">
          <cell r="G1297" t="str">
            <v>Textiles</v>
          </cell>
        </row>
        <row r="1298">
          <cell r="G1298" t="str">
            <v>Textiles</v>
          </cell>
        </row>
        <row r="1299">
          <cell r="G1299" t="str">
            <v>Fundición</v>
          </cell>
        </row>
        <row r="1300">
          <cell r="G1300" t="str">
            <v>Fundición</v>
          </cell>
        </row>
        <row r="1301">
          <cell r="G1301" t="str">
            <v>Papel</v>
          </cell>
        </row>
        <row r="1302">
          <cell r="G1302" t="str">
            <v>Papel</v>
          </cell>
        </row>
        <row r="1303">
          <cell r="G1303" t="str">
            <v>Textiles</v>
          </cell>
        </row>
        <row r="1304">
          <cell r="G1304" t="str">
            <v>Vidrios, Cauchos y Plásticos</v>
          </cell>
        </row>
        <row r="1305">
          <cell r="G1305" t="str">
            <v>Cables</v>
          </cell>
        </row>
        <row r="1306">
          <cell r="G1306" t="str">
            <v>Industria Metalúrgica</v>
          </cell>
        </row>
        <row r="1307">
          <cell r="G1307" t="str">
            <v>Papel</v>
          </cell>
        </row>
        <row r="1308">
          <cell r="G1308" t="str">
            <v>Textiles</v>
          </cell>
        </row>
        <row r="1309">
          <cell r="G1309" t="str">
            <v>Otros</v>
          </cell>
        </row>
        <row r="1310">
          <cell r="G1310" t="str">
            <v>Otros</v>
          </cell>
        </row>
        <row r="1311">
          <cell r="G1311" t="str">
            <v>Textiles</v>
          </cell>
        </row>
        <row r="1312">
          <cell r="G1312" t="str">
            <v>Industria Metalúrgica</v>
          </cell>
        </row>
        <row r="1313">
          <cell r="G1313" t="str">
            <v>Industria Metalúrgica</v>
          </cell>
        </row>
        <row r="1314">
          <cell r="G1314" t="str">
            <v>Alimentos</v>
          </cell>
        </row>
        <row r="1315">
          <cell r="G1315" t="str">
            <v>Alimentos</v>
          </cell>
        </row>
        <row r="1316">
          <cell r="G1316" t="str">
            <v>Alimentos</v>
          </cell>
        </row>
        <row r="1317">
          <cell r="G1317" t="str">
            <v>Alimentos</v>
          </cell>
        </row>
        <row r="1318">
          <cell r="G1318" t="str">
            <v>Textiles</v>
          </cell>
        </row>
        <row r="1319">
          <cell r="G1319" t="str">
            <v>Pesquería</v>
          </cell>
        </row>
        <row r="1320">
          <cell r="G1320" t="str">
            <v>Pesquería</v>
          </cell>
        </row>
        <row r="1321">
          <cell r="G1321" t="str">
            <v>Textiles</v>
          </cell>
        </row>
        <row r="1322">
          <cell r="G1322" t="str">
            <v>Industria Metalúrgica</v>
          </cell>
        </row>
        <row r="1323">
          <cell r="G1323" t="str">
            <v>Químicos</v>
          </cell>
        </row>
        <row r="1324">
          <cell r="G1324" t="str">
            <v>Hidrocarburos</v>
          </cell>
        </row>
        <row r="1325">
          <cell r="G1325" t="str">
            <v>Comercio</v>
          </cell>
        </row>
        <row r="1326">
          <cell r="G1326" t="str">
            <v>Textiles</v>
          </cell>
        </row>
        <row r="1327">
          <cell r="G1327" t="str">
            <v>Textiles</v>
          </cell>
        </row>
        <row r="1328">
          <cell r="G1328" t="str">
            <v>Otros</v>
          </cell>
        </row>
        <row r="1329">
          <cell r="G1329" t="str">
            <v>Textiles</v>
          </cell>
        </row>
        <row r="1330">
          <cell r="G1330" t="str">
            <v>Industria Metalúrgica</v>
          </cell>
        </row>
        <row r="1331">
          <cell r="G1331" t="str">
            <v>Pesquería</v>
          </cell>
        </row>
        <row r="1332">
          <cell r="G1332" t="str">
            <v>Químicos</v>
          </cell>
        </row>
        <row r="1333">
          <cell r="G1333" t="str">
            <v>Textiles</v>
          </cell>
        </row>
        <row r="1334">
          <cell r="G1334" t="str">
            <v>Vidrios, Cauchos y Plásticos</v>
          </cell>
        </row>
        <row r="1335">
          <cell r="G1335" t="str">
            <v>Pesquería</v>
          </cell>
        </row>
        <row r="1336">
          <cell r="G1336" t="str">
            <v>Bebidas</v>
          </cell>
        </row>
        <row r="1337">
          <cell r="G1337" t="str">
            <v>Bebidas</v>
          </cell>
        </row>
        <row r="1338">
          <cell r="G1338" t="str">
            <v>Pesquería</v>
          </cell>
        </row>
        <row r="1339">
          <cell r="G1339" t="str">
            <v>Cerámicos</v>
          </cell>
        </row>
        <row r="1340">
          <cell r="G1340" t="str">
            <v>Alimentos</v>
          </cell>
        </row>
        <row r="1341">
          <cell r="G1341" t="str">
            <v>Químicos</v>
          </cell>
        </row>
        <row r="1342">
          <cell r="G1342" t="str">
            <v>Textiles</v>
          </cell>
        </row>
        <row r="1343">
          <cell r="G1343" t="str">
            <v>Textiles</v>
          </cell>
        </row>
        <row r="1344">
          <cell r="G1344" t="str">
            <v>Saneamiento</v>
          </cell>
        </row>
        <row r="1345">
          <cell r="G1345" t="str">
            <v>Alimentos</v>
          </cell>
        </row>
        <row r="1346">
          <cell r="G1346" t="str">
            <v>Papel</v>
          </cell>
        </row>
        <row r="1347">
          <cell r="G1347" t="str">
            <v>Pesquería</v>
          </cell>
        </row>
        <row r="1348">
          <cell r="G1348" t="str">
            <v>Transporte</v>
          </cell>
        </row>
        <row r="1349">
          <cell r="G1349" t="str">
            <v>Pesquería</v>
          </cell>
        </row>
        <row r="1350">
          <cell r="G1350" t="str">
            <v>Pesquería</v>
          </cell>
        </row>
        <row r="1351">
          <cell r="G1351" t="str">
            <v>Bebidas</v>
          </cell>
        </row>
        <row r="1352">
          <cell r="G1352" t="str">
            <v>Pesquería</v>
          </cell>
        </row>
        <row r="1353">
          <cell r="G1353" t="str">
            <v>Pesquería</v>
          </cell>
        </row>
        <row r="1354">
          <cell r="G1354" t="str">
            <v>Hidrocarburos</v>
          </cell>
        </row>
        <row r="1355">
          <cell r="G1355" t="str">
            <v>Hidrocarburos</v>
          </cell>
        </row>
        <row r="1356">
          <cell r="G1356" t="str">
            <v>Cementos</v>
          </cell>
        </row>
        <row r="1357">
          <cell r="G1357" t="str">
            <v>Fundición</v>
          </cell>
        </row>
        <row r="1358">
          <cell r="G1358" t="str">
            <v>Químicos</v>
          </cell>
        </row>
        <row r="1359">
          <cell r="G1359" t="str">
            <v>Minería</v>
          </cell>
        </row>
        <row r="1360">
          <cell r="G1360" t="str">
            <v>Minería</v>
          </cell>
        </row>
        <row r="1361">
          <cell r="G1361" t="str">
            <v>Pesquería</v>
          </cell>
        </row>
        <row r="1362">
          <cell r="G1362" t="str">
            <v>Minería</v>
          </cell>
        </row>
        <row r="1363">
          <cell r="G1363" t="str">
            <v>Minería</v>
          </cell>
        </row>
        <row r="1364">
          <cell r="G1364" t="str">
            <v>Pesquería</v>
          </cell>
        </row>
        <row r="1365">
          <cell r="G1365" t="str">
            <v>Cementos</v>
          </cell>
        </row>
        <row r="1366">
          <cell r="G1366" t="str">
            <v>Textiles</v>
          </cell>
        </row>
        <row r="1367">
          <cell r="G1367" t="str">
            <v>Textiles</v>
          </cell>
        </row>
        <row r="1368">
          <cell r="G1368" t="str">
            <v>Textiles</v>
          </cell>
        </row>
        <row r="1369">
          <cell r="G1369" t="str">
            <v>Papel</v>
          </cell>
        </row>
        <row r="1370">
          <cell r="G1370" t="str">
            <v>Papel</v>
          </cell>
        </row>
        <row r="1371">
          <cell r="G1371" t="str">
            <v>Pesquería</v>
          </cell>
        </row>
        <row r="1372">
          <cell r="G1372" t="str">
            <v>Minería</v>
          </cell>
        </row>
        <row r="1373">
          <cell r="G1373" t="str">
            <v>Textiles</v>
          </cell>
        </row>
        <row r="1374">
          <cell r="G1374" t="str">
            <v>Minería</v>
          </cell>
        </row>
        <row r="1375">
          <cell r="G1375" t="str">
            <v>Minería</v>
          </cell>
        </row>
        <row r="1376">
          <cell r="G1376" t="str">
            <v>Fundición</v>
          </cell>
        </row>
        <row r="1377">
          <cell r="G1377" t="str">
            <v>Minería</v>
          </cell>
        </row>
        <row r="1378">
          <cell r="G1378" t="str">
            <v>Minería</v>
          </cell>
        </row>
        <row r="1379">
          <cell r="G1379" t="str">
            <v>Minería</v>
          </cell>
        </row>
        <row r="1380">
          <cell r="G1380" t="str">
            <v>Fundición</v>
          </cell>
        </row>
        <row r="1381">
          <cell r="G1381" t="str">
            <v>Minería</v>
          </cell>
        </row>
        <row r="1382">
          <cell r="G1382" t="str">
            <v>Cementos</v>
          </cell>
        </row>
        <row r="1383">
          <cell r="G1383" t="str">
            <v>Agroindustria</v>
          </cell>
        </row>
        <row r="1384">
          <cell r="G1384" t="str">
            <v>Agroindustria</v>
          </cell>
        </row>
        <row r="1385">
          <cell r="G1385" t="str">
            <v>Agroindustria</v>
          </cell>
        </row>
        <row r="1386">
          <cell r="G1386" t="str">
            <v>Otros</v>
          </cell>
        </row>
        <row r="1387">
          <cell r="G1387" t="str">
            <v>Agroindustria</v>
          </cell>
        </row>
        <row r="1388">
          <cell r="G1388" t="str">
            <v>Agroindustria</v>
          </cell>
        </row>
        <row r="1389">
          <cell r="G1389" t="str">
            <v>Agroindustria</v>
          </cell>
        </row>
        <row r="1390">
          <cell r="G1390" t="str">
            <v>Bebidas</v>
          </cell>
        </row>
        <row r="1391">
          <cell r="G1391" t="str">
            <v>Bebidas</v>
          </cell>
        </row>
        <row r="1392">
          <cell r="G1392" t="str">
            <v>Agroindustria</v>
          </cell>
        </row>
        <row r="1393">
          <cell r="G1393" t="str">
            <v>Agroindustria</v>
          </cell>
        </row>
        <row r="1394">
          <cell r="G1394" t="str">
            <v>Minería</v>
          </cell>
        </row>
        <row r="1395">
          <cell r="G1395" t="str">
            <v>Pesquería</v>
          </cell>
        </row>
        <row r="1396">
          <cell r="G1396" t="str">
            <v>Industria Metalúrgica</v>
          </cell>
        </row>
        <row r="1397">
          <cell r="G1397" t="str">
            <v>Minería</v>
          </cell>
        </row>
        <row r="1398">
          <cell r="G1398" t="str">
            <v>Industria Metalúrgica</v>
          </cell>
        </row>
        <row r="1399">
          <cell r="G1399" t="str">
            <v>Químicos</v>
          </cell>
        </row>
        <row r="1400">
          <cell r="G1400" t="str">
            <v>Minería</v>
          </cell>
        </row>
        <row r="1401">
          <cell r="G1401" t="str">
            <v>Minería</v>
          </cell>
        </row>
        <row r="1402">
          <cell r="G1402" t="str">
            <v>Cementos</v>
          </cell>
        </row>
        <row r="1403">
          <cell r="G1403" t="str">
            <v>Saneamiento</v>
          </cell>
        </row>
        <row r="1404">
          <cell r="G1404" t="str">
            <v>Bebidas</v>
          </cell>
        </row>
        <row r="1405">
          <cell r="G1405" t="str">
            <v>Minería</v>
          </cell>
        </row>
        <row r="1406">
          <cell r="G1406" t="str">
            <v>Minería</v>
          </cell>
        </row>
        <row r="1407">
          <cell r="G1407" t="str">
            <v>Pesquería</v>
          </cell>
        </row>
        <row r="1408">
          <cell r="G1408" t="str">
            <v>Minería</v>
          </cell>
        </row>
        <row r="1409">
          <cell r="G1409" t="str">
            <v>Pesquería</v>
          </cell>
        </row>
        <row r="1410">
          <cell r="G1410" t="str">
            <v>Agroindustria</v>
          </cell>
        </row>
        <row r="1411">
          <cell r="G1411" t="str">
            <v>Pesquería</v>
          </cell>
        </row>
        <row r="1412">
          <cell r="G1412" t="str">
            <v>Pesquería</v>
          </cell>
        </row>
        <row r="1413">
          <cell r="G1413" t="str">
            <v>Papel</v>
          </cell>
        </row>
        <row r="1414">
          <cell r="G1414" t="str">
            <v>Pesquería</v>
          </cell>
        </row>
        <row r="1415">
          <cell r="G1415" t="str">
            <v>Vidrios, Cauchos y Plásticos</v>
          </cell>
        </row>
        <row r="1416">
          <cell r="G1416" t="str">
            <v>Textiles</v>
          </cell>
        </row>
        <row r="1417">
          <cell r="G1417" t="str">
            <v>Pesquería</v>
          </cell>
        </row>
        <row r="1418">
          <cell r="G1418" t="str">
            <v>Minería</v>
          </cell>
        </row>
        <row r="1419">
          <cell r="G1419" t="str">
            <v>Bebidas</v>
          </cell>
        </row>
        <row r="1420">
          <cell r="G1420" t="str">
            <v>Bancos y financieras</v>
          </cell>
        </row>
        <row r="1421">
          <cell r="G1421" t="str">
            <v>Minería</v>
          </cell>
        </row>
        <row r="1422">
          <cell r="G1422" t="str">
            <v>Vidrios, Cauchos y Plásticos</v>
          </cell>
        </row>
        <row r="1423">
          <cell r="G1423" t="str">
            <v>Otros</v>
          </cell>
        </row>
        <row r="1424">
          <cell r="G1424" t="str">
            <v>Químicos</v>
          </cell>
        </row>
        <row r="1425">
          <cell r="G1425" t="str">
            <v>Minería</v>
          </cell>
        </row>
        <row r="1426">
          <cell r="G1426" t="str">
            <v>Otros</v>
          </cell>
        </row>
        <row r="1427">
          <cell r="G1427" t="str">
            <v>Minería</v>
          </cell>
        </row>
        <row r="1428">
          <cell r="G1428" t="str">
            <v>Minería</v>
          </cell>
        </row>
        <row r="1429">
          <cell r="G1429" t="str">
            <v>Minería</v>
          </cell>
        </row>
        <row r="1430">
          <cell r="G1430" t="str">
            <v>Químicos</v>
          </cell>
        </row>
        <row r="1431">
          <cell r="G1431" t="str">
            <v>Textiles</v>
          </cell>
        </row>
        <row r="1432">
          <cell r="G1432" t="str">
            <v>Vidrios, Cauchos y Plásticos</v>
          </cell>
        </row>
        <row r="1433">
          <cell r="G1433" t="str">
            <v>Bancos y financieras</v>
          </cell>
        </row>
        <row r="1434">
          <cell r="G1434" t="str">
            <v>Bancos y financieras</v>
          </cell>
        </row>
        <row r="1435">
          <cell r="G1435" t="str">
            <v>Cerámicos</v>
          </cell>
        </row>
        <row r="1436">
          <cell r="G1436" t="str">
            <v>Minería</v>
          </cell>
        </row>
        <row r="1437">
          <cell r="G1437" t="str">
            <v>Otros</v>
          </cell>
        </row>
        <row r="1438">
          <cell r="G1438" t="str">
            <v>Industria Metalúrgica</v>
          </cell>
        </row>
        <row r="1439">
          <cell r="G1439" t="str">
            <v>Textiles</v>
          </cell>
        </row>
        <row r="1440">
          <cell r="G1440" t="str">
            <v>Vidrios, Cauchos y Plásticos</v>
          </cell>
        </row>
        <row r="1441">
          <cell r="G1441" t="str">
            <v>Textiles</v>
          </cell>
        </row>
        <row r="1442">
          <cell r="G1442" t="str">
            <v>Textiles</v>
          </cell>
        </row>
        <row r="1443">
          <cell r="G1443" t="str">
            <v>Alimentos</v>
          </cell>
        </row>
        <row r="1444">
          <cell r="G1444" t="str">
            <v>Otros</v>
          </cell>
        </row>
        <row r="1445">
          <cell r="G1445" t="str">
            <v>Textiles</v>
          </cell>
        </row>
        <row r="1446">
          <cell r="G1446" t="str">
            <v>Industria Metalúrgica</v>
          </cell>
        </row>
        <row r="1447">
          <cell r="G1447" t="str">
            <v>Alimentos</v>
          </cell>
        </row>
        <row r="1448">
          <cell r="G1448" t="str">
            <v>Otros</v>
          </cell>
        </row>
        <row r="1449">
          <cell r="G1449" t="str">
            <v>Industria Metalúrgica</v>
          </cell>
        </row>
        <row r="1450">
          <cell r="G1450" t="str">
            <v>Salud</v>
          </cell>
        </row>
        <row r="1451">
          <cell r="G1451" t="str">
            <v>Otros</v>
          </cell>
        </row>
        <row r="1452">
          <cell r="G1452" t="str">
            <v>Otros</v>
          </cell>
        </row>
        <row r="1453">
          <cell r="G1453" t="str">
            <v>Papel</v>
          </cell>
        </row>
        <row r="1454">
          <cell r="G1454" t="str">
            <v>Bebidas</v>
          </cell>
        </row>
        <row r="1455">
          <cell r="G1455" t="str">
            <v>Comercio</v>
          </cell>
        </row>
        <row r="1456">
          <cell r="G1456" t="str">
            <v>Comercio</v>
          </cell>
        </row>
        <row r="1457">
          <cell r="G1457" t="str">
            <v>Vidrios, Cauchos y Plásticos</v>
          </cell>
        </row>
        <row r="1458">
          <cell r="G1458" t="str">
            <v>Alimentos</v>
          </cell>
        </row>
        <row r="1459">
          <cell r="G1459" t="str">
            <v>Vidrios, Cauchos y Plásticos</v>
          </cell>
        </row>
        <row r="1460">
          <cell r="G1460" t="str">
            <v>Papel</v>
          </cell>
        </row>
        <row r="1461">
          <cell r="G1461" t="str">
            <v>Vidrios, Cauchos y Plásticos</v>
          </cell>
        </row>
        <row r="1462">
          <cell r="G1462" t="str">
            <v>Textiles</v>
          </cell>
        </row>
        <row r="1463">
          <cell r="G1463" t="str">
            <v>Textiles</v>
          </cell>
        </row>
        <row r="1464">
          <cell r="G1464" t="str">
            <v>Bebidas</v>
          </cell>
        </row>
        <row r="1465">
          <cell r="G1465" t="str">
            <v>Saneamiento</v>
          </cell>
        </row>
        <row r="1466">
          <cell r="G1466" t="str">
            <v>Comercio</v>
          </cell>
        </row>
        <row r="1467">
          <cell r="G1467" t="str">
            <v>Vidrios, Cauchos y Plásticos</v>
          </cell>
        </row>
        <row r="1468">
          <cell r="G1468" t="str">
            <v>Vidrios, Cauchos y Plásticos</v>
          </cell>
        </row>
        <row r="1469">
          <cell r="G1469" t="str">
            <v>Saneamiento</v>
          </cell>
        </row>
        <row r="1470">
          <cell r="G1470" t="str">
            <v>Saneamiento</v>
          </cell>
        </row>
        <row r="1471">
          <cell r="G1471" t="str">
            <v>Alimentos</v>
          </cell>
        </row>
        <row r="1472">
          <cell r="G1472" t="str">
            <v>Otros</v>
          </cell>
        </row>
        <row r="1473">
          <cell r="G1473" t="str">
            <v>Bebidas</v>
          </cell>
        </row>
        <row r="1474">
          <cell r="G1474" t="str">
            <v>Comercio</v>
          </cell>
        </row>
        <row r="1475">
          <cell r="G1475" t="str">
            <v>Textiles</v>
          </cell>
        </row>
        <row r="1476">
          <cell r="G1476" t="str">
            <v>Otros</v>
          </cell>
        </row>
        <row r="1477">
          <cell r="G1477" t="str">
            <v>Industria Metalúrgica</v>
          </cell>
        </row>
        <row r="1478">
          <cell r="G1478" t="str">
            <v>Alimentos</v>
          </cell>
        </row>
        <row r="1479">
          <cell r="G1479" t="str">
            <v>Textiles</v>
          </cell>
        </row>
        <row r="1480">
          <cell r="G1480" t="str">
            <v>Bebidas</v>
          </cell>
        </row>
        <row r="1481">
          <cell r="G1481" t="str">
            <v>Transporte</v>
          </cell>
        </row>
        <row r="1482">
          <cell r="G1482" t="str">
            <v>Textiles</v>
          </cell>
        </row>
        <row r="1483">
          <cell r="G1483" t="str">
            <v>Minería</v>
          </cell>
        </row>
        <row r="1484">
          <cell r="G1484" t="str">
            <v>Textiles</v>
          </cell>
        </row>
        <row r="1485">
          <cell r="G1485" t="str">
            <v>Minería</v>
          </cell>
        </row>
        <row r="1486">
          <cell r="G1486" t="str">
            <v>Textiles</v>
          </cell>
        </row>
        <row r="1487">
          <cell r="G1487" t="str">
            <v>Alimentos</v>
          </cell>
        </row>
        <row r="1488">
          <cell r="G1488" t="str">
            <v>Minería</v>
          </cell>
        </row>
        <row r="1489">
          <cell r="G1489" t="str">
            <v>Alimentos</v>
          </cell>
        </row>
        <row r="1490">
          <cell r="G1490" t="str">
            <v>Alimentos</v>
          </cell>
        </row>
        <row r="1491">
          <cell r="G1491" t="str">
            <v>Minería</v>
          </cell>
        </row>
        <row r="1492">
          <cell r="G1492" t="str">
            <v>Minería</v>
          </cell>
        </row>
        <row r="1493">
          <cell r="G1493" t="str">
            <v>Minería</v>
          </cell>
        </row>
        <row r="1494">
          <cell r="G1494" t="str">
            <v>Minería</v>
          </cell>
        </row>
        <row r="1495">
          <cell r="G1495" t="str">
            <v>Minería</v>
          </cell>
        </row>
        <row r="1496">
          <cell r="G1496" t="str">
            <v>Minería</v>
          </cell>
        </row>
        <row r="1497">
          <cell r="G1497" t="str">
            <v>Minería</v>
          </cell>
        </row>
        <row r="1498">
          <cell r="G1498" t="str">
            <v>Cementos</v>
          </cell>
        </row>
        <row r="1499">
          <cell r="G1499" t="str">
            <v>Minería</v>
          </cell>
        </row>
        <row r="1500">
          <cell r="G1500" t="str">
            <v>Minería</v>
          </cell>
        </row>
        <row r="1501">
          <cell r="G1501" t="str">
            <v>Minería</v>
          </cell>
        </row>
        <row r="1502">
          <cell r="G1502" t="str">
            <v>Papel</v>
          </cell>
        </row>
        <row r="1503">
          <cell r="G1503" t="str">
            <v>Minería</v>
          </cell>
        </row>
        <row r="1504">
          <cell r="G1504" t="str">
            <v>Minería</v>
          </cell>
        </row>
        <row r="1505">
          <cell r="G1505" t="str">
            <v>Textiles</v>
          </cell>
        </row>
        <row r="1506">
          <cell r="G1506" t="str">
            <v>Textiles</v>
          </cell>
        </row>
        <row r="1507">
          <cell r="G1507" t="str">
            <v>Cementos</v>
          </cell>
        </row>
        <row r="1508">
          <cell r="G1508" t="str">
            <v>Agroindustria</v>
          </cell>
        </row>
        <row r="1509">
          <cell r="G1509" t="str">
            <v>Textiles</v>
          </cell>
        </row>
        <row r="1510">
          <cell r="G1510" t="str">
            <v>Otros</v>
          </cell>
        </row>
        <row r="1511">
          <cell r="G1511" t="str">
            <v>Fundición</v>
          </cell>
        </row>
        <row r="1512">
          <cell r="G1512" t="str">
            <v>Otros</v>
          </cell>
        </row>
        <row r="1513">
          <cell r="G1513" t="str">
            <v>Fundición</v>
          </cell>
        </row>
        <row r="1514">
          <cell r="G1514" t="str">
            <v>Minería</v>
          </cell>
        </row>
        <row r="1515">
          <cell r="G1515" t="str">
            <v>Minería</v>
          </cell>
        </row>
        <row r="1516">
          <cell r="G1516" t="str">
            <v>Minería</v>
          </cell>
        </row>
        <row r="1517">
          <cell r="G1517" t="str">
            <v>Fundición</v>
          </cell>
        </row>
        <row r="1518">
          <cell r="G1518" t="str">
            <v>Fundición</v>
          </cell>
        </row>
        <row r="1519">
          <cell r="G1519" t="str">
            <v>Fundición</v>
          </cell>
        </row>
        <row r="1520">
          <cell r="G1520" t="str">
            <v>Minería</v>
          </cell>
        </row>
        <row r="1521">
          <cell r="G1521" t="str">
            <v>Químicos</v>
          </cell>
        </row>
        <row r="1522">
          <cell r="G1522" t="str">
            <v>Agroindustria</v>
          </cell>
        </row>
        <row r="1523">
          <cell r="G1523" t="str">
            <v>Alimentos</v>
          </cell>
        </row>
        <row r="1524">
          <cell r="G1524" t="str">
            <v>Alimentos</v>
          </cell>
        </row>
        <row r="1525">
          <cell r="G1525" t="str">
            <v>Pesquería</v>
          </cell>
        </row>
        <row r="1526">
          <cell r="G1526" t="str">
            <v>Bancos y financieras</v>
          </cell>
        </row>
        <row r="1527">
          <cell r="G1527" t="str">
            <v>Cables</v>
          </cell>
        </row>
        <row r="1528">
          <cell r="G1528" t="str">
            <v>Cerámicos</v>
          </cell>
        </row>
        <row r="1529">
          <cell r="G1529" t="str">
            <v>Cerámicos</v>
          </cell>
        </row>
        <row r="1530">
          <cell r="G1530" t="str">
            <v>Cerámicos</v>
          </cell>
        </row>
        <row r="1531">
          <cell r="G1531" t="str">
            <v>Textiles</v>
          </cell>
        </row>
        <row r="1532">
          <cell r="G1532" t="str">
            <v>Textiles</v>
          </cell>
        </row>
        <row r="1533">
          <cell r="G1533" t="str">
            <v>Minería</v>
          </cell>
        </row>
        <row r="1534">
          <cell r="G1534" t="str">
            <v>Cerámicos</v>
          </cell>
        </row>
        <row r="1535">
          <cell r="G1535" t="str">
            <v>Alimentos</v>
          </cell>
        </row>
        <row r="1536">
          <cell r="G1536" t="str">
            <v>Vidrios, Cauchos y Plásticos</v>
          </cell>
        </row>
        <row r="1537">
          <cell r="G1537" t="str">
            <v>Minería</v>
          </cell>
        </row>
        <row r="1538">
          <cell r="G1538" t="str">
            <v>Pesquería</v>
          </cell>
        </row>
        <row r="1539">
          <cell r="G1539" t="str">
            <v>Saneamiento</v>
          </cell>
        </row>
        <row r="1540">
          <cell r="G1540" t="str">
            <v>Industria Metalúrgica</v>
          </cell>
        </row>
        <row r="1541">
          <cell r="G1541" t="str">
            <v>Transporte</v>
          </cell>
        </row>
        <row r="1542">
          <cell r="G1542" t="str">
            <v>Pesquería</v>
          </cell>
        </row>
        <row r="1543">
          <cell r="G1543" t="str">
            <v>Cementos</v>
          </cell>
        </row>
        <row r="1544">
          <cell r="G1544" t="str">
            <v>Textiles</v>
          </cell>
        </row>
        <row r="1545">
          <cell r="G1545" t="str">
            <v>Alimentos</v>
          </cell>
        </row>
        <row r="1546">
          <cell r="G1546" t="str">
            <v>Textiles</v>
          </cell>
        </row>
        <row r="1547">
          <cell r="G1547" t="str">
            <v>Textiles</v>
          </cell>
        </row>
        <row r="1548">
          <cell r="G1548" t="str">
            <v>Textiles</v>
          </cell>
        </row>
        <row r="1549">
          <cell r="G1549" t="str">
            <v>Fundición</v>
          </cell>
        </row>
        <row r="1550">
          <cell r="G1550" t="str">
            <v>Fundición</v>
          </cell>
        </row>
        <row r="1551">
          <cell r="G1551" t="str">
            <v>Papel</v>
          </cell>
        </row>
        <row r="1552">
          <cell r="G1552" t="str">
            <v>Papel</v>
          </cell>
        </row>
        <row r="1553">
          <cell r="G1553" t="str">
            <v>Textiles</v>
          </cell>
        </row>
        <row r="1554">
          <cell r="G1554" t="str">
            <v>Vidrios, Cauchos y Plásticos</v>
          </cell>
        </row>
        <row r="1555">
          <cell r="G1555" t="str">
            <v>Cables</v>
          </cell>
        </row>
        <row r="1556">
          <cell r="G1556" t="str">
            <v>Industria Metalúrgica</v>
          </cell>
        </row>
        <row r="1557">
          <cell r="G1557" t="str">
            <v>Papel</v>
          </cell>
        </row>
        <row r="1558">
          <cell r="G1558" t="str">
            <v>Textiles</v>
          </cell>
        </row>
        <row r="1559">
          <cell r="G1559" t="str">
            <v>Otros</v>
          </cell>
        </row>
        <row r="1560">
          <cell r="G1560" t="str">
            <v>Otros</v>
          </cell>
        </row>
        <row r="1561">
          <cell r="G1561" t="str">
            <v>Textiles</v>
          </cell>
        </row>
        <row r="1562">
          <cell r="G1562" t="str">
            <v>Industria Metalúrgica</v>
          </cell>
        </row>
        <row r="1563">
          <cell r="G1563" t="str">
            <v>Industria Metalúrgica</v>
          </cell>
        </row>
        <row r="1564">
          <cell r="G1564" t="str">
            <v>Alimentos</v>
          </cell>
        </row>
        <row r="1565">
          <cell r="G1565" t="str">
            <v>Alimentos</v>
          </cell>
        </row>
        <row r="1566">
          <cell r="G1566" t="str">
            <v>Alimentos</v>
          </cell>
        </row>
        <row r="1567">
          <cell r="G1567" t="str">
            <v>Alimentos</v>
          </cell>
        </row>
        <row r="1568">
          <cell r="G1568" t="str">
            <v>Textiles</v>
          </cell>
        </row>
        <row r="1569">
          <cell r="G1569" t="str">
            <v>Pesquería</v>
          </cell>
        </row>
        <row r="1570">
          <cell r="G1570" t="str">
            <v>Pesquería</v>
          </cell>
        </row>
        <row r="1571">
          <cell r="G1571" t="str">
            <v>Textiles</v>
          </cell>
        </row>
        <row r="1572">
          <cell r="G1572" t="str">
            <v>Industria Metalúrgica</v>
          </cell>
        </row>
        <row r="1573">
          <cell r="G1573" t="str">
            <v>Químicos</v>
          </cell>
        </row>
        <row r="1574">
          <cell r="G1574" t="str">
            <v>Hidrocarburos</v>
          </cell>
        </row>
        <row r="1575">
          <cell r="G1575" t="str">
            <v>Comercio</v>
          </cell>
        </row>
        <row r="1576">
          <cell r="G1576" t="str">
            <v>Textiles</v>
          </cell>
        </row>
        <row r="1577">
          <cell r="G1577" t="str">
            <v>Textiles</v>
          </cell>
        </row>
        <row r="1578">
          <cell r="G1578" t="str">
            <v>Otros</v>
          </cell>
        </row>
        <row r="1579">
          <cell r="G1579" t="str">
            <v>Textiles</v>
          </cell>
        </row>
        <row r="1580">
          <cell r="G1580" t="str">
            <v>Industria Metalúrgica</v>
          </cell>
        </row>
        <row r="1581">
          <cell r="G1581" t="str">
            <v>Pesquería</v>
          </cell>
        </row>
        <row r="1582">
          <cell r="G1582" t="str">
            <v>Químicos</v>
          </cell>
        </row>
        <row r="1583">
          <cell r="G1583" t="str">
            <v>Textiles</v>
          </cell>
        </row>
        <row r="1584">
          <cell r="G1584" t="str">
            <v>Vidrios, Cauchos y Plásticos</v>
          </cell>
        </row>
        <row r="1585">
          <cell r="G1585" t="str">
            <v>Pesquería</v>
          </cell>
        </row>
        <row r="1586">
          <cell r="G1586" t="str">
            <v>Bebidas</v>
          </cell>
        </row>
        <row r="1587">
          <cell r="G1587" t="str">
            <v>Bebidas</v>
          </cell>
        </row>
        <row r="1588">
          <cell r="G1588" t="str">
            <v>Pesquería</v>
          </cell>
        </row>
        <row r="1589">
          <cell r="G1589" t="str">
            <v>Cerámicos</v>
          </cell>
        </row>
        <row r="1590">
          <cell r="G1590" t="str">
            <v>Alimentos</v>
          </cell>
        </row>
        <row r="1591">
          <cell r="G1591" t="str">
            <v>Químicos</v>
          </cell>
        </row>
        <row r="1592">
          <cell r="G1592" t="str">
            <v>Textiles</v>
          </cell>
        </row>
        <row r="1593">
          <cell r="G1593" t="str">
            <v>Textiles</v>
          </cell>
        </row>
        <row r="1594">
          <cell r="G1594" t="str">
            <v>Saneamiento</v>
          </cell>
        </row>
        <row r="1595">
          <cell r="G1595" t="str">
            <v>Alimentos</v>
          </cell>
        </row>
        <row r="1596">
          <cell r="G1596" t="str">
            <v>Papel</v>
          </cell>
        </row>
        <row r="1597">
          <cell r="G1597" t="str">
            <v>Pesquería</v>
          </cell>
        </row>
        <row r="1598">
          <cell r="G1598" t="str">
            <v>Transporte</v>
          </cell>
        </row>
        <row r="1599">
          <cell r="G1599" t="str">
            <v>Pesquería</v>
          </cell>
        </row>
        <row r="1600">
          <cell r="G1600" t="str">
            <v>Pesquería</v>
          </cell>
        </row>
        <row r="1601">
          <cell r="G1601" t="str">
            <v>Bebidas</v>
          </cell>
        </row>
        <row r="1602">
          <cell r="G1602" t="str">
            <v>Pesquería</v>
          </cell>
        </row>
        <row r="1603">
          <cell r="G1603" t="str">
            <v>Pesquería</v>
          </cell>
        </row>
        <row r="1604">
          <cell r="G1604" t="str">
            <v>Hidrocarburos</v>
          </cell>
        </row>
        <row r="1605">
          <cell r="G1605" t="str">
            <v>Hidrocarburos</v>
          </cell>
        </row>
        <row r="1606">
          <cell r="G1606" t="str">
            <v>Cementos</v>
          </cell>
        </row>
        <row r="1607">
          <cell r="G1607" t="str">
            <v>Fundición</v>
          </cell>
        </row>
        <row r="1608">
          <cell r="G1608" t="str">
            <v>Químicos</v>
          </cell>
        </row>
        <row r="1609">
          <cell r="G1609" t="str">
            <v>Minería</v>
          </cell>
        </row>
        <row r="1610">
          <cell r="G1610" t="str">
            <v>Minería</v>
          </cell>
        </row>
        <row r="1611">
          <cell r="G1611" t="str">
            <v>Minería</v>
          </cell>
        </row>
        <row r="1612">
          <cell r="G1612" t="str">
            <v>Minería</v>
          </cell>
        </row>
        <row r="1613">
          <cell r="G1613" t="str">
            <v>Pesquería</v>
          </cell>
        </row>
        <row r="1614">
          <cell r="G1614" t="str">
            <v>Cementos</v>
          </cell>
        </row>
        <row r="1615">
          <cell r="G1615" t="str">
            <v>Textiles</v>
          </cell>
        </row>
        <row r="1616">
          <cell r="G1616" t="str">
            <v>Textiles</v>
          </cell>
        </row>
        <row r="1617">
          <cell r="G1617" t="str">
            <v>Textiles</v>
          </cell>
        </row>
        <row r="1618">
          <cell r="G1618" t="str">
            <v>Papel</v>
          </cell>
        </row>
        <row r="1619">
          <cell r="G1619" t="str">
            <v>Papel</v>
          </cell>
        </row>
        <row r="1620">
          <cell r="G1620" t="str">
            <v>Pesquería</v>
          </cell>
        </row>
        <row r="1621">
          <cell r="G1621" t="str">
            <v>Minería</v>
          </cell>
        </row>
        <row r="1622">
          <cell r="G1622" t="str">
            <v>Textiles</v>
          </cell>
        </row>
        <row r="1623">
          <cell r="G1623" t="str">
            <v>Minería</v>
          </cell>
        </row>
        <row r="1624">
          <cell r="G1624" t="str">
            <v>Minería</v>
          </cell>
        </row>
        <row r="1625">
          <cell r="G1625" t="str">
            <v>Fundición</v>
          </cell>
        </row>
        <row r="1626">
          <cell r="G1626" t="str">
            <v>Minería</v>
          </cell>
        </row>
        <row r="1627">
          <cell r="G1627" t="str">
            <v>Minería</v>
          </cell>
        </row>
        <row r="1628">
          <cell r="G1628" t="str">
            <v>Minería</v>
          </cell>
        </row>
        <row r="1629">
          <cell r="G1629" t="str">
            <v>Fundición</v>
          </cell>
        </row>
        <row r="1630">
          <cell r="G1630" t="str">
            <v>Minería</v>
          </cell>
        </row>
        <row r="1631">
          <cell r="G1631" t="str">
            <v>Cementos</v>
          </cell>
        </row>
        <row r="1632">
          <cell r="G1632" t="str">
            <v>Agroindustria</v>
          </cell>
        </row>
        <row r="1633">
          <cell r="G1633" t="str">
            <v>Agroindustria</v>
          </cell>
        </row>
        <row r="1634">
          <cell r="G1634" t="str">
            <v>Agroindustria</v>
          </cell>
        </row>
        <row r="1635">
          <cell r="G1635" t="str">
            <v>Otros</v>
          </cell>
        </row>
        <row r="1636">
          <cell r="G1636" t="str">
            <v>Agroindustria</v>
          </cell>
        </row>
        <row r="1637">
          <cell r="G1637" t="str">
            <v>Agroindustria</v>
          </cell>
        </row>
        <row r="1638">
          <cell r="G1638" t="str">
            <v>Agroindustria</v>
          </cell>
        </row>
        <row r="1639">
          <cell r="G1639" t="str">
            <v>Bebidas</v>
          </cell>
        </row>
        <row r="1640">
          <cell r="G1640" t="str">
            <v>Bebidas</v>
          </cell>
        </row>
        <row r="1641">
          <cell r="G1641" t="str">
            <v>Agroindustria</v>
          </cell>
        </row>
        <row r="1642">
          <cell r="G1642" t="str">
            <v>Agroindustria</v>
          </cell>
        </row>
        <row r="1643">
          <cell r="G1643" t="str">
            <v>Minería</v>
          </cell>
        </row>
        <row r="1644">
          <cell r="G1644" t="str">
            <v>Pesquería</v>
          </cell>
        </row>
        <row r="1645">
          <cell r="G1645" t="str">
            <v>Industria Metalúrgica</v>
          </cell>
        </row>
        <row r="1646">
          <cell r="G1646" t="str">
            <v>Minería</v>
          </cell>
        </row>
        <row r="1647">
          <cell r="G1647" t="str">
            <v>Industria Metalúrgica</v>
          </cell>
        </row>
        <row r="1648">
          <cell r="G1648" t="str">
            <v>Químicos</v>
          </cell>
        </row>
        <row r="1649">
          <cell r="G1649" t="str">
            <v>Minería</v>
          </cell>
        </row>
        <row r="1650">
          <cell r="G1650" t="str">
            <v>Minería</v>
          </cell>
        </row>
        <row r="1651">
          <cell r="G1651" t="str">
            <v>Cementos</v>
          </cell>
        </row>
        <row r="1652">
          <cell r="G1652" t="str">
            <v>Saneamiento</v>
          </cell>
        </row>
        <row r="1653">
          <cell r="G1653" t="str">
            <v>Bebidas</v>
          </cell>
        </row>
        <row r="1654">
          <cell r="G1654" t="str">
            <v>Minería</v>
          </cell>
        </row>
        <row r="1655">
          <cell r="G1655" t="str">
            <v>Minería</v>
          </cell>
        </row>
        <row r="1656">
          <cell r="G1656" t="str">
            <v>Pesquería</v>
          </cell>
        </row>
        <row r="1657">
          <cell r="G1657" t="str">
            <v>Minería</v>
          </cell>
        </row>
        <row r="1658">
          <cell r="G1658" t="str">
            <v>Pesquería</v>
          </cell>
        </row>
        <row r="1659">
          <cell r="G1659" t="str">
            <v>Agroindustria</v>
          </cell>
        </row>
        <row r="1660">
          <cell r="G1660" t="str">
            <v>Pesquería</v>
          </cell>
        </row>
        <row r="1661">
          <cell r="G1661" t="str">
            <v>Pesquería</v>
          </cell>
        </row>
        <row r="1662">
          <cell r="G1662" t="str">
            <v>Papel</v>
          </cell>
        </row>
        <row r="1663">
          <cell r="G1663" t="str">
            <v>Pesquería</v>
          </cell>
        </row>
        <row r="1664">
          <cell r="G1664" t="str">
            <v>Vidrios, Cauchos y Plásticos</v>
          </cell>
        </row>
        <row r="1665">
          <cell r="G1665" t="str">
            <v>Textiles</v>
          </cell>
        </row>
        <row r="1666">
          <cell r="G1666" t="str">
            <v>Pesquería</v>
          </cell>
        </row>
        <row r="1667">
          <cell r="G1667" t="str">
            <v>Minería</v>
          </cell>
        </row>
        <row r="1668">
          <cell r="G1668" t="str">
            <v>Bebidas</v>
          </cell>
        </row>
        <row r="1669">
          <cell r="G1669" t="str">
            <v>Bancos y financieras</v>
          </cell>
        </row>
        <row r="1670">
          <cell r="G1670" t="str">
            <v>Minería</v>
          </cell>
        </row>
        <row r="1671">
          <cell r="G1671" t="str">
            <v>Vidrios, Cauchos y Plásticos</v>
          </cell>
        </row>
        <row r="1672">
          <cell r="G1672" t="str">
            <v>Otros</v>
          </cell>
        </row>
        <row r="1673">
          <cell r="G1673" t="str">
            <v>Químicos</v>
          </cell>
        </row>
        <row r="1674">
          <cell r="G1674" t="str">
            <v>Minería</v>
          </cell>
        </row>
        <row r="1675">
          <cell r="G1675" t="str">
            <v>Otros</v>
          </cell>
        </row>
        <row r="1676">
          <cell r="G1676" t="str">
            <v>Minería</v>
          </cell>
        </row>
        <row r="1677">
          <cell r="G1677" t="str">
            <v>Minería</v>
          </cell>
        </row>
        <row r="1678">
          <cell r="G1678" t="str">
            <v>Minería</v>
          </cell>
        </row>
        <row r="1679">
          <cell r="G1679" t="str">
            <v>Químicos</v>
          </cell>
        </row>
        <row r="1680">
          <cell r="G1680" t="str">
            <v>Transporte</v>
          </cell>
        </row>
        <row r="1681">
          <cell r="G1681" t="str">
            <v>Textiles</v>
          </cell>
        </row>
        <row r="1682">
          <cell r="G1682" t="str">
            <v>Vidrios, Cauchos y Plásticos</v>
          </cell>
        </row>
        <row r="1683">
          <cell r="G1683" t="str">
            <v>Bancos y financieras</v>
          </cell>
        </row>
        <row r="1684">
          <cell r="G1684" t="str">
            <v>Bancos y financieras</v>
          </cell>
        </row>
        <row r="1685">
          <cell r="G1685" t="str">
            <v>Cerámicos</v>
          </cell>
        </row>
        <row r="1686">
          <cell r="G1686" t="str">
            <v>Minería</v>
          </cell>
        </row>
        <row r="1687">
          <cell r="G1687" t="str">
            <v>Otros</v>
          </cell>
        </row>
        <row r="1688">
          <cell r="G1688" t="str">
            <v>Industria Metalúrgica</v>
          </cell>
        </row>
        <row r="1689">
          <cell r="G1689" t="str">
            <v>Textiles</v>
          </cell>
        </row>
        <row r="1690">
          <cell r="G1690" t="str">
            <v>Vidrios, Cauchos y Plásticos</v>
          </cell>
        </row>
        <row r="1691">
          <cell r="G1691" t="str">
            <v>Textiles</v>
          </cell>
        </row>
        <row r="1692">
          <cell r="G1692" t="str">
            <v>Textiles</v>
          </cell>
        </row>
        <row r="1693">
          <cell r="G1693" t="str">
            <v>Alimentos</v>
          </cell>
        </row>
        <row r="1694">
          <cell r="G1694" t="str">
            <v>Otros</v>
          </cell>
        </row>
        <row r="1695">
          <cell r="G1695" t="str">
            <v>Textiles</v>
          </cell>
        </row>
        <row r="1696">
          <cell r="G1696" t="str">
            <v>Industria Metalúrgica</v>
          </cell>
        </row>
        <row r="1697">
          <cell r="G1697" t="str">
            <v>Alimentos</v>
          </cell>
        </row>
        <row r="1698">
          <cell r="G1698" t="str">
            <v>Otros</v>
          </cell>
        </row>
        <row r="1699">
          <cell r="G1699" t="str">
            <v>Industria Metalúrgica</v>
          </cell>
        </row>
        <row r="1700">
          <cell r="G1700" t="str">
            <v>Salud</v>
          </cell>
        </row>
        <row r="1701">
          <cell r="G1701" t="str">
            <v>Otros</v>
          </cell>
        </row>
        <row r="1702">
          <cell r="G1702" t="str">
            <v>Otros</v>
          </cell>
        </row>
        <row r="1703">
          <cell r="G1703" t="str">
            <v>Papel</v>
          </cell>
        </row>
        <row r="1704">
          <cell r="G1704" t="str">
            <v>Bebidas</v>
          </cell>
        </row>
        <row r="1705">
          <cell r="G1705" t="str">
            <v>Comercio</v>
          </cell>
        </row>
        <row r="1706">
          <cell r="G1706" t="str">
            <v>Comercio</v>
          </cell>
        </row>
        <row r="1707">
          <cell r="G1707" t="str">
            <v>Vidrios, Cauchos y Plásticos</v>
          </cell>
        </row>
        <row r="1708">
          <cell r="G1708" t="str">
            <v>Alimentos</v>
          </cell>
        </row>
        <row r="1709">
          <cell r="G1709" t="str">
            <v>Vidrios, Cauchos y Plásticos</v>
          </cell>
        </row>
        <row r="1710">
          <cell r="G1710" t="str">
            <v>Papel</v>
          </cell>
        </row>
        <row r="1711">
          <cell r="G1711" t="str">
            <v>Vidrios, Cauchos y Plásticos</v>
          </cell>
        </row>
        <row r="1712">
          <cell r="G1712" t="str">
            <v>Textiles</v>
          </cell>
        </row>
        <row r="1713">
          <cell r="G1713" t="str">
            <v>Textiles</v>
          </cell>
        </row>
        <row r="1714">
          <cell r="G1714" t="str">
            <v>Bebidas</v>
          </cell>
        </row>
        <row r="1715">
          <cell r="G1715" t="str">
            <v>Saneamiento</v>
          </cell>
        </row>
        <row r="1716">
          <cell r="G1716" t="str">
            <v>Comercio</v>
          </cell>
        </row>
        <row r="1717">
          <cell r="G1717" t="str">
            <v>Vidrios, Cauchos y Plásticos</v>
          </cell>
        </row>
        <row r="1718">
          <cell r="G1718" t="str">
            <v>Vidrios, Cauchos y Plásticos</v>
          </cell>
        </row>
        <row r="1719">
          <cell r="G1719" t="str">
            <v>Saneamiento</v>
          </cell>
        </row>
        <row r="1720">
          <cell r="G1720" t="str">
            <v>Saneamiento</v>
          </cell>
        </row>
        <row r="1721">
          <cell r="G1721" t="str">
            <v>Alimentos</v>
          </cell>
        </row>
        <row r="1722">
          <cell r="G1722" t="str">
            <v>Otros</v>
          </cell>
        </row>
        <row r="1723">
          <cell r="G1723" t="str">
            <v>Bebidas</v>
          </cell>
        </row>
        <row r="1724">
          <cell r="G1724" t="str">
            <v>Comercio</v>
          </cell>
        </row>
        <row r="1725">
          <cell r="G1725" t="str">
            <v>Textiles</v>
          </cell>
        </row>
        <row r="1726">
          <cell r="G1726" t="str">
            <v>Otros</v>
          </cell>
        </row>
        <row r="1727">
          <cell r="G1727" t="str">
            <v>Otros</v>
          </cell>
        </row>
        <row r="1728">
          <cell r="G1728" t="str">
            <v>Bebidas</v>
          </cell>
        </row>
        <row r="1729">
          <cell r="G1729" t="str">
            <v>Industria Metalúrgica</v>
          </cell>
        </row>
        <row r="1730">
          <cell r="G1730" t="str">
            <v>Alimentos</v>
          </cell>
        </row>
        <row r="1731">
          <cell r="G1731" t="str">
            <v>Textiles</v>
          </cell>
        </row>
        <row r="1732">
          <cell r="G1732" t="str">
            <v>Bebidas</v>
          </cell>
        </row>
        <row r="1733">
          <cell r="G1733" t="str">
            <v>Transporte</v>
          </cell>
        </row>
        <row r="1734">
          <cell r="G1734" t="str">
            <v>Textiles</v>
          </cell>
        </row>
        <row r="1735">
          <cell r="G1735" t="str">
            <v>Minería</v>
          </cell>
        </row>
        <row r="1736">
          <cell r="G1736" t="str">
            <v>Textiles</v>
          </cell>
        </row>
        <row r="1737">
          <cell r="G1737" t="str">
            <v>Minería</v>
          </cell>
        </row>
        <row r="1738">
          <cell r="G1738" t="str">
            <v>Textiles</v>
          </cell>
        </row>
        <row r="1739">
          <cell r="G1739" t="str">
            <v>Alimentos</v>
          </cell>
        </row>
        <row r="1740">
          <cell r="G1740" t="str">
            <v>Minería</v>
          </cell>
        </row>
        <row r="1741">
          <cell r="G1741" t="str">
            <v>Alimentos</v>
          </cell>
        </row>
        <row r="1742">
          <cell r="G1742" t="str">
            <v>Alimentos</v>
          </cell>
        </row>
        <row r="1743">
          <cell r="G1743" t="str">
            <v>Minería</v>
          </cell>
        </row>
        <row r="1744">
          <cell r="G1744" t="str">
            <v>Minería</v>
          </cell>
        </row>
        <row r="1745">
          <cell r="G1745" t="str">
            <v>Minería</v>
          </cell>
        </row>
        <row r="1746">
          <cell r="G1746" t="str">
            <v>Minería</v>
          </cell>
        </row>
        <row r="1747">
          <cell r="G1747" t="str">
            <v>Minería</v>
          </cell>
        </row>
        <row r="1748">
          <cell r="G1748" t="str">
            <v>Minería</v>
          </cell>
        </row>
        <row r="1749">
          <cell r="G1749" t="str">
            <v>Minería</v>
          </cell>
        </row>
        <row r="1750">
          <cell r="G1750" t="str">
            <v>Cementos</v>
          </cell>
        </row>
        <row r="1751">
          <cell r="G1751" t="str">
            <v>Minería</v>
          </cell>
        </row>
        <row r="1752">
          <cell r="G1752" t="str">
            <v>Minería</v>
          </cell>
        </row>
        <row r="1753">
          <cell r="G1753" t="str">
            <v>Minería</v>
          </cell>
        </row>
        <row r="1754">
          <cell r="G1754" t="str">
            <v>Papel</v>
          </cell>
        </row>
        <row r="1755">
          <cell r="G1755" t="str">
            <v>Minería</v>
          </cell>
        </row>
        <row r="1756">
          <cell r="G1756" t="str">
            <v>Minería</v>
          </cell>
        </row>
        <row r="1757">
          <cell r="G1757" t="str">
            <v>Textiles</v>
          </cell>
        </row>
        <row r="1758">
          <cell r="G1758" t="str">
            <v>Textiles</v>
          </cell>
        </row>
        <row r="1759">
          <cell r="G1759" t="str">
            <v>Cementos</v>
          </cell>
        </row>
        <row r="1760">
          <cell r="G1760" t="str">
            <v>Agroindustria</v>
          </cell>
        </row>
        <row r="1761">
          <cell r="G1761" t="str">
            <v>Textiles</v>
          </cell>
        </row>
        <row r="1762">
          <cell r="G1762" t="str">
            <v>Otros</v>
          </cell>
        </row>
        <row r="1763">
          <cell r="G1763" t="str">
            <v>Fundición</v>
          </cell>
        </row>
        <row r="1764">
          <cell r="G1764" t="str">
            <v>Otros</v>
          </cell>
        </row>
        <row r="1765">
          <cell r="G1765" t="str">
            <v>Fundición</v>
          </cell>
        </row>
        <row r="1766">
          <cell r="G1766" t="str">
            <v>Minería</v>
          </cell>
        </row>
        <row r="1767">
          <cell r="G1767" t="str">
            <v>Minería</v>
          </cell>
        </row>
        <row r="1768">
          <cell r="G1768" t="str">
            <v>Minería</v>
          </cell>
        </row>
        <row r="1769">
          <cell r="G1769" t="str">
            <v>Fundición</v>
          </cell>
        </row>
        <row r="1770">
          <cell r="G1770" t="str">
            <v>Fundición</v>
          </cell>
        </row>
        <row r="1771">
          <cell r="G1771" t="str">
            <v>Fundición</v>
          </cell>
        </row>
        <row r="1772">
          <cell r="G1772" t="str">
            <v>Minería</v>
          </cell>
        </row>
        <row r="1773">
          <cell r="G1773" t="str">
            <v>Químicos</v>
          </cell>
        </row>
        <row r="1774">
          <cell r="G1774" t="str">
            <v>Agroindustria</v>
          </cell>
        </row>
        <row r="1775">
          <cell r="G1775" t="str">
            <v>Alimentos</v>
          </cell>
        </row>
        <row r="1776">
          <cell r="G1776" t="str">
            <v>Alimentos</v>
          </cell>
        </row>
        <row r="1777">
          <cell r="G1777" t="str">
            <v>Pesquería</v>
          </cell>
        </row>
        <row r="1778">
          <cell r="G1778" t="str">
            <v>Bancos y financieras</v>
          </cell>
        </row>
        <row r="1779">
          <cell r="G1779" t="str">
            <v>Cables</v>
          </cell>
        </row>
        <row r="1780">
          <cell r="G1780" t="str">
            <v>Cerámicos</v>
          </cell>
        </row>
        <row r="1781">
          <cell r="G1781" t="str">
            <v>Cerámicos</v>
          </cell>
        </row>
        <row r="1782">
          <cell r="G1782" t="str">
            <v>Cerámicos</v>
          </cell>
        </row>
        <row r="1783">
          <cell r="G1783" t="str">
            <v>Textiles</v>
          </cell>
        </row>
        <row r="1784">
          <cell r="G1784" t="str">
            <v>Textiles</v>
          </cell>
        </row>
        <row r="1785">
          <cell r="G1785" t="str">
            <v>Minería</v>
          </cell>
        </row>
        <row r="1786">
          <cell r="G1786" t="str">
            <v>Cerámicos</v>
          </cell>
        </row>
        <row r="1787">
          <cell r="G1787" t="str">
            <v>Alimentos</v>
          </cell>
        </row>
        <row r="1788">
          <cell r="G1788" t="str">
            <v>Vidrios, Cauchos y Plásticos</v>
          </cell>
        </row>
        <row r="1789">
          <cell r="G1789" t="str">
            <v>Minería</v>
          </cell>
        </row>
        <row r="1790">
          <cell r="G1790" t="str">
            <v>Saneamiento</v>
          </cell>
        </row>
        <row r="1791">
          <cell r="G1791" t="str">
            <v>Industria Metalúrgica</v>
          </cell>
        </row>
        <row r="1792">
          <cell r="G1792" t="str">
            <v>Transporte</v>
          </cell>
        </row>
        <row r="1793">
          <cell r="G1793" t="str">
            <v>Pesquería</v>
          </cell>
        </row>
        <row r="1794">
          <cell r="G1794" t="str">
            <v>Cementos</v>
          </cell>
        </row>
        <row r="1795">
          <cell r="G1795" t="str">
            <v>Textiles</v>
          </cell>
        </row>
        <row r="1796">
          <cell r="G1796" t="str">
            <v>Alimentos</v>
          </cell>
        </row>
        <row r="1797">
          <cell r="G1797" t="str">
            <v>Textiles</v>
          </cell>
        </row>
        <row r="1798">
          <cell r="G1798" t="str">
            <v>Textiles</v>
          </cell>
        </row>
        <row r="1799">
          <cell r="G1799" t="str">
            <v>Textiles</v>
          </cell>
        </row>
        <row r="1800">
          <cell r="G1800" t="str">
            <v>Fundición</v>
          </cell>
        </row>
        <row r="1801">
          <cell r="G1801" t="str">
            <v>Fundición</v>
          </cell>
        </row>
        <row r="1802">
          <cell r="G1802" t="str">
            <v>Papel</v>
          </cell>
        </row>
        <row r="1803">
          <cell r="G1803" t="str">
            <v>Papel</v>
          </cell>
        </row>
        <row r="1804">
          <cell r="G1804" t="str">
            <v>Textiles</v>
          </cell>
        </row>
        <row r="1805">
          <cell r="G1805" t="str">
            <v>Vidrios, Cauchos y Plásticos</v>
          </cell>
        </row>
        <row r="1806">
          <cell r="G1806" t="str">
            <v>Cables</v>
          </cell>
        </row>
        <row r="1807">
          <cell r="G1807" t="str">
            <v>Industria Metalúrgica</v>
          </cell>
        </row>
        <row r="1808">
          <cell r="G1808" t="str">
            <v>Papel</v>
          </cell>
        </row>
        <row r="1809">
          <cell r="G1809" t="str">
            <v>Textiles</v>
          </cell>
        </row>
        <row r="1810">
          <cell r="G1810" t="str">
            <v>Otros</v>
          </cell>
        </row>
        <row r="1811">
          <cell r="G1811" t="str">
            <v>Otros</v>
          </cell>
        </row>
        <row r="1812">
          <cell r="G1812" t="str">
            <v>Textiles</v>
          </cell>
        </row>
        <row r="1813">
          <cell r="G1813" t="str">
            <v>Industria Metalúrgica</v>
          </cell>
        </row>
        <row r="1814">
          <cell r="G1814" t="str">
            <v>Industria Metalúrgica</v>
          </cell>
        </row>
        <row r="1815">
          <cell r="G1815" t="str">
            <v>Alimentos</v>
          </cell>
        </row>
        <row r="1816">
          <cell r="G1816" t="str">
            <v>Alimentos</v>
          </cell>
        </row>
        <row r="1817">
          <cell r="G1817" t="str">
            <v>Alimentos</v>
          </cell>
        </row>
        <row r="1818">
          <cell r="G1818" t="str">
            <v>Alimentos</v>
          </cell>
        </row>
        <row r="1819">
          <cell r="G1819" t="str">
            <v>Textiles</v>
          </cell>
        </row>
        <row r="1820">
          <cell r="G1820" t="str">
            <v>Pesquería</v>
          </cell>
        </row>
        <row r="1821">
          <cell r="G1821" t="str">
            <v>Pesquería</v>
          </cell>
        </row>
        <row r="1822">
          <cell r="G1822" t="str">
            <v>Textiles</v>
          </cell>
        </row>
        <row r="1823">
          <cell r="G1823" t="str">
            <v>Industria Metalúrgica</v>
          </cell>
        </row>
        <row r="1824">
          <cell r="G1824" t="str">
            <v>Químicos</v>
          </cell>
        </row>
        <row r="1825">
          <cell r="G1825" t="str">
            <v>Hidrocarburos</v>
          </cell>
        </row>
        <row r="1826">
          <cell r="G1826" t="str">
            <v>Comercio</v>
          </cell>
        </row>
        <row r="1827">
          <cell r="G1827" t="str">
            <v>Textiles</v>
          </cell>
        </row>
        <row r="1828">
          <cell r="G1828" t="str">
            <v>Textiles</v>
          </cell>
        </row>
        <row r="1829">
          <cell r="G1829" t="str">
            <v>Otros</v>
          </cell>
        </row>
        <row r="1830">
          <cell r="G1830" t="str">
            <v>Textiles</v>
          </cell>
        </row>
        <row r="1831">
          <cell r="G1831" t="str">
            <v>Industria Metalúrgica</v>
          </cell>
        </row>
        <row r="1832">
          <cell r="G1832" t="str">
            <v>Pesquería</v>
          </cell>
        </row>
        <row r="1833">
          <cell r="G1833" t="str">
            <v>Químicos</v>
          </cell>
        </row>
        <row r="1834">
          <cell r="G1834" t="str">
            <v>Textiles</v>
          </cell>
        </row>
        <row r="1835">
          <cell r="G1835" t="str">
            <v>Vidrios, Cauchos y Plásticos</v>
          </cell>
        </row>
        <row r="1836">
          <cell r="G1836" t="str">
            <v>Pesquería</v>
          </cell>
        </row>
        <row r="1837">
          <cell r="G1837" t="str">
            <v>Bebidas</v>
          </cell>
        </row>
        <row r="1838">
          <cell r="G1838" t="str">
            <v>Bebidas</v>
          </cell>
        </row>
        <row r="1839">
          <cell r="G1839" t="str">
            <v>Pesquería</v>
          </cell>
        </row>
        <row r="1840">
          <cell r="G1840" t="str">
            <v>Cerámicos</v>
          </cell>
        </row>
        <row r="1841">
          <cell r="G1841" t="str">
            <v>Alimentos</v>
          </cell>
        </row>
        <row r="1842">
          <cell r="G1842" t="str">
            <v>Químicos</v>
          </cell>
        </row>
        <row r="1843">
          <cell r="G1843" t="str">
            <v>Textiles</v>
          </cell>
        </row>
        <row r="1844">
          <cell r="G1844" t="str">
            <v>Textiles</v>
          </cell>
        </row>
        <row r="1845">
          <cell r="G1845" t="str">
            <v>Saneamiento</v>
          </cell>
        </row>
        <row r="1846">
          <cell r="G1846" t="str">
            <v>Alimentos</v>
          </cell>
        </row>
        <row r="1847">
          <cell r="G1847" t="str">
            <v>Papel</v>
          </cell>
        </row>
        <row r="1848">
          <cell r="G1848" t="str">
            <v>Pesquería</v>
          </cell>
        </row>
        <row r="1849">
          <cell r="G1849" t="str">
            <v>Transporte</v>
          </cell>
        </row>
        <row r="1850">
          <cell r="G1850" t="str">
            <v>Pesquería</v>
          </cell>
        </row>
        <row r="1851">
          <cell r="G1851" t="str">
            <v>Pesquería</v>
          </cell>
        </row>
        <row r="1852">
          <cell r="G1852" t="str">
            <v>Bebidas</v>
          </cell>
        </row>
        <row r="1853">
          <cell r="G1853" t="str">
            <v>Pesquería</v>
          </cell>
        </row>
        <row r="1854">
          <cell r="G1854" t="str">
            <v>Pesquería</v>
          </cell>
        </row>
        <row r="1855">
          <cell r="G1855" t="str">
            <v>Hidrocarburos</v>
          </cell>
        </row>
        <row r="1856">
          <cell r="G1856" t="str">
            <v>Hidrocarburos</v>
          </cell>
        </row>
        <row r="1857">
          <cell r="G1857" t="str">
            <v>Cementos</v>
          </cell>
        </row>
        <row r="1858">
          <cell r="G1858" t="str">
            <v>Fundición</v>
          </cell>
        </row>
        <row r="1859">
          <cell r="G1859" t="str">
            <v>Químicos</v>
          </cell>
        </row>
        <row r="1860">
          <cell r="G1860" t="str">
            <v>Minería</v>
          </cell>
        </row>
        <row r="1861">
          <cell r="G1861" t="str">
            <v>Minería</v>
          </cell>
        </row>
        <row r="1862">
          <cell r="G1862" t="str">
            <v>Minería</v>
          </cell>
        </row>
        <row r="1863">
          <cell r="G1863" t="str">
            <v>Minería</v>
          </cell>
        </row>
        <row r="1864">
          <cell r="G1864" t="str">
            <v>Cementos</v>
          </cell>
        </row>
        <row r="1865">
          <cell r="G1865" t="str">
            <v>Textiles</v>
          </cell>
        </row>
        <row r="1866">
          <cell r="G1866" t="str">
            <v>Textiles</v>
          </cell>
        </row>
        <row r="1867">
          <cell r="G1867" t="str">
            <v>Textiles</v>
          </cell>
        </row>
        <row r="1868">
          <cell r="G1868" t="str">
            <v>Papel</v>
          </cell>
        </row>
        <row r="1869">
          <cell r="G1869" t="str">
            <v>Papel</v>
          </cell>
        </row>
        <row r="1870">
          <cell r="G1870" t="str">
            <v>Minería</v>
          </cell>
        </row>
        <row r="1871">
          <cell r="G1871" t="str">
            <v>Minería</v>
          </cell>
        </row>
        <row r="1872">
          <cell r="G1872" t="str">
            <v>Minería</v>
          </cell>
        </row>
        <row r="1873">
          <cell r="G1873" t="str">
            <v>Textiles</v>
          </cell>
        </row>
        <row r="1874">
          <cell r="G1874" t="str">
            <v>Minería</v>
          </cell>
        </row>
        <row r="1875">
          <cell r="G1875" t="str">
            <v>Minería</v>
          </cell>
        </row>
        <row r="1876">
          <cell r="G1876" t="str">
            <v>Fundición</v>
          </cell>
        </row>
        <row r="1877">
          <cell r="G1877" t="str">
            <v>Minería</v>
          </cell>
        </row>
        <row r="1878">
          <cell r="G1878" t="str">
            <v>Minería</v>
          </cell>
        </row>
        <row r="1879">
          <cell r="G1879" t="str">
            <v>Minería</v>
          </cell>
        </row>
        <row r="1880">
          <cell r="G1880" t="str">
            <v>Fundición</v>
          </cell>
        </row>
        <row r="1881">
          <cell r="G1881" t="str">
            <v>Minería</v>
          </cell>
        </row>
        <row r="1882">
          <cell r="G1882" t="str">
            <v>Cementos</v>
          </cell>
        </row>
        <row r="1883">
          <cell r="G1883" t="str">
            <v>Agroindustria</v>
          </cell>
        </row>
        <row r="1884">
          <cell r="G1884" t="str">
            <v>Agroindustria</v>
          </cell>
        </row>
        <row r="1885">
          <cell r="G1885" t="str">
            <v>Agroindustria</v>
          </cell>
        </row>
        <row r="1886">
          <cell r="G1886" t="str">
            <v>Otros</v>
          </cell>
        </row>
        <row r="1887">
          <cell r="G1887" t="str">
            <v>Agroindustria</v>
          </cell>
        </row>
        <row r="1888">
          <cell r="G1888" t="str">
            <v>Agroindustria</v>
          </cell>
        </row>
        <row r="1889">
          <cell r="G1889" t="str">
            <v>Agroindustria</v>
          </cell>
        </row>
        <row r="1890">
          <cell r="G1890" t="str">
            <v>Bebidas</v>
          </cell>
        </row>
        <row r="1891">
          <cell r="G1891" t="str">
            <v>Bebidas</v>
          </cell>
        </row>
        <row r="1892">
          <cell r="G1892" t="str">
            <v>Agroindustria</v>
          </cell>
        </row>
        <row r="1893">
          <cell r="G1893" t="str">
            <v>Agroindustria</v>
          </cell>
        </row>
        <row r="1894">
          <cell r="G1894" t="str">
            <v>Agroindustria</v>
          </cell>
        </row>
        <row r="1895">
          <cell r="G1895" t="str">
            <v>Minería</v>
          </cell>
        </row>
        <row r="1896">
          <cell r="G1896" t="str">
            <v>Pesquería</v>
          </cell>
        </row>
        <row r="1897">
          <cell r="G1897" t="str">
            <v>Industria Metalúrgica</v>
          </cell>
        </row>
        <row r="1898">
          <cell r="G1898" t="str">
            <v>Minería</v>
          </cell>
        </row>
        <row r="1899">
          <cell r="G1899" t="str">
            <v>Industria Metalúrgica</v>
          </cell>
        </row>
        <row r="1900">
          <cell r="G1900" t="str">
            <v>Químicos</v>
          </cell>
        </row>
        <row r="1901">
          <cell r="G1901" t="str">
            <v>Minería</v>
          </cell>
        </row>
        <row r="1902">
          <cell r="G1902" t="str">
            <v>Minería</v>
          </cell>
        </row>
        <row r="1903">
          <cell r="G1903" t="str">
            <v>Cementos</v>
          </cell>
        </row>
        <row r="1904">
          <cell r="G1904" t="str">
            <v>Saneamiento</v>
          </cell>
        </row>
        <row r="1905">
          <cell r="G1905" t="str">
            <v>Bebidas</v>
          </cell>
        </row>
        <row r="1906">
          <cell r="G1906" t="str">
            <v>Minería</v>
          </cell>
        </row>
        <row r="1907">
          <cell r="G1907" t="str">
            <v>Minería</v>
          </cell>
        </row>
        <row r="1908">
          <cell r="G1908" t="str">
            <v>Pesquería</v>
          </cell>
        </row>
        <row r="1909">
          <cell r="G1909" t="str">
            <v>Minería</v>
          </cell>
        </row>
        <row r="1910">
          <cell r="G1910" t="str">
            <v>Pesquería</v>
          </cell>
        </row>
        <row r="1911">
          <cell r="G1911" t="str">
            <v>Agroindustria</v>
          </cell>
        </row>
        <row r="1912">
          <cell r="G1912" t="str">
            <v>Pesquería</v>
          </cell>
        </row>
        <row r="1913">
          <cell r="G1913" t="str">
            <v>Pesquería</v>
          </cell>
        </row>
        <row r="1914">
          <cell r="G1914" t="str">
            <v>Papel</v>
          </cell>
        </row>
        <row r="1915">
          <cell r="G1915" t="str">
            <v>Pesquería</v>
          </cell>
        </row>
        <row r="1916">
          <cell r="G1916" t="str">
            <v>Vidrios, Cauchos y Plásticos</v>
          </cell>
        </row>
        <row r="1917">
          <cell r="G1917" t="str">
            <v>Textiles</v>
          </cell>
        </row>
        <row r="1918">
          <cell r="G1918" t="str">
            <v>Pesquería</v>
          </cell>
        </row>
        <row r="1919">
          <cell r="G1919" t="str">
            <v>Minería</v>
          </cell>
        </row>
        <row r="1920">
          <cell r="G1920" t="str">
            <v>Bebidas</v>
          </cell>
        </row>
        <row r="1921">
          <cell r="G1921" t="str">
            <v>Bancos y financieras</v>
          </cell>
        </row>
        <row r="1922">
          <cell r="G1922" t="str">
            <v>Minería</v>
          </cell>
        </row>
        <row r="1923">
          <cell r="G1923" t="str">
            <v>Vidrios, Cauchos y Plásticos</v>
          </cell>
        </row>
        <row r="1924">
          <cell r="G1924" t="str">
            <v>Otros</v>
          </cell>
        </row>
        <row r="1925">
          <cell r="G1925" t="str">
            <v>Químicos</v>
          </cell>
        </row>
        <row r="1926">
          <cell r="G1926" t="str">
            <v>Minería</v>
          </cell>
        </row>
        <row r="1927">
          <cell r="G1927" t="str">
            <v>Otros</v>
          </cell>
        </row>
        <row r="1928">
          <cell r="G1928" t="str">
            <v>Minería</v>
          </cell>
        </row>
        <row r="1929">
          <cell r="G1929" t="str">
            <v>Minería</v>
          </cell>
        </row>
        <row r="1930">
          <cell r="G1930" t="str">
            <v>Minería</v>
          </cell>
        </row>
        <row r="1931">
          <cell r="G1931" t="str">
            <v>Químicos</v>
          </cell>
        </row>
        <row r="1932">
          <cell r="G1932" t="str">
            <v>Transporte</v>
          </cell>
        </row>
        <row r="1933">
          <cell r="G1933" t="str">
            <v>Textiles</v>
          </cell>
        </row>
        <row r="1934">
          <cell r="G1934" t="str">
            <v>Vidrios, Cauchos y Plásticos</v>
          </cell>
        </row>
        <row r="1935">
          <cell r="G1935" t="str">
            <v>Bancos y financieras</v>
          </cell>
        </row>
        <row r="1936">
          <cell r="G1936" t="str">
            <v>Bancos y Financieras</v>
          </cell>
        </row>
        <row r="1937">
          <cell r="G1937" t="str">
            <v>Cerámicos</v>
          </cell>
        </row>
        <row r="1938">
          <cell r="G1938" t="str">
            <v>Minería</v>
          </cell>
        </row>
        <row r="1939">
          <cell r="G1939" t="str">
            <v>Otros</v>
          </cell>
        </row>
        <row r="1940">
          <cell r="G1940" t="str">
            <v>Industria Metalúrgica</v>
          </cell>
        </row>
        <row r="1941">
          <cell r="G1941" t="str">
            <v>Textiles</v>
          </cell>
        </row>
        <row r="1942">
          <cell r="G1942" t="str">
            <v>Vidrios, Cauchos y Plásticos</v>
          </cell>
        </row>
        <row r="1943">
          <cell r="G1943" t="str">
            <v>Textiles</v>
          </cell>
        </row>
        <row r="1944">
          <cell r="G1944" t="str">
            <v>Textiles</v>
          </cell>
        </row>
        <row r="1945">
          <cell r="G1945" t="str">
            <v>Alimentos</v>
          </cell>
        </row>
        <row r="1946">
          <cell r="G1946" t="str">
            <v>Otros</v>
          </cell>
        </row>
        <row r="1947">
          <cell r="G1947" t="str">
            <v>Textiles</v>
          </cell>
        </row>
        <row r="1948">
          <cell r="G1948" t="str">
            <v>Industria Metalúrgica</v>
          </cell>
        </row>
        <row r="1949">
          <cell r="G1949" t="str">
            <v>Alimentos</v>
          </cell>
        </row>
        <row r="1950">
          <cell r="G1950" t="str">
            <v>Otros</v>
          </cell>
        </row>
        <row r="1951">
          <cell r="G1951" t="str">
            <v>Industria Metalúrgica</v>
          </cell>
        </row>
        <row r="1952">
          <cell r="G1952" t="str">
            <v>Salud</v>
          </cell>
        </row>
        <row r="1953">
          <cell r="G1953" t="str">
            <v>Otros</v>
          </cell>
        </row>
        <row r="1954">
          <cell r="G1954" t="str">
            <v>Otros</v>
          </cell>
        </row>
        <row r="1955">
          <cell r="G1955" t="str">
            <v>Papel</v>
          </cell>
        </row>
        <row r="1956">
          <cell r="G1956" t="str">
            <v>Bebidas</v>
          </cell>
        </row>
        <row r="1957">
          <cell r="G1957" t="str">
            <v>Comercio</v>
          </cell>
        </row>
        <row r="1958">
          <cell r="G1958" t="str">
            <v>Comercio</v>
          </cell>
        </row>
        <row r="1959">
          <cell r="G1959" t="str">
            <v>Vidrios, Cauchos y Plásticos</v>
          </cell>
        </row>
        <row r="1960">
          <cell r="G1960" t="str">
            <v>Alimentos</v>
          </cell>
        </row>
        <row r="1961">
          <cell r="G1961" t="str">
            <v>Vidrios, Cauchos y Plásticos</v>
          </cell>
        </row>
        <row r="1962">
          <cell r="G1962" t="str">
            <v>Papel</v>
          </cell>
        </row>
        <row r="1963">
          <cell r="G1963" t="str">
            <v>Vidrios, Cauchos y Plásticos</v>
          </cell>
        </row>
        <row r="1964">
          <cell r="G1964" t="str">
            <v>Textiles</v>
          </cell>
        </row>
        <row r="1965">
          <cell r="G1965" t="str">
            <v>Textiles</v>
          </cell>
        </row>
        <row r="1966">
          <cell r="G1966" t="str">
            <v>Bebidas</v>
          </cell>
        </row>
        <row r="1967">
          <cell r="G1967" t="str">
            <v>Saneamiento</v>
          </cell>
        </row>
        <row r="1968">
          <cell r="G1968" t="str">
            <v>Comercio</v>
          </cell>
        </row>
        <row r="1969">
          <cell r="G1969" t="str">
            <v>Vidrios, Cauchos y Plásticos</v>
          </cell>
        </row>
        <row r="1970">
          <cell r="G1970" t="str">
            <v>Vidrios, Cauchos y Plásticos</v>
          </cell>
        </row>
        <row r="1971">
          <cell r="G1971" t="str">
            <v>Saneamiento</v>
          </cell>
        </row>
        <row r="1972">
          <cell r="G1972" t="str">
            <v>Saneamiento</v>
          </cell>
        </row>
        <row r="1973">
          <cell r="G1973" t="str">
            <v>Alimentos</v>
          </cell>
        </row>
        <row r="1974">
          <cell r="G1974" t="str">
            <v>Otros</v>
          </cell>
        </row>
        <row r="1975">
          <cell r="G1975" t="str">
            <v>Bebidas</v>
          </cell>
        </row>
        <row r="1976">
          <cell r="G1976" t="str">
            <v>Comercio</v>
          </cell>
        </row>
        <row r="1977">
          <cell r="G1977" t="str">
            <v>Textiles</v>
          </cell>
        </row>
        <row r="1978">
          <cell r="G1978" t="str">
            <v>Otros</v>
          </cell>
        </row>
        <row r="1979">
          <cell r="G1979" t="str">
            <v>Otros</v>
          </cell>
        </row>
        <row r="1980">
          <cell r="G1980" t="str">
            <v>Bebidas</v>
          </cell>
        </row>
        <row r="1981">
          <cell r="G1981" t="str">
            <v>Industria Metalúrgica</v>
          </cell>
        </row>
        <row r="1982">
          <cell r="G1982" t="str">
            <v>Alimentos</v>
          </cell>
        </row>
        <row r="1983">
          <cell r="G1983" t="str">
            <v>Textiles</v>
          </cell>
        </row>
        <row r="1984">
          <cell r="G1984" t="str">
            <v>Bebidas</v>
          </cell>
        </row>
        <row r="1985">
          <cell r="G1985" t="str">
            <v>Transporte</v>
          </cell>
        </row>
        <row r="1986">
          <cell r="G1986" t="str">
            <v>Textiles</v>
          </cell>
        </row>
        <row r="1987">
          <cell r="G1987" t="str">
            <v>Minería</v>
          </cell>
        </row>
        <row r="1988">
          <cell r="G1988" t="str">
            <v>Textiles</v>
          </cell>
        </row>
        <row r="1989">
          <cell r="G1989" t="str">
            <v>Minería</v>
          </cell>
        </row>
        <row r="1990">
          <cell r="G1990" t="str">
            <v>Textiles</v>
          </cell>
        </row>
        <row r="1991">
          <cell r="G1991" t="str">
            <v>Alimentos</v>
          </cell>
        </row>
        <row r="1992">
          <cell r="G1992" t="str">
            <v>Minería</v>
          </cell>
        </row>
        <row r="1993">
          <cell r="G1993" t="str">
            <v>Alimentos</v>
          </cell>
        </row>
        <row r="1994">
          <cell r="G1994" t="str">
            <v>Alimentos</v>
          </cell>
        </row>
        <row r="1995">
          <cell r="G1995" t="str">
            <v>Minería</v>
          </cell>
        </row>
        <row r="1996">
          <cell r="G1996" t="str">
            <v>Minería</v>
          </cell>
        </row>
        <row r="1997">
          <cell r="G1997" t="str">
            <v>Minería</v>
          </cell>
        </row>
        <row r="1998">
          <cell r="G1998" t="str">
            <v>Minería</v>
          </cell>
        </row>
        <row r="1999">
          <cell r="G1999" t="str">
            <v>Minería</v>
          </cell>
        </row>
        <row r="2000">
          <cell r="G2000" t="str">
            <v>Minería</v>
          </cell>
        </row>
        <row r="2001">
          <cell r="G2001" t="str">
            <v>Minería</v>
          </cell>
        </row>
        <row r="2002">
          <cell r="G2002" t="str">
            <v>Cementos</v>
          </cell>
        </row>
        <row r="2003">
          <cell r="G2003" t="str">
            <v>Minería</v>
          </cell>
        </row>
        <row r="2004">
          <cell r="G2004" t="str">
            <v>Minería</v>
          </cell>
        </row>
        <row r="2005">
          <cell r="G2005" t="str">
            <v>Minería</v>
          </cell>
        </row>
        <row r="2006">
          <cell r="G2006" t="str">
            <v>Papel</v>
          </cell>
        </row>
        <row r="2007">
          <cell r="G2007" t="str">
            <v>Minería</v>
          </cell>
        </row>
        <row r="2008">
          <cell r="G2008" t="str">
            <v>Minería</v>
          </cell>
        </row>
        <row r="2009">
          <cell r="G2009" t="str">
            <v>Textiles</v>
          </cell>
        </row>
        <row r="2010">
          <cell r="G2010" t="str">
            <v>Textiles</v>
          </cell>
        </row>
        <row r="2011">
          <cell r="G2011" t="str">
            <v>Cementos</v>
          </cell>
        </row>
        <row r="2012">
          <cell r="G2012" t="str">
            <v>Agroindustria</v>
          </cell>
        </row>
        <row r="2013">
          <cell r="G2013" t="str">
            <v>Textiles</v>
          </cell>
        </row>
        <row r="2014">
          <cell r="G2014" t="str">
            <v>Otros</v>
          </cell>
        </row>
        <row r="2015">
          <cell r="G2015" t="str">
            <v>Fundición</v>
          </cell>
        </row>
        <row r="2016">
          <cell r="G2016" t="str">
            <v>Otros</v>
          </cell>
        </row>
        <row r="2017">
          <cell r="G2017" t="str">
            <v>Fundición</v>
          </cell>
        </row>
        <row r="2018">
          <cell r="G2018" t="str">
            <v>Minería</v>
          </cell>
        </row>
        <row r="2019">
          <cell r="G2019" t="str">
            <v>Minería</v>
          </cell>
        </row>
        <row r="2020">
          <cell r="G2020" t="str">
            <v>Minería</v>
          </cell>
        </row>
        <row r="2021">
          <cell r="G2021" t="str">
            <v>Fundición</v>
          </cell>
        </row>
        <row r="2022">
          <cell r="G2022" t="str">
            <v>Fundición</v>
          </cell>
        </row>
        <row r="2023">
          <cell r="G2023" t="str">
            <v>Fundición</v>
          </cell>
        </row>
        <row r="2024">
          <cell r="G2024" t="str">
            <v>Minería</v>
          </cell>
        </row>
        <row r="2025">
          <cell r="G2025" t="str">
            <v>Químicos</v>
          </cell>
        </row>
        <row r="2026">
          <cell r="G2026" t="str">
            <v>Agroindustria</v>
          </cell>
        </row>
        <row r="2027">
          <cell r="G2027" t="str">
            <v>Alimentos</v>
          </cell>
        </row>
        <row r="2028">
          <cell r="G2028" t="str">
            <v>Alimentos</v>
          </cell>
        </row>
        <row r="2029">
          <cell r="G2029" t="str">
            <v>Pesquería</v>
          </cell>
        </row>
        <row r="2030">
          <cell r="G2030" t="str">
            <v>Bancos y financieras</v>
          </cell>
        </row>
        <row r="2031">
          <cell r="G2031" t="str">
            <v>Cables</v>
          </cell>
        </row>
        <row r="2032">
          <cell r="G2032" t="str">
            <v>Cerámicos</v>
          </cell>
        </row>
        <row r="2033">
          <cell r="G2033" t="str">
            <v>Cerámicos</v>
          </cell>
        </row>
        <row r="2034">
          <cell r="G2034" t="str">
            <v>Cerámicos</v>
          </cell>
        </row>
        <row r="2035">
          <cell r="G2035" t="str">
            <v>Textiles</v>
          </cell>
        </row>
        <row r="2036">
          <cell r="G2036" t="str">
            <v>Textiles</v>
          </cell>
        </row>
        <row r="2037">
          <cell r="G2037" t="str">
            <v>Minería</v>
          </cell>
        </row>
        <row r="2038">
          <cell r="G2038" t="str">
            <v>Cerámicos</v>
          </cell>
        </row>
        <row r="2039">
          <cell r="G2039" t="str">
            <v>Alimentos</v>
          </cell>
        </row>
        <row r="2040">
          <cell r="G2040" t="str">
            <v>Vidrios, Cauchos y Plásticos</v>
          </cell>
        </row>
        <row r="2041">
          <cell r="G2041" t="str">
            <v>Minería</v>
          </cell>
        </row>
        <row r="2042">
          <cell r="G2042" t="str">
            <v>Saneamiento</v>
          </cell>
        </row>
        <row r="2043">
          <cell r="G2043" t="str">
            <v>Industria Metalúrgica</v>
          </cell>
        </row>
        <row r="2044">
          <cell r="G2044" t="str">
            <v>Transporte</v>
          </cell>
        </row>
        <row r="2045">
          <cell r="G2045" t="str">
            <v>Pesquería</v>
          </cell>
        </row>
        <row r="2046">
          <cell r="G2046" t="str">
            <v>Cementos</v>
          </cell>
        </row>
        <row r="2047">
          <cell r="G2047" t="str">
            <v>Textiles</v>
          </cell>
        </row>
        <row r="2048">
          <cell r="G2048" t="str">
            <v>Alimentos</v>
          </cell>
        </row>
        <row r="2049">
          <cell r="G2049" t="str">
            <v>Textiles</v>
          </cell>
        </row>
        <row r="2050">
          <cell r="G2050" t="str">
            <v>Textiles</v>
          </cell>
        </row>
        <row r="2051">
          <cell r="G2051" t="str">
            <v>Textiles</v>
          </cell>
        </row>
        <row r="2052">
          <cell r="G2052" t="str">
            <v>Fundición</v>
          </cell>
        </row>
        <row r="2053">
          <cell r="G2053" t="str">
            <v>Fundición</v>
          </cell>
        </row>
        <row r="2054">
          <cell r="G2054" t="str">
            <v>Papel</v>
          </cell>
        </row>
        <row r="2055">
          <cell r="G2055" t="str">
            <v>Papel</v>
          </cell>
        </row>
        <row r="2056">
          <cell r="G2056" t="str">
            <v>Textiles</v>
          </cell>
        </row>
        <row r="2057">
          <cell r="G2057" t="str">
            <v>Vidrios, Cauchos y Plásticos</v>
          </cell>
        </row>
        <row r="2058">
          <cell r="G2058" t="str">
            <v>Cables</v>
          </cell>
        </row>
        <row r="2059">
          <cell r="G2059" t="str">
            <v>Industria Metalúrgica</v>
          </cell>
        </row>
        <row r="2060">
          <cell r="G2060" t="str">
            <v>Papel</v>
          </cell>
        </row>
        <row r="2061">
          <cell r="G2061" t="str">
            <v>Textiles</v>
          </cell>
        </row>
        <row r="2062">
          <cell r="G2062" t="str">
            <v>Otros</v>
          </cell>
        </row>
        <row r="2063">
          <cell r="G2063" t="str">
            <v>Otros</v>
          </cell>
        </row>
        <row r="2064">
          <cell r="G2064" t="str">
            <v>Textiles</v>
          </cell>
        </row>
        <row r="2065">
          <cell r="G2065" t="str">
            <v>Industria Metalúrgica</v>
          </cell>
        </row>
        <row r="2066">
          <cell r="G2066" t="str">
            <v>Industria Metalúrgica</v>
          </cell>
        </row>
        <row r="2067">
          <cell r="G2067" t="str">
            <v>Alimentos</v>
          </cell>
        </row>
        <row r="2068">
          <cell r="G2068" t="str">
            <v>Alimentos</v>
          </cell>
        </row>
        <row r="2069">
          <cell r="G2069" t="str">
            <v>Alimentos</v>
          </cell>
        </row>
        <row r="2070">
          <cell r="G2070" t="str">
            <v>Alimentos</v>
          </cell>
        </row>
        <row r="2071">
          <cell r="G2071" t="str">
            <v>Textiles</v>
          </cell>
        </row>
        <row r="2072">
          <cell r="G2072" t="str">
            <v>Pesquería</v>
          </cell>
        </row>
        <row r="2073">
          <cell r="G2073" t="str">
            <v>Pesquería</v>
          </cell>
        </row>
        <row r="2074">
          <cell r="G2074" t="str">
            <v>Textiles</v>
          </cell>
        </row>
        <row r="2075">
          <cell r="G2075" t="str">
            <v>Industria Metalúrgica</v>
          </cell>
        </row>
        <row r="2076">
          <cell r="G2076" t="str">
            <v>Químicos</v>
          </cell>
        </row>
        <row r="2077">
          <cell r="G2077" t="str">
            <v>Hidrocarburos</v>
          </cell>
        </row>
        <row r="2078">
          <cell r="G2078" t="str">
            <v>Comercio</v>
          </cell>
        </row>
        <row r="2079">
          <cell r="G2079" t="str">
            <v>Textiles</v>
          </cell>
        </row>
        <row r="2080">
          <cell r="G2080" t="str">
            <v>Textiles</v>
          </cell>
        </row>
        <row r="2081">
          <cell r="G2081" t="str">
            <v>Otros</v>
          </cell>
        </row>
        <row r="2082">
          <cell r="G2082" t="str">
            <v>Textiles</v>
          </cell>
        </row>
        <row r="2083">
          <cell r="G2083" t="str">
            <v>Industria Metalúrgica</v>
          </cell>
        </row>
        <row r="2084">
          <cell r="G2084" t="str">
            <v>Pesquería</v>
          </cell>
        </row>
        <row r="2085">
          <cell r="G2085" t="str">
            <v>Químicos</v>
          </cell>
        </row>
        <row r="2086">
          <cell r="G2086" t="str">
            <v>Textiles</v>
          </cell>
        </row>
        <row r="2087">
          <cell r="G2087" t="str">
            <v>Vidrios, Cauchos y Plásticos</v>
          </cell>
        </row>
        <row r="2088">
          <cell r="G2088" t="str">
            <v>Pesquería</v>
          </cell>
        </row>
        <row r="2089">
          <cell r="G2089" t="str">
            <v>Bebidas</v>
          </cell>
        </row>
        <row r="2090">
          <cell r="G2090" t="str">
            <v>Bebidas</v>
          </cell>
        </row>
        <row r="2091">
          <cell r="G2091" t="str">
            <v>Pesquería</v>
          </cell>
        </row>
        <row r="2092">
          <cell r="G2092" t="str">
            <v>Cerámicos</v>
          </cell>
        </row>
        <row r="2093">
          <cell r="G2093" t="str">
            <v>Alimentos</v>
          </cell>
        </row>
        <row r="2094">
          <cell r="G2094" t="str">
            <v>Químicos</v>
          </cell>
        </row>
        <row r="2095">
          <cell r="G2095" t="str">
            <v>Textiles</v>
          </cell>
        </row>
        <row r="2096">
          <cell r="G2096" t="str">
            <v>Textiles</v>
          </cell>
        </row>
        <row r="2097">
          <cell r="G2097" t="str">
            <v>Saneamiento</v>
          </cell>
        </row>
        <row r="2098">
          <cell r="G2098" t="str">
            <v>Alimentos</v>
          </cell>
        </row>
        <row r="2099">
          <cell r="G2099" t="str">
            <v>Papel</v>
          </cell>
        </row>
        <row r="2100">
          <cell r="G2100" t="str">
            <v>Pesquería</v>
          </cell>
        </row>
        <row r="2101">
          <cell r="G2101" t="str">
            <v>Transporte</v>
          </cell>
        </row>
        <row r="2102">
          <cell r="G2102" t="str">
            <v>Pesquería</v>
          </cell>
        </row>
        <row r="2103">
          <cell r="G2103" t="str">
            <v>Pesquería</v>
          </cell>
        </row>
        <row r="2104">
          <cell r="G2104" t="str">
            <v>Bebidas</v>
          </cell>
        </row>
        <row r="2105">
          <cell r="G2105" t="str">
            <v>Pesquería</v>
          </cell>
        </row>
        <row r="2106">
          <cell r="G2106" t="str">
            <v>Pesquería</v>
          </cell>
        </row>
        <row r="2107">
          <cell r="G2107" t="str">
            <v>Hidrocarburos</v>
          </cell>
        </row>
        <row r="2108">
          <cell r="G2108" t="str">
            <v>Hidrocarburos</v>
          </cell>
        </row>
        <row r="2109">
          <cell r="G2109" t="str">
            <v>Cementos</v>
          </cell>
        </row>
        <row r="2110">
          <cell r="G2110" t="str">
            <v>Fundición</v>
          </cell>
        </row>
        <row r="2111">
          <cell r="G2111" t="str">
            <v>Químicos</v>
          </cell>
        </row>
        <row r="2112">
          <cell r="G2112" t="str">
            <v>Minería</v>
          </cell>
        </row>
        <row r="2113">
          <cell r="G2113" t="str">
            <v>Minería</v>
          </cell>
        </row>
        <row r="2114">
          <cell r="G2114" t="str">
            <v>Minería</v>
          </cell>
        </row>
        <row r="2115">
          <cell r="G2115" t="str">
            <v>Minería</v>
          </cell>
        </row>
        <row r="2116">
          <cell r="G2116" t="str">
            <v>Cementos</v>
          </cell>
        </row>
        <row r="2117">
          <cell r="G2117" t="str">
            <v>Textiles</v>
          </cell>
        </row>
        <row r="2118">
          <cell r="G2118" t="str">
            <v>Textiles</v>
          </cell>
        </row>
        <row r="2119">
          <cell r="G2119" t="str">
            <v>Textiles</v>
          </cell>
        </row>
        <row r="2120">
          <cell r="G2120" t="str">
            <v>Papel</v>
          </cell>
        </row>
        <row r="2121">
          <cell r="G2121" t="str">
            <v>Papel</v>
          </cell>
        </row>
        <row r="2122">
          <cell r="G2122" t="str">
            <v>Minería</v>
          </cell>
        </row>
        <row r="2123">
          <cell r="G2123" t="str">
            <v>Minería</v>
          </cell>
        </row>
        <row r="2124">
          <cell r="G2124" t="str">
            <v>Minería</v>
          </cell>
        </row>
        <row r="2125">
          <cell r="G2125" t="str">
            <v>Textiles</v>
          </cell>
        </row>
        <row r="2126">
          <cell r="G2126" t="str">
            <v>Minería</v>
          </cell>
        </row>
        <row r="2127">
          <cell r="G2127" t="str">
            <v>Minería</v>
          </cell>
        </row>
        <row r="2128">
          <cell r="G2128" t="str">
            <v>Fundición</v>
          </cell>
        </row>
        <row r="2129">
          <cell r="G2129" t="str">
            <v>Minería</v>
          </cell>
        </row>
        <row r="2130">
          <cell r="G2130" t="str">
            <v>Minería</v>
          </cell>
        </row>
        <row r="2131">
          <cell r="G2131" t="str">
            <v>Minería</v>
          </cell>
        </row>
        <row r="2132">
          <cell r="G2132" t="str">
            <v>Fundición</v>
          </cell>
        </row>
        <row r="2133">
          <cell r="G2133" t="str">
            <v>Minería</v>
          </cell>
        </row>
        <row r="2134">
          <cell r="G2134" t="str">
            <v>Cementos</v>
          </cell>
        </row>
        <row r="2135">
          <cell r="G2135" t="str">
            <v>Agroindustria</v>
          </cell>
        </row>
        <row r="2136">
          <cell r="G2136" t="str">
            <v>Agroindustria</v>
          </cell>
        </row>
        <row r="2137">
          <cell r="G2137" t="str">
            <v>Agroindustria</v>
          </cell>
        </row>
        <row r="2138">
          <cell r="G2138" t="str">
            <v>Otros</v>
          </cell>
        </row>
        <row r="2139">
          <cell r="G2139" t="str">
            <v>Agroindustria</v>
          </cell>
        </row>
        <row r="2140">
          <cell r="G2140" t="str">
            <v>Agroindustria</v>
          </cell>
        </row>
        <row r="2141">
          <cell r="G2141" t="str">
            <v>Agroindustria</v>
          </cell>
        </row>
        <row r="2142">
          <cell r="G2142" t="str">
            <v>Bebidas</v>
          </cell>
        </row>
        <row r="2143">
          <cell r="G2143" t="str">
            <v>Bebidas</v>
          </cell>
        </row>
        <row r="2144">
          <cell r="G2144" t="str">
            <v>Agroindustria</v>
          </cell>
        </row>
        <row r="2145">
          <cell r="G2145" t="str">
            <v>Agroindustria</v>
          </cell>
        </row>
        <row r="2146">
          <cell r="G2146" t="str">
            <v>Agroindustria</v>
          </cell>
        </row>
        <row r="2147">
          <cell r="G2147" t="str">
            <v>Minería</v>
          </cell>
        </row>
        <row r="2148">
          <cell r="G2148" t="str">
            <v>Pesquería</v>
          </cell>
        </row>
        <row r="2149">
          <cell r="G2149" t="str">
            <v>Industria Metalúrgica</v>
          </cell>
        </row>
        <row r="2150">
          <cell r="G2150" t="str">
            <v>Minería</v>
          </cell>
        </row>
        <row r="2151">
          <cell r="G2151" t="str">
            <v>Industria Metalúrgica</v>
          </cell>
        </row>
        <row r="2152">
          <cell r="G2152" t="str">
            <v>Químicos</v>
          </cell>
        </row>
        <row r="2153">
          <cell r="G2153" t="str">
            <v>Minería</v>
          </cell>
        </row>
        <row r="2154">
          <cell r="G2154" t="str">
            <v>Minería</v>
          </cell>
        </row>
        <row r="2155">
          <cell r="G2155" t="str">
            <v>Cementos</v>
          </cell>
        </row>
        <row r="2156">
          <cell r="G2156" t="str">
            <v>Saneamiento</v>
          </cell>
        </row>
        <row r="2157">
          <cell r="G2157" t="str">
            <v>Bebidas</v>
          </cell>
        </row>
        <row r="2158">
          <cell r="G2158" t="str">
            <v>Minería</v>
          </cell>
        </row>
        <row r="2159">
          <cell r="G2159" t="str">
            <v>Minería</v>
          </cell>
        </row>
        <row r="2160">
          <cell r="G2160" t="str">
            <v>Pesquería</v>
          </cell>
        </row>
        <row r="2161">
          <cell r="G2161" t="str">
            <v>Minería</v>
          </cell>
        </row>
        <row r="2162">
          <cell r="G2162" t="str">
            <v>Pesquería</v>
          </cell>
        </row>
        <row r="2163">
          <cell r="G2163" t="str">
            <v>Agroindustria</v>
          </cell>
        </row>
        <row r="2164">
          <cell r="G2164" t="str">
            <v>Pesquería</v>
          </cell>
        </row>
        <row r="2165">
          <cell r="G2165" t="str">
            <v>Pesquería</v>
          </cell>
        </row>
        <row r="2166">
          <cell r="G2166" t="str">
            <v>Papel</v>
          </cell>
        </row>
        <row r="2167">
          <cell r="G2167" t="str">
            <v>Pesquería</v>
          </cell>
        </row>
        <row r="2168">
          <cell r="G2168" t="str">
            <v>Vidrios, Cauchos y Plásticos</v>
          </cell>
        </row>
        <row r="2169">
          <cell r="G2169" t="str">
            <v>Textiles</v>
          </cell>
        </row>
        <row r="2170">
          <cell r="G2170" t="str">
            <v>Pesquería</v>
          </cell>
        </row>
        <row r="2171">
          <cell r="G2171" t="str">
            <v>Minería</v>
          </cell>
        </row>
        <row r="2172">
          <cell r="G2172" t="str">
            <v>Bebidas</v>
          </cell>
        </row>
        <row r="2173">
          <cell r="G2173" t="str">
            <v>Bancos y financieras</v>
          </cell>
        </row>
        <row r="2174">
          <cell r="G2174" t="str">
            <v>Minería</v>
          </cell>
        </row>
        <row r="2175">
          <cell r="G2175" t="str">
            <v>Vidrios, Cauchos y Plásticos</v>
          </cell>
        </row>
        <row r="2176">
          <cell r="G2176" t="str">
            <v>Otros</v>
          </cell>
        </row>
        <row r="2177">
          <cell r="G2177" t="str">
            <v>Químicos</v>
          </cell>
        </row>
        <row r="2178">
          <cell r="G2178" t="str">
            <v>Minería</v>
          </cell>
        </row>
        <row r="2179">
          <cell r="G2179" t="str">
            <v>Otros</v>
          </cell>
        </row>
        <row r="2180">
          <cell r="G2180" t="str">
            <v>Minería</v>
          </cell>
        </row>
        <row r="2181">
          <cell r="G2181" t="str">
            <v>Minería</v>
          </cell>
        </row>
        <row r="2182">
          <cell r="G2182" t="str">
            <v>Minería</v>
          </cell>
        </row>
        <row r="2183">
          <cell r="G2183" t="str">
            <v>Químicos</v>
          </cell>
        </row>
        <row r="2184">
          <cell r="G2184" t="str">
            <v>Transporte</v>
          </cell>
        </row>
        <row r="2185">
          <cell r="G2185" t="str">
            <v>Textiles</v>
          </cell>
        </row>
        <row r="2186">
          <cell r="G2186" t="str">
            <v>Vidrios, Cauchos y Plásticos</v>
          </cell>
        </row>
        <row r="2187">
          <cell r="G2187" t="str">
            <v>Bancos y financieras</v>
          </cell>
        </row>
        <row r="2188">
          <cell r="G2188" t="str">
            <v>Bancos y Financieras</v>
          </cell>
        </row>
        <row r="2189">
          <cell r="G2189" t="str">
            <v>Cerámicos</v>
          </cell>
        </row>
        <row r="2190">
          <cell r="G2190" t="str">
            <v>Otros</v>
          </cell>
        </row>
        <row r="2191">
          <cell r="G2191" t="str">
            <v>Industria Metalúrgica</v>
          </cell>
        </row>
        <row r="2192">
          <cell r="G2192" t="str">
            <v>Alimentos</v>
          </cell>
        </row>
        <row r="2193">
          <cell r="G2193" t="str">
            <v>Otros</v>
          </cell>
        </row>
        <row r="2194">
          <cell r="G2194" t="str">
            <v>Textiles</v>
          </cell>
        </row>
        <row r="2195">
          <cell r="G2195" t="str">
            <v>Industria Metalúrgica</v>
          </cell>
        </row>
        <row r="2196">
          <cell r="G2196" t="str">
            <v>Alimentos</v>
          </cell>
        </row>
        <row r="2197">
          <cell r="G2197" t="str">
            <v>Industria Metalúrgica</v>
          </cell>
        </row>
        <row r="2198">
          <cell r="G2198" t="str">
            <v>Salud</v>
          </cell>
        </row>
        <row r="2199">
          <cell r="G2199" t="str">
            <v>Papel</v>
          </cell>
        </row>
        <row r="2200">
          <cell r="G2200" t="str">
            <v>Bebidas</v>
          </cell>
        </row>
        <row r="2201">
          <cell r="G2201" t="str">
            <v>Comercio</v>
          </cell>
        </row>
        <row r="2202">
          <cell r="G2202" t="str">
            <v>Vidrios, Cauchos y Plásticos</v>
          </cell>
        </row>
        <row r="2203">
          <cell r="G2203" t="str">
            <v>Alimentos</v>
          </cell>
        </row>
        <row r="2204">
          <cell r="G2204" t="str">
            <v>Papel</v>
          </cell>
        </row>
        <row r="2205">
          <cell r="G2205" t="str">
            <v>Textiles</v>
          </cell>
        </row>
        <row r="2206">
          <cell r="G2206" t="str">
            <v>Textiles</v>
          </cell>
        </row>
        <row r="2207">
          <cell r="G2207" t="str">
            <v>Bebidas</v>
          </cell>
        </row>
        <row r="2208">
          <cell r="G2208" t="str">
            <v>Saneamiento</v>
          </cell>
        </row>
        <row r="2209">
          <cell r="G2209" t="str">
            <v>Comercio</v>
          </cell>
        </row>
        <row r="2210">
          <cell r="G2210" t="str">
            <v>Vidrios, Cauchos y Plásticos</v>
          </cell>
        </row>
        <row r="2211">
          <cell r="G2211" t="str">
            <v>Vidrios, Cauchos y Plásticos</v>
          </cell>
        </row>
        <row r="2212">
          <cell r="G2212" t="str">
            <v>Saneamiento</v>
          </cell>
        </row>
        <row r="2213">
          <cell r="G2213" t="str">
            <v>Saneamiento</v>
          </cell>
        </row>
        <row r="2214">
          <cell r="G2214" t="str">
            <v>Alimentos</v>
          </cell>
        </row>
        <row r="2215">
          <cell r="G2215" t="str">
            <v>Otros</v>
          </cell>
        </row>
        <row r="2216">
          <cell r="G2216" t="str">
            <v>Bebidas</v>
          </cell>
        </row>
        <row r="2217">
          <cell r="G2217" t="str">
            <v>Comercio</v>
          </cell>
        </row>
        <row r="2218">
          <cell r="G2218" t="str">
            <v>Otros</v>
          </cell>
        </row>
        <row r="2219">
          <cell r="G2219" t="str">
            <v>Otros</v>
          </cell>
        </row>
        <row r="2220">
          <cell r="G2220" t="str">
            <v>Bebidas</v>
          </cell>
        </row>
        <row r="2221">
          <cell r="G2221" t="str">
            <v>Industria Metalúrgica</v>
          </cell>
        </row>
        <row r="2222">
          <cell r="G2222" t="str">
            <v>Alimentos</v>
          </cell>
        </row>
        <row r="2223">
          <cell r="G2223" t="str">
            <v>Textiles</v>
          </cell>
        </row>
        <row r="2224">
          <cell r="G2224" t="str">
            <v>Bebidas</v>
          </cell>
        </row>
        <row r="2225">
          <cell r="G2225" t="str">
            <v>Transporte</v>
          </cell>
        </row>
        <row r="2226">
          <cell r="G2226" t="str">
            <v>Textiles</v>
          </cell>
        </row>
        <row r="2227">
          <cell r="G2227" t="str">
            <v>Minería</v>
          </cell>
        </row>
        <row r="2228">
          <cell r="G2228" t="str">
            <v>Textiles</v>
          </cell>
        </row>
        <row r="2229">
          <cell r="G2229" t="str">
            <v>Minería</v>
          </cell>
        </row>
        <row r="2230">
          <cell r="G2230" t="str">
            <v>Textiles</v>
          </cell>
        </row>
        <row r="2231">
          <cell r="G2231" t="str">
            <v>Alimentos</v>
          </cell>
        </row>
        <row r="2232">
          <cell r="G2232" t="str">
            <v>Minería</v>
          </cell>
        </row>
        <row r="2233">
          <cell r="G2233" t="str">
            <v>Alimentos</v>
          </cell>
        </row>
        <row r="2234">
          <cell r="G2234" t="str">
            <v>Alimentos</v>
          </cell>
        </row>
        <row r="2235">
          <cell r="G2235" t="str">
            <v>Minería</v>
          </cell>
        </row>
        <row r="2236">
          <cell r="G2236" t="str">
            <v>Minería</v>
          </cell>
        </row>
        <row r="2237">
          <cell r="G2237" t="str">
            <v>Minería</v>
          </cell>
        </row>
        <row r="2238">
          <cell r="G2238" t="str">
            <v>Minería</v>
          </cell>
        </row>
        <row r="2239">
          <cell r="G2239" t="str">
            <v>Minería</v>
          </cell>
        </row>
        <row r="2240">
          <cell r="G2240" t="str">
            <v>Minería</v>
          </cell>
        </row>
        <row r="2241">
          <cell r="G2241" t="str">
            <v>Minería</v>
          </cell>
        </row>
        <row r="2242">
          <cell r="G2242" t="str">
            <v>Cementos</v>
          </cell>
        </row>
        <row r="2243">
          <cell r="G2243" t="str">
            <v>Minería</v>
          </cell>
        </row>
        <row r="2244">
          <cell r="G2244" t="str">
            <v>Minería</v>
          </cell>
        </row>
        <row r="2245">
          <cell r="G2245" t="str">
            <v>Minería</v>
          </cell>
        </row>
        <row r="2246">
          <cell r="G2246" t="str">
            <v>Papel</v>
          </cell>
        </row>
        <row r="2247">
          <cell r="G2247" t="str">
            <v>Minería</v>
          </cell>
        </row>
        <row r="2248">
          <cell r="G2248" t="str">
            <v>Minería</v>
          </cell>
        </row>
        <row r="2249">
          <cell r="G2249" t="str">
            <v>Textiles</v>
          </cell>
        </row>
        <row r="2250">
          <cell r="G2250" t="str">
            <v>Textiles</v>
          </cell>
        </row>
        <row r="2251">
          <cell r="G2251" t="str">
            <v>Cementos</v>
          </cell>
        </row>
        <row r="2252">
          <cell r="G2252" t="str">
            <v>Agroindustria</v>
          </cell>
        </row>
        <row r="2253">
          <cell r="G2253" t="str">
            <v>Textiles</v>
          </cell>
        </row>
        <row r="2254">
          <cell r="G2254" t="str">
            <v>Otros</v>
          </cell>
        </row>
        <row r="2255">
          <cell r="G2255" t="str">
            <v>Fundición</v>
          </cell>
        </row>
        <row r="2256">
          <cell r="G2256" t="str">
            <v>Otros</v>
          </cell>
        </row>
        <row r="2257">
          <cell r="G2257" t="str">
            <v>Fundición</v>
          </cell>
        </row>
        <row r="2258">
          <cell r="G2258" t="str">
            <v>Minería</v>
          </cell>
        </row>
        <row r="2259">
          <cell r="G2259" t="str">
            <v>Minería</v>
          </cell>
        </row>
        <row r="2260">
          <cell r="G2260" t="str">
            <v>Minería</v>
          </cell>
        </row>
        <row r="2261">
          <cell r="G2261" t="str">
            <v>Fundición</v>
          </cell>
        </row>
        <row r="2262">
          <cell r="G2262" t="str">
            <v>Fundición</v>
          </cell>
        </row>
        <row r="2263">
          <cell r="G2263" t="str">
            <v>Fundición</v>
          </cell>
        </row>
        <row r="2264">
          <cell r="G2264" t="str">
            <v>Minería</v>
          </cell>
        </row>
        <row r="2265">
          <cell r="G2265" t="str">
            <v>Químicos</v>
          </cell>
        </row>
        <row r="2266">
          <cell r="G2266" t="str">
            <v>Agroindustria</v>
          </cell>
        </row>
        <row r="2267">
          <cell r="G2267" t="str">
            <v>Alimentos</v>
          </cell>
        </row>
        <row r="2268">
          <cell r="G2268" t="str">
            <v>Alimentos</v>
          </cell>
        </row>
        <row r="2269">
          <cell r="G2269" t="str">
            <v>Pesquería</v>
          </cell>
        </row>
        <row r="2270">
          <cell r="G2270" t="str">
            <v>Bancos y financieras</v>
          </cell>
        </row>
        <row r="2271">
          <cell r="G2271" t="str">
            <v>Cables</v>
          </cell>
        </row>
        <row r="2272">
          <cell r="G2272" t="str">
            <v>Cerámicos</v>
          </cell>
        </row>
        <row r="2273">
          <cell r="G2273" t="str">
            <v>Cerámicos</v>
          </cell>
        </row>
        <row r="2274">
          <cell r="G2274" t="str">
            <v>Cerámicos</v>
          </cell>
        </row>
        <row r="2275">
          <cell r="G2275" t="str">
            <v>Textiles</v>
          </cell>
        </row>
        <row r="2276">
          <cell r="G2276" t="str">
            <v>Textiles</v>
          </cell>
        </row>
        <row r="2277">
          <cell r="G2277" t="str">
            <v>Minería</v>
          </cell>
        </row>
        <row r="2278">
          <cell r="G2278" t="str">
            <v>Cerámicos</v>
          </cell>
        </row>
        <row r="2279">
          <cell r="G2279" t="str">
            <v>Alimentos</v>
          </cell>
        </row>
        <row r="2280">
          <cell r="G2280" t="str">
            <v>Vidrios, Cauchos y Plásticos</v>
          </cell>
        </row>
        <row r="2281">
          <cell r="G2281" t="str">
            <v>Minería</v>
          </cell>
        </row>
        <row r="2282">
          <cell r="G2282" t="str">
            <v>Saneamiento</v>
          </cell>
        </row>
        <row r="2283">
          <cell r="G2283" t="str">
            <v>Industria Metalúrgica</v>
          </cell>
        </row>
        <row r="2284">
          <cell r="G2284" t="str">
            <v>Transporte</v>
          </cell>
        </row>
        <row r="2285">
          <cell r="G2285" t="str">
            <v>Pesquería</v>
          </cell>
        </row>
        <row r="2286">
          <cell r="G2286" t="str">
            <v>Cementos</v>
          </cell>
        </row>
        <row r="2287">
          <cell r="G2287" t="str">
            <v>Textiles</v>
          </cell>
        </row>
        <row r="2288">
          <cell r="G2288" t="str">
            <v>Alimentos</v>
          </cell>
        </row>
        <row r="2289">
          <cell r="G2289" t="str">
            <v>Textiles</v>
          </cell>
        </row>
        <row r="2290">
          <cell r="G2290" t="str">
            <v>Textiles</v>
          </cell>
        </row>
        <row r="2291">
          <cell r="G2291" t="str">
            <v>Textiles</v>
          </cell>
        </row>
        <row r="2292">
          <cell r="G2292" t="str">
            <v>Fundición</v>
          </cell>
        </row>
        <row r="2293">
          <cell r="G2293" t="str">
            <v>Fundición</v>
          </cell>
        </row>
        <row r="2294">
          <cell r="G2294" t="str">
            <v>Papel</v>
          </cell>
        </row>
        <row r="2295">
          <cell r="G2295" t="str">
            <v>Papel</v>
          </cell>
        </row>
        <row r="2296">
          <cell r="G2296" t="str">
            <v>Textiles</v>
          </cell>
        </row>
        <row r="2297">
          <cell r="G2297" t="str">
            <v>Vidrios, Cauchos y Plásticos</v>
          </cell>
        </row>
        <row r="2298">
          <cell r="G2298" t="str">
            <v>Cables</v>
          </cell>
        </row>
        <row r="2299">
          <cell r="G2299" t="str">
            <v>Industria Metalúrgica</v>
          </cell>
        </row>
        <row r="2300">
          <cell r="G2300" t="str">
            <v>Papel</v>
          </cell>
        </row>
        <row r="2301">
          <cell r="G2301" t="str">
            <v>Textiles</v>
          </cell>
        </row>
        <row r="2302">
          <cell r="G2302" t="str">
            <v>Otros</v>
          </cell>
        </row>
        <row r="2303">
          <cell r="G2303" t="str">
            <v>Otros</v>
          </cell>
        </row>
        <row r="2304">
          <cell r="G2304" t="str">
            <v>Textiles</v>
          </cell>
        </row>
        <row r="2305">
          <cell r="G2305" t="str">
            <v>Industria Metalúrgica</v>
          </cell>
        </row>
        <row r="2306">
          <cell r="G2306" t="str">
            <v>Industria Metalúrgica</v>
          </cell>
        </row>
        <row r="2307">
          <cell r="G2307" t="str">
            <v>Alimentos</v>
          </cell>
        </row>
        <row r="2308">
          <cell r="G2308" t="str">
            <v>Alimentos</v>
          </cell>
        </row>
        <row r="2309">
          <cell r="G2309" t="str">
            <v>Alimentos</v>
          </cell>
        </row>
        <row r="2310">
          <cell r="G2310" t="str">
            <v>Alimentos</v>
          </cell>
        </row>
        <row r="2311">
          <cell r="G2311" t="str">
            <v>Textiles</v>
          </cell>
        </row>
        <row r="2312">
          <cell r="G2312" t="str">
            <v>Pesquería</v>
          </cell>
        </row>
        <row r="2313">
          <cell r="G2313" t="str">
            <v>Pesquería</v>
          </cell>
        </row>
        <row r="2314">
          <cell r="G2314" t="str">
            <v>Textiles</v>
          </cell>
        </row>
        <row r="2315">
          <cell r="G2315" t="str">
            <v>Industria Metalúrgica</v>
          </cell>
        </row>
        <row r="2316">
          <cell r="G2316" t="str">
            <v>Químicos</v>
          </cell>
        </row>
        <row r="2317">
          <cell r="G2317" t="str">
            <v>Hidrocarburos</v>
          </cell>
        </row>
        <row r="2318">
          <cell r="G2318" t="str">
            <v>Comercio</v>
          </cell>
        </row>
        <row r="2319">
          <cell r="G2319" t="str">
            <v>Textiles</v>
          </cell>
        </row>
        <row r="2320">
          <cell r="G2320" t="str">
            <v>Textiles</v>
          </cell>
        </row>
        <row r="2321">
          <cell r="G2321" t="str">
            <v>Otros</v>
          </cell>
        </row>
        <row r="2322">
          <cell r="G2322" t="str">
            <v>Textiles</v>
          </cell>
        </row>
        <row r="2323">
          <cell r="G2323" t="str">
            <v>Industria Metalúrgica</v>
          </cell>
        </row>
        <row r="2324">
          <cell r="G2324" t="str">
            <v>Pesquería</v>
          </cell>
        </row>
        <row r="2325">
          <cell r="G2325" t="str">
            <v>Químicos</v>
          </cell>
        </row>
        <row r="2326">
          <cell r="G2326" t="str">
            <v>Textiles</v>
          </cell>
        </row>
        <row r="2327">
          <cell r="G2327" t="str">
            <v>Vidrios, Cauchos y Plásticos</v>
          </cell>
        </row>
        <row r="2328">
          <cell r="G2328" t="str">
            <v>Pesquería</v>
          </cell>
        </row>
        <row r="2329">
          <cell r="G2329" t="str">
            <v>Bebidas</v>
          </cell>
        </row>
        <row r="2330">
          <cell r="G2330" t="str">
            <v>Bebidas</v>
          </cell>
        </row>
        <row r="2331">
          <cell r="G2331" t="str">
            <v>Pesquería</v>
          </cell>
        </row>
        <row r="2332">
          <cell r="G2332" t="str">
            <v>Cerámicos</v>
          </cell>
        </row>
        <row r="2333">
          <cell r="G2333" t="str">
            <v>Alimentos</v>
          </cell>
        </row>
        <row r="2334">
          <cell r="G2334" t="str">
            <v>Químicos</v>
          </cell>
        </row>
        <row r="2335">
          <cell r="G2335" t="str">
            <v>Textiles</v>
          </cell>
        </row>
        <row r="2336">
          <cell r="G2336" t="str">
            <v>Textiles</v>
          </cell>
        </row>
        <row r="2337">
          <cell r="G2337" t="str">
            <v>Saneamiento</v>
          </cell>
        </row>
        <row r="2338">
          <cell r="G2338" t="str">
            <v>Alimentos</v>
          </cell>
        </row>
        <row r="2339">
          <cell r="G2339" t="str">
            <v>Papel</v>
          </cell>
        </row>
        <row r="2340">
          <cell r="G2340" t="str">
            <v>Pesquería</v>
          </cell>
        </row>
        <row r="2341">
          <cell r="G2341" t="str">
            <v>Transporte</v>
          </cell>
        </row>
        <row r="2342">
          <cell r="G2342" t="str">
            <v>Pesquería</v>
          </cell>
        </row>
        <row r="2343">
          <cell r="G2343" t="str">
            <v>Pesquería</v>
          </cell>
        </row>
        <row r="2344">
          <cell r="G2344" t="str">
            <v>Bebidas</v>
          </cell>
        </row>
        <row r="2345">
          <cell r="G2345" t="str">
            <v>Pesquería</v>
          </cell>
        </row>
        <row r="2346">
          <cell r="G2346" t="str">
            <v>Pesquería</v>
          </cell>
        </row>
        <row r="2347">
          <cell r="G2347" t="str">
            <v>Hidrocarburos</v>
          </cell>
        </row>
        <row r="2348">
          <cell r="G2348" t="str">
            <v>Hidrocarburos</v>
          </cell>
        </row>
        <row r="2349">
          <cell r="G2349" t="str">
            <v>Cementos</v>
          </cell>
        </row>
        <row r="2350">
          <cell r="G2350" t="str">
            <v>Fundición</v>
          </cell>
        </row>
        <row r="2351">
          <cell r="G2351" t="str">
            <v>Químicos</v>
          </cell>
        </row>
        <row r="2352">
          <cell r="G2352" t="str">
            <v>Minería</v>
          </cell>
        </row>
        <row r="2353">
          <cell r="G2353" t="str">
            <v>Minería</v>
          </cell>
        </row>
        <row r="2354">
          <cell r="G2354" t="str">
            <v>Minería</v>
          </cell>
        </row>
        <row r="2355">
          <cell r="G2355" t="str">
            <v>Minería</v>
          </cell>
        </row>
        <row r="2356">
          <cell r="G2356" t="str">
            <v>Cementos</v>
          </cell>
        </row>
        <row r="2357">
          <cell r="G2357" t="str">
            <v>Textiles</v>
          </cell>
        </row>
        <row r="2358">
          <cell r="G2358" t="str">
            <v>Textiles</v>
          </cell>
        </row>
        <row r="2359">
          <cell r="G2359" t="str">
            <v>Textiles</v>
          </cell>
        </row>
        <row r="2360">
          <cell r="G2360" t="str">
            <v>Papel</v>
          </cell>
        </row>
        <row r="2361">
          <cell r="G2361" t="str">
            <v>Papel</v>
          </cell>
        </row>
        <row r="2362">
          <cell r="G2362" t="str">
            <v>Minería</v>
          </cell>
        </row>
        <row r="2363">
          <cell r="G2363" t="str">
            <v>Minería</v>
          </cell>
        </row>
        <row r="2364">
          <cell r="G2364" t="str">
            <v>Minería</v>
          </cell>
        </row>
        <row r="2365">
          <cell r="G2365" t="str">
            <v>Textiles</v>
          </cell>
        </row>
        <row r="2366">
          <cell r="G2366" t="str">
            <v>Minería</v>
          </cell>
        </row>
        <row r="2367">
          <cell r="G2367" t="str">
            <v>Minería</v>
          </cell>
        </row>
        <row r="2368">
          <cell r="G2368" t="str">
            <v>Fundición</v>
          </cell>
        </row>
        <row r="2369">
          <cell r="G2369" t="str">
            <v>Minería</v>
          </cell>
        </row>
        <row r="2370">
          <cell r="G2370" t="str">
            <v>Minería</v>
          </cell>
        </row>
        <row r="2371">
          <cell r="G2371" t="str">
            <v>Minería</v>
          </cell>
        </row>
        <row r="2372">
          <cell r="G2372" t="str">
            <v>Fundición</v>
          </cell>
        </row>
        <row r="2373">
          <cell r="G2373" t="str">
            <v>Minería</v>
          </cell>
        </row>
        <row r="2374">
          <cell r="G2374" t="str">
            <v>Cementos</v>
          </cell>
        </row>
        <row r="2375">
          <cell r="G2375" t="str">
            <v>Agroindustria</v>
          </cell>
        </row>
        <row r="2376">
          <cell r="G2376" t="str">
            <v>Agroindustria</v>
          </cell>
        </row>
        <row r="2377">
          <cell r="G2377" t="str">
            <v>Agroindustria</v>
          </cell>
        </row>
        <row r="2378">
          <cell r="G2378" t="str">
            <v>Otros</v>
          </cell>
        </row>
        <row r="2379">
          <cell r="G2379" t="str">
            <v>Agroindustria</v>
          </cell>
        </row>
        <row r="2380">
          <cell r="G2380" t="str">
            <v>Agroindustria</v>
          </cell>
        </row>
        <row r="2381">
          <cell r="G2381" t="str">
            <v>Agroindustria</v>
          </cell>
        </row>
        <row r="2382">
          <cell r="G2382" t="str">
            <v>Bebidas</v>
          </cell>
        </row>
        <row r="2383">
          <cell r="G2383" t="str">
            <v>Bebidas</v>
          </cell>
        </row>
        <row r="2384">
          <cell r="G2384" t="str">
            <v>Agroindustria</v>
          </cell>
        </row>
        <row r="2385">
          <cell r="G2385" t="str">
            <v>Agroindustria</v>
          </cell>
        </row>
        <row r="2386">
          <cell r="G2386" t="str">
            <v>Agroindustria</v>
          </cell>
        </row>
        <row r="2387">
          <cell r="G2387" t="str">
            <v>Agroindustria</v>
          </cell>
        </row>
        <row r="2388">
          <cell r="G2388" t="str">
            <v>Minería</v>
          </cell>
        </row>
        <row r="2389">
          <cell r="G2389" t="str">
            <v>Pesquería</v>
          </cell>
        </row>
        <row r="2390">
          <cell r="G2390" t="str">
            <v>Industria Metalúrgica</v>
          </cell>
        </row>
        <row r="2391">
          <cell r="G2391" t="str">
            <v>Minería</v>
          </cell>
        </row>
        <row r="2392">
          <cell r="G2392" t="str">
            <v>Minería</v>
          </cell>
        </row>
        <row r="2393">
          <cell r="G2393" t="str">
            <v>Industria Metalúrgica</v>
          </cell>
        </row>
        <row r="2394">
          <cell r="G2394" t="str">
            <v>Químicos</v>
          </cell>
        </row>
        <row r="2395">
          <cell r="G2395" t="str">
            <v>Minería</v>
          </cell>
        </row>
        <row r="2396">
          <cell r="G2396" t="str">
            <v>Minería</v>
          </cell>
        </row>
        <row r="2397">
          <cell r="G2397" t="str">
            <v>Minería</v>
          </cell>
        </row>
        <row r="2398">
          <cell r="G2398" t="str">
            <v>Cementos</v>
          </cell>
        </row>
        <row r="2399">
          <cell r="G2399" t="str">
            <v>Saneamiento</v>
          </cell>
        </row>
        <row r="2400">
          <cell r="G2400" t="str">
            <v>Bebidas</v>
          </cell>
        </row>
        <row r="2401">
          <cell r="G2401" t="str">
            <v>Minería</v>
          </cell>
        </row>
        <row r="2402">
          <cell r="G2402" t="str">
            <v>Minería</v>
          </cell>
        </row>
        <row r="2403">
          <cell r="G2403" t="str">
            <v>Pesquería</v>
          </cell>
        </row>
        <row r="2404">
          <cell r="G2404" t="str">
            <v>Minería</v>
          </cell>
        </row>
        <row r="2405">
          <cell r="G2405" t="str">
            <v>Pesquería</v>
          </cell>
        </row>
        <row r="2406">
          <cell r="G2406" t="str">
            <v>Agroindustria</v>
          </cell>
        </row>
        <row r="2407">
          <cell r="G2407" t="str">
            <v>Pesquería</v>
          </cell>
        </row>
        <row r="2408">
          <cell r="G2408" t="str">
            <v>Pesquería</v>
          </cell>
        </row>
        <row r="2409">
          <cell r="G2409" t="str">
            <v>Papel</v>
          </cell>
        </row>
        <row r="2410">
          <cell r="G2410" t="str">
            <v>Pesquería</v>
          </cell>
        </row>
        <row r="2411">
          <cell r="G2411" t="str">
            <v>Vidrios, Cauchos y Plásticos</v>
          </cell>
        </row>
        <row r="2412">
          <cell r="G2412" t="str">
            <v>Textiles</v>
          </cell>
        </row>
        <row r="2413">
          <cell r="G2413" t="str">
            <v>Pesquería</v>
          </cell>
        </row>
        <row r="2414">
          <cell r="G2414" t="str">
            <v>Minería</v>
          </cell>
        </row>
        <row r="2415">
          <cell r="G2415" t="str">
            <v>Bebidas</v>
          </cell>
        </row>
        <row r="2416">
          <cell r="G2416" t="str">
            <v>Bancos y financieras</v>
          </cell>
        </row>
        <row r="2417">
          <cell r="G2417" t="str">
            <v>Vidrios, Cauchos y Plásticos</v>
          </cell>
        </row>
        <row r="2418">
          <cell r="G2418" t="str">
            <v>Otros</v>
          </cell>
        </row>
        <row r="2419">
          <cell r="G2419" t="str">
            <v>Químicos</v>
          </cell>
        </row>
        <row r="2420">
          <cell r="G2420" t="str">
            <v>Minería</v>
          </cell>
        </row>
        <row r="2421">
          <cell r="G2421" t="str">
            <v>Otros</v>
          </cell>
        </row>
        <row r="2422">
          <cell r="G2422" t="str">
            <v>Minería</v>
          </cell>
        </row>
        <row r="2423">
          <cell r="G2423" t="str">
            <v>Minería</v>
          </cell>
        </row>
        <row r="2424">
          <cell r="G2424" t="str">
            <v>Minería</v>
          </cell>
        </row>
        <row r="2425">
          <cell r="G2425" t="str">
            <v>Químicos</v>
          </cell>
        </row>
        <row r="2426">
          <cell r="G2426" t="str">
            <v>Transporte</v>
          </cell>
        </row>
        <row r="2427">
          <cell r="G2427" t="str">
            <v>Bancos y financieras</v>
          </cell>
        </row>
        <row r="2428">
          <cell r="G2428" t="str">
            <v>Bancos y Financieras</v>
          </cell>
        </row>
        <row r="2429">
          <cell r="G2429" t="str">
            <v>Cerámicos</v>
          </cell>
        </row>
        <row r="2430">
          <cell r="G2430" t="str">
            <v>Otros</v>
          </cell>
        </row>
        <row r="2431">
          <cell r="G2431" t="str">
            <v>Industria Metalúrgica</v>
          </cell>
        </row>
        <row r="2432">
          <cell r="G2432" t="str">
            <v>Otros</v>
          </cell>
        </row>
        <row r="2433">
          <cell r="G2433" t="str">
            <v>Textiles</v>
          </cell>
        </row>
        <row r="2434">
          <cell r="G2434" t="str">
            <v>Industria Metalúrgica</v>
          </cell>
        </row>
        <row r="2435">
          <cell r="G2435" t="str">
            <v>Alimentos</v>
          </cell>
        </row>
        <row r="2436">
          <cell r="G2436" t="str">
            <v>Industria Metalúrgica</v>
          </cell>
        </row>
        <row r="2437">
          <cell r="G2437" t="str">
            <v>Salud</v>
          </cell>
        </row>
        <row r="2438">
          <cell r="G2438" t="str">
            <v>Papel</v>
          </cell>
        </row>
        <row r="2439">
          <cell r="G2439" t="str">
            <v>Bebidas</v>
          </cell>
        </row>
        <row r="2440">
          <cell r="G2440" t="str">
            <v>Vidrios, Cauchos y Plásticos</v>
          </cell>
        </row>
        <row r="2441">
          <cell r="G2441" t="str">
            <v>Papel</v>
          </cell>
        </row>
        <row r="2442">
          <cell r="G2442" t="str">
            <v>Textiles</v>
          </cell>
        </row>
        <row r="2443">
          <cell r="G2443" t="str">
            <v>Bebidas</v>
          </cell>
        </row>
        <row r="2444">
          <cell r="G2444" t="str">
            <v>Saneamiento</v>
          </cell>
        </row>
        <row r="2445">
          <cell r="G2445" t="str">
            <v>Comercio</v>
          </cell>
        </row>
        <row r="2446">
          <cell r="G2446" t="str">
            <v>Vidrios, Cauchos y Plásticos</v>
          </cell>
        </row>
        <row r="2447">
          <cell r="G2447" t="str">
            <v>Vidrios, Cauchos y Plásticos</v>
          </cell>
        </row>
        <row r="2448">
          <cell r="G2448" t="str">
            <v>Saneamiento</v>
          </cell>
        </row>
        <row r="2449">
          <cell r="G2449" t="str">
            <v>Saneamiento</v>
          </cell>
        </row>
        <row r="2450">
          <cell r="G2450" t="str">
            <v>Alimentos</v>
          </cell>
        </row>
        <row r="2451">
          <cell r="G2451" t="str">
            <v>Otros</v>
          </cell>
        </row>
        <row r="2452">
          <cell r="G2452" t="str">
            <v>Bebidas</v>
          </cell>
        </row>
        <row r="2453">
          <cell r="G2453" t="str">
            <v>Otros</v>
          </cell>
        </row>
        <row r="2454">
          <cell r="G2454" t="str">
            <v>Bebidas</v>
          </cell>
        </row>
        <row r="2455">
          <cell r="G2455" t="str">
            <v>Industria Metalúrgica</v>
          </cell>
        </row>
        <row r="2456">
          <cell r="G2456" t="str">
            <v>Alimentos</v>
          </cell>
        </row>
        <row r="2457">
          <cell r="G2457" t="str">
            <v>Textiles</v>
          </cell>
        </row>
        <row r="2458">
          <cell r="G2458" t="str">
            <v>Bebidas</v>
          </cell>
        </row>
        <row r="2459">
          <cell r="G2459" t="str">
            <v>Transporte</v>
          </cell>
        </row>
        <row r="2460">
          <cell r="G2460" t="str">
            <v>Textiles</v>
          </cell>
        </row>
        <row r="2461">
          <cell r="G2461" t="str">
            <v>Minería</v>
          </cell>
        </row>
        <row r="2462">
          <cell r="G2462" t="str">
            <v>Textiles</v>
          </cell>
        </row>
        <row r="2463">
          <cell r="G2463" t="str">
            <v>Minería</v>
          </cell>
        </row>
        <row r="2464">
          <cell r="G2464" t="str">
            <v>Textiles</v>
          </cell>
        </row>
        <row r="2465">
          <cell r="G2465" t="str">
            <v>Alimentos</v>
          </cell>
        </row>
        <row r="2466">
          <cell r="G2466" t="str">
            <v>Minería</v>
          </cell>
        </row>
        <row r="2467">
          <cell r="G2467" t="str">
            <v>Alimentos</v>
          </cell>
        </row>
        <row r="2468">
          <cell r="G2468" t="str">
            <v>Alimentos</v>
          </cell>
        </row>
        <row r="2469">
          <cell r="G2469" t="str">
            <v>Minería</v>
          </cell>
        </row>
        <row r="2470">
          <cell r="G2470" t="str">
            <v>Minería</v>
          </cell>
        </row>
        <row r="2471">
          <cell r="G2471" t="str">
            <v>Minería</v>
          </cell>
        </row>
        <row r="2472">
          <cell r="G2472" t="str">
            <v>Minería</v>
          </cell>
        </row>
        <row r="2473">
          <cell r="G2473" t="str">
            <v>Minería</v>
          </cell>
        </row>
        <row r="2474">
          <cell r="G2474" t="str">
            <v>Minería</v>
          </cell>
        </row>
        <row r="2475">
          <cell r="G2475" t="str">
            <v>Minería</v>
          </cell>
        </row>
        <row r="2476">
          <cell r="G2476" t="str">
            <v>Minería</v>
          </cell>
        </row>
        <row r="2477">
          <cell r="G2477" t="str">
            <v>Cementos</v>
          </cell>
        </row>
        <row r="2478">
          <cell r="G2478" t="str">
            <v>Minería</v>
          </cell>
        </row>
        <row r="2479">
          <cell r="G2479" t="str">
            <v>Minería</v>
          </cell>
        </row>
        <row r="2480">
          <cell r="G2480" t="str">
            <v>Minería</v>
          </cell>
        </row>
        <row r="2481">
          <cell r="G2481" t="str">
            <v>Papel</v>
          </cell>
        </row>
        <row r="2482">
          <cell r="G2482" t="str">
            <v>Minería</v>
          </cell>
        </row>
        <row r="2483">
          <cell r="G2483" t="str">
            <v>Minería</v>
          </cell>
        </row>
        <row r="2484">
          <cell r="G2484" t="str">
            <v>Textiles</v>
          </cell>
        </row>
        <row r="2485">
          <cell r="G2485" t="str">
            <v>Textiles</v>
          </cell>
        </row>
        <row r="2486">
          <cell r="G2486" t="str">
            <v>Cementos</v>
          </cell>
        </row>
        <row r="2487">
          <cell r="G2487" t="str">
            <v>Agroindustria</v>
          </cell>
        </row>
        <row r="2488">
          <cell r="G2488" t="str">
            <v>Textiles</v>
          </cell>
        </row>
        <row r="2489">
          <cell r="G2489" t="str">
            <v>Otros</v>
          </cell>
        </row>
        <row r="2490">
          <cell r="G2490" t="str">
            <v>Fundición</v>
          </cell>
        </row>
        <row r="2491">
          <cell r="G2491" t="str">
            <v>Otros</v>
          </cell>
        </row>
        <row r="2492">
          <cell r="G2492" t="str">
            <v>Fundición</v>
          </cell>
        </row>
        <row r="2493">
          <cell r="G2493" t="str">
            <v>Minería</v>
          </cell>
        </row>
        <row r="2494">
          <cell r="G2494" t="str">
            <v>Minería</v>
          </cell>
        </row>
        <row r="2495">
          <cell r="G2495" t="str">
            <v>Minería</v>
          </cell>
        </row>
        <row r="2496">
          <cell r="G2496" t="str">
            <v>Fundición</v>
          </cell>
        </row>
        <row r="2497">
          <cell r="G2497" t="str">
            <v>Fundición</v>
          </cell>
        </row>
        <row r="2498">
          <cell r="G2498" t="str">
            <v>Fundición</v>
          </cell>
        </row>
        <row r="2499">
          <cell r="G2499" t="str">
            <v>Minería</v>
          </cell>
        </row>
        <row r="2500">
          <cell r="G2500" t="str">
            <v>Químicos</v>
          </cell>
        </row>
        <row r="2501">
          <cell r="G2501" t="str">
            <v>Agroindustria</v>
          </cell>
        </row>
        <row r="2502">
          <cell r="G2502" t="str">
            <v>Alimentos</v>
          </cell>
        </row>
        <row r="2503">
          <cell r="G2503" t="str">
            <v>Alimentos</v>
          </cell>
        </row>
        <row r="2504">
          <cell r="G2504" t="str">
            <v>Pesquería</v>
          </cell>
        </row>
        <row r="2505">
          <cell r="G2505" t="str">
            <v>Bancos y financieras</v>
          </cell>
        </row>
        <row r="2506">
          <cell r="G2506" t="str">
            <v>Cables</v>
          </cell>
        </row>
        <row r="2507">
          <cell r="G2507" t="str">
            <v>Cerámicos</v>
          </cell>
        </row>
        <row r="2508">
          <cell r="G2508" t="str">
            <v>Cerámicos</v>
          </cell>
        </row>
        <row r="2509">
          <cell r="G2509" t="str">
            <v>Cerámicos</v>
          </cell>
        </row>
        <row r="2510">
          <cell r="G2510" t="str">
            <v>Textiles</v>
          </cell>
        </row>
        <row r="2511">
          <cell r="G2511" t="str">
            <v>Textiles</v>
          </cell>
        </row>
        <row r="2512">
          <cell r="G2512" t="str">
            <v>Minería</v>
          </cell>
        </row>
        <row r="2513">
          <cell r="G2513" t="str">
            <v>Cerámicos</v>
          </cell>
        </row>
        <row r="2514">
          <cell r="G2514" t="str">
            <v>Alimentos</v>
          </cell>
        </row>
        <row r="2515">
          <cell r="G2515" t="str">
            <v>Vidrios, Cauchos y Plásticos</v>
          </cell>
        </row>
        <row r="2516">
          <cell r="G2516" t="str">
            <v>Minería</v>
          </cell>
        </row>
        <row r="2517">
          <cell r="G2517" t="str">
            <v>Saneamiento</v>
          </cell>
        </row>
        <row r="2518">
          <cell r="G2518" t="str">
            <v>Industria Metalúrgica</v>
          </cell>
        </row>
        <row r="2519">
          <cell r="G2519" t="str">
            <v>Transporte</v>
          </cell>
        </row>
        <row r="2520">
          <cell r="G2520" t="str">
            <v>Pesquería</v>
          </cell>
        </row>
        <row r="2521">
          <cell r="G2521" t="str">
            <v>Cementos</v>
          </cell>
        </row>
        <row r="2522">
          <cell r="G2522" t="str">
            <v>Textiles</v>
          </cell>
        </row>
        <row r="2523">
          <cell r="G2523" t="str">
            <v>Alimentos</v>
          </cell>
        </row>
        <row r="2524">
          <cell r="G2524" t="str">
            <v>Textiles</v>
          </cell>
        </row>
        <row r="2525">
          <cell r="G2525" t="str">
            <v>Textiles</v>
          </cell>
        </row>
        <row r="2526">
          <cell r="G2526" t="str">
            <v>Textiles</v>
          </cell>
        </row>
        <row r="2527">
          <cell r="G2527" t="str">
            <v>Fundición</v>
          </cell>
        </row>
        <row r="2528">
          <cell r="G2528" t="str">
            <v>Fundición</v>
          </cell>
        </row>
        <row r="2529">
          <cell r="G2529" t="str">
            <v>Papel</v>
          </cell>
        </row>
        <row r="2530">
          <cell r="G2530" t="str">
            <v>Papel</v>
          </cell>
        </row>
        <row r="2531">
          <cell r="G2531" t="str">
            <v>Textiles</v>
          </cell>
        </row>
        <row r="2532">
          <cell r="G2532" t="str">
            <v>Vidrios, Cauchos y Plásticos</v>
          </cell>
        </row>
        <row r="2533">
          <cell r="G2533" t="str">
            <v>Cables</v>
          </cell>
        </row>
        <row r="2534">
          <cell r="G2534" t="str">
            <v>Industria Metalúrgica</v>
          </cell>
        </row>
        <row r="2535">
          <cell r="G2535" t="str">
            <v>Papel</v>
          </cell>
        </row>
        <row r="2536">
          <cell r="G2536" t="str">
            <v>Textiles</v>
          </cell>
        </row>
        <row r="2537">
          <cell r="G2537" t="str">
            <v>Otros</v>
          </cell>
        </row>
        <row r="2538">
          <cell r="G2538" t="str">
            <v>Otros</v>
          </cell>
        </row>
        <row r="2539">
          <cell r="G2539" t="str">
            <v>Textiles</v>
          </cell>
        </row>
        <row r="2540">
          <cell r="G2540" t="str">
            <v>Industria Metalúrgica</v>
          </cell>
        </row>
        <row r="2541">
          <cell r="G2541" t="str">
            <v>Industria Metalúrgica</v>
          </cell>
        </row>
        <row r="2542">
          <cell r="G2542" t="str">
            <v>Alimentos</v>
          </cell>
        </row>
        <row r="2543">
          <cell r="G2543" t="str">
            <v>Alimentos</v>
          </cell>
        </row>
        <row r="2544">
          <cell r="G2544" t="str">
            <v>Alimentos</v>
          </cell>
        </row>
        <row r="2545">
          <cell r="G2545" t="str">
            <v>Alimentos</v>
          </cell>
        </row>
        <row r="2546">
          <cell r="G2546" t="str">
            <v>Textiles</v>
          </cell>
        </row>
        <row r="2547">
          <cell r="G2547" t="str">
            <v>Pesquería</v>
          </cell>
        </row>
        <row r="2548">
          <cell r="G2548" t="str">
            <v>Pesquería</v>
          </cell>
        </row>
        <row r="2549">
          <cell r="G2549" t="str">
            <v>Textiles</v>
          </cell>
        </row>
        <row r="2550">
          <cell r="G2550" t="str">
            <v>Industria Metalúrgica</v>
          </cell>
        </row>
        <row r="2551">
          <cell r="G2551" t="str">
            <v>Químicos</v>
          </cell>
        </row>
        <row r="2552">
          <cell r="G2552" t="str">
            <v>Hidrocarburos</v>
          </cell>
        </row>
        <row r="2553">
          <cell r="G2553" t="str">
            <v>Comercio</v>
          </cell>
        </row>
        <row r="2554">
          <cell r="G2554" t="str">
            <v>Textiles</v>
          </cell>
        </row>
        <row r="2555">
          <cell r="G2555" t="str">
            <v>Textiles</v>
          </cell>
        </row>
        <row r="2556">
          <cell r="G2556" t="str">
            <v>Otros</v>
          </cell>
        </row>
        <row r="2557">
          <cell r="G2557" t="str">
            <v>Textiles</v>
          </cell>
        </row>
        <row r="2558">
          <cell r="G2558" t="str">
            <v>Industria Metalúrgica</v>
          </cell>
        </row>
        <row r="2559">
          <cell r="G2559" t="str">
            <v>Pesquería</v>
          </cell>
        </row>
        <row r="2560">
          <cell r="G2560" t="str">
            <v>Químicos</v>
          </cell>
        </row>
        <row r="2561">
          <cell r="G2561" t="str">
            <v>Textiles</v>
          </cell>
        </row>
        <row r="2562">
          <cell r="G2562" t="str">
            <v>Vidrios, Cauchos y Plásticos</v>
          </cell>
        </row>
        <row r="2563">
          <cell r="G2563" t="str">
            <v>Pesquería</v>
          </cell>
        </row>
        <row r="2564">
          <cell r="G2564" t="str">
            <v>Bebidas</v>
          </cell>
        </row>
        <row r="2565">
          <cell r="G2565" t="str">
            <v>Bebidas</v>
          </cell>
        </row>
        <row r="2566">
          <cell r="G2566" t="str">
            <v>Pesquería</v>
          </cell>
        </row>
        <row r="2567">
          <cell r="G2567" t="str">
            <v>Cerámicos</v>
          </cell>
        </row>
        <row r="2568">
          <cell r="G2568" t="str">
            <v>Alimentos</v>
          </cell>
        </row>
        <row r="2569">
          <cell r="G2569" t="str">
            <v>Químicos</v>
          </cell>
        </row>
        <row r="2570">
          <cell r="G2570" t="str">
            <v>Textiles</v>
          </cell>
        </row>
        <row r="2571">
          <cell r="G2571" t="str">
            <v>Textiles</v>
          </cell>
        </row>
        <row r="2572">
          <cell r="G2572" t="str">
            <v>Saneamiento</v>
          </cell>
        </row>
        <row r="2573">
          <cell r="G2573" t="str">
            <v>Alimentos</v>
          </cell>
        </row>
        <row r="2574">
          <cell r="G2574" t="str">
            <v>Papel</v>
          </cell>
        </row>
        <row r="2575">
          <cell r="G2575" t="str">
            <v>Pesquería</v>
          </cell>
        </row>
        <row r="2576">
          <cell r="G2576" t="str">
            <v>Transporte</v>
          </cell>
        </row>
        <row r="2577">
          <cell r="G2577" t="str">
            <v>Pesquería</v>
          </cell>
        </row>
        <row r="2578">
          <cell r="G2578" t="str">
            <v>Pesquería</v>
          </cell>
        </row>
        <row r="2579">
          <cell r="G2579" t="str">
            <v>Bebidas</v>
          </cell>
        </row>
        <row r="2580">
          <cell r="G2580" t="str">
            <v>Pesquería</v>
          </cell>
        </row>
        <row r="2581">
          <cell r="G2581" t="str">
            <v>Pesquería</v>
          </cell>
        </row>
        <row r="2582">
          <cell r="G2582" t="str">
            <v>Hidrocarburos</v>
          </cell>
        </row>
        <row r="2583">
          <cell r="G2583" t="str">
            <v>Hidrocarburos</v>
          </cell>
        </row>
        <row r="2584">
          <cell r="G2584" t="str">
            <v>Cementos</v>
          </cell>
        </row>
        <row r="2585">
          <cell r="G2585" t="str">
            <v>Fundición</v>
          </cell>
        </row>
        <row r="2586">
          <cell r="G2586" t="str">
            <v>Químicos</v>
          </cell>
        </row>
        <row r="2587">
          <cell r="G2587" t="str">
            <v>Minería</v>
          </cell>
        </row>
        <row r="2588">
          <cell r="G2588" t="str">
            <v>Minería</v>
          </cell>
        </row>
        <row r="2589">
          <cell r="G2589" t="str">
            <v>Minería</v>
          </cell>
        </row>
        <row r="2590">
          <cell r="G2590" t="str">
            <v>Minería</v>
          </cell>
        </row>
        <row r="2591">
          <cell r="G2591" t="str">
            <v>Cementos</v>
          </cell>
        </row>
        <row r="2592">
          <cell r="G2592" t="str">
            <v>Textiles</v>
          </cell>
        </row>
        <row r="2593">
          <cell r="G2593" t="str">
            <v>Textiles</v>
          </cell>
        </row>
        <row r="2594">
          <cell r="G2594" t="str">
            <v>Textiles</v>
          </cell>
        </row>
        <row r="2595">
          <cell r="G2595" t="str">
            <v>Papel</v>
          </cell>
        </row>
        <row r="2596">
          <cell r="G2596" t="str">
            <v>Papel</v>
          </cell>
        </row>
        <row r="2597">
          <cell r="G2597" t="str">
            <v>Minería</v>
          </cell>
        </row>
        <row r="2598">
          <cell r="G2598" t="str">
            <v>Minería</v>
          </cell>
        </row>
        <row r="2599">
          <cell r="G2599" t="str">
            <v>Minería</v>
          </cell>
        </row>
        <row r="2600">
          <cell r="G2600" t="str">
            <v>Textiles</v>
          </cell>
        </row>
        <row r="2601">
          <cell r="G2601" t="str">
            <v>Minería</v>
          </cell>
        </row>
        <row r="2602">
          <cell r="G2602" t="str">
            <v>Minería</v>
          </cell>
        </row>
        <row r="2603">
          <cell r="G2603" t="str">
            <v>Fundición</v>
          </cell>
        </row>
        <row r="2604">
          <cell r="G2604" t="str">
            <v>Minería</v>
          </cell>
        </row>
        <row r="2605">
          <cell r="G2605" t="str">
            <v>Minería</v>
          </cell>
        </row>
        <row r="2606">
          <cell r="G2606" t="str">
            <v>Minería</v>
          </cell>
        </row>
        <row r="2607">
          <cell r="G2607" t="str">
            <v>Fundición</v>
          </cell>
        </row>
        <row r="2608">
          <cell r="G2608" t="str">
            <v>Minería</v>
          </cell>
        </row>
        <row r="2609">
          <cell r="G2609" t="str">
            <v>Cementos</v>
          </cell>
        </row>
        <row r="2610">
          <cell r="G2610" t="str">
            <v>Agroindustria</v>
          </cell>
        </row>
        <row r="2611">
          <cell r="G2611" t="str">
            <v>Agroindustria</v>
          </cell>
        </row>
        <row r="2612">
          <cell r="G2612" t="str">
            <v>Agroindustria</v>
          </cell>
        </row>
        <row r="2613">
          <cell r="G2613" t="str">
            <v>Otros</v>
          </cell>
        </row>
        <row r="2614">
          <cell r="G2614" t="str">
            <v>Agroindustria</v>
          </cell>
        </row>
        <row r="2615">
          <cell r="G2615" t="str">
            <v>Agroindustria</v>
          </cell>
        </row>
        <row r="2616">
          <cell r="G2616" t="str">
            <v>Agroindustria</v>
          </cell>
        </row>
        <row r="2617">
          <cell r="G2617" t="str">
            <v>Bebidas</v>
          </cell>
        </row>
        <row r="2618">
          <cell r="G2618" t="str">
            <v>Bebidas</v>
          </cell>
        </row>
        <row r="2619">
          <cell r="G2619" t="str">
            <v>Agroindustria</v>
          </cell>
        </row>
        <row r="2620">
          <cell r="G2620" t="str">
            <v>Agroindustria</v>
          </cell>
        </row>
        <row r="2621">
          <cell r="G2621" t="str">
            <v>Agroindustria</v>
          </cell>
        </row>
        <row r="2622">
          <cell r="G2622" t="str">
            <v>Agroindustria</v>
          </cell>
        </row>
        <row r="2623">
          <cell r="G2623" t="str">
            <v>Minería</v>
          </cell>
        </row>
        <row r="2624">
          <cell r="G2624" t="str">
            <v>Pesquería</v>
          </cell>
        </row>
        <row r="2625">
          <cell r="G2625" t="str">
            <v>Transporte</v>
          </cell>
        </row>
        <row r="2626">
          <cell r="G2626" t="str">
            <v>Industria Metalúrgica</v>
          </cell>
        </row>
        <row r="2627">
          <cell r="G2627" t="str">
            <v>Minería</v>
          </cell>
        </row>
        <row r="2628">
          <cell r="G2628" t="str">
            <v>Minería</v>
          </cell>
        </row>
        <row r="2629">
          <cell r="G2629" t="str">
            <v>Industria Metalúrgica</v>
          </cell>
        </row>
        <row r="2630">
          <cell r="G2630" t="str">
            <v>Químicos</v>
          </cell>
        </row>
        <row r="2631">
          <cell r="G2631" t="str">
            <v>Minería</v>
          </cell>
        </row>
        <row r="2632">
          <cell r="G2632" t="str">
            <v>Minería</v>
          </cell>
        </row>
        <row r="2633">
          <cell r="G2633" t="str">
            <v>Minería</v>
          </cell>
        </row>
        <row r="2634">
          <cell r="G2634" t="str">
            <v>Cementos</v>
          </cell>
        </row>
        <row r="2635">
          <cell r="G2635" t="str">
            <v>Saneamiento</v>
          </cell>
        </row>
        <row r="2636">
          <cell r="G2636" t="str">
            <v>Bebidas</v>
          </cell>
        </row>
        <row r="2637">
          <cell r="G2637" t="str">
            <v>Minería</v>
          </cell>
        </row>
        <row r="2638">
          <cell r="G2638" t="str">
            <v>Minería</v>
          </cell>
        </row>
        <row r="2639">
          <cell r="G2639" t="str">
            <v>Pesquería</v>
          </cell>
        </row>
        <row r="2640">
          <cell r="G2640" t="str">
            <v>Minería</v>
          </cell>
        </row>
        <row r="2641">
          <cell r="G2641" t="str">
            <v>Pesquería</v>
          </cell>
        </row>
        <row r="2642">
          <cell r="G2642" t="str">
            <v>Agroindustria</v>
          </cell>
        </row>
        <row r="2643">
          <cell r="G2643" t="str">
            <v>Pesquería</v>
          </cell>
        </row>
        <row r="2644">
          <cell r="G2644" t="str">
            <v>Pesquería</v>
          </cell>
        </row>
        <row r="2645">
          <cell r="G2645" t="str">
            <v>Papel</v>
          </cell>
        </row>
        <row r="2646">
          <cell r="G2646" t="str">
            <v>Pesquería</v>
          </cell>
        </row>
        <row r="2647">
          <cell r="G2647" t="str">
            <v>Vidrios, Cauchos y Plásticos</v>
          </cell>
        </row>
        <row r="2648">
          <cell r="G2648" t="str">
            <v>Textiles</v>
          </cell>
        </row>
        <row r="2649">
          <cell r="G2649" t="str">
            <v>Pesquería</v>
          </cell>
        </row>
        <row r="2650">
          <cell r="G2650" t="str">
            <v>Minería</v>
          </cell>
        </row>
        <row r="2651">
          <cell r="G2651" t="str">
            <v>Bebidas</v>
          </cell>
        </row>
        <row r="2652">
          <cell r="G2652" t="str">
            <v>Bancos y financieras</v>
          </cell>
        </row>
        <row r="2653">
          <cell r="G2653" t="str">
            <v>Vidrios, Cauchos y Plásticos</v>
          </cell>
        </row>
        <row r="2654">
          <cell r="G2654" t="str">
            <v>Otros</v>
          </cell>
        </row>
        <row r="2655">
          <cell r="G2655" t="str">
            <v>Químicos</v>
          </cell>
        </row>
        <row r="2656">
          <cell r="G2656" t="str">
            <v>Minería</v>
          </cell>
        </row>
        <row r="2657">
          <cell r="G2657" t="str">
            <v>Otros</v>
          </cell>
        </row>
        <row r="2658">
          <cell r="G2658" t="str">
            <v>Minería</v>
          </cell>
        </row>
        <row r="2659">
          <cell r="G2659" t="str">
            <v>Minería</v>
          </cell>
        </row>
        <row r="2660">
          <cell r="G2660" t="str">
            <v>Minería</v>
          </cell>
        </row>
        <row r="2661">
          <cell r="G2661" t="str">
            <v>Químicos</v>
          </cell>
        </row>
        <row r="2662">
          <cell r="G2662" t="str">
            <v>Bancos y financieras</v>
          </cell>
        </row>
        <row r="2663">
          <cell r="G2663" t="str">
            <v>Bancos y Financieras</v>
          </cell>
        </row>
        <row r="2664">
          <cell r="G2664" t="str">
            <v>Cerámicos</v>
          </cell>
        </row>
        <row r="2665">
          <cell r="G2665" t="str">
            <v>Otros</v>
          </cell>
        </row>
        <row r="2666">
          <cell r="G2666" t="str">
            <v>Industria Metalúrgica</v>
          </cell>
        </row>
        <row r="2667">
          <cell r="G2667" t="str">
            <v>Otros</v>
          </cell>
        </row>
        <row r="2668">
          <cell r="G2668" t="str">
            <v>Textiles</v>
          </cell>
        </row>
        <row r="2669">
          <cell r="G2669" t="str">
            <v>Industria Metalúrgica</v>
          </cell>
        </row>
        <row r="2670">
          <cell r="G2670" t="str">
            <v>Alimentos</v>
          </cell>
        </row>
        <row r="2671">
          <cell r="G2671" t="str">
            <v>Industria Metalúrgica</v>
          </cell>
        </row>
        <row r="2672">
          <cell r="G2672" t="str">
            <v>Salud</v>
          </cell>
        </row>
        <row r="2673">
          <cell r="G2673" t="str">
            <v>Papel</v>
          </cell>
        </row>
        <row r="2674">
          <cell r="G2674" t="str">
            <v>Bebidas</v>
          </cell>
        </row>
        <row r="2675">
          <cell r="G2675" t="str">
            <v>Papel</v>
          </cell>
        </row>
        <row r="2676">
          <cell r="G2676" t="str">
            <v>Textiles</v>
          </cell>
        </row>
        <row r="2677">
          <cell r="G2677" t="str">
            <v>Bebidas</v>
          </cell>
        </row>
        <row r="2678">
          <cell r="G2678" t="str">
            <v>Saneamiento</v>
          </cell>
        </row>
        <row r="2679">
          <cell r="G2679" t="str">
            <v>Comercio</v>
          </cell>
        </row>
        <row r="2680">
          <cell r="G2680" t="str">
            <v>Vidrios, Cauchos y Plásticos</v>
          </cell>
        </row>
        <row r="2681">
          <cell r="G2681" t="str">
            <v>Vidrios, Cauchos y Plásticos</v>
          </cell>
        </row>
        <row r="2682">
          <cell r="G2682" t="str">
            <v>Saneamiento</v>
          </cell>
        </row>
        <row r="2683">
          <cell r="G2683" t="str">
            <v>Saneamiento</v>
          </cell>
        </row>
        <row r="2684">
          <cell r="G2684" t="str">
            <v>Alimentos</v>
          </cell>
        </row>
        <row r="2685">
          <cell r="G2685" t="str">
            <v>Otros</v>
          </cell>
        </row>
        <row r="2686">
          <cell r="G2686" t="str">
            <v>Bebidas</v>
          </cell>
        </row>
        <row r="2687">
          <cell r="G2687" t="str">
            <v>Comercio</v>
          </cell>
        </row>
        <row r="2688">
          <cell r="G2688" t="str">
            <v>Otros</v>
          </cell>
        </row>
        <row r="2689">
          <cell r="G2689" t="str">
            <v>Otros</v>
          </cell>
        </row>
        <row r="2690">
          <cell r="G2690" t="str">
            <v>Bebidas</v>
          </cell>
        </row>
        <row r="2691">
          <cell r="G2691" t="str">
            <v>Industria Metalúrgica</v>
          </cell>
        </row>
        <row r="2692">
          <cell r="G2692" t="str">
            <v>Alimentos</v>
          </cell>
        </row>
        <row r="2693">
          <cell r="G2693" t="str">
            <v>Textiles</v>
          </cell>
        </row>
        <row r="2694">
          <cell r="G2694" t="str">
            <v>Bebidas</v>
          </cell>
        </row>
        <row r="2695">
          <cell r="G2695" t="str">
            <v>Transporte</v>
          </cell>
        </row>
        <row r="2696">
          <cell r="G2696" t="str">
            <v>Textiles</v>
          </cell>
        </row>
        <row r="2697">
          <cell r="G2697" t="str">
            <v>Minería</v>
          </cell>
        </row>
        <row r="2698">
          <cell r="G2698" t="str">
            <v>Textiles</v>
          </cell>
        </row>
        <row r="2699">
          <cell r="G2699" t="str">
            <v>Minería</v>
          </cell>
        </row>
        <row r="2700">
          <cell r="G2700" t="str">
            <v>Textiles</v>
          </cell>
        </row>
        <row r="2701">
          <cell r="G2701" t="str">
            <v>Alimentos</v>
          </cell>
        </row>
        <row r="2702">
          <cell r="G2702" t="str">
            <v>Minería</v>
          </cell>
        </row>
        <row r="2703">
          <cell r="G2703" t="str">
            <v>Alimentos</v>
          </cell>
        </row>
        <row r="2704">
          <cell r="G2704" t="str">
            <v>Alimentos</v>
          </cell>
        </row>
        <row r="2705">
          <cell r="G2705" t="str">
            <v>Minería</v>
          </cell>
        </row>
        <row r="2706">
          <cell r="G2706" t="str">
            <v>Minería</v>
          </cell>
        </row>
        <row r="2707">
          <cell r="G2707" t="str">
            <v>Minería</v>
          </cell>
        </row>
        <row r="2708">
          <cell r="G2708" t="str">
            <v>Minería</v>
          </cell>
        </row>
        <row r="2709">
          <cell r="G2709" t="str">
            <v>Minería</v>
          </cell>
        </row>
        <row r="2710">
          <cell r="G2710" t="str">
            <v>Minería</v>
          </cell>
        </row>
        <row r="2711">
          <cell r="G2711" t="str">
            <v>Minería</v>
          </cell>
        </row>
        <row r="2712">
          <cell r="G2712" t="str">
            <v>Minería</v>
          </cell>
        </row>
        <row r="2713">
          <cell r="G2713" t="str">
            <v>Cementos</v>
          </cell>
        </row>
        <row r="2714">
          <cell r="G2714" t="str">
            <v>Minería</v>
          </cell>
        </row>
        <row r="2715">
          <cell r="G2715" t="str">
            <v>Minería</v>
          </cell>
        </row>
        <row r="2716">
          <cell r="G2716" t="str">
            <v>Minería</v>
          </cell>
        </row>
        <row r="2717">
          <cell r="G2717" t="str">
            <v>Papel</v>
          </cell>
        </row>
        <row r="2718">
          <cell r="G2718" t="str">
            <v>Minería</v>
          </cell>
        </row>
        <row r="2719">
          <cell r="G2719" t="str">
            <v>Minería</v>
          </cell>
        </row>
        <row r="2720">
          <cell r="G2720" t="str">
            <v>Textiles</v>
          </cell>
        </row>
        <row r="2721">
          <cell r="G2721" t="str">
            <v>Textiles</v>
          </cell>
        </row>
        <row r="2722">
          <cell r="G2722" t="str">
            <v>Textiles</v>
          </cell>
        </row>
        <row r="2723">
          <cell r="G2723" t="str">
            <v>Minería</v>
          </cell>
        </row>
        <row r="2724">
          <cell r="G2724" t="str">
            <v>Minería</v>
          </cell>
        </row>
        <row r="2725">
          <cell r="G2725" t="str">
            <v>Minería</v>
          </cell>
        </row>
        <row r="2726">
          <cell r="G2726" t="str">
            <v>Textiles</v>
          </cell>
        </row>
        <row r="2727">
          <cell r="G2727" t="str">
            <v>Textiles</v>
          </cell>
        </row>
        <row r="2728">
          <cell r="G2728" t="str">
            <v>Alimentos</v>
          </cell>
        </row>
        <row r="2729">
          <cell r="G2729" t="str">
            <v>Alimentos</v>
          </cell>
        </row>
        <row r="2730">
          <cell r="G2730" t="str">
            <v>Alimentos</v>
          </cell>
        </row>
        <row r="2731">
          <cell r="G2731" t="str">
            <v>Minería</v>
          </cell>
        </row>
        <row r="2732">
          <cell r="G2732" t="str">
            <v>Minería</v>
          </cell>
        </row>
        <row r="2733">
          <cell r="G2733" t="str">
            <v>Minería</v>
          </cell>
        </row>
        <row r="2734">
          <cell r="G2734" t="str">
            <v>Minería</v>
          </cell>
        </row>
        <row r="2735">
          <cell r="G2735" t="str">
            <v>Minería</v>
          </cell>
        </row>
        <row r="2736">
          <cell r="G2736" t="str">
            <v>Minería</v>
          </cell>
        </row>
        <row r="2737">
          <cell r="G2737" t="str">
            <v>Minería</v>
          </cell>
        </row>
        <row r="2738">
          <cell r="G2738" t="str">
            <v>Cementos</v>
          </cell>
        </row>
        <row r="2739">
          <cell r="G2739" t="str">
            <v>Minería</v>
          </cell>
        </row>
        <row r="2740">
          <cell r="G2740" t="str">
            <v>Minería</v>
          </cell>
        </row>
        <row r="2741">
          <cell r="G2741" t="str">
            <v>Minería</v>
          </cell>
        </row>
        <row r="2742">
          <cell r="G2742" t="str">
            <v>Papel</v>
          </cell>
        </row>
        <row r="2743">
          <cell r="G2743" t="str">
            <v>Minería</v>
          </cell>
        </row>
        <row r="2744">
          <cell r="G2744" t="str">
            <v>Minería</v>
          </cell>
        </row>
        <row r="2745">
          <cell r="G2745" t="str">
            <v>Textiles</v>
          </cell>
        </row>
        <row r="2746">
          <cell r="G2746" t="str">
            <v>Textiles</v>
          </cell>
        </row>
        <row r="2747">
          <cell r="G2747" t="str">
            <v>Cementos</v>
          </cell>
        </row>
        <row r="2748">
          <cell r="G2748" t="str">
            <v>Agroindustria</v>
          </cell>
        </row>
        <row r="2749">
          <cell r="G2749" t="str">
            <v>Textiles</v>
          </cell>
        </row>
        <row r="2750">
          <cell r="G2750" t="str">
            <v>Otros</v>
          </cell>
        </row>
        <row r="2751">
          <cell r="G2751" t="str">
            <v>Otros</v>
          </cell>
        </row>
        <row r="2752">
          <cell r="G2752" t="str">
            <v>Fundición</v>
          </cell>
        </row>
        <row r="2753">
          <cell r="G2753" t="str">
            <v>Minería</v>
          </cell>
        </row>
        <row r="2754">
          <cell r="G2754" t="str">
            <v>Minería</v>
          </cell>
        </row>
        <row r="2755">
          <cell r="G2755" t="str">
            <v>Minería</v>
          </cell>
        </row>
        <row r="2756">
          <cell r="G2756" t="str">
            <v>Fundición</v>
          </cell>
        </row>
        <row r="2757">
          <cell r="G2757" t="str">
            <v>Minería</v>
          </cell>
        </row>
        <row r="2758">
          <cell r="G2758" t="str">
            <v>Fundición</v>
          </cell>
        </row>
        <row r="2759">
          <cell r="G2759" t="str">
            <v>Fundición</v>
          </cell>
        </row>
        <row r="2760">
          <cell r="G2760" t="str">
            <v>Químicos</v>
          </cell>
        </row>
        <row r="2761">
          <cell r="G2761" t="str">
            <v>Vidrios, cauchos y plásticos</v>
          </cell>
        </row>
        <row r="2762">
          <cell r="G2762" t="str">
            <v>Textiles</v>
          </cell>
        </row>
        <row r="2763">
          <cell r="G2763" t="str">
            <v>Textiles</v>
          </cell>
        </row>
        <row r="2764">
          <cell r="G2764" t="str">
            <v>Textiles</v>
          </cell>
        </row>
        <row r="2765">
          <cell r="G2765" t="str">
            <v>Bebidas</v>
          </cell>
        </row>
        <row r="2766">
          <cell r="G2766" t="str">
            <v>Textiles</v>
          </cell>
        </row>
        <row r="2767">
          <cell r="G2767" t="str">
            <v>Alimentos</v>
          </cell>
        </row>
        <row r="2768">
          <cell r="G2768" t="str">
            <v>Vidrios, cauchos y plásticos</v>
          </cell>
        </row>
        <row r="2769">
          <cell r="G2769" t="str">
            <v>Otros</v>
          </cell>
        </row>
        <row r="2770">
          <cell r="G2770" t="str">
            <v>Alimentos</v>
          </cell>
        </row>
        <row r="2771">
          <cell r="G2771" t="str">
            <v>Fundición</v>
          </cell>
        </row>
        <row r="2772">
          <cell r="G2772" t="str">
            <v>Químicos</v>
          </cell>
        </row>
        <row r="2773">
          <cell r="G2773" t="str">
            <v>Alimentos</v>
          </cell>
        </row>
        <row r="2774">
          <cell r="G2774" t="str">
            <v>Textiles</v>
          </cell>
        </row>
        <row r="2775">
          <cell r="G2775" t="str">
            <v>Cables</v>
          </cell>
        </row>
        <row r="2776">
          <cell r="G2776" t="str">
            <v>Vidrios, cauchos y plásticos</v>
          </cell>
        </row>
        <row r="2777">
          <cell r="G2777" t="str">
            <v>Alimentos</v>
          </cell>
        </row>
        <row r="2778">
          <cell r="G2778" t="str">
            <v>Cerámicos</v>
          </cell>
        </row>
        <row r="2779">
          <cell r="G2779" t="str">
            <v>Pesquería</v>
          </cell>
        </row>
        <row r="2780">
          <cell r="G2780" t="str">
            <v>Alimentos</v>
          </cell>
        </row>
        <row r="2781">
          <cell r="G2781" t="str">
            <v>Vidrios, cauchos y plásticos</v>
          </cell>
        </row>
        <row r="2782">
          <cell r="G2782" t="str">
            <v>Alimentos</v>
          </cell>
        </row>
        <row r="2783">
          <cell r="G2783" t="str">
            <v>Cementos</v>
          </cell>
        </row>
        <row r="2784">
          <cell r="G2784" t="str">
            <v>Químicos</v>
          </cell>
        </row>
        <row r="2785">
          <cell r="G2785" t="str">
            <v>Industria Metalúrgica</v>
          </cell>
        </row>
        <row r="2786">
          <cell r="G2786" t="str">
            <v>Alimentos</v>
          </cell>
        </row>
        <row r="2787">
          <cell r="G2787" t="str">
            <v>Alimentos</v>
          </cell>
        </row>
        <row r="2788">
          <cell r="G2788" t="str">
            <v>Hidrocarburos</v>
          </cell>
        </row>
        <row r="2789">
          <cell r="G2789" t="str">
            <v>Textiles</v>
          </cell>
        </row>
        <row r="2790">
          <cell r="G2790" t="str">
            <v>Textiles</v>
          </cell>
        </row>
        <row r="2791">
          <cell r="G2791" t="str">
            <v>Químicos</v>
          </cell>
        </row>
        <row r="2792">
          <cell r="G2792" t="str">
            <v>Industria Metalúrgica</v>
          </cell>
        </row>
        <row r="2793">
          <cell r="G2793" t="str">
            <v>Otros</v>
          </cell>
        </row>
        <row r="2794">
          <cell r="G2794" t="str">
            <v>Cables</v>
          </cell>
        </row>
        <row r="2795">
          <cell r="G2795" t="str">
            <v>Alimentos</v>
          </cell>
        </row>
        <row r="2796">
          <cell r="G2796" t="str">
            <v>Bebidas</v>
          </cell>
        </row>
        <row r="2797">
          <cell r="G2797" t="str">
            <v>Transporte</v>
          </cell>
        </row>
        <row r="2798">
          <cell r="G2798" t="str">
            <v>Textiles</v>
          </cell>
        </row>
        <row r="2799">
          <cell r="G2799" t="str">
            <v>Papel</v>
          </cell>
        </row>
        <row r="2800">
          <cell r="G2800" t="str">
            <v>Textiles</v>
          </cell>
        </row>
        <row r="2801">
          <cell r="G2801" t="str">
            <v>Textiles</v>
          </cell>
        </row>
        <row r="2802">
          <cell r="G2802" t="str">
            <v>Bancos y Financieras</v>
          </cell>
        </row>
        <row r="2803">
          <cell r="G2803" t="str">
            <v>Industria Metalúrgica</v>
          </cell>
        </row>
        <row r="2804">
          <cell r="G2804" t="str">
            <v>Textiles</v>
          </cell>
        </row>
        <row r="2805">
          <cell r="G2805" t="str">
            <v>Comercio</v>
          </cell>
        </row>
        <row r="2806">
          <cell r="G2806" t="str">
            <v>Papel</v>
          </cell>
        </row>
        <row r="2807">
          <cell r="G2807" t="str">
            <v>Textiles</v>
          </cell>
        </row>
        <row r="2808">
          <cell r="G2808" t="str">
            <v>Minería</v>
          </cell>
        </row>
        <row r="2809">
          <cell r="G2809" t="str">
            <v>Textiles</v>
          </cell>
        </row>
        <row r="2810">
          <cell r="G2810" t="str">
            <v>Industria Metalúrgica</v>
          </cell>
        </row>
        <row r="2811">
          <cell r="G2811" t="str">
            <v>Otros</v>
          </cell>
        </row>
        <row r="2812">
          <cell r="G2812" t="str">
            <v>Cerámicos</v>
          </cell>
        </row>
        <row r="2813">
          <cell r="G2813" t="str">
            <v>Textiles</v>
          </cell>
        </row>
        <row r="2814">
          <cell r="G2814" t="str">
            <v>Cerámicos</v>
          </cell>
        </row>
        <row r="2815">
          <cell r="G2815" t="str">
            <v>Químicos</v>
          </cell>
        </row>
        <row r="2816">
          <cell r="G2816" t="str">
            <v>Fundición</v>
          </cell>
        </row>
        <row r="2817">
          <cell r="G2817" t="str">
            <v>Papel</v>
          </cell>
        </row>
        <row r="2818">
          <cell r="G2818" t="str">
            <v>Saneamiento</v>
          </cell>
        </row>
        <row r="2819">
          <cell r="G2819" t="str">
            <v>Textiles</v>
          </cell>
        </row>
        <row r="2820">
          <cell r="G2820" t="str">
            <v>Cerámicos</v>
          </cell>
        </row>
        <row r="2821">
          <cell r="G2821" t="str">
            <v>Cerámicos</v>
          </cell>
        </row>
        <row r="2822">
          <cell r="G2822" t="str">
            <v>Industria Metalúrgica</v>
          </cell>
        </row>
        <row r="2823">
          <cell r="G2823" t="str">
            <v>Pesquería</v>
          </cell>
        </row>
        <row r="2824">
          <cell r="G2824" t="str">
            <v>Pesquería</v>
          </cell>
        </row>
        <row r="2825">
          <cell r="G2825" t="str">
            <v>Minería</v>
          </cell>
        </row>
        <row r="2826">
          <cell r="G2826" t="str">
            <v>Pesquería</v>
          </cell>
        </row>
        <row r="2827">
          <cell r="G2827" t="str">
            <v>Pesquería</v>
          </cell>
        </row>
        <row r="2828">
          <cell r="G2828" t="str">
            <v>Agroindustria</v>
          </cell>
        </row>
        <row r="2829">
          <cell r="G2829" t="str">
            <v>Textiles</v>
          </cell>
        </row>
        <row r="2830">
          <cell r="G2830" t="str">
            <v>Saneamiento</v>
          </cell>
        </row>
        <row r="2831">
          <cell r="G2831" t="str">
            <v>Papel</v>
          </cell>
        </row>
        <row r="2832">
          <cell r="G2832" t="str">
            <v>Pesquería</v>
          </cell>
        </row>
        <row r="2833">
          <cell r="G2833" t="str">
            <v>Alimentos</v>
          </cell>
        </row>
        <row r="2834">
          <cell r="G2834" t="str">
            <v>Pesquería</v>
          </cell>
        </row>
        <row r="2835">
          <cell r="G2835" t="str">
            <v>Textiles</v>
          </cell>
        </row>
        <row r="2836">
          <cell r="G2836" t="str">
            <v>Pesquería</v>
          </cell>
        </row>
        <row r="2837">
          <cell r="G2837" t="str">
            <v>Pesquería</v>
          </cell>
        </row>
        <row r="2838">
          <cell r="G2838" t="str">
            <v>Pesquería</v>
          </cell>
        </row>
        <row r="2839">
          <cell r="G2839" t="str">
            <v>Transporte</v>
          </cell>
        </row>
        <row r="2840">
          <cell r="G2840" t="str">
            <v>Pesquería</v>
          </cell>
        </row>
        <row r="2841">
          <cell r="G2841" t="str">
            <v>Industria Metalúrgica</v>
          </cell>
        </row>
        <row r="2842">
          <cell r="G2842" t="str">
            <v>Hidrocarburos</v>
          </cell>
        </row>
        <row r="2843">
          <cell r="G2843" t="str">
            <v>Cementos</v>
          </cell>
        </row>
        <row r="2844">
          <cell r="G2844" t="str">
            <v>Fundición</v>
          </cell>
        </row>
        <row r="2845">
          <cell r="G2845" t="str">
            <v>Químicos</v>
          </cell>
        </row>
        <row r="2846">
          <cell r="G2846" t="str">
            <v>Minería</v>
          </cell>
        </row>
        <row r="2847">
          <cell r="G2847" t="str">
            <v>Minería</v>
          </cell>
        </row>
        <row r="2848">
          <cell r="G2848" t="str">
            <v>Minería</v>
          </cell>
        </row>
        <row r="2849">
          <cell r="G2849" t="str">
            <v>Textiles</v>
          </cell>
        </row>
        <row r="2850">
          <cell r="G2850" t="str">
            <v>Textiles</v>
          </cell>
        </row>
        <row r="2851">
          <cell r="G2851" t="str">
            <v>Textiles</v>
          </cell>
        </row>
        <row r="2852">
          <cell r="G2852" t="str">
            <v>Pesquería</v>
          </cell>
        </row>
        <row r="2853">
          <cell r="G2853" t="str">
            <v>Pesquería</v>
          </cell>
        </row>
        <row r="2854">
          <cell r="G2854" t="str">
            <v>Pesquería</v>
          </cell>
        </row>
        <row r="2855">
          <cell r="G2855" t="str">
            <v>Pesquería</v>
          </cell>
        </row>
        <row r="2856">
          <cell r="G2856" t="str">
            <v>Cementos</v>
          </cell>
        </row>
        <row r="2857">
          <cell r="G2857" t="str">
            <v>Minería</v>
          </cell>
        </row>
        <row r="2858">
          <cell r="G2858" t="str">
            <v>Papel</v>
          </cell>
        </row>
        <row r="2859">
          <cell r="G2859" t="str">
            <v>Papel</v>
          </cell>
        </row>
        <row r="2860">
          <cell r="G2860" t="str">
            <v>Minería</v>
          </cell>
        </row>
        <row r="2861">
          <cell r="G2861" t="str">
            <v>Textiles</v>
          </cell>
        </row>
        <row r="2862">
          <cell r="G2862" t="str">
            <v>Minería</v>
          </cell>
        </row>
        <row r="2863">
          <cell r="G2863" t="str">
            <v>Minería</v>
          </cell>
        </row>
        <row r="2864">
          <cell r="G2864" t="str">
            <v>Fundición</v>
          </cell>
        </row>
        <row r="2865">
          <cell r="G2865" t="str">
            <v>Minería</v>
          </cell>
        </row>
        <row r="2866">
          <cell r="G2866" t="str">
            <v>Minería</v>
          </cell>
        </row>
        <row r="2867">
          <cell r="G2867" t="str">
            <v>Minería</v>
          </cell>
        </row>
        <row r="2868">
          <cell r="G2868" t="str">
            <v>Minería</v>
          </cell>
        </row>
        <row r="2869">
          <cell r="G2869" t="str">
            <v>Fundición</v>
          </cell>
        </row>
        <row r="2870">
          <cell r="G2870" t="str">
            <v>Minería</v>
          </cell>
        </row>
        <row r="2871">
          <cell r="G2871" t="str">
            <v>Minería</v>
          </cell>
        </row>
        <row r="2872">
          <cell r="G2872" t="str">
            <v>Cementos</v>
          </cell>
        </row>
        <row r="2873">
          <cell r="G2873" t="str">
            <v>Agroindustria</v>
          </cell>
        </row>
        <row r="2874">
          <cell r="G2874" t="str">
            <v>Agroindustria</v>
          </cell>
        </row>
        <row r="2875">
          <cell r="G2875" t="str">
            <v>Agroindustria</v>
          </cell>
        </row>
        <row r="2876">
          <cell r="G2876" t="str">
            <v>Otros</v>
          </cell>
        </row>
        <row r="2877">
          <cell r="G2877" t="str">
            <v>Agroindustria</v>
          </cell>
        </row>
        <row r="2878">
          <cell r="G2878" t="str">
            <v>Agroindustria</v>
          </cell>
        </row>
        <row r="2879">
          <cell r="G2879" t="str">
            <v>Agroindustria</v>
          </cell>
        </row>
        <row r="2880">
          <cell r="G2880" t="str">
            <v>Bebidas</v>
          </cell>
        </row>
        <row r="2881">
          <cell r="G2881" t="str">
            <v>Bebidas</v>
          </cell>
        </row>
        <row r="2882">
          <cell r="G2882" t="str">
            <v>Agroindustria</v>
          </cell>
        </row>
        <row r="2883">
          <cell r="G2883" t="str">
            <v>Agroindustria</v>
          </cell>
        </row>
        <row r="2884">
          <cell r="G2884" t="str">
            <v>Minería</v>
          </cell>
        </row>
        <row r="2885">
          <cell r="G2885" t="str">
            <v>Pesquería</v>
          </cell>
        </row>
        <row r="2886">
          <cell r="G2886" t="str">
            <v>Industria Metalúrgica</v>
          </cell>
        </row>
        <row r="2887">
          <cell r="G2887" t="str">
            <v>Industria Metalúrgica</v>
          </cell>
        </row>
        <row r="2888">
          <cell r="G2888" t="str">
            <v>Químicos</v>
          </cell>
        </row>
        <row r="2889">
          <cell r="G2889" t="str">
            <v>Minería</v>
          </cell>
        </row>
        <row r="2890">
          <cell r="G2890" t="str">
            <v>Cementos</v>
          </cell>
        </row>
        <row r="2891">
          <cell r="G2891" t="str">
            <v>Bebidas</v>
          </cell>
        </row>
        <row r="2892">
          <cell r="G2892" t="str">
            <v>Saneamiento</v>
          </cell>
        </row>
        <row r="2893">
          <cell r="G2893" t="str">
            <v>Minería</v>
          </cell>
        </row>
        <row r="2894">
          <cell r="G2894" t="str">
            <v>Pesquería</v>
          </cell>
        </row>
        <row r="2895">
          <cell r="G2895" t="str">
            <v>Minería</v>
          </cell>
        </row>
        <row r="2896">
          <cell r="G2896" t="str">
            <v>Pesquería</v>
          </cell>
        </row>
        <row r="2897">
          <cell r="G2897" t="str">
            <v>Agroindustria</v>
          </cell>
        </row>
        <row r="2898">
          <cell r="G2898" t="str">
            <v>Pesquería</v>
          </cell>
        </row>
        <row r="2899">
          <cell r="G2899" t="str">
            <v>Pesquería</v>
          </cell>
        </row>
        <row r="2900">
          <cell r="G2900" t="str">
            <v>Papel</v>
          </cell>
        </row>
        <row r="2901">
          <cell r="G2901" t="str">
            <v>Pesquería</v>
          </cell>
        </row>
        <row r="2902">
          <cell r="G2902" t="str">
            <v>Vidrios, cauchos y plásticos</v>
          </cell>
        </row>
        <row r="2903">
          <cell r="G2903" t="str">
            <v>Textiles</v>
          </cell>
        </row>
        <row r="2904">
          <cell r="G2904" t="str">
            <v>Pesquería</v>
          </cell>
        </row>
        <row r="2905">
          <cell r="G2905" t="str">
            <v>Minería</v>
          </cell>
        </row>
        <row r="2906">
          <cell r="G2906" t="str">
            <v>Bebidas</v>
          </cell>
        </row>
        <row r="2907">
          <cell r="G2907" t="str">
            <v>Bancos y Financieras</v>
          </cell>
        </row>
        <row r="2908">
          <cell r="G2908" t="str">
            <v>Minería</v>
          </cell>
        </row>
        <row r="2909">
          <cell r="G2909" t="str">
            <v>Vidrios, cauchos y plásticos</v>
          </cell>
        </row>
        <row r="2910">
          <cell r="G2910" t="str">
            <v>Otros</v>
          </cell>
        </row>
        <row r="2911">
          <cell r="G2911" t="str">
            <v>Químicos</v>
          </cell>
        </row>
        <row r="2912">
          <cell r="G2912" t="str">
            <v>Minería</v>
          </cell>
        </row>
        <row r="2913">
          <cell r="G2913" t="str">
            <v>Textiles</v>
          </cell>
        </row>
        <row r="2914">
          <cell r="G2914" t="str">
            <v>Otros</v>
          </cell>
        </row>
        <row r="2915">
          <cell r="G2915" t="str">
            <v>Minería</v>
          </cell>
        </row>
        <row r="2916">
          <cell r="G2916" t="str">
            <v>Minería</v>
          </cell>
        </row>
        <row r="2917">
          <cell r="G2917" t="str">
            <v>Minería</v>
          </cell>
        </row>
        <row r="2918">
          <cell r="G2918" t="str">
            <v>Químicos</v>
          </cell>
        </row>
        <row r="2919">
          <cell r="G2919" t="str">
            <v>Textiles</v>
          </cell>
        </row>
        <row r="2920">
          <cell r="G2920" t="str">
            <v>Otros</v>
          </cell>
        </row>
        <row r="2921">
          <cell r="G2921" t="str">
            <v>Textiles</v>
          </cell>
        </row>
        <row r="2922">
          <cell r="G2922" t="str">
            <v>Salud</v>
          </cell>
        </row>
        <row r="2923">
          <cell r="G2923" t="str">
            <v>Vidrios, cauchos y plásticos</v>
          </cell>
        </row>
        <row r="2924">
          <cell r="G2924" t="str">
            <v>Comercio</v>
          </cell>
        </row>
        <row r="2925">
          <cell r="G2925" t="str">
            <v>Saneamiento</v>
          </cell>
        </row>
        <row r="2926">
          <cell r="G2926" t="str">
            <v>Vidrios, cauchos y plásticos</v>
          </cell>
        </row>
        <row r="2927">
          <cell r="G2927" t="str">
            <v>Alimentos</v>
          </cell>
        </row>
        <row r="2928">
          <cell r="G2928" t="str">
            <v>Alimentos</v>
          </cell>
        </row>
        <row r="2929">
          <cell r="G2929" t="str">
            <v>Industria Metalúrgica</v>
          </cell>
        </row>
        <row r="2930">
          <cell r="G2930" t="str">
            <v>Textiles</v>
          </cell>
        </row>
        <row r="2931">
          <cell r="G2931" t="str">
            <v>Alimentos</v>
          </cell>
        </row>
        <row r="2932">
          <cell r="G2932" t="str">
            <v>Papel</v>
          </cell>
        </row>
        <row r="2933">
          <cell r="G2933" t="str">
            <v>Vidrios, cauchos y plásticos</v>
          </cell>
        </row>
        <row r="2934">
          <cell r="G2934" t="str">
            <v>Papel</v>
          </cell>
        </row>
        <row r="2935">
          <cell r="G2935" t="str">
            <v>Textiles</v>
          </cell>
        </row>
        <row r="2936">
          <cell r="G2936" t="str">
            <v>Vidrios, cauchos y plásticos</v>
          </cell>
        </row>
        <row r="2937">
          <cell r="G2937" t="str">
            <v>Vidrios, cauchos y plásticos</v>
          </cell>
        </row>
        <row r="2938">
          <cell r="G2938" t="str">
            <v>Industria Metalúrgica</v>
          </cell>
        </row>
        <row r="2939">
          <cell r="G2939" t="str">
            <v>Minería</v>
          </cell>
        </row>
        <row r="2940">
          <cell r="G2940" t="str">
            <v>Industria Metalúrgica</v>
          </cell>
        </row>
        <row r="2941">
          <cell r="G2941" t="str">
            <v>Otros</v>
          </cell>
        </row>
        <row r="2942">
          <cell r="G2942" t="str">
            <v>Textiles</v>
          </cell>
        </row>
        <row r="2943">
          <cell r="G2943" t="str">
            <v>Bancos y Financieras</v>
          </cell>
        </row>
        <row r="2944">
          <cell r="G2944" t="str">
            <v>Bebidas</v>
          </cell>
        </row>
        <row r="2945">
          <cell r="G2945" t="str">
            <v>Otros</v>
          </cell>
        </row>
        <row r="2946">
          <cell r="G2946" t="str">
            <v>Alimentos</v>
          </cell>
        </row>
        <row r="2947">
          <cell r="G2947" t="str">
            <v>Bancos y Financieras</v>
          </cell>
        </row>
        <row r="2948">
          <cell r="G2948" t="str">
            <v>Textiles</v>
          </cell>
        </row>
        <row r="2949">
          <cell r="G2949" t="str">
            <v>Textiles</v>
          </cell>
        </row>
        <row r="2950">
          <cell r="G2950" t="str">
            <v>Bebidas</v>
          </cell>
        </row>
        <row r="2951">
          <cell r="G2951" t="str">
            <v>Otros</v>
          </cell>
        </row>
        <row r="2952">
          <cell r="G2952" t="str">
            <v>Bebidas</v>
          </cell>
        </row>
        <row r="2953">
          <cell r="G2953" t="str">
            <v>Comercio</v>
          </cell>
        </row>
        <row r="2954">
          <cell r="G2954" t="str">
            <v>Cerámicos</v>
          </cell>
        </row>
        <row r="2955">
          <cell r="G2955" t="str">
            <v>Saneamiento</v>
          </cell>
        </row>
        <row r="2956">
          <cell r="G2956" t="str">
            <v>Comercio</v>
          </cell>
        </row>
        <row r="2957">
          <cell r="G2957" t="str">
            <v>Otros</v>
          </cell>
        </row>
        <row r="2958">
          <cell r="G2958" t="str">
            <v>Otros</v>
          </cell>
        </row>
        <row r="2959">
          <cell r="G2959" t="str">
            <v>Vidrios, cauchos y plásticos</v>
          </cell>
        </row>
        <row r="2960">
          <cell r="G2960" t="str">
            <v>Saneamiento</v>
          </cell>
        </row>
        <row r="2961">
          <cell r="G2961" t="str">
            <v>Vidrios, cauchos y plásticos</v>
          </cell>
        </row>
        <row r="2962">
          <cell r="G2962" t="str">
            <v>Comercio</v>
          </cell>
        </row>
        <row r="2963">
          <cell r="G2963" t="str">
            <v>Industria Metalúrgica</v>
          </cell>
        </row>
        <row r="2964">
          <cell r="G2964" t="str">
            <v>Bebidas</v>
          </cell>
        </row>
        <row r="2965">
          <cell r="G2965" t="str">
            <v>Textiles</v>
          </cell>
        </row>
        <row r="2966">
          <cell r="G2966" t="str">
            <v>Transporte</v>
          </cell>
        </row>
        <row r="2967">
          <cell r="G2967" t="str">
            <v>Alimentos</v>
          </cell>
        </row>
        <row r="2968">
          <cell r="G2968" t="str">
            <v>Textiles</v>
          </cell>
        </row>
        <row r="2969">
          <cell r="G2969" t="str">
            <v>Minería</v>
          </cell>
        </row>
        <row r="2970">
          <cell r="G2970" t="str">
            <v>Minería</v>
          </cell>
        </row>
        <row r="2971">
          <cell r="G2971" t="str">
            <v>Minería</v>
          </cell>
        </row>
        <row r="2972">
          <cell r="G2972" t="str">
            <v>Textiles</v>
          </cell>
        </row>
        <row r="2973">
          <cell r="G2973" t="str">
            <v>Textiles</v>
          </cell>
        </row>
        <row r="2974">
          <cell r="G2974" t="str">
            <v>Alimentos</v>
          </cell>
        </row>
        <row r="2975">
          <cell r="G2975" t="str">
            <v>Alimentos</v>
          </cell>
        </row>
        <row r="2976">
          <cell r="G2976" t="str">
            <v>Alimentos</v>
          </cell>
        </row>
        <row r="2977">
          <cell r="G2977" t="str">
            <v>Minería</v>
          </cell>
        </row>
        <row r="2978">
          <cell r="G2978" t="str">
            <v>Minería</v>
          </cell>
        </row>
        <row r="2979">
          <cell r="G2979" t="str">
            <v>Minería</v>
          </cell>
        </row>
        <row r="2980">
          <cell r="G2980" t="str">
            <v>Minería</v>
          </cell>
        </row>
        <row r="2981">
          <cell r="G2981" t="str">
            <v>Minería</v>
          </cell>
        </row>
        <row r="2982">
          <cell r="G2982" t="str">
            <v>Minería</v>
          </cell>
        </row>
        <row r="2983">
          <cell r="G2983" t="str">
            <v>Minería</v>
          </cell>
        </row>
        <row r="2984">
          <cell r="G2984" t="str">
            <v>Cementos</v>
          </cell>
        </row>
        <row r="2985">
          <cell r="G2985" t="str">
            <v>Minería</v>
          </cell>
        </row>
        <row r="2986">
          <cell r="G2986" t="str">
            <v>Minería</v>
          </cell>
        </row>
        <row r="2987">
          <cell r="G2987" t="str">
            <v>Minería</v>
          </cell>
        </row>
        <row r="2988">
          <cell r="G2988" t="str">
            <v>Papel</v>
          </cell>
        </row>
        <row r="2989">
          <cell r="G2989" t="str">
            <v>Minería</v>
          </cell>
        </row>
        <row r="2990">
          <cell r="G2990" t="str">
            <v>Minería</v>
          </cell>
        </row>
        <row r="2991">
          <cell r="G2991" t="str">
            <v>Textiles</v>
          </cell>
        </row>
        <row r="2992">
          <cell r="G2992" t="str">
            <v>Textiles</v>
          </cell>
        </row>
        <row r="2993">
          <cell r="G2993" t="str">
            <v>Cementos</v>
          </cell>
        </row>
        <row r="2994">
          <cell r="G2994" t="str">
            <v>Agroindustria</v>
          </cell>
        </row>
        <row r="2995">
          <cell r="G2995" t="str">
            <v>Textiles</v>
          </cell>
        </row>
        <row r="2996">
          <cell r="G2996" t="str">
            <v>Otros</v>
          </cell>
        </row>
        <row r="2997">
          <cell r="G2997" t="str">
            <v>Fundición</v>
          </cell>
        </row>
        <row r="2998">
          <cell r="G2998" t="str">
            <v>Otros</v>
          </cell>
        </row>
        <row r="2999">
          <cell r="G2999" t="str">
            <v>Fundición</v>
          </cell>
        </row>
        <row r="3000">
          <cell r="G3000" t="str">
            <v>Minería</v>
          </cell>
        </row>
        <row r="3001">
          <cell r="G3001" t="str">
            <v>Minería</v>
          </cell>
        </row>
        <row r="3002">
          <cell r="G3002" t="str">
            <v>Minería</v>
          </cell>
        </row>
        <row r="3003">
          <cell r="G3003" t="str">
            <v>Fundición</v>
          </cell>
        </row>
        <row r="3004">
          <cell r="G3004" t="str">
            <v>Fundición</v>
          </cell>
        </row>
        <row r="3005">
          <cell r="G3005" t="str">
            <v>Fundición</v>
          </cell>
        </row>
        <row r="3006">
          <cell r="G3006" t="str">
            <v>Minería</v>
          </cell>
        </row>
        <row r="3007">
          <cell r="G3007" t="str">
            <v>Químicos</v>
          </cell>
        </row>
        <row r="3008">
          <cell r="G3008" t="str">
            <v>Agroindustria</v>
          </cell>
        </row>
        <row r="3009">
          <cell r="G3009" t="str">
            <v>Alimentos</v>
          </cell>
        </row>
        <row r="3010">
          <cell r="G3010" t="str">
            <v>Vidrios, cauchos y plásticos</v>
          </cell>
        </row>
        <row r="3011">
          <cell r="G3011" t="str">
            <v>Alimentos</v>
          </cell>
        </row>
        <row r="3012">
          <cell r="G3012" t="str">
            <v>Pesquería</v>
          </cell>
        </row>
        <row r="3013">
          <cell r="G3013" t="str">
            <v>Bancos y Financieras</v>
          </cell>
        </row>
        <row r="3014">
          <cell r="G3014" t="str">
            <v>Cables</v>
          </cell>
        </row>
        <row r="3015">
          <cell r="G3015" t="str">
            <v>Cerámicos</v>
          </cell>
        </row>
        <row r="3016">
          <cell r="G3016" t="str">
            <v>Cerámicos</v>
          </cell>
        </row>
        <row r="3017">
          <cell r="G3017" t="str">
            <v>Cerámicos</v>
          </cell>
        </row>
        <row r="3018">
          <cell r="G3018" t="str">
            <v>Textiles</v>
          </cell>
        </row>
        <row r="3019">
          <cell r="G3019" t="str">
            <v>Textiles</v>
          </cell>
        </row>
        <row r="3020">
          <cell r="G3020" t="str">
            <v>Minería</v>
          </cell>
        </row>
        <row r="3021">
          <cell r="G3021" t="str">
            <v>Cerámicos</v>
          </cell>
        </row>
        <row r="3022">
          <cell r="G3022" t="str">
            <v>Alimentos</v>
          </cell>
        </row>
        <row r="3023">
          <cell r="G3023" t="str">
            <v>Vidrios, cauchos y plásticos</v>
          </cell>
        </row>
        <row r="3024">
          <cell r="G3024" t="str">
            <v>Minería</v>
          </cell>
        </row>
        <row r="3025">
          <cell r="G3025" t="str">
            <v>Pesquería</v>
          </cell>
        </row>
        <row r="3026">
          <cell r="G3026" t="str">
            <v>Saneamiento</v>
          </cell>
        </row>
        <row r="3027">
          <cell r="G3027" t="str">
            <v>Industria Metalúrgica</v>
          </cell>
        </row>
        <row r="3028">
          <cell r="G3028" t="str">
            <v>Transporte</v>
          </cell>
        </row>
        <row r="3029">
          <cell r="G3029" t="str">
            <v>Pesquería</v>
          </cell>
        </row>
        <row r="3030">
          <cell r="G3030" t="str">
            <v>Cementos</v>
          </cell>
        </row>
        <row r="3031">
          <cell r="G3031" t="str">
            <v>Textiles</v>
          </cell>
        </row>
        <row r="3032">
          <cell r="G3032" t="str">
            <v>Alimentos</v>
          </cell>
        </row>
        <row r="3033">
          <cell r="G3033" t="str">
            <v>Textiles</v>
          </cell>
        </row>
        <row r="3034">
          <cell r="G3034" t="str">
            <v>Textiles</v>
          </cell>
        </row>
        <row r="3035">
          <cell r="G3035" t="str">
            <v>Textiles</v>
          </cell>
        </row>
        <row r="3036">
          <cell r="G3036" t="str">
            <v>Fundición</v>
          </cell>
        </row>
        <row r="3037">
          <cell r="G3037" t="str">
            <v>Fundición</v>
          </cell>
        </row>
        <row r="3038">
          <cell r="G3038" t="str">
            <v>Papel</v>
          </cell>
        </row>
        <row r="3039">
          <cell r="G3039" t="str">
            <v>Papel</v>
          </cell>
        </row>
        <row r="3040">
          <cell r="G3040" t="str">
            <v>Textiles</v>
          </cell>
        </row>
        <row r="3041">
          <cell r="G3041" t="str">
            <v>Vidrios, cauchos y plásticos</v>
          </cell>
        </row>
        <row r="3042">
          <cell r="G3042" t="str">
            <v>Cables</v>
          </cell>
        </row>
        <row r="3043">
          <cell r="G3043" t="str">
            <v>Industria Metalúrgica</v>
          </cell>
        </row>
        <row r="3044">
          <cell r="G3044" t="str">
            <v>Papel</v>
          </cell>
        </row>
        <row r="3045">
          <cell r="G3045" t="str">
            <v>Textiles</v>
          </cell>
        </row>
        <row r="3046">
          <cell r="G3046" t="str">
            <v>Otros</v>
          </cell>
        </row>
        <row r="3047">
          <cell r="G3047" t="str">
            <v>Otros</v>
          </cell>
        </row>
        <row r="3048">
          <cell r="G3048" t="str">
            <v>Textiles</v>
          </cell>
        </row>
        <row r="3049">
          <cell r="G3049" t="str">
            <v>Industria Metalúrgica</v>
          </cell>
        </row>
        <row r="3050">
          <cell r="G3050" t="str">
            <v>Industria Metalúrgica</v>
          </cell>
        </row>
        <row r="3051">
          <cell r="G3051" t="str">
            <v>Alimentos</v>
          </cell>
        </row>
        <row r="3052">
          <cell r="G3052" t="str">
            <v>Alimentos</v>
          </cell>
        </row>
        <row r="3053">
          <cell r="G3053" t="str">
            <v>Alimentos</v>
          </cell>
        </row>
        <row r="3054">
          <cell r="G3054" t="str">
            <v>Alimentos</v>
          </cell>
        </row>
        <row r="3055">
          <cell r="G3055" t="str">
            <v>Textiles</v>
          </cell>
        </row>
        <row r="3056">
          <cell r="G3056" t="str">
            <v>Pesquería</v>
          </cell>
        </row>
        <row r="3057">
          <cell r="G3057" t="str">
            <v>Pesquería</v>
          </cell>
        </row>
        <row r="3058">
          <cell r="G3058" t="str">
            <v>Textiles</v>
          </cell>
        </row>
        <row r="3059">
          <cell r="G3059" t="str">
            <v>Industria Metalúrgica</v>
          </cell>
        </row>
        <row r="3060">
          <cell r="G3060" t="str">
            <v>Químicos</v>
          </cell>
        </row>
        <row r="3061">
          <cell r="G3061" t="str">
            <v>Hidrocarburos</v>
          </cell>
        </row>
        <row r="3062">
          <cell r="G3062" t="str">
            <v>Comercio</v>
          </cell>
        </row>
        <row r="3063">
          <cell r="G3063" t="str">
            <v>Textiles</v>
          </cell>
        </row>
        <row r="3064">
          <cell r="G3064" t="str">
            <v>Textiles</v>
          </cell>
        </row>
        <row r="3065">
          <cell r="G3065" t="str">
            <v>Otros</v>
          </cell>
        </row>
        <row r="3066">
          <cell r="G3066" t="str">
            <v>Textiles</v>
          </cell>
        </row>
        <row r="3067">
          <cell r="G3067" t="str">
            <v>Industria Metalúrgica</v>
          </cell>
        </row>
        <row r="3068">
          <cell r="G3068" t="str">
            <v>Pesquería</v>
          </cell>
        </row>
        <row r="3069">
          <cell r="G3069" t="str">
            <v>Químicos</v>
          </cell>
        </row>
        <row r="3070">
          <cell r="G3070" t="str">
            <v>Textiles</v>
          </cell>
        </row>
        <row r="3071">
          <cell r="G3071" t="str">
            <v>Vidrios, cauchos y plásticos</v>
          </cell>
        </row>
        <row r="3072">
          <cell r="G3072" t="str">
            <v>Pesquería</v>
          </cell>
        </row>
        <row r="3073">
          <cell r="G3073" t="str">
            <v>Bebidas</v>
          </cell>
        </row>
        <row r="3074">
          <cell r="G3074" t="str">
            <v>Bebidas</v>
          </cell>
        </row>
        <row r="3075">
          <cell r="G3075" t="str">
            <v>Pesquería</v>
          </cell>
        </row>
        <row r="3076">
          <cell r="G3076" t="str">
            <v>Cerámicos</v>
          </cell>
        </row>
        <row r="3077">
          <cell r="G3077" t="str">
            <v>Alimentos</v>
          </cell>
        </row>
        <row r="3078">
          <cell r="G3078" t="str">
            <v>Químicos</v>
          </cell>
        </row>
        <row r="3079">
          <cell r="G3079" t="str">
            <v>Textiles</v>
          </cell>
        </row>
        <row r="3080">
          <cell r="G3080" t="str">
            <v>Textiles</v>
          </cell>
        </row>
        <row r="3081">
          <cell r="G3081" t="str">
            <v>Saneamiento</v>
          </cell>
        </row>
        <row r="3082">
          <cell r="G3082" t="str">
            <v>Alimentos</v>
          </cell>
        </row>
        <row r="3083">
          <cell r="G3083" t="str">
            <v>Papel</v>
          </cell>
        </row>
        <row r="3084">
          <cell r="G3084" t="str">
            <v>Pesquería</v>
          </cell>
        </row>
        <row r="3085">
          <cell r="G3085" t="str">
            <v>Transporte</v>
          </cell>
        </row>
        <row r="3086">
          <cell r="G3086" t="str">
            <v>Pesquería</v>
          </cell>
        </row>
        <row r="3087">
          <cell r="G3087" t="str">
            <v>Pesquería</v>
          </cell>
        </row>
        <row r="3088">
          <cell r="G3088" t="str">
            <v>Hidrocarburos</v>
          </cell>
        </row>
        <row r="3089">
          <cell r="G3089" t="str">
            <v>Cementos</v>
          </cell>
        </row>
        <row r="3090">
          <cell r="G3090" t="str">
            <v>Fundición</v>
          </cell>
        </row>
        <row r="3091">
          <cell r="G3091" t="str">
            <v>Químicos</v>
          </cell>
        </row>
        <row r="3092">
          <cell r="G3092" t="str">
            <v>Minería</v>
          </cell>
        </row>
        <row r="3093">
          <cell r="G3093" t="str">
            <v>Minería</v>
          </cell>
        </row>
        <row r="3094">
          <cell r="G3094" t="str">
            <v>Pesquería</v>
          </cell>
        </row>
        <row r="3095">
          <cell r="G3095" t="str">
            <v>Minería</v>
          </cell>
        </row>
        <row r="3096">
          <cell r="G3096" t="str">
            <v>Minería</v>
          </cell>
        </row>
        <row r="3097">
          <cell r="G3097" t="str">
            <v>Pesquería</v>
          </cell>
        </row>
        <row r="3098">
          <cell r="G3098" t="str">
            <v>Pesquería</v>
          </cell>
        </row>
        <row r="3099">
          <cell r="G3099" t="str">
            <v>Cementos</v>
          </cell>
        </row>
        <row r="3100">
          <cell r="G3100" t="str">
            <v>Textiles</v>
          </cell>
        </row>
        <row r="3101">
          <cell r="G3101" t="str">
            <v>Textiles</v>
          </cell>
        </row>
        <row r="3102">
          <cell r="G3102" t="str">
            <v>Textiles</v>
          </cell>
        </row>
        <row r="3103">
          <cell r="G3103" t="str">
            <v>Papel</v>
          </cell>
        </row>
        <row r="3104">
          <cell r="G3104" t="str">
            <v>Papel</v>
          </cell>
        </row>
        <row r="3105">
          <cell r="G3105" t="str">
            <v>Pesquería</v>
          </cell>
        </row>
        <row r="3106">
          <cell r="G3106" t="str">
            <v>Minería</v>
          </cell>
        </row>
        <row r="3107">
          <cell r="G3107" t="str">
            <v>Textiles</v>
          </cell>
        </row>
        <row r="3108">
          <cell r="G3108" t="str">
            <v>Minería</v>
          </cell>
        </row>
        <row r="3109">
          <cell r="G3109" t="str">
            <v>Minería</v>
          </cell>
        </row>
        <row r="3110">
          <cell r="G3110" t="str">
            <v>Fundición</v>
          </cell>
        </row>
        <row r="3111">
          <cell r="G3111" t="str">
            <v>Minería</v>
          </cell>
        </row>
        <row r="3112">
          <cell r="G3112" t="str">
            <v>Minería</v>
          </cell>
        </row>
        <row r="3113">
          <cell r="G3113" t="str">
            <v>Minería</v>
          </cell>
        </row>
        <row r="3114">
          <cell r="G3114" t="str">
            <v>Minería</v>
          </cell>
        </row>
        <row r="3115">
          <cell r="G3115" t="str">
            <v>Fundición</v>
          </cell>
        </row>
        <row r="3116">
          <cell r="G3116" t="str">
            <v>Minería</v>
          </cell>
        </row>
        <row r="3117">
          <cell r="G3117" t="str">
            <v>Minería</v>
          </cell>
        </row>
        <row r="3118">
          <cell r="G3118" t="str">
            <v>Minería</v>
          </cell>
        </row>
        <row r="3119">
          <cell r="G3119" t="str">
            <v>Minería</v>
          </cell>
        </row>
        <row r="3120">
          <cell r="G3120" t="str">
            <v>Cementos</v>
          </cell>
        </row>
        <row r="3121">
          <cell r="G3121" t="str">
            <v>Agroindustria</v>
          </cell>
        </row>
        <row r="3122">
          <cell r="G3122" t="str">
            <v>Agroindustria</v>
          </cell>
        </row>
        <row r="3123">
          <cell r="G3123" t="str">
            <v>Agroindustria</v>
          </cell>
        </row>
        <row r="3124">
          <cell r="G3124" t="str">
            <v>Otros</v>
          </cell>
        </row>
        <row r="3125">
          <cell r="G3125" t="str">
            <v>Agroindustria</v>
          </cell>
        </row>
        <row r="3126">
          <cell r="G3126" t="str">
            <v>Agroindustria</v>
          </cell>
        </row>
        <row r="3127">
          <cell r="G3127" t="str">
            <v>Agroindustria</v>
          </cell>
        </row>
        <row r="3128">
          <cell r="G3128" t="str">
            <v>Bebidas</v>
          </cell>
        </row>
        <row r="3129">
          <cell r="G3129" t="str">
            <v>Bebidas</v>
          </cell>
        </row>
        <row r="3130">
          <cell r="G3130" t="str">
            <v>Agroindustria</v>
          </cell>
        </row>
        <row r="3131">
          <cell r="G3131" t="str">
            <v>Agroindustria</v>
          </cell>
        </row>
        <row r="3132">
          <cell r="G3132" t="str">
            <v>Minería</v>
          </cell>
        </row>
        <row r="3133">
          <cell r="G3133" t="str">
            <v>Pesquería</v>
          </cell>
        </row>
        <row r="3134">
          <cell r="G3134" t="str">
            <v>Otros</v>
          </cell>
        </row>
        <row r="3135">
          <cell r="G3135" t="str">
            <v>Industria Metalúrgica</v>
          </cell>
        </row>
        <row r="3136">
          <cell r="G3136" t="str">
            <v>Minería</v>
          </cell>
        </row>
        <row r="3137">
          <cell r="G3137" t="str">
            <v>Industria Metalúrgica</v>
          </cell>
        </row>
        <row r="3138">
          <cell r="G3138" t="str">
            <v>Químicos</v>
          </cell>
        </row>
        <row r="3139">
          <cell r="G3139" t="str">
            <v>Cementos</v>
          </cell>
        </row>
        <row r="3140">
          <cell r="G3140" t="str">
            <v>Saneamiento</v>
          </cell>
        </row>
        <row r="3141">
          <cell r="G3141" t="str">
            <v>Bebidas</v>
          </cell>
        </row>
        <row r="3142">
          <cell r="G3142" t="str">
            <v>Minería</v>
          </cell>
        </row>
        <row r="3143">
          <cell r="G3143" t="str">
            <v>Minería</v>
          </cell>
        </row>
        <row r="3144">
          <cell r="G3144" t="str">
            <v>Pesquería</v>
          </cell>
        </row>
        <row r="3145">
          <cell r="G3145" t="str">
            <v>Minería</v>
          </cell>
        </row>
        <row r="3146">
          <cell r="G3146" t="str">
            <v>Pesquería</v>
          </cell>
        </row>
        <row r="3147">
          <cell r="G3147" t="str">
            <v>Agroindustria</v>
          </cell>
        </row>
        <row r="3148">
          <cell r="G3148" t="str">
            <v>Pesquería</v>
          </cell>
        </row>
        <row r="3149">
          <cell r="G3149" t="str">
            <v>Pesquería</v>
          </cell>
        </row>
        <row r="3150">
          <cell r="G3150" t="str">
            <v>Papel</v>
          </cell>
        </row>
        <row r="3151">
          <cell r="G3151" t="str">
            <v>Pesquería</v>
          </cell>
        </row>
        <row r="3152">
          <cell r="G3152" t="str">
            <v>Vidrios, cauchos y plásticos</v>
          </cell>
        </row>
        <row r="3153">
          <cell r="G3153" t="str">
            <v>Textiles</v>
          </cell>
        </row>
        <row r="3154">
          <cell r="G3154" t="str">
            <v>Pesquería</v>
          </cell>
        </row>
        <row r="3155">
          <cell r="G3155" t="str">
            <v>Minería</v>
          </cell>
        </row>
        <row r="3156">
          <cell r="G3156" t="str">
            <v>Bebidas</v>
          </cell>
        </row>
        <row r="3157">
          <cell r="G3157" t="str">
            <v>Bancos y Financieras</v>
          </cell>
        </row>
        <row r="3158">
          <cell r="G3158" t="str">
            <v>Minería</v>
          </cell>
        </row>
        <row r="3159">
          <cell r="G3159" t="str">
            <v>Vidrios, cauchos y plásticos</v>
          </cell>
        </row>
        <row r="3160">
          <cell r="G3160" t="str">
            <v>Otros</v>
          </cell>
        </row>
        <row r="3161">
          <cell r="G3161" t="str">
            <v>Químicos</v>
          </cell>
        </row>
        <row r="3162">
          <cell r="G3162" t="str">
            <v>Minería</v>
          </cell>
        </row>
        <row r="3163">
          <cell r="G3163" t="str">
            <v>Textiles</v>
          </cell>
        </row>
        <row r="3164">
          <cell r="G3164" t="str">
            <v>Otros</v>
          </cell>
        </row>
        <row r="3165">
          <cell r="G3165" t="str">
            <v>Minería</v>
          </cell>
        </row>
        <row r="3166">
          <cell r="G3166" t="str">
            <v>Minería</v>
          </cell>
        </row>
        <row r="3167">
          <cell r="G3167" t="str">
            <v>Minería</v>
          </cell>
        </row>
        <row r="3168">
          <cell r="G3168" t="str">
            <v>Químicos</v>
          </cell>
        </row>
        <row r="3169">
          <cell r="G3169" t="str">
            <v>Textiles</v>
          </cell>
        </row>
        <row r="3170">
          <cell r="G3170" t="str">
            <v>Vidrios, cauchos y plásticos</v>
          </cell>
        </row>
        <row r="3171">
          <cell r="G3171" t="str">
            <v>Bancos y Financieras</v>
          </cell>
        </row>
        <row r="3172">
          <cell r="G3172" t="str">
            <v>Bancos y financieras</v>
          </cell>
        </row>
        <row r="3173">
          <cell r="G3173" t="str">
            <v>Cerámicos</v>
          </cell>
        </row>
        <row r="3174">
          <cell r="G3174" t="str">
            <v>Minería</v>
          </cell>
        </row>
        <row r="3175">
          <cell r="G3175" t="str">
            <v>Otros</v>
          </cell>
        </row>
        <row r="3176">
          <cell r="G3176" t="str">
            <v>Industria Metalúrgica</v>
          </cell>
        </row>
        <row r="3177">
          <cell r="G3177" t="str">
            <v>Textiles</v>
          </cell>
        </row>
        <row r="3178">
          <cell r="G3178" t="str">
            <v>Vidrios, cauchos y plásticos</v>
          </cell>
        </row>
        <row r="3179">
          <cell r="G3179" t="str">
            <v>Textiles</v>
          </cell>
        </row>
        <row r="3180">
          <cell r="G3180" t="str">
            <v>Textiles</v>
          </cell>
        </row>
        <row r="3181">
          <cell r="G3181" t="str">
            <v>Alimentos</v>
          </cell>
        </row>
        <row r="3182">
          <cell r="G3182" t="str">
            <v>Otros</v>
          </cell>
        </row>
        <row r="3183">
          <cell r="G3183" t="str">
            <v>Textiles</v>
          </cell>
        </row>
        <row r="3184">
          <cell r="G3184" t="str">
            <v>Industria Metalúrgica</v>
          </cell>
        </row>
        <row r="3185">
          <cell r="G3185" t="str">
            <v>Alimentos</v>
          </cell>
        </row>
        <row r="3186">
          <cell r="G3186" t="str">
            <v>Otros</v>
          </cell>
        </row>
        <row r="3187">
          <cell r="G3187" t="str">
            <v>Industria Metalúrgica</v>
          </cell>
        </row>
        <row r="3188">
          <cell r="G3188" t="str">
            <v>Salud</v>
          </cell>
        </row>
        <row r="3189">
          <cell r="G3189" t="str">
            <v>Otros</v>
          </cell>
        </row>
        <row r="3190">
          <cell r="G3190" t="str">
            <v>Otros</v>
          </cell>
        </row>
        <row r="3191">
          <cell r="G3191" t="str">
            <v>Papel</v>
          </cell>
        </row>
        <row r="3192">
          <cell r="G3192" t="str">
            <v>Bebidas</v>
          </cell>
        </row>
        <row r="3193">
          <cell r="G3193" t="str">
            <v>Comercio</v>
          </cell>
        </row>
        <row r="3194">
          <cell r="G3194" t="str">
            <v>Comercio</v>
          </cell>
        </row>
        <row r="3195">
          <cell r="G3195" t="str">
            <v>Vidrios, cauchos y plásticos</v>
          </cell>
        </row>
        <row r="3196">
          <cell r="G3196" t="str">
            <v>Alimentos</v>
          </cell>
        </row>
        <row r="3197">
          <cell r="G3197" t="str">
            <v>Vidrios, cauchos y plásticos</v>
          </cell>
        </row>
        <row r="3198">
          <cell r="G3198" t="str">
            <v>Papel</v>
          </cell>
        </row>
        <row r="3199">
          <cell r="G3199" t="str">
            <v>Vidrios, cauchos y plásticos</v>
          </cell>
        </row>
        <row r="3200">
          <cell r="G3200" t="str">
            <v>Textiles</v>
          </cell>
        </row>
        <row r="3201">
          <cell r="G3201" t="str">
            <v>Textiles</v>
          </cell>
        </row>
        <row r="3202">
          <cell r="G3202" t="str">
            <v>Bebidas</v>
          </cell>
        </row>
        <row r="3203">
          <cell r="G3203" t="str">
            <v>Saneamiento</v>
          </cell>
        </row>
        <row r="3204">
          <cell r="G3204" t="str">
            <v>Comercio</v>
          </cell>
        </row>
        <row r="3205">
          <cell r="G3205" t="str">
            <v>Vidrios, cauchos y plásticos</v>
          </cell>
        </row>
        <row r="3206">
          <cell r="G3206" t="str">
            <v>Vidrios, cauchos y plásticos</v>
          </cell>
        </row>
        <row r="3207">
          <cell r="G3207" t="str">
            <v>Saneamiento</v>
          </cell>
        </row>
        <row r="3208">
          <cell r="G3208" t="str">
            <v>Saneamiento</v>
          </cell>
        </row>
        <row r="3209">
          <cell r="G3209" t="str">
            <v>Alimentos</v>
          </cell>
        </row>
        <row r="3210">
          <cell r="G3210" t="str">
            <v>Otros</v>
          </cell>
        </row>
        <row r="3211">
          <cell r="G3211" t="str">
            <v>Bebidas</v>
          </cell>
        </row>
        <row r="3212">
          <cell r="G3212" t="str">
            <v>Comercio</v>
          </cell>
        </row>
        <row r="3213">
          <cell r="G3213" t="str">
            <v>Industria Metalúrgica</v>
          </cell>
        </row>
        <row r="3214">
          <cell r="G3214" t="str">
            <v>Alimentos</v>
          </cell>
        </row>
        <row r="3215">
          <cell r="G3215" t="str">
            <v>Textiles</v>
          </cell>
        </row>
        <row r="3216">
          <cell r="G3216" t="str">
            <v>Bebidas</v>
          </cell>
        </row>
        <row r="3217">
          <cell r="G3217" t="str">
            <v>Transporte</v>
          </cell>
        </row>
        <row r="3218">
          <cell r="G3218" t="str">
            <v>Textiles</v>
          </cell>
        </row>
        <row r="3219">
          <cell r="G3219" t="str">
            <v>Minería</v>
          </cell>
        </row>
        <row r="3220">
          <cell r="G3220" t="str">
            <v>Textiles</v>
          </cell>
        </row>
        <row r="3221">
          <cell r="G3221" t="str">
            <v>Minería</v>
          </cell>
        </row>
        <row r="3222">
          <cell r="G3222" t="str">
            <v>Textiles</v>
          </cell>
        </row>
        <row r="3223">
          <cell r="G3223" t="str">
            <v>Alimentos</v>
          </cell>
        </row>
        <row r="3224">
          <cell r="G3224" t="str">
            <v>Minería</v>
          </cell>
        </row>
        <row r="3225">
          <cell r="G3225" t="str">
            <v>Alimentos</v>
          </cell>
        </row>
        <row r="3226">
          <cell r="G3226" t="str">
            <v>Alimentos</v>
          </cell>
        </row>
        <row r="3227">
          <cell r="G3227" t="str">
            <v>Minería</v>
          </cell>
        </row>
        <row r="3228">
          <cell r="G3228" t="str">
            <v>Minería</v>
          </cell>
        </row>
        <row r="3229">
          <cell r="G3229" t="str">
            <v>Minería</v>
          </cell>
        </row>
        <row r="3230">
          <cell r="G3230" t="str">
            <v>Minería</v>
          </cell>
        </row>
        <row r="3231">
          <cell r="G3231" t="str">
            <v>Minería</v>
          </cell>
        </row>
        <row r="3232">
          <cell r="G3232" t="str">
            <v>Minería</v>
          </cell>
        </row>
        <row r="3233">
          <cell r="G3233" t="str">
            <v>Minería</v>
          </cell>
        </row>
        <row r="3234">
          <cell r="G3234" t="str">
            <v>Cementos</v>
          </cell>
        </row>
        <row r="3235">
          <cell r="G3235" t="str">
            <v>Minería</v>
          </cell>
        </row>
        <row r="3236">
          <cell r="G3236" t="str">
            <v>Minería</v>
          </cell>
        </row>
        <row r="3237">
          <cell r="G3237" t="str">
            <v>Minería</v>
          </cell>
        </row>
        <row r="3238">
          <cell r="G3238" t="str">
            <v>Papel</v>
          </cell>
        </row>
        <row r="3239">
          <cell r="G3239" t="str">
            <v>Minería</v>
          </cell>
        </row>
        <row r="3240">
          <cell r="G3240" t="str">
            <v>Minería</v>
          </cell>
        </row>
        <row r="3241">
          <cell r="G3241" t="str">
            <v>Textiles</v>
          </cell>
        </row>
        <row r="3242">
          <cell r="G3242" t="str">
            <v>Textiles</v>
          </cell>
        </row>
        <row r="3243">
          <cell r="G3243" t="str">
            <v>Cementos</v>
          </cell>
        </row>
        <row r="3244">
          <cell r="G3244" t="str">
            <v>Agroindustria</v>
          </cell>
        </row>
        <row r="3245">
          <cell r="G3245" t="str">
            <v>Textiles</v>
          </cell>
        </row>
        <row r="3246">
          <cell r="G3246" t="str">
            <v>Otros</v>
          </cell>
        </row>
        <row r="3247">
          <cell r="G3247" t="str">
            <v>Fundición</v>
          </cell>
        </row>
        <row r="3248">
          <cell r="G3248" t="str">
            <v>Otros</v>
          </cell>
        </row>
        <row r="3249">
          <cell r="G3249" t="str">
            <v>Fundición</v>
          </cell>
        </row>
        <row r="3250">
          <cell r="G3250" t="str">
            <v>Minería</v>
          </cell>
        </row>
        <row r="3251">
          <cell r="G3251" t="str">
            <v>Minería</v>
          </cell>
        </row>
        <row r="3252">
          <cell r="G3252" t="str">
            <v>Minería</v>
          </cell>
        </row>
        <row r="3253">
          <cell r="G3253" t="str">
            <v>Fundición</v>
          </cell>
        </row>
        <row r="3254">
          <cell r="G3254" t="str">
            <v>Fundición</v>
          </cell>
        </row>
        <row r="3255">
          <cell r="G3255" t="str">
            <v>Fundición</v>
          </cell>
        </row>
        <row r="3256">
          <cell r="G3256" t="str">
            <v>Minería</v>
          </cell>
        </row>
        <row r="3257">
          <cell r="G3257" t="str">
            <v>Químicos</v>
          </cell>
        </row>
        <row r="3258">
          <cell r="G3258" t="str">
            <v>Agroindustria</v>
          </cell>
        </row>
        <row r="3259">
          <cell r="G3259" t="str">
            <v>Alimentos</v>
          </cell>
        </row>
        <row r="3260">
          <cell r="G3260" t="str">
            <v>Vidrios, cauchos y plásticos</v>
          </cell>
        </row>
        <row r="3261">
          <cell r="G3261" t="str">
            <v>Alimentos</v>
          </cell>
        </row>
        <row r="3262">
          <cell r="G3262" t="str">
            <v>Pesquería</v>
          </cell>
        </row>
        <row r="3263">
          <cell r="G3263" t="str">
            <v>Bancos y financieras</v>
          </cell>
        </row>
        <row r="3264">
          <cell r="G3264" t="str">
            <v>Cables</v>
          </cell>
        </row>
        <row r="3265">
          <cell r="G3265" t="str">
            <v>Cerámicos</v>
          </cell>
        </row>
        <row r="3266">
          <cell r="G3266" t="str">
            <v>Cerámicos</v>
          </cell>
        </row>
        <row r="3267">
          <cell r="G3267" t="str">
            <v>Cerámicos</v>
          </cell>
        </row>
        <row r="3268">
          <cell r="G3268" t="str">
            <v>Textiles</v>
          </cell>
        </row>
        <row r="3269">
          <cell r="G3269" t="str">
            <v>Textiles</v>
          </cell>
        </row>
        <row r="3270">
          <cell r="G3270" t="str">
            <v>Minería</v>
          </cell>
        </row>
        <row r="3271">
          <cell r="G3271" t="str">
            <v>Cerámicos</v>
          </cell>
        </row>
        <row r="3272">
          <cell r="G3272" t="str">
            <v>Alimentos</v>
          </cell>
        </row>
        <row r="3273">
          <cell r="G3273" t="str">
            <v>Vidrios, cauchos y plásticos</v>
          </cell>
        </row>
        <row r="3274">
          <cell r="G3274" t="str">
            <v>Minería</v>
          </cell>
        </row>
        <row r="3275">
          <cell r="G3275" t="str">
            <v>Pesquería</v>
          </cell>
        </row>
        <row r="3276">
          <cell r="G3276" t="str">
            <v>Saneamiento</v>
          </cell>
        </row>
        <row r="3277">
          <cell r="G3277" t="str">
            <v>Industria Metalúrgica</v>
          </cell>
        </row>
        <row r="3278">
          <cell r="G3278" t="str">
            <v>Transporte</v>
          </cell>
        </row>
        <row r="3279">
          <cell r="G3279" t="str">
            <v>Pesquería</v>
          </cell>
        </row>
        <row r="3280">
          <cell r="G3280" t="str">
            <v>Cementos</v>
          </cell>
        </row>
        <row r="3281">
          <cell r="G3281" t="str">
            <v>Textiles</v>
          </cell>
        </row>
        <row r="3282">
          <cell r="G3282" t="str">
            <v>Alimentos</v>
          </cell>
        </row>
        <row r="3283">
          <cell r="G3283" t="str">
            <v>Textiles</v>
          </cell>
        </row>
        <row r="3284">
          <cell r="G3284" t="str">
            <v>Textiles</v>
          </cell>
        </row>
        <row r="3285">
          <cell r="G3285" t="str">
            <v>Textiles</v>
          </cell>
        </row>
        <row r="3286">
          <cell r="G3286" t="str">
            <v>Fundición</v>
          </cell>
        </row>
        <row r="3287">
          <cell r="G3287" t="str">
            <v>Fundición</v>
          </cell>
        </row>
        <row r="3288">
          <cell r="G3288" t="str">
            <v>Papel</v>
          </cell>
        </row>
        <row r="3289">
          <cell r="G3289" t="str">
            <v>Papel</v>
          </cell>
        </row>
        <row r="3290">
          <cell r="G3290" t="str">
            <v>Textiles</v>
          </cell>
        </row>
        <row r="3291">
          <cell r="G3291" t="str">
            <v>Vidrios, cauchos y plásticos</v>
          </cell>
        </row>
        <row r="3292">
          <cell r="G3292" t="str">
            <v>Cables</v>
          </cell>
        </row>
        <row r="3293">
          <cell r="G3293" t="str">
            <v>Industria Metalúrgica</v>
          </cell>
        </row>
        <row r="3294">
          <cell r="G3294" t="str">
            <v>Papel</v>
          </cell>
        </row>
        <row r="3295">
          <cell r="G3295" t="str">
            <v>Textiles</v>
          </cell>
        </row>
        <row r="3296">
          <cell r="G3296" t="str">
            <v>Otros</v>
          </cell>
        </row>
        <row r="3297">
          <cell r="G3297" t="str">
            <v>Otros</v>
          </cell>
        </row>
        <row r="3298">
          <cell r="G3298" t="str">
            <v>Textiles</v>
          </cell>
        </row>
        <row r="3299">
          <cell r="G3299" t="str">
            <v>Industria Metalúrgica</v>
          </cell>
        </row>
        <row r="3300">
          <cell r="G3300" t="str">
            <v>Industria Metalúrgica</v>
          </cell>
        </row>
        <row r="3301">
          <cell r="G3301" t="str">
            <v>Alimentos</v>
          </cell>
        </row>
        <row r="3302">
          <cell r="G3302" t="str">
            <v>Alimentos</v>
          </cell>
        </row>
        <row r="3303">
          <cell r="G3303" t="str">
            <v>Alimentos</v>
          </cell>
        </row>
        <row r="3304">
          <cell r="G3304" t="str">
            <v>Alimentos</v>
          </cell>
        </row>
        <row r="3305">
          <cell r="G3305" t="str">
            <v>Textiles</v>
          </cell>
        </row>
        <row r="3306">
          <cell r="G3306" t="str">
            <v>Pesquería</v>
          </cell>
        </row>
        <row r="3307">
          <cell r="G3307" t="str">
            <v>Pesquería</v>
          </cell>
        </row>
        <row r="3308">
          <cell r="G3308" t="str">
            <v>Textiles</v>
          </cell>
        </row>
        <row r="3309">
          <cell r="G3309" t="str">
            <v>Industria Metalúrgica</v>
          </cell>
        </row>
        <row r="3310">
          <cell r="G3310" t="str">
            <v>Químicos</v>
          </cell>
        </row>
        <row r="3311">
          <cell r="G3311" t="str">
            <v>Hidrocarburos</v>
          </cell>
        </row>
        <row r="3312">
          <cell r="G3312" t="str">
            <v>Comercio</v>
          </cell>
        </row>
        <row r="3313">
          <cell r="G3313" t="str">
            <v>Textiles</v>
          </cell>
        </row>
        <row r="3314">
          <cell r="G3314" t="str">
            <v>Textiles</v>
          </cell>
        </row>
        <row r="3315">
          <cell r="G3315" t="str">
            <v>Otros</v>
          </cell>
        </row>
        <row r="3316">
          <cell r="G3316" t="str">
            <v>Textiles</v>
          </cell>
        </row>
        <row r="3317">
          <cell r="G3317" t="str">
            <v>Industria Metalúrgica</v>
          </cell>
        </row>
        <row r="3318">
          <cell r="G3318" t="str">
            <v>Pesquería</v>
          </cell>
        </row>
        <row r="3319">
          <cell r="G3319" t="str">
            <v>Químicos</v>
          </cell>
        </row>
        <row r="3320">
          <cell r="G3320" t="str">
            <v>Textiles</v>
          </cell>
        </row>
        <row r="3321">
          <cell r="G3321" t="str">
            <v>Vidrios, cauchos y plásticos</v>
          </cell>
        </row>
        <row r="3322">
          <cell r="G3322" t="str">
            <v>Pesquería</v>
          </cell>
        </row>
        <row r="3323">
          <cell r="G3323" t="str">
            <v>Bebidas</v>
          </cell>
        </row>
        <row r="3324">
          <cell r="G3324" t="str">
            <v>Bebidas</v>
          </cell>
        </row>
        <row r="3325">
          <cell r="G3325" t="str">
            <v>Pesquería</v>
          </cell>
        </row>
        <row r="3326">
          <cell r="G3326" t="str">
            <v>Cerámicos</v>
          </cell>
        </row>
        <row r="3327">
          <cell r="G3327" t="str">
            <v>Alimentos</v>
          </cell>
        </row>
        <row r="3328">
          <cell r="G3328" t="str">
            <v>Químicos</v>
          </cell>
        </row>
        <row r="3329">
          <cell r="G3329" t="str">
            <v>Textiles</v>
          </cell>
        </row>
        <row r="3330">
          <cell r="G3330" t="str">
            <v>Textiles</v>
          </cell>
        </row>
        <row r="3331">
          <cell r="G3331" t="str">
            <v>Saneamiento</v>
          </cell>
        </row>
        <row r="3332">
          <cell r="G3332" t="str">
            <v>Alimentos</v>
          </cell>
        </row>
        <row r="3333">
          <cell r="G3333" t="str">
            <v>Papel</v>
          </cell>
        </row>
        <row r="3334">
          <cell r="G3334" t="str">
            <v>Pesquería</v>
          </cell>
        </row>
        <row r="3335">
          <cell r="G3335" t="str">
            <v>Transporte</v>
          </cell>
        </row>
        <row r="3336">
          <cell r="G3336" t="str">
            <v>Pesquería</v>
          </cell>
        </row>
        <row r="3337">
          <cell r="G3337" t="str">
            <v>Pesquería</v>
          </cell>
        </row>
        <row r="3338">
          <cell r="G3338" t="str">
            <v>Hidrocarburos</v>
          </cell>
        </row>
        <row r="3339">
          <cell r="G3339" t="str">
            <v>Cementos</v>
          </cell>
        </row>
        <row r="3340">
          <cell r="G3340" t="str">
            <v>Fundición</v>
          </cell>
        </row>
        <row r="3341">
          <cell r="G3341" t="str">
            <v>Químicos</v>
          </cell>
        </row>
        <row r="3342">
          <cell r="G3342" t="str">
            <v>Minería</v>
          </cell>
        </row>
        <row r="3343">
          <cell r="G3343" t="str">
            <v>Minería</v>
          </cell>
        </row>
        <row r="3344">
          <cell r="G3344" t="str">
            <v>Pesquería</v>
          </cell>
        </row>
        <row r="3345">
          <cell r="G3345" t="str">
            <v>Minería</v>
          </cell>
        </row>
        <row r="3346">
          <cell r="G3346" t="str">
            <v>Minería</v>
          </cell>
        </row>
        <row r="3347">
          <cell r="G3347" t="str">
            <v>Pesquería</v>
          </cell>
        </row>
        <row r="3348">
          <cell r="G3348" t="str">
            <v>Pesquería</v>
          </cell>
        </row>
        <row r="3349">
          <cell r="G3349" t="str">
            <v>Cementos</v>
          </cell>
        </row>
        <row r="3350">
          <cell r="G3350" t="str">
            <v>Textiles</v>
          </cell>
        </row>
        <row r="3351">
          <cell r="G3351" t="str">
            <v>Textiles</v>
          </cell>
        </row>
        <row r="3352">
          <cell r="G3352" t="str">
            <v>Textiles</v>
          </cell>
        </row>
        <row r="3353">
          <cell r="G3353" t="str">
            <v>Papel</v>
          </cell>
        </row>
        <row r="3354">
          <cell r="G3354" t="str">
            <v>Papel</v>
          </cell>
        </row>
        <row r="3355">
          <cell r="G3355" t="str">
            <v>Pesquería</v>
          </cell>
        </row>
        <row r="3356">
          <cell r="G3356" t="str">
            <v>Minería</v>
          </cell>
        </row>
        <row r="3357">
          <cell r="G3357" t="str">
            <v>Textiles</v>
          </cell>
        </row>
        <row r="3358">
          <cell r="G3358" t="str">
            <v>Minería</v>
          </cell>
        </row>
        <row r="3359">
          <cell r="G3359" t="str">
            <v>Minería</v>
          </cell>
        </row>
        <row r="3360">
          <cell r="G3360" t="str">
            <v>Fundición</v>
          </cell>
        </row>
        <row r="3361">
          <cell r="G3361" t="str">
            <v>Minería</v>
          </cell>
        </row>
        <row r="3362">
          <cell r="G3362" t="str">
            <v>Minería</v>
          </cell>
        </row>
        <row r="3363">
          <cell r="G3363" t="str">
            <v>Minería</v>
          </cell>
        </row>
        <row r="3364">
          <cell r="G3364" t="str">
            <v>Minería</v>
          </cell>
        </row>
        <row r="3365">
          <cell r="G3365" t="str">
            <v>Fundición</v>
          </cell>
        </row>
        <row r="3366">
          <cell r="G3366" t="str">
            <v>Minería</v>
          </cell>
        </row>
        <row r="3367">
          <cell r="G3367" t="str">
            <v>Minería</v>
          </cell>
        </row>
        <row r="3368">
          <cell r="G3368" t="str">
            <v>Minería</v>
          </cell>
        </row>
        <row r="3369">
          <cell r="G3369" t="str">
            <v>Minería</v>
          </cell>
        </row>
        <row r="3370">
          <cell r="G3370" t="str">
            <v>Cementos</v>
          </cell>
        </row>
        <row r="3371">
          <cell r="G3371" t="str">
            <v>Agroindustria</v>
          </cell>
        </row>
        <row r="3372">
          <cell r="G3372" t="str">
            <v>Agroindustria</v>
          </cell>
        </row>
        <row r="3373">
          <cell r="G3373" t="str">
            <v>Agroindustria</v>
          </cell>
        </row>
        <row r="3374">
          <cell r="G3374" t="str">
            <v>Otros</v>
          </cell>
        </row>
        <row r="3375">
          <cell r="G3375" t="str">
            <v>Agroindustria</v>
          </cell>
        </row>
        <row r="3376">
          <cell r="G3376" t="str">
            <v>Agroindustria</v>
          </cell>
        </row>
        <row r="3377">
          <cell r="G3377" t="str">
            <v>Agroindustria</v>
          </cell>
        </row>
        <row r="3378">
          <cell r="G3378" t="str">
            <v>Bebidas</v>
          </cell>
        </row>
        <row r="3379">
          <cell r="G3379" t="str">
            <v>Bebidas</v>
          </cell>
        </row>
        <row r="3380">
          <cell r="G3380" t="str">
            <v>Agroindustria</v>
          </cell>
        </row>
        <row r="3381">
          <cell r="G3381" t="str">
            <v>Agroindustria</v>
          </cell>
        </row>
        <row r="3382">
          <cell r="G3382" t="str">
            <v>Minería</v>
          </cell>
        </row>
        <row r="3383">
          <cell r="G3383" t="str">
            <v>Pesquería</v>
          </cell>
        </row>
        <row r="3384">
          <cell r="G3384" t="str">
            <v>Otros</v>
          </cell>
        </row>
        <row r="3385">
          <cell r="G3385" t="str">
            <v>Industria Metalúrgica</v>
          </cell>
        </row>
        <row r="3386">
          <cell r="G3386" t="str">
            <v>Minería</v>
          </cell>
        </row>
        <row r="3387">
          <cell r="G3387" t="str">
            <v>Industria Metalúrgica</v>
          </cell>
        </row>
        <row r="3388">
          <cell r="G3388" t="str">
            <v>Químicos</v>
          </cell>
        </row>
        <row r="3389">
          <cell r="G3389" t="str">
            <v>Cementos</v>
          </cell>
        </row>
        <row r="3390">
          <cell r="G3390" t="str">
            <v>Saneamiento</v>
          </cell>
        </row>
        <row r="3391">
          <cell r="G3391" t="str">
            <v>Bebidas</v>
          </cell>
        </row>
        <row r="3392">
          <cell r="G3392" t="str">
            <v>Minería</v>
          </cell>
        </row>
        <row r="3393">
          <cell r="G3393" t="str">
            <v>Minería</v>
          </cell>
        </row>
        <row r="3394">
          <cell r="G3394" t="str">
            <v>Pesquería</v>
          </cell>
        </row>
        <row r="3395">
          <cell r="G3395" t="str">
            <v>Minería</v>
          </cell>
        </row>
        <row r="3396">
          <cell r="G3396" t="str">
            <v>Pesquería</v>
          </cell>
        </row>
        <row r="3397">
          <cell r="G3397" t="str">
            <v>Agroindustria</v>
          </cell>
        </row>
        <row r="3398">
          <cell r="G3398" t="str">
            <v>Pesquería</v>
          </cell>
        </row>
        <row r="3399">
          <cell r="G3399" t="str">
            <v>Pesquería</v>
          </cell>
        </row>
        <row r="3400">
          <cell r="G3400" t="str">
            <v>Papel</v>
          </cell>
        </row>
        <row r="3401">
          <cell r="G3401" t="str">
            <v>Pesquería</v>
          </cell>
        </row>
        <row r="3402">
          <cell r="G3402" t="str">
            <v>Vidrios, cauchos y plásticos</v>
          </cell>
        </row>
        <row r="3403">
          <cell r="G3403" t="str">
            <v>Textiles</v>
          </cell>
        </row>
        <row r="3404">
          <cell r="G3404" t="str">
            <v>Pesquería</v>
          </cell>
        </row>
        <row r="3405">
          <cell r="G3405" t="str">
            <v>Minería</v>
          </cell>
        </row>
        <row r="3406">
          <cell r="G3406" t="str">
            <v>Bebidas</v>
          </cell>
        </row>
        <row r="3407">
          <cell r="G3407" t="str">
            <v>Bancos y financieras</v>
          </cell>
        </row>
        <row r="3408">
          <cell r="G3408" t="str">
            <v>Minería</v>
          </cell>
        </row>
        <row r="3409">
          <cell r="G3409" t="str">
            <v>Vidrios, cauchos y plásticos</v>
          </cell>
        </row>
        <row r="3410">
          <cell r="G3410" t="str">
            <v>Otros</v>
          </cell>
        </row>
        <row r="3411">
          <cell r="G3411" t="str">
            <v>Químicos</v>
          </cell>
        </row>
        <row r="3412">
          <cell r="G3412" t="str">
            <v>Minería</v>
          </cell>
        </row>
        <row r="3413">
          <cell r="G3413" t="str">
            <v>Textiles</v>
          </cell>
        </row>
        <row r="3414">
          <cell r="G3414" t="str">
            <v>Otros</v>
          </cell>
        </row>
        <row r="3415">
          <cell r="G3415" t="str">
            <v>Minería</v>
          </cell>
        </row>
        <row r="3416">
          <cell r="G3416" t="str">
            <v>Minería</v>
          </cell>
        </row>
        <row r="3417">
          <cell r="G3417" t="str">
            <v>Minería</v>
          </cell>
        </row>
        <row r="3418">
          <cell r="G3418" t="str">
            <v>Químicos</v>
          </cell>
        </row>
        <row r="3419">
          <cell r="G3419" t="str">
            <v>Textiles</v>
          </cell>
        </row>
        <row r="3420">
          <cell r="G3420" t="str">
            <v>Vidrios, cauchos y plásticos</v>
          </cell>
        </row>
        <row r="3421">
          <cell r="G3421" t="str">
            <v>Bancos y financieras</v>
          </cell>
        </row>
        <row r="3422">
          <cell r="G3422" t="str">
            <v>Bancos y financieras</v>
          </cell>
        </row>
        <row r="3423">
          <cell r="G3423" t="str">
            <v>Cerámicos</v>
          </cell>
        </row>
        <row r="3424">
          <cell r="G3424" t="str">
            <v>Minería</v>
          </cell>
        </row>
        <row r="3425">
          <cell r="G3425" t="str">
            <v>Otros</v>
          </cell>
        </row>
        <row r="3426">
          <cell r="G3426" t="str">
            <v>Industria Metalúrgica</v>
          </cell>
        </row>
        <row r="3427">
          <cell r="G3427" t="str">
            <v>Textiles</v>
          </cell>
        </row>
        <row r="3428">
          <cell r="G3428" t="str">
            <v>Vidrios, cauchos y plásticos</v>
          </cell>
        </row>
        <row r="3429">
          <cell r="G3429" t="str">
            <v>Textiles</v>
          </cell>
        </row>
        <row r="3430">
          <cell r="G3430" t="str">
            <v>Textiles</v>
          </cell>
        </row>
        <row r="3431">
          <cell r="G3431" t="str">
            <v>Alimentos</v>
          </cell>
        </row>
        <row r="3432">
          <cell r="G3432" t="str">
            <v>Otros</v>
          </cell>
        </row>
        <row r="3433">
          <cell r="G3433" t="str">
            <v>Textiles</v>
          </cell>
        </row>
        <row r="3434">
          <cell r="G3434" t="str">
            <v>Industria Metalúrgica</v>
          </cell>
        </row>
        <row r="3435">
          <cell r="G3435" t="str">
            <v>Alimentos</v>
          </cell>
        </row>
        <row r="3436">
          <cell r="G3436" t="str">
            <v>Otros</v>
          </cell>
        </row>
        <row r="3437">
          <cell r="G3437" t="str">
            <v>Industria Metalúrgica</v>
          </cell>
        </row>
        <row r="3438">
          <cell r="G3438" t="str">
            <v>Salud</v>
          </cell>
        </row>
        <row r="3439">
          <cell r="G3439" t="str">
            <v>Otros</v>
          </cell>
        </row>
        <row r="3440">
          <cell r="G3440" t="str">
            <v>Otros</v>
          </cell>
        </row>
        <row r="3441">
          <cell r="G3441" t="str">
            <v>Papel</v>
          </cell>
        </row>
        <row r="3442">
          <cell r="G3442" t="str">
            <v>Bebidas</v>
          </cell>
        </row>
        <row r="3443">
          <cell r="G3443" t="str">
            <v>Comercio</v>
          </cell>
        </row>
        <row r="3444">
          <cell r="G3444" t="str">
            <v>Comercio</v>
          </cell>
        </row>
        <row r="3445">
          <cell r="G3445" t="str">
            <v>Vidrios, cauchos y plásticos</v>
          </cell>
        </row>
        <row r="3446">
          <cell r="G3446" t="str">
            <v>Alimentos</v>
          </cell>
        </row>
        <row r="3447">
          <cell r="G3447" t="str">
            <v>Vidrios, cauchos y plásticos</v>
          </cell>
        </row>
        <row r="3448">
          <cell r="G3448" t="str">
            <v>Papel</v>
          </cell>
        </row>
        <row r="3449">
          <cell r="G3449" t="str">
            <v>Vidrios, cauchos y plásticos</v>
          </cell>
        </row>
        <row r="3450">
          <cell r="G3450" t="str">
            <v>Textiles</v>
          </cell>
        </row>
        <row r="3451">
          <cell r="G3451" t="str">
            <v>Textiles</v>
          </cell>
        </row>
        <row r="3452">
          <cell r="G3452" t="str">
            <v>Bebidas</v>
          </cell>
        </row>
        <row r="3453">
          <cell r="G3453" t="str">
            <v>Saneamiento</v>
          </cell>
        </row>
        <row r="3454">
          <cell r="G3454" t="str">
            <v>Comercio</v>
          </cell>
        </row>
        <row r="3455">
          <cell r="G3455" t="str">
            <v>Vidrios, cauchos y plásticos</v>
          </cell>
        </row>
        <row r="3456">
          <cell r="G3456" t="str">
            <v>Vidrios, cauchos y plásticos</v>
          </cell>
        </row>
        <row r="3457">
          <cell r="G3457" t="str">
            <v>Saneamiento</v>
          </cell>
        </row>
        <row r="3458">
          <cell r="G3458" t="str">
            <v>Saneamiento</v>
          </cell>
        </row>
        <row r="3459">
          <cell r="G3459" t="str">
            <v>Alimentos</v>
          </cell>
        </row>
        <row r="3460">
          <cell r="G3460" t="str">
            <v>Otros</v>
          </cell>
        </row>
        <row r="3461">
          <cell r="G3461" t="str">
            <v>Bebidas</v>
          </cell>
        </row>
        <row r="3462">
          <cell r="G3462" t="str">
            <v>Comercio</v>
          </cell>
        </row>
        <row r="3463">
          <cell r="G3463" t="str">
            <v>Industria Metalúrgica</v>
          </cell>
        </row>
        <row r="3464">
          <cell r="G3464" t="str">
            <v>Alimentos</v>
          </cell>
        </row>
        <row r="3465">
          <cell r="G3465" t="str">
            <v>Textiles</v>
          </cell>
        </row>
        <row r="3466">
          <cell r="G3466" t="str">
            <v>Bebidas</v>
          </cell>
        </row>
        <row r="3467">
          <cell r="G3467" t="str">
            <v>Transporte</v>
          </cell>
        </row>
        <row r="3468">
          <cell r="G3468" t="str">
            <v>Textiles</v>
          </cell>
        </row>
        <row r="3469">
          <cell r="G3469" t="str">
            <v>Minería</v>
          </cell>
        </row>
        <row r="3470">
          <cell r="G3470" t="str">
            <v>Textiles</v>
          </cell>
        </row>
        <row r="3471">
          <cell r="G3471" t="str">
            <v>Minería</v>
          </cell>
        </row>
        <row r="3472">
          <cell r="G3472" t="str">
            <v>Textiles</v>
          </cell>
        </row>
        <row r="3473">
          <cell r="G3473" t="str">
            <v>Alimentos</v>
          </cell>
        </row>
        <row r="3474">
          <cell r="G3474" t="str">
            <v>Minería</v>
          </cell>
        </row>
        <row r="3475">
          <cell r="G3475" t="str">
            <v>Alimentos</v>
          </cell>
        </row>
        <row r="3476">
          <cell r="G3476" t="str">
            <v>Alimentos</v>
          </cell>
        </row>
        <row r="3477">
          <cell r="G3477" t="str">
            <v>Minería</v>
          </cell>
        </row>
        <row r="3478">
          <cell r="G3478" t="str">
            <v>Minería</v>
          </cell>
        </row>
        <row r="3479">
          <cell r="G3479" t="str">
            <v>Minería</v>
          </cell>
        </row>
        <row r="3480">
          <cell r="G3480" t="str">
            <v>Minería</v>
          </cell>
        </row>
        <row r="3481">
          <cell r="G3481" t="str">
            <v>Minería</v>
          </cell>
        </row>
        <row r="3482">
          <cell r="G3482" t="str">
            <v>Minería</v>
          </cell>
        </row>
        <row r="3483">
          <cell r="G3483" t="str">
            <v>Minería</v>
          </cell>
        </row>
        <row r="3484">
          <cell r="G3484" t="str">
            <v>Cementos</v>
          </cell>
        </row>
        <row r="3485">
          <cell r="G3485" t="str">
            <v>Minería</v>
          </cell>
        </row>
        <row r="3486">
          <cell r="G3486" t="str">
            <v>Minería</v>
          </cell>
        </row>
        <row r="3487">
          <cell r="G3487" t="str">
            <v>Minería</v>
          </cell>
        </row>
        <row r="3488">
          <cell r="G3488" t="str">
            <v>Papel</v>
          </cell>
        </row>
        <row r="3489">
          <cell r="G3489" t="str">
            <v>Minería</v>
          </cell>
        </row>
        <row r="3490">
          <cell r="G3490" t="str">
            <v>Minería</v>
          </cell>
        </row>
        <row r="3491">
          <cell r="G3491" t="str">
            <v>Textiles</v>
          </cell>
        </row>
        <row r="3492">
          <cell r="G3492" t="str">
            <v>Textiles</v>
          </cell>
        </row>
        <row r="3493">
          <cell r="G3493" t="str">
            <v>Cementos</v>
          </cell>
        </row>
        <row r="3494">
          <cell r="G3494" t="str">
            <v>Agroindustria</v>
          </cell>
        </row>
        <row r="3495">
          <cell r="G3495" t="str">
            <v>Textiles</v>
          </cell>
        </row>
        <row r="3496">
          <cell r="G3496" t="str">
            <v>Otros</v>
          </cell>
        </row>
        <row r="3497">
          <cell r="G3497" t="str">
            <v>Fundición</v>
          </cell>
        </row>
        <row r="3498">
          <cell r="G3498" t="str">
            <v>Otros</v>
          </cell>
        </row>
        <row r="3499">
          <cell r="G3499" t="str">
            <v>Fundición</v>
          </cell>
        </row>
        <row r="3500">
          <cell r="G3500" t="str">
            <v>Minería</v>
          </cell>
        </row>
        <row r="3501">
          <cell r="G3501" t="str">
            <v>Minería</v>
          </cell>
        </row>
        <row r="3502">
          <cell r="G3502" t="str">
            <v>Minería</v>
          </cell>
        </row>
        <row r="3503">
          <cell r="G3503" t="str">
            <v>Fundición</v>
          </cell>
        </row>
        <row r="3504">
          <cell r="G3504" t="str">
            <v>Fundición</v>
          </cell>
        </row>
        <row r="3505">
          <cell r="G3505" t="str">
            <v>Fundición</v>
          </cell>
        </row>
        <row r="3506">
          <cell r="G3506" t="str">
            <v>Minería</v>
          </cell>
        </row>
        <row r="3507">
          <cell r="G3507" t="str">
            <v>Químicos</v>
          </cell>
        </row>
        <row r="3508">
          <cell r="G3508" t="str">
            <v>Agroindustria</v>
          </cell>
        </row>
        <row r="3509">
          <cell r="G3509" t="str">
            <v>Alimentos</v>
          </cell>
        </row>
        <row r="3510">
          <cell r="G3510" t="str">
            <v>Alimentos</v>
          </cell>
        </row>
        <row r="3511">
          <cell r="G3511" t="str">
            <v>Pesquería</v>
          </cell>
        </row>
        <row r="3512">
          <cell r="G3512" t="str">
            <v>Bancos y financieras</v>
          </cell>
        </row>
        <row r="3513">
          <cell r="G3513" t="str">
            <v>Cables</v>
          </cell>
        </row>
        <row r="3514">
          <cell r="G3514" t="str">
            <v>Cerámicos</v>
          </cell>
        </row>
        <row r="3515">
          <cell r="G3515" t="str">
            <v>Cerámicos</v>
          </cell>
        </row>
        <row r="3516">
          <cell r="G3516" t="str">
            <v>Cerámicos</v>
          </cell>
        </row>
        <row r="3517">
          <cell r="G3517" t="str">
            <v>Textiles</v>
          </cell>
        </row>
        <row r="3518">
          <cell r="G3518" t="str">
            <v>Textiles</v>
          </cell>
        </row>
        <row r="3519">
          <cell r="G3519" t="str">
            <v>Minería</v>
          </cell>
        </row>
        <row r="3520">
          <cell r="G3520" t="str">
            <v>Cerámicos</v>
          </cell>
        </row>
        <row r="3521">
          <cell r="G3521" t="str">
            <v>Alimentos</v>
          </cell>
        </row>
        <row r="3522">
          <cell r="G3522" t="str">
            <v>Vidrios, cauchos y plásticos</v>
          </cell>
        </row>
        <row r="3523">
          <cell r="G3523" t="str">
            <v>Minería</v>
          </cell>
        </row>
        <row r="3524">
          <cell r="G3524" t="str">
            <v>Pesquería</v>
          </cell>
        </row>
        <row r="3525">
          <cell r="G3525" t="str">
            <v>Saneamiento</v>
          </cell>
        </row>
        <row r="3526">
          <cell r="G3526" t="str">
            <v>Industria Metalúrgica</v>
          </cell>
        </row>
        <row r="3527">
          <cell r="G3527" t="str">
            <v>Transporte</v>
          </cell>
        </row>
        <row r="3528">
          <cell r="G3528" t="str">
            <v>Pesquería</v>
          </cell>
        </row>
        <row r="3529">
          <cell r="G3529" t="str">
            <v>Cementos</v>
          </cell>
        </row>
        <row r="3530">
          <cell r="G3530" t="str">
            <v>Textiles</v>
          </cell>
        </row>
        <row r="3531">
          <cell r="G3531" t="str">
            <v>Alimentos</v>
          </cell>
        </row>
        <row r="3532">
          <cell r="G3532" t="str">
            <v>Textiles</v>
          </cell>
        </row>
        <row r="3533">
          <cell r="G3533" t="str">
            <v>Textiles</v>
          </cell>
        </row>
        <row r="3534">
          <cell r="G3534" t="str">
            <v>Textiles</v>
          </cell>
        </row>
        <row r="3535">
          <cell r="G3535" t="str">
            <v>Fundición</v>
          </cell>
        </row>
        <row r="3536">
          <cell r="G3536" t="str">
            <v>Fundición</v>
          </cell>
        </row>
        <row r="3537">
          <cell r="G3537" t="str">
            <v>Papel</v>
          </cell>
        </row>
        <row r="3538">
          <cell r="G3538" t="str">
            <v>Papel</v>
          </cell>
        </row>
        <row r="3539">
          <cell r="G3539" t="str">
            <v>Textiles</v>
          </cell>
        </row>
        <row r="3540">
          <cell r="G3540" t="str">
            <v>Vidrios, cauchos y plásticos</v>
          </cell>
        </row>
        <row r="3541">
          <cell r="G3541" t="str">
            <v>Cables</v>
          </cell>
        </row>
        <row r="3542">
          <cell r="G3542" t="str">
            <v>Industria Metalúrgica</v>
          </cell>
        </row>
        <row r="3543">
          <cell r="G3543" t="str">
            <v>Papel</v>
          </cell>
        </row>
        <row r="3544">
          <cell r="G3544" t="str">
            <v>Textiles</v>
          </cell>
        </row>
        <row r="3545">
          <cell r="G3545" t="str">
            <v>Otros</v>
          </cell>
        </row>
        <row r="3546">
          <cell r="G3546" t="str">
            <v>Otros</v>
          </cell>
        </row>
        <row r="3547">
          <cell r="G3547" t="str">
            <v>Textiles</v>
          </cell>
        </row>
        <row r="3548">
          <cell r="G3548" t="str">
            <v>Industria Metalúrgica</v>
          </cell>
        </row>
        <row r="3549">
          <cell r="G3549" t="str">
            <v>Industria Metalúrgica</v>
          </cell>
        </row>
        <row r="3550">
          <cell r="G3550" t="str">
            <v>Alimentos</v>
          </cell>
        </row>
        <row r="3551">
          <cell r="G3551" t="str">
            <v>Alimentos</v>
          </cell>
        </row>
        <row r="3552">
          <cell r="G3552" t="str">
            <v>Alimentos</v>
          </cell>
        </row>
        <row r="3553">
          <cell r="G3553" t="str">
            <v>Alimentos</v>
          </cell>
        </row>
        <row r="3554">
          <cell r="G3554" t="str">
            <v>Textiles</v>
          </cell>
        </row>
        <row r="3555">
          <cell r="G3555" t="str">
            <v>Pesquería</v>
          </cell>
        </row>
        <row r="3556">
          <cell r="G3556" t="str">
            <v>Pesquería</v>
          </cell>
        </row>
        <row r="3557">
          <cell r="G3557" t="str">
            <v>Textiles</v>
          </cell>
        </row>
        <row r="3558">
          <cell r="G3558" t="str">
            <v>Industria Metalúrgica</v>
          </cell>
        </row>
        <row r="3559">
          <cell r="G3559" t="str">
            <v>Químicos</v>
          </cell>
        </row>
        <row r="3560">
          <cell r="G3560" t="str">
            <v>Hidrocarburos</v>
          </cell>
        </row>
        <row r="3561">
          <cell r="G3561" t="str">
            <v>Comercio</v>
          </cell>
        </row>
        <row r="3562">
          <cell r="G3562" t="str">
            <v>Textiles</v>
          </cell>
        </row>
        <row r="3563">
          <cell r="G3563" t="str">
            <v>Textiles</v>
          </cell>
        </row>
        <row r="3564">
          <cell r="G3564" t="str">
            <v>Otros</v>
          </cell>
        </row>
        <row r="3565">
          <cell r="G3565" t="str">
            <v>Textiles</v>
          </cell>
        </row>
        <row r="3566">
          <cell r="G3566" t="str">
            <v>Industria Metalúrgica</v>
          </cell>
        </row>
        <row r="3567">
          <cell r="G3567" t="str">
            <v>Pesquería</v>
          </cell>
        </row>
        <row r="3568">
          <cell r="G3568" t="str">
            <v>Químicos</v>
          </cell>
        </row>
        <row r="3569">
          <cell r="G3569" t="str">
            <v>Textiles</v>
          </cell>
        </row>
        <row r="3570">
          <cell r="G3570" t="str">
            <v>Vidrios, cauchos y plásticos</v>
          </cell>
        </row>
        <row r="3571">
          <cell r="G3571" t="str">
            <v>Pesquería</v>
          </cell>
        </row>
        <row r="3572">
          <cell r="G3572" t="str">
            <v>Bebidas</v>
          </cell>
        </row>
        <row r="3573">
          <cell r="G3573" t="str">
            <v>Bebidas</v>
          </cell>
        </row>
        <row r="3574">
          <cell r="G3574" t="str">
            <v>Pesquería</v>
          </cell>
        </row>
        <row r="3575">
          <cell r="G3575" t="str">
            <v>Cerámicos</v>
          </cell>
        </row>
        <row r="3576">
          <cell r="G3576" t="str">
            <v>Alimentos</v>
          </cell>
        </row>
        <row r="3577">
          <cell r="G3577" t="str">
            <v>Químicos</v>
          </cell>
        </row>
        <row r="3578">
          <cell r="G3578" t="str">
            <v>Textiles</v>
          </cell>
        </row>
        <row r="3579">
          <cell r="G3579" t="str">
            <v>Textiles</v>
          </cell>
        </row>
        <row r="3580">
          <cell r="G3580" t="str">
            <v>Saneamiento</v>
          </cell>
        </row>
        <row r="3581">
          <cell r="G3581" t="str">
            <v>Alimentos</v>
          </cell>
        </row>
        <row r="3582">
          <cell r="G3582" t="str">
            <v>Papel</v>
          </cell>
        </row>
        <row r="3583">
          <cell r="G3583" t="str">
            <v>Pesquería</v>
          </cell>
        </row>
        <row r="3584">
          <cell r="G3584" t="str">
            <v>Transporte</v>
          </cell>
        </row>
        <row r="3585">
          <cell r="G3585" t="str">
            <v>Pesquería</v>
          </cell>
        </row>
        <row r="3586">
          <cell r="G3586" t="str">
            <v>Pesquería</v>
          </cell>
        </row>
        <row r="3587">
          <cell r="G3587" t="str">
            <v>Bebidas</v>
          </cell>
        </row>
        <row r="3588">
          <cell r="G3588" t="str">
            <v>Hidrocarburos</v>
          </cell>
        </row>
        <row r="3589">
          <cell r="G3589" t="str">
            <v>Cementos</v>
          </cell>
        </row>
        <row r="3590">
          <cell r="G3590" t="str">
            <v>Fundición</v>
          </cell>
        </row>
        <row r="3591">
          <cell r="G3591" t="str">
            <v>Químicos</v>
          </cell>
        </row>
        <row r="3592">
          <cell r="G3592" t="str">
            <v>Minería</v>
          </cell>
        </row>
        <row r="3593">
          <cell r="G3593" t="str">
            <v>Minería</v>
          </cell>
        </row>
        <row r="3594">
          <cell r="G3594" t="str">
            <v>Pesquería</v>
          </cell>
        </row>
        <row r="3595">
          <cell r="G3595" t="str">
            <v>Minería</v>
          </cell>
        </row>
        <row r="3596">
          <cell r="G3596" t="str">
            <v>Minería</v>
          </cell>
        </row>
        <row r="3597">
          <cell r="G3597" t="str">
            <v>Pesquería</v>
          </cell>
        </row>
        <row r="3598">
          <cell r="G3598" t="str">
            <v>Pesquería</v>
          </cell>
        </row>
        <row r="3599">
          <cell r="G3599" t="str">
            <v>Cementos</v>
          </cell>
        </row>
        <row r="3600">
          <cell r="G3600" t="str">
            <v>Textiles</v>
          </cell>
        </row>
        <row r="3601">
          <cell r="G3601" t="str">
            <v>Textiles</v>
          </cell>
        </row>
        <row r="3602">
          <cell r="G3602" t="str">
            <v>Textiles</v>
          </cell>
        </row>
        <row r="3603">
          <cell r="G3603" t="str">
            <v>Papel</v>
          </cell>
        </row>
        <row r="3604">
          <cell r="G3604" t="str">
            <v>Papel</v>
          </cell>
        </row>
        <row r="3605">
          <cell r="G3605" t="str">
            <v>Pesquería</v>
          </cell>
        </row>
        <row r="3606">
          <cell r="G3606" t="str">
            <v>Minería</v>
          </cell>
        </row>
        <row r="3607">
          <cell r="G3607" t="str">
            <v>Textiles</v>
          </cell>
        </row>
        <row r="3608">
          <cell r="G3608" t="str">
            <v>Minería</v>
          </cell>
        </row>
        <row r="3609">
          <cell r="G3609" t="str">
            <v>Minería</v>
          </cell>
        </row>
        <row r="3610">
          <cell r="G3610" t="str">
            <v>Fundición</v>
          </cell>
        </row>
        <row r="3611">
          <cell r="G3611" t="str">
            <v>Minería</v>
          </cell>
        </row>
        <row r="3612">
          <cell r="G3612" t="str">
            <v>Minería</v>
          </cell>
        </row>
        <row r="3613">
          <cell r="G3613" t="str">
            <v>Minería</v>
          </cell>
        </row>
        <row r="3614">
          <cell r="G3614" t="str">
            <v>Fundición</v>
          </cell>
        </row>
        <row r="3615">
          <cell r="G3615" t="str">
            <v>Minería</v>
          </cell>
        </row>
        <row r="3616">
          <cell r="G3616" t="str">
            <v>Minería</v>
          </cell>
        </row>
        <row r="3617">
          <cell r="G3617" t="str">
            <v>Cementos</v>
          </cell>
        </row>
        <row r="3618">
          <cell r="G3618" t="str">
            <v>Agroindustria</v>
          </cell>
        </row>
        <row r="3619">
          <cell r="G3619" t="str">
            <v>Agroindustria</v>
          </cell>
        </row>
        <row r="3620">
          <cell r="G3620" t="str">
            <v>Agroindustria</v>
          </cell>
        </row>
        <row r="3621">
          <cell r="G3621" t="str">
            <v>Otros</v>
          </cell>
        </row>
        <row r="3622">
          <cell r="G3622" t="str">
            <v>Agroindustria</v>
          </cell>
        </row>
        <row r="3623">
          <cell r="G3623" t="str">
            <v>Agroindustria</v>
          </cell>
        </row>
        <row r="3624">
          <cell r="G3624" t="str">
            <v>Agroindustria</v>
          </cell>
        </row>
        <row r="3625">
          <cell r="G3625" t="str">
            <v>Bebidas</v>
          </cell>
        </row>
        <row r="3626">
          <cell r="G3626" t="str">
            <v>Bebidas</v>
          </cell>
        </row>
        <row r="3627">
          <cell r="G3627" t="str">
            <v>Agroindustria</v>
          </cell>
        </row>
        <row r="3628">
          <cell r="G3628" t="str">
            <v>Agroindustria</v>
          </cell>
        </row>
        <row r="3629">
          <cell r="G3629" t="str">
            <v>Minería</v>
          </cell>
        </row>
        <row r="3630">
          <cell r="G3630" t="str">
            <v>Pesquería</v>
          </cell>
        </row>
        <row r="3631">
          <cell r="G3631" t="str">
            <v>Otros</v>
          </cell>
        </row>
        <row r="3632">
          <cell r="G3632" t="str">
            <v>Industria Metalúrgica</v>
          </cell>
        </row>
        <row r="3633">
          <cell r="G3633" t="str">
            <v>Minería</v>
          </cell>
        </row>
        <row r="3634">
          <cell r="G3634" t="str">
            <v>Industria Metalúrgica</v>
          </cell>
        </row>
        <row r="3635">
          <cell r="G3635" t="str">
            <v>Químicos</v>
          </cell>
        </row>
        <row r="3636">
          <cell r="G3636" t="str">
            <v>Minería</v>
          </cell>
        </row>
        <row r="3637">
          <cell r="G3637" t="str">
            <v>Minería</v>
          </cell>
        </row>
        <row r="3638">
          <cell r="G3638" t="str">
            <v>Minería</v>
          </cell>
        </row>
        <row r="3639">
          <cell r="G3639" t="str">
            <v>Cementos</v>
          </cell>
        </row>
        <row r="3640">
          <cell r="G3640" t="str">
            <v>Saneamiento</v>
          </cell>
        </row>
        <row r="3641">
          <cell r="G3641" t="str">
            <v>Bebidas</v>
          </cell>
        </row>
        <row r="3642">
          <cell r="G3642" t="str">
            <v>Minería</v>
          </cell>
        </row>
        <row r="3643">
          <cell r="G3643" t="str">
            <v>Minería</v>
          </cell>
        </row>
        <row r="3644">
          <cell r="G3644" t="str">
            <v>Pesquería</v>
          </cell>
        </row>
        <row r="3645">
          <cell r="G3645" t="str">
            <v>Minería</v>
          </cell>
        </row>
        <row r="3646">
          <cell r="G3646" t="str">
            <v>Pesquería</v>
          </cell>
        </row>
        <row r="3647">
          <cell r="G3647" t="str">
            <v>Agroindustria</v>
          </cell>
        </row>
        <row r="3648">
          <cell r="G3648" t="str">
            <v>Pesquería</v>
          </cell>
        </row>
        <row r="3649">
          <cell r="G3649" t="str">
            <v>Pesquería</v>
          </cell>
        </row>
        <row r="3650">
          <cell r="G3650" t="str">
            <v>Papel</v>
          </cell>
        </row>
        <row r="3651">
          <cell r="G3651" t="str">
            <v>Pesquería</v>
          </cell>
        </row>
        <row r="3652">
          <cell r="G3652" t="str">
            <v>Vidrios, cauchos y plásticos</v>
          </cell>
        </row>
        <row r="3653">
          <cell r="G3653" t="str">
            <v>Textiles</v>
          </cell>
        </row>
        <row r="3654">
          <cell r="G3654" t="str">
            <v>Pesquería</v>
          </cell>
        </row>
        <row r="3655">
          <cell r="G3655" t="str">
            <v>Minería</v>
          </cell>
        </row>
        <row r="3656">
          <cell r="G3656" t="str">
            <v>Bebidas</v>
          </cell>
        </row>
        <row r="3657">
          <cell r="G3657" t="str">
            <v>Bancos y financieras</v>
          </cell>
        </row>
        <row r="3658">
          <cell r="G3658" t="str">
            <v>Minería</v>
          </cell>
        </row>
        <row r="3659">
          <cell r="G3659" t="str">
            <v>Vidrios, cauchos y plásticos</v>
          </cell>
        </row>
        <row r="3660">
          <cell r="G3660" t="str">
            <v>Otros</v>
          </cell>
        </row>
        <row r="3661">
          <cell r="G3661" t="str">
            <v>Químicos</v>
          </cell>
        </row>
        <row r="3662">
          <cell r="G3662" t="str">
            <v>Minería</v>
          </cell>
        </row>
        <row r="3663">
          <cell r="G3663" t="str">
            <v>Otros</v>
          </cell>
        </row>
        <row r="3664">
          <cell r="G3664" t="str">
            <v>Minería</v>
          </cell>
        </row>
        <row r="3665">
          <cell r="G3665" t="str">
            <v>Minería</v>
          </cell>
        </row>
        <row r="3666">
          <cell r="G3666" t="str">
            <v>Minería</v>
          </cell>
        </row>
        <row r="3667">
          <cell r="G3667" t="str">
            <v>Químicos</v>
          </cell>
        </row>
        <row r="3668">
          <cell r="G3668" t="str">
            <v>Textiles</v>
          </cell>
        </row>
        <row r="3669">
          <cell r="G3669" t="str">
            <v>Vidrios, cauchos y plásticos</v>
          </cell>
        </row>
        <row r="3670">
          <cell r="G3670" t="str">
            <v>Bancos y financieras</v>
          </cell>
        </row>
        <row r="3671">
          <cell r="G3671" t="str">
            <v>Bancos y financieras</v>
          </cell>
        </row>
        <row r="3672">
          <cell r="G3672" t="str">
            <v>Cerámicos</v>
          </cell>
        </row>
        <row r="3673">
          <cell r="G3673" t="str">
            <v>Minería</v>
          </cell>
        </row>
        <row r="3674">
          <cell r="G3674" t="str">
            <v>Otros</v>
          </cell>
        </row>
        <row r="3675">
          <cell r="G3675" t="str">
            <v>Industria Metalúrgica</v>
          </cell>
        </row>
        <row r="3676">
          <cell r="G3676" t="str">
            <v>Textiles</v>
          </cell>
        </row>
        <row r="3677">
          <cell r="G3677" t="str">
            <v>Vidrios, cauchos y plásticos</v>
          </cell>
        </row>
        <row r="3678">
          <cell r="G3678" t="str">
            <v>Textiles</v>
          </cell>
        </row>
        <row r="3679">
          <cell r="G3679" t="str">
            <v>Textiles</v>
          </cell>
        </row>
        <row r="3680">
          <cell r="G3680" t="str">
            <v>Alimentos</v>
          </cell>
        </row>
        <row r="3681">
          <cell r="G3681" t="str">
            <v>Otros</v>
          </cell>
        </row>
        <row r="3682">
          <cell r="G3682" t="str">
            <v>Textiles</v>
          </cell>
        </row>
        <row r="3683">
          <cell r="G3683" t="str">
            <v>Industria Metalúrgica</v>
          </cell>
        </row>
        <row r="3684">
          <cell r="G3684" t="str">
            <v>Alimentos</v>
          </cell>
        </row>
        <row r="3685">
          <cell r="G3685" t="str">
            <v>Otros</v>
          </cell>
        </row>
        <row r="3686">
          <cell r="G3686" t="str">
            <v>Industria Metalúrgica</v>
          </cell>
        </row>
        <row r="3687">
          <cell r="G3687" t="str">
            <v>Salud</v>
          </cell>
        </row>
        <row r="3688">
          <cell r="G3688" t="str">
            <v>Otros</v>
          </cell>
        </row>
        <row r="3689">
          <cell r="G3689" t="str">
            <v>Otros</v>
          </cell>
        </row>
        <row r="3690">
          <cell r="G3690" t="str">
            <v>Papel</v>
          </cell>
        </row>
        <row r="3691">
          <cell r="G3691" t="str">
            <v>Bebidas</v>
          </cell>
        </row>
        <row r="3692">
          <cell r="G3692" t="str">
            <v>Comercio</v>
          </cell>
        </row>
        <row r="3693">
          <cell r="G3693" t="str">
            <v>Comercio</v>
          </cell>
        </row>
        <row r="3694">
          <cell r="G3694" t="str">
            <v>Vidrios, cauchos y plásticos</v>
          </cell>
        </row>
        <row r="3695">
          <cell r="G3695" t="str">
            <v>Alimentos</v>
          </cell>
        </row>
        <row r="3696">
          <cell r="G3696" t="str">
            <v>Vidrios, cauchos y plásticos</v>
          </cell>
        </row>
        <row r="3697">
          <cell r="G3697" t="str">
            <v>Papel</v>
          </cell>
        </row>
        <row r="3698">
          <cell r="G3698" t="str">
            <v>Vidrios, cauchos y plásticos</v>
          </cell>
        </row>
        <row r="3699">
          <cell r="G3699" t="str">
            <v>Textiles</v>
          </cell>
        </row>
        <row r="3700">
          <cell r="G3700" t="str">
            <v>Textiles</v>
          </cell>
        </row>
        <row r="3701">
          <cell r="G3701" t="str">
            <v>Bebidas</v>
          </cell>
        </row>
        <row r="3702">
          <cell r="G3702" t="str">
            <v>Saneamiento</v>
          </cell>
        </row>
        <row r="3703">
          <cell r="G3703" t="str">
            <v>Comercio</v>
          </cell>
        </row>
        <row r="3704">
          <cell r="G3704" t="str">
            <v>Vidrios, cauchos y plásticos</v>
          </cell>
        </row>
        <row r="3705">
          <cell r="G3705" t="str">
            <v>Vidrios, cauchos y plásticos</v>
          </cell>
        </row>
        <row r="3706">
          <cell r="G3706" t="str">
            <v>Saneamiento</v>
          </cell>
        </row>
        <row r="3707">
          <cell r="G3707" t="str">
            <v>Saneamiento</v>
          </cell>
        </row>
        <row r="3708">
          <cell r="G3708" t="str">
            <v>Alimentos</v>
          </cell>
        </row>
        <row r="3709">
          <cell r="G3709" t="str">
            <v>Otros</v>
          </cell>
        </row>
        <row r="3710">
          <cell r="G3710" t="str">
            <v>Bebidas</v>
          </cell>
        </row>
        <row r="3711">
          <cell r="G3711" t="str">
            <v>Comercio</v>
          </cell>
        </row>
        <row r="3712">
          <cell r="G3712" t="str">
            <v>Textiles</v>
          </cell>
        </row>
        <row r="3713">
          <cell r="G3713" t="str">
            <v>Industria Metalúrgica</v>
          </cell>
        </row>
        <row r="3714">
          <cell r="G3714" t="str">
            <v>Alimentos</v>
          </cell>
        </row>
        <row r="3715">
          <cell r="G3715" t="str">
            <v>Textiles</v>
          </cell>
        </row>
        <row r="3716">
          <cell r="G3716" t="str">
            <v>Bebidas</v>
          </cell>
        </row>
        <row r="3717">
          <cell r="G3717" t="str">
            <v>Transporte</v>
          </cell>
        </row>
        <row r="3718">
          <cell r="G3718" t="str">
            <v>Textiles</v>
          </cell>
        </row>
        <row r="3719">
          <cell r="G3719" t="str">
            <v>Minería</v>
          </cell>
        </row>
        <row r="3720">
          <cell r="G3720" t="str">
            <v>Textiles</v>
          </cell>
        </row>
        <row r="3721">
          <cell r="G3721" t="str">
            <v>Minería</v>
          </cell>
        </row>
        <row r="3722">
          <cell r="G3722" t="str">
            <v>Textiles</v>
          </cell>
        </row>
        <row r="3723">
          <cell r="G3723" t="str">
            <v>Alimentos</v>
          </cell>
        </row>
        <row r="3724">
          <cell r="G3724" t="str">
            <v>Minería</v>
          </cell>
        </row>
        <row r="3725">
          <cell r="G3725" t="str">
            <v>Alimentos</v>
          </cell>
        </row>
        <row r="3726">
          <cell r="G3726" t="str">
            <v>Alimentos</v>
          </cell>
        </row>
        <row r="3727">
          <cell r="G3727" t="str">
            <v>Minería</v>
          </cell>
        </row>
        <row r="3728">
          <cell r="G3728" t="str">
            <v>Minería</v>
          </cell>
        </row>
        <row r="3729">
          <cell r="G3729" t="str">
            <v>Minería</v>
          </cell>
        </row>
        <row r="3730">
          <cell r="G3730" t="str">
            <v>Minería</v>
          </cell>
        </row>
        <row r="3731">
          <cell r="G3731" t="str">
            <v>Minería</v>
          </cell>
        </row>
        <row r="3732">
          <cell r="G3732" t="str">
            <v>Minería</v>
          </cell>
        </row>
        <row r="3733">
          <cell r="G3733" t="str">
            <v>Minería</v>
          </cell>
        </row>
        <row r="3734">
          <cell r="G3734" t="str">
            <v>Cementos</v>
          </cell>
        </row>
        <row r="3735">
          <cell r="G3735" t="str">
            <v>Minería</v>
          </cell>
        </row>
        <row r="3736">
          <cell r="G3736" t="str">
            <v>Minería</v>
          </cell>
        </row>
        <row r="3737">
          <cell r="G3737" t="str">
            <v>Minería</v>
          </cell>
        </row>
        <row r="3738">
          <cell r="G3738" t="str">
            <v>Papel</v>
          </cell>
        </row>
        <row r="3739">
          <cell r="G3739" t="str">
            <v>Minería</v>
          </cell>
        </row>
        <row r="3740">
          <cell r="G3740" t="str">
            <v>Minería</v>
          </cell>
        </row>
        <row r="3741">
          <cell r="G3741" t="str">
            <v>Textiles</v>
          </cell>
        </row>
        <row r="3742">
          <cell r="G3742" t="str">
            <v>Textiles</v>
          </cell>
        </row>
        <row r="3743">
          <cell r="G3743" t="str">
            <v>Cementos</v>
          </cell>
        </row>
        <row r="3744">
          <cell r="G3744" t="str">
            <v>Agroindustria</v>
          </cell>
        </row>
        <row r="3745">
          <cell r="G3745" t="str">
            <v>Textiles</v>
          </cell>
        </row>
        <row r="3746">
          <cell r="G3746" t="str">
            <v>Otros</v>
          </cell>
        </row>
        <row r="3747">
          <cell r="G3747" t="str">
            <v>Fundición</v>
          </cell>
        </row>
        <row r="3748">
          <cell r="G3748" t="str">
            <v>Otros</v>
          </cell>
        </row>
        <row r="3749">
          <cell r="G3749" t="str">
            <v>Fundición</v>
          </cell>
        </row>
        <row r="3750">
          <cell r="G3750" t="str">
            <v>Minería</v>
          </cell>
        </row>
        <row r="3751">
          <cell r="G3751" t="str">
            <v>Minería</v>
          </cell>
        </row>
        <row r="3752">
          <cell r="G3752" t="str">
            <v>Minería</v>
          </cell>
        </row>
        <row r="3753">
          <cell r="G3753" t="str">
            <v>Fundición</v>
          </cell>
        </row>
        <row r="3754">
          <cell r="G3754" t="str">
            <v>Fundición</v>
          </cell>
        </row>
        <row r="3755">
          <cell r="G3755" t="str">
            <v>Fundición</v>
          </cell>
        </row>
        <row r="3756">
          <cell r="G3756" t="str">
            <v>Minería</v>
          </cell>
        </row>
        <row r="3757">
          <cell r="G3757" t="str">
            <v>Químicos</v>
          </cell>
        </row>
        <row r="3758">
          <cell r="G3758" t="str">
            <v>Agroindustria</v>
          </cell>
        </row>
        <row r="3759">
          <cell r="G3759" t="str">
            <v>Alimentos</v>
          </cell>
        </row>
        <row r="3760">
          <cell r="G3760" t="str">
            <v>Alimentos</v>
          </cell>
        </row>
        <row r="3761">
          <cell r="G3761" t="str">
            <v>Pesquería</v>
          </cell>
        </row>
        <row r="3762">
          <cell r="G3762" t="str">
            <v>Bancos y financieras</v>
          </cell>
        </row>
        <row r="3763">
          <cell r="G3763" t="str">
            <v>Cables</v>
          </cell>
        </row>
        <row r="3764">
          <cell r="G3764" t="str">
            <v>Cerámicos</v>
          </cell>
        </row>
        <row r="3765">
          <cell r="G3765" t="str">
            <v>Cerámicos</v>
          </cell>
        </row>
        <row r="3766">
          <cell r="G3766" t="str">
            <v>Cerámicos</v>
          </cell>
        </row>
        <row r="3767">
          <cell r="G3767" t="str">
            <v>Textiles</v>
          </cell>
        </row>
        <row r="3768">
          <cell r="G3768" t="str">
            <v>Textiles</v>
          </cell>
        </row>
        <row r="3769">
          <cell r="G3769" t="str">
            <v>Minería</v>
          </cell>
        </row>
        <row r="3770">
          <cell r="G3770" t="str">
            <v>Cerámicos</v>
          </cell>
        </row>
        <row r="3771">
          <cell r="G3771" t="str">
            <v>Alimentos</v>
          </cell>
        </row>
        <row r="3772">
          <cell r="G3772" t="str">
            <v>Vidrios, cauchos y plásticos</v>
          </cell>
        </row>
        <row r="3773">
          <cell r="G3773" t="str">
            <v>Minería</v>
          </cell>
        </row>
        <row r="3774">
          <cell r="G3774" t="str">
            <v>Pesquería</v>
          </cell>
        </row>
        <row r="3775">
          <cell r="G3775" t="str">
            <v>Saneamiento</v>
          </cell>
        </row>
        <row r="3776">
          <cell r="G3776" t="str">
            <v>Industria Metalúrgica</v>
          </cell>
        </row>
        <row r="3777">
          <cell r="G3777" t="str">
            <v>Transporte</v>
          </cell>
        </row>
        <row r="3778">
          <cell r="G3778" t="str">
            <v>Pesquería</v>
          </cell>
        </row>
        <row r="3779">
          <cell r="G3779" t="str">
            <v>Cementos</v>
          </cell>
        </row>
        <row r="3780">
          <cell r="G3780" t="str">
            <v>Textiles</v>
          </cell>
        </row>
        <row r="3781">
          <cell r="G3781" t="str">
            <v>Alimentos</v>
          </cell>
        </row>
        <row r="3782">
          <cell r="G3782" t="str">
            <v>Textiles</v>
          </cell>
        </row>
        <row r="3783">
          <cell r="G3783" t="str">
            <v>Textiles</v>
          </cell>
        </row>
        <row r="3784">
          <cell r="G3784" t="str">
            <v>Textiles</v>
          </cell>
        </row>
        <row r="3785">
          <cell r="G3785" t="str">
            <v>Fundición</v>
          </cell>
        </row>
        <row r="3786">
          <cell r="G3786" t="str">
            <v>Fundición</v>
          </cell>
        </row>
        <row r="3787">
          <cell r="G3787" t="str">
            <v>Papel</v>
          </cell>
        </row>
        <row r="3788">
          <cell r="G3788" t="str">
            <v>Papel</v>
          </cell>
        </row>
        <row r="3789">
          <cell r="G3789" t="str">
            <v>Textiles</v>
          </cell>
        </row>
        <row r="3790">
          <cell r="G3790" t="str">
            <v>Vidrios, cauchos y plásticos</v>
          </cell>
        </row>
        <row r="3791">
          <cell r="G3791" t="str">
            <v>Cables</v>
          </cell>
        </row>
        <row r="3792">
          <cell r="G3792" t="str">
            <v>Industria Metalúrgica</v>
          </cell>
        </row>
        <row r="3793">
          <cell r="G3793" t="str">
            <v>Papel</v>
          </cell>
        </row>
        <row r="3794">
          <cell r="G3794" t="str">
            <v>Textiles</v>
          </cell>
        </row>
        <row r="3795">
          <cell r="G3795" t="str">
            <v>Otros</v>
          </cell>
        </row>
        <row r="3796">
          <cell r="G3796" t="str">
            <v>Otros</v>
          </cell>
        </row>
        <row r="3797">
          <cell r="G3797" t="str">
            <v>Textiles</v>
          </cell>
        </row>
        <row r="3798">
          <cell r="G3798" t="str">
            <v>Industria Metalúrgica</v>
          </cell>
        </row>
        <row r="3799">
          <cell r="G3799" t="str">
            <v>Industria Metalúrgica</v>
          </cell>
        </row>
        <row r="3800">
          <cell r="G3800" t="str">
            <v>Alimentos</v>
          </cell>
        </row>
        <row r="3801">
          <cell r="G3801" t="str">
            <v>Alimentos</v>
          </cell>
        </row>
        <row r="3802">
          <cell r="G3802" t="str">
            <v>Alimentos</v>
          </cell>
        </row>
        <row r="3803">
          <cell r="G3803" t="str">
            <v>Alimentos</v>
          </cell>
        </row>
        <row r="3804">
          <cell r="G3804" t="str">
            <v>Textiles</v>
          </cell>
        </row>
        <row r="3805">
          <cell r="G3805" t="str">
            <v>Pesquería</v>
          </cell>
        </row>
        <row r="3806">
          <cell r="G3806" t="str">
            <v>Pesquería</v>
          </cell>
        </row>
        <row r="3807">
          <cell r="G3807" t="str">
            <v>Textiles</v>
          </cell>
        </row>
        <row r="3808">
          <cell r="G3808" t="str">
            <v>Industria Metalúrgica</v>
          </cell>
        </row>
        <row r="3809">
          <cell r="G3809" t="str">
            <v>Químicos</v>
          </cell>
        </row>
        <row r="3810">
          <cell r="G3810" t="str">
            <v>Hidrocarburos</v>
          </cell>
        </row>
        <row r="3811">
          <cell r="G3811" t="str">
            <v>Comercio</v>
          </cell>
        </row>
        <row r="3812">
          <cell r="G3812" t="str">
            <v>Textiles</v>
          </cell>
        </row>
        <row r="3813">
          <cell r="G3813" t="str">
            <v>Textiles</v>
          </cell>
        </row>
        <row r="3814">
          <cell r="G3814" t="str">
            <v>Otros</v>
          </cell>
        </row>
        <row r="3815">
          <cell r="G3815" t="str">
            <v>Textiles</v>
          </cell>
        </row>
        <row r="3816">
          <cell r="G3816" t="str">
            <v>Industria Metalúrgica</v>
          </cell>
        </row>
        <row r="3817">
          <cell r="G3817" t="str">
            <v>Pesquería</v>
          </cell>
        </row>
        <row r="3818">
          <cell r="G3818" t="str">
            <v>Químicos</v>
          </cell>
        </row>
        <row r="3819">
          <cell r="G3819" t="str">
            <v>Textiles</v>
          </cell>
        </row>
        <row r="3820">
          <cell r="G3820" t="str">
            <v>Vidrios, cauchos y plásticos</v>
          </cell>
        </row>
        <row r="3821">
          <cell r="G3821" t="str">
            <v>Pesquería</v>
          </cell>
        </row>
        <row r="3822">
          <cell r="G3822" t="str">
            <v>Bebidas</v>
          </cell>
        </row>
        <row r="3823">
          <cell r="G3823" t="str">
            <v>Bebidas</v>
          </cell>
        </row>
        <row r="3824">
          <cell r="G3824" t="str">
            <v>Pesquería</v>
          </cell>
        </row>
        <row r="3825">
          <cell r="G3825" t="str">
            <v>Cerámicos</v>
          </cell>
        </row>
        <row r="3826">
          <cell r="G3826" t="str">
            <v>Alimentos</v>
          </cell>
        </row>
        <row r="3827">
          <cell r="G3827" t="str">
            <v>Químicos</v>
          </cell>
        </row>
        <row r="3828">
          <cell r="G3828" t="str">
            <v>Textiles</v>
          </cell>
        </row>
        <row r="3829">
          <cell r="G3829" t="str">
            <v>Textiles</v>
          </cell>
        </row>
        <row r="3830">
          <cell r="G3830" t="str">
            <v>Saneamiento</v>
          </cell>
        </row>
        <row r="3831">
          <cell r="G3831" t="str">
            <v>Alimentos</v>
          </cell>
        </row>
        <row r="3832">
          <cell r="G3832" t="str">
            <v>Papel</v>
          </cell>
        </row>
        <row r="3833">
          <cell r="G3833" t="str">
            <v>Pesquería</v>
          </cell>
        </row>
        <row r="3834">
          <cell r="G3834" t="str">
            <v>Transporte</v>
          </cell>
        </row>
        <row r="3835">
          <cell r="G3835" t="str">
            <v>Pesquería</v>
          </cell>
        </row>
        <row r="3836">
          <cell r="G3836" t="str">
            <v>Pesquería</v>
          </cell>
        </row>
        <row r="3837">
          <cell r="G3837" t="str">
            <v>Bebidas</v>
          </cell>
        </row>
        <row r="3838">
          <cell r="G3838" t="str">
            <v>Hidrocarburos</v>
          </cell>
        </row>
        <row r="3839">
          <cell r="G3839" t="str">
            <v>Hidrocarburos</v>
          </cell>
        </row>
        <row r="3840">
          <cell r="G3840" t="str">
            <v>Cementos</v>
          </cell>
        </row>
        <row r="3841">
          <cell r="G3841" t="str">
            <v>Fundición</v>
          </cell>
        </row>
        <row r="3842">
          <cell r="G3842" t="str">
            <v>Químicos</v>
          </cell>
        </row>
        <row r="3843">
          <cell r="G3843" t="str">
            <v>Minería</v>
          </cell>
        </row>
        <row r="3844">
          <cell r="G3844" t="str">
            <v>Minería</v>
          </cell>
        </row>
        <row r="3845">
          <cell r="G3845" t="str">
            <v>Pesquería</v>
          </cell>
        </row>
        <row r="3846">
          <cell r="G3846" t="str">
            <v>Minería</v>
          </cell>
        </row>
        <row r="3847">
          <cell r="G3847" t="str">
            <v>Minería</v>
          </cell>
        </row>
        <row r="3848">
          <cell r="G3848" t="str">
            <v>Pesquería</v>
          </cell>
        </row>
        <row r="3849">
          <cell r="G3849" t="str">
            <v>Pesquería</v>
          </cell>
        </row>
        <row r="3850">
          <cell r="G3850" t="str">
            <v>Cementos</v>
          </cell>
        </row>
        <row r="3851">
          <cell r="G3851" t="str">
            <v>Textiles</v>
          </cell>
        </row>
        <row r="3852">
          <cell r="G3852" t="str">
            <v>Textiles</v>
          </cell>
        </row>
        <row r="3853">
          <cell r="G3853" t="str">
            <v>Textiles</v>
          </cell>
        </row>
        <row r="3854">
          <cell r="G3854" t="str">
            <v>Papel</v>
          </cell>
        </row>
        <row r="3855">
          <cell r="G3855" t="str">
            <v>Papel</v>
          </cell>
        </row>
        <row r="3856">
          <cell r="G3856" t="str">
            <v>Pesquería</v>
          </cell>
        </row>
        <row r="3857">
          <cell r="G3857" t="str">
            <v>Minería</v>
          </cell>
        </row>
        <row r="3858">
          <cell r="G3858" t="str">
            <v>Textiles</v>
          </cell>
        </row>
        <row r="3859">
          <cell r="G3859" t="str">
            <v>Minería</v>
          </cell>
        </row>
        <row r="3860">
          <cell r="G3860" t="str">
            <v>Minería</v>
          </cell>
        </row>
        <row r="3861">
          <cell r="G3861" t="str">
            <v>Fundición</v>
          </cell>
        </row>
        <row r="3862">
          <cell r="G3862" t="str">
            <v>Minería</v>
          </cell>
        </row>
        <row r="3863">
          <cell r="G3863" t="str">
            <v>Minería</v>
          </cell>
        </row>
        <row r="3864">
          <cell r="G3864" t="str">
            <v>Minería</v>
          </cell>
        </row>
        <row r="3865">
          <cell r="G3865" t="str">
            <v>Fundición</v>
          </cell>
        </row>
        <row r="3866">
          <cell r="G3866" t="str">
            <v>Minería</v>
          </cell>
        </row>
        <row r="3867">
          <cell r="G3867" t="str">
            <v>Cementos</v>
          </cell>
        </row>
        <row r="3868">
          <cell r="G3868" t="str">
            <v>Agroindustria</v>
          </cell>
        </row>
        <row r="3869">
          <cell r="G3869" t="str">
            <v>Agroindustria</v>
          </cell>
        </row>
        <row r="3870">
          <cell r="G3870" t="str">
            <v>Agroindustria</v>
          </cell>
        </row>
        <row r="3871">
          <cell r="G3871" t="str">
            <v>Otros</v>
          </cell>
        </row>
        <row r="3872">
          <cell r="G3872" t="str">
            <v>Agroindustria</v>
          </cell>
        </row>
        <row r="3873">
          <cell r="G3873" t="str">
            <v>Agroindustria</v>
          </cell>
        </row>
        <row r="3874">
          <cell r="G3874" t="str">
            <v>Agroindustria</v>
          </cell>
        </row>
        <row r="3875">
          <cell r="G3875" t="str">
            <v>Bebidas</v>
          </cell>
        </row>
        <row r="3876">
          <cell r="G3876" t="str">
            <v>Bebidas</v>
          </cell>
        </row>
        <row r="3877">
          <cell r="G3877" t="str">
            <v>Agroindustria</v>
          </cell>
        </row>
        <row r="3878">
          <cell r="G3878" t="str">
            <v>Agroindustria</v>
          </cell>
        </row>
        <row r="3879">
          <cell r="G3879" t="str">
            <v>Minería</v>
          </cell>
        </row>
        <row r="3880">
          <cell r="G3880" t="str">
            <v>Pesquería</v>
          </cell>
        </row>
        <row r="3881">
          <cell r="G3881" t="str">
            <v>Industria Metalúrgica</v>
          </cell>
        </row>
        <row r="3882">
          <cell r="G3882" t="str">
            <v>Minería</v>
          </cell>
        </row>
        <row r="3883">
          <cell r="G3883" t="str">
            <v>Industria Metalúrgica</v>
          </cell>
        </row>
        <row r="3884">
          <cell r="G3884" t="str">
            <v>Químicos</v>
          </cell>
        </row>
        <row r="3885">
          <cell r="G3885" t="str">
            <v>Minería</v>
          </cell>
        </row>
        <row r="3886">
          <cell r="G3886" t="str">
            <v>Minería</v>
          </cell>
        </row>
        <row r="3887">
          <cell r="G3887" t="str">
            <v>Cementos</v>
          </cell>
        </row>
        <row r="3888">
          <cell r="G3888" t="str">
            <v>Saneamiento</v>
          </cell>
        </row>
        <row r="3889">
          <cell r="G3889" t="str">
            <v>Bebidas</v>
          </cell>
        </row>
        <row r="3890">
          <cell r="G3890" t="str">
            <v>Minería</v>
          </cell>
        </row>
        <row r="3891">
          <cell r="G3891" t="str">
            <v>Minería</v>
          </cell>
        </row>
        <row r="3892">
          <cell r="G3892" t="str">
            <v>Pesquería</v>
          </cell>
        </row>
        <row r="3893">
          <cell r="G3893" t="str">
            <v>Minería</v>
          </cell>
        </row>
        <row r="3894">
          <cell r="G3894" t="str">
            <v>Pesquería</v>
          </cell>
        </row>
        <row r="3895">
          <cell r="G3895" t="str">
            <v>Agroindustria</v>
          </cell>
        </row>
        <row r="3896">
          <cell r="G3896" t="str">
            <v>Pesquería</v>
          </cell>
        </row>
        <row r="3897">
          <cell r="G3897" t="str">
            <v>Pesquería</v>
          </cell>
        </row>
        <row r="3898">
          <cell r="G3898" t="str">
            <v>Papel</v>
          </cell>
        </row>
        <row r="3899">
          <cell r="G3899" t="str">
            <v>Pesquería</v>
          </cell>
        </row>
        <row r="3900">
          <cell r="G3900" t="str">
            <v>Vidrios, cauchos y plásticos</v>
          </cell>
        </row>
        <row r="3901">
          <cell r="G3901" t="str">
            <v>Textiles</v>
          </cell>
        </row>
        <row r="3902">
          <cell r="G3902" t="str">
            <v>Pesquería</v>
          </cell>
        </row>
        <row r="3903">
          <cell r="G3903" t="str">
            <v>Minería</v>
          </cell>
        </row>
        <row r="3904">
          <cell r="G3904" t="str">
            <v>Bebidas</v>
          </cell>
        </row>
        <row r="3905">
          <cell r="G3905" t="str">
            <v>Bancos y financieras</v>
          </cell>
        </row>
        <row r="3906">
          <cell r="G3906" t="str">
            <v>Minería</v>
          </cell>
        </row>
        <row r="3907">
          <cell r="G3907" t="str">
            <v>Vidrios, cauchos y plásticos</v>
          </cell>
        </row>
        <row r="3908">
          <cell r="G3908" t="str">
            <v>Otros</v>
          </cell>
        </row>
        <row r="3909">
          <cell r="G3909" t="str">
            <v>Químicos</v>
          </cell>
        </row>
        <row r="3910">
          <cell r="G3910" t="str">
            <v>Minería</v>
          </cell>
        </row>
        <row r="3911">
          <cell r="G3911" t="str">
            <v>Otros</v>
          </cell>
        </row>
        <row r="3912">
          <cell r="G3912" t="str">
            <v>Minería</v>
          </cell>
        </row>
        <row r="3913">
          <cell r="G3913" t="str">
            <v>Minería</v>
          </cell>
        </row>
        <row r="3914">
          <cell r="G3914" t="str">
            <v>Minería</v>
          </cell>
        </row>
        <row r="3915">
          <cell r="G3915" t="str">
            <v>Químicos</v>
          </cell>
        </row>
        <row r="3916">
          <cell r="G3916" t="str">
            <v>Textiles</v>
          </cell>
        </row>
        <row r="3917">
          <cell r="G3917" t="str">
            <v>Vidrios, cauchos y plásticos</v>
          </cell>
        </row>
        <row r="3918">
          <cell r="G3918" t="str">
            <v>Bancos y financieras</v>
          </cell>
        </row>
        <row r="3919">
          <cell r="G3919" t="str">
            <v>Bancos y financieras</v>
          </cell>
        </row>
        <row r="3920">
          <cell r="G3920" t="str">
            <v>Cerámicos</v>
          </cell>
        </row>
        <row r="3921">
          <cell r="G3921" t="str">
            <v>Minería</v>
          </cell>
        </row>
        <row r="3922">
          <cell r="G3922" t="str">
            <v>Otros</v>
          </cell>
        </row>
        <row r="3923">
          <cell r="G3923" t="str">
            <v>Industria Metalúrgica</v>
          </cell>
        </row>
        <row r="3924">
          <cell r="G3924" t="str">
            <v>Textiles</v>
          </cell>
        </row>
        <row r="3925">
          <cell r="G3925" t="str">
            <v>Vidrios, cauchos y plásticos</v>
          </cell>
        </row>
        <row r="3926">
          <cell r="G3926" t="str">
            <v>Textiles</v>
          </cell>
        </row>
        <row r="3927">
          <cell r="G3927" t="str">
            <v>Textiles</v>
          </cell>
        </row>
        <row r="3928">
          <cell r="G3928" t="str">
            <v>Alimentos</v>
          </cell>
        </row>
        <row r="3929">
          <cell r="G3929" t="str">
            <v>Otros</v>
          </cell>
        </row>
        <row r="3930">
          <cell r="G3930" t="str">
            <v>Textiles</v>
          </cell>
        </row>
        <row r="3931">
          <cell r="G3931" t="str">
            <v>Industria Metalúrgica</v>
          </cell>
        </row>
        <row r="3932">
          <cell r="G3932" t="str">
            <v>Alimentos</v>
          </cell>
        </row>
        <row r="3933">
          <cell r="G3933" t="str">
            <v>Otros</v>
          </cell>
        </row>
        <row r="3934">
          <cell r="G3934" t="str">
            <v>Industria Metalúrgica</v>
          </cell>
        </row>
        <row r="3935">
          <cell r="G3935" t="str">
            <v>Salud</v>
          </cell>
        </row>
        <row r="3936">
          <cell r="G3936" t="str">
            <v>Otros</v>
          </cell>
        </row>
        <row r="3937">
          <cell r="G3937" t="str">
            <v>Otros</v>
          </cell>
        </row>
        <row r="3938">
          <cell r="G3938" t="str">
            <v>Papel</v>
          </cell>
        </row>
        <row r="3939">
          <cell r="G3939" t="str">
            <v>Bebidas</v>
          </cell>
        </row>
        <row r="3940">
          <cell r="G3940" t="str">
            <v>Comercio</v>
          </cell>
        </row>
        <row r="3941">
          <cell r="G3941" t="str">
            <v>Comercio</v>
          </cell>
        </row>
        <row r="3942">
          <cell r="G3942" t="str">
            <v>Vidrios, cauchos y plásticos</v>
          </cell>
        </row>
        <row r="3943">
          <cell r="G3943" t="str">
            <v>Alimentos</v>
          </cell>
        </row>
        <row r="3944">
          <cell r="G3944" t="str">
            <v>Vidrios, cauchos y plásticos</v>
          </cell>
        </row>
        <row r="3945">
          <cell r="G3945" t="str">
            <v>Papel</v>
          </cell>
        </row>
        <row r="3946">
          <cell r="G3946" t="str">
            <v>Vidrios, cauchos y plásticos</v>
          </cell>
        </row>
        <row r="3947">
          <cell r="G3947" t="str">
            <v>Textiles</v>
          </cell>
        </row>
        <row r="3948">
          <cell r="G3948" t="str">
            <v>Textiles</v>
          </cell>
        </row>
        <row r="3949">
          <cell r="G3949" t="str">
            <v>Bebidas</v>
          </cell>
        </row>
        <row r="3950">
          <cell r="G3950" t="str">
            <v>Saneamiento</v>
          </cell>
        </row>
        <row r="3951">
          <cell r="G3951" t="str">
            <v>Comercio</v>
          </cell>
        </row>
        <row r="3952">
          <cell r="G3952" t="str">
            <v>Vidrios, cauchos y plásticos</v>
          </cell>
        </row>
        <row r="3953">
          <cell r="G3953" t="str">
            <v>Vidrios, cauchos y plásticos</v>
          </cell>
        </row>
        <row r="3954">
          <cell r="G3954" t="str">
            <v>Saneamiento</v>
          </cell>
        </row>
        <row r="3955">
          <cell r="G3955" t="str">
            <v>Saneamiento</v>
          </cell>
        </row>
        <row r="3956">
          <cell r="G3956" t="str">
            <v>Alimentos</v>
          </cell>
        </row>
        <row r="3957">
          <cell r="G3957" t="str">
            <v>Otros</v>
          </cell>
        </row>
        <row r="3958">
          <cell r="G3958" t="str">
            <v>Bebidas</v>
          </cell>
        </row>
        <row r="3959">
          <cell r="G3959" t="str">
            <v>Comercio</v>
          </cell>
        </row>
        <row r="3960">
          <cell r="G3960" t="str">
            <v>Textiles</v>
          </cell>
        </row>
        <row r="3961">
          <cell r="G3961" t="str">
            <v>Otros</v>
          </cell>
        </row>
        <row r="3962">
          <cell r="G3962" t="str">
            <v>Industria Metalúrgica</v>
          </cell>
        </row>
        <row r="3963">
          <cell r="G3963" t="str">
            <v>Alimentos</v>
          </cell>
        </row>
        <row r="3964">
          <cell r="G3964" t="str">
            <v>Textiles</v>
          </cell>
        </row>
        <row r="3965">
          <cell r="G3965" t="str">
            <v>Bebidas</v>
          </cell>
        </row>
        <row r="3966">
          <cell r="G3966" t="str">
            <v>Transporte</v>
          </cell>
        </row>
        <row r="3967">
          <cell r="G3967" t="str">
            <v>Textiles</v>
          </cell>
        </row>
        <row r="3968">
          <cell r="G3968" t="str">
            <v>Minería</v>
          </cell>
        </row>
        <row r="3969">
          <cell r="G3969" t="str">
            <v>Textiles</v>
          </cell>
        </row>
        <row r="3970">
          <cell r="G3970" t="str">
            <v>Minería</v>
          </cell>
        </row>
        <row r="3971">
          <cell r="G3971" t="str">
            <v>Textiles</v>
          </cell>
        </row>
        <row r="3972">
          <cell r="G3972" t="str">
            <v>Alimentos</v>
          </cell>
        </row>
        <row r="3973">
          <cell r="G3973" t="str">
            <v>Minería</v>
          </cell>
        </row>
        <row r="3974">
          <cell r="G3974" t="str">
            <v>Alimentos</v>
          </cell>
        </row>
        <row r="3975">
          <cell r="G3975" t="str">
            <v>Alimentos</v>
          </cell>
        </row>
        <row r="3976">
          <cell r="G3976" t="str">
            <v>Minería</v>
          </cell>
        </row>
        <row r="3977">
          <cell r="G3977" t="str">
            <v>Minería</v>
          </cell>
        </row>
        <row r="3978">
          <cell r="G3978" t="str">
            <v>Minería</v>
          </cell>
        </row>
        <row r="3979">
          <cell r="G3979" t="str">
            <v>Minería</v>
          </cell>
        </row>
        <row r="3980">
          <cell r="G3980" t="str">
            <v>Minería</v>
          </cell>
        </row>
        <row r="3981">
          <cell r="G3981" t="str">
            <v>Minería</v>
          </cell>
        </row>
        <row r="3982">
          <cell r="G3982" t="str">
            <v>Minería</v>
          </cell>
        </row>
        <row r="3983">
          <cell r="G3983" t="str">
            <v>Cementos</v>
          </cell>
        </row>
        <row r="3984">
          <cell r="G3984" t="str">
            <v>Minería</v>
          </cell>
        </row>
        <row r="3985">
          <cell r="G3985" t="str">
            <v>Minería</v>
          </cell>
        </row>
        <row r="3986">
          <cell r="G3986" t="str">
            <v>Minería</v>
          </cell>
        </row>
        <row r="3987">
          <cell r="G3987" t="str">
            <v>Papel</v>
          </cell>
        </row>
        <row r="3988">
          <cell r="G3988" t="str">
            <v>Minería</v>
          </cell>
        </row>
        <row r="3989">
          <cell r="G3989" t="str">
            <v>Minería</v>
          </cell>
        </row>
        <row r="3990">
          <cell r="G3990" t="str">
            <v>Textiles</v>
          </cell>
        </row>
        <row r="3991">
          <cell r="G3991" t="str">
            <v>Textiles</v>
          </cell>
        </row>
        <row r="3992">
          <cell r="G3992" t="str">
            <v>Cementos</v>
          </cell>
        </row>
        <row r="3993">
          <cell r="G3993" t="str">
            <v>Agroindustria</v>
          </cell>
        </row>
        <row r="3994">
          <cell r="G3994" t="str">
            <v>Textiles</v>
          </cell>
        </row>
        <row r="3995">
          <cell r="G3995" t="str">
            <v>Otros</v>
          </cell>
        </row>
        <row r="3996">
          <cell r="G3996" t="str">
            <v>Fundición</v>
          </cell>
        </row>
        <row r="3997">
          <cell r="G3997" t="str">
            <v>Otros</v>
          </cell>
        </row>
        <row r="3998">
          <cell r="G3998" t="str">
            <v>Fundición</v>
          </cell>
        </row>
        <row r="3999">
          <cell r="G3999" t="str">
            <v>Minería</v>
          </cell>
        </row>
        <row r="4000">
          <cell r="G4000" t="str">
            <v>Minería</v>
          </cell>
        </row>
        <row r="4001">
          <cell r="G4001" t="str">
            <v>Minería</v>
          </cell>
        </row>
        <row r="4002">
          <cell r="G4002" t="str">
            <v>Fundición</v>
          </cell>
        </row>
        <row r="4003">
          <cell r="G4003" t="str">
            <v>Fundición</v>
          </cell>
        </row>
        <row r="4004">
          <cell r="G4004" t="str">
            <v>Fundición</v>
          </cell>
        </row>
        <row r="4005">
          <cell r="G4005" t="str">
            <v>Minería</v>
          </cell>
        </row>
        <row r="4006">
          <cell r="G4006" t="str">
            <v>Químicos</v>
          </cell>
        </row>
        <row r="4007">
          <cell r="G4007" t="str">
            <v>Agroindustria</v>
          </cell>
        </row>
        <row r="4008">
          <cell r="G4008" t="str">
            <v>Alimentos</v>
          </cell>
        </row>
        <row r="4009">
          <cell r="G4009" t="str">
            <v>Alimentos</v>
          </cell>
        </row>
        <row r="4010">
          <cell r="G4010" t="str">
            <v>Pesquería</v>
          </cell>
        </row>
        <row r="4011">
          <cell r="G4011" t="str">
            <v>Bancos y financieras</v>
          </cell>
        </row>
        <row r="4012">
          <cell r="G4012" t="str">
            <v>Cables</v>
          </cell>
        </row>
        <row r="4013">
          <cell r="G4013" t="str">
            <v>Cerámicos</v>
          </cell>
        </row>
        <row r="4014">
          <cell r="G4014" t="str">
            <v>Cerámicos</v>
          </cell>
        </row>
        <row r="4015">
          <cell r="G4015" t="str">
            <v>Cerámicos</v>
          </cell>
        </row>
        <row r="4016">
          <cell r="G4016" t="str">
            <v>Textiles</v>
          </cell>
        </row>
        <row r="4017">
          <cell r="G4017" t="str">
            <v>Textiles</v>
          </cell>
        </row>
        <row r="4018">
          <cell r="G4018" t="str">
            <v>Minería</v>
          </cell>
        </row>
        <row r="4019">
          <cell r="G4019" t="str">
            <v>Cerámicos</v>
          </cell>
        </row>
        <row r="4020">
          <cell r="G4020" t="str">
            <v>Alimentos</v>
          </cell>
        </row>
        <row r="4021">
          <cell r="G4021" t="str">
            <v>Vidrios, cauchos y plásticos</v>
          </cell>
        </row>
        <row r="4022">
          <cell r="G4022" t="str">
            <v>Minería</v>
          </cell>
        </row>
        <row r="4023">
          <cell r="G4023" t="str">
            <v>Pesquería</v>
          </cell>
        </row>
        <row r="4024">
          <cell r="G4024" t="str">
            <v>Saneamiento</v>
          </cell>
        </row>
        <row r="4025">
          <cell r="G4025" t="str">
            <v>Industria Metalúrgica</v>
          </cell>
        </row>
        <row r="4026">
          <cell r="G4026" t="str">
            <v>Transporte</v>
          </cell>
        </row>
        <row r="4027">
          <cell r="G4027" t="str">
            <v>Pesquería</v>
          </cell>
        </row>
        <row r="4028">
          <cell r="G4028" t="str">
            <v>Cementos</v>
          </cell>
        </row>
        <row r="4029">
          <cell r="G4029" t="str">
            <v>Textiles</v>
          </cell>
        </row>
        <row r="4030">
          <cell r="G4030" t="str">
            <v>Alimentos</v>
          </cell>
        </row>
        <row r="4031">
          <cell r="G4031" t="str">
            <v>Textiles</v>
          </cell>
        </row>
        <row r="4032">
          <cell r="G4032" t="str">
            <v>Textiles</v>
          </cell>
        </row>
        <row r="4033">
          <cell r="G4033" t="str">
            <v>Textiles</v>
          </cell>
        </row>
        <row r="4034">
          <cell r="G4034" t="str">
            <v>Fundición</v>
          </cell>
        </row>
        <row r="4035">
          <cell r="G4035" t="str">
            <v>Fundición</v>
          </cell>
        </row>
        <row r="4036">
          <cell r="G4036" t="str">
            <v>Papel</v>
          </cell>
        </row>
        <row r="4037">
          <cell r="G4037" t="str">
            <v>Papel</v>
          </cell>
        </row>
        <row r="4038">
          <cell r="G4038" t="str">
            <v>Textiles</v>
          </cell>
        </row>
        <row r="4039">
          <cell r="G4039" t="str">
            <v>Vidrios, cauchos y plásticos</v>
          </cell>
        </row>
        <row r="4040">
          <cell r="G4040" t="str">
            <v>Cables</v>
          </cell>
        </row>
        <row r="4041">
          <cell r="G4041" t="str">
            <v>Industria Metalúrgica</v>
          </cell>
        </row>
        <row r="4042">
          <cell r="G4042" t="str">
            <v>Papel</v>
          </cell>
        </row>
        <row r="4043">
          <cell r="G4043" t="str">
            <v>Textiles</v>
          </cell>
        </row>
        <row r="4044">
          <cell r="G4044" t="str">
            <v>Otros</v>
          </cell>
        </row>
        <row r="4045">
          <cell r="G4045" t="str">
            <v>Otros</v>
          </cell>
        </row>
        <row r="4046">
          <cell r="G4046" t="str">
            <v>Textiles</v>
          </cell>
        </row>
        <row r="4047">
          <cell r="G4047" t="str">
            <v>Industria Metalúrgica</v>
          </cell>
        </row>
        <row r="4048">
          <cell r="G4048" t="str">
            <v>Industria Metalúrgica</v>
          </cell>
        </row>
        <row r="4049">
          <cell r="G4049" t="str">
            <v>Alimentos</v>
          </cell>
        </row>
        <row r="4050">
          <cell r="G4050" t="str">
            <v>Alimentos</v>
          </cell>
        </row>
        <row r="4051">
          <cell r="G4051" t="str">
            <v>Alimentos</v>
          </cell>
        </row>
        <row r="4052">
          <cell r="G4052" t="str">
            <v>Alimentos</v>
          </cell>
        </row>
        <row r="4053">
          <cell r="G4053" t="str">
            <v>Textiles</v>
          </cell>
        </row>
        <row r="4054">
          <cell r="G4054" t="str">
            <v>Pesquería</v>
          </cell>
        </row>
        <row r="4055">
          <cell r="G4055" t="str">
            <v>Pesquería</v>
          </cell>
        </row>
        <row r="4056">
          <cell r="G4056" t="str">
            <v>Textiles</v>
          </cell>
        </row>
        <row r="4057">
          <cell r="G4057" t="str">
            <v>Industria Metalúrgica</v>
          </cell>
        </row>
        <row r="4058">
          <cell r="G4058" t="str">
            <v>Químicos</v>
          </cell>
        </row>
        <row r="4059">
          <cell r="G4059" t="str">
            <v>Hidrocarburos</v>
          </cell>
        </row>
        <row r="4060">
          <cell r="G4060" t="str">
            <v>Comercio</v>
          </cell>
        </row>
        <row r="4061">
          <cell r="G4061" t="str">
            <v>Textiles</v>
          </cell>
        </row>
        <row r="4062">
          <cell r="G4062" t="str">
            <v>Textiles</v>
          </cell>
        </row>
        <row r="4063">
          <cell r="G4063" t="str">
            <v>Otros</v>
          </cell>
        </row>
        <row r="4064">
          <cell r="G4064" t="str">
            <v>Textiles</v>
          </cell>
        </row>
        <row r="4065">
          <cell r="G4065" t="str">
            <v>Industria Metalúrgica</v>
          </cell>
        </row>
        <row r="4066">
          <cell r="G4066" t="str">
            <v>Pesquería</v>
          </cell>
        </row>
        <row r="4067">
          <cell r="G4067" t="str">
            <v>Químicos</v>
          </cell>
        </row>
        <row r="4068">
          <cell r="G4068" t="str">
            <v>Textiles</v>
          </cell>
        </row>
        <row r="4069">
          <cell r="G4069" t="str">
            <v>Vidrios, cauchos y plásticos</v>
          </cell>
        </row>
        <row r="4070">
          <cell r="G4070" t="str">
            <v>Pesquería</v>
          </cell>
        </row>
        <row r="4071">
          <cell r="G4071" t="str">
            <v>Bebidas</v>
          </cell>
        </row>
        <row r="4072">
          <cell r="G4072" t="str">
            <v>Bebidas</v>
          </cell>
        </row>
        <row r="4073">
          <cell r="G4073" t="str">
            <v>Pesquería</v>
          </cell>
        </row>
        <row r="4074">
          <cell r="G4074" t="str">
            <v>Cerámicos</v>
          </cell>
        </row>
        <row r="4075">
          <cell r="G4075" t="str">
            <v>Alimentos</v>
          </cell>
        </row>
        <row r="4076">
          <cell r="G4076" t="str">
            <v>Químicos</v>
          </cell>
        </row>
        <row r="4077">
          <cell r="G4077" t="str">
            <v>Textiles</v>
          </cell>
        </row>
        <row r="4078">
          <cell r="G4078" t="str">
            <v>Textiles</v>
          </cell>
        </row>
        <row r="4079">
          <cell r="G4079" t="str">
            <v>Saneamiento</v>
          </cell>
        </row>
        <row r="4080">
          <cell r="G4080" t="str">
            <v>Alimentos</v>
          </cell>
        </row>
        <row r="4081">
          <cell r="G4081" t="str">
            <v>Papel</v>
          </cell>
        </row>
        <row r="4082">
          <cell r="G4082" t="str">
            <v>Pesquería</v>
          </cell>
        </row>
        <row r="4083">
          <cell r="G4083" t="str">
            <v>Transporte</v>
          </cell>
        </row>
        <row r="4084">
          <cell r="G4084" t="str">
            <v>Pesquería</v>
          </cell>
        </row>
        <row r="4085">
          <cell r="G4085" t="str">
            <v>Pesquería</v>
          </cell>
        </row>
        <row r="4086">
          <cell r="G4086" t="str">
            <v>Bebidas</v>
          </cell>
        </row>
        <row r="4087">
          <cell r="G4087" t="str">
            <v>Hidrocarburos</v>
          </cell>
        </row>
        <row r="4088">
          <cell r="G4088" t="str">
            <v>Hidrocarburos</v>
          </cell>
        </row>
        <row r="4089">
          <cell r="G4089" t="str">
            <v>Cementos</v>
          </cell>
        </row>
        <row r="4090">
          <cell r="G4090" t="str">
            <v>Fundición</v>
          </cell>
        </row>
        <row r="4091">
          <cell r="G4091" t="str">
            <v>Químicos</v>
          </cell>
        </row>
        <row r="4092">
          <cell r="G4092" t="str">
            <v>Minería</v>
          </cell>
        </row>
        <row r="4093">
          <cell r="G4093" t="str">
            <v>Minería</v>
          </cell>
        </row>
        <row r="4094">
          <cell r="G4094" t="str">
            <v>Pesquería</v>
          </cell>
        </row>
        <row r="4095">
          <cell r="G4095" t="str">
            <v>Minería</v>
          </cell>
        </row>
        <row r="4096">
          <cell r="G4096" t="str">
            <v>Minería</v>
          </cell>
        </row>
        <row r="4097">
          <cell r="G4097" t="str">
            <v>Pesquería</v>
          </cell>
        </row>
        <row r="4098">
          <cell r="G4098" t="str">
            <v>Pesquería</v>
          </cell>
        </row>
        <row r="4099">
          <cell r="G4099" t="str">
            <v>Cementos</v>
          </cell>
        </row>
        <row r="4100">
          <cell r="G4100" t="str">
            <v>Textiles</v>
          </cell>
        </row>
        <row r="4101">
          <cell r="G4101" t="str">
            <v>Textiles</v>
          </cell>
        </row>
        <row r="4102">
          <cell r="G4102" t="str">
            <v>Textiles</v>
          </cell>
        </row>
        <row r="4103">
          <cell r="G4103" t="str">
            <v>Papel</v>
          </cell>
        </row>
        <row r="4104">
          <cell r="G4104" t="str">
            <v>Papel</v>
          </cell>
        </row>
        <row r="4105">
          <cell r="G4105" t="str">
            <v>Pesquería</v>
          </cell>
        </row>
        <row r="4106">
          <cell r="G4106" t="str">
            <v>Minería</v>
          </cell>
        </row>
        <row r="4107">
          <cell r="G4107" t="str">
            <v>Textiles</v>
          </cell>
        </row>
        <row r="4108">
          <cell r="G4108" t="str">
            <v>Minería</v>
          </cell>
        </row>
        <row r="4109">
          <cell r="G4109" t="str">
            <v>Minería</v>
          </cell>
        </row>
        <row r="4110">
          <cell r="G4110" t="str">
            <v>Fundición</v>
          </cell>
        </row>
        <row r="4111">
          <cell r="G4111" t="str">
            <v>Minería</v>
          </cell>
        </row>
        <row r="4112">
          <cell r="G4112" t="str">
            <v>Minería</v>
          </cell>
        </row>
        <row r="4113">
          <cell r="G4113" t="str">
            <v>Minería</v>
          </cell>
        </row>
        <row r="4114">
          <cell r="G4114" t="str">
            <v>Fundición</v>
          </cell>
        </row>
        <row r="4115">
          <cell r="G4115" t="str">
            <v>Minería</v>
          </cell>
        </row>
        <row r="4116">
          <cell r="G4116" t="str">
            <v>Cementos</v>
          </cell>
        </row>
        <row r="4117">
          <cell r="G4117" t="str">
            <v>Agroindustria</v>
          </cell>
        </row>
        <row r="4118">
          <cell r="G4118" t="str">
            <v>Agroindustria</v>
          </cell>
        </row>
        <row r="4119">
          <cell r="G4119" t="str">
            <v>Agroindustria</v>
          </cell>
        </row>
        <row r="4120">
          <cell r="G4120" t="str">
            <v>Otros</v>
          </cell>
        </row>
        <row r="4121">
          <cell r="G4121" t="str">
            <v>Agroindustria</v>
          </cell>
        </row>
        <row r="4122">
          <cell r="G4122" t="str">
            <v>Agroindustria</v>
          </cell>
        </row>
        <row r="4123">
          <cell r="G4123" t="str">
            <v>Agroindustria</v>
          </cell>
        </row>
        <row r="4124">
          <cell r="G4124" t="str">
            <v>Bebidas</v>
          </cell>
        </row>
        <row r="4125">
          <cell r="G4125" t="str">
            <v>Bebidas</v>
          </cell>
        </row>
        <row r="4126">
          <cell r="G4126" t="str">
            <v>Agroindustria</v>
          </cell>
        </row>
        <row r="4127">
          <cell r="G4127" t="str">
            <v>Agroindustria</v>
          </cell>
        </row>
        <row r="4128">
          <cell r="G4128" t="str">
            <v>Minería</v>
          </cell>
        </row>
        <row r="4129">
          <cell r="G4129" t="str">
            <v>Pesquería</v>
          </cell>
        </row>
        <row r="4130">
          <cell r="G4130" t="str">
            <v>Industria Metalúrgica</v>
          </cell>
        </row>
        <row r="4131">
          <cell r="G4131" t="str">
            <v>Minería</v>
          </cell>
        </row>
        <row r="4132">
          <cell r="G4132" t="str">
            <v>Industria Metalúrgica</v>
          </cell>
        </row>
        <row r="4133">
          <cell r="G4133" t="str">
            <v>Químicos</v>
          </cell>
        </row>
        <row r="4134">
          <cell r="G4134" t="str">
            <v>Minería</v>
          </cell>
        </row>
        <row r="4135">
          <cell r="G4135" t="str">
            <v>Minería</v>
          </cell>
        </row>
        <row r="4136">
          <cell r="G4136" t="str">
            <v>Cementos</v>
          </cell>
        </row>
        <row r="4137">
          <cell r="G4137" t="str">
            <v>Saneamiento</v>
          </cell>
        </row>
        <row r="4138">
          <cell r="G4138" t="str">
            <v>Bebidas</v>
          </cell>
        </row>
        <row r="4139">
          <cell r="G4139" t="str">
            <v>Minería</v>
          </cell>
        </row>
        <row r="4140">
          <cell r="G4140" t="str">
            <v>Minería</v>
          </cell>
        </row>
        <row r="4141">
          <cell r="G4141" t="str">
            <v>Pesquería</v>
          </cell>
        </row>
        <row r="4142">
          <cell r="G4142" t="str">
            <v>Minería</v>
          </cell>
        </row>
        <row r="4143">
          <cell r="G4143" t="str">
            <v>Pesquería</v>
          </cell>
        </row>
        <row r="4144">
          <cell r="G4144" t="str">
            <v>Agroindustria</v>
          </cell>
        </row>
        <row r="4145">
          <cell r="G4145" t="str">
            <v>Pesquería</v>
          </cell>
        </row>
        <row r="4146">
          <cell r="G4146" t="str">
            <v>Pesquería</v>
          </cell>
        </row>
        <row r="4147">
          <cell r="G4147" t="str">
            <v>Papel</v>
          </cell>
        </row>
        <row r="4148">
          <cell r="G4148" t="str">
            <v>Pesquería</v>
          </cell>
        </row>
        <row r="4149">
          <cell r="G4149" t="str">
            <v>Vidrios, cauchos y plásticos</v>
          </cell>
        </row>
        <row r="4150">
          <cell r="G4150" t="str">
            <v>Textiles</v>
          </cell>
        </row>
        <row r="4151">
          <cell r="G4151" t="str">
            <v>Pesquería</v>
          </cell>
        </row>
        <row r="4152">
          <cell r="G4152" t="str">
            <v>Minería</v>
          </cell>
        </row>
        <row r="4153">
          <cell r="G4153" t="str">
            <v>Bebidas</v>
          </cell>
        </row>
        <row r="4154">
          <cell r="G4154" t="str">
            <v>Bancos y financieras</v>
          </cell>
        </row>
        <row r="4155">
          <cell r="G4155" t="str">
            <v>Minería</v>
          </cell>
        </row>
        <row r="4156">
          <cell r="G4156" t="str">
            <v>Vidrios, cauchos y plásticos</v>
          </cell>
        </row>
        <row r="4157">
          <cell r="G4157" t="str">
            <v>Otros</v>
          </cell>
        </row>
        <row r="4158">
          <cell r="G4158" t="str">
            <v>Químicos</v>
          </cell>
        </row>
        <row r="4159">
          <cell r="G4159" t="str">
            <v>Minería</v>
          </cell>
        </row>
        <row r="4160">
          <cell r="G4160" t="str">
            <v>Otros</v>
          </cell>
        </row>
        <row r="4161">
          <cell r="G4161" t="str">
            <v>Minería</v>
          </cell>
        </row>
        <row r="4162">
          <cell r="G4162" t="str">
            <v>Minería</v>
          </cell>
        </row>
        <row r="4163">
          <cell r="G4163" t="str">
            <v>Minería</v>
          </cell>
        </row>
        <row r="4164">
          <cell r="G4164" t="str">
            <v>Químicos</v>
          </cell>
        </row>
        <row r="4165">
          <cell r="G4165" t="str">
            <v>Textiles</v>
          </cell>
        </row>
        <row r="4166">
          <cell r="G4166" t="str">
            <v>Vidrios, cauchos y plásticos</v>
          </cell>
        </row>
        <row r="4167">
          <cell r="G4167" t="str">
            <v>Bancos y financieras</v>
          </cell>
        </row>
        <row r="4168">
          <cell r="G4168" t="str">
            <v>Bancos y financieras</v>
          </cell>
        </row>
        <row r="4169">
          <cell r="G4169" t="str">
            <v>Cerámicos</v>
          </cell>
        </row>
        <row r="4170">
          <cell r="G4170" t="str">
            <v>Minería</v>
          </cell>
        </row>
        <row r="4171">
          <cell r="G4171" t="str">
            <v>Otros</v>
          </cell>
        </row>
        <row r="4172">
          <cell r="G4172" t="str">
            <v>Industria Metalúrgica</v>
          </cell>
        </row>
        <row r="4173">
          <cell r="G4173" t="str">
            <v>Textiles</v>
          </cell>
        </row>
        <row r="4174">
          <cell r="G4174" t="str">
            <v>Vidrios, cauchos y plásticos</v>
          </cell>
        </row>
        <row r="4175">
          <cell r="G4175" t="str">
            <v>Textiles</v>
          </cell>
        </row>
        <row r="4176">
          <cell r="G4176" t="str">
            <v>Textiles</v>
          </cell>
        </row>
        <row r="4177">
          <cell r="G4177" t="str">
            <v>Alimentos</v>
          </cell>
        </row>
        <row r="4178">
          <cell r="G4178" t="str">
            <v>Otros</v>
          </cell>
        </row>
        <row r="4179">
          <cell r="G4179" t="str">
            <v>Textiles</v>
          </cell>
        </row>
        <row r="4180">
          <cell r="G4180" t="str">
            <v>Industria Metalúrgica</v>
          </cell>
        </row>
        <row r="4181">
          <cell r="G4181" t="str">
            <v>Alimentos</v>
          </cell>
        </row>
        <row r="4182">
          <cell r="G4182" t="str">
            <v>Otros</v>
          </cell>
        </row>
        <row r="4183">
          <cell r="G4183" t="str">
            <v>Industria Metalúrgica</v>
          </cell>
        </row>
        <row r="4184">
          <cell r="G4184" t="str">
            <v>Salud</v>
          </cell>
        </row>
        <row r="4185">
          <cell r="G4185" t="str">
            <v>Otros</v>
          </cell>
        </row>
        <row r="4186">
          <cell r="G4186" t="str">
            <v>Otros</v>
          </cell>
        </row>
        <row r="4187">
          <cell r="G4187" t="str">
            <v>Papel</v>
          </cell>
        </row>
        <row r="4188">
          <cell r="G4188" t="str">
            <v>Bebidas</v>
          </cell>
        </row>
        <row r="4189">
          <cell r="G4189" t="str">
            <v>Comercio</v>
          </cell>
        </row>
        <row r="4190">
          <cell r="G4190" t="str">
            <v>Comercio</v>
          </cell>
        </row>
        <row r="4191">
          <cell r="G4191" t="str">
            <v>Vidrios, cauchos y plásticos</v>
          </cell>
        </row>
        <row r="4192">
          <cell r="G4192" t="str">
            <v>Alimentos</v>
          </cell>
        </row>
        <row r="4193">
          <cell r="G4193" t="str">
            <v>Vidrios, cauchos y plásticos</v>
          </cell>
        </row>
        <row r="4194">
          <cell r="G4194" t="str">
            <v>Papel</v>
          </cell>
        </row>
        <row r="4195">
          <cell r="G4195" t="str">
            <v>Vidrios, cauchos y plásticos</v>
          </cell>
        </row>
        <row r="4196">
          <cell r="G4196" t="str">
            <v>Textiles</v>
          </cell>
        </row>
        <row r="4197">
          <cell r="G4197" t="str">
            <v>Textiles</v>
          </cell>
        </row>
        <row r="4198">
          <cell r="G4198" t="str">
            <v>Bebidas</v>
          </cell>
        </row>
        <row r="4199">
          <cell r="G4199" t="str">
            <v>Saneamiento</v>
          </cell>
        </row>
        <row r="4200">
          <cell r="G4200" t="str">
            <v>Comercio</v>
          </cell>
        </row>
        <row r="4201">
          <cell r="G4201" t="str">
            <v>Vidrios, Cauchos y Plásticos</v>
          </cell>
        </row>
        <row r="4202">
          <cell r="G4202" t="str">
            <v>Vidrios, Cauchos y Plásticos</v>
          </cell>
        </row>
        <row r="4203">
          <cell r="G4203" t="str">
            <v>Saneamiento</v>
          </cell>
        </row>
        <row r="4204">
          <cell r="G4204" t="str">
            <v>Saneamiento</v>
          </cell>
        </row>
        <row r="4205">
          <cell r="G4205" t="str">
            <v>Alimentos</v>
          </cell>
        </row>
        <row r="4206">
          <cell r="G4206" t="str">
            <v>Otros</v>
          </cell>
        </row>
        <row r="4207">
          <cell r="G4207" t="str">
            <v>Bebidas</v>
          </cell>
        </row>
        <row r="4208">
          <cell r="G4208" t="str">
            <v>Comercio</v>
          </cell>
        </row>
        <row r="4209">
          <cell r="G4209" t="str">
            <v>Textiles</v>
          </cell>
        </row>
        <row r="4210">
          <cell r="G4210" t="str">
            <v>Otros</v>
          </cell>
        </row>
        <row r="4211">
          <cell r="G4211" t="str">
            <v>Industria Metalúrgica</v>
          </cell>
        </row>
        <row r="4212">
          <cell r="G4212" t="str">
            <v>Alimentos</v>
          </cell>
        </row>
        <row r="4213">
          <cell r="G4213" t="str">
            <v>Textiles</v>
          </cell>
        </row>
        <row r="4214">
          <cell r="G4214" t="str">
            <v>Bebidas</v>
          </cell>
        </row>
        <row r="4215">
          <cell r="G4215" t="str">
            <v>Transporte</v>
          </cell>
        </row>
        <row r="4216">
          <cell r="G4216" t="str">
            <v>Textiles</v>
          </cell>
        </row>
        <row r="4217">
          <cell r="G4217" t="str">
            <v>Minería</v>
          </cell>
        </row>
        <row r="4218">
          <cell r="G4218" t="str">
            <v>Textiles</v>
          </cell>
        </row>
        <row r="4219">
          <cell r="G4219" t="str">
            <v>Minería</v>
          </cell>
        </row>
        <row r="4220">
          <cell r="G4220" t="str">
            <v>Textiles</v>
          </cell>
        </row>
        <row r="4221">
          <cell r="G4221" t="str">
            <v>Alimentos</v>
          </cell>
        </row>
        <row r="4222">
          <cell r="G4222" t="str">
            <v>Minería</v>
          </cell>
        </row>
        <row r="4223">
          <cell r="G4223" t="str">
            <v>Alimentos</v>
          </cell>
        </row>
        <row r="4224">
          <cell r="G4224" t="str">
            <v>Alimentos</v>
          </cell>
        </row>
        <row r="4225">
          <cell r="G4225" t="str">
            <v>Minería</v>
          </cell>
        </row>
        <row r="4226">
          <cell r="G4226" t="str">
            <v>Minería</v>
          </cell>
        </row>
        <row r="4227">
          <cell r="G4227" t="str">
            <v>Minería</v>
          </cell>
        </row>
        <row r="4228">
          <cell r="G4228" t="str">
            <v>Minería</v>
          </cell>
        </row>
        <row r="4229">
          <cell r="G4229" t="str">
            <v>Minería</v>
          </cell>
        </row>
        <row r="4230">
          <cell r="G4230" t="str">
            <v>Minería</v>
          </cell>
        </row>
        <row r="4231">
          <cell r="G4231" t="str">
            <v>Minería</v>
          </cell>
        </row>
        <row r="4232">
          <cell r="G4232" t="str">
            <v>Cementos</v>
          </cell>
        </row>
        <row r="4233">
          <cell r="G4233" t="str">
            <v>Minería</v>
          </cell>
        </row>
        <row r="4234">
          <cell r="G4234" t="str">
            <v>Minería</v>
          </cell>
        </row>
        <row r="4235">
          <cell r="G4235" t="str">
            <v>Minería</v>
          </cell>
        </row>
        <row r="4236">
          <cell r="G4236" t="str">
            <v>Papel</v>
          </cell>
        </row>
        <row r="4237">
          <cell r="G4237" t="str">
            <v>Minería</v>
          </cell>
        </row>
        <row r="4238">
          <cell r="G4238" t="str">
            <v>Minería</v>
          </cell>
        </row>
        <row r="4239">
          <cell r="G4239" t="str">
            <v>Textiles</v>
          </cell>
        </row>
        <row r="4240">
          <cell r="G4240" t="str">
            <v>Textiles</v>
          </cell>
        </row>
        <row r="4241">
          <cell r="G4241" t="str">
            <v>Cementos</v>
          </cell>
        </row>
        <row r="4242">
          <cell r="G4242" t="str">
            <v>Agroindustria</v>
          </cell>
        </row>
        <row r="4243">
          <cell r="G4243" t="str">
            <v>Textiles</v>
          </cell>
        </row>
        <row r="4244">
          <cell r="G4244" t="str">
            <v>Otros</v>
          </cell>
        </row>
        <row r="4245">
          <cell r="G4245" t="str">
            <v>Fundición</v>
          </cell>
        </row>
        <row r="4246">
          <cell r="G4246" t="str">
            <v>Otros</v>
          </cell>
        </row>
        <row r="4247">
          <cell r="G4247" t="str">
            <v>Fundición</v>
          </cell>
        </row>
        <row r="4248">
          <cell r="G4248" t="str">
            <v>Minería</v>
          </cell>
        </row>
        <row r="4249">
          <cell r="G4249" t="str">
            <v>Minería</v>
          </cell>
        </row>
        <row r="4250">
          <cell r="G4250" t="str">
            <v>Minería</v>
          </cell>
        </row>
        <row r="4251">
          <cell r="G4251" t="str">
            <v>Fundición</v>
          </cell>
        </row>
        <row r="4252">
          <cell r="G4252" t="str">
            <v>Fundición</v>
          </cell>
        </row>
        <row r="4253">
          <cell r="G4253" t="str">
            <v>Fundición</v>
          </cell>
        </row>
        <row r="4254">
          <cell r="G4254" t="str">
            <v>Minería</v>
          </cell>
        </row>
        <row r="4255">
          <cell r="G4255" t="str">
            <v>Químicos</v>
          </cell>
        </row>
        <row r="4256">
          <cell r="G4256" t="str">
            <v>Agroindustria</v>
          </cell>
        </row>
        <row r="4257">
          <cell r="G4257" t="str">
            <v>Alimentos</v>
          </cell>
        </row>
        <row r="4258">
          <cell r="G4258" t="str">
            <v>Alimentos</v>
          </cell>
        </row>
        <row r="4259">
          <cell r="G4259" t="str">
            <v>Pesquería</v>
          </cell>
        </row>
        <row r="4260">
          <cell r="G4260" t="str">
            <v>Bancos y financieras</v>
          </cell>
        </row>
        <row r="4261">
          <cell r="G4261" t="str">
            <v>Cables</v>
          </cell>
        </row>
        <row r="4262">
          <cell r="G4262" t="str">
            <v>Cerámicos</v>
          </cell>
        </row>
        <row r="4263">
          <cell r="G4263" t="str">
            <v>Cerámicos</v>
          </cell>
        </row>
        <row r="4264">
          <cell r="G4264" t="str">
            <v>Cerámicos</v>
          </cell>
        </row>
        <row r="4265">
          <cell r="G4265" t="str">
            <v>Textiles</v>
          </cell>
        </row>
        <row r="4266">
          <cell r="G4266" t="str">
            <v>Textiles</v>
          </cell>
        </row>
        <row r="4267">
          <cell r="G4267" t="str">
            <v>Minería</v>
          </cell>
        </row>
        <row r="4268">
          <cell r="G4268" t="str">
            <v>Cerámicos</v>
          </cell>
        </row>
        <row r="4269">
          <cell r="G4269" t="str">
            <v>Alimentos</v>
          </cell>
        </row>
        <row r="4270">
          <cell r="G4270" t="str">
            <v>Vidrios, Cauchos y Plásticos</v>
          </cell>
        </row>
        <row r="4271">
          <cell r="G4271" t="str">
            <v>Minería</v>
          </cell>
        </row>
        <row r="4272">
          <cell r="G4272" t="str">
            <v>Pesquería</v>
          </cell>
        </row>
        <row r="4273">
          <cell r="G4273" t="str">
            <v>Saneamiento</v>
          </cell>
        </row>
        <row r="4274">
          <cell r="G4274" t="str">
            <v>Industria Metalúrgica</v>
          </cell>
        </row>
        <row r="4275">
          <cell r="G4275" t="str">
            <v>Transporte</v>
          </cell>
        </row>
        <row r="4276">
          <cell r="G4276" t="str">
            <v>Pesquería</v>
          </cell>
        </row>
        <row r="4277">
          <cell r="G4277" t="str">
            <v>Cementos</v>
          </cell>
        </row>
        <row r="4278">
          <cell r="G4278" t="str">
            <v>Textiles</v>
          </cell>
        </row>
        <row r="4279">
          <cell r="G4279" t="str">
            <v>Alimentos</v>
          </cell>
        </row>
        <row r="4280">
          <cell r="G4280" t="str">
            <v>Textiles</v>
          </cell>
        </row>
        <row r="4281">
          <cell r="G4281" t="str">
            <v>Textiles</v>
          </cell>
        </row>
        <row r="4282">
          <cell r="G4282" t="str">
            <v>Textiles</v>
          </cell>
        </row>
        <row r="4283">
          <cell r="G4283" t="str">
            <v>Fundición</v>
          </cell>
        </row>
        <row r="4284">
          <cell r="G4284" t="str">
            <v>Fundición</v>
          </cell>
        </row>
        <row r="4285">
          <cell r="G4285" t="str">
            <v>Papel</v>
          </cell>
        </row>
        <row r="4286">
          <cell r="G4286" t="str">
            <v>Papel</v>
          </cell>
        </row>
        <row r="4287">
          <cell r="G4287" t="str">
            <v>Textiles</v>
          </cell>
        </row>
        <row r="4288">
          <cell r="G4288" t="str">
            <v>Vidrios, Cauchos y Plásticos</v>
          </cell>
        </row>
        <row r="4289">
          <cell r="G4289" t="str">
            <v>Cables</v>
          </cell>
        </row>
        <row r="4290">
          <cell r="G4290" t="str">
            <v>Industria Metalúrgica</v>
          </cell>
        </row>
        <row r="4291">
          <cell r="G4291" t="str">
            <v>Papel</v>
          </cell>
        </row>
        <row r="4292">
          <cell r="G4292" t="str">
            <v>Textiles</v>
          </cell>
        </row>
        <row r="4293">
          <cell r="G4293" t="str">
            <v>Otros</v>
          </cell>
        </row>
        <row r="4294">
          <cell r="G4294" t="str">
            <v>Otros</v>
          </cell>
        </row>
        <row r="4295">
          <cell r="G4295" t="str">
            <v>Textiles</v>
          </cell>
        </row>
        <row r="4296">
          <cell r="G4296" t="str">
            <v>Industria Metalúrgica</v>
          </cell>
        </row>
        <row r="4297">
          <cell r="G4297" t="str">
            <v>Industria Metalúrgica</v>
          </cell>
        </row>
        <row r="4298">
          <cell r="G4298" t="str">
            <v>Alimentos</v>
          </cell>
        </row>
        <row r="4299">
          <cell r="G4299" t="str">
            <v>Alimentos</v>
          </cell>
        </row>
        <row r="4300">
          <cell r="G4300" t="str">
            <v>Alimentos</v>
          </cell>
        </row>
        <row r="4301">
          <cell r="G4301" t="str">
            <v>Alimentos</v>
          </cell>
        </row>
        <row r="4302">
          <cell r="G4302" t="str">
            <v>Textiles</v>
          </cell>
        </row>
        <row r="4303">
          <cell r="G4303" t="str">
            <v>Pesquería</v>
          </cell>
        </row>
        <row r="4304">
          <cell r="G4304" t="str">
            <v>Pesquería</v>
          </cell>
        </row>
        <row r="4305">
          <cell r="G4305" t="str">
            <v>Textiles</v>
          </cell>
        </row>
        <row r="4306">
          <cell r="G4306" t="str">
            <v>Industria Metalúrgica</v>
          </cell>
        </row>
        <row r="4307">
          <cell r="G4307" t="str">
            <v>Químicos</v>
          </cell>
        </row>
        <row r="4308">
          <cell r="G4308" t="str">
            <v>Hidrocarburos</v>
          </cell>
        </row>
        <row r="4309">
          <cell r="G4309" t="str">
            <v>Comercio</v>
          </cell>
        </row>
        <row r="4310">
          <cell r="G4310" t="str">
            <v>Textiles</v>
          </cell>
        </row>
        <row r="4311">
          <cell r="G4311" t="str">
            <v>Textiles</v>
          </cell>
        </row>
        <row r="4312">
          <cell r="G4312" t="str">
            <v>Otros</v>
          </cell>
        </row>
        <row r="4313">
          <cell r="G4313" t="str">
            <v>Textiles</v>
          </cell>
        </row>
        <row r="4314">
          <cell r="G4314" t="str">
            <v>Industria Metalúrgica</v>
          </cell>
        </row>
        <row r="4315">
          <cell r="G4315" t="str">
            <v>Pesquería</v>
          </cell>
        </row>
        <row r="4316">
          <cell r="G4316" t="str">
            <v>Químicos</v>
          </cell>
        </row>
        <row r="4317">
          <cell r="G4317" t="str">
            <v>Textiles</v>
          </cell>
        </row>
        <row r="4318">
          <cell r="G4318" t="str">
            <v>Vidrios, Cauchos y Plásticos</v>
          </cell>
        </row>
        <row r="4319">
          <cell r="G4319" t="str">
            <v>Pesquería</v>
          </cell>
        </row>
        <row r="4320">
          <cell r="G4320" t="str">
            <v>Bebidas</v>
          </cell>
        </row>
        <row r="4321">
          <cell r="G4321" t="str">
            <v>Bebidas</v>
          </cell>
        </row>
        <row r="4322">
          <cell r="G4322" t="str">
            <v>Pesquería</v>
          </cell>
        </row>
        <row r="4323">
          <cell r="G4323" t="str">
            <v>Cerámicos</v>
          </cell>
        </row>
        <row r="4324">
          <cell r="G4324" t="str">
            <v>Alimentos</v>
          </cell>
        </row>
        <row r="4325">
          <cell r="G4325" t="str">
            <v>Químicos</v>
          </cell>
        </row>
        <row r="4326">
          <cell r="G4326" t="str">
            <v>Textiles</v>
          </cell>
        </row>
        <row r="4327">
          <cell r="G4327" t="str">
            <v>Textiles</v>
          </cell>
        </row>
        <row r="4328">
          <cell r="G4328" t="str">
            <v>Saneamiento</v>
          </cell>
        </row>
        <row r="4329">
          <cell r="G4329" t="str">
            <v>Alimentos</v>
          </cell>
        </row>
        <row r="4330">
          <cell r="G4330" t="str">
            <v>Papel</v>
          </cell>
        </row>
        <row r="4331">
          <cell r="G4331" t="str">
            <v>Pesquería</v>
          </cell>
        </row>
        <row r="4332">
          <cell r="G4332" t="str">
            <v>Transporte</v>
          </cell>
        </row>
        <row r="4333">
          <cell r="G4333" t="str">
            <v>Pesquería</v>
          </cell>
        </row>
        <row r="4334">
          <cell r="G4334" t="str">
            <v>Pesquería</v>
          </cell>
        </row>
        <row r="4335">
          <cell r="G4335" t="str">
            <v>Bebidas</v>
          </cell>
        </row>
        <row r="4336">
          <cell r="G4336" t="str">
            <v>Pesquería</v>
          </cell>
        </row>
        <row r="4337">
          <cell r="G4337" t="str">
            <v>Pesquería</v>
          </cell>
        </row>
        <row r="4338">
          <cell r="G4338" t="str">
            <v>Hidrocarburos</v>
          </cell>
        </row>
        <row r="4339">
          <cell r="G4339" t="str">
            <v>Hidrocarburos</v>
          </cell>
        </row>
        <row r="4340">
          <cell r="G4340" t="str">
            <v>Cementos</v>
          </cell>
        </row>
        <row r="4341">
          <cell r="G4341" t="str">
            <v>Fundición</v>
          </cell>
        </row>
        <row r="4342">
          <cell r="G4342" t="str">
            <v>Químicos</v>
          </cell>
        </row>
        <row r="4343">
          <cell r="G4343" t="str">
            <v>Minería</v>
          </cell>
        </row>
        <row r="4344">
          <cell r="G4344" t="str">
            <v>Minería</v>
          </cell>
        </row>
        <row r="4345">
          <cell r="G4345" t="str">
            <v>Pesquería</v>
          </cell>
        </row>
        <row r="4346">
          <cell r="G4346" t="str">
            <v>Minería</v>
          </cell>
        </row>
        <row r="4347">
          <cell r="G4347" t="str">
            <v>Minería</v>
          </cell>
        </row>
        <row r="4348">
          <cell r="G4348" t="str">
            <v>Pesquería</v>
          </cell>
        </row>
        <row r="4349">
          <cell r="G4349" t="str">
            <v>Cementos</v>
          </cell>
        </row>
        <row r="4350">
          <cell r="G4350" t="str">
            <v>Textiles</v>
          </cell>
        </row>
        <row r="4351">
          <cell r="G4351" t="str">
            <v>Textiles</v>
          </cell>
        </row>
        <row r="4352">
          <cell r="G4352" t="str">
            <v>Textiles</v>
          </cell>
        </row>
        <row r="4353">
          <cell r="G4353" t="str">
            <v>Papel</v>
          </cell>
        </row>
        <row r="4354">
          <cell r="G4354" t="str">
            <v>Papel</v>
          </cell>
        </row>
        <row r="4355">
          <cell r="G4355" t="str">
            <v>Pesquería</v>
          </cell>
        </row>
        <row r="4356">
          <cell r="G4356" t="str">
            <v>Minería</v>
          </cell>
        </row>
        <row r="4357">
          <cell r="G4357" t="str">
            <v>Textiles</v>
          </cell>
        </row>
        <row r="4358">
          <cell r="G4358" t="str">
            <v>Minería</v>
          </cell>
        </row>
        <row r="4359">
          <cell r="G4359" t="str">
            <v>Minería</v>
          </cell>
        </row>
        <row r="4360">
          <cell r="G4360" t="str">
            <v>Fundición</v>
          </cell>
        </row>
        <row r="4361">
          <cell r="G4361" t="str">
            <v>Minería</v>
          </cell>
        </row>
        <row r="4362">
          <cell r="G4362" t="str">
            <v>Minería</v>
          </cell>
        </row>
        <row r="4363">
          <cell r="G4363" t="str">
            <v>Minería</v>
          </cell>
        </row>
        <row r="4364">
          <cell r="G4364" t="str">
            <v>Fundición</v>
          </cell>
        </row>
        <row r="4365">
          <cell r="G4365" t="str">
            <v>Minería</v>
          </cell>
        </row>
        <row r="4366">
          <cell r="G4366" t="str">
            <v>Cementos</v>
          </cell>
        </row>
        <row r="4367">
          <cell r="G4367" t="str">
            <v>Agroindustria</v>
          </cell>
        </row>
        <row r="4368">
          <cell r="G4368" t="str">
            <v>Agroindustria</v>
          </cell>
        </row>
        <row r="4369">
          <cell r="G4369" t="str">
            <v>Agroindustria</v>
          </cell>
        </row>
        <row r="4370">
          <cell r="G4370" t="str">
            <v>Otros</v>
          </cell>
        </row>
        <row r="4371">
          <cell r="G4371" t="str">
            <v>Agroindustria</v>
          </cell>
        </row>
        <row r="4372">
          <cell r="G4372" t="str">
            <v>Agroindustria</v>
          </cell>
        </row>
        <row r="4373">
          <cell r="G4373" t="str">
            <v>Agroindustria</v>
          </cell>
        </row>
        <row r="4374">
          <cell r="G4374" t="str">
            <v>Bebidas</v>
          </cell>
        </row>
        <row r="4375">
          <cell r="G4375" t="str">
            <v>Bebidas</v>
          </cell>
        </row>
        <row r="4376">
          <cell r="G4376" t="str">
            <v>Agroindustria</v>
          </cell>
        </row>
        <row r="4377">
          <cell r="G4377" t="str">
            <v>Agroindustria</v>
          </cell>
        </row>
        <row r="4378">
          <cell r="G4378" t="str">
            <v>Minería</v>
          </cell>
        </row>
        <row r="4379">
          <cell r="G4379" t="str">
            <v>Pesquería</v>
          </cell>
        </row>
        <row r="4380">
          <cell r="G4380" t="str">
            <v>Industria Metalúrgica</v>
          </cell>
        </row>
        <row r="4381">
          <cell r="G4381" t="str">
            <v>Minería</v>
          </cell>
        </row>
        <row r="4382">
          <cell r="G4382" t="str">
            <v>Industria Metalúrgica</v>
          </cell>
        </row>
        <row r="4383">
          <cell r="G4383" t="str">
            <v>Químicos</v>
          </cell>
        </row>
        <row r="4384">
          <cell r="G4384" t="str">
            <v>Minería</v>
          </cell>
        </row>
        <row r="4385">
          <cell r="G4385" t="str">
            <v>Minería</v>
          </cell>
        </row>
        <row r="4386">
          <cell r="G4386" t="str">
            <v>Cementos</v>
          </cell>
        </row>
        <row r="4387">
          <cell r="G4387" t="str">
            <v>Saneamiento</v>
          </cell>
        </row>
        <row r="4388">
          <cell r="G4388" t="str">
            <v>Bebidas</v>
          </cell>
        </row>
        <row r="4389">
          <cell r="G4389" t="str">
            <v>Minería</v>
          </cell>
        </row>
        <row r="4390">
          <cell r="G4390" t="str">
            <v>Minería</v>
          </cell>
        </row>
        <row r="4391">
          <cell r="G4391" t="str">
            <v>Pesquería</v>
          </cell>
        </row>
        <row r="4392">
          <cell r="G4392" t="str">
            <v>Minería</v>
          </cell>
        </row>
        <row r="4393">
          <cell r="G4393" t="str">
            <v>Pesquería</v>
          </cell>
        </row>
        <row r="4394">
          <cell r="G4394" t="str">
            <v>Agroindustria</v>
          </cell>
        </row>
        <row r="4395">
          <cell r="G4395" t="str">
            <v>Pesquería</v>
          </cell>
        </row>
        <row r="4396">
          <cell r="G4396" t="str">
            <v>Pesquería</v>
          </cell>
        </row>
        <row r="4397">
          <cell r="G4397" t="str">
            <v>Papel</v>
          </cell>
        </row>
        <row r="4398">
          <cell r="G4398" t="str">
            <v>Pesquería</v>
          </cell>
        </row>
        <row r="4399">
          <cell r="G4399" t="str">
            <v>Vidrios, Cauchos y Plásticos</v>
          </cell>
        </row>
        <row r="4400">
          <cell r="G4400" t="str">
            <v>Textiles</v>
          </cell>
        </row>
        <row r="4401">
          <cell r="G4401" t="str">
            <v>Pesquería</v>
          </cell>
        </row>
        <row r="4402">
          <cell r="G4402" t="str">
            <v>Minería</v>
          </cell>
        </row>
        <row r="4403">
          <cell r="G4403" t="str">
            <v>Bebidas</v>
          </cell>
        </row>
        <row r="4404">
          <cell r="G4404" t="str">
            <v>Bancos y financieras</v>
          </cell>
        </row>
        <row r="4405">
          <cell r="G4405" t="str">
            <v>Minería</v>
          </cell>
        </row>
        <row r="4406">
          <cell r="G4406" t="str">
            <v>Vidrios, Cauchos y Plásticos</v>
          </cell>
        </row>
        <row r="4407">
          <cell r="G4407" t="str">
            <v>Otros</v>
          </cell>
        </row>
        <row r="4408">
          <cell r="G4408" t="str">
            <v>Químicos</v>
          </cell>
        </row>
        <row r="4409">
          <cell r="G4409" t="str">
            <v>Minería</v>
          </cell>
        </row>
        <row r="4410">
          <cell r="G4410" t="str">
            <v>Otros</v>
          </cell>
        </row>
        <row r="4411">
          <cell r="G4411" t="str">
            <v>Minería</v>
          </cell>
        </row>
        <row r="4412">
          <cell r="G4412" t="str">
            <v>Minería</v>
          </cell>
        </row>
        <row r="4413">
          <cell r="G4413" t="str">
            <v>Minería</v>
          </cell>
        </row>
        <row r="4414">
          <cell r="G4414" t="str">
            <v>Químicos</v>
          </cell>
        </row>
        <row r="4415">
          <cell r="G4415" t="str">
            <v>Textiles</v>
          </cell>
        </row>
        <row r="4416">
          <cell r="G4416" t="str">
            <v>Vidrios, Cauchos y Plásticos</v>
          </cell>
        </row>
        <row r="4417">
          <cell r="G4417" t="str">
            <v>Bancos y financieras</v>
          </cell>
        </row>
        <row r="4418">
          <cell r="G4418" t="str">
            <v>Bancos y financieras</v>
          </cell>
        </row>
        <row r="4419">
          <cell r="G4419" t="str">
            <v>Cerámicos</v>
          </cell>
        </row>
        <row r="4420">
          <cell r="G4420" t="str">
            <v>Minería</v>
          </cell>
        </row>
        <row r="4421">
          <cell r="G4421" t="str">
            <v>Otros</v>
          </cell>
        </row>
        <row r="4422">
          <cell r="G4422" t="str">
            <v>Industria Metalúrgica</v>
          </cell>
        </row>
        <row r="4423">
          <cell r="G4423" t="str">
            <v>Textiles</v>
          </cell>
        </row>
        <row r="4424">
          <cell r="G4424" t="str">
            <v>Vidrios, Cauchos y Plásticos</v>
          </cell>
        </row>
        <row r="4425">
          <cell r="G4425" t="str">
            <v>Textiles</v>
          </cell>
        </row>
        <row r="4426">
          <cell r="G4426" t="str">
            <v>Textiles</v>
          </cell>
        </row>
        <row r="4427">
          <cell r="G4427" t="str">
            <v>Alimentos</v>
          </cell>
        </row>
        <row r="4428">
          <cell r="G4428" t="str">
            <v>Otros</v>
          </cell>
        </row>
        <row r="4429">
          <cell r="G4429" t="str">
            <v>Textiles</v>
          </cell>
        </row>
        <row r="4430">
          <cell r="G4430" t="str">
            <v>Industria Metalúrgica</v>
          </cell>
        </row>
        <row r="4431">
          <cell r="G4431" t="str">
            <v>Alimentos</v>
          </cell>
        </row>
        <row r="4432">
          <cell r="G4432" t="str">
            <v>Otros</v>
          </cell>
        </row>
        <row r="4433">
          <cell r="G4433" t="str">
            <v>Industria Metalúrgica</v>
          </cell>
        </row>
        <row r="4434">
          <cell r="G4434" t="str">
            <v>Salud</v>
          </cell>
        </row>
        <row r="4435">
          <cell r="G4435" t="str">
            <v>Otros</v>
          </cell>
        </row>
        <row r="4436">
          <cell r="G4436" t="str">
            <v>Otros</v>
          </cell>
        </row>
        <row r="4437">
          <cell r="G4437" t="str">
            <v>Papel</v>
          </cell>
        </row>
        <row r="4438">
          <cell r="G4438" t="str">
            <v>Bebidas</v>
          </cell>
        </row>
        <row r="4439">
          <cell r="G4439" t="str">
            <v>Comercio</v>
          </cell>
        </row>
        <row r="4440">
          <cell r="G4440" t="str">
            <v>Comercio</v>
          </cell>
        </row>
        <row r="4441">
          <cell r="G4441" t="str">
            <v>Vidrios, Cauchos y Plásticos</v>
          </cell>
        </row>
        <row r="4442">
          <cell r="G4442" t="str">
            <v>Alimentos</v>
          </cell>
        </row>
        <row r="4443">
          <cell r="G4443" t="str">
            <v>Vidrios, Cauchos y Plásticos</v>
          </cell>
        </row>
        <row r="4444">
          <cell r="G4444" t="str">
            <v>Papel</v>
          </cell>
        </row>
        <row r="4445">
          <cell r="G4445" t="str">
            <v>Vidrios, Cauchos y Plásticos</v>
          </cell>
        </row>
        <row r="4446">
          <cell r="G4446" t="str">
            <v>Textiles</v>
          </cell>
        </row>
        <row r="4447">
          <cell r="G4447" t="str">
            <v>Textiles</v>
          </cell>
        </row>
        <row r="4448">
          <cell r="G4448" t="str">
            <v>Bebidas</v>
          </cell>
        </row>
        <row r="4449">
          <cell r="G4449" t="str">
            <v>Saneamiento</v>
          </cell>
        </row>
        <row r="4450">
          <cell r="G4450" t="str">
            <v>Comercio</v>
          </cell>
        </row>
        <row r="4451">
          <cell r="G4451" t="str">
            <v>Vidrios, Cauchos y Plásticos</v>
          </cell>
        </row>
        <row r="4452">
          <cell r="G4452" t="str">
            <v>Vidrios, Cauchos y Plásticos</v>
          </cell>
        </row>
        <row r="4453">
          <cell r="G4453" t="str">
            <v>Saneamiento</v>
          </cell>
        </row>
        <row r="4454">
          <cell r="G4454" t="str">
            <v>Saneamiento</v>
          </cell>
        </row>
        <row r="4455">
          <cell r="G4455" t="str">
            <v>Alimentos</v>
          </cell>
        </row>
        <row r="4456">
          <cell r="G4456" t="str">
            <v>Otros</v>
          </cell>
        </row>
        <row r="4457">
          <cell r="G4457" t="str">
            <v>Bebidas</v>
          </cell>
        </row>
        <row r="4458">
          <cell r="G4458" t="str">
            <v>Comercio</v>
          </cell>
        </row>
        <row r="4459">
          <cell r="G4459" t="str">
            <v>Textiles</v>
          </cell>
        </row>
        <row r="4460">
          <cell r="G4460" t="str">
            <v>Otros</v>
          </cell>
        </row>
        <row r="4461">
          <cell r="G4461" t="str">
            <v>Industria Metalúrgica</v>
          </cell>
        </row>
        <row r="4462">
          <cell r="G4462" t="str">
            <v>Alimentos</v>
          </cell>
        </row>
        <row r="4463">
          <cell r="G4463" t="str">
            <v>Textiles</v>
          </cell>
        </row>
        <row r="4464">
          <cell r="G4464" t="str">
            <v>Bebidas</v>
          </cell>
        </row>
        <row r="4465">
          <cell r="G4465" t="str">
            <v>Transporte</v>
          </cell>
        </row>
        <row r="4466">
          <cell r="G4466" t="str">
            <v>Textiles</v>
          </cell>
        </row>
        <row r="4467">
          <cell r="G4467" t="str">
            <v>Minería</v>
          </cell>
        </row>
        <row r="4468">
          <cell r="G4468" t="str">
            <v>Textiles</v>
          </cell>
        </row>
        <row r="4469">
          <cell r="G4469" t="str">
            <v>Minería</v>
          </cell>
        </row>
        <row r="4470">
          <cell r="G4470" t="str">
            <v>Textiles</v>
          </cell>
        </row>
        <row r="4471">
          <cell r="G4471" t="str">
            <v>Alimentos</v>
          </cell>
        </row>
        <row r="4472">
          <cell r="G4472" t="str">
            <v>Minería</v>
          </cell>
        </row>
        <row r="4473">
          <cell r="G4473" t="str">
            <v>Alimentos</v>
          </cell>
        </row>
        <row r="4474">
          <cell r="G4474" t="str">
            <v>Alimentos</v>
          </cell>
        </row>
        <row r="4475">
          <cell r="G4475" t="str">
            <v>Minería</v>
          </cell>
        </row>
        <row r="4476">
          <cell r="G4476" t="str">
            <v>Minería</v>
          </cell>
        </row>
        <row r="4477">
          <cell r="G4477" t="str">
            <v>Minería</v>
          </cell>
        </row>
        <row r="4478">
          <cell r="G4478" t="str">
            <v>Minería</v>
          </cell>
        </row>
        <row r="4479">
          <cell r="G4479" t="str">
            <v>Minería</v>
          </cell>
        </row>
        <row r="4480">
          <cell r="G4480" t="str">
            <v>Minería</v>
          </cell>
        </row>
        <row r="4481">
          <cell r="G4481" t="str">
            <v>Minería</v>
          </cell>
        </row>
        <row r="4482">
          <cell r="G4482" t="str">
            <v>Cementos</v>
          </cell>
        </row>
        <row r="4483">
          <cell r="G4483" t="str">
            <v>Minería</v>
          </cell>
        </row>
        <row r="4484">
          <cell r="G4484" t="str">
            <v>Minería</v>
          </cell>
        </row>
        <row r="4485">
          <cell r="G4485" t="str">
            <v>Minería</v>
          </cell>
        </row>
        <row r="4486">
          <cell r="G4486" t="str">
            <v>Papel</v>
          </cell>
        </row>
        <row r="4487">
          <cell r="G4487" t="str">
            <v>Minería</v>
          </cell>
        </row>
        <row r="4488">
          <cell r="G4488" t="str">
            <v>Minería</v>
          </cell>
        </row>
        <row r="4489">
          <cell r="G4489" t="str">
            <v>Textiles</v>
          </cell>
        </row>
        <row r="4490">
          <cell r="G4490" t="str">
            <v>Textiles</v>
          </cell>
        </row>
        <row r="4491">
          <cell r="G4491" t="str">
            <v>Cementos</v>
          </cell>
        </row>
        <row r="4492">
          <cell r="G4492" t="str">
            <v>Agroindustria</v>
          </cell>
        </row>
        <row r="4493">
          <cell r="G4493" t="str">
            <v>Textiles</v>
          </cell>
        </row>
        <row r="4494">
          <cell r="G4494" t="str">
            <v>Otros</v>
          </cell>
        </row>
        <row r="4495">
          <cell r="G4495" t="str">
            <v>Fundición</v>
          </cell>
        </row>
        <row r="4496">
          <cell r="G4496" t="str">
            <v>Otros</v>
          </cell>
        </row>
        <row r="4497">
          <cell r="G4497" t="str">
            <v>Fundición</v>
          </cell>
        </row>
        <row r="4498">
          <cell r="G4498" t="str">
            <v>Minería</v>
          </cell>
        </row>
        <row r="4499">
          <cell r="G4499" t="str">
            <v>Minería</v>
          </cell>
        </row>
        <row r="4500">
          <cell r="G4500" t="str">
            <v>Minería</v>
          </cell>
        </row>
        <row r="4501">
          <cell r="G4501" t="str">
            <v>Fundición</v>
          </cell>
        </row>
        <row r="4502">
          <cell r="G4502" t="str">
            <v>Fundición</v>
          </cell>
        </row>
        <row r="4503">
          <cell r="G4503" t="str">
            <v>Fundición</v>
          </cell>
        </row>
        <row r="4504">
          <cell r="G4504" t="str">
            <v>Minería</v>
          </cell>
        </row>
        <row r="4505">
          <cell r="G4505" t="str">
            <v>Químicos</v>
          </cell>
        </row>
        <row r="4506">
          <cell r="G4506" t="str">
            <v>Agroindustria</v>
          </cell>
        </row>
        <row r="4507">
          <cell r="G4507" t="str">
            <v>Alimentos</v>
          </cell>
        </row>
        <row r="4508">
          <cell r="G4508" t="str">
            <v>Alimentos</v>
          </cell>
        </row>
        <row r="4509">
          <cell r="G4509" t="str">
            <v>Pesquería</v>
          </cell>
        </row>
        <row r="4510">
          <cell r="G4510" t="str">
            <v>Bancos y financieras</v>
          </cell>
        </row>
        <row r="4511">
          <cell r="G4511" t="str">
            <v>Cables</v>
          </cell>
        </row>
        <row r="4512">
          <cell r="G4512" t="str">
            <v>Cerámicos</v>
          </cell>
        </row>
        <row r="4513">
          <cell r="G4513" t="str">
            <v>Cerámicos</v>
          </cell>
        </row>
        <row r="4514">
          <cell r="G4514" t="str">
            <v>Cerámicos</v>
          </cell>
        </row>
        <row r="4515">
          <cell r="G4515" t="str">
            <v>Textiles</v>
          </cell>
        </row>
        <row r="4516">
          <cell r="G4516" t="str">
            <v>Textiles</v>
          </cell>
        </row>
        <row r="4517">
          <cell r="G4517" t="str">
            <v>Minería</v>
          </cell>
        </row>
        <row r="4518">
          <cell r="G4518" t="str">
            <v>Cerámicos</v>
          </cell>
        </row>
        <row r="4519">
          <cell r="G4519" t="str">
            <v>Alimentos</v>
          </cell>
        </row>
        <row r="4520">
          <cell r="G4520" t="str">
            <v>Vidrios, Cauchos y Plásticos</v>
          </cell>
        </row>
        <row r="4521">
          <cell r="G4521" t="str">
            <v>Minería</v>
          </cell>
        </row>
        <row r="4522">
          <cell r="G4522" t="str">
            <v>Pesquería</v>
          </cell>
        </row>
        <row r="4523">
          <cell r="G4523" t="str">
            <v>Saneamiento</v>
          </cell>
        </row>
        <row r="4524">
          <cell r="G4524" t="str">
            <v>Industria Metalúrgica</v>
          </cell>
        </row>
        <row r="4525">
          <cell r="G4525" t="str">
            <v>Transporte</v>
          </cell>
        </row>
        <row r="4526">
          <cell r="G4526" t="str">
            <v>Pesquería</v>
          </cell>
        </row>
        <row r="4527">
          <cell r="G4527" t="str">
            <v>Cementos</v>
          </cell>
        </row>
        <row r="4528">
          <cell r="G4528" t="str">
            <v>Textiles</v>
          </cell>
        </row>
        <row r="4529">
          <cell r="G4529" t="str">
            <v>Alimentos</v>
          </cell>
        </row>
        <row r="4530">
          <cell r="G4530" t="str">
            <v>Textiles</v>
          </cell>
        </row>
        <row r="4531">
          <cell r="G4531" t="str">
            <v>Textiles</v>
          </cell>
        </row>
        <row r="4532">
          <cell r="G4532" t="str">
            <v>Textiles</v>
          </cell>
        </row>
        <row r="4533">
          <cell r="G4533" t="str">
            <v>Fundición</v>
          </cell>
        </row>
        <row r="4534">
          <cell r="G4534" t="str">
            <v>Fundición</v>
          </cell>
        </row>
        <row r="4535">
          <cell r="G4535" t="str">
            <v>Papel</v>
          </cell>
        </row>
        <row r="4536">
          <cell r="G4536" t="str">
            <v>Papel</v>
          </cell>
        </row>
        <row r="4537">
          <cell r="G4537" t="str">
            <v>Textiles</v>
          </cell>
        </row>
        <row r="4538">
          <cell r="G4538" t="str">
            <v>Vidrios, Cauchos y Plásticos</v>
          </cell>
        </row>
        <row r="4539">
          <cell r="G4539" t="str">
            <v>Cables</v>
          </cell>
        </row>
        <row r="4540">
          <cell r="G4540" t="str">
            <v>Industria Metalúrgica</v>
          </cell>
        </row>
        <row r="4541">
          <cell r="G4541" t="str">
            <v>Papel</v>
          </cell>
        </row>
        <row r="4542">
          <cell r="G4542" t="str">
            <v>Textiles</v>
          </cell>
        </row>
        <row r="4543">
          <cell r="G4543" t="str">
            <v>Otros</v>
          </cell>
        </row>
        <row r="4544">
          <cell r="G4544" t="str">
            <v>Otros</v>
          </cell>
        </row>
        <row r="4545">
          <cell r="G4545" t="str">
            <v>Textiles</v>
          </cell>
        </row>
        <row r="4546">
          <cell r="G4546" t="str">
            <v>Industria Metalúrgica</v>
          </cell>
        </row>
        <row r="4547">
          <cell r="G4547" t="str">
            <v>Industria Metalúrgica</v>
          </cell>
        </row>
        <row r="4548">
          <cell r="G4548" t="str">
            <v>Alimentos</v>
          </cell>
        </row>
        <row r="4549">
          <cell r="G4549" t="str">
            <v>Alimentos</v>
          </cell>
        </row>
        <row r="4550">
          <cell r="G4550" t="str">
            <v>Alimentos</v>
          </cell>
        </row>
        <row r="4551">
          <cell r="G4551" t="str">
            <v>Alimentos</v>
          </cell>
        </row>
        <row r="4552">
          <cell r="G4552" t="str">
            <v>Textiles</v>
          </cell>
        </row>
        <row r="4553">
          <cell r="G4553" t="str">
            <v>Pesquería</v>
          </cell>
        </row>
        <row r="4554">
          <cell r="G4554" t="str">
            <v>Pesquería</v>
          </cell>
        </row>
        <row r="4555">
          <cell r="G4555" t="str">
            <v>Textiles</v>
          </cell>
        </row>
        <row r="4556">
          <cell r="G4556" t="str">
            <v>Industria Metalúrgica</v>
          </cell>
        </row>
        <row r="4557">
          <cell r="G4557" t="str">
            <v>Químicos</v>
          </cell>
        </row>
        <row r="4558">
          <cell r="G4558" t="str">
            <v>Hidrocarburos</v>
          </cell>
        </row>
        <row r="4559">
          <cell r="G4559" t="str">
            <v>Comercio</v>
          </cell>
        </row>
        <row r="4560">
          <cell r="G4560" t="str">
            <v>Textiles</v>
          </cell>
        </row>
        <row r="4561">
          <cell r="G4561" t="str">
            <v>Textiles</v>
          </cell>
        </row>
        <row r="4562">
          <cell r="G4562" t="str">
            <v>Otros</v>
          </cell>
        </row>
        <row r="4563">
          <cell r="G4563" t="str">
            <v>Textiles</v>
          </cell>
        </row>
        <row r="4564">
          <cell r="G4564" t="str">
            <v>Industria Metalúrgica</v>
          </cell>
        </row>
        <row r="4565">
          <cell r="G4565" t="str">
            <v>Pesquería</v>
          </cell>
        </row>
        <row r="4566">
          <cell r="G4566" t="str">
            <v>Químicos</v>
          </cell>
        </row>
        <row r="4567">
          <cell r="G4567" t="str">
            <v>Textiles</v>
          </cell>
        </row>
        <row r="4568">
          <cell r="G4568" t="str">
            <v>Vidrios, Cauchos y Plásticos</v>
          </cell>
        </row>
        <row r="4569">
          <cell r="G4569" t="str">
            <v>Pesquería</v>
          </cell>
        </row>
        <row r="4570">
          <cell r="G4570" t="str">
            <v>Bebidas</v>
          </cell>
        </row>
        <row r="4571">
          <cell r="G4571" t="str">
            <v>Bebidas</v>
          </cell>
        </row>
        <row r="4572">
          <cell r="G4572" t="str">
            <v>Pesquería</v>
          </cell>
        </row>
        <row r="4573">
          <cell r="G4573" t="str">
            <v>Cerámicos</v>
          </cell>
        </row>
        <row r="4574">
          <cell r="G4574" t="str">
            <v>Alimentos</v>
          </cell>
        </row>
        <row r="4575">
          <cell r="G4575" t="str">
            <v>Químicos</v>
          </cell>
        </row>
        <row r="4576">
          <cell r="G4576" t="str">
            <v>Textiles</v>
          </cell>
        </row>
        <row r="4577">
          <cell r="G4577" t="str">
            <v>Textiles</v>
          </cell>
        </row>
        <row r="4578">
          <cell r="G4578" t="str">
            <v>Saneamiento</v>
          </cell>
        </row>
        <row r="4579">
          <cell r="G4579" t="str">
            <v>Alimentos</v>
          </cell>
        </row>
        <row r="4580">
          <cell r="G4580" t="str">
            <v>Papel</v>
          </cell>
        </row>
        <row r="4581">
          <cell r="G4581" t="str">
            <v>Pesquería</v>
          </cell>
        </row>
        <row r="4582">
          <cell r="G4582" t="str">
            <v>Transporte</v>
          </cell>
        </row>
        <row r="4583">
          <cell r="G4583" t="str">
            <v>Pesquería</v>
          </cell>
        </row>
        <row r="4584">
          <cell r="G4584" t="str">
            <v>Pesquería</v>
          </cell>
        </row>
        <row r="4585">
          <cell r="G4585" t="str">
            <v>Bebidas</v>
          </cell>
        </row>
        <row r="4586">
          <cell r="G4586" t="str">
            <v>Pesquería</v>
          </cell>
        </row>
        <row r="4587">
          <cell r="G4587" t="str">
            <v>Pesquería</v>
          </cell>
        </row>
        <row r="4588">
          <cell r="G4588" t="str">
            <v>Hidrocarburos</v>
          </cell>
        </row>
        <row r="4589">
          <cell r="G4589" t="str">
            <v>Hidrocarburos</v>
          </cell>
        </row>
        <row r="4590">
          <cell r="G4590" t="str">
            <v>Cementos</v>
          </cell>
        </row>
        <row r="4591">
          <cell r="G4591" t="str">
            <v>Fundición</v>
          </cell>
        </row>
        <row r="4592">
          <cell r="G4592" t="str">
            <v>Químicos</v>
          </cell>
        </row>
        <row r="4593">
          <cell r="G4593" t="str">
            <v>Minería</v>
          </cell>
        </row>
        <row r="4594">
          <cell r="G4594" t="str">
            <v>Minería</v>
          </cell>
        </row>
        <row r="4595">
          <cell r="G4595" t="str">
            <v>Minería</v>
          </cell>
        </row>
        <row r="4596">
          <cell r="G4596" t="str">
            <v>Minería</v>
          </cell>
        </row>
        <row r="4597">
          <cell r="G4597" t="str">
            <v>Pesquería</v>
          </cell>
        </row>
        <row r="4598">
          <cell r="G4598" t="str">
            <v>Cementos</v>
          </cell>
        </row>
        <row r="4599">
          <cell r="G4599" t="str">
            <v>Textiles</v>
          </cell>
        </row>
        <row r="4600">
          <cell r="G4600" t="str">
            <v>Textiles</v>
          </cell>
        </row>
        <row r="4601">
          <cell r="G4601" t="str">
            <v>Textiles</v>
          </cell>
        </row>
        <row r="4602">
          <cell r="G4602" t="str">
            <v>Papel</v>
          </cell>
        </row>
        <row r="4603">
          <cell r="G4603" t="str">
            <v>Papel</v>
          </cell>
        </row>
        <row r="4604">
          <cell r="G4604" t="str">
            <v>Pesquería</v>
          </cell>
        </row>
        <row r="4605">
          <cell r="G4605" t="str">
            <v>Minería</v>
          </cell>
        </row>
        <row r="4606">
          <cell r="G4606" t="str">
            <v>Textiles</v>
          </cell>
        </row>
        <row r="4607">
          <cell r="G4607" t="str">
            <v>Minería</v>
          </cell>
        </row>
        <row r="4608">
          <cell r="G4608" t="str">
            <v>Minería</v>
          </cell>
        </row>
        <row r="4609">
          <cell r="G4609" t="str">
            <v>Fundición</v>
          </cell>
        </row>
        <row r="4610">
          <cell r="G4610" t="str">
            <v>Minería</v>
          </cell>
        </row>
        <row r="4611">
          <cell r="G4611" t="str">
            <v>Minería</v>
          </cell>
        </row>
        <row r="4612">
          <cell r="G4612" t="str">
            <v>Minería</v>
          </cell>
        </row>
        <row r="4613">
          <cell r="G4613" t="str">
            <v>Fundición</v>
          </cell>
        </row>
        <row r="4614">
          <cell r="G4614" t="str">
            <v>Minería</v>
          </cell>
        </row>
        <row r="4615">
          <cell r="G4615" t="str">
            <v>Cementos</v>
          </cell>
        </row>
        <row r="4616">
          <cell r="G4616" t="str">
            <v>Agroindustria</v>
          </cell>
        </row>
        <row r="4617">
          <cell r="G4617" t="str">
            <v>Agroindustria</v>
          </cell>
        </row>
        <row r="4618">
          <cell r="G4618" t="str">
            <v>Agroindustria</v>
          </cell>
        </row>
        <row r="4619">
          <cell r="G4619" t="str">
            <v>Otros</v>
          </cell>
        </row>
        <row r="4620">
          <cell r="G4620" t="str">
            <v>Agroindustria</v>
          </cell>
        </row>
        <row r="4621">
          <cell r="G4621" t="str">
            <v>Agroindustria</v>
          </cell>
        </row>
        <row r="4622">
          <cell r="G4622" t="str">
            <v>Agroindustria</v>
          </cell>
        </row>
        <row r="4623">
          <cell r="G4623" t="str">
            <v>Bebidas</v>
          </cell>
        </row>
        <row r="4624">
          <cell r="G4624" t="str">
            <v>Bebidas</v>
          </cell>
        </row>
        <row r="4625">
          <cell r="G4625" t="str">
            <v>Agroindustria</v>
          </cell>
        </row>
        <row r="4626">
          <cell r="G4626" t="str">
            <v>Agroindustria</v>
          </cell>
        </row>
        <row r="4627">
          <cell r="G4627" t="str">
            <v>Minería</v>
          </cell>
        </row>
        <row r="4628">
          <cell r="G4628" t="str">
            <v>Pesquería</v>
          </cell>
        </row>
        <row r="4629">
          <cell r="G4629" t="str">
            <v>Industria Metalúrgica</v>
          </cell>
        </row>
        <row r="4630">
          <cell r="G4630" t="str">
            <v>Minería</v>
          </cell>
        </row>
        <row r="4631">
          <cell r="G4631" t="str">
            <v>Industria Metalúrgica</v>
          </cell>
        </row>
        <row r="4632">
          <cell r="G4632" t="str">
            <v>Químicos</v>
          </cell>
        </row>
        <row r="4633">
          <cell r="G4633" t="str">
            <v>Minería</v>
          </cell>
        </row>
        <row r="4634">
          <cell r="G4634" t="str">
            <v>Minería</v>
          </cell>
        </row>
        <row r="4635">
          <cell r="G4635" t="str">
            <v>Cementos</v>
          </cell>
        </row>
        <row r="4636">
          <cell r="G4636" t="str">
            <v>Saneamiento</v>
          </cell>
        </row>
        <row r="4637">
          <cell r="G4637" t="str">
            <v>Bebidas</v>
          </cell>
        </row>
        <row r="4638">
          <cell r="G4638" t="str">
            <v>Minería</v>
          </cell>
        </row>
        <row r="4639">
          <cell r="G4639" t="str">
            <v>Minería</v>
          </cell>
        </row>
        <row r="4640">
          <cell r="G4640" t="str">
            <v>Pesquería</v>
          </cell>
        </row>
        <row r="4641">
          <cell r="G4641" t="str">
            <v>Minería</v>
          </cell>
        </row>
        <row r="4642">
          <cell r="G4642" t="str">
            <v>Pesquería</v>
          </cell>
        </row>
        <row r="4643">
          <cell r="G4643" t="str">
            <v>Agroindustria</v>
          </cell>
        </row>
        <row r="4644">
          <cell r="G4644" t="str">
            <v>Pesquería</v>
          </cell>
        </row>
        <row r="4645">
          <cell r="G4645" t="str">
            <v>Pesquería</v>
          </cell>
        </row>
        <row r="4646">
          <cell r="G4646" t="str">
            <v>Papel</v>
          </cell>
        </row>
        <row r="4647">
          <cell r="G4647" t="str">
            <v>Pesquería</v>
          </cell>
        </row>
        <row r="4648">
          <cell r="G4648" t="str">
            <v>Vidrios, Cauchos y Plásticos</v>
          </cell>
        </row>
        <row r="4649">
          <cell r="G4649" t="str">
            <v>Textiles</v>
          </cell>
        </row>
        <row r="4650">
          <cell r="G4650" t="str">
            <v>Pesquería</v>
          </cell>
        </row>
        <row r="4651">
          <cell r="G4651" t="str">
            <v>Minería</v>
          </cell>
        </row>
        <row r="4652">
          <cell r="G4652" t="str">
            <v>Bebidas</v>
          </cell>
        </row>
        <row r="4653">
          <cell r="G4653" t="str">
            <v>Bancos y financieras</v>
          </cell>
        </row>
        <row r="4654">
          <cell r="G4654" t="str">
            <v>Minería</v>
          </cell>
        </row>
        <row r="4655">
          <cell r="G4655" t="str">
            <v>Vidrios, Cauchos y Plásticos</v>
          </cell>
        </row>
        <row r="4656">
          <cell r="G4656" t="str">
            <v>Otros</v>
          </cell>
        </row>
        <row r="4657">
          <cell r="G4657" t="str">
            <v>Químicos</v>
          </cell>
        </row>
        <row r="4658">
          <cell r="G4658" t="str">
            <v>Minería</v>
          </cell>
        </row>
        <row r="4659">
          <cell r="G4659" t="str">
            <v>Otros</v>
          </cell>
        </row>
        <row r="4660">
          <cell r="G4660" t="str">
            <v>Minería</v>
          </cell>
        </row>
        <row r="4661">
          <cell r="G4661" t="str">
            <v>Minería</v>
          </cell>
        </row>
        <row r="4662">
          <cell r="G4662" t="str">
            <v>Minería</v>
          </cell>
        </row>
        <row r="4663">
          <cell r="G4663" t="str">
            <v>Químicos</v>
          </cell>
        </row>
        <row r="4664">
          <cell r="G4664" t="str">
            <v>Transporte</v>
          </cell>
        </row>
        <row r="4665">
          <cell r="G4665" t="str">
            <v>Textiles</v>
          </cell>
        </row>
        <row r="4666">
          <cell r="G4666" t="str">
            <v>Vidrios, Cauchos y Plásticos</v>
          </cell>
        </row>
        <row r="4667">
          <cell r="G4667" t="str">
            <v>Bancos y financieras</v>
          </cell>
        </row>
        <row r="4668">
          <cell r="G4668" t="str">
            <v>Bancos y financieras</v>
          </cell>
        </row>
        <row r="4669">
          <cell r="G4669" t="str">
            <v>Cerámicos</v>
          </cell>
        </row>
        <row r="4670">
          <cell r="G4670" t="str">
            <v>Minería</v>
          </cell>
        </row>
        <row r="4671">
          <cell r="G4671" t="str">
            <v>Otros</v>
          </cell>
        </row>
        <row r="4672">
          <cell r="G4672" t="str">
            <v>Industria Metalúrgica</v>
          </cell>
        </row>
        <row r="4673">
          <cell r="G4673" t="str">
            <v>Textiles</v>
          </cell>
        </row>
        <row r="4674">
          <cell r="G4674" t="str">
            <v>Vidrios, Cauchos y Plásticos</v>
          </cell>
        </row>
        <row r="4675">
          <cell r="G4675" t="str">
            <v>Textiles</v>
          </cell>
        </row>
        <row r="4676">
          <cell r="G4676" t="str">
            <v>Textiles</v>
          </cell>
        </row>
        <row r="4677">
          <cell r="G4677" t="str">
            <v>Alimentos</v>
          </cell>
        </row>
        <row r="4678">
          <cell r="G4678" t="str">
            <v>Otros</v>
          </cell>
        </row>
        <row r="4679">
          <cell r="G4679" t="str">
            <v>Textiles</v>
          </cell>
        </row>
        <row r="4680">
          <cell r="G4680" t="str">
            <v>Industria Metalúrgica</v>
          </cell>
        </row>
        <row r="4681">
          <cell r="G4681" t="str">
            <v>Alimentos</v>
          </cell>
        </row>
        <row r="4682">
          <cell r="G4682" t="str">
            <v>Otros</v>
          </cell>
        </row>
        <row r="4683">
          <cell r="G4683" t="str">
            <v>Industria Metalúrgica</v>
          </cell>
        </row>
        <row r="4684">
          <cell r="G4684" t="str">
            <v>Salud</v>
          </cell>
        </row>
        <row r="4685">
          <cell r="G4685" t="str">
            <v>Otros</v>
          </cell>
        </row>
        <row r="4686">
          <cell r="G4686" t="str">
            <v>Otros</v>
          </cell>
        </row>
        <row r="4687">
          <cell r="G4687" t="str">
            <v>Papel</v>
          </cell>
        </row>
        <row r="4688">
          <cell r="G4688" t="str">
            <v>Bebidas</v>
          </cell>
        </row>
        <row r="4689">
          <cell r="G4689" t="str">
            <v>Comercio</v>
          </cell>
        </row>
        <row r="4690">
          <cell r="G4690" t="str">
            <v>Comercio</v>
          </cell>
        </row>
        <row r="4691">
          <cell r="G4691" t="str">
            <v>Vidrios, Cauchos y Plásticos</v>
          </cell>
        </row>
        <row r="4692">
          <cell r="G4692" t="str">
            <v>Alimentos</v>
          </cell>
        </row>
        <row r="4693">
          <cell r="G4693" t="str">
            <v>Vidrios, Cauchos y Plásticos</v>
          </cell>
        </row>
        <row r="4694">
          <cell r="G4694" t="str">
            <v>Papel</v>
          </cell>
        </row>
        <row r="4695">
          <cell r="G4695" t="str">
            <v>Vidrios, Cauchos y Plásticos</v>
          </cell>
        </row>
        <row r="4696">
          <cell r="G4696" t="str">
            <v>Textiles</v>
          </cell>
        </row>
        <row r="4697">
          <cell r="G4697" t="str">
            <v>Textiles</v>
          </cell>
        </row>
        <row r="4698">
          <cell r="G4698" t="str">
            <v>Bebidas</v>
          </cell>
        </row>
        <row r="4699">
          <cell r="G4699" t="str">
            <v>Saneamiento</v>
          </cell>
        </row>
        <row r="4700">
          <cell r="G4700" t="str">
            <v>Comercio</v>
          </cell>
        </row>
        <row r="4701">
          <cell r="G4701" t="str">
            <v>Vidrios, Cauchos y Plásticos</v>
          </cell>
        </row>
        <row r="4702">
          <cell r="G4702" t="str">
            <v>Vidrios, Cauchos y Plásticos</v>
          </cell>
        </row>
        <row r="4703">
          <cell r="G4703" t="str">
            <v>Saneamiento</v>
          </cell>
        </row>
        <row r="4704">
          <cell r="G4704" t="str">
            <v>Saneamiento</v>
          </cell>
        </row>
        <row r="4705">
          <cell r="G4705" t="str">
            <v>Alimentos</v>
          </cell>
        </row>
        <row r="4706">
          <cell r="G4706" t="str">
            <v>Otros</v>
          </cell>
        </row>
        <row r="4707">
          <cell r="G4707" t="str">
            <v>Bebidas</v>
          </cell>
        </row>
        <row r="4708">
          <cell r="G4708" t="str">
            <v>Comercio</v>
          </cell>
        </row>
        <row r="4709">
          <cell r="G4709" t="str">
            <v>Textiles</v>
          </cell>
        </row>
        <row r="4710">
          <cell r="G4710" t="str">
            <v>Otros</v>
          </cell>
        </row>
        <row r="4711">
          <cell r="G4711" t="str">
            <v>Otros</v>
          </cell>
        </row>
        <row r="4712">
          <cell r="G4712" t="str">
            <v>Bebidas</v>
          </cell>
        </row>
        <row r="4713">
          <cell r="G4713" t="str">
            <v>Industria Metalúrgica</v>
          </cell>
        </row>
        <row r="4714">
          <cell r="G4714" t="str">
            <v>Alimentos</v>
          </cell>
        </row>
        <row r="4715">
          <cell r="G4715" t="str">
            <v>Textiles</v>
          </cell>
        </row>
        <row r="4716">
          <cell r="G4716" t="str">
            <v>Bebidas</v>
          </cell>
        </row>
        <row r="4717">
          <cell r="G4717" t="str">
            <v>Transporte</v>
          </cell>
        </row>
        <row r="4718">
          <cell r="G4718" t="str">
            <v>Textiles</v>
          </cell>
        </row>
        <row r="4719">
          <cell r="G4719" t="str">
            <v>Minería</v>
          </cell>
        </row>
        <row r="4720">
          <cell r="G4720" t="str">
            <v>Textiles</v>
          </cell>
        </row>
        <row r="4721">
          <cell r="G4721" t="str">
            <v>Minería</v>
          </cell>
        </row>
        <row r="4722">
          <cell r="G4722" t="str">
            <v>Textiles</v>
          </cell>
        </row>
        <row r="4723">
          <cell r="G4723" t="str">
            <v>Alimentos</v>
          </cell>
        </row>
        <row r="4724">
          <cell r="G4724" t="str">
            <v>Minería</v>
          </cell>
        </row>
        <row r="4725">
          <cell r="G4725" t="str">
            <v>Alimentos</v>
          </cell>
        </row>
        <row r="4726">
          <cell r="G4726" t="str">
            <v>Alimentos</v>
          </cell>
        </row>
        <row r="4727">
          <cell r="G4727" t="str">
            <v>Minería</v>
          </cell>
        </row>
        <row r="4728">
          <cell r="G4728" t="str">
            <v>Minería</v>
          </cell>
        </row>
        <row r="4729">
          <cell r="G4729" t="str">
            <v>Minería</v>
          </cell>
        </row>
        <row r="4730">
          <cell r="G4730" t="str">
            <v>Minería</v>
          </cell>
        </row>
        <row r="4731">
          <cell r="G4731" t="str">
            <v>Minería</v>
          </cell>
        </row>
        <row r="4732">
          <cell r="G4732" t="str">
            <v>Minería</v>
          </cell>
        </row>
        <row r="4733">
          <cell r="G4733" t="str">
            <v>Minería</v>
          </cell>
        </row>
        <row r="4734">
          <cell r="G4734" t="str">
            <v>Cementos</v>
          </cell>
        </row>
        <row r="4735">
          <cell r="G4735" t="str">
            <v>Minería</v>
          </cell>
        </row>
        <row r="4736">
          <cell r="G4736" t="str">
            <v>Minería</v>
          </cell>
        </row>
        <row r="4737">
          <cell r="G4737" t="str">
            <v>Minería</v>
          </cell>
        </row>
        <row r="4738">
          <cell r="G4738" t="str">
            <v>Papel</v>
          </cell>
        </row>
        <row r="4739">
          <cell r="G4739" t="str">
            <v>Minería</v>
          </cell>
        </row>
        <row r="4740">
          <cell r="G4740" t="str">
            <v>Minería</v>
          </cell>
        </row>
        <row r="4741">
          <cell r="G4741" t="str">
            <v>Textiles</v>
          </cell>
        </row>
        <row r="4742">
          <cell r="G4742" t="str">
            <v>Textiles</v>
          </cell>
        </row>
        <row r="4743">
          <cell r="G4743" t="str">
            <v>Cementos</v>
          </cell>
        </row>
        <row r="4744">
          <cell r="G4744" t="str">
            <v>Agroindustria</v>
          </cell>
        </row>
        <row r="4745">
          <cell r="G4745" t="str">
            <v>Textiles</v>
          </cell>
        </row>
        <row r="4746">
          <cell r="G4746" t="str">
            <v>Otros</v>
          </cell>
        </row>
        <row r="4747">
          <cell r="G4747" t="str">
            <v>Fundición</v>
          </cell>
        </row>
        <row r="4748">
          <cell r="G4748" t="str">
            <v>Otros</v>
          </cell>
        </row>
        <row r="4749">
          <cell r="G4749" t="str">
            <v>Fundición</v>
          </cell>
        </row>
        <row r="4750">
          <cell r="G4750" t="str">
            <v>Minería</v>
          </cell>
        </row>
        <row r="4751">
          <cell r="G4751" t="str">
            <v>Minería</v>
          </cell>
        </row>
        <row r="4752">
          <cell r="G4752" t="str">
            <v>Minería</v>
          </cell>
        </row>
        <row r="4753">
          <cell r="G4753" t="str">
            <v>Fundición</v>
          </cell>
        </row>
        <row r="4754">
          <cell r="G4754" t="str">
            <v>Fundición</v>
          </cell>
        </row>
        <row r="4755">
          <cell r="G4755" t="str">
            <v>Fundición</v>
          </cell>
        </row>
        <row r="4756">
          <cell r="G4756" t="str">
            <v>Minería</v>
          </cell>
        </row>
        <row r="4757">
          <cell r="G4757" t="str">
            <v>Químicos</v>
          </cell>
        </row>
        <row r="4758">
          <cell r="G4758" t="str">
            <v>Agroindustria</v>
          </cell>
        </row>
        <row r="4759">
          <cell r="G4759" t="str">
            <v>Alimentos</v>
          </cell>
        </row>
        <row r="4760">
          <cell r="G4760" t="str">
            <v>Alimentos</v>
          </cell>
        </row>
        <row r="4761">
          <cell r="G4761" t="str">
            <v>Pesquería</v>
          </cell>
        </row>
        <row r="4762">
          <cell r="G4762" t="str">
            <v>Bancos y financieras</v>
          </cell>
        </row>
        <row r="4763">
          <cell r="G4763" t="str">
            <v>Cables</v>
          </cell>
        </row>
        <row r="4764">
          <cell r="G4764" t="str">
            <v>Cerámicos</v>
          </cell>
        </row>
        <row r="4765">
          <cell r="G4765" t="str">
            <v>Cerámicos</v>
          </cell>
        </row>
        <row r="4766">
          <cell r="G4766" t="str">
            <v>Cerámicos</v>
          </cell>
        </row>
        <row r="4767">
          <cell r="G4767" t="str">
            <v>Textiles</v>
          </cell>
        </row>
        <row r="4768">
          <cell r="G4768" t="str">
            <v>Textiles</v>
          </cell>
        </row>
        <row r="4769">
          <cell r="G4769" t="str">
            <v>Minería</v>
          </cell>
        </row>
        <row r="4770">
          <cell r="G4770" t="str">
            <v>Cerámicos</v>
          </cell>
        </row>
        <row r="4771">
          <cell r="G4771" t="str">
            <v>Alimentos</v>
          </cell>
        </row>
        <row r="4772">
          <cell r="G4772" t="str">
            <v>Vidrios, Cauchos y Plásticos</v>
          </cell>
        </row>
        <row r="4773">
          <cell r="G4773" t="str">
            <v>Minería</v>
          </cell>
        </row>
        <row r="4774">
          <cell r="G4774" t="str">
            <v>Saneamiento</v>
          </cell>
        </row>
        <row r="4775">
          <cell r="G4775" t="str">
            <v>Industria Metalúrgica</v>
          </cell>
        </row>
        <row r="4776">
          <cell r="G4776" t="str">
            <v>Transporte</v>
          </cell>
        </row>
        <row r="4777">
          <cell r="G4777" t="str">
            <v>Pesquería</v>
          </cell>
        </row>
        <row r="4778">
          <cell r="G4778" t="str">
            <v>Cementos</v>
          </cell>
        </row>
        <row r="4779">
          <cell r="G4779" t="str">
            <v>Textiles</v>
          </cell>
        </row>
        <row r="4780">
          <cell r="G4780" t="str">
            <v>Alimentos</v>
          </cell>
        </row>
        <row r="4781">
          <cell r="G4781" t="str">
            <v>Textiles</v>
          </cell>
        </row>
        <row r="4782">
          <cell r="G4782" t="str">
            <v>Textiles</v>
          </cell>
        </row>
        <row r="4783">
          <cell r="G4783" t="str">
            <v>Textiles</v>
          </cell>
        </row>
        <row r="4784">
          <cell r="G4784" t="str">
            <v>Fundición</v>
          </cell>
        </row>
        <row r="4785">
          <cell r="G4785" t="str">
            <v>Fundición</v>
          </cell>
        </row>
        <row r="4786">
          <cell r="G4786" t="str">
            <v>Papel</v>
          </cell>
        </row>
        <row r="4787">
          <cell r="G4787" t="str">
            <v>Papel</v>
          </cell>
        </row>
        <row r="4788">
          <cell r="G4788" t="str">
            <v>Textiles</v>
          </cell>
        </row>
        <row r="4789">
          <cell r="G4789" t="str">
            <v>Vidrios, Cauchos y Plásticos</v>
          </cell>
        </row>
        <row r="4790">
          <cell r="G4790" t="str">
            <v>Cables</v>
          </cell>
        </row>
        <row r="4791">
          <cell r="G4791" t="str">
            <v>Industria Metalúrgica</v>
          </cell>
        </row>
        <row r="4792">
          <cell r="G4792" t="str">
            <v>Papel</v>
          </cell>
        </row>
        <row r="4793">
          <cell r="G4793" t="str">
            <v>Textiles</v>
          </cell>
        </row>
        <row r="4794">
          <cell r="G4794" t="str">
            <v>Otros</v>
          </cell>
        </row>
        <row r="4795">
          <cell r="G4795" t="str">
            <v>Otros</v>
          </cell>
        </row>
        <row r="4796">
          <cell r="G4796" t="str">
            <v>Textiles</v>
          </cell>
        </row>
        <row r="4797">
          <cell r="G4797" t="str">
            <v>Industria Metalúrgica</v>
          </cell>
        </row>
        <row r="4798">
          <cell r="G4798" t="str">
            <v>Industria Metalúrgica</v>
          </cell>
        </row>
        <row r="4799">
          <cell r="G4799" t="str">
            <v>Alimentos</v>
          </cell>
        </row>
        <row r="4800">
          <cell r="G4800" t="str">
            <v>Alimentos</v>
          </cell>
        </row>
        <row r="4801">
          <cell r="G4801" t="str">
            <v>Alimentos</v>
          </cell>
        </row>
        <row r="4802">
          <cell r="G4802" t="str">
            <v>Alimentos</v>
          </cell>
        </row>
        <row r="4803">
          <cell r="G4803" t="str">
            <v>Textiles</v>
          </cell>
        </row>
        <row r="4804">
          <cell r="G4804" t="str">
            <v>Pesquería</v>
          </cell>
        </row>
        <row r="4805">
          <cell r="G4805" t="str">
            <v>Pesquería</v>
          </cell>
        </row>
        <row r="4806">
          <cell r="G4806" t="str">
            <v>Textiles</v>
          </cell>
        </row>
        <row r="4807">
          <cell r="G4807" t="str">
            <v>Industria Metalúrgica</v>
          </cell>
        </row>
        <row r="4808">
          <cell r="G4808" t="str">
            <v>Químicos</v>
          </cell>
        </row>
        <row r="4809">
          <cell r="G4809" t="str">
            <v>Hidrocarburos</v>
          </cell>
        </row>
        <row r="4810">
          <cell r="G4810" t="str">
            <v>Comercio</v>
          </cell>
        </row>
        <row r="4811">
          <cell r="G4811" t="str">
            <v>Textiles</v>
          </cell>
        </row>
        <row r="4812">
          <cell r="G4812" t="str">
            <v>Textiles</v>
          </cell>
        </row>
        <row r="4813">
          <cell r="G4813" t="str">
            <v>Otros</v>
          </cell>
        </row>
        <row r="4814">
          <cell r="G4814" t="str">
            <v>Textiles</v>
          </cell>
        </row>
        <row r="4815">
          <cell r="G4815" t="str">
            <v>Industria Metalúrgica</v>
          </cell>
        </row>
        <row r="4816">
          <cell r="G4816" t="str">
            <v>Pesquería</v>
          </cell>
        </row>
        <row r="4817">
          <cell r="G4817" t="str">
            <v>Químicos</v>
          </cell>
        </row>
        <row r="4818">
          <cell r="G4818" t="str">
            <v>Textiles</v>
          </cell>
        </row>
        <row r="4819">
          <cell r="G4819" t="str">
            <v>Vidrios, Cauchos y Plásticos</v>
          </cell>
        </row>
        <row r="4820">
          <cell r="G4820" t="str">
            <v>Pesquería</v>
          </cell>
        </row>
        <row r="4821">
          <cell r="G4821" t="str">
            <v>Bebidas</v>
          </cell>
        </row>
        <row r="4822">
          <cell r="G4822" t="str">
            <v>Bebidas</v>
          </cell>
        </row>
        <row r="4823">
          <cell r="G4823" t="str">
            <v>Pesquería</v>
          </cell>
        </row>
        <row r="4824">
          <cell r="G4824" t="str">
            <v>Cerámicos</v>
          </cell>
        </row>
        <row r="4825">
          <cell r="G4825" t="str">
            <v>Alimentos</v>
          </cell>
        </row>
        <row r="4826">
          <cell r="G4826" t="str">
            <v>Químicos</v>
          </cell>
        </row>
        <row r="4827">
          <cell r="G4827" t="str">
            <v>Textiles</v>
          </cell>
        </row>
        <row r="4828">
          <cell r="G4828" t="str">
            <v>Textiles</v>
          </cell>
        </row>
        <row r="4829">
          <cell r="G4829" t="str">
            <v>Saneamiento</v>
          </cell>
        </row>
        <row r="4830">
          <cell r="G4830" t="str">
            <v>Alimentos</v>
          </cell>
        </row>
        <row r="4831">
          <cell r="G4831" t="str">
            <v>Papel</v>
          </cell>
        </row>
        <row r="4832">
          <cell r="G4832" t="str">
            <v>Pesquería</v>
          </cell>
        </row>
        <row r="4833">
          <cell r="G4833" t="str">
            <v>Transporte</v>
          </cell>
        </row>
        <row r="4834">
          <cell r="G4834" t="str">
            <v>Pesquería</v>
          </cell>
        </row>
        <row r="4835">
          <cell r="G4835" t="str">
            <v>Pesquería</v>
          </cell>
        </row>
        <row r="4836">
          <cell r="G4836" t="str">
            <v>Bebidas</v>
          </cell>
        </row>
        <row r="4837">
          <cell r="G4837" t="str">
            <v>Pesquería</v>
          </cell>
        </row>
        <row r="4838">
          <cell r="G4838" t="str">
            <v>Pesquería</v>
          </cell>
        </row>
        <row r="4839">
          <cell r="G4839" t="str">
            <v>Hidrocarburos</v>
          </cell>
        </row>
        <row r="4840">
          <cell r="G4840" t="str">
            <v>Hidrocarburos</v>
          </cell>
        </row>
        <row r="4841">
          <cell r="G4841" t="str">
            <v>Cementos</v>
          </cell>
        </row>
        <row r="4842">
          <cell r="G4842" t="str">
            <v>Fundición</v>
          </cell>
        </row>
        <row r="4843">
          <cell r="G4843" t="str">
            <v>Químicos</v>
          </cell>
        </row>
        <row r="4844">
          <cell r="G4844" t="str">
            <v>Minería</v>
          </cell>
        </row>
        <row r="4845">
          <cell r="G4845" t="str">
            <v>Minería</v>
          </cell>
        </row>
        <row r="4846">
          <cell r="G4846" t="str">
            <v>Minería</v>
          </cell>
        </row>
        <row r="4847">
          <cell r="G4847" t="str">
            <v>Minería</v>
          </cell>
        </row>
        <row r="4848">
          <cell r="G4848" t="str">
            <v>Cementos</v>
          </cell>
        </row>
        <row r="4849">
          <cell r="G4849" t="str">
            <v>Textiles</v>
          </cell>
        </row>
        <row r="4850">
          <cell r="G4850" t="str">
            <v>Textiles</v>
          </cell>
        </row>
        <row r="4851">
          <cell r="G4851" t="str">
            <v>Textiles</v>
          </cell>
        </row>
        <row r="4852">
          <cell r="G4852" t="str">
            <v>Papel</v>
          </cell>
        </row>
        <row r="4853">
          <cell r="G4853" t="str">
            <v>Papel</v>
          </cell>
        </row>
        <row r="4854">
          <cell r="G4854" t="str">
            <v>Minería</v>
          </cell>
        </row>
        <row r="4855">
          <cell r="G4855" t="str">
            <v>Minería</v>
          </cell>
        </row>
        <row r="4856">
          <cell r="G4856" t="str">
            <v>Minería</v>
          </cell>
        </row>
        <row r="4857">
          <cell r="G4857" t="str">
            <v>Textiles</v>
          </cell>
        </row>
        <row r="4858">
          <cell r="G4858" t="str">
            <v>Minería</v>
          </cell>
        </row>
        <row r="4859">
          <cell r="G4859" t="str">
            <v>Minería</v>
          </cell>
        </row>
        <row r="4860">
          <cell r="G4860" t="str">
            <v>Fundición</v>
          </cell>
        </row>
        <row r="4861">
          <cell r="G4861" t="str">
            <v>Minería</v>
          </cell>
        </row>
        <row r="4862">
          <cell r="G4862" t="str">
            <v>Minería</v>
          </cell>
        </row>
        <row r="4863">
          <cell r="G4863" t="str">
            <v>Minería</v>
          </cell>
        </row>
        <row r="4864">
          <cell r="G4864" t="str">
            <v>Fundición</v>
          </cell>
        </row>
        <row r="4865">
          <cell r="G4865" t="str">
            <v>Minería</v>
          </cell>
        </row>
        <row r="4866">
          <cell r="G4866" t="str">
            <v>Cementos</v>
          </cell>
        </row>
        <row r="4867">
          <cell r="G4867" t="str">
            <v>Agroindustria</v>
          </cell>
        </row>
        <row r="4868">
          <cell r="G4868" t="str">
            <v>Agroindustria</v>
          </cell>
        </row>
        <row r="4869">
          <cell r="G4869" t="str">
            <v>Agroindustria</v>
          </cell>
        </row>
        <row r="4870">
          <cell r="G4870" t="str">
            <v>Otros</v>
          </cell>
        </row>
        <row r="4871">
          <cell r="G4871" t="str">
            <v>Agroindustria</v>
          </cell>
        </row>
        <row r="4872">
          <cell r="G4872" t="str">
            <v>Agroindustria</v>
          </cell>
        </row>
        <row r="4873">
          <cell r="G4873" t="str">
            <v>Agroindustria</v>
          </cell>
        </row>
        <row r="4874">
          <cell r="G4874" t="str">
            <v>Bebidas</v>
          </cell>
        </row>
        <row r="4875">
          <cell r="G4875" t="str">
            <v>Bebidas</v>
          </cell>
        </row>
        <row r="4876">
          <cell r="G4876" t="str">
            <v>Agroindustria</v>
          </cell>
        </row>
        <row r="4877">
          <cell r="G4877" t="str">
            <v>Agroindustria</v>
          </cell>
        </row>
        <row r="4878">
          <cell r="G4878" t="str">
            <v>Agroindustria</v>
          </cell>
        </row>
        <row r="4879">
          <cell r="G4879" t="str">
            <v>Minería</v>
          </cell>
        </row>
        <row r="4880">
          <cell r="G4880" t="str">
            <v>Pesquería</v>
          </cell>
        </row>
        <row r="4881">
          <cell r="G4881" t="str">
            <v>Industria Metalúrgica</v>
          </cell>
        </row>
        <row r="4882">
          <cell r="G4882" t="str">
            <v>Minería</v>
          </cell>
        </row>
        <row r="4883">
          <cell r="G4883" t="str">
            <v>Industria Metalúrgica</v>
          </cell>
        </row>
        <row r="4884">
          <cell r="G4884" t="str">
            <v>Químicos</v>
          </cell>
        </row>
        <row r="4885">
          <cell r="G4885" t="str">
            <v>Minería</v>
          </cell>
        </row>
        <row r="4886">
          <cell r="G4886" t="str">
            <v>Minería</v>
          </cell>
        </row>
        <row r="4887">
          <cell r="G4887" t="str">
            <v>Cementos</v>
          </cell>
        </row>
        <row r="4888">
          <cell r="G4888" t="str">
            <v>Saneamiento</v>
          </cell>
        </row>
        <row r="4889">
          <cell r="G4889" t="str">
            <v>Bebidas</v>
          </cell>
        </row>
        <row r="4890">
          <cell r="G4890" t="str">
            <v>Minería</v>
          </cell>
        </row>
        <row r="4891">
          <cell r="G4891" t="str">
            <v>Minería</v>
          </cell>
        </row>
        <row r="4892">
          <cell r="G4892" t="str">
            <v>Pesquería</v>
          </cell>
        </row>
        <row r="4893">
          <cell r="G4893" t="str">
            <v>Minería</v>
          </cell>
        </row>
        <row r="4894">
          <cell r="G4894" t="str">
            <v>Pesquería</v>
          </cell>
        </row>
        <row r="4895">
          <cell r="G4895" t="str">
            <v>Agroindustria</v>
          </cell>
        </row>
        <row r="4896">
          <cell r="G4896" t="str">
            <v>Pesquería</v>
          </cell>
        </row>
        <row r="4897">
          <cell r="G4897" t="str">
            <v>Pesquería</v>
          </cell>
        </row>
        <row r="4898">
          <cell r="G4898" t="str">
            <v>Papel</v>
          </cell>
        </row>
        <row r="4899">
          <cell r="G4899" t="str">
            <v>Pesquería</v>
          </cell>
        </row>
        <row r="4900">
          <cell r="G4900" t="str">
            <v>Vidrios, Cauchos y Plásticos</v>
          </cell>
        </row>
        <row r="4901">
          <cell r="G4901" t="str">
            <v>Textiles</v>
          </cell>
        </row>
        <row r="4902">
          <cell r="G4902" t="str">
            <v>Pesquería</v>
          </cell>
        </row>
        <row r="4903">
          <cell r="G4903" t="str">
            <v>Minería</v>
          </cell>
        </row>
        <row r="4904">
          <cell r="G4904" t="str">
            <v>Bebidas</v>
          </cell>
        </row>
        <row r="4905">
          <cell r="G4905" t="str">
            <v>Bancos y financieras</v>
          </cell>
        </row>
        <row r="4906">
          <cell r="G4906" t="str">
            <v>Minería</v>
          </cell>
        </row>
        <row r="4907">
          <cell r="G4907" t="str">
            <v>Vidrios, Cauchos y Plásticos</v>
          </cell>
        </row>
        <row r="4908">
          <cell r="G4908" t="str">
            <v>Otros</v>
          </cell>
        </row>
        <row r="4909">
          <cell r="G4909" t="str">
            <v>Químicos</v>
          </cell>
        </row>
        <row r="4910">
          <cell r="G4910" t="str">
            <v>Minería</v>
          </cell>
        </row>
        <row r="4911">
          <cell r="G4911" t="str">
            <v>Otros</v>
          </cell>
        </row>
        <row r="4912">
          <cell r="G4912" t="str">
            <v>Minería</v>
          </cell>
        </row>
        <row r="4913">
          <cell r="G4913" t="str">
            <v>Minería</v>
          </cell>
        </row>
        <row r="4914">
          <cell r="G4914" t="str">
            <v>Minería</v>
          </cell>
        </row>
        <row r="4915">
          <cell r="G4915" t="str">
            <v>Químicos</v>
          </cell>
        </row>
        <row r="4916">
          <cell r="G4916" t="str">
            <v>Transporte</v>
          </cell>
        </row>
        <row r="4917">
          <cell r="G4917" t="str">
            <v>Textiles</v>
          </cell>
        </row>
        <row r="4918">
          <cell r="G4918" t="str">
            <v>Vidrios, Cauchos y Plásticos</v>
          </cell>
        </row>
        <row r="4919">
          <cell r="G4919" t="str">
            <v>Bancos y financieras</v>
          </cell>
        </row>
        <row r="4920">
          <cell r="G4920" t="str">
            <v>Bancos y Financieras</v>
          </cell>
        </row>
        <row r="4921">
          <cell r="G4921" t="str">
            <v>Cerámicos</v>
          </cell>
        </row>
        <row r="4922">
          <cell r="G4922" t="str">
            <v>Minería</v>
          </cell>
        </row>
        <row r="4923">
          <cell r="G4923" t="str">
            <v>Otros</v>
          </cell>
        </row>
        <row r="4924">
          <cell r="G4924" t="str">
            <v>Industria Metalúrgica</v>
          </cell>
        </row>
        <row r="4925">
          <cell r="G4925" t="str">
            <v>Textiles</v>
          </cell>
        </row>
        <row r="4926">
          <cell r="G4926" t="str">
            <v>Vidrios, Cauchos y Plásticos</v>
          </cell>
        </row>
        <row r="4927">
          <cell r="G4927" t="str">
            <v>Textiles</v>
          </cell>
        </row>
        <row r="4928">
          <cell r="G4928" t="str">
            <v>Textiles</v>
          </cell>
        </row>
        <row r="4929">
          <cell r="G4929" t="str">
            <v>Alimentos</v>
          </cell>
        </row>
        <row r="4930">
          <cell r="G4930" t="str">
            <v>Otros</v>
          </cell>
        </row>
        <row r="4931">
          <cell r="G4931" t="str">
            <v>Textiles</v>
          </cell>
        </row>
        <row r="4932">
          <cell r="G4932" t="str">
            <v>Industria Metalúrgica</v>
          </cell>
        </row>
        <row r="4933">
          <cell r="G4933" t="str">
            <v>Alimentos</v>
          </cell>
        </row>
        <row r="4934">
          <cell r="G4934" t="str">
            <v>Otros</v>
          </cell>
        </row>
        <row r="4935">
          <cell r="G4935" t="str">
            <v>Industria Metalúrgica</v>
          </cell>
        </row>
        <row r="4936">
          <cell r="G4936" t="str">
            <v>Salud</v>
          </cell>
        </row>
        <row r="4937">
          <cell r="G4937" t="str">
            <v>Otros</v>
          </cell>
        </row>
        <row r="4938">
          <cell r="G4938" t="str">
            <v>Otros</v>
          </cell>
        </row>
        <row r="4939">
          <cell r="G4939" t="str">
            <v>Papel</v>
          </cell>
        </row>
        <row r="4940">
          <cell r="G4940" t="str">
            <v>Bebidas</v>
          </cell>
        </row>
        <row r="4941">
          <cell r="G4941" t="str">
            <v>Comercio</v>
          </cell>
        </row>
        <row r="4942">
          <cell r="G4942" t="str">
            <v>Comercio</v>
          </cell>
        </row>
        <row r="4943">
          <cell r="G4943" t="str">
            <v>Vidrios, Cauchos y Plásticos</v>
          </cell>
        </row>
        <row r="4944">
          <cell r="G4944" t="str">
            <v>Alimentos</v>
          </cell>
        </row>
        <row r="4945">
          <cell r="G4945" t="str">
            <v>Vidrios, Cauchos y Plásticos</v>
          </cell>
        </row>
        <row r="4946">
          <cell r="G4946" t="str">
            <v>Papel</v>
          </cell>
        </row>
        <row r="4947">
          <cell r="G4947" t="str">
            <v>Vidrios, Cauchos y Plásticos</v>
          </cell>
        </row>
        <row r="4948">
          <cell r="G4948" t="str">
            <v>Textiles</v>
          </cell>
        </row>
        <row r="4949">
          <cell r="G4949" t="str">
            <v>Textiles</v>
          </cell>
        </row>
        <row r="4950">
          <cell r="G4950" t="str">
            <v>Bebidas</v>
          </cell>
        </row>
        <row r="4951">
          <cell r="G4951" t="str">
            <v>Saneamiento</v>
          </cell>
        </row>
        <row r="4952">
          <cell r="G4952" t="str">
            <v>Comercio</v>
          </cell>
        </row>
        <row r="4953">
          <cell r="G4953" t="str">
            <v>Vidrios, Cauchos y Plásticos</v>
          </cell>
        </row>
        <row r="4954">
          <cell r="G4954" t="str">
            <v>Vidrios, Cauchos y Plásticos</v>
          </cell>
        </row>
        <row r="4955">
          <cell r="G4955" t="str">
            <v>Saneamiento</v>
          </cell>
        </row>
        <row r="4956">
          <cell r="G4956" t="str">
            <v>Saneamiento</v>
          </cell>
        </row>
        <row r="4957">
          <cell r="G4957" t="str">
            <v>Alimentos</v>
          </cell>
        </row>
        <row r="4958">
          <cell r="G4958" t="str">
            <v>Otros</v>
          </cell>
        </row>
        <row r="4959">
          <cell r="G4959" t="str">
            <v>Bebidas</v>
          </cell>
        </row>
        <row r="4960">
          <cell r="G4960" t="str">
            <v>Comercio</v>
          </cell>
        </row>
        <row r="4961">
          <cell r="G4961" t="str">
            <v>Textiles</v>
          </cell>
        </row>
        <row r="4962">
          <cell r="G4962" t="str">
            <v>Otros</v>
          </cell>
        </row>
        <row r="4963">
          <cell r="G4963" t="str">
            <v>Otros</v>
          </cell>
        </row>
        <row r="4964">
          <cell r="G4964" t="str">
            <v>Bebidas</v>
          </cell>
        </row>
        <row r="4965">
          <cell r="G4965" t="str">
            <v>Industria Metalúrgica</v>
          </cell>
        </row>
        <row r="4966">
          <cell r="G4966" t="str">
            <v>Alimentos</v>
          </cell>
        </row>
        <row r="4967">
          <cell r="G4967" t="str">
            <v>Textiles</v>
          </cell>
        </row>
        <row r="4968">
          <cell r="G4968" t="str">
            <v>Bebidas</v>
          </cell>
        </row>
        <row r="4969">
          <cell r="G4969" t="str">
            <v>Transporte</v>
          </cell>
        </row>
        <row r="4970">
          <cell r="G4970" t="str">
            <v>Textiles</v>
          </cell>
        </row>
        <row r="4971">
          <cell r="G4971" t="str">
            <v>Minería</v>
          </cell>
        </row>
        <row r="4972">
          <cell r="G4972" t="str">
            <v>Textiles</v>
          </cell>
        </row>
        <row r="4973">
          <cell r="G4973" t="str">
            <v>Minería</v>
          </cell>
        </row>
        <row r="4974">
          <cell r="G4974" t="str">
            <v>Textiles</v>
          </cell>
        </row>
        <row r="4975">
          <cell r="G4975" t="str">
            <v>Alimentos</v>
          </cell>
        </row>
        <row r="4976">
          <cell r="G4976" t="str">
            <v>Minería</v>
          </cell>
        </row>
        <row r="4977">
          <cell r="G4977" t="str">
            <v>Alimentos</v>
          </cell>
        </row>
        <row r="4978">
          <cell r="G4978" t="str">
            <v>Alimentos</v>
          </cell>
        </row>
        <row r="4979">
          <cell r="G4979" t="str">
            <v>Minería</v>
          </cell>
        </row>
        <row r="4980">
          <cell r="G4980" t="str">
            <v>Minería</v>
          </cell>
        </row>
        <row r="4981">
          <cell r="G4981" t="str">
            <v>Minería</v>
          </cell>
        </row>
        <row r="4982">
          <cell r="G4982" t="str">
            <v>Minería</v>
          </cell>
        </row>
        <row r="4983">
          <cell r="G4983" t="str">
            <v>Minería</v>
          </cell>
        </row>
        <row r="4984">
          <cell r="G4984" t="str">
            <v>Minería</v>
          </cell>
        </row>
        <row r="4985">
          <cell r="G4985" t="str">
            <v>Minería</v>
          </cell>
        </row>
        <row r="4986">
          <cell r="G4986" t="str">
            <v>Cementos</v>
          </cell>
        </row>
        <row r="4987">
          <cell r="G4987" t="str">
            <v>Minería</v>
          </cell>
        </row>
        <row r="4988">
          <cell r="G4988" t="str">
            <v>Minería</v>
          </cell>
        </row>
        <row r="4989">
          <cell r="G4989" t="str">
            <v>Minería</v>
          </cell>
        </row>
        <row r="4990">
          <cell r="G4990" t="str">
            <v>Papel</v>
          </cell>
        </row>
        <row r="4991">
          <cell r="G4991" t="str">
            <v>Minería</v>
          </cell>
        </row>
        <row r="4992">
          <cell r="G4992" t="str">
            <v>Minería</v>
          </cell>
        </row>
        <row r="4993">
          <cell r="G4993" t="str">
            <v>Textiles</v>
          </cell>
        </row>
        <row r="4994">
          <cell r="G4994" t="str">
            <v>Textiles</v>
          </cell>
        </row>
        <row r="4995">
          <cell r="G4995" t="str">
            <v>Cementos</v>
          </cell>
        </row>
        <row r="4996">
          <cell r="G4996" t="str">
            <v>Agroindustria</v>
          </cell>
        </row>
        <row r="4997">
          <cell r="G4997" t="str">
            <v>Textiles</v>
          </cell>
        </row>
        <row r="4998">
          <cell r="G4998" t="str">
            <v>Otros</v>
          </cell>
        </row>
        <row r="4999">
          <cell r="G4999" t="str">
            <v>Fundición</v>
          </cell>
        </row>
        <row r="5000">
          <cell r="G5000" t="str">
            <v>Otros</v>
          </cell>
        </row>
        <row r="5001">
          <cell r="G5001" t="str">
            <v>Fundición</v>
          </cell>
        </row>
        <row r="5002">
          <cell r="G5002" t="str">
            <v>Minería</v>
          </cell>
        </row>
        <row r="5003">
          <cell r="G5003" t="str">
            <v>Minería</v>
          </cell>
        </row>
        <row r="5004">
          <cell r="G5004" t="str">
            <v>Minería</v>
          </cell>
        </row>
        <row r="5005">
          <cell r="G5005" t="str">
            <v>Fundición</v>
          </cell>
        </row>
        <row r="5006">
          <cell r="G5006" t="str">
            <v>Fundición</v>
          </cell>
        </row>
        <row r="5007">
          <cell r="G5007" t="str">
            <v>Fundición</v>
          </cell>
        </row>
        <row r="5008">
          <cell r="G5008" t="str">
            <v>Minería</v>
          </cell>
        </row>
        <row r="5009">
          <cell r="G5009" t="str">
            <v>Químicos</v>
          </cell>
        </row>
        <row r="5010">
          <cell r="G5010" t="str">
            <v>Agroindustria</v>
          </cell>
        </row>
        <row r="5011">
          <cell r="G5011" t="str">
            <v>Alimentos</v>
          </cell>
        </row>
        <row r="5012">
          <cell r="G5012" t="str">
            <v>Alimentos</v>
          </cell>
        </row>
        <row r="5013">
          <cell r="G5013" t="str">
            <v>Pesquería</v>
          </cell>
        </row>
        <row r="5014">
          <cell r="G5014" t="str">
            <v>Bancos y financieras</v>
          </cell>
        </row>
        <row r="5015">
          <cell r="G5015" t="str">
            <v>Cables</v>
          </cell>
        </row>
        <row r="5016">
          <cell r="G5016" t="str">
            <v>Cerámicos</v>
          </cell>
        </row>
        <row r="5017">
          <cell r="G5017" t="str">
            <v>Cerámicos</v>
          </cell>
        </row>
        <row r="5018">
          <cell r="G5018" t="str">
            <v>Cerámicos</v>
          </cell>
        </row>
        <row r="5019">
          <cell r="G5019" t="str">
            <v>Textiles</v>
          </cell>
        </row>
        <row r="5020">
          <cell r="G5020" t="str">
            <v>Textiles</v>
          </cell>
        </row>
        <row r="5021">
          <cell r="G5021" t="str">
            <v>Minería</v>
          </cell>
        </row>
        <row r="5022">
          <cell r="G5022" t="str">
            <v>Cerámicos</v>
          </cell>
        </row>
        <row r="5023">
          <cell r="G5023" t="str">
            <v>Alimentos</v>
          </cell>
        </row>
        <row r="5024">
          <cell r="G5024" t="str">
            <v>Vidrios, Cauchos y Plásticos</v>
          </cell>
        </row>
        <row r="5025">
          <cell r="G5025" t="str">
            <v>Minería</v>
          </cell>
        </row>
        <row r="5026">
          <cell r="G5026" t="str">
            <v>Saneamiento</v>
          </cell>
        </row>
        <row r="5027">
          <cell r="G5027" t="str">
            <v>Industria Metalúrgica</v>
          </cell>
        </row>
        <row r="5028">
          <cell r="G5028" t="str">
            <v>Transporte</v>
          </cell>
        </row>
        <row r="5029">
          <cell r="G5029" t="str">
            <v>Pesquería</v>
          </cell>
        </row>
        <row r="5030">
          <cell r="G5030" t="str">
            <v>Cementos</v>
          </cell>
        </row>
        <row r="5031">
          <cell r="G5031" t="str">
            <v>Textiles</v>
          </cell>
        </row>
        <row r="5032">
          <cell r="G5032" t="str">
            <v>Alimentos</v>
          </cell>
        </row>
        <row r="5033">
          <cell r="G5033" t="str">
            <v>Textiles</v>
          </cell>
        </row>
        <row r="5034">
          <cell r="G5034" t="str">
            <v>Textiles</v>
          </cell>
        </row>
        <row r="5035">
          <cell r="G5035" t="str">
            <v>Textiles</v>
          </cell>
        </row>
        <row r="5036">
          <cell r="G5036" t="str">
            <v>Fundición</v>
          </cell>
        </row>
        <row r="5037">
          <cell r="G5037" t="str">
            <v>Fundición</v>
          </cell>
        </row>
        <row r="5038">
          <cell r="G5038" t="str">
            <v>Papel</v>
          </cell>
        </row>
        <row r="5039">
          <cell r="G5039" t="str">
            <v>Papel</v>
          </cell>
        </row>
        <row r="5040">
          <cell r="G5040" t="str">
            <v>Textiles</v>
          </cell>
        </row>
        <row r="5041">
          <cell r="G5041" t="str">
            <v>Vidrios, Cauchos y Plásticos</v>
          </cell>
        </row>
        <row r="5042">
          <cell r="G5042" t="str">
            <v>Cables</v>
          </cell>
        </row>
        <row r="5043">
          <cell r="G5043" t="str">
            <v>Industria Metalúrgica</v>
          </cell>
        </row>
        <row r="5044">
          <cell r="G5044" t="str">
            <v>Papel</v>
          </cell>
        </row>
        <row r="5045">
          <cell r="G5045" t="str">
            <v>Textiles</v>
          </cell>
        </row>
        <row r="5046">
          <cell r="G5046" t="str">
            <v>Otros</v>
          </cell>
        </row>
        <row r="5047">
          <cell r="G5047" t="str">
            <v>Otros</v>
          </cell>
        </row>
        <row r="5048">
          <cell r="G5048" t="str">
            <v>Textiles</v>
          </cell>
        </row>
        <row r="5049">
          <cell r="G5049" t="str">
            <v>Industria Metalúrgica</v>
          </cell>
        </row>
        <row r="5050">
          <cell r="G5050" t="str">
            <v>Industria Metalúrgica</v>
          </cell>
        </row>
        <row r="5051">
          <cell r="G5051" t="str">
            <v>Alimentos</v>
          </cell>
        </row>
        <row r="5052">
          <cell r="G5052" t="str">
            <v>Alimentos</v>
          </cell>
        </row>
        <row r="5053">
          <cell r="G5053" t="str">
            <v>Alimentos</v>
          </cell>
        </row>
        <row r="5054">
          <cell r="G5054" t="str">
            <v>Alimentos</v>
          </cell>
        </row>
        <row r="5055">
          <cell r="G5055" t="str">
            <v>Textiles</v>
          </cell>
        </row>
        <row r="5056">
          <cell r="G5056" t="str">
            <v>Pesquería</v>
          </cell>
        </row>
        <row r="5057">
          <cell r="G5057" t="str">
            <v>Pesquería</v>
          </cell>
        </row>
        <row r="5058">
          <cell r="G5058" t="str">
            <v>Textiles</v>
          </cell>
        </row>
        <row r="5059">
          <cell r="G5059" t="str">
            <v>Industria Metalúrgica</v>
          </cell>
        </row>
        <row r="5060">
          <cell r="G5060" t="str">
            <v>Químicos</v>
          </cell>
        </row>
        <row r="5061">
          <cell r="G5061" t="str">
            <v>Hidrocarburos</v>
          </cell>
        </row>
        <row r="5062">
          <cell r="G5062" t="str">
            <v>Comercio</v>
          </cell>
        </row>
        <row r="5063">
          <cell r="G5063" t="str">
            <v>Textiles</v>
          </cell>
        </row>
        <row r="5064">
          <cell r="G5064" t="str">
            <v>Textiles</v>
          </cell>
        </row>
        <row r="5065">
          <cell r="G5065" t="str">
            <v>Otros</v>
          </cell>
        </row>
        <row r="5066">
          <cell r="G5066" t="str">
            <v>Textiles</v>
          </cell>
        </row>
        <row r="5067">
          <cell r="G5067" t="str">
            <v>Industria Metalúrgica</v>
          </cell>
        </row>
        <row r="5068">
          <cell r="G5068" t="str">
            <v>Pesquería</v>
          </cell>
        </row>
        <row r="5069">
          <cell r="G5069" t="str">
            <v>Químicos</v>
          </cell>
        </row>
        <row r="5070">
          <cell r="G5070" t="str">
            <v>Textiles</v>
          </cell>
        </row>
        <row r="5071">
          <cell r="G5071" t="str">
            <v>Vidrios, Cauchos y Plásticos</v>
          </cell>
        </row>
        <row r="5072">
          <cell r="G5072" t="str">
            <v>Pesquería</v>
          </cell>
        </row>
        <row r="5073">
          <cell r="G5073" t="str">
            <v>Bebidas</v>
          </cell>
        </row>
        <row r="5074">
          <cell r="G5074" t="str">
            <v>Bebidas</v>
          </cell>
        </row>
        <row r="5075">
          <cell r="G5075" t="str">
            <v>Pesquería</v>
          </cell>
        </row>
        <row r="5076">
          <cell r="G5076" t="str">
            <v>Cerámicos</v>
          </cell>
        </row>
        <row r="5077">
          <cell r="G5077" t="str">
            <v>Alimentos</v>
          </cell>
        </row>
        <row r="5078">
          <cell r="G5078" t="str">
            <v>Químicos</v>
          </cell>
        </row>
        <row r="5079">
          <cell r="G5079" t="str">
            <v>Textiles</v>
          </cell>
        </row>
        <row r="5080">
          <cell r="G5080" t="str">
            <v>Textiles</v>
          </cell>
        </row>
        <row r="5081">
          <cell r="G5081" t="str">
            <v>Saneamiento</v>
          </cell>
        </row>
        <row r="5082">
          <cell r="G5082" t="str">
            <v>Alimentos</v>
          </cell>
        </row>
        <row r="5083">
          <cell r="G5083" t="str">
            <v>Papel</v>
          </cell>
        </row>
        <row r="5084">
          <cell r="G5084" t="str">
            <v>Pesquería</v>
          </cell>
        </row>
        <row r="5085">
          <cell r="G5085" t="str">
            <v>Transporte</v>
          </cell>
        </row>
        <row r="5086">
          <cell r="G5086" t="str">
            <v>Pesquería</v>
          </cell>
        </row>
        <row r="5087">
          <cell r="G5087" t="str">
            <v>Pesquería</v>
          </cell>
        </row>
        <row r="5088">
          <cell r="G5088" t="str">
            <v>Bebidas</v>
          </cell>
        </row>
        <row r="5089">
          <cell r="G5089" t="str">
            <v>Pesquería</v>
          </cell>
        </row>
        <row r="5090">
          <cell r="G5090" t="str">
            <v>Pesquería</v>
          </cell>
        </row>
        <row r="5091">
          <cell r="G5091" t="str">
            <v>Hidrocarburos</v>
          </cell>
        </row>
        <row r="5092">
          <cell r="G5092" t="str">
            <v>Hidrocarburos</v>
          </cell>
        </row>
        <row r="5093">
          <cell r="G5093" t="str">
            <v>Cementos</v>
          </cell>
        </row>
        <row r="5094">
          <cell r="G5094" t="str">
            <v>Fundición</v>
          </cell>
        </row>
        <row r="5095">
          <cell r="G5095" t="str">
            <v>Químicos</v>
          </cell>
        </row>
        <row r="5096">
          <cell r="G5096" t="str">
            <v>Minería</v>
          </cell>
        </row>
        <row r="5097">
          <cell r="G5097" t="str">
            <v>Minería</v>
          </cell>
        </row>
        <row r="5098">
          <cell r="G5098" t="str">
            <v>Minería</v>
          </cell>
        </row>
        <row r="5099">
          <cell r="G5099" t="str">
            <v>Minería</v>
          </cell>
        </row>
        <row r="5100">
          <cell r="G5100" t="str">
            <v>Cementos</v>
          </cell>
        </row>
        <row r="5101">
          <cell r="G5101" t="str">
            <v>Textiles</v>
          </cell>
        </row>
        <row r="5102">
          <cell r="G5102" t="str">
            <v>Textiles</v>
          </cell>
        </row>
        <row r="5103">
          <cell r="G5103" t="str">
            <v>Textiles</v>
          </cell>
        </row>
        <row r="5104">
          <cell r="G5104" t="str">
            <v>Papel</v>
          </cell>
        </row>
        <row r="5105">
          <cell r="G5105" t="str">
            <v>Papel</v>
          </cell>
        </row>
        <row r="5106">
          <cell r="G5106" t="str">
            <v>Minería</v>
          </cell>
        </row>
        <row r="5107">
          <cell r="G5107" t="str">
            <v>Minería</v>
          </cell>
        </row>
        <row r="5108">
          <cell r="G5108" t="str">
            <v>Minería</v>
          </cell>
        </row>
        <row r="5109">
          <cell r="G5109" t="str">
            <v>Textiles</v>
          </cell>
        </row>
        <row r="5110">
          <cell r="G5110" t="str">
            <v>Minería</v>
          </cell>
        </row>
        <row r="5111">
          <cell r="G5111" t="str">
            <v>Minería</v>
          </cell>
        </row>
        <row r="5112">
          <cell r="G5112" t="str">
            <v>Fundición</v>
          </cell>
        </row>
        <row r="5113">
          <cell r="G5113" t="str">
            <v>Minería</v>
          </cell>
        </row>
        <row r="5114">
          <cell r="G5114" t="str">
            <v>Minería</v>
          </cell>
        </row>
        <row r="5115">
          <cell r="G5115" t="str">
            <v>Minería</v>
          </cell>
        </row>
        <row r="5116">
          <cell r="G5116" t="str">
            <v>Fundición</v>
          </cell>
        </row>
        <row r="5117">
          <cell r="G5117" t="str">
            <v>Minería</v>
          </cell>
        </row>
        <row r="5118">
          <cell r="G5118" t="str">
            <v>Cementos</v>
          </cell>
        </row>
        <row r="5119">
          <cell r="G5119" t="str">
            <v>Agroindustria</v>
          </cell>
        </row>
        <row r="5120">
          <cell r="G5120" t="str">
            <v>Agroindustria</v>
          </cell>
        </row>
        <row r="5121">
          <cell r="G5121" t="str">
            <v>Agroindustria</v>
          </cell>
        </row>
        <row r="5122">
          <cell r="G5122" t="str">
            <v>Otros</v>
          </cell>
        </row>
        <row r="5123">
          <cell r="G5123" t="str">
            <v>Agroindustria</v>
          </cell>
        </row>
        <row r="5124">
          <cell r="G5124" t="str">
            <v>Agroindustria</v>
          </cell>
        </row>
        <row r="5125">
          <cell r="G5125" t="str">
            <v>Agroindustria</v>
          </cell>
        </row>
        <row r="5126">
          <cell r="G5126" t="str">
            <v>Bebidas</v>
          </cell>
        </row>
        <row r="5127">
          <cell r="G5127" t="str">
            <v>Bebidas</v>
          </cell>
        </row>
        <row r="5128">
          <cell r="G5128" t="str">
            <v>Agroindustria</v>
          </cell>
        </row>
        <row r="5129">
          <cell r="G5129" t="str">
            <v>Agroindustria</v>
          </cell>
        </row>
        <row r="5130">
          <cell r="G5130" t="str">
            <v>Agroindustria</v>
          </cell>
        </row>
        <row r="5131">
          <cell r="G5131" t="str">
            <v>Minería</v>
          </cell>
        </row>
        <row r="5132">
          <cell r="G5132" t="str">
            <v>Pesquería</v>
          </cell>
        </row>
        <row r="5133">
          <cell r="G5133" t="str">
            <v>Industria Metalúrgica</v>
          </cell>
        </row>
        <row r="5134">
          <cell r="G5134" t="str">
            <v>Minería</v>
          </cell>
        </row>
        <row r="5135">
          <cell r="G5135" t="str">
            <v>Industria Metalúrgica</v>
          </cell>
        </row>
        <row r="5136">
          <cell r="G5136" t="str">
            <v>Químicos</v>
          </cell>
        </row>
        <row r="5137">
          <cell r="G5137" t="str">
            <v>Minería</v>
          </cell>
        </row>
        <row r="5138">
          <cell r="G5138" t="str">
            <v>Minería</v>
          </cell>
        </row>
        <row r="5139">
          <cell r="G5139" t="str">
            <v>Cementos</v>
          </cell>
        </row>
        <row r="5140">
          <cell r="G5140" t="str">
            <v>Saneamiento</v>
          </cell>
        </row>
        <row r="5141">
          <cell r="G5141" t="str">
            <v>Bebidas</v>
          </cell>
        </row>
        <row r="5142">
          <cell r="G5142" t="str">
            <v>Minería</v>
          </cell>
        </row>
        <row r="5143">
          <cell r="G5143" t="str">
            <v>Minería</v>
          </cell>
        </row>
        <row r="5144">
          <cell r="G5144" t="str">
            <v>Pesquería</v>
          </cell>
        </row>
        <row r="5145">
          <cell r="G5145" t="str">
            <v>Minería</v>
          </cell>
        </row>
        <row r="5146">
          <cell r="G5146" t="str">
            <v>Pesquería</v>
          </cell>
        </row>
        <row r="5147">
          <cell r="G5147" t="str">
            <v>Agroindustria</v>
          </cell>
        </row>
        <row r="5148">
          <cell r="G5148" t="str">
            <v>Pesquería</v>
          </cell>
        </row>
        <row r="5149">
          <cell r="G5149" t="str">
            <v>Pesquería</v>
          </cell>
        </row>
        <row r="5150">
          <cell r="G5150" t="str">
            <v>Papel</v>
          </cell>
        </row>
        <row r="5151">
          <cell r="G5151" t="str">
            <v>Pesquería</v>
          </cell>
        </row>
        <row r="5152">
          <cell r="G5152" t="str">
            <v>Vidrios, Cauchos y Plásticos</v>
          </cell>
        </row>
        <row r="5153">
          <cell r="G5153" t="str">
            <v>Textiles</v>
          </cell>
        </row>
        <row r="5154">
          <cell r="G5154" t="str">
            <v>Pesquería</v>
          </cell>
        </row>
        <row r="5155">
          <cell r="G5155" t="str">
            <v>Minería</v>
          </cell>
        </row>
        <row r="5156">
          <cell r="G5156" t="str">
            <v>Bebidas</v>
          </cell>
        </row>
        <row r="5157">
          <cell r="G5157" t="str">
            <v>Bancos y financieras</v>
          </cell>
        </row>
        <row r="5158">
          <cell r="G5158" t="str">
            <v>Minería</v>
          </cell>
        </row>
        <row r="5159">
          <cell r="G5159" t="str">
            <v>Vidrios, Cauchos y Plásticos</v>
          </cell>
        </row>
        <row r="5160">
          <cell r="G5160" t="str">
            <v>Otros</v>
          </cell>
        </row>
        <row r="5161">
          <cell r="G5161" t="str">
            <v>Químicos</v>
          </cell>
        </row>
        <row r="5162">
          <cell r="G5162" t="str">
            <v>Minería</v>
          </cell>
        </row>
        <row r="5163">
          <cell r="G5163" t="str">
            <v>Otros</v>
          </cell>
        </row>
        <row r="5164">
          <cell r="G5164" t="str">
            <v>Minería</v>
          </cell>
        </row>
        <row r="5165">
          <cell r="G5165" t="str">
            <v>Minería</v>
          </cell>
        </row>
        <row r="5166">
          <cell r="G5166" t="str">
            <v>Minería</v>
          </cell>
        </row>
        <row r="5167">
          <cell r="G5167" t="str">
            <v>Químicos</v>
          </cell>
        </row>
        <row r="5168">
          <cell r="G5168" t="str">
            <v>Transporte</v>
          </cell>
        </row>
        <row r="5169">
          <cell r="G5169" t="str">
            <v>Textiles</v>
          </cell>
        </row>
        <row r="5170">
          <cell r="G5170" t="str">
            <v>Vidrios, Cauchos y Plásticos</v>
          </cell>
        </row>
        <row r="5171">
          <cell r="G5171" t="str">
            <v>Bancos y financieras</v>
          </cell>
        </row>
        <row r="5172">
          <cell r="G5172" t="str">
            <v>Bancos y Financieras</v>
          </cell>
        </row>
        <row r="5173">
          <cell r="G5173" t="str">
            <v>Cerámicos</v>
          </cell>
        </row>
        <row r="5174">
          <cell r="G5174" t="str">
            <v>Otros</v>
          </cell>
        </row>
        <row r="5175">
          <cell r="G5175" t="str">
            <v>Industria Metalúrgica</v>
          </cell>
        </row>
        <row r="5176">
          <cell r="G5176" t="str">
            <v>Alimentos</v>
          </cell>
        </row>
        <row r="5177">
          <cell r="G5177" t="str">
            <v>Otros</v>
          </cell>
        </row>
        <row r="5178">
          <cell r="G5178" t="str">
            <v>Textiles</v>
          </cell>
        </row>
        <row r="5179">
          <cell r="G5179" t="str">
            <v>Industria Metalúrgica</v>
          </cell>
        </row>
        <row r="5180">
          <cell r="G5180" t="str">
            <v>Alimentos</v>
          </cell>
        </row>
        <row r="5181">
          <cell r="G5181" t="str">
            <v>Industria Metalúrgica</v>
          </cell>
        </row>
        <row r="5182">
          <cell r="G5182" t="str">
            <v>Salud</v>
          </cell>
        </row>
        <row r="5183">
          <cell r="G5183" t="str">
            <v>Papel</v>
          </cell>
        </row>
        <row r="5184">
          <cell r="G5184" t="str">
            <v>Bebidas</v>
          </cell>
        </row>
        <row r="5185">
          <cell r="G5185" t="str">
            <v>Comercio</v>
          </cell>
        </row>
        <row r="5186">
          <cell r="G5186" t="str">
            <v>Vidrios, Cauchos y Plásticos</v>
          </cell>
        </row>
        <row r="5187">
          <cell r="G5187" t="str">
            <v>Alimentos</v>
          </cell>
        </row>
        <row r="5188">
          <cell r="G5188" t="str">
            <v>Papel</v>
          </cell>
        </row>
        <row r="5189">
          <cell r="G5189" t="str">
            <v>Textiles</v>
          </cell>
        </row>
        <row r="5190">
          <cell r="G5190" t="str">
            <v>Textiles</v>
          </cell>
        </row>
        <row r="5191">
          <cell r="G5191" t="str">
            <v>Bebidas</v>
          </cell>
        </row>
        <row r="5192">
          <cell r="G5192" t="str">
            <v>Saneamiento</v>
          </cell>
        </row>
        <row r="5193">
          <cell r="G5193" t="str">
            <v>Comercio</v>
          </cell>
        </row>
        <row r="5194">
          <cell r="G5194" t="str">
            <v>Vidrios, Cauchos y Plásticos</v>
          </cell>
        </row>
        <row r="5195">
          <cell r="G5195" t="str">
            <v>Vidrios, Cauchos y Plásticos</v>
          </cell>
        </row>
        <row r="5196">
          <cell r="G5196" t="str">
            <v>Saneamiento</v>
          </cell>
        </row>
        <row r="5197">
          <cell r="G5197" t="str">
            <v>Saneamiento</v>
          </cell>
        </row>
        <row r="5198">
          <cell r="G5198" t="str">
            <v>Alimentos</v>
          </cell>
        </row>
        <row r="5199">
          <cell r="G5199" t="str">
            <v>Otros</v>
          </cell>
        </row>
        <row r="5200">
          <cell r="G5200" t="str">
            <v>Bebidas</v>
          </cell>
        </row>
        <row r="5201">
          <cell r="G5201" t="str">
            <v>Comercio</v>
          </cell>
        </row>
        <row r="5202">
          <cell r="G5202" t="str">
            <v>Otros</v>
          </cell>
        </row>
        <row r="5203">
          <cell r="G5203" t="str">
            <v>Otros</v>
          </cell>
        </row>
        <row r="5204">
          <cell r="G5204" t="str">
            <v>Bebidas</v>
          </cell>
        </row>
        <row r="5205">
          <cell r="G5205" t="str">
            <v>Industria Metalúrgica</v>
          </cell>
        </row>
        <row r="5206">
          <cell r="G5206" t="str">
            <v>Alimentos</v>
          </cell>
        </row>
        <row r="5207">
          <cell r="G5207" t="str">
            <v>Textiles</v>
          </cell>
        </row>
        <row r="5208">
          <cell r="G5208" t="str">
            <v>Bebidas</v>
          </cell>
        </row>
        <row r="5209">
          <cell r="G5209" t="str">
            <v>Transporte</v>
          </cell>
        </row>
        <row r="5210">
          <cell r="G5210" t="str">
            <v>Textiles</v>
          </cell>
        </row>
        <row r="5211">
          <cell r="G5211" t="str">
            <v>Minería</v>
          </cell>
        </row>
        <row r="5212">
          <cell r="G5212" t="str">
            <v>Textiles</v>
          </cell>
        </row>
        <row r="5213">
          <cell r="G5213" t="str">
            <v>Minería</v>
          </cell>
        </row>
        <row r="5214">
          <cell r="G5214" t="str">
            <v>Textiles</v>
          </cell>
        </row>
        <row r="5215">
          <cell r="G5215" t="str">
            <v>Alimentos</v>
          </cell>
        </row>
        <row r="5216">
          <cell r="G5216" t="str">
            <v>Minería</v>
          </cell>
        </row>
        <row r="5217">
          <cell r="G5217" t="str">
            <v>Alimentos</v>
          </cell>
        </row>
        <row r="5218">
          <cell r="G5218" t="str">
            <v>Alimentos</v>
          </cell>
        </row>
        <row r="5219">
          <cell r="G5219" t="str">
            <v>Minería</v>
          </cell>
        </row>
        <row r="5220">
          <cell r="G5220" t="str">
            <v>Minería</v>
          </cell>
        </row>
        <row r="5221">
          <cell r="G5221" t="str">
            <v>Minería</v>
          </cell>
        </row>
        <row r="5222">
          <cell r="G5222" t="str">
            <v>Minería</v>
          </cell>
        </row>
        <row r="5223">
          <cell r="G5223" t="str">
            <v>Minería</v>
          </cell>
        </row>
        <row r="5224">
          <cell r="G5224" t="str">
            <v>Minería</v>
          </cell>
        </row>
        <row r="5225">
          <cell r="G5225" t="str">
            <v>Minería</v>
          </cell>
        </row>
        <row r="5226">
          <cell r="G5226" t="str">
            <v>Cementos</v>
          </cell>
        </row>
        <row r="5227">
          <cell r="G5227" t="str">
            <v>Minería</v>
          </cell>
        </row>
        <row r="5228">
          <cell r="G5228" t="str">
            <v>Minería</v>
          </cell>
        </row>
        <row r="5229">
          <cell r="G5229" t="str">
            <v>Minería</v>
          </cell>
        </row>
        <row r="5230">
          <cell r="G5230" t="str">
            <v>Papel</v>
          </cell>
        </row>
        <row r="5231">
          <cell r="G5231" t="str">
            <v>Minería</v>
          </cell>
        </row>
        <row r="5232">
          <cell r="G5232" t="str">
            <v>Minería</v>
          </cell>
        </row>
        <row r="5233">
          <cell r="G5233" t="str">
            <v>Textiles</v>
          </cell>
        </row>
        <row r="5234">
          <cell r="G5234" t="str">
            <v>Textiles</v>
          </cell>
        </row>
        <row r="5235">
          <cell r="G5235" t="str">
            <v>Cementos</v>
          </cell>
        </row>
        <row r="5236">
          <cell r="G5236" t="str">
            <v>Agroindustria</v>
          </cell>
        </row>
        <row r="5237">
          <cell r="G5237" t="str">
            <v>Textiles</v>
          </cell>
        </row>
        <row r="5238">
          <cell r="G5238" t="str">
            <v>Otros</v>
          </cell>
        </row>
        <row r="5239">
          <cell r="G5239" t="str">
            <v>Fundición</v>
          </cell>
        </row>
        <row r="5240">
          <cell r="G5240" t="str">
            <v>Otros</v>
          </cell>
        </row>
        <row r="5241">
          <cell r="G5241" t="str">
            <v>Fundición</v>
          </cell>
        </row>
        <row r="5242">
          <cell r="G5242" t="str">
            <v>Minería</v>
          </cell>
        </row>
        <row r="5243">
          <cell r="G5243" t="str">
            <v>Minería</v>
          </cell>
        </row>
        <row r="5244">
          <cell r="G5244" t="str">
            <v>Minería</v>
          </cell>
        </row>
        <row r="5245">
          <cell r="G5245" t="str">
            <v>Fundición</v>
          </cell>
        </row>
        <row r="5246">
          <cell r="G5246" t="str">
            <v>Fundición</v>
          </cell>
        </row>
        <row r="5247">
          <cell r="G5247" t="str">
            <v>Fundición</v>
          </cell>
        </row>
        <row r="5248">
          <cell r="G5248" t="str">
            <v>Minería</v>
          </cell>
        </row>
        <row r="5249">
          <cell r="G5249" t="str">
            <v>Químicos</v>
          </cell>
        </row>
        <row r="5250">
          <cell r="G5250" t="str">
            <v>Agroindustria</v>
          </cell>
        </row>
        <row r="5251">
          <cell r="G5251" t="str">
            <v>Alimentos</v>
          </cell>
        </row>
        <row r="5252">
          <cell r="G5252" t="str">
            <v>Alimentos</v>
          </cell>
        </row>
        <row r="5253">
          <cell r="G5253" t="str">
            <v>Pesquería</v>
          </cell>
        </row>
        <row r="5254">
          <cell r="G5254" t="str">
            <v>Bancos y financieras</v>
          </cell>
        </row>
        <row r="5255">
          <cell r="G5255" t="str">
            <v>Cables</v>
          </cell>
        </row>
        <row r="5256">
          <cell r="G5256" t="str">
            <v>Cerámicos</v>
          </cell>
        </row>
        <row r="5257">
          <cell r="G5257" t="str">
            <v>Cerámicos</v>
          </cell>
        </row>
        <row r="5258">
          <cell r="G5258" t="str">
            <v>Cerámicos</v>
          </cell>
        </row>
        <row r="5259">
          <cell r="G5259" t="str">
            <v>Textiles</v>
          </cell>
        </row>
        <row r="5260">
          <cell r="G5260" t="str">
            <v>Textiles</v>
          </cell>
        </row>
        <row r="5261">
          <cell r="G5261" t="str">
            <v>Minería</v>
          </cell>
        </row>
        <row r="5262">
          <cell r="G5262" t="str">
            <v>Cerámicos</v>
          </cell>
        </row>
        <row r="5263">
          <cell r="G5263" t="str">
            <v>Alimentos</v>
          </cell>
        </row>
        <row r="5264">
          <cell r="G5264" t="str">
            <v>Vidrios, Cauchos y Plásticos</v>
          </cell>
        </row>
        <row r="5265">
          <cell r="G5265" t="str">
            <v>Minería</v>
          </cell>
        </row>
        <row r="5266">
          <cell r="G5266" t="str">
            <v>Saneamiento</v>
          </cell>
        </row>
        <row r="5267">
          <cell r="G5267" t="str">
            <v>Industria Metalúrgica</v>
          </cell>
        </row>
        <row r="5268">
          <cell r="G5268" t="str">
            <v>Transporte</v>
          </cell>
        </row>
        <row r="5269">
          <cell r="G5269" t="str">
            <v>Pesquería</v>
          </cell>
        </row>
        <row r="5270">
          <cell r="G5270" t="str">
            <v>Cementos</v>
          </cell>
        </row>
        <row r="5271">
          <cell r="G5271" t="str">
            <v>Textiles</v>
          </cell>
        </row>
        <row r="5272">
          <cell r="G5272" t="str">
            <v>Alimentos</v>
          </cell>
        </row>
        <row r="5273">
          <cell r="G5273" t="str">
            <v>Textiles</v>
          </cell>
        </row>
        <row r="5274">
          <cell r="G5274" t="str">
            <v>Textiles</v>
          </cell>
        </row>
        <row r="5275">
          <cell r="G5275" t="str">
            <v>Textiles</v>
          </cell>
        </row>
        <row r="5276">
          <cell r="G5276" t="str">
            <v>Fundición</v>
          </cell>
        </row>
        <row r="5277">
          <cell r="G5277" t="str">
            <v>Fundición</v>
          </cell>
        </row>
        <row r="5278">
          <cell r="G5278" t="str">
            <v>Papel</v>
          </cell>
        </row>
        <row r="5279">
          <cell r="G5279" t="str">
            <v>Papel</v>
          </cell>
        </row>
        <row r="5280">
          <cell r="G5280" t="str">
            <v>Textiles</v>
          </cell>
        </row>
        <row r="5281">
          <cell r="G5281" t="str">
            <v>Vidrios, Cauchos y Plásticos</v>
          </cell>
        </row>
        <row r="5282">
          <cell r="G5282" t="str">
            <v>Cables</v>
          </cell>
        </row>
        <row r="5283">
          <cell r="G5283" t="str">
            <v>Industria Metalúrgica</v>
          </cell>
        </row>
        <row r="5284">
          <cell r="G5284" t="str">
            <v>Papel</v>
          </cell>
        </row>
        <row r="5285">
          <cell r="G5285" t="str">
            <v>Textiles</v>
          </cell>
        </row>
        <row r="5286">
          <cell r="G5286" t="str">
            <v>Otros</v>
          </cell>
        </row>
        <row r="5287">
          <cell r="G5287" t="str">
            <v>Otros</v>
          </cell>
        </row>
        <row r="5288">
          <cell r="G5288" t="str">
            <v>Textiles</v>
          </cell>
        </row>
        <row r="5289">
          <cell r="G5289" t="str">
            <v>Industria Metalúrgica</v>
          </cell>
        </row>
        <row r="5290">
          <cell r="G5290" t="str">
            <v>Industria Metalúrgica</v>
          </cell>
        </row>
        <row r="5291">
          <cell r="G5291" t="str">
            <v>Alimentos</v>
          </cell>
        </row>
        <row r="5292">
          <cell r="G5292" t="str">
            <v>Alimentos</v>
          </cell>
        </row>
        <row r="5293">
          <cell r="G5293" t="str">
            <v>Alimentos</v>
          </cell>
        </row>
        <row r="5294">
          <cell r="G5294" t="str">
            <v>Alimentos</v>
          </cell>
        </row>
        <row r="5295">
          <cell r="G5295" t="str">
            <v>Textiles</v>
          </cell>
        </row>
        <row r="5296">
          <cell r="G5296" t="str">
            <v>Pesquería</v>
          </cell>
        </row>
        <row r="5297">
          <cell r="G5297" t="str">
            <v>Pesquería</v>
          </cell>
        </row>
        <row r="5298">
          <cell r="G5298" t="str">
            <v>Textiles</v>
          </cell>
        </row>
        <row r="5299">
          <cell r="G5299" t="str">
            <v>Industria Metalúrgica</v>
          </cell>
        </row>
        <row r="5300">
          <cell r="G5300" t="str">
            <v>Químicos</v>
          </cell>
        </row>
        <row r="5301">
          <cell r="G5301" t="str">
            <v>Hidrocarburos</v>
          </cell>
        </row>
        <row r="5302">
          <cell r="G5302" t="str">
            <v>Comercio</v>
          </cell>
        </row>
        <row r="5303">
          <cell r="G5303" t="str">
            <v>Textiles</v>
          </cell>
        </row>
        <row r="5304">
          <cell r="G5304" t="str">
            <v>Textiles</v>
          </cell>
        </row>
        <row r="5305">
          <cell r="G5305" t="str">
            <v>Otros</v>
          </cell>
        </row>
        <row r="5306">
          <cell r="G5306" t="str">
            <v>Textiles</v>
          </cell>
        </row>
        <row r="5307">
          <cell r="G5307" t="str">
            <v>Industria Metalúrgica</v>
          </cell>
        </row>
        <row r="5308">
          <cell r="G5308" t="str">
            <v>Pesquería</v>
          </cell>
        </row>
        <row r="5309">
          <cell r="G5309" t="str">
            <v>Químicos</v>
          </cell>
        </row>
        <row r="5310">
          <cell r="G5310" t="str">
            <v>Textiles</v>
          </cell>
        </row>
        <row r="5311">
          <cell r="G5311" t="str">
            <v>Vidrios, Cauchos y Plásticos</v>
          </cell>
        </row>
        <row r="5312">
          <cell r="G5312" t="str">
            <v>Pesquería</v>
          </cell>
        </row>
        <row r="5313">
          <cell r="G5313" t="str">
            <v>Bebidas</v>
          </cell>
        </row>
        <row r="5314">
          <cell r="G5314" t="str">
            <v>Bebidas</v>
          </cell>
        </row>
        <row r="5315">
          <cell r="G5315" t="str">
            <v>Pesquería</v>
          </cell>
        </row>
        <row r="5316">
          <cell r="G5316" t="str">
            <v>Cerámicos</v>
          </cell>
        </row>
        <row r="5317">
          <cell r="G5317" t="str">
            <v>Alimentos</v>
          </cell>
        </row>
        <row r="5318">
          <cell r="G5318" t="str">
            <v>Químicos</v>
          </cell>
        </row>
        <row r="5319">
          <cell r="G5319" t="str">
            <v>Textiles</v>
          </cell>
        </row>
        <row r="5320">
          <cell r="G5320" t="str">
            <v>Textiles</v>
          </cell>
        </row>
        <row r="5321">
          <cell r="G5321" t="str">
            <v>Saneamiento</v>
          </cell>
        </row>
        <row r="5322">
          <cell r="G5322" t="str">
            <v>Alimentos</v>
          </cell>
        </row>
        <row r="5323">
          <cell r="G5323" t="str">
            <v>Papel</v>
          </cell>
        </row>
        <row r="5324">
          <cell r="G5324" t="str">
            <v>Pesquería</v>
          </cell>
        </row>
        <row r="5325">
          <cell r="G5325" t="str">
            <v>Transporte</v>
          </cell>
        </row>
        <row r="5326">
          <cell r="G5326" t="str">
            <v>Pesquería</v>
          </cell>
        </row>
        <row r="5327">
          <cell r="G5327" t="str">
            <v>Pesquería</v>
          </cell>
        </row>
        <row r="5328">
          <cell r="G5328" t="str">
            <v>Bebidas</v>
          </cell>
        </row>
        <row r="5329">
          <cell r="G5329" t="str">
            <v>Pesquería</v>
          </cell>
        </row>
        <row r="5330">
          <cell r="G5330" t="str">
            <v>Pesquería</v>
          </cell>
        </row>
        <row r="5331">
          <cell r="G5331" t="str">
            <v>Hidrocarburos</v>
          </cell>
        </row>
        <row r="5332">
          <cell r="G5332" t="str">
            <v>Hidrocarburos</v>
          </cell>
        </row>
        <row r="5333">
          <cell r="G5333" t="str">
            <v>Cementos</v>
          </cell>
        </row>
        <row r="5334">
          <cell r="G5334" t="str">
            <v>Fundición</v>
          </cell>
        </row>
        <row r="5335">
          <cell r="G5335" t="str">
            <v>Químicos</v>
          </cell>
        </row>
        <row r="5336">
          <cell r="G5336" t="str">
            <v>Minería</v>
          </cell>
        </row>
        <row r="5337">
          <cell r="G5337" t="str">
            <v>Minería</v>
          </cell>
        </row>
        <row r="5338">
          <cell r="G5338" t="str">
            <v>Minería</v>
          </cell>
        </row>
        <row r="5339">
          <cell r="G5339" t="str">
            <v>Minería</v>
          </cell>
        </row>
        <row r="5340">
          <cell r="G5340" t="str">
            <v>Cementos</v>
          </cell>
        </row>
        <row r="5341">
          <cell r="G5341" t="str">
            <v>Textiles</v>
          </cell>
        </row>
        <row r="5342">
          <cell r="G5342" t="str">
            <v>Textiles</v>
          </cell>
        </row>
        <row r="5343">
          <cell r="G5343" t="str">
            <v>Textiles</v>
          </cell>
        </row>
        <row r="5344">
          <cell r="G5344" t="str">
            <v>Papel</v>
          </cell>
        </row>
        <row r="5345">
          <cell r="G5345" t="str">
            <v>Papel</v>
          </cell>
        </row>
        <row r="5346">
          <cell r="G5346" t="str">
            <v>Minería</v>
          </cell>
        </row>
        <row r="5347">
          <cell r="G5347" t="str">
            <v>Minería</v>
          </cell>
        </row>
        <row r="5348">
          <cell r="G5348" t="str">
            <v>Minería</v>
          </cell>
        </row>
        <row r="5349">
          <cell r="G5349" t="str">
            <v>Textiles</v>
          </cell>
        </row>
        <row r="5350">
          <cell r="G5350" t="str">
            <v>Minería</v>
          </cell>
        </row>
        <row r="5351">
          <cell r="G5351" t="str">
            <v>Minería</v>
          </cell>
        </row>
        <row r="5352">
          <cell r="G5352" t="str">
            <v>Fundición</v>
          </cell>
        </row>
        <row r="5353">
          <cell r="G5353" t="str">
            <v>Minería</v>
          </cell>
        </row>
        <row r="5354">
          <cell r="G5354" t="str">
            <v>Minería</v>
          </cell>
        </row>
        <row r="5355">
          <cell r="G5355" t="str">
            <v>Minería</v>
          </cell>
        </row>
        <row r="5356">
          <cell r="G5356" t="str">
            <v>Fundición</v>
          </cell>
        </row>
        <row r="5357">
          <cell r="G5357" t="str">
            <v>Minería</v>
          </cell>
        </row>
        <row r="5358">
          <cell r="G5358" t="str">
            <v>Cementos</v>
          </cell>
        </row>
        <row r="5359">
          <cell r="G5359" t="str">
            <v>Agroindustria</v>
          </cell>
        </row>
        <row r="5360">
          <cell r="G5360" t="str">
            <v>Agroindustria</v>
          </cell>
        </row>
        <row r="5361">
          <cell r="G5361" t="str">
            <v>Agroindustria</v>
          </cell>
        </row>
        <row r="5362">
          <cell r="G5362" t="str">
            <v>Otros</v>
          </cell>
        </row>
        <row r="5363">
          <cell r="G5363" t="str">
            <v>Agroindustria</v>
          </cell>
        </row>
        <row r="5364">
          <cell r="G5364" t="str">
            <v>Agroindustria</v>
          </cell>
        </row>
        <row r="5365">
          <cell r="G5365" t="str">
            <v>Agroindustria</v>
          </cell>
        </row>
        <row r="5366">
          <cell r="G5366" t="str">
            <v>Bebidas</v>
          </cell>
        </row>
        <row r="5367">
          <cell r="G5367" t="str">
            <v>Bebidas</v>
          </cell>
        </row>
        <row r="5368">
          <cell r="G5368" t="str">
            <v>Agroindustria</v>
          </cell>
        </row>
        <row r="5369">
          <cell r="G5369" t="str">
            <v>Agroindustria</v>
          </cell>
        </row>
        <row r="5370">
          <cell r="G5370" t="str">
            <v>Agroindustria</v>
          </cell>
        </row>
        <row r="5371">
          <cell r="G5371" t="str">
            <v>Agroindustria</v>
          </cell>
        </row>
        <row r="5372">
          <cell r="G5372" t="str">
            <v>Minería</v>
          </cell>
        </row>
        <row r="5373">
          <cell r="G5373" t="str">
            <v>Pesquería</v>
          </cell>
        </row>
        <row r="5374">
          <cell r="G5374" t="str">
            <v>Industria Metalúrgica</v>
          </cell>
        </row>
        <row r="5375">
          <cell r="G5375" t="str">
            <v>Minería</v>
          </cell>
        </row>
        <row r="5376">
          <cell r="G5376" t="str">
            <v>Minería</v>
          </cell>
        </row>
        <row r="5377">
          <cell r="G5377" t="str">
            <v>Industria Metalúrgica</v>
          </cell>
        </row>
        <row r="5378">
          <cell r="G5378" t="str">
            <v>Químicos</v>
          </cell>
        </row>
        <row r="5379">
          <cell r="G5379" t="str">
            <v>Minería</v>
          </cell>
        </row>
        <row r="5380">
          <cell r="G5380" t="str">
            <v>Minería</v>
          </cell>
        </row>
        <row r="5381">
          <cell r="G5381" t="str">
            <v>Minería</v>
          </cell>
        </row>
        <row r="5382">
          <cell r="G5382" t="str">
            <v>Cementos</v>
          </cell>
        </row>
        <row r="5383">
          <cell r="G5383" t="str">
            <v>Saneamiento</v>
          </cell>
        </row>
        <row r="5384">
          <cell r="G5384" t="str">
            <v>Bebidas</v>
          </cell>
        </row>
        <row r="5385">
          <cell r="G5385" t="str">
            <v>Minería</v>
          </cell>
        </row>
        <row r="5386">
          <cell r="G5386" t="str">
            <v>Minería</v>
          </cell>
        </row>
        <row r="5387">
          <cell r="G5387" t="str">
            <v>Pesquería</v>
          </cell>
        </row>
        <row r="5388">
          <cell r="G5388" t="str">
            <v>Minería</v>
          </cell>
        </row>
        <row r="5389">
          <cell r="G5389" t="str">
            <v>Pesquería</v>
          </cell>
        </row>
        <row r="5390">
          <cell r="G5390" t="str">
            <v>Agroindustria</v>
          </cell>
        </row>
        <row r="5391">
          <cell r="G5391" t="str">
            <v>Pesquería</v>
          </cell>
        </row>
        <row r="5392">
          <cell r="G5392" t="str">
            <v>Pesquería</v>
          </cell>
        </row>
        <row r="5393">
          <cell r="G5393" t="str">
            <v>Papel</v>
          </cell>
        </row>
        <row r="5394">
          <cell r="G5394" t="str">
            <v>Pesquería</v>
          </cell>
        </row>
        <row r="5395">
          <cell r="G5395" t="str">
            <v>Vidrios, Cauchos y Plásticos</v>
          </cell>
        </row>
        <row r="5396">
          <cell r="G5396" t="str">
            <v>Textiles</v>
          </cell>
        </row>
        <row r="5397">
          <cell r="G5397" t="str">
            <v>Pesquería</v>
          </cell>
        </row>
        <row r="5398">
          <cell r="G5398" t="str">
            <v>Minería</v>
          </cell>
        </row>
        <row r="5399">
          <cell r="G5399" t="str">
            <v>Bebidas</v>
          </cell>
        </row>
        <row r="5400">
          <cell r="G5400" t="str">
            <v>Bancos y financieras</v>
          </cell>
        </row>
        <row r="5401">
          <cell r="G5401" t="str">
            <v>Vidrios, Cauchos y Plásticos</v>
          </cell>
        </row>
        <row r="5402">
          <cell r="G5402" t="str">
            <v>Otros</v>
          </cell>
        </row>
        <row r="5403">
          <cell r="G5403" t="str">
            <v>Químicos</v>
          </cell>
        </row>
        <row r="5404">
          <cell r="G5404" t="str">
            <v>Minería</v>
          </cell>
        </row>
        <row r="5405">
          <cell r="G5405" t="str">
            <v>Otros</v>
          </cell>
        </row>
        <row r="5406">
          <cell r="G5406" t="str">
            <v>Minería</v>
          </cell>
        </row>
        <row r="5407">
          <cell r="G5407" t="str">
            <v>Minería</v>
          </cell>
        </row>
        <row r="5408">
          <cell r="G5408" t="str">
            <v>Minería</v>
          </cell>
        </row>
        <row r="5409">
          <cell r="G5409" t="str">
            <v>Químicos</v>
          </cell>
        </row>
        <row r="5410">
          <cell r="G5410" t="str">
            <v>Transporte</v>
          </cell>
        </row>
        <row r="5411">
          <cell r="G5411" t="str">
            <v>Bancos y financieras</v>
          </cell>
        </row>
        <row r="5412">
          <cell r="G5412" t="str">
            <v>Bancos y Financieras</v>
          </cell>
        </row>
        <row r="5413">
          <cell r="G5413" t="str">
            <v>Cerámicos</v>
          </cell>
        </row>
        <row r="5414">
          <cell r="G5414" t="str">
            <v>Otros</v>
          </cell>
        </row>
        <row r="5415">
          <cell r="G5415" t="str">
            <v>Industria Metalúrgica</v>
          </cell>
        </row>
        <row r="5416">
          <cell r="G5416" t="str">
            <v>Otros</v>
          </cell>
        </row>
        <row r="5417">
          <cell r="G5417" t="str">
            <v>Textiles</v>
          </cell>
        </row>
        <row r="5418">
          <cell r="G5418" t="str">
            <v>Industria Metalúrgica</v>
          </cell>
        </row>
        <row r="5419">
          <cell r="G5419" t="str">
            <v>Alimentos</v>
          </cell>
        </row>
        <row r="5420">
          <cell r="G5420" t="str">
            <v>Industria Metalúrgica</v>
          </cell>
        </row>
        <row r="5421">
          <cell r="G5421" t="str">
            <v>Salud</v>
          </cell>
        </row>
        <row r="5422">
          <cell r="G5422" t="str">
            <v>Papel</v>
          </cell>
        </row>
        <row r="5423">
          <cell r="G5423" t="str">
            <v>Bebidas</v>
          </cell>
        </row>
        <row r="5424">
          <cell r="G5424" t="str">
            <v>Vidrios, Cauchos y Plásticos</v>
          </cell>
        </row>
        <row r="5425">
          <cell r="G5425" t="str">
            <v>Papel</v>
          </cell>
        </row>
        <row r="5426">
          <cell r="G5426" t="str">
            <v>Textiles</v>
          </cell>
        </row>
        <row r="5427">
          <cell r="G5427" t="str">
            <v>Bebidas</v>
          </cell>
        </row>
        <row r="5428">
          <cell r="G5428" t="str">
            <v>Saneamiento</v>
          </cell>
        </row>
        <row r="5429">
          <cell r="G5429" t="str">
            <v>Comercio</v>
          </cell>
        </row>
        <row r="5430">
          <cell r="G5430" t="str">
            <v>Vidrios, Cauchos y Plásticos</v>
          </cell>
        </row>
        <row r="5431">
          <cell r="G5431" t="str">
            <v>Vidrios, Cauchos y Plásticos</v>
          </cell>
        </row>
        <row r="5432">
          <cell r="G5432" t="str">
            <v>Saneamiento</v>
          </cell>
        </row>
        <row r="5433">
          <cell r="G5433" t="str">
            <v>Saneamiento</v>
          </cell>
        </row>
        <row r="5434">
          <cell r="G5434" t="str">
            <v>Alimentos</v>
          </cell>
        </row>
        <row r="5435">
          <cell r="G5435" t="str">
            <v>Otros</v>
          </cell>
        </row>
        <row r="5436">
          <cell r="G5436" t="str">
            <v>Bebidas</v>
          </cell>
        </row>
        <row r="5437">
          <cell r="G5437" t="str">
            <v>Otros</v>
          </cell>
        </row>
        <row r="5438">
          <cell r="G5438" t="str">
            <v>Bebidas</v>
          </cell>
        </row>
        <row r="5439">
          <cell r="G5439" t="str">
            <v>Industria Metalúrgica</v>
          </cell>
        </row>
        <row r="5440">
          <cell r="G5440" t="str">
            <v>Alimentos</v>
          </cell>
        </row>
        <row r="5441">
          <cell r="G5441" t="str">
            <v>Textiles</v>
          </cell>
        </row>
        <row r="5442">
          <cell r="G5442" t="str">
            <v>Bebidas</v>
          </cell>
        </row>
        <row r="5443">
          <cell r="G5443" t="str">
            <v>Transporte</v>
          </cell>
        </row>
        <row r="5444">
          <cell r="G5444" t="str">
            <v>Textiles</v>
          </cell>
        </row>
        <row r="5445">
          <cell r="G5445" t="str">
            <v>Minería</v>
          </cell>
        </row>
        <row r="5446">
          <cell r="G5446" t="str">
            <v>Textiles</v>
          </cell>
        </row>
        <row r="5447">
          <cell r="G5447" t="str">
            <v>Minería</v>
          </cell>
        </row>
        <row r="5448">
          <cell r="G5448" t="str">
            <v>Textiles</v>
          </cell>
        </row>
        <row r="5449">
          <cell r="G5449" t="str">
            <v>Alimentos</v>
          </cell>
        </row>
        <row r="5450">
          <cell r="G5450" t="str">
            <v>Minería</v>
          </cell>
        </row>
        <row r="5451">
          <cell r="G5451" t="str">
            <v>Alimentos</v>
          </cell>
        </row>
        <row r="5452">
          <cell r="G5452" t="str">
            <v>Alimentos</v>
          </cell>
        </row>
        <row r="5453">
          <cell r="G5453" t="str">
            <v>Minería</v>
          </cell>
        </row>
        <row r="5454">
          <cell r="G5454" t="str">
            <v>Minería</v>
          </cell>
        </row>
        <row r="5455">
          <cell r="G5455" t="str">
            <v>Minería</v>
          </cell>
        </row>
        <row r="5456">
          <cell r="G5456" t="str">
            <v>Minería</v>
          </cell>
        </row>
        <row r="5457">
          <cell r="G5457" t="str">
            <v>Minería</v>
          </cell>
        </row>
        <row r="5458">
          <cell r="G5458" t="str">
            <v>Minería</v>
          </cell>
        </row>
        <row r="5459">
          <cell r="G5459" t="str">
            <v>Minería</v>
          </cell>
        </row>
        <row r="5460">
          <cell r="G5460" t="str">
            <v>Minería</v>
          </cell>
        </row>
        <row r="5461">
          <cell r="G5461" t="str">
            <v>Cementos</v>
          </cell>
        </row>
        <row r="5462">
          <cell r="G5462" t="str">
            <v>Minería</v>
          </cell>
        </row>
        <row r="5463">
          <cell r="G5463" t="str">
            <v>Minería</v>
          </cell>
        </row>
        <row r="5464">
          <cell r="G5464" t="str">
            <v>Minería</v>
          </cell>
        </row>
        <row r="5465">
          <cell r="G5465" t="str">
            <v>Papel</v>
          </cell>
        </row>
        <row r="5466">
          <cell r="G5466" t="str">
            <v>Minería</v>
          </cell>
        </row>
        <row r="5467">
          <cell r="G5467" t="str">
            <v>Minería</v>
          </cell>
        </row>
        <row r="5468">
          <cell r="G5468" t="str">
            <v>Textiles</v>
          </cell>
        </row>
        <row r="5469">
          <cell r="G5469" t="str">
            <v>Textiles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r"/>
      <sheetName val="data_facturacion"/>
      <sheetName val="Ejemplo_práctico"/>
      <sheetName val="Barras Auxiliares"/>
      <sheetName val="precio_barra"/>
      <sheetName val="PCSPT"/>
      <sheetName val="CPSEE"/>
      <sheetName val="CBPSE"/>
      <sheetName val="CBPST"/>
      <sheetName val="CBPSL"/>
      <sheetName val="LI"/>
      <sheetName val="LS"/>
      <sheetName val="FPM_EP"/>
      <sheetName val="FP_EP_TRANSFORM"/>
      <sheetName val="P_EP_L"/>
      <sheetName val="VADMT"/>
      <sheetName val="FBP"/>
      <sheetName val="PERDIDAS_EP_MT"/>
      <sheetName val="PTPMT"/>
      <sheetName val="FC_PF_PMT"/>
      <sheetName val="Lista_Contratos"/>
      <sheetName val="Suministros_Empresa"/>
      <sheetName val="Suministros_Actividad"/>
      <sheetName val="Suministros_NT"/>
      <sheetName val="num clientes por empre"/>
      <sheetName val="Ventas_Energia"/>
      <sheetName val="PMedio_Empresa"/>
      <sheetName val="PMedio_Actividad"/>
      <sheetName val="PMedio_NT"/>
      <sheetName val="Diagrama_NT"/>
      <sheetName val="Diagrama_Promedio"/>
      <sheetName val="Analisis"/>
      <sheetName val="Contratos"/>
      <sheetName val="Contratos_PC"/>
      <sheetName val="Grandes_Usuarios"/>
      <sheetName val="Lista_Sum"/>
      <sheetName val="Lista_Suministros"/>
      <sheetName val="Hechos_Relev."/>
      <sheetName val="Energia"/>
      <sheetName val="PMedio"/>
      <sheetName val="MCSA"/>
      <sheetName val="Exportar_MCSA"/>
    </sheetNames>
    <sheetDataSet>
      <sheetData sheetId="0" refreshError="1"/>
      <sheetData sheetId="1">
        <row r="9">
          <cell r="B9">
            <v>200609</v>
          </cell>
          <cell r="G9" t="str">
            <v>Cementos</v>
          </cell>
          <cell r="H9" t="str">
            <v>ATOC</v>
          </cell>
        </row>
        <row r="10">
          <cell r="B10">
            <v>200609</v>
          </cell>
          <cell r="G10" t="str">
            <v>Agroindustria</v>
          </cell>
          <cell r="H10" t="str">
            <v>CAHU</v>
          </cell>
        </row>
        <row r="11">
          <cell r="B11">
            <v>200609</v>
          </cell>
          <cell r="G11" t="str">
            <v>Textiles</v>
          </cell>
          <cell r="H11" t="str">
            <v>EDCA</v>
          </cell>
        </row>
        <row r="12">
          <cell r="B12">
            <v>200609</v>
          </cell>
          <cell r="G12" t="str">
            <v>Otros</v>
          </cell>
          <cell r="H12" t="str">
            <v>EDGL</v>
          </cell>
        </row>
        <row r="13">
          <cell r="B13">
            <v>200609</v>
          </cell>
          <cell r="G13" t="str">
            <v>Fundición</v>
          </cell>
          <cell r="H13" t="str">
            <v>EDGL</v>
          </cell>
        </row>
        <row r="14">
          <cell r="B14">
            <v>200609</v>
          </cell>
          <cell r="G14" t="str">
            <v>Otros</v>
          </cell>
          <cell r="H14" t="str">
            <v>EDGL</v>
          </cell>
        </row>
        <row r="15">
          <cell r="B15">
            <v>200609</v>
          </cell>
          <cell r="G15" t="str">
            <v>Fundición</v>
          </cell>
          <cell r="H15" t="str">
            <v>EDGL</v>
          </cell>
        </row>
        <row r="16">
          <cell r="B16">
            <v>200609</v>
          </cell>
          <cell r="G16" t="str">
            <v>Minería</v>
          </cell>
          <cell r="H16" t="str">
            <v>EDGL</v>
          </cell>
        </row>
        <row r="17">
          <cell r="B17">
            <v>200609</v>
          </cell>
          <cell r="G17" t="str">
            <v>Minería</v>
          </cell>
          <cell r="H17" t="str">
            <v>EDGL</v>
          </cell>
        </row>
        <row r="18">
          <cell r="B18">
            <v>200609</v>
          </cell>
          <cell r="G18" t="str">
            <v>Minería</v>
          </cell>
          <cell r="H18" t="str">
            <v>EDGL</v>
          </cell>
        </row>
        <row r="19">
          <cell r="B19">
            <v>200609</v>
          </cell>
          <cell r="G19" t="str">
            <v>Fundición</v>
          </cell>
          <cell r="H19" t="str">
            <v>EDGL</v>
          </cell>
        </row>
        <row r="20">
          <cell r="B20">
            <v>200609</v>
          </cell>
          <cell r="G20" t="str">
            <v>Fundición</v>
          </cell>
          <cell r="H20" t="str">
            <v>EDGL</v>
          </cell>
        </row>
        <row r="21">
          <cell r="B21">
            <v>200609</v>
          </cell>
          <cell r="G21" t="str">
            <v>Fundición</v>
          </cell>
          <cell r="H21" t="str">
            <v>EDGL</v>
          </cell>
        </row>
        <row r="22">
          <cell r="B22">
            <v>200609</v>
          </cell>
          <cell r="G22" t="str">
            <v>Minería</v>
          </cell>
          <cell r="H22" t="str">
            <v>EDGL</v>
          </cell>
        </row>
        <row r="23">
          <cell r="B23">
            <v>200609</v>
          </cell>
          <cell r="G23" t="str">
            <v>Químicos</v>
          </cell>
          <cell r="H23" t="str">
            <v>EDLN</v>
          </cell>
        </row>
        <row r="24">
          <cell r="B24">
            <v>200609</v>
          </cell>
          <cell r="G24" t="str">
            <v>Agroindustria</v>
          </cell>
          <cell r="H24" t="str">
            <v>EDLN</v>
          </cell>
        </row>
        <row r="25">
          <cell r="B25">
            <v>200609</v>
          </cell>
          <cell r="G25" t="str">
            <v>Alimentos</v>
          </cell>
          <cell r="H25" t="str">
            <v>EDLN</v>
          </cell>
        </row>
        <row r="26">
          <cell r="B26">
            <v>200609</v>
          </cell>
          <cell r="G26" t="str">
            <v>Alimentos</v>
          </cell>
          <cell r="H26" t="str">
            <v>EDLN</v>
          </cell>
        </row>
        <row r="27">
          <cell r="B27">
            <v>200609</v>
          </cell>
          <cell r="G27" t="str">
            <v>Pesquería</v>
          </cell>
          <cell r="H27" t="str">
            <v>EDLN</v>
          </cell>
        </row>
        <row r="28">
          <cell r="B28">
            <v>200609</v>
          </cell>
          <cell r="G28" t="str">
            <v>Bancos y Financieras</v>
          </cell>
          <cell r="H28" t="str">
            <v>EDLN</v>
          </cell>
        </row>
        <row r="29">
          <cell r="B29">
            <v>200609</v>
          </cell>
          <cell r="G29" t="str">
            <v>Cables</v>
          </cell>
          <cell r="H29" t="str">
            <v>EDLN</v>
          </cell>
        </row>
        <row r="30">
          <cell r="B30">
            <v>200609</v>
          </cell>
          <cell r="G30" t="str">
            <v>Cerámicos</v>
          </cell>
          <cell r="H30" t="str">
            <v>EDLN</v>
          </cell>
        </row>
        <row r="31">
          <cell r="B31">
            <v>200609</v>
          </cell>
          <cell r="G31" t="str">
            <v>Cerámicos</v>
          </cell>
          <cell r="H31" t="str">
            <v>EDLN</v>
          </cell>
        </row>
        <row r="32">
          <cell r="B32">
            <v>200609</v>
          </cell>
          <cell r="G32" t="str">
            <v>Cerámicos</v>
          </cell>
          <cell r="H32" t="str">
            <v>EDLN</v>
          </cell>
        </row>
        <row r="33">
          <cell r="B33">
            <v>200609</v>
          </cell>
          <cell r="G33" t="str">
            <v>Textiles</v>
          </cell>
          <cell r="H33" t="str">
            <v>EDLN</v>
          </cell>
        </row>
        <row r="34">
          <cell r="B34">
            <v>200609</v>
          </cell>
          <cell r="G34" t="str">
            <v>Textiles</v>
          </cell>
          <cell r="H34" t="str">
            <v>EDLN</v>
          </cell>
        </row>
        <row r="35">
          <cell r="B35">
            <v>200609</v>
          </cell>
          <cell r="G35" t="str">
            <v>Minería</v>
          </cell>
          <cell r="H35" t="str">
            <v>EDLN</v>
          </cell>
        </row>
        <row r="36">
          <cell r="B36">
            <v>200609</v>
          </cell>
          <cell r="G36" t="str">
            <v>Cerámicos</v>
          </cell>
          <cell r="H36" t="str">
            <v>EDLN</v>
          </cell>
        </row>
        <row r="37">
          <cell r="B37">
            <v>200609</v>
          </cell>
          <cell r="G37" t="str">
            <v>Alimentos</v>
          </cell>
          <cell r="H37" t="str">
            <v>EDLN</v>
          </cell>
        </row>
        <row r="38">
          <cell r="B38">
            <v>200609</v>
          </cell>
          <cell r="G38" t="str">
            <v>Vidrios, Cauchos y Plásticos</v>
          </cell>
          <cell r="H38" t="str">
            <v>EDLN</v>
          </cell>
        </row>
        <row r="39">
          <cell r="B39">
            <v>200609</v>
          </cell>
          <cell r="G39" t="str">
            <v>Minería</v>
          </cell>
          <cell r="H39" t="str">
            <v>EDLN</v>
          </cell>
        </row>
        <row r="40">
          <cell r="B40">
            <v>200609</v>
          </cell>
          <cell r="G40" t="str">
            <v>Saneamiento</v>
          </cell>
          <cell r="H40" t="str">
            <v>EDLN</v>
          </cell>
        </row>
        <row r="41">
          <cell r="B41">
            <v>200609</v>
          </cell>
          <cell r="G41" t="str">
            <v>Industria Metalúrgica</v>
          </cell>
          <cell r="H41" t="str">
            <v>EDLN</v>
          </cell>
        </row>
        <row r="42">
          <cell r="B42">
            <v>200609</v>
          </cell>
          <cell r="G42" t="str">
            <v>Transporte</v>
          </cell>
          <cell r="H42" t="str">
            <v>EDLN</v>
          </cell>
        </row>
        <row r="43">
          <cell r="B43">
            <v>200609</v>
          </cell>
          <cell r="G43" t="str">
            <v>Pesquería</v>
          </cell>
          <cell r="H43" t="str">
            <v>EDLN</v>
          </cell>
        </row>
        <row r="44">
          <cell r="B44">
            <v>200609</v>
          </cell>
          <cell r="G44" t="str">
            <v>Cementos</v>
          </cell>
          <cell r="H44" t="str">
            <v>EDLN</v>
          </cell>
        </row>
        <row r="45">
          <cell r="B45">
            <v>200609</v>
          </cell>
          <cell r="G45" t="str">
            <v>Textiles</v>
          </cell>
          <cell r="H45" t="str">
            <v>EDLN</v>
          </cell>
        </row>
        <row r="46">
          <cell r="B46">
            <v>200609</v>
          </cell>
          <cell r="G46" t="str">
            <v>Alimentos</v>
          </cell>
          <cell r="H46" t="str">
            <v>EDLN</v>
          </cell>
        </row>
        <row r="47">
          <cell r="B47">
            <v>200609</v>
          </cell>
          <cell r="G47" t="str">
            <v>Textiles</v>
          </cell>
          <cell r="H47" t="str">
            <v>EDLN</v>
          </cell>
        </row>
        <row r="48">
          <cell r="B48">
            <v>200609</v>
          </cell>
          <cell r="G48" t="str">
            <v>Textiles</v>
          </cell>
          <cell r="H48" t="str">
            <v>EDLN</v>
          </cell>
        </row>
        <row r="49">
          <cell r="B49">
            <v>200609</v>
          </cell>
          <cell r="G49" t="str">
            <v>Textiles</v>
          </cell>
          <cell r="H49" t="str">
            <v>EDLN</v>
          </cell>
        </row>
        <row r="50">
          <cell r="B50">
            <v>200609</v>
          </cell>
          <cell r="G50" t="str">
            <v>Fundición</v>
          </cell>
          <cell r="H50" t="str">
            <v>EDLN</v>
          </cell>
        </row>
        <row r="51">
          <cell r="B51">
            <v>200609</v>
          </cell>
          <cell r="G51" t="str">
            <v>Fundición</v>
          </cell>
          <cell r="H51" t="str">
            <v>EDLN</v>
          </cell>
        </row>
        <row r="52">
          <cell r="B52">
            <v>200609</v>
          </cell>
          <cell r="G52" t="str">
            <v>Papel</v>
          </cell>
          <cell r="H52" t="str">
            <v>EDLN</v>
          </cell>
        </row>
        <row r="53">
          <cell r="B53">
            <v>200609</v>
          </cell>
          <cell r="G53" t="str">
            <v>Papel</v>
          </cell>
          <cell r="H53" t="str">
            <v>EDLN</v>
          </cell>
        </row>
        <row r="54">
          <cell r="B54">
            <v>200609</v>
          </cell>
          <cell r="G54" t="str">
            <v>Textiles</v>
          </cell>
          <cell r="H54" t="str">
            <v>EDLN</v>
          </cell>
        </row>
        <row r="55">
          <cell r="B55">
            <v>200609</v>
          </cell>
          <cell r="G55" t="str">
            <v>Vidrios, Cauchos y Plásticos</v>
          </cell>
          <cell r="H55" t="str">
            <v>EDLN</v>
          </cell>
        </row>
        <row r="56">
          <cell r="B56">
            <v>200609</v>
          </cell>
          <cell r="G56" t="str">
            <v>Cables</v>
          </cell>
          <cell r="H56" t="str">
            <v>EDLN</v>
          </cell>
        </row>
        <row r="57">
          <cell r="B57">
            <v>200609</v>
          </cell>
          <cell r="G57" t="str">
            <v>Industria Metalúrgica</v>
          </cell>
          <cell r="H57" t="str">
            <v>EDLN</v>
          </cell>
        </row>
        <row r="58">
          <cell r="B58">
            <v>200609</v>
          </cell>
          <cell r="G58" t="str">
            <v>Papel</v>
          </cell>
          <cell r="H58" t="str">
            <v>EDLN</v>
          </cell>
        </row>
        <row r="59">
          <cell r="B59">
            <v>200609</v>
          </cell>
          <cell r="G59" t="str">
            <v>Textiles</v>
          </cell>
          <cell r="H59" t="str">
            <v>EDLN</v>
          </cell>
        </row>
        <row r="60">
          <cell r="B60">
            <v>200609</v>
          </cell>
          <cell r="G60" t="str">
            <v>Otros</v>
          </cell>
          <cell r="H60" t="str">
            <v>EDLN</v>
          </cell>
        </row>
        <row r="61">
          <cell r="B61">
            <v>200609</v>
          </cell>
          <cell r="G61" t="str">
            <v>Otros</v>
          </cell>
          <cell r="H61" t="str">
            <v>EDLN</v>
          </cell>
        </row>
        <row r="62">
          <cell r="B62">
            <v>200609</v>
          </cell>
          <cell r="G62" t="str">
            <v>Textiles</v>
          </cell>
          <cell r="H62" t="str">
            <v>EDLN</v>
          </cell>
        </row>
        <row r="63">
          <cell r="B63">
            <v>200609</v>
          </cell>
          <cell r="G63" t="str">
            <v>Industria Metalúrgica</v>
          </cell>
          <cell r="H63" t="str">
            <v>EDLN</v>
          </cell>
        </row>
        <row r="64">
          <cell r="B64">
            <v>200609</v>
          </cell>
          <cell r="G64" t="str">
            <v>Industria Metalúrgica</v>
          </cell>
          <cell r="H64" t="str">
            <v>EDLN</v>
          </cell>
        </row>
        <row r="65">
          <cell r="B65">
            <v>200609</v>
          </cell>
          <cell r="G65" t="str">
            <v>Alimentos</v>
          </cell>
          <cell r="H65" t="str">
            <v>EDLN</v>
          </cell>
        </row>
        <row r="66">
          <cell r="B66">
            <v>200609</v>
          </cell>
          <cell r="G66" t="str">
            <v>Alimentos</v>
          </cell>
          <cell r="H66" t="str">
            <v>EDLN</v>
          </cell>
        </row>
        <row r="67">
          <cell r="B67">
            <v>200609</v>
          </cell>
          <cell r="G67" t="str">
            <v>Alimentos</v>
          </cell>
          <cell r="H67" t="str">
            <v>EDLN</v>
          </cell>
        </row>
        <row r="68">
          <cell r="B68">
            <v>200609</v>
          </cell>
          <cell r="G68" t="str">
            <v>Alimentos</v>
          </cell>
          <cell r="H68" t="str">
            <v>EDLN</v>
          </cell>
        </row>
        <row r="69">
          <cell r="B69">
            <v>200609</v>
          </cell>
          <cell r="G69" t="str">
            <v>Textiles</v>
          </cell>
          <cell r="H69" t="str">
            <v>EDLN</v>
          </cell>
        </row>
        <row r="70">
          <cell r="B70">
            <v>200609</v>
          </cell>
          <cell r="G70" t="str">
            <v>Pesquería</v>
          </cell>
          <cell r="H70" t="str">
            <v>EDLN</v>
          </cell>
        </row>
        <row r="71">
          <cell r="B71">
            <v>200609</v>
          </cell>
          <cell r="G71" t="str">
            <v>Pesquería</v>
          </cell>
          <cell r="H71" t="str">
            <v>EDLN</v>
          </cell>
        </row>
        <row r="72">
          <cell r="B72">
            <v>200609</v>
          </cell>
          <cell r="G72" t="str">
            <v>Textiles</v>
          </cell>
          <cell r="H72" t="str">
            <v>EDLN</v>
          </cell>
        </row>
        <row r="73">
          <cell r="B73">
            <v>200609</v>
          </cell>
          <cell r="G73" t="str">
            <v>Industria Metalúrgica</v>
          </cell>
          <cell r="H73" t="str">
            <v>EDLN</v>
          </cell>
        </row>
        <row r="74">
          <cell r="B74">
            <v>200609</v>
          </cell>
          <cell r="G74" t="str">
            <v>Químicos</v>
          </cell>
          <cell r="H74" t="str">
            <v>EDLN</v>
          </cell>
        </row>
        <row r="75">
          <cell r="B75">
            <v>200609</v>
          </cell>
          <cell r="G75" t="str">
            <v>Hidrocarburos</v>
          </cell>
          <cell r="H75" t="str">
            <v>EDLN</v>
          </cell>
        </row>
        <row r="76">
          <cell r="B76">
            <v>200609</v>
          </cell>
          <cell r="G76" t="str">
            <v>Comercio</v>
          </cell>
          <cell r="H76" t="str">
            <v>EDLN</v>
          </cell>
        </row>
        <row r="77">
          <cell r="B77">
            <v>200609</v>
          </cell>
          <cell r="G77" t="str">
            <v>Textiles</v>
          </cell>
          <cell r="H77" t="str">
            <v>EDLN</v>
          </cell>
        </row>
        <row r="78">
          <cell r="B78">
            <v>200609</v>
          </cell>
          <cell r="G78" t="str">
            <v>Textiles</v>
          </cell>
          <cell r="H78" t="str">
            <v>EDLN</v>
          </cell>
        </row>
        <row r="79">
          <cell r="B79">
            <v>200609</v>
          </cell>
          <cell r="G79" t="str">
            <v>Otros</v>
          </cell>
          <cell r="H79" t="str">
            <v>EDLN</v>
          </cell>
        </row>
        <row r="80">
          <cell r="B80">
            <v>200609</v>
          </cell>
          <cell r="G80" t="str">
            <v>Textiles</v>
          </cell>
          <cell r="H80" t="str">
            <v>EDLN</v>
          </cell>
        </row>
        <row r="81">
          <cell r="B81">
            <v>200609</v>
          </cell>
          <cell r="G81" t="str">
            <v>Industria Metalúrgica</v>
          </cell>
          <cell r="H81" t="str">
            <v>EDLN</v>
          </cell>
        </row>
        <row r="82">
          <cell r="B82">
            <v>200609</v>
          </cell>
          <cell r="G82" t="str">
            <v>Pesquería</v>
          </cell>
          <cell r="H82" t="str">
            <v>EDLN</v>
          </cell>
        </row>
        <row r="83">
          <cell r="B83">
            <v>200609</v>
          </cell>
          <cell r="G83" t="str">
            <v>Químicos</v>
          </cell>
          <cell r="H83" t="str">
            <v>EDLN</v>
          </cell>
        </row>
        <row r="84">
          <cell r="B84">
            <v>200609</v>
          </cell>
          <cell r="G84" t="str">
            <v>Textiles</v>
          </cell>
          <cell r="H84" t="str">
            <v>EDLN</v>
          </cell>
        </row>
        <row r="85">
          <cell r="B85">
            <v>200609</v>
          </cell>
          <cell r="G85" t="str">
            <v>Vidrios, Cauchos y Plásticos</v>
          </cell>
          <cell r="H85" t="str">
            <v>EDLN</v>
          </cell>
        </row>
        <row r="86">
          <cell r="B86">
            <v>200609</v>
          </cell>
          <cell r="G86" t="str">
            <v>Pesquería</v>
          </cell>
          <cell r="H86" t="str">
            <v>EDLN</v>
          </cell>
        </row>
        <row r="87">
          <cell r="B87">
            <v>200609</v>
          </cell>
          <cell r="G87" t="str">
            <v>Bebidas</v>
          </cell>
          <cell r="H87" t="str">
            <v>EDLN</v>
          </cell>
        </row>
        <row r="88">
          <cell r="B88">
            <v>200609</v>
          </cell>
          <cell r="G88" t="str">
            <v>Bebidas</v>
          </cell>
          <cell r="H88" t="str">
            <v>EDLN</v>
          </cell>
        </row>
        <row r="89">
          <cell r="B89">
            <v>200609</v>
          </cell>
          <cell r="G89" t="str">
            <v>Pesquería</v>
          </cell>
          <cell r="H89" t="str">
            <v>EDLN</v>
          </cell>
        </row>
        <row r="90">
          <cell r="B90">
            <v>200609</v>
          </cell>
          <cell r="G90" t="str">
            <v>Cerámicos</v>
          </cell>
          <cell r="H90" t="str">
            <v>EDLN</v>
          </cell>
        </row>
        <row r="91">
          <cell r="B91">
            <v>200609</v>
          </cell>
          <cell r="G91" t="str">
            <v>Alimentos</v>
          </cell>
          <cell r="H91" t="str">
            <v>EDLN</v>
          </cell>
        </row>
        <row r="92">
          <cell r="B92">
            <v>200609</v>
          </cell>
          <cell r="G92" t="str">
            <v>Químicos</v>
          </cell>
          <cell r="H92" t="str">
            <v>EDLN</v>
          </cell>
        </row>
        <row r="93">
          <cell r="B93">
            <v>200609</v>
          </cell>
          <cell r="G93" t="str">
            <v>Textiles</v>
          </cell>
          <cell r="H93" t="str">
            <v>EDLN</v>
          </cell>
        </row>
        <row r="94">
          <cell r="B94">
            <v>200609</v>
          </cell>
          <cell r="G94" t="str">
            <v>Textiles</v>
          </cell>
          <cell r="H94" t="str">
            <v>EDLN</v>
          </cell>
        </row>
        <row r="95">
          <cell r="B95">
            <v>200609</v>
          </cell>
          <cell r="G95" t="str">
            <v>Saneamiento</v>
          </cell>
          <cell r="H95" t="str">
            <v>EDLN</v>
          </cell>
        </row>
        <row r="96">
          <cell r="B96">
            <v>200609</v>
          </cell>
          <cell r="G96" t="str">
            <v>Alimentos</v>
          </cell>
          <cell r="H96" t="str">
            <v>EDLN</v>
          </cell>
        </row>
        <row r="97">
          <cell r="B97">
            <v>200609</v>
          </cell>
          <cell r="G97" t="str">
            <v>Papel</v>
          </cell>
          <cell r="H97" t="str">
            <v>EDLN</v>
          </cell>
        </row>
        <row r="98">
          <cell r="B98">
            <v>200609</v>
          </cell>
          <cell r="G98" t="str">
            <v>Pesquería</v>
          </cell>
          <cell r="H98" t="str">
            <v>EDLN</v>
          </cell>
        </row>
        <row r="99">
          <cell r="B99">
            <v>200609</v>
          </cell>
          <cell r="G99" t="str">
            <v>Transporte</v>
          </cell>
          <cell r="H99" t="str">
            <v>EDLN</v>
          </cell>
        </row>
        <row r="100">
          <cell r="B100">
            <v>200609</v>
          </cell>
          <cell r="G100" t="str">
            <v>Pesquería</v>
          </cell>
          <cell r="H100" t="str">
            <v>EDLN</v>
          </cell>
        </row>
        <row r="101">
          <cell r="B101">
            <v>200609</v>
          </cell>
          <cell r="G101" t="str">
            <v>Pesquería</v>
          </cell>
          <cell r="H101" t="str">
            <v>EDLN</v>
          </cell>
        </row>
        <row r="102">
          <cell r="B102">
            <v>200609</v>
          </cell>
          <cell r="G102" t="str">
            <v>Bebidas</v>
          </cell>
          <cell r="H102" t="str">
            <v>EDLN</v>
          </cell>
        </row>
        <row r="103">
          <cell r="B103">
            <v>200609</v>
          </cell>
          <cell r="G103" t="str">
            <v>Pesquería</v>
          </cell>
          <cell r="H103" t="str">
            <v>EDLN</v>
          </cell>
        </row>
        <row r="104">
          <cell r="B104">
            <v>200609</v>
          </cell>
          <cell r="G104" t="str">
            <v>Pesquería</v>
          </cell>
          <cell r="H104" t="str">
            <v>EDLN</v>
          </cell>
        </row>
        <row r="105">
          <cell r="B105">
            <v>200609</v>
          </cell>
          <cell r="G105" t="str">
            <v>Hidrocarburos</v>
          </cell>
          <cell r="H105" t="str">
            <v>EEPS</v>
          </cell>
        </row>
        <row r="106">
          <cell r="B106">
            <v>200609</v>
          </cell>
          <cell r="G106" t="str">
            <v>Hidrocarburos</v>
          </cell>
          <cell r="H106" t="str">
            <v>EEPS</v>
          </cell>
        </row>
        <row r="107">
          <cell r="B107">
            <v>200609</v>
          </cell>
          <cell r="G107" t="str">
            <v>Cementos</v>
          </cell>
          <cell r="H107" t="str">
            <v>EGAS</v>
          </cell>
        </row>
        <row r="108">
          <cell r="B108">
            <v>200609</v>
          </cell>
          <cell r="G108" t="str">
            <v>Fundición</v>
          </cell>
          <cell r="H108" t="str">
            <v>EGEM</v>
          </cell>
        </row>
        <row r="109">
          <cell r="B109">
            <v>200609</v>
          </cell>
          <cell r="G109" t="str">
            <v>Químicos</v>
          </cell>
          <cell r="H109" t="str">
            <v>EGEM</v>
          </cell>
        </row>
        <row r="110">
          <cell r="B110">
            <v>200609</v>
          </cell>
          <cell r="G110" t="str">
            <v>Minería</v>
          </cell>
          <cell r="H110" t="str">
            <v>EGEM</v>
          </cell>
        </row>
        <row r="111">
          <cell r="B111">
            <v>200609</v>
          </cell>
          <cell r="G111" t="str">
            <v>Minería</v>
          </cell>
          <cell r="H111" t="str">
            <v>EGEM</v>
          </cell>
        </row>
        <row r="112">
          <cell r="B112">
            <v>200609</v>
          </cell>
          <cell r="G112" t="str">
            <v>Minería</v>
          </cell>
          <cell r="H112" t="str">
            <v>EGEN</v>
          </cell>
        </row>
        <row r="113">
          <cell r="B113">
            <v>200609</v>
          </cell>
          <cell r="G113" t="str">
            <v>Minería</v>
          </cell>
          <cell r="H113" t="str">
            <v>EGEN</v>
          </cell>
        </row>
        <row r="114">
          <cell r="B114">
            <v>200609</v>
          </cell>
          <cell r="G114" t="str">
            <v>Cementos</v>
          </cell>
          <cell r="H114" t="str">
            <v>EGEN</v>
          </cell>
        </row>
        <row r="115">
          <cell r="B115">
            <v>200609</v>
          </cell>
          <cell r="G115" t="str">
            <v>Textiles</v>
          </cell>
          <cell r="H115" t="str">
            <v>EGEN</v>
          </cell>
        </row>
        <row r="116">
          <cell r="B116">
            <v>200609</v>
          </cell>
          <cell r="G116" t="str">
            <v>Textiles</v>
          </cell>
          <cell r="H116" t="str">
            <v>EGEN</v>
          </cell>
        </row>
        <row r="117">
          <cell r="B117">
            <v>200609</v>
          </cell>
          <cell r="G117" t="str">
            <v>Textiles</v>
          </cell>
          <cell r="H117" t="str">
            <v>EGEN</v>
          </cell>
        </row>
        <row r="118">
          <cell r="B118">
            <v>200609</v>
          </cell>
          <cell r="G118" t="str">
            <v>Papel</v>
          </cell>
          <cell r="H118" t="str">
            <v>EGEN</v>
          </cell>
        </row>
        <row r="119">
          <cell r="B119">
            <v>200609</v>
          </cell>
          <cell r="G119" t="str">
            <v>Papel</v>
          </cell>
          <cell r="H119" t="str">
            <v>EGEN</v>
          </cell>
        </row>
        <row r="120">
          <cell r="B120">
            <v>200609</v>
          </cell>
          <cell r="G120" t="str">
            <v>Minería</v>
          </cell>
          <cell r="H120" t="str">
            <v>EGEN</v>
          </cell>
        </row>
        <row r="121">
          <cell r="B121">
            <v>200609</v>
          </cell>
          <cell r="G121" t="str">
            <v>Minería</v>
          </cell>
          <cell r="H121" t="str">
            <v>EGEN</v>
          </cell>
        </row>
        <row r="122">
          <cell r="B122">
            <v>200609</v>
          </cell>
          <cell r="G122" t="str">
            <v>Minería</v>
          </cell>
          <cell r="H122" t="str">
            <v>EGEN</v>
          </cell>
        </row>
        <row r="123">
          <cell r="B123">
            <v>200609</v>
          </cell>
          <cell r="G123" t="str">
            <v>Textiles</v>
          </cell>
          <cell r="H123" t="str">
            <v>EGEN</v>
          </cell>
        </row>
        <row r="124">
          <cell r="B124">
            <v>200609</v>
          </cell>
          <cell r="G124" t="str">
            <v>Minería</v>
          </cell>
          <cell r="H124" t="str">
            <v>ELAN</v>
          </cell>
        </row>
        <row r="125">
          <cell r="B125">
            <v>200609</v>
          </cell>
          <cell r="G125" t="str">
            <v>Minería</v>
          </cell>
          <cell r="H125" t="str">
            <v>ELAN</v>
          </cell>
        </row>
        <row r="126">
          <cell r="B126">
            <v>200609</v>
          </cell>
          <cell r="G126" t="str">
            <v>Fundición</v>
          </cell>
          <cell r="H126" t="str">
            <v>ELAN</v>
          </cell>
        </row>
        <row r="127">
          <cell r="B127">
            <v>200609</v>
          </cell>
          <cell r="G127" t="str">
            <v>Minería</v>
          </cell>
          <cell r="H127" t="str">
            <v>ELAN</v>
          </cell>
        </row>
        <row r="128">
          <cell r="B128">
            <v>200609</v>
          </cell>
          <cell r="G128" t="str">
            <v>Minería</v>
          </cell>
          <cell r="H128" t="str">
            <v>ELAN</v>
          </cell>
        </row>
        <row r="129">
          <cell r="B129">
            <v>200609</v>
          </cell>
          <cell r="G129" t="str">
            <v>Minería</v>
          </cell>
          <cell r="H129" t="str">
            <v>ELAN</v>
          </cell>
        </row>
        <row r="130">
          <cell r="B130">
            <v>200609</v>
          </cell>
          <cell r="G130" t="str">
            <v>Fundición</v>
          </cell>
          <cell r="H130" t="str">
            <v>ELAN</v>
          </cell>
        </row>
        <row r="131">
          <cell r="B131">
            <v>200609</v>
          </cell>
          <cell r="G131" t="str">
            <v>Minería</v>
          </cell>
          <cell r="H131" t="str">
            <v>ELAN</v>
          </cell>
        </row>
        <row r="132">
          <cell r="B132">
            <v>200609</v>
          </cell>
          <cell r="G132" t="str">
            <v>Cementos</v>
          </cell>
          <cell r="H132" t="str">
            <v>ELC</v>
          </cell>
        </row>
        <row r="133">
          <cell r="B133">
            <v>200609</v>
          </cell>
          <cell r="G133" t="str">
            <v>Agroindustria</v>
          </cell>
          <cell r="H133" t="str">
            <v>ELN</v>
          </cell>
        </row>
        <row r="134">
          <cell r="B134">
            <v>200609</v>
          </cell>
          <cell r="G134" t="str">
            <v>Agroindustria</v>
          </cell>
          <cell r="H134" t="str">
            <v>ELN</v>
          </cell>
        </row>
        <row r="135">
          <cell r="B135">
            <v>200609</v>
          </cell>
          <cell r="G135" t="str">
            <v>Agroindustria</v>
          </cell>
          <cell r="H135" t="str">
            <v>ELN</v>
          </cell>
        </row>
        <row r="136">
          <cell r="B136">
            <v>200609</v>
          </cell>
          <cell r="G136" t="str">
            <v>Otros</v>
          </cell>
          <cell r="H136" t="str">
            <v>ELN</v>
          </cell>
        </row>
        <row r="137">
          <cell r="B137">
            <v>200609</v>
          </cell>
          <cell r="G137" t="str">
            <v>Agroindustria</v>
          </cell>
          <cell r="H137" t="str">
            <v>ELN</v>
          </cell>
        </row>
        <row r="138">
          <cell r="B138">
            <v>200609</v>
          </cell>
          <cell r="G138" t="str">
            <v>Agroindustria</v>
          </cell>
          <cell r="H138" t="str">
            <v>ELN</v>
          </cell>
        </row>
        <row r="139">
          <cell r="B139">
            <v>200609</v>
          </cell>
          <cell r="G139" t="str">
            <v>Agroindustria</v>
          </cell>
          <cell r="H139" t="str">
            <v>ELN</v>
          </cell>
        </row>
        <row r="140">
          <cell r="B140">
            <v>200609</v>
          </cell>
          <cell r="G140" t="str">
            <v>Bebidas</v>
          </cell>
          <cell r="H140" t="str">
            <v>ELN</v>
          </cell>
        </row>
        <row r="141">
          <cell r="B141">
            <v>200609</v>
          </cell>
          <cell r="G141" t="str">
            <v>Bebidas</v>
          </cell>
          <cell r="H141" t="str">
            <v>ELN</v>
          </cell>
        </row>
        <row r="142">
          <cell r="B142">
            <v>200609</v>
          </cell>
          <cell r="G142" t="str">
            <v>Agroindustria</v>
          </cell>
          <cell r="H142" t="str">
            <v>ELN</v>
          </cell>
        </row>
        <row r="143">
          <cell r="B143">
            <v>200609</v>
          </cell>
          <cell r="G143" t="str">
            <v>Agroindustria</v>
          </cell>
          <cell r="H143" t="str">
            <v>ELN</v>
          </cell>
        </row>
        <row r="144">
          <cell r="B144">
            <v>200609</v>
          </cell>
          <cell r="G144" t="str">
            <v>Agroindustria</v>
          </cell>
          <cell r="H144" t="str">
            <v>ELN</v>
          </cell>
        </row>
        <row r="145">
          <cell r="B145">
            <v>200609</v>
          </cell>
          <cell r="G145" t="str">
            <v>Minería</v>
          </cell>
          <cell r="H145" t="str">
            <v>ELNM</v>
          </cell>
        </row>
        <row r="146">
          <cell r="B146">
            <v>200609</v>
          </cell>
          <cell r="G146" t="str">
            <v>Pesquería</v>
          </cell>
          <cell r="H146" t="str">
            <v>ELNO</v>
          </cell>
        </row>
        <row r="147">
          <cell r="B147">
            <v>200609</v>
          </cell>
          <cell r="G147" t="str">
            <v>Industria Metalúrgica</v>
          </cell>
          <cell r="H147" t="str">
            <v>ELP</v>
          </cell>
        </row>
        <row r="148">
          <cell r="B148">
            <v>200609</v>
          </cell>
          <cell r="G148" t="str">
            <v>Minería</v>
          </cell>
          <cell r="H148" t="str">
            <v>ELP</v>
          </cell>
        </row>
        <row r="149">
          <cell r="B149">
            <v>200609</v>
          </cell>
          <cell r="G149" t="str">
            <v>Industria Metalúrgica</v>
          </cell>
          <cell r="H149" t="str">
            <v>ELP</v>
          </cell>
        </row>
        <row r="150">
          <cell r="B150">
            <v>200609</v>
          </cell>
          <cell r="G150" t="str">
            <v>Químicos</v>
          </cell>
          <cell r="H150" t="str">
            <v>ELP</v>
          </cell>
        </row>
        <row r="151">
          <cell r="B151">
            <v>200609</v>
          </cell>
          <cell r="G151" t="str">
            <v>Minería</v>
          </cell>
          <cell r="H151" t="str">
            <v>ELP</v>
          </cell>
        </row>
        <row r="152">
          <cell r="B152">
            <v>200609</v>
          </cell>
          <cell r="G152" t="str">
            <v>Minería</v>
          </cell>
          <cell r="H152" t="str">
            <v>ELP</v>
          </cell>
        </row>
        <row r="153">
          <cell r="B153">
            <v>200609</v>
          </cell>
          <cell r="G153" t="str">
            <v>Cementos</v>
          </cell>
          <cell r="H153" t="str">
            <v>ELPU</v>
          </cell>
        </row>
        <row r="154">
          <cell r="B154">
            <v>200609</v>
          </cell>
          <cell r="G154" t="str">
            <v>Saneamiento</v>
          </cell>
          <cell r="H154" t="str">
            <v>ELSE</v>
          </cell>
        </row>
        <row r="155">
          <cell r="B155">
            <v>200609</v>
          </cell>
          <cell r="G155" t="str">
            <v>Bebidas</v>
          </cell>
          <cell r="H155" t="str">
            <v>ELSE</v>
          </cell>
        </row>
        <row r="156">
          <cell r="B156">
            <v>200609</v>
          </cell>
          <cell r="G156" t="str">
            <v>Minería</v>
          </cell>
          <cell r="H156" t="str">
            <v>ELSE</v>
          </cell>
        </row>
        <row r="157">
          <cell r="B157">
            <v>200609</v>
          </cell>
          <cell r="G157" t="str">
            <v>Minería</v>
          </cell>
          <cell r="H157" t="str">
            <v>ELSE</v>
          </cell>
        </row>
        <row r="158">
          <cell r="B158">
            <v>200609</v>
          </cell>
          <cell r="G158" t="str">
            <v>Pesquería</v>
          </cell>
          <cell r="H158" t="str">
            <v>ELSM</v>
          </cell>
        </row>
        <row r="159">
          <cell r="B159">
            <v>200609</v>
          </cell>
          <cell r="G159" t="str">
            <v>Minería</v>
          </cell>
          <cell r="H159" t="str">
            <v>ELSM</v>
          </cell>
        </row>
        <row r="160">
          <cell r="B160">
            <v>200609</v>
          </cell>
          <cell r="G160" t="str">
            <v>Pesquería</v>
          </cell>
          <cell r="H160" t="str">
            <v>ELSM</v>
          </cell>
        </row>
        <row r="161">
          <cell r="B161">
            <v>200609</v>
          </cell>
          <cell r="G161" t="str">
            <v>Agroindustria</v>
          </cell>
          <cell r="H161" t="str">
            <v>ELSM</v>
          </cell>
        </row>
        <row r="162">
          <cell r="B162">
            <v>200609</v>
          </cell>
          <cell r="G162" t="str">
            <v>Pesquería</v>
          </cell>
          <cell r="H162" t="str">
            <v>ELSM</v>
          </cell>
        </row>
        <row r="163">
          <cell r="B163">
            <v>200609</v>
          </cell>
          <cell r="G163" t="str">
            <v>Pesquería</v>
          </cell>
          <cell r="H163" t="str">
            <v>ELSM</v>
          </cell>
        </row>
        <row r="164">
          <cell r="B164">
            <v>200609</v>
          </cell>
          <cell r="G164" t="str">
            <v>Papel</v>
          </cell>
          <cell r="H164" t="str">
            <v>ELSM</v>
          </cell>
        </row>
        <row r="165">
          <cell r="B165">
            <v>200609</v>
          </cell>
          <cell r="G165" t="str">
            <v>Pesquería</v>
          </cell>
          <cell r="H165" t="str">
            <v>ELSM</v>
          </cell>
        </row>
        <row r="166">
          <cell r="B166">
            <v>200609</v>
          </cell>
          <cell r="G166" t="str">
            <v>Vidrios, Cauchos y Plásticos</v>
          </cell>
          <cell r="H166" t="str">
            <v>ELSM</v>
          </cell>
        </row>
        <row r="167">
          <cell r="B167">
            <v>200609</v>
          </cell>
          <cell r="G167" t="str">
            <v>Textiles</v>
          </cell>
          <cell r="H167" t="str">
            <v>ELSM</v>
          </cell>
        </row>
        <row r="168">
          <cell r="B168">
            <v>200609</v>
          </cell>
          <cell r="G168" t="str">
            <v>Pesquería</v>
          </cell>
          <cell r="H168" t="str">
            <v>ELSM</v>
          </cell>
        </row>
        <row r="169">
          <cell r="B169">
            <v>200609</v>
          </cell>
          <cell r="G169" t="str">
            <v>Minería</v>
          </cell>
          <cell r="H169" t="str">
            <v>ELSM</v>
          </cell>
        </row>
        <row r="170">
          <cell r="B170">
            <v>200609</v>
          </cell>
          <cell r="G170" t="str">
            <v>Bebidas</v>
          </cell>
          <cell r="H170" t="str">
            <v>ELUC</v>
          </cell>
        </row>
        <row r="171">
          <cell r="B171">
            <v>200609</v>
          </cell>
          <cell r="G171" t="str">
            <v>Bancos y Financieras</v>
          </cell>
          <cell r="H171" t="str">
            <v>ENER</v>
          </cell>
        </row>
        <row r="172">
          <cell r="B172">
            <v>200609</v>
          </cell>
          <cell r="G172" t="str">
            <v>Minería</v>
          </cell>
          <cell r="H172" t="str">
            <v>ELP</v>
          </cell>
        </row>
        <row r="173">
          <cell r="B173">
            <v>200609</v>
          </cell>
          <cell r="G173" t="str">
            <v>Vidrios, Cauchos y Plásticos</v>
          </cell>
          <cell r="H173" t="str">
            <v>ENER</v>
          </cell>
        </row>
        <row r="174">
          <cell r="B174">
            <v>200609</v>
          </cell>
          <cell r="G174" t="str">
            <v>Otros</v>
          </cell>
          <cell r="H174" t="str">
            <v>ENER</v>
          </cell>
        </row>
        <row r="175">
          <cell r="B175">
            <v>200609</v>
          </cell>
          <cell r="G175" t="str">
            <v>Químicos</v>
          </cell>
          <cell r="H175" t="str">
            <v>ENER</v>
          </cell>
        </row>
        <row r="176">
          <cell r="B176">
            <v>200609</v>
          </cell>
          <cell r="G176" t="str">
            <v>Minería</v>
          </cell>
          <cell r="H176" t="str">
            <v>ENER</v>
          </cell>
        </row>
        <row r="177">
          <cell r="B177">
            <v>200609</v>
          </cell>
          <cell r="G177" t="str">
            <v>Otros</v>
          </cell>
          <cell r="H177" t="str">
            <v>ENER</v>
          </cell>
        </row>
        <row r="178">
          <cell r="B178">
            <v>200609</v>
          </cell>
          <cell r="G178" t="str">
            <v>Minería</v>
          </cell>
          <cell r="H178" t="str">
            <v>ENER</v>
          </cell>
        </row>
        <row r="179">
          <cell r="B179">
            <v>200609</v>
          </cell>
          <cell r="G179" t="str">
            <v>Minería</v>
          </cell>
          <cell r="H179" t="str">
            <v>ENER</v>
          </cell>
        </row>
        <row r="180">
          <cell r="B180">
            <v>200609</v>
          </cell>
          <cell r="G180" t="str">
            <v>Minería</v>
          </cell>
          <cell r="H180" t="str">
            <v>ENER</v>
          </cell>
        </row>
        <row r="181">
          <cell r="B181">
            <v>200609</v>
          </cell>
          <cell r="G181" t="str">
            <v>Químicos</v>
          </cell>
          <cell r="H181" t="str">
            <v>ENER</v>
          </cell>
        </row>
        <row r="182">
          <cell r="B182">
            <v>200609</v>
          </cell>
          <cell r="G182" t="str">
            <v>Transporte</v>
          </cell>
          <cell r="H182" t="str">
            <v>ELP</v>
          </cell>
        </row>
        <row r="183">
          <cell r="B183">
            <v>200609</v>
          </cell>
          <cell r="G183" t="str">
            <v>Textiles</v>
          </cell>
          <cell r="H183" t="str">
            <v>LDS</v>
          </cell>
        </row>
        <row r="184">
          <cell r="B184">
            <v>200609</v>
          </cell>
          <cell r="G184" t="str">
            <v>Vidrios, Cauchos y Plásticos</v>
          </cell>
          <cell r="H184" t="str">
            <v>LDS</v>
          </cell>
        </row>
        <row r="185">
          <cell r="B185">
            <v>200609</v>
          </cell>
          <cell r="G185" t="str">
            <v>Bancos y Financieras</v>
          </cell>
          <cell r="H185" t="str">
            <v>LDS</v>
          </cell>
        </row>
        <row r="186">
          <cell r="B186">
            <v>200609</v>
          </cell>
          <cell r="G186" t="str">
            <v>Bancos y Financieras</v>
          </cell>
          <cell r="H186" t="str">
            <v>LDS</v>
          </cell>
        </row>
        <row r="187">
          <cell r="B187">
            <v>200609</v>
          </cell>
          <cell r="G187" t="str">
            <v>Cerámicos</v>
          </cell>
          <cell r="H187" t="str">
            <v>LDS</v>
          </cell>
        </row>
        <row r="188">
          <cell r="B188">
            <v>200609</v>
          </cell>
          <cell r="G188" t="str">
            <v>Otros</v>
          </cell>
          <cell r="H188" t="str">
            <v>LDS</v>
          </cell>
        </row>
        <row r="189">
          <cell r="B189">
            <v>200609</v>
          </cell>
          <cell r="G189" t="str">
            <v>Industria Metalúrgica</v>
          </cell>
          <cell r="H189" t="str">
            <v>LDS</v>
          </cell>
        </row>
        <row r="190">
          <cell r="B190">
            <v>200609</v>
          </cell>
          <cell r="G190" t="str">
            <v>Alimentos</v>
          </cell>
          <cell r="H190" t="str">
            <v>LDS</v>
          </cell>
        </row>
        <row r="191">
          <cell r="B191">
            <v>200609</v>
          </cell>
          <cell r="G191" t="str">
            <v>Otros</v>
          </cell>
          <cell r="H191" t="str">
            <v>LDS</v>
          </cell>
        </row>
        <row r="192">
          <cell r="B192">
            <v>200609</v>
          </cell>
          <cell r="G192" t="str">
            <v>Textiles</v>
          </cell>
          <cell r="H192" t="str">
            <v>LDS</v>
          </cell>
        </row>
        <row r="193">
          <cell r="B193">
            <v>200609</v>
          </cell>
          <cell r="G193" t="str">
            <v>Industria Metalúrgica</v>
          </cell>
          <cell r="H193" t="str">
            <v>LDS</v>
          </cell>
        </row>
        <row r="194">
          <cell r="B194">
            <v>200609</v>
          </cell>
          <cell r="G194" t="str">
            <v>Alimentos</v>
          </cell>
          <cell r="H194" t="str">
            <v>LDS</v>
          </cell>
        </row>
        <row r="195">
          <cell r="B195">
            <v>200609</v>
          </cell>
          <cell r="G195" t="str">
            <v>Industria Metalúrgica</v>
          </cell>
          <cell r="H195" t="str">
            <v>LDS</v>
          </cell>
        </row>
        <row r="196">
          <cell r="B196">
            <v>200609</v>
          </cell>
          <cell r="G196" t="str">
            <v>Salud</v>
          </cell>
          <cell r="H196" t="str">
            <v>LDS</v>
          </cell>
        </row>
        <row r="197">
          <cell r="B197">
            <v>200609</v>
          </cell>
          <cell r="G197" t="str">
            <v>Papel</v>
          </cell>
          <cell r="H197" t="str">
            <v>LDS</v>
          </cell>
        </row>
        <row r="198">
          <cell r="B198">
            <v>200609</v>
          </cell>
          <cell r="G198" t="str">
            <v>Bebidas</v>
          </cell>
          <cell r="H198" t="str">
            <v>LDS</v>
          </cell>
        </row>
        <row r="199">
          <cell r="B199">
            <v>200609</v>
          </cell>
          <cell r="G199" t="str">
            <v>Comercio</v>
          </cell>
          <cell r="H199" t="str">
            <v>LDS</v>
          </cell>
        </row>
        <row r="200">
          <cell r="B200">
            <v>200609</v>
          </cell>
          <cell r="G200" t="str">
            <v>Vidrios, Cauchos y Plásticos</v>
          </cell>
          <cell r="H200" t="str">
            <v>LDS</v>
          </cell>
        </row>
        <row r="201">
          <cell r="B201">
            <v>200609</v>
          </cell>
          <cell r="G201" t="str">
            <v>Alimentos</v>
          </cell>
          <cell r="H201" t="str">
            <v>LDS</v>
          </cell>
        </row>
        <row r="202">
          <cell r="B202">
            <v>200609</v>
          </cell>
          <cell r="G202" t="str">
            <v>Papel</v>
          </cell>
          <cell r="H202" t="str">
            <v>LDS</v>
          </cell>
        </row>
        <row r="203">
          <cell r="B203">
            <v>200609</v>
          </cell>
          <cell r="G203" t="str">
            <v>Textiles</v>
          </cell>
          <cell r="H203" t="str">
            <v>LDS</v>
          </cell>
        </row>
        <row r="204">
          <cell r="B204">
            <v>200609</v>
          </cell>
          <cell r="G204" t="str">
            <v>Textiles</v>
          </cell>
          <cell r="H204" t="str">
            <v>LDS</v>
          </cell>
        </row>
        <row r="205">
          <cell r="B205">
            <v>200609</v>
          </cell>
          <cell r="G205" t="str">
            <v>Bebidas</v>
          </cell>
          <cell r="H205" t="str">
            <v>LDS</v>
          </cell>
        </row>
        <row r="206">
          <cell r="B206">
            <v>200609</v>
          </cell>
          <cell r="G206" t="str">
            <v>Saneamiento</v>
          </cell>
          <cell r="H206" t="str">
            <v>LDS</v>
          </cell>
        </row>
        <row r="207">
          <cell r="B207">
            <v>200609</v>
          </cell>
          <cell r="G207" t="str">
            <v>Comercio</v>
          </cell>
          <cell r="H207" t="str">
            <v>LDS</v>
          </cell>
        </row>
        <row r="208">
          <cell r="B208">
            <v>200609</v>
          </cell>
          <cell r="G208" t="str">
            <v>Vidrios, Cauchos y Plásticos</v>
          </cell>
          <cell r="H208" t="str">
            <v>LDS</v>
          </cell>
        </row>
        <row r="209">
          <cell r="B209">
            <v>200609</v>
          </cell>
          <cell r="G209" t="str">
            <v>Vidrios, Cauchos y Plásticos</v>
          </cell>
          <cell r="H209" t="str">
            <v>LDS</v>
          </cell>
        </row>
        <row r="210">
          <cell r="B210">
            <v>200609</v>
          </cell>
          <cell r="G210" t="str">
            <v>Saneamiento</v>
          </cell>
          <cell r="H210" t="str">
            <v>LDS</v>
          </cell>
        </row>
        <row r="211">
          <cell r="B211">
            <v>200609</v>
          </cell>
          <cell r="G211" t="str">
            <v>Saneamiento</v>
          </cell>
          <cell r="H211" t="str">
            <v>LDS</v>
          </cell>
        </row>
        <row r="212">
          <cell r="B212">
            <v>200609</v>
          </cell>
          <cell r="G212" t="str">
            <v>Alimentos</v>
          </cell>
          <cell r="H212" t="str">
            <v>LDS</v>
          </cell>
        </row>
        <row r="213">
          <cell r="B213">
            <v>200609</v>
          </cell>
          <cell r="G213" t="str">
            <v>Otros</v>
          </cell>
          <cell r="H213" t="str">
            <v>LDS</v>
          </cell>
        </row>
        <row r="214">
          <cell r="B214">
            <v>200609</v>
          </cell>
          <cell r="G214" t="str">
            <v>Bebidas</v>
          </cell>
          <cell r="H214" t="str">
            <v>LDS</v>
          </cell>
        </row>
        <row r="215">
          <cell r="B215">
            <v>200609</v>
          </cell>
          <cell r="G215" t="str">
            <v>Comercio</v>
          </cell>
          <cell r="H215" t="str">
            <v>LDS</v>
          </cell>
        </row>
        <row r="216">
          <cell r="B216">
            <v>200609</v>
          </cell>
          <cell r="G216" t="str">
            <v>Otros</v>
          </cell>
          <cell r="H216" t="str">
            <v>LDS</v>
          </cell>
        </row>
        <row r="217">
          <cell r="B217">
            <v>200609</v>
          </cell>
          <cell r="G217" t="str">
            <v>Otros</v>
          </cell>
          <cell r="H217" t="str">
            <v>LDS</v>
          </cell>
        </row>
        <row r="218">
          <cell r="B218">
            <v>200609</v>
          </cell>
          <cell r="G218" t="str">
            <v>Bebidas</v>
          </cell>
          <cell r="H218" t="str">
            <v>LDS</v>
          </cell>
        </row>
        <row r="219">
          <cell r="B219">
            <v>200609</v>
          </cell>
          <cell r="G219" t="str">
            <v>Industria Metalúrgica</v>
          </cell>
          <cell r="H219" t="str">
            <v>SEAL</v>
          </cell>
        </row>
        <row r="220">
          <cell r="B220">
            <v>200609</v>
          </cell>
          <cell r="G220" t="str">
            <v>Alimentos</v>
          </cell>
          <cell r="H220" t="str">
            <v>SEAL</v>
          </cell>
        </row>
        <row r="221">
          <cell r="B221">
            <v>200609</v>
          </cell>
          <cell r="G221" t="str">
            <v>Textiles</v>
          </cell>
          <cell r="H221" t="str">
            <v>SEAL</v>
          </cell>
        </row>
        <row r="222">
          <cell r="B222">
            <v>200609</v>
          </cell>
          <cell r="G222" t="str">
            <v>Bebidas</v>
          </cell>
          <cell r="H222" t="str">
            <v>SEAL</v>
          </cell>
        </row>
        <row r="223">
          <cell r="B223">
            <v>200609</v>
          </cell>
          <cell r="G223" t="str">
            <v>Transporte</v>
          </cell>
          <cell r="H223" t="str">
            <v>SEAL</v>
          </cell>
        </row>
        <row r="224">
          <cell r="B224">
            <v>200609</v>
          </cell>
          <cell r="G224" t="str">
            <v>Textiles</v>
          </cell>
          <cell r="H224" t="str">
            <v>SEAL</v>
          </cell>
        </row>
        <row r="225">
          <cell r="B225">
            <v>200609</v>
          </cell>
          <cell r="G225" t="str">
            <v>Minería</v>
          </cell>
          <cell r="H225" t="str">
            <v>SGAB</v>
          </cell>
        </row>
        <row r="226">
          <cell r="B226">
            <v>200609</v>
          </cell>
          <cell r="G226" t="str">
            <v>Textiles</v>
          </cell>
          <cell r="H226" t="str">
            <v>SGAB</v>
          </cell>
        </row>
        <row r="227">
          <cell r="B227">
            <v>200609</v>
          </cell>
          <cell r="G227" t="str">
            <v>Minería</v>
          </cell>
          <cell r="H227" t="str">
            <v>SGAB</v>
          </cell>
        </row>
        <row r="228">
          <cell r="B228">
            <v>200609</v>
          </cell>
          <cell r="G228" t="str">
            <v>Textiles</v>
          </cell>
          <cell r="H228" t="str">
            <v>SGAB</v>
          </cell>
        </row>
        <row r="229">
          <cell r="B229">
            <v>200609</v>
          </cell>
          <cell r="G229" t="str">
            <v>Alimentos</v>
          </cell>
          <cell r="H229" t="str">
            <v>SGAB</v>
          </cell>
        </row>
        <row r="230">
          <cell r="B230">
            <v>200609</v>
          </cell>
          <cell r="G230" t="str">
            <v>Minería</v>
          </cell>
          <cell r="H230" t="str">
            <v>SGAB</v>
          </cell>
        </row>
        <row r="231">
          <cell r="B231">
            <v>200609</v>
          </cell>
          <cell r="G231" t="str">
            <v>Alimentos</v>
          </cell>
          <cell r="H231" t="str">
            <v>SGAB</v>
          </cell>
        </row>
        <row r="232">
          <cell r="B232">
            <v>200609</v>
          </cell>
          <cell r="G232" t="str">
            <v>Alimentos</v>
          </cell>
          <cell r="H232" t="str">
            <v>SGAB</v>
          </cell>
        </row>
        <row r="233">
          <cell r="B233">
            <v>200609</v>
          </cell>
          <cell r="G233" t="str">
            <v>Minería</v>
          </cell>
          <cell r="H233" t="str">
            <v>SHOU</v>
          </cell>
        </row>
        <row r="234">
          <cell r="B234">
            <v>200609</v>
          </cell>
          <cell r="G234" t="str">
            <v>Minería</v>
          </cell>
          <cell r="H234" t="str">
            <v>SHOU</v>
          </cell>
        </row>
        <row r="235">
          <cell r="B235">
            <v>200609</v>
          </cell>
          <cell r="G235" t="str">
            <v>Minería</v>
          </cell>
          <cell r="H235" t="str">
            <v>SMC</v>
          </cell>
        </row>
        <row r="236">
          <cell r="B236">
            <v>200609</v>
          </cell>
          <cell r="G236" t="str">
            <v>Minería</v>
          </cell>
          <cell r="H236" t="str">
            <v>SMC</v>
          </cell>
        </row>
        <row r="237">
          <cell r="B237">
            <v>200609</v>
          </cell>
          <cell r="G237" t="str">
            <v>Minería</v>
          </cell>
          <cell r="H237" t="str">
            <v>SMC</v>
          </cell>
        </row>
        <row r="238">
          <cell r="B238">
            <v>200609</v>
          </cell>
          <cell r="G238" t="str">
            <v>Minería</v>
          </cell>
          <cell r="H238" t="str">
            <v>SMC</v>
          </cell>
        </row>
        <row r="239">
          <cell r="B239">
            <v>200609</v>
          </cell>
          <cell r="G239" t="str">
            <v>Minería</v>
          </cell>
          <cell r="H239" t="str">
            <v>TSEL</v>
          </cell>
        </row>
        <row r="240">
          <cell r="B240">
            <v>200609</v>
          </cell>
          <cell r="G240" t="str">
            <v>Cementos</v>
          </cell>
          <cell r="H240" t="str">
            <v>TSEL</v>
          </cell>
        </row>
        <row r="241">
          <cell r="B241">
            <v>200609</v>
          </cell>
          <cell r="G241" t="str">
            <v>Minería</v>
          </cell>
          <cell r="H241" t="str">
            <v>TSEL</v>
          </cell>
        </row>
        <row r="242">
          <cell r="B242">
            <v>200609</v>
          </cell>
          <cell r="G242" t="str">
            <v>Minería</v>
          </cell>
          <cell r="H242" t="str">
            <v>TSEL</v>
          </cell>
        </row>
        <row r="243">
          <cell r="B243">
            <v>200609</v>
          </cell>
          <cell r="G243" t="str">
            <v>Minería</v>
          </cell>
          <cell r="H243" t="str">
            <v>TSEL</v>
          </cell>
        </row>
        <row r="244">
          <cell r="B244">
            <v>200609</v>
          </cell>
          <cell r="G244" t="str">
            <v>Papel</v>
          </cell>
          <cell r="H244" t="str">
            <v>TSEL</v>
          </cell>
        </row>
        <row r="245">
          <cell r="B245">
            <v>200609</v>
          </cell>
          <cell r="G245" t="str">
            <v>Minería</v>
          </cell>
          <cell r="H245" t="str">
            <v>TSEL</v>
          </cell>
        </row>
        <row r="246">
          <cell r="B246">
            <v>200609</v>
          </cell>
          <cell r="G246" t="str">
            <v>Minería</v>
          </cell>
          <cell r="H246" t="str">
            <v>TSEL</v>
          </cell>
        </row>
        <row r="247">
          <cell r="B247">
            <v>200609</v>
          </cell>
          <cell r="G247" t="str">
            <v>Textiles</v>
          </cell>
          <cell r="H247" t="str">
            <v>TSEL</v>
          </cell>
        </row>
        <row r="248">
          <cell r="B248">
            <v>200609</v>
          </cell>
          <cell r="G248" t="str">
            <v>Textiles</v>
          </cell>
          <cell r="H248" t="str">
            <v>TSEL</v>
          </cell>
        </row>
        <row r="249">
          <cell r="B249">
            <v>200610</v>
          </cell>
          <cell r="G249" t="str">
            <v>Cementos</v>
          </cell>
          <cell r="H249" t="str">
            <v>ATOC</v>
          </cell>
        </row>
        <row r="250">
          <cell r="B250">
            <v>200610</v>
          </cell>
          <cell r="G250" t="str">
            <v>Agroindustria</v>
          </cell>
          <cell r="H250" t="str">
            <v>CAHU</v>
          </cell>
        </row>
        <row r="251">
          <cell r="B251">
            <v>200610</v>
          </cell>
          <cell r="G251" t="str">
            <v>Textiles</v>
          </cell>
          <cell r="H251" t="str">
            <v>EDCA</v>
          </cell>
        </row>
        <row r="252">
          <cell r="B252">
            <v>200610</v>
          </cell>
          <cell r="G252" t="str">
            <v>Otros</v>
          </cell>
          <cell r="H252" t="str">
            <v>EDGL</v>
          </cell>
        </row>
        <row r="253">
          <cell r="B253">
            <v>200610</v>
          </cell>
          <cell r="G253" t="str">
            <v>Fundición</v>
          </cell>
          <cell r="H253" t="str">
            <v>EDGL</v>
          </cell>
        </row>
        <row r="254">
          <cell r="B254">
            <v>200610</v>
          </cell>
          <cell r="G254" t="str">
            <v>Otros</v>
          </cell>
          <cell r="H254" t="str">
            <v>EDGL</v>
          </cell>
        </row>
        <row r="255">
          <cell r="B255">
            <v>200610</v>
          </cell>
          <cell r="G255" t="str">
            <v>Fundición</v>
          </cell>
          <cell r="H255" t="str">
            <v>EDGL</v>
          </cell>
        </row>
        <row r="256">
          <cell r="B256">
            <v>200610</v>
          </cell>
          <cell r="G256" t="str">
            <v>Minería</v>
          </cell>
          <cell r="H256" t="str">
            <v>EDGL</v>
          </cell>
        </row>
        <row r="257">
          <cell r="B257">
            <v>200610</v>
          </cell>
          <cell r="G257" t="str">
            <v>Minería</v>
          </cell>
          <cell r="H257" t="str">
            <v>EDGL</v>
          </cell>
        </row>
        <row r="258">
          <cell r="B258">
            <v>200610</v>
          </cell>
          <cell r="G258" t="str">
            <v>Minería</v>
          </cell>
          <cell r="H258" t="str">
            <v>EDGL</v>
          </cell>
        </row>
        <row r="259">
          <cell r="B259">
            <v>200610</v>
          </cell>
          <cell r="G259" t="str">
            <v>Fundición</v>
          </cell>
          <cell r="H259" t="str">
            <v>EDGL</v>
          </cell>
        </row>
        <row r="260">
          <cell r="B260">
            <v>200610</v>
          </cell>
          <cell r="G260" t="str">
            <v>Fundición</v>
          </cell>
          <cell r="H260" t="str">
            <v>EDGL</v>
          </cell>
        </row>
        <row r="261">
          <cell r="B261">
            <v>200610</v>
          </cell>
          <cell r="G261" t="str">
            <v>Fundición</v>
          </cell>
          <cell r="H261" t="str">
            <v>EDGL</v>
          </cell>
        </row>
        <row r="262">
          <cell r="B262">
            <v>200610</v>
          </cell>
          <cell r="G262" t="str">
            <v>Minería</v>
          </cell>
          <cell r="H262" t="str">
            <v>EDGL</v>
          </cell>
        </row>
        <row r="263">
          <cell r="B263">
            <v>200610</v>
          </cell>
          <cell r="G263" t="str">
            <v>Químicos</v>
          </cell>
          <cell r="H263" t="str">
            <v>EDLN</v>
          </cell>
        </row>
        <row r="264">
          <cell r="B264">
            <v>200610</v>
          </cell>
          <cell r="G264" t="str">
            <v>Agroindustria</v>
          </cell>
          <cell r="H264" t="str">
            <v>EDLN</v>
          </cell>
        </row>
        <row r="265">
          <cell r="B265">
            <v>200610</v>
          </cell>
          <cell r="G265" t="str">
            <v>Alimentos</v>
          </cell>
          <cell r="H265" t="str">
            <v>EDLN</v>
          </cell>
        </row>
        <row r="266">
          <cell r="B266">
            <v>200610</v>
          </cell>
          <cell r="G266" t="str">
            <v>Alimentos</v>
          </cell>
          <cell r="H266" t="str">
            <v>EDLN</v>
          </cell>
        </row>
        <row r="267">
          <cell r="B267">
            <v>200610</v>
          </cell>
          <cell r="G267" t="str">
            <v>Pesquería</v>
          </cell>
          <cell r="H267" t="str">
            <v>EDLN</v>
          </cell>
        </row>
        <row r="268">
          <cell r="B268">
            <v>200610</v>
          </cell>
          <cell r="G268" t="str">
            <v>Bancos y Financieras</v>
          </cell>
          <cell r="H268" t="str">
            <v>EDLN</v>
          </cell>
        </row>
        <row r="269">
          <cell r="B269">
            <v>200610</v>
          </cell>
          <cell r="G269" t="str">
            <v>Cables</v>
          </cell>
          <cell r="H269" t="str">
            <v>EDLN</v>
          </cell>
        </row>
        <row r="270">
          <cell r="B270">
            <v>200610</v>
          </cell>
          <cell r="G270" t="str">
            <v>Cerámicos</v>
          </cell>
          <cell r="H270" t="str">
            <v>EDLN</v>
          </cell>
        </row>
        <row r="271">
          <cell r="B271">
            <v>200610</v>
          </cell>
          <cell r="G271" t="str">
            <v>Cerámicos</v>
          </cell>
          <cell r="H271" t="str">
            <v>EDLN</v>
          </cell>
        </row>
        <row r="272">
          <cell r="B272">
            <v>200610</v>
          </cell>
          <cell r="G272" t="str">
            <v>Cerámicos</v>
          </cell>
          <cell r="H272" t="str">
            <v>EDLN</v>
          </cell>
        </row>
        <row r="273">
          <cell r="B273">
            <v>200610</v>
          </cell>
          <cell r="G273" t="str">
            <v>Textiles</v>
          </cell>
          <cell r="H273" t="str">
            <v>EDLN</v>
          </cell>
        </row>
        <row r="274">
          <cell r="B274">
            <v>200610</v>
          </cell>
          <cell r="G274" t="str">
            <v>Textiles</v>
          </cell>
          <cell r="H274" t="str">
            <v>EDLN</v>
          </cell>
        </row>
        <row r="275">
          <cell r="B275">
            <v>200610</v>
          </cell>
          <cell r="G275" t="str">
            <v>Minería</v>
          </cell>
          <cell r="H275" t="str">
            <v>EDLN</v>
          </cell>
        </row>
        <row r="276">
          <cell r="B276">
            <v>200610</v>
          </cell>
          <cell r="G276" t="str">
            <v>Cerámicos</v>
          </cell>
          <cell r="H276" t="str">
            <v>EDLN</v>
          </cell>
        </row>
        <row r="277">
          <cell r="B277">
            <v>200610</v>
          </cell>
          <cell r="G277" t="str">
            <v>Alimentos</v>
          </cell>
          <cell r="H277" t="str">
            <v>EDLN</v>
          </cell>
        </row>
        <row r="278">
          <cell r="B278">
            <v>200610</v>
          </cell>
          <cell r="G278" t="str">
            <v>Vidrios, Cauchos y Plásticos</v>
          </cell>
          <cell r="H278" t="str">
            <v>EDLN</v>
          </cell>
        </row>
        <row r="279">
          <cell r="B279">
            <v>200610</v>
          </cell>
          <cell r="G279" t="str">
            <v>Minería</v>
          </cell>
          <cell r="H279" t="str">
            <v>EDLN</v>
          </cell>
        </row>
        <row r="280">
          <cell r="B280">
            <v>200610</v>
          </cell>
          <cell r="G280" t="str">
            <v>Saneamiento</v>
          </cell>
          <cell r="H280" t="str">
            <v>EDLN</v>
          </cell>
        </row>
        <row r="281">
          <cell r="B281">
            <v>200610</v>
          </cell>
          <cell r="G281" t="str">
            <v>Industria Metalúrgica</v>
          </cell>
          <cell r="H281" t="str">
            <v>EDLN</v>
          </cell>
        </row>
        <row r="282">
          <cell r="B282">
            <v>200610</v>
          </cell>
          <cell r="G282" t="str">
            <v>Transporte</v>
          </cell>
          <cell r="H282" t="str">
            <v>EDLN</v>
          </cell>
        </row>
        <row r="283">
          <cell r="B283">
            <v>200610</v>
          </cell>
          <cell r="G283" t="str">
            <v>Pesquería</v>
          </cell>
          <cell r="H283" t="str">
            <v>EDLN</v>
          </cell>
        </row>
        <row r="284">
          <cell r="B284">
            <v>200610</v>
          </cell>
          <cell r="G284" t="str">
            <v>Cementos</v>
          </cell>
          <cell r="H284" t="str">
            <v>EDLN</v>
          </cell>
        </row>
        <row r="285">
          <cell r="B285">
            <v>200610</v>
          </cell>
          <cell r="G285" t="str">
            <v>Textiles</v>
          </cell>
          <cell r="H285" t="str">
            <v>EDLN</v>
          </cell>
        </row>
        <row r="286">
          <cell r="B286">
            <v>200610</v>
          </cell>
          <cell r="G286" t="str">
            <v>Alimentos</v>
          </cell>
          <cell r="H286" t="str">
            <v>EDLN</v>
          </cell>
        </row>
        <row r="287">
          <cell r="B287">
            <v>200610</v>
          </cell>
          <cell r="G287" t="str">
            <v>Textiles</v>
          </cell>
          <cell r="H287" t="str">
            <v>EDLN</v>
          </cell>
        </row>
        <row r="288">
          <cell r="B288">
            <v>200610</v>
          </cell>
          <cell r="G288" t="str">
            <v>Textiles</v>
          </cell>
          <cell r="H288" t="str">
            <v>EDLN</v>
          </cell>
        </row>
        <row r="289">
          <cell r="B289">
            <v>200610</v>
          </cell>
          <cell r="G289" t="str">
            <v>Textiles</v>
          </cell>
          <cell r="H289" t="str">
            <v>EDLN</v>
          </cell>
        </row>
        <row r="290">
          <cell r="B290">
            <v>200610</v>
          </cell>
          <cell r="G290" t="str">
            <v>Fundición</v>
          </cell>
          <cell r="H290" t="str">
            <v>EDLN</v>
          </cell>
        </row>
        <row r="291">
          <cell r="B291">
            <v>200610</v>
          </cell>
          <cell r="G291" t="str">
            <v>Fundición</v>
          </cell>
          <cell r="H291" t="str">
            <v>EDLN</v>
          </cell>
        </row>
        <row r="292">
          <cell r="B292">
            <v>200610</v>
          </cell>
          <cell r="G292" t="str">
            <v>Papel</v>
          </cell>
          <cell r="H292" t="str">
            <v>EDLN</v>
          </cell>
        </row>
        <row r="293">
          <cell r="B293">
            <v>200610</v>
          </cell>
          <cell r="G293" t="str">
            <v>Papel</v>
          </cell>
          <cell r="H293" t="str">
            <v>EDLN</v>
          </cell>
        </row>
        <row r="294">
          <cell r="B294">
            <v>200610</v>
          </cell>
          <cell r="G294" t="str">
            <v>Textiles</v>
          </cell>
          <cell r="H294" t="str">
            <v>EDLN</v>
          </cell>
        </row>
        <row r="295">
          <cell r="B295">
            <v>200610</v>
          </cell>
          <cell r="G295" t="str">
            <v>Vidrios, Cauchos y Plásticos</v>
          </cell>
          <cell r="H295" t="str">
            <v>EDLN</v>
          </cell>
        </row>
        <row r="296">
          <cell r="B296">
            <v>200610</v>
          </cell>
          <cell r="G296" t="str">
            <v>Cables</v>
          </cell>
          <cell r="H296" t="str">
            <v>EDLN</v>
          </cell>
        </row>
        <row r="297">
          <cell r="B297">
            <v>200610</v>
          </cell>
          <cell r="G297" t="str">
            <v>Industria Metalúrgica</v>
          </cell>
          <cell r="H297" t="str">
            <v>EDLN</v>
          </cell>
        </row>
        <row r="298">
          <cell r="B298">
            <v>200610</v>
          </cell>
          <cell r="G298" t="str">
            <v>Papel</v>
          </cell>
          <cell r="H298" t="str">
            <v>EDLN</v>
          </cell>
        </row>
        <row r="299">
          <cell r="B299">
            <v>200610</v>
          </cell>
          <cell r="G299" t="str">
            <v>Textiles</v>
          </cell>
          <cell r="H299" t="str">
            <v>EDLN</v>
          </cell>
        </row>
        <row r="300">
          <cell r="B300">
            <v>200610</v>
          </cell>
          <cell r="G300" t="str">
            <v>Otros</v>
          </cell>
          <cell r="H300" t="str">
            <v>EDLN</v>
          </cell>
        </row>
        <row r="301">
          <cell r="B301">
            <v>200610</v>
          </cell>
          <cell r="G301" t="str">
            <v>Otros</v>
          </cell>
          <cell r="H301" t="str">
            <v>EDLN</v>
          </cell>
        </row>
        <row r="302">
          <cell r="B302">
            <v>200610</v>
          </cell>
          <cell r="G302" t="str">
            <v>Textiles</v>
          </cell>
          <cell r="H302" t="str">
            <v>EDLN</v>
          </cell>
        </row>
        <row r="303">
          <cell r="B303">
            <v>200610</v>
          </cell>
          <cell r="G303" t="str">
            <v>Industria Metalúrgica</v>
          </cell>
          <cell r="H303" t="str">
            <v>EDLN</v>
          </cell>
        </row>
        <row r="304">
          <cell r="B304">
            <v>200610</v>
          </cell>
          <cell r="G304" t="str">
            <v>Industria Metalúrgica</v>
          </cell>
          <cell r="H304" t="str">
            <v>EDLN</v>
          </cell>
        </row>
        <row r="305">
          <cell r="B305">
            <v>200610</v>
          </cell>
          <cell r="G305" t="str">
            <v>Alimentos</v>
          </cell>
          <cell r="H305" t="str">
            <v>EDLN</v>
          </cell>
        </row>
        <row r="306">
          <cell r="B306">
            <v>200610</v>
          </cell>
          <cell r="G306" t="str">
            <v>Alimentos</v>
          </cell>
          <cell r="H306" t="str">
            <v>EDLN</v>
          </cell>
        </row>
        <row r="307">
          <cell r="B307">
            <v>200610</v>
          </cell>
          <cell r="G307" t="str">
            <v>Alimentos</v>
          </cell>
          <cell r="H307" t="str">
            <v>EDLN</v>
          </cell>
        </row>
        <row r="308">
          <cell r="B308">
            <v>200610</v>
          </cell>
          <cell r="G308" t="str">
            <v>Alimentos</v>
          </cell>
          <cell r="H308" t="str">
            <v>EDLN</v>
          </cell>
        </row>
        <row r="309">
          <cell r="B309">
            <v>200610</v>
          </cell>
          <cell r="G309" t="str">
            <v>Textiles</v>
          </cell>
          <cell r="H309" t="str">
            <v>EDLN</v>
          </cell>
        </row>
        <row r="310">
          <cell r="B310">
            <v>200610</v>
          </cell>
          <cell r="G310" t="str">
            <v>Pesquería</v>
          </cell>
          <cell r="H310" t="str">
            <v>EDLN</v>
          </cell>
        </row>
        <row r="311">
          <cell r="B311">
            <v>200610</v>
          </cell>
          <cell r="G311" t="str">
            <v>Pesquería</v>
          </cell>
          <cell r="H311" t="str">
            <v>EDLN</v>
          </cell>
        </row>
        <row r="312">
          <cell r="B312">
            <v>200610</v>
          </cell>
          <cell r="G312" t="str">
            <v>Textiles</v>
          </cell>
          <cell r="H312" t="str">
            <v>EDLN</v>
          </cell>
        </row>
        <row r="313">
          <cell r="B313">
            <v>200610</v>
          </cell>
          <cell r="G313" t="str">
            <v>Industria Metalúrgica</v>
          </cell>
          <cell r="H313" t="str">
            <v>EDLN</v>
          </cell>
        </row>
        <row r="314">
          <cell r="B314">
            <v>200610</v>
          </cell>
          <cell r="G314" t="str">
            <v>Químicos</v>
          </cell>
          <cell r="H314" t="str">
            <v>EDLN</v>
          </cell>
        </row>
        <row r="315">
          <cell r="B315">
            <v>200610</v>
          </cell>
          <cell r="G315" t="str">
            <v>Hidrocarburos</v>
          </cell>
          <cell r="H315" t="str">
            <v>EDLN</v>
          </cell>
        </row>
        <row r="316">
          <cell r="B316">
            <v>200610</v>
          </cell>
          <cell r="G316" t="str">
            <v>Comercio</v>
          </cell>
          <cell r="H316" t="str">
            <v>EDLN</v>
          </cell>
        </row>
        <row r="317">
          <cell r="B317">
            <v>200610</v>
          </cell>
          <cell r="G317" t="str">
            <v>Textiles</v>
          </cell>
          <cell r="H317" t="str">
            <v>EDLN</v>
          </cell>
        </row>
        <row r="318">
          <cell r="B318">
            <v>200610</v>
          </cell>
          <cell r="G318" t="str">
            <v>Textiles</v>
          </cell>
          <cell r="H318" t="str">
            <v>EDLN</v>
          </cell>
        </row>
        <row r="319">
          <cell r="B319">
            <v>200610</v>
          </cell>
          <cell r="G319" t="str">
            <v>Otros</v>
          </cell>
          <cell r="H319" t="str">
            <v>EDLN</v>
          </cell>
        </row>
        <row r="320">
          <cell r="B320">
            <v>200610</v>
          </cell>
          <cell r="G320" t="str">
            <v>Textiles</v>
          </cell>
          <cell r="H320" t="str">
            <v>EDLN</v>
          </cell>
        </row>
        <row r="321">
          <cell r="B321">
            <v>200610</v>
          </cell>
          <cell r="G321" t="str">
            <v>Industria Metalúrgica</v>
          </cell>
          <cell r="H321" t="str">
            <v>EDLN</v>
          </cell>
        </row>
        <row r="322">
          <cell r="B322">
            <v>200610</v>
          </cell>
          <cell r="G322" t="str">
            <v>Pesquería</v>
          </cell>
          <cell r="H322" t="str">
            <v>EDLN</v>
          </cell>
        </row>
        <row r="323">
          <cell r="B323">
            <v>200610</v>
          </cell>
          <cell r="G323" t="str">
            <v>Químicos</v>
          </cell>
          <cell r="H323" t="str">
            <v>EDLN</v>
          </cell>
        </row>
        <row r="324">
          <cell r="B324">
            <v>200610</v>
          </cell>
          <cell r="G324" t="str">
            <v>Textiles</v>
          </cell>
          <cell r="H324" t="str">
            <v>EDLN</v>
          </cell>
        </row>
        <row r="325">
          <cell r="B325">
            <v>200610</v>
          </cell>
          <cell r="G325" t="str">
            <v>Vidrios, Cauchos y Plásticos</v>
          </cell>
          <cell r="H325" t="str">
            <v>EDLN</v>
          </cell>
        </row>
        <row r="326">
          <cell r="B326">
            <v>200610</v>
          </cell>
          <cell r="G326" t="str">
            <v>Pesquería</v>
          </cell>
          <cell r="H326" t="str">
            <v>EDLN</v>
          </cell>
        </row>
        <row r="327">
          <cell r="B327">
            <v>200610</v>
          </cell>
          <cell r="G327" t="str">
            <v>Bebidas</v>
          </cell>
          <cell r="H327" t="str">
            <v>EDLN</v>
          </cell>
        </row>
        <row r="328">
          <cell r="B328">
            <v>200610</v>
          </cell>
          <cell r="G328" t="str">
            <v>Bebidas</v>
          </cell>
          <cell r="H328" t="str">
            <v>EDLN</v>
          </cell>
        </row>
        <row r="329">
          <cell r="B329">
            <v>200610</v>
          </cell>
          <cell r="G329" t="str">
            <v>Pesquería</v>
          </cell>
          <cell r="H329" t="str">
            <v>EDLN</v>
          </cell>
        </row>
        <row r="330">
          <cell r="B330">
            <v>200610</v>
          </cell>
          <cell r="G330" t="str">
            <v>Cerámicos</v>
          </cell>
          <cell r="H330" t="str">
            <v>EDLN</v>
          </cell>
        </row>
        <row r="331">
          <cell r="B331">
            <v>200610</v>
          </cell>
          <cell r="G331" t="str">
            <v>Alimentos</v>
          </cell>
          <cell r="H331" t="str">
            <v>EDLN</v>
          </cell>
        </row>
        <row r="332">
          <cell r="B332">
            <v>200610</v>
          </cell>
          <cell r="G332" t="str">
            <v>Químicos</v>
          </cell>
          <cell r="H332" t="str">
            <v>EDLN</v>
          </cell>
        </row>
        <row r="333">
          <cell r="B333">
            <v>200610</v>
          </cell>
          <cell r="G333" t="str">
            <v>Textiles</v>
          </cell>
          <cell r="H333" t="str">
            <v>EDLN</v>
          </cell>
        </row>
        <row r="334">
          <cell r="B334">
            <v>200610</v>
          </cell>
          <cell r="G334" t="str">
            <v>Textiles</v>
          </cell>
          <cell r="H334" t="str">
            <v>EDLN</v>
          </cell>
        </row>
        <row r="335">
          <cell r="B335">
            <v>200610</v>
          </cell>
          <cell r="G335" t="str">
            <v>Saneamiento</v>
          </cell>
          <cell r="H335" t="str">
            <v>EDLN</v>
          </cell>
        </row>
        <row r="336">
          <cell r="B336">
            <v>200610</v>
          </cell>
          <cell r="G336" t="str">
            <v>Alimentos</v>
          </cell>
          <cell r="H336" t="str">
            <v>EDLN</v>
          </cell>
        </row>
        <row r="337">
          <cell r="B337">
            <v>200610</v>
          </cell>
          <cell r="G337" t="str">
            <v>Papel</v>
          </cell>
          <cell r="H337" t="str">
            <v>EDLN</v>
          </cell>
        </row>
        <row r="338">
          <cell r="B338">
            <v>200610</v>
          </cell>
          <cell r="G338" t="str">
            <v>Pesquería</v>
          </cell>
          <cell r="H338" t="str">
            <v>EDLN</v>
          </cell>
        </row>
        <row r="339">
          <cell r="B339">
            <v>200610</v>
          </cell>
          <cell r="G339" t="str">
            <v>Transporte</v>
          </cell>
          <cell r="H339" t="str">
            <v>EDLN</v>
          </cell>
        </row>
        <row r="340">
          <cell r="B340">
            <v>200610</v>
          </cell>
          <cell r="G340" t="str">
            <v>Pesquería</v>
          </cell>
          <cell r="H340" t="str">
            <v>EDLN</v>
          </cell>
        </row>
        <row r="341">
          <cell r="B341">
            <v>200610</v>
          </cell>
          <cell r="G341" t="str">
            <v>Pesquería</v>
          </cell>
          <cell r="H341" t="str">
            <v>EDLN</v>
          </cell>
        </row>
        <row r="342">
          <cell r="B342">
            <v>200610</v>
          </cell>
          <cell r="G342" t="str">
            <v>Bebidas</v>
          </cell>
          <cell r="H342" t="str">
            <v>EDLN</v>
          </cell>
        </row>
        <row r="343">
          <cell r="B343">
            <v>200610</v>
          </cell>
          <cell r="G343" t="str">
            <v>Pesquería</v>
          </cell>
          <cell r="H343" t="str">
            <v>EDLN</v>
          </cell>
        </row>
        <row r="344">
          <cell r="B344">
            <v>200610</v>
          </cell>
          <cell r="G344" t="str">
            <v>Pesquería</v>
          </cell>
          <cell r="H344" t="str">
            <v>EDLN</v>
          </cell>
        </row>
        <row r="345">
          <cell r="B345">
            <v>200610</v>
          </cell>
          <cell r="G345" t="str">
            <v>Hidrocarburos</v>
          </cell>
          <cell r="H345" t="str">
            <v>EEPS</v>
          </cell>
        </row>
        <row r="346">
          <cell r="B346">
            <v>200610</v>
          </cell>
          <cell r="G346" t="str">
            <v>Hidrocarburos</v>
          </cell>
          <cell r="H346" t="str">
            <v>EEPS</v>
          </cell>
        </row>
        <row r="347">
          <cell r="B347">
            <v>200610</v>
          </cell>
          <cell r="G347" t="str">
            <v>Cementos</v>
          </cell>
          <cell r="H347" t="str">
            <v>EGAS</v>
          </cell>
        </row>
        <row r="348">
          <cell r="B348">
            <v>200610</v>
          </cell>
          <cell r="G348" t="str">
            <v>Fundición</v>
          </cell>
          <cell r="H348" t="str">
            <v>EGEM</v>
          </cell>
        </row>
        <row r="349">
          <cell r="B349">
            <v>200610</v>
          </cell>
          <cell r="G349" t="str">
            <v>Químicos</v>
          </cell>
          <cell r="H349" t="str">
            <v>EGEM</v>
          </cell>
        </row>
        <row r="350">
          <cell r="B350">
            <v>200610</v>
          </cell>
          <cell r="G350" t="str">
            <v>Minería</v>
          </cell>
          <cell r="H350" t="str">
            <v>EGEM</v>
          </cell>
        </row>
        <row r="351">
          <cell r="B351">
            <v>200610</v>
          </cell>
          <cell r="G351" t="str">
            <v>Minería</v>
          </cell>
          <cell r="H351" t="str">
            <v>EGEM</v>
          </cell>
        </row>
        <row r="352">
          <cell r="B352">
            <v>200610</v>
          </cell>
          <cell r="G352" t="str">
            <v>Minería</v>
          </cell>
          <cell r="H352" t="str">
            <v>EGEN</v>
          </cell>
        </row>
        <row r="353">
          <cell r="B353">
            <v>200610</v>
          </cell>
          <cell r="G353" t="str">
            <v>Minería</v>
          </cell>
          <cell r="H353" t="str">
            <v>EGEN</v>
          </cell>
        </row>
        <row r="354">
          <cell r="B354">
            <v>200610</v>
          </cell>
          <cell r="G354" t="str">
            <v>Cementos</v>
          </cell>
          <cell r="H354" t="str">
            <v>EGEN</v>
          </cell>
        </row>
        <row r="355">
          <cell r="B355">
            <v>200610</v>
          </cell>
          <cell r="G355" t="str">
            <v>Textiles</v>
          </cell>
          <cell r="H355" t="str">
            <v>EGEN</v>
          </cell>
        </row>
        <row r="356">
          <cell r="B356">
            <v>200610</v>
          </cell>
          <cell r="G356" t="str">
            <v>Textiles</v>
          </cell>
          <cell r="H356" t="str">
            <v>EGEN</v>
          </cell>
        </row>
        <row r="357">
          <cell r="B357">
            <v>200610</v>
          </cell>
          <cell r="G357" t="str">
            <v>Textiles</v>
          </cell>
          <cell r="H357" t="str">
            <v>EGEN</v>
          </cell>
        </row>
        <row r="358">
          <cell r="B358">
            <v>200610</v>
          </cell>
          <cell r="G358" t="str">
            <v>Papel</v>
          </cell>
          <cell r="H358" t="str">
            <v>EGEN</v>
          </cell>
        </row>
        <row r="359">
          <cell r="B359">
            <v>200610</v>
          </cell>
          <cell r="G359" t="str">
            <v>Papel</v>
          </cell>
          <cell r="H359" t="str">
            <v>EGEN</v>
          </cell>
        </row>
        <row r="360">
          <cell r="B360">
            <v>200610</v>
          </cell>
          <cell r="G360" t="str">
            <v>Minería</v>
          </cell>
          <cell r="H360" t="str">
            <v>EGEN</v>
          </cell>
        </row>
        <row r="361">
          <cell r="B361">
            <v>200610</v>
          </cell>
          <cell r="G361" t="str">
            <v>Minería</v>
          </cell>
          <cell r="H361" t="str">
            <v>EGEN</v>
          </cell>
        </row>
        <row r="362">
          <cell r="B362">
            <v>200610</v>
          </cell>
          <cell r="G362" t="str">
            <v>Minería</v>
          </cell>
          <cell r="H362" t="str">
            <v>EGEN</v>
          </cell>
        </row>
        <row r="363">
          <cell r="B363">
            <v>200610</v>
          </cell>
          <cell r="G363" t="str">
            <v>Textiles</v>
          </cell>
          <cell r="H363" t="str">
            <v>EGEN</v>
          </cell>
        </row>
        <row r="364">
          <cell r="B364">
            <v>200610</v>
          </cell>
          <cell r="G364" t="str">
            <v>Minería</v>
          </cell>
          <cell r="H364" t="str">
            <v>ELAN</v>
          </cell>
        </row>
        <row r="365">
          <cell r="B365">
            <v>200610</v>
          </cell>
          <cell r="G365" t="str">
            <v>Minería</v>
          </cell>
          <cell r="H365" t="str">
            <v>ELAN</v>
          </cell>
        </row>
        <row r="366">
          <cell r="B366">
            <v>200610</v>
          </cell>
          <cell r="G366" t="str">
            <v>Fundición</v>
          </cell>
          <cell r="H366" t="str">
            <v>ELAN</v>
          </cell>
        </row>
        <row r="367">
          <cell r="B367">
            <v>200610</v>
          </cell>
          <cell r="G367" t="str">
            <v>Minería</v>
          </cell>
          <cell r="H367" t="str">
            <v>ELAN</v>
          </cell>
        </row>
        <row r="368">
          <cell r="B368">
            <v>200610</v>
          </cell>
          <cell r="G368" t="str">
            <v>Minería</v>
          </cell>
          <cell r="H368" t="str">
            <v>ELAN</v>
          </cell>
        </row>
        <row r="369">
          <cell r="B369">
            <v>200610</v>
          </cell>
          <cell r="G369" t="str">
            <v>Minería</v>
          </cell>
          <cell r="H369" t="str">
            <v>ELAN</v>
          </cell>
        </row>
        <row r="370">
          <cell r="B370">
            <v>200610</v>
          </cell>
          <cell r="G370" t="str">
            <v>Fundición</v>
          </cell>
          <cell r="H370" t="str">
            <v>ELAN</v>
          </cell>
        </row>
        <row r="371">
          <cell r="B371">
            <v>200610</v>
          </cell>
          <cell r="G371" t="str">
            <v>Minería</v>
          </cell>
          <cell r="H371" t="str">
            <v>ELAN</v>
          </cell>
        </row>
        <row r="372">
          <cell r="B372">
            <v>200610</v>
          </cell>
          <cell r="G372" t="str">
            <v>Cementos</v>
          </cell>
          <cell r="H372" t="str">
            <v>ELC</v>
          </cell>
        </row>
        <row r="373">
          <cell r="B373">
            <v>200610</v>
          </cell>
          <cell r="G373" t="str">
            <v>Agroindustria</v>
          </cell>
          <cell r="H373" t="str">
            <v>ELN</v>
          </cell>
        </row>
        <row r="374">
          <cell r="B374">
            <v>200610</v>
          </cell>
          <cell r="G374" t="str">
            <v>Agroindustria</v>
          </cell>
          <cell r="H374" t="str">
            <v>ELN</v>
          </cell>
        </row>
        <row r="375">
          <cell r="B375">
            <v>200610</v>
          </cell>
          <cell r="G375" t="str">
            <v>Agroindustria</v>
          </cell>
          <cell r="H375" t="str">
            <v>ELN</v>
          </cell>
        </row>
        <row r="376">
          <cell r="B376">
            <v>200610</v>
          </cell>
          <cell r="G376" t="str">
            <v>Otros</v>
          </cell>
          <cell r="H376" t="str">
            <v>ELN</v>
          </cell>
        </row>
        <row r="377">
          <cell r="B377">
            <v>200610</v>
          </cell>
          <cell r="G377" t="str">
            <v>Agroindustria</v>
          </cell>
          <cell r="H377" t="str">
            <v>ELN</v>
          </cell>
        </row>
        <row r="378">
          <cell r="B378">
            <v>200610</v>
          </cell>
          <cell r="G378" t="str">
            <v>Agroindustria</v>
          </cell>
          <cell r="H378" t="str">
            <v>ELN</v>
          </cell>
        </row>
        <row r="379">
          <cell r="B379">
            <v>200610</v>
          </cell>
          <cell r="G379" t="str">
            <v>Agroindustria</v>
          </cell>
          <cell r="H379" t="str">
            <v>ELN</v>
          </cell>
        </row>
        <row r="380">
          <cell r="B380">
            <v>200610</v>
          </cell>
          <cell r="G380" t="str">
            <v>Bebidas</v>
          </cell>
          <cell r="H380" t="str">
            <v>ELN</v>
          </cell>
        </row>
        <row r="381">
          <cell r="B381">
            <v>200610</v>
          </cell>
          <cell r="G381" t="str">
            <v>Bebidas</v>
          </cell>
          <cell r="H381" t="str">
            <v>ELN</v>
          </cell>
        </row>
        <row r="382">
          <cell r="B382">
            <v>200610</v>
          </cell>
          <cell r="G382" t="str">
            <v>Agroindustria</v>
          </cell>
          <cell r="H382" t="str">
            <v>ELN</v>
          </cell>
        </row>
        <row r="383">
          <cell r="B383">
            <v>200610</v>
          </cell>
          <cell r="G383" t="str">
            <v>Agroindustria</v>
          </cell>
          <cell r="H383" t="str">
            <v>ELN</v>
          </cell>
        </row>
        <row r="384">
          <cell r="B384">
            <v>200610</v>
          </cell>
          <cell r="G384" t="str">
            <v>Agroindustria</v>
          </cell>
          <cell r="H384" t="str">
            <v>ELN</v>
          </cell>
        </row>
        <row r="385">
          <cell r="B385">
            <v>200610</v>
          </cell>
          <cell r="G385" t="str">
            <v>Agroindustria</v>
          </cell>
          <cell r="H385" t="str">
            <v>ELN</v>
          </cell>
        </row>
        <row r="386">
          <cell r="B386">
            <v>200610</v>
          </cell>
          <cell r="G386" t="str">
            <v>Minería</v>
          </cell>
          <cell r="H386" t="str">
            <v>ELNM</v>
          </cell>
        </row>
        <row r="387">
          <cell r="B387">
            <v>200610</v>
          </cell>
          <cell r="G387" t="str">
            <v>Pesquería</v>
          </cell>
          <cell r="H387" t="str">
            <v>ELNO</v>
          </cell>
        </row>
        <row r="388">
          <cell r="B388">
            <v>200610</v>
          </cell>
          <cell r="G388" t="str">
            <v>Industria Metalúrgica</v>
          </cell>
          <cell r="H388" t="str">
            <v>ELP</v>
          </cell>
        </row>
        <row r="389">
          <cell r="B389">
            <v>200610</v>
          </cell>
          <cell r="G389" t="str">
            <v>Minería</v>
          </cell>
          <cell r="H389" t="str">
            <v>ELP</v>
          </cell>
        </row>
        <row r="390">
          <cell r="B390">
            <v>200610</v>
          </cell>
          <cell r="G390" t="str">
            <v>Minería</v>
          </cell>
          <cell r="H390" t="str">
            <v>ELP</v>
          </cell>
        </row>
        <row r="391">
          <cell r="B391">
            <v>200610</v>
          </cell>
          <cell r="G391" t="str">
            <v>Industria Metalúrgica</v>
          </cell>
          <cell r="H391" t="str">
            <v>ELP</v>
          </cell>
        </row>
        <row r="392">
          <cell r="B392">
            <v>200610</v>
          </cell>
          <cell r="G392" t="str">
            <v>Químicos</v>
          </cell>
          <cell r="H392" t="str">
            <v>ELP</v>
          </cell>
        </row>
        <row r="393">
          <cell r="B393">
            <v>200610</v>
          </cell>
          <cell r="G393" t="str">
            <v>Minería</v>
          </cell>
          <cell r="H393" t="str">
            <v>ELP</v>
          </cell>
        </row>
        <row r="394">
          <cell r="B394">
            <v>200610</v>
          </cell>
          <cell r="G394" t="str">
            <v>Minería</v>
          </cell>
          <cell r="H394" t="str">
            <v>ELP</v>
          </cell>
        </row>
        <row r="395">
          <cell r="B395">
            <v>200610</v>
          </cell>
          <cell r="G395" t="str">
            <v>Minería</v>
          </cell>
          <cell r="H395" t="str">
            <v>ELP</v>
          </cell>
        </row>
        <row r="396">
          <cell r="B396">
            <v>200610</v>
          </cell>
          <cell r="G396" t="str">
            <v>Cementos</v>
          </cell>
          <cell r="H396" t="str">
            <v>ELPU</v>
          </cell>
        </row>
        <row r="397">
          <cell r="B397">
            <v>200610</v>
          </cell>
          <cell r="G397" t="str">
            <v>Saneamiento</v>
          </cell>
          <cell r="H397" t="str">
            <v>ELSE</v>
          </cell>
        </row>
        <row r="398">
          <cell r="B398">
            <v>200610</v>
          </cell>
          <cell r="G398" t="str">
            <v>Bebidas</v>
          </cell>
          <cell r="H398" t="str">
            <v>ELSE</v>
          </cell>
        </row>
        <row r="399">
          <cell r="B399">
            <v>200610</v>
          </cell>
          <cell r="G399" t="str">
            <v>Minería</v>
          </cell>
          <cell r="H399" t="str">
            <v>ELSE</v>
          </cell>
        </row>
        <row r="400">
          <cell r="B400">
            <v>200610</v>
          </cell>
          <cell r="G400" t="str">
            <v>Minería</v>
          </cell>
          <cell r="H400" t="str">
            <v>ELSE</v>
          </cell>
        </row>
        <row r="401">
          <cell r="B401">
            <v>200610</v>
          </cell>
          <cell r="G401" t="str">
            <v>Pesquería</v>
          </cell>
          <cell r="H401" t="str">
            <v>ELSM</v>
          </cell>
        </row>
        <row r="402">
          <cell r="B402">
            <v>200610</v>
          </cell>
          <cell r="G402" t="str">
            <v>Minería</v>
          </cell>
          <cell r="H402" t="str">
            <v>ELSM</v>
          </cell>
        </row>
        <row r="403">
          <cell r="B403">
            <v>200610</v>
          </cell>
          <cell r="G403" t="str">
            <v>Pesquería</v>
          </cell>
          <cell r="H403" t="str">
            <v>ELSM</v>
          </cell>
        </row>
        <row r="404">
          <cell r="B404">
            <v>200610</v>
          </cell>
          <cell r="G404" t="str">
            <v>Agroindustria</v>
          </cell>
          <cell r="H404" t="str">
            <v>ELSM</v>
          </cell>
        </row>
        <row r="405">
          <cell r="B405">
            <v>200610</v>
          </cell>
          <cell r="G405" t="str">
            <v>Pesquería</v>
          </cell>
          <cell r="H405" t="str">
            <v>ELSM</v>
          </cell>
        </row>
        <row r="406">
          <cell r="B406">
            <v>200610</v>
          </cell>
          <cell r="G406" t="str">
            <v>Pesquería</v>
          </cell>
          <cell r="H406" t="str">
            <v>ELSM</v>
          </cell>
        </row>
        <row r="407">
          <cell r="B407">
            <v>200610</v>
          </cell>
          <cell r="G407" t="str">
            <v>Papel</v>
          </cell>
          <cell r="H407" t="str">
            <v>ELSM</v>
          </cell>
        </row>
        <row r="408">
          <cell r="B408">
            <v>200610</v>
          </cell>
          <cell r="G408" t="str">
            <v>Pesquería</v>
          </cell>
          <cell r="H408" t="str">
            <v>ELSM</v>
          </cell>
        </row>
        <row r="409">
          <cell r="B409">
            <v>200610</v>
          </cell>
          <cell r="G409" t="str">
            <v>Vidrios, Cauchos y Plásticos</v>
          </cell>
          <cell r="H409" t="str">
            <v>ELSM</v>
          </cell>
        </row>
        <row r="410">
          <cell r="B410">
            <v>200610</v>
          </cell>
          <cell r="G410" t="str">
            <v>Textiles</v>
          </cell>
          <cell r="H410" t="str">
            <v>ELSM</v>
          </cell>
        </row>
        <row r="411">
          <cell r="B411">
            <v>200610</v>
          </cell>
          <cell r="G411" t="str">
            <v>Pesquería</v>
          </cell>
          <cell r="H411" t="str">
            <v>ELSM</v>
          </cell>
        </row>
        <row r="412">
          <cell r="B412">
            <v>200610</v>
          </cell>
          <cell r="G412" t="str">
            <v>Minería</v>
          </cell>
          <cell r="H412" t="str">
            <v>ELSM</v>
          </cell>
        </row>
        <row r="413">
          <cell r="B413">
            <v>200610</v>
          </cell>
          <cell r="G413" t="str">
            <v>Bebidas</v>
          </cell>
          <cell r="H413" t="str">
            <v>ELUC</v>
          </cell>
        </row>
        <row r="414">
          <cell r="B414">
            <v>200610</v>
          </cell>
          <cell r="G414" t="str">
            <v>Bancos y Financieras</v>
          </cell>
          <cell r="H414" t="str">
            <v>ENER</v>
          </cell>
        </row>
        <row r="415">
          <cell r="B415">
            <v>200610</v>
          </cell>
          <cell r="G415" t="str">
            <v>Vidrios, Cauchos y Plásticos</v>
          </cell>
          <cell r="H415" t="str">
            <v>ENER</v>
          </cell>
        </row>
        <row r="416">
          <cell r="B416">
            <v>200610</v>
          </cell>
          <cell r="G416" t="str">
            <v>Otros</v>
          </cell>
          <cell r="H416" t="str">
            <v>ENER</v>
          </cell>
        </row>
        <row r="417">
          <cell r="B417">
            <v>200610</v>
          </cell>
          <cell r="G417" t="str">
            <v>Químicos</v>
          </cell>
          <cell r="H417" t="str">
            <v>ENER</v>
          </cell>
        </row>
        <row r="418">
          <cell r="B418">
            <v>200610</v>
          </cell>
          <cell r="G418" t="str">
            <v>Minería</v>
          </cell>
          <cell r="H418" t="str">
            <v>ENER</v>
          </cell>
        </row>
        <row r="419">
          <cell r="B419">
            <v>200610</v>
          </cell>
          <cell r="G419" t="str">
            <v>Otros</v>
          </cell>
          <cell r="H419" t="str">
            <v>ENER</v>
          </cell>
        </row>
        <row r="420">
          <cell r="B420">
            <v>200610</v>
          </cell>
          <cell r="G420" t="str">
            <v>Minería</v>
          </cell>
          <cell r="H420" t="str">
            <v>ENER</v>
          </cell>
        </row>
        <row r="421">
          <cell r="B421">
            <v>200610</v>
          </cell>
          <cell r="G421" t="str">
            <v>Minería</v>
          </cell>
          <cell r="H421" t="str">
            <v>ENER</v>
          </cell>
        </row>
        <row r="422">
          <cell r="B422">
            <v>200610</v>
          </cell>
          <cell r="G422" t="str">
            <v>Minería</v>
          </cell>
          <cell r="H422" t="str">
            <v>ENER</v>
          </cell>
        </row>
        <row r="423">
          <cell r="B423">
            <v>200610</v>
          </cell>
          <cell r="G423" t="str">
            <v>Químicos</v>
          </cell>
          <cell r="H423" t="str">
            <v>ENER</v>
          </cell>
        </row>
        <row r="424">
          <cell r="B424">
            <v>200610</v>
          </cell>
          <cell r="G424" t="str">
            <v>Transporte</v>
          </cell>
          <cell r="H424" t="str">
            <v>ELP</v>
          </cell>
        </row>
        <row r="425">
          <cell r="B425">
            <v>200610</v>
          </cell>
          <cell r="G425" t="str">
            <v>Bancos y Financieras</v>
          </cell>
          <cell r="H425" t="str">
            <v>LDS</v>
          </cell>
        </row>
        <row r="426">
          <cell r="B426">
            <v>200610</v>
          </cell>
          <cell r="G426" t="str">
            <v>Bancos y Financieras</v>
          </cell>
          <cell r="H426" t="str">
            <v>LDS</v>
          </cell>
        </row>
        <row r="427">
          <cell r="B427">
            <v>200610</v>
          </cell>
          <cell r="G427" t="str">
            <v>Cerámicos</v>
          </cell>
          <cell r="H427" t="str">
            <v>LDS</v>
          </cell>
        </row>
        <row r="428">
          <cell r="B428">
            <v>200610</v>
          </cell>
          <cell r="G428" t="str">
            <v>Otros</v>
          </cell>
          <cell r="H428" t="str">
            <v>LDS</v>
          </cell>
        </row>
        <row r="429">
          <cell r="B429">
            <v>200610</v>
          </cell>
          <cell r="G429" t="str">
            <v>Industria Metalúrgica</v>
          </cell>
          <cell r="H429" t="str">
            <v>LDS</v>
          </cell>
        </row>
        <row r="430">
          <cell r="B430">
            <v>200610</v>
          </cell>
          <cell r="G430" t="str">
            <v>Otros</v>
          </cell>
          <cell r="H430" t="str">
            <v>LDS</v>
          </cell>
        </row>
        <row r="431">
          <cell r="B431">
            <v>200610</v>
          </cell>
          <cell r="G431" t="str">
            <v>Textiles</v>
          </cell>
          <cell r="H431" t="str">
            <v>LDS</v>
          </cell>
        </row>
        <row r="432">
          <cell r="B432">
            <v>200610</v>
          </cell>
          <cell r="G432" t="str">
            <v>Industria Metalúrgica</v>
          </cell>
          <cell r="H432" t="str">
            <v>LDS</v>
          </cell>
        </row>
        <row r="433">
          <cell r="B433">
            <v>200610</v>
          </cell>
          <cell r="G433" t="str">
            <v>Alimentos</v>
          </cell>
          <cell r="H433" t="str">
            <v>LDS</v>
          </cell>
        </row>
        <row r="434">
          <cell r="B434">
            <v>200610</v>
          </cell>
          <cell r="G434" t="str">
            <v>Industria Metalúrgica</v>
          </cell>
          <cell r="H434" t="str">
            <v>LDS</v>
          </cell>
        </row>
        <row r="435">
          <cell r="B435">
            <v>200610</v>
          </cell>
          <cell r="G435" t="str">
            <v>Salud</v>
          </cell>
          <cell r="H435" t="str">
            <v>LDS</v>
          </cell>
        </row>
        <row r="436">
          <cell r="B436">
            <v>200610</v>
          </cell>
          <cell r="G436" t="str">
            <v>Papel</v>
          </cell>
          <cell r="H436" t="str">
            <v>LDS</v>
          </cell>
        </row>
        <row r="437">
          <cell r="B437">
            <v>200610</v>
          </cell>
          <cell r="G437" t="str">
            <v>Bebidas</v>
          </cell>
          <cell r="H437" t="str">
            <v>LDS</v>
          </cell>
        </row>
        <row r="438">
          <cell r="B438">
            <v>200610</v>
          </cell>
          <cell r="G438" t="str">
            <v>Vidrios, Cauchos y Plásticos</v>
          </cell>
          <cell r="H438" t="str">
            <v>LDS</v>
          </cell>
        </row>
        <row r="439">
          <cell r="B439">
            <v>200610</v>
          </cell>
          <cell r="G439" t="str">
            <v>Papel</v>
          </cell>
          <cell r="H439" t="str">
            <v>LDS</v>
          </cell>
        </row>
        <row r="440">
          <cell r="B440">
            <v>200610</v>
          </cell>
          <cell r="G440" t="str">
            <v>Textiles</v>
          </cell>
          <cell r="H440" t="str">
            <v>LDS</v>
          </cell>
        </row>
        <row r="441">
          <cell r="B441">
            <v>200610</v>
          </cell>
          <cell r="G441" t="str">
            <v>Bebidas</v>
          </cell>
          <cell r="H441" t="str">
            <v>LDS</v>
          </cell>
        </row>
        <row r="442">
          <cell r="B442">
            <v>200610</v>
          </cell>
          <cell r="G442" t="str">
            <v>Saneamiento</v>
          </cell>
          <cell r="H442" t="str">
            <v>LDS</v>
          </cell>
        </row>
        <row r="443">
          <cell r="B443">
            <v>200610</v>
          </cell>
          <cell r="G443" t="str">
            <v>Comercio</v>
          </cell>
          <cell r="H443" t="str">
            <v>LDS</v>
          </cell>
        </row>
        <row r="444">
          <cell r="B444">
            <v>200610</v>
          </cell>
          <cell r="G444" t="str">
            <v>Vidrios, Cauchos y Plásticos</v>
          </cell>
          <cell r="H444" t="str">
            <v>LDS</v>
          </cell>
        </row>
        <row r="445">
          <cell r="B445">
            <v>200610</v>
          </cell>
          <cell r="G445" t="str">
            <v>Vidrios, Cauchos y Plásticos</v>
          </cell>
          <cell r="H445" t="str">
            <v>LDS</v>
          </cell>
        </row>
        <row r="446">
          <cell r="B446">
            <v>200610</v>
          </cell>
          <cell r="G446" t="str">
            <v>Saneamiento</v>
          </cell>
          <cell r="H446" t="str">
            <v>LDS</v>
          </cell>
        </row>
        <row r="447">
          <cell r="B447">
            <v>200610</v>
          </cell>
          <cell r="G447" t="str">
            <v>Saneamiento</v>
          </cell>
          <cell r="H447" t="str">
            <v>LDS</v>
          </cell>
        </row>
        <row r="448">
          <cell r="B448">
            <v>200610</v>
          </cell>
          <cell r="G448" t="str">
            <v>Alimentos</v>
          </cell>
          <cell r="H448" t="str">
            <v>LDS</v>
          </cell>
        </row>
        <row r="449">
          <cell r="B449">
            <v>200610</v>
          </cell>
          <cell r="G449" t="str">
            <v>Otros</v>
          </cell>
          <cell r="H449" t="str">
            <v>LDS</v>
          </cell>
        </row>
        <row r="450">
          <cell r="B450">
            <v>200610</v>
          </cell>
          <cell r="G450" t="str">
            <v>Bebidas</v>
          </cell>
          <cell r="H450" t="str">
            <v>LDS</v>
          </cell>
        </row>
        <row r="451">
          <cell r="B451">
            <v>200610</v>
          </cell>
          <cell r="G451" t="str">
            <v>Otros</v>
          </cell>
          <cell r="H451" t="str">
            <v>LDS</v>
          </cell>
        </row>
        <row r="452">
          <cell r="B452">
            <v>200610</v>
          </cell>
          <cell r="G452" t="str">
            <v>Bebidas</v>
          </cell>
          <cell r="H452" t="str">
            <v>LDS</v>
          </cell>
        </row>
        <row r="453">
          <cell r="B453">
            <v>200610</v>
          </cell>
          <cell r="G453" t="str">
            <v>Industria Metalúrgica</v>
          </cell>
          <cell r="H453" t="str">
            <v>SEAL</v>
          </cell>
        </row>
        <row r="454">
          <cell r="B454">
            <v>200610</v>
          </cell>
          <cell r="G454" t="str">
            <v>Alimentos</v>
          </cell>
          <cell r="H454" t="str">
            <v>SEAL</v>
          </cell>
        </row>
        <row r="455">
          <cell r="B455">
            <v>200610</v>
          </cell>
          <cell r="G455" t="str">
            <v>Textiles</v>
          </cell>
          <cell r="H455" t="str">
            <v>SEAL</v>
          </cell>
        </row>
        <row r="456">
          <cell r="B456">
            <v>200610</v>
          </cell>
          <cell r="G456" t="str">
            <v>Bebidas</v>
          </cell>
          <cell r="H456" t="str">
            <v>SEAL</v>
          </cell>
        </row>
        <row r="457">
          <cell r="B457">
            <v>200610</v>
          </cell>
          <cell r="G457" t="str">
            <v>Transporte</v>
          </cell>
          <cell r="H457" t="str">
            <v>SEAL</v>
          </cell>
        </row>
        <row r="458">
          <cell r="B458">
            <v>200610</v>
          </cell>
          <cell r="G458" t="str">
            <v>Textiles</v>
          </cell>
          <cell r="H458" t="str">
            <v>SEAL</v>
          </cell>
        </row>
        <row r="459">
          <cell r="B459">
            <v>200610</v>
          </cell>
          <cell r="G459" t="str">
            <v>Minería</v>
          </cell>
          <cell r="H459" t="str">
            <v>SGAB</v>
          </cell>
        </row>
        <row r="460">
          <cell r="B460">
            <v>200610</v>
          </cell>
          <cell r="G460" t="str">
            <v>Textiles</v>
          </cell>
          <cell r="H460" t="str">
            <v>SGAB</v>
          </cell>
        </row>
        <row r="461">
          <cell r="B461">
            <v>200610</v>
          </cell>
          <cell r="G461" t="str">
            <v>Minería</v>
          </cell>
          <cell r="H461" t="str">
            <v>SGAB</v>
          </cell>
        </row>
        <row r="462">
          <cell r="B462">
            <v>200610</v>
          </cell>
          <cell r="G462" t="str">
            <v>Textiles</v>
          </cell>
          <cell r="H462" t="str">
            <v>SGAB</v>
          </cell>
        </row>
        <row r="463">
          <cell r="B463">
            <v>200610</v>
          </cell>
          <cell r="G463" t="str">
            <v>Alimentos</v>
          </cell>
          <cell r="H463" t="str">
            <v>SGAB</v>
          </cell>
        </row>
        <row r="464">
          <cell r="B464">
            <v>200610</v>
          </cell>
          <cell r="G464" t="str">
            <v>Minería</v>
          </cell>
          <cell r="H464" t="str">
            <v>SGAB</v>
          </cell>
        </row>
        <row r="465">
          <cell r="B465">
            <v>200610</v>
          </cell>
          <cell r="G465" t="str">
            <v>Alimentos</v>
          </cell>
          <cell r="H465" t="str">
            <v>SGAB</v>
          </cell>
        </row>
        <row r="466">
          <cell r="B466">
            <v>200610</v>
          </cell>
          <cell r="G466" t="str">
            <v>Alimentos</v>
          </cell>
          <cell r="H466" t="str">
            <v>SGAB</v>
          </cell>
        </row>
        <row r="467">
          <cell r="B467">
            <v>200610</v>
          </cell>
          <cell r="G467" t="str">
            <v>Minería</v>
          </cell>
          <cell r="H467" t="str">
            <v>SHOU</v>
          </cell>
        </row>
        <row r="468">
          <cell r="B468">
            <v>200610</v>
          </cell>
          <cell r="G468" t="str">
            <v>Minería</v>
          </cell>
          <cell r="H468" t="str">
            <v>SHOU</v>
          </cell>
        </row>
        <row r="469">
          <cell r="B469">
            <v>200610</v>
          </cell>
          <cell r="G469" t="str">
            <v>Minería</v>
          </cell>
          <cell r="H469" t="str">
            <v>SHOU</v>
          </cell>
        </row>
        <row r="470">
          <cell r="B470">
            <v>200610</v>
          </cell>
          <cell r="G470" t="str">
            <v>Minería</v>
          </cell>
          <cell r="H470" t="str">
            <v>SMC</v>
          </cell>
        </row>
        <row r="471">
          <cell r="B471">
            <v>200610</v>
          </cell>
          <cell r="G471" t="str">
            <v>Minería</v>
          </cell>
          <cell r="H471" t="str">
            <v>SMC</v>
          </cell>
        </row>
        <row r="472">
          <cell r="B472">
            <v>200610</v>
          </cell>
          <cell r="G472" t="str">
            <v>Minería</v>
          </cell>
          <cell r="H472" t="str">
            <v>SMC</v>
          </cell>
        </row>
        <row r="473">
          <cell r="B473">
            <v>200610</v>
          </cell>
          <cell r="G473" t="str">
            <v>Minería</v>
          </cell>
          <cell r="H473" t="str">
            <v>SMC</v>
          </cell>
        </row>
        <row r="474">
          <cell r="B474">
            <v>200610</v>
          </cell>
          <cell r="G474" t="str">
            <v>Minería</v>
          </cell>
          <cell r="H474" t="str">
            <v>TSEL</v>
          </cell>
        </row>
        <row r="475">
          <cell r="B475">
            <v>200610</v>
          </cell>
          <cell r="G475" t="str">
            <v>Cementos</v>
          </cell>
          <cell r="H475" t="str">
            <v>TSEL</v>
          </cell>
        </row>
        <row r="476">
          <cell r="B476">
            <v>200610</v>
          </cell>
          <cell r="G476" t="str">
            <v>Minería</v>
          </cell>
          <cell r="H476" t="str">
            <v>TSEL</v>
          </cell>
        </row>
        <row r="477">
          <cell r="B477">
            <v>200610</v>
          </cell>
          <cell r="G477" t="str">
            <v>Minería</v>
          </cell>
          <cell r="H477" t="str">
            <v>TSEL</v>
          </cell>
        </row>
        <row r="478">
          <cell r="B478">
            <v>200610</v>
          </cell>
          <cell r="G478" t="str">
            <v>Minería</v>
          </cell>
          <cell r="H478" t="str">
            <v>TSEL</v>
          </cell>
        </row>
        <row r="479">
          <cell r="B479">
            <v>200610</v>
          </cell>
          <cell r="G479" t="str">
            <v>Papel</v>
          </cell>
          <cell r="H479" t="str">
            <v>TSEL</v>
          </cell>
        </row>
        <row r="480">
          <cell r="B480">
            <v>200610</v>
          </cell>
          <cell r="G480" t="str">
            <v>Minería</v>
          </cell>
          <cell r="H480" t="str">
            <v>TSEL</v>
          </cell>
        </row>
        <row r="481">
          <cell r="B481">
            <v>200610</v>
          </cell>
          <cell r="G481" t="str">
            <v>Minería</v>
          </cell>
          <cell r="H481" t="str">
            <v>TSEL</v>
          </cell>
        </row>
        <row r="482">
          <cell r="B482">
            <v>200610</v>
          </cell>
          <cell r="G482" t="str">
            <v>Textiles</v>
          </cell>
          <cell r="H482" t="str">
            <v>TSEL</v>
          </cell>
        </row>
        <row r="483">
          <cell r="B483">
            <v>200610</v>
          </cell>
          <cell r="G483" t="str">
            <v>Textiles</v>
          </cell>
          <cell r="H483" t="str">
            <v>TSEL</v>
          </cell>
        </row>
        <row r="484">
          <cell r="B484">
            <v>200611</v>
          </cell>
          <cell r="G484" t="str">
            <v>Cementos</v>
          </cell>
          <cell r="H484" t="str">
            <v>ATOC</v>
          </cell>
        </row>
        <row r="485">
          <cell r="B485">
            <v>200611</v>
          </cell>
          <cell r="G485" t="str">
            <v>Agroindustria</v>
          </cell>
          <cell r="H485" t="str">
            <v>CAHU</v>
          </cell>
        </row>
        <row r="486">
          <cell r="B486">
            <v>200611</v>
          </cell>
          <cell r="G486" t="str">
            <v>Textiles</v>
          </cell>
          <cell r="H486" t="str">
            <v>EDCA</v>
          </cell>
        </row>
        <row r="487">
          <cell r="B487">
            <v>200611</v>
          </cell>
          <cell r="G487" t="str">
            <v>Otros</v>
          </cell>
          <cell r="H487" t="str">
            <v>EDGL</v>
          </cell>
        </row>
        <row r="488">
          <cell r="B488">
            <v>200611</v>
          </cell>
          <cell r="G488" t="str">
            <v>Fundición</v>
          </cell>
          <cell r="H488" t="str">
            <v>EDGL</v>
          </cell>
        </row>
        <row r="489">
          <cell r="B489">
            <v>200611</v>
          </cell>
          <cell r="G489" t="str">
            <v>Otros</v>
          </cell>
          <cell r="H489" t="str">
            <v>EDGL</v>
          </cell>
        </row>
        <row r="490">
          <cell r="B490">
            <v>200611</v>
          </cell>
          <cell r="G490" t="str">
            <v>Fundición</v>
          </cell>
          <cell r="H490" t="str">
            <v>EDGL</v>
          </cell>
        </row>
        <row r="491">
          <cell r="B491">
            <v>200611</v>
          </cell>
          <cell r="G491" t="str">
            <v>Minería</v>
          </cell>
          <cell r="H491" t="str">
            <v>EDGL</v>
          </cell>
        </row>
        <row r="492">
          <cell r="B492">
            <v>200611</v>
          </cell>
          <cell r="G492" t="str">
            <v>Minería</v>
          </cell>
          <cell r="H492" t="str">
            <v>EDGL</v>
          </cell>
        </row>
        <row r="493">
          <cell r="B493">
            <v>200611</v>
          </cell>
          <cell r="G493" t="str">
            <v>Minería</v>
          </cell>
          <cell r="H493" t="str">
            <v>EDGL</v>
          </cell>
        </row>
        <row r="494">
          <cell r="B494">
            <v>200611</v>
          </cell>
          <cell r="G494" t="str">
            <v>Fundición</v>
          </cell>
          <cell r="H494" t="str">
            <v>EDGL</v>
          </cell>
        </row>
        <row r="495">
          <cell r="B495">
            <v>200611</v>
          </cell>
          <cell r="G495" t="str">
            <v>Fundición</v>
          </cell>
          <cell r="H495" t="str">
            <v>EDGL</v>
          </cell>
        </row>
        <row r="496">
          <cell r="B496">
            <v>200611</v>
          </cell>
          <cell r="G496" t="str">
            <v>Fundición</v>
          </cell>
          <cell r="H496" t="str">
            <v>EDGL</v>
          </cell>
        </row>
        <row r="497">
          <cell r="B497">
            <v>200611</v>
          </cell>
          <cell r="G497" t="str">
            <v>Minería</v>
          </cell>
          <cell r="H497" t="str">
            <v>EDGL</v>
          </cell>
        </row>
        <row r="498">
          <cell r="B498">
            <v>200611</v>
          </cell>
          <cell r="G498" t="str">
            <v>Químicos</v>
          </cell>
          <cell r="H498" t="str">
            <v>EDLN</v>
          </cell>
        </row>
        <row r="499">
          <cell r="B499">
            <v>200611</v>
          </cell>
          <cell r="G499" t="str">
            <v>Agroindustria</v>
          </cell>
          <cell r="H499" t="str">
            <v>EDLN</v>
          </cell>
        </row>
        <row r="500">
          <cell r="B500">
            <v>200611</v>
          </cell>
          <cell r="G500" t="str">
            <v>Alimentos</v>
          </cell>
          <cell r="H500" t="str">
            <v>EDLN</v>
          </cell>
        </row>
        <row r="501">
          <cell r="B501">
            <v>200611</v>
          </cell>
          <cell r="G501" t="str">
            <v>Alimentos</v>
          </cell>
          <cell r="H501" t="str">
            <v>EDLN</v>
          </cell>
        </row>
        <row r="502">
          <cell r="B502">
            <v>200611</v>
          </cell>
          <cell r="G502" t="str">
            <v>Pesquería</v>
          </cell>
          <cell r="H502" t="str">
            <v>EDLN</v>
          </cell>
        </row>
        <row r="503">
          <cell r="B503">
            <v>200611</v>
          </cell>
          <cell r="G503" t="str">
            <v>Bancos y financieras</v>
          </cell>
          <cell r="H503" t="str">
            <v>EDLN</v>
          </cell>
        </row>
        <row r="504">
          <cell r="B504">
            <v>200611</v>
          </cell>
          <cell r="G504" t="str">
            <v>Cables</v>
          </cell>
          <cell r="H504" t="str">
            <v>EDLN</v>
          </cell>
        </row>
        <row r="505">
          <cell r="B505">
            <v>200611</v>
          </cell>
          <cell r="G505" t="str">
            <v>Cerámicos</v>
          </cell>
          <cell r="H505" t="str">
            <v>EDLN</v>
          </cell>
        </row>
        <row r="506">
          <cell r="B506">
            <v>200611</v>
          </cell>
          <cell r="G506" t="str">
            <v>Cerámicos</v>
          </cell>
          <cell r="H506" t="str">
            <v>EDLN</v>
          </cell>
        </row>
        <row r="507">
          <cell r="B507">
            <v>200611</v>
          </cell>
          <cell r="G507" t="str">
            <v>Cerámicos</v>
          </cell>
          <cell r="H507" t="str">
            <v>EDLN</v>
          </cell>
        </row>
        <row r="508">
          <cell r="B508">
            <v>200611</v>
          </cell>
          <cell r="G508" t="str">
            <v>Textiles</v>
          </cell>
          <cell r="H508" t="str">
            <v>EDLN</v>
          </cell>
        </row>
        <row r="509">
          <cell r="B509">
            <v>200611</v>
          </cell>
          <cell r="G509" t="str">
            <v>Textiles</v>
          </cell>
          <cell r="H509" t="str">
            <v>EDLN</v>
          </cell>
        </row>
        <row r="510">
          <cell r="B510">
            <v>200611</v>
          </cell>
          <cell r="G510" t="str">
            <v>Minería</v>
          </cell>
          <cell r="H510" t="str">
            <v>EDLN</v>
          </cell>
        </row>
        <row r="511">
          <cell r="B511">
            <v>200611</v>
          </cell>
          <cell r="G511" t="str">
            <v>Cerámicos</v>
          </cell>
          <cell r="H511" t="str">
            <v>EDLN</v>
          </cell>
        </row>
        <row r="512">
          <cell r="B512">
            <v>200611</v>
          </cell>
          <cell r="G512" t="str">
            <v>Alimentos</v>
          </cell>
          <cell r="H512" t="str">
            <v>EDLN</v>
          </cell>
        </row>
        <row r="513">
          <cell r="B513">
            <v>200611</v>
          </cell>
          <cell r="G513" t="str">
            <v>Vidrios, Cauchos y Plásticos</v>
          </cell>
          <cell r="H513" t="str">
            <v>EDLN</v>
          </cell>
        </row>
        <row r="514">
          <cell r="B514">
            <v>200611</v>
          </cell>
          <cell r="G514" t="str">
            <v>Minería</v>
          </cell>
          <cell r="H514" t="str">
            <v>EDLN</v>
          </cell>
        </row>
        <row r="515">
          <cell r="B515">
            <v>200611</v>
          </cell>
          <cell r="G515" t="str">
            <v>Saneamiento</v>
          </cell>
          <cell r="H515" t="str">
            <v>EDLN</v>
          </cell>
        </row>
        <row r="516">
          <cell r="B516">
            <v>200611</v>
          </cell>
          <cell r="G516" t="str">
            <v>Industria Metalúrgica</v>
          </cell>
          <cell r="H516" t="str">
            <v>EDLN</v>
          </cell>
        </row>
        <row r="517">
          <cell r="B517">
            <v>200611</v>
          </cell>
          <cell r="G517" t="str">
            <v>Transporte</v>
          </cell>
          <cell r="H517" t="str">
            <v>EDLN</v>
          </cell>
        </row>
        <row r="518">
          <cell r="B518">
            <v>200611</v>
          </cell>
          <cell r="G518" t="str">
            <v>Pesquería</v>
          </cell>
          <cell r="H518" t="str">
            <v>EDLN</v>
          </cell>
        </row>
        <row r="519">
          <cell r="B519">
            <v>200611</v>
          </cell>
          <cell r="G519" t="str">
            <v>Cementos</v>
          </cell>
          <cell r="H519" t="str">
            <v>EDLN</v>
          </cell>
        </row>
        <row r="520">
          <cell r="B520">
            <v>200611</v>
          </cell>
          <cell r="G520" t="str">
            <v>Textiles</v>
          </cell>
          <cell r="H520" t="str">
            <v>EDLN</v>
          </cell>
        </row>
        <row r="521">
          <cell r="B521">
            <v>200611</v>
          </cell>
          <cell r="G521" t="str">
            <v>Alimentos</v>
          </cell>
          <cell r="H521" t="str">
            <v>EDLN</v>
          </cell>
        </row>
        <row r="522">
          <cell r="B522">
            <v>200611</v>
          </cell>
          <cell r="G522" t="str">
            <v>Textiles</v>
          </cell>
          <cell r="H522" t="str">
            <v>EDLN</v>
          </cell>
        </row>
        <row r="523">
          <cell r="B523">
            <v>200611</v>
          </cell>
          <cell r="G523" t="str">
            <v>Textiles</v>
          </cell>
          <cell r="H523" t="str">
            <v>EDLN</v>
          </cell>
        </row>
        <row r="524">
          <cell r="B524">
            <v>200611</v>
          </cell>
          <cell r="G524" t="str">
            <v>Textiles</v>
          </cell>
          <cell r="H524" t="str">
            <v>EDLN</v>
          </cell>
        </row>
        <row r="525">
          <cell r="B525">
            <v>200611</v>
          </cell>
          <cell r="G525" t="str">
            <v>Fundición</v>
          </cell>
          <cell r="H525" t="str">
            <v>EDLN</v>
          </cell>
        </row>
        <row r="526">
          <cell r="B526">
            <v>200611</v>
          </cell>
          <cell r="G526" t="str">
            <v>Fundición</v>
          </cell>
          <cell r="H526" t="str">
            <v>EDLN</v>
          </cell>
        </row>
        <row r="527">
          <cell r="B527">
            <v>200611</v>
          </cell>
          <cell r="G527" t="str">
            <v>Papel</v>
          </cell>
          <cell r="H527" t="str">
            <v>EDLN</v>
          </cell>
        </row>
        <row r="528">
          <cell r="B528">
            <v>200611</v>
          </cell>
          <cell r="G528" t="str">
            <v>Papel</v>
          </cell>
          <cell r="H528" t="str">
            <v>EDLN</v>
          </cell>
        </row>
        <row r="529">
          <cell r="B529">
            <v>200611</v>
          </cell>
          <cell r="G529" t="str">
            <v>Textiles</v>
          </cell>
          <cell r="H529" t="str">
            <v>EDLN</v>
          </cell>
        </row>
        <row r="530">
          <cell r="B530">
            <v>200611</v>
          </cell>
          <cell r="G530" t="str">
            <v>Vidrios, Cauchos y Plásticos</v>
          </cell>
          <cell r="H530" t="str">
            <v>EDLN</v>
          </cell>
        </row>
        <row r="531">
          <cell r="B531">
            <v>200611</v>
          </cell>
          <cell r="G531" t="str">
            <v>Cables</v>
          </cell>
          <cell r="H531" t="str">
            <v>EDLN</v>
          </cell>
        </row>
        <row r="532">
          <cell r="B532">
            <v>200611</v>
          </cell>
          <cell r="G532" t="str">
            <v>Industria Metalúrgica</v>
          </cell>
          <cell r="H532" t="str">
            <v>EDLN</v>
          </cell>
        </row>
        <row r="533">
          <cell r="B533">
            <v>200611</v>
          </cell>
          <cell r="G533" t="str">
            <v>Papel</v>
          </cell>
          <cell r="H533" t="str">
            <v>EDLN</v>
          </cell>
        </row>
        <row r="534">
          <cell r="B534">
            <v>200611</v>
          </cell>
          <cell r="G534" t="str">
            <v>Textiles</v>
          </cell>
          <cell r="H534" t="str">
            <v>EDLN</v>
          </cell>
        </row>
        <row r="535">
          <cell r="B535">
            <v>200611</v>
          </cell>
          <cell r="G535" t="str">
            <v>Otros</v>
          </cell>
          <cell r="H535" t="str">
            <v>EDLN</v>
          </cell>
        </row>
        <row r="536">
          <cell r="B536">
            <v>200611</v>
          </cell>
          <cell r="G536" t="str">
            <v>Otros</v>
          </cell>
          <cell r="H536" t="str">
            <v>EDLN</v>
          </cell>
        </row>
        <row r="537">
          <cell r="B537">
            <v>200611</v>
          </cell>
          <cell r="G537" t="str">
            <v>Textiles</v>
          </cell>
          <cell r="H537" t="str">
            <v>EDLN</v>
          </cell>
        </row>
        <row r="538">
          <cell r="B538">
            <v>200611</v>
          </cell>
          <cell r="G538" t="str">
            <v>Industria Metalúrgica</v>
          </cell>
          <cell r="H538" t="str">
            <v>EDLN</v>
          </cell>
        </row>
        <row r="539">
          <cell r="B539">
            <v>200611</v>
          </cell>
          <cell r="G539" t="str">
            <v>Industria Metalúrgica</v>
          </cell>
          <cell r="H539" t="str">
            <v>EDLN</v>
          </cell>
        </row>
        <row r="540">
          <cell r="B540">
            <v>200611</v>
          </cell>
          <cell r="G540" t="str">
            <v>Alimentos</v>
          </cell>
          <cell r="H540" t="str">
            <v>EDLN</v>
          </cell>
        </row>
        <row r="541">
          <cell r="B541">
            <v>200611</v>
          </cell>
          <cell r="G541" t="str">
            <v>Alimentos</v>
          </cell>
          <cell r="H541" t="str">
            <v>EDLN</v>
          </cell>
        </row>
        <row r="542">
          <cell r="B542">
            <v>200611</v>
          </cell>
          <cell r="G542" t="str">
            <v>Alimentos</v>
          </cell>
          <cell r="H542" t="str">
            <v>EDLN</v>
          </cell>
        </row>
        <row r="543">
          <cell r="B543">
            <v>200611</v>
          </cell>
          <cell r="G543" t="str">
            <v>Alimentos</v>
          </cell>
          <cell r="H543" t="str">
            <v>EDLN</v>
          </cell>
        </row>
        <row r="544">
          <cell r="B544">
            <v>200611</v>
          </cell>
          <cell r="G544" t="str">
            <v>Textiles</v>
          </cell>
          <cell r="H544" t="str">
            <v>EDLN</v>
          </cell>
        </row>
        <row r="545">
          <cell r="B545">
            <v>200611</v>
          </cell>
          <cell r="G545" t="str">
            <v>Pesquería</v>
          </cell>
          <cell r="H545" t="str">
            <v>EDLN</v>
          </cell>
        </row>
        <row r="546">
          <cell r="B546">
            <v>200611</v>
          </cell>
          <cell r="G546" t="str">
            <v>Pesquería</v>
          </cell>
          <cell r="H546" t="str">
            <v>EDLN</v>
          </cell>
        </row>
        <row r="547">
          <cell r="B547">
            <v>200611</v>
          </cell>
          <cell r="G547" t="str">
            <v>Textiles</v>
          </cell>
          <cell r="H547" t="str">
            <v>EDLN</v>
          </cell>
        </row>
        <row r="548">
          <cell r="B548">
            <v>200611</v>
          </cell>
          <cell r="G548" t="str">
            <v>Industria Metalúrgica</v>
          </cell>
          <cell r="H548" t="str">
            <v>EDLN</v>
          </cell>
        </row>
        <row r="549">
          <cell r="B549">
            <v>200611</v>
          </cell>
          <cell r="G549" t="str">
            <v>Químicos</v>
          </cell>
          <cell r="H549" t="str">
            <v>EDLN</v>
          </cell>
        </row>
        <row r="550">
          <cell r="B550">
            <v>200611</v>
          </cell>
          <cell r="G550" t="str">
            <v>Hidrocarburos</v>
          </cell>
          <cell r="H550" t="str">
            <v>EDLN</v>
          </cell>
        </row>
        <row r="551">
          <cell r="B551">
            <v>200611</v>
          </cell>
          <cell r="G551" t="str">
            <v>Comercio</v>
          </cell>
          <cell r="H551" t="str">
            <v>EDLN</v>
          </cell>
        </row>
        <row r="552">
          <cell r="B552">
            <v>200611</v>
          </cell>
          <cell r="G552" t="str">
            <v>Textiles</v>
          </cell>
          <cell r="H552" t="str">
            <v>EDLN</v>
          </cell>
        </row>
        <row r="553">
          <cell r="B553">
            <v>200611</v>
          </cell>
          <cell r="G553" t="str">
            <v>Textiles</v>
          </cell>
          <cell r="H553" t="str">
            <v>EDLN</v>
          </cell>
        </row>
        <row r="554">
          <cell r="B554">
            <v>200611</v>
          </cell>
          <cell r="G554" t="str">
            <v>Otros</v>
          </cell>
          <cell r="H554" t="str">
            <v>EDLN</v>
          </cell>
        </row>
        <row r="555">
          <cell r="B555">
            <v>200611</v>
          </cell>
          <cell r="G555" t="str">
            <v>Textiles</v>
          </cell>
          <cell r="H555" t="str">
            <v>EDLN</v>
          </cell>
        </row>
        <row r="556">
          <cell r="B556">
            <v>200611</v>
          </cell>
          <cell r="G556" t="str">
            <v>Industria Metalúrgica</v>
          </cell>
          <cell r="H556" t="str">
            <v>EDLN</v>
          </cell>
        </row>
        <row r="557">
          <cell r="B557">
            <v>200611</v>
          </cell>
          <cell r="G557" t="str">
            <v>Pesquería</v>
          </cell>
          <cell r="H557" t="str">
            <v>EDLN</v>
          </cell>
        </row>
        <row r="558">
          <cell r="B558">
            <v>200611</v>
          </cell>
          <cell r="G558" t="str">
            <v>Químicos</v>
          </cell>
          <cell r="H558" t="str">
            <v>EDLN</v>
          </cell>
        </row>
        <row r="559">
          <cell r="B559">
            <v>200611</v>
          </cell>
          <cell r="G559" t="str">
            <v>Textiles</v>
          </cell>
          <cell r="H559" t="str">
            <v>EDLN</v>
          </cell>
        </row>
        <row r="560">
          <cell r="B560">
            <v>200611</v>
          </cell>
          <cell r="G560" t="str">
            <v>Vidrios, Cauchos y Plásticos</v>
          </cell>
          <cell r="H560" t="str">
            <v>EDLN</v>
          </cell>
        </row>
        <row r="561">
          <cell r="B561">
            <v>200611</v>
          </cell>
          <cell r="G561" t="str">
            <v>Pesquería</v>
          </cell>
          <cell r="H561" t="str">
            <v>EDLN</v>
          </cell>
        </row>
        <row r="562">
          <cell r="B562">
            <v>200611</v>
          </cell>
          <cell r="G562" t="str">
            <v>Bebidas</v>
          </cell>
          <cell r="H562" t="str">
            <v>EDLN</v>
          </cell>
        </row>
        <row r="563">
          <cell r="B563">
            <v>200611</v>
          </cell>
          <cell r="G563" t="str">
            <v>Bebidas</v>
          </cell>
          <cell r="H563" t="str">
            <v>EDLN</v>
          </cell>
        </row>
        <row r="564">
          <cell r="B564">
            <v>200611</v>
          </cell>
          <cell r="G564" t="str">
            <v>Pesquería</v>
          </cell>
          <cell r="H564" t="str">
            <v>EDLN</v>
          </cell>
        </row>
        <row r="565">
          <cell r="B565">
            <v>200611</v>
          </cell>
          <cell r="G565" t="str">
            <v>Cerámicos</v>
          </cell>
          <cell r="H565" t="str">
            <v>EDLN</v>
          </cell>
        </row>
        <row r="566">
          <cell r="B566">
            <v>200611</v>
          </cell>
          <cell r="G566" t="str">
            <v>Alimentos</v>
          </cell>
          <cell r="H566" t="str">
            <v>EDLN</v>
          </cell>
        </row>
        <row r="567">
          <cell r="B567">
            <v>200611</v>
          </cell>
          <cell r="G567" t="str">
            <v>Químicos</v>
          </cell>
          <cell r="H567" t="str">
            <v>EDLN</v>
          </cell>
        </row>
        <row r="568">
          <cell r="B568">
            <v>200611</v>
          </cell>
          <cell r="G568" t="str">
            <v>Textiles</v>
          </cell>
          <cell r="H568" t="str">
            <v>EDLN</v>
          </cell>
        </row>
        <row r="569">
          <cell r="B569">
            <v>200611</v>
          </cell>
          <cell r="G569" t="str">
            <v>Textiles</v>
          </cell>
          <cell r="H569" t="str">
            <v>EDLN</v>
          </cell>
        </row>
        <row r="570">
          <cell r="B570">
            <v>200611</v>
          </cell>
          <cell r="G570" t="str">
            <v>Saneamiento</v>
          </cell>
          <cell r="H570" t="str">
            <v>EDLN</v>
          </cell>
        </row>
        <row r="571">
          <cell r="B571">
            <v>200611</v>
          </cell>
          <cell r="G571" t="str">
            <v>Alimentos</v>
          </cell>
          <cell r="H571" t="str">
            <v>EDLN</v>
          </cell>
        </row>
        <row r="572">
          <cell r="B572">
            <v>200611</v>
          </cell>
          <cell r="G572" t="str">
            <v>Papel</v>
          </cell>
          <cell r="H572" t="str">
            <v>EDLN</v>
          </cell>
        </row>
        <row r="573">
          <cell r="B573">
            <v>200611</v>
          </cell>
          <cell r="G573" t="str">
            <v>Pesquería</v>
          </cell>
          <cell r="H573" t="str">
            <v>EDLN</v>
          </cell>
        </row>
        <row r="574">
          <cell r="B574">
            <v>200611</v>
          </cell>
          <cell r="G574" t="str">
            <v>Transporte</v>
          </cell>
          <cell r="H574" t="str">
            <v>EDLN</v>
          </cell>
        </row>
        <row r="575">
          <cell r="B575">
            <v>200611</v>
          </cell>
          <cell r="G575" t="str">
            <v>Pesquería</v>
          </cell>
          <cell r="H575" t="str">
            <v>EDLN</v>
          </cell>
        </row>
        <row r="576">
          <cell r="B576">
            <v>200611</v>
          </cell>
          <cell r="G576" t="str">
            <v>Pesquería</v>
          </cell>
          <cell r="H576" t="str">
            <v>EDLN</v>
          </cell>
        </row>
        <row r="577">
          <cell r="B577">
            <v>200611</v>
          </cell>
          <cell r="G577" t="str">
            <v>Bebidas</v>
          </cell>
          <cell r="H577" t="str">
            <v>EDLN</v>
          </cell>
        </row>
        <row r="578">
          <cell r="B578">
            <v>200611</v>
          </cell>
          <cell r="G578" t="str">
            <v>Pesquería</v>
          </cell>
          <cell r="H578" t="str">
            <v>EDLN</v>
          </cell>
        </row>
        <row r="579">
          <cell r="B579">
            <v>200611</v>
          </cell>
          <cell r="G579" t="str">
            <v>Pesquería</v>
          </cell>
          <cell r="H579" t="str">
            <v>EDLN</v>
          </cell>
        </row>
        <row r="580">
          <cell r="B580">
            <v>200611</v>
          </cell>
          <cell r="G580" t="str">
            <v>Hidrocarburos</v>
          </cell>
          <cell r="H580" t="str">
            <v>EEPS</v>
          </cell>
        </row>
        <row r="581">
          <cell r="B581">
            <v>200611</v>
          </cell>
          <cell r="G581" t="str">
            <v>Hidrocarburos</v>
          </cell>
          <cell r="H581" t="str">
            <v>EEPS</v>
          </cell>
        </row>
        <row r="582">
          <cell r="B582">
            <v>200611</v>
          </cell>
          <cell r="G582" t="str">
            <v>Cementos</v>
          </cell>
          <cell r="H582" t="str">
            <v>EGAS</v>
          </cell>
        </row>
        <row r="583">
          <cell r="B583">
            <v>200611</v>
          </cell>
          <cell r="G583" t="str">
            <v>Fundición</v>
          </cell>
          <cell r="H583" t="str">
            <v>EGEM</v>
          </cell>
        </row>
        <row r="584">
          <cell r="B584">
            <v>200611</v>
          </cell>
          <cell r="G584" t="str">
            <v>Químicos</v>
          </cell>
          <cell r="H584" t="str">
            <v>EGEM</v>
          </cell>
        </row>
        <row r="585">
          <cell r="B585">
            <v>200611</v>
          </cell>
          <cell r="G585" t="str">
            <v>Minería</v>
          </cell>
          <cell r="H585" t="str">
            <v>EGEM</v>
          </cell>
        </row>
        <row r="586">
          <cell r="B586">
            <v>200611</v>
          </cell>
          <cell r="G586" t="str">
            <v>Minería</v>
          </cell>
          <cell r="H586" t="str">
            <v>EGEM</v>
          </cell>
        </row>
        <row r="587">
          <cell r="B587">
            <v>200611</v>
          </cell>
          <cell r="G587" t="str">
            <v>Minería</v>
          </cell>
          <cell r="H587" t="str">
            <v>EGEN</v>
          </cell>
        </row>
        <row r="588">
          <cell r="B588">
            <v>200611</v>
          </cell>
          <cell r="G588" t="str">
            <v>Minería</v>
          </cell>
          <cell r="H588" t="str">
            <v>EGEN</v>
          </cell>
        </row>
        <row r="589">
          <cell r="B589">
            <v>200611</v>
          </cell>
          <cell r="G589" t="str">
            <v>Cementos</v>
          </cell>
          <cell r="H589" t="str">
            <v>EGEN</v>
          </cell>
        </row>
        <row r="590">
          <cell r="B590">
            <v>200611</v>
          </cell>
          <cell r="G590" t="str">
            <v>Textiles</v>
          </cell>
          <cell r="H590" t="str">
            <v>EGEN</v>
          </cell>
        </row>
        <row r="591">
          <cell r="B591">
            <v>200611</v>
          </cell>
          <cell r="G591" t="str">
            <v>Textiles</v>
          </cell>
          <cell r="H591" t="str">
            <v>EGEN</v>
          </cell>
        </row>
        <row r="592">
          <cell r="B592">
            <v>200611</v>
          </cell>
          <cell r="G592" t="str">
            <v>Textiles</v>
          </cell>
          <cell r="H592" t="str">
            <v>EGEN</v>
          </cell>
        </row>
        <row r="593">
          <cell r="B593">
            <v>200611</v>
          </cell>
          <cell r="G593" t="str">
            <v>Papel</v>
          </cell>
          <cell r="H593" t="str">
            <v>EGEN</v>
          </cell>
        </row>
        <row r="594">
          <cell r="B594">
            <v>200611</v>
          </cell>
          <cell r="G594" t="str">
            <v>Papel</v>
          </cell>
          <cell r="H594" t="str">
            <v>EGEN</v>
          </cell>
        </row>
        <row r="595">
          <cell r="B595">
            <v>200611</v>
          </cell>
          <cell r="G595" t="str">
            <v>Minería</v>
          </cell>
          <cell r="H595" t="str">
            <v>EGEN</v>
          </cell>
        </row>
        <row r="596">
          <cell r="B596">
            <v>200611</v>
          </cell>
          <cell r="G596" t="str">
            <v>Minería</v>
          </cell>
          <cell r="H596" t="str">
            <v>EGEN</v>
          </cell>
        </row>
        <row r="597">
          <cell r="B597">
            <v>200611</v>
          </cell>
          <cell r="G597" t="str">
            <v>Minería</v>
          </cell>
          <cell r="H597" t="str">
            <v>EGEN</v>
          </cell>
        </row>
        <row r="598">
          <cell r="B598">
            <v>200611</v>
          </cell>
          <cell r="G598" t="str">
            <v>Textiles</v>
          </cell>
          <cell r="H598" t="str">
            <v>EGEN</v>
          </cell>
        </row>
        <row r="599">
          <cell r="B599">
            <v>200611</v>
          </cell>
          <cell r="G599" t="str">
            <v>Minería</v>
          </cell>
          <cell r="H599" t="str">
            <v>ELAN</v>
          </cell>
        </row>
        <row r="600">
          <cell r="B600">
            <v>200611</v>
          </cell>
          <cell r="G600" t="str">
            <v>Minería</v>
          </cell>
          <cell r="H600" t="str">
            <v>ELAN</v>
          </cell>
        </row>
        <row r="601">
          <cell r="B601">
            <v>200611</v>
          </cell>
          <cell r="G601" t="str">
            <v>Fundición</v>
          </cell>
          <cell r="H601" t="str">
            <v>ELAN</v>
          </cell>
        </row>
        <row r="602">
          <cell r="B602">
            <v>200611</v>
          </cell>
          <cell r="G602" t="str">
            <v>Minería</v>
          </cell>
          <cell r="H602" t="str">
            <v>ELAN</v>
          </cell>
        </row>
        <row r="603">
          <cell r="B603">
            <v>200611</v>
          </cell>
          <cell r="G603" t="str">
            <v>Minería</v>
          </cell>
          <cell r="H603" t="str">
            <v>ELAN</v>
          </cell>
        </row>
        <row r="604">
          <cell r="B604">
            <v>200611</v>
          </cell>
          <cell r="G604" t="str">
            <v>Minería</v>
          </cell>
          <cell r="H604" t="str">
            <v>ELAN</v>
          </cell>
        </row>
        <row r="605">
          <cell r="B605">
            <v>200611</v>
          </cell>
          <cell r="G605" t="str">
            <v>Fundición</v>
          </cell>
          <cell r="H605" t="str">
            <v>ELAN</v>
          </cell>
        </row>
        <row r="606">
          <cell r="B606">
            <v>200611</v>
          </cell>
          <cell r="G606" t="str">
            <v>Minería</v>
          </cell>
          <cell r="H606" t="str">
            <v>ELAN</v>
          </cell>
        </row>
        <row r="607">
          <cell r="B607">
            <v>200611</v>
          </cell>
          <cell r="G607" t="str">
            <v>Cementos</v>
          </cell>
          <cell r="H607" t="str">
            <v>ELC</v>
          </cell>
        </row>
        <row r="608">
          <cell r="B608">
            <v>200611</v>
          </cell>
          <cell r="G608" t="str">
            <v>Agroindustria</v>
          </cell>
          <cell r="H608" t="str">
            <v>ELN</v>
          </cell>
        </row>
        <row r="609">
          <cell r="B609">
            <v>200611</v>
          </cell>
          <cell r="G609" t="str">
            <v>Agroindustria</v>
          </cell>
          <cell r="H609" t="str">
            <v>ELN</v>
          </cell>
        </row>
        <row r="610">
          <cell r="B610">
            <v>200611</v>
          </cell>
          <cell r="G610" t="str">
            <v>Agroindustria</v>
          </cell>
          <cell r="H610" t="str">
            <v>ELN</v>
          </cell>
        </row>
        <row r="611">
          <cell r="B611">
            <v>200611</v>
          </cell>
          <cell r="G611" t="str">
            <v>Otros</v>
          </cell>
          <cell r="H611" t="str">
            <v>ELN</v>
          </cell>
        </row>
        <row r="612">
          <cell r="B612">
            <v>200611</v>
          </cell>
          <cell r="G612" t="str">
            <v>Agroindustria</v>
          </cell>
          <cell r="H612" t="str">
            <v>ELN</v>
          </cell>
        </row>
        <row r="613">
          <cell r="B613">
            <v>200611</v>
          </cell>
          <cell r="G613" t="str">
            <v>Agroindustria</v>
          </cell>
          <cell r="H613" t="str">
            <v>ELN</v>
          </cell>
        </row>
        <row r="614">
          <cell r="B614">
            <v>200611</v>
          </cell>
          <cell r="G614" t="str">
            <v>Agroindustria</v>
          </cell>
          <cell r="H614" t="str">
            <v>ELN</v>
          </cell>
        </row>
        <row r="615">
          <cell r="B615">
            <v>200611</v>
          </cell>
          <cell r="G615" t="str">
            <v>Bebidas</v>
          </cell>
          <cell r="H615" t="str">
            <v>ELN</v>
          </cell>
        </row>
        <row r="616">
          <cell r="B616">
            <v>200611</v>
          </cell>
          <cell r="G616" t="str">
            <v>Bebidas</v>
          </cell>
          <cell r="H616" t="str">
            <v>ELN</v>
          </cell>
        </row>
        <row r="617">
          <cell r="B617">
            <v>200611</v>
          </cell>
          <cell r="G617" t="str">
            <v>Agroindustria</v>
          </cell>
          <cell r="H617" t="str">
            <v>ELN</v>
          </cell>
        </row>
        <row r="618">
          <cell r="B618">
            <v>200611</v>
          </cell>
          <cell r="G618" t="str">
            <v>Agroindustria</v>
          </cell>
          <cell r="H618" t="str">
            <v>ELN</v>
          </cell>
        </row>
        <row r="619">
          <cell r="B619">
            <v>200611</v>
          </cell>
          <cell r="G619" t="str">
            <v>Agroindustria</v>
          </cell>
          <cell r="H619" t="str">
            <v>ELN</v>
          </cell>
        </row>
        <row r="620">
          <cell r="B620">
            <v>200611</v>
          </cell>
          <cell r="G620" t="str">
            <v>Agroindustria</v>
          </cell>
          <cell r="H620" t="str">
            <v>ELN</v>
          </cell>
        </row>
        <row r="621">
          <cell r="B621">
            <v>200611</v>
          </cell>
          <cell r="G621" t="str">
            <v>Minería</v>
          </cell>
          <cell r="H621" t="str">
            <v>ELNM</v>
          </cell>
        </row>
        <row r="622">
          <cell r="B622">
            <v>200611</v>
          </cell>
          <cell r="G622" t="str">
            <v>Pesquería</v>
          </cell>
          <cell r="H622" t="str">
            <v>ELNO</v>
          </cell>
        </row>
        <row r="623">
          <cell r="B623">
            <v>200611</v>
          </cell>
          <cell r="G623" t="str">
            <v>Transporte</v>
          </cell>
          <cell r="H623" t="str">
            <v>ELP</v>
          </cell>
        </row>
        <row r="624">
          <cell r="B624">
            <v>200611</v>
          </cell>
          <cell r="G624" t="str">
            <v>Industria Metalúrgica</v>
          </cell>
          <cell r="H624" t="str">
            <v>ELP</v>
          </cell>
        </row>
        <row r="625">
          <cell r="B625">
            <v>200611</v>
          </cell>
          <cell r="G625" t="str">
            <v>Minería</v>
          </cell>
          <cell r="H625" t="str">
            <v>ELP</v>
          </cell>
        </row>
        <row r="626">
          <cell r="B626">
            <v>200611</v>
          </cell>
          <cell r="G626" t="str">
            <v>Minería</v>
          </cell>
          <cell r="H626" t="str">
            <v>ELP</v>
          </cell>
        </row>
        <row r="627">
          <cell r="B627">
            <v>200611</v>
          </cell>
          <cell r="G627" t="str">
            <v>Industria Metalúrgica</v>
          </cell>
          <cell r="H627" t="str">
            <v>ELP</v>
          </cell>
        </row>
        <row r="628">
          <cell r="B628">
            <v>200611</v>
          </cell>
          <cell r="G628" t="str">
            <v>Químicos</v>
          </cell>
          <cell r="H628" t="str">
            <v>ELP</v>
          </cell>
        </row>
        <row r="629">
          <cell r="B629">
            <v>200611</v>
          </cell>
          <cell r="G629" t="str">
            <v>Minería</v>
          </cell>
          <cell r="H629" t="str">
            <v>ELP</v>
          </cell>
        </row>
        <row r="630">
          <cell r="B630">
            <v>200611</v>
          </cell>
          <cell r="G630" t="str">
            <v>Minería</v>
          </cell>
          <cell r="H630" t="str">
            <v>ELP</v>
          </cell>
        </row>
        <row r="631">
          <cell r="B631">
            <v>200611</v>
          </cell>
          <cell r="G631" t="str">
            <v>Minería</v>
          </cell>
          <cell r="H631" t="str">
            <v>ELP</v>
          </cell>
        </row>
        <row r="632">
          <cell r="B632">
            <v>200611</v>
          </cell>
          <cell r="G632" t="str">
            <v>Cementos</v>
          </cell>
          <cell r="H632" t="str">
            <v>ELPU</v>
          </cell>
        </row>
        <row r="633">
          <cell r="B633">
            <v>200611</v>
          </cell>
          <cell r="G633" t="str">
            <v>Saneamiento</v>
          </cell>
          <cell r="H633" t="str">
            <v>ELSE</v>
          </cell>
        </row>
        <row r="634">
          <cell r="B634">
            <v>200611</v>
          </cell>
          <cell r="G634" t="str">
            <v>Bebidas</v>
          </cell>
          <cell r="H634" t="str">
            <v>ELSE</v>
          </cell>
        </row>
        <row r="635">
          <cell r="B635">
            <v>200611</v>
          </cell>
          <cell r="G635" t="str">
            <v>Minería</v>
          </cell>
          <cell r="H635" t="str">
            <v>ELSE</v>
          </cell>
        </row>
        <row r="636">
          <cell r="B636">
            <v>200611</v>
          </cell>
          <cell r="G636" t="str">
            <v>Minería</v>
          </cell>
          <cell r="H636" t="str">
            <v>ELSE</v>
          </cell>
        </row>
        <row r="637">
          <cell r="B637">
            <v>200611</v>
          </cell>
          <cell r="G637" t="str">
            <v>Pesquería</v>
          </cell>
          <cell r="H637" t="str">
            <v>ELSM</v>
          </cell>
        </row>
        <row r="638">
          <cell r="B638">
            <v>200611</v>
          </cell>
          <cell r="G638" t="str">
            <v>Minería</v>
          </cell>
          <cell r="H638" t="str">
            <v>ELSM</v>
          </cell>
        </row>
        <row r="639">
          <cell r="B639">
            <v>200611</v>
          </cell>
          <cell r="G639" t="str">
            <v>Pesquería</v>
          </cell>
          <cell r="H639" t="str">
            <v>ELSM</v>
          </cell>
        </row>
        <row r="640">
          <cell r="B640">
            <v>200611</v>
          </cell>
          <cell r="G640" t="str">
            <v>Agroindustria</v>
          </cell>
          <cell r="H640" t="str">
            <v>ELSM</v>
          </cell>
        </row>
        <row r="641">
          <cell r="B641">
            <v>200611</v>
          </cell>
          <cell r="G641" t="str">
            <v>Pesquería</v>
          </cell>
          <cell r="H641" t="str">
            <v>ELSM</v>
          </cell>
        </row>
        <row r="642">
          <cell r="B642">
            <v>200611</v>
          </cell>
          <cell r="G642" t="str">
            <v>Pesquería</v>
          </cell>
          <cell r="H642" t="str">
            <v>ELSM</v>
          </cell>
        </row>
        <row r="643">
          <cell r="B643">
            <v>200611</v>
          </cell>
          <cell r="G643" t="str">
            <v>Papel</v>
          </cell>
          <cell r="H643" t="str">
            <v>ELSM</v>
          </cell>
        </row>
        <row r="644">
          <cell r="B644">
            <v>200611</v>
          </cell>
          <cell r="G644" t="str">
            <v>Pesquería</v>
          </cell>
          <cell r="H644" t="str">
            <v>ELSM</v>
          </cell>
        </row>
        <row r="645">
          <cell r="B645">
            <v>200611</v>
          </cell>
          <cell r="G645" t="str">
            <v>Vidrios, Cauchos y Plásticos</v>
          </cell>
          <cell r="H645" t="str">
            <v>ELSM</v>
          </cell>
        </row>
        <row r="646">
          <cell r="B646">
            <v>200611</v>
          </cell>
          <cell r="G646" t="str">
            <v>Textiles</v>
          </cell>
          <cell r="H646" t="str">
            <v>ELSM</v>
          </cell>
        </row>
        <row r="647">
          <cell r="B647">
            <v>200611</v>
          </cell>
          <cell r="G647" t="str">
            <v>Pesquería</v>
          </cell>
          <cell r="H647" t="str">
            <v>ELSM</v>
          </cell>
        </row>
        <row r="648">
          <cell r="B648">
            <v>200611</v>
          </cell>
          <cell r="G648" t="str">
            <v>Minería</v>
          </cell>
          <cell r="H648" t="str">
            <v>ELSM</v>
          </cell>
        </row>
        <row r="649">
          <cell r="B649">
            <v>200611</v>
          </cell>
          <cell r="G649" t="str">
            <v>Bebidas</v>
          </cell>
          <cell r="H649" t="str">
            <v>ELUC</v>
          </cell>
        </row>
        <row r="650">
          <cell r="B650">
            <v>200611</v>
          </cell>
          <cell r="G650" t="str">
            <v>Bancos y Financieras</v>
          </cell>
          <cell r="H650" t="str">
            <v>ENER</v>
          </cell>
        </row>
        <row r="651">
          <cell r="B651">
            <v>200611</v>
          </cell>
          <cell r="G651" t="str">
            <v>Vidrios, Cauchos y Plásticos</v>
          </cell>
          <cell r="H651" t="str">
            <v>ENER</v>
          </cell>
        </row>
        <row r="652">
          <cell r="B652">
            <v>200611</v>
          </cell>
          <cell r="G652" t="str">
            <v>Otros</v>
          </cell>
          <cell r="H652" t="str">
            <v>ENER</v>
          </cell>
        </row>
        <row r="653">
          <cell r="B653">
            <v>200611</v>
          </cell>
          <cell r="G653" t="str">
            <v>Químicos</v>
          </cell>
          <cell r="H653" t="str">
            <v>ENER</v>
          </cell>
        </row>
        <row r="654">
          <cell r="B654">
            <v>200611</v>
          </cell>
          <cell r="G654" t="str">
            <v>Minería</v>
          </cell>
          <cell r="H654" t="str">
            <v>ENER</v>
          </cell>
        </row>
        <row r="655">
          <cell r="B655">
            <v>200611</v>
          </cell>
          <cell r="G655" t="str">
            <v>Otros</v>
          </cell>
          <cell r="H655" t="str">
            <v>ENER</v>
          </cell>
        </row>
        <row r="656">
          <cell r="B656">
            <v>200611</v>
          </cell>
          <cell r="G656" t="str">
            <v>Minería</v>
          </cell>
          <cell r="H656" t="str">
            <v>ENER</v>
          </cell>
        </row>
        <row r="657">
          <cell r="B657">
            <v>200611</v>
          </cell>
          <cell r="G657" t="str">
            <v>Minería</v>
          </cell>
          <cell r="H657" t="str">
            <v>ENER</v>
          </cell>
        </row>
        <row r="658">
          <cell r="B658">
            <v>200611</v>
          </cell>
          <cell r="G658" t="str">
            <v>Minería</v>
          </cell>
          <cell r="H658" t="str">
            <v>ENER</v>
          </cell>
        </row>
        <row r="659">
          <cell r="B659">
            <v>200611</v>
          </cell>
          <cell r="G659" t="str">
            <v>Químicos</v>
          </cell>
          <cell r="H659" t="str">
            <v>ENER</v>
          </cell>
        </row>
        <row r="660">
          <cell r="B660">
            <v>200611</v>
          </cell>
          <cell r="G660" t="str">
            <v>Bancos y Financieras</v>
          </cell>
          <cell r="H660" t="str">
            <v>LDS</v>
          </cell>
        </row>
        <row r="661">
          <cell r="B661">
            <v>200611</v>
          </cell>
          <cell r="G661" t="str">
            <v>Bancos y Financieras</v>
          </cell>
          <cell r="H661" t="str">
            <v>LDS</v>
          </cell>
        </row>
        <row r="662">
          <cell r="B662">
            <v>200611</v>
          </cell>
          <cell r="G662" t="str">
            <v>Cerámicos</v>
          </cell>
          <cell r="H662" t="str">
            <v>LDS</v>
          </cell>
        </row>
        <row r="663">
          <cell r="B663">
            <v>200611</v>
          </cell>
          <cell r="G663" t="str">
            <v>Otros</v>
          </cell>
          <cell r="H663" t="str">
            <v>LDS</v>
          </cell>
        </row>
        <row r="664">
          <cell r="B664">
            <v>200611</v>
          </cell>
          <cell r="G664" t="str">
            <v>Industria Metalúrgica</v>
          </cell>
          <cell r="H664" t="str">
            <v>LDS</v>
          </cell>
        </row>
        <row r="665">
          <cell r="B665">
            <v>200611</v>
          </cell>
          <cell r="G665" t="str">
            <v>Otros</v>
          </cell>
          <cell r="H665" t="str">
            <v>LDS</v>
          </cell>
        </row>
        <row r="666">
          <cell r="B666">
            <v>200611</v>
          </cell>
          <cell r="G666" t="str">
            <v>Textiles</v>
          </cell>
          <cell r="H666" t="str">
            <v>LDS</v>
          </cell>
        </row>
        <row r="667">
          <cell r="B667">
            <v>200611</v>
          </cell>
          <cell r="G667" t="str">
            <v>Industria Metalúrgica</v>
          </cell>
          <cell r="H667" t="str">
            <v>LDS</v>
          </cell>
        </row>
        <row r="668">
          <cell r="B668">
            <v>200611</v>
          </cell>
          <cell r="G668" t="str">
            <v>Alimentos</v>
          </cell>
          <cell r="H668" t="str">
            <v>LDS</v>
          </cell>
        </row>
        <row r="669">
          <cell r="B669">
            <v>200611</v>
          </cell>
          <cell r="G669" t="str">
            <v>Industria Metalúrgica</v>
          </cell>
          <cell r="H669" t="str">
            <v>LDS</v>
          </cell>
        </row>
        <row r="670">
          <cell r="B670">
            <v>200611</v>
          </cell>
          <cell r="G670" t="str">
            <v>Salud</v>
          </cell>
          <cell r="H670" t="str">
            <v>LDS</v>
          </cell>
        </row>
        <row r="671">
          <cell r="B671">
            <v>200611</v>
          </cell>
          <cell r="G671" t="str">
            <v>Papel</v>
          </cell>
          <cell r="H671" t="str">
            <v>LDS</v>
          </cell>
        </row>
        <row r="672">
          <cell r="B672">
            <v>200611</v>
          </cell>
          <cell r="G672" t="str">
            <v>Bebidas</v>
          </cell>
          <cell r="H672" t="str">
            <v>LDS</v>
          </cell>
        </row>
        <row r="673">
          <cell r="B673">
            <v>200611</v>
          </cell>
          <cell r="G673" t="str">
            <v>Papel</v>
          </cell>
          <cell r="H673" t="str">
            <v>LDS</v>
          </cell>
        </row>
        <row r="674">
          <cell r="B674">
            <v>200611</v>
          </cell>
          <cell r="G674" t="str">
            <v>Textiles</v>
          </cell>
          <cell r="H674" t="str">
            <v>LDS</v>
          </cell>
        </row>
        <row r="675">
          <cell r="B675">
            <v>200611</v>
          </cell>
          <cell r="G675" t="str">
            <v>Bebidas</v>
          </cell>
          <cell r="H675" t="str">
            <v>LDS</v>
          </cell>
        </row>
        <row r="676">
          <cell r="B676">
            <v>200611</v>
          </cell>
          <cell r="G676" t="str">
            <v>Saneamiento</v>
          </cell>
          <cell r="H676" t="str">
            <v>LDS</v>
          </cell>
        </row>
        <row r="677">
          <cell r="B677">
            <v>200611</v>
          </cell>
          <cell r="G677" t="str">
            <v>Comercio</v>
          </cell>
          <cell r="H677" t="str">
            <v>LDS</v>
          </cell>
        </row>
        <row r="678">
          <cell r="B678">
            <v>200611</v>
          </cell>
          <cell r="G678" t="str">
            <v>Vidrios, Cauchos y Plásticos</v>
          </cell>
          <cell r="H678" t="str">
            <v>LDS</v>
          </cell>
        </row>
        <row r="679">
          <cell r="B679">
            <v>200611</v>
          </cell>
          <cell r="G679" t="str">
            <v>Vidrios, Cauchos y Plásticos</v>
          </cell>
          <cell r="H679" t="str">
            <v>LDS</v>
          </cell>
        </row>
        <row r="680">
          <cell r="B680">
            <v>200611</v>
          </cell>
          <cell r="G680" t="str">
            <v>Saneamiento</v>
          </cell>
          <cell r="H680" t="str">
            <v>LDS</v>
          </cell>
        </row>
        <row r="681">
          <cell r="B681">
            <v>200611</v>
          </cell>
          <cell r="G681" t="str">
            <v>Saneamiento</v>
          </cell>
          <cell r="H681" t="str">
            <v>LDS</v>
          </cell>
        </row>
        <row r="682">
          <cell r="B682">
            <v>200611</v>
          </cell>
          <cell r="G682" t="str">
            <v>Alimentos</v>
          </cell>
          <cell r="H682" t="str">
            <v>LDS</v>
          </cell>
        </row>
        <row r="683">
          <cell r="B683">
            <v>200611</v>
          </cell>
          <cell r="G683" t="str">
            <v>Otros</v>
          </cell>
          <cell r="H683" t="str">
            <v>LDS</v>
          </cell>
        </row>
        <row r="684">
          <cell r="B684">
            <v>200611</v>
          </cell>
          <cell r="G684" t="str">
            <v>Bebidas</v>
          </cell>
          <cell r="H684" t="str">
            <v>LDS</v>
          </cell>
        </row>
        <row r="685">
          <cell r="B685">
            <v>200611</v>
          </cell>
          <cell r="G685" t="str">
            <v>Comercio</v>
          </cell>
          <cell r="H685" t="str">
            <v>LDS</v>
          </cell>
        </row>
        <row r="686">
          <cell r="B686">
            <v>200611</v>
          </cell>
          <cell r="G686" t="str">
            <v>Otros</v>
          </cell>
          <cell r="H686" t="str">
            <v>LDS</v>
          </cell>
        </row>
        <row r="687">
          <cell r="B687">
            <v>200611</v>
          </cell>
          <cell r="G687" t="str">
            <v>Otros</v>
          </cell>
          <cell r="H687" t="str">
            <v>LDS</v>
          </cell>
        </row>
        <row r="688">
          <cell r="B688">
            <v>200611</v>
          </cell>
          <cell r="G688" t="str">
            <v>Bebidas</v>
          </cell>
          <cell r="H688" t="str">
            <v>LDS</v>
          </cell>
        </row>
        <row r="689">
          <cell r="B689">
            <v>200611</v>
          </cell>
          <cell r="G689" t="str">
            <v>Industria Metalúrgica</v>
          </cell>
          <cell r="H689" t="str">
            <v>SEAL</v>
          </cell>
        </row>
        <row r="690">
          <cell r="B690">
            <v>200611</v>
          </cell>
          <cell r="G690" t="str">
            <v>Alimentos</v>
          </cell>
          <cell r="H690" t="str">
            <v>SEAL</v>
          </cell>
        </row>
        <row r="691">
          <cell r="B691">
            <v>200611</v>
          </cell>
          <cell r="G691" t="str">
            <v>Textiles</v>
          </cell>
          <cell r="H691" t="str">
            <v>SEAL</v>
          </cell>
        </row>
        <row r="692">
          <cell r="B692">
            <v>200611</v>
          </cell>
          <cell r="G692" t="str">
            <v>Bebidas</v>
          </cell>
          <cell r="H692" t="str">
            <v>SEAL</v>
          </cell>
        </row>
        <row r="693">
          <cell r="B693">
            <v>200611</v>
          </cell>
          <cell r="G693" t="str">
            <v>Transporte</v>
          </cell>
          <cell r="H693" t="str">
            <v>SEAL</v>
          </cell>
        </row>
        <row r="694">
          <cell r="B694">
            <v>200611</v>
          </cell>
          <cell r="G694" t="str">
            <v>Textiles</v>
          </cell>
          <cell r="H694" t="str">
            <v>SEAL</v>
          </cell>
        </row>
        <row r="695">
          <cell r="B695">
            <v>200611</v>
          </cell>
          <cell r="G695" t="str">
            <v>Minería</v>
          </cell>
          <cell r="H695" t="str">
            <v>SGAB</v>
          </cell>
        </row>
        <row r="696">
          <cell r="B696">
            <v>200611</v>
          </cell>
          <cell r="G696" t="str">
            <v>Textiles</v>
          </cell>
          <cell r="H696" t="str">
            <v>SGAB</v>
          </cell>
        </row>
        <row r="697">
          <cell r="B697">
            <v>200611</v>
          </cell>
          <cell r="G697" t="str">
            <v>Minería</v>
          </cell>
          <cell r="H697" t="str">
            <v>SGAB</v>
          </cell>
        </row>
        <row r="698">
          <cell r="B698">
            <v>200611</v>
          </cell>
          <cell r="G698" t="str">
            <v>Textiles</v>
          </cell>
          <cell r="H698" t="str">
            <v>SGAB</v>
          </cell>
        </row>
        <row r="699">
          <cell r="B699">
            <v>200611</v>
          </cell>
          <cell r="G699" t="str">
            <v>Alimentos</v>
          </cell>
          <cell r="H699" t="str">
            <v>SGAB</v>
          </cell>
        </row>
        <row r="700">
          <cell r="B700">
            <v>200611</v>
          </cell>
          <cell r="G700" t="str">
            <v>Minería</v>
          </cell>
          <cell r="H700" t="str">
            <v>SGAB</v>
          </cell>
        </row>
        <row r="701">
          <cell r="B701">
            <v>200611</v>
          </cell>
          <cell r="G701" t="str">
            <v>Alimentos</v>
          </cell>
          <cell r="H701" t="str">
            <v>SGAB</v>
          </cell>
        </row>
        <row r="702">
          <cell r="B702">
            <v>200611</v>
          </cell>
          <cell r="G702" t="str">
            <v>Alimentos</v>
          </cell>
          <cell r="H702" t="str">
            <v>SGAB</v>
          </cell>
        </row>
        <row r="703">
          <cell r="B703">
            <v>200611</v>
          </cell>
          <cell r="G703" t="str">
            <v>Minería</v>
          </cell>
          <cell r="H703" t="str">
            <v>SHOU</v>
          </cell>
        </row>
        <row r="704">
          <cell r="B704">
            <v>200611</v>
          </cell>
          <cell r="G704" t="str">
            <v>Minería</v>
          </cell>
          <cell r="H704" t="str">
            <v>SHOU</v>
          </cell>
        </row>
        <row r="705">
          <cell r="B705">
            <v>200611</v>
          </cell>
          <cell r="G705" t="str">
            <v>Minería</v>
          </cell>
          <cell r="H705" t="str">
            <v>SHOU</v>
          </cell>
        </row>
        <row r="706">
          <cell r="B706">
            <v>200611</v>
          </cell>
          <cell r="G706" t="str">
            <v>Minería</v>
          </cell>
          <cell r="H706" t="str">
            <v>SMC</v>
          </cell>
        </row>
        <row r="707">
          <cell r="B707">
            <v>200611</v>
          </cell>
          <cell r="G707" t="str">
            <v>Minería</v>
          </cell>
          <cell r="H707" t="str">
            <v>SMC</v>
          </cell>
        </row>
        <row r="708">
          <cell r="B708">
            <v>200611</v>
          </cell>
          <cell r="G708" t="str">
            <v>Minería</v>
          </cell>
          <cell r="H708" t="str">
            <v>SMC</v>
          </cell>
        </row>
        <row r="709">
          <cell r="B709">
            <v>200611</v>
          </cell>
          <cell r="G709" t="str">
            <v>Minería</v>
          </cell>
          <cell r="H709" t="str">
            <v>SMC</v>
          </cell>
        </row>
        <row r="710">
          <cell r="B710">
            <v>200611</v>
          </cell>
          <cell r="G710" t="str">
            <v>Minería</v>
          </cell>
          <cell r="H710" t="str">
            <v>TSEL</v>
          </cell>
        </row>
        <row r="711">
          <cell r="B711">
            <v>200611</v>
          </cell>
          <cell r="G711" t="str">
            <v>Cementos</v>
          </cell>
          <cell r="H711" t="str">
            <v>TSEL</v>
          </cell>
        </row>
        <row r="712">
          <cell r="B712">
            <v>200611</v>
          </cell>
          <cell r="G712" t="str">
            <v>Minería</v>
          </cell>
          <cell r="H712" t="str">
            <v>TSEL</v>
          </cell>
        </row>
        <row r="713">
          <cell r="B713">
            <v>200611</v>
          </cell>
          <cell r="G713" t="str">
            <v>Minería</v>
          </cell>
          <cell r="H713" t="str">
            <v>TSEL</v>
          </cell>
        </row>
        <row r="714">
          <cell r="B714">
            <v>200611</v>
          </cell>
          <cell r="G714" t="str">
            <v>Minería</v>
          </cell>
          <cell r="H714" t="str">
            <v>TSEL</v>
          </cell>
        </row>
        <row r="715">
          <cell r="B715">
            <v>200611</v>
          </cell>
          <cell r="G715" t="str">
            <v>Papel</v>
          </cell>
          <cell r="H715" t="str">
            <v>TSEL</v>
          </cell>
        </row>
        <row r="716">
          <cell r="B716">
            <v>200611</v>
          </cell>
          <cell r="G716" t="str">
            <v>Minería</v>
          </cell>
          <cell r="H716" t="str">
            <v>TSEL</v>
          </cell>
        </row>
        <row r="717">
          <cell r="B717">
            <v>200611</v>
          </cell>
          <cell r="G717" t="str">
            <v>Minería</v>
          </cell>
          <cell r="H717" t="str">
            <v>TSEL</v>
          </cell>
        </row>
        <row r="718">
          <cell r="B718">
            <v>200611</v>
          </cell>
          <cell r="G718" t="str">
            <v>Textiles</v>
          </cell>
          <cell r="H718" t="str">
            <v>TSEL</v>
          </cell>
        </row>
        <row r="719">
          <cell r="B719">
            <v>200611</v>
          </cell>
          <cell r="G719" t="str">
            <v>Textiles</v>
          </cell>
          <cell r="H719" t="str">
            <v>TSEL</v>
          </cell>
        </row>
        <row r="720">
          <cell r="B720">
            <v>200612</v>
          </cell>
          <cell r="G720" t="str">
            <v>Cementos</v>
          </cell>
          <cell r="H720" t="str">
            <v>ATOC</v>
          </cell>
        </row>
        <row r="721">
          <cell r="B721">
            <v>200612</v>
          </cell>
          <cell r="G721" t="str">
            <v>Agroindustria</v>
          </cell>
          <cell r="H721" t="str">
            <v>CAHU</v>
          </cell>
        </row>
        <row r="722">
          <cell r="B722">
            <v>200612</v>
          </cell>
          <cell r="G722" t="str">
            <v>Textiles</v>
          </cell>
          <cell r="H722" t="str">
            <v>EDCA</v>
          </cell>
        </row>
        <row r="723">
          <cell r="B723">
            <v>200612</v>
          </cell>
          <cell r="G723" t="str">
            <v>Otros</v>
          </cell>
          <cell r="H723" t="str">
            <v>EDGL</v>
          </cell>
        </row>
        <row r="724">
          <cell r="B724">
            <v>200612</v>
          </cell>
          <cell r="G724" t="str">
            <v>Fundición</v>
          </cell>
          <cell r="H724" t="str">
            <v>EDGL</v>
          </cell>
        </row>
        <row r="725">
          <cell r="B725">
            <v>200612</v>
          </cell>
          <cell r="G725" t="str">
            <v>Otros</v>
          </cell>
          <cell r="H725" t="str">
            <v>EDGL</v>
          </cell>
        </row>
        <row r="726">
          <cell r="B726">
            <v>200612</v>
          </cell>
          <cell r="G726" t="str">
            <v>Fundición</v>
          </cell>
          <cell r="H726" t="str">
            <v>EDGL</v>
          </cell>
        </row>
        <row r="727">
          <cell r="B727">
            <v>200612</v>
          </cell>
          <cell r="G727" t="str">
            <v>Minería</v>
          </cell>
          <cell r="H727" t="str">
            <v>EDGL</v>
          </cell>
        </row>
        <row r="728">
          <cell r="B728">
            <v>200612</v>
          </cell>
          <cell r="G728" t="str">
            <v>Minería</v>
          </cell>
          <cell r="H728" t="str">
            <v>EDGL</v>
          </cell>
        </row>
        <row r="729">
          <cell r="B729">
            <v>200612</v>
          </cell>
          <cell r="G729" t="str">
            <v>Minería</v>
          </cell>
          <cell r="H729" t="str">
            <v>EDGL</v>
          </cell>
        </row>
        <row r="730">
          <cell r="B730">
            <v>200612</v>
          </cell>
          <cell r="G730" t="str">
            <v>Fundición</v>
          </cell>
          <cell r="H730" t="str">
            <v>EDGL</v>
          </cell>
        </row>
        <row r="731">
          <cell r="B731">
            <v>200612</v>
          </cell>
          <cell r="G731" t="str">
            <v>Fundición</v>
          </cell>
          <cell r="H731" t="str">
            <v>EDGL</v>
          </cell>
        </row>
        <row r="732">
          <cell r="B732">
            <v>200612</v>
          </cell>
          <cell r="G732" t="str">
            <v>Fundición</v>
          </cell>
          <cell r="H732" t="str">
            <v>EDGL</v>
          </cell>
        </row>
        <row r="733">
          <cell r="B733">
            <v>200612</v>
          </cell>
          <cell r="G733" t="str">
            <v>Minería</v>
          </cell>
          <cell r="H733" t="str">
            <v>EDGL</v>
          </cell>
        </row>
        <row r="734">
          <cell r="B734">
            <v>200612</v>
          </cell>
          <cell r="G734" t="str">
            <v>Químicos</v>
          </cell>
          <cell r="H734" t="str">
            <v>EDLN</v>
          </cell>
        </row>
        <row r="735">
          <cell r="B735">
            <v>200612</v>
          </cell>
          <cell r="G735" t="str">
            <v>Agroindustria</v>
          </cell>
          <cell r="H735" t="str">
            <v>EDLN</v>
          </cell>
        </row>
        <row r="736">
          <cell r="B736">
            <v>200612</v>
          </cell>
          <cell r="G736" t="str">
            <v>Alimentos</v>
          </cell>
          <cell r="H736" t="str">
            <v>EDLN</v>
          </cell>
        </row>
        <row r="737">
          <cell r="B737">
            <v>200612</v>
          </cell>
          <cell r="G737" t="str">
            <v>Alimentos</v>
          </cell>
          <cell r="H737" t="str">
            <v>EDLN</v>
          </cell>
        </row>
        <row r="738">
          <cell r="B738">
            <v>200612</v>
          </cell>
          <cell r="G738" t="str">
            <v>Pesquería</v>
          </cell>
          <cell r="H738" t="str">
            <v>EDLN</v>
          </cell>
        </row>
        <row r="739">
          <cell r="B739">
            <v>200612</v>
          </cell>
          <cell r="G739" t="str">
            <v>Bancos y Financieras</v>
          </cell>
          <cell r="H739" t="str">
            <v>EDLN</v>
          </cell>
        </row>
        <row r="740">
          <cell r="B740">
            <v>200612</v>
          </cell>
          <cell r="G740" t="str">
            <v>Cables</v>
          </cell>
          <cell r="H740" t="str">
            <v>EDLN</v>
          </cell>
        </row>
        <row r="741">
          <cell r="B741">
            <v>200612</v>
          </cell>
          <cell r="G741" t="str">
            <v>Cerámicos</v>
          </cell>
          <cell r="H741" t="str">
            <v>EDLN</v>
          </cell>
        </row>
        <row r="742">
          <cell r="B742">
            <v>200612</v>
          </cell>
          <cell r="G742" t="str">
            <v>Cerámicos</v>
          </cell>
          <cell r="H742" t="str">
            <v>EDLN</v>
          </cell>
        </row>
        <row r="743">
          <cell r="B743">
            <v>200612</v>
          </cell>
          <cell r="G743" t="str">
            <v>Cerámicos</v>
          </cell>
          <cell r="H743" t="str">
            <v>EDLN</v>
          </cell>
        </row>
        <row r="744">
          <cell r="B744">
            <v>200612</v>
          </cell>
          <cell r="G744" t="str">
            <v>Textiles</v>
          </cell>
          <cell r="H744" t="str">
            <v>EDLN</v>
          </cell>
        </row>
        <row r="745">
          <cell r="B745">
            <v>200612</v>
          </cell>
          <cell r="G745" t="str">
            <v>Textiles</v>
          </cell>
          <cell r="H745" t="str">
            <v>EDLN</v>
          </cell>
        </row>
        <row r="746">
          <cell r="B746">
            <v>200612</v>
          </cell>
          <cell r="G746" t="str">
            <v>Minería</v>
          </cell>
          <cell r="H746" t="str">
            <v>EDLN</v>
          </cell>
        </row>
        <row r="747">
          <cell r="B747">
            <v>200612</v>
          </cell>
          <cell r="G747" t="str">
            <v>Cerámicos</v>
          </cell>
          <cell r="H747" t="str">
            <v>EDLN</v>
          </cell>
        </row>
        <row r="748">
          <cell r="B748">
            <v>200612</v>
          </cell>
          <cell r="G748" t="str">
            <v>Alimentos</v>
          </cell>
          <cell r="H748" t="str">
            <v>EDLN</v>
          </cell>
        </row>
        <row r="749">
          <cell r="B749">
            <v>200612</v>
          </cell>
          <cell r="G749" t="str">
            <v>Vidrios, Cauchos y Plásticos</v>
          </cell>
          <cell r="H749" t="str">
            <v>EDLN</v>
          </cell>
        </row>
        <row r="750">
          <cell r="B750">
            <v>200612</v>
          </cell>
          <cell r="G750" t="str">
            <v>Minería</v>
          </cell>
          <cell r="H750" t="str">
            <v>EDLN</v>
          </cell>
        </row>
        <row r="751">
          <cell r="B751">
            <v>200612</v>
          </cell>
          <cell r="G751" t="str">
            <v>Saneamiento</v>
          </cell>
          <cell r="H751" t="str">
            <v>EDLN</v>
          </cell>
        </row>
        <row r="752">
          <cell r="B752">
            <v>200612</v>
          </cell>
          <cell r="G752" t="str">
            <v>Industria Metalúrgica</v>
          </cell>
          <cell r="H752" t="str">
            <v>EDLN</v>
          </cell>
        </row>
        <row r="753">
          <cell r="B753">
            <v>200612</v>
          </cell>
          <cell r="G753" t="str">
            <v>Transporte</v>
          </cell>
          <cell r="H753" t="str">
            <v>EDLN</v>
          </cell>
        </row>
        <row r="754">
          <cell r="B754">
            <v>200612</v>
          </cell>
          <cell r="G754" t="str">
            <v>Pesquería</v>
          </cell>
          <cell r="H754" t="str">
            <v>EDLN</v>
          </cell>
        </row>
        <row r="755">
          <cell r="B755">
            <v>200612</v>
          </cell>
          <cell r="G755" t="str">
            <v>Cementos</v>
          </cell>
          <cell r="H755" t="str">
            <v>EDLN</v>
          </cell>
        </row>
        <row r="756">
          <cell r="B756">
            <v>200612</v>
          </cell>
          <cell r="G756" t="str">
            <v>Textiles</v>
          </cell>
          <cell r="H756" t="str">
            <v>EDLN</v>
          </cell>
        </row>
        <row r="757">
          <cell r="B757">
            <v>200612</v>
          </cell>
          <cell r="G757" t="str">
            <v>Alimentos</v>
          </cell>
          <cell r="H757" t="str">
            <v>EDLN</v>
          </cell>
        </row>
        <row r="758">
          <cell r="B758">
            <v>200612</v>
          </cell>
          <cell r="G758" t="str">
            <v>Textiles</v>
          </cell>
          <cell r="H758" t="str">
            <v>EDLN</v>
          </cell>
        </row>
        <row r="759">
          <cell r="B759">
            <v>200612</v>
          </cell>
          <cell r="G759" t="str">
            <v>Textiles</v>
          </cell>
          <cell r="H759" t="str">
            <v>EDLN</v>
          </cell>
        </row>
        <row r="760">
          <cell r="B760">
            <v>200612</v>
          </cell>
          <cell r="G760" t="str">
            <v>Textiles</v>
          </cell>
          <cell r="H760" t="str">
            <v>EDLN</v>
          </cell>
        </row>
        <row r="761">
          <cell r="B761">
            <v>200612</v>
          </cell>
          <cell r="G761" t="str">
            <v>Fundición</v>
          </cell>
          <cell r="H761" t="str">
            <v>EDLN</v>
          </cell>
        </row>
        <row r="762">
          <cell r="B762">
            <v>200612</v>
          </cell>
          <cell r="G762" t="str">
            <v>Fundición</v>
          </cell>
          <cell r="H762" t="str">
            <v>EDLN</v>
          </cell>
        </row>
        <row r="763">
          <cell r="B763">
            <v>200612</v>
          </cell>
          <cell r="G763" t="str">
            <v>Papel</v>
          </cell>
          <cell r="H763" t="str">
            <v>EDLN</v>
          </cell>
        </row>
        <row r="764">
          <cell r="B764">
            <v>200612</v>
          </cell>
          <cell r="G764" t="str">
            <v>Papel</v>
          </cell>
          <cell r="H764" t="str">
            <v>EDLN</v>
          </cell>
        </row>
        <row r="765">
          <cell r="B765">
            <v>200612</v>
          </cell>
          <cell r="G765" t="str">
            <v>Textiles</v>
          </cell>
          <cell r="H765" t="str">
            <v>EDLN</v>
          </cell>
        </row>
        <row r="766">
          <cell r="B766">
            <v>200612</v>
          </cell>
          <cell r="G766" t="str">
            <v>Vidrios, Cauchos y Plásticos</v>
          </cell>
          <cell r="H766" t="str">
            <v>EDLN</v>
          </cell>
        </row>
        <row r="767">
          <cell r="B767">
            <v>200612</v>
          </cell>
          <cell r="G767" t="str">
            <v>Cables</v>
          </cell>
          <cell r="H767" t="str">
            <v>EDLN</v>
          </cell>
        </row>
        <row r="768">
          <cell r="B768">
            <v>200612</v>
          </cell>
          <cell r="G768" t="str">
            <v>Industria Metalúrgica</v>
          </cell>
          <cell r="H768" t="str">
            <v>EDLN</v>
          </cell>
        </row>
        <row r="769">
          <cell r="B769">
            <v>200612</v>
          </cell>
          <cell r="G769" t="str">
            <v>Papel</v>
          </cell>
          <cell r="H769" t="str">
            <v>EDLN</v>
          </cell>
        </row>
        <row r="770">
          <cell r="B770">
            <v>200612</v>
          </cell>
          <cell r="G770" t="str">
            <v>Textiles</v>
          </cell>
          <cell r="H770" t="str">
            <v>EDLN</v>
          </cell>
        </row>
        <row r="771">
          <cell r="B771">
            <v>200612</v>
          </cell>
          <cell r="G771" t="str">
            <v>Otros</v>
          </cell>
          <cell r="H771" t="str">
            <v>EDLN</v>
          </cell>
        </row>
        <row r="772">
          <cell r="B772">
            <v>200612</v>
          </cell>
          <cell r="G772" t="str">
            <v>Otros</v>
          </cell>
          <cell r="H772" t="str">
            <v>EDLN</v>
          </cell>
        </row>
        <row r="773">
          <cell r="B773">
            <v>200612</v>
          </cell>
          <cell r="G773" t="str">
            <v>Textiles</v>
          </cell>
          <cell r="H773" t="str">
            <v>EDLN</v>
          </cell>
        </row>
        <row r="774">
          <cell r="B774">
            <v>200612</v>
          </cell>
          <cell r="G774" t="str">
            <v>Industria Metalúrgica</v>
          </cell>
          <cell r="H774" t="str">
            <v>EDLN</v>
          </cell>
        </row>
        <row r="775">
          <cell r="B775">
            <v>200612</v>
          </cell>
          <cell r="G775" t="str">
            <v>Industria Metalúrgica</v>
          </cell>
          <cell r="H775" t="str">
            <v>EDLN</v>
          </cell>
        </row>
        <row r="776">
          <cell r="B776">
            <v>200612</v>
          </cell>
          <cell r="G776" t="str">
            <v>Alimentos</v>
          </cell>
          <cell r="H776" t="str">
            <v>EDLN</v>
          </cell>
        </row>
        <row r="777">
          <cell r="B777">
            <v>200612</v>
          </cell>
          <cell r="G777" t="str">
            <v>Alimentos</v>
          </cell>
          <cell r="H777" t="str">
            <v>EDLN</v>
          </cell>
        </row>
        <row r="778">
          <cell r="B778">
            <v>200612</v>
          </cell>
          <cell r="G778" t="str">
            <v>Alimentos</v>
          </cell>
          <cell r="H778" t="str">
            <v>EDLN</v>
          </cell>
        </row>
        <row r="779">
          <cell r="B779">
            <v>200612</v>
          </cell>
          <cell r="G779" t="str">
            <v>Alimentos</v>
          </cell>
          <cell r="H779" t="str">
            <v>EDLN</v>
          </cell>
        </row>
        <row r="780">
          <cell r="B780">
            <v>200612</v>
          </cell>
          <cell r="G780" t="str">
            <v>Textiles</v>
          </cell>
          <cell r="H780" t="str">
            <v>EDLN</v>
          </cell>
        </row>
        <row r="781">
          <cell r="B781">
            <v>200612</v>
          </cell>
          <cell r="G781" t="str">
            <v>Pesquería</v>
          </cell>
          <cell r="H781" t="str">
            <v>EDLN</v>
          </cell>
        </row>
        <row r="782">
          <cell r="B782">
            <v>200612</v>
          </cell>
          <cell r="G782" t="str">
            <v>Pesquería</v>
          </cell>
          <cell r="H782" t="str">
            <v>EDLN</v>
          </cell>
        </row>
        <row r="783">
          <cell r="B783">
            <v>200612</v>
          </cell>
          <cell r="G783" t="str">
            <v>Textiles</v>
          </cell>
          <cell r="H783" t="str">
            <v>EDLN</v>
          </cell>
        </row>
        <row r="784">
          <cell r="B784">
            <v>200612</v>
          </cell>
          <cell r="G784" t="str">
            <v>Industria Metalúrgica</v>
          </cell>
          <cell r="H784" t="str">
            <v>EDLN</v>
          </cell>
        </row>
        <row r="785">
          <cell r="B785">
            <v>200612</v>
          </cell>
          <cell r="G785" t="str">
            <v>Químicos</v>
          </cell>
          <cell r="H785" t="str">
            <v>EDLN</v>
          </cell>
        </row>
        <row r="786">
          <cell r="B786">
            <v>200612</v>
          </cell>
          <cell r="G786" t="str">
            <v>Hidrocarburos</v>
          </cell>
          <cell r="H786" t="str">
            <v>EDLN</v>
          </cell>
        </row>
        <row r="787">
          <cell r="B787">
            <v>200612</v>
          </cell>
          <cell r="G787" t="str">
            <v>Comercio</v>
          </cell>
          <cell r="H787" t="str">
            <v>EDLN</v>
          </cell>
        </row>
        <row r="788">
          <cell r="B788">
            <v>200612</v>
          </cell>
          <cell r="G788" t="str">
            <v>Textiles</v>
          </cell>
          <cell r="H788" t="str">
            <v>EDLN</v>
          </cell>
        </row>
        <row r="789">
          <cell r="B789">
            <v>200612</v>
          </cell>
          <cell r="G789" t="str">
            <v>Textiles</v>
          </cell>
          <cell r="H789" t="str">
            <v>EDLN</v>
          </cell>
        </row>
        <row r="790">
          <cell r="B790">
            <v>200612</v>
          </cell>
          <cell r="G790" t="str">
            <v>Otros</v>
          </cell>
          <cell r="H790" t="str">
            <v>EDLN</v>
          </cell>
        </row>
        <row r="791">
          <cell r="B791">
            <v>200612</v>
          </cell>
          <cell r="G791" t="str">
            <v>Textiles</v>
          </cell>
          <cell r="H791" t="str">
            <v>EDLN</v>
          </cell>
        </row>
        <row r="792">
          <cell r="B792">
            <v>200612</v>
          </cell>
          <cell r="G792" t="str">
            <v>Industria Metalúrgica</v>
          </cell>
          <cell r="H792" t="str">
            <v>EDLN</v>
          </cell>
        </row>
        <row r="793">
          <cell r="B793">
            <v>200612</v>
          </cell>
          <cell r="G793" t="str">
            <v>Pesquería</v>
          </cell>
          <cell r="H793" t="str">
            <v>EDLN</v>
          </cell>
        </row>
        <row r="794">
          <cell r="B794">
            <v>200612</v>
          </cell>
          <cell r="G794" t="str">
            <v>Químicos</v>
          </cell>
          <cell r="H794" t="str">
            <v>EDLN</v>
          </cell>
        </row>
        <row r="795">
          <cell r="B795">
            <v>200612</v>
          </cell>
          <cell r="G795" t="str">
            <v>Textiles</v>
          </cell>
          <cell r="H795" t="str">
            <v>EDLN</v>
          </cell>
        </row>
        <row r="796">
          <cell r="B796">
            <v>200612</v>
          </cell>
          <cell r="G796" t="str">
            <v>Vidrios, Cauchos y Plásticos</v>
          </cell>
          <cell r="H796" t="str">
            <v>EDLN</v>
          </cell>
        </row>
        <row r="797">
          <cell r="B797">
            <v>200612</v>
          </cell>
          <cell r="G797" t="str">
            <v>Pesquería</v>
          </cell>
          <cell r="H797" t="str">
            <v>EDLN</v>
          </cell>
        </row>
        <row r="798">
          <cell r="B798">
            <v>200612</v>
          </cell>
          <cell r="G798" t="str">
            <v>Bebidas</v>
          </cell>
          <cell r="H798" t="str">
            <v>EDLN</v>
          </cell>
        </row>
        <row r="799">
          <cell r="B799">
            <v>200612</v>
          </cell>
          <cell r="G799" t="str">
            <v>Bebidas</v>
          </cell>
          <cell r="H799" t="str">
            <v>EDLN</v>
          </cell>
        </row>
        <row r="800">
          <cell r="B800">
            <v>200612</v>
          </cell>
          <cell r="G800" t="str">
            <v>Pesquería</v>
          </cell>
          <cell r="H800" t="str">
            <v>EDLN</v>
          </cell>
        </row>
        <row r="801">
          <cell r="B801">
            <v>200612</v>
          </cell>
          <cell r="G801" t="str">
            <v>Cerámicos</v>
          </cell>
          <cell r="H801" t="str">
            <v>EDLN</v>
          </cell>
        </row>
        <row r="802">
          <cell r="B802">
            <v>200612</v>
          </cell>
          <cell r="G802" t="str">
            <v>Alimentos</v>
          </cell>
          <cell r="H802" t="str">
            <v>EDLN</v>
          </cell>
        </row>
        <row r="803">
          <cell r="B803">
            <v>200612</v>
          </cell>
          <cell r="G803" t="str">
            <v>Químicos</v>
          </cell>
          <cell r="H803" t="str">
            <v>EDLN</v>
          </cell>
        </row>
        <row r="804">
          <cell r="B804">
            <v>200612</v>
          </cell>
          <cell r="G804" t="str">
            <v>Textiles</v>
          </cell>
          <cell r="H804" t="str">
            <v>EDLN</v>
          </cell>
        </row>
        <row r="805">
          <cell r="B805">
            <v>200612</v>
          </cell>
          <cell r="G805" t="str">
            <v>Textiles</v>
          </cell>
          <cell r="H805" t="str">
            <v>EDLN</v>
          </cell>
        </row>
        <row r="806">
          <cell r="B806">
            <v>200612</v>
          </cell>
          <cell r="G806" t="str">
            <v>Saneamiento</v>
          </cell>
          <cell r="H806" t="str">
            <v>EDLN</v>
          </cell>
        </row>
        <row r="807">
          <cell r="B807">
            <v>200612</v>
          </cell>
          <cell r="G807" t="str">
            <v>Alimentos</v>
          </cell>
          <cell r="H807" t="str">
            <v>EDLN</v>
          </cell>
        </row>
        <row r="808">
          <cell r="B808">
            <v>200612</v>
          </cell>
          <cell r="G808" t="str">
            <v>Papel</v>
          </cell>
          <cell r="H808" t="str">
            <v>EDLN</v>
          </cell>
        </row>
        <row r="809">
          <cell r="B809">
            <v>200612</v>
          </cell>
          <cell r="G809" t="str">
            <v>Pesquería</v>
          </cell>
          <cell r="H809" t="str">
            <v>EDLN</v>
          </cell>
        </row>
        <row r="810">
          <cell r="B810">
            <v>200612</v>
          </cell>
          <cell r="G810" t="str">
            <v>Transporte</v>
          </cell>
          <cell r="H810" t="str">
            <v>EDLN</v>
          </cell>
        </row>
        <row r="811">
          <cell r="B811">
            <v>200612</v>
          </cell>
          <cell r="G811" t="str">
            <v>Pesquería</v>
          </cell>
          <cell r="H811" t="str">
            <v>EDLN</v>
          </cell>
        </row>
        <row r="812">
          <cell r="B812">
            <v>200612</v>
          </cell>
          <cell r="G812" t="str">
            <v>Pesquería</v>
          </cell>
          <cell r="H812" t="str">
            <v>EDLN</v>
          </cell>
        </row>
        <row r="813">
          <cell r="B813">
            <v>200612</v>
          </cell>
          <cell r="G813" t="str">
            <v>Bebidas</v>
          </cell>
          <cell r="H813" t="str">
            <v>EDLN</v>
          </cell>
        </row>
        <row r="814">
          <cell r="B814">
            <v>200612</v>
          </cell>
          <cell r="G814" t="str">
            <v>Pesquería</v>
          </cell>
          <cell r="H814" t="str">
            <v>EDLN</v>
          </cell>
        </row>
        <row r="815">
          <cell r="B815">
            <v>200612</v>
          </cell>
          <cell r="G815" t="str">
            <v>Pesquería</v>
          </cell>
          <cell r="H815" t="str">
            <v>EDLN</v>
          </cell>
        </row>
        <row r="816">
          <cell r="B816">
            <v>200612</v>
          </cell>
          <cell r="G816" t="str">
            <v>Hidrocarburos</v>
          </cell>
          <cell r="H816" t="str">
            <v>EEPS</v>
          </cell>
        </row>
        <row r="817">
          <cell r="B817">
            <v>200612</v>
          </cell>
          <cell r="G817" t="str">
            <v>Hidrocarburos</v>
          </cell>
          <cell r="H817" t="str">
            <v>EEPS</v>
          </cell>
        </row>
        <row r="818">
          <cell r="B818">
            <v>200612</v>
          </cell>
          <cell r="G818" t="str">
            <v>Cementos</v>
          </cell>
          <cell r="H818" t="str">
            <v>EGAS</v>
          </cell>
        </row>
        <row r="819">
          <cell r="B819">
            <v>200612</v>
          </cell>
          <cell r="G819" t="str">
            <v>Fundición</v>
          </cell>
          <cell r="H819" t="str">
            <v>EGEM</v>
          </cell>
        </row>
        <row r="820">
          <cell r="B820">
            <v>200612</v>
          </cell>
          <cell r="G820" t="str">
            <v>Químicos</v>
          </cell>
          <cell r="H820" t="str">
            <v>EGEM</v>
          </cell>
        </row>
        <row r="821">
          <cell r="B821">
            <v>200612</v>
          </cell>
          <cell r="G821" t="str">
            <v>Minería</v>
          </cell>
          <cell r="H821" t="str">
            <v>EGEM</v>
          </cell>
        </row>
        <row r="822">
          <cell r="B822">
            <v>200612</v>
          </cell>
          <cell r="G822" t="str">
            <v>Minería</v>
          </cell>
          <cell r="H822" t="str">
            <v>EGEM</v>
          </cell>
        </row>
        <row r="823">
          <cell r="B823">
            <v>200612</v>
          </cell>
          <cell r="G823" t="str">
            <v>Minería</v>
          </cell>
          <cell r="H823" t="str">
            <v>EGEN</v>
          </cell>
        </row>
        <row r="824">
          <cell r="B824">
            <v>200612</v>
          </cell>
          <cell r="G824" t="str">
            <v>Minería</v>
          </cell>
          <cell r="H824" t="str">
            <v>EGEN</v>
          </cell>
        </row>
        <row r="825">
          <cell r="B825">
            <v>200612</v>
          </cell>
          <cell r="G825" t="str">
            <v>Cementos</v>
          </cell>
          <cell r="H825" t="str">
            <v>EGEN</v>
          </cell>
        </row>
        <row r="826">
          <cell r="B826">
            <v>200612</v>
          </cell>
          <cell r="G826" t="str">
            <v>Textiles</v>
          </cell>
          <cell r="H826" t="str">
            <v>EGEN</v>
          </cell>
        </row>
        <row r="827">
          <cell r="B827">
            <v>200612</v>
          </cell>
          <cell r="G827" t="str">
            <v>Textiles</v>
          </cell>
          <cell r="H827" t="str">
            <v>EGEN</v>
          </cell>
        </row>
        <row r="828">
          <cell r="B828">
            <v>200612</v>
          </cell>
          <cell r="G828" t="str">
            <v>Textiles</v>
          </cell>
          <cell r="H828" t="str">
            <v>EGEN</v>
          </cell>
        </row>
        <row r="829">
          <cell r="B829">
            <v>200612</v>
          </cell>
          <cell r="G829" t="str">
            <v>Papel</v>
          </cell>
          <cell r="H829" t="str">
            <v>EGEN</v>
          </cell>
        </row>
        <row r="830">
          <cell r="B830">
            <v>200612</v>
          </cell>
          <cell r="G830" t="str">
            <v>Papel</v>
          </cell>
          <cell r="H830" t="str">
            <v>EGEN</v>
          </cell>
        </row>
        <row r="831">
          <cell r="B831">
            <v>200612</v>
          </cell>
          <cell r="G831" t="str">
            <v>Minería</v>
          </cell>
          <cell r="H831" t="str">
            <v>EGEN</v>
          </cell>
        </row>
        <row r="832">
          <cell r="B832">
            <v>200612</v>
          </cell>
          <cell r="G832" t="str">
            <v>Minería</v>
          </cell>
          <cell r="H832" t="str">
            <v>EGEN</v>
          </cell>
        </row>
        <row r="833">
          <cell r="B833">
            <v>200612</v>
          </cell>
          <cell r="G833" t="str">
            <v>Minería</v>
          </cell>
          <cell r="H833" t="str">
            <v>EGEN</v>
          </cell>
        </row>
        <row r="834">
          <cell r="B834">
            <v>200612</v>
          </cell>
          <cell r="G834" t="str">
            <v>Textiles</v>
          </cell>
          <cell r="H834" t="str">
            <v>EGEN</v>
          </cell>
        </row>
        <row r="835">
          <cell r="B835">
            <v>200612</v>
          </cell>
          <cell r="G835" t="str">
            <v>Minería</v>
          </cell>
          <cell r="H835" t="str">
            <v>ELAN</v>
          </cell>
        </row>
        <row r="836">
          <cell r="B836">
            <v>200612</v>
          </cell>
          <cell r="G836" t="str">
            <v>Minería</v>
          </cell>
          <cell r="H836" t="str">
            <v>ELAN</v>
          </cell>
        </row>
        <row r="837">
          <cell r="B837">
            <v>200612</v>
          </cell>
          <cell r="G837" t="str">
            <v>Fundición</v>
          </cell>
          <cell r="H837" t="str">
            <v>ELAN</v>
          </cell>
        </row>
        <row r="838">
          <cell r="B838">
            <v>200612</v>
          </cell>
          <cell r="G838" t="str">
            <v>Minería</v>
          </cell>
          <cell r="H838" t="str">
            <v>ELAN</v>
          </cell>
        </row>
        <row r="839">
          <cell r="B839">
            <v>200612</v>
          </cell>
          <cell r="G839" t="str">
            <v>Minería</v>
          </cell>
          <cell r="H839" t="str">
            <v>ELAN</v>
          </cell>
        </row>
        <row r="840">
          <cell r="B840">
            <v>200612</v>
          </cell>
          <cell r="G840" t="str">
            <v>Minería</v>
          </cell>
          <cell r="H840" t="str">
            <v>ELAN</v>
          </cell>
        </row>
        <row r="841">
          <cell r="B841">
            <v>200612</v>
          </cell>
          <cell r="G841" t="str">
            <v>Fundición</v>
          </cell>
          <cell r="H841" t="str">
            <v>ELAN</v>
          </cell>
        </row>
        <row r="842">
          <cell r="B842">
            <v>200612</v>
          </cell>
          <cell r="G842" t="str">
            <v>Minería</v>
          </cell>
          <cell r="H842" t="str">
            <v>ELAN</v>
          </cell>
        </row>
        <row r="843">
          <cell r="B843">
            <v>200612</v>
          </cell>
          <cell r="G843" t="str">
            <v>Cementos</v>
          </cell>
          <cell r="H843" t="str">
            <v>ELC</v>
          </cell>
        </row>
        <row r="844">
          <cell r="B844">
            <v>200612</v>
          </cell>
          <cell r="G844" t="str">
            <v>Agroindustria</v>
          </cell>
          <cell r="H844" t="str">
            <v>ELN</v>
          </cell>
        </row>
        <row r="845">
          <cell r="B845">
            <v>200612</v>
          </cell>
          <cell r="G845" t="str">
            <v>Agroindustria</v>
          </cell>
          <cell r="H845" t="str">
            <v>ELN</v>
          </cell>
        </row>
        <row r="846">
          <cell r="B846">
            <v>200612</v>
          </cell>
          <cell r="G846" t="str">
            <v>Agroindustria</v>
          </cell>
          <cell r="H846" t="str">
            <v>ELN</v>
          </cell>
        </row>
        <row r="847">
          <cell r="B847">
            <v>200612</v>
          </cell>
          <cell r="G847" t="str">
            <v>Otros</v>
          </cell>
          <cell r="H847" t="str">
            <v>ELN</v>
          </cell>
        </row>
        <row r="848">
          <cell r="B848">
            <v>200612</v>
          </cell>
          <cell r="G848" t="str">
            <v>Agroindustria</v>
          </cell>
          <cell r="H848" t="str">
            <v>ELN</v>
          </cell>
        </row>
        <row r="849">
          <cell r="B849">
            <v>200612</v>
          </cell>
          <cell r="G849" t="str">
            <v>Agroindustria</v>
          </cell>
          <cell r="H849" t="str">
            <v>ELN</v>
          </cell>
        </row>
        <row r="850">
          <cell r="B850">
            <v>200612</v>
          </cell>
          <cell r="G850" t="str">
            <v>Agroindustria</v>
          </cell>
          <cell r="H850" t="str">
            <v>ELN</v>
          </cell>
        </row>
        <row r="851">
          <cell r="B851">
            <v>200612</v>
          </cell>
          <cell r="G851" t="str">
            <v>Bebidas</v>
          </cell>
          <cell r="H851" t="str">
            <v>ELN</v>
          </cell>
        </row>
        <row r="852">
          <cell r="B852">
            <v>200612</v>
          </cell>
          <cell r="G852" t="str">
            <v>Bebidas</v>
          </cell>
          <cell r="H852" t="str">
            <v>ELN</v>
          </cell>
        </row>
        <row r="853">
          <cell r="B853">
            <v>200612</v>
          </cell>
          <cell r="G853" t="str">
            <v>Agroindustria</v>
          </cell>
          <cell r="H853" t="str">
            <v>ELN</v>
          </cell>
        </row>
        <row r="854">
          <cell r="B854">
            <v>200612</v>
          </cell>
          <cell r="G854" t="str">
            <v>Agroindustria</v>
          </cell>
          <cell r="H854" t="str">
            <v>ELN</v>
          </cell>
        </row>
        <row r="855">
          <cell r="B855">
            <v>200612</v>
          </cell>
          <cell r="G855" t="str">
            <v>Agroindustria</v>
          </cell>
          <cell r="H855" t="str">
            <v>ELN</v>
          </cell>
        </row>
        <row r="856">
          <cell r="B856">
            <v>200612</v>
          </cell>
          <cell r="G856" t="str">
            <v>Agroindustria</v>
          </cell>
          <cell r="H856" t="str">
            <v>ELN</v>
          </cell>
        </row>
        <row r="857">
          <cell r="B857">
            <v>200612</v>
          </cell>
          <cell r="G857" t="str">
            <v>Minería</v>
          </cell>
          <cell r="H857" t="str">
            <v>ELNM</v>
          </cell>
        </row>
        <row r="858">
          <cell r="B858">
            <v>200612</v>
          </cell>
          <cell r="G858" t="str">
            <v>Pesquería</v>
          </cell>
          <cell r="H858" t="str">
            <v>ELNO</v>
          </cell>
        </row>
        <row r="859">
          <cell r="B859">
            <v>200612</v>
          </cell>
          <cell r="G859" t="str">
            <v>Transporte</v>
          </cell>
          <cell r="H859" t="str">
            <v>ELP</v>
          </cell>
        </row>
        <row r="860">
          <cell r="B860">
            <v>200612</v>
          </cell>
          <cell r="G860" t="str">
            <v>Industria Metalúrgica</v>
          </cell>
          <cell r="H860" t="str">
            <v>ELP</v>
          </cell>
        </row>
        <row r="861">
          <cell r="B861">
            <v>200612</v>
          </cell>
          <cell r="G861" t="str">
            <v>Minería</v>
          </cell>
          <cell r="H861" t="str">
            <v>ELP</v>
          </cell>
        </row>
        <row r="862">
          <cell r="B862">
            <v>200612</v>
          </cell>
          <cell r="G862" t="str">
            <v>Minería</v>
          </cell>
          <cell r="H862" t="str">
            <v>ELP</v>
          </cell>
        </row>
        <row r="863">
          <cell r="B863">
            <v>200612</v>
          </cell>
          <cell r="G863" t="str">
            <v>Industria Metalúrgica</v>
          </cell>
          <cell r="H863" t="str">
            <v>ELP</v>
          </cell>
        </row>
        <row r="864">
          <cell r="B864">
            <v>200612</v>
          </cell>
          <cell r="G864" t="str">
            <v>Químicos</v>
          </cell>
          <cell r="H864" t="str">
            <v>ELP</v>
          </cell>
        </row>
        <row r="865">
          <cell r="B865">
            <v>200612</v>
          </cell>
          <cell r="G865" t="str">
            <v>Minería</v>
          </cell>
          <cell r="H865" t="str">
            <v>ELP</v>
          </cell>
        </row>
        <row r="866">
          <cell r="B866">
            <v>200612</v>
          </cell>
          <cell r="G866" t="str">
            <v>Minería</v>
          </cell>
          <cell r="H866" t="str">
            <v>ELP</v>
          </cell>
        </row>
        <row r="867">
          <cell r="B867">
            <v>200612</v>
          </cell>
          <cell r="G867" t="str">
            <v>Minería</v>
          </cell>
          <cell r="H867" t="str">
            <v>ELP</v>
          </cell>
        </row>
        <row r="868">
          <cell r="B868">
            <v>200612</v>
          </cell>
          <cell r="G868" t="str">
            <v>Cementos</v>
          </cell>
          <cell r="H868" t="str">
            <v>ELPU</v>
          </cell>
        </row>
        <row r="869">
          <cell r="B869">
            <v>200612</v>
          </cell>
          <cell r="G869" t="str">
            <v>Saneamiento</v>
          </cell>
          <cell r="H869" t="str">
            <v>ELSE</v>
          </cell>
        </row>
        <row r="870">
          <cell r="B870">
            <v>200612</v>
          </cell>
          <cell r="G870" t="str">
            <v>Bebidas</v>
          </cell>
          <cell r="H870" t="str">
            <v>ELSE</v>
          </cell>
        </row>
        <row r="871">
          <cell r="B871">
            <v>200612</v>
          </cell>
          <cell r="G871" t="str">
            <v>Minería</v>
          </cell>
          <cell r="H871" t="str">
            <v>ELSE</v>
          </cell>
        </row>
        <row r="872">
          <cell r="B872">
            <v>200612</v>
          </cell>
          <cell r="G872" t="str">
            <v>Minería</v>
          </cell>
          <cell r="H872" t="str">
            <v>ELSE</v>
          </cell>
        </row>
        <row r="873">
          <cell r="B873">
            <v>200612</v>
          </cell>
          <cell r="G873" t="str">
            <v>Pesquería</v>
          </cell>
          <cell r="H873" t="str">
            <v>ELSM</v>
          </cell>
        </row>
        <row r="874">
          <cell r="B874">
            <v>200612</v>
          </cell>
          <cell r="G874" t="str">
            <v>Minería</v>
          </cell>
          <cell r="H874" t="str">
            <v>ELSM</v>
          </cell>
        </row>
        <row r="875">
          <cell r="B875">
            <v>200612</v>
          </cell>
          <cell r="G875" t="str">
            <v>Pesquería</v>
          </cell>
          <cell r="H875" t="str">
            <v>ELSM</v>
          </cell>
        </row>
        <row r="876">
          <cell r="B876">
            <v>200612</v>
          </cell>
          <cell r="G876" t="str">
            <v>Agroindustria</v>
          </cell>
          <cell r="H876" t="str">
            <v>ELSM</v>
          </cell>
        </row>
        <row r="877">
          <cell r="B877">
            <v>200612</v>
          </cell>
          <cell r="G877" t="str">
            <v>Pesquería</v>
          </cell>
          <cell r="H877" t="str">
            <v>ELSM</v>
          </cell>
        </row>
        <row r="878">
          <cell r="B878">
            <v>200612</v>
          </cell>
          <cell r="G878" t="str">
            <v>Pesquería</v>
          </cell>
          <cell r="H878" t="str">
            <v>ELSM</v>
          </cell>
        </row>
        <row r="879">
          <cell r="B879">
            <v>200612</v>
          </cell>
          <cell r="G879" t="str">
            <v>Papel</v>
          </cell>
          <cell r="H879" t="str">
            <v>ELSM</v>
          </cell>
        </row>
        <row r="880">
          <cell r="B880">
            <v>200612</v>
          </cell>
          <cell r="G880" t="str">
            <v>Pesquería</v>
          </cell>
          <cell r="H880" t="str">
            <v>ELSM</v>
          </cell>
        </row>
        <row r="881">
          <cell r="B881">
            <v>200612</v>
          </cell>
          <cell r="G881" t="str">
            <v>Vidrios, Cauchos y Plásticos</v>
          </cell>
          <cell r="H881" t="str">
            <v>ELSM</v>
          </cell>
        </row>
        <row r="882">
          <cell r="B882">
            <v>200612</v>
          </cell>
          <cell r="G882" t="str">
            <v>Textiles</v>
          </cell>
          <cell r="H882" t="str">
            <v>ELSM</v>
          </cell>
        </row>
        <row r="883">
          <cell r="B883">
            <v>200612</v>
          </cell>
          <cell r="G883" t="str">
            <v>Pesquería</v>
          </cell>
          <cell r="H883" t="str">
            <v>ELSM</v>
          </cell>
        </row>
        <row r="884">
          <cell r="B884">
            <v>200612</v>
          </cell>
          <cell r="G884" t="str">
            <v>Minería</v>
          </cell>
          <cell r="H884" t="str">
            <v>ELSM</v>
          </cell>
        </row>
        <row r="885">
          <cell r="B885">
            <v>200612</v>
          </cell>
          <cell r="G885" t="str">
            <v>Bebidas</v>
          </cell>
          <cell r="H885" t="str">
            <v>ELUC</v>
          </cell>
        </row>
        <row r="886">
          <cell r="B886">
            <v>200612</v>
          </cell>
          <cell r="G886" t="str">
            <v>Bancos y Financieras</v>
          </cell>
          <cell r="H886" t="str">
            <v>ENER</v>
          </cell>
        </row>
        <row r="887">
          <cell r="B887">
            <v>200612</v>
          </cell>
          <cell r="G887" t="str">
            <v>Vidrios, Cauchos y Plásticos</v>
          </cell>
          <cell r="H887" t="str">
            <v>ENER</v>
          </cell>
        </row>
        <row r="888">
          <cell r="B888">
            <v>200612</v>
          </cell>
          <cell r="G888" t="str">
            <v>Otros</v>
          </cell>
          <cell r="H888" t="str">
            <v>ENER</v>
          </cell>
        </row>
        <row r="889">
          <cell r="B889">
            <v>200612</v>
          </cell>
          <cell r="G889" t="str">
            <v>Químicos</v>
          </cell>
          <cell r="H889" t="str">
            <v>ENER</v>
          </cell>
        </row>
        <row r="890">
          <cell r="B890">
            <v>200612</v>
          </cell>
          <cell r="G890" t="str">
            <v>Minería</v>
          </cell>
          <cell r="H890" t="str">
            <v>ENER</v>
          </cell>
        </row>
        <row r="891">
          <cell r="B891">
            <v>200612</v>
          </cell>
          <cell r="G891" t="str">
            <v>Otros</v>
          </cell>
          <cell r="H891" t="str">
            <v>ENER</v>
          </cell>
        </row>
        <row r="892">
          <cell r="B892">
            <v>200612</v>
          </cell>
          <cell r="G892" t="str">
            <v>Minería</v>
          </cell>
          <cell r="H892" t="str">
            <v>ENER</v>
          </cell>
        </row>
        <row r="893">
          <cell r="B893">
            <v>200612</v>
          </cell>
          <cell r="G893" t="str">
            <v>Minería</v>
          </cell>
          <cell r="H893" t="str">
            <v>ENER</v>
          </cell>
        </row>
        <row r="894">
          <cell r="B894">
            <v>200612</v>
          </cell>
          <cell r="G894" t="str">
            <v>Minería</v>
          </cell>
          <cell r="H894" t="str">
            <v>ENER</v>
          </cell>
        </row>
        <row r="895">
          <cell r="B895">
            <v>200612</v>
          </cell>
          <cell r="G895" t="str">
            <v>Químicos</v>
          </cell>
          <cell r="H895" t="str">
            <v>ENER</v>
          </cell>
        </row>
        <row r="896">
          <cell r="B896">
            <v>200612</v>
          </cell>
          <cell r="G896" t="str">
            <v>Bancos y Financieras</v>
          </cell>
          <cell r="H896" t="str">
            <v>LDS</v>
          </cell>
        </row>
        <row r="897">
          <cell r="B897">
            <v>200612</v>
          </cell>
          <cell r="G897" t="str">
            <v>Bancos y Financieras</v>
          </cell>
          <cell r="H897" t="str">
            <v>LDS</v>
          </cell>
        </row>
        <row r="898">
          <cell r="B898">
            <v>200612</v>
          </cell>
          <cell r="G898" t="str">
            <v>Cerámicos</v>
          </cell>
          <cell r="H898" t="str">
            <v>LDS</v>
          </cell>
        </row>
        <row r="899">
          <cell r="B899">
            <v>200612</v>
          </cell>
          <cell r="G899" t="str">
            <v>Otros</v>
          </cell>
          <cell r="H899" t="str">
            <v>LDS</v>
          </cell>
        </row>
        <row r="900">
          <cell r="B900">
            <v>200612</v>
          </cell>
          <cell r="G900" t="str">
            <v>Industria Metalúrgica</v>
          </cell>
          <cell r="H900" t="str">
            <v>LDS</v>
          </cell>
        </row>
        <row r="901">
          <cell r="B901">
            <v>200612</v>
          </cell>
          <cell r="G901" t="str">
            <v>Otros</v>
          </cell>
          <cell r="H901" t="str">
            <v>LDS</v>
          </cell>
        </row>
        <row r="902">
          <cell r="B902">
            <v>200612</v>
          </cell>
          <cell r="G902" t="str">
            <v>Textiles</v>
          </cell>
          <cell r="H902" t="str">
            <v>LDS</v>
          </cell>
        </row>
        <row r="903">
          <cell r="B903">
            <v>200612</v>
          </cell>
          <cell r="G903" t="str">
            <v>Industria Metalúrgica</v>
          </cell>
          <cell r="H903" t="str">
            <v>LDS</v>
          </cell>
        </row>
        <row r="904">
          <cell r="B904">
            <v>200612</v>
          </cell>
          <cell r="G904" t="str">
            <v>Alimentos</v>
          </cell>
          <cell r="H904" t="str">
            <v>LDS</v>
          </cell>
        </row>
        <row r="905">
          <cell r="B905">
            <v>200612</v>
          </cell>
          <cell r="G905" t="str">
            <v>Industria Metalúrgica</v>
          </cell>
          <cell r="H905" t="str">
            <v>LDS</v>
          </cell>
        </row>
        <row r="906">
          <cell r="B906">
            <v>200612</v>
          </cell>
          <cell r="G906" t="str">
            <v>Salud</v>
          </cell>
          <cell r="H906" t="str">
            <v>LDS</v>
          </cell>
        </row>
        <row r="907">
          <cell r="B907">
            <v>200612</v>
          </cell>
          <cell r="G907" t="str">
            <v>Papel</v>
          </cell>
          <cell r="H907" t="str">
            <v>LDS</v>
          </cell>
        </row>
        <row r="908">
          <cell r="B908">
            <v>200612</v>
          </cell>
          <cell r="G908" t="str">
            <v>Bebidas</v>
          </cell>
          <cell r="H908" t="str">
            <v>LDS</v>
          </cell>
        </row>
        <row r="909">
          <cell r="B909">
            <v>200612</v>
          </cell>
          <cell r="G909" t="str">
            <v>Papel</v>
          </cell>
          <cell r="H909" t="str">
            <v>LDS</v>
          </cell>
        </row>
        <row r="910">
          <cell r="B910">
            <v>200612</v>
          </cell>
          <cell r="G910" t="str">
            <v>Textiles</v>
          </cell>
          <cell r="H910" t="str">
            <v>LDS</v>
          </cell>
        </row>
        <row r="911">
          <cell r="B911">
            <v>200612</v>
          </cell>
          <cell r="G911" t="str">
            <v>Bebidas</v>
          </cell>
          <cell r="H911" t="str">
            <v>LDS</v>
          </cell>
        </row>
        <row r="912">
          <cell r="B912">
            <v>200612</v>
          </cell>
          <cell r="G912" t="str">
            <v>Saneamiento</v>
          </cell>
          <cell r="H912" t="str">
            <v>LDS</v>
          </cell>
        </row>
        <row r="913">
          <cell r="B913">
            <v>200612</v>
          </cell>
          <cell r="G913" t="str">
            <v>Comercio</v>
          </cell>
          <cell r="H913" t="str">
            <v>LDS</v>
          </cell>
        </row>
        <row r="914">
          <cell r="B914">
            <v>200612</v>
          </cell>
          <cell r="G914" t="str">
            <v>Vidrios, Cauchos y Plásticos</v>
          </cell>
          <cell r="H914" t="str">
            <v>LDS</v>
          </cell>
        </row>
        <row r="915">
          <cell r="B915">
            <v>200612</v>
          </cell>
          <cell r="G915" t="str">
            <v>Vidrios, Cauchos y Plásticos</v>
          </cell>
          <cell r="H915" t="str">
            <v>LDS</v>
          </cell>
        </row>
        <row r="916">
          <cell r="B916">
            <v>200612</v>
          </cell>
          <cell r="G916" t="str">
            <v>Saneamiento</v>
          </cell>
          <cell r="H916" t="str">
            <v>LDS</v>
          </cell>
        </row>
        <row r="917">
          <cell r="B917">
            <v>200612</v>
          </cell>
          <cell r="G917" t="str">
            <v>Saneamiento</v>
          </cell>
          <cell r="H917" t="str">
            <v>LDS</v>
          </cell>
        </row>
        <row r="918">
          <cell r="B918">
            <v>200612</v>
          </cell>
          <cell r="G918" t="str">
            <v>Alimentos</v>
          </cell>
          <cell r="H918" t="str">
            <v>LDS</v>
          </cell>
        </row>
        <row r="919">
          <cell r="B919">
            <v>200612</v>
          </cell>
          <cell r="G919" t="str">
            <v>Otros</v>
          </cell>
          <cell r="H919" t="str">
            <v>LDS</v>
          </cell>
        </row>
        <row r="920">
          <cell r="B920">
            <v>200612</v>
          </cell>
          <cell r="G920" t="str">
            <v>Bebidas</v>
          </cell>
          <cell r="H920" t="str">
            <v>LDS</v>
          </cell>
        </row>
        <row r="921">
          <cell r="B921">
            <v>200612</v>
          </cell>
          <cell r="G921" t="str">
            <v>Comercio</v>
          </cell>
          <cell r="H921" t="str">
            <v>LDS</v>
          </cell>
        </row>
        <row r="922">
          <cell r="B922">
            <v>200612</v>
          </cell>
          <cell r="G922" t="str">
            <v>Otros</v>
          </cell>
          <cell r="H922" t="str">
            <v>LDS</v>
          </cell>
        </row>
        <row r="923">
          <cell r="B923">
            <v>200612</v>
          </cell>
          <cell r="G923" t="str">
            <v>Otros</v>
          </cell>
          <cell r="H923" t="str">
            <v>LDS</v>
          </cell>
        </row>
        <row r="924">
          <cell r="B924">
            <v>200612</v>
          </cell>
          <cell r="G924" t="str">
            <v>Bebidas</v>
          </cell>
          <cell r="H924" t="str">
            <v>LDS</v>
          </cell>
        </row>
        <row r="925">
          <cell r="B925">
            <v>200612</v>
          </cell>
          <cell r="G925" t="str">
            <v>Industria Metalúrgica</v>
          </cell>
          <cell r="H925" t="str">
            <v>SEAL</v>
          </cell>
        </row>
        <row r="926">
          <cell r="B926">
            <v>200612</v>
          </cell>
          <cell r="G926" t="str">
            <v>Alimentos</v>
          </cell>
          <cell r="H926" t="str">
            <v>SEAL</v>
          </cell>
        </row>
        <row r="927">
          <cell r="B927">
            <v>200612</v>
          </cell>
          <cell r="G927" t="str">
            <v>Textiles</v>
          </cell>
          <cell r="H927" t="str">
            <v>SEAL</v>
          </cell>
        </row>
        <row r="928">
          <cell r="B928">
            <v>200612</v>
          </cell>
          <cell r="G928" t="str">
            <v>Bebidas</v>
          </cell>
          <cell r="H928" t="str">
            <v>SEAL</v>
          </cell>
        </row>
        <row r="929">
          <cell r="B929">
            <v>200612</v>
          </cell>
          <cell r="G929" t="str">
            <v>Transporte</v>
          </cell>
          <cell r="H929" t="str">
            <v>SEAL</v>
          </cell>
        </row>
        <row r="930">
          <cell r="B930">
            <v>200612</v>
          </cell>
          <cell r="G930" t="str">
            <v>Textiles</v>
          </cell>
          <cell r="H930" t="str">
            <v>SEAL</v>
          </cell>
        </row>
        <row r="931">
          <cell r="B931">
            <v>200612</v>
          </cell>
          <cell r="G931" t="str">
            <v>Minería</v>
          </cell>
          <cell r="H931" t="str">
            <v>SGAB</v>
          </cell>
        </row>
        <row r="932">
          <cell r="B932">
            <v>200612</v>
          </cell>
          <cell r="G932" t="str">
            <v>Textiles</v>
          </cell>
          <cell r="H932" t="str">
            <v>SGAB</v>
          </cell>
        </row>
        <row r="933">
          <cell r="B933">
            <v>200612</v>
          </cell>
          <cell r="G933" t="str">
            <v>Minería</v>
          </cell>
          <cell r="H933" t="str">
            <v>SGAB</v>
          </cell>
        </row>
        <row r="934">
          <cell r="B934">
            <v>200612</v>
          </cell>
          <cell r="G934" t="str">
            <v>Textiles</v>
          </cell>
          <cell r="H934" t="str">
            <v>SGAB</v>
          </cell>
        </row>
        <row r="935">
          <cell r="B935">
            <v>200612</v>
          </cell>
          <cell r="G935" t="str">
            <v>Alimentos</v>
          </cell>
          <cell r="H935" t="str">
            <v>SGAB</v>
          </cell>
        </row>
        <row r="936">
          <cell r="B936">
            <v>200612</v>
          </cell>
          <cell r="G936" t="str">
            <v>Minería</v>
          </cell>
          <cell r="H936" t="str">
            <v>SGAB</v>
          </cell>
        </row>
        <row r="937">
          <cell r="B937">
            <v>200612</v>
          </cell>
          <cell r="G937" t="str">
            <v>Alimentos</v>
          </cell>
          <cell r="H937" t="str">
            <v>SGAB</v>
          </cell>
        </row>
        <row r="938">
          <cell r="B938">
            <v>200612</v>
          </cell>
          <cell r="G938" t="str">
            <v>Alimentos</v>
          </cell>
          <cell r="H938" t="str">
            <v>SGAB</v>
          </cell>
        </row>
        <row r="939">
          <cell r="B939">
            <v>200612</v>
          </cell>
          <cell r="G939" t="str">
            <v>Minería</v>
          </cell>
          <cell r="H939" t="str">
            <v>SHOU</v>
          </cell>
        </row>
        <row r="940">
          <cell r="B940">
            <v>200612</v>
          </cell>
          <cell r="G940" t="str">
            <v>Minería</v>
          </cell>
          <cell r="H940" t="str">
            <v>SHOU</v>
          </cell>
        </row>
        <row r="941">
          <cell r="B941">
            <v>200612</v>
          </cell>
          <cell r="G941" t="str">
            <v>Minería</v>
          </cell>
          <cell r="H941" t="str">
            <v>SHOU</v>
          </cell>
        </row>
        <row r="942">
          <cell r="B942">
            <v>200612</v>
          </cell>
          <cell r="G942" t="str">
            <v>Minería</v>
          </cell>
          <cell r="H942" t="str">
            <v>SMC</v>
          </cell>
        </row>
        <row r="943">
          <cell r="B943">
            <v>200612</v>
          </cell>
          <cell r="G943" t="str">
            <v>Minería</v>
          </cell>
          <cell r="H943" t="str">
            <v>SMC</v>
          </cell>
        </row>
        <row r="944">
          <cell r="B944">
            <v>200612</v>
          </cell>
          <cell r="G944" t="str">
            <v>Minería</v>
          </cell>
          <cell r="H944" t="str">
            <v>SMC</v>
          </cell>
        </row>
        <row r="945">
          <cell r="B945">
            <v>200612</v>
          </cell>
          <cell r="G945" t="str">
            <v>Minería</v>
          </cell>
          <cell r="H945" t="str">
            <v>SMC</v>
          </cell>
        </row>
        <row r="946">
          <cell r="B946">
            <v>200612</v>
          </cell>
          <cell r="G946" t="str">
            <v>Minería</v>
          </cell>
          <cell r="H946" t="str">
            <v>TSEL</v>
          </cell>
        </row>
        <row r="947">
          <cell r="B947">
            <v>200612</v>
          </cell>
          <cell r="G947" t="str">
            <v>Cementos</v>
          </cell>
          <cell r="H947" t="str">
            <v>TSEL</v>
          </cell>
        </row>
        <row r="948">
          <cell r="B948">
            <v>200612</v>
          </cell>
          <cell r="G948" t="str">
            <v>Minería</v>
          </cell>
          <cell r="H948" t="str">
            <v>TSEL</v>
          </cell>
        </row>
        <row r="949">
          <cell r="B949">
            <v>200612</v>
          </cell>
          <cell r="G949" t="str">
            <v>Minería</v>
          </cell>
          <cell r="H949" t="str">
            <v>TSEL</v>
          </cell>
        </row>
        <row r="950">
          <cell r="B950">
            <v>200612</v>
          </cell>
          <cell r="G950" t="str">
            <v>Minería</v>
          </cell>
          <cell r="H950" t="str">
            <v>TSEL</v>
          </cell>
        </row>
        <row r="951">
          <cell r="B951">
            <v>200612</v>
          </cell>
          <cell r="G951" t="str">
            <v>Papel</v>
          </cell>
          <cell r="H951" t="str">
            <v>TSEL</v>
          </cell>
        </row>
        <row r="952">
          <cell r="B952">
            <v>200612</v>
          </cell>
          <cell r="G952" t="str">
            <v>Minería</v>
          </cell>
          <cell r="H952" t="str">
            <v>TSEL</v>
          </cell>
        </row>
        <row r="953">
          <cell r="B953">
            <v>200612</v>
          </cell>
          <cell r="G953" t="str">
            <v>Minería</v>
          </cell>
          <cell r="H953" t="str">
            <v>TSEL</v>
          </cell>
        </row>
        <row r="954">
          <cell r="B954">
            <v>200612</v>
          </cell>
          <cell r="G954" t="str">
            <v>Textiles</v>
          </cell>
          <cell r="H954" t="str">
            <v>TSEL</v>
          </cell>
        </row>
        <row r="955">
          <cell r="B955">
            <v>200612</v>
          </cell>
          <cell r="G955" t="str">
            <v>Textiles</v>
          </cell>
          <cell r="H955" t="str">
            <v>TSEL</v>
          </cell>
        </row>
        <row r="956">
          <cell r="B956">
            <v>200701</v>
          </cell>
          <cell r="G956" t="str">
            <v>Cementos</v>
          </cell>
          <cell r="H956" t="str">
            <v>ATOC</v>
          </cell>
        </row>
        <row r="957">
          <cell r="B957">
            <v>200701</v>
          </cell>
          <cell r="G957" t="str">
            <v>Agroindustria</v>
          </cell>
          <cell r="H957" t="str">
            <v>CAHU</v>
          </cell>
        </row>
        <row r="958">
          <cell r="B958">
            <v>200701</v>
          </cell>
          <cell r="G958" t="str">
            <v>Textiles</v>
          </cell>
          <cell r="H958" t="str">
            <v>EDCA</v>
          </cell>
        </row>
        <row r="959">
          <cell r="B959">
            <v>200701</v>
          </cell>
          <cell r="G959" t="str">
            <v>Otros</v>
          </cell>
          <cell r="H959" t="str">
            <v>EDGL</v>
          </cell>
        </row>
        <row r="960">
          <cell r="B960">
            <v>200701</v>
          </cell>
          <cell r="G960" t="str">
            <v>Fundición</v>
          </cell>
          <cell r="H960" t="str">
            <v>EDGL</v>
          </cell>
        </row>
        <row r="961">
          <cell r="B961">
            <v>200701</v>
          </cell>
          <cell r="G961" t="str">
            <v>Otros</v>
          </cell>
          <cell r="H961" t="str">
            <v>EDGL</v>
          </cell>
        </row>
        <row r="962">
          <cell r="B962">
            <v>200701</v>
          </cell>
          <cell r="G962" t="str">
            <v>Fundición</v>
          </cell>
          <cell r="H962" t="str">
            <v>EDGL</v>
          </cell>
        </row>
        <row r="963">
          <cell r="B963">
            <v>200701</v>
          </cell>
          <cell r="G963" t="str">
            <v>Minería</v>
          </cell>
          <cell r="H963" t="str">
            <v>EDGL</v>
          </cell>
        </row>
        <row r="964">
          <cell r="B964">
            <v>200701</v>
          </cell>
          <cell r="G964" t="str">
            <v>Minería</v>
          </cell>
          <cell r="H964" t="str">
            <v>EDGL</v>
          </cell>
        </row>
        <row r="965">
          <cell r="B965">
            <v>200701</v>
          </cell>
          <cell r="G965" t="str">
            <v>Minería</v>
          </cell>
          <cell r="H965" t="str">
            <v>EDGL</v>
          </cell>
        </row>
        <row r="966">
          <cell r="B966">
            <v>200701</v>
          </cell>
          <cell r="G966" t="str">
            <v>Fundición</v>
          </cell>
          <cell r="H966" t="str">
            <v>EDGL</v>
          </cell>
        </row>
        <row r="967">
          <cell r="B967">
            <v>200701</v>
          </cell>
          <cell r="G967" t="str">
            <v>Fundición</v>
          </cell>
          <cell r="H967" t="str">
            <v>EDGL</v>
          </cell>
        </row>
        <row r="968">
          <cell r="B968">
            <v>200701</v>
          </cell>
          <cell r="G968" t="str">
            <v>Fundición</v>
          </cell>
          <cell r="H968" t="str">
            <v>EDGL</v>
          </cell>
        </row>
        <row r="969">
          <cell r="B969">
            <v>200701</v>
          </cell>
          <cell r="G969" t="str">
            <v>Minería</v>
          </cell>
          <cell r="H969" t="str">
            <v>EDGL</v>
          </cell>
        </row>
        <row r="970">
          <cell r="B970">
            <v>200701</v>
          </cell>
          <cell r="G970" t="str">
            <v>Químicos</v>
          </cell>
          <cell r="H970" t="str">
            <v>EDLN</v>
          </cell>
        </row>
        <row r="971">
          <cell r="B971">
            <v>200701</v>
          </cell>
          <cell r="G971" t="str">
            <v>Agroindustria</v>
          </cell>
          <cell r="H971" t="str">
            <v>EDLN</v>
          </cell>
        </row>
        <row r="972">
          <cell r="B972">
            <v>200701</v>
          </cell>
          <cell r="G972" t="str">
            <v>Alimentos</v>
          </cell>
          <cell r="H972" t="str">
            <v>EDLN</v>
          </cell>
        </row>
        <row r="973">
          <cell r="B973">
            <v>200701</v>
          </cell>
          <cell r="G973" t="str">
            <v>Alimentos</v>
          </cell>
          <cell r="H973" t="str">
            <v>EDLN</v>
          </cell>
        </row>
        <row r="974">
          <cell r="B974">
            <v>200701</v>
          </cell>
          <cell r="G974" t="str">
            <v>Pesquería</v>
          </cell>
          <cell r="H974" t="str">
            <v>EDLN</v>
          </cell>
        </row>
        <row r="975">
          <cell r="B975">
            <v>200701</v>
          </cell>
          <cell r="G975" t="str">
            <v>Bancos y Financieras</v>
          </cell>
          <cell r="H975" t="str">
            <v>EDLN</v>
          </cell>
        </row>
        <row r="976">
          <cell r="B976">
            <v>200701</v>
          </cell>
          <cell r="G976" t="str">
            <v>Cables</v>
          </cell>
          <cell r="H976" t="str">
            <v>EDLN</v>
          </cell>
        </row>
        <row r="977">
          <cell r="B977">
            <v>200701</v>
          </cell>
          <cell r="G977" t="str">
            <v>Cerámicos</v>
          </cell>
          <cell r="H977" t="str">
            <v>EDLN</v>
          </cell>
        </row>
        <row r="978">
          <cell r="B978">
            <v>200701</v>
          </cell>
          <cell r="G978" t="str">
            <v>Cerámicos</v>
          </cell>
          <cell r="H978" t="str">
            <v>EDLN</v>
          </cell>
        </row>
        <row r="979">
          <cell r="B979">
            <v>200701</v>
          </cell>
          <cell r="G979" t="str">
            <v>Cerámicos</v>
          </cell>
          <cell r="H979" t="str">
            <v>EDLN</v>
          </cell>
        </row>
        <row r="980">
          <cell r="B980">
            <v>200701</v>
          </cell>
          <cell r="G980" t="str">
            <v>Textiles</v>
          </cell>
          <cell r="H980" t="str">
            <v>EDLN</v>
          </cell>
        </row>
        <row r="981">
          <cell r="B981">
            <v>200701</v>
          </cell>
          <cell r="G981" t="str">
            <v>Textiles</v>
          </cell>
          <cell r="H981" t="str">
            <v>EDLN</v>
          </cell>
        </row>
        <row r="982">
          <cell r="B982">
            <v>200701</v>
          </cell>
          <cell r="G982" t="str">
            <v>Minería</v>
          </cell>
          <cell r="H982" t="str">
            <v>EDLN</v>
          </cell>
        </row>
        <row r="983">
          <cell r="B983">
            <v>200701</v>
          </cell>
          <cell r="G983" t="str">
            <v>Cerámicos</v>
          </cell>
          <cell r="H983" t="str">
            <v>EDLN</v>
          </cell>
        </row>
        <row r="984">
          <cell r="B984">
            <v>200701</v>
          </cell>
          <cell r="G984" t="str">
            <v>Alimentos</v>
          </cell>
          <cell r="H984" t="str">
            <v>EDLN</v>
          </cell>
        </row>
        <row r="985">
          <cell r="B985">
            <v>200701</v>
          </cell>
          <cell r="G985" t="str">
            <v>Vidrios, Cauchos y Plásticos</v>
          </cell>
          <cell r="H985" t="str">
            <v>EDLN</v>
          </cell>
        </row>
        <row r="986">
          <cell r="B986">
            <v>200701</v>
          </cell>
          <cell r="G986" t="str">
            <v>Minería</v>
          </cell>
          <cell r="H986" t="str">
            <v>EDLN</v>
          </cell>
        </row>
        <row r="987">
          <cell r="B987">
            <v>200701</v>
          </cell>
          <cell r="G987" t="str">
            <v>Saneamiento</v>
          </cell>
          <cell r="H987" t="str">
            <v>EDLN</v>
          </cell>
        </row>
        <row r="988">
          <cell r="B988">
            <v>200701</v>
          </cell>
          <cell r="G988" t="str">
            <v>Industria Metalúrgica</v>
          </cell>
          <cell r="H988" t="str">
            <v>EDLN</v>
          </cell>
        </row>
        <row r="989">
          <cell r="B989">
            <v>200701</v>
          </cell>
          <cell r="G989" t="str">
            <v>Transporte</v>
          </cell>
          <cell r="H989" t="str">
            <v>EDLN</v>
          </cell>
        </row>
        <row r="990">
          <cell r="B990">
            <v>200701</v>
          </cell>
          <cell r="G990" t="str">
            <v>Pesquería</v>
          </cell>
          <cell r="H990" t="str">
            <v>EDLN</v>
          </cell>
        </row>
        <row r="991">
          <cell r="B991">
            <v>200701</v>
          </cell>
          <cell r="G991" t="str">
            <v>Cementos</v>
          </cell>
          <cell r="H991" t="str">
            <v>EDLN</v>
          </cell>
        </row>
        <row r="992">
          <cell r="B992">
            <v>200701</v>
          </cell>
          <cell r="G992" t="str">
            <v>Textiles</v>
          </cell>
          <cell r="H992" t="str">
            <v>EDLN</v>
          </cell>
        </row>
        <row r="993">
          <cell r="B993">
            <v>200701</v>
          </cell>
          <cell r="G993" t="str">
            <v>Alimentos</v>
          </cell>
          <cell r="H993" t="str">
            <v>EDLN</v>
          </cell>
        </row>
        <row r="994">
          <cell r="B994">
            <v>200701</v>
          </cell>
          <cell r="G994" t="str">
            <v>Textiles</v>
          </cell>
          <cell r="H994" t="str">
            <v>EDLN</v>
          </cell>
        </row>
        <row r="995">
          <cell r="B995">
            <v>200701</v>
          </cell>
          <cell r="G995" t="str">
            <v>Textiles</v>
          </cell>
          <cell r="H995" t="str">
            <v>EDLN</v>
          </cell>
        </row>
        <row r="996">
          <cell r="B996">
            <v>200701</v>
          </cell>
          <cell r="G996" t="str">
            <v>Textiles</v>
          </cell>
          <cell r="H996" t="str">
            <v>EDLN</v>
          </cell>
        </row>
        <row r="997">
          <cell r="B997">
            <v>200701</v>
          </cell>
          <cell r="G997" t="str">
            <v>Fundición</v>
          </cell>
          <cell r="H997" t="str">
            <v>EDLN</v>
          </cell>
        </row>
        <row r="998">
          <cell r="B998">
            <v>200701</v>
          </cell>
          <cell r="G998" t="str">
            <v>Fundición</v>
          </cell>
          <cell r="H998" t="str">
            <v>EDLN</v>
          </cell>
        </row>
        <row r="999">
          <cell r="B999">
            <v>200701</v>
          </cell>
          <cell r="G999" t="str">
            <v>Papel</v>
          </cell>
          <cell r="H999" t="str">
            <v>EDLN</v>
          </cell>
        </row>
        <row r="1000">
          <cell r="B1000">
            <v>200701</v>
          </cell>
          <cell r="G1000" t="str">
            <v>Papel</v>
          </cell>
          <cell r="H1000" t="str">
            <v>EDLN</v>
          </cell>
        </row>
        <row r="1001">
          <cell r="B1001">
            <v>200701</v>
          </cell>
          <cell r="G1001" t="str">
            <v>Textiles</v>
          </cell>
          <cell r="H1001" t="str">
            <v>EDLN</v>
          </cell>
        </row>
        <row r="1002">
          <cell r="B1002">
            <v>200701</v>
          </cell>
          <cell r="G1002" t="str">
            <v>Vidrios, Cauchos y Plásticos</v>
          </cell>
          <cell r="H1002" t="str">
            <v>EDLN</v>
          </cell>
        </row>
        <row r="1003">
          <cell r="B1003">
            <v>200701</v>
          </cell>
          <cell r="G1003" t="str">
            <v>Cables</v>
          </cell>
          <cell r="H1003" t="str">
            <v>EDLN</v>
          </cell>
        </row>
        <row r="1004">
          <cell r="B1004">
            <v>200701</v>
          </cell>
          <cell r="G1004" t="str">
            <v>Industria Metalúrgica</v>
          </cell>
          <cell r="H1004" t="str">
            <v>EDLN</v>
          </cell>
        </row>
        <row r="1005">
          <cell r="B1005">
            <v>200701</v>
          </cell>
          <cell r="G1005" t="str">
            <v>Papel</v>
          </cell>
          <cell r="H1005" t="str">
            <v>EDLN</v>
          </cell>
        </row>
        <row r="1006">
          <cell r="B1006">
            <v>200701</v>
          </cell>
          <cell r="G1006" t="str">
            <v>Textiles</v>
          </cell>
          <cell r="H1006" t="str">
            <v>EDLN</v>
          </cell>
        </row>
        <row r="1007">
          <cell r="B1007">
            <v>200701</v>
          </cell>
          <cell r="G1007" t="str">
            <v>Otros</v>
          </cell>
          <cell r="H1007" t="str">
            <v>EDLN</v>
          </cell>
        </row>
        <row r="1008">
          <cell r="B1008">
            <v>200701</v>
          </cell>
          <cell r="G1008" t="str">
            <v>Otros</v>
          </cell>
          <cell r="H1008" t="str">
            <v>EDLN</v>
          </cell>
        </row>
        <row r="1009">
          <cell r="B1009">
            <v>200701</v>
          </cell>
          <cell r="G1009" t="str">
            <v>Textiles</v>
          </cell>
          <cell r="H1009" t="str">
            <v>EDLN</v>
          </cell>
        </row>
        <row r="1010">
          <cell r="B1010">
            <v>200701</v>
          </cell>
          <cell r="G1010" t="str">
            <v>Industria Metalúrgica</v>
          </cell>
          <cell r="H1010" t="str">
            <v>EDLN</v>
          </cell>
        </row>
        <row r="1011">
          <cell r="B1011">
            <v>200701</v>
          </cell>
          <cell r="G1011" t="str">
            <v>Industria Metalúrgica</v>
          </cell>
          <cell r="H1011" t="str">
            <v>EDLN</v>
          </cell>
        </row>
        <row r="1012">
          <cell r="B1012">
            <v>200701</v>
          </cell>
          <cell r="G1012" t="str">
            <v>Alimentos</v>
          </cell>
          <cell r="H1012" t="str">
            <v>EDLN</v>
          </cell>
        </row>
        <row r="1013">
          <cell r="B1013">
            <v>200701</v>
          </cell>
          <cell r="G1013" t="str">
            <v>Alimentos</v>
          </cell>
          <cell r="H1013" t="str">
            <v>EDLN</v>
          </cell>
        </row>
        <row r="1014">
          <cell r="B1014">
            <v>200701</v>
          </cell>
          <cell r="G1014" t="str">
            <v>Alimentos</v>
          </cell>
          <cell r="H1014" t="str">
            <v>EDLN</v>
          </cell>
        </row>
        <row r="1015">
          <cell r="B1015">
            <v>200701</v>
          </cell>
          <cell r="G1015" t="str">
            <v>Alimentos</v>
          </cell>
          <cell r="H1015" t="str">
            <v>EDLN</v>
          </cell>
        </row>
        <row r="1016">
          <cell r="B1016">
            <v>200701</v>
          </cell>
          <cell r="G1016" t="str">
            <v>Textiles</v>
          </cell>
          <cell r="H1016" t="str">
            <v>EDLN</v>
          </cell>
        </row>
        <row r="1017">
          <cell r="B1017">
            <v>200701</v>
          </cell>
          <cell r="G1017" t="str">
            <v>Pesquería</v>
          </cell>
          <cell r="H1017" t="str">
            <v>EDLN</v>
          </cell>
        </row>
        <row r="1018">
          <cell r="B1018">
            <v>200701</v>
          </cell>
          <cell r="G1018" t="str">
            <v>Pesquería</v>
          </cell>
          <cell r="H1018" t="str">
            <v>EDLN</v>
          </cell>
        </row>
        <row r="1019">
          <cell r="B1019">
            <v>200701</v>
          </cell>
          <cell r="G1019" t="str">
            <v>Textiles</v>
          </cell>
          <cell r="H1019" t="str">
            <v>EDLN</v>
          </cell>
        </row>
        <row r="1020">
          <cell r="B1020">
            <v>200701</v>
          </cell>
          <cell r="G1020" t="str">
            <v>Industria Metalúrgica</v>
          </cell>
          <cell r="H1020" t="str">
            <v>EDLN</v>
          </cell>
        </row>
        <row r="1021">
          <cell r="B1021">
            <v>200701</v>
          </cell>
          <cell r="G1021" t="str">
            <v>Hidrocarburos</v>
          </cell>
          <cell r="H1021" t="str">
            <v>EDLN</v>
          </cell>
        </row>
        <row r="1022">
          <cell r="B1022">
            <v>200701</v>
          </cell>
          <cell r="G1022" t="str">
            <v>Comercio</v>
          </cell>
          <cell r="H1022" t="str">
            <v>EDLN</v>
          </cell>
        </row>
        <row r="1023">
          <cell r="B1023">
            <v>200701</v>
          </cell>
          <cell r="G1023" t="str">
            <v>Textiles</v>
          </cell>
          <cell r="H1023" t="str">
            <v>EDLN</v>
          </cell>
        </row>
        <row r="1024">
          <cell r="B1024">
            <v>200701</v>
          </cell>
          <cell r="G1024" t="str">
            <v>Textiles</v>
          </cell>
          <cell r="H1024" t="str">
            <v>EDLN</v>
          </cell>
        </row>
        <row r="1025">
          <cell r="B1025">
            <v>200701</v>
          </cell>
          <cell r="G1025" t="str">
            <v>Otros</v>
          </cell>
          <cell r="H1025" t="str">
            <v>EDLN</v>
          </cell>
        </row>
        <row r="1026">
          <cell r="B1026">
            <v>200701</v>
          </cell>
          <cell r="G1026" t="str">
            <v>Textiles</v>
          </cell>
          <cell r="H1026" t="str">
            <v>EDLN</v>
          </cell>
        </row>
        <row r="1027">
          <cell r="B1027">
            <v>200701</v>
          </cell>
          <cell r="G1027" t="str">
            <v>Industria Metalúrgica</v>
          </cell>
          <cell r="H1027" t="str">
            <v>EDLN</v>
          </cell>
        </row>
        <row r="1028">
          <cell r="B1028">
            <v>200701</v>
          </cell>
          <cell r="G1028" t="str">
            <v>Pesquería</v>
          </cell>
          <cell r="H1028" t="str">
            <v>EDLN</v>
          </cell>
        </row>
        <row r="1029">
          <cell r="B1029">
            <v>200701</v>
          </cell>
          <cell r="G1029" t="str">
            <v>Químicos</v>
          </cell>
          <cell r="H1029" t="str">
            <v>EDLN</v>
          </cell>
        </row>
        <row r="1030">
          <cell r="B1030">
            <v>200701</v>
          </cell>
          <cell r="G1030" t="str">
            <v>Textiles</v>
          </cell>
          <cell r="H1030" t="str">
            <v>EDLN</v>
          </cell>
        </row>
        <row r="1031">
          <cell r="B1031">
            <v>200701</v>
          </cell>
          <cell r="G1031" t="str">
            <v>Vidrios, Cauchos y Plásticos</v>
          </cell>
          <cell r="H1031" t="str">
            <v>EDLN</v>
          </cell>
        </row>
        <row r="1032">
          <cell r="B1032">
            <v>200701</v>
          </cell>
          <cell r="G1032" t="str">
            <v>Pesquería</v>
          </cell>
          <cell r="H1032" t="str">
            <v>EDLN</v>
          </cell>
        </row>
        <row r="1033">
          <cell r="B1033">
            <v>200701</v>
          </cell>
          <cell r="G1033" t="str">
            <v>Bebidas</v>
          </cell>
          <cell r="H1033" t="str">
            <v>EDLN</v>
          </cell>
        </row>
        <row r="1034">
          <cell r="B1034">
            <v>200701</v>
          </cell>
          <cell r="G1034" t="str">
            <v>Bebidas</v>
          </cell>
          <cell r="H1034" t="str">
            <v>EDLN</v>
          </cell>
        </row>
        <row r="1035">
          <cell r="B1035">
            <v>200701</v>
          </cell>
          <cell r="G1035" t="str">
            <v>Pesquería</v>
          </cell>
          <cell r="H1035" t="str">
            <v>EDLN</v>
          </cell>
        </row>
        <row r="1036">
          <cell r="B1036">
            <v>200701</v>
          </cell>
          <cell r="G1036" t="str">
            <v>Cerámicos</v>
          </cell>
          <cell r="H1036" t="str">
            <v>EDLN</v>
          </cell>
        </row>
        <row r="1037">
          <cell r="B1037">
            <v>200701</v>
          </cell>
          <cell r="G1037" t="str">
            <v>Alimentos</v>
          </cell>
          <cell r="H1037" t="str">
            <v>EDLN</v>
          </cell>
        </row>
        <row r="1038">
          <cell r="B1038">
            <v>200701</v>
          </cell>
          <cell r="G1038" t="str">
            <v>Químicos</v>
          </cell>
          <cell r="H1038" t="str">
            <v>EDLN</v>
          </cell>
        </row>
        <row r="1039">
          <cell r="B1039">
            <v>200701</v>
          </cell>
          <cell r="G1039" t="str">
            <v>Textiles</v>
          </cell>
          <cell r="H1039" t="str">
            <v>EDLN</v>
          </cell>
        </row>
        <row r="1040">
          <cell r="B1040">
            <v>200701</v>
          </cell>
          <cell r="G1040" t="str">
            <v>Textiles</v>
          </cell>
          <cell r="H1040" t="str">
            <v>EDLN</v>
          </cell>
        </row>
        <row r="1041">
          <cell r="B1041">
            <v>200701</v>
          </cell>
          <cell r="G1041" t="str">
            <v>Saneamiento</v>
          </cell>
          <cell r="H1041" t="str">
            <v>EDLN</v>
          </cell>
        </row>
        <row r="1042">
          <cell r="B1042">
            <v>200701</v>
          </cell>
          <cell r="G1042" t="str">
            <v>Alimentos</v>
          </cell>
          <cell r="H1042" t="str">
            <v>EDLN</v>
          </cell>
        </row>
        <row r="1043">
          <cell r="B1043">
            <v>200701</v>
          </cell>
          <cell r="G1043" t="str">
            <v>Papel</v>
          </cell>
          <cell r="H1043" t="str">
            <v>EDLN</v>
          </cell>
        </row>
        <row r="1044">
          <cell r="B1044">
            <v>200701</v>
          </cell>
          <cell r="G1044" t="str">
            <v>Pesquería</v>
          </cell>
          <cell r="H1044" t="str">
            <v>EDLN</v>
          </cell>
        </row>
        <row r="1045">
          <cell r="B1045">
            <v>200701</v>
          </cell>
          <cell r="G1045" t="str">
            <v>Transporte</v>
          </cell>
          <cell r="H1045" t="str">
            <v>EDLN</v>
          </cell>
        </row>
        <row r="1046">
          <cell r="B1046">
            <v>200701</v>
          </cell>
          <cell r="G1046" t="str">
            <v>Pesquería</v>
          </cell>
          <cell r="H1046" t="str">
            <v>EDLN</v>
          </cell>
        </row>
        <row r="1047">
          <cell r="B1047">
            <v>200701</v>
          </cell>
          <cell r="G1047" t="str">
            <v>Pesquería</v>
          </cell>
          <cell r="H1047" t="str">
            <v>EDLN</v>
          </cell>
        </row>
        <row r="1048">
          <cell r="B1048">
            <v>200701</v>
          </cell>
          <cell r="G1048" t="str">
            <v>Bebidas</v>
          </cell>
          <cell r="H1048" t="str">
            <v>EDLN</v>
          </cell>
        </row>
        <row r="1049">
          <cell r="B1049">
            <v>200701</v>
          </cell>
          <cell r="G1049" t="str">
            <v>Pesquería</v>
          </cell>
          <cell r="H1049" t="str">
            <v>EDLN</v>
          </cell>
        </row>
        <row r="1050">
          <cell r="B1050">
            <v>200701</v>
          </cell>
          <cell r="G1050" t="str">
            <v>Pesquería</v>
          </cell>
          <cell r="H1050" t="str">
            <v>EDLN</v>
          </cell>
        </row>
        <row r="1051">
          <cell r="B1051">
            <v>200701</v>
          </cell>
          <cell r="G1051" t="str">
            <v>Hidrocarburos</v>
          </cell>
          <cell r="H1051" t="str">
            <v>EEPS</v>
          </cell>
        </row>
        <row r="1052">
          <cell r="B1052">
            <v>200701</v>
          </cell>
          <cell r="G1052" t="str">
            <v>Hidrocarburos</v>
          </cell>
          <cell r="H1052" t="str">
            <v>EEPS</v>
          </cell>
        </row>
        <row r="1053">
          <cell r="B1053">
            <v>200701</v>
          </cell>
          <cell r="G1053" t="str">
            <v>Minería</v>
          </cell>
          <cell r="H1053" t="str">
            <v>EGAS</v>
          </cell>
        </row>
        <row r="1054">
          <cell r="B1054">
            <v>200701</v>
          </cell>
          <cell r="G1054" t="str">
            <v>Cementos</v>
          </cell>
          <cell r="H1054" t="str">
            <v>EGAS</v>
          </cell>
        </row>
        <row r="1055">
          <cell r="B1055">
            <v>200701</v>
          </cell>
          <cell r="G1055" t="str">
            <v>Fundición</v>
          </cell>
          <cell r="H1055" t="str">
            <v>EGEM</v>
          </cell>
        </row>
        <row r="1056">
          <cell r="B1056">
            <v>200701</v>
          </cell>
          <cell r="G1056" t="str">
            <v>Químicos</v>
          </cell>
          <cell r="H1056" t="str">
            <v>EGEM</v>
          </cell>
        </row>
        <row r="1057">
          <cell r="B1057">
            <v>200701</v>
          </cell>
          <cell r="G1057" t="str">
            <v>Minería</v>
          </cell>
          <cell r="H1057" t="str">
            <v>EGEM</v>
          </cell>
        </row>
        <row r="1058">
          <cell r="B1058">
            <v>200701</v>
          </cell>
          <cell r="G1058" t="str">
            <v>Minería</v>
          </cell>
          <cell r="H1058" t="str">
            <v>EGEM</v>
          </cell>
        </row>
        <row r="1059">
          <cell r="B1059">
            <v>200701</v>
          </cell>
          <cell r="G1059" t="str">
            <v>Minería</v>
          </cell>
          <cell r="H1059" t="str">
            <v>EGEN</v>
          </cell>
        </row>
        <row r="1060">
          <cell r="B1060">
            <v>200701</v>
          </cell>
          <cell r="G1060" t="str">
            <v>Minería</v>
          </cell>
          <cell r="H1060" t="str">
            <v>EGEN</v>
          </cell>
        </row>
        <row r="1061">
          <cell r="B1061">
            <v>200701</v>
          </cell>
          <cell r="G1061" t="str">
            <v>Cementos</v>
          </cell>
          <cell r="H1061" t="str">
            <v>EGEN</v>
          </cell>
        </row>
        <row r="1062">
          <cell r="B1062">
            <v>200701</v>
          </cell>
          <cell r="G1062" t="str">
            <v>Textiles</v>
          </cell>
          <cell r="H1062" t="str">
            <v>EGEN</v>
          </cell>
        </row>
        <row r="1063">
          <cell r="B1063">
            <v>200701</v>
          </cell>
          <cell r="G1063" t="str">
            <v>Textiles</v>
          </cell>
          <cell r="H1063" t="str">
            <v>EGEN</v>
          </cell>
        </row>
        <row r="1064">
          <cell r="B1064">
            <v>200701</v>
          </cell>
          <cell r="G1064" t="str">
            <v>Textiles</v>
          </cell>
          <cell r="H1064" t="str">
            <v>EGEN</v>
          </cell>
        </row>
        <row r="1065">
          <cell r="B1065">
            <v>200701</v>
          </cell>
          <cell r="G1065" t="str">
            <v>Papel</v>
          </cell>
          <cell r="H1065" t="str">
            <v>EGEN</v>
          </cell>
        </row>
        <row r="1066">
          <cell r="B1066">
            <v>200701</v>
          </cell>
          <cell r="G1066" t="str">
            <v>Papel</v>
          </cell>
          <cell r="H1066" t="str">
            <v>EGEN</v>
          </cell>
        </row>
        <row r="1067">
          <cell r="B1067">
            <v>200701</v>
          </cell>
          <cell r="G1067" t="str">
            <v>Minería</v>
          </cell>
          <cell r="H1067" t="str">
            <v>EGEN</v>
          </cell>
        </row>
        <row r="1068">
          <cell r="B1068">
            <v>200701</v>
          </cell>
          <cell r="G1068" t="str">
            <v>Minería</v>
          </cell>
          <cell r="H1068" t="str">
            <v>EGEN</v>
          </cell>
        </row>
        <row r="1069">
          <cell r="B1069">
            <v>200701</v>
          </cell>
          <cell r="G1069" t="str">
            <v>Minería</v>
          </cell>
          <cell r="H1069" t="str">
            <v>EGEN</v>
          </cell>
        </row>
        <row r="1070">
          <cell r="B1070">
            <v>200701</v>
          </cell>
          <cell r="G1070" t="str">
            <v>Textiles</v>
          </cell>
          <cell r="H1070" t="str">
            <v>EGEN</v>
          </cell>
        </row>
        <row r="1071">
          <cell r="B1071">
            <v>200701</v>
          </cell>
          <cell r="G1071" t="str">
            <v>Minería</v>
          </cell>
          <cell r="H1071" t="str">
            <v>ELAN</v>
          </cell>
        </row>
        <row r="1072">
          <cell r="B1072">
            <v>200701</v>
          </cell>
          <cell r="G1072" t="str">
            <v>Minería</v>
          </cell>
          <cell r="H1072" t="str">
            <v>ELAN</v>
          </cell>
        </row>
        <row r="1073">
          <cell r="B1073">
            <v>200701</v>
          </cell>
          <cell r="G1073" t="str">
            <v>Fundición</v>
          </cell>
          <cell r="H1073" t="str">
            <v>ELAN</v>
          </cell>
        </row>
        <row r="1074">
          <cell r="B1074">
            <v>200701</v>
          </cell>
          <cell r="G1074" t="str">
            <v>Minería</v>
          </cell>
          <cell r="H1074" t="str">
            <v>ELAN</v>
          </cell>
        </row>
        <row r="1075">
          <cell r="B1075">
            <v>200701</v>
          </cell>
          <cell r="G1075" t="str">
            <v>Minería</v>
          </cell>
          <cell r="H1075" t="str">
            <v>ELAN</v>
          </cell>
        </row>
        <row r="1076">
          <cell r="B1076">
            <v>200701</v>
          </cell>
          <cell r="G1076" t="str">
            <v>Minería</v>
          </cell>
          <cell r="H1076" t="str">
            <v>ELAN</v>
          </cell>
        </row>
        <row r="1077">
          <cell r="B1077">
            <v>200701</v>
          </cell>
          <cell r="G1077" t="str">
            <v>Fundición</v>
          </cell>
          <cell r="H1077" t="str">
            <v>ELAN</v>
          </cell>
        </row>
        <row r="1078">
          <cell r="B1078">
            <v>200701</v>
          </cell>
          <cell r="G1078" t="str">
            <v>Minería</v>
          </cell>
          <cell r="H1078" t="str">
            <v>ELAN</v>
          </cell>
        </row>
        <row r="1079">
          <cell r="B1079">
            <v>200701</v>
          </cell>
          <cell r="G1079" t="str">
            <v>Cementos</v>
          </cell>
          <cell r="H1079" t="str">
            <v>ELC</v>
          </cell>
        </row>
        <row r="1080">
          <cell r="B1080">
            <v>200701</v>
          </cell>
          <cell r="G1080" t="str">
            <v>Agroindustria</v>
          </cell>
          <cell r="H1080" t="str">
            <v>ELN</v>
          </cell>
        </row>
        <row r="1081">
          <cell r="B1081">
            <v>200701</v>
          </cell>
          <cell r="G1081" t="str">
            <v>Agroindustria</v>
          </cell>
          <cell r="H1081" t="str">
            <v>ELN</v>
          </cell>
        </row>
        <row r="1082">
          <cell r="B1082">
            <v>200701</v>
          </cell>
          <cell r="G1082" t="str">
            <v>Agroindustria</v>
          </cell>
          <cell r="H1082" t="str">
            <v>ELN</v>
          </cell>
        </row>
        <row r="1083">
          <cell r="B1083">
            <v>200701</v>
          </cell>
          <cell r="G1083" t="str">
            <v>Otros</v>
          </cell>
          <cell r="H1083" t="str">
            <v>ELN</v>
          </cell>
        </row>
        <row r="1084">
          <cell r="B1084">
            <v>200701</v>
          </cell>
          <cell r="G1084" t="str">
            <v>Agroindustria</v>
          </cell>
          <cell r="H1084" t="str">
            <v>ELN</v>
          </cell>
        </row>
        <row r="1085">
          <cell r="B1085">
            <v>200701</v>
          </cell>
          <cell r="G1085" t="str">
            <v>Agroindustria</v>
          </cell>
          <cell r="H1085" t="str">
            <v>ELN</v>
          </cell>
        </row>
        <row r="1086">
          <cell r="B1086">
            <v>200701</v>
          </cell>
          <cell r="G1086" t="str">
            <v>Agroindustria</v>
          </cell>
          <cell r="H1086" t="str">
            <v>ELN</v>
          </cell>
        </row>
        <row r="1087">
          <cell r="B1087">
            <v>200701</v>
          </cell>
          <cell r="G1087" t="str">
            <v>Bebidas</v>
          </cell>
          <cell r="H1087" t="str">
            <v>ELN</v>
          </cell>
        </row>
        <row r="1088">
          <cell r="B1088">
            <v>200701</v>
          </cell>
          <cell r="G1088" t="str">
            <v>Bebidas</v>
          </cell>
          <cell r="H1088" t="str">
            <v>ELN</v>
          </cell>
        </row>
        <row r="1089">
          <cell r="B1089">
            <v>200701</v>
          </cell>
          <cell r="G1089" t="str">
            <v>Agroindustria</v>
          </cell>
          <cell r="H1089" t="str">
            <v>ELN</v>
          </cell>
        </row>
        <row r="1090">
          <cell r="B1090">
            <v>200701</v>
          </cell>
          <cell r="G1090" t="str">
            <v>Agroindustria</v>
          </cell>
          <cell r="H1090" t="str">
            <v>ELN</v>
          </cell>
        </row>
        <row r="1091">
          <cell r="B1091">
            <v>200701</v>
          </cell>
          <cell r="G1091" t="str">
            <v>Agroindustria</v>
          </cell>
          <cell r="H1091" t="str">
            <v>ELN</v>
          </cell>
        </row>
        <row r="1092">
          <cell r="B1092">
            <v>200701</v>
          </cell>
          <cell r="G1092" t="str">
            <v>Agroindustria</v>
          </cell>
          <cell r="H1092" t="str">
            <v>ELN</v>
          </cell>
        </row>
        <row r="1093">
          <cell r="B1093">
            <v>200701</v>
          </cell>
          <cell r="G1093" t="str">
            <v>Minería</v>
          </cell>
          <cell r="H1093" t="str">
            <v>ELNM</v>
          </cell>
        </row>
        <row r="1094">
          <cell r="B1094">
            <v>200701</v>
          </cell>
          <cell r="G1094" t="str">
            <v>Pesquería</v>
          </cell>
          <cell r="H1094" t="str">
            <v>ELNO</v>
          </cell>
        </row>
        <row r="1095">
          <cell r="B1095">
            <v>200701</v>
          </cell>
          <cell r="G1095" t="str">
            <v>Transporte</v>
          </cell>
          <cell r="H1095" t="str">
            <v>ELP</v>
          </cell>
        </row>
        <row r="1096">
          <cell r="B1096">
            <v>200701</v>
          </cell>
          <cell r="G1096" t="str">
            <v>Industria Metalúrgica</v>
          </cell>
          <cell r="H1096" t="str">
            <v>ELP</v>
          </cell>
        </row>
        <row r="1097">
          <cell r="B1097">
            <v>200701</v>
          </cell>
          <cell r="G1097" t="str">
            <v>Minería</v>
          </cell>
          <cell r="H1097" t="str">
            <v>ENER</v>
          </cell>
        </row>
        <row r="1098">
          <cell r="B1098">
            <v>200701</v>
          </cell>
          <cell r="G1098" t="str">
            <v>Industria Metalúrgica</v>
          </cell>
          <cell r="H1098" t="str">
            <v>ELP</v>
          </cell>
        </row>
        <row r="1099">
          <cell r="B1099">
            <v>200701</v>
          </cell>
          <cell r="G1099" t="str">
            <v>Químicos</v>
          </cell>
          <cell r="H1099" t="str">
            <v>ELP</v>
          </cell>
        </row>
        <row r="1100">
          <cell r="B1100">
            <v>200701</v>
          </cell>
          <cell r="G1100" t="str">
            <v>Minería</v>
          </cell>
          <cell r="H1100" t="str">
            <v>ELP</v>
          </cell>
        </row>
        <row r="1101">
          <cell r="B1101">
            <v>200701</v>
          </cell>
          <cell r="G1101" t="str">
            <v>Minería</v>
          </cell>
          <cell r="H1101" t="str">
            <v>ELP</v>
          </cell>
        </row>
        <row r="1102">
          <cell r="B1102">
            <v>200701</v>
          </cell>
          <cell r="G1102" t="str">
            <v>Minería</v>
          </cell>
          <cell r="H1102" t="str">
            <v>ELP</v>
          </cell>
        </row>
        <row r="1103">
          <cell r="B1103">
            <v>200701</v>
          </cell>
          <cell r="G1103" t="str">
            <v>Cementos</v>
          </cell>
          <cell r="H1103" t="str">
            <v>ELPU</v>
          </cell>
        </row>
        <row r="1104">
          <cell r="B1104">
            <v>200701</v>
          </cell>
          <cell r="G1104" t="str">
            <v>Saneamiento</v>
          </cell>
          <cell r="H1104" t="str">
            <v>ELSE</v>
          </cell>
        </row>
        <row r="1105">
          <cell r="B1105">
            <v>200701</v>
          </cell>
          <cell r="G1105" t="str">
            <v>Bebidas</v>
          </cell>
          <cell r="H1105" t="str">
            <v>ELSE</v>
          </cell>
        </row>
        <row r="1106">
          <cell r="B1106">
            <v>200701</v>
          </cell>
          <cell r="G1106" t="str">
            <v>Minería</v>
          </cell>
          <cell r="H1106" t="str">
            <v>ELSE</v>
          </cell>
        </row>
        <row r="1107">
          <cell r="B1107">
            <v>200701</v>
          </cell>
          <cell r="G1107" t="str">
            <v>Minería</v>
          </cell>
          <cell r="H1107" t="str">
            <v>ELSE</v>
          </cell>
        </row>
        <row r="1108">
          <cell r="B1108">
            <v>200701</v>
          </cell>
          <cell r="G1108" t="str">
            <v>Pesquería</v>
          </cell>
          <cell r="H1108" t="str">
            <v>ELSM</v>
          </cell>
        </row>
        <row r="1109">
          <cell r="B1109">
            <v>200701</v>
          </cell>
          <cell r="G1109" t="str">
            <v>Minería</v>
          </cell>
          <cell r="H1109" t="str">
            <v>ELP</v>
          </cell>
        </row>
        <row r="1110">
          <cell r="B1110">
            <v>200701</v>
          </cell>
          <cell r="G1110" t="str">
            <v>Pesquería</v>
          </cell>
          <cell r="H1110" t="str">
            <v>ELSM</v>
          </cell>
        </row>
        <row r="1111">
          <cell r="B1111">
            <v>200701</v>
          </cell>
          <cell r="G1111" t="str">
            <v>Agroindustria</v>
          </cell>
          <cell r="H1111" t="str">
            <v>ELSM</v>
          </cell>
        </row>
        <row r="1112">
          <cell r="B1112">
            <v>200701</v>
          </cell>
          <cell r="G1112" t="str">
            <v>Pesquería</v>
          </cell>
          <cell r="H1112" t="str">
            <v>ELSM</v>
          </cell>
        </row>
        <row r="1113">
          <cell r="B1113">
            <v>200701</v>
          </cell>
          <cell r="G1113" t="str">
            <v>Pesquería</v>
          </cell>
          <cell r="H1113" t="str">
            <v>ELSM</v>
          </cell>
        </row>
        <row r="1114">
          <cell r="B1114">
            <v>200701</v>
          </cell>
          <cell r="G1114" t="str">
            <v>Papel</v>
          </cell>
          <cell r="H1114" t="str">
            <v>ELSM</v>
          </cell>
        </row>
        <row r="1115">
          <cell r="B1115">
            <v>200701</v>
          </cell>
          <cell r="G1115" t="str">
            <v>Pesquería</v>
          </cell>
          <cell r="H1115" t="str">
            <v>ELSM</v>
          </cell>
        </row>
        <row r="1116">
          <cell r="B1116">
            <v>200701</v>
          </cell>
          <cell r="G1116" t="str">
            <v>Vidrios, Cauchos y Plásticos</v>
          </cell>
          <cell r="H1116" t="str">
            <v>ELSM</v>
          </cell>
        </row>
        <row r="1117">
          <cell r="B1117">
            <v>200701</v>
          </cell>
          <cell r="G1117" t="str">
            <v>Textiles</v>
          </cell>
          <cell r="H1117" t="str">
            <v>ELSM</v>
          </cell>
        </row>
        <row r="1118">
          <cell r="B1118">
            <v>200701</v>
          </cell>
          <cell r="G1118" t="str">
            <v>Pesquería</v>
          </cell>
          <cell r="H1118" t="str">
            <v>ELSM</v>
          </cell>
        </row>
        <row r="1119">
          <cell r="B1119">
            <v>200701</v>
          </cell>
          <cell r="G1119" t="str">
            <v>Minería</v>
          </cell>
          <cell r="H1119" t="str">
            <v>ELSM</v>
          </cell>
        </row>
        <row r="1120">
          <cell r="B1120">
            <v>200701</v>
          </cell>
          <cell r="G1120" t="str">
            <v>Bebidas</v>
          </cell>
          <cell r="H1120" t="str">
            <v>ELUC</v>
          </cell>
        </row>
        <row r="1121">
          <cell r="B1121">
            <v>200701</v>
          </cell>
          <cell r="G1121" t="str">
            <v>Bancos y Financieras</v>
          </cell>
          <cell r="H1121" t="str">
            <v>ENER</v>
          </cell>
        </row>
        <row r="1122">
          <cell r="B1122">
            <v>200701</v>
          </cell>
          <cell r="G1122" t="str">
            <v>Vidrios, Cauchos y Plásticos</v>
          </cell>
          <cell r="H1122" t="str">
            <v>ENER</v>
          </cell>
        </row>
        <row r="1123">
          <cell r="B1123">
            <v>200701</v>
          </cell>
          <cell r="G1123" t="str">
            <v>Otros</v>
          </cell>
          <cell r="H1123" t="str">
            <v>ENER</v>
          </cell>
        </row>
        <row r="1124">
          <cell r="B1124">
            <v>200701</v>
          </cell>
          <cell r="G1124" t="str">
            <v>Químicos</v>
          </cell>
          <cell r="H1124" t="str">
            <v>ENER</v>
          </cell>
        </row>
        <row r="1125">
          <cell r="B1125">
            <v>200701</v>
          </cell>
          <cell r="G1125" t="str">
            <v>Minería</v>
          </cell>
          <cell r="H1125" t="str">
            <v>ENER</v>
          </cell>
        </row>
        <row r="1126">
          <cell r="B1126">
            <v>200701</v>
          </cell>
          <cell r="G1126" t="str">
            <v>Otros</v>
          </cell>
          <cell r="H1126" t="str">
            <v>ENER</v>
          </cell>
        </row>
        <row r="1127">
          <cell r="B1127">
            <v>200701</v>
          </cell>
          <cell r="G1127" t="str">
            <v>Minería</v>
          </cell>
          <cell r="H1127" t="str">
            <v>ENER</v>
          </cell>
        </row>
        <row r="1128">
          <cell r="B1128">
            <v>200701</v>
          </cell>
          <cell r="G1128" t="str">
            <v>Minería</v>
          </cell>
          <cell r="H1128" t="str">
            <v>ENER</v>
          </cell>
        </row>
        <row r="1129">
          <cell r="B1129">
            <v>200701</v>
          </cell>
          <cell r="G1129" t="str">
            <v>Minería</v>
          </cell>
          <cell r="H1129" t="str">
            <v>ENER</v>
          </cell>
        </row>
        <row r="1130">
          <cell r="B1130">
            <v>200701</v>
          </cell>
          <cell r="G1130" t="str">
            <v>Químicos</v>
          </cell>
          <cell r="H1130" t="str">
            <v>ENER</v>
          </cell>
        </row>
        <row r="1131">
          <cell r="B1131">
            <v>200701</v>
          </cell>
          <cell r="G1131" t="str">
            <v>Bancos y Financieras</v>
          </cell>
          <cell r="H1131" t="str">
            <v>ENER</v>
          </cell>
        </row>
        <row r="1132">
          <cell r="B1132">
            <v>200701</v>
          </cell>
          <cell r="G1132" t="str">
            <v>Bancos y Financieras</v>
          </cell>
          <cell r="H1132" t="str">
            <v>LDS</v>
          </cell>
        </row>
        <row r="1133">
          <cell r="B1133">
            <v>200701</v>
          </cell>
          <cell r="G1133" t="str">
            <v>Cerámicos</v>
          </cell>
          <cell r="H1133" t="str">
            <v>LDS</v>
          </cell>
        </row>
        <row r="1134">
          <cell r="B1134">
            <v>200701</v>
          </cell>
          <cell r="G1134" t="str">
            <v>Otros</v>
          </cell>
          <cell r="H1134" t="str">
            <v>LDS</v>
          </cell>
        </row>
        <row r="1135">
          <cell r="B1135">
            <v>200701</v>
          </cell>
          <cell r="G1135" t="str">
            <v>Industria Metalúrgica</v>
          </cell>
          <cell r="H1135" t="str">
            <v>LDS</v>
          </cell>
        </row>
        <row r="1136">
          <cell r="B1136">
            <v>200701</v>
          </cell>
          <cell r="G1136" t="str">
            <v>Otros</v>
          </cell>
          <cell r="H1136" t="str">
            <v>LDS</v>
          </cell>
        </row>
        <row r="1137">
          <cell r="B1137">
            <v>200701</v>
          </cell>
          <cell r="G1137" t="str">
            <v>Textiles</v>
          </cell>
          <cell r="H1137" t="str">
            <v>LDS</v>
          </cell>
        </row>
        <row r="1138">
          <cell r="B1138">
            <v>200701</v>
          </cell>
          <cell r="G1138" t="str">
            <v>Industria Metalúrgica</v>
          </cell>
          <cell r="H1138" t="str">
            <v>LDS</v>
          </cell>
        </row>
        <row r="1139">
          <cell r="B1139">
            <v>200701</v>
          </cell>
          <cell r="G1139" t="str">
            <v>Alimentos</v>
          </cell>
          <cell r="H1139" t="str">
            <v>LDS</v>
          </cell>
        </row>
        <row r="1140">
          <cell r="B1140">
            <v>200701</v>
          </cell>
          <cell r="G1140" t="str">
            <v>Industria Metalúrgica</v>
          </cell>
          <cell r="H1140" t="str">
            <v>LDS</v>
          </cell>
        </row>
        <row r="1141">
          <cell r="B1141">
            <v>200701</v>
          </cell>
          <cell r="G1141" t="str">
            <v>Salud</v>
          </cell>
          <cell r="H1141" t="str">
            <v>LDS</v>
          </cell>
        </row>
        <row r="1142">
          <cell r="B1142">
            <v>200701</v>
          </cell>
          <cell r="G1142" t="str">
            <v>Papel</v>
          </cell>
          <cell r="H1142" t="str">
            <v>LDS</v>
          </cell>
        </row>
        <row r="1143">
          <cell r="B1143">
            <v>200701</v>
          </cell>
          <cell r="G1143" t="str">
            <v>Bebidas</v>
          </cell>
          <cell r="H1143" t="str">
            <v>LDS</v>
          </cell>
        </row>
        <row r="1144">
          <cell r="B1144">
            <v>200701</v>
          </cell>
          <cell r="G1144" t="str">
            <v>Papel</v>
          </cell>
          <cell r="H1144" t="str">
            <v>LDS</v>
          </cell>
        </row>
        <row r="1145">
          <cell r="B1145">
            <v>200701</v>
          </cell>
          <cell r="G1145" t="str">
            <v>Textiles</v>
          </cell>
          <cell r="H1145" t="str">
            <v>LDS</v>
          </cell>
        </row>
        <row r="1146">
          <cell r="B1146">
            <v>200701</v>
          </cell>
          <cell r="G1146" t="str">
            <v>Bebidas</v>
          </cell>
          <cell r="H1146" t="str">
            <v>LDS</v>
          </cell>
        </row>
        <row r="1147">
          <cell r="B1147">
            <v>200701</v>
          </cell>
          <cell r="G1147" t="str">
            <v>Saneamiento</v>
          </cell>
          <cell r="H1147" t="str">
            <v>LDS</v>
          </cell>
        </row>
        <row r="1148">
          <cell r="B1148">
            <v>200701</v>
          </cell>
          <cell r="G1148" t="str">
            <v>Comercio</v>
          </cell>
          <cell r="H1148" t="str">
            <v>LDS</v>
          </cell>
        </row>
        <row r="1149">
          <cell r="B1149">
            <v>200701</v>
          </cell>
          <cell r="G1149" t="str">
            <v>Vidrios, Cauchos y Plásticos</v>
          </cell>
          <cell r="H1149" t="str">
            <v>LDS</v>
          </cell>
        </row>
        <row r="1150">
          <cell r="B1150">
            <v>200701</v>
          </cell>
          <cell r="G1150" t="str">
            <v>Vidrios, Cauchos y Plásticos</v>
          </cell>
          <cell r="H1150" t="str">
            <v>LDS</v>
          </cell>
        </row>
        <row r="1151">
          <cell r="B1151">
            <v>200701</v>
          </cell>
          <cell r="G1151" t="str">
            <v>Saneamiento</v>
          </cell>
          <cell r="H1151" t="str">
            <v>LDS</v>
          </cell>
        </row>
        <row r="1152">
          <cell r="B1152">
            <v>200701</v>
          </cell>
          <cell r="G1152" t="str">
            <v>Saneamiento</v>
          </cell>
          <cell r="H1152" t="str">
            <v>LDS</v>
          </cell>
        </row>
        <row r="1153">
          <cell r="B1153">
            <v>200701</v>
          </cell>
          <cell r="G1153" t="str">
            <v>Alimentos</v>
          </cell>
          <cell r="H1153" t="str">
            <v>LDS</v>
          </cell>
        </row>
        <row r="1154">
          <cell r="B1154">
            <v>200701</v>
          </cell>
          <cell r="G1154" t="str">
            <v>Otros</v>
          </cell>
          <cell r="H1154" t="str">
            <v>LDS</v>
          </cell>
        </row>
        <row r="1155">
          <cell r="B1155">
            <v>200701</v>
          </cell>
          <cell r="G1155" t="str">
            <v>Bebidas</v>
          </cell>
          <cell r="H1155" t="str">
            <v>LDS</v>
          </cell>
        </row>
        <row r="1156">
          <cell r="B1156">
            <v>200701</v>
          </cell>
          <cell r="G1156" t="str">
            <v>Comercio</v>
          </cell>
          <cell r="H1156" t="str">
            <v>LDS</v>
          </cell>
        </row>
        <row r="1157">
          <cell r="B1157">
            <v>200701</v>
          </cell>
          <cell r="G1157" t="str">
            <v>Otros</v>
          </cell>
          <cell r="H1157" t="str">
            <v>LDS</v>
          </cell>
        </row>
        <row r="1158">
          <cell r="B1158">
            <v>200701</v>
          </cell>
          <cell r="G1158" t="str">
            <v>Otros</v>
          </cell>
          <cell r="H1158" t="str">
            <v>LDS</v>
          </cell>
        </row>
        <row r="1159">
          <cell r="B1159">
            <v>200701</v>
          </cell>
          <cell r="G1159" t="str">
            <v>Bebidas</v>
          </cell>
          <cell r="H1159" t="str">
            <v>LDS</v>
          </cell>
        </row>
        <row r="1160">
          <cell r="B1160">
            <v>200701</v>
          </cell>
          <cell r="G1160" t="str">
            <v>Industria Metalúrgica</v>
          </cell>
          <cell r="H1160" t="str">
            <v>SEAL</v>
          </cell>
        </row>
        <row r="1161">
          <cell r="B1161">
            <v>200701</v>
          </cell>
          <cell r="G1161" t="str">
            <v>Alimentos</v>
          </cell>
          <cell r="H1161" t="str">
            <v>SEAL</v>
          </cell>
        </row>
        <row r="1162">
          <cell r="B1162">
            <v>200701</v>
          </cell>
          <cell r="G1162" t="str">
            <v>Textiles</v>
          </cell>
          <cell r="H1162" t="str">
            <v>SEAL</v>
          </cell>
        </row>
        <row r="1163">
          <cell r="B1163">
            <v>200701</v>
          </cell>
          <cell r="G1163" t="str">
            <v>Bebidas</v>
          </cell>
          <cell r="H1163" t="str">
            <v>SEAL</v>
          </cell>
        </row>
        <row r="1164">
          <cell r="B1164">
            <v>200701</v>
          </cell>
          <cell r="G1164" t="str">
            <v>Transporte</v>
          </cell>
          <cell r="H1164" t="str">
            <v>SEAL</v>
          </cell>
        </row>
        <row r="1165">
          <cell r="B1165">
            <v>200701</v>
          </cell>
          <cell r="G1165" t="str">
            <v>Textiles</v>
          </cell>
          <cell r="H1165" t="str">
            <v>SEAL</v>
          </cell>
        </row>
        <row r="1166">
          <cell r="B1166">
            <v>200701</v>
          </cell>
          <cell r="G1166" t="str">
            <v>Minería</v>
          </cell>
          <cell r="H1166" t="str">
            <v>SGAB</v>
          </cell>
        </row>
        <row r="1167">
          <cell r="B1167">
            <v>200701</v>
          </cell>
          <cell r="G1167" t="str">
            <v>Textiles</v>
          </cell>
          <cell r="H1167" t="str">
            <v>SGAB</v>
          </cell>
        </row>
        <row r="1168">
          <cell r="B1168">
            <v>200701</v>
          </cell>
          <cell r="G1168" t="str">
            <v>Minería</v>
          </cell>
          <cell r="H1168" t="str">
            <v>SGAB</v>
          </cell>
        </row>
        <row r="1169">
          <cell r="B1169">
            <v>200701</v>
          </cell>
          <cell r="G1169" t="str">
            <v>Textiles</v>
          </cell>
          <cell r="H1169" t="str">
            <v>SGAB</v>
          </cell>
        </row>
        <row r="1170">
          <cell r="B1170">
            <v>200701</v>
          </cell>
          <cell r="G1170" t="str">
            <v>Alimentos</v>
          </cell>
          <cell r="H1170" t="str">
            <v>SGAB</v>
          </cell>
        </row>
        <row r="1171">
          <cell r="B1171">
            <v>200701</v>
          </cell>
          <cell r="G1171" t="str">
            <v>Minería</v>
          </cell>
          <cell r="H1171" t="str">
            <v>SGAB</v>
          </cell>
        </row>
        <row r="1172">
          <cell r="B1172">
            <v>200701</v>
          </cell>
          <cell r="G1172" t="str">
            <v>Alimentos</v>
          </cell>
          <cell r="H1172" t="str">
            <v>SGAB</v>
          </cell>
        </row>
        <row r="1173">
          <cell r="B1173">
            <v>200701</v>
          </cell>
          <cell r="G1173" t="str">
            <v>Alimentos</v>
          </cell>
          <cell r="H1173" t="str">
            <v>SGAB</v>
          </cell>
        </row>
        <row r="1174">
          <cell r="B1174">
            <v>200701</v>
          </cell>
          <cell r="G1174" t="str">
            <v>Minería</v>
          </cell>
          <cell r="H1174" t="str">
            <v>SHOU</v>
          </cell>
        </row>
        <row r="1175">
          <cell r="B1175">
            <v>200701</v>
          </cell>
          <cell r="G1175" t="str">
            <v>Minería</v>
          </cell>
          <cell r="H1175" t="str">
            <v>SHOU</v>
          </cell>
        </row>
        <row r="1176">
          <cell r="B1176">
            <v>200701</v>
          </cell>
          <cell r="G1176" t="str">
            <v>Minería</v>
          </cell>
          <cell r="H1176" t="str">
            <v>SHOU</v>
          </cell>
        </row>
        <row r="1177">
          <cell r="B1177">
            <v>200701</v>
          </cell>
          <cell r="G1177" t="str">
            <v>Minería</v>
          </cell>
          <cell r="H1177" t="str">
            <v>SMC</v>
          </cell>
        </row>
        <row r="1178">
          <cell r="B1178">
            <v>200701</v>
          </cell>
          <cell r="G1178" t="str">
            <v>Minería</v>
          </cell>
          <cell r="H1178" t="str">
            <v>SMC</v>
          </cell>
        </row>
        <row r="1179">
          <cell r="B1179">
            <v>200701</v>
          </cell>
          <cell r="G1179" t="str">
            <v>Minería</v>
          </cell>
          <cell r="H1179" t="str">
            <v>SMC</v>
          </cell>
        </row>
        <row r="1180">
          <cell r="B1180">
            <v>200701</v>
          </cell>
          <cell r="G1180" t="str">
            <v>Minería</v>
          </cell>
          <cell r="H1180" t="str">
            <v>SMC</v>
          </cell>
        </row>
        <row r="1181">
          <cell r="B1181">
            <v>200701</v>
          </cell>
          <cell r="G1181" t="str">
            <v>Minería</v>
          </cell>
          <cell r="H1181" t="str">
            <v>TSEL</v>
          </cell>
        </row>
        <row r="1182">
          <cell r="B1182">
            <v>200701</v>
          </cell>
          <cell r="G1182" t="str">
            <v>Cementos</v>
          </cell>
          <cell r="H1182" t="str">
            <v>TSEL</v>
          </cell>
        </row>
        <row r="1183">
          <cell r="B1183">
            <v>200701</v>
          </cell>
          <cell r="G1183" t="str">
            <v>Minería</v>
          </cell>
          <cell r="H1183" t="str">
            <v>TSEL</v>
          </cell>
        </row>
        <row r="1184">
          <cell r="B1184">
            <v>200701</v>
          </cell>
          <cell r="G1184" t="str">
            <v>Minería</v>
          </cell>
          <cell r="H1184" t="str">
            <v>TSEL</v>
          </cell>
        </row>
        <row r="1185">
          <cell r="B1185">
            <v>200701</v>
          </cell>
          <cell r="G1185" t="str">
            <v>Minería</v>
          </cell>
          <cell r="H1185" t="str">
            <v>TSEL</v>
          </cell>
        </row>
        <row r="1186">
          <cell r="B1186">
            <v>200701</v>
          </cell>
          <cell r="G1186" t="str">
            <v>Papel</v>
          </cell>
          <cell r="H1186" t="str">
            <v>TSEL</v>
          </cell>
        </row>
        <row r="1187">
          <cell r="B1187">
            <v>200701</v>
          </cell>
          <cell r="G1187" t="str">
            <v>Minería</v>
          </cell>
          <cell r="H1187" t="str">
            <v>TSEL</v>
          </cell>
        </row>
        <row r="1188">
          <cell r="B1188">
            <v>200701</v>
          </cell>
          <cell r="G1188" t="str">
            <v>Minería</v>
          </cell>
          <cell r="H1188" t="str">
            <v>TSEL</v>
          </cell>
        </row>
        <row r="1189">
          <cell r="B1189">
            <v>200701</v>
          </cell>
          <cell r="G1189" t="str">
            <v>Textiles</v>
          </cell>
          <cell r="H1189" t="str">
            <v>TSEL</v>
          </cell>
        </row>
        <row r="1190">
          <cell r="B1190">
            <v>200701</v>
          </cell>
          <cell r="G1190" t="str">
            <v>Textiles</v>
          </cell>
          <cell r="H1190" t="str">
            <v>TSEL</v>
          </cell>
        </row>
        <row r="1191">
          <cell r="B1191">
            <v>200702</v>
          </cell>
          <cell r="G1191" t="str">
            <v>Cementos</v>
          </cell>
          <cell r="H1191" t="str">
            <v>ATOC</v>
          </cell>
        </row>
        <row r="1192">
          <cell r="B1192">
            <v>200702</v>
          </cell>
          <cell r="G1192" t="str">
            <v>Agroindustria</v>
          </cell>
          <cell r="H1192" t="str">
            <v>CAHU</v>
          </cell>
        </row>
        <row r="1193">
          <cell r="B1193">
            <v>200702</v>
          </cell>
          <cell r="G1193" t="str">
            <v>Textiles</v>
          </cell>
          <cell r="H1193" t="str">
            <v>EDCA</v>
          </cell>
        </row>
        <row r="1194">
          <cell r="B1194">
            <v>200702</v>
          </cell>
          <cell r="G1194" t="str">
            <v>Otros</v>
          </cell>
          <cell r="H1194" t="str">
            <v>EDGL</v>
          </cell>
        </row>
        <row r="1195">
          <cell r="B1195">
            <v>200702</v>
          </cell>
          <cell r="G1195" t="str">
            <v>Fundición</v>
          </cell>
          <cell r="H1195" t="str">
            <v>EDGL</v>
          </cell>
        </row>
        <row r="1196">
          <cell r="B1196">
            <v>200702</v>
          </cell>
          <cell r="G1196" t="str">
            <v>Otros</v>
          </cell>
          <cell r="H1196" t="str">
            <v>EDGL</v>
          </cell>
        </row>
        <row r="1197">
          <cell r="B1197">
            <v>200702</v>
          </cell>
          <cell r="G1197" t="str">
            <v>Fundición</v>
          </cell>
          <cell r="H1197" t="str">
            <v>EDGL</v>
          </cell>
        </row>
        <row r="1198">
          <cell r="B1198">
            <v>200702</v>
          </cell>
          <cell r="G1198" t="str">
            <v>Minería</v>
          </cell>
          <cell r="H1198" t="str">
            <v>EDGL</v>
          </cell>
        </row>
        <row r="1199">
          <cell r="B1199">
            <v>200702</v>
          </cell>
          <cell r="G1199" t="str">
            <v>Minería</v>
          </cell>
          <cell r="H1199" t="str">
            <v>EDGL</v>
          </cell>
        </row>
        <row r="1200">
          <cell r="B1200">
            <v>200702</v>
          </cell>
          <cell r="G1200" t="str">
            <v>Minería</v>
          </cell>
          <cell r="H1200" t="str">
            <v>EDGL</v>
          </cell>
        </row>
        <row r="1201">
          <cell r="B1201">
            <v>200702</v>
          </cell>
          <cell r="G1201" t="str">
            <v>Fundición</v>
          </cell>
          <cell r="H1201" t="str">
            <v>EDGL</v>
          </cell>
        </row>
        <row r="1202">
          <cell r="B1202">
            <v>200702</v>
          </cell>
          <cell r="G1202" t="str">
            <v>Fundición</v>
          </cell>
          <cell r="H1202" t="str">
            <v>EDGL</v>
          </cell>
        </row>
        <row r="1203">
          <cell r="B1203">
            <v>200702</v>
          </cell>
          <cell r="G1203" t="str">
            <v>Fundición</v>
          </cell>
          <cell r="H1203" t="str">
            <v>EDGL</v>
          </cell>
        </row>
        <row r="1204">
          <cell r="B1204">
            <v>200702</v>
          </cell>
          <cell r="G1204" t="str">
            <v>Minería</v>
          </cell>
          <cell r="H1204" t="str">
            <v>EDGL</v>
          </cell>
        </row>
        <row r="1205">
          <cell r="B1205">
            <v>200702</v>
          </cell>
          <cell r="G1205" t="str">
            <v>Químicos</v>
          </cell>
          <cell r="H1205" t="str">
            <v>EDLN</v>
          </cell>
        </row>
        <row r="1206">
          <cell r="B1206">
            <v>200702</v>
          </cell>
          <cell r="G1206" t="str">
            <v>Agroindustria</v>
          </cell>
          <cell r="H1206" t="str">
            <v>EDLN</v>
          </cell>
        </row>
        <row r="1207">
          <cell r="B1207">
            <v>200702</v>
          </cell>
          <cell r="G1207" t="str">
            <v>Alimentos</v>
          </cell>
          <cell r="H1207" t="str">
            <v>EDLN</v>
          </cell>
        </row>
        <row r="1208">
          <cell r="B1208">
            <v>200702</v>
          </cell>
          <cell r="G1208" t="str">
            <v>Alimentos</v>
          </cell>
          <cell r="H1208" t="str">
            <v>EDLN</v>
          </cell>
        </row>
        <row r="1209">
          <cell r="B1209">
            <v>200702</v>
          </cell>
          <cell r="G1209" t="str">
            <v>Pesquería</v>
          </cell>
          <cell r="H1209" t="str">
            <v>EDLN</v>
          </cell>
        </row>
        <row r="1210">
          <cell r="B1210">
            <v>200702</v>
          </cell>
          <cell r="G1210" t="str">
            <v>Bancos y Financieras</v>
          </cell>
          <cell r="H1210" t="str">
            <v>EDLN</v>
          </cell>
        </row>
        <row r="1211">
          <cell r="B1211">
            <v>200702</v>
          </cell>
          <cell r="G1211" t="str">
            <v>Cables</v>
          </cell>
          <cell r="H1211" t="str">
            <v>EDLN</v>
          </cell>
        </row>
        <row r="1212">
          <cell r="B1212">
            <v>200702</v>
          </cell>
          <cell r="G1212" t="str">
            <v>Cerámicos</v>
          </cell>
          <cell r="H1212" t="str">
            <v>EDLN</v>
          </cell>
        </row>
        <row r="1213">
          <cell r="B1213">
            <v>200702</v>
          </cell>
          <cell r="G1213" t="str">
            <v>Cerámicos</v>
          </cell>
          <cell r="H1213" t="str">
            <v>EDLN</v>
          </cell>
        </row>
        <row r="1214">
          <cell r="B1214">
            <v>200702</v>
          </cell>
          <cell r="G1214" t="str">
            <v>Cerámicos</v>
          </cell>
          <cell r="H1214" t="str">
            <v>EDLN</v>
          </cell>
        </row>
        <row r="1215">
          <cell r="B1215">
            <v>200702</v>
          </cell>
          <cell r="G1215" t="str">
            <v>Textiles</v>
          </cell>
          <cell r="H1215" t="str">
            <v>EDLN</v>
          </cell>
        </row>
        <row r="1216">
          <cell r="B1216">
            <v>200702</v>
          </cell>
          <cell r="G1216" t="str">
            <v>Textiles</v>
          </cell>
          <cell r="H1216" t="str">
            <v>EDLN</v>
          </cell>
        </row>
        <row r="1217">
          <cell r="B1217">
            <v>200702</v>
          </cell>
          <cell r="G1217" t="str">
            <v>Minería</v>
          </cell>
          <cell r="H1217" t="str">
            <v>EDLN</v>
          </cell>
        </row>
        <row r="1218">
          <cell r="B1218">
            <v>200702</v>
          </cell>
          <cell r="G1218" t="str">
            <v>Cerámicos</v>
          </cell>
          <cell r="H1218" t="str">
            <v>EDLN</v>
          </cell>
        </row>
        <row r="1219">
          <cell r="B1219">
            <v>200702</v>
          </cell>
          <cell r="G1219" t="str">
            <v>Alimentos</v>
          </cell>
          <cell r="H1219" t="str">
            <v>EDLN</v>
          </cell>
        </row>
        <row r="1220">
          <cell r="B1220">
            <v>200702</v>
          </cell>
          <cell r="G1220" t="str">
            <v>Vidrios, Cauchos y Plásticos</v>
          </cell>
          <cell r="H1220" t="str">
            <v>EDLN</v>
          </cell>
        </row>
        <row r="1221">
          <cell r="B1221">
            <v>200702</v>
          </cell>
          <cell r="G1221" t="str">
            <v>Minería</v>
          </cell>
          <cell r="H1221" t="str">
            <v>EDLN</v>
          </cell>
        </row>
        <row r="1222">
          <cell r="B1222">
            <v>200702</v>
          </cell>
          <cell r="G1222" t="str">
            <v>Saneamiento</v>
          </cell>
          <cell r="H1222" t="str">
            <v>EDLN</v>
          </cell>
        </row>
        <row r="1223">
          <cell r="B1223">
            <v>200702</v>
          </cell>
          <cell r="G1223" t="str">
            <v>Industria Metalúrgica</v>
          </cell>
          <cell r="H1223" t="str">
            <v>EDLN</v>
          </cell>
        </row>
        <row r="1224">
          <cell r="B1224">
            <v>200702</v>
          </cell>
          <cell r="G1224" t="str">
            <v>Transporte</v>
          </cell>
          <cell r="H1224" t="str">
            <v>EDLN</v>
          </cell>
        </row>
        <row r="1225">
          <cell r="B1225">
            <v>200702</v>
          </cell>
          <cell r="G1225" t="str">
            <v>Pesquería</v>
          </cell>
          <cell r="H1225" t="str">
            <v>EDLN</v>
          </cell>
        </row>
        <row r="1226">
          <cell r="B1226">
            <v>200702</v>
          </cell>
          <cell r="G1226" t="str">
            <v>Cementos</v>
          </cell>
          <cell r="H1226" t="str">
            <v>EDLN</v>
          </cell>
        </row>
        <row r="1227">
          <cell r="B1227">
            <v>200702</v>
          </cell>
          <cell r="G1227" t="str">
            <v>Textiles</v>
          </cell>
          <cell r="H1227" t="str">
            <v>EDLN</v>
          </cell>
        </row>
        <row r="1228">
          <cell r="B1228">
            <v>200702</v>
          </cell>
          <cell r="G1228" t="str">
            <v>Alimentos</v>
          </cell>
          <cell r="H1228" t="str">
            <v>EDLN</v>
          </cell>
        </row>
        <row r="1229">
          <cell r="B1229">
            <v>200702</v>
          </cell>
          <cell r="G1229" t="str">
            <v>Textiles</v>
          </cell>
          <cell r="H1229" t="str">
            <v>EDLN</v>
          </cell>
        </row>
        <row r="1230">
          <cell r="B1230">
            <v>200702</v>
          </cell>
          <cell r="G1230" t="str">
            <v>Textiles</v>
          </cell>
          <cell r="H1230" t="str">
            <v>EDLN</v>
          </cell>
        </row>
        <row r="1231">
          <cell r="B1231">
            <v>200702</v>
          </cell>
          <cell r="G1231" t="str">
            <v>Textiles</v>
          </cell>
          <cell r="H1231" t="str">
            <v>EDLN</v>
          </cell>
        </row>
        <row r="1232">
          <cell r="B1232">
            <v>200702</v>
          </cell>
          <cell r="G1232" t="str">
            <v>Fundición</v>
          </cell>
          <cell r="H1232" t="str">
            <v>EDLN</v>
          </cell>
        </row>
        <row r="1233">
          <cell r="B1233">
            <v>200702</v>
          </cell>
          <cell r="G1233" t="str">
            <v>Fundición</v>
          </cell>
          <cell r="H1233" t="str">
            <v>EDLN</v>
          </cell>
        </row>
        <row r="1234">
          <cell r="B1234">
            <v>200702</v>
          </cell>
          <cell r="G1234" t="str">
            <v>Papel</v>
          </cell>
          <cell r="H1234" t="str">
            <v>EDLN</v>
          </cell>
        </row>
        <row r="1235">
          <cell r="B1235">
            <v>200702</v>
          </cell>
          <cell r="G1235" t="str">
            <v>Papel</v>
          </cell>
          <cell r="H1235" t="str">
            <v>EDLN</v>
          </cell>
        </row>
        <row r="1236">
          <cell r="B1236">
            <v>200702</v>
          </cell>
          <cell r="G1236" t="str">
            <v>Textiles</v>
          </cell>
          <cell r="H1236" t="str">
            <v>EDLN</v>
          </cell>
        </row>
        <row r="1237">
          <cell r="B1237">
            <v>200702</v>
          </cell>
          <cell r="G1237" t="str">
            <v>Vidrios, Cauchos y Plásticos</v>
          </cell>
          <cell r="H1237" t="str">
            <v>EDLN</v>
          </cell>
        </row>
        <row r="1238">
          <cell r="B1238">
            <v>200702</v>
          </cell>
          <cell r="G1238" t="str">
            <v>Cables</v>
          </cell>
          <cell r="H1238" t="str">
            <v>EDLN</v>
          </cell>
        </row>
        <row r="1239">
          <cell r="B1239">
            <v>200702</v>
          </cell>
          <cell r="G1239" t="str">
            <v>Industria Metalúrgica</v>
          </cell>
          <cell r="H1239" t="str">
            <v>EDLN</v>
          </cell>
        </row>
        <row r="1240">
          <cell r="B1240">
            <v>200702</v>
          </cell>
          <cell r="G1240" t="str">
            <v>Papel</v>
          </cell>
          <cell r="H1240" t="str">
            <v>EDLN</v>
          </cell>
        </row>
        <row r="1241">
          <cell r="B1241">
            <v>200702</v>
          </cell>
          <cell r="G1241" t="str">
            <v>Textiles</v>
          </cell>
          <cell r="H1241" t="str">
            <v>EDLN</v>
          </cell>
        </row>
        <row r="1242">
          <cell r="B1242">
            <v>200702</v>
          </cell>
          <cell r="G1242" t="str">
            <v>Otros</v>
          </cell>
          <cell r="H1242" t="str">
            <v>EDLN</v>
          </cell>
        </row>
        <row r="1243">
          <cell r="B1243">
            <v>200702</v>
          </cell>
          <cell r="G1243" t="str">
            <v>Otros</v>
          </cell>
          <cell r="H1243" t="str">
            <v>EDLN</v>
          </cell>
        </row>
        <row r="1244">
          <cell r="B1244">
            <v>200702</v>
          </cell>
          <cell r="G1244" t="str">
            <v>Textiles</v>
          </cell>
          <cell r="H1244" t="str">
            <v>EDLN</v>
          </cell>
        </row>
        <row r="1245">
          <cell r="B1245">
            <v>200702</v>
          </cell>
          <cell r="G1245" t="str">
            <v>Industria Metalúrgica</v>
          </cell>
          <cell r="H1245" t="str">
            <v>EDLN</v>
          </cell>
        </row>
        <row r="1246">
          <cell r="B1246">
            <v>200702</v>
          </cell>
          <cell r="G1246" t="str">
            <v>Industria Metalúrgica</v>
          </cell>
          <cell r="H1246" t="str">
            <v>EDLN</v>
          </cell>
        </row>
        <row r="1247">
          <cell r="B1247">
            <v>200702</v>
          </cell>
          <cell r="G1247" t="str">
            <v>Alimentos</v>
          </cell>
          <cell r="H1247" t="str">
            <v>EDLN</v>
          </cell>
        </row>
        <row r="1248">
          <cell r="B1248">
            <v>200702</v>
          </cell>
          <cell r="G1248" t="str">
            <v>Alimentos</v>
          </cell>
          <cell r="H1248" t="str">
            <v>EDLN</v>
          </cell>
        </row>
        <row r="1249">
          <cell r="B1249">
            <v>200702</v>
          </cell>
          <cell r="G1249" t="str">
            <v>Alimentos</v>
          </cell>
          <cell r="H1249" t="str">
            <v>EDLN</v>
          </cell>
        </row>
        <row r="1250">
          <cell r="B1250">
            <v>200702</v>
          </cell>
          <cell r="G1250" t="str">
            <v>Alimentos</v>
          </cell>
          <cell r="H1250" t="str">
            <v>EDLN</v>
          </cell>
        </row>
        <row r="1251">
          <cell r="B1251">
            <v>200702</v>
          </cell>
          <cell r="G1251" t="str">
            <v>Textiles</v>
          </cell>
          <cell r="H1251" t="str">
            <v>EDLN</v>
          </cell>
        </row>
        <row r="1252">
          <cell r="B1252">
            <v>200702</v>
          </cell>
          <cell r="G1252" t="str">
            <v>Pesquería</v>
          </cell>
          <cell r="H1252" t="str">
            <v>EDLN</v>
          </cell>
        </row>
        <row r="1253">
          <cell r="B1253">
            <v>200702</v>
          </cell>
          <cell r="G1253" t="str">
            <v>Pesquería</v>
          </cell>
          <cell r="H1253" t="str">
            <v>EDLN</v>
          </cell>
        </row>
        <row r="1254">
          <cell r="B1254">
            <v>200702</v>
          </cell>
          <cell r="G1254" t="str">
            <v>Textiles</v>
          </cell>
          <cell r="H1254" t="str">
            <v>EDLN</v>
          </cell>
        </row>
        <row r="1255">
          <cell r="B1255">
            <v>200702</v>
          </cell>
          <cell r="G1255" t="str">
            <v>Industria Metalúrgica</v>
          </cell>
          <cell r="H1255" t="str">
            <v>EDLN</v>
          </cell>
        </row>
        <row r="1256">
          <cell r="B1256">
            <v>200702</v>
          </cell>
          <cell r="G1256" t="str">
            <v>Hidrocarburos</v>
          </cell>
          <cell r="H1256" t="str">
            <v>EDLN</v>
          </cell>
        </row>
        <row r="1257">
          <cell r="B1257">
            <v>200702</v>
          </cell>
          <cell r="G1257" t="str">
            <v>Comercio</v>
          </cell>
          <cell r="H1257" t="str">
            <v>EDLN</v>
          </cell>
        </row>
        <row r="1258">
          <cell r="B1258">
            <v>200702</v>
          </cell>
          <cell r="G1258" t="str">
            <v>Textiles</v>
          </cell>
          <cell r="H1258" t="str">
            <v>EDLN</v>
          </cell>
        </row>
        <row r="1259">
          <cell r="B1259">
            <v>200702</v>
          </cell>
          <cell r="G1259" t="str">
            <v>Textiles</v>
          </cell>
          <cell r="H1259" t="str">
            <v>EDLN</v>
          </cell>
        </row>
        <row r="1260">
          <cell r="B1260">
            <v>200702</v>
          </cell>
          <cell r="G1260" t="str">
            <v>Otros</v>
          </cell>
          <cell r="H1260" t="str">
            <v>EDLN</v>
          </cell>
        </row>
        <row r="1261">
          <cell r="B1261">
            <v>200702</v>
          </cell>
          <cell r="G1261" t="str">
            <v>Textiles</v>
          </cell>
          <cell r="H1261" t="str">
            <v>EDLN</v>
          </cell>
        </row>
        <row r="1262">
          <cell r="B1262">
            <v>200702</v>
          </cell>
          <cell r="G1262" t="str">
            <v>Industria Metalúrgica</v>
          </cell>
          <cell r="H1262" t="str">
            <v>EDLN</v>
          </cell>
        </row>
        <row r="1263">
          <cell r="B1263">
            <v>200702</v>
          </cell>
          <cell r="G1263" t="str">
            <v>Pesquería</v>
          </cell>
          <cell r="H1263" t="str">
            <v>EDLN</v>
          </cell>
        </row>
        <row r="1264">
          <cell r="B1264">
            <v>200702</v>
          </cell>
          <cell r="G1264" t="str">
            <v>Químicos</v>
          </cell>
          <cell r="H1264" t="str">
            <v>EDLN</v>
          </cell>
        </row>
        <row r="1265">
          <cell r="B1265">
            <v>200702</v>
          </cell>
          <cell r="G1265" t="str">
            <v>Textiles</v>
          </cell>
          <cell r="H1265" t="str">
            <v>EDLN</v>
          </cell>
        </row>
        <row r="1266">
          <cell r="B1266">
            <v>200702</v>
          </cell>
          <cell r="G1266" t="str">
            <v>Vidrios, Cauchos y Plásticos</v>
          </cell>
          <cell r="H1266" t="str">
            <v>EDLN</v>
          </cell>
        </row>
        <row r="1267">
          <cell r="B1267">
            <v>200702</v>
          </cell>
          <cell r="G1267" t="str">
            <v>Pesquería</v>
          </cell>
          <cell r="H1267" t="str">
            <v>EDLN</v>
          </cell>
        </row>
        <row r="1268">
          <cell r="B1268">
            <v>200702</v>
          </cell>
          <cell r="G1268" t="str">
            <v>Bebidas</v>
          </cell>
          <cell r="H1268" t="str">
            <v>EDLN</v>
          </cell>
        </row>
        <row r="1269">
          <cell r="B1269">
            <v>200702</v>
          </cell>
          <cell r="G1269" t="str">
            <v>Bebidas</v>
          </cell>
          <cell r="H1269" t="str">
            <v>EDLN</v>
          </cell>
        </row>
        <row r="1270">
          <cell r="B1270">
            <v>200702</v>
          </cell>
          <cell r="G1270" t="str">
            <v>Pesquería</v>
          </cell>
          <cell r="H1270" t="str">
            <v>EDLN</v>
          </cell>
        </row>
        <row r="1271">
          <cell r="B1271">
            <v>200702</v>
          </cell>
          <cell r="G1271" t="str">
            <v>Cerámicos</v>
          </cell>
          <cell r="H1271" t="str">
            <v>EDLN</v>
          </cell>
        </row>
        <row r="1272">
          <cell r="B1272">
            <v>200702</v>
          </cell>
          <cell r="G1272" t="str">
            <v>Alimentos</v>
          </cell>
          <cell r="H1272" t="str">
            <v>EDLN</v>
          </cell>
        </row>
        <row r="1273">
          <cell r="B1273">
            <v>200702</v>
          </cell>
          <cell r="G1273" t="str">
            <v>Químicos</v>
          </cell>
          <cell r="H1273" t="str">
            <v>EDLN</v>
          </cell>
        </row>
        <row r="1274">
          <cell r="B1274">
            <v>200702</v>
          </cell>
          <cell r="G1274" t="str">
            <v>Textiles</v>
          </cell>
          <cell r="H1274" t="str">
            <v>EDLN</v>
          </cell>
        </row>
        <row r="1275">
          <cell r="B1275">
            <v>200702</v>
          </cell>
          <cell r="G1275" t="str">
            <v>Textiles</v>
          </cell>
          <cell r="H1275" t="str">
            <v>EDLN</v>
          </cell>
        </row>
        <row r="1276">
          <cell r="B1276">
            <v>200702</v>
          </cell>
          <cell r="G1276" t="str">
            <v>Saneamiento</v>
          </cell>
          <cell r="H1276" t="str">
            <v>EDLN</v>
          </cell>
        </row>
        <row r="1277">
          <cell r="B1277">
            <v>200702</v>
          </cell>
          <cell r="G1277" t="str">
            <v>Alimentos</v>
          </cell>
          <cell r="H1277" t="str">
            <v>EDLN</v>
          </cell>
        </row>
        <row r="1278">
          <cell r="B1278">
            <v>200702</v>
          </cell>
          <cell r="G1278" t="str">
            <v>Papel</v>
          </cell>
          <cell r="H1278" t="str">
            <v>EDLN</v>
          </cell>
        </row>
        <row r="1279">
          <cell r="B1279">
            <v>200702</v>
          </cell>
          <cell r="G1279" t="str">
            <v>Pesquería</v>
          </cell>
          <cell r="H1279" t="str">
            <v>EDLN</v>
          </cell>
        </row>
        <row r="1280">
          <cell r="B1280">
            <v>200702</v>
          </cell>
          <cell r="G1280" t="str">
            <v>Transporte</v>
          </cell>
          <cell r="H1280" t="str">
            <v>EDLN</v>
          </cell>
        </row>
        <row r="1281">
          <cell r="B1281">
            <v>200702</v>
          </cell>
          <cell r="G1281" t="str">
            <v>Pesquería</v>
          </cell>
          <cell r="H1281" t="str">
            <v>EDLN</v>
          </cell>
        </row>
        <row r="1282">
          <cell r="B1282">
            <v>200702</v>
          </cell>
          <cell r="G1282" t="str">
            <v>Pesquería</v>
          </cell>
          <cell r="H1282" t="str">
            <v>EDLN</v>
          </cell>
        </row>
        <row r="1283">
          <cell r="B1283">
            <v>200702</v>
          </cell>
          <cell r="G1283" t="str">
            <v>Bebidas</v>
          </cell>
          <cell r="H1283" t="str">
            <v>EDLN</v>
          </cell>
        </row>
        <row r="1284">
          <cell r="B1284">
            <v>200702</v>
          </cell>
          <cell r="G1284" t="str">
            <v>Pesquería</v>
          </cell>
          <cell r="H1284" t="str">
            <v>EDLN</v>
          </cell>
        </row>
        <row r="1285">
          <cell r="B1285">
            <v>200702</v>
          </cell>
          <cell r="G1285" t="str">
            <v>Pesquería</v>
          </cell>
          <cell r="H1285" t="str">
            <v>EDLN</v>
          </cell>
        </row>
        <row r="1286">
          <cell r="B1286">
            <v>200702</v>
          </cell>
          <cell r="G1286" t="str">
            <v>Textiles</v>
          </cell>
          <cell r="H1286" t="str">
            <v>EDLN</v>
          </cell>
        </row>
        <row r="1287">
          <cell r="B1287">
            <v>200702</v>
          </cell>
          <cell r="G1287" t="str">
            <v>Textiles</v>
          </cell>
          <cell r="H1287" t="str">
            <v>EDLN</v>
          </cell>
        </row>
        <row r="1288">
          <cell r="B1288">
            <v>200702</v>
          </cell>
          <cell r="G1288" t="str">
            <v>Hidrocarburos</v>
          </cell>
          <cell r="H1288" t="str">
            <v>EEPS</v>
          </cell>
        </row>
        <row r="1289">
          <cell r="B1289">
            <v>200702</v>
          </cell>
          <cell r="G1289" t="str">
            <v>Hidrocarburos</v>
          </cell>
          <cell r="H1289" t="str">
            <v>EEPS</v>
          </cell>
        </row>
        <row r="1290">
          <cell r="B1290">
            <v>200702</v>
          </cell>
          <cell r="G1290" t="str">
            <v>Minería</v>
          </cell>
          <cell r="H1290" t="str">
            <v>EGAS</v>
          </cell>
        </row>
        <row r="1291">
          <cell r="B1291">
            <v>200702</v>
          </cell>
          <cell r="G1291" t="str">
            <v>Cementos</v>
          </cell>
          <cell r="H1291" t="str">
            <v>EGAS</v>
          </cell>
        </row>
        <row r="1292">
          <cell r="B1292">
            <v>200702</v>
          </cell>
          <cell r="G1292" t="str">
            <v>Fundición</v>
          </cell>
          <cell r="H1292" t="str">
            <v>EGEM</v>
          </cell>
        </row>
        <row r="1293">
          <cell r="B1293">
            <v>200702</v>
          </cell>
          <cell r="G1293" t="str">
            <v>Químicos</v>
          </cell>
          <cell r="H1293" t="str">
            <v>EGEM</v>
          </cell>
        </row>
        <row r="1294">
          <cell r="B1294">
            <v>200702</v>
          </cell>
          <cell r="G1294" t="str">
            <v>Minería</v>
          </cell>
          <cell r="H1294" t="str">
            <v>EGEM</v>
          </cell>
        </row>
        <row r="1295">
          <cell r="B1295">
            <v>200702</v>
          </cell>
          <cell r="G1295" t="str">
            <v>Minería</v>
          </cell>
          <cell r="H1295" t="str">
            <v>EGEM</v>
          </cell>
        </row>
        <row r="1296">
          <cell r="B1296">
            <v>200702</v>
          </cell>
          <cell r="G1296" t="str">
            <v>Minería</v>
          </cell>
          <cell r="H1296" t="str">
            <v>EGEN</v>
          </cell>
        </row>
        <row r="1297">
          <cell r="B1297">
            <v>200702</v>
          </cell>
          <cell r="G1297" t="str">
            <v>Minería</v>
          </cell>
          <cell r="H1297" t="str">
            <v>EGEN</v>
          </cell>
        </row>
        <row r="1298">
          <cell r="B1298">
            <v>200702</v>
          </cell>
          <cell r="G1298" t="str">
            <v>Cementos</v>
          </cell>
          <cell r="H1298" t="str">
            <v>EGEN</v>
          </cell>
        </row>
        <row r="1299">
          <cell r="B1299">
            <v>200702</v>
          </cell>
          <cell r="G1299" t="str">
            <v>Textiles</v>
          </cell>
          <cell r="H1299" t="str">
            <v>EGEN</v>
          </cell>
        </row>
        <row r="1300">
          <cell r="B1300">
            <v>200702</v>
          </cell>
          <cell r="G1300" t="str">
            <v>Textiles</v>
          </cell>
          <cell r="H1300" t="str">
            <v>EGEN</v>
          </cell>
        </row>
        <row r="1301">
          <cell r="B1301">
            <v>200702</v>
          </cell>
          <cell r="G1301" t="str">
            <v>Textiles</v>
          </cell>
          <cell r="H1301" t="str">
            <v>EGEN</v>
          </cell>
        </row>
        <row r="1302">
          <cell r="B1302">
            <v>200702</v>
          </cell>
          <cell r="G1302" t="str">
            <v>Papel</v>
          </cell>
          <cell r="H1302" t="str">
            <v>EGEN</v>
          </cell>
        </row>
        <row r="1303">
          <cell r="B1303">
            <v>200702</v>
          </cell>
          <cell r="G1303" t="str">
            <v>Papel</v>
          </cell>
          <cell r="H1303" t="str">
            <v>EGEN</v>
          </cell>
        </row>
        <row r="1304">
          <cell r="B1304">
            <v>200702</v>
          </cell>
          <cell r="G1304" t="str">
            <v>Minería</v>
          </cell>
          <cell r="H1304" t="str">
            <v>EGEN</v>
          </cell>
        </row>
        <row r="1305">
          <cell r="B1305">
            <v>200702</v>
          </cell>
          <cell r="G1305" t="str">
            <v>Minería</v>
          </cell>
          <cell r="H1305" t="str">
            <v>EGEN</v>
          </cell>
        </row>
        <row r="1306">
          <cell r="B1306">
            <v>200702</v>
          </cell>
          <cell r="G1306" t="str">
            <v>Minería</v>
          </cell>
          <cell r="H1306" t="str">
            <v>EGEN</v>
          </cell>
        </row>
        <row r="1307">
          <cell r="B1307">
            <v>200702</v>
          </cell>
          <cell r="G1307" t="str">
            <v>Textiles</v>
          </cell>
          <cell r="H1307" t="str">
            <v>EGEN</v>
          </cell>
        </row>
        <row r="1308">
          <cell r="B1308">
            <v>200702</v>
          </cell>
          <cell r="G1308" t="str">
            <v>Minería</v>
          </cell>
          <cell r="H1308" t="str">
            <v>ELAN</v>
          </cell>
        </row>
        <row r="1309">
          <cell r="B1309">
            <v>200702</v>
          </cell>
          <cell r="G1309" t="str">
            <v>Minería</v>
          </cell>
          <cell r="H1309" t="str">
            <v>ELAN</v>
          </cell>
        </row>
        <row r="1310">
          <cell r="B1310">
            <v>200702</v>
          </cell>
          <cell r="G1310" t="str">
            <v>Fundición</v>
          </cell>
          <cell r="H1310" t="str">
            <v>ELAN</v>
          </cell>
        </row>
        <row r="1311">
          <cell r="B1311">
            <v>200702</v>
          </cell>
          <cell r="G1311" t="str">
            <v>Minería</v>
          </cell>
          <cell r="H1311" t="str">
            <v>ELAN</v>
          </cell>
        </row>
        <row r="1312">
          <cell r="B1312">
            <v>200702</v>
          </cell>
          <cell r="G1312" t="str">
            <v>Minería</v>
          </cell>
          <cell r="H1312" t="str">
            <v>ELAN</v>
          </cell>
        </row>
        <row r="1313">
          <cell r="B1313">
            <v>200702</v>
          </cell>
          <cell r="G1313" t="str">
            <v>Fundición</v>
          </cell>
          <cell r="H1313" t="str">
            <v>ELAN</v>
          </cell>
        </row>
        <row r="1314">
          <cell r="B1314">
            <v>200702</v>
          </cell>
          <cell r="G1314" t="str">
            <v>Minería</v>
          </cell>
          <cell r="H1314" t="str">
            <v>ELAN</v>
          </cell>
        </row>
        <row r="1315">
          <cell r="B1315">
            <v>200702</v>
          </cell>
          <cell r="G1315" t="str">
            <v>Cementos</v>
          </cell>
          <cell r="H1315" t="str">
            <v>ELC</v>
          </cell>
        </row>
        <row r="1316">
          <cell r="B1316">
            <v>200702</v>
          </cell>
          <cell r="G1316" t="str">
            <v>Agroindustria</v>
          </cell>
          <cell r="H1316" t="str">
            <v>ELN</v>
          </cell>
        </row>
        <row r="1317">
          <cell r="B1317">
            <v>200702</v>
          </cell>
          <cell r="G1317" t="str">
            <v>Agroindustria</v>
          </cell>
          <cell r="H1317" t="str">
            <v>ELN</v>
          </cell>
        </row>
        <row r="1318">
          <cell r="B1318">
            <v>200702</v>
          </cell>
          <cell r="G1318" t="str">
            <v>Agroindustria</v>
          </cell>
          <cell r="H1318" t="str">
            <v>ELN</v>
          </cell>
        </row>
        <row r="1319">
          <cell r="B1319">
            <v>200702</v>
          </cell>
          <cell r="G1319" t="str">
            <v>Otros</v>
          </cell>
          <cell r="H1319" t="str">
            <v>ELN</v>
          </cell>
        </row>
        <row r="1320">
          <cell r="B1320">
            <v>200702</v>
          </cell>
          <cell r="G1320" t="str">
            <v>Agroindustria</v>
          </cell>
          <cell r="H1320" t="str">
            <v>ELN</v>
          </cell>
        </row>
        <row r="1321">
          <cell r="B1321">
            <v>200702</v>
          </cell>
          <cell r="G1321" t="str">
            <v>Agroindustria</v>
          </cell>
          <cell r="H1321" t="str">
            <v>ELN</v>
          </cell>
        </row>
        <row r="1322">
          <cell r="B1322">
            <v>200702</v>
          </cell>
          <cell r="G1322" t="str">
            <v>Agroindustria</v>
          </cell>
          <cell r="H1322" t="str">
            <v>ELN</v>
          </cell>
        </row>
        <row r="1323">
          <cell r="B1323">
            <v>200702</v>
          </cell>
          <cell r="G1323" t="str">
            <v>Bebidas</v>
          </cell>
          <cell r="H1323" t="str">
            <v>ELN</v>
          </cell>
        </row>
        <row r="1324">
          <cell r="B1324">
            <v>200702</v>
          </cell>
          <cell r="G1324" t="str">
            <v>Bebidas</v>
          </cell>
          <cell r="H1324" t="str">
            <v>ELN</v>
          </cell>
        </row>
        <row r="1325">
          <cell r="B1325">
            <v>200702</v>
          </cell>
          <cell r="G1325" t="str">
            <v>Agroindustria</v>
          </cell>
          <cell r="H1325" t="str">
            <v>ELN</v>
          </cell>
        </row>
        <row r="1326">
          <cell r="B1326">
            <v>200702</v>
          </cell>
          <cell r="G1326" t="str">
            <v>Agroindustria</v>
          </cell>
          <cell r="H1326" t="str">
            <v>ELN</v>
          </cell>
        </row>
        <row r="1327">
          <cell r="B1327">
            <v>200702</v>
          </cell>
          <cell r="G1327" t="str">
            <v>Agroindustria</v>
          </cell>
          <cell r="H1327" t="str">
            <v>ELN</v>
          </cell>
        </row>
        <row r="1328">
          <cell r="B1328">
            <v>200702</v>
          </cell>
          <cell r="G1328" t="str">
            <v>Agroindustria</v>
          </cell>
          <cell r="H1328" t="str">
            <v>ELN</v>
          </cell>
        </row>
        <row r="1329">
          <cell r="B1329">
            <v>200702</v>
          </cell>
          <cell r="G1329" t="str">
            <v>Minería</v>
          </cell>
          <cell r="H1329" t="str">
            <v>ELNM</v>
          </cell>
        </row>
        <row r="1330">
          <cell r="B1330">
            <v>200702</v>
          </cell>
          <cell r="G1330" t="str">
            <v>Pesquería</v>
          </cell>
          <cell r="H1330" t="str">
            <v>ELNO</v>
          </cell>
        </row>
        <row r="1331">
          <cell r="B1331">
            <v>200702</v>
          </cell>
          <cell r="G1331" t="str">
            <v>Transporte</v>
          </cell>
          <cell r="H1331" t="str">
            <v>ELP</v>
          </cell>
        </row>
        <row r="1332">
          <cell r="B1332">
            <v>200702</v>
          </cell>
          <cell r="G1332" t="str">
            <v>Industria Metalúrgica</v>
          </cell>
          <cell r="H1332" t="str">
            <v>ELP</v>
          </cell>
        </row>
        <row r="1333">
          <cell r="B1333">
            <v>200702</v>
          </cell>
          <cell r="G1333" t="str">
            <v>Minería</v>
          </cell>
          <cell r="H1333" t="str">
            <v>ENER</v>
          </cell>
        </row>
        <row r="1334">
          <cell r="B1334">
            <v>200702</v>
          </cell>
          <cell r="G1334" t="str">
            <v>Industria Metalúrgica</v>
          </cell>
          <cell r="H1334" t="str">
            <v>ELP</v>
          </cell>
        </row>
        <row r="1335">
          <cell r="B1335">
            <v>200702</v>
          </cell>
          <cell r="G1335" t="str">
            <v>Químicos</v>
          </cell>
          <cell r="H1335" t="str">
            <v>ELP</v>
          </cell>
        </row>
        <row r="1336">
          <cell r="B1336">
            <v>200702</v>
          </cell>
          <cell r="G1336" t="str">
            <v>Minería</v>
          </cell>
          <cell r="H1336" t="str">
            <v>ELP</v>
          </cell>
        </row>
        <row r="1337">
          <cell r="B1337">
            <v>200702</v>
          </cell>
          <cell r="G1337" t="str">
            <v>Minería</v>
          </cell>
          <cell r="H1337" t="str">
            <v>ELP</v>
          </cell>
        </row>
        <row r="1338">
          <cell r="B1338">
            <v>200702</v>
          </cell>
          <cell r="G1338" t="str">
            <v>Minería</v>
          </cell>
          <cell r="H1338" t="str">
            <v>ELP</v>
          </cell>
        </row>
        <row r="1339">
          <cell r="B1339">
            <v>200702</v>
          </cell>
          <cell r="G1339" t="str">
            <v>Minería</v>
          </cell>
          <cell r="H1339" t="str">
            <v>ELP</v>
          </cell>
        </row>
        <row r="1340">
          <cell r="B1340">
            <v>200702</v>
          </cell>
          <cell r="G1340" t="str">
            <v>Cementos</v>
          </cell>
          <cell r="H1340" t="str">
            <v>ELPU</v>
          </cell>
        </row>
        <row r="1341">
          <cell r="B1341">
            <v>200702</v>
          </cell>
          <cell r="G1341" t="str">
            <v>Saneamiento</v>
          </cell>
          <cell r="H1341" t="str">
            <v>ELSE</v>
          </cell>
        </row>
        <row r="1342">
          <cell r="B1342">
            <v>200702</v>
          </cell>
          <cell r="G1342" t="str">
            <v>Bebidas</v>
          </cell>
          <cell r="H1342" t="str">
            <v>ELSE</v>
          </cell>
        </row>
        <row r="1343">
          <cell r="B1343">
            <v>200702</v>
          </cell>
          <cell r="G1343" t="str">
            <v>Minería</v>
          </cell>
          <cell r="H1343" t="str">
            <v>ELSE</v>
          </cell>
        </row>
        <row r="1344">
          <cell r="B1344">
            <v>200702</v>
          </cell>
          <cell r="G1344" t="str">
            <v>Minería</v>
          </cell>
          <cell r="H1344" t="str">
            <v>ELSE</v>
          </cell>
        </row>
        <row r="1345">
          <cell r="B1345">
            <v>200702</v>
          </cell>
          <cell r="G1345" t="str">
            <v>Pesquería</v>
          </cell>
          <cell r="H1345" t="str">
            <v>ELSM</v>
          </cell>
        </row>
        <row r="1346">
          <cell r="B1346">
            <v>200702</v>
          </cell>
          <cell r="G1346" t="str">
            <v>Minería</v>
          </cell>
          <cell r="H1346" t="str">
            <v>ELP</v>
          </cell>
        </row>
        <row r="1347">
          <cell r="B1347">
            <v>200702</v>
          </cell>
          <cell r="G1347" t="str">
            <v>Pesquería</v>
          </cell>
          <cell r="H1347" t="str">
            <v>ELSM</v>
          </cell>
        </row>
        <row r="1348">
          <cell r="B1348">
            <v>200702</v>
          </cell>
          <cell r="G1348" t="str">
            <v>Agroindustria</v>
          </cell>
          <cell r="H1348" t="str">
            <v>ELSM</v>
          </cell>
        </row>
        <row r="1349">
          <cell r="B1349">
            <v>200702</v>
          </cell>
          <cell r="G1349" t="str">
            <v>Pesquería</v>
          </cell>
          <cell r="H1349" t="str">
            <v>ELSM</v>
          </cell>
        </row>
        <row r="1350">
          <cell r="B1350">
            <v>200702</v>
          </cell>
          <cell r="G1350" t="str">
            <v>Pesquería</v>
          </cell>
          <cell r="H1350" t="str">
            <v>ELSM</v>
          </cell>
        </row>
        <row r="1351">
          <cell r="B1351">
            <v>200702</v>
          </cell>
          <cell r="G1351" t="str">
            <v>Papel</v>
          </cell>
          <cell r="H1351" t="str">
            <v>ELSM</v>
          </cell>
        </row>
        <row r="1352">
          <cell r="B1352">
            <v>200702</v>
          </cell>
          <cell r="G1352" t="str">
            <v>Pesquería</v>
          </cell>
          <cell r="H1352" t="str">
            <v>ELSM</v>
          </cell>
        </row>
        <row r="1353">
          <cell r="B1353">
            <v>200702</v>
          </cell>
          <cell r="G1353" t="str">
            <v>Vidrios, Cauchos y Plásticos</v>
          </cell>
          <cell r="H1353" t="str">
            <v>ELSM</v>
          </cell>
        </row>
        <row r="1354">
          <cell r="B1354">
            <v>200702</v>
          </cell>
          <cell r="G1354" t="str">
            <v>Textiles</v>
          </cell>
          <cell r="H1354" t="str">
            <v>ELSM</v>
          </cell>
        </row>
        <row r="1355">
          <cell r="B1355">
            <v>200702</v>
          </cell>
          <cell r="G1355" t="str">
            <v>Pesquería</v>
          </cell>
          <cell r="H1355" t="str">
            <v>ELSM</v>
          </cell>
        </row>
        <row r="1356">
          <cell r="B1356">
            <v>200702</v>
          </cell>
          <cell r="G1356" t="str">
            <v>Minería</v>
          </cell>
          <cell r="H1356" t="str">
            <v>ELSM</v>
          </cell>
        </row>
        <row r="1357">
          <cell r="B1357">
            <v>200702</v>
          </cell>
          <cell r="G1357" t="str">
            <v>Bebidas</v>
          </cell>
          <cell r="H1357" t="str">
            <v>ELUC</v>
          </cell>
        </row>
        <row r="1358">
          <cell r="B1358">
            <v>200702</v>
          </cell>
          <cell r="G1358" t="str">
            <v>Bancos y Financieras</v>
          </cell>
          <cell r="H1358" t="str">
            <v>ENER</v>
          </cell>
        </row>
        <row r="1359">
          <cell r="B1359">
            <v>200702</v>
          </cell>
          <cell r="G1359" t="str">
            <v>Vidrios, Cauchos y Plásticos</v>
          </cell>
          <cell r="H1359" t="str">
            <v>ENER</v>
          </cell>
        </row>
        <row r="1360">
          <cell r="B1360">
            <v>200702</v>
          </cell>
          <cell r="G1360" t="str">
            <v>Otros</v>
          </cell>
          <cell r="H1360" t="str">
            <v>ENER</v>
          </cell>
        </row>
        <row r="1361">
          <cell r="B1361">
            <v>200702</v>
          </cell>
          <cell r="G1361" t="str">
            <v>Químicos</v>
          </cell>
          <cell r="H1361" t="str">
            <v>ENER</v>
          </cell>
        </row>
        <row r="1362">
          <cell r="B1362">
            <v>200702</v>
          </cell>
          <cell r="G1362" t="str">
            <v>Minería</v>
          </cell>
          <cell r="H1362" t="str">
            <v>ENER</v>
          </cell>
        </row>
        <row r="1363">
          <cell r="B1363">
            <v>200702</v>
          </cell>
          <cell r="G1363" t="str">
            <v>Otros</v>
          </cell>
          <cell r="H1363" t="str">
            <v>ENER</v>
          </cell>
        </row>
        <row r="1364">
          <cell r="B1364">
            <v>200702</v>
          </cell>
          <cell r="G1364" t="str">
            <v>Minería</v>
          </cell>
          <cell r="H1364" t="str">
            <v>ENER</v>
          </cell>
        </row>
        <row r="1365">
          <cell r="B1365">
            <v>200702</v>
          </cell>
          <cell r="G1365" t="str">
            <v>Minería</v>
          </cell>
          <cell r="H1365" t="str">
            <v>ENER</v>
          </cell>
        </row>
        <row r="1366">
          <cell r="B1366">
            <v>200702</v>
          </cell>
          <cell r="G1366" t="str">
            <v>Minería</v>
          </cell>
          <cell r="H1366" t="str">
            <v>ENER</v>
          </cell>
        </row>
        <row r="1367">
          <cell r="B1367">
            <v>200702</v>
          </cell>
          <cell r="G1367" t="str">
            <v>Químicos</v>
          </cell>
          <cell r="H1367" t="str">
            <v>ENER</v>
          </cell>
        </row>
        <row r="1368">
          <cell r="B1368">
            <v>200702</v>
          </cell>
          <cell r="G1368" t="str">
            <v>Bancos y Financieras</v>
          </cell>
          <cell r="H1368" t="str">
            <v>ENER</v>
          </cell>
        </row>
        <row r="1369">
          <cell r="B1369">
            <v>200702</v>
          </cell>
          <cell r="G1369" t="str">
            <v>Minería</v>
          </cell>
          <cell r="H1369" t="str">
            <v>ENER</v>
          </cell>
        </row>
        <row r="1370">
          <cell r="B1370">
            <v>200702</v>
          </cell>
          <cell r="G1370" t="str">
            <v>Bancos y Financieras</v>
          </cell>
          <cell r="H1370" t="str">
            <v>LDS</v>
          </cell>
        </row>
        <row r="1371">
          <cell r="B1371">
            <v>200702</v>
          </cell>
          <cell r="G1371" t="str">
            <v>Cerámicos</v>
          </cell>
          <cell r="H1371" t="str">
            <v>LDS</v>
          </cell>
        </row>
        <row r="1372">
          <cell r="B1372">
            <v>200702</v>
          </cell>
          <cell r="G1372" t="str">
            <v>Otros</v>
          </cell>
          <cell r="H1372" t="str">
            <v>LDS</v>
          </cell>
        </row>
        <row r="1373">
          <cell r="B1373">
            <v>200702</v>
          </cell>
          <cell r="G1373" t="str">
            <v>Industria Metalúrgica</v>
          </cell>
          <cell r="H1373" t="str">
            <v>LDS</v>
          </cell>
        </row>
        <row r="1374">
          <cell r="B1374">
            <v>200702</v>
          </cell>
          <cell r="G1374" t="str">
            <v>Otros</v>
          </cell>
          <cell r="H1374" t="str">
            <v>LDS</v>
          </cell>
        </row>
        <row r="1375">
          <cell r="B1375">
            <v>200702</v>
          </cell>
          <cell r="G1375" t="str">
            <v>Textiles</v>
          </cell>
          <cell r="H1375" t="str">
            <v>LDS</v>
          </cell>
        </row>
        <row r="1376">
          <cell r="B1376">
            <v>200702</v>
          </cell>
          <cell r="G1376" t="str">
            <v>Industria Metalúrgica</v>
          </cell>
          <cell r="H1376" t="str">
            <v>LDS</v>
          </cell>
        </row>
        <row r="1377">
          <cell r="B1377">
            <v>200702</v>
          </cell>
          <cell r="G1377" t="str">
            <v>Alimentos</v>
          </cell>
          <cell r="H1377" t="str">
            <v>LDS</v>
          </cell>
        </row>
        <row r="1378">
          <cell r="B1378">
            <v>200702</v>
          </cell>
          <cell r="G1378" t="str">
            <v>Industria Metalúrgica</v>
          </cell>
          <cell r="H1378" t="str">
            <v>LDS</v>
          </cell>
        </row>
        <row r="1379">
          <cell r="B1379">
            <v>200702</v>
          </cell>
          <cell r="G1379" t="str">
            <v>Salud</v>
          </cell>
          <cell r="H1379" t="str">
            <v>LDS</v>
          </cell>
        </row>
        <row r="1380">
          <cell r="B1380">
            <v>200702</v>
          </cell>
          <cell r="G1380" t="str">
            <v>Papel</v>
          </cell>
          <cell r="H1380" t="str">
            <v>LDS</v>
          </cell>
        </row>
        <row r="1381">
          <cell r="B1381">
            <v>200702</v>
          </cell>
          <cell r="G1381" t="str">
            <v>Bebidas</v>
          </cell>
          <cell r="H1381" t="str">
            <v>LDS</v>
          </cell>
        </row>
        <row r="1382">
          <cell r="B1382">
            <v>200702</v>
          </cell>
          <cell r="G1382" t="str">
            <v>Papel</v>
          </cell>
          <cell r="H1382" t="str">
            <v>LDS</v>
          </cell>
        </row>
        <row r="1383">
          <cell r="B1383">
            <v>200702</v>
          </cell>
          <cell r="G1383" t="str">
            <v>Textiles</v>
          </cell>
          <cell r="H1383" t="str">
            <v>LDS</v>
          </cell>
        </row>
        <row r="1384">
          <cell r="B1384">
            <v>200702</v>
          </cell>
          <cell r="G1384" t="str">
            <v>Bebidas</v>
          </cell>
          <cell r="H1384" t="str">
            <v>LDS</v>
          </cell>
        </row>
        <row r="1385">
          <cell r="B1385">
            <v>200702</v>
          </cell>
          <cell r="G1385" t="str">
            <v>Saneamiento</v>
          </cell>
          <cell r="H1385" t="str">
            <v>LDS</v>
          </cell>
        </row>
        <row r="1386">
          <cell r="B1386">
            <v>200702</v>
          </cell>
          <cell r="G1386" t="str">
            <v>Comercio</v>
          </cell>
          <cell r="H1386" t="str">
            <v>LDS</v>
          </cell>
        </row>
        <row r="1387">
          <cell r="B1387">
            <v>200702</v>
          </cell>
          <cell r="G1387" t="str">
            <v>Vidrios, Cauchos y Plásticos</v>
          </cell>
          <cell r="H1387" t="str">
            <v>LDS</v>
          </cell>
        </row>
        <row r="1388">
          <cell r="B1388">
            <v>200702</v>
          </cell>
          <cell r="G1388" t="str">
            <v>Vidrios, Cauchos y Plásticos</v>
          </cell>
          <cell r="H1388" t="str">
            <v>LDS</v>
          </cell>
        </row>
        <row r="1389">
          <cell r="B1389">
            <v>200702</v>
          </cell>
          <cell r="G1389" t="str">
            <v>Saneamiento</v>
          </cell>
          <cell r="H1389" t="str">
            <v>LDS</v>
          </cell>
        </row>
        <row r="1390">
          <cell r="B1390">
            <v>200702</v>
          </cell>
          <cell r="G1390" t="str">
            <v>Saneamiento</v>
          </cell>
          <cell r="H1390" t="str">
            <v>LDS</v>
          </cell>
        </row>
        <row r="1391">
          <cell r="B1391">
            <v>200702</v>
          </cell>
          <cell r="G1391" t="str">
            <v>Alimentos</v>
          </cell>
          <cell r="H1391" t="str">
            <v>LDS</v>
          </cell>
        </row>
        <row r="1392">
          <cell r="B1392">
            <v>200702</v>
          </cell>
          <cell r="G1392" t="str">
            <v>Otros</v>
          </cell>
          <cell r="H1392" t="str">
            <v>LDS</v>
          </cell>
        </row>
        <row r="1393">
          <cell r="B1393">
            <v>200702</v>
          </cell>
          <cell r="G1393" t="str">
            <v>Bebidas</v>
          </cell>
          <cell r="H1393" t="str">
            <v>LDS</v>
          </cell>
        </row>
        <row r="1394">
          <cell r="B1394">
            <v>200702</v>
          </cell>
          <cell r="G1394" t="str">
            <v>Comercio</v>
          </cell>
          <cell r="H1394" t="str">
            <v>LDS</v>
          </cell>
        </row>
        <row r="1395">
          <cell r="B1395">
            <v>200702</v>
          </cell>
          <cell r="G1395" t="str">
            <v>Otros</v>
          </cell>
          <cell r="H1395" t="str">
            <v>LDS</v>
          </cell>
        </row>
        <row r="1396">
          <cell r="B1396">
            <v>200702</v>
          </cell>
          <cell r="G1396" t="str">
            <v>Otros</v>
          </cell>
          <cell r="H1396" t="str">
            <v>LDS</v>
          </cell>
        </row>
        <row r="1397">
          <cell r="B1397">
            <v>200702</v>
          </cell>
          <cell r="G1397" t="str">
            <v>Bebidas</v>
          </cell>
          <cell r="H1397" t="str">
            <v>LDS</v>
          </cell>
        </row>
        <row r="1398">
          <cell r="B1398">
            <v>200702</v>
          </cell>
          <cell r="G1398" t="str">
            <v>Industria Metalúrgica</v>
          </cell>
          <cell r="H1398" t="str">
            <v>SEAL</v>
          </cell>
        </row>
        <row r="1399">
          <cell r="B1399">
            <v>200702</v>
          </cell>
          <cell r="G1399" t="str">
            <v>Alimentos</v>
          </cell>
          <cell r="H1399" t="str">
            <v>SEAL</v>
          </cell>
        </row>
        <row r="1400">
          <cell r="B1400">
            <v>200702</v>
          </cell>
          <cell r="G1400" t="str">
            <v>Textiles</v>
          </cell>
          <cell r="H1400" t="str">
            <v>SEAL</v>
          </cell>
        </row>
        <row r="1401">
          <cell r="B1401">
            <v>200702</v>
          </cell>
          <cell r="G1401" t="str">
            <v>Bebidas</v>
          </cell>
          <cell r="H1401" t="str">
            <v>SEAL</v>
          </cell>
        </row>
        <row r="1402">
          <cell r="B1402">
            <v>200702</v>
          </cell>
          <cell r="G1402" t="str">
            <v>Transporte</v>
          </cell>
          <cell r="H1402" t="str">
            <v>SEAL</v>
          </cell>
        </row>
        <row r="1403">
          <cell r="B1403">
            <v>200702</v>
          </cell>
          <cell r="G1403" t="str">
            <v>Textiles</v>
          </cell>
          <cell r="H1403" t="str">
            <v>SEAL</v>
          </cell>
        </row>
        <row r="1404">
          <cell r="B1404">
            <v>200702</v>
          </cell>
          <cell r="G1404" t="str">
            <v>Minería</v>
          </cell>
          <cell r="H1404" t="str">
            <v>SGAB</v>
          </cell>
        </row>
        <row r="1405">
          <cell r="B1405">
            <v>200702</v>
          </cell>
          <cell r="G1405" t="str">
            <v>Textiles</v>
          </cell>
          <cell r="H1405" t="str">
            <v>SGAB</v>
          </cell>
        </row>
        <row r="1406">
          <cell r="B1406">
            <v>200702</v>
          </cell>
          <cell r="G1406" t="str">
            <v>Minería</v>
          </cell>
          <cell r="H1406" t="str">
            <v>SGAB</v>
          </cell>
        </row>
        <row r="1407">
          <cell r="B1407">
            <v>200702</v>
          </cell>
          <cell r="G1407" t="str">
            <v>Textiles</v>
          </cell>
          <cell r="H1407" t="str">
            <v>SGAB</v>
          </cell>
        </row>
        <row r="1408">
          <cell r="B1408">
            <v>200702</v>
          </cell>
          <cell r="G1408" t="str">
            <v>Alimentos</v>
          </cell>
          <cell r="H1408" t="str">
            <v>SGAB</v>
          </cell>
        </row>
        <row r="1409">
          <cell r="B1409">
            <v>200702</v>
          </cell>
          <cell r="G1409" t="str">
            <v>Minería</v>
          </cell>
          <cell r="H1409" t="str">
            <v>SGAB</v>
          </cell>
        </row>
        <row r="1410">
          <cell r="B1410">
            <v>200702</v>
          </cell>
          <cell r="G1410" t="str">
            <v>Alimentos</v>
          </cell>
          <cell r="H1410" t="str">
            <v>SGAB</v>
          </cell>
        </row>
        <row r="1411">
          <cell r="B1411">
            <v>200702</v>
          </cell>
          <cell r="G1411" t="str">
            <v>Alimentos</v>
          </cell>
          <cell r="H1411" t="str">
            <v>SGAB</v>
          </cell>
        </row>
        <row r="1412">
          <cell r="B1412">
            <v>200702</v>
          </cell>
          <cell r="G1412" t="str">
            <v>Minería</v>
          </cell>
          <cell r="H1412" t="str">
            <v>SHOU</v>
          </cell>
        </row>
        <row r="1413">
          <cell r="B1413">
            <v>200702</v>
          </cell>
          <cell r="G1413" t="str">
            <v>Minería</v>
          </cell>
          <cell r="H1413" t="str">
            <v>SHOU</v>
          </cell>
        </row>
        <row r="1414">
          <cell r="B1414">
            <v>200702</v>
          </cell>
          <cell r="G1414" t="str">
            <v>Minería</v>
          </cell>
          <cell r="H1414" t="str">
            <v>SHOU</v>
          </cell>
        </row>
        <row r="1415">
          <cell r="B1415">
            <v>200702</v>
          </cell>
          <cell r="G1415" t="str">
            <v>Minería</v>
          </cell>
          <cell r="H1415" t="str">
            <v>SMC</v>
          </cell>
        </row>
        <row r="1416">
          <cell r="B1416">
            <v>200702</v>
          </cell>
          <cell r="G1416" t="str">
            <v>Minería</v>
          </cell>
          <cell r="H1416" t="str">
            <v>SMC</v>
          </cell>
        </row>
        <row r="1417">
          <cell r="B1417">
            <v>200702</v>
          </cell>
          <cell r="G1417" t="str">
            <v>Minería</v>
          </cell>
          <cell r="H1417" t="str">
            <v>SMC</v>
          </cell>
        </row>
        <row r="1418">
          <cell r="B1418">
            <v>200702</v>
          </cell>
          <cell r="G1418" t="str">
            <v>Minería</v>
          </cell>
          <cell r="H1418" t="str">
            <v>SMC</v>
          </cell>
        </row>
        <row r="1419">
          <cell r="B1419">
            <v>200702</v>
          </cell>
          <cell r="G1419" t="str">
            <v>Minería</v>
          </cell>
          <cell r="H1419" t="str">
            <v>TSEL</v>
          </cell>
        </row>
        <row r="1420">
          <cell r="B1420">
            <v>200702</v>
          </cell>
          <cell r="G1420" t="str">
            <v>Cementos</v>
          </cell>
          <cell r="H1420" t="str">
            <v>TSEL</v>
          </cell>
        </row>
        <row r="1421">
          <cell r="B1421">
            <v>200702</v>
          </cell>
          <cell r="G1421" t="str">
            <v>Minería</v>
          </cell>
          <cell r="H1421" t="str">
            <v>TSEL</v>
          </cell>
        </row>
        <row r="1422">
          <cell r="B1422">
            <v>200702</v>
          </cell>
          <cell r="G1422" t="str">
            <v>Minería</v>
          </cell>
          <cell r="H1422" t="str">
            <v>TSEL</v>
          </cell>
        </row>
        <row r="1423">
          <cell r="B1423">
            <v>200702</v>
          </cell>
          <cell r="G1423" t="str">
            <v>Minería</v>
          </cell>
          <cell r="H1423" t="str">
            <v>TSEL</v>
          </cell>
        </row>
        <row r="1424">
          <cell r="B1424">
            <v>200702</v>
          </cell>
          <cell r="G1424" t="str">
            <v>Papel</v>
          </cell>
          <cell r="H1424" t="str">
            <v>TSEL</v>
          </cell>
        </row>
        <row r="1425">
          <cell r="B1425">
            <v>200702</v>
          </cell>
          <cell r="G1425" t="str">
            <v>Minería</v>
          </cell>
          <cell r="H1425" t="str">
            <v>TSEL</v>
          </cell>
        </row>
        <row r="1426">
          <cell r="B1426">
            <v>200702</v>
          </cell>
          <cell r="G1426" t="str">
            <v>Minería</v>
          </cell>
          <cell r="H1426" t="str">
            <v>TSEL</v>
          </cell>
        </row>
        <row r="1427">
          <cell r="B1427">
            <v>200702</v>
          </cell>
          <cell r="G1427" t="str">
            <v>Textiles</v>
          </cell>
          <cell r="H1427" t="str">
            <v>TSEL</v>
          </cell>
        </row>
        <row r="1428">
          <cell r="B1428">
            <v>200702</v>
          </cell>
          <cell r="G1428" t="str">
            <v>Textiles</v>
          </cell>
          <cell r="H1428" t="str">
            <v>TSEL</v>
          </cell>
        </row>
        <row r="1429">
          <cell r="B1429">
            <v>200703</v>
          </cell>
          <cell r="G1429" t="str">
            <v>Cementos</v>
          </cell>
          <cell r="H1429" t="str">
            <v>ATOC</v>
          </cell>
        </row>
        <row r="1430">
          <cell r="B1430">
            <v>200703</v>
          </cell>
          <cell r="G1430" t="str">
            <v>Agroindustria</v>
          </cell>
          <cell r="H1430" t="str">
            <v>CAHU</v>
          </cell>
        </row>
        <row r="1431">
          <cell r="B1431">
            <v>200703</v>
          </cell>
          <cell r="G1431" t="str">
            <v>Textiles</v>
          </cell>
          <cell r="H1431" t="str">
            <v>EDCA</v>
          </cell>
        </row>
        <row r="1432">
          <cell r="B1432">
            <v>200703</v>
          </cell>
          <cell r="G1432" t="str">
            <v>Bebidas</v>
          </cell>
          <cell r="H1432" t="str">
            <v>EDLN</v>
          </cell>
        </row>
        <row r="1433">
          <cell r="B1433">
            <v>200703</v>
          </cell>
          <cell r="G1433" t="str">
            <v>Vidrios, Cauchos y Plásticos</v>
          </cell>
          <cell r="H1433" t="str">
            <v>EDLN</v>
          </cell>
        </row>
        <row r="1434">
          <cell r="B1434">
            <v>200703</v>
          </cell>
          <cell r="G1434" t="str">
            <v>Pesquería</v>
          </cell>
          <cell r="H1434" t="str">
            <v>EDLN</v>
          </cell>
        </row>
        <row r="1435">
          <cell r="B1435">
            <v>200703</v>
          </cell>
          <cell r="G1435" t="str">
            <v>Textiles</v>
          </cell>
          <cell r="H1435" t="str">
            <v>EDLN</v>
          </cell>
        </row>
        <row r="1436">
          <cell r="B1436">
            <v>200703</v>
          </cell>
          <cell r="G1436" t="str">
            <v>Textiles</v>
          </cell>
          <cell r="H1436" t="str">
            <v>EDLN</v>
          </cell>
        </row>
        <row r="1437">
          <cell r="B1437">
            <v>200703</v>
          </cell>
          <cell r="G1437" t="str">
            <v>Textiles</v>
          </cell>
          <cell r="H1437" t="str">
            <v>EDLN</v>
          </cell>
        </row>
        <row r="1438">
          <cell r="B1438">
            <v>200703</v>
          </cell>
          <cell r="G1438" t="str">
            <v>Bebidas</v>
          </cell>
          <cell r="H1438" t="str">
            <v>EDLN</v>
          </cell>
        </row>
        <row r="1439">
          <cell r="B1439">
            <v>200703</v>
          </cell>
          <cell r="G1439" t="str">
            <v>Textiles</v>
          </cell>
          <cell r="H1439" t="str">
            <v>EDLN</v>
          </cell>
        </row>
        <row r="1440">
          <cell r="B1440">
            <v>200703</v>
          </cell>
          <cell r="G1440" t="str">
            <v>Alimentos</v>
          </cell>
          <cell r="H1440" t="str">
            <v>EDLN</v>
          </cell>
        </row>
        <row r="1441">
          <cell r="B1441">
            <v>200703</v>
          </cell>
          <cell r="G1441" t="str">
            <v>Vidrios, Cauchos y Plásticos</v>
          </cell>
          <cell r="H1441" t="str">
            <v>EDLN</v>
          </cell>
        </row>
        <row r="1442">
          <cell r="B1442">
            <v>200703</v>
          </cell>
          <cell r="G1442" t="str">
            <v>Otros</v>
          </cell>
          <cell r="H1442" t="str">
            <v>EDLN</v>
          </cell>
        </row>
        <row r="1443">
          <cell r="B1443">
            <v>200703</v>
          </cell>
          <cell r="G1443" t="str">
            <v>Alimentos</v>
          </cell>
          <cell r="H1443" t="str">
            <v>EDLN</v>
          </cell>
        </row>
        <row r="1444">
          <cell r="B1444">
            <v>200703</v>
          </cell>
          <cell r="G1444" t="str">
            <v>Fundición</v>
          </cell>
          <cell r="H1444" t="str">
            <v>EDLN</v>
          </cell>
        </row>
        <row r="1445">
          <cell r="B1445">
            <v>200703</v>
          </cell>
          <cell r="G1445" t="str">
            <v>Químicos</v>
          </cell>
          <cell r="H1445" t="str">
            <v>EDLN</v>
          </cell>
        </row>
        <row r="1446">
          <cell r="B1446">
            <v>200703</v>
          </cell>
          <cell r="G1446" t="str">
            <v>Alimentos</v>
          </cell>
          <cell r="H1446" t="str">
            <v>EDLN</v>
          </cell>
        </row>
        <row r="1447">
          <cell r="B1447">
            <v>200703</v>
          </cell>
          <cell r="G1447" t="str">
            <v>Textiles</v>
          </cell>
          <cell r="H1447" t="str">
            <v>EDLN</v>
          </cell>
        </row>
        <row r="1448">
          <cell r="B1448">
            <v>200703</v>
          </cell>
          <cell r="G1448" t="str">
            <v>Cables</v>
          </cell>
          <cell r="H1448" t="str">
            <v>EDLN</v>
          </cell>
        </row>
        <row r="1449">
          <cell r="B1449">
            <v>200703</v>
          </cell>
          <cell r="G1449" t="str">
            <v>Alimentos</v>
          </cell>
          <cell r="H1449" t="str">
            <v>EDLN</v>
          </cell>
        </row>
        <row r="1450">
          <cell r="B1450">
            <v>200703</v>
          </cell>
          <cell r="G1450" t="str">
            <v>Cerámicos</v>
          </cell>
          <cell r="H1450" t="str">
            <v>EDLN</v>
          </cell>
        </row>
        <row r="1451">
          <cell r="B1451">
            <v>200703</v>
          </cell>
          <cell r="G1451" t="str">
            <v>Pesquería</v>
          </cell>
          <cell r="H1451" t="str">
            <v>EDLN</v>
          </cell>
        </row>
        <row r="1452">
          <cell r="B1452">
            <v>200703</v>
          </cell>
          <cell r="G1452" t="str">
            <v>Alimentos</v>
          </cell>
          <cell r="H1452" t="str">
            <v>EDLN</v>
          </cell>
        </row>
        <row r="1453">
          <cell r="B1453">
            <v>200703</v>
          </cell>
          <cell r="G1453" t="str">
            <v>Vidrios, Cauchos y Plásticos</v>
          </cell>
          <cell r="H1453" t="str">
            <v>EDLN</v>
          </cell>
        </row>
        <row r="1454">
          <cell r="B1454">
            <v>200703</v>
          </cell>
          <cell r="G1454" t="str">
            <v>Alimentos</v>
          </cell>
          <cell r="H1454" t="str">
            <v>EDLN</v>
          </cell>
        </row>
        <row r="1455">
          <cell r="B1455">
            <v>200703</v>
          </cell>
          <cell r="G1455" t="str">
            <v>Cementos</v>
          </cell>
          <cell r="H1455" t="str">
            <v>EDLN</v>
          </cell>
        </row>
        <row r="1456">
          <cell r="B1456">
            <v>200703</v>
          </cell>
          <cell r="G1456" t="str">
            <v>Industria Metalúrgica</v>
          </cell>
          <cell r="H1456" t="str">
            <v>EDLN</v>
          </cell>
        </row>
        <row r="1457">
          <cell r="B1457">
            <v>200703</v>
          </cell>
          <cell r="G1457" t="str">
            <v>Alimentos</v>
          </cell>
          <cell r="H1457" t="str">
            <v>EDLN</v>
          </cell>
        </row>
        <row r="1458">
          <cell r="B1458">
            <v>200703</v>
          </cell>
          <cell r="G1458" t="str">
            <v>Alimentos</v>
          </cell>
          <cell r="H1458" t="str">
            <v>EDLN</v>
          </cell>
        </row>
        <row r="1459">
          <cell r="B1459">
            <v>200703</v>
          </cell>
          <cell r="G1459" t="str">
            <v>Hidrocarburos</v>
          </cell>
          <cell r="H1459" t="str">
            <v>EDLN</v>
          </cell>
        </row>
        <row r="1460">
          <cell r="B1460">
            <v>200703</v>
          </cell>
          <cell r="G1460" t="str">
            <v>Textiles</v>
          </cell>
          <cell r="H1460" t="str">
            <v>EDLN</v>
          </cell>
        </row>
        <row r="1461">
          <cell r="B1461">
            <v>200703</v>
          </cell>
          <cell r="G1461" t="str">
            <v>Textiles</v>
          </cell>
          <cell r="H1461" t="str">
            <v>EDLN</v>
          </cell>
        </row>
        <row r="1462">
          <cell r="B1462">
            <v>200703</v>
          </cell>
          <cell r="G1462" t="str">
            <v>Químicos</v>
          </cell>
          <cell r="H1462" t="str">
            <v>EDLN</v>
          </cell>
        </row>
        <row r="1463">
          <cell r="B1463">
            <v>200703</v>
          </cell>
          <cell r="G1463" t="str">
            <v>Industria Metalúrgica</v>
          </cell>
          <cell r="H1463" t="str">
            <v>EDLN</v>
          </cell>
        </row>
        <row r="1464">
          <cell r="B1464">
            <v>200703</v>
          </cell>
          <cell r="G1464" t="str">
            <v>Otros</v>
          </cell>
          <cell r="H1464" t="str">
            <v>EDLN</v>
          </cell>
        </row>
        <row r="1465">
          <cell r="B1465">
            <v>200703</v>
          </cell>
          <cell r="G1465" t="str">
            <v>Cables</v>
          </cell>
          <cell r="H1465" t="str">
            <v>EDLN</v>
          </cell>
        </row>
        <row r="1466">
          <cell r="B1466">
            <v>200703</v>
          </cell>
          <cell r="G1466" t="str">
            <v>Alimentos</v>
          </cell>
          <cell r="H1466" t="str">
            <v>EDLN</v>
          </cell>
        </row>
        <row r="1467">
          <cell r="B1467">
            <v>200703</v>
          </cell>
          <cell r="G1467" t="str">
            <v>Bebidas</v>
          </cell>
          <cell r="H1467" t="str">
            <v>EDLN</v>
          </cell>
        </row>
        <row r="1468">
          <cell r="B1468">
            <v>200703</v>
          </cell>
          <cell r="G1468" t="str">
            <v>Transporte</v>
          </cell>
          <cell r="H1468" t="str">
            <v>EDLN</v>
          </cell>
        </row>
        <row r="1469">
          <cell r="B1469">
            <v>200703</v>
          </cell>
          <cell r="G1469" t="str">
            <v>Textiles</v>
          </cell>
          <cell r="H1469" t="str">
            <v>EDLN</v>
          </cell>
        </row>
        <row r="1470">
          <cell r="B1470">
            <v>200703</v>
          </cell>
          <cell r="G1470" t="str">
            <v>Papel</v>
          </cell>
          <cell r="H1470" t="str">
            <v>EDLN</v>
          </cell>
        </row>
        <row r="1471">
          <cell r="B1471">
            <v>200703</v>
          </cell>
          <cell r="G1471" t="str">
            <v>Textiles</v>
          </cell>
          <cell r="H1471" t="str">
            <v>EDLN</v>
          </cell>
        </row>
        <row r="1472">
          <cell r="B1472">
            <v>200703</v>
          </cell>
          <cell r="G1472" t="str">
            <v>Textiles</v>
          </cell>
          <cell r="H1472" t="str">
            <v>EDLN</v>
          </cell>
        </row>
        <row r="1473">
          <cell r="B1473">
            <v>200703</v>
          </cell>
          <cell r="G1473" t="str">
            <v>Bancos y Financieras</v>
          </cell>
          <cell r="H1473" t="str">
            <v>EDLN</v>
          </cell>
        </row>
        <row r="1474">
          <cell r="B1474">
            <v>200703</v>
          </cell>
          <cell r="G1474" t="str">
            <v>Industria Metalúrgica</v>
          </cell>
          <cell r="H1474" t="str">
            <v>EDLN</v>
          </cell>
        </row>
        <row r="1475">
          <cell r="B1475">
            <v>200703</v>
          </cell>
          <cell r="G1475" t="str">
            <v>Textiles</v>
          </cell>
          <cell r="H1475" t="str">
            <v>EDLN</v>
          </cell>
        </row>
        <row r="1476">
          <cell r="B1476">
            <v>200703</v>
          </cell>
          <cell r="G1476" t="str">
            <v>Comercio</v>
          </cell>
          <cell r="H1476" t="str">
            <v>EDLN</v>
          </cell>
        </row>
        <row r="1477">
          <cell r="B1477">
            <v>200703</v>
          </cell>
          <cell r="G1477" t="str">
            <v>Papel</v>
          </cell>
          <cell r="H1477" t="str">
            <v>EDLN</v>
          </cell>
        </row>
        <row r="1478">
          <cell r="B1478">
            <v>200703</v>
          </cell>
          <cell r="G1478" t="str">
            <v>Textiles</v>
          </cell>
          <cell r="H1478" t="str">
            <v>EDLN</v>
          </cell>
        </row>
        <row r="1479">
          <cell r="B1479">
            <v>200703</v>
          </cell>
          <cell r="G1479" t="str">
            <v>Minería</v>
          </cell>
          <cell r="H1479" t="str">
            <v>EDLN</v>
          </cell>
        </row>
        <row r="1480">
          <cell r="B1480">
            <v>200703</v>
          </cell>
          <cell r="G1480" t="str">
            <v>Textiles</v>
          </cell>
          <cell r="H1480" t="str">
            <v>EDLN</v>
          </cell>
        </row>
        <row r="1481">
          <cell r="B1481">
            <v>200703</v>
          </cell>
          <cell r="G1481" t="str">
            <v>Industria Metalúrgica</v>
          </cell>
          <cell r="H1481" t="str">
            <v>EDLN</v>
          </cell>
        </row>
        <row r="1482">
          <cell r="B1482">
            <v>200703</v>
          </cell>
          <cell r="G1482" t="str">
            <v>Otros</v>
          </cell>
          <cell r="H1482" t="str">
            <v>EDLN</v>
          </cell>
        </row>
        <row r="1483">
          <cell r="B1483">
            <v>200703</v>
          </cell>
          <cell r="G1483" t="str">
            <v>Cerámicos</v>
          </cell>
          <cell r="H1483" t="str">
            <v>EDLN</v>
          </cell>
        </row>
        <row r="1484">
          <cell r="B1484">
            <v>200703</v>
          </cell>
          <cell r="G1484" t="str">
            <v>Textiles</v>
          </cell>
          <cell r="H1484" t="str">
            <v>EDLN</v>
          </cell>
        </row>
        <row r="1485">
          <cell r="B1485">
            <v>200703</v>
          </cell>
          <cell r="G1485" t="str">
            <v>Cerámicos</v>
          </cell>
          <cell r="H1485" t="str">
            <v>EDLN</v>
          </cell>
        </row>
        <row r="1486">
          <cell r="B1486">
            <v>200703</v>
          </cell>
          <cell r="G1486" t="str">
            <v>Químicos</v>
          </cell>
          <cell r="H1486" t="str">
            <v>EDLN</v>
          </cell>
        </row>
        <row r="1487">
          <cell r="B1487">
            <v>200703</v>
          </cell>
          <cell r="G1487" t="str">
            <v>Fundición</v>
          </cell>
          <cell r="H1487" t="str">
            <v>EDLN</v>
          </cell>
        </row>
        <row r="1488">
          <cell r="B1488">
            <v>200703</v>
          </cell>
          <cell r="G1488" t="str">
            <v>Papel</v>
          </cell>
          <cell r="H1488" t="str">
            <v>EDLN</v>
          </cell>
        </row>
        <row r="1489">
          <cell r="B1489">
            <v>200703</v>
          </cell>
          <cell r="G1489" t="str">
            <v>Textiles</v>
          </cell>
          <cell r="H1489" t="str">
            <v>EDLN</v>
          </cell>
        </row>
        <row r="1490">
          <cell r="B1490">
            <v>200703</v>
          </cell>
          <cell r="G1490" t="str">
            <v>Saneamiento</v>
          </cell>
          <cell r="H1490" t="str">
            <v>EDLN</v>
          </cell>
        </row>
        <row r="1491">
          <cell r="B1491">
            <v>200703</v>
          </cell>
          <cell r="G1491" t="str">
            <v>Textiles</v>
          </cell>
          <cell r="H1491" t="str">
            <v>EDLN</v>
          </cell>
        </row>
        <row r="1492">
          <cell r="B1492">
            <v>200703</v>
          </cell>
          <cell r="G1492" t="str">
            <v>Cerámicos</v>
          </cell>
          <cell r="H1492" t="str">
            <v>EDLN</v>
          </cell>
        </row>
        <row r="1493">
          <cell r="B1493">
            <v>200703</v>
          </cell>
          <cell r="G1493" t="str">
            <v>Cerámicos</v>
          </cell>
          <cell r="H1493" t="str">
            <v>EDLN</v>
          </cell>
        </row>
        <row r="1494">
          <cell r="B1494">
            <v>200703</v>
          </cell>
          <cell r="G1494" t="str">
            <v>Industria Metalúrgica</v>
          </cell>
          <cell r="H1494" t="str">
            <v>EDLN</v>
          </cell>
        </row>
        <row r="1495">
          <cell r="B1495">
            <v>200703</v>
          </cell>
          <cell r="G1495" t="str">
            <v>Pesquería</v>
          </cell>
          <cell r="H1495" t="str">
            <v>EDLN</v>
          </cell>
        </row>
        <row r="1496">
          <cell r="B1496">
            <v>200703</v>
          </cell>
          <cell r="G1496" t="str">
            <v>Pesquería</v>
          </cell>
          <cell r="H1496" t="str">
            <v>EDLN</v>
          </cell>
        </row>
        <row r="1497">
          <cell r="B1497">
            <v>200703</v>
          </cell>
          <cell r="G1497" t="str">
            <v>Pesquería</v>
          </cell>
          <cell r="H1497" t="str">
            <v>EDLN</v>
          </cell>
        </row>
        <row r="1498">
          <cell r="B1498">
            <v>200703</v>
          </cell>
          <cell r="G1498" t="str">
            <v>Minería</v>
          </cell>
          <cell r="H1498" t="str">
            <v>EDLN</v>
          </cell>
        </row>
        <row r="1499">
          <cell r="B1499">
            <v>200703</v>
          </cell>
          <cell r="G1499" t="str">
            <v>Pesquería</v>
          </cell>
          <cell r="H1499" t="str">
            <v>EDLN</v>
          </cell>
        </row>
        <row r="1500">
          <cell r="B1500">
            <v>200703</v>
          </cell>
          <cell r="G1500" t="str">
            <v>Textiles</v>
          </cell>
          <cell r="H1500" t="str">
            <v>EDLN</v>
          </cell>
        </row>
        <row r="1501">
          <cell r="B1501">
            <v>200703</v>
          </cell>
          <cell r="G1501" t="str">
            <v>Agroindustria</v>
          </cell>
          <cell r="H1501" t="str">
            <v>EDLN</v>
          </cell>
        </row>
        <row r="1502">
          <cell r="B1502">
            <v>200703</v>
          </cell>
          <cell r="G1502" t="str">
            <v>Textiles</v>
          </cell>
          <cell r="H1502" t="str">
            <v>EDLN</v>
          </cell>
        </row>
        <row r="1503">
          <cell r="B1503">
            <v>200703</v>
          </cell>
          <cell r="G1503" t="str">
            <v>Saneamiento</v>
          </cell>
          <cell r="H1503" t="str">
            <v>EDLN</v>
          </cell>
        </row>
        <row r="1504">
          <cell r="B1504">
            <v>200703</v>
          </cell>
          <cell r="G1504" t="str">
            <v>Papel</v>
          </cell>
          <cell r="H1504" t="str">
            <v>EDLN</v>
          </cell>
        </row>
        <row r="1505">
          <cell r="B1505">
            <v>200703</v>
          </cell>
          <cell r="G1505" t="str">
            <v>Pesquería</v>
          </cell>
          <cell r="H1505" t="str">
            <v>EDLN</v>
          </cell>
        </row>
        <row r="1506">
          <cell r="B1506">
            <v>200703</v>
          </cell>
          <cell r="G1506" t="str">
            <v>Alimentos</v>
          </cell>
          <cell r="H1506" t="str">
            <v>EDLN</v>
          </cell>
        </row>
        <row r="1507">
          <cell r="B1507">
            <v>200703</v>
          </cell>
          <cell r="G1507" t="str">
            <v>Pesquería</v>
          </cell>
          <cell r="H1507" t="str">
            <v>EDLN</v>
          </cell>
        </row>
        <row r="1508">
          <cell r="B1508">
            <v>200703</v>
          </cell>
          <cell r="G1508" t="str">
            <v>Textiles</v>
          </cell>
          <cell r="H1508" t="str">
            <v>EDLN</v>
          </cell>
        </row>
        <row r="1509">
          <cell r="B1509">
            <v>200703</v>
          </cell>
          <cell r="G1509" t="str">
            <v>Pesquería</v>
          </cell>
          <cell r="H1509" t="str">
            <v>EDLN</v>
          </cell>
        </row>
        <row r="1510">
          <cell r="B1510">
            <v>200703</v>
          </cell>
          <cell r="G1510" t="str">
            <v>Pesquería</v>
          </cell>
          <cell r="H1510" t="str">
            <v>EDLN</v>
          </cell>
        </row>
        <row r="1511">
          <cell r="B1511">
            <v>200703</v>
          </cell>
          <cell r="G1511" t="str">
            <v>Pesquería</v>
          </cell>
          <cell r="H1511" t="str">
            <v>EDLN</v>
          </cell>
        </row>
        <row r="1512">
          <cell r="B1512">
            <v>200703</v>
          </cell>
          <cell r="G1512" t="str">
            <v>Transporte</v>
          </cell>
          <cell r="H1512" t="str">
            <v>EDLN</v>
          </cell>
        </row>
        <row r="1513">
          <cell r="B1513">
            <v>200703</v>
          </cell>
          <cell r="G1513" t="str">
            <v>Pesquería</v>
          </cell>
          <cell r="H1513" t="str">
            <v>EDLN</v>
          </cell>
        </row>
        <row r="1514">
          <cell r="B1514">
            <v>200703</v>
          </cell>
          <cell r="G1514" t="str">
            <v>Industria Metalúrgica</v>
          </cell>
          <cell r="H1514" t="str">
            <v>EDLN</v>
          </cell>
        </row>
        <row r="1515">
          <cell r="B1515">
            <v>200703</v>
          </cell>
          <cell r="G1515" t="str">
            <v>Hidrocarburos</v>
          </cell>
          <cell r="H1515" t="str">
            <v>EEPS</v>
          </cell>
        </row>
        <row r="1516">
          <cell r="B1516">
            <v>200703</v>
          </cell>
          <cell r="G1516" t="str">
            <v>Hidrocarburos</v>
          </cell>
          <cell r="H1516" t="str">
            <v>EEPS</v>
          </cell>
        </row>
        <row r="1517">
          <cell r="B1517">
            <v>200703</v>
          </cell>
          <cell r="G1517" t="str">
            <v>Cementos</v>
          </cell>
          <cell r="H1517" t="str">
            <v>EGAS</v>
          </cell>
        </row>
        <row r="1518">
          <cell r="B1518">
            <v>200703</v>
          </cell>
          <cell r="G1518" t="str">
            <v>Minería</v>
          </cell>
          <cell r="H1518" t="str">
            <v>EGAS</v>
          </cell>
        </row>
        <row r="1519">
          <cell r="B1519">
            <v>200703</v>
          </cell>
          <cell r="G1519" t="str">
            <v>Fundición</v>
          </cell>
          <cell r="H1519" t="str">
            <v>EGEM</v>
          </cell>
        </row>
        <row r="1520">
          <cell r="B1520">
            <v>200703</v>
          </cell>
          <cell r="G1520" t="str">
            <v>Químicos</v>
          </cell>
          <cell r="H1520" t="str">
            <v>EGEM</v>
          </cell>
        </row>
        <row r="1521">
          <cell r="B1521">
            <v>200703</v>
          </cell>
          <cell r="G1521" t="str">
            <v>Minería</v>
          </cell>
          <cell r="H1521" t="str">
            <v>EGEM</v>
          </cell>
        </row>
        <row r="1522">
          <cell r="B1522">
            <v>200703</v>
          </cell>
          <cell r="G1522" t="str">
            <v>Minería</v>
          </cell>
          <cell r="H1522" t="str">
            <v>EGEM</v>
          </cell>
        </row>
        <row r="1523">
          <cell r="B1523">
            <v>200703</v>
          </cell>
          <cell r="G1523" t="str">
            <v>Minería</v>
          </cell>
          <cell r="H1523" t="str">
            <v>EGEN</v>
          </cell>
        </row>
        <row r="1524">
          <cell r="B1524">
            <v>200703</v>
          </cell>
          <cell r="G1524" t="str">
            <v>Textiles</v>
          </cell>
          <cell r="H1524" t="str">
            <v>EGEN</v>
          </cell>
        </row>
        <row r="1525">
          <cell r="B1525">
            <v>200703</v>
          </cell>
          <cell r="G1525" t="str">
            <v>Textiles</v>
          </cell>
          <cell r="H1525" t="str">
            <v>EGEN</v>
          </cell>
        </row>
        <row r="1526">
          <cell r="B1526">
            <v>200703</v>
          </cell>
          <cell r="G1526" t="str">
            <v>Textiles</v>
          </cell>
          <cell r="H1526" t="str">
            <v>EGEN</v>
          </cell>
        </row>
        <row r="1527">
          <cell r="B1527">
            <v>200703</v>
          </cell>
          <cell r="G1527" t="str">
            <v>Cementos</v>
          </cell>
          <cell r="H1527" t="str">
            <v>EGEN</v>
          </cell>
        </row>
        <row r="1528">
          <cell r="B1528">
            <v>200703</v>
          </cell>
          <cell r="G1528" t="str">
            <v>Minería</v>
          </cell>
          <cell r="H1528" t="str">
            <v>EGEN</v>
          </cell>
        </row>
        <row r="1529">
          <cell r="B1529">
            <v>200703</v>
          </cell>
          <cell r="G1529" t="str">
            <v>Papel</v>
          </cell>
          <cell r="H1529" t="str">
            <v>EGEN</v>
          </cell>
        </row>
        <row r="1530">
          <cell r="B1530">
            <v>200703</v>
          </cell>
          <cell r="G1530" t="str">
            <v>Papel</v>
          </cell>
          <cell r="H1530" t="str">
            <v>EGEN</v>
          </cell>
        </row>
        <row r="1531">
          <cell r="B1531">
            <v>200703</v>
          </cell>
          <cell r="G1531" t="str">
            <v>Minería</v>
          </cell>
          <cell r="H1531" t="str">
            <v>EGEN</v>
          </cell>
        </row>
        <row r="1532">
          <cell r="B1532">
            <v>200703</v>
          </cell>
          <cell r="G1532" t="str">
            <v>Textiles</v>
          </cell>
          <cell r="H1532" t="str">
            <v>EGEN</v>
          </cell>
        </row>
        <row r="1533">
          <cell r="B1533">
            <v>200703</v>
          </cell>
          <cell r="G1533" t="str">
            <v>Minería</v>
          </cell>
          <cell r="H1533" t="str">
            <v>EGEN</v>
          </cell>
        </row>
        <row r="1534">
          <cell r="B1534">
            <v>200703</v>
          </cell>
          <cell r="G1534" t="str">
            <v>Minería</v>
          </cell>
          <cell r="H1534" t="str">
            <v>EGEN</v>
          </cell>
        </row>
        <row r="1535">
          <cell r="B1535">
            <v>200703</v>
          </cell>
          <cell r="G1535" t="str">
            <v>Minería</v>
          </cell>
          <cell r="H1535" t="str">
            <v>ELAN</v>
          </cell>
        </row>
        <row r="1536">
          <cell r="B1536">
            <v>200703</v>
          </cell>
          <cell r="G1536" t="str">
            <v>Minería</v>
          </cell>
          <cell r="H1536" t="str">
            <v>ELAN</v>
          </cell>
        </row>
        <row r="1537">
          <cell r="B1537">
            <v>200703</v>
          </cell>
          <cell r="G1537" t="str">
            <v>Fundición</v>
          </cell>
          <cell r="H1537" t="str">
            <v>ELAN</v>
          </cell>
        </row>
        <row r="1538">
          <cell r="B1538">
            <v>200703</v>
          </cell>
          <cell r="G1538" t="str">
            <v>Fundición</v>
          </cell>
          <cell r="H1538" t="str">
            <v>ELAN</v>
          </cell>
        </row>
        <row r="1539">
          <cell r="B1539">
            <v>200703</v>
          </cell>
          <cell r="G1539" t="str">
            <v>Minería</v>
          </cell>
          <cell r="H1539" t="str">
            <v>ELAN</v>
          </cell>
        </row>
        <row r="1540">
          <cell r="B1540">
            <v>200703</v>
          </cell>
          <cell r="G1540" t="str">
            <v>Cementos</v>
          </cell>
          <cell r="H1540" t="str">
            <v>ELC</v>
          </cell>
        </row>
        <row r="1541">
          <cell r="B1541">
            <v>200703</v>
          </cell>
          <cell r="G1541" t="str">
            <v>Agroindustria</v>
          </cell>
          <cell r="H1541" t="str">
            <v>ELN</v>
          </cell>
        </row>
        <row r="1542">
          <cell r="B1542">
            <v>200703</v>
          </cell>
          <cell r="G1542" t="str">
            <v>Agroindustria</v>
          </cell>
          <cell r="H1542" t="str">
            <v>ELN</v>
          </cell>
        </row>
        <row r="1543">
          <cell r="B1543">
            <v>200703</v>
          </cell>
          <cell r="G1543" t="str">
            <v>Agroindustria</v>
          </cell>
          <cell r="H1543" t="str">
            <v>ELN</v>
          </cell>
        </row>
        <row r="1544">
          <cell r="B1544">
            <v>200703</v>
          </cell>
          <cell r="G1544" t="str">
            <v>Otros</v>
          </cell>
          <cell r="H1544" t="str">
            <v>ELN</v>
          </cell>
        </row>
        <row r="1545">
          <cell r="B1545">
            <v>200703</v>
          </cell>
          <cell r="G1545" t="str">
            <v>Agroindustria</v>
          </cell>
          <cell r="H1545" t="str">
            <v>ELN</v>
          </cell>
        </row>
        <row r="1546">
          <cell r="B1546">
            <v>200703</v>
          </cell>
          <cell r="G1546" t="str">
            <v>Agroindustria</v>
          </cell>
          <cell r="H1546" t="str">
            <v>ELN</v>
          </cell>
        </row>
        <row r="1547">
          <cell r="B1547">
            <v>200703</v>
          </cell>
          <cell r="G1547" t="str">
            <v>Agroindustria</v>
          </cell>
          <cell r="H1547" t="str">
            <v>ELN</v>
          </cell>
        </row>
        <row r="1548">
          <cell r="B1548">
            <v>200703</v>
          </cell>
          <cell r="G1548" t="str">
            <v>Bebidas</v>
          </cell>
          <cell r="H1548" t="str">
            <v>ELN</v>
          </cell>
        </row>
        <row r="1549">
          <cell r="B1549">
            <v>200703</v>
          </cell>
          <cell r="G1549" t="str">
            <v>Bebidas</v>
          </cell>
          <cell r="H1549" t="str">
            <v>ELN</v>
          </cell>
        </row>
        <row r="1550">
          <cell r="B1550">
            <v>200703</v>
          </cell>
          <cell r="G1550" t="str">
            <v>Agroindustria</v>
          </cell>
          <cell r="H1550" t="str">
            <v>ELN</v>
          </cell>
        </row>
        <row r="1551">
          <cell r="B1551">
            <v>200703</v>
          </cell>
          <cell r="G1551" t="str">
            <v>Agroindustria</v>
          </cell>
          <cell r="H1551" t="str">
            <v>ELN</v>
          </cell>
        </row>
        <row r="1552">
          <cell r="B1552">
            <v>200703</v>
          </cell>
          <cell r="G1552" t="str">
            <v>Agroindustria</v>
          </cell>
          <cell r="H1552" t="str">
            <v>ELN</v>
          </cell>
        </row>
        <row r="1553">
          <cell r="B1553">
            <v>200703</v>
          </cell>
          <cell r="G1553" t="str">
            <v>Agroindustria</v>
          </cell>
          <cell r="H1553" t="str">
            <v>ELN</v>
          </cell>
        </row>
        <row r="1554">
          <cell r="B1554">
            <v>200703</v>
          </cell>
          <cell r="G1554" t="str">
            <v>Agroindustria</v>
          </cell>
          <cell r="H1554" t="str">
            <v>ELN</v>
          </cell>
        </row>
        <row r="1555">
          <cell r="B1555">
            <v>200703</v>
          </cell>
          <cell r="G1555" t="str">
            <v>Minería</v>
          </cell>
          <cell r="H1555" t="str">
            <v>ELNM</v>
          </cell>
        </row>
        <row r="1556">
          <cell r="B1556">
            <v>200703</v>
          </cell>
          <cell r="G1556" t="str">
            <v>Agroindustria</v>
          </cell>
          <cell r="H1556" t="str">
            <v>ELNM</v>
          </cell>
        </row>
        <row r="1557">
          <cell r="B1557">
            <v>200703</v>
          </cell>
          <cell r="G1557" t="str">
            <v>Pesquería</v>
          </cell>
          <cell r="H1557" t="str">
            <v>ELNO</v>
          </cell>
        </row>
        <row r="1558">
          <cell r="B1558">
            <v>200703</v>
          </cell>
          <cell r="G1558" t="str">
            <v>Industria Metalúrgica</v>
          </cell>
          <cell r="H1558" t="str">
            <v>ELP</v>
          </cell>
        </row>
        <row r="1559">
          <cell r="B1559">
            <v>200703</v>
          </cell>
          <cell r="G1559" t="str">
            <v>Industria Metalúrgica</v>
          </cell>
          <cell r="H1559" t="str">
            <v>ELP</v>
          </cell>
        </row>
        <row r="1560">
          <cell r="B1560">
            <v>200703</v>
          </cell>
          <cell r="G1560" t="str">
            <v>Químicos</v>
          </cell>
          <cell r="H1560" t="str">
            <v>ELP</v>
          </cell>
        </row>
        <row r="1561">
          <cell r="B1561">
            <v>200703</v>
          </cell>
          <cell r="G1561" t="str">
            <v>Minería</v>
          </cell>
          <cell r="H1561" t="str">
            <v>ELP</v>
          </cell>
        </row>
        <row r="1562">
          <cell r="B1562">
            <v>200703</v>
          </cell>
          <cell r="G1562" t="str">
            <v>Minería</v>
          </cell>
          <cell r="H1562" t="str">
            <v>ELP</v>
          </cell>
        </row>
        <row r="1563">
          <cell r="B1563">
            <v>200703</v>
          </cell>
          <cell r="G1563" t="str">
            <v>Minería</v>
          </cell>
          <cell r="H1563" t="str">
            <v>ELP</v>
          </cell>
        </row>
        <row r="1564">
          <cell r="B1564">
            <v>200703</v>
          </cell>
          <cell r="G1564" t="str">
            <v>Minería</v>
          </cell>
          <cell r="H1564" t="str">
            <v>ELP</v>
          </cell>
        </row>
        <row r="1565">
          <cell r="B1565">
            <v>200703</v>
          </cell>
          <cell r="G1565" t="str">
            <v>Transporte</v>
          </cell>
          <cell r="H1565" t="str">
            <v>ELP</v>
          </cell>
        </row>
        <row r="1566">
          <cell r="B1566">
            <v>200703</v>
          </cell>
          <cell r="G1566" t="str">
            <v>Minería</v>
          </cell>
          <cell r="H1566" t="str">
            <v>ELP</v>
          </cell>
        </row>
        <row r="1567">
          <cell r="B1567">
            <v>200703</v>
          </cell>
          <cell r="G1567" t="str">
            <v>Minería</v>
          </cell>
          <cell r="H1567" t="str">
            <v>ELP</v>
          </cell>
        </row>
        <row r="1568">
          <cell r="B1568">
            <v>200703</v>
          </cell>
          <cell r="G1568" t="str">
            <v>Minería</v>
          </cell>
          <cell r="H1568" t="str">
            <v>ELP</v>
          </cell>
        </row>
        <row r="1569">
          <cell r="B1569">
            <v>200703</v>
          </cell>
          <cell r="G1569" t="str">
            <v>Minería</v>
          </cell>
          <cell r="H1569" t="str">
            <v>ELP</v>
          </cell>
        </row>
        <row r="1570">
          <cell r="B1570">
            <v>200703</v>
          </cell>
          <cell r="G1570" t="str">
            <v>Cementos</v>
          </cell>
          <cell r="H1570" t="str">
            <v>ELPU</v>
          </cell>
        </row>
        <row r="1571">
          <cell r="B1571">
            <v>200703</v>
          </cell>
          <cell r="G1571" t="str">
            <v>Bebidas</v>
          </cell>
          <cell r="H1571" t="str">
            <v>ELSE</v>
          </cell>
        </row>
        <row r="1572">
          <cell r="B1572">
            <v>200703</v>
          </cell>
          <cell r="G1572" t="str">
            <v>Saneamiento</v>
          </cell>
          <cell r="H1572" t="str">
            <v>ELSE</v>
          </cell>
        </row>
        <row r="1573">
          <cell r="B1573">
            <v>200703</v>
          </cell>
          <cell r="G1573" t="str">
            <v>Minería</v>
          </cell>
          <cell r="H1573" t="str">
            <v>ELSE</v>
          </cell>
        </row>
        <row r="1574">
          <cell r="B1574">
            <v>200703</v>
          </cell>
          <cell r="G1574" t="str">
            <v>Minería</v>
          </cell>
          <cell r="H1574" t="str">
            <v>ELSE</v>
          </cell>
        </row>
        <row r="1575">
          <cell r="B1575">
            <v>200703</v>
          </cell>
          <cell r="G1575" t="str">
            <v>Pesquería</v>
          </cell>
          <cell r="H1575" t="str">
            <v>ELSM</v>
          </cell>
        </row>
        <row r="1576">
          <cell r="B1576">
            <v>200703</v>
          </cell>
          <cell r="G1576" t="str">
            <v>Pesquería</v>
          </cell>
          <cell r="H1576" t="str">
            <v>ELSM</v>
          </cell>
        </row>
        <row r="1577">
          <cell r="B1577">
            <v>200703</v>
          </cell>
          <cell r="G1577" t="str">
            <v>Agroindustria</v>
          </cell>
          <cell r="H1577" t="str">
            <v>ELSM</v>
          </cell>
        </row>
        <row r="1578">
          <cell r="B1578">
            <v>200703</v>
          </cell>
          <cell r="G1578" t="str">
            <v>Pesquería</v>
          </cell>
          <cell r="H1578" t="str">
            <v>ELSM</v>
          </cell>
        </row>
        <row r="1579">
          <cell r="B1579">
            <v>200703</v>
          </cell>
          <cell r="G1579" t="str">
            <v>Pesquería</v>
          </cell>
          <cell r="H1579" t="str">
            <v>ELSM</v>
          </cell>
        </row>
        <row r="1580">
          <cell r="B1580">
            <v>200703</v>
          </cell>
          <cell r="G1580" t="str">
            <v>Papel</v>
          </cell>
          <cell r="H1580" t="str">
            <v>ELSM</v>
          </cell>
        </row>
        <row r="1581">
          <cell r="B1581">
            <v>200703</v>
          </cell>
          <cell r="G1581" t="str">
            <v>Pesquería</v>
          </cell>
          <cell r="H1581" t="str">
            <v>ELSM</v>
          </cell>
        </row>
        <row r="1582">
          <cell r="B1582">
            <v>200703</v>
          </cell>
          <cell r="G1582" t="str">
            <v>Vidrios, Cauchos y Plásticos</v>
          </cell>
          <cell r="H1582" t="str">
            <v>ELSM</v>
          </cell>
        </row>
        <row r="1583">
          <cell r="B1583">
            <v>200703</v>
          </cell>
          <cell r="G1583" t="str">
            <v>Textiles</v>
          </cell>
          <cell r="H1583" t="str">
            <v>ELSM</v>
          </cell>
        </row>
        <row r="1584">
          <cell r="B1584">
            <v>200703</v>
          </cell>
          <cell r="G1584" t="str">
            <v>Pesquería</v>
          </cell>
          <cell r="H1584" t="str">
            <v>ELSM</v>
          </cell>
        </row>
        <row r="1585">
          <cell r="B1585">
            <v>200703</v>
          </cell>
          <cell r="G1585" t="str">
            <v>Minería</v>
          </cell>
          <cell r="H1585" t="str">
            <v>ELSM</v>
          </cell>
        </row>
        <row r="1586">
          <cell r="B1586">
            <v>200703</v>
          </cell>
          <cell r="G1586" t="str">
            <v>Bebidas</v>
          </cell>
          <cell r="H1586" t="str">
            <v>ELUC</v>
          </cell>
        </row>
        <row r="1587">
          <cell r="B1587">
            <v>200703</v>
          </cell>
          <cell r="G1587" t="str">
            <v>Bancos y Financieras</v>
          </cell>
          <cell r="H1587" t="str">
            <v>ENER</v>
          </cell>
        </row>
        <row r="1588">
          <cell r="B1588">
            <v>200703</v>
          </cell>
          <cell r="G1588" t="str">
            <v>Bancos y Financieras</v>
          </cell>
          <cell r="H1588" t="str">
            <v>ENER</v>
          </cell>
        </row>
        <row r="1589">
          <cell r="B1589">
            <v>200703</v>
          </cell>
          <cell r="G1589" t="str">
            <v>Minería</v>
          </cell>
          <cell r="H1589" t="str">
            <v>ENER</v>
          </cell>
        </row>
        <row r="1590">
          <cell r="B1590">
            <v>200703</v>
          </cell>
          <cell r="G1590" t="str">
            <v>Vidrios, Cauchos y Plásticos</v>
          </cell>
          <cell r="H1590" t="str">
            <v>ENER</v>
          </cell>
        </row>
        <row r="1591">
          <cell r="B1591">
            <v>200703</v>
          </cell>
          <cell r="G1591" t="str">
            <v>Otros</v>
          </cell>
          <cell r="H1591" t="str">
            <v>ENER</v>
          </cell>
        </row>
        <row r="1592">
          <cell r="B1592">
            <v>200703</v>
          </cell>
          <cell r="G1592" t="str">
            <v>Químicos</v>
          </cell>
          <cell r="H1592" t="str">
            <v>ENER</v>
          </cell>
        </row>
        <row r="1593">
          <cell r="B1593">
            <v>200703</v>
          </cell>
          <cell r="G1593" t="str">
            <v>Minería</v>
          </cell>
          <cell r="H1593" t="str">
            <v>ENER</v>
          </cell>
        </row>
        <row r="1594">
          <cell r="B1594">
            <v>200703</v>
          </cell>
          <cell r="G1594" t="str">
            <v>Otros</v>
          </cell>
          <cell r="H1594" t="str">
            <v>ENER</v>
          </cell>
        </row>
        <row r="1595">
          <cell r="B1595">
            <v>200703</v>
          </cell>
          <cell r="G1595" t="str">
            <v>Minería</v>
          </cell>
          <cell r="H1595" t="str">
            <v>ENER</v>
          </cell>
        </row>
        <row r="1596">
          <cell r="B1596">
            <v>200703</v>
          </cell>
          <cell r="G1596" t="str">
            <v>Minería</v>
          </cell>
          <cell r="H1596" t="str">
            <v>ENER</v>
          </cell>
        </row>
        <row r="1597">
          <cell r="B1597">
            <v>200703</v>
          </cell>
          <cell r="G1597" t="str">
            <v>Minería</v>
          </cell>
          <cell r="H1597" t="str">
            <v>ENER</v>
          </cell>
        </row>
        <row r="1598">
          <cell r="B1598">
            <v>200703</v>
          </cell>
          <cell r="G1598" t="str">
            <v>Químicos</v>
          </cell>
          <cell r="H1598" t="str">
            <v>ENER</v>
          </cell>
        </row>
        <row r="1599">
          <cell r="B1599">
            <v>200703</v>
          </cell>
          <cell r="G1599" t="str">
            <v>Minería</v>
          </cell>
          <cell r="H1599" t="str">
            <v>ENER</v>
          </cell>
        </row>
        <row r="1600">
          <cell r="B1600">
            <v>200703</v>
          </cell>
          <cell r="G1600" t="str">
            <v>Otros</v>
          </cell>
          <cell r="H1600" t="str">
            <v>LDS</v>
          </cell>
        </row>
        <row r="1601">
          <cell r="B1601">
            <v>200703</v>
          </cell>
          <cell r="G1601" t="str">
            <v>Salud</v>
          </cell>
          <cell r="H1601" t="str">
            <v>LDS</v>
          </cell>
        </row>
        <row r="1602">
          <cell r="B1602">
            <v>200703</v>
          </cell>
          <cell r="G1602" t="str">
            <v>Vidrios, Cauchos y Plásticos</v>
          </cell>
          <cell r="H1602" t="str">
            <v>LDS</v>
          </cell>
        </row>
        <row r="1603">
          <cell r="B1603">
            <v>200703</v>
          </cell>
          <cell r="G1603" t="str">
            <v>Comercio</v>
          </cell>
          <cell r="H1603" t="str">
            <v>LDS</v>
          </cell>
        </row>
        <row r="1604">
          <cell r="B1604">
            <v>200703</v>
          </cell>
          <cell r="G1604" t="str">
            <v>Saneamiento</v>
          </cell>
          <cell r="H1604" t="str">
            <v>LDS</v>
          </cell>
        </row>
        <row r="1605">
          <cell r="B1605">
            <v>200703</v>
          </cell>
          <cell r="G1605" t="str">
            <v>Industria Metalúrgica</v>
          </cell>
          <cell r="H1605" t="str">
            <v>LDS</v>
          </cell>
        </row>
        <row r="1606">
          <cell r="B1606">
            <v>200703</v>
          </cell>
          <cell r="G1606" t="str">
            <v>Otros</v>
          </cell>
          <cell r="H1606" t="str">
            <v>LDS</v>
          </cell>
        </row>
        <row r="1607">
          <cell r="B1607">
            <v>200703</v>
          </cell>
          <cell r="G1607" t="str">
            <v>Alimentos</v>
          </cell>
          <cell r="H1607" t="str">
            <v>LDS</v>
          </cell>
        </row>
        <row r="1608">
          <cell r="B1608">
            <v>200703</v>
          </cell>
          <cell r="G1608" t="str">
            <v>Papel</v>
          </cell>
          <cell r="H1608" t="str">
            <v>LDS</v>
          </cell>
        </row>
        <row r="1609">
          <cell r="B1609">
            <v>200703</v>
          </cell>
          <cell r="G1609" t="str">
            <v>Papel</v>
          </cell>
          <cell r="H1609" t="str">
            <v>LDS</v>
          </cell>
        </row>
        <row r="1610">
          <cell r="B1610">
            <v>200703</v>
          </cell>
          <cell r="G1610" t="str">
            <v>Industria Metalúrgica</v>
          </cell>
          <cell r="H1610" t="str">
            <v>LDS</v>
          </cell>
        </row>
        <row r="1611">
          <cell r="B1611">
            <v>200703</v>
          </cell>
          <cell r="G1611" t="str">
            <v>Industria Metalúrgica</v>
          </cell>
          <cell r="H1611" t="str">
            <v>LDS</v>
          </cell>
        </row>
        <row r="1612">
          <cell r="B1612">
            <v>200703</v>
          </cell>
          <cell r="G1612" t="str">
            <v>Otros</v>
          </cell>
          <cell r="H1612" t="str">
            <v>LDS</v>
          </cell>
        </row>
        <row r="1613">
          <cell r="B1613">
            <v>200703</v>
          </cell>
          <cell r="G1613" t="str">
            <v>Bebidas</v>
          </cell>
          <cell r="H1613" t="str">
            <v>LDS</v>
          </cell>
        </row>
        <row r="1614">
          <cell r="B1614">
            <v>200703</v>
          </cell>
          <cell r="G1614" t="str">
            <v>Alimentos</v>
          </cell>
          <cell r="H1614" t="str">
            <v>LDS</v>
          </cell>
        </row>
        <row r="1615">
          <cell r="B1615">
            <v>200703</v>
          </cell>
          <cell r="G1615" t="str">
            <v>Bancos y Financieras</v>
          </cell>
          <cell r="H1615" t="str">
            <v>LDS</v>
          </cell>
        </row>
        <row r="1616">
          <cell r="B1616">
            <v>200703</v>
          </cell>
          <cell r="G1616" t="str">
            <v>Textiles</v>
          </cell>
          <cell r="H1616" t="str">
            <v>LDS</v>
          </cell>
        </row>
        <row r="1617">
          <cell r="B1617">
            <v>200703</v>
          </cell>
          <cell r="G1617" t="str">
            <v>Bebidas</v>
          </cell>
          <cell r="H1617" t="str">
            <v>LDS</v>
          </cell>
        </row>
        <row r="1618">
          <cell r="B1618">
            <v>200703</v>
          </cell>
          <cell r="G1618" t="str">
            <v>Otros</v>
          </cell>
          <cell r="H1618" t="str">
            <v>LDS</v>
          </cell>
        </row>
        <row r="1619">
          <cell r="B1619">
            <v>200703</v>
          </cell>
          <cell r="G1619" t="str">
            <v>Bebidas</v>
          </cell>
          <cell r="H1619" t="str">
            <v>LDS</v>
          </cell>
        </row>
        <row r="1620">
          <cell r="B1620">
            <v>200703</v>
          </cell>
          <cell r="G1620" t="str">
            <v>Cerámicos</v>
          </cell>
          <cell r="H1620" t="str">
            <v>LDS</v>
          </cell>
        </row>
        <row r="1621">
          <cell r="B1621">
            <v>200703</v>
          </cell>
          <cell r="G1621" t="str">
            <v>Saneamiento</v>
          </cell>
          <cell r="H1621" t="str">
            <v>LDS</v>
          </cell>
        </row>
        <row r="1622">
          <cell r="B1622">
            <v>200703</v>
          </cell>
          <cell r="G1622" t="str">
            <v>Saneamiento</v>
          </cell>
          <cell r="H1622" t="str">
            <v>LDS</v>
          </cell>
        </row>
        <row r="1623">
          <cell r="B1623">
            <v>200703</v>
          </cell>
          <cell r="G1623" t="str">
            <v>Vidrios, Cauchos y Plásticos</v>
          </cell>
          <cell r="H1623" t="str">
            <v>LDS</v>
          </cell>
        </row>
        <row r="1624">
          <cell r="B1624">
            <v>200703</v>
          </cell>
          <cell r="G1624" t="str">
            <v>Comercio</v>
          </cell>
          <cell r="H1624" t="str">
            <v>LDS</v>
          </cell>
        </row>
        <row r="1625">
          <cell r="B1625">
            <v>200703</v>
          </cell>
          <cell r="G1625" t="str">
            <v>Otros</v>
          </cell>
          <cell r="H1625" t="str">
            <v>LDS</v>
          </cell>
        </row>
        <row r="1626">
          <cell r="B1626">
            <v>200703</v>
          </cell>
          <cell r="G1626" t="str">
            <v>Bebidas</v>
          </cell>
          <cell r="H1626" t="str">
            <v>LDS</v>
          </cell>
        </row>
        <row r="1627">
          <cell r="B1627">
            <v>200703</v>
          </cell>
          <cell r="G1627" t="str">
            <v>Industria Metalúrgica</v>
          </cell>
          <cell r="H1627" t="str">
            <v>SEAL</v>
          </cell>
        </row>
        <row r="1628">
          <cell r="B1628">
            <v>200703</v>
          </cell>
          <cell r="G1628" t="str">
            <v>Bebidas</v>
          </cell>
          <cell r="H1628" t="str">
            <v>SEAL</v>
          </cell>
        </row>
        <row r="1629">
          <cell r="B1629">
            <v>200703</v>
          </cell>
          <cell r="G1629" t="str">
            <v>Textiles</v>
          </cell>
          <cell r="H1629" t="str">
            <v>SEAL</v>
          </cell>
        </row>
        <row r="1630">
          <cell r="B1630">
            <v>200703</v>
          </cell>
          <cell r="G1630" t="str">
            <v>Transporte</v>
          </cell>
          <cell r="H1630" t="str">
            <v>SEAL</v>
          </cell>
        </row>
        <row r="1631">
          <cell r="B1631">
            <v>200703</v>
          </cell>
          <cell r="G1631" t="str">
            <v>Alimentos</v>
          </cell>
          <cell r="H1631" t="str">
            <v>SEAL</v>
          </cell>
        </row>
        <row r="1632">
          <cell r="B1632">
            <v>200703</v>
          </cell>
          <cell r="G1632" t="str">
            <v>Textiles</v>
          </cell>
          <cell r="H1632" t="str">
            <v>SEAL</v>
          </cell>
        </row>
        <row r="1633">
          <cell r="B1633">
            <v>200703</v>
          </cell>
          <cell r="G1633" t="str">
            <v>Minería</v>
          </cell>
          <cell r="H1633" t="str">
            <v>SGAB</v>
          </cell>
        </row>
        <row r="1634">
          <cell r="B1634">
            <v>200703</v>
          </cell>
          <cell r="G1634" t="str">
            <v>Minería</v>
          </cell>
          <cell r="H1634" t="str">
            <v>SGAB</v>
          </cell>
        </row>
        <row r="1635">
          <cell r="B1635">
            <v>200703</v>
          </cell>
          <cell r="G1635" t="str">
            <v>Minería</v>
          </cell>
          <cell r="H1635" t="str">
            <v>SGAB</v>
          </cell>
        </row>
        <row r="1636">
          <cell r="B1636">
            <v>200703</v>
          </cell>
          <cell r="G1636" t="str">
            <v>Textiles</v>
          </cell>
          <cell r="H1636" t="str">
            <v>SGAB</v>
          </cell>
        </row>
        <row r="1637">
          <cell r="B1637">
            <v>200703</v>
          </cell>
          <cell r="G1637" t="str">
            <v>Textiles</v>
          </cell>
          <cell r="H1637" t="str">
            <v>SGAB</v>
          </cell>
        </row>
        <row r="1638">
          <cell r="B1638">
            <v>200703</v>
          </cell>
          <cell r="G1638" t="str">
            <v>Alimentos</v>
          </cell>
          <cell r="H1638" t="str">
            <v>SGAB</v>
          </cell>
        </row>
        <row r="1639">
          <cell r="B1639">
            <v>200703</v>
          </cell>
          <cell r="G1639" t="str">
            <v>Alimentos</v>
          </cell>
          <cell r="H1639" t="str">
            <v>SGAB</v>
          </cell>
        </row>
        <row r="1640">
          <cell r="B1640">
            <v>200703</v>
          </cell>
          <cell r="G1640" t="str">
            <v>Alimentos</v>
          </cell>
          <cell r="H1640" t="str">
            <v>SGAB</v>
          </cell>
        </row>
        <row r="1641">
          <cell r="B1641">
            <v>200703</v>
          </cell>
          <cell r="G1641" t="str">
            <v>Minería</v>
          </cell>
          <cell r="H1641" t="str">
            <v>SHOU</v>
          </cell>
        </row>
        <row r="1642">
          <cell r="B1642">
            <v>200703</v>
          </cell>
          <cell r="G1642" t="str">
            <v>Minería</v>
          </cell>
          <cell r="H1642" t="str">
            <v>SHOU</v>
          </cell>
        </row>
        <row r="1643">
          <cell r="B1643">
            <v>200703</v>
          </cell>
          <cell r="G1643" t="str">
            <v>Minería</v>
          </cell>
          <cell r="H1643" t="str">
            <v>SHOU</v>
          </cell>
        </row>
        <row r="1644">
          <cell r="B1644">
            <v>200703</v>
          </cell>
          <cell r="G1644" t="str">
            <v>Minería</v>
          </cell>
          <cell r="H1644" t="str">
            <v>SMC</v>
          </cell>
        </row>
        <row r="1645">
          <cell r="B1645">
            <v>200703</v>
          </cell>
          <cell r="G1645" t="str">
            <v>Minería</v>
          </cell>
          <cell r="H1645" t="str">
            <v>SMC</v>
          </cell>
        </row>
        <row r="1646">
          <cell r="B1646">
            <v>200703</v>
          </cell>
          <cell r="G1646" t="str">
            <v>Minería</v>
          </cell>
          <cell r="H1646" t="str">
            <v>SMC</v>
          </cell>
        </row>
        <row r="1647">
          <cell r="B1647">
            <v>200703</v>
          </cell>
          <cell r="G1647" t="str">
            <v>Minería</v>
          </cell>
          <cell r="H1647" t="str">
            <v>SMC</v>
          </cell>
        </row>
        <row r="1648">
          <cell r="B1648">
            <v>200703</v>
          </cell>
          <cell r="G1648" t="str">
            <v>Minería</v>
          </cell>
          <cell r="H1648" t="str">
            <v>TSEL</v>
          </cell>
        </row>
        <row r="1649">
          <cell r="B1649">
            <v>200703</v>
          </cell>
          <cell r="G1649" t="str">
            <v>Cementos</v>
          </cell>
          <cell r="H1649" t="str">
            <v>TSEL</v>
          </cell>
        </row>
        <row r="1650">
          <cell r="B1650">
            <v>200703</v>
          </cell>
          <cell r="G1650" t="str">
            <v>Minería</v>
          </cell>
          <cell r="H1650" t="str">
            <v>TSEL</v>
          </cell>
        </row>
        <row r="1651">
          <cell r="B1651">
            <v>200703</v>
          </cell>
          <cell r="G1651" t="str">
            <v>Minería</v>
          </cell>
          <cell r="H1651" t="str">
            <v>TSEL</v>
          </cell>
        </row>
        <row r="1652">
          <cell r="B1652">
            <v>200703</v>
          </cell>
          <cell r="G1652" t="str">
            <v>Minería</v>
          </cell>
          <cell r="H1652" t="str">
            <v>TSEL</v>
          </cell>
        </row>
        <row r="1653">
          <cell r="B1653">
            <v>200703</v>
          </cell>
          <cell r="G1653" t="str">
            <v>Papel</v>
          </cell>
          <cell r="H1653" t="str">
            <v>TSEL</v>
          </cell>
        </row>
        <row r="1654">
          <cell r="B1654">
            <v>200703</v>
          </cell>
          <cell r="G1654" t="str">
            <v>Minería</v>
          </cell>
          <cell r="H1654" t="str">
            <v>TSEL</v>
          </cell>
        </row>
        <row r="1655">
          <cell r="B1655">
            <v>200703</v>
          </cell>
          <cell r="G1655" t="str">
            <v>Minería</v>
          </cell>
          <cell r="H1655" t="str">
            <v>TSEL</v>
          </cell>
        </row>
        <row r="1656">
          <cell r="B1656">
            <v>200703</v>
          </cell>
          <cell r="G1656" t="str">
            <v>Textiles</v>
          </cell>
          <cell r="H1656" t="str">
            <v>TSEL</v>
          </cell>
        </row>
        <row r="1657">
          <cell r="B1657">
            <v>200703</v>
          </cell>
          <cell r="G1657" t="str">
            <v>Textiles</v>
          </cell>
          <cell r="H1657" t="str">
            <v>TSEL</v>
          </cell>
        </row>
        <row r="1658">
          <cell r="B1658">
            <v>200703</v>
          </cell>
          <cell r="G1658" t="str">
            <v>Otros</v>
          </cell>
          <cell r="H1658" t="str">
            <v>EDGL</v>
          </cell>
        </row>
        <row r="1659">
          <cell r="B1659">
            <v>200703</v>
          </cell>
          <cell r="G1659" t="str">
            <v>Otros</v>
          </cell>
          <cell r="H1659" t="str">
            <v>EDGL</v>
          </cell>
        </row>
        <row r="1660">
          <cell r="B1660">
            <v>200703</v>
          </cell>
          <cell r="G1660" t="str">
            <v>Fundición</v>
          </cell>
          <cell r="H1660" t="str">
            <v>EDGL</v>
          </cell>
        </row>
        <row r="1661">
          <cell r="B1661">
            <v>200703</v>
          </cell>
          <cell r="G1661" t="str">
            <v>Minería</v>
          </cell>
          <cell r="H1661" t="str">
            <v>EDGL</v>
          </cell>
        </row>
        <row r="1662">
          <cell r="B1662">
            <v>200703</v>
          </cell>
          <cell r="G1662" t="str">
            <v>Minería</v>
          </cell>
          <cell r="H1662" t="str">
            <v>EDGL</v>
          </cell>
        </row>
        <row r="1663">
          <cell r="B1663">
            <v>200703</v>
          </cell>
          <cell r="G1663" t="str">
            <v>Minería</v>
          </cell>
          <cell r="H1663" t="str">
            <v>EDGL</v>
          </cell>
        </row>
        <row r="1664">
          <cell r="B1664">
            <v>200703</v>
          </cell>
          <cell r="G1664" t="str">
            <v>Fundición</v>
          </cell>
          <cell r="H1664" t="str">
            <v>EDGL</v>
          </cell>
        </row>
        <row r="1665">
          <cell r="B1665">
            <v>200703</v>
          </cell>
          <cell r="G1665" t="str">
            <v>Fundición</v>
          </cell>
          <cell r="H1665" t="str">
            <v>EDGL</v>
          </cell>
        </row>
        <row r="1666">
          <cell r="B1666">
            <v>200703</v>
          </cell>
          <cell r="G1666" t="str">
            <v>Fundición</v>
          </cell>
          <cell r="H1666" t="str">
            <v>EDGL</v>
          </cell>
        </row>
        <row r="1667">
          <cell r="B1667">
            <v>200703</v>
          </cell>
          <cell r="G1667" t="str">
            <v>Minería</v>
          </cell>
          <cell r="H1667" t="str">
            <v>EDGL</v>
          </cell>
        </row>
        <row r="1668">
          <cell r="B1668">
            <v>200703</v>
          </cell>
          <cell r="G1668" t="str">
            <v>Fundición</v>
          </cell>
          <cell r="H1668" t="str">
            <v>EDGL</v>
          </cell>
        </row>
        <row r="1669">
          <cell r="B1669">
            <v>200704</v>
          </cell>
          <cell r="G1669" t="str">
            <v>Cementos</v>
          </cell>
          <cell r="H1669" t="str">
            <v>ATOC</v>
          </cell>
        </row>
        <row r="1670">
          <cell r="B1670">
            <v>200704</v>
          </cell>
          <cell r="G1670" t="str">
            <v>Agroindustria</v>
          </cell>
          <cell r="H1670" t="str">
            <v>CAHU</v>
          </cell>
        </row>
        <row r="1671">
          <cell r="B1671">
            <v>200704</v>
          </cell>
          <cell r="G1671" t="str">
            <v>Textiles</v>
          </cell>
          <cell r="H1671" t="str">
            <v>EDCA</v>
          </cell>
        </row>
        <row r="1672">
          <cell r="B1672">
            <v>200704</v>
          </cell>
          <cell r="G1672" t="str">
            <v>Otros</v>
          </cell>
          <cell r="H1672" t="str">
            <v>EDGL</v>
          </cell>
        </row>
        <row r="1673">
          <cell r="B1673">
            <v>200704</v>
          </cell>
          <cell r="G1673" t="str">
            <v>Otros</v>
          </cell>
          <cell r="H1673" t="str">
            <v>EDGL</v>
          </cell>
        </row>
        <row r="1674">
          <cell r="B1674">
            <v>200704</v>
          </cell>
          <cell r="G1674" t="str">
            <v>Fundición</v>
          </cell>
          <cell r="H1674" t="str">
            <v>EDGL</v>
          </cell>
        </row>
        <row r="1675">
          <cell r="B1675">
            <v>200704</v>
          </cell>
          <cell r="G1675" t="str">
            <v>Minería</v>
          </cell>
          <cell r="H1675" t="str">
            <v>EDGL</v>
          </cell>
        </row>
        <row r="1676">
          <cell r="B1676">
            <v>200704</v>
          </cell>
          <cell r="G1676" t="str">
            <v>Minería</v>
          </cell>
          <cell r="H1676" t="str">
            <v>EDGL</v>
          </cell>
        </row>
        <row r="1677">
          <cell r="B1677">
            <v>200704</v>
          </cell>
          <cell r="G1677" t="str">
            <v>Minería</v>
          </cell>
          <cell r="H1677" t="str">
            <v>EDGL</v>
          </cell>
        </row>
        <row r="1678">
          <cell r="B1678">
            <v>200704</v>
          </cell>
          <cell r="G1678" t="str">
            <v>Fundición</v>
          </cell>
          <cell r="H1678" t="str">
            <v>EDGL</v>
          </cell>
        </row>
        <row r="1679">
          <cell r="B1679">
            <v>200704</v>
          </cell>
          <cell r="G1679" t="str">
            <v>Minería</v>
          </cell>
          <cell r="H1679" t="str">
            <v>EDGL</v>
          </cell>
        </row>
        <row r="1680">
          <cell r="B1680">
            <v>200704</v>
          </cell>
          <cell r="G1680" t="str">
            <v>Fundición</v>
          </cell>
          <cell r="H1680" t="str">
            <v>EDGL</v>
          </cell>
        </row>
        <row r="1681">
          <cell r="B1681">
            <v>200704</v>
          </cell>
          <cell r="G1681" t="str">
            <v>Fundición</v>
          </cell>
          <cell r="H1681" t="str">
            <v>EDGL</v>
          </cell>
        </row>
        <row r="1682">
          <cell r="B1682">
            <v>200704</v>
          </cell>
          <cell r="G1682" t="str">
            <v>Fundición</v>
          </cell>
          <cell r="H1682" t="str">
            <v>EDGL</v>
          </cell>
        </row>
        <row r="1683">
          <cell r="B1683">
            <v>200704</v>
          </cell>
          <cell r="G1683" t="str">
            <v>Bebidas</v>
          </cell>
          <cell r="H1683" t="str">
            <v>EDLN</v>
          </cell>
        </row>
        <row r="1684">
          <cell r="B1684">
            <v>200704</v>
          </cell>
          <cell r="G1684" t="str">
            <v>Vidrios, Cauchos y Plásticos</v>
          </cell>
          <cell r="H1684" t="str">
            <v>EDLN</v>
          </cell>
        </row>
        <row r="1685">
          <cell r="B1685">
            <v>200704</v>
          </cell>
          <cell r="G1685" t="str">
            <v>Pesquería</v>
          </cell>
          <cell r="H1685" t="str">
            <v>EDLN</v>
          </cell>
        </row>
        <row r="1686">
          <cell r="B1686">
            <v>200704</v>
          </cell>
          <cell r="G1686" t="str">
            <v>Textiles</v>
          </cell>
          <cell r="H1686" t="str">
            <v>EDLN</v>
          </cell>
        </row>
        <row r="1687">
          <cell r="B1687">
            <v>200704</v>
          </cell>
          <cell r="G1687" t="str">
            <v>Textiles</v>
          </cell>
          <cell r="H1687" t="str">
            <v>EDLN</v>
          </cell>
        </row>
        <row r="1688">
          <cell r="B1688">
            <v>200704</v>
          </cell>
          <cell r="G1688" t="str">
            <v>Textiles</v>
          </cell>
          <cell r="H1688" t="str">
            <v>EDLN</v>
          </cell>
        </row>
        <row r="1689">
          <cell r="B1689">
            <v>200704</v>
          </cell>
          <cell r="G1689" t="str">
            <v>Bebidas</v>
          </cell>
          <cell r="H1689" t="str">
            <v>EDLN</v>
          </cell>
        </row>
        <row r="1690">
          <cell r="B1690">
            <v>200704</v>
          </cell>
          <cell r="G1690" t="str">
            <v>Textiles</v>
          </cell>
          <cell r="H1690" t="str">
            <v>EDLN</v>
          </cell>
        </row>
        <row r="1691">
          <cell r="B1691">
            <v>200704</v>
          </cell>
          <cell r="G1691" t="str">
            <v>Alimentos</v>
          </cell>
          <cell r="H1691" t="str">
            <v>EDLN</v>
          </cell>
        </row>
        <row r="1692">
          <cell r="B1692">
            <v>200704</v>
          </cell>
          <cell r="G1692" t="str">
            <v>Vidrios, Cauchos y Plásticos</v>
          </cell>
          <cell r="H1692" t="str">
            <v>EDLN</v>
          </cell>
        </row>
        <row r="1693">
          <cell r="B1693">
            <v>200704</v>
          </cell>
          <cell r="G1693" t="str">
            <v>Otros</v>
          </cell>
          <cell r="H1693" t="str">
            <v>EDLN</v>
          </cell>
        </row>
        <row r="1694">
          <cell r="B1694">
            <v>200704</v>
          </cell>
          <cell r="G1694" t="str">
            <v>Alimentos</v>
          </cell>
          <cell r="H1694" t="str">
            <v>EDLN</v>
          </cell>
        </row>
        <row r="1695">
          <cell r="B1695">
            <v>200704</v>
          </cell>
          <cell r="G1695" t="str">
            <v>Fundición</v>
          </cell>
          <cell r="H1695" t="str">
            <v>EDLN</v>
          </cell>
        </row>
        <row r="1696">
          <cell r="B1696">
            <v>200704</v>
          </cell>
          <cell r="G1696" t="str">
            <v>Químicos</v>
          </cell>
          <cell r="H1696" t="str">
            <v>EDLN</v>
          </cell>
        </row>
        <row r="1697">
          <cell r="B1697">
            <v>200704</v>
          </cell>
          <cell r="G1697" t="str">
            <v>Alimentos</v>
          </cell>
          <cell r="H1697" t="str">
            <v>EDLN</v>
          </cell>
        </row>
        <row r="1698">
          <cell r="B1698">
            <v>200704</v>
          </cell>
          <cell r="G1698" t="str">
            <v>Textiles</v>
          </cell>
          <cell r="H1698" t="str">
            <v>EDLN</v>
          </cell>
        </row>
        <row r="1699">
          <cell r="B1699">
            <v>200704</v>
          </cell>
          <cell r="G1699" t="str">
            <v>Cables</v>
          </cell>
          <cell r="H1699" t="str">
            <v>EDLN</v>
          </cell>
        </row>
        <row r="1700">
          <cell r="B1700">
            <v>200704</v>
          </cell>
          <cell r="G1700" t="str">
            <v>Alimentos</v>
          </cell>
          <cell r="H1700" t="str">
            <v>EDLN</v>
          </cell>
        </row>
        <row r="1701">
          <cell r="B1701">
            <v>200704</v>
          </cell>
          <cell r="G1701" t="str">
            <v>Cerámicos</v>
          </cell>
          <cell r="H1701" t="str">
            <v>EDLN</v>
          </cell>
        </row>
        <row r="1702">
          <cell r="B1702">
            <v>200704</v>
          </cell>
          <cell r="G1702" t="str">
            <v>Pesquería</v>
          </cell>
          <cell r="H1702" t="str">
            <v>EDLN</v>
          </cell>
        </row>
        <row r="1703">
          <cell r="B1703">
            <v>200704</v>
          </cell>
          <cell r="G1703" t="str">
            <v>Alimentos</v>
          </cell>
          <cell r="H1703" t="str">
            <v>EDLN</v>
          </cell>
        </row>
        <row r="1704">
          <cell r="B1704">
            <v>200704</v>
          </cell>
          <cell r="G1704" t="str">
            <v>Vidrios, Cauchos y Plásticos</v>
          </cell>
          <cell r="H1704" t="str">
            <v>EDLN</v>
          </cell>
        </row>
        <row r="1705">
          <cell r="B1705">
            <v>200704</v>
          </cell>
          <cell r="G1705" t="str">
            <v>Alimentos</v>
          </cell>
          <cell r="H1705" t="str">
            <v>EDLN</v>
          </cell>
        </row>
        <row r="1706">
          <cell r="B1706">
            <v>200704</v>
          </cell>
          <cell r="G1706" t="str">
            <v>Cementos</v>
          </cell>
          <cell r="H1706" t="str">
            <v>EDLN</v>
          </cell>
        </row>
        <row r="1707">
          <cell r="B1707">
            <v>200704</v>
          </cell>
          <cell r="G1707" t="str">
            <v>Industria Metalúrgica</v>
          </cell>
          <cell r="H1707" t="str">
            <v>EDLN</v>
          </cell>
        </row>
        <row r="1708">
          <cell r="B1708">
            <v>200704</v>
          </cell>
          <cell r="G1708" t="str">
            <v>Alimentos</v>
          </cell>
          <cell r="H1708" t="str">
            <v>EDLN</v>
          </cell>
        </row>
        <row r="1709">
          <cell r="B1709">
            <v>200704</v>
          </cell>
          <cell r="G1709" t="str">
            <v>Alimentos</v>
          </cell>
          <cell r="H1709" t="str">
            <v>EDLN</v>
          </cell>
        </row>
        <row r="1710">
          <cell r="B1710">
            <v>200704</v>
          </cell>
          <cell r="G1710" t="str">
            <v>Hidrocarburos</v>
          </cell>
          <cell r="H1710" t="str">
            <v>EDLN</v>
          </cell>
        </row>
        <row r="1711">
          <cell r="B1711">
            <v>200704</v>
          </cell>
          <cell r="G1711" t="str">
            <v>Textiles</v>
          </cell>
          <cell r="H1711" t="str">
            <v>EDLN</v>
          </cell>
        </row>
        <row r="1712">
          <cell r="B1712">
            <v>200704</v>
          </cell>
          <cell r="G1712" t="str">
            <v>Textiles</v>
          </cell>
          <cell r="H1712" t="str">
            <v>EDLN</v>
          </cell>
        </row>
        <row r="1713">
          <cell r="B1713">
            <v>200704</v>
          </cell>
          <cell r="G1713" t="str">
            <v>Químicos</v>
          </cell>
          <cell r="H1713" t="str">
            <v>EDLN</v>
          </cell>
        </row>
        <row r="1714">
          <cell r="B1714">
            <v>200704</v>
          </cell>
          <cell r="G1714" t="str">
            <v>Industria Metalúrgica</v>
          </cell>
          <cell r="H1714" t="str">
            <v>EDLN</v>
          </cell>
        </row>
        <row r="1715">
          <cell r="B1715">
            <v>200704</v>
          </cell>
          <cell r="G1715" t="str">
            <v>Otros</v>
          </cell>
          <cell r="H1715" t="str">
            <v>EDLN</v>
          </cell>
        </row>
        <row r="1716">
          <cell r="B1716">
            <v>200704</v>
          </cell>
          <cell r="G1716" t="str">
            <v>Cables</v>
          </cell>
          <cell r="H1716" t="str">
            <v>EDLN</v>
          </cell>
        </row>
        <row r="1717">
          <cell r="B1717">
            <v>200704</v>
          </cell>
          <cell r="G1717" t="str">
            <v>Alimentos</v>
          </cell>
          <cell r="H1717" t="str">
            <v>EDLN</v>
          </cell>
        </row>
        <row r="1718">
          <cell r="B1718">
            <v>200704</v>
          </cell>
          <cell r="G1718" t="str">
            <v>Bebidas</v>
          </cell>
          <cell r="H1718" t="str">
            <v>EDLN</v>
          </cell>
        </row>
        <row r="1719">
          <cell r="B1719">
            <v>200704</v>
          </cell>
          <cell r="G1719" t="str">
            <v>Transporte</v>
          </cell>
          <cell r="H1719" t="str">
            <v>EDLN</v>
          </cell>
        </row>
        <row r="1720">
          <cell r="B1720">
            <v>200704</v>
          </cell>
          <cell r="G1720" t="str">
            <v>Textiles</v>
          </cell>
          <cell r="H1720" t="str">
            <v>EDLN</v>
          </cell>
        </row>
        <row r="1721">
          <cell r="B1721">
            <v>200704</v>
          </cell>
          <cell r="G1721" t="str">
            <v>Papel</v>
          </cell>
          <cell r="H1721" t="str">
            <v>EDLN</v>
          </cell>
        </row>
        <row r="1722">
          <cell r="B1722">
            <v>200704</v>
          </cell>
          <cell r="G1722" t="str">
            <v>Textiles</v>
          </cell>
          <cell r="H1722" t="str">
            <v>EDLN</v>
          </cell>
        </row>
        <row r="1723">
          <cell r="B1723">
            <v>200704</v>
          </cell>
          <cell r="G1723" t="str">
            <v>Textiles</v>
          </cell>
          <cell r="H1723" t="str">
            <v>EDLN</v>
          </cell>
        </row>
        <row r="1724">
          <cell r="B1724">
            <v>200704</v>
          </cell>
          <cell r="G1724" t="str">
            <v>Bancos y Financieras</v>
          </cell>
          <cell r="H1724" t="str">
            <v>EDLN</v>
          </cell>
        </row>
        <row r="1725">
          <cell r="B1725">
            <v>200704</v>
          </cell>
          <cell r="G1725" t="str">
            <v>Industria Metalúrgica</v>
          </cell>
          <cell r="H1725" t="str">
            <v>EDLN</v>
          </cell>
        </row>
        <row r="1726">
          <cell r="B1726">
            <v>200704</v>
          </cell>
          <cell r="G1726" t="str">
            <v>Textiles</v>
          </cell>
          <cell r="H1726" t="str">
            <v>EDLN</v>
          </cell>
        </row>
        <row r="1727">
          <cell r="B1727">
            <v>200704</v>
          </cell>
          <cell r="G1727" t="str">
            <v>Comercio</v>
          </cell>
          <cell r="H1727" t="str">
            <v>EDLN</v>
          </cell>
        </row>
        <row r="1728">
          <cell r="B1728">
            <v>200704</v>
          </cell>
          <cell r="G1728" t="str">
            <v>Papel</v>
          </cell>
          <cell r="H1728" t="str">
            <v>EDLN</v>
          </cell>
        </row>
        <row r="1729">
          <cell r="B1729">
            <v>200704</v>
          </cell>
          <cell r="G1729" t="str">
            <v>Textiles</v>
          </cell>
          <cell r="H1729" t="str">
            <v>EDLN</v>
          </cell>
        </row>
        <row r="1730">
          <cell r="B1730">
            <v>200704</v>
          </cell>
          <cell r="G1730" t="str">
            <v>Minería</v>
          </cell>
          <cell r="H1730" t="str">
            <v>EDLN</v>
          </cell>
        </row>
        <row r="1731">
          <cell r="B1731">
            <v>200704</v>
          </cell>
          <cell r="G1731" t="str">
            <v>Textiles</v>
          </cell>
          <cell r="H1731" t="str">
            <v>EDLN</v>
          </cell>
        </row>
        <row r="1732">
          <cell r="B1732">
            <v>200704</v>
          </cell>
          <cell r="G1732" t="str">
            <v>Industria Metalúrgica</v>
          </cell>
          <cell r="H1732" t="str">
            <v>EDLN</v>
          </cell>
        </row>
        <row r="1733">
          <cell r="B1733">
            <v>200704</v>
          </cell>
          <cell r="G1733" t="str">
            <v>Otros</v>
          </cell>
          <cell r="H1733" t="str">
            <v>EDLN</v>
          </cell>
        </row>
        <row r="1734">
          <cell r="B1734">
            <v>200704</v>
          </cell>
          <cell r="G1734" t="str">
            <v>Cerámicos</v>
          </cell>
          <cell r="H1734" t="str">
            <v>EDLN</v>
          </cell>
        </row>
        <row r="1735">
          <cell r="B1735">
            <v>200704</v>
          </cell>
          <cell r="G1735" t="str">
            <v>Textiles</v>
          </cell>
          <cell r="H1735" t="str">
            <v>EDLN</v>
          </cell>
        </row>
        <row r="1736">
          <cell r="B1736">
            <v>200704</v>
          </cell>
          <cell r="G1736" t="str">
            <v>Cerámicos</v>
          </cell>
          <cell r="H1736" t="str">
            <v>EDLN</v>
          </cell>
        </row>
        <row r="1737">
          <cell r="B1737">
            <v>200704</v>
          </cell>
          <cell r="G1737" t="str">
            <v>Químicos</v>
          </cell>
          <cell r="H1737" t="str">
            <v>EDLN</v>
          </cell>
        </row>
        <row r="1738">
          <cell r="B1738">
            <v>200704</v>
          </cell>
          <cell r="G1738" t="str">
            <v>Fundición</v>
          </cell>
          <cell r="H1738" t="str">
            <v>EDLN</v>
          </cell>
        </row>
        <row r="1739">
          <cell r="B1739">
            <v>200704</v>
          </cell>
          <cell r="G1739" t="str">
            <v>Papel</v>
          </cell>
          <cell r="H1739" t="str">
            <v>EDLN</v>
          </cell>
        </row>
        <row r="1740">
          <cell r="B1740">
            <v>200704</v>
          </cell>
          <cell r="G1740" t="str">
            <v>Textiles</v>
          </cell>
          <cell r="H1740" t="str">
            <v>EDLN</v>
          </cell>
        </row>
        <row r="1741">
          <cell r="B1741">
            <v>200704</v>
          </cell>
          <cell r="G1741" t="str">
            <v>Saneamiento</v>
          </cell>
          <cell r="H1741" t="str">
            <v>EDLN</v>
          </cell>
        </row>
        <row r="1742">
          <cell r="B1742">
            <v>200704</v>
          </cell>
          <cell r="G1742" t="str">
            <v>Textiles</v>
          </cell>
          <cell r="H1742" t="str">
            <v>EDLN</v>
          </cell>
        </row>
        <row r="1743">
          <cell r="B1743">
            <v>200704</v>
          </cell>
          <cell r="G1743" t="str">
            <v>Cerámicos</v>
          </cell>
          <cell r="H1743" t="str">
            <v>EDLN</v>
          </cell>
        </row>
        <row r="1744">
          <cell r="B1744">
            <v>200704</v>
          </cell>
          <cell r="G1744" t="str">
            <v>Cerámicos</v>
          </cell>
          <cell r="H1744" t="str">
            <v>EDLN</v>
          </cell>
        </row>
        <row r="1745">
          <cell r="B1745">
            <v>200704</v>
          </cell>
          <cell r="G1745" t="str">
            <v>Industria Metalúrgica</v>
          </cell>
          <cell r="H1745" t="str">
            <v>EDLN</v>
          </cell>
        </row>
        <row r="1746">
          <cell r="B1746">
            <v>200704</v>
          </cell>
          <cell r="G1746" t="str">
            <v>Pesquería</v>
          </cell>
          <cell r="H1746" t="str">
            <v>EDLN</v>
          </cell>
        </row>
        <row r="1747">
          <cell r="B1747">
            <v>200704</v>
          </cell>
          <cell r="G1747" t="str">
            <v>Pesquería</v>
          </cell>
          <cell r="H1747" t="str">
            <v>EDLN</v>
          </cell>
        </row>
        <row r="1748">
          <cell r="B1748">
            <v>200704</v>
          </cell>
          <cell r="G1748" t="str">
            <v>Pesquería</v>
          </cell>
          <cell r="H1748" t="str">
            <v>EDLN</v>
          </cell>
        </row>
        <row r="1749">
          <cell r="B1749">
            <v>200704</v>
          </cell>
          <cell r="G1749" t="str">
            <v>Minería</v>
          </cell>
          <cell r="H1749" t="str">
            <v>EDLN</v>
          </cell>
        </row>
        <row r="1750">
          <cell r="B1750">
            <v>200704</v>
          </cell>
          <cell r="G1750" t="str">
            <v>Pesquería</v>
          </cell>
          <cell r="H1750" t="str">
            <v>EDLN</v>
          </cell>
        </row>
        <row r="1751">
          <cell r="B1751">
            <v>200704</v>
          </cell>
          <cell r="G1751" t="str">
            <v>Textiles</v>
          </cell>
          <cell r="H1751" t="str">
            <v>EDLN</v>
          </cell>
        </row>
        <row r="1752">
          <cell r="B1752">
            <v>200704</v>
          </cell>
          <cell r="G1752" t="str">
            <v>Agroindustria</v>
          </cell>
          <cell r="H1752" t="str">
            <v>EDLN</v>
          </cell>
        </row>
        <row r="1753">
          <cell r="B1753">
            <v>200704</v>
          </cell>
          <cell r="G1753" t="str">
            <v>Textiles</v>
          </cell>
          <cell r="H1753" t="str">
            <v>EDLN</v>
          </cell>
        </row>
        <row r="1754">
          <cell r="B1754">
            <v>200704</v>
          </cell>
          <cell r="G1754" t="str">
            <v>Saneamiento</v>
          </cell>
          <cell r="H1754" t="str">
            <v>EDLN</v>
          </cell>
        </row>
        <row r="1755">
          <cell r="B1755">
            <v>200704</v>
          </cell>
          <cell r="G1755" t="str">
            <v>Papel</v>
          </cell>
          <cell r="H1755" t="str">
            <v>EDLN</v>
          </cell>
        </row>
        <row r="1756">
          <cell r="B1756">
            <v>200704</v>
          </cell>
          <cell r="G1756" t="str">
            <v>Pesquería</v>
          </cell>
          <cell r="H1756" t="str">
            <v>EDLN</v>
          </cell>
        </row>
        <row r="1757">
          <cell r="B1757">
            <v>200704</v>
          </cell>
          <cell r="G1757" t="str">
            <v>Alimentos</v>
          </cell>
          <cell r="H1757" t="str">
            <v>EDLN</v>
          </cell>
        </row>
        <row r="1758">
          <cell r="B1758">
            <v>200704</v>
          </cell>
          <cell r="G1758" t="str">
            <v>Pesquería</v>
          </cell>
          <cell r="H1758" t="str">
            <v>EDLN</v>
          </cell>
        </row>
        <row r="1759">
          <cell r="B1759">
            <v>200704</v>
          </cell>
          <cell r="G1759" t="str">
            <v>Textiles</v>
          </cell>
          <cell r="H1759" t="str">
            <v>EDLN</v>
          </cell>
        </row>
        <row r="1760">
          <cell r="B1760">
            <v>200704</v>
          </cell>
          <cell r="G1760" t="str">
            <v>Pesquería</v>
          </cell>
          <cell r="H1760" t="str">
            <v>EDLN</v>
          </cell>
        </row>
        <row r="1761">
          <cell r="B1761">
            <v>200704</v>
          </cell>
          <cell r="G1761" t="str">
            <v>Pesquería</v>
          </cell>
          <cell r="H1761" t="str">
            <v>EDLN</v>
          </cell>
        </row>
        <row r="1762">
          <cell r="B1762">
            <v>200704</v>
          </cell>
          <cell r="G1762" t="str">
            <v>Pesquería</v>
          </cell>
          <cell r="H1762" t="str">
            <v>EDLN</v>
          </cell>
        </row>
        <row r="1763">
          <cell r="B1763">
            <v>200704</v>
          </cell>
          <cell r="G1763" t="str">
            <v>Transporte</v>
          </cell>
          <cell r="H1763" t="str">
            <v>EDLN</v>
          </cell>
        </row>
        <row r="1764">
          <cell r="B1764">
            <v>200704</v>
          </cell>
          <cell r="G1764" t="str">
            <v>Pesquería</v>
          </cell>
          <cell r="H1764" t="str">
            <v>EDLN</v>
          </cell>
        </row>
        <row r="1765">
          <cell r="B1765">
            <v>200704</v>
          </cell>
          <cell r="G1765" t="str">
            <v>Industria Metalúrgica</v>
          </cell>
          <cell r="H1765" t="str">
            <v>EDLN</v>
          </cell>
        </row>
        <row r="1766">
          <cell r="B1766">
            <v>200704</v>
          </cell>
          <cell r="G1766" t="str">
            <v>Hidrocarburos</v>
          </cell>
          <cell r="H1766" t="str">
            <v>EEPS</v>
          </cell>
        </row>
        <row r="1767">
          <cell r="B1767">
            <v>200704</v>
          </cell>
          <cell r="G1767" t="str">
            <v>Hidrocarburos</v>
          </cell>
          <cell r="H1767" t="str">
            <v>EEPS</v>
          </cell>
        </row>
        <row r="1768">
          <cell r="B1768">
            <v>200704</v>
          </cell>
          <cell r="G1768" t="str">
            <v>Cementos</v>
          </cell>
          <cell r="H1768" t="str">
            <v>EGAS</v>
          </cell>
        </row>
        <row r="1769">
          <cell r="B1769">
            <v>200704</v>
          </cell>
          <cell r="G1769" t="str">
            <v>Minería</v>
          </cell>
          <cell r="H1769" t="str">
            <v>EGAS</v>
          </cell>
        </row>
        <row r="1770">
          <cell r="B1770">
            <v>200704</v>
          </cell>
          <cell r="G1770" t="str">
            <v>Fundición</v>
          </cell>
          <cell r="H1770" t="str">
            <v>EGEM</v>
          </cell>
        </row>
        <row r="1771">
          <cell r="B1771">
            <v>200704</v>
          </cell>
          <cell r="G1771" t="str">
            <v>Químicos</v>
          </cell>
          <cell r="H1771" t="str">
            <v>EGEM</v>
          </cell>
        </row>
        <row r="1772">
          <cell r="B1772">
            <v>200704</v>
          </cell>
          <cell r="G1772" t="str">
            <v>Minería</v>
          </cell>
          <cell r="H1772" t="str">
            <v>EGEM</v>
          </cell>
        </row>
        <row r="1773">
          <cell r="B1773">
            <v>200704</v>
          </cell>
          <cell r="G1773" t="str">
            <v>Minería</v>
          </cell>
          <cell r="H1773" t="str">
            <v>EGEM</v>
          </cell>
        </row>
        <row r="1774">
          <cell r="B1774">
            <v>200704</v>
          </cell>
          <cell r="G1774" t="str">
            <v>Minería</v>
          </cell>
          <cell r="H1774" t="str">
            <v>EGEN</v>
          </cell>
        </row>
        <row r="1775">
          <cell r="B1775">
            <v>200704</v>
          </cell>
          <cell r="G1775" t="str">
            <v>Textiles</v>
          </cell>
          <cell r="H1775" t="str">
            <v>EGEN</v>
          </cell>
        </row>
        <row r="1776">
          <cell r="B1776">
            <v>200704</v>
          </cell>
          <cell r="G1776" t="str">
            <v>Textiles</v>
          </cell>
          <cell r="H1776" t="str">
            <v>EGEN</v>
          </cell>
        </row>
        <row r="1777">
          <cell r="B1777">
            <v>200704</v>
          </cell>
          <cell r="G1777" t="str">
            <v>Textiles</v>
          </cell>
          <cell r="H1777" t="str">
            <v>EGEN</v>
          </cell>
        </row>
        <row r="1778">
          <cell r="B1778">
            <v>200704</v>
          </cell>
          <cell r="G1778" t="str">
            <v>Cementos</v>
          </cell>
          <cell r="H1778" t="str">
            <v>EGEN</v>
          </cell>
        </row>
        <row r="1779">
          <cell r="B1779">
            <v>200704</v>
          </cell>
          <cell r="G1779" t="str">
            <v>Minería</v>
          </cell>
          <cell r="H1779" t="str">
            <v>EGEN</v>
          </cell>
        </row>
        <row r="1780">
          <cell r="B1780">
            <v>200704</v>
          </cell>
          <cell r="G1780" t="str">
            <v>Papel</v>
          </cell>
          <cell r="H1780" t="str">
            <v>EGEN</v>
          </cell>
        </row>
        <row r="1781">
          <cell r="B1781">
            <v>200704</v>
          </cell>
          <cell r="G1781" t="str">
            <v>Papel</v>
          </cell>
          <cell r="H1781" t="str">
            <v>EGEN</v>
          </cell>
        </row>
        <row r="1782">
          <cell r="B1782">
            <v>200704</v>
          </cell>
          <cell r="G1782" t="str">
            <v>Minería</v>
          </cell>
          <cell r="H1782" t="str">
            <v>EGEN</v>
          </cell>
        </row>
        <row r="1783">
          <cell r="B1783">
            <v>200704</v>
          </cell>
          <cell r="G1783" t="str">
            <v>Textiles</v>
          </cell>
          <cell r="H1783" t="str">
            <v>EGEN</v>
          </cell>
        </row>
        <row r="1784">
          <cell r="B1784">
            <v>200704</v>
          </cell>
          <cell r="G1784" t="str">
            <v>Minería</v>
          </cell>
          <cell r="H1784" t="str">
            <v>EGEN</v>
          </cell>
        </row>
        <row r="1785">
          <cell r="B1785">
            <v>200704</v>
          </cell>
          <cell r="G1785" t="str">
            <v>Minería</v>
          </cell>
          <cell r="H1785" t="str">
            <v>EGEN</v>
          </cell>
        </row>
        <row r="1786">
          <cell r="B1786">
            <v>200704</v>
          </cell>
          <cell r="G1786" t="str">
            <v>Minería</v>
          </cell>
          <cell r="H1786" t="str">
            <v>ELAN</v>
          </cell>
        </row>
        <row r="1787">
          <cell r="B1787">
            <v>200704</v>
          </cell>
          <cell r="G1787" t="str">
            <v>Minería</v>
          </cell>
          <cell r="H1787" t="str">
            <v>ELAN</v>
          </cell>
        </row>
        <row r="1788">
          <cell r="B1788">
            <v>200704</v>
          </cell>
          <cell r="G1788" t="str">
            <v>Fundición</v>
          </cell>
          <cell r="H1788" t="str">
            <v>ELAN</v>
          </cell>
        </row>
        <row r="1789">
          <cell r="B1789">
            <v>200704</v>
          </cell>
          <cell r="G1789" t="str">
            <v>Fundición</v>
          </cell>
          <cell r="H1789" t="str">
            <v>ELAN</v>
          </cell>
        </row>
        <row r="1790">
          <cell r="B1790">
            <v>200704</v>
          </cell>
          <cell r="G1790" t="str">
            <v>Minería</v>
          </cell>
          <cell r="H1790" t="str">
            <v>ELAN</v>
          </cell>
        </row>
        <row r="1791">
          <cell r="B1791">
            <v>200704</v>
          </cell>
          <cell r="G1791" t="str">
            <v>Cementos</v>
          </cell>
          <cell r="H1791" t="str">
            <v>ELC</v>
          </cell>
        </row>
        <row r="1792">
          <cell r="B1792">
            <v>200704</v>
          </cell>
          <cell r="G1792" t="str">
            <v>Agroindustria</v>
          </cell>
          <cell r="H1792" t="str">
            <v>ELN</v>
          </cell>
        </row>
        <row r="1793">
          <cell r="B1793">
            <v>200704</v>
          </cell>
          <cell r="G1793" t="str">
            <v>Agroindustria</v>
          </cell>
          <cell r="H1793" t="str">
            <v>ELN</v>
          </cell>
        </row>
        <row r="1794">
          <cell r="B1794">
            <v>200704</v>
          </cell>
          <cell r="G1794" t="str">
            <v>Agroindustria</v>
          </cell>
          <cell r="H1794" t="str">
            <v>ELN</v>
          </cell>
        </row>
        <row r="1795">
          <cell r="B1795">
            <v>200704</v>
          </cell>
          <cell r="G1795" t="str">
            <v>Otros</v>
          </cell>
          <cell r="H1795" t="str">
            <v>ELN</v>
          </cell>
        </row>
        <row r="1796">
          <cell r="B1796">
            <v>200704</v>
          </cell>
          <cell r="G1796" t="str">
            <v>Agroindustria</v>
          </cell>
          <cell r="H1796" t="str">
            <v>ELN</v>
          </cell>
        </row>
        <row r="1797">
          <cell r="B1797">
            <v>200704</v>
          </cell>
          <cell r="G1797" t="str">
            <v>Agroindustria</v>
          </cell>
          <cell r="H1797" t="str">
            <v>ELN</v>
          </cell>
        </row>
        <row r="1798">
          <cell r="B1798">
            <v>200704</v>
          </cell>
          <cell r="G1798" t="str">
            <v>Agroindustria</v>
          </cell>
          <cell r="H1798" t="str">
            <v>ELN</v>
          </cell>
        </row>
        <row r="1799">
          <cell r="B1799">
            <v>200704</v>
          </cell>
          <cell r="G1799" t="str">
            <v>Bebidas</v>
          </cell>
          <cell r="H1799" t="str">
            <v>ELN</v>
          </cell>
        </row>
        <row r="1800">
          <cell r="B1800">
            <v>200704</v>
          </cell>
          <cell r="G1800" t="str">
            <v>Bebidas</v>
          </cell>
          <cell r="H1800" t="str">
            <v>ELN</v>
          </cell>
        </row>
        <row r="1801">
          <cell r="B1801">
            <v>200704</v>
          </cell>
          <cell r="G1801" t="str">
            <v>Agroindustria</v>
          </cell>
          <cell r="H1801" t="str">
            <v>ELN</v>
          </cell>
        </row>
        <row r="1802">
          <cell r="B1802">
            <v>200704</v>
          </cell>
          <cell r="G1802" t="str">
            <v>Agroindustria</v>
          </cell>
          <cell r="H1802" t="str">
            <v>ELN</v>
          </cell>
        </row>
        <row r="1803">
          <cell r="B1803">
            <v>200704</v>
          </cell>
          <cell r="G1803" t="str">
            <v>Agroindustria</v>
          </cell>
          <cell r="H1803" t="str">
            <v>ELN</v>
          </cell>
        </row>
        <row r="1804">
          <cell r="B1804">
            <v>200704</v>
          </cell>
          <cell r="G1804" t="str">
            <v>Agroindustria</v>
          </cell>
          <cell r="H1804" t="str">
            <v>ELN</v>
          </cell>
        </row>
        <row r="1805">
          <cell r="B1805">
            <v>200704</v>
          </cell>
          <cell r="G1805" t="str">
            <v>Agroindustria</v>
          </cell>
          <cell r="H1805" t="str">
            <v>ELN</v>
          </cell>
        </row>
        <row r="1806">
          <cell r="B1806">
            <v>200704</v>
          </cell>
          <cell r="G1806" t="str">
            <v>Minería</v>
          </cell>
          <cell r="H1806" t="str">
            <v>ELNM</v>
          </cell>
        </row>
        <row r="1807">
          <cell r="B1807">
            <v>200704</v>
          </cell>
          <cell r="G1807" t="str">
            <v>Agroindustria</v>
          </cell>
          <cell r="H1807" t="str">
            <v>ELNM</v>
          </cell>
        </row>
        <row r="1808">
          <cell r="B1808">
            <v>200704</v>
          </cell>
          <cell r="G1808" t="str">
            <v>Pesquería</v>
          </cell>
          <cell r="H1808" t="str">
            <v>ELNO</v>
          </cell>
        </row>
        <row r="1809">
          <cell r="B1809">
            <v>200704</v>
          </cell>
          <cell r="G1809" t="str">
            <v>Industria Metalúrgica</v>
          </cell>
          <cell r="H1809" t="str">
            <v>ELP</v>
          </cell>
        </row>
        <row r="1810">
          <cell r="B1810">
            <v>200704</v>
          </cell>
          <cell r="G1810" t="str">
            <v>Industria Metalúrgica</v>
          </cell>
          <cell r="H1810" t="str">
            <v>ELP</v>
          </cell>
        </row>
        <row r="1811">
          <cell r="B1811">
            <v>200704</v>
          </cell>
          <cell r="G1811" t="str">
            <v>Químicos</v>
          </cell>
          <cell r="H1811" t="str">
            <v>ELP</v>
          </cell>
        </row>
        <row r="1812">
          <cell r="B1812">
            <v>200704</v>
          </cell>
          <cell r="G1812" t="str">
            <v>Minería</v>
          </cell>
          <cell r="H1812" t="str">
            <v>ELP</v>
          </cell>
        </row>
        <row r="1813">
          <cell r="B1813">
            <v>200704</v>
          </cell>
          <cell r="G1813" t="str">
            <v>Minería</v>
          </cell>
          <cell r="H1813" t="str">
            <v>ELP</v>
          </cell>
        </row>
        <row r="1814">
          <cell r="B1814">
            <v>200704</v>
          </cell>
          <cell r="G1814" t="str">
            <v>Minería</v>
          </cell>
          <cell r="H1814" t="str">
            <v>ELP</v>
          </cell>
        </row>
        <row r="1815">
          <cell r="B1815">
            <v>200704</v>
          </cell>
          <cell r="G1815" t="str">
            <v>Minería</v>
          </cell>
          <cell r="H1815" t="str">
            <v>ELP</v>
          </cell>
        </row>
        <row r="1816">
          <cell r="B1816">
            <v>200704</v>
          </cell>
          <cell r="G1816" t="str">
            <v>Transporte</v>
          </cell>
          <cell r="H1816" t="str">
            <v>ELP</v>
          </cell>
        </row>
        <row r="1817">
          <cell r="B1817">
            <v>200704</v>
          </cell>
          <cell r="G1817" t="str">
            <v>Minería</v>
          </cell>
          <cell r="H1817" t="str">
            <v>ELP</v>
          </cell>
        </row>
        <row r="1818">
          <cell r="B1818">
            <v>200704</v>
          </cell>
          <cell r="G1818" t="str">
            <v>Minería</v>
          </cell>
          <cell r="H1818" t="str">
            <v>ELP</v>
          </cell>
        </row>
        <row r="1819">
          <cell r="B1819">
            <v>200704</v>
          </cell>
          <cell r="G1819" t="str">
            <v>Minería</v>
          </cell>
          <cell r="H1819" t="str">
            <v>ELP</v>
          </cell>
        </row>
        <row r="1820">
          <cell r="B1820">
            <v>200704</v>
          </cell>
          <cell r="G1820" t="str">
            <v>Minería</v>
          </cell>
          <cell r="H1820" t="str">
            <v>ELP</v>
          </cell>
        </row>
        <row r="1821">
          <cell r="B1821">
            <v>200704</v>
          </cell>
          <cell r="G1821" t="str">
            <v>Cementos</v>
          </cell>
          <cell r="H1821" t="str">
            <v>ELPU</v>
          </cell>
        </row>
        <row r="1822">
          <cell r="B1822">
            <v>200704</v>
          </cell>
          <cell r="G1822" t="str">
            <v>Bebidas</v>
          </cell>
          <cell r="H1822" t="str">
            <v>ELSE</v>
          </cell>
        </row>
        <row r="1823">
          <cell r="B1823">
            <v>200704</v>
          </cell>
          <cell r="G1823" t="str">
            <v>Saneamiento</v>
          </cell>
          <cell r="H1823" t="str">
            <v>ELSE</v>
          </cell>
        </row>
        <row r="1824">
          <cell r="B1824">
            <v>200704</v>
          </cell>
          <cell r="G1824" t="str">
            <v>Minería</v>
          </cell>
          <cell r="H1824" t="str">
            <v>ELSE</v>
          </cell>
        </row>
        <row r="1825">
          <cell r="B1825">
            <v>200704</v>
          </cell>
          <cell r="G1825" t="str">
            <v>Minería</v>
          </cell>
          <cell r="H1825" t="str">
            <v>ELSE</v>
          </cell>
        </row>
        <row r="1826">
          <cell r="B1826">
            <v>200704</v>
          </cell>
          <cell r="G1826" t="str">
            <v>Pesquería</v>
          </cell>
          <cell r="H1826" t="str">
            <v>ELSM</v>
          </cell>
        </row>
        <row r="1827">
          <cell r="B1827">
            <v>200704</v>
          </cell>
          <cell r="G1827" t="str">
            <v>Pesquería</v>
          </cell>
          <cell r="H1827" t="str">
            <v>ELSM</v>
          </cell>
        </row>
        <row r="1828">
          <cell r="B1828">
            <v>200704</v>
          </cell>
          <cell r="G1828" t="str">
            <v>Agroindustria</v>
          </cell>
          <cell r="H1828" t="str">
            <v>ELSM</v>
          </cell>
        </row>
        <row r="1829">
          <cell r="B1829">
            <v>200704</v>
          </cell>
          <cell r="G1829" t="str">
            <v>Pesquería</v>
          </cell>
          <cell r="H1829" t="str">
            <v>ELSM</v>
          </cell>
        </row>
        <row r="1830">
          <cell r="B1830">
            <v>200704</v>
          </cell>
          <cell r="G1830" t="str">
            <v>Pesquería</v>
          </cell>
          <cell r="H1830" t="str">
            <v>ELSM</v>
          </cell>
        </row>
        <row r="1831">
          <cell r="B1831">
            <v>200704</v>
          </cell>
          <cell r="G1831" t="str">
            <v>Papel</v>
          </cell>
          <cell r="H1831" t="str">
            <v>ELSM</v>
          </cell>
        </row>
        <row r="1832">
          <cell r="B1832">
            <v>200704</v>
          </cell>
          <cell r="G1832" t="str">
            <v>Pesquería</v>
          </cell>
          <cell r="H1832" t="str">
            <v>ELSM</v>
          </cell>
        </row>
        <row r="1833">
          <cell r="B1833">
            <v>200704</v>
          </cell>
          <cell r="G1833" t="str">
            <v>Vidrios, Cauchos y Plásticos</v>
          </cell>
          <cell r="H1833" t="str">
            <v>ELSM</v>
          </cell>
        </row>
        <row r="1834">
          <cell r="B1834">
            <v>200704</v>
          </cell>
          <cell r="G1834" t="str">
            <v>Textiles</v>
          </cell>
          <cell r="H1834" t="str">
            <v>ELSM</v>
          </cell>
        </row>
        <row r="1835">
          <cell r="B1835">
            <v>200704</v>
          </cell>
          <cell r="G1835" t="str">
            <v>Pesquería</v>
          </cell>
          <cell r="H1835" t="str">
            <v>ELSM</v>
          </cell>
        </row>
        <row r="1836">
          <cell r="B1836">
            <v>200704</v>
          </cell>
          <cell r="G1836" t="str">
            <v>Minería</v>
          </cell>
          <cell r="H1836" t="str">
            <v>ELSM</v>
          </cell>
        </row>
        <row r="1837">
          <cell r="B1837">
            <v>200704</v>
          </cell>
          <cell r="G1837" t="str">
            <v>Bebidas</v>
          </cell>
          <cell r="H1837" t="str">
            <v>ELUC</v>
          </cell>
        </row>
        <row r="1838">
          <cell r="B1838">
            <v>200704</v>
          </cell>
          <cell r="G1838" t="str">
            <v>Bancos y Financieras</v>
          </cell>
          <cell r="H1838" t="str">
            <v>ENER</v>
          </cell>
        </row>
        <row r="1839">
          <cell r="B1839">
            <v>200704</v>
          </cell>
          <cell r="G1839" t="str">
            <v>Bancos y Financieras</v>
          </cell>
          <cell r="H1839" t="str">
            <v>ENER</v>
          </cell>
        </row>
        <row r="1840">
          <cell r="B1840">
            <v>200704</v>
          </cell>
          <cell r="G1840" t="str">
            <v>Minería</v>
          </cell>
          <cell r="H1840" t="str">
            <v>ENER</v>
          </cell>
        </row>
        <row r="1841">
          <cell r="B1841">
            <v>200704</v>
          </cell>
          <cell r="G1841" t="str">
            <v>Vidrios, Cauchos y Plásticos</v>
          </cell>
          <cell r="H1841" t="str">
            <v>ENER</v>
          </cell>
        </row>
        <row r="1842">
          <cell r="B1842">
            <v>200704</v>
          </cell>
          <cell r="G1842" t="str">
            <v>Otros</v>
          </cell>
          <cell r="H1842" t="str">
            <v>ENER</v>
          </cell>
        </row>
        <row r="1843">
          <cell r="B1843">
            <v>200704</v>
          </cell>
          <cell r="G1843" t="str">
            <v>Químicos</v>
          </cell>
          <cell r="H1843" t="str">
            <v>ENER</v>
          </cell>
        </row>
        <row r="1844">
          <cell r="B1844">
            <v>200704</v>
          </cell>
          <cell r="G1844" t="str">
            <v>Minería</v>
          </cell>
          <cell r="H1844" t="str">
            <v>ENER</v>
          </cell>
        </row>
        <row r="1845">
          <cell r="B1845">
            <v>200704</v>
          </cell>
          <cell r="G1845" t="str">
            <v>Otros</v>
          </cell>
          <cell r="H1845" t="str">
            <v>ENER</v>
          </cell>
        </row>
        <row r="1846">
          <cell r="B1846">
            <v>200704</v>
          </cell>
          <cell r="G1846" t="str">
            <v>Minería</v>
          </cell>
          <cell r="H1846" t="str">
            <v>ENER</v>
          </cell>
        </row>
        <row r="1847">
          <cell r="B1847">
            <v>200704</v>
          </cell>
          <cell r="G1847" t="str">
            <v>Minería</v>
          </cell>
          <cell r="H1847" t="str">
            <v>ENER</v>
          </cell>
        </row>
        <row r="1848">
          <cell r="B1848">
            <v>200704</v>
          </cell>
          <cell r="G1848" t="str">
            <v>Minería</v>
          </cell>
          <cell r="H1848" t="str">
            <v>ENER</v>
          </cell>
        </row>
        <row r="1849">
          <cell r="B1849">
            <v>200704</v>
          </cell>
          <cell r="G1849" t="str">
            <v>Químicos</v>
          </cell>
          <cell r="H1849" t="str">
            <v>ENER</v>
          </cell>
        </row>
        <row r="1850">
          <cell r="B1850">
            <v>200704</v>
          </cell>
          <cell r="G1850" t="str">
            <v>Minería</v>
          </cell>
          <cell r="H1850" t="str">
            <v>ENER</v>
          </cell>
        </row>
        <row r="1851">
          <cell r="B1851">
            <v>200704</v>
          </cell>
          <cell r="G1851" t="str">
            <v>Minería</v>
          </cell>
          <cell r="H1851" t="str">
            <v>ENER</v>
          </cell>
        </row>
        <row r="1852">
          <cell r="B1852">
            <v>200704</v>
          </cell>
          <cell r="G1852" t="str">
            <v>Otros</v>
          </cell>
          <cell r="H1852" t="str">
            <v>LDS</v>
          </cell>
        </row>
        <row r="1853">
          <cell r="B1853">
            <v>200704</v>
          </cell>
          <cell r="G1853" t="str">
            <v>Salud</v>
          </cell>
          <cell r="H1853" t="str">
            <v>LDS</v>
          </cell>
        </row>
        <row r="1854">
          <cell r="B1854">
            <v>200704</v>
          </cell>
          <cell r="G1854" t="str">
            <v>Vidrios, Cauchos y Plásticos</v>
          </cell>
          <cell r="H1854" t="str">
            <v>LDS</v>
          </cell>
        </row>
        <row r="1855">
          <cell r="B1855">
            <v>200704</v>
          </cell>
          <cell r="G1855" t="str">
            <v>Comercio</v>
          </cell>
          <cell r="H1855" t="str">
            <v>LDS</v>
          </cell>
        </row>
        <row r="1856">
          <cell r="B1856">
            <v>200704</v>
          </cell>
          <cell r="G1856" t="str">
            <v>Saneamiento</v>
          </cell>
          <cell r="H1856" t="str">
            <v>LDS</v>
          </cell>
        </row>
        <row r="1857">
          <cell r="B1857">
            <v>200704</v>
          </cell>
          <cell r="G1857" t="str">
            <v>Industria Metalúrgica</v>
          </cell>
          <cell r="H1857" t="str">
            <v>LDS</v>
          </cell>
        </row>
        <row r="1858">
          <cell r="B1858">
            <v>200704</v>
          </cell>
          <cell r="G1858" t="str">
            <v>Otros</v>
          </cell>
          <cell r="H1858" t="str">
            <v>LDS</v>
          </cell>
        </row>
        <row r="1859">
          <cell r="B1859">
            <v>200704</v>
          </cell>
          <cell r="G1859" t="str">
            <v>Alimentos</v>
          </cell>
          <cell r="H1859" t="str">
            <v>LDS</v>
          </cell>
        </row>
        <row r="1860">
          <cell r="B1860">
            <v>200704</v>
          </cell>
          <cell r="G1860" t="str">
            <v>Papel</v>
          </cell>
          <cell r="H1860" t="str">
            <v>LDS</v>
          </cell>
        </row>
        <row r="1861">
          <cell r="B1861">
            <v>200704</v>
          </cell>
          <cell r="G1861" t="str">
            <v>Papel</v>
          </cell>
          <cell r="H1861" t="str">
            <v>LDS</v>
          </cell>
        </row>
        <row r="1862">
          <cell r="B1862">
            <v>200704</v>
          </cell>
          <cell r="G1862" t="str">
            <v>Industria Metalúrgica</v>
          </cell>
          <cell r="H1862" t="str">
            <v>LDS</v>
          </cell>
        </row>
        <row r="1863">
          <cell r="B1863">
            <v>200704</v>
          </cell>
          <cell r="G1863" t="str">
            <v>Industria Metalúrgica</v>
          </cell>
          <cell r="H1863" t="str">
            <v>LDS</v>
          </cell>
        </row>
        <row r="1864">
          <cell r="B1864">
            <v>200704</v>
          </cell>
          <cell r="G1864" t="str">
            <v>Otros</v>
          </cell>
          <cell r="H1864" t="str">
            <v>LDS</v>
          </cell>
        </row>
        <row r="1865">
          <cell r="B1865">
            <v>200704</v>
          </cell>
          <cell r="G1865" t="str">
            <v>Bebidas</v>
          </cell>
          <cell r="H1865" t="str">
            <v>LDS</v>
          </cell>
        </row>
        <row r="1866">
          <cell r="B1866">
            <v>200704</v>
          </cell>
          <cell r="G1866" t="str">
            <v>Alimentos</v>
          </cell>
          <cell r="H1866" t="str">
            <v>LDS</v>
          </cell>
        </row>
        <row r="1867">
          <cell r="B1867">
            <v>200704</v>
          </cell>
          <cell r="G1867" t="str">
            <v>Bancos y Financieras</v>
          </cell>
          <cell r="H1867" t="str">
            <v>LDS</v>
          </cell>
        </row>
        <row r="1868">
          <cell r="B1868">
            <v>200704</v>
          </cell>
          <cell r="G1868" t="str">
            <v>Textiles</v>
          </cell>
          <cell r="H1868" t="str">
            <v>LDS</v>
          </cell>
        </row>
        <row r="1869">
          <cell r="B1869">
            <v>200704</v>
          </cell>
          <cell r="G1869" t="str">
            <v>Bebidas</v>
          </cell>
          <cell r="H1869" t="str">
            <v>LDS</v>
          </cell>
        </row>
        <row r="1870">
          <cell r="B1870">
            <v>200704</v>
          </cell>
          <cell r="G1870" t="str">
            <v>Otros</v>
          </cell>
          <cell r="H1870" t="str">
            <v>LDS</v>
          </cell>
        </row>
        <row r="1871">
          <cell r="B1871">
            <v>200704</v>
          </cell>
          <cell r="G1871" t="str">
            <v>Bebidas</v>
          </cell>
          <cell r="H1871" t="str">
            <v>LDS</v>
          </cell>
        </row>
        <row r="1872">
          <cell r="B1872">
            <v>200704</v>
          </cell>
          <cell r="G1872" t="str">
            <v>Cerámicos</v>
          </cell>
          <cell r="H1872" t="str">
            <v>LDS</v>
          </cell>
        </row>
        <row r="1873">
          <cell r="B1873">
            <v>200704</v>
          </cell>
          <cell r="G1873" t="str">
            <v>Saneamiento</v>
          </cell>
          <cell r="H1873" t="str">
            <v>LDS</v>
          </cell>
        </row>
        <row r="1874">
          <cell r="B1874">
            <v>200704</v>
          </cell>
          <cell r="G1874" t="str">
            <v>Saneamiento</v>
          </cell>
          <cell r="H1874" t="str">
            <v>LDS</v>
          </cell>
        </row>
        <row r="1875">
          <cell r="B1875">
            <v>200704</v>
          </cell>
          <cell r="G1875" t="str">
            <v>Vidrios, Cauchos y Plásticos</v>
          </cell>
          <cell r="H1875" t="str">
            <v>LDS</v>
          </cell>
        </row>
        <row r="1876">
          <cell r="B1876">
            <v>200704</v>
          </cell>
          <cell r="G1876" t="str">
            <v>Comercio</v>
          </cell>
          <cell r="H1876" t="str">
            <v>LDS</v>
          </cell>
        </row>
        <row r="1877">
          <cell r="B1877">
            <v>200704</v>
          </cell>
          <cell r="G1877" t="str">
            <v>Otros</v>
          </cell>
          <cell r="H1877" t="str">
            <v>LDS</v>
          </cell>
        </row>
        <row r="1878">
          <cell r="B1878">
            <v>200704</v>
          </cell>
          <cell r="G1878" t="str">
            <v>Bebidas</v>
          </cell>
          <cell r="H1878" t="str">
            <v>LDS</v>
          </cell>
        </row>
        <row r="1879">
          <cell r="B1879">
            <v>200704</v>
          </cell>
          <cell r="G1879" t="str">
            <v>Industria Metalúrgica</v>
          </cell>
          <cell r="H1879" t="str">
            <v>SEAL</v>
          </cell>
        </row>
        <row r="1880">
          <cell r="B1880">
            <v>200704</v>
          </cell>
          <cell r="G1880" t="str">
            <v>Bebidas</v>
          </cell>
          <cell r="H1880" t="str">
            <v>SEAL</v>
          </cell>
        </row>
        <row r="1881">
          <cell r="B1881">
            <v>200704</v>
          </cell>
          <cell r="G1881" t="str">
            <v>Textiles</v>
          </cell>
          <cell r="H1881" t="str">
            <v>SEAL</v>
          </cell>
        </row>
        <row r="1882">
          <cell r="B1882">
            <v>200704</v>
          </cell>
          <cell r="G1882" t="str">
            <v>Transporte</v>
          </cell>
          <cell r="H1882" t="str">
            <v>SEAL</v>
          </cell>
        </row>
        <row r="1883">
          <cell r="B1883">
            <v>200704</v>
          </cell>
          <cell r="G1883" t="str">
            <v>Alimentos</v>
          </cell>
          <cell r="H1883" t="str">
            <v>SEAL</v>
          </cell>
        </row>
        <row r="1884">
          <cell r="B1884">
            <v>200704</v>
          </cell>
          <cell r="G1884" t="str">
            <v>Textiles</v>
          </cell>
          <cell r="H1884" t="str">
            <v>SEAL</v>
          </cell>
        </row>
        <row r="1885">
          <cell r="B1885">
            <v>200704</v>
          </cell>
          <cell r="G1885" t="str">
            <v>Minería</v>
          </cell>
          <cell r="H1885" t="str">
            <v>SGAB</v>
          </cell>
        </row>
        <row r="1886">
          <cell r="B1886">
            <v>200704</v>
          </cell>
          <cell r="G1886" t="str">
            <v>Minería</v>
          </cell>
          <cell r="H1886" t="str">
            <v>SGAB</v>
          </cell>
        </row>
        <row r="1887">
          <cell r="B1887">
            <v>200704</v>
          </cell>
          <cell r="G1887" t="str">
            <v>Minería</v>
          </cell>
          <cell r="H1887" t="str">
            <v>SGAB</v>
          </cell>
        </row>
        <row r="1888">
          <cell r="B1888">
            <v>200704</v>
          </cell>
          <cell r="G1888" t="str">
            <v>Textiles</v>
          </cell>
          <cell r="H1888" t="str">
            <v>SGAB</v>
          </cell>
        </row>
        <row r="1889">
          <cell r="B1889">
            <v>200704</v>
          </cell>
          <cell r="G1889" t="str">
            <v>Textiles</v>
          </cell>
          <cell r="H1889" t="str">
            <v>SGAB</v>
          </cell>
        </row>
        <row r="1890">
          <cell r="B1890">
            <v>200704</v>
          </cell>
          <cell r="G1890" t="str">
            <v>Alimentos</v>
          </cell>
          <cell r="H1890" t="str">
            <v>SGAB</v>
          </cell>
        </row>
        <row r="1891">
          <cell r="B1891">
            <v>200704</v>
          </cell>
          <cell r="G1891" t="str">
            <v>Alimentos</v>
          </cell>
          <cell r="H1891" t="str">
            <v>SGAB</v>
          </cell>
        </row>
        <row r="1892">
          <cell r="B1892">
            <v>200704</v>
          </cell>
          <cell r="G1892" t="str">
            <v>Alimentos</v>
          </cell>
          <cell r="H1892" t="str">
            <v>SGAB</v>
          </cell>
        </row>
        <row r="1893">
          <cell r="B1893">
            <v>200704</v>
          </cell>
          <cell r="G1893" t="str">
            <v>Minería</v>
          </cell>
          <cell r="H1893" t="str">
            <v>SHOU</v>
          </cell>
        </row>
        <row r="1894">
          <cell r="B1894">
            <v>200704</v>
          </cell>
          <cell r="G1894" t="str">
            <v>Minería</v>
          </cell>
          <cell r="H1894" t="str">
            <v>SHOU</v>
          </cell>
        </row>
        <row r="1895">
          <cell r="B1895">
            <v>200704</v>
          </cell>
          <cell r="G1895" t="str">
            <v>Minería</v>
          </cell>
          <cell r="H1895" t="str">
            <v>SHOU</v>
          </cell>
        </row>
        <row r="1896">
          <cell r="B1896">
            <v>200704</v>
          </cell>
          <cell r="G1896" t="str">
            <v>Minería</v>
          </cell>
          <cell r="H1896" t="str">
            <v>SMC</v>
          </cell>
        </row>
        <row r="1897">
          <cell r="B1897">
            <v>200704</v>
          </cell>
          <cell r="G1897" t="str">
            <v>Minería</v>
          </cell>
          <cell r="H1897" t="str">
            <v>SMC</v>
          </cell>
        </row>
        <row r="1898">
          <cell r="B1898">
            <v>200704</v>
          </cell>
          <cell r="G1898" t="str">
            <v>Minería</v>
          </cell>
          <cell r="H1898" t="str">
            <v>SMC</v>
          </cell>
        </row>
        <row r="1899">
          <cell r="B1899">
            <v>200704</v>
          </cell>
          <cell r="G1899" t="str">
            <v>Minería</v>
          </cell>
          <cell r="H1899" t="str">
            <v>TSEL</v>
          </cell>
        </row>
        <row r="1900">
          <cell r="B1900">
            <v>200704</v>
          </cell>
          <cell r="G1900" t="str">
            <v>Cementos</v>
          </cell>
          <cell r="H1900" t="str">
            <v>TSEL</v>
          </cell>
        </row>
        <row r="1901">
          <cell r="B1901">
            <v>200704</v>
          </cell>
          <cell r="G1901" t="str">
            <v>Minería</v>
          </cell>
          <cell r="H1901" t="str">
            <v>TSEL</v>
          </cell>
        </row>
        <row r="1902">
          <cell r="B1902">
            <v>200704</v>
          </cell>
          <cell r="G1902" t="str">
            <v>Minería</v>
          </cell>
          <cell r="H1902" t="str">
            <v>TSEL</v>
          </cell>
        </row>
        <row r="1903">
          <cell r="B1903">
            <v>200704</v>
          </cell>
          <cell r="G1903" t="str">
            <v>Minería</v>
          </cell>
          <cell r="H1903" t="str">
            <v>TSEL</v>
          </cell>
        </row>
        <row r="1904">
          <cell r="B1904">
            <v>200704</v>
          </cell>
          <cell r="G1904" t="str">
            <v>Papel</v>
          </cell>
          <cell r="H1904" t="str">
            <v>TSEL</v>
          </cell>
        </row>
        <row r="1905">
          <cell r="B1905">
            <v>200704</v>
          </cell>
          <cell r="G1905" t="str">
            <v>Minería</v>
          </cell>
          <cell r="H1905" t="str">
            <v>TSEL</v>
          </cell>
        </row>
        <row r="1906">
          <cell r="B1906">
            <v>200704</v>
          </cell>
          <cell r="G1906" t="str">
            <v>Minería</v>
          </cell>
          <cell r="H1906" t="str">
            <v>TSEL</v>
          </cell>
        </row>
        <row r="1907">
          <cell r="B1907">
            <v>200704</v>
          </cell>
          <cell r="G1907" t="str">
            <v>Textiles</v>
          </cell>
          <cell r="H1907" t="str">
            <v>TSEL</v>
          </cell>
        </row>
        <row r="1908">
          <cell r="B1908">
            <v>200704</v>
          </cell>
          <cell r="G1908" t="str">
            <v>Textiles</v>
          </cell>
          <cell r="H1908" t="str">
            <v>TSEL</v>
          </cell>
        </row>
        <row r="1909">
          <cell r="B1909">
            <v>200705</v>
          </cell>
          <cell r="G1909" t="str">
            <v>Cementos</v>
          </cell>
          <cell r="H1909" t="str">
            <v>ATOC</v>
          </cell>
        </row>
        <row r="1910">
          <cell r="B1910">
            <v>200705</v>
          </cell>
          <cell r="G1910" t="str">
            <v>Textiles</v>
          </cell>
          <cell r="H1910" t="str">
            <v>EDCA</v>
          </cell>
        </row>
        <row r="1911">
          <cell r="B1911">
            <v>200705</v>
          </cell>
          <cell r="G1911" t="str">
            <v>Otros</v>
          </cell>
          <cell r="H1911" t="str">
            <v>EDGL</v>
          </cell>
        </row>
        <row r="1912">
          <cell r="B1912">
            <v>200705</v>
          </cell>
          <cell r="G1912" t="str">
            <v>Otros</v>
          </cell>
          <cell r="H1912" t="str">
            <v>EDGL</v>
          </cell>
        </row>
        <row r="1913">
          <cell r="B1913">
            <v>200705</v>
          </cell>
          <cell r="G1913" t="str">
            <v>Fundición</v>
          </cell>
          <cell r="H1913" t="str">
            <v>EDGL</v>
          </cell>
        </row>
        <row r="1914">
          <cell r="B1914">
            <v>200705</v>
          </cell>
          <cell r="G1914" t="str">
            <v>Minería</v>
          </cell>
          <cell r="H1914" t="str">
            <v>EDGL</v>
          </cell>
        </row>
        <row r="1915">
          <cell r="B1915">
            <v>200705</v>
          </cell>
          <cell r="G1915" t="str">
            <v>Minería</v>
          </cell>
          <cell r="H1915" t="str">
            <v>EDGL</v>
          </cell>
        </row>
        <row r="1916">
          <cell r="B1916">
            <v>200705</v>
          </cell>
          <cell r="G1916" t="str">
            <v>Minería</v>
          </cell>
          <cell r="H1916" t="str">
            <v>EDGL</v>
          </cell>
        </row>
        <row r="1917">
          <cell r="B1917">
            <v>200705</v>
          </cell>
          <cell r="G1917" t="str">
            <v>Fundición</v>
          </cell>
          <cell r="H1917" t="str">
            <v>EDGL</v>
          </cell>
        </row>
        <row r="1918">
          <cell r="B1918">
            <v>200705</v>
          </cell>
          <cell r="G1918" t="str">
            <v>Minería</v>
          </cell>
          <cell r="H1918" t="str">
            <v>EDGL</v>
          </cell>
        </row>
        <row r="1919">
          <cell r="B1919">
            <v>200705</v>
          </cell>
          <cell r="G1919" t="str">
            <v>Fundición</v>
          </cell>
          <cell r="H1919" t="str">
            <v>EDGL</v>
          </cell>
        </row>
        <row r="1920">
          <cell r="B1920">
            <v>200705</v>
          </cell>
          <cell r="G1920" t="str">
            <v>Fundición</v>
          </cell>
          <cell r="H1920" t="str">
            <v>EDGL</v>
          </cell>
        </row>
        <row r="1921">
          <cell r="B1921">
            <v>200705</v>
          </cell>
          <cell r="G1921" t="str">
            <v>Fundición</v>
          </cell>
          <cell r="H1921" t="str">
            <v>EDGL</v>
          </cell>
        </row>
        <row r="1922">
          <cell r="B1922">
            <v>200705</v>
          </cell>
          <cell r="G1922" t="str">
            <v>Bebidas</v>
          </cell>
          <cell r="H1922" t="str">
            <v>EDLN</v>
          </cell>
        </row>
        <row r="1923">
          <cell r="B1923">
            <v>200705</v>
          </cell>
          <cell r="G1923" t="str">
            <v>Vidrios, Cauchos y Plásticos</v>
          </cell>
          <cell r="H1923" t="str">
            <v>EDLN</v>
          </cell>
        </row>
        <row r="1924">
          <cell r="B1924">
            <v>200705</v>
          </cell>
          <cell r="G1924" t="str">
            <v>Pesquería</v>
          </cell>
          <cell r="H1924" t="str">
            <v>EDLN</v>
          </cell>
        </row>
        <row r="1925">
          <cell r="B1925">
            <v>200705</v>
          </cell>
          <cell r="G1925" t="str">
            <v>Textiles</v>
          </cell>
          <cell r="H1925" t="str">
            <v>EDLN</v>
          </cell>
        </row>
        <row r="1926">
          <cell r="B1926">
            <v>200705</v>
          </cell>
          <cell r="G1926" t="str">
            <v>Textiles</v>
          </cell>
          <cell r="H1926" t="str">
            <v>EDLN</v>
          </cell>
        </row>
        <row r="1927">
          <cell r="B1927">
            <v>200705</v>
          </cell>
          <cell r="G1927" t="str">
            <v>Textiles</v>
          </cell>
          <cell r="H1927" t="str">
            <v>EDLN</v>
          </cell>
        </row>
        <row r="1928">
          <cell r="B1928">
            <v>200705</v>
          </cell>
          <cell r="G1928" t="str">
            <v>Bebidas</v>
          </cell>
          <cell r="H1928" t="str">
            <v>EDLN</v>
          </cell>
        </row>
        <row r="1929">
          <cell r="B1929">
            <v>200705</v>
          </cell>
          <cell r="G1929" t="str">
            <v>Textiles</v>
          </cell>
          <cell r="H1929" t="str">
            <v>EDLN</v>
          </cell>
        </row>
        <row r="1930">
          <cell r="B1930">
            <v>200705</v>
          </cell>
          <cell r="G1930" t="str">
            <v>Alimentos</v>
          </cell>
          <cell r="H1930" t="str">
            <v>EDLN</v>
          </cell>
        </row>
        <row r="1931">
          <cell r="B1931">
            <v>200705</v>
          </cell>
          <cell r="G1931" t="str">
            <v>Vidrios, Cauchos y Plásticos</v>
          </cell>
          <cell r="H1931" t="str">
            <v>EDLN</v>
          </cell>
        </row>
        <row r="1932">
          <cell r="B1932">
            <v>200705</v>
          </cell>
          <cell r="G1932" t="str">
            <v>Otros</v>
          </cell>
          <cell r="H1932" t="str">
            <v>EDLN</v>
          </cell>
        </row>
        <row r="1933">
          <cell r="B1933">
            <v>200705</v>
          </cell>
          <cell r="G1933" t="str">
            <v>Alimentos</v>
          </cell>
          <cell r="H1933" t="str">
            <v>EDLN</v>
          </cell>
        </row>
        <row r="1934">
          <cell r="B1934">
            <v>200705</v>
          </cell>
          <cell r="G1934" t="str">
            <v>Fundición</v>
          </cell>
          <cell r="H1934" t="str">
            <v>EDLN</v>
          </cell>
        </row>
        <row r="1935">
          <cell r="B1935">
            <v>200705</v>
          </cell>
          <cell r="G1935" t="str">
            <v>Químicos</v>
          </cell>
          <cell r="H1935" t="str">
            <v>EDLN</v>
          </cell>
        </row>
        <row r="1936">
          <cell r="B1936">
            <v>200705</v>
          </cell>
          <cell r="G1936" t="str">
            <v>Alimentos</v>
          </cell>
          <cell r="H1936" t="str">
            <v>EDLN</v>
          </cell>
        </row>
        <row r="1937">
          <cell r="B1937">
            <v>200705</v>
          </cell>
          <cell r="G1937" t="str">
            <v>Textiles</v>
          </cell>
          <cell r="H1937" t="str">
            <v>EDLN</v>
          </cell>
        </row>
        <row r="1938">
          <cell r="B1938">
            <v>200705</v>
          </cell>
          <cell r="G1938" t="str">
            <v>Cables</v>
          </cell>
          <cell r="H1938" t="str">
            <v>EDLN</v>
          </cell>
        </row>
        <row r="1939">
          <cell r="B1939">
            <v>200705</v>
          </cell>
          <cell r="G1939" t="str">
            <v>Alimentos</v>
          </cell>
          <cell r="H1939" t="str">
            <v>EDLN</v>
          </cell>
        </row>
        <row r="1940">
          <cell r="B1940">
            <v>200705</v>
          </cell>
          <cell r="G1940" t="str">
            <v>Cerámicos</v>
          </cell>
          <cell r="H1940" t="str">
            <v>EDLN</v>
          </cell>
        </row>
        <row r="1941">
          <cell r="B1941">
            <v>200705</v>
          </cell>
          <cell r="G1941" t="str">
            <v>Pesquería</v>
          </cell>
          <cell r="H1941" t="str">
            <v>EDLN</v>
          </cell>
        </row>
        <row r="1942">
          <cell r="B1942">
            <v>200705</v>
          </cell>
          <cell r="G1942" t="str">
            <v>Alimentos</v>
          </cell>
          <cell r="H1942" t="str">
            <v>EDLN</v>
          </cell>
        </row>
        <row r="1943">
          <cell r="B1943">
            <v>200705</v>
          </cell>
          <cell r="G1943" t="str">
            <v>Vidrios, Cauchos y Plásticos</v>
          </cell>
          <cell r="H1943" t="str">
            <v>EDLN</v>
          </cell>
        </row>
        <row r="1944">
          <cell r="B1944">
            <v>200705</v>
          </cell>
          <cell r="G1944" t="str">
            <v>Alimentos</v>
          </cell>
          <cell r="H1944" t="str">
            <v>EDLN</v>
          </cell>
        </row>
        <row r="1945">
          <cell r="B1945">
            <v>200705</v>
          </cell>
          <cell r="G1945" t="str">
            <v>Cementos</v>
          </cell>
          <cell r="H1945" t="str">
            <v>EDLN</v>
          </cell>
        </row>
        <row r="1946">
          <cell r="B1946">
            <v>200705</v>
          </cell>
          <cell r="G1946" t="str">
            <v>Industria Metalúrgica</v>
          </cell>
          <cell r="H1946" t="str">
            <v>EDLN</v>
          </cell>
        </row>
        <row r="1947">
          <cell r="B1947">
            <v>200705</v>
          </cell>
          <cell r="G1947" t="str">
            <v>Alimentos</v>
          </cell>
          <cell r="H1947" t="str">
            <v>EDLN</v>
          </cell>
        </row>
        <row r="1948">
          <cell r="B1948">
            <v>200705</v>
          </cell>
          <cell r="G1948" t="str">
            <v>Alimentos</v>
          </cell>
          <cell r="H1948" t="str">
            <v>EDLN</v>
          </cell>
        </row>
        <row r="1949">
          <cell r="B1949">
            <v>200705</v>
          </cell>
          <cell r="G1949" t="str">
            <v>Hidrocarburos</v>
          </cell>
          <cell r="H1949" t="str">
            <v>EDLN</v>
          </cell>
        </row>
        <row r="1950">
          <cell r="B1950">
            <v>200705</v>
          </cell>
          <cell r="G1950" t="str">
            <v>Textiles</v>
          </cell>
          <cell r="H1950" t="str">
            <v>EDLN</v>
          </cell>
        </row>
        <row r="1951">
          <cell r="B1951">
            <v>200705</v>
          </cell>
          <cell r="G1951" t="str">
            <v>Textiles</v>
          </cell>
          <cell r="H1951" t="str">
            <v>EDLN</v>
          </cell>
        </row>
        <row r="1952">
          <cell r="B1952">
            <v>200705</v>
          </cell>
          <cell r="G1952" t="str">
            <v>Químicos</v>
          </cell>
          <cell r="H1952" t="str">
            <v>EDLN</v>
          </cell>
        </row>
        <row r="1953">
          <cell r="B1953">
            <v>200705</v>
          </cell>
          <cell r="G1953" t="str">
            <v>Industria Metalúrgica</v>
          </cell>
          <cell r="H1953" t="str">
            <v>EDLN</v>
          </cell>
        </row>
        <row r="1954">
          <cell r="B1954">
            <v>200705</v>
          </cell>
          <cell r="G1954" t="str">
            <v>Otros</v>
          </cell>
          <cell r="H1954" t="str">
            <v>EDLN</v>
          </cell>
        </row>
        <row r="1955">
          <cell r="B1955">
            <v>200705</v>
          </cell>
          <cell r="G1955" t="str">
            <v>Cables</v>
          </cell>
          <cell r="H1955" t="str">
            <v>EDLN</v>
          </cell>
        </row>
        <row r="1956">
          <cell r="B1956">
            <v>200705</v>
          </cell>
          <cell r="G1956" t="str">
            <v>Alimentos</v>
          </cell>
          <cell r="H1956" t="str">
            <v>EDLN</v>
          </cell>
        </row>
        <row r="1957">
          <cell r="B1957">
            <v>200705</v>
          </cell>
          <cell r="G1957" t="str">
            <v>Bebidas</v>
          </cell>
          <cell r="H1957" t="str">
            <v>EDLN</v>
          </cell>
        </row>
        <row r="1958">
          <cell r="B1958">
            <v>200705</v>
          </cell>
          <cell r="G1958" t="str">
            <v>Transporte</v>
          </cell>
          <cell r="H1958" t="str">
            <v>EDLN</v>
          </cell>
        </row>
        <row r="1959">
          <cell r="B1959">
            <v>200705</v>
          </cell>
          <cell r="G1959" t="str">
            <v>Textiles</v>
          </cell>
          <cell r="H1959" t="str">
            <v>EDLN</v>
          </cell>
        </row>
        <row r="1960">
          <cell r="B1960">
            <v>200705</v>
          </cell>
          <cell r="G1960" t="str">
            <v>Papel</v>
          </cell>
          <cell r="H1960" t="str">
            <v>EDLN</v>
          </cell>
        </row>
        <row r="1961">
          <cell r="B1961">
            <v>200705</v>
          </cell>
          <cell r="G1961" t="str">
            <v>Textiles</v>
          </cell>
          <cell r="H1961" t="str">
            <v>EDLN</v>
          </cell>
        </row>
        <row r="1962">
          <cell r="B1962">
            <v>200705</v>
          </cell>
          <cell r="G1962" t="str">
            <v>Textiles</v>
          </cell>
          <cell r="H1962" t="str">
            <v>EDLN</v>
          </cell>
        </row>
        <row r="1963">
          <cell r="B1963">
            <v>200705</v>
          </cell>
          <cell r="G1963" t="str">
            <v>Bancos y Financieras</v>
          </cell>
          <cell r="H1963" t="str">
            <v>EDLN</v>
          </cell>
        </row>
        <row r="1964">
          <cell r="B1964">
            <v>200705</v>
          </cell>
          <cell r="G1964" t="str">
            <v>Industria Metalúrgica</v>
          </cell>
          <cell r="H1964" t="str">
            <v>EDLN</v>
          </cell>
        </row>
        <row r="1965">
          <cell r="B1965">
            <v>200705</v>
          </cell>
          <cell r="G1965" t="str">
            <v>Textiles</v>
          </cell>
          <cell r="H1965" t="str">
            <v>EDLN</v>
          </cell>
        </row>
        <row r="1966">
          <cell r="B1966">
            <v>200705</v>
          </cell>
          <cell r="G1966" t="str">
            <v>Comercio</v>
          </cell>
          <cell r="H1966" t="str">
            <v>EDLN</v>
          </cell>
        </row>
        <row r="1967">
          <cell r="B1967">
            <v>200705</v>
          </cell>
          <cell r="G1967" t="str">
            <v>Papel</v>
          </cell>
          <cell r="H1967" t="str">
            <v>EDLN</v>
          </cell>
        </row>
        <row r="1968">
          <cell r="B1968">
            <v>200705</v>
          </cell>
          <cell r="G1968" t="str">
            <v>Textiles</v>
          </cell>
          <cell r="H1968" t="str">
            <v>EDLN</v>
          </cell>
        </row>
        <row r="1969">
          <cell r="B1969">
            <v>200705</v>
          </cell>
          <cell r="G1969" t="str">
            <v>Minería</v>
          </cell>
          <cell r="H1969" t="str">
            <v>EDLN</v>
          </cell>
        </row>
        <row r="1970">
          <cell r="B1970">
            <v>200705</v>
          </cell>
          <cell r="G1970" t="str">
            <v>Textiles</v>
          </cell>
          <cell r="H1970" t="str">
            <v>EDLN</v>
          </cell>
        </row>
        <row r="1971">
          <cell r="B1971">
            <v>200705</v>
          </cell>
          <cell r="G1971" t="str">
            <v>Industria Metalúrgica</v>
          </cell>
          <cell r="H1971" t="str">
            <v>EDLN</v>
          </cell>
        </row>
        <row r="1972">
          <cell r="B1972">
            <v>200705</v>
          </cell>
          <cell r="G1972" t="str">
            <v>Otros</v>
          </cell>
          <cell r="H1972" t="str">
            <v>EDLN</v>
          </cell>
        </row>
        <row r="1973">
          <cell r="B1973">
            <v>200705</v>
          </cell>
          <cell r="G1973" t="str">
            <v>Cerámicos</v>
          </cell>
          <cell r="H1973" t="str">
            <v>EDLN</v>
          </cell>
        </row>
        <row r="1974">
          <cell r="B1974">
            <v>200705</v>
          </cell>
          <cell r="G1974" t="str">
            <v>Textiles</v>
          </cell>
          <cell r="H1974" t="str">
            <v>EDLN</v>
          </cell>
        </row>
        <row r="1975">
          <cell r="B1975">
            <v>200705</v>
          </cell>
          <cell r="G1975" t="str">
            <v>Cerámicos</v>
          </cell>
          <cell r="H1975" t="str">
            <v>EDLN</v>
          </cell>
        </row>
        <row r="1976">
          <cell r="B1976">
            <v>200705</v>
          </cell>
          <cell r="G1976" t="str">
            <v>Químicos</v>
          </cell>
          <cell r="H1976" t="str">
            <v>EDLN</v>
          </cell>
        </row>
        <row r="1977">
          <cell r="B1977">
            <v>200705</v>
          </cell>
          <cell r="G1977" t="str">
            <v>Fundición</v>
          </cell>
          <cell r="H1977" t="str">
            <v>EDLN</v>
          </cell>
        </row>
        <row r="1978">
          <cell r="B1978">
            <v>200705</v>
          </cell>
          <cell r="G1978" t="str">
            <v>Papel</v>
          </cell>
          <cell r="H1978" t="str">
            <v>EDLN</v>
          </cell>
        </row>
        <row r="1979">
          <cell r="B1979">
            <v>200705</v>
          </cell>
          <cell r="G1979" t="str">
            <v>Textiles</v>
          </cell>
          <cell r="H1979" t="str">
            <v>EDLN</v>
          </cell>
        </row>
        <row r="1980">
          <cell r="B1980">
            <v>200705</v>
          </cell>
          <cell r="G1980" t="str">
            <v>Saneamiento</v>
          </cell>
          <cell r="H1980" t="str">
            <v>EDLN</v>
          </cell>
        </row>
        <row r="1981">
          <cell r="B1981">
            <v>200705</v>
          </cell>
          <cell r="G1981" t="str">
            <v>Textiles</v>
          </cell>
          <cell r="H1981" t="str">
            <v>EDLN</v>
          </cell>
        </row>
        <row r="1982">
          <cell r="B1982">
            <v>200705</v>
          </cell>
          <cell r="G1982" t="str">
            <v>Cerámicos</v>
          </cell>
          <cell r="H1982" t="str">
            <v>EDLN</v>
          </cell>
        </row>
        <row r="1983">
          <cell r="B1983">
            <v>200705</v>
          </cell>
          <cell r="G1983" t="str">
            <v>Cerámicos</v>
          </cell>
          <cell r="H1983" t="str">
            <v>EDLN</v>
          </cell>
        </row>
        <row r="1984">
          <cell r="B1984">
            <v>200705</v>
          </cell>
          <cell r="G1984" t="str">
            <v>Industria Metalúrgica</v>
          </cell>
          <cell r="H1984" t="str">
            <v>EDLN</v>
          </cell>
        </row>
        <row r="1985">
          <cell r="B1985">
            <v>200705</v>
          </cell>
          <cell r="G1985" t="str">
            <v>Pesquería</v>
          </cell>
          <cell r="H1985" t="str">
            <v>EDLN</v>
          </cell>
        </row>
        <row r="1986">
          <cell r="B1986">
            <v>200705</v>
          </cell>
          <cell r="G1986" t="str">
            <v>Pesquería</v>
          </cell>
          <cell r="H1986" t="str">
            <v>EDLN</v>
          </cell>
        </row>
        <row r="1987">
          <cell r="B1987">
            <v>200705</v>
          </cell>
          <cell r="G1987" t="str">
            <v>Pesquería</v>
          </cell>
          <cell r="H1987" t="str">
            <v>EDLN</v>
          </cell>
        </row>
        <row r="1988">
          <cell r="B1988">
            <v>200705</v>
          </cell>
          <cell r="G1988" t="str">
            <v>Minería</v>
          </cell>
          <cell r="H1988" t="str">
            <v>EDLN</v>
          </cell>
        </row>
        <row r="1989">
          <cell r="B1989">
            <v>200705</v>
          </cell>
          <cell r="G1989" t="str">
            <v>Pesquería</v>
          </cell>
          <cell r="H1989" t="str">
            <v>EDLN</v>
          </cell>
        </row>
        <row r="1990">
          <cell r="B1990">
            <v>200705</v>
          </cell>
          <cell r="G1990" t="str">
            <v>Textiles</v>
          </cell>
          <cell r="H1990" t="str">
            <v>EDLN</v>
          </cell>
        </row>
        <row r="1991">
          <cell r="B1991">
            <v>200705</v>
          </cell>
          <cell r="G1991" t="str">
            <v>Agroindustria</v>
          </cell>
          <cell r="H1991" t="str">
            <v>EDLN</v>
          </cell>
        </row>
        <row r="1992">
          <cell r="B1992">
            <v>200705</v>
          </cell>
          <cell r="G1992" t="str">
            <v>Textiles</v>
          </cell>
          <cell r="H1992" t="str">
            <v>EDLN</v>
          </cell>
        </row>
        <row r="1993">
          <cell r="B1993">
            <v>200705</v>
          </cell>
          <cell r="G1993" t="str">
            <v>Saneamiento</v>
          </cell>
          <cell r="H1993" t="str">
            <v>EDLN</v>
          </cell>
        </row>
        <row r="1994">
          <cell r="B1994">
            <v>200705</v>
          </cell>
          <cell r="G1994" t="str">
            <v>Papel</v>
          </cell>
          <cell r="H1994" t="str">
            <v>EDLN</v>
          </cell>
        </row>
        <row r="1995">
          <cell r="B1995">
            <v>200705</v>
          </cell>
          <cell r="G1995" t="str">
            <v>Pesquería</v>
          </cell>
          <cell r="H1995" t="str">
            <v>EDLN</v>
          </cell>
        </row>
        <row r="1996">
          <cell r="B1996">
            <v>200705</v>
          </cell>
          <cell r="G1996" t="str">
            <v>Alimentos</v>
          </cell>
          <cell r="H1996" t="str">
            <v>EDLN</v>
          </cell>
        </row>
        <row r="1997">
          <cell r="B1997">
            <v>200705</v>
          </cell>
          <cell r="G1997" t="str">
            <v>Pesquería</v>
          </cell>
          <cell r="H1997" t="str">
            <v>EDLN</v>
          </cell>
        </row>
        <row r="1998">
          <cell r="B1998">
            <v>200705</v>
          </cell>
          <cell r="G1998" t="str">
            <v>Textiles</v>
          </cell>
          <cell r="H1998" t="str">
            <v>EDLN</v>
          </cell>
        </row>
        <row r="1999">
          <cell r="B1999">
            <v>200705</v>
          </cell>
          <cell r="G1999" t="str">
            <v>Pesquería</v>
          </cell>
          <cell r="H1999" t="str">
            <v>EDLN</v>
          </cell>
        </row>
        <row r="2000">
          <cell r="B2000">
            <v>200705</v>
          </cell>
          <cell r="G2000" t="str">
            <v>Pesquería</v>
          </cell>
          <cell r="H2000" t="str">
            <v>EDLN</v>
          </cell>
        </row>
        <row r="2001">
          <cell r="B2001">
            <v>200705</v>
          </cell>
          <cell r="G2001" t="str">
            <v>Pesquería</v>
          </cell>
          <cell r="H2001" t="str">
            <v>EDLN</v>
          </cell>
        </row>
        <row r="2002">
          <cell r="B2002">
            <v>200705</v>
          </cell>
          <cell r="G2002" t="str">
            <v>Transporte</v>
          </cell>
          <cell r="H2002" t="str">
            <v>EDLN</v>
          </cell>
        </row>
        <row r="2003">
          <cell r="B2003">
            <v>200705</v>
          </cell>
          <cell r="G2003" t="str">
            <v>Pesquería</v>
          </cell>
          <cell r="H2003" t="str">
            <v>EDLN</v>
          </cell>
        </row>
        <row r="2004">
          <cell r="B2004">
            <v>200705</v>
          </cell>
          <cell r="G2004" t="str">
            <v>Industria Metalúrgica</v>
          </cell>
          <cell r="H2004" t="str">
            <v>EDLN</v>
          </cell>
        </row>
        <row r="2005">
          <cell r="B2005">
            <v>200705</v>
          </cell>
          <cell r="G2005" t="str">
            <v>Hidrocarburos</v>
          </cell>
          <cell r="H2005" t="str">
            <v>EEPS</v>
          </cell>
        </row>
        <row r="2006">
          <cell r="B2006">
            <v>200705</v>
          </cell>
          <cell r="G2006" t="str">
            <v>Hidrocarburos</v>
          </cell>
          <cell r="H2006" t="str">
            <v>EEPS</v>
          </cell>
        </row>
        <row r="2007">
          <cell r="B2007">
            <v>200705</v>
          </cell>
          <cell r="G2007" t="str">
            <v>Cementos</v>
          </cell>
          <cell r="H2007" t="str">
            <v>EGAS</v>
          </cell>
        </row>
        <row r="2008">
          <cell r="B2008">
            <v>200705</v>
          </cell>
          <cell r="G2008" t="str">
            <v>Minería</v>
          </cell>
          <cell r="H2008" t="str">
            <v>EGAS</v>
          </cell>
        </row>
        <row r="2009">
          <cell r="B2009">
            <v>200705</v>
          </cell>
          <cell r="G2009" t="str">
            <v>Fundición</v>
          </cell>
          <cell r="H2009" t="str">
            <v>EGEM</v>
          </cell>
        </row>
        <row r="2010">
          <cell r="B2010">
            <v>200705</v>
          </cell>
          <cell r="G2010" t="str">
            <v>Químicos</v>
          </cell>
          <cell r="H2010" t="str">
            <v>EGEM</v>
          </cell>
        </row>
        <row r="2011">
          <cell r="B2011">
            <v>200705</v>
          </cell>
          <cell r="G2011" t="str">
            <v>Minería</v>
          </cell>
          <cell r="H2011" t="str">
            <v>EGEM</v>
          </cell>
        </row>
        <row r="2012">
          <cell r="B2012">
            <v>200705</v>
          </cell>
          <cell r="G2012" t="str">
            <v>Minería</v>
          </cell>
          <cell r="H2012" t="str">
            <v>EGEM</v>
          </cell>
        </row>
        <row r="2013">
          <cell r="B2013">
            <v>200705</v>
          </cell>
          <cell r="G2013" t="str">
            <v>Minería</v>
          </cell>
          <cell r="H2013" t="str">
            <v>EGEN</v>
          </cell>
        </row>
        <row r="2014">
          <cell r="B2014">
            <v>200705</v>
          </cell>
          <cell r="G2014" t="str">
            <v>Textiles</v>
          </cell>
          <cell r="H2014" t="str">
            <v>EGEN</v>
          </cell>
        </row>
        <row r="2015">
          <cell r="B2015">
            <v>200705</v>
          </cell>
          <cell r="G2015" t="str">
            <v>Textiles</v>
          </cell>
          <cell r="H2015" t="str">
            <v>EGEN</v>
          </cell>
        </row>
        <row r="2016">
          <cell r="B2016">
            <v>200705</v>
          </cell>
          <cell r="G2016" t="str">
            <v>Textiles</v>
          </cell>
          <cell r="H2016" t="str">
            <v>EGEN</v>
          </cell>
        </row>
        <row r="2017">
          <cell r="B2017">
            <v>200705</v>
          </cell>
          <cell r="G2017" t="str">
            <v>Cementos</v>
          </cell>
          <cell r="H2017" t="str">
            <v>EGEN</v>
          </cell>
        </row>
        <row r="2018">
          <cell r="B2018">
            <v>200705</v>
          </cell>
          <cell r="G2018" t="str">
            <v>Minería</v>
          </cell>
          <cell r="H2018" t="str">
            <v>EGEN</v>
          </cell>
        </row>
        <row r="2019">
          <cell r="B2019">
            <v>200705</v>
          </cell>
          <cell r="G2019" t="str">
            <v>Papel</v>
          </cell>
          <cell r="H2019" t="str">
            <v>EGEN</v>
          </cell>
        </row>
        <row r="2020">
          <cell r="B2020">
            <v>200705</v>
          </cell>
          <cell r="G2020" t="str">
            <v>Papel</v>
          </cell>
          <cell r="H2020" t="str">
            <v>EGEN</v>
          </cell>
        </row>
        <row r="2021">
          <cell r="B2021">
            <v>200705</v>
          </cell>
          <cell r="G2021" t="str">
            <v>Minería</v>
          </cell>
          <cell r="H2021" t="str">
            <v>EGEN</v>
          </cell>
        </row>
        <row r="2022">
          <cell r="B2022">
            <v>200705</v>
          </cell>
          <cell r="G2022" t="str">
            <v>Textiles</v>
          </cell>
          <cell r="H2022" t="str">
            <v>EGEN</v>
          </cell>
        </row>
        <row r="2023">
          <cell r="B2023">
            <v>200705</v>
          </cell>
          <cell r="G2023" t="str">
            <v>Minería</v>
          </cell>
          <cell r="H2023" t="str">
            <v>EGEN</v>
          </cell>
        </row>
        <row r="2024">
          <cell r="B2024">
            <v>200705</v>
          </cell>
          <cell r="G2024" t="str">
            <v>Minería</v>
          </cell>
          <cell r="H2024" t="str">
            <v>EGEN</v>
          </cell>
        </row>
        <row r="2025">
          <cell r="B2025">
            <v>200705</v>
          </cell>
          <cell r="G2025" t="str">
            <v>Minería</v>
          </cell>
          <cell r="H2025" t="str">
            <v>ELAN</v>
          </cell>
        </row>
        <row r="2026">
          <cell r="B2026">
            <v>200705</v>
          </cell>
          <cell r="G2026" t="str">
            <v>Minería</v>
          </cell>
          <cell r="H2026" t="str">
            <v>ELAN</v>
          </cell>
        </row>
        <row r="2027">
          <cell r="B2027">
            <v>200705</v>
          </cell>
          <cell r="G2027" t="str">
            <v>Fundición</v>
          </cell>
          <cell r="H2027" t="str">
            <v>ELAN</v>
          </cell>
        </row>
        <row r="2028">
          <cell r="B2028">
            <v>200705</v>
          </cell>
          <cell r="G2028" t="str">
            <v>Fundición</v>
          </cell>
          <cell r="H2028" t="str">
            <v>ELAN</v>
          </cell>
        </row>
        <row r="2029">
          <cell r="B2029">
            <v>200705</v>
          </cell>
          <cell r="G2029" t="str">
            <v>Minería</v>
          </cell>
          <cell r="H2029" t="str">
            <v>ELAN</v>
          </cell>
        </row>
        <row r="2030">
          <cell r="B2030">
            <v>200705</v>
          </cell>
          <cell r="G2030" t="str">
            <v>Cementos</v>
          </cell>
          <cell r="H2030" t="str">
            <v>ELC</v>
          </cell>
        </row>
        <row r="2031">
          <cell r="B2031">
            <v>200705</v>
          </cell>
          <cell r="G2031" t="str">
            <v>Agroindustria</v>
          </cell>
          <cell r="H2031" t="str">
            <v>ELN</v>
          </cell>
        </row>
        <row r="2032">
          <cell r="B2032">
            <v>200705</v>
          </cell>
          <cell r="G2032" t="str">
            <v>Agroindustria</v>
          </cell>
          <cell r="H2032" t="str">
            <v>ELN</v>
          </cell>
        </row>
        <row r="2033">
          <cell r="B2033">
            <v>200705</v>
          </cell>
          <cell r="G2033" t="str">
            <v>Agroindustria</v>
          </cell>
          <cell r="H2033" t="str">
            <v>ELN</v>
          </cell>
        </row>
        <row r="2034">
          <cell r="B2034">
            <v>200705</v>
          </cell>
          <cell r="G2034" t="str">
            <v>Otros</v>
          </cell>
          <cell r="H2034" t="str">
            <v>ELN</v>
          </cell>
        </row>
        <row r="2035">
          <cell r="B2035">
            <v>200705</v>
          </cell>
          <cell r="G2035" t="str">
            <v>Agroindustria</v>
          </cell>
          <cell r="H2035" t="str">
            <v>ELN</v>
          </cell>
        </row>
        <row r="2036">
          <cell r="B2036">
            <v>200705</v>
          </cell>
          <cell r="G2036" t="str">
            <v>Agroindustria</v>
          </cell>
          <cell r="H2036" t="str">
            <v>ELN</v>
          </cell>
        </row>
        <row r="2037">
          <cell r="B2037">
            <v>200705</v>
          </cell>
          <cell r="G2037" t="str">
            <v>Agroindustria</v>
          </cell>
          <cell r="H2037" t="str">
            <v>ELN</v>
          </cell>
        </row>
        <row r="2038">
          <cell r="B2038">
            <v>200705</v>
          </cell>
          <cell r="G2038" t="str">
            <v>Bebidas</v>
          </cell>
          <cell r="H2038" t="str">
            <v>ELN</v>
          </cell>
        </row>
        <row r="2039">
          <cell r="B2039">
            <v>200705</v>
          </cell>
          <cell r="G2039" t="str">
            <v>Bebidas</v>
          </cell>
          <cell r="H2039" t="str">
            <v>ELN</v>
          </cell>
        </row>
        <row r="2040">
          <cell r="B2040">
            <v>200705</v>
          </cell>
          <cell r="G2040" t="str">
            <v>Agroindustria</v>
          </cell>
          <cell r="H2040" t="str">
            <v>ELN</v>
          </cell>
        </row>
        <row r="2041">
          <cell r="B2041">
            <v>200705</v>
          </cell>
          <cell r="G2041" t="str">
            <v>Agroindustria</v>
          </cell>
          <cell r="H2041" t="str">
            <v>ELN</v>
          </cell>
        </row>
        <row r="2042">
          <cell r="B2042">
            <v>200705</v>
          </cell>
          <cell r="G2042" t="str">
            <v>Agroindustria</v>
          </cell>
          <cell r="H2042" t="str">
            <v>ELN</v>
          </cell>
        </row>
        <row r="2043">
          <cell r="B2043">
            <v>200705</v>
          </cell>
          <cell r="G2043" t="str">
            <v>Agroindustria</v>
          </cell>
          <cell r="H2043" t="str">
            <v>ELN</v>
          </cell>
        </row>
        <row r="2044">
          <cell r="B2044">
            <v>200705</v>
          </cell>
          <cell r="G2044" t="str">
            <v>Agroindustria</v>
          </cell>
          <cell r="H2044" t="str">
            <v>ELN</v>
          </cell>
        </row>
        <row r="2045">
          <cell r="B2045">
            <v>200705</v>
          </cell>
          <cell r="G2045" t="str">
            <v>Minería</v>
          </cell>
          <cell r="H2045" t="str">
            <v>ELNM</v>
          </cell>
        </row>
        <row r="2046">
          <cell r="B2046">
            <v>200705</v>
          </cell>
          <cell r="G2046" t="str">
            <v>Agroindustria</v>
          </cell>
          <cell r="H2046" t="str">
            <v>ELNM</v>
          </cell>
        </row>
        <row r="2047">
          <cell r="B2047">
            <v>200705</v>
          </cell>
          <cell r="G2047" t="str">
            <v>Pesquería</v>
          </cell>
          <cell r="H2047" t="str">
            <v>ELNO</v>
          </cell>
        </row>
        <row r="2048">
          <cell r="B2048">
            <v>200705</v>
          </cell>
          <cell r="G2048" t="str">
            <v>Industria Metalúrgica</v>
          </cell>
          <cell r="H2048" t="str">
            <v>ELP</v>
          </cell>
        </row>
        <row r="2049">
          <cell r="B2049">
            <v>200705</v>
          </cell>
          <cell r="G2049" t="str">
            <v>Industria Metalúrgica</v>
          </cell>
          <cell r="H2049" t="str">
            <v>ELP</v>
          </cell>
        </row>
        <row r="2050">
          <cell r="B2050">
            <v>200705</v>
          </cell>
          <cell r="G2050" t="str">
            <v>Químicos</v>
          </cell>
          <cell r="H2050" t="str">
            <v>ELP</v>
          </cell>
        </row>
        <row r="2051">
          <cell r="B2051">
            <v>200705</v>
          </cell>
          <cell r="G2051" t="str">
            <v>Minería</v>
          </cell>
          <cell r="H2051" t="str">
            <v>ELP</v>
          </cell>
        </row>
        <row r="2052">
          <cell r="B2052">
            <v>200705</v>
          </cell>
          <cell r="G2052" t="str">
            <v>Minería</v>
          </cell>
          <cell r="H2052" t="str">
            <v>ELP</v>
          </cell>
        </row>
        <row r="2053">
          <cell r="B2053">
            <v>200705</v>
          </cell>
          <cell r="G2053" t="str">
            <v>Minería</v>
          </cell>
          <cell r="H2053" t="str">
            <v>ELP</v>
          </cell>
        </row>
        <row r="2054">
          <cell r="B2054">
            <v>200705</v>
          </cell>
          <cell r="G2054" t="str">
            <v>Minería</v>
          </cell>
          <cell r="H2054" t="str">
            <v>ELP</v>
          </cell>
        </row>
        <row r="2055">
          <cell r="B2055">
            <v>200705</v>
          </cell>
          <cell r="G2055" t="str">
            <v>Transporte</v>
          </cell>
          <cell r="H2055" t="str">
            <v>ELP</v>
          </cell>
        </row>
        <row r="2056">
          <cell r="B2056">
            <v>200705</v>
          </cell>
          <cell r="G2056" t="str">
            <v>Minería</v>
          </cell>
          <cell r="H2056" t="str">
            <v>ELP</v>
          </cell>
        </row>
        <row r="2057">
          <cell r="B2057">
            <v>200705</v>
          </cell>
          <cell r="G2057" t="str">
            <v>Minería</v>
          </cell>
          <cell r="H2057" t="str">
            <v>ELP</v>
          </cell>
        </row>
        <row r="2058">
          <cell r="B2058">
            <v>200705</v>
          </cell>
          <cell r="G2058" t="str">
            <v>Minería</v>
          </cell>
          <cell r="H2058" t="str">
            <v>ELP</v>
          </cell>
        </row>
        <row r="2059">
          <cell r="B2059">
            <v>200705</v>
          </cell>
          <cell r="G2059" t="str">
            <v>Minería</v>
          </cell>
          <cell r="H2059" t="str">
            <v>ELP</v>
          </cell>
        </row>
        <row r="2060">
          <cell r="B2060">
            <v>200705</v>
          </cell>
          <cell r="G2060" t="str">
            <v>Cementos</v>
          </cell>
          <cell r="H2060" t="str">
            <v>ELPU</v>
          </cell>
        </row>
        <row r="2061">
          <cell r="B2061">
            <v>200705</v>
          </cell>
          <cell r="G2061" t="str">
            <v>Bebidas</v>
          </cell>
          <cell r="H2061" t="str">
            <v>ELSE</v>
          </cell>
        </row>
        <row r="2062">
          <cell r="B2062">
            <v>200705</v>
          </cell>
          <cell r="G2062" t="str">
            <v>Saneamiento</v>
          </cell>
          <cell r="H2062" t="str">
            <v>ELSE</v>
          </cell>
        </row>
        <row r="2063">
          <cell r="B2063">
            <v>200705</v>
          </cell>
          <cell r="G2063" t="str">
            <v>Minería</v>
          </cell>
          <cell r="H2063" t="str">
            <v>ELSE</v>
          </cell>
        </row>
        <row r="2064">
          <cell r="B2064">
            <v>200705</v>
          </cell>
          <cell r="G2064" t="str">
            <v>Minería</v>
          </cell>
          <cell r="H2064" t="str">
            <v>ELSE</v>
          </cell>
        </row>
        <row r="2065">
          <cell r="B2065">
            <v>200705</v>
          </cell>
          <cell r="G2065" t="str">
            <v>Pesquería</v>
          </cell>
          <cell r="H2065" t="str">
            <v>ELSM</v>
          </cell>
        </row>
        <row r="2066">
          <cell r="B2066">
            <v>200705</v>
          </cell>
          <cell r="G2066" t="str">
            <v>Pesquería</v>
          </cell>
          <cell r="H2066" t="str">
            <v>ELSM</v>
          </cell>
        </row>
        <row r="2067">
          <cell r="B2067">
            <v>200705</v>
          </cell>
          <cell r="G2067" t="str">
            <v>Agroindustria</v>
          </cell>
          <cell r="H2067" t="str">
            <v>ELSM</v>
          </cell>
        </row>
        <row r="2068">
          <cell r="B2068">
            <v>200705</v>
          </cell>
          <cell r="G2068" t="str">
            <v>Pesquería</v>
          </cell>
          <cell r="H2068" t="str">
            <v>ELSM</v>
          </cell>
        </row>
        <row r="2069">
          <cell r="B2069">
            <v>200705</v>
          </cell>
          <cell r="G2069" t="str">
            <v>Pesquería</v>
          </cell>
          <cell r="H2069" t="str">
            <v>ELSM</v>
          </cell>
        </row>
        <row r="2070">
          <cell r="B2070">
            <v>200705</v>
          </cell>
          <cell r="G2070" t="str">
            <v>Papel</v>
          </cell>
          <cell r="H2070" t="str">
            <v>ELSM</v>
          </cell>
        </row>
        <row r="2071">
          <cell r="B2071">
            <v>200705</v>
          </cell>
          <cell r="G2071" t="str">
            <v>Pesquería</v>
          </cell>
          <cell r="H2071" t="str">
            <v>ELSM</v>
          </cell>
        </row>
        <row r="2072">
          <cell r="B2072">
            <v>200705</v>
          </cell>
          <cell r="G2072" t="str">
            <v>Vidrios, Cauchos y Plásticos</v>
          </cell>
          <cell r="H2072" t="str">
            <v>ELSM</v>
          </cell>
        </row>
        <row r="2073">
          <cell r="B2073">
            <v>200705</v>
          </cell>
          <cell r="G2073" t="str">
            <v>Textiles</v>
          </cell>
          <cell r="H2073" t="str">
            <v>ELSM</v>
          </cell>
        </row>
        <row r="2074">
          <cell r="B2074">
            <v>200705</v>
          </cell>
          <cell r="G2074" t="str">
            <v>Pesquería</v>
          </cell>
          <cell r="H2074" t="str">
            <v>ELSM</v>
          </cell>
        </row>
        <row r="2075">
          <cell r="B2075">
            <v>200705</v>
          </cell>
          <cell r="G2075" t="str">
            <v>Minería</v>
          </cell>
          <cell r="H2075" t="str">
            <v>ELSM</v>
          </cell>
        </row>
        <row r="2076">
          <cell r="B2076">
            <v>200705</v>
          </cell>
          <cell r="G2076" t="str">
            <v>Bebidas</v>
          </cell>
          <cell r="H2076" t="str">
            <v>ELUC</v>
          </cell>
        </row>
        <row r="2077">
          <cell r="B2077">
            <v>200705</v>
          </cell>
          <cell r="G2077" t="str">
            <v>Bancos y Financieras</v>
          </cell>
          <cell r="H2077" t="str">
            <v>ENER</v>
          </cell>
        </row>
        <row r="2078">
          <cell r="B2078">
            <v>200705</v>
          </cell>
          <cell r="G2078" t="str">
            <v>Bancos y Financieras</v>
          </cell>
          <cell r="H2078" t="str">
            <v>ENER</v>
          </cell>
        </row>
        <row r="2079">
          <cell r="B2079">
            <v>200705</v>
          </cell>
          <cell r="G2079" t="str">
            <v>Vidrios, Cauchos y Plásticos</v>
          </cell>
          <cell r="H2079" t="str">
            <v>ENER</v>
          </cell>
        </row>
        <row r="2080">
          <cell r="B2080">
            <v>200705</v>
          </cell>
          <cell r="G2080" t="str">
            <v>Otros</v>
          </cell>
          <cell r="H2080" t="str">
            <v>ENER</v>
          </cell>
        </row>
        <row r="2081">
          <cell r="B2081">
            <v>200705</v>
          </cell>
          <cell r="G2081" t="str">
            <v>Químicos</v>
          </cell>
          <cell r="H2081" t="str">
            <v>ENER</v>
          </cell>
        </row>
        <row r="2082">
          <cell r="B2082">
            <v>200705</v>
          </cell>
          <cell r="G2082" t="str">
            <v>Minería</v>
          </cell>
          <cell r="H2082" t="str">
            <v>ENER</v>
          </cell>
        </row>
        <row r="2083">
          <cell r="B2083">
            <v>200705</v>
          </cell>
          <cell r="G2083" t="str">
            <v>Otros</v>
          </cell>
          <cell r="H2083" t="str">
            <v>ENER</v>
          </cell>
        </row>
        <row r="2084">
          <cell r="B2084">
            <v>200705</v>
          </cell>
          <cell r="G2084" t="str">
            <v>Minería</v>
          </cell>
          <cell r="H2084" t="str">
            <v>ENER</v>
          </cell>
        </row>
        <row r="2085">
          <cell r="B2085">
            <v>200705</v>
          </cell>
          <cell r="G2085" t="str">
            <v>Minería</v>
          </cell>
          <cell r="H2085" t="str">
            <v>ENER</v>
          </cell>
        </row>
        <row r="2086">
          <cell r="B2086">
            <v>200705</v>
          </cell>
          <cell r="G2086" t="str">
            <v>Minería</v>
          </cell>
          <cell r="H2086" t="str">
            <v>ENER</v>
          </cell>
        </row>
        <row r="2087">
          <cell r="B2087">
            <v>200705</v>
          </cell>
          <cell r="G2087" t="str">
            <v>Químicos</v>
          </cell>
          <cell r="H2087" t="str">
            <v>ENER</v>
          </cell>
        </row>
        <row r="2088">
          <cell r="B2088">
            <v>200705</v>
          </cell>
          <cell r="G2088" t="str">
            <v>Minería</v>
          </cell>
          <cell r="H2088" t="str">
            <v>ENER</v>
          </cell>
        </row>
        <row r="2089">
          <cell r="B2089">
            <v>200705</v>
          </cell>
          <cell r="G2089" t="str">
            <v>Minería</v>
          </cell>
          <cell r="H2089" t="str">
            <v>ENER</v>
          </cell>
        </row>
        <row r="2090">
          <cell r="B2090">
            <v>200705</v>
          </cell>
          <cell r="G2090" t="str">
            <v>Minería</v>
          </cell>
          <cell r="H2090" t="str">
            <v>ENER</v>
          </cell>
        </row>
        <row r="2091">
          <cell r="B2091">
            <v>200705</v>
          </cell>
          <cell r="G2091" t="str">
            <v>Otros</v>
          </cell>
          <cell r="H2091" t="str">
            <v>LDS</v>
          </cell>
        </row>
        <row r="2092">
          <cell r="B2092">
            <v>200705</v>
          </cell>
          <cell r="G2092" t="str">
            <v>Salud</v>
          </cell>
          <cell r="H2092" t="str">
            <v>LDS</v>
          </cell>
        </row>
        <row r="2093">
          <cell r="B2093">
            <v>200705</v>
          </cell>
          <cell r="G2093" t="str">
            <v>Vidrios, Cauchos y Plásticos</v>
          </cell>
          <cell r="H2093" t="str">
            <v>LDS</v>
          </cell>
        </row>
        <row r="2094">
          <cell r="B2094">
            <v>200705</v>
          </cell>
          <cell r="G2094" t="str">
            <v>Comercio</v>
          </cell>
          <cell r="H2094" t="str">
            <v>LDS</v>
          </cell>
        </row>
        <row r="2095">
          <cell r="B2095">
            <v>200705</v>
          </cell>
          <cell r="G2095" t="str">
            <v>Saneamiento</v>
          </cell>
          <cell r="H2095" t="str">
            <v>LDS</v>
          </cell>
        </row>
        <row r="2096">
          <cell r="B2096">
            <v>200705</v>
          </cell>
          <cell r="G2096" t="str">
            <v>Industria Metalúrgica</v>
          </cell>
          <cell r="H2096" t="str">
            <v>LDS</v>
          </cell>
        </row>
        <row r="2097">
          <cell r="B2097">
            <v>200705</v>
          </cell>
          <cell r="G2097" t="str">
            <v>Otros</v>
          </cell>
          <cell r="H2097" t="str">
            <v>LDS</v>
          </cell>
        </row>
        <row r="2098">
          <cell r="B2098">
            <v>200705</v>
          </cell>
          <cell r="G2098" t="str">
            <v>Alimentos</v>
          </cell>
          <cell r="H2098" t="str">
            <v>LDS</v>
          </cell>
        </row>
        <row r="2099">
          <cell r="B2099">
            <v>200705</v>
          </cell>
          <cell r="G2099" t="str">
            <v>Papel</v>
          </cell>
          <cell r="H2099" t="str">
            <v>LDS</v>
          </cell>
        </row>
        <row r="2100">
          <cell r="B2100">
            <v>200705</v>
          </cell>
          <cell r="G2100" t="str">
            <v>Papel</v>
          </cell>
          <cell r="H2100" t="str">
            <v>LDS</v>
          </cell>
        </row>
        <row r="2101">
          <cell r="B2101">
            <v>200705</v>
          </cell>
          <cell r="G2101" t="str">
            <v>Industria Metalúrgica</v>
          </cell>
          <cell r="H2101" t="str">
            <v>LDS</v>
          </cell>
        </row>
        <row r="2102">
          <cell r="B2102">
            <v>200705</v>
          </cell>
          <cell r="G2102" t="str">
            <v>Industria Metalúrgica</v>
          </cell>
          <cell r="H2102" t="str">
            <v>LDS</v>
          </cell>
        </row>
        <row r="2103">
          <cell r="B2103">
            <v>200705</v>
          </cell>
          <cell r="G2103" t="str">
            <v>Otros</v>
          </cell>
          <cell r="H2103" t="str">
            <v>LDS</v>
          </cell>
        </row>
        <row r="2104">
          <cell r="B2104">
            <v>200705</v>
          </cell>
          <cell r="G2104" t="str">
            <v>Bebidas</v>
          </cell>
          <cell r="H2104" t="str">
            <v>LDS</v>
          </cell>
        </row>
        <row r="2105">
          <cell r="B2105">
            <v>200705</v>
          </cell>
          <cell r="G2105" t="str">
            <v>Alimentos</v>
          </cell>
          <cell r="H2105" t="str">
            <v>LDS</v>
          </cell>
        </row>
        <row r="2106">
          <cell r="B2106">
            <v>200705</v>
          </cell>
          <cell r="G2106" t="str">
            <v>Textiles</v>
          </cell>
          <cell r="H2106" t="str">
            <v>LDS</v>
          </cell>
        </row>
        <row r="2107">
          <cell r="B2107">
            <v>200705</v>
          </cell>
          <cell r="G2107" t="str">
            <v>Bebidas</v>
          </cell>
          <cell r="H2107" t="str">
            <v>LDS</v>
          </cell>
        </row>
        <row r="2108">
          <cell r="B2108">
            <v>200705</v>
          </cell>
          <cell r="G2108" t="str">
            <v>Otros</v>
          </cell>
          <cell r="H2108" t="str">
            <v>LDS</v>
          </cell>
        </row>
        <row r="2109">
          <cell r="B2109">
            <v>200705</v>
          </cell>
          <cell r="G2109" t="str">
            <v>Bebidas</v>
          </cell>
          <cell r="H2109" t="str">
            <v>LDS</v>
          </cell>
        </row>
        <row r="2110">
          <cell r="B2110">
            <v>200705</v>
          </cell>
          <cell r="G2110" t="str">
            <v>Cerámicos</v>
          </cell>
          <cell r="H2110" t="str">
            <v>LDS</v>
          </cell>
        </row>
        <row r="2111">
          <cell r="B2111">
            <v>200705</v>
          </cell>
          <cell r="G2111" t="str">
            <v>Saneamiento</v>
          </cell>
          <cell r="H2111" t="str">
            <v>LDS</v>
          </cell>
        </row>
        <row r="2112">
          <cell r="B2112">
            <v>200705</v>
          </cell>
          <cell r="G2112" t="str">
            <v>Saneamiento</v>
          </cell>
          <cell r="H2112" t="str">
            <v>LDS</v>
          </cell>
        </row>
        <row r="2113">
          <cell r="B2113">
            <v>200705</v>
          </cell>
          <cell r="G2113" t="str">
            <v>Vidrios, Cauchos y Plásticos</v>
          </cell>
          <cell r="H2113" t="str">
            <v>LDS</v>
          </cell>
        </row>
        <row r="2114">
          <cell r="B2114">
            <v>200705</v>
          </cell>
          <cell r="G2114" t="str">
            <v>Comercio</v>
          </cell>
          <cell r="H2114" t="str">
            <v>LDS</v>
          </cell>
        </row>
        <row r="2115">
          <cell r="B2115">
            <v>200705</v>
          </cell>
          <cell r="G2115" t="str">
            <v>Otros</v>
          </cell>
          <cell r="H2115" t="str">
            <v>LDS</v>
          </cell>
        </row>
        <row r="2116">
          <cell r="B2116">
            <v>200705</v>
          </cell>
          <cell r="G2116" t="str">
            <v>Bebidas</v>
          </cell>
          <cell r="H2116" t="str">
            <v>LDS</v>
          </cell>
        </row>
        <row r="2117">
          <cell r="B2117">
            <v>200705</v>
          </cell>
          <cell r="G2117" t="str">
            <v>Industria Metalúrgica</v>
          </cell>
          <cell r="H2117" t="str">
            <v>SEAL</v>
          </cell>
        </row>
        <row r="2118">
          <cell r="B2118">
            <v>200705</v>
          </cell>
          <cell r="G2118" t="str">
            <v>Bebidas</v>
          </cell>
          <cell r="H2118" t="str">
            <v>SEAL</v>
          </cell>
        </row>
        <row r="2119">
          <cell r="B2119">
            <v>200705</v>
          </cell>
          <cell r="G2119" t="str">
            <v>Textiles</v>
          </cell>
          <cell r="H2119" t="str">
            <v>SEAL</v>
          </cell>
        </row>
        <row r="2120">
          <cell r="B2120">
            <v>200705</v>
          </cell>
          <cell r="G2120" t="str">
            <v>Transporte</v>
          </cell>
          <cell r="H2120" t="str">
            <v>SEAL</v>
          </cell>
        </row>
        <row r="2121">
          <cell r="B2121">
            <v>200705</v>
          </cell>
          <cell r="G2121" t="str">
            <v>Alimentos</v>
          </cell>
          <cell r="H2121" t="str">
            <v>SEAL</v>
          </cell>
        </row>
        <row r="2122">
          <cell r="B2122">
            <v>200705</v>
          </cell>
          <cell r="G2122" t="str">
            <v>Textiles</v>
          </cell>
          <cell r="H2122" t="str">
            <v>SEAL</v>
          </cell>
        </row>
        <row r="2123">
          <cell r="B2123">
            <v>200705</v>
          </cell>
          <cell r="G2123" t="str">
            <v>Minería</v>
          </cell>
          <cell r="H2123" t="str">
            <v>SGAB</v>
          </cell>
        </row>
        <row r="2124">
          <cell r="B2124">
            <v>200705</v>
          </cell>
          <cell r="G2124" t="str">
            <v>Minería</v>
          </cell>
          <cell r="H2124" t="str">
            <v>SGAB</v>
          </cell>
        </row>
        <row r="2125">
          <cell r="B2125">
            <v>200705</v>
          </cell>
          <cell r="G2125" t="str">
            <v>Minería</v>
          </cell>
          <cell r="H2125" t="str">
            <v>SGAB</v>
          </cell>
        </row>
        <row r="2126">
          <cell r="B2126">
            <v>200705</v>
          </cell>
          <cell r="G2126" t="str">
            <v>Textiles</v>
          </cell>
          <cell r="H2126" t="str">
            <v>SGAB</v>
          </cell>
        </row>
        <row r="2127">
          <cell r="B2127">
            <v>200705</v>
          </cell>
          <cell r="G2127" t="str">
            <v>Textiles</v>
          </cell>
          <cell r="H2127" t="str">
            <v>SGAB</v>
          </cell>
        </row>
        <row r="2128">
          <cell r="B2128">
            <v>200705</v>
          </cell>
          <cell r="G2128" t="str">
            <v>Alimentos</v>
          </cell>
          <cell r="H2128" t="str">
            <v>SGAB</v>
          </cell>
        </row>
        <row r="2129">
          <cell r="B2129">
            <v>200705</v>
          </cell>
          <cell r="G2129" t="str">
            <v>Alimentos</v>
          </cell>
          <cell r="H2129" t="str">
            <v>SGAB</v>
          </cell>
        </row>
        <row r="2130">
          <cell r="B2130">
            <v>200705</v>
          </cell>
          <cell r="G2130" t="str">
            <v>Alimentos</v>
          </cell>
          <cell r="H2130" t="str">
            <v>SGAB</v>
          </cell>
        </row>
        <row r="2131">
          <cell r="B2131">
            <v>200705</v>
          </cell>
          <cell r="G2131" t="str">
            <v>Minería</v>
          </cell>
          <cell r="H2131" t="str">
            <v>SHOU</v>
          </cell>
        </row>
        <row r="2132">
          <cell r="B2132">
            <v>200705</v>
          </cell>
          <cell r="G2132" t="str">
            <v>Minería</v>
          </cell>
          <cell r="H2132" t="str">
            <v>SHOU</v>
          </cell>
        </row>
        <row r="2133">
          <cell r="B2133">
            <v>200705</v>
          </cell>
          <cell r="G2133" t="str">
            <v>Minería</v>
          </cell>
          <cell r="H2133" t="str">
            <v>SHOU</v>
          </cell>
        </row>
        <row r="2134">
          <cell r="B2134">
            <v>200705</v>
          </cell>
          <cell r="G2134" t="str">
            <v>Minería</v>
          </cell>
          <cell r="H2134" t="str">
            <v>SMC</v>
          </cell>
        </row>
        <row r="2135">
          <cell r="B2135">
            <v>200705</v>
          </cell>
          <cell r="G2135" t="str">
            <v>Minería</v>
          </cell>
          <cell r="H2135" t="str">
            <v>SMC</v>
          </cell>
        </row>
        <row r="2136">
          <cell r="B2136">
            <v>200705</v>
          </cell>
          <cell r="G2136" t="str">
            <v>Minería</v>
          </cell>
          <cell r="H2136" t="str">
            <v>SMC</v>
          </cell>
        </row>
        <row r="2137">
          <cell r="B2137">
            <v>200705</v>
          </cell>
          <cell r="G2137" t="str">
            <v>Minería</v>
          </cell>
          <cell r="H2137" t="str">
            <v>TSEL</v>
          </cell>
        </row>
        <row r="2138">
          <cell r="B2138">
            <v>200705</v>
          </cell>
          <cell r="G2138" t="str">
            <v>Cementos</v>
          </cell>
          <cell r="H2138" t="str">
            <v>TSEL</v>
          </cell>
        </row>
        <row r="2139">
          <cell r="B2139">
            <v>200705</v>
          </cell>
          <cell r="G2139" t="str">
            <v>Minería</v>
          </cell>
          <cell r="H2139" t="str">
            <v>TSEL</v>
          </cell>
        </row>
        <row r="2140">
          <cell r="B2140">
            <v>200705</v>
          </cell>
          <cell r="G2140" t="str">
            <v>Minería</v>
          </cell>
          <cell r="H2140" t="str">
            <v>TSEL</v>
          </cell>
        </row>
        <row r="2141">
          <cell r="B2141">
            <v>200705</v>
          </cell>
          <cell r="G2141" t="str">
            <v>Minería</v>
          </cell>
          <cell r="H2141" t="str">
            <v>TSEL</v>
          </cell>
        </row>
        <row r="2142">
          <cell r="B2142">
            <v>200705</v>
          </cell>
          <cell r="G2142" t="str">
            <v>Papel</v>
          </cell>
          <cell r="H2142" t="str">
            <v>TSEL</v>
          </cell>
        </row>
        <row r="2143">
          <cell r="B2143">
            <v>200705</v>
          </cell>
          <cell r="G2143" t="str">
            <v>Minería</v>
          </cell>
          <cell r="H2143" t="str">
            <v>TSEL</v>
          </cell>
        </row>
        <row r="2144">
          <cell r="B2144">
            <v>200705</v>
          </cell>
          <cell r="G2144" t="str">
            <v>Minería</v>
          </cell>
          <cell r="H2144" t="str">
            <v>TSEL</v>
          </cell>
        </row>
        <row r="2145">
          <cell r="B2145">
            <v>200705</v>
          </cell>
          <cell r="G2145" t="str">
            <v>Textiles</v>
          </cell>
          <cell r="H2145" t="str">
            <v>TSEL</v>
          </cell>
        </row>
        <row r="2146">
          <cell r="B2146">
            <v>200705</v>
          </cell>
          <cell r="G2146" t="str">
            <v>Textiles</v>
          </cell>
          <cell r="H2146" t="str">
            <v>TSEL</v>
          </cell>
        </row>
        <row r="2147">
          <cell r="B2147">
            <v>200705</v>
          </cell>
          <cell r="G2147" t="str">
            <v>Agroindustria</v>
          </cell>
          <cell r="H2147" t="str">
            <v>CAHU</v>
          </cell>
        </row>
        <row r="2148">
          <cell r="B2148">
            <v>200706</v>
          </cell>
          <cell r="G2148" t="str">
            <v>Cementos</v>
          </cell>
          <cell r="H2148" t="str">
            <v>ATOC</v>
          </cell>
        </row>
        <row r="2149">
          <cell r="B2149">
            <v>200706</v>
          </cell>
          <cell r="G2149" t="str">
            <v>Agroindustria</v>
          </cell>
          <cell r="H2149" t="str">
            <v>CAHU</v>
          </cell>
        </row>
        <row r="2150">
          <cell r="B2150">
            <v>200706</v>
          </cell>
          <cell r="G2150" t="str">
            <v>Minería</v>
          </cell>
          <cell r="H2150" t="str">
            <v>CONE</v>
          </cell>
        </row>
        <row r="2151">
          <cell r="B2151">
            <v>200706</v>
          </cell>
          <cell r="G2151" t="str">
            <v>Minería</v>
          </cell>
          <cell r="H2151" t="str">
            <v>CONE</v>
          </cell>
        </row>
        <row r="2152">
          <cell r="B2152">
            <v>200706</v>
          </cell>
          <cell r="G2152" t="str">
            <v>Textiles</v>
          </cell>
          <cell r="H2152" t="str">
            <v>EDCA</v>
          </cell>
        </row>
        <row r="2153">
          <cell r="B2153">
            <v>200706</v>
          </cell>
          <cell r="G2153" t="str">
            <v>Otros</v>
          </cell>
          <cell r="H2153" t="str">
            <v>EDGL</v>
          </cell>
        </row>
        <row r="2154">
          <cell r="B2154">
            <v>200706</v>
          </cell>
          <cell r="G2154" t="str">
            <v>Otros</v>
          </cell>
          <cell r="H2154" t="str">
            <v>EDGL</v>
          </cell>
        </row>
        <row r="2155">
          <cell r="B2155">
            <v>200706</v>
          </cell>
          <cell r="G2155" t="str">
            <v>Fundición</v>
          </cell>
          <cell r="H2155" t="str">
            <v>EDGL</v>
          </cell>
        </row>
        <row r="2156">
          <cell r="B2156">
            <v>200706</v>
          </cell>
          <cell r="G2156" t="str">
            <v>Minería</v>
          </cell>
          <cell r="H2156" t="str">
            <v>EDGL</v>
          </cell>
        </row>
        <row r="2157">
          <cell r="B2157">
            <v>200706</v>
          </cell>
          <cell r="G2157" t="str">
            <v>Minería</v>
          </cell>
          <cell r="H2157" t="str">
            <v>EDGL</v>
          </cell>
        </row>
        <row r="2158">
          <cell r="B2158">
            <v>200706</v>
          </cell>
          <cell r="G2158" t="str">
            <v>Minería</v>
          </cell>
          <cell r="H2158" t="str">
            <v>EDGL</v>
          </cell>
        </row>
        <row r="2159">
          <cell r="B2159">
            <v>200706</v>
          </cell>
          <cell r="G2159" t="str">
            <v>Fundición</v>
          </cell>
          <cell r="H2159" t="str">
            <v>EDGL</v>
          </cell>
        </row>
        <row r="2160">
          <cell r="B2160">
            <v>200706</v>
          </cell>
          <cell r="G2160" t="str">
            <v>Minería</v>
          </cell>
          <cell r="H2160" t="str">
            <v>EDGL</v>
          </cell>
        </row>
        <row r="2161">
          <cell r="B2161">
            <v>200706</v>
          </cell>
          <cell r="G2161" t="str">
            <v>Fundición</v>
          </cell>
          <cell r="H2161" t="str">
            <v>EDGL</v>
          </cell>
        </row>
        <row r="2162">
          <cell r="B2162">
            <v>200706</v>
          </cell>
          <cell r="G2162" t="str">
            <v>Fundición</v>
          </cell>
          <cell r="H2162" t="str">
            <v>EDGL</v>
          </cell>
        </row>
        <row r="2163">
          <cell r="B2163">
            <v>200706</v>
          </cell>
          <cell r="G2163" t="str">
            <v>Fundición</v>
          </cell>
          <cell r="H2163" t="str">
            <v>EDGL</v>
          </cell>
        </row>
        <row r="2164">
          <cell r="B2164">
            <v>200706</v>
          </cell>
          <cell r="G2164" t="str">
            <v>Bebidas</v>
          </cell>
          <cell r="H2164" t="str">
            <v>EDLN</v>
          </cell>
        </row>
        <row r="2165">
          <cell r="B2165">
            <v>200706</v>
          </cell>
          <cell r="G2165" t="str">
            <v>Vidrios, Cauchos y Plásticos</v>
          </cell>
          <cell r="H2165" t="str">
            <v>EDLN</v>
          </cell>
        </row>
        <row r="2166">
          <cell r="B2166">
            <v>200706</v>
          </cell>
          <cell r="G2166" t="str">
            <v>Pesquería</v>
          </cell>
          <cell r="H2166" t="str">
            <v>EDLN</v>
          </cell>
        </row>
        <row r="2167">
          <cell r="B2167">
            <v>200706</v>
          </cell>
          <cell r="G2167" t="str">
            <v>Textiles</v>
          </cell>
          <cell r="H2167" t="str">
            <v>EDLN</v>
          </cell>
        </row>
        <row r="2168">
          <cell r="B2168">
            <v>200706</v>
          </cell>
          <cell r="G2168" t="str">
            <v>Textiles</v>
          </cell>
          <cell r="H2168" t="str">
            <v>EDLN</v>
          </cell>
        </row>
        <row r="2169">
          <cell r="B2169">
            <v>200706</v>
          </cell>
          <cell r="G2169" t="str">
            <v>Textiles</v>
          </cell>
          <cell r="H2169" t="str">
            <v>EDLN</v>
          </cell>
        </row>
        <row r="2170">
          <cell r="B2170">
            <v>200706</v>
          </cell>
          <cell r="G2170" t="str">
            <v>Bebidas</v>
          </cell>
          <cell r="H2170" t="str">
            <v>EDLN</v>
          </cell>
        </row>
        <row r="2171">
          <cell r="B2171">
            <v>200706</v>
          </cell>
          <cell r="G2171" t="str">
            <v>Textiles</v>
          </cell>
          <cell r="H2171" t="str">
            <v>EDLN</v>
          </cell>
        </row>
        <row r="2172">
          <cell r="B2172">
            <v>200706</v>
          </cell>
          <cell r="G2172" t="str">
            <v>Alimentos</v>
          </cell>
          <cell r="H2172" t="str">
            <v>EDLN</v>
          </cell>
        </row>
        <row r="2173">
          <cell r="B2173">
            <v>200706</v>
          </cell>
          <cell r="G2173" t="str">
            <v>Vidrios, Cauchos y Plásticos</v>
          </cell>
          <cell r="H2173" t="str">
            <v>EDLN</v>
          </cell>
        </row>
        <row r="2174">
          <cell r="B2174">
            <v>200706</v>
          </cell>
          <cell r="G2174" t="str">
            <v>Otros</v>
          </cell>
          <cell r="H2174" t="str">
            <v>EDLN</v>
          </cell>
        </row>
        <row r="2175">
          <cell r="B2175">
            <v>200706</v>
          </cell>
          <cell r="G2175" t="str">
            <v>Alimentos</v>
          </cell>
          <cell r="H2175" t="str">
            <v>EDLN</v>
          </cell>
        </row>
        <row r="2176">
          <cell r="B2176">
            <v>200706</v>
          </cell>
          <cell r="G2176" t="str">
            <v>Fundición</v>
          </cell>
          <cell r="H2176" t="str">
            <v>EDLN</v>
          </cell>
        </row>
        <row r="2177">
          <cell r="B2177">
            <v>200706</v>
          </cell>
          <cell r="G2177" t="str">
            <v>Químicos</v>
          </cell>
          <cell r="H2177" t="str">
            <v>EDLN</v>
          </cell>
        </row>
        <row r="2178">
          <cell r="B2178">
            <v>200706</v>
          </cell>
          <cell r="G2178" t="str">
            <v>Alimentos</v>
          </cell>
          <cell r="H2178" t="str">
            <v>EDLN</v>
          </cell>
        </row>
        <row r="2179">
          <cell r="B2179">
            <v>200706</v>
          </cell>
          <cell r="G2179" t="str">
            <v>Textiles</v>
          </cell>
          <cell r="H2179" t="str">
            <v>EDLN</v>
          </cell>
        </row>
        <row r="2180">
          <cell r="B2180">
            <v>200706</v>
          </cell>
          <cell r="G2180" t="str">
            <v>Cables</v>
          </cell>
          <cell r="H2180" t="str">
            <v>EDLN</v>
          </cell>
        </row>
        <row r="2181">
          <cell r="B2181">
            <v>200706</v>
          </cell>
          <cell r="G2181" t="str">
            <v>Alimentos</v>
          </cell>
          <cell r="H2181" t="str">
            <v>EDLN</v>
          </cell>
        </row>
        <row r="2182">
          <cell r="B2182">
            <v>200706</v>
          </cell>
          <cell r="G2182" t="str">
            <v>Cerámicos</v>
          </cell>
          <cell r="H2182" t="str">
            <v>EDLN</v>
          </cell>
        </row>
        <row r="2183">
          <cell r="B2183">
            <v>200706</v>
          </cell>
          <cell r="G2183" t="str">
            <v>Pesquería</v>
          </cell>
          <cell r="H2183" t="str">
            <v>EDLN</v>
          </cell>
        </row>
        <row r="2184">
          <cell r="B2184">
            <v>200706</v>
          </cell>
          <cell r="G2184" t="str">
            <v>Alimentos</v>
          </cell>
          <cell r="H2184" t="str">
            <v>EDLN</v>
          </cell>
        </row>
        <row r="2185">
          <cell r="B2185">
            <v>200706</v>
          </cell>
          <cell r="G2185" t="str">
            <v>Vidrios, Cauchos y Plásticos</v>
          </cell>
          <cell r="H2185" t="str">
            <v>EDLN</v>
          </cell>
        </row>
        <row r="2186">
          <cell r="B2186">
            <v>200706</v>
          </cell>
          <cell r="G2186" t="str">
            <v>Alimentos</v>
          </cell>
          <cell r="H2186" t="str">
            <v>EDLN</v>
          </cell>
        </row>
        <row r="2187">
          <cell r="B2187">
            <v>200706</v>
          </cell>
          <cell r="G2187" t="str">
            <v>Cementos</v>
          </cell>
          <cell r="H2187" t="str">
            <v>EDLN</v>
          </cell>
        </row>
        <row r="2188">
          <cell r="B2188">
            <v>200706</v>
          </cell>
          <cell r="G2188" t="str">
            <v>Industria Metalúrgica</v>
          </cell>
          <cell r="H2188" t="str">
            <v>EDLN</v>
          </cell>
        </row>
        <row r="2189">
          <cell r="B2189">
            <v>200706</v>
          </cell>
          <cell r="G2189" t="str">
            <v>Alimentos</v>
          </cell>
          <cell r="H2189" t="str">
            <v>EDLN</v>
          </cell>
        </row>
        <row r="2190">
          <cell r="B2190">
            <v>200706</v>
          </cell>
          <cell r="G2190" t="str">
            <v>Alimentos</v>
          </cell>
          <cell r="H2190" t="str">
            <v>EDLN</v>
          </cell>
        </row>
        <row r="2191">
          <cell r="B2191">
            <v>200706</v>
          </cell>
          <cell r="G2191" t="str">
            <v>Hidrocarburos</v>
          </cell>
          <cell r="H2191" t="str">
            <v>EDLN</v>
          </cell>
        </row>
        <row r="2192">
          <cell r="B2192">
            <v>200706</v>
          </cell>
          <cell r="G2192" t="str">
            <v>Textiles</v>
          </cell>
          <cell r="H2192" t="str">
            <v>EDLN</v>
          </cell>
        </row>
        <row r="2193">
          <cell r="B2193">
            <v>200706</v>
          </cell>
          <cell r="G2193" t="str">
            <v>Textiles</v>
          </cell>
          <cell r="H2193" t="str">
            <v>EDLN</v>
          </cell>
        </row>
        <row r="2194">
          <cell r="B2194">
            <v>200706</v>
          </cell>
          <cell r="G2194" t="str">
            <v>Químicos</v>
          </cell>
          <cell r="H2194" t="str">
            <v>EDLN</v>
          </cell>
        </row>
        <row r="2195">
          <cell r="B2195">
            <v>200706</v>
          </cell>
          <cell r="G2195" t="str">
            <v>Industria Metalúrgica</v>
          </cell>
          <cell r="H2195" t="str">
            <v>EDLN</v>
          </cell>
        </row>
        <row r="2196">
          <cell r="B2196">
            <v>200706</v>
          </cell>
          <cell r="G2196" t="str">
            <v>Otros</v>
          </cell>
          <cell r="H2196" t="str">
            <v>EDLN</v>
          </cell>
        </row>
        <row r="2197">
          <cell r="B2197">
            <v>200706</v>
          </cell>
          <cell r="G2197" t="str">
            <v>Cables</v>
          </cell>
          <cell r="H2197" t="str">
            <v>EDLN</v>
          </cell>
        </row>
        <row r="2198">
          <cell r="B2198">
            <v>200706</v>
          </cell>
          <cell r="G2198" t="str">
            <v>Alimentos</v>
          </cell>
          <cell r="H2198" t="str">
            <v>EDLN</v>
          </cell>
        </row>
        <row r="2199">
          <cell r="B2199">
            <v>200706</v>
          </cell>
          <cell r="G2199" t="str">
            <v>Bebidas</v>
          </cell>
          <cell r="H2199" t="str">
            <v>EDLN</v>
          </cell>
        </row>
        <row r="2200">
          <cell r="B2200">
            <v>200706</v>
          </cell>
          <cell r="G2200" t="str">
            <v>Transporte</v>
          </cell>
          <cell r="H2200" t="str">
            <v>EDLN</v>
          </cell>
        </row>
        <row r="2201">
          <cell r="B2201">
            <v>200706</v>
          </cell>
          <cell r="G2201" t="str">
            <v>Textiles</v>
          </cell>
          <cell r="H2201" t="str">
            <v>EDLN</v>
          </cell>
        </row>
        <row r="2202">
          <cell r="B2202">
            <v>200706</v>
          </cell>
          <cell r="G2202" t="str">
            <v>Papel</v>
          </cell>
          <cell r="H2202" t="str">
            <v>EDLN</v>
          </cell>
        </row>
        <row r="2203">
          <cell r="B2203">
            <v>200706</v>
          </cell>
          <cell r="G2203" t="str">
            <v>Textiles</v>
          </cell>
          <cell r="H2203" t="str">
            <v>EDLN</v>
          </cell>
        </row>
        <row r="2204">
          <cell r="B2204">
            <v>200706</v>
          </cell>
          <cell r="G2204" t="str">
            <v>Textiles</v>
          </cell>
          <cell r="H2204" t="str">
            <v>EDLN</v>
          </cell>
        </row>
        <row r="2205">
          <cell r="B2205">
            <v>200706</v>
          </cell>
          <cell r="G2205" t="str">
            <v>Bancos y Financieras</v>
          </cell>
          <cell r="H2205" t="str">
            <v>EDLN</v>
          </cell>
        </row>
        <row r="2206">
          <cell r="B2206">
            <v>200706</v>
          </cell>
          <cell r="G2206" t="str">
            <v>Industria Metalúrgica</v>
          </cell>
          <cell r="H2206" t="str">
            <v>EDLN</v>
          </cell>
        </row>
        <row r="2207">
          <cell r="B2207">
            <v>200706</v>
          </cell>
          <cell r="G2207" t="str">
            <v>Textiles</v>
          </cell>
          <cell r="H2207" t="str">
            <v>EDLN</v>
          </cell>
        </row>
        <row r="2208">
          <cell r="B2208">
            <v>200706</v>
          </cell>
          <cell r="G2208" t="str">
            <v>Comercio</v>
          </cell>
          <cell r="H2208" t="str">
            <v>EDLN</v>
          </cell>
        </row>
        <row r="2209">
          <cell r="B2209">
            <v>200706</v>
          </cell>
          <cell r="G2209" t="str">
            <v>Papel</v>
          </cell>
          <cell r="H2209" t="str">
            <v>EDLN</v>
          </cell>
        </row>
        <row r="2210">
          <cell r="B2210">
            <v>200706</v>
          </cell>
          <cell r="G2210" t="str">
            <v>Textiles</v>
          </cell>
          <cell r="H2210" t="str">
            <v>EDLN</v>
          </cell>
        </row>
        <row r="2211">
          <cell r="B2211">
            <v>200706</v>
          </cell>
          <cell r="G2211" t="str">
            <v>Minería</v>
          </cell>
          <cell r="H2211" t="str">
            <v>EDLN</v>
          </cell>
        </row>
        <row r="2212">
          <cell r="B2212">
            <v>200706</v>
          </cell>
          <cell r="G2212" t="str">
            <v>Textiles</v>
          </cell>
          <cell r="H2212" t="str">
            <v>EDLN</v>
          </cell>
        </row>
        <row r="2213">
          <cell r="B2213">
            <v>200706</v>
          </cell>
          <cell r="G2213" t="str">
            <v>Industria Metalúrgica</v>
          </cell>
          <cell r="H2213" t="str">
            <v>EDLN</v>
          </cell>
        </row>
        <row r="2214">
          <cell r="B2214">
            <v>200706</v>
          </cell>
          <cell r="G2214" t="str">
            <v>Otros</v>
          </cell>
          <cell r="H2214" t="str">
            <v>EDLN</v>
          </cell>
        </row>
        <row r="2215">
          <cell r="B2215">
            <v>200706</v>
          </cell>
          <cell r="G2215" t="str">
            <v>Cerámicos</v>
          </cell>
          <cell r="H2215" t="str">
            <v>EDLN</v>
          </cell>
        </row>
        <row r="2216">
          <cell r="B2216">
            <v>200706</v>
          </cell>
          <cell r="G2216" t="str">
            <v>Textiles</v>
          </cell>
          <cell r="H2216" t="str">
            <v>EDLN</v>
          </cell>
        </row>
        <row r="2217">
          <cell r="B2217">
            <v>200706</v>
          </cell>
          <cell r="G2217" t="str">
            <v>Cerámicos</v>
          </cell>
          <cell r="H2217" t="str">
            <v>EDLN</v>
          </cell>
        </row>
        <row r="2218">
          <cell r="B2218">
            <v>200706</v>
          </cell>
          <cell r="G2218" t="str">
            <v>Químicos</v>
          </cell>
          <cell r="H2218" t="str">
            <v>EDLN</v>
          </cell>
        </row>
        <row r="2219">
          <cell r="B2219">
            <v>200706</v>
          </cell>
          <cell r="G2219" t="str">
            <v>Fundición</v>
          </cell>
          <cell r="H2219" t="str">
            <v>EDLN</v>
          </cell>
        </row>
        <row r="2220">
          <cell r="B2220">
            <v>200706</v>
          </cell>
          <cell r="G2220" t="str">
            <v>Papel</v>
          </cell>
          <cell r="H2220" t="str">
            <v>EDLN</v>
          </cell>
        </row>
        <row r="2221">
          <cell r="B2221">
            <v>200706</v>
          </cell>
          <cell r="G2221" t="str">
            <v>Textiles</v>
          </cell>
          <cell r="H2221" t="str">
            <v>EDLN</v>
          </cell>
        </row>
        <row r="2222">
          <cell r="B2222">
            <v>200706</v>
          </cell>
          <cell r="G2222" t="str">
            <v>Saneamiento</v>
          </cell>
          <cell r="H2222" t="str">
            <v>EDLN</v>
          </cell>
        </row>
        <row r="2223">
          <cell r="B2223">
            <v>200706</v>
          </cell>
          <cell r="G2223" t="str">
            <v>Textiles</v>
          </cell>
          <cell r="H2223" t="str">
            <v>EDLN</v>
          </cell>
        </row>
        <row r="2224">
          <cell r="B2224">
            <v>200706</v>
          </cell>
          <cell r="G2224" t="str">
            <v>Cerámicos</v>
          </cell>
          <cell r="H2224" t="str">
            <v>EDLN</v>
          </cell>
        </row>
        <row r="2225">
          <cell r="B2225">
            <v>200706</v>
          </cell>
          <cell r="G2225" t="str">
            <v>Cerámicos</v>
          </cell>
          <cell r="H2225" t="str">
            <v>EDLN</v>
          </cell>
        </row>
        <row r="2226">
          <cell r="B2226">
            <v>200706</v>
          </cell>
          <cell r="G2226" t="str">
            <v>Industria Metalúrgica</v>
          </cell>
          <cell r="H2226" t="str">
            <v>EDLN</v>
          </cell>
        </row>
        <row r="2227">
          <cell r="B2227">
            <v>200706</v>
          </cell>
          <cell r="G2227" t="str">
            <v>Pesquería</v>
          </cell>
          <cell r="H2227" t="str">
            <v>EDLN</v>
          </cell>
        </row>
        <row r="2228">
          <cell r="B2228">
            <v>200706</v>
          </cell>
          <cell r="G2228" t="str">
            <v>Pesquería</v>
          </cell>
          <cell r="H2228" t="str">
            <v>EDLN</v>
          </cell>
        </row>
        <row r="2229">
          <cell r="B2229">
            <v>200706</v>
          </cell>
          <cell r="G2229" t="str">
            <v>Pesquería</v>
          </cell>
          <cell r="H2229" t="str">
            <v>EDLN</v>
          </cell>
        </row>
        <row r="2230">
          <cell r="B2230">
            <v>200706</v>
          </cell>
          <cell r="G2230" t="str">
            <v>Minería</v>
          </cell>
          <cell r="H2230" t="str">
            <v>EDLN</v>
          </cell>
        </row>
        <row r="2231">
          <cell r="B2231">
            <v>200706</v>
          </cell>
          <cell r="G2231" t="str">
            <v>Pesquería</v>
          </cell>
          <cell r="H2231" t="str">
            <v>EDLN</v>
          </cell>
        </row>
        <row r="2232">
          <cell r="B2232">
            <v>200706</v>
          </cell>
          <cell r="G2232" t="str">
            <v>Textiles</v>
          </cell>
          <cell r="H2232" t="str">
            <v>EDLN</v>
          </cell>
        </row>
        <row r="2233">
          <cell r="B2233">
            <v>200706</v>
          </cell>
          <cell r="G2233" t="str">
            <v>Agroindustria</v>
          </cell>
          <cell r="H2233" t="str">
            <v>EDLN</v>
          </cell>
        </row>
        <row r="2234">
          <cell r="B2234">
            <v>200706</v>
          </cell>
          <cell r="G2234" t="str">
            <v>Textiles</v>
          </cell>
          <cell r="H2234" t="str">
            <v>EDLN</v>
          </cell>
        </row>
        <row r="2235">
          <cell r="B2235">
            <v>200706</v>
          </cell>
          <cell r="G2235" t="str">
            <v>Saneamiento</v>
          </cell>
          <cell r="H2235" t="str">
            <v>EDLN</v>
          </cell>
        </row>
        <row r="2236">
          <cell r="B2236">
            <v>200706</v>
          </cell>
          <cell r="G2236" t="str">
            <v>Papel</v>
          </cell>
          <cell r="H2236" t="str">
            <v>EDLN</v>
          </cell>
        </row>
        <row r="2237">
          <cell r="B2237">
            <v>200706</v>
          </cell>
          <cell r="G2237" t="str">
            <v>Pesquería</v>
          </cell>
          <cell r="H2237" t="str">
            <v>EDLN</v>
          </cell>
        </row>
        <row r="2238">
          <cell r="B2238">
            <v>200706</v>
          </cell>
          <cell r="G2238" t="str">
            <v>Alimentos</v>
          </cell>
          <cell r="H2238" t="str">
            <v>EDLN</v>
          </cell>
        </row>
        <row r="2239">
          <cell r="B2239">
            <v>200706</v>
          </cell>
          <cell r="G2239" t="str">
            <v>Pesquería</v>
          </cell>
          <cell r="H2239" t="str">
            <v>EDLN</v>
          </cell>
        </row>
        <row r="2240">
          <cell r="B2240">
            <v>200706</v>
          </cell>
          <cell r="G2240" t="str">
            <v>Textiles</v>
          </cell>
          <cell r="H2240" t="str">
            <v>EDLN</v>
          </cell>
        </row>
        <row r="2241">
          <cell r="B2241">
            <v>200706</v>
          </cell>
          <cell r="G2241" t="str">
            <v>Pesquería</v>
          </cell>
          <cell r="H2241" t="str">
            <v>EDLN</v>
          </cell>
        </row>
        <row r="2242">
          <cell r="B2242">
            <v>200706</v>
          </cell>
          <cell r="G2242" t="str">
            <v>Pesquería</v>
          </cell>
          <cell r="H2242" t="str">
            <v>EDLN</v>
          </cell>
        </row>
        <row r="2243">
          <cell r="B2243">
            <v>200706</v>
          </cell>
          <cell r="G2243" t="str">
            <v>Pesquería</v>
          </cell>
          <cell r="H2243" t="str">
            <v>EDLN</v>
          </cell>
        </row>
        <row r="2244">
          <cell r="B2244">
            <v>200706</v>
          </cell>
          <cell r="G2244" t="str">
            <v>Transporte</v>
          </cell>
          <cell r="H2244" t="str">
            <v>EDLN</v>
          </cell>
        </row>
        <row r="2245">
          <cell r="B2245">
            <v>200706</v>
          </cell>
          <cell r="G2245" t="str">
            <v>Pesquería</v>
          </cell>
          <cell r="H2245" t="str">
            <v>EDLN</v>
          </cell>
        </row>
        <row r="2246">
          <cell r="B2246">
            <v>200706</v>
          </cell>
          <cell r="G2246" t="str">
            <v>Industria Metalúrgica</v>
          </cell>
          <cell r="H2246" t="str">
            <v>EDLN</v>
          </cell>
        </row>
        <row r="2247">
          <cell r="B2247">
            <v>200706</v>
          </cell>
          <cell r="G2247" t="str">
            <v>Hidrocarburos</v>
          </cell>
          <cell r="H2247" t="str">
            <v>EEPS</v>
          </cell>
        </row>
        <row r="2248">
          <cell r="B2248">
            <v>200706</v>
          </cell>
          <cell r="G2248" t="str">
            <v>Hidrocarburos</v>
          </cell>
          <cell r="H2248" t="str">
            <v>EEPS</v>
          </cell>
        </row>
        <row r="2249">
          <cell r="B2249">
            <v>200706</v>
          </cell>
          <cell r="G2249" t="str">
            <v>Cementos</v>
          </cell>
          <cell r="H2249" t="str">
            <v>EGAS</v>
          </cell>
        </row>
        <row r="2250">
          <cell r="B2250">
            <v>200706</v>
          </cell>
          <cell r="G2250" t="str">
            <v>Minería</v>
          </cell>
          <cell r="H2250" t="str">
            <v>EGAS</v>
          </cell>
        </row>
        <row r="2251">
          <cell r="B2251">
            <v>200706</v>
          </cell>
          <cell r="G2251" t="str">
            <v>Fundición</v>
          </cell>
          <cell r="H2251" t="str">
            <v>EGEM</v>
          </cell>
        </row>
        <row r="2252">
          <cell r="B2252">
            <v>200706</v>
          </cell>
          <cell r="G2252" t="str">
            <v>Químicos</v>
          </cell>
          <cell r="H2252" t="str">
            <v>EGEM</v>
          </cell>
        </row>
        <row r="2253">
          <cell r="B2253">
            <v>200706</v>
          </cell>
          <cell r="G2253" t="str">
            <v>Minería</v>
          </cell>
          <cell r="H2253" t="str">
            <v>EGEM</v>
          </cell>
        </row>
        <row r="2254">
          <cell r="B2254">
            <v>200706</v>
          </cell>
          <cell r="G2254" t="str">
            <v>Minería</v>
          </cell>
          <cell r="H2254" t="str">
            <v>EGEM</v>
          </cell>
        </row>
        <row r="2255">
          <cell r="B2255">
            <v>200706</v>
          </cell>
          <cell r="G2255" t="str">
            <v>Minería</v>
          </cell>
          <cell r="H2255" t="str">
            <v>EGEN</v>
          </cell>
        </row>
        <row r="2256">
          <cell r="B2256">
            <v>200706</v>
          </cell>
          <cell r="G2256" t="str">
            <v>Textiles</v>
          </cell>
          <cell r="H2256" t="str">
            <v>EGEN</v>
          </cell>
        </row>
        <row r="2257">
          <cell r="B2257">
            <v>200706</v>
          </cell>
          <cell r="G2257" t="str">
            <v>Textiles</v>
          </cell>
          <cell r="H2257" t="str">
            <v>EGEN</v>
          </cell>
        </row>
        <row r="2258">
          <cell r="B2258">
            <v>200706</v>
          </cell>
          <cell r="G2258" t="str">
            <v>Textiles</v>
          </cell>
          <cell r="H2258" t="str">
            <v>EGEN</v>
          </cell>
        </row>
        <row r="2259">
          <cell r="B2259">
            <v>200706</v>
          </cell>
          <cell r="G2259" t="str">
            <v>Cementos</v>
          </cell>
          <cell r="H2259" t="str">
            <v>EGEN</v>
          </cell>
        </row>
        <row r="2260">
          <cell r="B2260">
            <v>200706</v>
          </cell>
          <cell r="G2260" t="str">
            <v>Minería</v>
          </cell>
          <cell r="H2260" t="str">
            <v>EGEN</v>
          </cell>
        </row>
        <row r="2261">
          <cell r="B2261">
            <v>200706</v>
          </cell>
          <cell r="G2261" t="str">
            <v>Papel</v>
          </cell>
          <cell r="H2261" t="str">
            <v>EGEN</v>
          </cell>
        </row>
        <row r="2262">
          <cell r="B2262">
            <v>200706</v>
          </cell>
          <cell r="G2262" t="str">
            <v>Papel</v>
          </cell>
          <cell r="H2262" t="str">
            <v>EGEN</v>
          </cell>
        </row>
        <row r="2263">
          <cell r="B2263">
            <v>200706</v>
          </cell>
          <cell r="G2263" t="str">
            <v>Minería</v>
          </cell>
          <cell r="H2263" t="str">
            <v>EGEN</v>
          </cell>
        </row>
        <row r="2264">
          <cell r="B2264">
            <v>200706</v>
          </cell>
          <cell r="G2264" t="str">
            <v>Textiles</v>
          </cell>
          <cell r="H2264" t="str">
            <v>EGEN</v>
          </cell>
        </row>
        <row r="2265">
          <cell r="B2265">
            <v>200706</v>
          </cell>
          <cell r="G2265" t="str">
            <v>Minería</v>
          </cell>
          <cell r="H2265" t="str">
            <v>EGEN</v>
          </cell>
        </row>
        <row r="2266">
          <cell r="B2266">
            <v>200706</v>
          </cell>
          <cell r="G2266" t="str">
            <v>Minería</v>
          </cell>
          <cell r="H2266" t="str">
            <v>EGEN</v>
          </cell>
        </row>
        <row r="2267">
          <cell r="B2267">
            <v>200706</v>
          </cell>
          <cell r="G2267" t="str">
            <v>Minería</v>
          </cell>
          <cell r="H2267" t="str">
            <v>EGEN</v>
          </cell>
        </row>
        <row r="2268">
          <cell r="B2268">
            <v>200706</v>
          </cell>
          <cell r="G2268" t="str">
            <v>Minería</v>
          </cell>
          <cell r="H2268" t="str">
            <v>ELAN</v>
          </cell>
        </row>
        <row r="2269">
          <cell r="B2269">
            <v>200706</v>
          </cell>
          <cell r="G2269" t="str">
            <v>Minería</v>
          </cell>
          <cell r="H2269" t="str">
            <v>ELAN</v>
          </cell>
        </row>
        <row r="2270">
          <cell r="B2270">
            <v>200706</v>
          </cell>
          <cell r="G2270" t="str">
            <v>Fundición</v>
          </cell>
          <cell r="H2270" t="str">
            <v>ELAN</v>
          </cell>
        </row>
        <row r="2271">
          <cell r="B2271">
            <v>200706</v>
          </cell>
          <cell r="G2271" t="str">
            <v>Fundición</v>
          </cell>
          <cell r="H2271" t="str">
            <v>ELAN</v>
          </cell>
        </row>
        <row r="2272">
          <cell r="B2272">
            <v>200706</v>
          </cell>
          <cell r="G2272" t="str">
            <v>Minería</v>
          </cell>
          <cell r="H2272" t="str">
            <v>ELAN</v>
          </cell>
        </row>
        <row r="2273">
          <cell r="B2273">
            <v>200706</v>
          </cell>
          <cell r="G2273" t="str">
            <v>Cementos</v>
          </cell>
          <cell r="H2273" t="str">
            <v>ELC</v>
          </cell>
        </row>
        <row r="2274">
          <cell r="B2274">
            <v>200706</v>
          </cell>
          <cell r="G2274" t="str">
            <v>Agroindustria</v>
          </cell>
          <cell r="H2274" t="str">
            <v>ELN</v>
          </cell>
        </row>
        <row r="2275">
          <cell r="B2275">
            <v>200706</v>
          </cell>
          <cell r="G2275" t="str">
            <v>Agroindustria</v>
          </cell>
          <cell r="H2275" t="str">
            <v>ELN</v>
          </cell>
        </row>
        <row r="2276">
          <cell r="B2276">
            <v>200706</v>
          </cell>
          <cell r="G2276" t="str">
            <v>Agroindustria</v>
          </cell>
          <cell r="H2276" t="str">
            <v>ELN</v>
          </cell>
        </row>
        <row r="2277">
          <cell r="B2277">
            <v>200706</v>
          </cell>
          <cell r="G2277" t="str">
            <v>Otros</v>
          </cell>
          <cell r="H2277" t="str">
            <v>ELN</v>
          </cell>
        </row>
        <row r="2278">
          <cell r="B2278">
            <v>200706</v>
          </cell>
          <cell r="G2278" t="str">
            <v>Agroindustria</v>
          </cell>
          <cell r="H2278" t="str">
            <v>ELN</v>
          </cell>
        </row>
        <row r="2279">
          <cell r="B2279">
            <v>200706</v>
          </cell>
          <cell r="G2279" t="str">
            <v>Agroindustria</v>
          </cell>
          <cell r="H2279" t="str">
            <v>ELN</v>
          </cell>
        </row>
        <row r="2280">
          <cell r="B2280">
            <v>200706</v>
          </cell>
          <cell r="G2280" t="str">
            <v>Agroindustria</v>
          </cell>
          <cell r="H2280" t="str">
            <v>ELN</v>
          </cell>
        </row>
        <row r="2281">
          <cell r="B2281">
            <v>200706</v>
          </cell>
          <cell r="G2281" t="str">
            <v>Bebidas</v>
          </cell>
          <cell r="H2281" t="str">
            <v>ELN</v>
          </cell>
        </row>
        <row r="2282">
          <cell r="B2282">
            <v>200706</v>
          </cell>
          <cell r="G2282" t="str">
            <v>Bebidas</v>
          </cell>
          <cell r="H2282" t="str">
            <v>ELN</v>
          </cell>
        </row>
        <row r="2283">
          <cell r="B2283">
            <v>200706</v>
          </cell>
          <cell r="G2283" t="str">
            <v>Agroindustria</v>
          </cell>
          <cell r="H2283" t="str">
            <v>ELN</v>
          </cell>
        </row>
        <row r="2284">
          <cell r="B2284">
            <v>200706</v>
          </cell>
          <cell r="G2284" t="str">
            <v>Agroindustria</v>
          </cell>
          <cell r="H2284" t="str">
            <v>ELN</v>
          </cell>
        </row>
        <row r="2285">
          <cell r="B2285">
            <v>200706</v>
          </cell>
          <cell r="G2285" t="str">
            <v>Agroindustria</v>
          </cell>
          <cell r="H2285" t="str">
            <v>ELN</v>
          </cell>
        </row>
        <row r="2286">
          <cell r="B2286">
            <v>200706</v>
          </cell>
          <cell r="G2286" t="str">
            <v>Agroindustria</v>
          </cell>
          <cell r="H2286" t="str">
            <v>ELN</v>
          </cell>
        </row>
        <row r="2287">
          <cell r="B2287">
            <v>200706</v>
          </cell>
          <cell r="G2287" t="str">
            <v>Agroindustria</v>
          </cell>
          <cell r="H2287" t="str">
            <v>ELN</v>
          </cell>
        </row>
        <row r="2288">
          <cell r="B2288">
            <v>200706</v>
          </cell>
          <cell r="G2288" t="str">
            <v>Minería</v>
          </cell>
          <cell r="H2288" t="str">
            <v>ELNM</v>
          </cell>
        </row>
        <row r="2289">
          <cell r="B2289">
            <v>200706</v>
          </cell>
          <cell r="G2289" t="str">
            <v>Agroindustria</v>
          </cell>
          <cell r="H2289" t="str">
            <v>ELNM</v>
          </cell>
        </row>
        <row r="2290">
          <cell r="B2290">
            <v>200706</v>
          </cell>
          <cell r="G2290" t="str">
            <v>Pesquería</v>
          </cell>
          <cell r="H2290" t="str">
            <v>ELNO</v>
          </cell>
        </row>
        <row r="2291">
          <cell r="B2291">
            <v>200706</v>
          </cell>
          <cell r="G2291" t="str">
            <v>Agroindustria</v>
          </cell>
          <cell r="H2291" t="str">
            <v>ELNO</v>
          </cell>
        </row>
        <row r="2292">
          <cell r="B2292">
            <v>200706</v>
          </cell>
          <cell r="G2292" t="str">
            <v>Industria Metalúrgica</v>
          </cell>
          <cell r="H2292" t="str">
            <v>ELP</v>
          </cell>
        </row>
        <row r="2293">
          <cell r="B2293">
            <v>200706</v>
          </cell>
          <cell r="G2293" t="str">
            <v>Industria Metalúrgica</v>
          </cell>
          <cell r="H2293" t="str">
            <v>ELP</v>
          </cell>
        </row>
        <row r="2294">
          <cell r="B2294">
            <v>200706</v>
          </cell>
          <cell r="G2294" t="str">
            <v>Químicos</v>
          </cell>
          <cell r="H2294" t="str">
            <v>ELP</v>
          </cell>
        </row>
        <row r="2295">
          <cell r="B2295">
            <v>200706</v>
          </cell>
          <cell r="G2295" t="str">
            <v>Minería</v>
          </cell>
          <cell r="H2295" t="str">
            <v>ELP</v>
          </cell>
        </row>
        <row r="2296">
          <cell r="B2296">
            <v>200706</v>
          </cell>
          <cell r="G2296" t="str">
            <v>Minería</v>
          </cell>
          <cell r="H2296" t="str">
            <v>ELP</v>
          </cell>
        </row>
        <row r="2297">
          <cell r="B2297">
            <v>200706</v>
          </cell>
          <cell r="G2297" t="str">
            <v>Minería</v>
          </cell>
          <cell r="H2297" t="str">
            <v>ELP</v>
          </cell>
        </row>
        <row r="2298">
          <cell r="B2298">
            <v>200706</v>
          </cell>
          <cell r="G2298" t="str">
            <v>Minería</v>
          </cell>
          <cell r="H2298" t="str">
            <v>ELP</v>
          </cell>
        </row>
        <row r="2299">
          <cell r="B2299">
            <v>200706</v>
          </cell>
          <cell r="G2299" t="str">
            <v>Transporte</v>
          </cell>
          <cell r="H2299" t="str">
            <v>ELP</v>
          </cell>
        </row>
        <row r="2300">
          <cell r="B2300">
            <v>200706</v>
          </cell>
          <cell r="G2300" t="str">
            <v>Minería</v>
          </cell>
          <cell r="H2300" t="str">
            <v>ELP</v>
          </cell>
        </row>
        <row r="2301">
          <cell r="B2301">
            <v>200706</v>
          </cell>
          <cell r="G2301" t="str">
            <v>Minería</v>
          </cell>
          <cell r="H2301" t="str">
            <v>ELP</v>
          </cell>
        </row>
        <row r="2302">
          <cell r="B2302">
            <v>200706</v>
          </cell>
          <cell r="G2302" t="str">
            <v>Minería</v>
          </cell>
          <cell r="H2302" t="str">
            <v>ELP</v>
          </cell>
        </row>
        <row r="2303">
          <cell r="B2303">
            <v>200706</v>
          </cell>
          <cell r="G2303" t="str">
            <v>Minería</v>
          </cell>
          <cell r="H2303" t="str">
            <v>ELP</v>
          </cell>
        </row>
        <row r="2304">
          <cell r="B2304">
            <v>200706</v>
          </cell>
          <cell r="G2304" t="str">
            <v>Minería</v>
          </cell>
          <cell r="H2304" t="str">
            <v>ELP</v>
          </cell>
        </row>
        <row r="2305">
          <cell r="B2305">
            <v>200706</v>
          </cell>
          <cell r="G2305" t="str">
            <v>Cementos</v>
          </cell>
          <cell r="H2305" t="str">
            <v>ELPU</v>
          </cell>
        </row>
        <row r="2306">
          <cell r="B2306">
            <v>200706</v>
          </cell>
          <cell r="G2306" t="str">
            <v>Bebidas</v>
          </cell>
          <cell r="H2306" t="str">
            <v>ELSE</v>
          </cell>
        </row>
        <row r="2307">
          <cell r="B2307">
            <v>200706</v>
          </cell>
          <cell r="G2307" t="str">
            <v>Saneamiento</v>
          </cell>
          <cell r="H2307" t="str">
            <v>ELSE</v>
          </cell>
        </row>
        <row r="2308">
          <cell r="B2308">
            <v>200706</v>
          </cell>
          <cell r="G2308" t="str">
            <v>Minería</v>
          </cell>
          <cell r="H2308" t="str">
            <v>ELSE</v>
          </cell>
        </row>
        <row r="2309">
          <cell r="B2309">
            <v>200706</v>
          </cell>
          <cell r="G2309" t="str">
            <v>Minería</v>
          </cell>
          <cell r="H2309" t="str">
            <v>ELSE</v>
          </cell>
        </row>
        <row r="2310">
          <cell r="B2310">
            <v>200706</v>
          </cell>
          <cell r="G2310" t="str">
            <v>Pesquería</v>
          </cell>
          <cell r="H2310" t="str">
            <v>ELSM</v>
          </cell>
        </row>
        <row r="2311">
          <cell r="B2311">
            <v>200706</v>
          </cell>
          <cell r="G2311" t="str">
            <v>Pesquería</v>
          </cell>
          <cell r="H2311" t="str">
            <v>ELSM</v>
          </cell>
        </row>
        <row r="2312">
          <cell r="B2312">
            <v>200706</v>
          </cell>
          <cell r="G2312" t="str">
            <v>Agroindustria</v>
          </cell>
          <cell r="H2312" t="str">
            <v>ELSM</v>
          </cell>
        </row>
        <row r="2313">
          <cell r="B2313">
            <v>200706</v>
          </cell>
          <cell r="G2313" t="str">
            <v>Pesquería</v>
          </cell>
          <cell r="H2313" t="str">
            <v>ELSM</v>
          </cell>
        </row>
        <row r="2314">
          <cell r="B2314">
            <v>200706</v>
          </cell>
          <cell r="G2314" t="str">
            <v>Pesquería</v>
          </cell>
          <cell r="H2314" t="str">
            <v>ELSM</v>
          </cell>
        </row>
        <row r="2315">
          <cell r="B2315">
            <v>200706</v>
          </cell>
          <cell r="G2315" t="str">
            <v>Papel</v>
          </cell>
          <cell r="H2315" t="str">
            <v>ELSM</v>
          </cell>
        </row>
        <row r="2316">
          <cell r="B2316">
            <v>200706</v>
          </cell>
          <cell r="G2316" t="str">
            <v>Pesquería</v>
          </cell>
          <cell r="H2316" t="str">
            <v>ELSM</v>
          </cell>
        </row>
        <row r="2317">
          <cell r="B2317">
            <v>200706</v>
          </cell>
          <cell r="G2317" t="str">
            <v>Vidrios, Cauchos y Plásticos</v>
          </cell>
          <cell r="H2317" t="str">
            <v>ELSM</v>
          </cell>
        </row>
        <row r="2318">
          <cell r="B2318">
            <v>200706</v>
          </cell>
          <cell r="G2318" t="str">
            <v>Textiles</v>
          </cell>
          <cell r="H2318" t="str">
            <v>ELSM</v>
          </cell>
        </row>
        <row r="2319">
          <cell r="B2319">
            <v>200706</v>
          </cell>
          <cell r="G2319" t="str">
            <v>Pesquería</v>
          </cell>
          <cell r="H2319" t="str">
            <v>ELSM</v>
          </cell>
        </row>
        <row r="2320">
          <cell r="B2320">
            <v>200706</v>
          </cell>
          <cell r="G2320" t="str">
            <v>Minería</v>
          </cell>
          <cell r="H2320" t="str">
            <v>ELSM</v>
          </cell>
        </row>
        <row r="2321">
          <cell r="B2321">
            <v>200706</v>
          </cell>
          <cell r="G2321" t="str">
            <v>Bebidas</v>
          </cell>
          <cell r="H2321" t="str">
            <v>ELUC</v>
          </cell>
        </row>
        <row r="2322">
          <cell r="B2322">
            <v>200706</v>
          </cell>
          <cell r="G2322" t="str">
            <v>Bancos y Financieras</v>
          </cell>
          <cell r="H2322" t="str">
            <v>ENER</v>
          </cell>
        </row>
        <row r="2323">
          <cell r="B2323">
            <v>200706</v>
          </cell>
          <cell r="G2323" t="str">
            <v>Bancos y Financieras</v>
          </cell>
          <cell r="H2323" t="str">
            <v>ENER</v>
          </cell>
        </row>
        <row r="2324">
          <cell r="B2324">
            <v>200706</v>
          </cell>
          <cell r="G2324" t="str">
            <v>Vidrios, Cauchos y Plásticos</v>
          </cell>
          <cell r="H2324" t="str">
            <v>ENER</v>
          </cell>
        </row>
        <row r="2325">
          <cell r="B2325">
            <v>200706</v>
          </cell>
          <cell r="G2325" t="str">
            <v>Otros</v>
          </cell>
          <cell r="H2325" t="str">
            <v>ENER</v>
          </cell>
        </row>
        <row r="2326">
          <cell r="B2326">
            <v>200706</v>
          </cell>
          <cell r="G2326" t="str">
            <v>Químicos</v>
          </cell>
          <cell r="H2326" t="str">
            <v>ENER</v>
          </cell>
        </row>
        <row r="2327">
          <cell r="B2327">
            <v>200706</v>
          </cell>
          <cell r="G2327" t="str">
            <v>Minería</v>
          </cell>
          <cell r="H2327" t="str">
            <v>ENER</v>
          </cell>
        </row>
        <row r="2328">
          <cell r="B2328">
            <v>200706</v>
          </cell>
          <cell r="G2328" t="str">
            <v>Otros</v>
          </cell>
          <cell r="H2328" t="str">
            <v>ENER</v>
          </cell>
        </row>
        <row r="2329">
          <cell r="B2329">
            <v>200706</v>
          </cell>
          <cell r="G2329" t="str">
            <v>Minería</v>
          </cell>
          <cell r="H2329" t="str">
            <v>ENER</v>
          </cell>
        </row>
        <row r="2330">
          <cell r="B2330">
            <v>200706</v>
          </cell>
          <cell r="G2330" t="str">
            <v>Minería</v>
          </cell>
          <cell r="H2330" t="str">
            <v>ENER</v>
          </cell>
        </row>
        <row r="2331">
          <cell r="B2331">
            <v>200706</v>
          </cell>
          <cell r="G2331" t="str">
            <v>Minería</v>
          </cell>
          <cell r="H2331" t="str">
            <v>ENER</v>
          </cell>
        </row>
        <row r="2332">
          <cell r="B2332">
            <v>200706</v>
          </cell>
          <cell r="G2332" t="str">
            <v>Químicos</v>
          </cell>
          <cell r="H2332" t="str">
            <v>ENER</v>
          </cell>
        </row>
        <row r="2333">
          <cell r="B2333">
            <v>200706</v>
          </cell>
          <cell r="G2333" t="str">
            <v>Minería</v>
          </cell>
          <cell r="H2333" t="str">
            <v>ENER</v>
          </cell>
        </row>
        <row r="2334">
          <cell r="B2334">
            <v>200706</v>
          </cell>
          <cell r="G2334" t="str">
            <v>Minería</v>
          </cell>
          <cell r="H2334" t="str">
            <v>ENER</v>
          </cell>
        </row>
        <row r="2335">
          <cell r="B2335">
            <v>200706</v>
          </cell>
          <cell r="G2335" t="str">
            <v>Minería</v>
          </cell>
          <cell r="H2335" t="str">
            <v>ENER</v>
          </cell>
        </row>
        <row r="2336">
          <cell r="B2336">
            <v>200706</v>
          </cell>
          <cell r="G2336" t="str">
            <v>Otros</v>
          </cell>
          <cell r="H2336" t="str">
            <v>LDS</v>
          </cell>
        </row>
        <row r="2337">
          <cell r="B2337">
            <v>200706</v>
          </cell>
          <cell r="G2337" t="str">
            <v>Salud</v>
          </cell>
          <cell r="H2337" t="str">
            <v>LDS</v>
          </cell>
        </row>
        <row r="2338">
          <cell r="B2338">
            <v>200706</v>
          </cell>
          <cell r="G2338" t="str">
            <v>Comercio</v>
          </cell>
          <cell r="H2338" t="str">
            <v>LDS</v>
          </cell>
        </row>
        <row r="2339">
          <cell r="B2339">
            <v>200706</v>
          </cell>
          <cell r="G2339" t="str">
            <v>Saneamiento</v>
          </cell>
          <cell r="H2339" t="str">
            <v>LDS</v>
          </cell>
        </row>
        <row r="2340">
          <cell r="B2340">
            <v>200706</v>
          </cell>
          <cell r="G2340" t="str">
            <v>Industria Metalúrgica</v>
          </cell>
          <cell r="H2340" t="str">
            <v>LDS</v>
          </cell>
        </row>
        <row r="2341">
          <cell r="B2341">
            <v>200706</v>
          </cell>
          <cell r="G2341" t="str">
            <v>Otros</v>
          </cell>
          <cell r="H2341" t="str">
            <v>LDS</v>
          </cell>
        </row>
        <row r="2342">
          <cell r="B2342">
            <v>200706</v>
          </cell>
          <cell r="G2342" t="str">
            <v>Alimentos</v>
          </cell>
          <cell r="H2342" t="str">
            <v>LDS</v>
          </cell>
        </row>
        <row r="2343">
          <cell r="B2343">
            <v>200706</v>
          </cell>
          <cell r="G2343" t="str">
            <v>Papel</v>
          </cell>
          <cell r="H2343" t="str">
            <v>LDS</v>
          </cell>
        </row>
        <row r="2344">
          <cell r="B2344">
            <v>200706</v>
          </cell>
          <cell r="G2344" t="str">
            <v>Papel</v>
          </cell>
          <cell r="H2344" t="str">
            <v>LDS</v>
          </cell>
        </row>
        <row r="2345">
          <cell r="B2345">
            <v>200706</v>
          </cell>
          <cell r="G2345" t="str">
            <v>Industria Metalúrgica</v>
          </cell>
          <cell r="H2345" t="str">
            <v>LDS</v>
          </cell>
        </row>
        <row r="2346">
          <cell r="B2346">
            <v>200706</v>
          </cell>
          <cell r="G2346" t="str">
            <v>Industria Metalúrgica</v>
          </cell>
          <cell r="H2346" t="str">
            <v>LDS</v>
          </cell>
        </row>
        <row r="2347">
          <cell r="B2347">
            <v>200706</v>
          </cell>
          <cell r="G2347" t="str">
            <v>Otros</v>
          </cell>
          <cell r="H2347" t="str">
            <v>LDS</v>
          </cell>
        </row>
        <row r="2348">
          <cell r="B2348">
            <v>200706</v>
          </cell>
          <cell r="G2348" t="str">
            <v>Bebidas</v>
          </cell>
          <cell r="H2348" t="str">
            <v>LDS</v>
          </cell>
        </row>
        <row r="2349">
          <cell r="B2349">
            <v>200706</v>
          </cell>
          <cell r="G2349" t="str">
            <v>Alimentos</v>
          </cell>
          <cell r="H2349" t="str">
            <v>LDS</v>
          </cell>
        </row>
        <row r="2350">
          <cell r="B2350">
            <v>200706</v>
          </cell>
          <cell r="G2350" t="str">
            <v>Textiles</v>
          </cell>
          <cell r="H2350" t="str">
            <v>LDS</v>
          </cell>
        </row>
        <row r="2351">
          <cell r="B2351">
            <v>200706</v>
          </cell>
          <cell r="G2351" t="str">
            <v>Bebidas</v>
          </cell>
          <cell r="H2351" t="str">
            <v>LDS</v>
          </cell>
        </row>
        <row r="2352">
          <cell r="B2352">
            <v>200706</v>
          </cell>
          <cell r="G2352" t="str">
            <v>Otros</v>
          </cell>
          <cell r="H2352" t="str">
            <v>LDS</v>
          </cell>
        </row>
        <row r="2353">
          <cell r="B2353">
            <v>200706</v>
          </cell>
          <cell r="G2353" t="str">
            <v>Bebidas</v>
          </cell>
          <cell r="H2353" t="str">
            <v>LDS</v>
          </cell>
        </row>
        <row r="2354">
          <cell r="B2354">
            <v>200706</v>
          </cell>
          <cell r="G2354" t="str">
            <v>Cerámicos</v>
          </cell>
          <cell r="H2354" t="str">
            <v>LDS</v>
          </cell>
        </row>
        <row r="2355">
          <cell r="B2355">
            <v>200706</v>
          </cell>
          <cell r="G2355" t="str">
            <v>Saneamiento</v>
          </cell>
          <cell r="H2355" t="str">
            <v>LDS</v>
          </cell>
        </row>
        <row r="2356">
          <cell r="B2356">
            <v>200706</v>
          </cell>
          <cell r="G2356" t="str">
            <v>Saneamiento</v>
          </cell>
          <cell r="H2356" t="str">
            <v>LDS</v>
          </cell>
        </row>
        <row r="2357">
          <cell r="B2357">
            <v>200706</v>
          </cell>
          <cell r="G2357" t="str">
            <v>Vidrios, Cauchos y Plásticos</v>
          </cell>
          <cell r="H2357" t="str">
            <v>LDS</v>
          </cell>
        </row>
        <row r="2358">
          <cell r="B2358">
            <v>200706</v>
          </cell>
          <cell r="G2358" t="str">
            <v>Comercio</v>
          </cell>
          <cell r="H2358" t="str">
            <v>LDS</v>
          </cell>
        </row>
        <row r="2359">
          <cell r="B2359">
            <v>200706</v>
          </cell>
          <cell r="G2359" t="str">
            <v>Otros</v>
          </cell>
          <cell r="H2359" t="str">
            <v>LDS</v>
          </cell>
        </row>
        <row r="2360">
          <cell r="B2360">
            <v>200706</v>
          </cell>
          <cell r="G2360" t="str">
            <v>Bebidas</v>
          </cell>
          <cell r="H2360" t="str">
            <v>LDS</v>
          </cell>
        </row>
        <row r="2361">
          <cell r="B2361">
            <v>200706</v>
          </cell>
          <cell r="G2361" t="str">
            <v>Industria Metalúrgica</v>
          </cell>
          <cell r="H2361" t="str">
            <v>SEAL</v>
          </cell>
        </row>
        <row r="2362">
          <cell r="B2362">
            <v>200706</v>
          </cell>
          <cell r="G2362" t="str">
            <v>Bebidas</v>
          </cell>
          <cell r="H2362" t="str">
            <v>SEAL</v>
          </cell>
        </row>
        <row r="2363">
          <cell r="B2363">
            <v>200706</v>
          </cell>
          <cell r="G2363" t="str">
            <v>Textiles</v>
          </cell>
          <cell r="H2363" t="str">
            <v>SEAL</v>
          </cell>
        </row>
        <row r="2364">
          <cell r="B2364">
            <v>200706</v>
          </cell>
          <cell r="G2364" t="str">
            <v>Transporte</v>
          </cell>
          <cell r="H2364" t="str">
            <v>SEAL</v>
          </cell>
        </row>
        <row r="2365">
          <cell r="B2365">
            <v>200706</v>
          </cell>
          <cell r="G2365" t="str">
            <v>Alimentos</v>
          </cell>
          <cell r="H2365" t="str">
            <v>SEAL</v>
          </cell>
        </row>
        <row r="2366">
          <cell r="B2366">
            <v>200706</v>
          </cell>
          <cell r="G2366" t="str">
            <v>Textiles</v>
          </cell>
          <cell r="H2366" t="str">
            <v>SEAL</v>
          </cell>
        </row>
        <row r="2367">
          <cell r="B2367">
            <v>200706</v>
          </cell>
          <cell r="G2367" t="str">
            <v>Minería</v>
          </cell>
          <cell r="H2367" t="str">
            <v>SGAB</v>
          </cell>
        </row>
        <row r="2368">
          <cell r="B2368">
            <v>200706</v>
          </cell>
          <cell r="G2368" t="str">
            <v>Minería</v>
          </cell>
          <cell r="H2368" t="str">
            <v>SGAB</v>
          </cell>
        </row>
        <row r="2369">
          <cell r="B2369">
            <v>200706</v>
          </cell>
          <cell r="G2369" t="str">
            <v>Minería</v>
          </cell>
          <cell r="H2369" t="str">
            <v>SGAB</v>
          </cell>
        </row>
        <row r="2370">
          <cell r="B2370">
            <v>200706</v>
          </cell>
          <cell r="G2370" t="str">
            <v>Textiles</v>
          </cell>
          <cell r="H2370" t="str">
            <v>SGAB</v>
          </cell>
        </row>
        <row r="2371">
          <cell r="B2371">
            <v>200706</v>
          </cell>
          <cell r="G2371" t="str">
            <v>Textiles</v>
          </cell>
          <cell r="H2371" t="str">
            <v>SGAB</v>
          </cell>
        </row>
        <row r="2372">
          <cell r="B2372">
            <v>200706</v>
          </cell>
          <cell r="G2372" t="str">
            <v>Alimentos</v>
          </cell>
          <cell r="H2372" t="str">
            <v>SGAB</v>
          </cell>
        </row>
        <row r="2373">
          <cell r="B2373">
            <v>200706</v>
          </cell>
          <cell r="G2373" t="str">
            <v>Alimentos</v>
          </cell>
          <cell r="H2373" t="str">
            <v>SGAB</v>
          </cell>
        </row>
        <row r="2374">
          <cell r="B2374">
            <v>200706</v>
          </cell>
          <cell r="G2374" t="str">
            <v>Alimentos</v>
          </cell>
          <cell r="H2374" t="str">
            <v>SGAB</v>
          </cell>
        </row>
        <row r="2375">
          <cell r="B2375">
            <v>200706</v>
          </cell>
          <cell r="G2375" t="str">
            <v>Minería</v>
          </cell>
          <cell r="H2375" t="str">
            <v>SHOU</v>
          </cell>
        </row>
        <row r="2376">
          <cell r="B2376">
            <v>200706</v>
          </cell>
          <cell r="G2376" t="str">
            <v>Minería</v>
          </cell>
          <cell r="H2376" t="str">
            <v>SHOU</v>
          </cell>
        </row>
        <row r="2377">
          <cell r="B2377">
            <v>200706</v>
          </cell>
          <cell r="G2377" t="str">
            <v>Minería</v>
          </cell>
          <cell r="H2377" t="str">
            <v>SHOU</v>
          </cell>
        </row>
        <row r="2378">
          <cell r="B2378">
            <v>200706</v>
          </cell>
          <cell r="G2378" t="str">
            <v>Minería</v>
          </cell>
          <cell r="H2378" t="str">
            <v>SMC</v>
          </cell>
        </row>
        <row r="2379">
          <cell r="B2379">
            <v>200706</v>
          </cell>
          <cell r="G2379" t="str">
            <v>Minería</v>
          </cell>
          <cell r="H2379" t="str">
            <v>SMC</v>
          </cell>
        </row>
        <row r="2380">
          <cell r="B2380">
            <v>200706</v>
          </cell>
          <cell r="G2380" t="str">
            <v>Minería</v>
          </cell>
          <cell r="H2380" t="str">
            <v>SMC</v>
          </cell>
        </row>
        <row r="2381">
          <cell r="B2381">
            <v>200706</v>
          </cell>
          <cell r="G2381" t="str">
            <v>Minería</v>
          </cell>
          <cell r="H2381" t="str">
            <v>TSEL</v>
          </cell>
        </row>
        <row r="2382">
          <cell r="B2382">
            <v>200706</v>
          </cell>
          <cell r="G2382" t="str">
            <v>Cementos</v>
          </cell>
          <cell r="H2382" t="str">
            <v>TSEL</v>
          </cell>
        </row>
        <row r="2383">
          <cell r="B2383">
            <v>200706</v>
          </cell>
          <cell r="G2383" t="str">
            <v>Minería</v>
          </cell>
          <cell r="H2383" t="str">
            <v>TSEL</v>
          </cell>
        </row>
        <row r="2384">
          <cell r="B2384">
            <v>200706</v>
          </cell>
          <cell r="G2384" t="str">
            <v>Minería</v>
          </cell>
          <cell r="H2384" t="str">
            <v>TSEL</v>
          </cell>
        </row>
        <row r="2385">
          <cell r="B2385">
            <v>200706</v>
          </cell>
          <cell r="G2385" t="str">
            <v>Minería</v>
          </cell>
          <cell r="H2385" t="str">
            <v>TSEL</v>
          </cell>
        </row>
        <row r="2386">
          <cell r="B2386">
            <v>200706</v>
          </cell>
          <cell r="G2386" t="str">
            <v>Papel</v>
          </cell>
          <cell r="H2386" t="str">
            <v>TSEL</v>
          </cell>
        </row>
        <row r="2387">
          <cell r="B2387">
            <v>200706</v>
          </cell>
          <cell r="G2387" t="str">
            <v>Minería</v>
          </cell>
          <cell r="H2387" t="str">
            <v>TSEL</v>
          </cell>
        </row>
        <row r="2388">
          <cell r="B2388">
            <v>200706</v>
          </cell>
          <cell r="G2388" t="str">
            <v>Minería</v>
          </cell>
          <cell r="H2388" t="str">
            <v>TSEL</v>
          </cell>
        </row>
        <row r="2389">
          <cell r="B2389">
            <v>200706</v>
          </cell>
          <cell r="G2389" t="str">
            <v>Textiles</v>
          </cell>
          <cell r="H2389" t="str">
            <v>TSEL</v>
          </cell>
        </row>
        <row r="2390">
          <cell r="B2390">
            <v>200706</v>
          </cell>
          <cell r="G2390" t="str">
            <v>Textiles</v>
          </cell>
          <cell r="H2390" t="str">
            <v>TSEL</v>
          </cell>
        </row>
        <row r="2391">
          <cell r="B2391">
            <v>200707</v>
          </cell>
          <cell r="G2391" t="str">
            <v>Cementos</v>
          </cell>
          <cell r="H2391" t="str">
            <v>ATOC</v>
          </cell>
        </row>
        <row r="2392">
          <cell r="B2392">
            <v>200707</v>
          </cell>
          <cell r="G2392" t="str">
            <v>Agroindustria</v>
          </cell>
          <cell r="H2392" t="str">
            <v>CAHU</v>
          </cell>
        </row>
        <row r="2393">
          <cell r="B2393">
            <v>200707</v>
          </cell>
          <cell r="G2393" t="str">
            <v>Textiles</v>
          </cell>
          <cell r="H2393" t="str">
            <v>EDCA</v>
          </cell>
        </row>
        <row r="2394">
          <cell r="B2394">
            <v>200707</v>
          </cell>
          <cell r="G2394" t="str">
            <v>Otros</v>
          </cell>
          <cell r="H2394" t="str">
            <v>EDGL</v>
          </cell>
        </row>
        <row r="2395">
          <cell r="B2395">
            <v>200707</v>
          </cell>
          <cell r="G2395" t="str">
            <v>Otros</v>
          </cell>
          <cell r="H2395" t="str">
            <v>EDGL</v>
          </cell>
        </row>
        <row r="2396">
          <cell r="B2396">
            <v>200707</v>
          </cell>
          <cell r="G2396" t="str">
            <v>Fundición</v>
          </cell>
          <cell r="H2396" t="str">
            <v>EDGL</v>
          </cell>
        </row>
        <row r="2397">
          <cell r="B2397">
            <v>200707</v>
          </cell>
          <cell r="G2397" t="str">
            <v>Minería</v>
          </cell>
          <cell r="H2397" t="str">
            <v>EDGL</v>
          </cell>
        </row>
        <row r="2398">
          <cell r="B2398">
            <v>200707</v>
          </cell>
          <cell r="G2398" t="str">
            <v>Minería</v>
          </cell>
          <cell r="H2398" t="str">
            <v>EDGL</v>
          </cell>
        </row>
        <row r="2399">
          <cell r="B2399">
            <v>200707</v>
          </cell>
          <cell r="G2399" t="str">
            <v>Minería</v>
          </cell>
          <cell r="H2399" t="str">
            <v>EDGL</v>
          </cell>
        </row>
        <row r="2400">
          <cell r="B2400">
            <v>200707</v>
          </cell>
          <cell r="G2400" t="str">
            <v>Fundición</v>
          </cell>
          <cell r="H2400" t="str">
            <v>EDGL</v>
          </cell>
        </row>
        <row r="2401">
          <cell r="B2401">
            <v>200707</v>
          </cell>
          <cell r="G2401" t="str">
            <v>Minería</v>
          </cell>
          <cell r="H2401" t="str">
            <v>EDGL</v>
          </cell>
        </row>
        <row r="2402">
          <cell r="B2402">
            <v>200707</v>
          </cell>
          <cell r="G2402" t="str">
            <v>Fundición</v>
          </cell>
          <cell r="H2402" t="str">
            <v>EDGL</v>
          </cell>
        </row>
        <row r="2403">
          <cell r="B2403">
            <v>200707</v>
          </cell>
          <cell r="G2403" t="str">
            <v>Fundición</v>
          </cell>
          <cell r="H2403" t="str">
            <v>EDGL</v>
          </cell>
        </row>
        <row r="2404">
          <cell r="B2404">
            <v>200707</v>
          </cell>
          <cell r="G2404" t="str">
            <v>Fundición</v>
          </cell>
          <cell r="H2404" t="str">
            <v>EDGL</v>
          </cell>
        </row>
        <row r="2405">
          <cell r="B2405">
            <v>200707</v>
          </cell>
          <cell r="G2405" t="str">
            <v>Bebidas</v>
          </cell>
          <cell r="H2405" t="str">
            <v>EDLN</v>
          </cell>
        </row>
        <row r="2406">
          <cell r="B2406">
            <v>200707</v>
          </cell>
          <cell r="G2406" t="str">
            <v>Vidrios, Cauchos y Plásticos</v>
          </cell>
          <cell r="H2406" t="str">
            <v>EDLN</v>
          </cell>
        </row>
        <row r="2407">
          <cell r="B2407">
            <v>200707</v>
          </cell>
          <cell r="G2407" t="str">
            <v>Pesquería</v>
          </cell>
          <cell r="H2407" t="str">
            <v>EDLN</v>
          </cell>
        </row>
        <row r="2408">
          <cell r="B2408">
            <v>200707</v>
          </cell>
          <cell r="G2408" t="str">
            <v>Textiles</v>
          </cell>
          <cell r="H2408" t="str">
            <v>EDLN</v>
          </cell>
        </row>
        <row r="2409">
          <cell r="B2409">
            <v>200707</v>
          </cell>
          <cell r="G2409" t="str">
            <v>Textiles</v>
          </cell>
          <cell r="H2409" t="str">
            <v>EDLN</v>
          </cell>
        </row>
        <row r="2410">
          <cell r="B2410">
            <v>200707</v>
          </cell>
          <cell r="G2410" t="str">
            <v>Textiles</v>
          </cell>
          <cell r="H2410" t="str">
            <v>EDLN</v>
          </cell>
        </row>
        <row r="2411">
          <cell r="B2411">
            <v>200707</v>
          </cell>
          <cell r="G2411" t="str">
            <v>Bebidas</v>
          </cell>
          <cell r="H2411" t="str">
            <v>EDLN</v>
          </cell>
        </row>
        <row r="2412">
          <cell r="B2412">
            <v>200707</v>
          </cell>
          <cell r="G2412" t="str">
            <v>Textiles</v>
          </cell>
          <cell r="H2412" t="str">
            <v>EDLN</v>
          </cell>
        </row>
        <row r="2413">
          <cell r="B2413">
            <v>200707</v>
          </cell>
          <cell r="G2413" t="str">
            <v>Alimentos</v>
          </cell>
          <cell r="H2413" t="str">
            <v>EDLN</v>
          </cell>
        </row>
        <row r="2414">
          <cell r="B2414">
            <v>200707</v>
          </cell>
          <cell r="G2414" t="str">
            <v>Vidrios, Cauchos y Plásticos</v>
          </cell>
          <cell r="H2414" t="str">
            <v>EDLN</v>
          </cell>
        </row>
        <row r="2415">
          <cell r="B2415">
            <v>200707</v>
          </cell>
          <cell r="G2415" t="str">
            <v>Otros</v>
          </cell>
          <cell r="H2415" t="str">
            <v>EDLN</v>
          </cell>
        </row>
        <row r="2416">
          <cell r="B2416">
            <v>200707</v>
          </cell>
          <cell r="G2416" t="str">
            <v>Alimentos</v>
          </cell>
          <cell r="H2416" t="str">
            <v>EDLN</v>
          </cell>
        </row>
        <row r="2417">
          <cell r="B2417">
            <v>200707</v>
          </cell>
          <cell r="G2417" t="str">
            <v>Fundición</v>
          </cell>
          <cell r="H2417" t="str">
            <v>EDLN</v>
          </cell>
        </row>
        <row r="2418">
          <cell r="B2418">
            <v>200707</v>
          </cell>
          <cell r="G2418" t="str">
            <v>Químicos</v>
          </cell>
          <cell r="H2418" t="str">
            <v>EDLN</v>
          </cell>
        </row>
        <row r="2419">
          <cell r="B2419">
            <v>200707</v>
          </cell>
          <cell r="G2419" t="str">
            <v>Alimentos</v>
          </cell>
          <cell r="H2419" t="str">
            <v>EDLN</v>
          </cell>
        </row>
        <row r="2420">
          <cell r="B2420">
            <v>200707</v>
          </cell>
          <cell r="G2420" t="str">
            <v>Textiles</v>
          </cell>
          <cell r="H2420" t="str">
            <v>EDLN</v>
          </cell>
        </row>
        <row r="2421">
          <cell r="B2421">
            <v>200707</v>
          </cell>
          <cell r="G2421" t="str">
            <v>Cables</v>
          </cell>
          <cell r="H2421" t="str">
            <v>EDLN</v>
          </cell>
        </row>
        <row r="2422">
          <cell r="B2422">
            <v>200707</v>
          </cell>
          <cell r="G2422" t="str">
            <v>Alimentos</v>
          </cell>
          <cell r="H2422" t="str">
            <v>EDLN</v>
          </cell>
        </row>
        <row r="2423">
          <cell r="B2423">
            <v>200707</v>
          </cell>
          <cell r="G2423" t="str">
            <v>Cerámicos</v>
          </cell>
          <cell r="H2423" t="str">
            <v>EDLN</v>
          </cell>
        </row>
        <row r="2424">
          <cell r="B2424">
            <v>200707</v>
          </cell>
          <cell r="G2424" t="str">
            <v>Pesquería</v>
          </cell>
          <cell r="H2424" t="str">
            <v>EDLN</v>
          </cell>
        </row>
        <row r="2425">
          <cell r="B2425">
            <v>200707</v>
          </cell>
          <cell r="G2425" t="str">
            <v>Alimentos</v>
          </cell>
          <cell r="H2425" t="str">
            <v>EDLN</v>
          </cell>
        </row>
        <row r="2426">
          <cell r="B2426">
            <v>200707</v>
          </cell>
          <cell r="G2426" t="str">
            <v>Vidrios, Cauchos y Plásticos</v>
          </cell>
          <cell r="H2426" t="str">
            <v>EDLN</v>
          </cell>
        </row>
        <row r="2427">
          <cell r="B2427">
            <v>200707</v>
          </cell>
          <cell r="G2427" t="str">
            <v>Alimentos</v>
          </cell>
          <cell r="H2427" t="str">
            <v>EDLN</v>
          </cell>
        </row>
        <row r="2428">
          <cell r="B2428">
            <v>200707</v>
          </cell>
          <cell r="G2428" t="str">
            <v>Cementos</v>
          </cell>
          <cell r="H2428" t="str">
            <v>EDLN</v>
          </cell>
        </row>
        <row r="2429">
          <cell r="B2429">
            <v>200707</v>
          </cell>
          <cell r="G2429" t="str">
            <v>Industria Metalúrgica</v>
          </cell>
          <cell r="H2429" t="str">
            <v>EDLN</v>
          </cell>
        </row>
        <row r="2430">
          <cell r="B2430">
            <v>200707</v>
          </cell>
          <cell r="G2430" t="str">
            <v>Alimentos</v>
          </cell>
          <cell r="H2430" t="str">
            <v>EDLN</v>
          </cell>
        </row>
        <row r="2431">
          <cell r="B2431">
            <v>200707</v>
          </cell>
          <cell r="G2431" t="str">
            <v>Alimentos</v>
          </cell>
          <cell r="H2431" t="str">
            <v>EDLN</v>
          </cell>
        </row>
        <row r="2432">
          <cell r="B2432">
            <v>200707</v>
          </cell>
          <cell r="G2432" t="str">
            <v>Hidrocarburos</v>
          </cell>
          <cell r="H2432" t="str">
            <v>EDLN</v>
          </cell>
        </row>
        <row r="2433">
          <cell r="B2433">
            <v>200707</v>
          </cell>
          <cell r="G2433" t="str">
            <v>Textiles</v>
          </cell>
          <cell r="H2433" t="str">
            <v>EDLN</v>
          </cell>
        </row>
        <row r="2434">
          <cell r="B2434">
            <v>200707</v>
          </cell>
          <cell r="G2434" t="str">
            <v>Textiles</v>
          </cell>
          <cell r="H2434" t="str">
            <v>EDLN</v>
          </cell>
        </row>
        <row r="2435">
          <cell r="B2435">
            <v>200707</v>
          </cell>
          <cell r="G2435" t="str">
            <v>Químicos</v>
          </cell>
          <cell r="H2435" t="str">
            <v>EDLN</v>
          </cell>
        </row>
        <row r="2436">
          <cell r="B2436">
            <v>200707</v>
          </cell>
          <cell r="G2436" t="str">
            <v>Industria Metalúrgica</v>
          </cell>
          <cell r="H2436" t="str">
            <v>EDLN</v>
          </cell>
        </row>
        <row r="2437">
          <cell r="B2437">
            <v>200707</v>
          </cell>
          <cell r="G2437" t="str">
            <v>Otros</v>
          </cell>
          <cell r="H2437" t="str">
            <v>EDLN</v>
          </cell>
        </row>
        <row r="2438">
          <cell r="B2438">
            <v>200707</v>
          </cell>
          <cell r="G2438" t="str">
            <v>Cables</v>
          </cell>
          <cell r="H2438" t="str">
            <v>EDLN</v>
          </cell>
        </row>
        <row r="2439">
          <cell r="B2439">
            <v>200707</v>
          </cell>
          <cell r="G2439" t="str">
            <v>Alimentos</v>
          </cell>
          <cell r="H2439" t="str">
            <v>EDLN</v>
          </cell>
        </row>
        <row r="2440">
          <cell r="B2440">
            <v>200707</v>
          </cell>
          <cell r="G2440" t="str">
            <v>Bebidas</v>
          </cell>
          <cell r="H2440" t="str">
            <v>EDLN</v>
          </cell>
        </row>
        <row r="2441">
          <cell r="B2441">
            <v>200707</v>
          </cell>
          <cell r="G2441" t="str">
            <v>Transporte</v>
          </cell>
          <cell r="H2441" t="str">
            <v>EDLN</v>
          </cell>
        </row>
        <row r="2442">
          <cell r="B2442">
            <v>200707</v>
          </cell>
          <cell r="G2442" t="str">
            <v>Textiles</v>
          </cell>
          <cell r="H2442" t="str">
            <v>EDLN</v>
          </cell>
        </row>
        <row r="2443">
          <cell r="B2443">
            <v>200707</v>
          </cell>
          <cell r="G2443" t="str">
            <v>Papel</v>
          </cell>
          <cell r="H2443" t="str">
            <v>EDLN</v>
          </cell>
        </row>
        <row r="2444">
          <cell r="B2444">
            <v>200707</v>
          </cell>
          <cell r="G2444" t="str">
            <v>Textiles</v>
          </cell>
          <cell r="H2444" t="str">
            <v>EDLN</v>
          </cell>
        </row>
        <row r="2445">
          <cell r="B2445">
            <v>200707</v>
          </cell>
          <cell r="G2445" t="str">
            <v>Textiles</v>
          </cell>
          <cell r="H2445" t="str">
            <v>EDLN</v>
          </cell>
        </row>
        <row r="2446">
          <cell r="B2446">
            <v>200707</v>
          </cell>
          <cell r="G2446" t="str">
            <v>Bancos y Financieras</v>
          </cell>
          <cell r="H2446" t="str">
            <v>EDLN</v>
          </cell>
        </row>
        <row r="2447">
          <cell r="B2447">
            <v>200707</v>
          </cell>
          <cell r="G2447" t="str">
            <v>Industria Metalúrgica</v>
          </cell>
          <cell r="H2447" t="str">
            <v>EDLN</v>
          </cell>
        </row>
        <row r="2448">
          <cell r="B2448">
            <v>200707</v>
          </cell>
          <cell r="G2448" t="str">
            <v>Textiles</v>
          </cell>
          <cell r="H2448" t="str">
            <v>EDLN</v>
          </cell>
        </row>
        <row r="2449">
          <cell r="B2449">
            <v>200707</v>
          </cell>
          <cell r="G2449" t="str">
            <v>Comercio</v>
          </cell>
          <cell r="H2449" t="str">
            <v>EDLN</v>
          </cell>
        </row>
        <row r="2450">
          <cell r="B2450">
            <v>200707</v>
          </cell>
          <cell r="G2450" t="str">
            <v>Papel</v>
          </cell>
          <cell r="H2450" t="str">
            <v>EDLN</v>
          </cell>
        </row>
        <row r="2451">
          <cell r="B2451">
            <v>200707</v>
          </cell>
          <cell r="G2451" t="str">
            <v>Textiles</v>
          </cell>
          <cell r="H2451" t="str">
            <v>EDLN</v>
          </cell>
        </row>
        <row r="2452">
          <cell r="B2452">
            <v>200707</v>
          </cell>
          <cell r="G2452" t="str">
            <v>Minería</v>
          </cell>
          <cell r="H2452" t="str">
            <v>EDLN</v>
          </cell>
        </row>
        <row r="2453">
          <cell r="B2453">
            <v>200707</v>
          </cell>
          <cell r="G2453" t="str">
            <v>Textiles</v>
          </cell>
          <cell r="H2453" t="str">
            <v>EDLN</v>
          </cell>
        </row>
        <row r="2454">
          <cell r="B2454">
            <v>200707</v>
          </cell>
          <cell r="G2454" t="str">
            <v>Industria Metalúrgica</v>
          </cell>
          <cell r="H2454" t="str">
            <v>EDLN</v>
          </cell>
        </row>
        <row r="2455">
          <cell r="B2455">
            <v>200707</v>
          </cell>
          <cell r="G2455" t="str">
            <v>Otros</v>
          </cell>
          <cell r="H2455" t="str">
            <v>EDLN</v>
          </cell>
        </row>
        <row r="2456">
          <cell r="B2456">
            <v>200707</v>
          </cell>
          <cell r="G2456" t="str">
            <v>Cerámicos</v>
          </cell>
          <cell r="H2456" t="str">
            <v>EDLN</v>
          </cell>
        </row>
        <row r="2457">
          <cell r="B2457">
            <v>200707</v>
          </cell>
          <cell r="G2457" t="str">
            <v>Textiles</v>
          </cell>
          <cell r="H2457" t="str">
            <v>EDLN</v>
          </cell>
        </row>
        <row r="2458">
          <cell r="B2458">
            <v>200707</v>
          </cell>
          <cell r="G2458" t="str">
            <v>Cerámicos</v>
          </cell>
          <cell r="H2458" t="str">
            <v>EDLN</v>
          </cell>
        </row>
        <row r="2459">
          <cell r="B2459">
            <v>200707</v>
          </cell>
          <cell r="G2459" t="str">
            <v>Químicos</v>
          </cell>
          <cell r="H2459" t="str">
            <v>EDLN</v>
          </cell>
        </row>
        <row r="2460">
          <cell r="B2460">
            <v>200707</v>
          </cell>
          <cell r="G2460" t="str">
            <v>Fundición</v>
          </cell>
          <cell r="H2460" t="str">
            <v>EDLN</v>
          </cell>
        </row>
        <row r="2461">
          <cell r="B2461">
            <v>200707</v>
          </cell>
          <cell r="G2461" t="str">
            <v>Textiles</v>
          </cell>
          <cell r="H2461" t="str">
            <v>EDLN</v>
          </cell>
        </row>
        <row r="2462">
          <cell r="B2462">
            <v>200707</v>
          </cell>
          <cell r="G2462" t="str">
            <v>Saneamiento</v>
          </cell>
          <cell r="H2462" t="str">
            <v>EDLN</v>
          </cell>
        </row>
        <row r="2463">
          <cell r="B2463">
            <v>200707</v>
          </cell>
          <cell r="G2463" t="str">
            <v>Textiles</v>
          </cell>
          <cell r="H2463" t="str">
            <v>EDLN</v>
          </cell>
        </row>
        <row r="2464">
          <cell r="B2464">
            <v>200707</v>
          </cell>
          <cell r="G2464" t="str">
            <v>Cerámicos</v>
          </cell>
          <cell r="H2464" t="str">
            <v>EDLN</v>
          </cell>
        </row>
        <row r="2465">
          <cell r="B2465">
            <v>200707</v>
          </cell>
          <cell r="G2465" t="str">
            <v>Cerámicos</v>
          </cell>
          <cell r="H2465" t="str">
            <v>EDLN</v>
          </cell>
        </row>
        <row r="2466">
          <cell r="B2466">
            <v>200707</v>
          </cell>
          <cell r="G2466" t="str">
            <v>Industria Metalúrgica</v>
          </cell>
          <cell r="H2466" t="str">
            <v>EDLN</v>
          </cell>
        </row>
        <row r="2467">
          <cell r="B2467">
            <v>200707</v>
          </cell>
          <cell r="G2467" t="str">
            <v>Pesquería</v>
          </cell>
          <cell r="H2467" t="str">
            <v>EDLN</v>
          </cell>
        </row>
        <row r="2468">
          <cell r="B2468">
            <v>200707</v>
          </cell>
          <cell r="G2468" t="str">
            <v>Pesquería</v>
          </cell>
          <cell r="H2468" t="str">
            <v>EDLN</v>
          </cell>
        </row>
        <row r="2469">
          <cell r="B2469">
            <v>200707</v>
          </cell>
          <cell r="G2469" t="str">
            <v>Pesquería</v>
          </cell>
          <cell r="H2469" t="str">
            <v>EDLN</v>
          </cell>
        </row>
        <row r="2470">
          <cell r="B2470">
            <v>200707</v>
          </cell>
          <cell r="G2470" t="str">
            <v>Minería</v>
          </cell>
          <cell r="H2470" t="str">
            <v>EDLN</v>
          </cell>
        </row>
        <row r="2471">
          <cell r="B2471">
            <v>200707</v>
          </cell>
          <cell r="G2471" t="str">
            <v>Pesquería</v>
          </cell>
          <cell r="H2471" t="str">
            <v>EDLN</v>
          </cell>
        </row>
        <row r="2472">
          <cell r="B2472">
            <v>200707</v>
          </cell>
          <cell r="G2472" t="str">
            <v>Textiles</v>
          </cell>
          <cell r="H2472" t="str">
            <v>EDLN</v>
          </cell>
        </row>
        <row r="2473">
          <cell r="B2473">
            <v>200707</v>
          </cell>
          <cell r="G2473" t="str">
            <v>Agroindustria</v>
          </cell>
          <cell r="H2473" t="str">
            <v>EDLN</v>
          </cell>
        </row>
        <row r="2474">
          <cell r="B2474">
            <v>200707</v>
          </cell>
          <cell r="G2474" t="str">
            <v>Textiles</v>
          </cell>
          <cell r="H2474" t="str">
            <v>EDLN</v>
          </cell>
        </row>
        <row r="2475">
          <cell r="B2475">
            <v>200707</v>
          </cell>
          <cell r="G2475" t="str">
            <v>Saneamiento</v>
          </cell>
          <cell r="H2475" t="str">
            <v>EDLN</v>
          </cell>
        </row>
        <row r="2476">
          <cell r="B2476">
            <v>200707</v>
          </cell>
          <cell r="G2476" t="str">
            <v>Papel</v>
          </cell>
          <cell r="H2476" t="str">
            <v>EDLN</v>
          </cell>
        </row>
        <row r="2477">
          <cell r="B2477">
            <v>200707</v>
          </cell>
          <cell r="G2477" t="str">
            <v>Pesquería</v>
          </cell>
          <cell r="H2477" t="str">
            <v>EDLN</v>
          </cell>
        </row>
        <row r="2478">
          <cell r="B2478">
            <v>200707</v>
          </cell>
          <cell r="G2478" t="str">
            <v>Alimentos</v>
          </cell>
          <cell r="H2478" t="str">
            <v>EDLN</v>
          </cell>
        </row>
        <row r="2479">
          <cell r="B2479">
            <v>200707</v>
          </cell>
          <cell r="G2479" t="str">
            <v>Pesquería</v>
          </cell>
          <cell r="H2479" t="str">
            <v>EDLN</v>
          </cell>
        </row>
        <row r="2480">
          <cell r="B2480">
            <v>200707</v>
          </cell>
          <cell r="G2480" t="str">
            <v>Textiles</v>
          </cell>
          <cell r="H2480" t="str">
            <v>EDLN</v>
          </cell>
        </row>
        <row r="2481">
          <cell r="B2481">
            <v>200707</v>
          </cell>
          <cell r="G2481" t="str">
            <v>Pesquería</v>
          </cell>
          <cell r="H2481" t="str">
            <v>EDLN</v>
          </cell>
        </row>
        <row r="2482">
          <cell r="B2482">
            <v>200707</v>
          </cell>
          <cell r="G2482" t="str">
            <v>Pesquería</v>
          </cell>
          <cell r="H2482" t="str">
            <v>EDLN</v>
          </cell>
        </row>
        <row r="2483">
          <cell r="B2483">
            <v>200707</v>
          </cell>
          <cell r="G2483" t="str">
            <v>Pesquería</v>
          </cell>
          <cell r="H2483" t="str">
            <v>EDLN</v>
          </cell>
        </row>
        <row r="2484">
          <cell r="B2484">
            <v>200707</v>
          </cell>
          <cell r="G2484" t="str">
            <v>Transporte</v>
          </cell>
          <cell r="H2484" t="str">
            <v>EDLN</v>
          </cell>
        </row>
        <row r="2485">
          <cell r="B2485">
            <v>200707</v>
          </cell>
          <cell r="G2485" t="str">
            <v>Pesquería</v>
          </cell>
          <cell r="H2485" t="str">
            <v>EDLN</v>
          </cell>
        </row>
        <row r="2486">
          <cell r="B2486">
            <v>200707</v>
          </cell>
          <cell r="G2486" t="str">
            <v>Hidrocarburos</v>
          </cell>
          <cell r="H2486" t="str">
            <v>EEPS</v>
          </cell>
        </row>
        <row r="2487">
          <cell r="B2487">
            <v>200707</v>
          </cell>
          <cell r="G2487" t="str">
            <v>Hidrocarburos</v>
          </cell>
          <cell r="H2487" t="str">
            <v>EEPS</v>
          </cell>
        </row>
        <row r="2488">
          <cell r="B2488">
            <v>200707</v>
          </cell>
          <cell r="G2488" t="str">
            <v>Cementos</v>
          </cell>
          <cell r="H2488" t="str">
            <v>EGAS</v>
          </cell>
        </row>
        <row r="2489">
          <cell r="B2489">
            <v>200707</v>
          </cell>
          <cell r="G2489" t="str">
            <v>Minería</v>
          </cell>
          <cell r="H2489" t="str">
            <v>EGAS</v>
          </cell>
        </row>
        <row r="2490">
          <cell r="B2490">
            <v>200707</v>
          </cell>
          <cell r="G2490" t="str">
            <v>Fundición</v>
          </cell>
          <cell r="H2490" t="str">
            <v>EGEM</v>
          </cell>
        </row>
        <row r="2491">
          <cell r="B2491">
            <v>200707</v>
          </cell>
          <cell r="G2491" t="str">
            <v>Químicos</v>
          </cell>
          <cell r="H2491" t="str">
            <v>EGEM</v>
          </cell>
        </row>
        <row r="2492">
          <cell r="B2492">
            <v>200707</v>
          </cell>
          <cell r="G2492" t="str">
            <v>Minería</v>
          </cell>
          <cell r="H2492" t="str">
            <v>EGEM</v>
          </cell>
        </row>
        <row r="2493">
          <cell r="B2493">
            <v>200707</v>
          </cell>
          <cell r="G2493" t="str">
            <v>Minería</v>
          </cell>
          <cell r="H2493" t="str">
            <v>EGEM</v>
          </cell>
        </row>
        <row r="2494">
          <cell r="B2494">
            <v>200707</v>
          </cell>
          <cell r="G2494" t="str">
            <v>Minería</v>
          </cell>
          <cell r="H2494" t="str">
            <v>EGEN</v>
          </cell>
        </row>
        <row r="2495">
          <cell r="B2495">
            <v>200707</v>
          </cell>
          <cell r="G2495" t="str">
            <v>Textiles</v>
          </cell>
          <cell r="H2495" t="str">
            <v>EGEN</v>
          </cell>
        </row>
        <row r="2496">
          <cell r="B2496">
            <v>200707</v>
          </cell>
          <cell r="G2496" t="str">
            <v>Textiles</v>
          </cell>
          <cell r="H2496" t="str">
            <v>EGEN</v>
          </cell>
        </row>
        <row r="2497">
          <cell r="B2497">
            <v>200707</v>
          </cell>
          <cell r="G2497" t="str">
            <v>Textiles</v>
          </cell>
          <cell r="H2497" t="str">
            <v>EGEN</v>
          </cell>
        </row>
        <row r="2498">
          <cell r="B2498">
            <v>200707</v>
          </cell>
          <cell r="G2498" t="str">
            <v>Cementos</v>
          </cell>
          <cell r="H2498" t="str">
            <v>EGEN</v>
          </cell>
        </row>
        <row r="2499">
          <cell r="B2499">
            <v>200707</v>
          </cell>
          <cell r="G2499" t="str">
            <v>Minería</v>
          </cell>
          <cell r="H2499" t="str">
            <v>EGEN</v>
          </cell>
        </row>
        <row r="2500">
          <cell r="B2500">
            <v>200707</v>
          </cell>
          <cell r="G2500" t="str">
            <v>Papel</v>
          </cell>
          <cell r="H2500" t="str">
            <v>EGEN</v>
          </cell>
        </row>
        <row r="2501">
          <cell r="B2501">
            <v>200707</v>
          </cell>
          <cell r="G2501" t="str">
            <v>Papel</v>
          </cell>
          <cell r="H2501" t="str">
            <v>EGEN</v>
          </cell>
        </row>
        <row r="2502">
          <cell r="B2502">
            <v>200707</v>
          </cell>
          <cell r="G2502" t="str">
            <v>Minería</v>
          </cell>
          <cell r="H2502" t="str">
            <v>EGEN</v>
          </cell>
        </row>
        <row r="2503">
          <cell r="B2503">
            <v>200707</v>
          </cell>
          <cell r="G2503" t="str">
            <v>Textiles</v>
          </cell>
          <cell r="H2503" t="str">
            <v>EGEN</v>
          </cell>
        </row>
        <row r="2504">
          <cell r="B2504">
            <v>200707</v>
          </cell>
          <cell r="G2504" t="str">
            <v>Minería</v>
          </cell>
          <cell r="H2504" t="str">
            <v>EGEN</v>
          </cell>
        </row>
        <row r="2505">
          <cell r="B2505">
            <v>200707</v>
          </cell>
          <cell r="G2505" t="str">
            <v>Minería</v>
          </cell>
          <cell r="H2505" t="str">
            <v>EGEN</v>
          </cell>
        </row>
        <row r="2506">
          <cell r="B2506">
            <v>200707</v>
          </cell>
          <cell r="G2506" t="str">
            <v>Minería</v>
          </cell>
          <cell r="H2506" t="str">
            <v>EGEN</v>
          </cell>
        </row>
        <row r="2507">
          <cell r="B2507">
            <v>200707</v>
          </cell>
          <cell r="G2507" t="str">
            <v>Minería</v>
          </cell>
          <cell r="H2507" t="str">
            <v>ELAN</v>
          </cell>
        </row>
        <row r="2508">
          <cell r="B2508">
            <v>200707</v>
          </cell>
          <cell r="G2508" t="str">
            <v>Minería</v>
          </cell>
          <cell r="H2508" t="str">
            <v>ELAN</v>
          </cell>
        </row>
        <row r="2509">
          <cell r="B2509">
            <v>200707</v>
          </cell>
          <cell r="G2509" t="str">
            <v>Fundición</v>
          </cell>
          <cell r="H2509" t="str">
            <v>ELAN</v>
          </cell>
        </row>
        <row r="2510">
          <cell r="B2510">
            <v>200707</v>
          </cell>
          <cell r="G2510" t="str">
            <v>Fundición</v>
          </cell>
          <cell r="H2510" t="str">
            <v>ELAN</v>
          </cell>
        </row>
        <row r="2511">
          <cell r="B2511">
            <v>200707</v>
          </cell>
          <cell r="G2511" t="str">
            <v>Minería</v>
          </cell>
          <cell r="H2511" t="str">
            <v>ELAN</v>
          </cell>
        </row>
        <row r="2512">
          <cell r="B2512">
            <v>200707</v>
          </cell>
          <cell r="G2512" t="str">
            <v>Cementos</v>
          </cell>
          <cell r="H2512" t="str">
            <v>ELC</v>
          </cell>
        </row>
        <row r="2513">
          <cell r="B2513">
            <v>200707</v>
          </cell>
          <cell r="G2513" t="str">
            <v>Minería</v>
          </cell>
          <cell r="H2513" t="str">
            <v>ELNM</v>
          </cell>
        </row>
        <row r="2514">
          <cell r="B2514">
            <v>200707</v>
          </cell>
          <cell r="G2514" t="str">
            <v>Agroindustria</v>
          </cell>
          <cell r="H2514" t="str">
            <v>ELNM</v>
          </cell>
        </row>
        <row r="2515">
          <cell r="B2515">
            <v>200707</v>
          </cell>
          <cell r="G2515" t="str">
            <v>Industria Metalúrgica</v>
          </cell>
          <cell r="H2515" t="str">
            <v>ELP</v>
          </cell>
        </row>
        <row r="2516">
          <cell r="B2516">
            <v>200707</v>
          </cell>
          <cell r="G2516" t="str">
            <v>Industria Metalúrgica</v>
          </cell>
          <cell r="H2516" t="str">
            <v>ELP</v>
          </cell>
        </row>
        <row r="2517">
          <cell r="B2517">
            <v>200707</v>
          </cell>
          <cell r="G2517" t="str">
            <v>Químicos</v>
          </cell>
          <cell r="H2517" t="str">
            <v>ELP</v>
          </cell>
        </row>
        <row r="2518">
          <cell r="B2518">
            <v>200707</v>
          </cell>
          <cell r="G2518" t="str">
            <v>Minería</v>
          </cell>
          <cell r="H2518" t="str">
            <v>ELP</v>
          </cell>
        </row>
        <row r="2519">
          <cell r="B2519">
            <v>200707</v>
          </cell>
          <cell r="G2519" t="str">
            <v>Minería</v>
          </cell>
          <cell r="H2519" t="str">
            <v>ELP</v>
          </cell>
        </row>
        <row r="2520">
          <cell r="B2520">
            <v>200707</v>
          </cell>
          <cell r="G2520" t="str">
            <v>Minería</v>
          </cell>
          <cell r="H2520" t="str">
            <v>ELP</v>
          </cell>
        </row>
        <row r="2521">
          <cell r="B2521">
            <v>200707</v>
          </cell>
          <cell r="G2521" t="str">
            <v>Minería</v>
          </cell>
          <cell r="H2521" t="str">
            <v>ELP</v>
          </cell>
        </row>
        <row r="2522">
          <cell r="B2522">
            <v>200707</v>
          </cell>
          <cell r="G2522" t="str">
            <v>Transporte</v>
          </cell>
          <cell r="H2522" t="str">
            <v>ELP</v>
          </cell>
        </row>
        <row r="2523">
          <cell r="B2523">
            <v>200707</v>
          </cell>
          <cell r="G2523" t="str">
            <v>Minería</v>
          </cell>
          <cell r="H2523" t="str">
            <v>ELP</v>
          </cell>
        </row>
        <row r="2524">
          <cell r="B2524">
            <v>200707</v>
          </cell>
          <cell r="G2524" t="str">
            <v>Minería</v>
          </cell>
          <cell r="H2524" t="str">
            <v>ELP</v>
          </cell>
        </row>
        <row r="2525">
          <cell r="B2525">
            <v>200707</v>
          </cell>
          <cell r="G2525" t="str">
            <v>Minería</v>
          </cell>
          <cell r="H2525" t="str">
            <v>ELP</v>
          </cell>
        </row>
        <row r="2526">
          <cell r="B2526">
            <v>200707</v>
          </cell>
          <cell r="G2526" t="str">
            <v>Minería</v>
          </cell>
          <cell r="H2526" t="str">
            <v>ELP</v>
          </cell>
        </row>
        <row r="2527">
          <cell r="B2527">
            <v>200707</v>
          </cell>
          <cell r="G2527" t="str">
            <v>Minería</v>
          </cell>
          <cell r="H2527" t="str">
            <v>ELP</v>
          </cell>
        </row>
        <row r="2528">
          <cell r="B2528">
            <v>200707</v>
          </cell>
          <cell r="G2528" t="str">
            <v>Cementos</v>
          </cell>
          <cell r="H2528" t="str">
            <v>ELPU</v>
          </cell>
        </row>
        <row r="2529">
          <cell r="B2529">
            <v>200707</v>
          </cell>
          <cell r="G2529" t="str">
            <v>Bebidas</v>
          </cell>
          <cell r="H2529" t="str">
            <v>ELSE</v>
          </cell>
        </row>
        <row r="2530">
          <cell r="B2530">
            <v>200707</v>
          </cell>
          <cell r="G2530" t="str">
            <v>Saneamiento</v>
          </cell>
          <cell r="H2530" t="str">
            <v>ELSE</v>
          </cell>
        </row>
        <row r="2531">
          <cell r="B2531">
            <v>200707</v>
          </cell>
          <cell r="G2531" t="str">
            <v>Minería</v>
          </cell>
          <cell r="H2531" t="str">
            <v>ELSE</v>
          </cell>
        </row>
        <row r="2532">
          <cell r="B2532">
            <v>200707</v>
          </cell>
          <cell r="G2532" t="str">
            <v>Minería</v>
          </cell>
          <cell r="H2532" t="str">
            <v>ELSE</v>
          </cell>
        </row>
        <row r="2533">
          <cell r="B2533">
            <v>200707</v>
          </cell>
          <cell r="G2533" t="str">
            <v>Pesquería</v>
          </cell>
          <cell r="H2533" t="str">
            <v>ELSM</v>
          </cell>
        </row>
        <row r="2534">
          <cell r="B2534">
            <v>200707</v>
          </cell>
          <cell r="G2534" t="str">
            <v>Pesquería</v>
          </cell>
          <cell r="H2534" t="str">
            <v>ELSM</v>
          </cell>
        </row>
        <row r="2535">
          <cell r="B2535">
            <v>200707</v>
          </cell>
          <cell r="G2535" t="str">
            <v>Agroindustria</v>
          </cell>
          <cell r="H2535" t="str">
            <v>ELSM</v>
          </cell>
        </row>
        <row r="2536">
          <cell r="B2536">
            <v>200707</v>
          </cell>
          <cell r="G2536" t="str">
            <v>Pesquería</v>
          </cell>
          <cell r="H2536" t="str">
            <v>ELSM</v>
          </cell>
        </row>
        <row r="2537">
          <cell r="B2537">
            <v>200707</v>
          </cell>
          <cell r="G2537" t="str">
            <v>Pesquería</v>
          </cell>
          <cell r="H2537" t="str">
            <v>ELSM</v>
          </cell>
        </row>
        <row r="2538">
          <cell r="B2538">
            <v>200707</v>
          </cell>
          <cell r="G2538" t="str">
            <v>Papel</v>
          </cell>
          <cell r="H2538" t="str">
            <v>ELSM</v>
          </cell>
        </row>
        <row r="2539">
          <cell r="B2539">
            <v>200707</v>
          </cell>
          <cell r="G2539" t="str">
            <v>Pesquería</v>
          </cell>
          <cell r="H2539" t="str">
            <v>ELSM</v>
          </cell>
        </row>
        <row r="2540">
          <cell r="B2540">
            <v>200707</v>
          </cell>
          <cell r="G2540" t="str">
            <v>Vidrios, Cauchos y Plásticos</v>
          </cell>
          <cell r="H2540" t="str">
            <v>ELSM</v>
          </cell>
        </row>
        <row r="2541">
          <cell r="B2541">
            <v>200707</v>
          </cell>
          <cell r="G2541" t="str">
            <v>Textiles</v>
          </cell>
          <cell r="H2541" t="str">
            <v>ELSM</v>
          </cell>
        </row>
        <row r="2542">
          <cell r="B2542">
            <v>200707</v>
          </cell>
          <cell r="G2542" t="str">
            <v>Pesquería</v>
          </cell>
          <cell r="H2542" t="str">
            <v>ELSM</v>
          </cell>
        </row>
        <row r="2543">
          <cell r="B2543">
            <v>200707</v>
          </cell>
          <cell r="G2543" t="str">
            <v>Minería</v>
          </cell>
          <cell r="H2543" t="str">
            <v>ELSM</v>
          </cell>
        </row>
        <row r="2544">
          <cell r="B2544">
            <v>200707</v>
          </cell>
          <cell r="G2544" t="str">
            <v>Bebidas</v>
          </cell>
          <cell r="H2544" t="str">
            <v>ELUC</v>
          </cell>
        </row>
        <row r="2545">
          <cell r="B2545">
            <v>200707</v>
          </cell>
          <cell r="G2545" t="str">
            <v>Bancos y Financieras</v>
          </cell>
          <cell r="H2545" t="str">
            <v>ENER</v>
          </cell>
        </row>
        <row r="2546">
          <cell r="B2546">
            <v>200707</v>
          </cell>
          <cell r="G2546" t="str">
            <v>Bancos y Financieras</v>
          </cell>
          <cell r="H2546" t="str">
            <v>ENER</v>
          </cell>
        </row>
        <row r="2547">
          <cell r="B2547">
            <v>200707</v>
          </cell>
          <cell r="G2547" t="str">
            <v>Vidrios, Cauchos y Plásticos</v>
          </cell>
          <cell r="H2547" t="str">
            <v>ENER</v>
          </cell>
        </row>
        <row r="2548">
          <cell r="B2548">
            <v>200707</v>
          </cell>
          <cell r="G2548" t="str">
            <v>Otros</v>
          </cell>
          <cell r="H2548" t="str">
            <v>ENER</v>
          </cell>
        </row>
        <row r="2549">
          <cell r="B2549">
            <v>200707</v>
          </cell>
          <cell r="G2549" t="str">
            <v>Químicos</v>
          </cell>
          <cell r="H2549" t="str">
            <v>ENER</v>
          </cell>
        </row>
        <row r="2550">
          <cell r="B2550">
            <v>200707</v>
          </cell>
          <cell r="G2550" t="str">
            <v>Minería</v>
          </cell>
          <cell r="H2550" t="str">
            <v>ENER</v>
          </cell>
        </row>
        <row r="2551">
          <cell r="B2551">
            <v>200707</v>
          </cell>
          <cell r="G2551" t="str">
            <v>Otros</v>
          </cell>
          <cell r="H2551" t="str">
            <v>ENER</v>
          </cell>
        </row>
        <row r="2552">
          <cell r="B2552">
            <v>200707</v>
          </cell>
          <cell r="G2552" t="str">
            <v>Minería</v>
          </cell>
          <cell r="H2552" t="str">
            <v>ENER</v>
          </cell>
        </row>
        <row r="2553">
          <cell r="B2553">
            <v>200707</v>
          </cell>
          <cell r="G2553" t="str">
            <v>Minería</v>
          </cell>
          <cell r="H2553" t="str">
            <v>ENER</v>
          </cell>
        </row>
        <row r="2554">
          <cell r="B2554">
            <v>200707</v>
          </cell>
          <cell r="G2554" t="str">
            <v>Minería</v>
          </cell>
          <cell r="H2554" t="str">
            <v>ENER</v>
          </cell>
        </row>
        <row r="2555">
          <cell r="B2555">
            <v>200707</v>
          </cell>
          <cell r="G2555" t="str">
            <v>Químicos</v>
          </cell>
          <cell r="H2555" t="str">
            <v>ENER</v>
          </cell>
        </row>
        <row r="2556">
          <cell r="B2556">
            <v>200707</v>
          </cell>
          <cell r="G2556" t="str">
            <v>Minería</v>
          </cell>
          <cell r="H2556" t="str">
            <v>ENER</v>
          </cell>
        </row>
        <row r="2557">
          <cell r="B2557">
            <v>200707</v>
          </cell>
          <cell r="G2557" t="str">
            <v>Minería</v>
          </cell>
          <cell r="H2557" t="str">
            <v>ENER</v>
          </cell>
        </row>
        <row r="2558">
          <cell r="B2558">
            <v>200707</v>
          </cell>
          <cell r="G2558" t="str">
            <v>Minería</v>
          </cell>
          <cell r="H2558" t="str">
            <v>ENER</v>
          </cell>
        </row>
        <row r="2559">
          <cell r="B2559">
            <v>200707</v>
          </cell>
          <cell r="G2559" t="str">
            <v>Otros</v>
          </cell>
          <cell r="H2559" t="str">
            <v>LDS</v>
          </cell>
        </row>
        <row r="2560">
          <cell r="B2560">
            <v>200707</v>
          </cell>
          <cell r="G2560" t="str">
            <v>Salud</v>
          </cell>
          <cell r="H2560" t="str">
            <v>LDS</v>
          </cell>
        </row>
        <row r="2561">
          <cell r="B2561">
            <v>200707</v>
          </cell>
          <cell r="G2561" t="str">
            <v>Comercio</v>
          </cell>
          <cell r="H2561" t="str">
            <v>LDS</v>
          </cell>
        </row>
        <row r="2562">
          <cell r="B2562">
            <v>200707</v>
          </cell>
          <cell r="G2562" t="str">
            <v>Saneamiento</v>
          </cell>
          <cell r="H2562" t="str">
            <v>LDS</v>
          </cell>
        </row>
        <row r="2563">
          <cell r="B2563">
            <v>200707</v>
          </cell>
          <cell r="G2563" t="str">
            <v>Industria Metalúrgica</v>
          </cell>
          <cell r="H2563" t="str">
            <v>LDS</v>
          </cell>
        </row>
        <row r="2564">
          <cell r="B2564">
            <v>200707</v>
          </cell>
          <cell r="G2564" t="str">
            <v>Otros</v>
          </cell>
          <cell r="H2564" t="str">
            <v>LDS</v>
          </cell>
        </row>
        <row r="2565">
          <cell r="B2565">
            <v>200707</v>
          </cell>
          <cell r="G2565" t="str">
            <v>Alimentos</v>
          </cell>
          <cell r="H2565" t="str">
            <v>LDS</v>
          </cell>
        </row>
        <row r="2566">
          <cell r="B2566">
            <v>200707</v>
          </cell>
          <cell r="G2566" t="str">
            <v>Papel</v>
          </cell>
          <cell r="H2566" t="str">
            <v>LDS</v>
          </cell>
        </row>
        <row r="2567">
          <cell r="B2567">
            <v>200707</v>
          </cell>
          <cell r="G2567" t="str">
            <v>Papel</v>
          </cell>
          <cell r="H2567" t="str">
            <v>LDS</v>
          </cell>
        </row>
        <row r="2568">
          <cell r="B2568">
            <v>200707</v>
          </cell>
          <cell r="G2568" t="str">
            <v>Industria Metalúrgica</v>
          </cell>
          <cell r="H2568" t="str">
            <v>LDS</v>
          </cell>
        </row>
        <row r="2569">
          <cell r="B2569">
            <v>200707</v>
          </cell>
          <cell r="G2569" t="str">
            <v>Industria Metalúrgica</v>
          </cell>
          <cell r="H2569" t="str">
            <v>LDS</v>
          </cell>
        </row>
        <row r="2570">
          <cell r="B2570">
            <v>200707</v>
          </cell>
          <cell r="G2570" t="str">
            <v>Otros</v>
          </cell>
          <cell r="H2570" t="str">
            <v>LDS</v>
          </cell>
        </row>
        <row r="2571">
          <cell r="B2571">
            <v>200707</v>
          </cell>
          <cell r="G2571" t="str">
            <v>Bebidas</v>
          </cell>
          <cell r="H2571" t="str">
            <v>LDS</v>
          </cell>
        </row>
        <row r="2572">
          <cell r="B2572">
            <v>200707</v>
          </cell>
          <cell r="G2572" t="str">
            <v>Textiles</v>
          </cell>
          <cell r="H2572" t="str">
            <v>LDS</v>
          </cell>
        </row>
        <row r="2573">
          <cell r="B2573">
            <v>200707</v>
          </cell>
          <cell r="G2573" t="str">
            <v>Bebidas</v>
          </cell>
          <cell r="H2573" t="str">
            <v>LDS</v>
          </cell>
        </row>
        <row r="2574">
          <cell r="B2574">
            <v>200707</v>
          </cell>
          <cell r="G2574" t="str">
            <v>Otros</v>
          </cell>
          <cell r="H2574" t="str">
            <v>LDS</v>
          </cell>
        </row>
        <row r="2575">
          <cell r="B2575">
            <v>200707</v>
          </cell>
          <cell r="G2575" t="str">
            <v>Bebidas</v>
          </cell>
          <cell r="H2575" t="str">
            <v>LDS</v>
          </cell>
        </row>
        <row r="2576">
          <cell r="B2576">
            <v>200707</v>
          </cell>
          <cell r="G2576" t="str">
            <v>Cerámicos</v>
          </cell>
          <cell r="H2576" t="str">
            <v>LDS</v>
          </cell>
        </row>
        <row r="2577">
          <cell r="B2577">
            <v>200707</v>
          </cell>
          <cell r="G2577" t="str">
            <v>Saneamiento</v>
          </cell>
          <cell r="H2577" t="str">
            <v>LDS</v>
          </cell>
        </row>
        <row r="2578">
          <cell r="B2578">
            <v>200707</v>
          </cell>
          <cell r="G2578" t="str">
            <v>Saneamiento</v>
          </cell>
          <cell r="H2578" t="str">
            <v>LDS</v>
          </cell>
        </row>
        <row r="2579">
          <cell r="B2579">
            <v>200707</v>
          </cell>
          <cell r="G2579" t="str">
            <v>Vidrios, Cauchos y Plásticos</v>
          </cell>
          <cell r="H2579" t="str">
            <v>LDS</v>
          </cell>
        </row>
        <row r="2580">
          <cell r="B2580">
            <v>200707</v>
          </cell>
          <cell r="G2580" t="str">
            <v>Comercio</v>
          </cell>
          <cell r="H2580" t="str">
            <v>LDS</v>
          </cell>
        </row>
        <row r="2581">
          <cell r="B2581">
            <v>200707</v>
          </cell>
          <cell r="G2581" t="str">
            <v>Otros</v>
          </cell>
          <cell r="H2581" t="str">
            <v>LDS</v>
          </cell>
        </row>
        <row r="2582">
          <cell r="B2582">
            <v>200707</v>
          </cell>
          <cell r="G2582" t="str">
            <v>Bebidas</v>
          </cell>
          <cell r="H2582" t="str">
            <v>LDS</v>
          </cell>
        </row>
        <row r="2583">
          <cell r="B2583">
            <v>200707</v>
          </cell>
          <cell r="G2583" t="str">
            <v>Industria Metalúrgica</v>
          </cell>
          <cell r="H2583" t="str">
            <v>SEAL</v>
          </cell>
        </row>
        <row r="2584">
          <cell r="B2584">
            <v>200707</v>
          </cell>
          <cell r="G2584" t="str">
            <v>Bebidas</v>
          </cell>
          <cell r="H2584" t="str">
            <v>SEAL</v>
          </cell>
        </row>
        <row r="2585">
          <cell r="B2585">
            <v>200707</v>
          </cell>
          <cell r="G2585" t="str">
            <v>Textiles</v>
          </cell>
          <cell r="H2585" t="str">
            <v>SEAL</v>
          </cell>
        </row>
        <row r="2586">
          <cell r="B2586">
            <v>200707</v>
          </cell>
          <cell r="G2586" t="str">
            <v>Transporte</v>
          </cell>
          <cell r="H2586" t="str">
            <v>SEAL</v>
          </cell>
        </row>
        <row r="2587">
          <cell r="B2587">
            <v>200707</v>
          </cell>
          <cell r="G2587" t="str">
            <v>Alimentos</v>
          </cell>
          <cell r="H2587" t="str">
            <v>SEAL</v>
          </cell>
        </row>
        <row r="2588">
          <cell r="B2588">
            <v>200707</v>
          </cell>
          <cell r="G2588" t="str">
            <v>Textiles</v>
          </cell>
          <cell r="H2588" t="str">
            <v>SEAL</v>
          </cell>
        </row>
        <row r="2589">
          <cell r="B2589">
            <v>200707</v>
          </cell>
          <cell r="G2589" t="str">
            <v>Minería</v>
          </cell>
          <cell r="H2589" t="str">
            <v>SGAB</v>
          </cell>
        </row>
        <row r="2590">
          <cell r="B2590">
            <v>200707</v>
          </cell>
          <cell r="G2590" t="str">
            <v>Minería</v>
          </cell>
          <cell r="H2590" t="str">
            <v>SGAB</v>
          </cell>
        </row>
        <row r="2591">
          <cell r="B2591">
            <v>200707</v>
          </cell>
          <cell r="G2591" t="str">
            <v>Minería</v>
          </cell>
          <cell r="H2591" t="str">
            <v>SGAB</v>
          </cell>
        </row>
        <row r="2592">
          <cell r="B2592">
            <v>200707</v>
          </cell>
          <cell r="G2592" t="str">
            <v>Textiles</v>
          </cell>
          <cell r="H2592" t="str">
            <v>SGAB</v>
          </cell>
        </row>
        <row r="2593">
          <cell r="B2593">
            <v>200707</v>
          </cell>
          <cell r="G2593" t="str">
            <v>Textiles</v>
          </cell>
          <cell r="H2593" t="str">
            <v>SGAB</v>
          </cell>
        </row>
        <row r="2594">
          <cell r="B2594">
            <v>200707</v>
          </cell>
          <cell r="G2594" t="str">
            <v>Alimentos</v>
          </cell>
          <cell r="H2594" t="str">
            <v>SGAB</v>
          </cell>
        </row>
        <row r="2595">
          <cell r="B2595">
            <v>200707</v>
          </cell>
          <cell r="G2595" t="str">
            <v>Alimentos</v>
          </cell>
          <cell r="H2595" t="str">
            <v>SGAB</v>
          </cell>
        </row>
        <row r="2596">
          <cell r="B2596">
            <v>200707</v>
          </cell>
          <cell r="G2596" t="str">
            <v>Alimentos</v>
          </cell>
          <cell r="H2596" t="str">
            <v>SGAB</v>
          </cell>
        </row>
        <row r="2597">
          <cell r="B2597">
            <v>200707</v>
          </cell>
          <cell r="G2597" t="str">
            <v>Minería</v>
          </cell>
          <cell r="H2597" t="str">
            <v>SHOU</v>
          </cell>
        </row>
        <row r="2598">
          <cell r="B2598">
            <v>200707</v>
          </cell>
          <cell r="G2598" t="str">
            <v>Minería</v>
          </cell>
          <cell r="H2598" t="str">
            <v>SHOU</v>
          </cell>
        </row>
        <row r="2599">
          <cell r="B2599">
            <v>200707</v>
          </cell>
          <cell r="G2599" t="str">
            <v>Minería</v>
          </cell>
          <cell r="H2599" t="str">
            <v>SHOU</v>
          </cell>
        </row>
        <row r="2600">
          <cell r="B2600">
            <v>200707</v>
          </cell>
          <cell r="G2600" t="str">
            <v>Minería</v>
          </cell>
          <cell r="H2600" t="str">
            <v>SMC</v>
          </cell>
        </row>
        <row r="2601">
          <cell r="B2601">
            <v>200707</v>
          </cell>
          <cell r="G2601" t="str">
            <v>Minería</v>
          </cell>
          <cell r="H2601" t="str">
            <v>SMC</v>
          </cell>
        </row>
        <row r="2602">
          <cell r="B2602">
            <v>200707</v>
          </cell>
          <cell r="G2602" t="str">
            <v>Minería</v>
          </cell>
          <cell r="H2602" t="str">
            <v>SMC</v>
          </cell>
        </row>
        <row r="2603">
          <cell r="B2603">
            <v>200707</v>
          </cell>
          <cell r="G2603" t="str">
            <v>Minería</v>
          </cell>
          <cell r="H2603" t="str">
            <v>TSEL</v>
          </cell>
        </row>
        <row r="2604">
          <cell r="B2604">
            <v>200707</v>
          </cell>
          <cell r="G2604" t="str">
            <v>Cementos</v>
          </cell>
          <cell r="H2604" t="str">
            <v>TSEL</v>
          </cell>
        </row>
        <row r="2605">
          <cell r="B2605">
            <v>200707</v>
          </cell>
          <cell r="G2605" t="str">
            <v>Minería</v>
          </cell>
          <cell r="H2605" t="str">
            <v>TSEL</v>
          </cell>
        </row>
        <row r="2606">
          <cell r="B2606">
            <v>200707</v>
          </cell>
          <cell r="G2606" t="str">
            <v>Minería</v>
          </cell>
          <cell r="H2606" t="str">
            <v>TSEL</v>
          </cell>
        </row>
        <row r="2607">
          <cell r="B2607">
            <v>200707</v>
          </cell>
          <cell r="G2607" t="str">
            <v>Minería</v>
          </cell>
          <cell r="H2607" t="str">
            <v>TSEL</v>
          </cell>
        </row>
        <row r="2608">
          <cell r="B2608">
            <v>200707</v>
          </cell>
          <cell r="G2608" t="str">
            <v>Minería</v>
          </cell>
          <cell r="H2608" t="str">
            <v>TSEL</v>
          </cell>
        </row>
        <row r="2609">
          <cell r="B2609">
            <v>200707</v>
          </cell>
          <cell r="G2609" t="str">
            <v>Minería</v>
          </cell>
          <cell r="H2609" t="str">
            <v>TSEL</v>
          </cell>
        </row>
        <row r="2610">
          <cell r="B2610">
            <v>200707</v>
          </cell>
          <cell r="G2610" t="str">
            <v>Textiles</v>
          </cell>
          <cell r="H2610" t="str">
            <v>TSEL</v>
          </cell>
        </row>
        <row r="2611">
          <cell r="B2611">
            <v>200707</v>
          </cell>
          <cell r="G2611" t="str">
            <v>Textiles</v>
          </cell>
          <cell r="H2611" t="str">
            <v>TSEL</v>
          </cell>
        </row>
        <row r="2612">
          <cell r="B2612">
            <v>200707</v>
          </cell>
          <cell r="G2612" t="str">
            <v>Agroindustria</v>
          </cell>
          <cell r="H2612" t="str">
            <v>ELNO</v>
          </cell>
        </row>
        <row r="2613">
          <cell r="B2613">
            <v>200707</v>
          </cell>
          <cell r="G2613" t="str">
            <v>Pesquería</v>
          </cell>
          <cell r="H2613" t="str">
            <v>ELNO</v>
          </cell>
        </row>
        <row r="2614">
          <cell r="B2614">
            <v>200707</v>
          </cell>
          <cell r="G2614" t="str">
            <v>Minería</v>
          </cell>
          <cell r="H2614" t="str">
            <v>CONE</v>
          </cell>
        </row>
        <row r="2615">
          <cell r="B2615">
            <v>200707</v>
          </cell>
          <cell r="G2615" t="str">
            <v>Minería</v>
          </cell>
          <cell r="H2615" t="str">
            <v>CONE</v>
          </cell>
        </row>
        <row r="2616">
          <cell r="B2616">
            <v>200707</v>
          </cell>
          <cell r="G2616" t="str">
            <v>Agroindustria</v>
          </cell>
          <cell r="H2616" t="str">
            <v>ELN</v>
          </cell>
        </row>
        <row r="2617">
          <cell r="B2617">
            <v>200707</v>
          </cell>
          <cell r="G2617" t="str">
            <v>Agroindustria</v>
          </cell>
          <cell r="H2617" t="str">
            <v>ELN</v>
          </cell>
        </row>
        <row r="2618">
          <cell r="B2618">
            <v>200707</v>
          </cell>
          <cell r="G2618" t="str">
            <v>Agroindustria</v>
          </cell>
          <cell r="H2618" t="str">
            <v>ELN</v>
          </cell>
        </row>
        <row r="2619">
          <cell r="B2619">
            <v>200707</v>
          </cell>
          <cell r="G2619" t="str">
            <v>Otros</v>
          </cell>
          <cell r="H2619" t="str">
            <v>ELN</v>
          </cell>
        </row>
        <row r="2620">
          <cell r="B2620">
            <v>200707</v>
          </cell>
          <cell r="G2620" t="str">
            <v>Agroindustria</v>
          </cell>
          <cell r="H2620" t="str">
            <v>ELN</v>
          </cell>
        </row>
        <row r="2621">
          <cell r="B2621">
            <v>200707</v>
          </cell>
          <cell r="G2621" t="str">
            <v>Agroindustria</v>
          </cell>
          <cell r="H2621" t="str">
            <v>ELN</v>
          </cell>
        </row>
        <row r="2622">
          <cell r="B2622">
            <v>200707</v>
          </cell>
          <cell r="G2622" t="str">
            <v>Agroindustria</v>
          </cell>
          <cell r="H2622" t="str">
            <v>ELN</v>
          </cell>
        </row>
        <row r="2623">
          <cell r="B2623">
            <v>200707</v>
          </cell>
          <cell r="G2623" t="str">
            <v>Bebidas</v>
          </cell>
          <cell r="H2623" t="str">
            <v>ELN</v>
          </cell>
        </row>
        <row r="2624">
          <cell r="B2624">
            <v>200707</v>
          </cell>
          <cell r="G2624" t="str">
            <v>Bebidas</v>
          </cell>
          <cell r="H2624" t="str">
            <v>ELN</v>
          </cell>
        </row>
        <row r="2625">
          <cell r="B2625">
            <v>200707</v>
          </cell>
          <cell r="G2625" t="str">
            <v>Agroindustria</v>
          </cell>
          <cell r="H2625" t="str">
            <v>ELN</v>
          </cell>
        </row>
        <row r="2626">
          <cell r="B2626">
            <v>200707</v>
          </cell>
          <cell r="G2626" t="str">
            <v>Agroindustria</v>
          </cell>
          <cell r="H2626" t="str">
            <v>ELN</v>
          </cell>
        </row>
        <row r="2627">
          <cell r="B2627">
            <v>200707</v>
          </cell>
          <cell r="G2627" t="str">
            <v>Agroindustria</v>
          </cell>
          <cell r="H2627" t="str">
            <v>ELN</v>
          </cell>
        </row>
        <row r="2628">
          <cell r="B2628">
            <v>200707</v>
          </cell>
          <cell r="G2628" t="str">
            <v>Agroindustria</v>
          </cell>
          <cell r="H2628" t="str">
            <v>ELN</v>
          </cell>
        </row>
        <row r="2629">
          <cell r="B2629">
            <v>200707</v>
          </cell>
          <cell r="G2629" t="str">
            <v>Agroindustria</v>
          </cell>
          <cell r="H2629" t="str">
            <v>ELN</v>
          </cell>
        </row>
        <row r="2630">
          <cell r="B2630">
            <v>200707</v>
          </cell>
          <cell r="G2630" t="str">
            <v>Alimentos</v>
          </cell>
          <cell r="H2630" t="str">
            <v>KLPA</v>
          </cell>
        </row>
        <row r="2631">
          <cell r="B2631">
            <v>200707</v>
          </cell>
          <cell r="G2631" t="str">
            <v>Papel</v>
          </cell>
          <cell r="H2631" t="str">
            <v>KLPA</v>
          </cell>
        </row>
        <row r="2632">
          <cell r="B2632">
            <v>200707</v>
          </cell>
          <cell r="G2632" t="str">
            <v>Minería</v>
          </cell>
          <cell r="H2632" t="str">
            <v>KLPA</v>
          </cell>
        </row>
        <row r="2633">
          <cell r="B2633">
            <v>200707</v>
          </cell>
          <cell r="G2633" t="str">
            <v>Industria Metalúrgica</v>
          </cell>
          <cell r="H2633" t="str">
            <v>KLPA</v>
          </cell>
        </row>
        <row r="2634">
          <cell r="B2634">
            <v>200707</v>
          </cell>
          <cell r="G2634" t="str">
            <v>Papel</v>
          </cell>
          <cell r="H2634" t="str">
            <v>KLPA</v>
          </cell>
        </row>
        <row r="2635">
          <cell r="B2635">
            <v>200707</v>
          </cell>
          <cell r="G2635" t="str">
            <v>Cementos</v>
          </cell>
          <cell r="H2635" t="str">
            <v>KLPA</v>
          </cell>
        </row>
        <row r="2636">
          <cell r="B2636">
            <v>200708</v>
          </cell>
          <cell r="G2636" t="str">
            <v>Cementos</v>
          </cell>
          <cell r="H2636" t="str">
            <v>ATOC</v>
          </cell>
        </row>
        <row r="2637">
          <cell r="B2637">
            <v>200708</v>
          </cell>
          <cell r="G2637" t="str">
            <v>Agroindustria</v>
          </cell>
          <cell r="H2637" t="str">
            <v>CAHU</v>
          </cell>
        </row>
        <row r="2638">
          <cell r="B2638">
            <v>200708</v>
          </cell>
          <cell r="G2638" t="str">
            <v>Minería</v>
          </cell>
          <cell r="H2638" t="str">
            <v>COEL</v>
          </cell>
        </row>
        <row r="2639">
          <cell r="B2639">
            <v>200708</v>
          </cell>
          <cell r="G2639" t="str">
            <v>Minería</v>
          </cell>
          <cell r="H2639" t="str">
            <v>CONE</v>
          </cell>
        </row>
        <row r="2640">
          <cell r="B2640">
            <v>200708</v>
          </cell>
          <cell r="G2640" t="str">
            <v>Minería</v>
          </cell>
          <cell r="H2640" t="str">
            <v>CONE</v>
          </cell>
        </row>
        <row r="2641">
          <cell r="B2641">
            <v>200708</v>
          </cell>
          <cell r="G2641" t="str">
            <v>Textiles</v>
          </cell>
          <cell r="H2641" t="str">
            <v>EDCA</v>
          </cell>
        </row>
        <row r="2642">
          <cell r="B2642">
            <v>200708</v>
          </cell>
          <cell r="G2642" t="str">
            <v>Otros</v>
          </cell>
          <cell r="H2642" t="str">
            <v>EDGL</v>
          </cell>
        </row>
        <row r="2643">
          <cell r="B2643">
            <v>200708</v>
          </cell>
          <cell r="G2643" t="str">
            <v>Fundición</v>
          </cell>
          <cell r="H2643" t="str">
            <v>EDGL</v>
          </cell>
        </row>
        <row r="2644">
          <cell r="B2644">
            <v>200708</v>
          </cell>
          <cell r="G2644" t="str">
            <v>Otros</v>
          </cell>
          <cell r="H2644" t="str">
            <v>EDGL</v>
          </cell>
        </row>
        <row r="2645">
          <cell r="B2645">
            <v>200708</v>
          </cell>
          <cell r="G2645" t="str">
            <v>Fundición</v>
          </cell>
          <cell r="H2645" t="str">
            <v>EDGL</v>
          </cell>
        </row>
        <row r="2646">
          <cell r="B2646">
            <v>200708</v>
          </cell>
          <cell r="G2646" t="str">
            <v>Minería</v>
          </cell>
          <cell r="H2646" t="str">
            <v>EDGL</v>
          </cell>
        </row>
        <row r="2647">
          <cell r="B2647">
            <v>200708</v>
          </cell>
          <cell r="G2647" t="str">
            <v>Minería</v>
          </cell>
          <cell r="H2647" t="str">
            <v>EDGL</v>
          </cell>
        </row>
        <row r="2648">
          <cell r="B2648">
            <v>200708</v>
          </cell>
          <cell r="G2648" t="str">
            <v>Minería</v>
          </cell>
          <cell r="H2648" t="str">
            <v>EDGL</v>
          </cell>
        </row>
        <row r="2649">
          <cell r="B2649">
            <v>200708</v>
          </cell>
          <cell r="G2649" t="str">
            <v>Fundición</v>
          </cell>
          <cell r="H2649" t="str">
            <v>EDGL</v>
          </cell>
        </row>
        <row r="2650">
          <cell r="B2650">
            <v>200708</v>
          </cell>
          <cell r="G2650" t="str">
            <v>Fundición</v>
          </cell>
          <cell r="H2650" t="str">
            <v>EDGL</v>
          </cell>
        </row>
        <row r="2651">
          <cell r="B2651">
            <v>200708</v>
          </cell>
          <cell r="G2651" t="str">
            <v>Fundición</v>
          </cell>
          <cell r="H2651" t="str">
            <v>EDGL</v>
          </cell>
        </row>
        <row r="2652">
          <cell r="B2652">
            <v>200708</v>
          </cell>
          <cell r="G2652" t="str">
            <v>Minería</v>
          </cell>
          <cell r="H2652" t="str">
            <v>EDGL</v>
          </cell>
        </row>
        <row r="2653">
          <cell r="B2653">
            <v>200708</v>
          </cell>
          <cell r="G2653" t="str">
            <v>Químicos</v>
          </cell>
          <cell r="H2653" t="str">
            <v>EDLN</v>
          </cell>
        </row>
        <row r="2654">
          <cell r="B2654">
            <v>200708</v>
          </cell>
          <cell r="G2654" t="str">
            <v>Agroindustria</v>
          </cell>
          <cell r="H2654" t="str">
            <v>EDLN</v>
          </cell>
        </row>
        <row r="2655">
          <cell r="B2655">
            <v>200708</v>
          </cell>
          <cell r="G2655" t="str">
            <v>Alimentos</v>
          </cell>
          <cell r="H2655" t="str">
            <v>EDLN</v>
          </cell>
        </row>
        <row r="2656">
          <cell r="B2656">
            <v>200708</v>
          </cell>
          <cell r="G2656" t="str">
            <v>Alimentos</v>
          </cell>
          <cell r="H2656" t="str">
            <v>EDLN</v>
          </cell>
        </row>
        <row r="2657">
          <cell r="B2657">
            <v>200708</v>
          </cell>
          <cell r="G2657" t="str">
            <v>Pesquería</v>
          </cell>
          <cell r="H2657" t="str">
            <v>EDLN</v>
          </cell>
        </row>
        <row r="2658">
          <cell r="B2658">
            <v>200708</v>
          </cell>
          <cell r="G2658" t="str">
            <v>Bancos y Financieras</v>
          </cell>
          <cell r="H2658" t="str">
            <v>EDLN</v>
          </cell>
        </row>
        <row r="2659">
          <cell r="B2659">
            <v>200708</v>
          </cell>
          <cell r="G2659" t="str">
            <v>Cables</v>
          </cell>
          <cell r="H2659" t="str">
            <v>EDLN</v>
          </cell>
        </row>
        <row r="2660">
          <cell r="B2660">
            <v>200708</v>
          </cell>
          <cell r="G2660" t="str">
            <v>Cerámicos</v>
          </cell>
          <cell r="H2660" t="str">
            <v>EDLN</v>
          </cell>
        </row>
        <row r="2661">
          <cell r="B2661">
            <v>200708</v>
          </cell>
          <cell r="G2661" t="str">
            <v>Cerámicos</v>
          </cell>
          <cell r="H2661" t="str">
            <v>EDLN</v>
          </cell>
        </row>
        <row r="2662">
          <cell r="B2662">
            <v>200708</v>
          </cell>
          <cell r="G2662" t="str">
            <v>Cerámicos</v>
          </cell>
          <cell r="H2662" t="str">
            <v>EDLN</v>
          </cell>
        </row>
        <row r="2663">
          <cell r="B2663">
            <v>200708</v>
          </cell>
          <cell r="G2663" t="str">
            <v>Textiles</v>
          </cell>
          <cell r="H2663" t="str">
            <v>EDLN</v>
          </cell>
        </row>
        <row r="2664">
          <cell r="B2664">
            <v>200708</v>
          </cell>
          <cell r="G2664" t="str">
            <v>Textiles</v>
          </cell>
          <cell r="H2664" t="str">
            <v>EDLN</v>
          </cell>
        </row>
        <row r="2665">
          <cell r="B2665">
            <v>200708</v>
          </cell>
          <cell r="G2665" t="str">
            <v>Minería</v>
          </cell>
          <cell r="H2665" t="str">
            <v>EDLN</v>
          </cell>
        </row>
        <row r="2666">
          <cell r="B2666">
            <v>200708</v>
          </cell>
          <cell r="G2666" t="str">
            <v>Cerámicos</v>
          </cell>
          <cell r="H2666" t="str">
            <v>EDLN</v>
          </cell>
        </row>
        <row r="2667">
          <cell r="B2667">
            <v>200708</v>
          </cell>
          <cell r="G2667" t="str">
            <v>Alimentos</v>
          </cell>
          <cell r="H2667" t="str">
            <v>EDLN</v>
          </cell>
        </row>
        <row r="2668">
          <cell r="B2668">
            <v>200708</v>
          </cell>
          <cell r="G2668" t="str">
            <v>Vidrios, Cauchos y Plásticos</v>
          </cell>
          <cell r="H2668" t="str">
            <v>EDLN</v>
          </cell>
        </row>
        <row r="2669">
          <cell r="B2669">
            <v>200708</v>
          </cell>
          <cell r="G2669" t="str">
            <v>Minería</v>
          </cell>
          <cell r="H2669" t="str">
            <v>EDLN</v>
          </cell>
        </row>
        <row r="2670">
          <cell r="B2670">
            <v>200708</v>
          </cell>
          <cell r="G2670" t="str">
            <v>Saneamiento</v>
          </cell>
          <cell r="H2670" t="str">
            <v>EDLN</v>
          </cell>
        </row>
        <row r="2671">
          <cell r="B2671">
            <v>200708</v>
          </cell>
          <cell r="G2671" t="str">
            <v>Industria Metalúrgica</v>
          </cell>
          <cell r="H2671" t="str">
            <v>EDLN</v>
          </cell>
        </row>
        <row r="2672">
          <cell r="B2672">
            <v>200708</v>
          </cell>
          <cell r="G2672" t="str">
            <v>Transporte</v>
          </cell>
          <cell r="H2672" t="str">
            <v>EDLN</v>
          </cell>
        </row>
        <row r="2673">
          <cell r="B2673">
            <v>200708</v>
          </cell>
          <cell r="G2673" t="str">
            <v>Pesquería</v>
          </cell>
          <cell r="H2673" t="str">
            <v>EDLN</v>
          </cell>
        </row>
        <row r="2674">
          <cell r="B2674">
            <v>200708</v>
          </cell>
          <cell r="G2674" t="str">
            <v>Cementos</v>
          </cell>
          <cell r="H2674" t="str">
            <v>EDLN</v>
          </cell>
        </row>
        <row r="2675">
          <cell r="B2675">
            <v>200708</v>
          </cell>
          <cell r="G2675" t="str">
            <v>Textiles</v>
          </cell>
          <cell r="H2675" t="str">
            <v>EDLN</v>
          </cell>
        </row>
        <row r="2676">
          <cell r="B2676">
            <v>200708</v>
          </cell>
          <cell r="G2676" t="str">
            <v>Alimentos</v>
          </cell>
          <cell r="H2676" t="str">
            <v>EDLN</v>
          </cell>
        </row>
        <row r="2677">
          <cell r="B2677">
            <v>200708</v>
          </cell>
          <cell r="G2677" t="str">
            <v>Textiles</v>
          </cell>
          <cell r="H2677" t="str">
            <v>EDLN</v>
          </cell>
        </row>
        <row r="2678">
          <cell r="B2678">
            <v>200708</v>
          </cell>
          <cell r="G2678" t="str">
            <v>Textiles</v>
          </cell>
          <cell r="H2678" t="str">
            <v>EDLN</v>
          </cell>
        </row>
        <row r="2679">
          <cell r="B2679">
            <v>200708</v>
          </cell>
          <cell r="G2679" t="str">
            <v>Textiles</v>
          </cell>
          <cell r="H2679" t="str">
            <v>EDLN</v>
          </cell>
        </row>
        <row r="2680">
          <cell r="B2680">
            <v>200708</v>
          </cell>
          <cell r="G2680" t="str">
            <v>Fundición</v>
          </cell>
          <cell r="H2680" t="str">
            <v>EDLN</v>
          </cell>
        </row>
        <row r="2681">
          <cell r="B2681">
            <v>200708</v>
          </cell>
          <cell r="G2681" t="str">
            <v>Fundición</v>
          </cell>
          <cell r="H2681" t="str">
            <v>EDLN</v>
          </cell>
        </row>
        <row r="2682">
          <cell r="B2682">
            <v>200708</v>
          </cell>
          <cell r="G2682" t="str">
            <v>Papel</v>
          </cell>
          <cell r="H2682" t="str">
            <v>EDLN</v>
          </cell>
        </row>
        <row r="2683">
          <cell r="B2683">
            <v>200708</v>
          </cell>
          <cell r="G2683" t="str">
            <v>Textiles</v>
          </cell>
          <cell r="H2683" t="str">
            <v>EDLN</v>
          </cell>
        </row>
        <row r="2684">
          <cell r="B2684">
            <v>200708</v>
          </cell>
          <cell r="G2684" t="str">
            <v>Vidrios, Cauchos y Plásticos</v>
          </cell>
          <cell r="H2684" t="str">
            <v>EDLN</v>
          </cell>
        </row>
        <row r="2685">
          <cell r="B2685">
            <v>200708</v>
          </cell>
          <cell r="G2685" t="str">
            <v>Cables</v>
          </cell>
          <cell r="H2685" t="str">
            <v>EDLN</v>
          </cell>
        </row>
        <row r="2686">
          <cell r="B2686">
            <v>200708</v>
          </cell>
          <cell r="G2686" t="str">
            <v>Industria Metalúrgica</v>
          </cell>
          <cell r="H2686" t="str">
            <v>EDLN</v>
          </cell>
        </row>
        <row r="2687">
          <cell r="B2687">
            <v>200708</v>
          </cell>
          <cell r="G2687" t="str">
            <v>Papel</v>
          </cell>
          <cell r="H2687" t="str">
            <v>EDLN</v>
          </cell>
        </row>
        <row r="2688">
          <cell r="B2688">
            <v>200708</v>
          </cell>
          <cell r="G2688" t="str">
            <v>Textiles</v>
          </cell>
          <cell r="H2688" t="str">
            <v>EDLN</v>
          </cell>
        </row>
        <row r="2689">
          <cell r="B2689">
            <v>200708</v>
          </cell>
          <cell r="G2689" t="str">
            <v>Otros</v>
          </cell>
          <cell r="H2689" t="str">
            <v>EDLN</v>
          </cell>
        </row>
        <row r="2690">
          <cell r="B2690">
            <v>200708</v>
          </cell>
          <cell r="G2690" t="str">
            <v>Otros</v>
          </cell>
          <cell r="H2690" t="str">
            <v>EDLN</v>
          </cell>
        </row>
        <row r="2691">
          <cell r="B2691">
            <v>200708</v>
          </cell>
          <cell r="G2691" t="str">
            <v>Textiles</v>
          </cell>
          <cell r="H2691" t="str">
            <v>EDLN</v>
          </cell>
        </row>
        <row r="2692">
          <cell r="B2692">
            <v>200708</v>
          </cell>
          <cell r="G2692" t="str">
            <v>Industria Metalúrgica</v>
          </cell>
          <cell r="H2692" t="str">
            <v>EDLN</v>
          </cell>
        </row>
        <row r="2693">
          <cell r="B2693">
            <v>200708</v>
          </cell>
          <cell r="G2693" t="str">
            <v>Alimentos</v>
          </cell>
          <cell r="H2693" t="str">
            <v>EDLN</v>
          </cell>
        </row>
        <row r="2694">
          <cell r="B2694">
            <v>200708</v>
          </cell>
          <cell r="G2694" t="str">
            <v>Alimentos</v>
          </cell>
          <cell r="H2694" t="str">
            <v>EDLN</v>
          </cell>
        </row>
        <row r="2695">
          <cell r="B2695">
            <v>200708</v>
          </cell>
          <cell r="G2695" t="str">
            <v>Alimentos</v>
          </cell>
          <cell r="H2695" t="str">
            <v>EDLN</v>
          </cell>
        </row>
        <row r="2696">
          <cell r="B2696">
            <v>200708</v>
          </cell>
          <cell r="G2696" t="str">
            <v>Alimentos</v>
          </cell>
          <cell r="H2696" t="str">
            <v>EDLN</v>
          </cell>
        </row>
        <row r="2697">
          <cell r="B2697">
            <v>200708</v>
          </cell>
          <cell r="G2697" t="str">
            <v>Textiles</v>
          </cell>
          <cell r="H2697" t="str">
            <v>EDLN</v>
          </cell>
        </row>
        <row r="2698">
          <cell r="B2698">
            <v>200708</v>
          </cell>
          <cell r="G2698" t="str">
            <v>Pesquería</v>
          </cell>
          <cell r="H2698" t="str">
            <v>EDLN</v>
          </cell>
        </row>
        <row r="2699">
          <cell r="B2699">
            <v>200708</v>
          </cell>
          <cell r="G2699" t="str">
            <v>Pesquería</v>
          </cell>
          <cell r="H2699" t="str">
            <v>EDLN</v>
          </cell>
        </row>
        <row r="2700">
          <cell r="B2700">
            <v>200708</v>
          </cell>
          <cell r="G2700" t="str">
            <v>Textiles</v>
          </cell>
          <cell r="H2700" t="str">
            <v>EDLN</v>
          </cell>
        </row>
        <row r="2701">
          <cell r="B2701">
            <v>200708</v>
          </cell>
          <cell r="G2701" t="str">
            <v>Industria Metalúrgica</v>
          </cell>
          <cell r="H2701" t="str">
            <v>EDLN</v>
          </cell>
        </row>
        <row r="2702">
          <cell r="B2702">
            <v>200708</v>
          </cell>
          <cell r="G2702" t="str">
            <v>Hidrocarburos</v>
          </cell>
          <cell r="H2702" t="str">
            <v>EDLN</v>
          </cell>
        </row>
        <row r="2703">
          <cell r="B2703">
            <v>200708</v>
          </cell>
          <cell r="G2703" t="str">
            <v>Comercio</v>
          </cell>
          <cell r="H2703" t="str">
            <v>EDLN</v>
          </cell>
        </row>
        <row r="2704">
          <cell r="B2704">
            <v>200708</v>
          </cell>
          <cell r="G2704" t="str">
            <v>Textiles</v>
          </cell>
          <cell r="H2704" t="str">
            <v>EDLN</v>
          </cell>
        </row>
        <row r="2705">
          <cell r="B2705">
            <v>200708</v>
          </cell>
          <cell r="G2705" t="str">
            <v>Textiles</v>
          </cell>
          <cell r="H2705" t="str">
            <v>EDLN</v>
          </cell>
        </row>
        <row r="2706">
          <cell r="B2706">
            <v>200708</v>
          </cell>
          <cell r="G2706" t="str">
            <v>Otros</v>
          </cell>
          <cell r="H2706" t="str">
            <v>EDLN</v>
          </cell>
        </row>
        <row r="2707">
          <cell r="B2707">
            <v>200708</v>
          </cell>
          <cell r="G2707" t="str">
            <v>Textiles</v>
          </cell>
          <cell r="H2707" t="str">
            <v>EDLN</v>
          </cell>
        </row>
        <row r="2708">
          <cell r="B2708">
            <v>200708</v>
          </cell>
          <cell r="G2708" t="str">
            <v>Industria Metalúrgica</v>
          </cell>
          <cell r="H2708" t="str">
            <v>EDLN</v>
          </cell>
        </row>
        <row r="2709">
          <cell r="B2709">
            <v>200708</v>
          </cell>
          <cell r="G2709" t="str">
            <v>Pesquería</v>
          </cell>
          <cell r="H2709" t="str">
            <v>EDLN</v>
          </cell>
        </row>
        <row r="2710">
          <cell r="B2710">
            <v>200708</v>
          </cell>
          <cell r="G2710" t="str">
            <v>Químicos</v>
          </cell>
          <cell r="H2710" t="str">
            <v>EDLN</v>
          </cell>
        </row>
        <row r="2711">
          <cell r="B2711">
            <v>200708</v>
          </cell>
          <cell r="G2711" t="str">
            <v>Textiles</v>
          </cell>
          <cell r="H2711" t="str">
            <v>EDLN</v>
          </cell>
        </row>
        <row r="2712">
          <cell r="B2712">
            <v>200708</v>
          </cell>
          <cell r="G2712" t="str">
            <v>Vidrios, Cauchos y Plásticos</v>
          </cell>
          <cell r="H2712" t="str">
            <v>EDLN</v>
          </cell>
        </row>
        <row r="2713">
          <cell r="B2713">
            <v>200708</v>
          </cell>
          <cell r="G2713" t="str">
            <v>Pesquería</v>
          </cell>
          <cell r="H2713" t="str">
            <v>EDLN</v>
          </cell>
        </row>
        <row r="2714">
          <cell r="B2714">
            <v>200708</v>
          </cell>
          <cell r="G2714" t="str">
            <v>Bebidas</v>
          </cell>
          <cell r="H2714" t="str">
            <v>EDLN</v>
          </cell>
        </row>
        <row r="2715">
          <cell r="B2715">
            <v>200708</v>
          </cell>
          <cell r="G2715" t="str">
            <v>Bebidas</v>
          </cell>
          <cell r="H2715" t="str">
            <v>EDLN</v>
          </cell>
        </row>
        <row r="2716">
          <cell r="B2716">
            <v>200708</v>
          </cell>
          <cell r="G2716" t="str">
            <v>Pesquería</v>
          </cell>
          <cell r="H2716" t="str">
            <v>EDLN</v>
          </cell>
        </row>
        <row r="2717">
          <cell r="B2717">
            <v>200708</v>
          </cell>
          <cell r="G2717" t="str">
            <v>Cerámicos</v>
          </cell>
          <cell r="H2717" t="str">
            <v>EDLN</v>
          </cell>
        </row>
        <row r="2718">
          <cell r="B2718">
            <v>200708</v>
          </cell>
          <cell r="G2718" t="str">
            <v>Alimentos</v>
          </cell>
          <cell r="H2718" t="str">
            <v>EDLN</v>
          </cell>
        </row>
        <row r="2719">
          <cell r="B2719">
            <v>200708</v>
          </cell>
          <cell r="G2719" t="str">
            <v>Químicos</v>
          </cell>
          <cell r="H2719" t="str">
            <v>EDLN</v>
          </cell>
        </row>
        <row r="2720">
          <cell r="B2720">
            <v>200708</v>
          </cell>
          <cell r="G2720" t="str">
            <v>Textiles</v>
          </cell>
          <cell r="H2720" t="str">
            <v>EDLN</v>
          </cell>
        </row>
        <row r="2721">
          <cell r="B2721">
            <v>200708</v>
          </cell>
          <cell r="G2721" t="str">
            <v>Textiles</v>
          </cell>
          <cell r="H2721" t="str">
            <v>EDLN</v>
          </cell>
        </row>
        <row r="2722">
          <cell r="B2722">
            <v>200708</v>
          </cell>
          <cell r="G2722" t="str">
            <v>Saneamiento</v>
          </cell>
          <cell r="H2722" t="str">
            <v>EDLN</v>
          </cell>
        </row>
        <row r="2723">
          <cell r="B2723">
            <v>200708</v>
          </cell>
          <cell r="G2723" t="str">
            <v>Alimentos</v>
          </cell>
          <cell r="H2723" t="str">
            <v>EDLN</v>
          </cell>
        </row>
        <row r="2724">
          <cell r="B2724">
            <v>200708</v>
          </cell>
          <cell r="G2724" t="str">
            <v>Papel</v>
          </cell>
          <cell r="H2724" t="str">
            <v>EDLN</v>
          </cell>
        </row>
        <row r="2725">
          <cell r="B2725">
            <v>200708</v>
          </cell>
          <cell r="G2725" t="str">
            <v>Pesquería</v>
          </cell>
          <cell r="H2725" t="str">
            <v>EDLN</v>
          </cell>
        </row>
        <row r="2726">
          <cell r="B2726">
            <v>200708</v>
          </cell>
          <cell r="G2726" t="str">
            <v>Transporte</v>
          </cell>
          <cell r="H2726" t="str">
            <v>EDLN</v>
          </cell>
        </row>
        <row r="2727">
          <cell r="B2727">
            <v>200708</v>
          </cell>
          <cell r="G2727" t="str">
            <v>Pesquería</v>
          </cell>
          <cell r="H2727" t="str">
            <v>EDLN</v>
          </cell>
        </row>
        <row r="2728">
          <cell r="B2728">
            <v>200708</v>
          </cell>
          <cell r="G2728" t="str">
            <v>Pesquería</v>
          </cell>
          <cell r="H2728" t="str">
            <v>EDLN</v>
          </cell>
        </row>
        <row r="2729">
          <cell r="B2729">
            <v>200708</v>
          </cell>
          <cell r="G2729" t="str">
            <v>Bebidas</v>
          </cell>
          <cell r="H2729" t="str">
            <v>EDLN</v>
          </cell>
        </row>
        <row r="2730">
          <cell r="B2730">
            <v>200708</v>
          </cell>
          <cell r="G2730" t="str">
            <v>Pesquería</v>
          </cell>
          <cell r="H2730" t="str">
            <v>EDLN</v>
          </cell>
        </row>
        <row r="2731">
          <cell r="B2731">
            <v>200708</v>
          </cell>
          <cell r="G2731" t="str">
            <v>Pesquería</v>
          </cell>
          <cell r="H2731" t="str">
            <v>EDLN</v>
          </cell>
        </row>
        <row r="2732">
          <cell r="B2732">
            <v>200708</v>
          </cell>
          <cell r="G2732" t="str">
            <v>Textiles</v>
          </cell>
          <cell r="H2732" t="str">
            <v>EDLN</v>
          </cell>
        </row>
        <row r="2733">
          <cell r="B2733">
            <v>200708</v>
          </cell>
          <cell r="G2733" t="str">
            <v>Textiles</v>
          </cell>
          <cell r="H2733" t="str">
            <v>EDLN</v>
          </cell>
        </row>
        <row r="2734">
          <cell r="B2734">
            <v>200708</v>
          </cell>
          <cell r="G2734" t="str">
            <v>Hidrocarburos</v>
          </cell>
          <cell r="H2734" t="str">
            <v>EEPS</v>
          </cell>
        </row>
        <row r="2735">
          <cell r="B2735">
            <v>200708</v>
          </cell>
          <cell r="G2735" t="str">
            <v>Hidrocarburos</v>
          </cell>
          <cell r="H2735" t="str">
            <v>EEPS</v>
          </cell>
        </row>
        <row r="2736">
          <cell r="B2736">
            <v>200708</v>
          </cell>
          <cell r="G2736" t="str">
            <v>Minería</v>
          </cell>
          <cell r="H2736" t="str">
            <v>EGAS</v>
          </cell>
        </row>
        <row r="2737">
          <cell r="B2737">
            <v>200708</v>
          </cell>
          <cell r="G2737" t="str">
            <v>Cementos</v>
          </cell>
          <cell r="H2737" t="str">
            <v>EGAS</v>
          </cell>
        </row>
        <row r="2738">
          <cell r="B2738">
            <v>200708</v>
          </cell>
          <cell r="G2738" t="str">
            <v>Fundición</v>
          </cell>
          <cell r="H2738" t="str">
            <v>EGEM</v>
          </cell>
        </row>
        <row r="2739">
          <cell r="B2739">
            <v>200708</v>
          </cell>
          <cell r="G2739" t="str">
            <v>Químicos</v>
          </cell>
          <cell r="H2739" t="str">
            <v>EGEM</v>
          </cell>
        </row>
        <row r="2740">
          <cell r="B2740">
            <v>200708</v>
          </cell>
          <cell r="G2740" t="str">
            <v>Minería</v>
          </cell>
          <cell r="H2740" t="str">
            <v>EGEM</v>
          </cell>
        </row>
        <row r="2741">
          <cell r="B2741">
            <v>200708</v>
          </cell>
          <cell r="G2741" t="str">
            <v>Minería</v>
          </cell>
          <cell r="H2741" t="str">
            <v>EGEM</v>
          </cell>
        </row>
        <row r="2742">
          <cell r="B2742">
            <v>200708</v>
          </cell>
          <cell r="G2742" t="str">
            <v>Minería</v>
          </cell>
          <cell r="H2742" t="str">
            <v>EGEN</v>
          </cell>
        </row>
        <row r="2743">
          <cell r="B2743">
            <v>200708</v>
          </cell>
          <cell r="G2743" t="str">
            <v>Minería</v>
          </cell>
          <cell r="H2743" t="str">
            <v>EGEN</v>
          </cell>
        </row>
        <row r="2744">
          <cell r="B2744">
            <v>200708</v>
          </cell>
          <cell r="G2744" t="str">
            <v>Cementos</v>
          </cell>
          <cell r="H2744" t="str">
            <v>EGEN</v>
          </cell>
        </row>
        <row r="2745">
          <cell r="B2745">
            <v>200708</v>
          </cell>
          <cell r="G2745" t="str">
            <v>Textiles</v>
          </cell>
          <cell r="H2745" t="str">
            <v>EGEN</v>
          </cell>
        </row>
        <row r="2746">
          <cell r="B2746">
            <v>200708</v>
          </cell>
          <cell r="G2746" t="str">
            <v>Textiles</v>
          </cell>
          <cell r="H2746" t="str">
            <v>EGEN</v>
          </cell>
        </row>
        <row r="2747">
          <cell r="B2747">
            <v>200708</v>
          </cell>
          <cell r="G2747" t="str">
            <v>Textiles</v>
          </cell>
          <cell r="H2747" t="str">
            <v>EGEN</v>
          </cell>
        </row>
        <row r="2748">
          <cell r="B2748">
            <v>200708</v>
          </cell>
          <cell r="G2748" t="str">
            <v>Papel</v>
          </cell>
          <cell r="H2748" t="str">
            <v>EGEN</v>
          </cell>
        </row>
        <row r="2749">
          <cell r="B2749">
            <v>200708</v>
          </cell>
          <cell r="G2749" t="str">
            <v>Papel</v>
          </cell>
          <cell r="H2749" t="str">
            <v>EGEN</v>
          </cell>
        </row>
        <row r="2750">
          <cell r="B2750">
            <v>200708</v>
          </cell>
          <cell r="G2750" t="str">
            <v>Minería</v>
          </cell>
          <cell r="H2750" t="str">
            <v>EGEN</v>
          </cell>
        </row>
        <row r="2751">
          <cell r="B2751">
            <v>200708</v>
          </cell>
          <cell r="G2751" t="str">
            <v>Textiles</v>
          </cell>
          <cell r="H2751" t="str">
            <v>EGEN</v>
          </cell>
        </row>
        <row r="2752">
          <cell r="B2752">
            <v>200708</v>
          </cell>
          <cell r="G2752" t="str">
            <v>Minería</v>
          </cell>
          <cell r="H2752" t="str">
            <v>EGEN</v>
          </cell>
        </row>
        <row r="2753">
          <cell r="B2753">
            <v>200708</v>
          </cell>
          <cell r="G2753" t="str">
            <v>Minería</v>
          </cell>
          <cell r="H2753" t="str">
            <v>EGEN</v>
          </cell>
        </row>
        <row r="2754">
          <cell r="B2754">
            <v>200708</v>
          </cell>
          <cell r="G2754" t="str">
            <v>Minería</v>
          </cell>
          <cell r="H2754" t="str">
            <v>EGEN</v>
          </cell>
        </row>
        <row r="2755">
          <cell r="B2755">
            <v>200708</v>
          </cell>
          <cell r="G2755" t="str">
            <v>Minería</v>
          </cell>
          <cell r="H2755" t="str">
            <v>ELAN</v>
          </cell>
        </row>
        <row r="2756">
          <cell r="B2756">
            <v>200708</v>
          </cell>
          <cell r="G2756" t="str">
            <v>Minería</v>
          </cell>
          <cell r="H2756" t="str">
            <v>ELAN</v>
          </cell>
        </row>
        <row r="2757">
          <cell r="B2757">
            <v>200708</v>
          </cell>
          <cell r="G2757" t="str">
            <v>Fundición</v>
          </cell>
          <cell r="H2757" t="str">
            <v>ELAN</v>
          </cell>
        </row>
        <row r="2758">
          <cell r="B2758">
            <v>200708</v>
          </cell>
          <cell r="G2758" t="str">
            <v>Fundición</v>
          </cell>
          <cell r="H2758" t="str">
            <v>ELAN</v>
          </cell>
        </row>
        <row r="2759">
          <cell r="B2759">
            <v>200708</v>
          </cell>
          <cell r="G2759" t="str">
            <v>Minería</v>
          </cell>
          <cell r="H2759" t="str">
            <v>ELAN</v>
          </cell>
        </row>
        <row r="2760">
          <cell r="B2760">
            <v>200708</v>
          </cell>
          <cell r="G2760" t="str">
            <v>Cementos</v>
          </cell>
          <cell r="H2760" t="str">
            <v>ELC</v>
          </cell>
        </row>
        <row r="2761">
          <cell r="B2761">
            <v>200708</v>
          </cell>
          <cell r="G2761" t="str">
            <v>Agroindustria</v>
          </cell>
          <cell r="H2761" t="str">
            <v>ELN</v>
          </cell>
        </row>
        <row r="2762">
          <cell r="B2762">
            <v>200708</v>
          </cell>
          <cell r="G2762" t="str">
            <v>Agroindustria</v>
          </cell>
          <cell r="H2762" t="str">
            <v>ELN</v>
          </cell>
        </row>
        <row r="2763">
          <cell r="B2763">
            <v>200708</v>
          </cell>
          <cell r="G2763" t="str">
            <v>Agroindustria</v>
          </cell>
          <cell r="H2763" t="str">
            <v>ELN</v>
          </cell>
        </row>
        <row r="2764">
          <cell r="B2764">
            <v>200708</v>
          </cell>
          <cell r="G2764" t="str">
            <v>Otros</v>
          </cell>
          <cell r="H2764" t="str">
            <v>ELN</v>
          </cell>
        </row>
        <row r="2765">
          <cell r="B2765">
            <v>200708</v>
          </cell>
          <cell r="G2765" t="str">
            <v>Agroindustria</v>
          </cell>
          <cell r="H2765" t="str">
            <v>ELN</v>
          </cell>
        </row>
        <row r="2766">
          <cell r="B2766">
            <v>200708</v>
          </cell>
          <cell r="G2766" t="str">
            <v>Agroindustria</v>
          </cell>
          <cell r="H2766" t="str">
            <v>ELN</v>
          </cell>
        </row>
        <row r="2767">
          <cell r="B2767">
            <v>200708</v>
          </cell>
          <cell r="G2767" t="str">
            <v>Agroindustria</v>
          </cell>
          <cell r="H2767" t="str">
            <v>ELN</v>
          </cell>
        </row>
        <row r="2768">
          <cell r="B2768">
            <v>200708</v>
          </cell>
          <cell r="G2768" t="str">
            <v>Bebidas</v>
          </cell>
          <cell r="H2768" t="str">
            <v>ELN</v>
          </cell>
        </row>
        <row r="2769">
          <cell r="B2769">
            <v>200708</v>
          </cell>
          <cell r="G2769" t="str">
            <v>Bebidas</v>
          </cell>
          <cell r="H2769" t="str">
            <v>ELN</v>
          </cell>
        </row>
        <row r="2770">
          <cell r="B2770">
            <v>200708</v>
          </cell>
          <cell r="G2770" t="str">
            <v>Agroindustria</v>
          </cell>
          <cell r="H2770" t="str">
            <v>ELN</v>
          </cell>
        </row>
        <row r="2771">
          <cell r="B2771">
            <v>200708</v>
          </cell>
          <cell r="G2771" t="str">
            <v>Agroindustria</v>
          </cell>
          <cell r="H2771" t="str">
            <v>ELN</v>
          </cell>
        </row>
        <row r="2772">
          <cell r="B2772">
            <v>200708</v>
          </cell>
          <cell r="G2772" t="str">
            <v>Agroindustria</v>
          </cell>
          <cell r="H2772" t="str">
            <v>ELN</v>
          </cell>
        </row>
        <row r="2773">
          <cell r="B2773">
            <v>200708</v>
          </cell>
          <cell r="G2773" t="str">
            <v>Agroindustria</v>
          </cell>
          <cell r="H2773" t="str">
            <v>ELN</v>
          </cell>
        </row>
        <row r="2774">
          <cell r="B2774">
            <v>200708</v>
          </cell>
          <cell r="G2774" t="str">
            <v>Agroindustria</v>
          </cell>
          <cell r="H2774" t="str">
            <v>ELN</v>
          </cell>
        </row>
        <row r="2775">
          <cell r="B2775">
            <v>200708</v>
          </cell>
          <cell r="G2775" t="str">
            <v>Minería</v>
          </cell>
          <cell r="H2775" t="str">
            <v>ELNM</v>
          </cell>
        </row>
        <row r="2776">
          <cell r="B2776">
            <v>200708</v>
          </cell>
          <cell r="G2776" t="str">
            <v>Agroindustria</v>
          </cell>
          <cell r="H2776" t="str">
            <v>ELNM</v>
          </cell>
        </row>
        <row r="2777">
          <cell r="B2777">
            <v>200708</v>
          </cell>
          <cell r="G2777" t="str">
            <v>Pesquería</v>
          </cell>
          <cell r="H2777" t="str">
            <v>ELNO</v>
          </cell>
        </row>
        <row r="2778">
          <cell r="B2778">
            <v>200708</v>
          </cell>
          <cell r="G2778" t="str">
            <v>Agroindustria</v>
          </cell>
          <cell r="H2778" t="str">
            <v>ELNO</v>
          </cell>
        </row>
        <row r="2779">
          <cell r="B2779">
            <v>200708</v>
          </cell>
          <cell r="G2779" t="str">
            <v>Transporte</v>
          </cell>
          <cell r="H2779" t="str">
            <v>ELP</v>
          </cell>
        </row>
        <row r="2780">
          <cell r="B2780">
            <v>200708</v>
          </cell>
          <cell r="G2780" t="str">
            <v>Industria Metalúrgica</v>
          </cell>
          <cell r="H2780" t="str">
            <v>ELP</v>
          </cell>
        </row>
        <row r="2781">
          <cell r="B2781">
            <v>200708</v>
          </cell>
          <cell r="G2781" t="str">
            <v>Minería</v>
          </cell>
          <cell r="H2781" t="str">
            <v>ELP</v>
          </cell>
        </row>
        <row r="2782">
          <cell r="B2782">
            <v>200708</v>
          </cell>
          <cell r="G2782" t="str">
            <v>Minería</v>
          </cell>
          <cell r="H2782" t="str">
            <v>ELP</v>
          </cell>
        </row>
        <row r="2783">
          <cell r="B2783">
            <v>200708</v>
          </cell>
          <cell r="G2783" t="str">
            <v>Industria Metalúrgica</v>
          </cell>
          <cell r="H2783" t="str">
            <v>ELP</v>
          </cell>
        </row>
        <row r="2784">
          <cell r="B2784">
            <v>200708</v>
          </cell>
          <cell r="G2784" t="str">
            <v>Químicos</v>
          </cell>
          <cell r="H2784" t="str">
            <v>ELP</v>
          </cell>
        </row>
        <row r="2785">
          <cell r="B2785">
            <v>200708</v>
          </cell>
          <cell r="G2785" t="str">
            <v>Minería</v>
          </cell>
          <cell r="H2785" t="str">
            <v>ELP</v>
          </cell>
        </row>
        <row r="2786">
          <cell r="B2786">
            <v>200708</v>
          </cell>
          <cell r="G2786" t="str">
            <v>Minería</v>
          </cell>
          <cell r="H2786" t="str">
            <v>ELP</v>
          </cell>
        </row>
        <row r="2787">
          <cell r="B2787">
            <v>200708</v>
          </cell>
          <cell r="G2787" t="str">
            <v>Minería</v>
          </cell>
          <cell r="H2787" t="str">
            <v>ELP</v>
          </cell>
        </row>
        <row r="2788">
          <cell r="B2788">
            <v>200708</v>
          </cell>
          <cell r="G2788" t="str">
            <v>Minería</v>
          </cell>
          <cell r="H2788" t="str">
            <v>ELP</v>
          </cell>
        </row>
        <row r="2789">
          <cell r="B2789">
            <v>200708</v>
          </cell>
          <cell r="G2789" t="str">
            <v>Minería</v>
          </cell>
          <cell r="H2789" t="str">
            <v>ELP</v>
          </cell>
        </row>
        <row r="2790">
          <cell r="B2790">
            <v>200708</v>
          </cell>
          <cell r="G2790" t="str">
            <v>Minería</v>
          </cell>
          <cell r="H2790" t="str">
            <v>ELP</v>
          </cell>
        </row>
        <row r="2791">
          <cell r="B2791">
            <v>200708</v>
          </cell>
          <cell r="G2791" t="str">
            <v>Minería</v>
          </cell>
          <cell r="H2791" t="str">
            <v>ELP</v>
          </cell>
        </row>
        <row r="2792">
          <cell r="B2792">
            <v>200708</v>
          </cell>
          <cell r="G2792" t="str">
            <v>Cementos</v>
          </cell>
          <cell r="H2792" t="str">
            <v>ELPU</v>
          </cell>
        </row>
        <row r="2793">
          <cell r="B2793">
            <v>200708</v>
          </cell>
          <cell r="G2793" t="str">
            <v>Saneamiento</v>
          </cell>
          <cell r="H2793" t="str">
            <v>ELSE</v>
          </cell>
        </row>
        <row r="2794">
          <cell r="B2794">
            <v>200708</v>
          </cell>
          <cell r="G2794" t="str">
            <v>Bebidas</v>
          </cell>
          <cell r="H2794" t="str">
            <v>ELSE</v>
          </cell>
        </row>
        <row r="2795">
          <cell r="B2795">
            <v>200708</v>
          </cell>
          <cell r="G2795" t="str">
            <v>Minería</v>
          </cell>
          <cell r="H2795" t="str">
            <v>ELSE</v>
          </cell>
        </row>
        <row r="2796">
          <cell r="B2796">
            <v>200708</v>
          </cell>
          <cell r="G2796" t="str">
            <v>Minería</v>
          </cell>
          <cell r="H2796" t="str">
            <v>ELSE</v>
          </cell>
        </row>
        <row r="2797">
          <cell r="B2797">
            <v>200708</v>
          </cell>
          <cell r="G2797" t="str">
            <v>Pesquería</v>
          </cell>
          <cell r="H2797" t="str">
            <v>ELSM</v>
          </cell>
        </row>
        <row r="2798">
          <cell r="B2798">
            <v>200708</v>
          </cell>
          <cell r="G2798" t="str">
            <v>Pesquería</v>
          </cell>
          <cell r="H2798" t="str">
            <v>ELSM</v>
          </cell>
        </row>
        <row r="2799">
          <cell r="B2799">
            <v>200708</v>
          </cell>
          <cell r="G2799" t="str">
            <v>Agroindustria</v>
          </cell>
          <cell r="H2799" t="str">
            <v>ELSM</v>
          </cell>
        </row>
        <row r="2800">
          <cell r="B2800">
            <v>200708</v>
          </cell>
          <cell r="G2800" t="str">
            <v>Pesquería</v>
          </cell>
          <cell r="H2800" t="str">
            <v>ELSM</v>
          </cell>
        </row>
        <row r="2801">
          <cell r="B2801">
            <v>200708</v>
          </cell>
          <cell r="G2801" t="str">
            <v>Pesquería</v>
          </cell>
          <cell r="H2801" t="str">
            <v>ELSM</v>
          </cell>
        </row>
        <row r="2802">
          <cell r="B2802">
            <v>200708</v>
          </cell>
          <cell r="G2802" t="str">
            <v>Papel</v>
          </cell>
          <cell r="H2802" t="str">
            <v>ELSM</v>
          </cell>
        </row>
        <row r="2803">
          <cell r="B2803">
            <v>200708</v>
          </cell>
          <cell r="G2803" t="str">
            <v>Pesquería</v>
          </cell>
          <cell r="H2803" t="str">
            <v>ELSM</v>
          </cell>
        </row>
        <row r="2804">
          <cell r="B2804">
            <v>200708</v>
          </cell>
          <cell r="G2804" t="str">
            <v>Vidrios, Cauchos y Plásticos</v>
          </cell>
          <cell r="H2804" t="str">
            <v>ELSM</v>
          </cell>
        </row>
        <row r="2805">
          <cell r="B2805">
            <v>200708</v>
          </cell>
          <cell r="G2805" t="str">
            <v>Textiles</v>
          </cell>
          <cell r="H2805" t="str">
            <v>ELSM</v>
          </cell>
        </row>
        <row r="2806">
          <cell r="B2806">
            <v>200708</v>
          </cell>
          <cell r="G2806" t="str">
            <v>Pesquería</v>
          </cell>
          <cell r="H2806" t="str">
            <v>ELSM</v>
          </cell>
        </row>
        <row r="2807">
          <cell r="B2807">
            <v>200708</v>
          </cell>
          <cell r="G2807" t="str">
            <v>Minería</v>
          </cell>
          <cell r="H2807" t="str">
            <v>ELSM</v>
          </cell>
        </row>
        <row r="2808">
          <cell r="B2808">
            <v>200708</v>
          </cell>
          <cell r="G2808" t="str">
            <v>Bebidas</v>
          </cell>
          <cell r="H2808" t="str">
            <v>ELUC</v>
          </cell>
        </row>
        <row r="2809">
          <cell r="B2809">
            <v>200708</v>
          </cell>
          <cell r="G2809" t="str">
            <v>Bancos y Financieras</v>
          </cell>
          <cell r="H2809" t="str">
            <v>ENER</v>
          </cell>
        </row>
        <row r="2810">
          <cell r="B2810">
            <v>200708</v>
          </cell>
          <cell r="G2810" t="str">
            <v>Bancos y Financieras</v>
          </cell>
          <cell r="H2810" t="str">
            <v>ENER</v>
          </cell>
        </row>
        <row r="2811">
          <cell r="B2811">
            <v>200708</v>
          </cell>
          <cell r="G2811" t="str">
            <v>Vidrios, Cauchos y Plásticos</v>
          </cell>
          <cell r="H2811" t="str">
            <v>ENER</v>
          </cell>
        </row>
        <row r="2812">
          <cell r="B2812">
            <v>200708</v>
          </cell>
          <cell r="G2812" t="str">
            <v>Otros</v>
          </cell>
          <cell r="H2812" t="str">
            <v>ENER</v>
          </cell>
        </row>
        <row r="2813">
          <cell r="B2813">
            <v>200708</v>
          </cell>
          <cell r="G2813" t="str">
            <v>Químicos</v>
          </cell>
          <cell r="H2813" t="str">
            <v>ENER</v>
          </cell>
        </row>
        <row r="2814">
          <cell r="B2814">
            <v>200708</v>
          </cell>
          <cell r="G2814" t="str">
            <v>Minería</v>
          </cell>
          <cell r="H2814" t="str">
            <v>ENER</v>
          </cell>
        </row>
        <row r="2815">
          <cell r="B2815">
            <v>200708</v>
          </cell>
          <cell r="G2815" t="str">
            <v>Otros</v>
          </cell>
          <cell r="H2815" t="str">
            <v>ENER</v>
          </cell>
        </row>
        <row r="2816">
          <cell r="B2816">
            <v>200708</v>
          </cell>
          <cell r="G2816" t="str">
            <v>Minería</v>
          </cell>
          <cell r="H2816" t="str">
            <v>ENER</v>
          </cell>
        </row>
        <row r="2817">
          <cell r="B2817">
            <v>200708</v>
          </cell>
          <cell r="G2817" t="str">
            <v>Minería</v>
          </cell>
          <cell r="H2817" t="str">
            <v>ENER</v>
          </cell>
        </row>
        <row r="2818">
          <cell r="B2818">
            <v>200708</v>
          </cell>
          <cell r="G2818" t="str">
            <v>Minería</v>
          </cell>
          <cell r="H2818" t="str">
            <v>ENER</v>
          </cell>
        </row>
        <row r="2819">
          <cell r="B2819">
            <v>200708</v>
          </cell>
          <cell r="G2819" t="str">
            <v>Minería</v>
          </cell>
          <cell r="H2819" t="str">
            <v>ENER</v>
          </cell>
        </row>
        <row r="2820">
          <cell r="B2820">
            <v>200708</v>
          </cell>
          <cell r="G2820" t="str">
            <v>Químicos</v>
          </cell>
          <cell r="H2820" t="str">
            <v>ENER</v>
          </cell>
        </row>
        <row r="2821">
          <cell r="B2821">
            <v>200708</v>
          </cell>
          <cell r="G2821" t="str">
            <v>Minería</v>
          </cell>
          <cell r="H2821" t="str">
            <v>ENER</v>
          </cell>
        </row>
        <row r="2822">
          <cell r="B2822">
            <v>200708</v>
          </cell>
          <cell r="G2822" t="str">
            <v>Minería</v>
          </cell>
          <cell r="H2822" t="str">
            <v>ENER</v>
          </cell>
        </row>
        <row r="2823">
          <cell r="B2823">
            <v>200708</v>
          </cell>
          <cell r="G2823" t="str">
            <v>Químicos</v>
          </cell>
          <cell r="H2823" t="str">
            <v>ENER</v>
          </cell>
        </row>
        <row r="2824">
          <cell r="B2824">
            <v>200708</v>
          </cell>
          <cell r="G2824" t="str">
            <v>Alimentos</v>
          </cell>
          <cell r="H2824" t="str">
            <v>KLPA</v>
          </cell>
        </row>
        <row r="2825">
          <cell r="B2825">
            <v>200708</v>
          </cell>
          <cell r="G2825" t="str">
            <v>Papel</v>
          </cell>
          <cell r="H2825" t="str">
            <v>KLPA</v>
          </cell>
        </row>
        <row r="2826">
          <cell r="B2826">
            <v>200708</v>
          </cell>
          <cell r="G2826" t="str">
            <v>Papel</v>
          </cell>
          <cell r="H2826" t="str">
            <v>KLPA</v>
          </cell>
        </row>
        <row r="2827">
          <cell r="B2827">
            <v>200708</v>
          </cell>
          <cell r="G2827" t="str">
            <v>Industria Metalúrgica</v>
          </cell>
          <cell r="H2827" t="str">
            <v>KLPA</v>
          </cell>
        </row>
        <row r="2828">
          <cell r="B2828">
            <v>200708</v>
          </cell>
          <cell r="G2828" t="str">
            <v>Minería</v>
          </cell>
          <cell r="H2828" t="str">
            <v>KLPA</v>
          </cell>
        </row>
        <row r="2829">
          <cell r="B2829">
            <v>200708</v>
          </cell>
          <cell r="G2829" t="str">
            <v>Cementos</v>
          </cell>
          <cell r="H2829" t="str">
            <v>KLPA</v>
          </cell>
        </row>
        <row r="2830">
          <cell r="B2830">
            <v>200708</v>
          </cell>
          <cell r="G2830" t="str">
            <v>Agroindustria</v>
          </cell>
          <cell r="H2830" t="str">
            <v>KLPA</v>
          </cell>
        </row>
        <row r="2831">
          <cell r="B2831">
            <v>200708</v>
          </cell>
          <cell r="G2831" t="str">
            <v>Minería</v>
          </cell>
          <cell r="H2831" t="str">
            <v>KLPA</v>
          </cell>
        </row>
        <row r="2832">
          <cell r="B2832">
            <v>200708</v>
          </cell>
          <cell r="G2832" t="str">
            <v>Cerámicos</v>
          </cell>
          <cell r="H2832" t="str">
            <v>LDS</v>
          </cell>
        </row>
        <row r="2833">
          <cell r="B2833">
            <v>200708</v>
          </cell>
          <cell r="G2833" t="str">
            <v>Otros</v>
          </cell>
          <cell r="H2833" t="str">
            <v>LDS</v>
          </cell>
        </row>
        <row r="2834">
          <cell r="B2834">
            <v>200708</v>
          </cell>
          <cell r="G2834" t="str">
            <v>Industria Metalúrgica</v>
          </cell>
          <cell r="H2834" t="str">
            <v>LDS</v>
          </cell>
        </row>
        <row r="2835">
          <cell r="B2835">
            <v>200708</v>
          </cell>
          <cell r="G2835" t="str">
            <v>Otros</v>
          </cell>
          <cell r="H2835" t="str">
            <v>LDS</v>
          </cell>
        </row>
        <row r="2836">
          <cell r="B2836">
            <v>200708</v>
          </cell>
          <cell r="G2836" t="str">
            <v>Industria Metalúrgica</v>
          </cell>
          <cell r="H2836" t="str">
            <v>LDS</v>
          </cell>
        </row>
        <row r="2837">
          <cell r="B2837">
            <v>200708</v>
          </cell>
          <cell r="G2837" t="str">
            <v>Industria Metalúrgica</v>
          </cell>
          <cell r="H2837" t="str">
            <v>LDS</v>
          </cell>
        </row>
        <row r="2838">
          <cell r="B2838">
            <v>200708</v>
          </cell>
          <cell r="G2838" t="str">
            <v>Salud</v>
          </cell>
          <cell r="H2838" t="str">
            <v>LDS</v>
          </cell>
        </row>
        <row r="2839">
          <cell r="B2839">
            <v>200708</v>
          </cell>
          <cell r="G2839" t="str">
            <v>Papel</v>
          </cell>
          <cell r="H2839" t="str">
            <v>LDS</v>
          </cell>
        </row>
        <row r="2840">
          <cell r="B2840">
            <v>200708</v>
          </cell>
          <cell r="G2840" t="str">
            <v>Bebidas</v>
          </cell>
          <cell r="H2840" t="str">
            <v>LDS</v>
          </cell>
        </row>
        <row r="2841">
          <cell r="B2841">
            <v>200708</v>
          </cell>
          <cell r="G2841" t="str">
            <v>Papel</v>
          </cell>
          <cell r="H2841" t="str">
            <v>LDS</v>
          </cell>
        </row>
        <row r="2842">
          <cell r="B2842">
            <v>200708</v>
          </cell>
          <cell r="G2842" t="str">
            <v>Textiles</v>
          </cell>
          <cell r="H2842" t="str">
            <v>LDS</v>
          </cell>
        </row>
        <row r="2843">
          <cell r="B2843">
            <v>200708</v>
          </cell>
          <cell r="G2843" t="str">
            <v>Bebidas</v>
          </cell>
          <cell r="H2843" t="str">
            <v>LDS</v>
          </cell>
        </row>
        <row r="2844">
          <cell r="B2844">
            <v>200708</v>
          </cell>
          <cell r="G2844" t="str">
            <v>Saneamiento</v>
          </cell>
          <cell r="H2844" t="str">
            <v>LDS</v>
          </cell>
        </row>
        <row r="2845">
          <cell r="B2845">
            <v>200708</v>
          </cell>
          <cell r="G2845" t="str">
            <v>Comercio</v>
          </cell>
          <cell r="H2845" t="str">
            <v>LDS</v>
          </cell>
        </row>
        <row r="2846">
          <cell r="B2846">
            <v>200708</v>
          </cell>
          <cell r="G2846" t="str">
            <v>Vidrios, Cauchos y Plásticos</v>
          </cell>
          <cell r="H2846" t="str">
            <v>LDS</v>
          </cell>
        </row>
        <row r="2847">
          <cell r="B2847">
            <v>200708</v>
          </cell>
          <cell r="G2847" t="str">
            <v>Saneamiento</v>
          </cell>
          <cell r="H2847" t="str">
            <v>LDS</v>
          </cell>
        </row>
        <row r="2848">
          <cell r="B2848">
            <v>200708</v>
          </cell>
          <cell r="G2848" t="str">
            <v>Saneamiento</v>
          </cell>
          <cell r="H2848" t="str">
            <v>LDS</v>
          </cell>
        </row>
        <row r="2849">
          <cell r="B2849">
            <v>200708</v>
          </cell>
          <cell r="G2849" t="str">
            <v>Alimentos</v>
          </cell>
          <cell r="H2849" t="str">
            <v>LDS</v>
          </cell>
        </row>
        <row r="2850">
          <cell r="B2850">
            <v>200708</v>
          </cell>
          <cell r="G2850" t="str">
            <v>Otros</v>
          </cell>
          <cell r="H2850" t="str">
            <v>LDS</v>
          </cell>
        </row>
        <row r="2851">
          <cell r="B2851">
            <v>200708</v>
          </cell>
          <cell r="G2851" t="str">
            <v>Bebidas</v>
          </cell>
          <cell r="H2851" t="str">
            <v>LDS</v>
          </cell>
        </row>
        <row r="2852">
          <cell r="B2852">
            <v>200708</v>
          </cell>
          <cell r="G2852" t="str">
            <v>Comercio</v>
          </cell>
          <cell r="H2852" t="str">
            <v>LDS</v>
          </cell>
        </row>
        <row r="2853">
          <cell r="B2853">
            <v>200708</v>
          </cell>
          <cell r="G2853" t="str">
            <v>Otros</v>
          </cell>
          <cell r="H2853" t="str">
            <v>LDS</v>
          </cell>
        </row>
        <row r="2854">
          <cell r="B2854">
            <v>200708</v>
          </cell>
          <cell r="G2854" t="str">
            <v>Otros</v>
          </cell>
          <cell r="H2854" t="str">
            <v>LDS</v>
          </cell>
        </row>
        <row r="2855">
          <cell r="B2855">
            <v>200708</v>
          </cell>
          <cell r="G2855" t="str">
            <v>Bebidas</v>
          </cell>
          <cell r="H2855" t="str">
            <v>LDS</v>
          </cell>
        </row>
        <row r="2856">
          <cell r="B2856">
            <v>200708</v>
          </cell>
          <cell r="G2856" t="str">
            <v>Industria Metalúrgica</v>
          </cell>
          <cell r="H2856" t="str">
            <v>SEAL</v>
          </cell>
        </row>
        <row r="2857">
          <cell r="B2857">
            <v>200708</v>
          </cell>
          <cell r="G2857" t="str">
            <v>Alimentos</v>
          </cell>
          <cell r="H2857" t="str">
            <v>SEAL</v>
          </cell>
        </row>
        <row r="2858">
          <cell r="B2858">
            <v>200708</v>
          </cell>
          <cell r="G2858" t="str">
            <v>Textiles</v>
          </cell>
          <cell r="H2858" t="str">
            <v>SEAL</v>
          </cell>
        </row>
        <row r="2859">
          <cell r="B2859">
            <v>200708</v>
          </cell>
          <cell r="G2859" t="str">
            <v>Bebidas</v>
          </cell>
          <cell r="H2859" t="str">
            <v>SEAL</v>
          </cell>
        </row>
        <row r="2860">
          <cell r="B2860">
            <v>200708</v>
          </cell>
          <cell r="G2860" t="str">
            <v>Transporte</v>
          </cell>
          <cell r="H2860" t="str">
            <v>SEAL</v>
          </cell>
        </row>
        <row r="2861">
          <cell r="B2861">
            <v>200708</v>
          </cell>
          <cell r="G2861" t="str">
            <v>Textiles</v>
          </cell>
          <cell r="H2861" t="str">
            <v>SEAL</v>
          </cell>
        </row>
        <row r="2862">
          <cell r="B2862">
            <v>200708</v>
          </cell>
          <cell r="G2862" t="str">
            <v>Minería</v>
          </cell>
          <cell r="H2862" t="str">
            <v>SGAB</v>
          </cell>
        </row>
        <row r="2863">
          <cell r="B2863">
            <v>200708</v>
          </cell>
          <cell r="G2863" t="str">
            <v>Textiles</v>
          </cell>
          <cell r="H2863" t="str">
            <v>SGAB</v>
          </cell>
        </row>
        <row r="2864">
          <cell r="B2864">
            <v>200708</v>
          </cell>
          <cell r="G2864" t="str">
            <v>Minería</v>
          </cell>
          <cell r="H2864" t="str">
            <v>SGAB</v>
          </cell>
        </row>
        <row r="2865">
          <cell r="B2865">
            <v>200708</v>
          </cell>
          <cell r="G2865" t="str">
            <v>Textiles</v>
          </cell>
          <cell r="H2865" t="str">
            <v>SGAB</v>
          </cell>
        </row>
        <row r="2866">
          <cell r="B2866">
            <v>200708</v>
          </cell>
          <cell r="G2866" t="str">
            <v>Alimentos</v>
          </cell>
          <cell r="H2866" t="str">
            <v>SGAB</v>
          </cell>
        </row>
        <row r="2867">
          <cell r="B2867">
            <v>200708</v>
          </cell>
          <cell r="G2867" t="str">
            <v>Minería</v>
          </cell>
          <cell r="H2867" t="str">
            <v>SGAB</v>
          </cell>
        </row>
        <row r="2868">
          <cell r="B2868">
            <v>200708</v>
          </cell>
          <cell r="G2868" t="str">
            <v>Alimentos</v>
          </cell>
          <cell r="H2868" t="str">
            <v>SGAB</v>
          </cell>
        </row>
        <row r="2869">
          <cell r="B2869">
            <v>200708</v>
          </cell>
          <cell r="G2869" t="str">
            <v>Alimentos</v>
          </cell>
          <cell r="H2869" t="str">
            <v>SGAB</v>
          </cell>
        </row>
        <row r="2870">
          <cell r="B2870">
            <v>200708</v>
          </cell>
          <cell r="G2870" t="str">
            <v>Minería</v>
          </cell>
          <cell r="H2870" t="str">
            <v>SHOU</v>
          </cell>
        </row>
        <row r="2871">
          <cell r="B2871">
            <v>200708</v>
          </cell>
          <cell r="G2871" t="str">
            <v>Minería</v>
          </cell>
          <cell r="H2871" t="str">
            <v>SHOU</v>
          </cell>
        </row>
        <row r="2872">
          <cell r="B2872">
            <v>200708</v>
          </cell>
          <cell r="G2872" t="str">
            <v>Minería</v>
          </cell>
          <cell r="H2872" t="str">
            <v>SHOU</v>
          </cell>
        </row>
        <row r="2873">
          <cell r="B2873">
            <v>200708</v>
          </cell>
          <cell r="G2873" t="str">
            <v>Minería</v>
          </cell>
          <cell r="H2873" t="str">
            <v>SMC</v>
          </cell>
        </row>
        <row r="2874">
          <cell r="B2874">
            <v>200708</v>
          </cell>
          <cell r="G2874" t="str">
            <v>Minería</v>
          </cell>
          <cell r="H2874" t="str">
            <v>SMC</v>
          </cell>
        </row>
        <row r="2875">
          <cell r="B2875">
            <v>200708</v>
          </cell>
          <cell r="G2875" t="str">
            <v>Minería</v>
          </cell>
          <cell r="H2875" t="str">
            <v>SMC</v>
          </cell>
        </row>
        <row r="2876">
          <cell r="B2876">
            <v>200708</v>
          </cell>
          <cell r="G2876" t="str">
            <v>Minería</v>
          </cell>
          <cell r="H2876" t="str">
            <v>TSEL</v>
          </cell>
        </row>
        <row r="2877">
          <cell r="B2877">
            <v>200708</v>
          </cell>
          <cell r="G2877" t="str">
            <v>Cementos</v>
          </cell>
          <cell r="H2877" t="str">
            <v>TSEL</v>
          </cell>
        </row>
        <row r="2878">
          <cell r="B2878">
            <v>200708</v>
          </cell>
          <cell r="G2878" t="str">
            <v>Minería</v>
          </cell>
          <cell r="H2878" t="str">
            <v>TSEL</v>
          </cell>
        </row>
        <row r="2879">
          <cell r="B2879">
            <v>200708</v>
          </cell>
          <cell r="G2879" t="str">
            <v>Minería</v>
          </cell>
          <cell r="H2879" t="str">
            <v>TSEL</v>
          </cell>
        </row>
        <row r="2880">
          <cell r="B2880">
            <v>200708</v>
          </cell>
          <cell r="G2880" t="str">
            <v>Minería</v>
          </cell>
          <cell r="H2880" t="str">
            <v>TSEL</v>
          </cell>
        </row>
        <row r="2881">
          <cell r="B2881">
            <v>200708</v>
          </cell>
          <cell r="G2881" t="str">
            <v>Minería</v>
          </cell>
          <cell r="H2881" t="str">
            <v>TSEL</v>
          </cell>
        </row>
        <row r="2882">
          <cell r="B2882">
            <v>200708</v>
          </cell>
          <cell r="G2882" t="str">
            <v>Minería</v>
          </cell>
          <cell r="H2882" t="str">
            <v>TSEL</v>
          </cell>
        </row>
        <row r="2883">
          <cell r="B2883">
            <v>200708</v>
          </cell>
          <cell r="G2883" t="str">
            <v>Textiles</v>
          </cell>
          <cell r="H2883" t="str">
            <v>TSEL</v>
          </cell>
        </row>
        <row r="2884">
          <cell r="B2884">
            <v>200708</v>
          </cell>
          <cell r="G2884" t="str">
            <v>Textiles</v>
          </cell>
          <cell r="H2884" t="str">
            <v>TSEL</v>
          </cell>
        </row>
        <row r="2885">
          <cell r="B2885">
            <v>200709</v>
          </cell>
          <cell r="G2885" t="str">
            <v>Cementos</v>
          </cell>
          <cell r="H2885" t="str">
            <v>ATOC</v>
          </cell>
        </row>
        <row r="2886">
          <cell r="B2886">
            <v>200709</v>
          </cell>
          <cell r="G2886" t="str">
            <v>Agroindustria</v>
          </cell>
          <cell r="H2886" t="str">
            <v>CAHU</v>
          </cell>
        </row>
        <row r="2887">
          <cell r="B2887">
            <v>200709</v>
          </cell>
          <cell r="G2887" t="str">
            <v>Minería</v>
          </cell>
          <cell r="H2887" t="str">
            <v>COEL</v>
          </cell>
        </row>
        <row r="2888">
          <cell r="B2888">
            <v>200709</v>
          </cell>
          <cell r="G2888" t="str">
            <v>Minería</v>
          </cell>
          <cell r="H2888" t="str">
            <v>CONE</v>
          </cell>
        </row>
        <row r="2889">
          <cell r="B2889">
            <v>200709</v>
          </cell>
          <cell r="G2889" t="str">
            <v>Minería</v>
          </cell>
          <cell r="H2889" t="str">
            <v>CONE</v>
          </cell>
        </row>
        <row r="2890">
          <cell r="B2890">
            <v>200709</v>
          </cell>
          <cell r="G2890" t="str">
            <v>Textiles</v>
          </cell>
          <cell r="H2890" t="str">
            <v>EDCA</v>
          </cell>
        </row>
        <row r="2891">
          <cell r="B2891">
            <v>200709</v>
          </cell>
          <cell r="G2891" t="str">
            <v>Otros</v>
          </cell>
          <cell r="H2891" t="str">
            <v>EDGL</v>
          </cell>
        </row>
        <row r="2892">
          <cell r="B2892">
            <v>200709</v>
          </cell>
          <cell r="G2892" t="str">
            <v>Fundición</v>
          </cell>
          <cell r="H2892" t="str">
            <v>EDGL</v>
          </cell>
        </row>
        <row r="2893">
          <cell r="B2893">
            <v>200709</v>
          </cell>
          <cell r="G2893" t="str">
            <v>Otros</v>
          </cell>
          <cell r="H2893" t="str">
            <v>EDGL</v>
          </cell>
        </row>
        <row r="2894">
          <cell r="B2894">
            <v>200709</v>
          </cell>
          <cell r="G2894" t="str">
            <v>Fundición</v>
          </cell>
          <cell r="H2894" t="str">
            <v>EDGL</v>
          </cell>
        </row>
        <row r="2895">
          <cell r="B2895">
            <v>200709</v>
          </cell>
          <cell r="G2895" t="str">
            <v>Minería</v>
          </cell>
          <cell r="H2895" t="str">
            <v>EDGL</v>
          </cell>
        </row>
        <row r="2896">
          <cell r="B2896">
            <v>200709</v>
          </cell>
          <cell r="G2896" t="str">
            <v>Minería</v>
          </cell>
          <cell r="H2896" t="str">
            <v>EDGL</v>
          </cell>
        </row>
        <row r="2897">
          <cell r="B2897">
            <v>200709</v>
          </cell>
          <cell r="G2897" t="str">
            <v>Minería</v>
          </cell>
          <cell r="H2897" t="str">
            <v>EDGL</v>
          </cell>
        </row>
        <row r="2898">
          <cell r="B2898">
            <v>200709</v>
          </cell>
          <cell r="G2898" t="str">
            <v>Fundición</v>
          </cell>
          <cell r="H2898" t="str">
            <v>EDGL</v>
          </cell>
        </row>
        <row r="2899">
          <cell r="B2899">
            <v>200709</v>
          </cell>
          <cell r="G2899" t="str">
            <v>Fundición</v>
          </cell>
          <cell r="H2899" t="str">
            <v>EDGL</v>
          </cell>
        </row>
        <row r="2900">
          <cell r="B2900">
            <v>200709</v>
          </cell>
          <cell r="G2900" t="str">
            <v>Fundición</v>
          </cell>
          <cell r="H2900" t="str">
            <v>EDGL</v>
          </cell>
        </row>
        <row r="2901">
          <cell r="B2901">
            <v>200709</v>
          </cell>
          <cell r="G2901" t="str">
            <v>Minería</v>
          </cell>
          <cell r="H2901" t="str">
            <v>EDGL</v>
          </cell>
        </row>
        <row r="2902">
          <cell r="B2902">
            <v>200709</v>
          </cell>
          <cell r="G2902" t="str">
            <v>Químicos</v>
          </cell>
          <cell r="H2902" t="str">
            <v>EDLN</v>
          </cell>
        </row>
        <row r="2903">
          <cell r="B2903">
            <v>200709</v>
          </cell>
          <cell r="G2903" t="str">
            <v>Agroindustria</v>
          </cell>
          <cell r="H2903" t="str">
            <v>EDLN</v>
          </cell>
        </row>
        <row r="2904">
          <cell r="B2904">
            <v>200709</v>
          </cell>
          <cell r="G2904" t="str">
            <v>Alimentos</v>
          </cell>
          <cell r="H2904" t="str">
            <v>EDLN</v>
          </cell>
        </row>
        <row r="2905">
          <cell r="B2905">
            <v>200709</v>
          </cell>
          <cell r="G2905" t="str">
            <v>Alimentos</v>
          </cell>
          <cell r="H2905" t="str">
            <v>EDLN</v>
          </cell>
        </row>
        <row r="2906">
          <cell r="B2906">
            <v>200709</v>
          </cell>
          <cell r="G2906" t="str">
            <v>Pesquería</v>
          </cell>
          <cell r="H2906" t="str">
            <v>EDLN</v>
          </cell>
        </row>
        <row r="2907">
          <cell r="B2907">
            <v>200709</v>
          </cell>
          <cell r="G2907" t="str">
            <v>Bancos y Financieras</v>
          </cell>
          <cell r="H2907" t="str">
            <v>EDLN</v>
          </cell>
        </row>
        <row r="2908">
          <cell r="B2908">
            <v>200709</v>
          </cell>
          <cell r="G2908" t="str">
            <v>Cables</v>
          </cell>
          <cell r="H2908" t="str">
            <v>EDLN</v>
          </cell>
        </row>
        <row r="2909">
          <cell r="B2909">
            <v>200709</v>
          </cell>
          <cell r="G2909" t="str">
            <v>Cerámicos</v>
          </cell>
          <cell r="H2909" t="str">
            <v>EDLN</v>
          </cell>
        </row>
        <row r="2910">
          <cell r="B2910">
            <v>200709</v>
          </cell>
          <cell r="G2910" t="str">
            <v>Cerámicos</v>
          </cell>
          <cell r="H2910" t="str">
            <v>EDLN</v>
          </cell>
        </row>
        <row r="2911">
          <cell r="B2911">
            <v>200709</v>
          </cell>
          <cell r="G2911" t="str">
            <v>Cerámicos</v>
          </cell>
          <cell r="H2911" t="str">
            <v>EDLN</v>
          </cell>
        </row>
        <row r="2912">
          <cell r="B2912">
            <v>200709</v>
          </cell>
          <cell r="G2912" t="str">
            <v>Textiles</v>
          </cell>
          <cell r="H2912" t="str">
            <v>EDLN</v>
          </cell>
        </row>
        <row r="2913">
          <cell r="B2913">
            <v>200709</v>
          </cell>
          <cell r="G2913" t="str">
            <v>Textiles</v>
          </cell>
          <cell r="H2913" t="str">
            <v>EDLN</v>
          </cell>
        </row>
        <row r="2914">
          <cell r="B2914">
            <v>200709</v>
          </cell>
          <cell r="G2914" t="str">
            <v>Minería</v>
          </cell>
          <cell r="H2914" t="str">
            <v>EDLN</v>
          </cell>
        </row>
        <row r="2915">
          <cell r="B2915">
            <v>200709</v>
          </cell>
          <cell r="G2915" t="str">
            <v>Cerámicos</v>
          </cell>
          <cell r="H2915" t="str">
            <v>EDLN</v>
          </cell>
        </row>
        <row r="2916">
          <cell r="B2916">
            <v>200709</v>
          </cell>
          <cell r="G2916" t="str">
            <v>Alimentos</v>
          </cell>
          <cell r="H2916" t="str">
            <v>EDLN</v>
          </cell>
        </row>
        <row r="2917">
          <cell r="B2917">
            <v>200709</v>
          </cell>
          <cell r="G2917" t="str">
            <v>Vidrios, Cauchos y Plásticos</v>
          </cell>
          <cell r="H2917" t="str">
            <v>EDLN</v>
          </cell>
        </row>
        <row r="2918">
          <cell r="B2918">
            <v>200709</v>
          </cell>
          <cell r="G2918" t="str">
            <v>Minería</v>
          </cell>
          <cell r="H2918" t="str">
            <v>EDLN</v>
          </cell>
        </row>
        <row r="2919">
          <cell r="B2919">
            <v>200709</v>
          </cell>
          <cell r="G2919" t="str">
            <v>Saneamiento</v>
          </cell>
          <cell r="H2919" t="str">
            <v>EDLN</v>
          </cell>
        </row>
        <row r="2920">
          <cell r="B2920">
            <v>200709</v>
          </cell>
          <cell r="G2920" t="str">
            <v>Industria Metalúrgica</v>
          </cell>
          <cell r="H2920" t="str">
            <v>EDLN</v>
          </cell>
        </row>
        <row r="2921">
          <cell r="B2921">
            <v>200709</v>
          </cell>
          <cell r="G2921" t="str">
            <v>Transporte</v>
          </cell>
          <cell r="H2921" t="str">
            <v>EDLN</v>
          </cell>
        </row>
        <row r="2922">
          <cell r="B2922">
            <v>200709</v>
          </cell>
          <cell r="G2922" t="str">
            <v>Pesquería</v>
          </cell>
          <cell r="H2922" t="str">
            <v>EDLN</v>
          </cell>
        </row>
        <row r="2923">
          <cell r="B2923">
            <v>200709</v>
          </cell>
          <cell r="G2923" t="str">
            <v>Cementos</v>
          </cell>
          <cell r="H2923" t="str">
            <v>EDLN</v>
          </cell>
        </row>
        <row r="2924">
          <cell r="B2924">
            <v>200709</v>
          </cell>
          <cell r="G2924" t="str">
            <v>Textiles</v>
          </cell>
          <cell r="H2924" t="str">
            <v>EDLN</v>
          </cell>
        </row>
        <row r="2925">
          <cell r="B2925">
            <v>200709</v>
          </cell>
          <cell r="G2925" t="str">
            <v>Alimentos</v>
          </cell>
          <cell r="H2925" t="str">
            <v>EDLN</v>
          </cell>
        </row>
        <row r="2926">
          <cell r="B2926">
            <v>200709</v>
          </cell>
          <cell r="G2926" t="str">
            <v>Textiles</v>
          </cell>
          <cell r="H2926" t="str">
            <v>EDLN</v>
          </cell>
        </row>
        <row r="2927">
          <cell r="B2927">
            <v>200709</v>
          </cell>
          <cell r="G2927" t="str">
            <v>Textiles</v>
          </cell>
          <cell r="H2927" t="str">
            <v>EDLN</v>
          </cell>
        </row>
        <row r="2928">
          <cell r="B2928">
            <v>200709</v>
          </cell>
          <cell r="G2928" t="str">
            <v>Textiles</v>
          </cell>
          <cell r="H2928" t="str">
            <v>EDLN</v>
          </cell>
        </row>
        <row r="2929">
          <cell r="B2929">
            <v>200709</v>
          </cell>
          <cell r="G2929" t="str">
            <v>Fundición</v>
          </cell>
          <cell r="H2929" t="str">
            <v>EDLN</v>
          </cell>
        </row>
        <row r="2930">
          <cell r="B2930">
            <v>200709</v>
          </cell>
          <cell r="G2930" t="str">
            <v>Fundición</v>
          </cell>
          <cell r="H2930" t="str">
            <v>EDLN</v>
          </cell>
        </row>
        <row r="2931">
          <cell r="B2931">
            <v>200709</v>
          </cell>
          <cell r="G2931" t="str">
            <v>Papel</v>
          </cell>
          <cell r="H2931" t="str">
            <v>EDLN</v>
          </cell>
        </row>
        <row r="2932">
          <cell r="B2932">
            <v>200709</v>
          </cell>
          <cell r="G2932" t="str">
            <v>Textiles</v>
          </cell>
          <cell r="H2932" t="str">
            <v>EDLN</v>
          </cell>
        </row>
        <row r="2933">
          <cell r="B2933">
            <v>200709</v>
          </cell>
          <cell r="G2933" t="str">
            <v>Vidrios, Cauchos y Plásticos</v>
          </cell>
          <cell r="H2933" t="str">
            <v>EDLN</v>
          </cell>
        </row>
        <row r="2934">
          <cell r="B2934">
            <v>200709</v>
          </cell>
          <cell r="G2934" t="str">
            <v>Cables</v>
          </cell>
          <cell r="H2934" t="str">
            <v>EDLN</v>
          </cell>
        </row>
        <row r="2935">
          <cell r="B2935">
            <v>200709</v>
          </cell>
          <cell r="G2935" t="str">
            <v>Industria Metalúrgica</v>
          </cell>
          <cell r="H2935" t="str">
            <v>EDLN</v>
          </cell>
        </row>
        <row r="2936">
          <cell r="B2936">
            <v>200709</v>
          </cell>
          <cell r="G2936" t="str">
            <v>Papel</v>
          </cell>
          <cell r="H2936" t="str">
            <v>EDLN</v>
          </cell>
        </row>
        <row r="2937">
          <cell r="B2937">
            <v>200709</v>
          </cell>
          <cell r="G2937" t="str">
            <v>Textiles</v>
          </cell>
          <cell r="H2937" t="str">
            <v>EDLN</v>
          </cell>
        </row>
        <row r="2938">
          <cell r="B2938">
            <v>200709</v>
          </cell>
          <cell r="G2938" t="str">
            <v>Otros</v>
          </cell>
          <cell r="H2938" t="str">
            <v>EDLN</v>
          </cell>
        </row>
        <row r="2939">
          <cell r="B2939">
            <v>200709</v>
          </cell>
          <cell r="G2939" t="str">
            <v>Otros</v>
          </cell>
          <cell r="H2939" t="str">
            <v>EDLN</v>
          </cell>
        </row>
        <row r="2940">
          <cell r="B2940">
            <v>200709</v>
          </cell>
          <cell r="G2940" t="str">
            <v>Textiles</v>
          </cell>
          <cell r="H2940" t="str">
            <v>EDLN</v>
          </cell>
        </row>
        <row r="2941">
          <cell r="B2941">
            <v>200709</v>
          </cell>
          <cell r="G2941" t="str">
            <v>Industria Metalúrgica</v>
          </cell>
          <cell r="H2941" t="str">
            <v>EDLN</v>
          </cell>
        </row>
        <row r="2942">
          <cell r="B2942">
            <v>200709</v>
          </cell>
          <cell r="G2942" t="str">
            <v>Alimentos</v>
          </cell>
          <cell r="H2942" t="str">
            <v>EDLN</v>
          </cell>
        </row>
        <row r="2943">
          <cell r="B2943">
            <v>200709</v>
          </cell>
          <cell r="G2943" t="str">
            <v>Alimentos</v>
          </cell>
          <cell r="H2943" t="str">
            <v>EDLN</v>
          </cell>
        </row>
        <row r="2944">
          <cell r="B2944">
            <v>200709</v>
          </cell>
          <cell r="G2944" t="str">
            <v>Alimentos</v>
          </cell>
          <cell r="H2944" t="str">
            <v>EDLN</v>
          </cell>
        </row>
        <row r="2945">
          <cell r="B2945">
            <v>200709</v>
          </cell>
          <cell r="G2945" t="str">
            <v>Alimentos</v>
          </cell>
          <cell r="H2945" t="str">
            <v>EDLN</v>
          </cell>
        </row>
        <row r="2946">
          <cell r="B2946">
            <v>200709</v>
          </cell>
          <cell r="G2946" t="str">
            <v>Textiles</v>
          </cell>
          <cell r="H2946" t="str">
            <v>EDLN</v>
          </cell>
        </row>
        <row r="2947">
          <cell r="B2947">
            <v>200709</v>
          </cell>
          <cell r="G2947" t="str">
            <v>Pesquería</v>
          </cell>
          <cell r="H2947" t="str">
            <v>EDLN</v>
          </cell>
        </row>
        <row r="2948">
          <cell r="B2948">
            <v>200709</v>
          </cell>
          <cell r="G2948" t="str">
            <v>Pesquería</v>
          </cell>
          <cell r="H2948" t="str">
            <v>EDLN</v>
          </cell>
        </row>
        <row r="2949">
          <cell r="B2949">
            <v>200709</v>
          </cell>
          <cell r="G2949" t="str">
            <v>Textiles</v>
          </cell>
          <cell r="H2949" t="str">
            <v>EDLN</v>
          </cell>
        </row>
        <row r="2950">
          <cell r="B2950">
            <v>200709</v>
          </cell>
          <cell r="G2950" t="str">
            <v>Industria Metalúrgica</v>
          </cell>
          <cell r="H2950" t="str">
            <v>EDLN</v>
          </cell>
        </row>
        <row r="2951">
          <cell r="B2951">
            <v>200709</v>
          </cell>
          <cell r="G2951" t="str">
            <v>Hidrocarburos</v>
          </cell>
          <cell r="H2951" t="str">
            <v>EDLN</v>
          </cell>
        </row>
        <row r="2952">
          <cell r="B2952">
            <v>200709</v>
          </cell>
          <cell r="G2952" t="str">
            <v>Comercio</v>
          </cell>
          <cell r="H2952" t="str">
            <v>EDLN</v>
          </cell>
        </row>
        <row r="2953">
          <cell r="B2953">
            <v>200709</v>
          </cell>
          <cell r="G2953" t="str">
            <v>Textiles</v>
          </cell>
          <cell r="H2953" t="str">
            <v>EDLN</v>
          </cell>
        </row>
        <row r="2954">
          <cell r="B2954">
            <v>200709</v>
          </cell>
          <cell r="G2954" t="str">
            <v>Textiles</v>
          </cell>
          <cell r="H2954" t="str">
            <v>EDLN</v>
          </cell>
        </row>
        <row r="2955">
          <cell r="B2955">
            <v>200709</v>
          </cell>
          <cell r="G2955" t="str">
            <v>Otros</v>
          </cell>
          <cell r="H2955" t="str">
            <v>EDLN</v>
          </cell>
        </row>
        <row r="2956">
          <cell r="B2956">
            <v>200709</v>
          </cell>
          <cell r="G2956" t="str">
            <v>Textiles</v>
          </cell>
          <cell r="H2956" t="str">
            <v>EDLN</v>
          </cell>
        </row>
        <row r="2957">
          <cell r="B2957">
            <v>200709</v>
          </cell>
          <cell r="G2957" t="str">
            <v>Industria Metalúrgica</v>
          </cell>
          <cell r="H2957" t="str">
            <v>EDLN</v>
          </cell>
        </row>
        <row r="2958">
          <cell r="B2958">
            <v>200709</v>
          </cell>
          <cell r="G2958" t="str">
            <v>Pesquería</v>
          </cell>
          <cell r="H2958" t="str">
            <v>EDLN</v>
          </cell>
        </row>
        <row r="2959">
          <cell r="B2959">
            <v>200709</v>
          </cell>
          <cell r="G2959" t="str">
            <v>Químicos</v>
          </cell>
          <cell r="H2959" t="str">
            <v>EDLN</v>
          </cell>
        </row>
        <row r="2960">
          <cell r="B2960">
            <v>200709</v>
          </cell>
          <cell r="G2960" t="str">
            <v>Textiles</v>
          </cell>
          <cell r="H2960" t="str">
            <v>EDLN</v>
          </cell>
        </row>
        <row r="2961">
          <cell r="B2961">
            <v>200709</v>
          </cell>
          <cell r="G2961" t="str">
            <v>Vidrios, Cauchos y Plásticos</v>
          </cell>
          <cell r="H2961" t="str">
            <v>EDLN</v>
          </cell>
        </row>
        <row r="2962">
          <cell r="B2962">
            <v>200709</v>
          </cell>
          <cell r="G2962" t="str">
            <v>Pesquería</v>
          </cell>
          <cell r="H2962" t="str">
            <v>EDLN</v>
          </cell>
        </row>
        <row r="2963">
          <cell r="B2963">
            <v>200709</v>
          </cell>
          <cell r="G2963" t="str">
            <v>Bebidas</v>
          </cell>
          <cell r="H2963" t="str">
            <v>EDLN</v>
          </cell>
        </row>
        <row r="2964">
          <cell r="B2964">
            <v>200709</v>
          </cell>
          <cell r="G2964" t="str">
            <v>Bebidas</v>
          </cell>
          <cell r="H2964" t="str">
            <v>EDLN</v>
          </cell>
        </row>
        <row r="2965">
          <cell r="B2965">
            <v>200709</v>
          </cell>
          <cell r="G2965" t="str">
            <v>Pesquería</v>
          </cell>
          <cell r="H2965" t="str">
            <v>EDLN</v>
          </cell>
        </row>
        <row r="2966">
          <cell r="B2966">
            <v>200709</v>
          </cell>
          <cell r="G2966" t="str">
            <v>Cerámicos</v>
          </cell>
          <cell r="H2966" t="str">
            <v>EDLN</v>
          </cell>
        </row>
        <row r="2967">
          <cell r="B2967">
            <v>200709</v>
          </cell>
          <cell r="G2967" t="str">
            <v>Alimentos</v>
          </cell>
          <cell r="H2967" t="str">
            <v>EDLN</v>
          </cell>
        </row>
        <row r="2968">
          <cell r="B2968">
            <v>200709</v>
          </cell>
          <cell r="G2968" t="str">
            <v>Químicos</v>
          </cell>
          <cell r="H2968" t="str">
            <v>EDLN</v>
          </cell>
        </row>
        <row r="2969">
          <cell r="B2969">
            <v>200709</v>
          </cell>
          <cell r="G2969" t="str">
            <v>Textiles</v>
          </cell>
          <cell r="H2969" t="str">
            <v>EDLN</v>
          </cell>
        </row>
        <row r="2970">
          <cell r="B2970">
            <v>200709</v>
          </cell>
          <cell r="G2970" t="str">
            <v>Textiles</v>
          </cell>
          <cell r="H2970" t="str">
            <v>EDLN</v>
          </cell>
        </row>
        <row r="2971">
          <cell r="B2971">
            <v>200709</v>
          </cell>
          <cell r="G2971" t="str">
            <v>Saneamiento</v>
          </cell>
          <cell r="H2971" t="str">
            <v>EDLN</v>
          </cell>
        </row>
        <row r="2972">
          <cell r="B2972">
            <v>200709</v>
          </cell>
          <cell r="G2972" t="str">
            <v>Alimentos</v>
          </cell>
          <cell r="H2972" t="str">
            <v>EDLN</v>
          </cell>
        </row>
        <row r="2973">
          <cell r="B2973">
            <v>200709</v>
          </cell>
          <cell r="G2973" t="str">
            <v>Papel</v>
          </cell>
          <cell r="H2973" t="str">
            <v>EDLN</v>
          </cell>
        </row>
        <row r="2974">
          <cell r="B2974">
            <v>200709</v>
          </cell>
          <cell r="G2974" t="str">
            <v>Pesquería</v>
          </cell>
          <cell r="H2974" t="str">
            <v>EDLN</v>
          </cell>
        </row>
        <row r="2975">
          <cell r="B2975">
            <v>200709</v>
          </cell>
          <cell r="G2975" t="str">
            <v>Transporte</v>
          </cell>
          <cell r="H2975" t="str">
            <v>EDLN</v>
          </cell>
        </row>
        <row r="2976">
          <cell r="B2976">
            <v>200709</v>
          </cell>
          <cell r="G2976" t="str">
            <v>Pesquería</v>
          </cell>
          <cell r="H2976" t="str">
            <v>EDLN</v>
          </cell>
        </row>
        <row r="2977">
          <cell r="B2977">
            <v>200709</v>
          </cell>
          <cell r="G2977" t="str">
            <v>Pesquería</v>
          </cell>
          <cell r="H2977" t="str">
            <v>EDLN</v>
          </cell>
        </row>
        <row r="2978">
          <cell r="B2978">
            <v>200709</v>
          </cell>
          <cell r="G2978" t="str">
            <v>Bebidas</v>
          </cell>
          <cell r="H2978" t="str">
            <v>EDLN</v>
          </cell>
        </row>
        <row r="2979">
          <cell r="B2979">
            <v>200709</v>
          </cell>
          <cell r="G2979" t="str">
            <v>Pesquería</v>
          </cell>
          <cell r="H2979" t="str">
            <v>EDLN</v>
          </cell>
        </row>
        <row r="2980">
          <cell r="B2980">
            <v>200709</v>
          </cell>
          <cell r="G2980" t="str">
            <v>Pesquería</v>
          </cell>
          <cell r="H2980" t="str">
            <v>EDLN</v>
          </cell>
        </row>
        <row r="2981">
          <cell r="B2981">
            <v>200709</v>
          </cell>
          <cell r="G2981" t="str">
            <v>Textiles</v>
          </cell>
          <cell r="H2981" t="str">
            <v>EDLN</v>
          </cell>
        </row>
        <row r="2982">
          <cell r="B2982">
            <v>200709</v>
          </cell>
          <cell r="G2982" t="str">
            <v>Textiles</v>
          </cell>
          <cell r="H2982" t="str">
            <v>EDLN</v>
          </cell>
        </row>
        <row r="2983">
          <cell r="B2983">
            <v>200709</v>
          </cell>
          <cell r="G2983" t="str">
            <v>Hidrocarburos</v>
          </cell>
          <cell r="H2983" t="str">
            <v>EEPS</v>
          </cell>
        </row>
        <row r="2984">
          <cell r="B2984">
            <v>200709</v>
          </cell>
          <cell r="G2984" t="str">
            <v>Hidrocarburos</v>
          </cell>
          <cell r="H2984" t="str">
            <v>EEPS</v>
          </cell>
        </row>
        <row r="2985">
          <cell r="B2985">
            <v>200709</v>
          </cell>
          <cell r="G2985" t="str">
            <v>Minería</v>
          </cell>
          <cell r="H2985" t="str">
            <v>EGAS</v>
          </cell>
        </row>
        <row r="2986">
          <cell r="B2986">
            <v>200709</v>
          </cell>
          <cell r="G2986" t="str">
            <v>Cementos</v>
          </cell>
          <cell r="H2986" t="str">
            <v>EGAS</v>
          </cell>
        </row>
        <row r="2987">
          <cell r="B2987">
            <v>200709</v>
          </cell>
          <cell r="G2987" t="str">
            <v>Fundición</v>
          </cell>
          <cell r="H2987" t="str">
            <v>EGEM</v>
          </cell>
        </row>
        <row r="2988">
          <cell r="B2988">
            <v>200709</v>
          </cell>
          <cell r="G2988" t="str">
            <v>Químicos</v>
          </cell>
          <cell r="H2988" t="str">
            <v>EGEM</v>
          </cell>
        </row>
        <row r="2989">
          <cell r="B2989">
            <v>200709</v>
          </cell>
          <cell r="G2989" t="str">
            <v>Minería</v>
          </cell>
          <cell r="H2989" t="str">
            <v>EGEM</v>
          </cell>
        </row>
        <row r="2990">
          <cell r="B2990">
            <v>200709</v>
          </cell>
          <cell r="G2990" t="str">
            <v>Minería</v>
          </cell>
          <cell r="H2990" t="str">
            <v>EGEM</v>
          </cell>
        </row>
        <row r="2991">
          <cell r="B2991">
            <v>200709</v>
          </cell>
          <cell r="G2991" t="str">
            <v>Minería</v>
          </cell>
          <cell r="H2991" t="str">
            <v>EGEN</v>
          </cell>
        </row>
        <row r="2992">
          <cell r="B2992">
            <v>200709</v>
          </cell>
          <cell r="G2992" t="str">
            <v>Minería</v>
          </cell>
          <cell r="H2992" t="str">
            <v>EGEN</v>
          </cell>
        </row>
        <row r="2993">
          <cell r="B2993">
            <v>200709</v>
          </cell>
          <cell r="G2993" t="str">
            <v>Cementos</v>
          </cell>
          <cell r="H2993" t="str">
            <v>EGEN</v>
          </cell>
        </row>
        <row r="2994">
          <cell r="B2994">
            <v>200709</v>
          </cell>
          <cell r="G2994" t="str">
            <v>Textiles</v>
          </cell>
          <cell r="H2994" t="str">
            <v>EGEN</v>
          </cell>
        </row>
        <row r="2995">
          <cell r="B2995">
            <v>200709</v>
          </cell>
          <cell r="G2995" t="str">
            <v>Textiles</v>
          </cell>
          <cell r="H2995" t="str">
            <v>EGEN</v>
          </cell>
        </row>
        <row r="2996">
          <cell r="B2996">
            <v>200709</v>
          </cell>
          <cell r="G2996" t="str">
            <v>Textiles</v>
          </cell>
          <cell r="H2996" t="str">
            <v>EGEN</v>
          </cell>
        </row>
        <row r="2997">
          <cell r="B2997">
            <v>200709</v>
          </cell>
          <cell r="G2997" t="str">
            <v>Papel</v>
          </cell>
          <cell r="H2997" t="str">
            <v>EGEN</v>
          </cell>
        </row>
        <row r="2998">
          <cell r="B2998">
            <v>200709</v>
          </cell>
          <cell r="G2998" t="str">
            <v>Papel</v>
          </cell>
          <cell r="H2998" t="str">
            <v>EGEN</v>
          </cell>
        </row>
        <row r="2999">
          <cell r="B2999">
            <v>200709</v>
          </cell>
          <cell r="G2999" t="str">
            <v>Minería</v>
          </cell>
          <cell r="H2999" t="str">
            <v>EGEN</v>
          </cell>
        </row>
        <row r="3000">
          <cell r="B3000">
            <v>200709</v>
          </cell>
          <cell r="G3000" t="str">
            <v>Textiles</v>
          </cell>
          <cell r="H3000" t="str">
            <v>EGEN</v>
          </cell>
        </row>
        <row r="3001">
          <cell r="B3001">
            <v>200709</v>
          </cell>
          <cell r="G3001" t="str">
            <v>Minería</v>
          </cell>
          <cell r="H3001" t="str">
            <v>EGEN</v>
          </cell>
        </row>
        <row r="3002">
          <cell r="B3002">
            <v>200709</v>
          </cell>
          <cell r="G3002" t="str">
            <v>Minería</v>
          </cell>
          <cell r="H3002" t="str">
            <v>EGEN</v>
          </cell>
        </row>
        <row r="3003">
          <cell r="B3003">
            <v>200709</v>
          </cell>
          <cell r="G3003" t="str">
            <v>Minería</v>
          </cell>
          <cell r="H3003" t="str">
            <v>EGEN</v>
          </cell>
        </row>
        <row r="3004">
          <cell r="B3004">
            <v>200709</v>
          </cell>
          <cell r="G3004" t="str">
            <v>Minería</v>
          </cell>
          <cell r="H3004" t="str">
            <v>ELAN</v>
          </cell>
        </row>
        <row r="3005">
          <cell r="B3005">
            <v>200709</v>
          </cell>
          <cell r="G3005" t="str">
            <v>Minería</v>
          </cell>
          <cell r="H3005" t="str">
            <v>ELAN</v>
          </cell>
        </row>
        <row r="3006">
          <cell r="B3006">
            <v>200709</v>
          </cell>
          <cell r="G3006" t="str">
            <v>Fundición</v>
          </cell>
          <cell r="H3006" t="str">
            <v>ELAN</v>
          </cell>
        </row>
        <row r="3007">
          <cell r="B3007">
            <v>200709</v>
          </cell>
          <cell r="G3007" t="str">
            <v>Fundición</v>
          </cell>
          <cell r="H3007" t="str">
            <v>ELAN</v>
          </cell>
        </row>
        <row r="3008">
          <cell r="B3008">
            <v>200709</v>
          </cell>
          <cell r="G3008" t="str">
            <v>Minería</v>
          </cell>
          <cell r="H3008" t="str">
            <v>ELAN</v>
          </cell>
        </row>
        <row r="3009">
          <cell r="B3009">
            <v>200709</v>
          </cell>
          <cell r="G3009" t="str">
            <v>Cementos</v>
          </cell>
          <cell r="H3009" t="str">
            <v>ELC</v>
          </cell>
        </row>
        <row r="3010">
          <cell r="B3010">
            <v>200709</v>
          </cell>
          <cell r="G3010" t="str">
            <v>Agroindustria</v>
          </cell>
          <cell r="H3010" t="str">
            <v>ELN</v>
          </cell>
        </row>
        <row r="3011">
          <cell r="B3011">
            <v>200709</v>
          </cell>
          <cell r="G3011" t="str">
            <v>Agroindustria</v>
          </cell>
          <cell r="H3011" t="str">
            <v>ELN</v>
          </cell>
        </row>
        <row r="3012">
          <cell r="B3012">
            <v>200709</v>
          </cell>
          <cell r="G3012" t="str">
            <v>Agroindustria</v>
          </cell>
          <cell r="H3012" t="str">
            <v>ELN</v>
          </cell>
        </row>
        <row r="3013">
          <cell r="B3013">
            <v>200709</v>
          </cell>
          <cell r="G3013" t="str">
            <v>Otros</v>
          </cell>
          <cell r="H3013" t="str">
            <v>ELN</v>
          </cell>
        </row>
        <row r="3014">
          <cell r="B3014">
            <v>200709</v>
          </cell>
          <cell r="G3014" t="str">
            <v>Agroindustria</v>
          </cell>
          <cell r="H3014" t="str">
            <v>ELN</v>
          </cell>
        </row>
        <row r="3015">
          <cell r="B3015">
            <v>200709</v>
          </cell>
          <cell r="G3015" t="str">
            <v>Agroindustria</v>
          </cell>
          <cell r="H3015" t="str">
            <v>ELN</v>
          </cell>
        </row>
        <row r="3016">
          <cell r="B3016">
            <v>200709</v>
          </cell>
          <cell r="G3016" t="str">
            <v>Agroindustria</v>
          </cell>
          <cell r="H3016" t="str">
            <v>ELN</v>
          </cell>
        </row>
        <row r="3017">
          <cell r="B3017">
            <v>200709</v>
          </cell>
          <cell r="G3017" t="str">
            <v>Bebidas</v>
          </cell>
          <cell r="H3017" t="str">
            <v>ELN</v>
          </cell>
        </row>
        <row r="3018">
          <cell r="B3018">
            <v>200709</v>
          </cell>
          <cell r="G3018" t="str">
            <v>Bebidas</v>
          </cell>
          <cell r="H3018" t="str">
            <v>ELN</v>
          </cell>
        </row>
        <row r="3019">
          <cell r="B3019">
            <v>200709</v>
          </cell>
          <cell r="G3019" t="str">
            <v>Agroindustria</v>
          </cell>
          <cell r="H3019" t="str">
            <v>ELN</v>
          </cell>
        </row>
        <row r="3020">
          <cell r="B3020">
            <v>200709</v>
          </cell>
          <cell r="G3020" t="str">
            <v>Agroindustria</v>
          </cell>
          <cell r="H3020" t="str">
            <v>ELN</v>
          </cell>
        </row>
        <row r="3021">
          <cell r="B3021">
            <v>200709</v>
          </cell>
          <cell r="G3021" t="str">
            <v>Agroindustria</v>
          </cell>
          <cell r="H3021" t="str">
            <v>ELN</v>
          </cell>
        </row>
        <row r="3022">
          <cell r="B3022">
            <v>200709</v>
          </cell>
          <cell r="G3022" t="str">
            <v>Agroindustria</v>
          </cell>
          <cell r="H3022" t="str">
            <v>ELN</v>
          </cell>
        </row>
        <row r="3023">
          <cell r="B3023">
            <v>200709</v>
          </cell>
          <cell r="G3023" t="str">
            <v>Agroindustria</v>
          </cell>
          <cell r="H3023" t="str">
            <v>ELN</v>
          </cell>
        </row>
        <row r="3024">
          <cell r="B3024">
            <v>200709</v>
          </cell>
          <cell r="G3024" t="str">
            <v>Minería</v>
          </cell>
          <cell r="H3024" t="str">
            <v>ELNM</v>
          </cell>
        </row>
        <row r="3025">
          <cell r="B3025">
            <v>200709</v>
          </cell>
          <cell r="G3025" t="str">
            <v>Agroindustria</v>
          </cell>
          <cell r="H3025" t="str">
            <v>ELNM</v>
          </cell>
        </row>
        <row r="3026">
          <cell r="B3026">
            <v>200709</v>
          </cell>
          <cell r="G3026" t="str">
            <v>Pesquería</v>
          </cell>
          <cell r="H3026" t="str">
            <v>ELNO</v>
          </cell>
        </row>
        <row r="3027">
          <cell r="B3027">
            <v>200709</v>
          </cell>
          <cell r="G3027" t="str">
            <v>Agroindustria</v>
          </cell>
          <cell r="H3027" t="str">
            <v>ELNO</v>
          </cell>
        </row>
        <row r="3028">
          <cell r="B3028">
            <v>200709</v>
          </cell>
          <cell r="G3028" t="str">
            <v>Transporte</v>
          </cell>
          <cell r="H3028" t="str">
            <v>ELP</v>
          </cell>
        </row>
        <row r="3029">
          <cell r="B3029">
            <v>200709</v>
          </cell>
          <cell r="G3029" t="str">
            <v>Industria Metalúrgica</v>
          </cell>
          <cell r="H3029" t="str">
            <v>ELP</v>
          </cell>
        </row>
        <row r="3030">
          <cell r="B3030">
            <v>200709</v>
          </cell>
          <cell r="G3030" t="str">
            <v>Minería</v>
          </cell>
          <cell r="H3030" t="str">
            <v>ELP</v>
          </cell>
        </row>
        <row r="3031">
          <cell r="B3031">
            <v>200709</v>
          </cell>
          <cell r="G3031" t="str">
            <v>Minería</v>
          </cell>
          <cell r="H3031" t="str">
            <v>ELP</v>
          </cell>
        </row>
        <row r="3032">
          <cell r="B3032">
            <v>200709</v>
          </cell>
          <cell r="G3032" t="str">
            <v>Industria Metalúrgica</v>
          </cell>
          <cell r="H3032" t="str">
            <v>ELP</v>
          </cell>
        </row>
        <row r="3033">
          <cell r="B3033">
            <v>200709</v>
          </cell>
          <cell r="G3033" t="str">
            <v>Químicos</v>
          </cell>
          <cell r="H3033" t="str">
            <v>ELP</v>
          </cell>
        </row>
        <row r="3034">
          <cell r="B3034">
            <v>200709</v>
          </cell>
          <cell r="G3034" t="str">
            <v>Minería</v>
          </cell>
          <cell r="H3034" t="str">
            <v>ELP</v>
          </cell>
        </row>
        <row r="3035">
          <cell r="B3035">
            <v>200709</v>
          </cell>
          <cell r="G3035" t="str">
            <v>Minería</v>
          </cell>
          <cell r="H3035" t="str">
            <v>ELP</v>
          </cell>
        </row>
        <row r="3036">
          <cell r="B3036">
            <v>200709</v>
          </cell>
          <cell r="G3036" t="str">
            <v>Minería</v>
          </cell>
          <cell r="H3036" t="str">
            <v>ELP</v>
          </cell>
        </row>
        <row r="3037">
          <cell r="B3037">
            <v>200709</v>
          </cell>
          <cell r="G3037" t="str">
            <v>Minería</v>
          </cell>
          <cell r="H3037" t="str">
            <v>ELP</v>
          </cell>
        </row>
        <row r="3038">
          <cell r="B3038">
            <v>200709</v>
          </cell>
          <cell r="G3038" t="str">
            <v>Minería</v>
          </cell>
          <cell r="H3038" t="str">
            <v>ELP</v>
          </cell>
        </row>
        <row r="3039">
          <cell r="B3039">
            <v>200709</v>
          </cell>
          <cell r="G3039" t="str">
            <v>Minería</v>
          </cell>
          <cell r="H3039" t="str">
            <v>ELP</v>
          </cell>
        </row>
        <row r="3040">
          <cell r="B3040">
            <v>200709</v>
          </cell>
          <cell r="G3040" t="str">
            <v>Minería</v>
          </cell>
          <cell r="H3040" t="str">
            <v>ELP</v>
          </cell>
        </row>
        <row r="3041">
          <cell r="B3041">
            <v>200709</v>
          </cell>
          <cell r="G3041" t="str">
            <v>Cementos</v>
          </cell>
          <cell r="H3041" t="str">
            <v>ELPU</v>
          </cell>
        </row>
        <row r="3042">
          <cell r="B3042">
            <v>200709</v>
          </cell>
          <cell r="G3042" t="str">
            <v>Saneamiento</v>
          </cell>
          <cell r="H3042" t="str">
            <v>ELSE</v>
          </cell>
        </row>
        <row r="3043">
          <cell r="B3043">
            <v>200709</v>
          </cell>
          <cell r="G3043" t="str">
            <v>Bebidas</v>
          </cell>
          <cell r="H3043" t="str">
            <v>ELSE</v>
          </cell>
        </row>
        <row r="3044">
          <cell r="B3044">
            <v>200709</v>
          </cell>
          <cell r="G3044" t="str">
            <v>Minería</v>
          </cell>
          <cell r="H3044" t="str">
            <v>ELSE</v>
          </cell>
        </row>
        <row r="3045">
          <cell r="B3045">
            <v>200709</v>
          </cell>
          <cell r="G3045" t="str">
            <v>Minería</v>
          </cell>
          <cell r="H3045" t="str">
            <v>ELSE</v>
          </cell>
        </row>
        <row r="3046">
          <cell r="B3046">
            <v>200709</v>
          </cell>
          <cell r="G3046" t="str">
            <v>Pesquería</v>
          </cell>
          <cell r="H3046" t="str">
            <v>ELSM</v>
          </cell>
        </row>
        <row r="3047">
          <cell r="B3047">
            <v>200709</v>
          </cell>
          <cell r="G3047" t="str">
            <v>Pesquería</v>
          </cell>
          <cell r="H3047" t="str">
            <v>ELSM</v>
          </cell>
        </row>
        <row r="3048">
          <cell r="B3048">
            <v>200709</v>
          </cell>
          <cell r="G3048" t="str">
            <v>Agroindustria</v>
          </cell>
          <cell r="H3048" t="str">
            <v>ELSM</v>
          </cell>
        </row>
        <row r="3049">
          <cell r="B3049">
            <v>200709</v>
          </cell>
          <cell r="G3049" t="str">
            <v>Pesquería</v>
          </cell>
          <cell r="H3049" t="str">
            <v>ELSM</v>
          </cell>
        </row>
        <row r="3050">
          <cell r="B3050">
            <v>200709</v>
          </cell>
          <cell r="G3050" t="str">
            <v>Pesquería</v>
          </cell>
          <cell r="H3050" t="str">
            <v>ELSM</v>
          </cell>
        </row>
        <row r="3051">
          <cell r="B3051">
            <v>200709</v>
          </cell>
          <cell r="G3051" t="str">
            <v>Papel</v>
          </cell>
          <cell r="H3051" t="str">
            <v>ELSM</v>
          </cell>
        </row>
        <row r="3052">
          <cell r="B3052">
            <v>200709</v>
          </cell>
          <cell r="G3052" t="str">
            <v>Pesquería</v>
          </cell>
          <cell r="H3052" t="str">
            <v>ELSM</v>
          </cell>
        </row>
        <row r="3053">
          <cell r="B3053">
            <v>200709</v>
          </cell>
          <cell r="G3053" t="str">
            <v>Vidrios, Cauchos y Plásticos</v>
          </cell>
          <cell r="H3053" t="str">
            <v>ELSM</v>
          </cell>
        </row>
        <row r="3054">
          <cell r="B3054">
            <v>200709</v>
          </cell>
          <cell r="G3054" t="str">
            <v>Textiles</v>
          </cell>
          <cell r="H3054" t="str">
            <v>ELSM</v>
          </cell>
        </row>
        <row r="3055">
          <cell r="B3055">
            <v>200709</v>
          </cell>
          <cell r="G3055" t="str">
            <v>Pesquería</v>
          </cell>
          <cell r="H3055" t="str">
            <v>ELSM</v>
          </cell>
        </row>
        <row r="3056">
          <cell r="B3056">
            <v>200709</v>
          </cell>
          <cell r="G3056" t="str">
            <v>Minería</v>
          </cell>
          <cell r="H3056" t="str">
            <v>ELSM</v>
          </cell>
        </row>
        <row r="3057">
          <cell r="B3057">
            <v>200709</v>
          </cell>
          <cell r="G3057" t="str">
            <v>Bebidas</v>
          </cell>
          <cell r="H3057" t="str">
            <v>ELUC</v>
          </cell>
        </row>
        <row r="3058">
          <cell r="B3058">
            <v>200709</v>
          </cell>
          <cell r="G3058" t="str">
            <v>Bancos y Financieras</v>
          </cell>
          <cell r="H3058" t="str">
            <v>ENER</v>
          </cell>
        </row>
        <row r="3059">
          <cell r="B3059">
            <v>200709</v>
          </cell>
          <cell r="G3059" t="str">
            <v>Bancos y Financieras</v>
          </cell>
          <cell r="H3059" t="str">
            <v>ENER</v>
          </cell>
        </row>
        <row r="3060">
          <cell r="B3060">
            <v>200709</v>
          </cell>
          <cell r="G3060" t="str">
            <v>Vidrios, Cauchos y Plásticos</v>
          </cell>
          <cell r="H3060" t="str">
            <v>ENER</v>
          </cell>
        </row>
        <row r="3061">
          <cell r="B3061">
            <v>200709</v>
          </cell>
          <cell r="G3061" t="str">
            <v>Otros</v>
          </cell>
          <cell r="H3061" t="str">
            <v>ENER</v>
          </cell>
        </row>
        <row r="3062">
          <cell r="B3062">
            <v>200709</v>
          </cell>
          <cell r="G3062" t="str">
            <v>Minería</v>
          </cell>
          <cell r="H3062" t="str">
            <v>ENER</v>
          </cell>
        </row>
        <row r="3063">
          <cell r="B3063">
            <v>200709</v>
          </cell>
          <cell r="G3063" t="str">
            <v>Químicos</v>
          </cell>
          <cell r="H3063" t="str">
            <v>ENER</v>
          </cell>
        </row>
        <row r="3064">
          <cell r="B3064">
            <v>200709</v>
          </cell>
          <cell r="G3064" t="str">
            <v>Minería</v>
          </cell>
          <cell r="H3064" t="str">
            <v>ENER</v>
          </cell>
        </row>
        <row r="3065">
          <cell r="B3065">
            <v>200709</v>
          </cell>
          <cell r="G3065" t="str">
            <v>Otros</v>
          </cell>
          <cell r="H3065" t="str">
            <v>ENER</v>
          </cell>
        </row>
        <row r="3066">
          <cell r="B3066">
            <v>200709</v>
          </cell>
          <cell r="G3066" t="str">
            <v>Minería</v>
          </cell>
          <cell r="H3066" t="str">
            <v>ENER</v>
          </cell>
        </row>
        <row r="3067">
          <cell r="B3067">
            <v>200709</v>
          </cell>
          <cell r="G3067" t="str">
            <v>Minería</v>
          </cell>
          <cell r="H3067" t="str">
            <v>ENER</v>
          </cell>
        </row>
        <row r="3068">
          <cell r="B3068">
            <v>200709</v>
          </cell>
          <cell r="G3068" t="str">
            <v>Minería</v>
          </cell>
          <cell r="H3068" t="str">
            <v>ENER</v>
          </cell>
        </row>
        <row r="3069">
          <cell r="B3069">
            <v>200709</v>
          </cell>
          <cell r="G3069" t="str">
            <v>Minería</v>
          </cell>
          <cell r="H3069" t="str">
            <v>ENER</v>
          </cell>
        </row>
        <row r="3070">
          <cell r="B3070">
            <v>200709</v>
          </cell>
          <cell r="G3070" t="str">
            <v>Químicos</v>
          </cell>
          <cell r="H3070" t="str">
            <v>ENER</v>
          </cell>
        </row>
        <row r="3071">
          <cell r="B3071">
            <v>200709</v>
          </cell>
          <cell r="G3071" t="str">
            <v>Minería</v>
          </cell>
          <cell r="H3071" t="str">
            <v>ENER</v>
          </cell>
        </row>
        <row r="3072">
          <cell r="B3072">
            <v>200709</v>
          </cell>
          <cell r="G3072" t="str">
            <v>Minería</v>
          </cell>
          <cell r="H3072" t="str">
            <v>ENER</v>
          </cell>
        </row>
        <row r="3073">
          <cell r="B3073">
            <v>200709</v>
          </cell>
          <cell r="G3073" t="str">
            <v>Químicos</v>
          </cell>
          <cell r="H3073" t="str">
            <v>ENER</v>
          </cell>
        </row>
        <row r="3074">
          <cell r="B3074">
            <v>200709</v>
          </cell>
          <cell r="G3074" t="str">
            <v>Alimentos</v>
          </cell>
          <cell r="H3074" t="str">
            <v>KLPA</v>
          </cell>
        </row>
        <row r="3075">
          <cell r="B3075">
            <v>200709</v>
          </cell>
          <cell r="G3075" t="str">
            <v>Papel</v>
          </cell>
          <cell r="H3075" t="str">
            <v>KLPA</v>
          </cell>
        </row>
        <row r="3076">
          <cell r="B3076">
            <v>200709</v>
          </cell>
          <cell r="G3076" t="str">
            <v>Papel</v>
          </cell>
          <cell r="H3076" t="str">
            <v>KLPA</v>
          </cell>
        </row>
        <row r="3077">
          <cell r="B3077">
            <v>200709</v>
          </cell>
          <cell r="G3077" t="str">
            <v>Industria Metalúrgica</v>
          </cell>
          <cell r="H3077" t="str">
            <v>KLPA</v>
          </cell>
        </row>
        <row r="3078">
          <cell r="B3078">
            <v>200709</v>
          </cell>
          <cell r="G3078" t="str">
            <v>Minería</v>
          </cell>
          <cell r="H3078" t="str">
            <v>KLPA</v>
          </cell>
        </row>
        <row r="3079">
          <cell r="B3079">
            <v>200709</v>
          </cell>
          <cell r="G3079" t="str">
            <v>Cementos</v>
          </cell>
          <cell r="H3079" t="str">
            <v>KLPA</v>
          </cell>
        </row>
        <row r="3080">
          <cell r="B3080">
            <v>200709</v>
          </cell>
          <cell r="G3080" t="str">
            <v>Agroindustria</v>
          </cell>
          <cell r="H3080" t="str">
            <v>KLPA</v>
          </cell>
        </row>
        <row r="3081">
          <cell r="B3081">
            <v>200709</v>
          </cell>
          <cell r="G3081" t="str">
            <v>Minería</v>
          </cell>
          <cell r="H3081" t="str">
            <v>KLPA</v>
          </cell>
        </row>
        <row r="3082">
          <cell r="B3082">
            <v>200709</v>
          </cell>
          <cell r="G3082" t="str">
            <v>Vidrios, Cauchos y Plásticos</v>
          </cell>
          <cell r="H3082" t="str">
            <v>KLPA</v>
          </cell>
        </row>
        <row r="3083">
          <cell r="B3083">
            <v>200709</v>
          </cell>
          <cell r="G3083" t="str">
            <v>Cerámicos</v>
          </cell>
          <cell r="H3083" t="str">
            <v>LDS</v>
          </cell>
        </row>
        <row r="3084">
          <cell r="B3084">
            <v>200709</v>
          </cell>
          <cell r="G3084" t="str">
            <v>Otros</v>
          </cell>
          <cell r="H3084" t="str">
            <v>LDS</v>
          </cell>
        </row>
        <row r="3085">
          <cell r="B3085">
            <v>200709</v>
          </cell>
          <cell r="G3085" t="str">
            <v>Industria Metalúrgica</v>
          </cell>
          <cell r="H3085" t="str">
            <v>LDS</v>
          </cell>
        </row>
        <row r="3086">
          <cell r="B3086">
            <v>200709</v>
          </cell>
          <cell r="G3086" t="str">
            <v>Otros</v>
          </cell>
          <cell r="H3086" t="str">
            <v>LDS</v>
          </cell>
        </row>
        <row r="3087">
          <cell r="B3087">
            <v>200709</v>
          </cell>
          <cell r="G3087" t="str">
            <v>Industria Metalúrgica</v>
          </cell>
          <cell r="H3087" t="str">
            <v>LDS</v>
          </cell>
        </row>
        <row r="3088">
          <cell r="B3088">
            <v>200709</v>
          </cell>
          <cell r="G3088" t="str">
            <v>Industria Metalúrgica</v>
          </cell>
          <cell r="H3088" t="str">
            <v>LDS</v>
          </cell>
        </row>
        <row r="3089">
          <cell r="B3089">
            <v>200709</v>
          </cell>
          <cell r="G3089" t="str">
            <v>Salud</v>
          </cell>
          <cell r="H3089" t="str">
            <v>LDS</v>
          </cell>
        </row>
        <row r="3090">
          <cell r="B3090">
            <v>200709</v>
          </cell>
          <cell r="G3090" t="str">
            <v>Papel</v>
          </cell>
          <cell r="H3090" t="str">
            <v>LDS</v>
          </cell>
        </row>
        <row r="3091">
          <cell r="B3091">
            <v>200709</v>
          </cell>
          <cell r="G3091" t="str">
            <v>Bebidas</v>
          </cell>
          <cell r="H3091" t="str">
            <v>LDS</v>
          </cell>
        </row>
        <row r="3092">
          <cell r="B3092">
            <v>200709</v>
          </cell>
          <cell r="G3092" t="str">
            <v>Papel</v>
          </cell>
          <cell r="H3092" t="str">
            <v>LDS</v>
          </cell>
        </row>
        <row r="3093">
          <cell r="B3093">
            <v>200709</v>
          </cell>
          <cell r="G3093" t="str">
            <v>Textiles</v>
          </cell>
          <cell r="H3093" t="str">
            <v>LDS</v>
          </cell>
        </row>
        <row r="3094">
          <cell r="B3094">
            <v>200709</v>
          </cell>
          <cell r="G3094" t="str">
            <v>Bebidas</v>
          </cell>
          <cell r="H3094" t="str">
            <v>LDS</v>
          </cell>
        </row>
        <row r="3095">
          <cell r="B3095">
            <v>200709</v>
          </cell>
          <cell r="G3095" t="str">
            <v>Saneamiento</v>
          </cell>
          <cell r="H3095" t="str">
            <v>LDS</v>
          </cell>
        </row>
        <row r="3096">
          <cell r="B3096">
            <v>200709</v>
          </cell>
          <cell r="G3096" t="str">
            <v>Comercio</v>
          </cell>
          <cell r="H3096" t="str">
            <v>LDS</v>
          </cell>
        </row>
        <row r="3097">
          <cell r="B3097">
            <v>200709</v>
          </cell>
          <cell r="G3097" t="str">
            <v>Vidrios, Cauchos y Plásticos</v>
          </cell>
          <cell r="H3097" t="str">
            <v>LDS</v>
          </cell>
        </row>
        <row r="3098">
          <cell r="B3098">
            <v>200709</v>
          </cell>
          <cell r="G3098" t="str">
            <v>Saneamiento</v>
          </cell>
          <cell r="H3098" t="str">
            <v>LDS</v>
          </cell>
        </row>
        <row r="3099">
          <cell r="B3099">
            <v>200709</v>
          </cell>
          <cell r="G3099" t="str">
            <v>Saneamiento</v>
          </cell>
          <cell r="H3099" t="str">
            <v>LDS</v>
          </cell>
        </row>
        <row r="3100">
          <cell r="B3100">
            <v>200709</v>
          </cell>
          <cell r="G3100" t="str">
            <v>Alimentos</v>
          </cell>
          <cell r="H3100" t="str">
            <v>LDS</v>
          </cell>
        </row>
        <row r="3101">
          <cell r="B3101">
            <v>200709</v>
          </cell>
          <cell r="G3101" t="str">
            <v>Otros</v>
          </cell>
          <cell r="H3101" t="str">
            <v>LDS</v>
          </cell>
        </row>
        <row r="3102">
          <cell r="B3102">
            <v>200709</v>
          </cell>
          <cell r="G3102" t="str">
            <v>Bebidas</v>
          </cell>
          <cell r="H3102" t="str">
            <v>LDS</v>
          </cell>
        </row>
        <row r="3103">
          <cell r="B3103">
            <v>200709</v>
          </cell>
          <cell r="G3103" t="str">
            <v>Comercio</v>
          </cell>
          <cell r="H3103" t="str">
            <v>LDS</v>
          </cell>
        </row>
        <row r="3104">
          <cell r="B3104">
            <v>200709</v>
          </cell>
          <cell r="G3104" t="str">
            <v>Otros</v>
          </cell>
          <cell r="H3104" t="str">
            <v>LDS</v>
          </cell>
        </row>
        <row r="3105">
          <cell r="B3105">
            <v>200709</v>
          </cell>
          <cell r="G3105" t="str">
            <v>Otros</v>
          </cell>
          <cell r="H3105" t="str">
            <v>LDS</v>
          </cell>
        </row>
        <row r="3106">
          <cell r="B3106">
            <v>200709</v>
          </cell>
          <cell r="G3106" t="str">
            <v>Bebidas</v>
          </cell>
          <cell r="H3106" t="str">
            <v>LDS</v>
          </cell>
        </row>
        <row r="3107">
          <cell r="B3107">
            <v>200709</v>
          </cell>
          <cell r="G3107" t="str">
            <v>Industria Metalúrgica</v>
          </cell>
          <cell r="H3107" t="str">
            <v>SEAL</v>
          </cell>
        </row>
        <row r="3108">
          <cell r="B3108">
            <v>200709</v>
          </cell>
          <cell r="G3108" t="str">
            <v>Alimentos</v>
          </cell>
          <cell r="H3108" t="str">
            <v>SEAL</v>
          </cell>
        </row>
        <row r="3109">
          <cell r="B3109">
            <v>200709</v>
          </cell>
          <cell r="G3109" t="str">
            <v>Textiles</v>
          </cell>
          <cell r="H3109" t="str">
            <v>SEAL</v>
          </cell>
        </row>
        <row r="3110">
          <cell r="B3110">
            <v>200709</v>
          </cell>
          <cell r="G3110" t="str">
            <v>Bebidas</v>
          </cell>
          <cell r="H3110" t="str">
            <v>SEAL</v>
          </cell>
        </row>
        <row r="3111">
          <cell r="B3111">
            <v>200709</v>
          </cell>
          <cell r="G3111" t="str">
            <v>Transporte</v>
          </cell>
          <cell r="H3111" t="str">
            <v>SEAL</v>
          </cell>
        </row>
        <row r="3112">
          <cell r="B3112">
            <v>200709</v>
          </cell>
          <cell r="G3112" t="str">
            <v>Textiles</v>
          </cell>
          <cell r="H3112" t="str">
            <v>SEAL</v>
          </cell>
        </row>
        <row r="3113">
          <cell r="B3113">
            <v>200709</v>
          </cell>
          <cell r="G3113" t="str">
            <v>Minería</v>
          </cell>
          <cell r="H3113" t="str">
            <v>SGAB</v>
          </cell>
        </row>
        <row r="3114">
          <cell r="B3114">
            <v>200709</v>
          </cell>
          <cell r="G3114" t="str">
            <v>Textiles</v>
          </cell>
          <cell r="H3114" t="str">
            <v>SGAB</v>
          </cell>
        </row>
        <row r="3115">
          <cell r="B3115">
            <v>200709</v>
          </cell>
          <cell r="G3115" t="str">
            <v>Minería</v>
          </cell>
          <cell r="H3115" t="str">
            <v>SGAB</v>
          </cell>
        </row>
        <row r="3116">
          <cell r="B3116">
            <v>200709</v>
          </cell>
          <cell r="G3116" t="str">
            <v>Textiles</v>
          </cell>
          <cell r="H3116" t="str">
            <v>SGAB</v>
          </cell>
        </row>
        <row r="3117">
          <cell r="B3117">
            <v>200709</v>
          </cell>
          <cell r="G3117" t="str">
            <v>Alimentos</v>
          </cell>
          <cell r="H3117" t="str">
            <v>SGAB</v>
          </cell>
        </row>
        <row r="3118">
          <cell r="B3118">
            <v>200709</v>
          </cell>
          <cell r="G3118" t="str">
            <v>Minería</v>
          </cell>
          <cell r="H3118" t="str">
            <v>SGAB</v>
          </cell>
        </row>
        <row r="3119">
          <cell r="B3119">
            <v>200709</v>
          </cell>
          <cell r="G3119" t="str">
            <v>Alimentos</v>
          </cell>
          <cell r="H3119" t="str">
            <v>SGAB</v>
          </cell>
        </row>
        <row r="3120">
          <cell r="B3120">
            <v>200709</v>
          </cell>
          <cell r="G3120" t="str">
            <v>Alimentos</v>
          </cell>
          <cell r="H3120" t="str">
            <v>SGAB</v>
          </cell>
        </row>
        <row r="3121">
          <cell r="B3121">
            <v>200709</v>
          </cell>
          <cell r="G3121" t="str">
            <v>Minería</v>
          </cell>
          <cell r="H3121" t="str">
            <v>SHOU</v>
          </cell>
        </row>
        <row r="3122">
          <cell r="B3122">
            <v>200709</v>
          </cell>
          <cell r="G3122" t="str">
            <v>Minería</v>
          </cell>
          <cell r="H3122" t="str">
            <v>SHOU</v>
          </cell>
        </row>
        <row r="3123">
          <cell r="B3123">
            <v>200709</v>
          </cell>
          <cell r="G3123" t="str">
            <v>Minería</v>
          </cell>
          <cell r="H3123" t="str">
            <v>SHOU</v>
          </cell>
        </row>
        <row r="3124">
          <cell r="B3124">
            <v>200709</v>
          </cell>
          <cell r="G3124" t="str">
            <v>Minería</v>
          </cell>
          <cell r="H3124" t="str">
            <v>SMC</v>
          </cell>
        </row>
        <row r="3125">
          <cell r="B3125">
            <v>200709</v>
          </cell>
          <cell r="G3125" t="str">
            <v>Minería</v>
          </cell>
          <cell r="H3125" t="str">
            <v>SMC</v>
          </cell>
        </row>
        <row r="3126">
          <cell r="B3126">
            <v>200709</v>
          </cell>
          <cell r="G3126" t="str">
            <v>Minería</v>
          </cell>
          <cell r="H3126" t="str">
            <v>SMC</v>
          </cell>
        </row>
        <row r="3127">
          <cell r="B3127">
            <v>200709</v>
          </cell>
          <cell r="G3127" t="str">
            <v>Minería</v>
          </cell>
          <cell r="H3127" t="str">
            <v>TSEL</v>
          </cell>
        </row>
        <row r="3128">
          <cell r="B3128">
            <v>200709</v>
          </cell>
          <cell r="G3128" t="str">
            <v>Cementos</v>
          </cell>
          <cell r="H3128" t="str">
            <v>TSEL</v>
          </cell>
        </row>
        <row r="3129">
          <cell r="B3129">
            <v>200709</v>
          </cell>
          <cell r="G3129" t="str">
            <v>Minería</v>
          </cell>
          <cell r="H3129" t="str">
            <v>TSEL</v>
          </cell>
        </row>
        <row r="3130">
          <cell r="B3130">
            <v>200709</v>
          </cell>
          <cell r="G3130" t="str">
            <v>Minería</v>
          </cell>
          <cell r="H3130" t="str">
            <v>TSEL</v>
          </cell>
        </row>
        <row r="3131">
          <cell r="B3131">
            <v>200709</v>
          </cell>
          <cell r="G3131" t="str">
            <v>Minería</v>
          </cell>
          <cell r="H3131" t="str">
            <v>TSEL</v>
          </cell>
        </row>
        <row r="3132">
          <cell r="B3132">
            <v>200709</v>
          </cell>
          <cell r="G3132" t="str">
            <v>Minería</v>
          </cell>
          <cell r="H3132" t="str">
            <v>TSEL</v>
          </cell>
        </row>
        <row r="3133">
          <cell r="B3133">
            <v>200709</v>
          </cell>
          <cell r="G3133" t="str">
            <v>Textiles</v>
          </cell>
          <cell r="H3133" t="str">
            <v>TSEL</v>
          </cell>
        </row>
        <row r="3134">
          <cell r="B3134">
            <v>200709</v>
          </cell>
          <cell r="G3134" t="str">
            <v>Textiles</v>
          </cell>
          <cell r="H3134" t="str">
            <v>TSEL</v>
          </cell>
        </row>
        <row r="3135">
          <cell r="B3135">
            <v>200710</v>
          </cell>
          <cell r="G3135" t="str">
            <v>Cementos</v>
          </cell>
          <cell r="H3135" t="str">
            <v>ATOC</v>
          </cell>
        </row>
        <row r="3136">
          <cell r="B3136">
            <v>200710</v>
          </cell>
          <cell r="G3136" t="str">
            <v>Agroindustria</v>
          </cell>
          <cell r="H3136" t="str">
            <v>CAHU</v>
          </cell>
        </row>
        <row r="3137">
          <cell r="B3137">
            <v>200710</v>
          </cell>
          <cell r="G3137" t="str">
            <v>Minería</v>
          </cell>
          <cell r="H3137" t="str">
            <v>COEL</v>
          </cell>
        </row>
        <row r="3138">
          <cell r="B3138">
            <v>200710</v>
          </cell>
          <cell r="G3138" t="str">
            <v>Minería</v>
          </cell>
          <cell r="H3138" t="str">
            <v>CONE</v>
          </cell>
        </row>
        <row r="3139">
          <cell r="B3139">
            <v>200710</v>
          </cell>
          <cell r="G3139" t="str">
            <v>Minería</v>
          </cell>
          <cell r="H3139" t="str">
            <v>CONE</v>
          </cell>
        </row>
        <row r="3140">
          <cell r="B3140">
            <v>200710</v>
          </cell>
          <cell r="G3140" t="str">
            <v>Textiles</v>
          </cell>
          <cell r="H3140" t="str">
            <v>EDCA</v>
          </cell>
        </row>
        <row r="3141">
          <cell r="B3141">
            <v>200710</v>
          </cell>
          <cell r="G3141" t="str">
            <v>Otros</v>
          </cell>
          <cell r="H3141" t="str">
            <v>EDGL</v>
          </cell>
        </row>
        <row r="3142">
          <cell r="B3142">
            <v>200710</v>
          </cell>
          <cell r="G3142" t="str">
            <v>Fundición</v>
          </cell>
          <cell r="H3142" t="str">
            <v>EDGL</v>
          </cell>
        </row>
        <row r="3143">
          <cell r="B3143">
            <v>200710</v>
          </cell>
          <cell r="G3143" t="str">
            <v>Otros</v>
          </cell>
          <cell r="H3143" t="str">
            <v>EDGL</v>
          </cell>
        </row>
        <row r="3144">
          <cell r="B3144">
            <v>200710</v>
          </cell>
          <cell r="G3144" t="str">
            <v>Fundición</v>
          </cell>
          <cell r="H3144" t="str">
            <v>EDGL</v>
          </cell>
        </row>
        <row r="3145">
          <cell r="B3145">
            <v>200710</v>
          </cell>
          <cell r="G3145" t="str">
            <v>Minería</v>
          </cell>
          <cell r="H3145" t="str">
            <v>EDGL</v>
          </cell>
        </row>
        <row r="3146">
          <cell r="B3146">
            <v>200710</v>
          </cell>
          <cell r="G3146" t="str">
            <v>Minería</v>
          </cell>
          <cell r="H3146" t="str">
            <v>EDGL</v>
          </cell>
        </row>
        <row r="3147">
          <cell r="B3147">
            <v>200710</v>
          </cell>
          <cell r="G3147" t="str">
            <v>Minería</v>
          </cell>
          <cell r="H3147" t="str">
            <v>EDGL</v>
          </cell>
        </row>
        <row r="3148">
          <cell r="B3148">
            <v>200710</v>
          </cell>
          <cell r="G3148" t="str">
            <v>Fundición</v>
          </cell>
          <cell r="H3148" t="str">
            <v>EDGL</v>
          </cell>
        </row>
        <row r="3149">
          <cell r="B3149">
            <v>200710</v>
          </cell>
          <cell r="G3149" t="str">
            <v>Fundición</v>
          </cell>
          <cell r="H3149" t="str">
            <v>EDGL</v>
          </cell>
        </row>
        <row r="3150">
          <cell r="B3150">
            <v>200710</v>
          </cell>
          <cell r="G3150" t="str">
            <v>Fundición</v>
          </cell>
          <cell r="H3150" t="str">
            <v>EDGL</v>
          </cell>
        </row>
        <row r="3151">
          <cell r="B3151">
            <v>200710</v>
          </cell>
          <cell r="G3151" t="str">
            <v>Minería</v>
          </cell>
          <cell r="H3151" t="str">
            <v>EDGL</v>
          </cell>
        </row>
        <row r="3152">
          <cell r="B3152">
            <v>200710</v>
          </cell>
          <cell r="G3152" t="str">
            <v>Químicos</v>
          </cell>
          <cell r="H3152" t="str">
            <v>EDLN</v>
          </cell>
        </row>
        <row r="3153">
          <cell r="B3153">
            <v>200710</v>
          </cell>
          <cell r="G3153" t="str">
            <v>Agroindustria</v>
          </cell>
          <cell r="H3153" t="str">
            <v>EDLN</v>
          </cell>
        </row>
        <row r="3154">
          <cell r="B3154">
            <v>200710</v>
          </cell>
          <cell r="G3154" t="str">
            <v>Alimentos</v>
          </cell>
          <cell r="H3154" t="str">
            <v>EDLN</v>
          </cell>
        </row>
        <row r="3155">
          <cell r="B3155">
            <v>200710</v>
          </cell>
          <cell r="G3155" t="str">
            <v>Alimentos</v>
          </cell>
          <cell r="H3155" t="str">
            <v>EDLN</v>
          </cell>
        </row>
        <row r="3156">
          <cell r="B3156">
            <v>200710</v>
          </cell>
          <cell r="G3156" t="str">
            <v>Pesquería</v>
          </cell>
          <cell r="H3156" t="str">
            <v>EDLN</v>
          </cell>
        </row>
        <row r="3157">
          <cell r="B3157">
            <v>200710</v>
          </cell>
          <cell r="G3157" t="str">
            <v>Bancos y Financieras</v>
          </cell>
          <cell r="H3157" t="str">
            <v>EDLN</v>
          </cell>
        </row>
        <row r="3158">
          <cell r="B3158">
            <v>200710</v>
          </cell>
          <cell r="G3158" t="str">
            <v>Cables</v>
          </cell>
          <cell r="H3158" t="str">
            <v>EDLN</v>
          </cell>
        </row>
        <row r="3159">
          <cell r="B3159">
            <v>200710</v>
          </cell>
          <cell r="G3159" t="str">
            <v>Cerámicos</v>
          </cell>
          <cell r="H3159" t="str">
            <v>EDLN</v>
          </cell>
        </row>
        <row r="3160">
          <cell r="B3160">
            <v>200710</v>
          </cell>
          <cell r="G3160" t="str">
            <v>Cerámicos</v>
          </cell>
          <cell r="H3160" t="str">
            <v>EDLN</v>
          </cell>
        </row>
        <row r="3161">
          <cell r="B3161">
            <v>200710</v>
          </cell>
          <cell r="G3161" t="str">
            <v>Cerámicos</v>
          </cell>
          <cell r="H3161" t="str">
            <v>EDLN</v>
          </cell>
        </row>
        <row r="3162">
          <cell r="B3162">
            <v>200710</v>
          </cell>
          <cell r="G3162" t="str">
            <v>Textiles</v>
          </cell>
          <cell r="H3162" t="str">
            <v>EDLN</v>
          </cell>
        </row>
        <row r="3163">
          <cell r="B3163">
            <v>200710</v>
          </cell>
          <cell r="G3163" t="str">
            <v>Textiles</v>
          </cell>
          <cell r="H3163" t="str">
            <v>EDLN</v>
          </cell>
        </row>
        <row r="3164">
          <cell r="B3164">
            <v>200710</v>
          </cell>
          <cell r="G3164" t="str">
            <v>Minería</v>
          </cell>
          <cell r="H3164" t="str">
            <v>EDLN</v>
          </cell>
        </row>
        <row r="3165">
          <cell r="B3165">
            <v>200710</v>
          </cell>
          <cell r="G3165" t="str">
            <v>Cerámicos</v>
          </cell>
          <cell r="H3165" t="str">
            <v>EDLN</v>
          </cell>
        </row>
        <row r="3166">
          <cell r="B3166">
            <v>200710</v>
          </cell>
          <cell r="G3166" t="str">
            <v>Alimentos</v>
          </cell>
          <cell r="H3166" t="str">
            <v>EDLN</v>
          </cell>
        </row>
        <row r="3167">
          <cell r="B3167">
            <v>200710</v>
          </cell>
          <cell r="G3167" t="str">
            <v>Vidrios, Cauchos y Plásticos</v>
          </cell>
          <cell r="H3167" t="str">
            <v>EDLN</v>
          </cell>
        </row>
        <row r="3168">
          <cell r="B3168">
            <v>200710</v>
          </cell>
          <cell r="G3168" t="str">
            <v>Minería</v>
          </cell>
          <cell r="H3168" t="str">
            <v>EDLN</v>
          </cell>
        </row>
        <row r="3169">
          <cell r="B3169">
            <v>200710</v>
          </cell>
          <cell r="G3169" t="str">
            <v>Saneamiento</v>
          </cell>
          <cell r="H3169" t="str">
            <v>EDLN</v>
          </cell>
        </row>
        <row r="3170">
          <cell r="B3170">
            <v>200710</v>
          </cell>
          <cell r="G3170" t="str">
            <v>Industria Metalúrgica</v>
          </cell>
          <cell r="H3170" t="str">
            <v>EDLN</v>
          </cell>
        </row>
        <row r="3171">
          <cell r="B3171">
            <v>200710</v>
          </cell>
          <cell r="G3171" t="str">
            <v>Transporte</v>
          </cell>
          <cell r="H3171" t="str">
            <v>EDLN</v>
          </cell>
        </row>
        <row r="3172">
          <cell r="B3172">
            <v>200710</v>
          </cell>
          <cell r="G3172" t="str">
            <v>Pesquería</v>
          </cell>
          <cell r="H3172" t="str">
            <v>EDLN</v>
          </cell>
        </row>
        <row r="3173">
          <cell r="B3173">
            <v>200710</v>
          </cell>
          <cell r="G3173" t="str">
            <v>Cementos</v>
          </cell>
          <cell r="H3173" t="str">
            <v>EDLN</v>
          </cell>
        </row>
        <row r="3174">
          <cell r="B3174">
            <v>200710</v>
          </cell>
          <cell r="G3174" t="str">
            <v>Textiles</v>
          </cell>
          <cell r="H3174" t="str">
            <v>EDLN</v>
          </cell>
        </row>
        <row r="3175">
          <cell r="B3175">
            <v>200710</v>
          </cell>
          <cell r="G3175" t="str">
            <v>Alimentos</v>
          </cell>
          <cell r="H3175" t="str">
            <v>EDLN</v>
          </cell>
        </row>
        <row r="3176">
          <cell r="B3176">
            <v>200710</v>
          </cell>
          <cell r="G3176" t="str">
            <v>Textiles</v>
          </cell>
          <cell r="H3176" t="str">
            <v>EDLN</v>
          </cell>
        </row>
        <row r="3177">
          <cell r="B3177">
            <v>200710</v>
          </cell>
          <cell r="G3177" t="str">
            <v>Textiles</v>
          </cell>
          <cell r="H3177" t="str">
            <v>EDLN</v>
          </cell>
        </row>
        <row r="3178">
          <cell r="B3178">
            <v>200710</v>
          </cell>
          <cell r="G3178" t="str">
            <v>Textiles</v>
          </cell>
          <cell r="H3178" t="str">
            <v>EDLN</v>
          </cell>
        </row>
        <row r="3179">
          <cell r="B3179">
            <v>200710</v>
          </cell>
          <cell r="G3179" t="str">
            <v>Fundición</v>
          </cell>
          <cell r="H3179" t="str">
            <v>EDLN</v>
          </cell>
        </row>
        <row r="3180">
          <cell r="B3180">
            <v>200710</v>
          </cell>
          <cell r="G3180" t="str">
            <v>Fundición</v>
          </cell>
          <cell r="H3180" t="str">
            <v>EDLN</v>
          </cell>
        </row>
        <row r="3181">
          <cell r="B3181">
            <v>200710</v>
          </cell>
          <cell r="G3181" t="str">
            <v>Papel</v>
          </cell>
          <cell r="H3181" t="str">
            <v>EDLN</v>
          </cell>
        </row>
        <row r="3182">
          <cell r="B3182">
            <v>200710</v>
          </cell>
          <cell r="G3182" t="str">
            <v>Textiles</v>
          </cell>
          <cell r="H3182" t="str">
            <v>EDLN</v>
          </cell>
        </row>
        <row r="3183">
          <cell r="B3183">
            <v>200710</v>
          </cell>
          <cell r="G3183" t="str">
            <v>Vidrios, Cauchos y Plásticos</v>
          </cell>
          <cell r="H3183" t="str">
            <v>EDLN</v>
          </cell>
        </row>
        <row r="3184">
          <cell r="B3184">
            <v>200710</v>
          </cell>
          <cell r="G3184" t="str">
            <v>Cables</v>
          </cell>
          <cell r="H3184" t="str">
            <v>EDLN</v>
          </cell>
        </row>
        <row r="3185">
          <cell r="B3185">
            <v>200710</v>
          </cell>
          <cell r="G3185" t="str">
            <v>Industria Metalúrgica</v>
          </cell>
          <cell r="H3185" t="str">
            <v>EDLN</v>
          </cell>
        </row>
        <row r="3186">
          <cell r="B3186">
            <v>200710</v>
          </cell>
          <cell r="G3186" t="str">
            <v>Papel</v>
          </cell>
          <cell r="H3186" t="str">
            <v>EDLN</v>
          </cell>
        </row>
        <row r="3187">
          <cell r="B3187">
            <v>200710</v>
          </cell>
          <cell r="G3187" t="str">
            <v>Textiles</v>
          </cell>
          <cell r="H3187" t="str">
            <v>EDLN</v>
          </cell>
        </row>
        <row r="3188">
          <cell r="B3188">
            <v>200710</v>
          </cell>
          <cell r="G3188" t="str">
            <v>Otros</v>
          </cell>
          <cell r="H3188" t="str">
            <v>EDLN</v>
          </cell>
        </row>
        <row r="3189">
          <cell r="B3189">
            <v>200710</v>
          </cell>
          <cell r="G3189" t="str">
            <v>Otros</v>
          </cell>
          <cell r="H3189" t="str">
            <v>EDLN</v>
          </cell>
        </row>
        <row r="3190">
          <cell r="B3190">
            <v>200710</v>
          </cell>
          <cell r="G3190" t="str">
            <v>Textiles</v>
          </cell>
          <cell r="H3190" t="str">
            <v>EDLN</v>
          </cell>
        </row>
        <row r="3191">
          <cell r="B3191">
            <v>200710</v>
          </cell>
          <cell r="G3191" t="str">
            <v>Industria Metalúrgica</v>
          </cell>
          <cell r="H3191" t="str">
            <v>EDLN</v>
          </cell>
        </row>
        <row r="3192">
          <cell r="B3192">
            <v>200710</v>
          </cell>
          <cell r="G3192" t="str">
            <v>Alimentos</v>
          </cell>
          <cell r="H3192" t="str">
            <v>EDLN</v>
          </cell>
        </row>
        <row r="3193">
          <cell r="B3193">
            <v>200710</v>
          </cell>
          <cell r="G3193" t="str">
            <v>Alimentos</v>
          </cell>
          <cell r="H3193" t="str">
            <v>EDLN</v>
          </cell>
        </row>
        <row r="3194">
          <cell r="B3194">
            <v>200710</v>
          </cell>
          <cell r="G3194" t="str">
            <v>Alimentos</v>
          </cell>
          <cell r="H3194" t="str">
            <v>EDLN</v>
          </cell>
        </row>
        <row r="3195">
          <cell r="B3195">
            <v>200710</v>
          </cell>
          <cell r="G3195" t="str">
            <v>Alimentos</v>
          </cell>
          <cell r="H3195" t="str">
            <v>EDLN</v>
          </cell>
        </row>
        <row r="3196">
          <cell r="B3196">
            <v>200710</v>
          </cell>
          <cell r="G3196" t="str">
            <v>Textiles</v>
          </cell>
          <cell r="H3196" t="str">
            <v>EDLN</v>
          </cell>
        </row>
        <row r="3197">
          <cell r="B3197">
            <v>200710</v>
          </cell>
          <cell r="G3197" t="str">
            <v>Pesquería</v>
          </cell>
          <cell r="H3197" t="str">
            <v>EDLN</v>
          </cell>
        </row>
        <row r="3198">
          <cell r="B3198">
            <v>200710</v>
          </cell>
          <cell r="G3198" t="str">
            <v>Pesquería</v>
          </cell>
          <cell r="H3198" t="str">
            <v>EDLN</v>
          </cell>
        </row>
        <row r="3199">
          <cell r="B3199">
            <v>200710</v>
          </cell>
          <cell r="G3199" t="str">
            <v>Textiles</v>
          </cell>
          <cell r="H3199" t="str">
            <v>EDLN</v>
          </cell>
        </row>
        <row r="3200">
          <cell r="B3200">
            <v>200710</v>
          </cell>
          <cell r="G3200" t="str">
            <v>Industria Metalúrgica</v>
          </cell>
          <cell r="H3200" t="str">
            <v>EDLN</v>
          </cell>
        </row>
        <row r="3201">
          <cell r="B3201">
            <v>200710</v>
          </cell>
          <cell r="G3201" t="str">
            <v>Hidrocarburos</v>
          </cell>
          <cell r="H3201" t="str">
            <v>EDLN</v>
          </cell>
        </row>
        <row r="3202">
          <cell r="B3202">
            <v>200710</v>
          </cell>
          <cell r="G3202" t="str">
            <v>Comercio</v>
          </cell>
          <cell r="H3202" t="str">
            <v>EDLN</v>
          </cell>
        </row>
        <row r="3203">
          <cell r="B3203">
            <v>200710</v>
          </cell>
          <cell r="G3203" t="str">
            <v>Textiles</v>
          </cell>
          <cell r="H3203" t="str">
            <v>EDLN</v>
          </cell>
        </row>
        <row r="3204">
          <cell r="B3204">
            <v>200710</v>
          </cell>
          <cell r="G3204" t="str">
            <v>Textiles</v>
          </cell>
          <cell r="H3204" t="str">
            <v>EDLN</v>
          </cell>
        </row>
        <row r="3205">
          <cell r="B3205">
            <v>200710</v>
          </cell>
          <cell r="G3205" t="str">
            <v>Otros</v>
          </cell>
          <cell r="H3205" t="str">
            <v>EDLN</v>
          </cell>
        </row>
        <row r="3206">
          <cell r="B3206">
            <v>200710</v>
          </cell>
          <cell r="G3206" t="str">
            <v>Textiles</v>
          </cell>
          <cell r="H3206" t="str">
            <v>EDLN</v>
          </cell>
        </row>
        <row r="3207">
          <cell r="B3207">
            <v>200710</v>
          </cell>
          <cell r="G3207" t="str">
            <v>Industria Metalúrgica</v>
          </cell>
          <cell r="H3207" t="str">
            <v>EDLN</v>
          </cell>
        </row>
        <row r="3208">
          <cell r="B3208">
            <v>200710</v>
          </cell>
          <cell r="G3208" t="str">
            <v>Pesquería</v>
          </cell>
          <cell r="H3208" t="str">
            <v>EDLN</v>
          </cell>
        </row>
        <row r="3209">
          <cell r="B3209">
            <v>200710</v>
          </cell>
          <cell r="G3209" t="str">
            <v>Químicos</v>
          </cell>
          <cell r="H3209" t="str">
            <v>EDLN</v>
          </cell>
        </row>
        <row r="3210">
          <cell r="B3210">
            <v>200710</v>
          </cell>
          <cell r="G3210" t="str">
            <v>Textiles</v>
          </cell>
          <cell r="H3210" t="str">
            <v>EDLN</v>
          </cell>
        </row>
        <row r="3211">
          <cell r="B3211">
            <v>200710</v>
          </cell>
          <cell r="G3211" t="str">
            <v>Vidrios, Cauchos y Plásticos</v>
          </cell>
          <cell r="H3211" t="str">
            <v>EDLN</v>
          </cell>
        </row>
        <row r="3212">
          <cell r="B3212">
            <v>200710</v>
          </cell>
          <cell r="G3212" t="str">
            <v>Pesquería</v>
          </cell>
          <cell r="H3212" t="str">
            <v>EDLN</v>
          </cell>
        </row>
        <row r="3213">
          <cell r="B3213">
            <v>200710</v>
          </cell>
          <cell r="G3213" t="str">
            <v>Bebidas</v>
          </cell>
          <cell r="H3213" t="str">
            <v>EDLN</v>
          </cell>
        </row>
        <row r="3214">
          <cell r="B3214">
            <v>200710</v>
          </cell>
          <cell r="G3214" t="str">
            <v>Bebidas</v>
          </cell>
          <cell r="H3214" t="str">
            <v>EDLN</v>
          </cell>
        </row>
        <row r="3215">
          <cell r="B3215">
            <v>200710</v>
          </cell>
          <cell r="G3215" t="str">
            <v>Pesquería</v>
          </cell>
          <cell r="H3215" t="str">
            <v>EDLN</v>
          </cell>
        </row>
        <row r="3216">
          <cell r="B3216">
            <v>200710</v>
          </cell>
          <cell r="G3216" t="str">
            <v>Cerámicos</v>
          </cell>
          <cell r="H3216" t="str">
            <v>EDLN</v>
          </cell>
        </row>
        <row r="3217">
          <cell r="B3217">
            <v>200710</v>
          </cell>
          <cell r="G3217" t="str">
            <v>Alimentos</v>
          </cell>
          <cell r="H3217" t="str">
            <v>EDLN</v>
          </cell>
        </row>
        <row r="3218">
          <cell r="B3218">
            <v>200710</v>
          </cell>
          <cell r="G3218" t="str">
            <v>Químicos</v>
          </cell>
          <cell r="H3218" t="str">
            <v>EDLN</v>
          </cell>
        </row>
        <row r="3219">
          <cell r="B3219">
            <v>200710</v>
          </cell>
          <cell r="G3219" t="str">
            <v>Textiles</v>
          </cell>
          <cell r="H3219" t="str">
            <v>EDLN</v>
          </cell>
        </row>
        <row r="3220">
          <cell r="B3220">
            <v>200710</v>
          </cell>
          <cell r="G3220" t="str">
            <v>Textiles</v>
          </cell>
          <cell r="H3220" t="str">
            <v>EDLN</v>
          </cell>
        </row>
        <row r="3221">
          <cell r="B3221">
            <v>200710</v>
          </cell>
          <cell r="G3221" t="str">
            <v>Saneamiento</v>
          </cell>
          <cell r="H3221" t="str">
            <v>EDLN</v>
          </cell>
        </row>
        <row r="3222">
          <cell r="B3222">
            <v>200710</v>
          </cell>
          <cell r="G3222" t="str">
            <v>Alimentos</v>
          </cell>
          <cell r="H3222" t="str">
            <v>EDLN</v>
          </cell>
        </row>
        <row r="3223">
          <cell r="B3223">
            <v>200710</v>
          </cell>
          <cell r="G3223" t="str">
            <v>Papel</v>
          </cell>
          <cell r="H3223" t="str">
            <v>EDLN</v>
          </cell>
        </row>
        <row r="3224">
          <cell r="B3224">
            <v>200710</v>
          </cell>
          <cell r="G3224" t="str">
            <v>Pesquería</v>
          </cell>
          <cell r="H3224" t="str">
            <v>EDLN</v>
          </cell>
        </row>
        <row r="3225">
          <cell r="B3225">
            <v>200710</v>
          </cell>
          <cell r="G3225" t="str">
            <v>Transporte</v>
          </cell>
          <cell r="H3225" t="str">
            <v>EDLN</v>
          </cell>
        </row>
        <row r="3226">
          <cell r="B3226">
            <v>200710</v>
          </cell>
          <cell r="G3226" t="str">
            <v>Pesquería</v>
          </cell>
          <cell r="H3226" t="str">
            <v>EDLN</v>
          </cell>
        </row>
        <row r="3227">
          <cell r="B3227">
            <v>200710</v>
          </cell>
          <cell r="G3227" t="str">
            <v>Pesquería</v>
          </cell>
          <cell r="H3227" t="str">
            <v>EDLN</v>
          </cell>
        </row>
        <row r="3228">
          <cell r="B3228">
            <v>200710</v>
          </cell>
          <cell r="G3228" t="str">
            <v>Bebidas</v>
          </cell>
          <cell r="H3228" t="str">
            <v>EDLN</v>
          </cell>
        </row>
        <row r="3229">
          <cell r="B3229">
            <v>200710</v>
          </cell>
          <cell r="G3229" t="str">
            <v>Pesquería</v>
          </cell>
          <cell r="H3229" t="str">
            <v>EDLN</v>
          </cell>
        </row>
        <row r="3230">
          <cell r="B3230">
            <v>200710</v>
          </cell>
          <cell r="G3230" t="str">
            <v>Pesquería</v>
          </cell>
          <cell r="H3230" t="str">
            <v>EDLN</v>
          </cell>
        </row>
        <row r="3231">
          <cell r="B3231">
            <v>200710</v>
          </cell>
          <cell r="G3231" t="str">
            <v>Textiles</v>
          </cell>
          <cell r="H3231" t="str">
            <v>EDLN</v>
          </cell>
        </row>
        <row r="3232">
          <cell r="B3232">
            <v>200710</v>
          </cell>
          <cell r="G3232" t="str">
            <v>Textiles</v>
          </cell>
          <cell r="H3232" t="str">
            <v>EDLN</v>
          </cell>
        </row>
        <row r="3233">
          <cell r="B3233">
            <v>200710</v>
          </cell>
          <cell r="G3233" t="str">
            <v>Hidrocarburos</v>
          </cell>
          <cell r="H3233" t="str">
            <v>EEPS</v>
          </cell>
        </row>
        <row r="3234">
          <cell r="B3234">
            <v>200710</v>
          </cell>
          <cell r="G3234" t="str">
            <v>Hidrocarburos</v>
          </cell>
          <cell r="H3234" t="str">
            <v>EEPS</v>
          </cell>
        </row>
        <row r="3235">
          <cell r="B3235">
            <v>200710</v>
          </cell>
          <cell r="G3235" t="str">
            <v>Minería</v>
          </cell>
          <cell r="H3235" t="str">
            <v>EGAS</v>
          </cell>
        </row>
        <row r="3236">
          <cell r="B3236">
            <v>200710</v>
          </cell>
          <cell r="G3236" t="str">
            <v>Cementos</v>
          </cell>
          <cell r="H3236" t="str">
            <v>EGAS</v>
          </cell>
        </row>
        <row r="3237">
          <cell r="B3237">
            <v>200710</v>
          </cell>
          <cell r="G3237" t="str">
            <v>Fundición</v>
          </cell>
          <cell r="H3237" t="str">
            <v>EGEM</v>
          </cell>
        </row>
        <row r="3238">
          <cell r="B3238">
            <v>200710</v>
          </cell>
          <cell r="G3238" t="str">
            <v>Químicos</v>
          </cell>
          <cell r="H3238" t="str">
            <v>EGEM</v>
          </cell>
        </row>
        <row r="3239">
          <cell r="B3239">
            <v>200710</v>
          </cell>
          <cell r="G3239" t="str">
            <v>Minería</v>
          </cell>
          <cell r="H3239" t="str">
            <v>EGEM</v>
          </cell>
        </row>
        <row r="3240">
          <cell r="B3240">
            <v>200710</v>
          </cell>
          <cell r="G3240" t="str">
            <v>Minería</v>
          </cell>
          <cell r="H3240" t="str">
            <v>EGEM</v>
          </cell>
        </row>
        <row r="3241">
          <cell r="B3241">
            <v>200710</v>
          </cell>
          <cell r="G3241" t="str">
            <v>Minería</v>
          </cell>
          <cell r="H3241" t="str">
            <v>EGEN</v>
          </cell>
        </row>
        <row r="3242">
          <cell r="B3242">
            <v>200710</v>
          </cell>
          <cell r="G3242" t="str">
            <v>Minería</v>
          </cell>
          <cell r="H3242" t="str">
            <v>EGEN</v>
          </cell>
        </row>
        <row r="3243">
          <cell r="B3243">
            <v>200710</v>
          </cell>
          <cell r="G3243" t="str">
            <v>Cementos</v>
          </cell>
          <cell r="H3243" t="str">
            <v>EGEN</v>
          </cell>
        </row>
        <row r="3244">
          <cell r="B3244">
            <v>200710</v>
          </cell>
          <cell r="G3244" t="str">
            <v>Textiles</v>
          </cell>
          <cell r="H3244" t="str">
            <v>EGEN</v>
          </cell>
        </row>
        <row r="3245">
          <cell r="B3245">
            <v>200710</v>
          </cell>
          <cell r="G3245" t="str">
            <v>Textiles</v>
          </cell>
          <cell r="H3245" t="str">
            <v>EGEN</v>
          </cell>
        </row>
        <row r="3246">
          <cell r="B3246">
            <v>200710</v>
          </cell>
          <cell r="G3246" t="str">
            <v>Textiles</v>
          </cell>
          <cell r="H3246" t="str">
            <v>EGEN</v>
          </cell>
        </row>
        <row r="3247">
          <cell r="B3247">
            <v>200710</v>
          </cell>
          <cell r="G3247" t="str">
            <v>Papel</v>
          </cell>
          <cell r="H3247" t="str">
            <v>EGEN</v>
          </cell>
        </row>
        <row r="3248">
          <cell r="B3248">
            <v>200710</v>
          </cell>
          <cell r="G3248" t="str">
            <v>Papel</v>
          </cell>
          <cell r="H3248" t="str">
            <v>EGEN</v>
          </cell>
        </row>
        <row r="3249">
          <cell r="B3249">
            <v>200710</v>
          </cell>
          <cell r="G3249" t="str">
            <v>Minería</v>
          </cell>
          <cell r="H3249" t="str">
            <v>EGEN</v>
          </cell>
        </row>
        <row r="3250">
          <cell r="B3250">
            <v>200710</v>
          </cell>
          <cell r="G3250" t="str">
            <v>Textiles</v>
          </cell>
          <cell r="H3250" t="str">
            <v>EGEN</v>
          </cell>
        </row>
        <row r="3251">
          <cell r="B3251">
            <v>200710</v>
          </cell>
          <cell r="G3251" t="str">
            <v>Minería</v>
          </cell>
          <cell r="H3251" t="str">
            <v>EGEN</v>
          </cell>
        </row>
        <row r="3252">
          <cell r="B3252">
            <v>200710</v>
          </cell>
          <cell r="G3252" t="str">
            <v>Minería</v>
          </cell>
          <cell r="H3252" t="str">
            <v>EGEN</v>
          </cell>
        </row>
        <row r="3253">
          <cell r="B3253">
            <v>200710</v>
          </cell>
          <cell r="G3253" t="str">
            <v>Minería</v>
          </cell>
          <cell r="H3253" t="str">
            <v>EGEN</v>
          </cell>
        </row>
        <row r="3254">
          <cell r="B3254">
            <v>200710</v>
          </cell>
          <cell r="G3254" t="str">
            <v>Minería</v>
          </cell>
          <cell r="H3254" t="str">
            <v>ELAN</v>
          </cell>
        </row>
        <row r="3255">
          <cell r="B3255">
            <v>200710</v>
          </cell>
          <cell r="G3255" t="str">
            <v>Minería</v>
          </cell>
          <cell r="H3255" t="str">
            <v>ELAN</v>
          </cell>
        </row>
        <row r="3256">
          <cell r="B3256">
            <v>200710</v>
          </cell>
          <cell r="G3256" t="str">
            <v>Fundición</v>
          </cell>
          <cell r="H3256" t="str">
            <v>ELAN</v>
          </cell>
        </row>
        <row r="3257">
          <cell r="B3257">
            <v>200710</v>
          </cell>
          <cell r="G3257" t="str">
            <v>Fundición</v>
          </cell>
          <cell r="H3257" t="str">
            <v>ELAN</v>
          </cell>
        </row>
        <row r="3258">
          <cell r="B3258">
            <v>200710</v>
          </cell>
          <cell r="G3258" t="str">
            <v>Minería</v>
          </cell>
          <cell r="H3258" t="str">
            <v>ELAN</v>
          </cell>
        </row>
        <row r="3259">
          <cell r="B3259">
            <v>200710</v>
          </cell>
          <cell r="G3259" t="str">
            <v>Cementos</v>
          </cell>
          <cell r="H3259" t="str">
            <v>ELC</v>
          </cell>
        </row>
        <row r="3260">
          <cell r="B3260">
            <v>200710</v>
          </cell>
          <cell r="G3260" t="str">
            <v>Agroindustria</v>
          </cell>
          <cell r="H3260" t="str">
            <v>ELN</v>
          </cell>
        </row>
        <row r="3261">
          <cell r="B3261">
            <v>200710</v>
          </cell>
          <cell r="G3261" t="str">
            <v>Agroindustria</v>
          </cell>
          <cell r="H3261" t="str">
            <v>ELN</v>
          </cell>
        </row>
        <row r="3262">
          <cell r="B3262">
            <v>200710</v>
          </cell>
          <cell r="G3262" t="str">
            <v>Agroindustria</v>
          </cell>
          <cell r="H3262" t="str">
            <v>ELN</v>
          </cell>
        </row>
        <row r="3263">
          <cell r="B3263">
            <v>200710</v>
          </cell>
          <cell r="G3263" t="str">
            <v>Otros</v>
          </cell>
          <cell r="H3263" t="str">
            <v>ELN</v>
          </cell>
        </row>
        <row r="3264">
          <cell r="B3264">
            <v>200710</v>
          </cell>
          <cell r="G3264" t="str">
            <v>Agroindustria</v>
          </cell>
          <cell r="H3264" t="str">
            <v>ELN</v>
          </cell>
        </row>
        <row r="3265">
          <cell r="B3265">
            <v>200710</v>
          </cell>
          <cell r="G3265" t="str">
            <v>Agroindustria</v>
          </cell>
          <cell r="H3265" t="str">
            <v>ELN</v>
          </cell>
        </row>
        <row r="3266">
          <cell r="B3266">
            <v>200710</v>
          </cell>
          <cell r="G3266" t="str">
            <v>Agroindustria</v>
          </cell>
          <cell r="H3266" t="str">
            <v>ELN</v>
          </cell>
        </row>
        <row r="3267">
          <cell r="B3267">
            <v>200710</v>
          </cell>
          <cell r="G3267" t="str">
            <v>Bebidas</v>
          </cell>
          <cell r="H3267" t="str">
            <v>ELN</v>
          </cell>
        </row>
        <row r="3268">
          <cell r="B3268">
            <v>200710</v>
          </cell>
          <cell r="G3268" t="str">
            <v>Bebidas</v>
          </cell>
          <cell r="H3268" t="str">
            <v>ELN</v>
          </cell>
        </row>
        <row r="3269">
          <cell r="B3269">
            <v>200710</v>
          </cell>
          <cell r="G3269" t="str">
            <v>Agroindustria</v>
          </cell>
          <cell r="H3269" t="str">
            <v>ELN</v>
          </cell>
        </row>
        <row r="3270">
          <cell r="B3270">
            <v>200710</v>
          </cell>
          <cell r="G3270" t="str">
            <v>Agroindustria</v>
          </cell>
          <cell r="H3270" t="str">
            <v>ELN</v>
          </cell>
        </row>
        <row r="3271">
          <cell r="B3271">
            <v>200710</v>
          </cell>
          <cell r="G3271" t="str">
            <v>Agroindustria</v>
          </cell>
          <cell r="H3271" t="str">
            <v>ELN</v>
          </cell>
        </row>
        <row r="3272">
          <cell r="B3272">
            <v>200710</v>
          </cell>
          <cell r="G3272" t="str">
            <v>Agroindustria</v>
          </cell>
          <cell r="H3272" t="str">
            <v>ELN</v>
          </cell>
        </row>
        <row r="3273">
          <cell r="B3273">
            <v>200710</v>
          </cell>
          <cell r="G3273" t="str">
            <v>Agroindustria</v>
          </cell>
          <cell r="H3273" t="str">
            <v>ELN</v>
          </cell>
        </row>
        <row r="3274">
          <cell r="B3274">
            <v>200710</v>
          </cell>
          <cell r="G3274" t="str">
            <v>Minería</v>
          </cell>
          <cell r="H3274" t="str">
            <v>ELNM</v>
          </cell>
        </row>
        <row r="3275">
          <cell r="B3275">
            <v>200710</v>
          </cell>
          <cell r="G3275" t="str">
            <v>Agroindustria</v>
          </cell>
          <cell r="H3275" t="str">
            <v>ELNM</v>
          </cell>
        </row>
        <row r="3276">
          <cell r="B3276">
            <v>200710</v>
          </cell>
          <cell r="G3276" t="str">
            <v>Pesquería</v>
          </cell>
          <cell r="H3276" t="str">
            <v>ELNO</v>
          </cell>
        </row>
        <row r="3277">
          <cell r="B3277">
            <v>200710</v>
          </cell>
          <cell r="G3277" t="str">
            <v>Agroindustria</v>
          </cell>
          <cell r="H3277" t="str">
            <v>ELNO</v>
          </cell>
        </row>
        <row r="3278">
          <cell r="B3278">
            <v>200710</v>
          </cell>
          <cell r="G3278" t="str">
            <v>Transporte</v>
          </cell>
          <cell r="H3278" t="str">
            <v>ELP</v>
          </cell>
        </row>
        <row r="3279">
          <cell r="B3279">
            <v>200710</v>
          </cell>
          <cell r="G3279" t="str">
            <v>Industria Metalúrgica</v>
          </cell>
          <cell r="H3279" t="str">
            <v>ELP</v>
          </cell>
        </row>
        <row r="3280">
          <cell r="B3280">
            <v>200710</v>
          </cell>
          <cell r="G3280" t="str">
            <v>Minería</v>
          </cell>
          <cell r="H3280" t="str">
            <v>ELP</v>
          </cell>
        </row>
        <row r="3281">
          <cell r="B3281">
            <v>200710</v>
          </cell>
          <cell r="G3281" t="str">
            <v>Minería</v>
          </cell>
          <cell r="H3281" t="str">
            <v>ELP</v>
          </cell>
        </row>
        <row r="3282">
          <cell r="B3282">
            <v>200710</v>
          </cell>
          <cell r="G3282" t="str">
            <v>Industria Metalúrgica</v>
          </cell>
          <cell r="H3282" t="str">
            <v>ELP</v>
          </cell>
        </row>
        <row r="3283">
          <cell r="B3283">
            <v>200710</v>
          </cell>
          <cell r="G3283" t="str">
            <v>Químicos</v>
          </cell>
          <cell r="H3283" t="str">
            <v>ELP</v>
          </cell>
        </row>
        <row r="3284">
          <cell r="B3284">
            <v>200710</v>
          </cell>
          <cell r="G3284" t="str">
            <v>Minería</v>
          </cell>
          <cell r="H3284" t="str">
            <v>ELP</v>
          </cell>
        </row>
        <row r="3285">
          <cell r="B3285">
            <v>200710</v>
          </cell>
          <cell r="G3285" t="str">
            <v>Minería</v>
          </cell>
          <cell r="H3285" t="str">
            <v>ELP</v>
          </cell>
        </row>
        <row r="3286">
          <cell r="B3286">
            <v>200710</v>
          </cell>
          <cell r="G3286" t="str">
            <v>Minería</v>
          </cell>
          <cell r="H3286" t="str">
            <v>ELP</v>
          </cell>
        </row>
        <row r="3287">
          <cell r="B3287">
            <v>200710</v>
          </cell>
          <cell r="G3287" t="str">
            <v>Minería</v>
          </cell>
          <cell r="H3287" t="str">
            <v>ELP</v>
          </cell>
        </row>
        <row r="3288">
          <cell r="B3288">
            <v>200710</v>
          </cell>
          <cell r="G3288" t="str">
            <v>Minería</v>
          </cell>
          <cell r="H3288" t="str">
            <v>ELP</v>
          </cell>
        </row>
        <row r="3289">
          <cell r="B3289">
            <v>200710</v>
          </cell>
          <cell r="G3289" t="str">
            <v>Minería</v>
          </cell>
          <cell r="H3289" t="str">
            <v>ELP</v>
          </cell>
        </row>
        <row r="3290">
          <cell r="B3290">
            <v>200710</v>
          </cell>
          <cell r="G3290" t="str">
            <v>Minería</v>
          </cell>
          <cell r="H3290" t="str">
            <v>ELP</v>
          </cell>
        </row>
        <row r="3291">
          <cell r="B3291">
            <v>200710</v>
          </cell>
          <cell r="G3291" t="str">
            <v>Cementos</v>
          </cell>
          <cell r="H3291" t="str">
            <v>ELPU</v>
          </cell>
        </row>
        <row r="3292">
          <cell r="B3292">
            <v>200710</v>
          </cell>
          <cell r="G3292" t="str">
            <v>Saneamiento</v>
          </cell>
          <cell r="H3292" t="str">
            <v>ELSE</v>
          </cell>
        </row>
        <row r="3293">
          <cell r="B3293">
            <v>200710</v>
          </cell>
          <cell r="G3293" t="str">
            <v>Bebidas</v>
          </cell>
          <cell r="H3293" t="str">
            <v>ELSE</v>
          </cell>
        </row>
        <row r="3294">
          <cell r="B3294">
            <v>200710</v>
          </cell>
          <cell r="G3294" t="str">
            <v>Minería</v>
          </cell>
          <cell r="H3294" t="str">
            <v>ELSE</v>
          </cell>
        </row>
        <row r="3295">
          <cell r="B3295">
            <v>200710</v>
          </cell>
          <cell r="G3295" t="str">
            <v>Minería</v>
          </cell>
          <cell r="H3295" t="str">
            <v>ELSE</v>
          </cell>
        </row>
        <row r="3296">
          <cell r="B3296">
            <v>200710</v>
          </cell>
          <cell r="G3296" t="str">
            <v>Pesquería</v>
          </cell>
          <cell r="H3296" t="str">
            <v>ELSM</v>
          </cell>
        </row>
        <row r="3297">
          <cell r="B3297">
            <v>200710</v>
          </cell>
          <cell r="G3297" t="str">
            <v>Pesquería</v>
          </cell>
          <cell r="H3297" t="str">
            <v>ELSM</v>
          </cell>
        </row>
        <row r="3298">
          <cell r="B3298">
            <v>200710</v>
          </cell>
          <cell r="G3298" t="str">
            <v>Agroindustria</v>
          </cell>
          <cell r="H3298" t="str">
            <v>ELSM</v>
          </cell>
        </row>
        <row r="3299">
          <cell r="B3299">
            <v>200710</v>
          </cell>
          <cell r="G3299" t="str">
            <v>Pesquería</v>
          </cell>
          <cell r="H3299" t="str">
            <v>ELSM</v>
          </cell>
        </row>
        <row r="3300">
          <cell r="B3300">
            <v>200710</v>
          </cell>
          <cell r="G3300" t="str">
            <v>Pesquería</v>
          </cell>
          <cell r="H3300" t="str">
            <v>ELSM</v>
          </cell>
        </row>
        <row r="3301">
          <cell r="B3301">
            <v>200710</v>
          </cell>
          <cell r="G3301" t="str">
            <v>Papel</v>
          </cell>
          <cell r="H3301" t="str">
            <v>ELSM</v>
          </cell>
        </row>
        <row r="3302">
          <cell r="B3302">
            <v>200710</v>
          </cell>
          <cell r="G3302" t="str">
            <v>Pesquería</v>
          </cell>
          <cell r="H3302" t="str">
            <v>ELSM</v>
          </cell>
        </row>
        <row r="3303">
          <cell r="B3303">
            <v>200710</v>
          </cell>
          <cell r="G3303" t="str">
            <v>Vidrios, Cauchos y Plásticos</v>
          </cell>
          <cell r="H3303" t="str">
            <v>ELSM</v>
          </cell>
        </row>
        <row r="3304">
          <cell r="B3304">
            <v>200710</v>
          </cell>
          <cell r="G3304" t="str">
            <v>Textiles</v>
          </cell>
          <cell r="H3304" t="str">
            <v>ELSM</v>
          </cell>
        </row>
        <row r="3305">
          <cell r="B3305">
            <v>200710</v>
          </cell>
          <cell r="G3305" t="str">
            <v>Pesquería</v>
          </cell>
          <cell r="H3305" t="str">
            <v>ELSM</v>
          </cell>
        </row>
        <row r="3306">
          <cell r="B3306">
            <v>200710</v>
          </cell>
          <cell r="G3306" t="str">
            <v>Minería</v>
          </cell>
          <cell r="H3306" t="str">
            <v>ELSM</v>
          </cell>
        </row>
        <row r="3307">
          <cell r="B3307">
            <v>200710</v>
          </cell>
          <cell r="G3307" t="str">
            <v>Bebidas</v>
          </cell>
          <cell r="H3307" t="str">
            <v>ELUC</v>
          </cell>
        </row>
        <row r="3308">
          <cell r="B3308">
            <v>200710</v>
          </cell>
          <cell r="G3308" t="str">
            <v>Bancos y Financieras</v>
          </cell>
          <cell r="H3308" t="str">
            <v>ENER</v>
          </cell>
        </row>
        <row r="3309">
          <cell r="B3309">
            <v>200710</v>
          </cell>
          <cell r="G3309" t="str">
            <v>Bancos y Financieras</v>
          </cell>
          <cell r="H3309" t="str">
            <v>ENER</v>
          </cell>
        </row>
        <row r="3310">
          <cell r="B3310">
            <v>200710</v>
          </cell>
          <cell r="G3310" t="str">
            <v>Vidrios, Cauchos y Plásticos</v>
          </cell>
          <cell r="H3310" t="str">
            <v>ENER</v>
          </cell>
        </row>
        <row r="3311">
          <cell r="B3311">
            <v>200710</v>
          </cell>
          <cell r="G3311" t="str">
            <v>Otros</v>
          </cell>
          <cell r="H3311" t="str">
            <v>ENER</v>
          </cell>
        </row>
        <row r="3312">
          <cell r="B3312">
            <v>200710</v>
          </cell>
          <cell r="G3312" t="str">
            <v>Minería</v>
          </cell>
          <cell r="H3312" t="str">
            <v>ENER</v>
          </cell>
        </row>
        <row r="3313">
          <cell r="B3313">
            <v>200710</v>
          </cell>
          <cell r="G3313" t="str">
            <v>Químicos</v>
          </cell>
          <cell r="H3313" t="str">
            <v>ENER</v>
          </cell>
        </row>
        <row r="3314">
          <cell r="B3314">
            <v>200710</v>
          </cell>
          <cell r="G3314" t="str">
            <v>Minería</v>
          </cell>
          <cell r="H3314" t="str">
            <v>ENER</v>
          </cell>
        </row>
        <row r="3315">
          <cell r="B3315">
            <v>200710</v>
          </cell>
          <cell r="G3315" t="str">
            <v>Otros</v>
          </cell>
          <cell r="H3315" t="str">
            <v>ENER</v>
          </cell>
        </row>
        <row r="3316">
          <cell r="B3316">
            <v>200710</v>
          </cell>
          <cell r="G3316" t="str">
            <v>Minería</v>
          </cell>
          <cell r="H3316" t="str">
            <v>ENER</v>
          </cell>
        </row>
        <row r="3317">
          <cell r="B3317">
            <v>200710</v>
          </cell>
          <cell r="G3317" t="str">
            <v>Minería</v>
          </cell>
          <cell r="H3317" t="str">
            <v>ENER</v>
          </cell>
        </row>
        <row r="3318">
          <cell r="B3318">
            <v>200710</v>
          </cell>
          <cell r="G3318" t="str">
            <v>Minería</v>
          </cell>
          <cell r="H3318" t="str">
            <v>ENER</v>
          </cell>
        </row>
        <row r="3319">
          <cell r="B3319">
            <v>200710</v>
          </cell>
          <cell r="G3319" t="str">
            <v>Minería</v>
          </cell>
          <cell r="H3319" t="str">
            <v>ENER</v>
          </cell>
        </row>
        <row r="3320">
          <cell r="B3320">
            <v>200710</v>
          </cell>
          <cell r="G3320" t="str">
            <v>Químicos</v>
          </cell>
          <cell r="H3320" t="str">
            <v>ENER</v>
          </cell>
        </row>
        <row r="3321">
          <cell r="B3321">
            <v>200710</v>
          </cell>
          <cell r="G3321" t="str">
            <v>Minería</v>
          </cell>
          <cell r="H3321" t="str">
            <v>ENER</v>
          </cell>
        </row>
        <row r="3322">
          <cell r="B3322">
            <v>200710</v>
          </cell>
          <cell r="G3322" t="str">
            <v>Minería</v>
          </cell>
          <cell r="H3322" t="str">
            <v>ENER</v>
          </cell>
        </row>
        <row r="3323">
          <cell r="B3323">
            <v>200710</v>
          </cell>
          <cell r="G3323" t="str">
            <v>Químicos</v>
          </cell>
          <cell r="H3323" t="str">
            <v>ENER</v>
          </cell>
        </row>
        <row r="3324">
          <cell r="B3324">
            <v>200710</v>
          </cell>
          <cell r="G3324" t="str">
            <v>Alimentos</v>
          </cell>
          <cell r="H3324" t="str">
            <v>KLPA</v>
          </cell>
        </row>
        <row r="3325">
          <cell r="B3325">
            <v>200710</v>
          </cell>
          <cell r="G3325" t="str">
            <v>Papel</v>
          </cell>
          <cell r="H3325" t="str">
            <v>KLPA</v>
          </cell>
        </row>
        <row r="3326">
          <cell r="B3326">
            <v>200710</v>
          </cell>
          <cell r="G3326" t="str">
            <v>Papel</v>
          </cell>
          <cell r="H3326" t="str">
            <v>KLPA</v>
          </cell>
        </row>
        <row r="3327">
          <cell r="B3327">
            <v>200710</v>
          </cell>
          <cell r="G3327" t="str">
            <v>Industria Metalúrgica</v>
          </cell>
          <cell r="H3327" t="str">
            <v>KLPA</v>
          </cell>
        </row>
        <row r="3328">
          <cell r="B3328">
            <v>200710</v>
          </cell>
          <cell r="G3328" t="str">
            <v>Minería</v>
          </cell>
          <cell r="H3328" t="str">
            <v>KLPA</v>
          </cell>
        </row>
        <row r="3329">
          <cell r="B3329">
            <v>200710</v>
          </cell>
          <cell r="G3329" t="str">
            <v>Cementos</v>
          </cell>
          <cell r="H3329" t="str">
            <v>KLPA</v>
          </cell>
        </row>
        <row r="3330">
          <cell r="B3330">
            <v>200710</v>
          </cell>
          <cell r="G3330" t="str">
            <v>Agroindustria</v>
          </cell>
          <cell r="H3330" t="str">
            <v>KLPA</v>
          </cell>
        </row>
        <row r="3331">
          <cell r="B3331">
            <v>200710</v>
          </cell>
          <cell r="G3331" t="str">
            <v>Minería</v>
          </cell>
          <cell r="H3331" t="str">
            <v>KLPA</v>
          </cell>
        </row>
        <row r="3332">
          <cell r="B3332">
            <v>200710</v>
          </cell>
          <cell r="G3332" t="str">
            <v>Vidrios, Cauchos y Plásticos</v>
          </cell>
          <cell r="H3332" t="str">
            <v>KLPA</v>
          </cell>
        </row>
        <row r="3333">
          <cell r="B3333">
            <v>200710</v>
          </cell>
          <cell r="G3333" t="str">
            <v>Cerámicos</v>
          </cell>
          <cell r="H3333" t="str">
            <v>LDS</v>
          </cell>
        </row>
        <row r="3334">
          <cell r="B3334">
            <v>200710</v>
          </cell>
          <cell r="G3334" t="str">
            <v>Otros</v>
          </cell>
          <cell r="H3334" t="str">
            <v>LDS</v>
          </cell>
        </row>
        <row r="3335">
          <cell r="B3335">
            <v>200710</v>
          </cell>
          <cell r="G3335" t="str">
            <v>Industria Metalúrgica</v>
          </cell>
          <cell r="H3335" t="str">
            <v>LDS</v>
          </cell>
        </row>
        <row r="3336">
          <cell r="B3336">
            <v>200710</v>
          </cell>
          <cell r="G3336" t="str">
            <v>Otros</v>
          </cell>
          <cell r="H3336" t="str">
            <v>LDS</v>
          </cell>
        </row>
        <row r="3337">
          <cell r="B3337">
            <v>200710</v>
          </cell>
          <cell r="G3337" t="str">
            <v>Industria Metalúrgica</v>
          </cell>
          <cell r="H3337" t="str">
            <v>LDS</v>
          </cell>
        </row>
        <row r="3338">
          <cell r="B3338">
            <v>200710</v>
          </cell>
          <cell r="G3338" t="str">
            <v>Industria Metalúrgica</v>
          </cell>
          <cell r="H3338" t="str">
            <v>LDS</v>
          </cell>
        </row>
        <row r="3339">
          <cell r="B3339">
            <v>200710</v>
          </cell>
          <cell r="G3339" t="str">
            <v>Salud</v>
          </cell>
          <cell r="H3339" t="str">
            <v>LDS</v>
          </cell>
        </row>
        <row r="3340">
          <cell r="B3340">
            <v>200710</v>
          </cell>
          <cell r="G3340" t="str">
            <v>Papel</v>
          </cell>
          <cell r="H3340" t="str">
            <v>LDS</v>
          </cell>
        </row>
        <row r="3341">
          <cell r="B3341">
            <v>200710</v>
          </cell>
          <cell r="G3341" t="str">
            <v>Bebidas</v>
          </cell>
          <cell r="H3341" t="str">
            <v>LDS</v>
          </cell>
        </row>
        <row r="3342">
          <cell r="B3342">
            <v>200710</v>
          </cell>
          <cell r="G3342" t="str">
            <v>Papel</v>
          </cell>
          <cell r="H3342" t="str">
            <v>LDS</v>
          </cell>
        </row>
        <row r="3343">
          <cell r="B3343">
            <v>200710</v>
          </cell>
          <cell r="G3343" t="str">
            <v>Textiles</v>
          </cell>
          <cell r="H3343" t="str">
            <v>LDS</v>
          </cell>
        </row>
        <row r="3344">
          <cell r="B3344">
            <v>200710</v>
          </cell>
          <cell r="G3344" t="str">
            <v>Bebidas</v>
          </cell>
          <cell r="H3344" t="str">
            <v>LDS</v>
          </cell>
        </row>
        <row r="3345">
          <cell r="B3345">
            <v>200710</v>
          </cell>
          <cell r="G3345" t="str">
            <v>Saneamiento</v>
          </cell>
          <cell r="H3345" t="str">
            <v>LDS</v>
          </cell>
        </row>
        <row r="3346">
          <cell r="B3346">
            <v>200710</v>
          </cell>
          <cell r="G3346" t="str">
            <v>Comercio</v>
          </cell>
          <cell r="H3346" t="str">
            <v>LDS</v>
          </cell>
        </row>
        <row r="3347">
          <cell r="B3347">
            <v>200710</v>
          </cell>
          <cell r="G3347" t="str">
            <v>Vidrios, Cauchos y Plásticos</v>
          </cell>
          <cell r="H3347" t="str">
            <v>LDS</v>
          </cell>
        </row>
        <row r="3348">
          <cell r="B3348">
            <v>200710</v>
          </cell>
          <cell r="G3348" t="str">
            <v>Saneamiento</v>
          </cell>
          <cell r="H3348" t="str">
            <v>LDS</v>
          </cell>
        </row>
        <row r="3349">
          <cell r="B3349">
            <v>200710</v>
          </cell>
          <cell r="G3349" t="str">
            <v>Saneamiento</v>
          </cell>
          <cell r="H3349" t="str">
            <v>LDS</v>
          </cell>
        </row>
        <row r="3350">
          <cell r="B3350">
            <v>200710</v>
          </cell>
          <cell r="G3350" t="str">
            <v>Alimentos</v>
          </cell>
          <cell r="H3350" t="str">
            <v>LDS</v>
          </cell>
        </row>
        <row r="3351">
          <cell r="B3351">
            <v>200710</v>
          </cell>
          <cell r="G3351" t="str">
            <v>Otros</v>
          </cell>
          <cell r="H3351" t="str">
            <v>LDS</v>
          </cell>
        </row>
        <row r="3352">
          <cell r="B3352">
            <v>200710</v>
          </cell>
          <cell r="G3352" t="str">
            <v>Bebidas</v>
          </cell>
          <cell r="H3352" t="str">
            <v>LDS</v>
          </cell>
        </row>
        <row r="3353">
          <cell r="B3353">
            <v>200710</v>
          </cell>
          <cell r="G3353" t="str">
            <v>Comercio</v>
          </cell>
          <cell r="H3353" t="str">
            <v>LDS</v>
          </cell>
        </row>
        <row r="3354">
          <cell r="B3354">
            <v>200710</v>
          </cell>
          <cell r="G3354" t="str">
            <v>Otros</v>
          </cell>
          <cell r="H3354" t="str">
            <v>LDS</v>
          </cell>
        </row>
        <row r="3355">
          <cell r="B3355">
            <v>200710</v>
          </cell>
          <cell r="G3355" t="str">
            <v>Otros</v>
          </cell>
          <cell r="H3355" t="str">
            <v>LDS</v>
          </cell>
        </row>
        <row r="3356">
          <cell r="B3356">
            <v>200710</v>
          </cell>
          <cell r="G3356" t="str">
            <v>Bebidas</v>
          </cell>
          <cell r="H3356" t="str">
            <v>LDS</v>
          </cell>
        </row>
        <row r="3357">
          <cell r="B3357">
            <v>200710</v>
          </cell>
          <cell r="G3357" t="str">
            <v>Industria Metalúrgica</v>
          </cell>
          <cell r="H3357" t="str">
            <v>SEAL</v>
          </cell>
        </row>
        <row r="3358">
          <cell r="B3358">
            <v>200710</v>
          </cell>
          <cell r="G3358" t="str">
            <v>Alimentos</v>
          </cell>
          <cell r="H3358" t="str">
            <v>SEAL</v>
          </cell>
        </row>
        <row r="3359">
          <cell r="B3359">
            <v>200710</v>
          </cell>
          <cell r="G3359" t="str">
            <v>Textiles</v>
          </cell>
          <cell r="H3359" t="str">
            <v>SEAL</v>
          </cell>
        </row>
        <row r="3360">
          <cell r="B3360">
            <v>200710</v>
          </cell>
          <cell r="G3360" t="str">
            <v>Bebidas</v>
          </cell>
          <cell r="H3360" t="str">
            <v>SEAL</v>
          </cell>
        </row>
        <row r="3361">
          <cell r="B3361">
            <v>200710</v>
          </cell>
          <cell r="G3361" t="str">
            <v>Transporte</v>
          </cell>
          <cell r="H3361" t="str">
            <v>SEAL</v>
          </cell>
        </row>
        <row r="3362">
          <cell r="B3362">
            <v>200710</v>
          </cell>
          <cell r="G3362" t="str">
            <v>Textiles</v>
          </cell>
          <cell r="H3362" t="str">
            <v>SEAL</v>
          </cell>
        </row>
        <row r="3363">
          <cell r="B3363">
            <v>200710</v>
          </cell>
          <cell r="G3363" t="str">
            <v>Minería</v>
          </cell>
          <cell r="H3363" t="str">
            <v>SGAB</v>
          </cell>
        </row>
        <row r="3364">
          <cell r="B3364">
            <v>200710</v>
          </cell>
          <cell r="G3364" t="str">
            <v>Textiles</v>
          </cell>
          <cell r="H3364" t="str">
            <v>SGAB</v>
          </cell>
        </row>
        <row r="3365">
          <cell r="B3365">
            <v>200710</v>
          </cell>
          <cell r="G3365" t="str">
            <v>Minería</v>
          </cell>
          <cell r="H3365" t="str">
            <v>SGAB</v>
          </cell>
        </row>
        <row r="3366">
          <cell r="B3366">
            <v>200710</v>
          </cell>
          <cell r="G3366" t="str">
            <v>Textiles</v>
          </cell>
          <cell r="H3366" t="str">
            <v>SGAB</v>
          </cell>
        </row>
        <row r="3367">
          <cell r="B3367">
            <v>200710</v>
          </cell>
          <cell r="G3367" t="str">
            <v>Alimentos</v>
          </cell>
          <cell r="H3367" t="str">
            <v>SGAB</v>
          </cell>
        </row>
        <row r="3368">
          <cell r="B3368">
            <v>200710</v>
          </cell>
          <cell r="G3368" t="str">
            <v>Minería</v>
          </cell>
          <cell r="H3368" t="str">
            <v>SGAB</v>
          </cell>
        </row>
        <row r="3369">
          <cell r="B3369">
            <v>200710</v>
          </cell>
          <cell r="G3369" t="str">
            <v>Alimentos</v>
          </cell>
          <cell r="H3369" t="str">
            <v>SGAB</v>
          </cell>
        </row>
        <row r="3370">
          <cell r="B3370">
            <v>200710</v>
          </cell>
          <cell r="G3370" t="str">
            <v>Alimentos</v>
          </cell>
          <cell r="H3370" t="str">
            <v>SGAB</v>
          </cell>
        </row>
        <row r="3371">
          <cell r="B3371">
            <v>200710</v>
          </cell>
          <cell r="G3371" t="str">
            <v>Minería</v>
          </cell>
          <cell r="H3371" t="str">
            <v>SHOU</v>
          </cell>
        </row>
        <row r="3372">
          <cell r="B3372">
            <v>200710</v>
          </cell>
          <cell r="G3372" t="str">
            <v>Minería</v>
          </cell>
          <cell r="H3372" t="str">
            <v>SHOU</v>
          </cell>
        </row>
        <row r="3373">
          <cell r="B3373">
            <v>200710</v>
          </cell>
          <cell r="G3373" t="str">
            <v>Minería</v>
          </cell>
          <cell r="H3373" t="str">
            <v>SHOU</v>
          </cell>
        </row>
        <row r="3374">
          <cell r="B3374">
            <v>200710</v>
          </cell>
          <cell r="G3374" t="str">
            <v>Minería</v>
          </cell>
          <cell r="H3374" t="str">
            <v>SMC</v>
          </cell>
        </row>
        <row r="3375">
          <cell r="B3375">
            <v>200710</v>
          </cell>
          <cell r="G3375" t="str">
            <v>Minería</v>
          </cell>
          <cell r="H3375" t="str">
            <v>SMC</v>
          </cell>
        </row>
        <row r="3376">
          <cell r="B3376">
            <v>200710</v>
          </cell>
          <cell r="G3376" t="str">
            <v>Minería</v>
          </cell>
          <cell r="H3376" t="str">
            <v>SMC</v>
          </cell>
        </row>
        <row r="3377">
          <cell r="B3377">
            <v>200710</v>
          </cell>
          <cell r="G3377" t="str">
            <v>Minería</v>
          </cell>
          <cell r="H3377" t="str">
            <v>TSEL</v>
          </cell>
        </row>
        <row r="3378">
          <cell r="B3378">
            <v>200710</v>
          </cell>
          <cell r="G3378" t="str">
            <v>Cementos</v>
          </cell>
          <cell r="H3378" t="str">
            <v>TSEL</v>
          </cell>
        </row>
        <row r="3379">
          <cell r="B3379">
            <v>200710</v>
          </cell>
          <cell r="G3379" t="str">
            <v>Minería</v>
          </cell>
          <cell r="H3379" t="str">
            <v>TSEL</v>
          </cell>
        </row>
        <row r="3380">
          <cell r="B3380">
            <v>200710</v>
          </cell>
          <cell r="G3380" t="str">
            <v>Minería</v>
          </cell>
          <cell r="H3380" t="str">
            <v>TSEL</v>
          </cell>
        </row>
        <row r="3381">
          <cell r="B3381">
            <v>200710</v>
          </cell>
          <cell r="G3381" t="str">
            <v>Minería</v>
          </cell>
          <cell r="H3381" t="str">
            <v>TSEL</v>
          </cell>
        </row>
        <row r="3382">
          <cell r="B3382">
            <v>200710</v>
          </cell>
          <cell r="G3382" t="str">
            <v>Minería</v>
          </cell>
          <cell r="H3382" t="str">
            <v>TSEL</v>
          </cell>
        </row>
        <row r="3383">
          <cell r="B3383">
            <v>200710</v>
          </cell>
          <cell r="G3383" t="str">
            <v>Textiles</v>
          </cell>
          <cell r="H3383" t="str">
            <v>TSEL</v>
          </cell>
        </row>
        <row r="3384">
          <cell r="B3384">
            <v>200710</v>
          </cell>
          <cell r="G3384" t="str">
            <v>Textiles</v>
          </cell>
          <cell r="H3384" t="str">
            <v>TSEL</v>
          </cell>
        </row>
        <row r="3385">
          <cell r="B3385">
            <v>200710</v>
          </cell>
          <cell r="G3385" t="str">
            <v>Otros</v>
          </cell>
          <cell r="H3385" t="str">
            <v>SEAL</v>
          </cell>
        </row>
        <row r="3386">
          <cell r="B3386">
            <v>200711</v>
          </cell>
          <cell r="G3386" t="str">
            <v>Cementos</v>
          </cell>
          <cell r="H3386" t="str">
            <v>ATOC</v>
          </cell>
        </row>
        <row r="3387">
          <cell r="B3387">
            <v>200711</v>
          </cell>
          <cell r="G3387" t="str">
            <v>Agroindustria</v>
          </cell>
          <cell r="H3387" t="str">
            <v>CAHU</v>
          </cell>
        </row>
        <row r="3388">
          <cell r="B3388">
            <v>200711</v>
          </cell>
          <cell r="G3388" t="str">
            <v>Minería</v>
          </cell>
          <cell r="H3388" t="str">
            <v>COEL</v>
          </cell>
        </row>
        <row r="3389">
          <cell r="B3389">
            <v>200711</v>
          </cell>
          <cell r="G3389" t="str">
            <v>Minería</v>
          </cell>
          <cell r="H3389" t="str">
            <v>CONE</v>
          </cell>
        </row>
        <row r="3390">
          <cell r="B3390">
            <v>200711</v>
          </cell>
          <cell r="G3390" t="str">
            <v>Minería</v>
          </cell>
          <cell r="H3390" t="str">
            <v>CONE</v>
          </cell>
        </row>
        <row r="3391">
          <cell r="B3391">
            <v>200711</v>
          </cell>
          <cell r="G3391" t="str">
            <v>Textiles</v>
          </cell>
          <cell r="H3391" t="str">
            <v>EDCA</v>
          </cell>
        </row>
        <row r="3392">
          <cell r="B3392">
            <v>200711</v>
          </cell>
          <cell r="G3392" t="str">
            <v>Otros</v>
          </cell>
          <cell r="H3392" t="str">
            <v>EDGL</v>
          </cell>
        </row>
        <row r="3393">
          <cell r="B3393">
            <v>200711</v>
          </cell>
          <cell r="G3393" t="str">
            <v>Fundición</v>
          </cell>
          <cell r="H3393" t="str">
            <v>EDGL</v>
          </cell>
        </row>
        <row r="3394">
          <cell r="B3394">
            <v>200711</v>
          </cell>
          <cell r="G3394" t="str">
            <v>Otros</v>
          </cell>
          <cell r="H3394" t="str">
            <v>EDGL</v>
          </cell>
        </row>
        <row r="3395">
          <cell r="B3395">
            <v>200711</v>
          </cell>
          <cell r="G3395" t="str">
            <v>Fundición</v>
          </cell>
          <cell r="H3395" t="str">
            <v>EDGL</v>
          </cell>
        </row>
        <row r="3396">
          <cell r="B3396">
            <v>200711</v>
          </cell>
          <cell r="G3396" t="str">
            <v>Minería</v>
          </cell>
          <cell r="H3396" t="str">
            <v>EDGL</v>
          </cell>
        </row>
        <row r="3397">
          <cell r="B3397">
            <v>200711</v>
          </cell>
          <cell r="G3397" t="str">
            <v>Minería</v>
          </cell>
          <cell r="H3397" t="str">
            <v>EDGL</v>
          </cell>
        </row>
        <row r="3398">
          <cell r="B3398">
            <v>200711</v>
          </cell>
          <cell r="G3398" t="str">
            <v>Minería</v>
          </cell>
          <cell r="H3398" t="str">
            <v>EDGL</v>
          </cell>
        </row>
        <row r="3399">
          <cell r="B3399">
            <v>200711</v>
          </cell>
          <cell r="G3399" t="str">
            <v>Fundición</v>
          </cell>
          <cell r="H3399" t="str">
            <v>EDGL</v>
          </cell>
        </row>
        <row r="3400">
          <cell r="B3400">
            <v>200711</v>
          </cell>
          <cell r="G3400" t="str">
            <v>Fundición</v>
          </cell>
          <cell r="H3400" t="str">
            <v>EDGL</v>
          </cell>
        </row>
        <row r="3401">
          <cell r="B3401">
            <v>200711</v>
          </cell>
          <cell r="G3401" t="str">
            <v>Fundición</v>
          </cell>
          <cell r="H3401" t="str">
            <v>EDGL</v>
          </cell>
        </row>
        <row r="3402">
          <cell r="B3402">
            <v>200711</v>
          </cell>
          <cell r="G3402" t="str">
            <v>Minería</v>
          </cell>
          <cell r="H3402" t="str">
            <v>EDGL</v>
          </cell>
        </row>
        <row r="3403">
          <cell r="B3403">
            <v>200711</v>
          </cell>
          <cell r="G3403" t="str">
            <v>Químicos</v>
          </cell>
          <cell r="H3403" t="str">
            <v>EDLN</v>
          </cell>
        </row>
        <row r="3404">
          <cell r="B3404">
            <v>200711</v>
          </cell>
          <cell r="G3404" t="str">
            <v>Agroindustria</v>
          </cell>
          <cell r="H3404" t="str">
            <v>EDLN</v>
          </cell>
        </row>
        <row r="3405">
          <cell r="B3405">
            <v>200711</v>
          </cell>
          <cell r="G3405" t="str">
            <v>Alimentos</v>
          </cell>
          <cell r="H3405" t="str">
            <v>EDLN</v>
          </cell>
        </row>
        <row r="3406">
          <cell r="B3406">
            <v>200711</v>
          </cell>
          <cell r="G3406" t="str">
            <v>Alimentos</v>
          </cell>
          <cell r="H3406" t="str">
            <v>EDLN</v>
          </cell>
        </row>
        <row r="3407">
          <cell r="B3407">
            <v>200711</v>
          </cell>
          <cell r="G3407" t="str">
            <v>Pesquería</v>
          </cell>
          <cell r="H3407" t="str">
            <v>EDLN</v>
          </cell>
        </row>
        <row r="3408">
          <cell r="B3408">
            <v>200711</v>
          </cell>
          <cell r="G3408" t="str">
            <v>Bancos y Financieras</v>
          </cell>
          <cell r="H3408" t="str">
            <v>EDLN</v>
          </cell>
        </row>
        <row r="3409">
          <cell r="B3409">
            <v>200711</v>
          </cell>
          <cell r="G3409" t="str">
            <v>Cables</v>
          </cell>
          <cell r="H3409" t="str">
            <v>EDLN</v>
          </cell>
        </row>
        <row r="3410">
          <cell r="B3410">
            <v>200711</v>
          </cell>
          <cell r="G3410" t="str">
            <v>Cerámicos</v>
          </cell>
          <cell r="H3410" t="str">
            <v>EDLN</v>
          </cell>
        </row>
        <row r="3411">
          <cell r="B3411">
            <v>200711</v>
          </cell>
          <cell r="G3411" t="str">
            <v>Cerámicos</v>
          </cell>
          <cell r="H3411" t="str">
            <v>EDLN</v>
          </cell>
        </row>
        <row r="3412">
          <cell r="B3412">
            <v>200711</v>
          </cell>
          <cell r="G3412" t="str">
            <v>Cerámicos</v>
          </cell>
          <cell r="H3412" t="str">
            <v>EDLN</v>
          </cell>
        </row>
        <row r="3413">
          <cell r="B3413">
            <v>200711</v>
          </cell>
          <cell r="G3413" t="str">
            <v>Textiles</v>
          </cell>
          <cell r="H3413" t="str">
            <v>EDLN</v>
          </cell>
        </row>
        <row r="3414">
          <cell r="B3414">
            <v>200711</v>
          </cell>
          <cell r="G3414" t="str">
            <v>Textiles</v>
          </cell>
          <cell r="H3414" t="str">
            <v>EDLN</v>
          </cell>
        </row>
        <row r="3415">
          <cell r="B3415">
            <v>200711</v>
          </cell>
          <cell r="G3415" t="str">
            <v>Minería</v>
          </cell>
          <cell r="H3415" t="str">
            <v>EDLN</v>
          </cell>
        </row>
        <row r="3416">
          <cell r="B3416">
            <v>200711</v>
          </cell>
          <cell r="G3416" t="str">
            <v>Cerámicos</v>
          </cell>
          <cell r="H3416" t="str">
            <v>EDLN</v>
          </cell>
        </row>
        <row r="3417">
          <cell r="B3417">
            <v>200711</v>
          </cell>
          <cell r="G3417" t="str">
            <v>Alimentos</v>
          </cell>
          <cell r="H3417" t="str">
            <v>EDLN</v>
          </cell>
        </row>
        <row r="3418">
          <cell r="B3418">
            <v>200711</v>
          </cell>
          <cell r="G3418" t="str">
            <v>Vidrios, Cauchos y Plásticos</v>
          </cell>
          <cell r="H3418" t="str">
            <v>EDLN</v>
          </cell>
        </row>
        <row r="3419">
          <cell r="B3419">
            <v>200711</v>
          </cell>
          <cell r="G3419" t="str">
            <v>Minería</v>
          </cell>
          <cell r="H3419" t="str">
            <v>EDLN</v>
          </cell>
        </row>
        <row r="3420">
          <cell r="B3420">
            <v>200711</v>
          </cell>
          <cell r="G3420" t="str">
            <v>Saneamiento</v>
          </cell>
          <cell r="H3420" t="str">
            <v>EDLN</v>
          </cell>
        </row>
        <row r="3421">
          <cell r="B3421">
            <v>200711</v>
          </cell>
          <cell r="G3421" t="str">
            <v>Industria Metalúrgica</v>
          </cell>
          <cell r="H3421" t="str">
            <v>EDLN</v>
          </cell>
        </row>
        <row r="3422">
          <cell r="B3422">
            <v>200711</v>
          </cell>
          <cell r="G3422" t="str">
            <v>Transporte</v>
          </cell>
          <cell r="H3422" t="str">
            <v>EDLN</v>
          </cell>
        </row>
        <row r="3423">
          <cell r="B3423">
            <v>200711</v>
          </cell>
          <cell r="G3423" t="str">
            <v>Pesquería</v>
          </cell>
          <cell r="H3423" t="str">
            <v>EDLN</v>
          </cell>
        </row>
        <row r="3424">
          <cell r="B3424">
            <v>200711</v>
          </cell>
          <cell r="G3424" t="str">
            <v>Cementos</v>
          </cell>
          <cell r="H3424" t="str">
            <v>EDLN</v>
          </cell>
        </row>
        <row r="3425">
          <cell r="B3425">
            <v>200711</v>
          </cell>
          <cell r="G3425" t="str">
            <v>Textiles</v>
          </cell>
          <cell r="H3425" t="str">
            <v>EDLN</v>
          </cell>
        </row>
        <row r="3426">
          <cell r="B3426">
            <v>200711</v>
          </cell>
          <cell r="G3426" t="str">
            <v>Alimentos</v>
          </cell>
          <cell r="H3426" t="str">
            <v>EDLN</v>
          </cell>
        </row>
        <row r="3427">
          <cell r="B3427">
            <v>200711</v>
          </cell>
          <cell r="G3427" t="str">
            <v>Textiles</v>
          </cell>
          <cell r="H3427" t="str">
            <v>EDLN</v>
          </cell>
        </row>
        <row r="3428">
          <cell r="B3428">
            <v>200711</v>
          </cell>
          <cell r="G3428" t="str">
            <v>Textiles</v>
          </cell>
          <cell r="H3428" t="str">
            <v>EDLN</v>
          </cell>
        </row>
        <row r="3429">
          <cell r="B3429">
            <v>200711</v>
          </cell>
          <cell r="G3429" t="str">
            <v>Textiles</v>
          </cell>
          <cell r="H3429" t="str">
            <v>EDLN</v>
          </cell>
        </row>
        <row r="3430">
          <cell r="B3430">
            <v>200711</v>
          </cell>
          <cell r="G3430" t="str">
            <v>Fundición</v>
          </cell>
          <cell r="H3430" t="str">
            <v>EDLN</v>
          </cell>
        </row>
        <row r="3431">
          <cell r="B3431">
            <v>200711</v>
          </cell>
          <cell r="G3431" t="str">
            <v>Fundición</v>
          </cell>
          <cell r="H3431" t="str">
            <v>EDLN</v>
          </cell>
        </row>
        <row r="3432">
          <cell r="B3432">
            <v>200711</v>
          </cell>
          <cell r="G3432" t="str">
            <v>Papel</v>
          </cell>
          <cell r="H3432" t="str">
            <v>EDLN</v>
          </cell>
        </row>
        <row r="3433">
          <cell r="B3433">
            <v>200711</v>
          </cell>
          <cell r="G3433" t="str">
            <v>Textiles</v>
          </cell>
          <cell r="H3433" t="str">
            <v>EDLN</v>
          </cell>
        </row>
        <row r="3434">
          <cell r="B3434">
            <v>200711</v>
          </cell>
          <cell r="G3434" t="str">
            <v>Vidrios, Cauchos y Plásticos</v>
          </cell>
          <cell r="H3434" t="str">
            <v>EDLN</v>
          </cell>
        </row>
        <row r="3435">
          <cell r="B3435">
            <v>200711</v>
          </cell>
          <cell r="G3435" t="str">
            <v>Cables</v>
          </cell>
          <cell r="H3435" t="str">
            <v>EDLN</v>
          </cell>
        </row>
        <row r="3436">
          <cell r="B3436">
            <v>200711</v>
          </cell>
          <cell r="G3436" t="str">
            <v>Industria Metalúrgica</v>
          </cell>
          <cell r="H3436" t="str">
            <v>EDLN</v>
          </cell>
        </row>
        <row r="3437">
          <cell r="B3437">
            <v>200711</v>
          </cell>
          <cell r="G3437" t="str">
            <v>Papel</v>
          </cell>
          <cell r="H3437" t="str">
            <v>EDLN</v>
          </cell>
        </row>
        <row r="3438">
          <cell r="B3438">
            <v>200711</v>
          </cell>
          <cell r="G3438" t="str">
            <v>Textiles</v>
          </cell>
          <cell r="H3438" t="str">
            <v>EDLN</v>
          </cell>
        </row>
        <row r="3439">
          <cell r="B3439">
            <v>200711</v>
          </cell>
          <cell r="G3439" t="str">
            <v>Otros</v>
          </cell>
          <cell r="H3439" t="str">
            <v>EDLN</v>
          </cell>
        </row>
        <row r="3440">
          <cell r="B3440">
            <v>200711</v>
          </cell>
          <cell r="G3440" t="str">
            <v>Otros</v>
          </cell>
          <cell r="H3440" t="str">
            <v>EDLN</v>
          </cell>
        </row>
        <row r="3441">
          <cell r="B3441">
            <v>200711</v>
          </cell>
          <cell r="G3441" t="str">
            <v>Textiles</v>
          </cell>
          <cell r="H3441" t="str">
            <v>EDLN</v>
          </cell>
        </row>
        <row r="3442">
          <cell r="B3442">
            <v>200711</v>
          </cell>
          <cell r="G3442" t="str">
            <v>Industria Metalúrgica</v>
          </cell>
          <cell r="H3442" t="str">
            <v>EDLN</v>
          </cell>
        </row>
        <row r="3443">
          <cell r="B3443">
            <v>200711</v>
          </cell>
          <cell r="G3443" t="str">
            <v>Alimentos</v>
          </cell>
          <cell r="H3443" t="str">
            <v>EDLN</v>
          </cell>
        </row>
        <row r="3444">
          <cell r="B3444">
            <v>200711</v>
          </cell>
          <cell r="G3444" t="str">
            <v>Alimentos</v>
          </cell>
          <cell r="H3444" t="str">
            <v>EDLN</v>
          </cell>
        </row>
        <row r="3445">
          <cell r="B3445">
            <v>200711</v>
          </cell>
          <cell r="G3445" t="str">
            <v>Alimentos</v>
          </cell>
          <cell r="H3445" t="str">
            <v>EDLN</v>
          </cell>
        </row>
        <row r="3446">
          <cell r="B3446">
            <v>200711</v>
          </cell>
          <cell r="G3446" t="str">
            <v>Alimentos</v>
          </cell>
          <cell r="H3446" t="str">
            <v>EDLN</v>
          </cell>
        </row>
        <row r="3447">
          <cell r="B3447">
            <v>200711</v>
          </cell>
          <cell r="G3447" t="str">
            <v>Textiles</v>
          </cell>
          <cell r="H3447" t="str">
            <v>EDLN</v>
          </cell>
        </row>
        <row r="3448">
          <cell r="B3448">
            <v>200711</v>
          </cell>
          <cell r="G3448" t="str">
            <v>Pesquería</v>
          </cell>
          <cell r="H3448" t="str">
            <v>EDLN</v>
          </cell>
        </row>
        <row r="3449">
          <cell r="B3449">
            <v>200711</v>
          </cell>
          <cell r="G3449" t="str">
            <v>Pesquería</v>
          </cell>
          <cell r="H3449" t="str">
            <v>EDLN</v>
          </cell>
        </row>
        <row r="3450">
          <cell r="B3450">
            <v>200711</v>
          </cell>
          <cell r="G3450" t="str">
            <v>Textiles</v>
          </cell>
          <cell r="H3450" t="str">
            <v>EDLN</v>
          </cell>
        </row>
        <row r="3451">
          <cell r="B3451">
            <v>200711</v>
          </cell>
          <cell r="G3451" t="str">
            <v>Industria Metalúrgica</v>
          </cell>
          <cell r="H3451" t="str">
            <v>EDLN</v>
          </cell>
        </row>
        <row r="3452">
          <cell r="B3452">
            <v>200711</v>
          </cell>
          <cell r="G3452" t="str">
            <v>Hidrocarburos</v>
          </cell>
          <cell r="H3452" t="str">
            <v>EDLN</v>
          </cell>
        </row>
        <row r="3453">
          <cell r="B3453">
            <v>200711</v>
          </cell>
          <cell r="G3453" t="str">
            <v>Comercio</v>
          </cell>
          <cell r="H3453" t="str">
            <v>EDLN</v>
          </cell>
        </row>
        <row r="3454">
          <cell r="B3454">
            <v>200711</v>
          </cell>
          <cell r="G3454" t="str">
            <v>Textiles</v>
          </cell>
          <cell r="H3454" t="str">
            <v>EDLN</v>
          </cell>
        </row>
        <row r="3455">
          <cell r="B3455">
            <v>200711</v>
          </cell>
          <cell r="G3455" t="str">
            <v>Textiles</v>
          </cell>
          <cell r="H3455" t="str">
            <v>EDLN</v>
          </cell>
        </row>
        <row r="3456">
          <cell r="B3456">
            <v>200711</v>
          </cell>
          <cell r="G3456" t="str">
            <v>Otros</v>
          </cell>
          <cell r="H3456" t="str">
            <v>EDLN</v>
          </cell>
        </row>
        <row r="3457">
          <cell r="B3457">
            <v>200711</v>
          </cell>
          <cell r="G3457" t="str">
            <v>Textiles</v>
          </cell>
          <cell r="H3457" t="str">
            <v>EDLN</v>
          </cell>
        </row>
        <row r="3458">
          <cell r="B3458">
            <v>200711</v>
          </cell>
          <cell r="G3458" t="str">
            <v>Industria Metalúrgica</v>
          </cell>
          <cell r="H3458" t="str">
            <v>EDLN</v>
          </cell>
        </row>
        <row r="3459">
          <cell r="B3459">
            <v>200711</v>
          </cell>
          <cell r="G3459" t="str">
            <v>Pesquería</v>
          </cell>
          <cell r="H3459" t="str">
            <v>EDLN</v>
          </cell>
        </row>
        <row r="3460">
          <cell r="B3460">
            <v>200711</v>
          </cell>
          <cell r="G3460" t="str">
            <v>Químicos</v>
          </cell>
          <cell r="H3460" t="str">
            <v>EDLN</v>
          </cell>
        </row>
        <row r="3461">
          <cell r="B3461">
            <v>200711</v>
          </cell>
          <cell r="G3461" t="str">
            <v>Textiles</v>
          </cell>
          <cell r="H3461" t="str">
            <v>EDLN</v>
          </cell>
        </row>
        <row r="3462">
          <cell r="B3462">
            <v>200711</v>
          </cell>
          <cell r="G3462" t="str">
            <v>Vidrios, Cauchos y Plásticos</v>
          </cell>
          <cell r="H3462" t="str">
            <v>EDLN</v>
          </cell>
        </row>
        <row r="3463">
          <cell r="B3463">
            <v>200711</v>
          </cell>
          <cell r="G3463" t="str">
            <v>Pesquería</v>
          </cell>
          <cell r="H3463" t="str">
            <v>EDLN</v>
          </cell>
        </row>
        <row r="3464">
          <cell r="B3464">
            <v>200711</v>
          </cell>
          <cell r="G3464" t="str">
            <v>Bebidas</v>
          </cell>
          <cell r="H3464" t="str">
            <v>EDLN</v>
          </cell>
        </row>
        <row r="3465">
          <cell r="B3465">
            <v>200711</v>
          </cell>
          <cell r="G3465" t="str">
            <v>Bebidas</v>
          </cell>
          <cell r="H3465" t="str">
            <v>EDLN</v>
          </cell>
        </row>
        <row r="3466">
          <cell r="B3466">
            <v>200711</v>
          </cell>
          <cell r="G3466" t="str">
            <v>Pesquería</v>
          </cell>
          <cell r="H3466" t="str">
            <v>EDLN</v>
          </cell>
        </row>
        <row r="3467">
          <cell r="B3467">
            <v>200711</v>
          </cell>
          <cell r="G3467" t="str">
            <v>Cerámicos</v>
          </cell>
          <cell r="H3467" t="str">
            <v>EDLN</v>
          </cell>
        </row>
        <row r="3468">
          <cell r="B3468">
            <v>200711</v>
          </cell>
          <cell r="G3468" t="str">
            <v>Alimentos</v>
          </cell>
          <cell r="H3468" t="str">
            <v>EDLN</v>
          </cell>
        </row>
        <row r="3469">
          <cell r="B3469">
            <v>200711</v>
          </cell>
          <cell r="G3469" t="str">
            <v>Químicos</v>
          </cell>
          <cell r="H3469" t="str">
            <v>EDLN</v>
          </cell>
        </row>
        <row r="3470">
          <cell r="B3470">
            <v>200711</v>
          </cell>
          <cell r="G3470" t="str">
            <v>Textiles</v>
          </cell>
          <cell r="H3470" t="str">
            <v>EDLN</v>
          </cell>
        </row>
        <row r="3471">
          <cell r="B3471">
            <v>200711</v>
          </cell>
          <cell r="G3471" t="str">
            <v>Textiles</v>
          </cell>
          <cell r="H3471" t="str">
            <v>EDLN</v>
          </cell>
        </row>
        <row r="3472">
          <cell r="B3472">
            <v>200711</v>
          </cell>
          <cell r="G3472" t="str">
            <v>Saneamiento</v>
          </cell>
          <cell r="H3472" t="str">
            <v>EDLN</v>
          </cell>
        </row>
        <row r="3473">
          <cell r="B3473">
            <v>200711</v>
          </cell>
          <cell r="G3473" t="str">
            <v>Alimentos</v>
          </cell>
          <cell r="H3473" t="str">
            <v>EDLN</v>
          </cell>
        </row>
        <row r="3474">
          <cell r="B3474">
            <v>200711</v>
          </cell>
          <cell r="G3474" t="str">
            <v>Papel</v>
          </cell>
          <cell r="H3474" t="str">
            <v>EDLN</v>
          </cell>
        </row>
        <row r="3475">
          <cell r="B3475">
            <v>200711</v>
          </cell>
          <cell r="G3475" t="str">
            <v>Pesquería</v>
          </cell>
          <cell r="H3475" t="str">
            <v>EDLN</v>
          </cell>
        </row>
        <row r="3476">
          <cell r="B3476">
            <v>200711</v>
          </cell>
          <cell r="G3476" t="str">
            <v>Transporte</v>
          </cell>
          <cell r="H3476" t="str">
            <v>EDLN</v>
          </cell>
        </row>
        <row r="3477">
          <cell r="B3477">
            <v>200711</v>
          </cell>
          <cell r="G3477" t="str">
            <v>Pesquería</v>
          </cell>
          <cell r="H3477" t="str">
            <v>EDLN</v>
          </cell>
        </row>
        <row r="3478">
          <cell r="B3478">
            <v>200711</v>
          </cell>
          <cell r="G3478" t="str">
            <v>Pesquería</v>
          </cell>
          <cell r="H3478" t="str">
            <v>EDLN</v>
          </cell>
        </row>
        <row r="3479">
          <cell r="B3479">
            <v>200711</v>
          </cell>
          <cell r="G3479" t="str">
            <v>Bebidas</v>
          </cell>
          <cell r="H3479" t="str">
            <v>EDLN</v>
          </cell>
        </row>
        <row r="3480">
          <cell r="B3480">
            <v>200711</v>
          </cell>
          <cell r="G3480" t="str">
            <v>Pesquería</v>
          </cell>
          <cell r="H3480" t="str">
            <v>EDLN</v>
          </cell>
        </row>
        <row r="3481">
          <cell r="B3481">
            <v>200711</v>
          </cell>
          <cell r="G3481" t="str">
            <v>Pesquería</v>
          </cell>
          <cell r="H3481" t="str">
            <v>EDLN</v>
          </cell>
        </row>
        <row r="3482">
          <cell r="B3482">
            <v>200711</v>
          </cell>
          <cell r="G3482" t="str">
            <v>Textiles</v>
          </cell>
          <cell r="H3482" t="str">
            <v>EDLN</v>
          </cell>
        </row>
        <row r="3483">
          <cell r="B3483">
            <v>200711</v>
          </cell>
          <cell r="G3483" t="str">
            <v>Textiles</v>
          </cell>
          <cell r="H3483" t="str">
            <v>EDLN</v>
          </cell>
        </row>
        <row r="3484">
          <cell r="B3484">
            <v>200711</v>
          </cell>
          <cell r="G3484" t="str">
            <v>Hidrocarburos</v>
          </cell>
          <cell r="H3484" t="str">
            <v>EEPS</v>
          </cell>
        </row>
        <row r="3485">
          <cell r="B3485">
            <v>200711</v>
          </cell>
          <cell r="G3485" t="str">
            <v>Hidrocarburos</v>
          </cell>
          <cell r="H3485" t="str">
            <v>EEPS</v>
          </cell>
        </row>
        <row r="3486">
          <cell r="B3486">
            <v>200711</v>
          </cell>
          <cell r="G3486" t="str">
            <v>Minería</v>
          </cell>
          <cell r="H3486" t="str">
            <v>EGAS</v>
          </cell>
        </row>
        <row r="3487">
          <cell r="B3487">
            <v>200711</v>
          </cell>
          <cell r="G3487" t="str">
            <v>Cementos</v>
          </cell>
          <cell r="H3487" t="str">
            <v>EGAS</v>
          </cell>
        </row>
        <row r="3488">
          <cell r="B3488">
            <v>200711</v>
          </cell>
          <cell r="G3488" t="str">
            <v>Fundición</v>
          </cell>
          <cell r="H3488" t="str">
            <v>EGEM</v>
          </cell>
        </row>
        <row r="3489">
          <cell r="B3489">
            <v>200711</v>
          </cell>
          <cell r="G3489" t="str">
            <v>Químicos</v>
          </cell>
          <cell r="H3489" t="str">
            <v>EGEM</v>
          </cell>
        </row>
        <row r="3490">
          <cell r="B3490">
            <v>200711</v>
          </cell>
          <cell r="G3490" t="str">
            <v>Minería</v>
          </cell>
          <cell r="H3490" t="str">
            <v>EGEM</v>
          </cell>
        </row>
        <row r="3491">
          <cell r="B3491">
            <v>200711</v>
          </cell>
          <cell r="G3491" t="str">
            <v>Minería</v>
          </cell>
          <cell r="H3491" t="str">
            <v>EGEM</v>
          </cell>
        </row>
        <row r="3492">
          <cell r="B3492">
            <v>200711</v>
          </cell>
          <cell r="G3492" t="str">
            <v>Minería</v>
          </cell>
          <cell r="H3492" t="str">
            <v>EGEN</v>
          </cell>
        </row>
        <row r="3493">
          <cell r="B3493">
            <v>200711</v>
          </cell>
          <cell r="G3493" t="str">
            <v>Minería</v>
          </cell>
          <cell r="H3493" t="str">
            <v>EGEN</v>
          </cell>
        </row>
        <row r="3494">
          <cell r="B3494">
            <v>200711</v>
          </cell>
          <cell r="G3494" t="str">
            <v>Cementos</v>
          </cell>
          <cell r="H3494" t="str">
            <v>EGEN</v>
          </cell>
        </row>
        <row r="3495">
          <cell r="B3495">
            <v>200711</v>
          </cell>
          <cell r="G3495" t="str">
            <v>Textiles</v>
          </cell>
          <cell r="H3495" t="str">
            <v>EGEN</v>
          </cell>
        </row>
        <row r="3496">
          <cell r="B3496">
            <v>200711</v>
          </cell>
          <cell r="G3496" t="str">
            <v>Textiles</v>
          </cell>
          <cell r="H3496" t="str">
            <v>EGEN</v>
          </cell>
        </row>
        <row r="3497">
          <cell r="B3497">
            <v>200711</v>
          </cell>
          <cell r="G3497" t="str">
            <v>Textiles</v>
          </cell>
          <cell r="H3497" t="str">
            <v>EGEN</v>
          </cell>
        </row>
        <row r="3498">
          <cell r="B3498">
            <v>200711</v>
          </cell>
          <cell r="G3498" t="str">
            <v>Papel</v>
          </cell>
          <cell r="H3498" t="str">
            <v>EGEN</v>
          </cell>
        </row>
        <row r="3499">
          <cell r="B3499">
            <v>200711</v>
          </cell>
          <cell r="G3499" t="str">
            <v>Papel</v>
          </cell>
          <cell r="H3499" t="str">
            <v>EGEN</v>
          </cell>
        </row>
        <row r="3500">
          <cell r="B3500">
            <v>200711</v>
          </cell>
          <cell r="G3500" t="str">
            <v>Minería</v>
          </cell>
          <cell r="H3500" t="str">
            <v>EGEN</v>
          </cell>
        </row>
        <row r="3501">
          <cell r="B3501">
            <v>200711</v>
          </cell>
          <cell r="G3501" t="str">
            <v>Textiles</v>
          </cell>
          <cell r="H3501" t="str">
            <v>EGEN</v>
          </cell>
        </row>
        <row r="3502">
          <cell r="B3502">
            <v>200711</v>
          </cell>
          <cell r="G3502" t="str">
            <v>Minería</v>
          </cell>
          <cell r="H3502" t="str">
            <v>EGEN</v>
          </cell>
        </row>
        <row r="3503">
          <cell r="B3503">
            <v>200711</v>
          </cell>
          <cell r="G3503" t="str">
            <v>Minería</v>
          </cell>
          <cell r="H3503" t="str">
            <v>EGEN</v>
          </cell>
        </row>
        <row r="3504">
          <cell r="B3504">
            <v>200711</v>
          </cell>
          <cell r="G3504" t="str">
            <v>Minería</v>
          </cell>
          <cell r="H3504" t="str">
            <v>EGEN</v>
          </cell>
        </row>
        <row r="3505">
          <cell r="B3505">
            <v>200711</v>
          </cell>
          <cell r="G3505" t="str">
            <v>Minería</v>
          </cell>
          <cell r="H3505" t="str">
            <v>ELAN</v>
          </cell>
        </row>
        <row r="3506">
          <cell r="B3506">
            <v>200711</v>
          </cell>
          <cell r="G3506" t="str">
            <v>Minería</v>
          </cell>
          <cell r="H3506" t="str">
            <v>ELAN</v>
          </cell>
        </row>
        <row r="3507">
          <cell r="B3507">
            <v>200711</v>
          </cell>
          <cell r="G3507" t="str">
            <v>Fundición</v>
          </cell>
          <cell r="H3507" t="str">
            <v>ELAN</v>
          </cell>
        </row>
        <row r="3508">
          <cell r="B3508">
            <v>200711</v>
          </cell>
          <cell r="G3508" t="str">
            <v>Fundición</v>
          </cell>
          <cell r="H3508" t="str">
            <v>ELAN</v>
          </cell>
        </row>
        <row r="3509">
          <cell r="B3509">
            <v>200711</v>
          </cell>
          <cell r="G3509" t="str">
            <v>Minería</v>
          </cell>
          <cell r="H3509" t="str">
            <v>ELAN</v>
          </cell>
        </row>
        <row r="3510">
          <cell r="B3510">
            <v>200711</v>
          </cell>
          <cell r="G3510" t="str">
            <v>Cementos</v>
          </cell>
          <cell r="H3510" t="str">
            <v>ELC</v>
          </cell>
        </row>
        <row r="3511">
          <cell r="B3511">
            <v>200711</v>
          </cell>
          <cell r="G3511" t="str">
            <v>Agroindustria</v>
          </cell>
          <cell r="H3511" t="str">
            <v>ELN</v>
          </cell>
        </row>
        <row r="3512">
          <cell r="B3512">
            <v>200711</v>
          </cell>
          <cell r="G3512" t="str">
            <v>Agroindustria</v>
          </cell>
          <cell r="H3512" t="str">
            <v>ELN</v>
          </cell>
        </row>
        <row r="3513">
          <cell r="B3513">
            <v>200711</v>
          </cell>
          <cell r="G3513" t="str">
            <v>Agroindustria</v>
          </cell>
          <cell r="H3513" t="str">
            <v>ELN</v>
          </cell>
        </row>
        <row r="3514">
          <cell r="B3514">
            <v>200711</v>
          </cell>
          <cell r="G3514" t="str">
            <v>Otros</v>
          </cell>
          <cell r="H3514" t="str">
            <v>ELN</v>
          </cell>
        </row>
        <row r="3515">
          <cell r="B3515">
            <v>200711</v>
          </cell>
          <cell r="G3515" t="str">
            <v>Agroindustria</v>
          </cell>
          <cell r="H3515" t="str">
            <v>ELN</v>
          </cell>
        </row>
        <row r="3516">
          <cell r="B3516">
            <v>200711</v>
          </cell>
          <cell r="G3516" t="str">
            <v>Agroindustria</v>
          </cell>
          <cell r="H3516" t="str">
            <v>ELN</v>
          </cell>
        </row>
        <row r="3517">
          <cell r="B3517">
            <v>200711</v>
          </cell>
          <cell r="G3517" t="str">
            <v>Agroindustria</v>
          </cell>
          <cell r="H3517" t="str">
            <v>ELN</v>
          </cell>
        </row>
        <row r="3518">
          <cell r="B3518">
            <v>200711</v>
          </cell>
          <cell r="G3518" t="str">
            <v>Bebidas</v>
          </cell>
          <cell r="H3518" t="str">
            <v>ELN</v>
          </cell>
        </row>
        <row r="3519">
          <cell r="B3519">
            <v>200711</v>
          </cell>
          <cell r="G3519" t="str">
            <v>Bebidas</v>
          </cell>
          <cell r="H3519" t="str">
            <v>ELN</v>
          </cell>
        </row>
        <row r="3520">
          <cell r="B3520">
            <v>200711</v>
          </cell>
          <cell r="G3520" t="str">
            <v>Agroindustria</v>
          </cell>
          <cell r="H3520" t="str">
            <v>ELN</v>
          </cell>
        </row>
        <row r="3521">
          <cell r="B3521">
            <v>200711</v>
          </cell>
          <cell r="G3521" t="str">
            <v>Agroindustria</v>
          </cell>
          <cell r="H3521" t="str">
            <v>ELN</v>
          </cell>
        </row>
        <row r="3522">
          <cell r="B3522">
            <v>200711</v>
          </cell>
          <cell r="G3522" t="str">
            <v>Agroindustria</v>
          </cell>
          <cell r="H3522" t="str">
            <v>ELN</v>
          </cell>
        </row>
        <row r="3523">
          <cell r="B3523">
            <v>200711</v>
          </cell>
          <cell r="G3523" t="str">
            <v>Agroindustria</v>
          </cell>
          <cell r="H3523" t="str">
            <v>ELN</v>
          </cell>
        </row>
        <row r="3524">
          <cell r="B3524">
            <v>200711</v>
          </cell>
          <cell r="G3524" t="str">
            <v>Agroindustria</v>
          </cell>
          <cell r="H3524" t="str">
            <v>ELN</v>
          </cell>
        </row>
        <row r="3525">
          <cell r="B3525">
            <v>200711</v>
          </cell>
          <cell r="G3525" t="str">
            <v>Minería</v>
          </cell>
          <cell r="H3525" t="str">
            <v>ELNM</v>
          </cell>
        </row>
        <row r="3526">
          <cell r="B3526">
            <v>200711</v>
          </cell>
          <cell r="G3526" t="str">
            <v>Agroindustria</v>
          </cell>
          <cell r="H3526" t="str">
            <v>ELNM</v>
          </cell>
        </row>
        <row r="3527">
          <cell r="B3527">
            <v>200711</v>
          </cell>
          <cell r="G3527" t="str">
            <v>Pesquería</v>
          </cell>
          <cell r="H3527" t="str">
            <v>ELNO</v>
          </cell>
        </row>
        <row r="3528">
          <cell r="B3528">
            <v>200711</v>
          </cell>
          <cell r="G3528" t="str">
            <v>Agroindustria</v>
          </cell>
          <cell r="H3528" t="str">
            <v>ELNO</v>
          </cell>
        </row>
        <row r="3529">
          <cell r="B3529">
            <v>200711</v>
          </cell>
          <cell r="G3529" t="str">
            <v>Transporte</v>
          </cell>
          <cell r="H3529" t="str">
            <v>ELP</v>
          </cell>
        </row>
        <row r="3530">
          <cell r="B3530">
            <v>200711</v>
          </cell>
          <cell r="G3530" t="str">
            <v>Industria Metalúrgica</v>
          </cell>
          <cell r="H3530" t="str">
            <v>ELP</v>
          </cell>
        </row>
        <row r="3531">
          <cell r="B3531">
            <v>200711</v>
          </cell>
          <cell r="G3531" t="str">
            <v>Minería</v>
          </cell>
          <cell r="H3531" t="str">
            <v>ELP</v>
          </cell>
        </row>
        <row r="3532">
          <cell r="B3532">
            <v>200711</v>
          </cell>
          <cell r="G3532" t="str">
            <v>Minería</v>
          </cell>
          <cell r="H3532" t="str">
            <v>ELP</v>
          </cell>
        </row>
        <row r="3533">
          <cell r="B3533">
            <v>200711</v>
          </cell>
          <cell r="G3533" t="str">
            <v>Industria Metalúrgica</v>
          </cell>
          <cell r="H3533" t="str">
            <v>ELP</v>
          </cell>
        </row>
        <row r="3534">
          <cell r="B3534">
            <v>200711</v>
          </cell>
          <cell r="G3534" t="str">
            <v>Químicos</v>
          </cell>
          <cell r="H3534" t="str">
            <v>ELP</v>
          </cell>
        </row>
        <row r="3535">
          <cell r="B3535">
            <v>200711</v>
          </cell>
          <cell r="G3535" t="str">
            <v>Minería</v>
          </cell>
          <cell r="H3535" t="str">
            <v>ELP</v>
          </cell>
        </row>
        <row r="3536">
          <cell r="B3536">
            <v>200711</v>
          </cell>
          <cell r="G3536" t="str">
            <v>Minería</v>
          </cell>
          <cell r="H3536" t="str">
            <v>ELP</v>
          </cell>
        </row>
        <row r="3537">
          <cell r="B3537">
            <v>200711</v>
          </cell>
          <cell r="G3537" t="str">
            <v>Minería</v>
          </cell>
          <cell r="H3537" t="str">
            <v>ELP</v>
          </cell>
        </row>
        <row r="3538">
          <cell r="B3538">
            <v>200711</v>
          </cell>
          <cell r="G3538" t="str">
            <v>Minería</v>
          </cell>
          <cell r="H3538" t="str">
            <v>ELP</v>
          </cell>
        </row>
        <row r="3539">
          <cell r="B3539">
            <v>200711</v>
          </cell>
          <cell r="G3539" t="str">
            <v>Minería</v>
          </cell>
          <cell r="H3539" t="str">
            <v>ELP</v>
          </cell>
        </row>
        <row r="3540">
          <cell r="B3540">
            <v>200711</v>
          </cell>
          <cell r="G3540" t="str">
            <v>Minería</v>
          </cell>
          <cell r="H3540" t="str">
            <v>ELP</v>
          </cell>
        </row>
        <row r="3541">
          <cell r="B3541">
            <v>200711</v>
          </cell>
          <cell r="G3541" t="str">
            <v>Minería</v>
          </cell>
          <cell r="H3541" t="str">
            <v>ELP</v>
          </cell>
        </row>
        <row r="3542">
          <cell r="B3542">
            <v>200711</v>
          </cell>
          <cell r="G3542" t="str">
            <v>Cementos</v>
          </cell>
          <cell r="H3542" t="str">
            <v>ELPU</v>
          </cell>
        </row>
        <row r="3543">
          <cell r="B3543">
            <v>200711</v>
          </cell>
          <cell r="G3543" t="str">
            <v>Saneamiento</v>
          </cell>
          <cell r="H3543" t="str">
            <v>ELSE</v>
          </cell>
        </row>
        <row r="3544">
          <cell r="B3544">
            <v>200711</v>
          </cell>
          <cell r="G3544" t="str">
            <v>Bebidas</v>
          </cell>
          <cell r="H3544" t="str">
            <v>ELSE</v>
          </cell>
        </row>
        <row r="3545">
          <cell r="B3545">
            <v>200711</v>
          </cell>
          <cell r="G3545" t="str">
            <v>Minería</v>
          </cell>
          <cell r="H3545" t="str">
            <v>ELSE</v>
          </cell>
        </row>
        <row r="3546">
          <cell r="B3546">
            <v>200711</v>
          </cell>
          <cell r="G3546" t="str">
            <v>Minería</v>
          </cell>
          <cell r="H3546" t="str">
            <v>ELSE</v>
          </cell>
        </row>
        <row r="3547">
          <cell r="B3547">
            <v>200711</v>
          </cell>
          <cell r="G3547" t="str">
            <v>Pesquería</v>
          </cell>
          <cell r="H3547" t="str">
            <v>ELSM</v>
          </cell>
        </row>
        <row r="3548">
          <cell r="B3548">
            <v>200711</v>
          </cell>
          <cell r="G3548" t="str">
            <v>Pesquería</v>
          </cell>
          <cell r="H3548" t="str">
            <v>ELSM</v>
          </cell>
        </row>
        <row r="3549">
          <cell r="B3549">
            <v>200711</v>
          </cell>
          <cell r="G3549" t="str">
            <v>Agroindustria</v>
          </cell>
          <cell r="H3549" t="str">
            <v>ELSM</v>
          </cell>
        </row>
        <row r="3550">
          <cell r="B3550">
            <v>200711</v>
          </cell>
          <cell r="G3550" t="str">
            <v>Pesquería</v>
          </cell>
          <cell r="H3550" t="str">
            <v>ELSM</v>
          </cell>
        </row>
        <row r="3551">
          <cell r="B3551">
            <v>200711</v>
          </cell>
          <cell r="G3551" t="str">
            <v>Pesquería</v>
          </cell>
          <cell r="H3551" t="str">
            <v>ELSM</v>
          </cell>
        </row>
        <row r="3552">
          <cell r="B3552">
            <v>200711</v>
          </cell>
          <cell r="G3552" t="str">
            <v>Papel</v>
          </cell>
          <cell r="H3552" t="str">
            <v>ELSM</v>
          </cell>
        </row>
        <row r="3553">
          <cell r="B3553">
            <v>200711</v>
          </cell>
          <cell r="G3553" t="str">
            <v>Pesquería</v>
          </cell>
          <cell r="H3553" t="str">
            <v>ELSM</v>
          </cell>
        </row>
        <row r="3554">
          <cell r="B3554">
            <v>200711</v>
          </cell>
          <cell r="G3554" t="str">
            <v>Vidrios, Cauchos y Plásticos</v>
          </cell>
          <cell r="H3554" t="str">
            <v>ELSM</v>
          </cell>
        </row>
        <row r="3555">
          <cell r="B3555">
            <v>200711</v>
          </cell>
          <cell r="G3555" t="str">
            <v>Textiles</v>
          </cell>
          <cell r="H3555" t="str">
            <v>ELSM</v>
          </cell>
        </row>
        <row r="3556">
          <cell r="B3556">
            <v>200711</v>
          </cell>
          <cell r="G3556" t="str">
            <v>Pesquería</v>
          </cell>
          <cell r="H3556" t="str">
            <v>ELSM</v>
          </cell>
        </row>
        <row r="3557">
          <cell r="B3557">
            <v>200711</v>
          </cell>
          <cell r="G3557" t="str">
            <v>Minería</v>
          </cell>
          <cell r="H3557" t="str">
            <v>ELSM</v>
          </cell>
        </row>
        <row r="3558">
          <cell r="B3558">
            <v>200711</v>
          </cell>
          <cell r="G3558" t="str">
            <v>Bebidas</v>
          </cell>
          <cell r="H3558" t="str">
            <v>ELUC</v>
          </cell>
        </row>
        <row r="3559">
          <cell r="B3559">
            <v>200711</v>
          </cell>
          <cell r="G3559" t="str">
            <v>Bancos y Financieras</v>
          </cell>
          <cell r="H3559" t="str">
            <v>ENER</v>
          </cell>
        </row>
        <row r="3560">
          <cell r="B3560">
            <v>200711</v>
          </cell>
          <cell r="G3560" t="str">
            <v>Bancos y Financieras</v>
          </cell>
          <cell r="H3560" t="str">
            <v>ENER</v>
          </cell>
        </row>
        <row r="3561">
          <cell r="B3561">
            <v>200711</v>
          </cell>
          <cell r="G3561" t="str">
            <v>Vidrios, Cauchos y Plásticos</v>
          </cell>
          <cell r="H3561" t="str">
            <v>ENER</v>
          </cell>
        </row>
        <row r="3562">
          <cell r="B3562">
            <v>200711</v>
          </cell>
          <cell r="G3562" t="str">
            <v>Otros</v>
          </cell>
          <cell r="H3562" t="str">
            <v>ENER</v>
          </cell>
        </row>
        <row r="3563">
          <cell r="B3563">
            <v>200711</v>
          </cell>
          <cell r="G3563" t="str">
            <v>Minería</v>
          </cell>
          <cell r="H3563" t="str">
            <v>ENER</v>
          </cell>
        </row>
        <row r="3564">
          <cell r="B3564">
            <v>200711</v>
          </cell>
          <cell r="G3564" t="str">
            <v>Químicos</v>
          </cell>
          <cell r="H3564" t="str">
            <v>ENER</v>
          </cell>
        </row>
        <row r="3565">
          <cell r="B3565">
            <v>200711</v>
          </cell>
          <cell r="G3565" t="str">
            <v>Minería</v>
          </cell>
          <cell r="H3565" t="str">
            <v>ENER</v>
          </cell>
        </row>
        <row r="3566">
          <cell r="B3566">
            <v>200711</v>
          </cell>
          <cell r="G3566" t="str">
            <v>Otros</v>
          </cell>
          <cell r="H3566" t="str">
            <v>ENER</v>
          </cell>
        </row>
        <row r="3567">
          <cell r="B3567">
            <v>200711</v>
          </cell>
          <cell r="G3567" t="str">
            <v>Minería</v>
          </cell>
          <cell r="H3567" t="str">
            <v>ENER</v>
          </cell>
        </row>
        <row r="3568">
          <cell r="B3568">
            <v>200711</v>
          </cell>
          <cell r="G3568" t="str">
            <v>Minería</v>
          </cell>
          <cell r="H3568" t="str">
            <v>ENER</v>
          </cell>
        </row>
        <row r="3569">
          <cell r="B3569">
            <v>200711</v>
          </cell>
          <cell r="G3569" t="str">
            <v>Minería</v>
          </cell>
          <cell r="H3569" t="str">
            <v>ENER</v>
          </cell>
        </row>
        <row r="3570">
          <cell r="B3570">
            <v>200711</v>
          </cell>
          <cell r="G3570" t="str">
            <v>Minería</v>
          </cell>
          <cell r="H3570" t="str">
            <v>ENER</v>
          </cell>
        </row>
        <row r="3571">
          <cell r="B3571">
            <v>200711</v>
          </cell>
          <cell r="G3571" t="str">
            <v>Químicos</v>
          </cell>
          <cell r="H3571" t="str">
            <v>ENER</v>
          </cell>
        </row>
        <row r="3572">
          <cell r="B3572">
            <v>200711</v>
          </cell>
          <cell r="G3572" t="str">
            <v>Minería</v>
          </cell>
          <cell r="H3572" t="str">
            <v>ENER</v>
          </cell>
        </row>
        <row r="3573">
          <cell r="B3573">
            <v>200711</v>
          </cell>
          <cell r="G3573" t="str">
            <v>Minería</v>
          </cell>
          <cell r="H3573" t="str">
            <v>ENER</v>
          </cell>
        </row>
        <row r="3574">
          <cell r="B3574">
            <v>200711</v>
          </cell>
          <cell r="G3574" t="str">
            <v>Químicos</v>
          </cell>
          <cell r="H3574" t="str">
            <v>ENER</v>
          </cell>
        </row>
        <row r="3575">
          <cell r="B3575">
            <v>200711</v>
          </cell>
          <cell r="G3575" t="str">
            <v>Alimentos</v>
          </cell>
          <cell r="H3575" t="str">
            <v>KLPA</v>
          </cell>
        </row>
        <row r="3576">
          <cell r="B3576">
            <v>200711</v>
          </cell>
          <cell r="G3576" t="str">
            <v>Papel</v>
          </cell>
          <cell r="H3576" t="str">
            <v>KLPA</v>
          </cell>
        </row>
        <row r="3577">
          <cell r="B3577">
            <v>200711</v>
          </cell>
          <cell r="G3577" t="str">
            <v>Papel</v>
          </cell>
          <cell r="H3577" t="str">
            <v>KLPA</v>
          </cell>
        </row>
        <row r="3578">
          <cell r="B3578">
            <v>200711</v>
          </cell>
          <cell r="G3578" t="str">
            <v>Industria Metalúrgica</v>
          </cell>
          <cell r="H3578" t="str">
            <v>KLPA</v>
          </cell>
        </row>
        <row r="3579">
          <cell r="B3579">
            <v>200711</v>
          </cell>
          <cell r="G3579" t="str">
            <v>Minería</v>
          </cell>
          <cell r="H3579" t="str">
            <v>KLPA</v>
          </cell>
        </row>
        <row r="3580">
          <cell r="B3580">
            <v>200711</v>
          </cell>
          <cell r="G3580" t="str">
            <v>Cementos</v>
          </cell>
          <cell r="H3580" t="str">
            <v>KLPA</v>
          </cell>
        </row>
        <row r="3581">
          <cell r="B3581">
            <v>200711</v>
          </cell>
          <cell r="G3581" t="str">
            <v>Agroindustria</v>
          </cell>
          <cell r="H3581" t="str">
            <v>KLPA</v>
          </cell>
        </row>
        <row r="3582">
          <cell r="B3582">
            <v>200711</v>
          </cell>
          <cell r="G3582" t="str">
            <v>Minería</v>
          </cell>
          <cell r="H3582" t="str">
            <v>KLPA</v>
          </cell>
        </row>
        <row r="3583">
          <cell r="B3583">
            <v>200711</v>
          </cell>
          <cell r="G3583" t="str">
            <v>Vidrios, Cauchos y Plásticos</v>
          </cell>
          <cell r="H3583" t="str">
            <v>KLPA</v>
          </cell>
        </row>
        <row r="3584">
          <cell r="B3584">
            <v>200711</v>
          </cell>
          <cell r="G3584" t="str">
            <v>Cerámicos</v>
          </cell>
          <cell r="H3584" t="str">
            <v>LDS</v>
          </cell>
        </row>
        <row r="3585">
          <cell r="B3585">
            <v>200711</v>
          </cell>
          <cell r="G3585" t="str">
            <v>Otros</v>
          </cell>
          <cell r="H3585" t="str">
            <v>LDS</v>
          </cell>
        </row>
        <row r="3586">
          <cell r="B3586">
            <v>200711</v>
          </cell>
          <cell r="G3586" t="str">
            <v>Industria Metalúrgica</v>
          </cell>
          <cell r="H3586" t="str">
            <v>LDS</v>
          </cell>
        </row>
        <row r="3587">
          <cell r="B3587">
            <v>200711</v>
          </cell>
          <cell r="G3587" t="str">
            <v>Otros</v>
          </cell>
          <cell r="H3587" t="str">
            <v>LDS</v>
          </cell>
        </row>
        <row r="3588">
          <cell r="B3588">
            <v>200711</v>
          </cell>
          <cell r="G3588" t="str">
            <v>Industria Metalúrgica</v>
          </cell>
          <cell r="H3588" t="str">
            <v>LDS</v>
          </cell>
        </row>
        <row r="3589">
          <cell r="B3589">
            <v>200711</v>
          </cell>
          <cell r="G3589" t="str">
            <v>Industria Metalúrgica</v>
          </cell>
          <cell r="H3589" t="str">
            <v>LDS</v>
          </cell>
        </row>
        <row r="3590">
          <cell r="B3590">
            <v>200711</v>
          </cell>
          <cell r="G3590" t="str">
            <v>Salud</v>
          </cell>
          <cell r="H3590" t="str">
            <v>LDS</v>
          </cell>
        </row>
        <row r="3591">
          <cell r="B3591">
            <v>200711</v>
          </cell>
          <cell r="G3591" t="str">
            <v>Papel</v>
          </cell>
          <cell r="H3591" t="str">
            <v>LDS</v>
          </cell>
        </row>
        <row r="3592">
          <cell r="B3592">
            <v>200711</v>
          </cell>
          <cell r="G3592" t="str">
            <v>Bebidas</v>
          </cell>
          <cell r="H3592" t="str">
            <v>LDS</v>
          </cell>
        </row>
        <row r="3593">
          <cell r="B3593">
            <v>200711</v>
          </cell>
          <cell r="G3593" t="str">
            <v>Papel</v>
          </cell>
          <cell r="H3593" t="str">
            <v>LDS</v>
          </cell>
        </row>
        <row r="3594">
          <cell r="B3594">
            <v>200711</v>
          </cell>
          <cell r="G3594" t="str">
            <v>Textiles</v>
          </cell>
          <cell r="H3594" t="str">
            <v>LDS</v>
          </cell>
        </row>
        <row r="3595">
          <cell r="B3595">
            <v>200711</v>
          </cell>
          <cell r="G3595" t="str">
            <v>Bebidas</v>
          </cell>
          <cell r="H3595" t="str">
            <v>LDS</v>
          </cell>
        </row>
        <row r="3596">
          <cell r="B3596">
            <v>200711</v>
          </cell>
          <cell r="G3596" t="str">
            <v>Saneamiento</v>
          </cell>
          <cell r="H3596" t="str">
            <v>LDS</v>
          </cell>
        </row>
        <row r="3597">
          <cell r="B3597">
            <v>200711</v>
          </cell>
          <cell r="G3597" t="str">
            <v>Comercio</v>
          </cell>
          <cell r="H3597" t="str">
            <v>LDS</v>
          </cell>
        </row>
        <row r="3598">
          <cell r="B3598">
            <v>200711</v>
          </cell>
          <cell r="G3598" t="str">
            <v>Vidrios, Cauchos y Plásticos</v>
          </cell>
          <cell r="H3598" t="str">
            <v>LDS</v>
          </cell>
        </row>
        <row r="3599">
          <cell r="B3599">
            <v>200711</v>
          </cell>
          <cell r="G3599" t="str">
            <v>Saneamiento</v>
          </cell>
          <cell r="H3599" t="str">
            <v>LDS</v>
          </cell>
        </row>
        <row r="3600">
          <cell r="B3600">
            <v>200711</v>
          </cell>
          <cell r="G3600" t="str">
            <v>Saneamiento</v>
          </cell>
          <cell r="H3600" t="str">
            <v>LDS</v>
          </cell>
        </row>
        <row r="3601">
          <cell r="B3601">
            <v>200711</v>
          </cell>
          <cell r="G3601" t="str">
            <v>Alimentos</v>
          </cell>
          <cell r="H3601" t="str">
            <v>LDS</v>
          </cell>
        </row>
        <row r="3602">
          <cell r="B3602">
            <v>200711</v>
          </cell>
          <cell r="G3602" t="str">
            <v>Otros</v>
          </cell>
          <cell r="H3602" t="str">
            <v>LDS</v>
          </cell>
        </row>
        <row r="3603">
          <cell r="B3603">
            <v>200711</v>
          </cell>
          <cell r="G3603" t="str">
            <v>Bebidas</v>
          </cell>
          <cell r="H3603" t="str">
            <v>LDS</v>
          </cell>
        </row>
        <row r="3604">
          <cell r="B3604">
            <v>200711</v>
          </cell>
          <cell r="G3604" t="str">
            <v>Comercio</v>
          </cell>
          <cell r="H3604" t="str">
            <v>LDS</v>
          </cell>
        </row>
        <row r="3605">
          <cell r="B3605">
            <v>200711</v>
          </cell>
          <cell r="G3605" t="str">
            <v>Otros</v>
          </cell>
          <cell r="H3605" t="str">
            <v>LDS</v>
          </cell>
        </row>
        <row r="3606">
          <cell r="B3606">
            <v>200711</v>
          </cell>
          <cell r="G3606" t="str">
            <v>Otros</v>
          </cell>
          <cell r="H3606" t="str">
            <v>LDS</v>
          </cell>
        </row>
        <row r="3607">
          <cell r="B3607">
            <v>200711</v>
          </cell>
          <cell r="G3607" t="str">
            <v>Bebidas</v>
          </cell>
          <cell r="H3607" t="str">
            <v>LDS</v>
          </cell>
        </row>
        <row r="3608">
          <cell r="B3608">
            <v>200711</v>
          </cell>
          <cell r="G3608" t="str">
            <v>Industria Metalúrgica</v>
          </cell>
          <cell r="H3608" t="str">
            <v>SEAL</v>
          </cell>
        </row>
        <row r="3609">
          <cell r="B3609">
            <v>200711</v>
          </cell>
          <cell r="G3609" t="str">
            <v>Alimentos</v>
          </cell>
          <cell r="H3609" t="str">
            <v>SEAL</v>
          </cell>
        </row>
        <row r="3610">
          <cell r="B3610">
            <v>200711</v>
          </cell>
          <cell r="G3610" t="str">
            <v>Textiles</v>
          </cell>
          <cell r="H3610" t="str">
            <v>SEAL</v>
          </cell>
        </row>
        <row r="3611">
          <cell r="B3611">
            <v>200711</v>
          </cell>
          <cell r="G3611" t="str">
            <v>Bebidas</v>
          </cell>
          <cell r="H3611" t="str">
            <v>SEAL</v>
          </cell>
        </row>
        <row r="3612">
          <cell r="B3612">
            <v>200711</v>
          </cell>
          <cell r="G3612" t="str">
            <v>Transporte</v>
          </cell>
          <cell r="H3612" t="str">
            <v>SEAL</v>
          </cell>
        </row>
        <row r="3613">
          <cell r="B3613">
            <v>200711</v>
          </cell>
          <cell r="G3613" t="str">
            <v>Textiles</v>
          </cell>
          <cell r="H3613" t="str">
            <v>SEAL</v>
          </cell>
        </row>
        <row r="3614">
          <cell r="B3614">
            <v>200711</v>
          </cell>
          <cell r="G3614" t="str">
            <v>Minería</v>
          </cell>
          <cell r="H3614" t="str">
            <v>SGAB</v>
          </cell>
        </row>
        <row r="3615">
          <cell r="B3615">
            <v>200711</v>
          </cell>
          <cell r="G3615" t="str">
            <v>Textiles</v>
          </cell>
          <cell r="H3615" t="str">
            <v>SGAB</v>
          </cell>
        </row>
        <row r="3616">
          <cell r="B3616">
            <v>200711</v>
          </cell>
          <cell r="G3616" t="str">
            <v>Minería</v>
          </cell>
          <cell r="H3616" t="str">
            <v>SGAB</v>
          </cell>
        </row>
        <row r="3617">
          <cell r="B3617">
            <v>200711</v>
          </cell>
          <cell r="G3617" t="str">
            <v>Textiles</v>
          </cell>
          <cell r="H3617" t="str">
            <v>SGAB</v>
          </cell>
        </row>
        <row r="3618">
          <cell r="B3618">
            <v>200711</v>
          </cell>
          <cell r="G3618" t="str">
            <v>Alimentos</v>
          </cell>
          <cell r="H3618" t="str">
            <v>SGAB</v>
          </cell>
        </row>
        <row r="3619">
          <cell r="B3619">
            <v>200711</v>
          </cell>
          <cell r="G3619" t="str">
            <v>Minería</v>
          </cell>
          <cell r="H3619" t="str">
            <v>SGAB</v>
          </cell>
        </row>
        <row r="3620">
          <cell r="B3620">
            <v>200711</v>
          </cell>
          <cell r="G3620" t="str">
            <v>Alimentos</v>
          </cell>
          <cell r="H3620" t="str">
            <v>SGAB</v>
          </cell>
        </row>
        <row r="3621">
          <cell r="B3621">
            <v>200711</v>
          </cell>
          <cell r="G3621" t="str">
            <v>Alimentos</v>
          </cell>
          <cell r="H3621" t="str">
            <v>SGAB</v>
          </cell>
        </row>
        <row r="3622">
          <cell r="B3622">
            <v>200711</v>
          </cell>
          <cell r="G3622" t="str">
            <v>Minería</v>
          </cell>
          <cell r="H3622" t="str">
            <v>SHOU</v>
          </cell>
        </row>
        <row r="3623">
          <cell r="B3623">
            <v>200711</v>
          </cell>
          <cell r="G3623" t="str">
            <v>Minería</v>
          </cell>
          <cell r="H3623" t="str">
            <v>SHOU</v>
          </cell>
        </row>
        <row r="3624">
          <cell r="B3624">
            <v>200711</v>
          </cell>
          <cell r="G3624" t="str">
            <v>Minería</v>
          </cell>
          <cell r="H3624" t="str">
            <v>SHOU</v>
          </cell>
        </row>
        <row r="3625">
          <cell r="B3625">
            <v>200711</v>
          </cell>
          <cell r="G3625" t="str">
            <v>Minería</v>
          </cell>
          <cell r="H3625" t="str">
            <v>SMC</v>
          </cell>
        </row>
        <row r="3626">
          <cell r="B3626">
            <v>200711</v>
          </cell>
          <cell r="G3626" t="str">
            <v>Minería</v>
          </cell>
          <cell r="H3626" t="str">
            <v>SMC</v>
          </cell>
        </row>
        <row r="3627">
          <cell r="B3627">
            <v>200711</v>
          </cell>
          <cell r="G3627" t="str">
            <v>Minería</v>
          </cell>
          <cell r="H3627" t="str">
            <v>SMC</v>
          </cell>
        </row>
        <row r="3628">
          <cell r="B3628">
            <v>200711</v>
          </cell>
          <cell r="G3628" t="str">
            <v>Minería</v>
          </cell>
          <cell r="H3628" t="str">
            <v>TSEL</v>
          </cell>
        </row>
        <row r="3629">
          <cell r="B3629">
            <v>200711</v>
          </cell>
          <cell r="G3629" t="str">
            <v>Cementos</v>
          </cell>
          <cell r="H3629" t="str">
            <v>TSEL</v>
          </cell>
        </row>
        <row r="3630">
          <cell r="B3630">
            <v>200711</v>
          </cell>
          <cell r="G3630" t="str">
            <v>Minería</v>
          </cell>
          <cell r="H3630" t="str">
            <v>TSEL</v>
          </cell>
        </row>
        <row r="3631">
          <cell r="B3631">
            <v>200711</v>
          </cell>
          <cell r="G3631" t="str">
            <v>Minería</v>
          </cell>
          <cell r="H3631" t="str">
            <v>TSEL</v>
          </cell>
        </row>
        <row r="3632">
          <cell r="B3632">
            <v>200711</v>
          </cell>
          <cell r="G3632" t="str">
            <v>Minería</v>
          </cell>
          <cell r="H3632" t="str">
            <v>TSEL</v>
          </cell>
        </row>
        <row r="3633">
          <cell r="B3633">
            <v>200711</v>
          </cell>
          <cell r="G3633" t="str">
            <v>Minería</v>
          </cell>
          <cell r="H3633" t="str">
            <v>TSEL</v>
          </cell>
        </row>
        <row r="3634">
          <cell r="B3634">
            <v>200711</v>
          </cell>
          <cell r="G3634" t="str">
            <v>Textiles</v>
          </cell>
          <cell r="H3634" t="str">
            <v>TSEL</v>
          </cell>
        </row>
        <row r="3635">
          <cell r="B3635">
            <v>200711</v>
          </cell>
          <cell r="G3635" t="str">
            <v>Textiles</v>
          </cell>
          <cell r="H3635" t="str">
            <v>TSEL</v>
          </cell>
        </row>
        <row r="3636">
          <cell r="B3636">
            <v>200711</v>
          </cell>
          <cell r="G3636" t="str">
            <v>Otros</v>
          </cell>
          <cell r="H3636" t="str">
            <v>SEAL</v>
          </cell>
        </row>
        <row r="3637">
          <cell r="B3637">
            <v>200711</v>
          </cell>
          <cell r="G3637" t="str">
            <v>Otros</v>
          </cell>
          <cell r="H3637" t="str">
            <v>EGEN</v>
          </cell>
        </row>
        <row r="3638">
          <cell r="B3638">
            <v>200712</v>
          </cell>
          <cell r="G3638" t="str">
            <v>Cementos</v>
          </cell>
          <cell r="H3638" t="str">
            <v>ATOC</v>
          </cell>
        </row>
        <row r="3639">
          <cell r="B3639">
            <v>200712</v>
          </cell>
          <cell r="G3639" t="str">
            <v>Agroindustria</v>
          </cell>
          <cell r="H3639" t="str">
            <v>CAHU</v>
          </cell>
        </row>
        <row r="3640">
          <cell r="B3640">
            <v>200712</v>
          </cell>
          <cell r="G3640" t="str">
            <v>Minería</v>
          </cell>
          <cell r="H3640" t="str">
            <v>COEL</v>
          </cell>
        </row>
        <row r="3641">
          <cell r="B3641">
            <v>200712</v>
          </cell>
          <cell r="G3641" t="str">
            <v>Minería</v>
          </cell>
          <cell r="H3641" t="str">
            <v>CONE</v>
          </cell>
        </row>
        <row r="3642">
          <cell r="B3642">
            <v>200712</v>
          </cell>
          <cell r="G3642" t="str">
            <v>Minería</v>
          </cell>
          <cell r="H3642" t="str">
            <v>CONE</v>
          </cell>
        </row>
        <row r="3643">
          <cell r="B3643">
            <v>200712</v>
          </cell>
          <cell r="G3643" t="str">
            <v>Textiles</v>
          </cell>
          <cell r="H3643" t="str">
            <v>EDCA</v>
          </cell>
        </row>
        <row r="3644">
          <cell r="B3644">
            <v>200712</v>
          </cell>
          <cell r="G3644" t="str">
            <v>Otros</v>
          </cell>
          <cell r="H3644" t="str">
            <v>EDGL</v>
          </cell>
        </row>
        <row r="3645">
          <cell r="B3645">
            <v>200712</v>
          </cell>
          <cell r="G3645" t="str">
            <v>Fundición</v>
          </cell>
          <cell r="H3645" t="str">
            <v>EDGL</v>
          </cell>
        </row>
        <row r="3646">
          <cell r="B3646">
            <v>200712</v>
          </cell>
          <cell r="G3646" t="str">
            <v>Otros</v>
          </cell>
          <cell r="H3646" t="str">
            <v>EDGL</v>
          </cell>
        </row>
        <row r="3647">
          <cell r="B3647">
            <v>200712</v>
          </cell>
          <cell r="G3647" t="str">
            <v>Fundición</v>
          </cell>
          <cell r="H3647" t="str">
            <v>EDGL</v>
          </cell>
        </row>
        <row r="3648">
          <cell r="B3648">
            <v>200712</v>
          </cell>
          <cell r="G3648" t="str">
            <v>Minería</v>
          </cell>
          <cell r="H3648" t="str">
            <v>EDGL</v>
          </cell>
        </row>
        <row r="3649">
          <cell r="B3649">
            <v>200712</v>
          </cell>
          <cell r="G3649" t="str">
            <v>Minería</v>
          </cell>
          <cell r="H3649" t="str">
            <v>EDGL</v>
          </cell>
        </row>
        <row r="3650">
          <cell r="B3650">
            <v>200712</v>
          </cell>
          <cell r="G3650" t="str">
            <v>Minería</v>
          </cell>
          <cell r="H3650" t="str">
            <v>EDGL</v>
          </cell>
        </row>
        <row r="3651">
          <cell r="B3651">
            <v>200712</v>
          </cell>
          <cell r="G3651" t="str">
            <v>Fundición</v>
          </cell>
          <cell r="H3651" t="str">
            <v>EDGL</v>
          </cell>
        </row>
        <row r="3652">
          <cell r="B3652">
            <v>200712</v>
          </cell>
          <cell r="G3652" t="str">
            <v>Fundición</v>
          </cell>
          <cell r="H3652" t="str">
            <v>EDGL</v>
          </cell>
        </row>
        <row r="3653">
          <cell r="B3653">
            <v>200712</v>
          </cell>
          <cell r="G3653" t="str">
            <v>Fundición</v>
          </cell>
          <cell r="H3653" t="str">
            <v>EDGL</v>
          </cell>
        </row>
        <row r="3654">
          <cell r="B3654">
            <v>200712</v>
          </cell>
          <cell r="G3654" t="str">
            <v>Minería</v>
          </cell>
          <cell r="H3654" t="str">
            <v>EDGL</v>
          </cell>
        </row>
        <row r="3655">
          <cell r="B3655">
            <v>200712</v>
          </cell>
          <cell r="G3655" t="str">
            <v>Químicos</v>
          </cell>
          <cell r="H3655" t="str">
            <v>EDLN</v>
          </cell>
        </row>
        <row r="3656">
          <cell r="B3656">
            <v>200712</v>
          </cell>
          <cell r="G3656" t="str">
            <v>Agroindustria</v>
          </cell>
          <cell r="H3656" t="str">
            <v>EDLN</v>
          </cell>
        </row>
        <row r="3657">
          <cell r="B3657">
            <v>200712</v>
          </cell>
          <cell r="G3657" t="str">
            <v>Alimentos</v>
          </cell>
          <cell r="H3657" t="str">
            <v>EDLN</v>
          </cell>
        </row>
        <row r="3658">
          <cell r="B3658">
            <v>200712</v>
          </cell>
          <cell r="G3658" t="str">
            <v>Alimentos</v>
          </cell>
          <cell r="H3658" t="str">
            <v>EDLN</v>
          </cell>
        </row>
        <row r="3659">
          <cell r="B3659">
            <v>200712</v>
          </cell>
          <cell r="G3659" t="str">
            <v>Pesquería</v>
          </cell>
          <cell r="H3659" t="str">
            <v>EDLN</v>
          </cell>
        </row>
        <row r="3660">
          <cell r="B3660">
            <v>200712</v>
          </cell>
          <cell r="G3660" t="str">
            <v>Bancos y Financieras</v>
          </cell>
          <cell r="H3660" t="str">
            <v>EDLN</v>
          </cell>
        </row>
        <row r="3661">
          <cell r="B3661">
            <v>200712</v>
          </cell>
          <cell r="G3661" t="str">
            <v>Cables</v>
          </cell>
          <cell r="H3661" t="str">
            <v>EDLN</v>
          </cell>
        </row>
        <row r="3662">
          <cell r="B3662">
            <v>200712</v>
          </cell>
          <cell r="G3662" t="str">
            <v>Cerámicos</v>
          </cell>
          <cell r="H3662" t="str">
            <v>EDLN</v>
          </cell>
        </row>
        <row r="3663">
          <cell r="B3663">
            <v>200712</v>
          </cell>
          <cell r="G3663" t="str">
            <v>Cerámicos</v>
          </cell>
          <cell r="H3663" t="str">
            <v>EDLN</v>
          </cell>
        </row>
        <row r="3664">
          <cell r="B3664">
            <v>200712</v>
          </cell>
          <cell r="G3664" t="str">
            <v>Cerámicos</v>
          </cell>
          <cell r="H3664" t="str">
            <v>EDLN</v>
          </cell>
        </row>
        <row r="3665">
          <cell r="B3665">
            <v>200712</v>
          </cell>
          <cell r="G3665" t="str">
            <v>Textiles</v>
          </cell>
          <cell r="H3665" t="str">
            <v>EDLN</v>
          </cell>
        </row>
        <row r="3666">
          <cell r="B3666">
            <v>200712</v>
          </cell>
          <cell r="G3666" t="str">
            <v>Textiles</v>
          </cell>
          <cell r="H3666" t="str">
            <v>EDLN</v>
          </cell>
        </row>
        <row r="3667">
          <cell r="B3667">
            <v>200712</v>
          </cell>
          <cell r="G3667" t="str">
            <v>Minería</v>
          </cell>
          <cell r="H3667" t="str">
            <v>EDLN</v>
          </cell>
        </row>
        <row r="3668">
          <cell r="B3668">
            <v>200712</v>
          </cell>
          <cell r="G3668" t="str">
            <v>Cerámicos</v>
          </cell>
          <cell r="H3668" t="str">
            <v>EDLN</v>
          </cell>
        </row>
        <row r="3669">
          <cell r="B3669">
            <v>200712</v>
          </cell>
          <cell r="G3669" t="str">
            <v>Alimentos</v>
          </cell>
          <cell r="H3669" t="str">
            <v>EDLN</v>
          </cell>
        </row>
        <row r="3670">
          <cell r="B3670">
            <v>200712</v>
          </cell>
          <cell r="G3670" t="str">
            <v>Vidrios, Cauchos y Plásticos</v>
          </cell>
          <cell r="H3670" t="str">
            <v>EDLN</v>
          </cell>
        </row>
        <row r="3671">
          <cell r="B3671">
            <v>200712</v>
          </cell>
          <cell r="G3671" t="str">
            <v>Minería</v>
          </cell>
          <cell r="H3671" t="str">
            <v>EDLN</v>
          </cell>
        </row>
        <row r="3672">
          <cell r="B3672">
            <v>200712</v>
          </cell>
          <cell r="G3672" t="str">
            <v>Saneamiento</v>
          </cell>
          <cell r="H3672" t="str">
            <v>EDLN</v>
          </cell>
        </row>
        <row r="3673">
          <cell r="B3673">
            <v>200712</v>
          </cell>
          <cell r="G3673" t="str">
            <v>Industria Metalúrgica</v>
          </cell>
          <cell r="H3673" t="str">
            <v>EDLN</v>
          </cell>
        </row>
        <row r="3674">
          <cell r="B3674">
            <v>200712</v>
          </cell>
          <cell r="G3674" t="str">
            <v>Transporte</v>
          </cell>
          <cell r="H3674" t="str">
            <v>EDLN</v>
          </cell>
        </row>
        <row r="3675">
          <cell r="B3675">
            <v>200712</v>
          </cell>
          <cell r="G3675" t="str">
            <v>Pesquería</v>
          </cell>
          <cell r="H3675" t="str">
            <v>EDLN</v>
          </cell>
        </row>
        <row r="3676">
          <cell r="B3676">
            <v>200712</v>
          </cell>
          <cell r="G3676" t="str">
            <v>Cementos</v>
          </cell>
          <cell r="H3676" t="str">
            <v>EDLN</v>
          </cell>
        </row>
        <row r="3677">
          <cell r="B3677">
            <v>200712</v>
          </cell>
          <cell r="G3677" t="str">
            <v>Textiles</v>
          </cell>
          <cell r="H3677" t="str">
            <v>EDLN</v>
          </cell>
        </row>
        <row r="3678">
          <cell r="B3678">
            <v>200712</v>
          </cell>
          <cell r="G3678" t="str">
            <v>Alimentos</v>
          </cell>
          <cell r="H3678" t="str">
            <v>EDLN</v>
          </cell>
        </row>
        <row r="3679">
          <cell r="B3679">
            <v>200712</v>
          </cell>
          <cell r="G3679" t="str">
            <v>Textiles</v>
          </cell>
          <cell r="H3679" t="str">
            <v>EDLN</v>
          </cell>
        </row>
        <row r="3680">
          <cell r="B3680">
            <v>200712</v>
          </cell>
          <cell r="G3680" t="str">
            <v>Textiles</v>
          </cell>
          <cell r="H3680" t="str">
            <v>EDLN</v>
          </cell>
        </row>
        <row r="3681">
          <cell r="B3681">
            <v>200712</v>
          </cell>
          <cell r="G3681" t="str">
            <v>Textiles</v>
          </cell>
          <cell r="H3681" t="str">
            <v>EDLN</v>
          </cell>
        </row>
        <row r="3682">
          <cell r="B3682">
            <v>200712</v>
          </cell>
          <cell r="G3682" t="str">
            <v>Fundición</v>
          </cell>
          <cell r="H3682" t="str">
            <v>EDLN</v>
          </cell>
        </row>
        <row r="3683">
          <cell r="B3683">
            <v>200712</v>
          </cell>
          <cell r="G3683" t="str">
            <v>Fundición</v>
          </cell>
          <cell r="H3683" t="str">
            <v>EDLN</v>
          </cell>
        </row>
        <row r="3684">
          <cell r="B3684">
            <v>200712</v>
          </cell>
          <cell r="G3684" t="str">
            <v>Papel</v>
          </cell>
          <cell r="H3684" t="str">
            <v>EDLN</v>
          </cell>
        </row>
        <row r="3685">
          <cell r="B3685">
            <v>200712</v>
          </cell>
          <cell r="G3685" t="str">
            <v>Textiles</v>
          </cell>
          <cell r="H3685" t="str">
            <v>EDLN</v>
          </cell>
        </row>
        <row r="3686">
          <cell r="B3686">
            <v>200712</v>
          </cell>
          <cell r="G3686" t="str">
            <v>Vidrios, Cauchos y Plásticos</v>
          </cell>
          <cell r="H3686" t="str">
            <v>EDLN</v>
          </cell>
        </row>
        <row r="3687">
          <cell r="B3687">
            <v>200712</v>
          </cell>
          <cell r="G3687" t="str">
            <v>Cables</v>
          </cell>
          <cell r="H3687" t="str">
            <v>EDLN</v>
          </cell>
        </row>
        <row r="3688">
          <cell r="B3688">
            <v>200712</v>
          </cell>
          <cell r="G3688" t="str">
            <v>Industria Metalúrgica</v>
          </cell>
          <cell r="H3688" t="str">
            <v>EDLN</v>
          </cell>
        </row>
        <row r="3689">
          <cell r="B3689">
            <v>200712</v>
          </cell>
          <cell r="G3689" t="str">
            <v>Papel</v>
          </cell>
          <cell r="H3689" t="str">
            <v>EDLN</v>
          </cell>
        </row>
        <row r="3690">
          <cell r="B3690">
            <v>200712</v>
          </cell>
          <cell r="G3690" t="str">
            <v>Textiles</v>
          </cell>
          <cell r="H3690" t="str">
            <v>EDLN</v>
          </cell>
        </row>
        <row r="3691">
          <cell r="B3691">
            <v>200712</v>
          </cell>
          <cell r="G3691" t="str">
            <v>Otros</v>
          </cell>
          <cell r="H3691" t="str">
            <v>EDLN</v>
          </cell>
        </row>
        <row r="3692">
          <cell r="B3692">
            <v>200712</v>
          </cell>
          <cell r="G3692" t="str">
            <v>Otros</v>
          </cell>
          <cell r="H3692" t="str">
            <v>EDLN</v>
          </cell>
        </row>
        <row r="3693">
          <cell r="B3693">
            <v>200712</v>
          </cell>
          <cell r="G3693" t="str">
            <v>Textiles</v>
          </cell>
          <cell r="H3693" t="str">
            <v>EDLN</v>
          </cell>
        </row>
        <row r="3694">
          <cell r="B3694">
            <v>200712</v>
          </cell>
          <cell r="G3694" t="str">
            <v>Industria Metalúrgica</v>
          </cell>
          <cell r="H3694" t="str">
            <v>EDLN</v>
          </cell>
        </row>
        <row r="3695">
          <cell r="B3695">
            <v>200712</v>
          </cell>
          <cell r="G3695" t="str">
            <v>Alimentos</v>
          </cell>
          <cell r="H3695" t="str">
            <v>EDLN</v>
          </cell>
        </row>
        <row r="3696">
          <cell r="B3696">
            <v>200712</v>
          </cell>
          <cell r="G3696" t="str">
            <v>Alimentos</v>
          </cell>
          <cell r="H3696" t="str">
            <v>EDLN</v>
          </cell>
        </row>
        <row r="3697">
          <cell r="B3697">
            <v>200712</v>
          </cell>
          <cell r="G3697" t="str">
            <v>Alimentos</v>
          </cell>
          <cell r="H3697" t="str">
            <v>EDLN</v>
          </cell>
        </row>
        <row r="3698">
          <cell r="B3698">
            <v>200712</v>
          </cell>
          <cell r="G3698" t="str">
            <v>Alimentos</v>
          </cell>
          <cell r="H3698" t="str">
            <v>EDLN</v>
          </cell>
        </row>
        <row r="3699">
          <cell r="B3699">
            <v>200712</v>
          </cell>
          <cell r="G3699" t="str">
            <v>Textiles</v>
          </cell>
          <cell r="H3699" t="str">
            <v>EDLN</v>
          </cell>
        </row>
        <row r="3700">
          <cell r="B3700">
            <v>200712</v>
          </cell>
          <cell r="G3700" t="str">
            <v>Pesquería</v>
          </cell>
          <cell r="H3700" t="str">
            <v>EDLN</v>
          </cell>
        </row>
        <row r="3701">
          <cell r="B3701">
            <v>200712</v>
          </cell>
          <cell r="G3701" t="str">
            <v>Pesquería</v>
          </cell>
          <cell r="H3701" t="str">
            <v>EDLN</v>
          </cell>
        </row>
        <row r="3702">
          <cell r="B3702">
            <v>200712</v>
          </cell>
          <cell r="G3702" t="str">
            <v>Textiles</v>
          </cell>
          <cell r="H3702" t="str">
            <v>EDLN</v>
          </cell>
        </row>
        <row r="3703">
          <cell r="B3703">
            <v>200712</v>
          </cell>
          <cell r="G3703" t="str">
            <v>Industria Metalúrgica</v>
          </cell>
          <cell r="H3703" t="str">
            <v>EDLN</v>
          </cell>
        </row>
        <row r="3704">
          <cell r="B3704">
            <v>200712</v>
          </cell>
          <cell r="G3704" t="str">
            <v>Hidrocarburos</v>
          </cell>
          <cell r="H3704" t="str">
            <v>EDLN</v>
          </cell>
        </row>
        <row r="3705">
          <cell r="B3705">
            <v>200712</v>
          </cell>
          <cell r="G3705" t="str">
            <v>Comercio</v>
          </cell>
          <cell r="H3705" t="str">
            <v>EDLN</v>
          </cell>
        </row>
        <row r="3706">
          <cell r="B3706">
            <v>200712</v>
          </cell>
          <cell r="G3706" t="str">
            <v>Textiles</v>
          </cell>
          <cell r="H3706" t="str">
            <v>EDLN</v>
          </cell>
        </row>
        <row r="3707">
          <cell r="B3707">
            <v>200712</v>
          </cell>
          <cell r="G3707" t="str">
            <v>Textiles</v>
          </cell>
          <cell r="H3707" t="str">
            <v>EDLN</v>
          </cell>
        </row>
        <row r="3708">
          <cell r="B3708">
            <v>200712</v>
          </cell>
          <cell r="G3708" t="str">
            <v>Otros</v>
          </cell>
          <cell r="H3708" t="str">
            <v>EDLN</v>
          </cell>
        </row>
        <row r="3709">
          <cell r="B3709">
            <v>200712</v>
          </cell>
          <cell r="G3709" t="str">
            <v>Textiles</v>
          </cell>
          <cell r="H3709" t="str">
            <v>EDLN</v>
          </cell>
        </row>
        <row r="3710">
          <cell r="B3710">
            <v>200712</v>
          </cell>
          <cell r="G3710" t="str">
            <v>Industria Metalúrgica</v>
          </cell>
          <cell r="H3710" t="str">
            <v>EDLN</v>
          </cell>
        </row>
        <row r="3711">
          <cell r="B3711">
            <v>200712</v>
          </cell>
          <cell r="G3711" t="str">
            <v>Pesquería</v>
          </cell>
          <cell r="H3711" t="str">
            <v>EDLN</v>
          </cell>
        </row>
        <row r="3712">
          <cell r="B3712">
            <v>200712</v>
          </cell>
          <cell r="G3712" t="str">
            <v>Químicos</v>
          </cell>
          <cell r="H3712" t="str">
            <v>EDLN</v>
          </cell>
        </row>
        <row r="3713">
          <cell r="B3713">
            <v>200712</v>
          </cell>
          <cell r="G3713" t="str">
            <v>Textiles</v>
          </cell>
          <cell r="H3713" t="str">
            <v>EDLN</v>
          </cell>
        </row>
        <row r="3714">
          <cell r="B3714">
            <v>200712</v>
          </cell>
          <cell r="G3714" t="str">
            <v>Vidrios, Cauchos y Plásticos</v>
          </cell>
          <cell r="H3714" t="str">
            <v>EDLN</v>
          </cell>
        </row>
        <row r="3715">
          <cell r="B3715">
            <v>200712</v>
          </cell>
          <cell r="G3715" t="str">
            <v>Pesquería</v>
          </cell>
          <cell r="H3715" t="str">
            <v>EDLN</v>
          </cell>
        </row>
        <row r="3716">
          <cell r="B3716">
            <v>200712</v>
          </cell>
          <cell r="G3716" t="str">
            <v>Bebidas</v>
          </cell>
          <cell r="H3716" t="str">
            <v>EDLN</v>
          </cell>
        </row>
        <row r="3717">
          <cell r="B3717">
            <v>200712</v>
          </cell>
          <cell r="G3717" t="str">
            <v>Bebidas</v>
          </cell>
          <cell r="H3717" t="str">
            <v>EDLN</v>
          </cell>
        </row>
        <row r="3718">
          <cell r="B3718">
            <v>200712</v>
          </cell>
          <cell r="G3718" t="str">
            <v>Pesquería</v>
          </cell>
          <cell r="H3718" t="str">
            <v>EDLN</v>
          </cell>
        </row>
        <row r="3719">
          <cell r="B3719">
            <v>200712</v>
          </cell>
          <cell r="G3719" t="str">
            <v>Cerámicos</v>
          </cell>
          <cell r="H3719" t="str">
            <v>EDLN</v>
          </cell>
        </row>
        <row r="3720">
          <cell r="B3720">
            <v>200712</v>
          </cell>
          <cell r="G3720" t="str">
            <v>Alimentos</v>
          </cell>
          <cell r="H3720" t="str">
            <v>EDLN</v>
          </cell>
        </row>
        <row r="3721">
          <cell r="B3721">
            <v>200712</v>
          </cell>
          <cell r="G3721" t="str">
            <v>Químicos</v>
          </cell>
          <cell r="H3721" t="str">
            <v>EDLN</v>
          </cell>
        </row>
        <row r="3722">
          <cell r="B3722">
            <v>200712</v>
          </cell>
          <cell r="G3722" t="str">
            <v>Textiles</v>
          </cell>
          <cell r="H3722" t="str">
            <v>EDLN</v>
          </cell>
        </row>
        <row r="3723">
          <cell r="B3723">
            <v>200712</v>
          </cell>
          <cell r="G3723" t="str">
            <v>Textiles</v>
          </cell>
          <cell r="H3723" t="str">
            <v>EDLN</v>
          </cell>
        </row>
        <row r="3724">
          <cell r="B3724">
            <v>200712</v>
          </cell>
          <cell r="G3724" t="str">
            <v>Saneamiento</v>
          </cell>
          <cell r="H3724" t="str">
            <v>EDLN</v>
          </cell>
        </row>
        <row r="3725">
          <cell r="B3725">
            <v>200712</v>
          </cell>
          <cell r="G3725" t="str">
            <v>Alimentos</v>
          </cell>
          <cell r="H3725" t="str">
            <v>EDLN</v>
          </cell>
        </row>
        <row r="3726">
          <cell r="B3726">
            <v>200712</v>
          </cell>
          <cell r="G3726" t="str">
            <v>Papel</v>
          </cell>
          <cell r="H3726" t="str">
            <v>EDLN</v>
          </cell>
        </row>
        <row r="3727">
          <cell r="B3727">
            <v>200712</v>
          </cell>
          <cell r="G3727" t="str">
            <v>Pesquería</v>
          </cell>
          <cell r="H3727" t="str">
            <v>EDLN</v>
          </cell>
        </row>
        <row r="3728">
          <cell r="B3728">
            <v>200712</v>
          </cell>
          <cell r="G3728" t="str">
            <v>Transporte</v>
          </cell>
          <cell r="H3728" t="str">
            <v>EDLN</v>
          </cell>
        </row>
        <row r="3729">
          <cell r="B3729">
            <v>200712</v>
          </cell>
          <cell r="G3729" t="str">
            <v>Pesquería</v>
          </cell>
          <cell r="H3729" t="str">
            <v>EDLN</v>
          </cell>
        </row>
        <row r="3730">
          <cell r="B3730">
            <v>200712</v>
          </cell>
          <cell r="G3730" t="str">
            <v>Pesquería</v>
          </cell>
          <cell r="H3730" t="str">
            <v>EDLN</v>
          </cell>
        </row>
        <row r="3731">
          <cell r="B3731">
            <v>200712</v>
          </cell>
          <cell r="G3731" t="str">
            <v>Bebidas</v>
          </cell>
          <cell r="H3731" t="str">
            <v>EDLN</v>
          </cell>
        </row>
        <row r="3732">
          <cell r="B3732">
            <v>200712</v>
          </cell>
          <cell r="G3732" t="str">
            <v>Pesquería</v>
          </cell>
          <cell r="H3732" t="str">
            <v>EDLN</v>
          </cell>
        </row>
        <row r="3733">
          <cell r="B3733">
            <v>200712</v>
          </cell>
          <cell r="G3733" t="str">
            <v>Pesquería</v>
          </cell>
          <cell r="H3733" t="str">
            <v>EDLN</v>
          </cell>
        </row>
        <row r="3734">
          <cell r="B3734">
            <v>200712</v>
          </cell>
          <cell r="G3734" t="str">
            <v>Textiles</v>
          </cell>
          <cell r="H3734" t="str">
            <v>EDLN</v>
          </cell>
        </row>
        <row r="3735">
          <cell r="B3735">
            <v>200712</v>
          </cell>
          <cell r="G3735" t="str">
            <v>Textiles</v>
          </cell>
          <cell r="H3735" t="str">
            <v>EDLN</v>
          </cell>
        </row>
        <row r="3736">
          <cell r="B3736">
            <v>200712</v>
          </cell>
          <cell r="G3736" t="str">
            <v>Hidrocarburos</v>
          </cell>
          <cell r="H3736" t="str">
            <v>EEPS</v>
          </cell>
        </row>
        <row r="3737">
          <cell r="B3737">
            <v>200712</v>
          </cell>
          <cell r="G3737" t="str">
            <v>Hidrocarburos</v>
          </cell>
          <cell r="H3737" t="str">
            <v>EEPS</v>
          </cell>
        </row>
        <row r="3738">
          <cell r="B3738">
            <v>200712</v>
          </cell>
          <cell r="G3738" t="str">
            <v>Minería</v>
          </cell>
          <cell r="H3738" t="str">
            <v>EGAS</v>
          </cell>
        </row>
        <row r="3739">
          <cell r="B3739">
            <v>200712</v>
          </cell>
          <cell r="G3739" t="str">
            <v>Cementos</v>
          </cell>
          <cell r="H3739" t="str">
            <v>EGAS</v>
          </cell>
        </row>
        <row r="3740">
          <cell r="B3740">
            <v>200712</v>
          </cell>
          <cell r="G3740" t="str">
            <v>Fundición</v>
          </cell>
          <cell r="H3740" t="str">
            <v>EGEM</v>
          </cell>
        </row>
        <row r="3741">
          <cell r="B3741">
            <v>200712</v>
          </cell>
          <cell r="G3741" t="str">
            <v>Químicos</v>
          </cell>
          <cell r="H3741" t="str">
            <v>EGEM</v>
          </cell>
        </row>
        <row r="3742">
          <cell r="B3742">
            <v>200712</v>
          </cell>
          <cell r="G3742" t="str">
            <v>Minería</v>
          </cell>
          <cell r="H3742" t="str">
            <v>EGEM</v>
          </cell>
        </row>
        <row r="3743">
          <cell r="B3743">
            <v>200712</v>
          </cell>
          <cell r="G3743" t="str">
            <v>Minería</v>
          </cell>
          <cell r="H3743" t="str">
            <v>EGEM</v>
          </cell>
        </row>
        <row r="3744">
          <cell r="B3744">
            <v>200712</v>
          </cell>
          <cell r="G3744" t="str">
            <v>Minería</v>
          </cell>
          <cell r="H3744" t="str">
            <v>EGEN</v>
          </cell>
        </row>
        <row r="3745">
          <cell r="B3745">
            <v>200712</v>
          </cell>
          <cell r="G3745" t="str">
            <v>Minería</v>
          </cell>
          <cell r="H3745" t="str">
            <v>EGEN</v>
          </cell>
        </row>
        <row r="3746">
          <cell r="B3746">
            <v>200712</v>
          </cell>
          <cell r="G3746" t="str">
            <v>Cementos</v>
          </cell>
          <cell r="H3746" t="str">
            <v>EGEN</v>
          </cell>
        </row>
        <row r="3747">
          <cell r="B3747">
            <v>200712</v>
          </cell>
          <cell r="G3747" t="str">
            <v>Textiles</v>
          </cell>
          <cell r="H3747" t="str">
            <v>EGEN</v>
          </cell>
        </row>
        <row r="3748">
          <cell r="B3748">
            <v>200712</v>
          </cell>
          <cell r="G3748" t="str">
            <v>Textiles</v>
          </cell>
          <cell r="H3748" t="str">
            <v>EGEN</v>
          </cell>
        </row>
        <row r="3749">
          <cell r="B3749">
            <v>200712</v>
          </cell>
          <cell r="G3749" t="str">
            <v>Textiles</v>
          </cell>
          <cell r="H3749" t="str">
            <v>EGEN</v>
          </cell>
        </row>
        <row r="3750">
          <cell r="B3750">
            <v>200712</v>
          </cell>
          <cell r="G3750" t="str">
            <v>Papel</v>
          </cell>
          <cell r="H3750" t="str">
            <v>EGEN</v>
          </cell>
        </row>
        <row r="3751">
          <cell r="B3751">
            <v>200712</v>
          </cell>
          <cell r="G3751" t="str">
            <v>Papel</v>
          </cell>
          <cell r="H3751" t="str">
            <v>EGEN</v>
          </cell>
        </row>
        <row r="3752">
          <cell r="B3752">
            <v>200712</v>
          </cell>
          <cell r="G3752" t="str">
            <v>Minería</v>
          </cell>
          <cell r="H3752" t="str">
            <v>EGEN</v>
          </cell>
        </row>
        <row r="3753">
          <cell r="B3753">
            <v>200712</v>
          </cell>
          <cell r="G3753" t="str">
            <v>Textiles</v>
          </cell>
          <cell r="H3753" t="str">
            <v>EGEN</v>
          </cell>
        </row>
        <row r="3754">
          <cell r="B3754">
            <v>200712</v>
          </cell>
          <cell r="G3754" t="str">
            <v>Minería</v>
          </cell>
          <cell r="H3754" t="str">
            <v>EGEN</v>
          </cell>
        </row>
        <row r="3755">
          <cell r="B3755">
            <v>200712</v>
          </cell>
          <cell r="G3755" t="str">
            <v>Minería</v>
          </cell>
          <cell r="H3755" t="str">
            <v>EGEN</v>
          </cell>
        </row>
        <row r="3756">
          <cell r="B3756">
            <v>200712</v>
          </cell>
          <cell r="G3756" t="str">
            <v>Minería</v>
          </cell>
          <cell r="H3756" t="str">
            <v>EGEN</v>
          </cell>
        </row>
        <row r="3757">
          <cell r="B3757">
            <v>200712</v>
          </cell>
          <cell r="G3757" t="str">
            <v>Minería</v>
          </cell>
          <cell r="H3757" t="str">
            <v>ELAN</v>
          </cell>
        </row>
        <row r="3758">
          <cell r="B3758">
            <v>200712</v>
          </cell>
          <cell r="G3758" t="str">
            <v>Minería</v>
          </cell>
          <cell r="H3758" t="str">
            <v>ELAN</v>
          </cell>
        </row>
        <row r="3759">
          <cell r="B3759">
            <v>200712</v>
          </cell>
          <cell r="G3759" t="str">
            <v>Fundición</v>
          </cell>
          <cell r="H3759" t="str">
            <v>ELAN</v>
          </cell>
        </row>
        <row r="3760">
          <cell r="B3760">
            <v>200712</v>
          </cell>
          <cell r="G3760" t="str">
            <v>Fundición</v>
          </cell>
          <cell r="H3760" t="str">
            <v>ELAN</v>
          </cell>
        </row>
        <row r="3761">
          <cell r="B3761">
            <v>200712</v>
          </cell>
          <cell r="G3761" t="str">
            <v>Minería</v>
          </cell>
          <cell r="H3761" t="str">
            <v>ELAN</v>
          </cell>
        </row>
        <row r="3762">
          <cell r="B3762">
            <v>200712</v>
          </cell>
          <cell r="G3762" t="str">
            <v>Cementos</v>
          </cell>
          <cell r="H3762" t="str">
            <v>ELC</v>
          </cell>
        </row>
        <row r="3763">
          <cell r="B3763">
            <v>200712</v>
          </cell>
          <cell r="G3763" t="str">
            <v>Agroindustria</v>
          </cell>
          <cell r="H3763" t="str">
            <v>ELN</v>
          </cell>
        </row>
        <row r="3764">
          <cell r="B3764">
            <v>200712</v>
          </cell>
          <cell r="G3764" t="str">
            <v>Agroindustria</v>
          </cell>
          <cell r="H3764" t="str">
            <v>ELN</v>
          </cell>
        </row>
        <row r="3765">
          <cell r="B3765">
            <v>200712</v>
          </cell>
          <cell r="G3765" t="str">
            <v>Agroindustria</v>
          </cell>
          <cell r="H3765" t="str">
            <v>ELN</v>
          </cell>
        </row>
        <row r="3766">
          <cell r="B3766">
            <v>200712</v>
          </cell>
          <cell r="G3766" t="str">
            <v>Otros</v>
          </cell>
          <cell r="H3766" t="str">
            <v>ELN</v>
          </cell>
        </row>
        <row r="3767">
          <cell r="B3767">
            <v>200712</v>
          </cell>
          <cell r="G3767" t="str">
            <v>Agroindustria</v>
          </cell>
          <cell r="H3767" t="str">
            <v>ELN</v>
          </cell>
        </row>
        <row r="3768">
          <cell r="B3768">
            <v>200712</v>
          </cell>
          <cell r="G3768" t="str">
            <v>Agroindustria</v>
          </cell>
          <cell r="H3768" t="str">
            <v>ELN</v>
          </cell>
        </row>
        <row r="3769">
          <cell r="B3769">
            <v>200712</v>
          </cell>
          <cell r="G3769" t="str">
            <v>Agroindustria</v>
          </cell>
          <cell r="H3769" t="str">
            <v>ELN</v>
          </cell>
        </row>
        <row r="3770">
          <cell r="B3770">
            <v>200712</v>
          </cell>
          <cell r="G3770" t="str">
            <v>Bebidas</v>
          </cell>
          <cell r="H3770" t="str">
            <v>ELN</v>
          </cell>
        </row>
        <row r="3771">
          <cell r="B3771">
            <v>200712</v>
          </cell>
          <cell r="G3771" t="str">
            <v>Bebidas</v>
          </cell>
          <cell r="H3771" t="str">
            <v>ELN</v>
          </cell>
        </row>
        <row r="3772">
          <cell r="B3772">
            <v>200712</v>
          </cell>
          <cell r="G3772" t="str">
            <v>Agroindustria</v>
          </cell>
          <cell r="H3772" t="str">
            <v>ELN</v>
          </cell>
        </row>
        <row r="3773">
          <cell r="B3773">
            <v>200712</v>
          </cell>
          <cell r="G3773" t="str">
            <v>Agroindustria</v>
          </cell>
          <cell r="H3773" t="str">
            <v>ELN</v>
          </cell>
        </row>
        <row r="3774">
          <cell r="B3774">
            <v>200712</v>
          </cell>
          <cell r="G3774" t="str">
            <v>Agroindustria</v>
          </cell>
          <cell r="H3774" t="str">
            <v>ELN</v>
          </cell>
        </row>
        <row r="3775">
          <cell r="B3775">
            <v>200712</v>
          </cell>
          <cell r="G3775" t="str">
            <v>Agroindustria</v>
          </cell>
          <cell r="H3775" t="str">
            <v>ELN</v>
          </cell>
        </row>
        <row r="3776">
          <cell r="B3776">
            <v>200712</v>
          </cell>
          <cell r="G3776" t="str">
            <v>Agroindustria</v>
          </cell>
          <cell r="H3776" t="str">
            <v>ELN</v>
          </cell>
        </row>
        <row r="3777">
          <cell r="B3777">
            <v>200712</v>
          </cell>
          <cell r="G3777" t="str">
            <v>Minería</v>
          </cell>
          <cell r="H3777" t="str">
            <v>ELNM</v>
          </cell>
        </row>
        <row r="3778">
          <cell r="B3778">
            <v>200712</v>
          </cell>
          <cell r="G3778" t="str">
            <v>Agroindustria</v>
          </cell>
          <cell r="H3778" t="str">
            <v>ELNM</v>
          </cell>
        </row>
        <row r="3779">
          <cell r="B3779">
            <v>200712</v>
          </cell>
          <cell r="G3779" t="str">
            <v>Pesquería</v>
          </cell>
          <cell r="H3779" t="str">
            <v>ELNO</v>
          </cell>
        </row>
        <row r="3780">
          <cell r="B3780">
            <v>200712</v>
          </cell>
          <cell r="G3780" t="str">
            <v>Agroindustria</v>
          </cell>
          <cell r="H3780" t="str">
            <v>ELNO</v>
          </cell>
        </row>
        <row r="3781">
          <cell r="B3781">
            <v>200712</v>
          </cell>
          <cell r="G3781" t="str">
            <v>Transporte</v>
          </cell>
          <cell r="H3781" t="str">
            <v>ELP</v>
          </cell>
        </row>
        <row r="3782">
          <cell r="B3782">
            <v>200712</v>
          </cell>
          <cell r="G3782" t="str">
            <v>Industria Metalúrgica</v>
          </cell>
          <cell r="H3782" t="str">
            <v>ELP</v>
          </cell>
        </row>
        <row r="3783">
          <cell r="B3783">
            <v>200712</v>
          </cell>
          <cell r="G3783" t="str">
            <v>Minería</v>
          </cell>
          <cell r="H3783" t="str">
            <v>ELP</v>
          </cell>
        </row>
        <row r="3784">
          <cell r="B3784">
            <v>200712</v>
          </cell>
          <cell r="G3784" t="str">
            <v>Minería</v>
          </cell>
          <cell r="H3784" t="str">
            <v>ELP</v>
          </cell>
        </row>
        <row r="3785">
          <cell r="B3785">
            <v>200712</v>
          </cell>
          <cell r="G3785" t="str">
            <v>Industria Metalúrgica</v>
          </cell>
          <cell r="H3785" t="str">
            <v>ELP</v>
          </cell>
        </row>
        <row r="3786">
          <cell r="B3786">
            <v>200712</v>
          </cell>
          <cell r="G3786" t="str">
            <v>Químicos</v>
          </cell>
          <cell r="H3786" t="str">
            <v>ELP</v>
          </cell>
        </row>
        <row r="3787">
          <cell r="B3787">
            <v>200712</v>
          </cell>
          <cell r="G3787" t="str">
            <v>Minería</v>
          </cell>
          <cell r="H3787" t="str">
            <v>ELP</v>
          </cell>
        </row>
        <row r="3788">
          <cell r="B3788">
            <v>200712</v>
          </cell>
          <cell r="G3788" t="str">
            <v>Minería</v>
          </cell>
          <cell r="H3788" t="str">
            <v>ELP</v>
          </cell>
        </row>
        <row r="3789">
          <cell r="B3789">
            <v>200712</v>
          </cell>
          <cell r="G3789" t="str">
            <v>Minería</v>
          </cell>
          <cell r="H3789" t="str">
            <v>ELP</v>
          </cell>
        </row>
        <row r="3790">
          <cell r="B3790">
            <v>200712</v>
          </cell>
          <cell r="G3790" t="str">
            <v>Minería</v>
          </cell>
          <cell r="H3790" t="str">
            <v>ELP</v>
          </cell>
        </row>
        <row r="3791">
          <cell r="B3791">
            <v>200712</v>
          </cell>
          <cell r="G3791" t="str">
            <v>Minería</v>
          </cell>
          <cell r="H3791" t="str">
            <v>ELP</v>
          </cell>
        </row>
        <row r="3792">
          <cell r="B3792">
            <v>200712</v>
          </cell>
          <cell r="G3792" t="str">
            <v>Minería</v>
          </cell>
          <cell r="H3792" t="str">
            <v>ELP</v>
          </cell>
        </row>
        <row r="3793">
          <cell r="B3793">
            <v>200712</v>
          </cell>
          <cell r="G3793" t="str">
            <v>Minería</v>
          </cell>
          <cell r="H3793" t="str">
            <v>ELP</v>
          </cell>
        </row>
        <row r="3794">
          <cell r="B3794">
            <v>200712</v>
          </cell>
          <cell r="G3794" t="str">
            <v>Cementos</v>
          </cell>
          <cell r="H3794" t="str">
            <v>ELPU</v>
          </cell>
        </row>
        <row r="3795">
          <cell r="B3795">
            <v>200712</v>
          </cell>
          <cell r="G3795" t="str">
            <v>Saneamiento</v>
          </cell>
          <cell r="H3795" t="str">
            <v>ELSE</v>
          </cell>
        </row>
        <row r="3796">
          <cell r="B3796">
            <v>200712</v>
          </cell>
          <cell r="G3796" t="str">
            <v>Bebidas</v>
          </cell>
          <cell r="H3796" t="str">
            <v>ELSE</v>
          </cell>
        </row>
        <row r="3797">
          <cell r="B3797">
            <v>200712</v>
          </cell>
          <cell r="G3797" t="str">
            <v>Minería</v>
          </cell>
          <cell r="H3797" t="str">
            <v>ELSE</v>
          </cell>
        </row>
        <row r="3798">
          <cell r="B3798">
            <v>200712</v>
          </cell>
          <cell r="G3798" t="str">
            <v>Minería</v>
          </cell>
          <cell r="H3798" t="str">
            <v>ELSE</v>
          </cell>
        </row>
        <row r="3799">
          <cell r="B3799">
            <v>200712</v>
          </cell>
          <cell r="G3799" t="str">
            <v>Pesquería</v>
          </cell>
          <cell r="H3799" t="str">
            <v>ELSM</v>
          </cell>
        </row>
        <row r="3800">
          <cell r="B3800">
            <v>200712</v>
          </cell>
          <cell r="G3800" t="str">
            <v>Pesquería</v>
          </cell>
          <cell r="H3800" t="str">
            <v>ELSM</v>
          </cell>
        </row>
        <row r="3801">
          <cell r="B3801">
            <v>200712</v>
          </cell>
          <cell r="G3801" t="str">
            <v>Agroindustria</v>
          </cell>
          <cell r="H3801" t="str">
            <v>ELSM</v>
          </cell>
        </row>
        <row r="3802">
          <cell r="B3802">
            <v>200712</v>
          </cell>
          <cell r="G3802" t="str">
            <v>Pesquería</v>
          </cell>
          <cell r="H3802" t="str">
            <v>ELSM</v>
          </cell>
        </row>
        <row r="3803">
          <cell r="B3803">
            <v>200712</v>
          </cell>
          <cell r="G3803" t="str">
            <v>Pesquería</v>
          </cell>
          <cell r="H3803" t="str">
            <v>ELSM</v>
          </cell>
        </row>
        <row r="3804">
          <cell r="B3804">
            <v>200712</v>
          </cell>
          <cell r="G3804" t="str">
            <v>Papel</v>
          </cell>
          <cell r="H3804" t="str">
            <v>ELSM</v>
          </cell>
        </row>
        <row r="3805">
          <cell r="B3805">
            <v>200712</v>
          </cell>
          <cell r="G3805" t="str">
            <v>Pesquería</v>
          </cell>
          <cell r="H3805" t="str">
            <v>ELSM</v>
          </cell>
        </row>
        <row r="3806">
          <cell r="B3806">
            <v>200712</v>
          </cell>
          <cell r="G3806" t="str">
            <v>Vidrios, Cauchos y Plásticos</v>
          </cell>
          <cell r="H3806" t="str">
            <v>ELSM</v>
          </cell>
        </row>
        <row r="3807">
          <cell r="B3807">
            <v>200712</v>
          </cell>
          <cell r="G3807" t="str">
            <v>Textiles</v>
          </cell>
          <cell r="H3807" t="str">
            <v>ELSM</v>
          </cell>
        </row>
        <row r="3808">
          <cell r="B3808">
            <v>200712</v>
          </cell>
          <cell r="G3808" t="str">
            <v>Pesquería</v>
          </cell>
          <cell r="H3808" t="str">
            <v>ELSM</v>
          </cell>
        </row>
        <row r="3809">
          <cell r="B3809">
            <v>200712</v>
          </cell>
          <cell r="G3809" t="str">
            <v>Minería</v>
          </cell>
          <cell r="H3809" t="str">
            <v>ELSM</v>
          </cell>
        </row>
        <row r="3810">
          <cell r="B3810">
            <v>200712</v>
          </cell>
          <cell r="G3810" t="str">
            <v>Bebidas</v>
          </cell>
          <cell r="H3810" t="str">
            <v>ELUC</v>
          </cell>
        </row>
        <row r="3811">
          <cell r="B3811">
            <v>200712</v>
          </cell>
          <cell r="G3811" t="str">
            <v>Bancos y Financieras</v>
          </cell>
          <cell r="H3811" t="str">
            <v>ENER</v>
          </cell>
        </row>
        <row r="3812">
          <cell r="B3812">
            <v>200712</v>
          </cell>
          <cell r="G3812" t="str">
            <v>Bancos y Financieras</v>
          </cell>
          <cell r="H3812" t="str">
            <v>ENER</v>
          </cell>
        </row>
        <row r="3813">
          <cell r="B3813">
            <v>200712</v>
          </cell>
          <cell r="G3813" t="str">
            <v>Vidrios, Cauchos y Plásticos</v>
          </cell>
          <cell r="H3813" t="str">
            <v>ENER</v>
          </cell>
        </row>
        <row r="3814">
          <cell r="B3814">
            <v>200712</v>
          </cell>
          <cell r="G3814" t="str">
            <v>Otros</v>
          </cell>
          <cell r="H3814" t="str">
            <v>ENER</v>
          </cell>
        </row>
        <row r="3815">
          <cell r="B3815">
            <v>200712</v>
          </cell>
          <cell r="G3815" t="str">
            <v>Minería</v>
          </cell>
          <cell r="H3815" t="str">
            <v>ENER</v>
          </cell>
        </row>
        <row r="3816">
          <cell r="B3816">
            <v>200712</v>
          </cell>
          <cell r="G3816" t="str">
            <v>Químicos</v>
          </cell>
          <cell r="H3816" t="str">
            <v>ENER</v>
          </cell>
        </row>
        <row r="3817">
          <cell r="B3817">
            <v>200712</v>
          </cell>
          <cell r="G3817" t="str">
            <v>Minería</v>
          </cell>
          <cell r="H3817" t="str">
            <v>ENER</v>
          </cell>
        </row>
        <row r="3818">
          <cell r="B3818">
            <v>200712</v>
          </cell>
          <cell r="G3818" t="str">
            <v>Otros</v>
          </cell>
          <cell r="H3818" t="str">
            <v>ENER</v>
          </cell>
        </row>
        <row r="3819">
          <cell r="B3819">
            <v>200712</v>
          </cell>
          <cell r="G3819" t="str">
            <v>Minería</v>
          </cell>
          <cell r="H3819" t="str">
            <v>ENER</v>
          </cell>
        </row>
        <row r="3820">
          <cell r="B3820">
            <v>200712</v>
          </cell>
          <cell r="G3820" t="str">
            <v>Minería</v>
          </cell>
          <cell r="H3820" t="str">
            <v>ENER</v>
          </cell>
        </row>
        <row r="3821">
          <cell r="B3821">
            <v>200712</v>
          </cell>
          <cell r="G3821" t="str">
            <v>Minería</v>
          </cell>
          <cell r="H3821" t="str">
            <v>ENER</v>
          </cell>
        </row>
        <row r="3822">
          <cell r="B3822">
            <v>200712</v>
          </cell>
          <cell r="G3822" t="str">
            <v>Minería</v>
          </cell>
          <cell r="H3822" t="str">
            <v>ENER</v>
          </cell>
        </row>
        <row r="3823">
          <cell r="B3823">
            <v>200712</v>
          </cell>
          <cell r="G3823" t="str">
            <v>Químicos</v>
          </cell>
          <cell r="H3823" t="str">
            <v>ENER</v>
          </cell>
        </row>
        <row r="3824">
          <cell r="B3824">
            <v>200712</v>
          </cell>
          <cell r="G3824" t="str">
            <v>Minería</v>
          </cell>
          <cell r="H3824" t="str">
            <v>ENER</v>
          </cell>
        </row>
        <row r="3825">
          <cell r="B3825">
            <v>200712</v>
          </cell>
          <cell r="G3825" t="str">
            <v>Minería</v>
          </cell>
          <cell r="H3825" t="str">
            <v>ENER</v>
          </cell>
        </row>
        <row r="3826">
          <cell r="B3826">
            <v>200712</v>
          </cell>
          <cell r="G3826" t="str">
            <v>Químicos</v>
          </cell>
          <cell r="H3826" t="str">
            <v>ENER</v>
          </cell>
        </row>
        <row r="3827">
          <cell r="B3827">
            <v>200712</v>
          </cell>
          <cell r="G3827" t="str">
            <v>Alimentos</v>
          </cell>
          <cell r="H3827" t="str">
            <v>KLPA</v>
          </cell>
        </row>
        <row r="3828">
          <cell r="B3828">
            <v>200712</v>
          </cell>
          <cell r="G3828" t="str">
            <v>Papel</v>
          </cell>
          <cell r="H3828" t="str">
            <v>KLPA</v>
          </cell>
        </row>
        <row r="3829">
          <cell r="B3829">
            <v>200712</v>
          </cell>
          <cell r="G3829" t="str">
            <v>Papel</v>
          </cell>
          <cell r="H3829" t="str">
            <v>KLPA</v>
          </cell>
        </row>
        <row r="3830">
          <cell r="B3830">
            <v>200712</v>
          </cell>
          <cell r="G3830" t="str">
            <v>Industria Metalúrgica</v>
          </cell>
          <cell r="H3830" t="str">
            <v>KLPA</v>
          </cell>
        </row>
        <row r="3831">
          <cell r="B3831">
            <v>200712</v>
          </cell>
          <cell r="G3831" t="str">
            <v>Minería</v>
          </cell>
          <cell r="H3831" t="str">
            <v>KLPA</v>
          </cell>
        </row>
        <row r="3832">
          <cell r="B3832">
            <v>200712</v>
          </cell>
          <cell r="G3832" t="str">
            <v>Cementos</v>
          </cell>
          <cell r="H3832" t="str">
            <v>KLPA</v>
          </cell>
        </row>
        <row r="3833">
          <cell r="B3833">
            <v>200712</v>
          </cell>
          <cell r="G3833" t="str">
            <v>Agroindustria</v>
          </cell>
          <cell r="H3833" t="str">
            <v>KLPA</v>
          </cell>
        </row>
        <row r="3834">
          <cell r="B3834">
            <v>200712</v>
          </cell>
          <cell r="G3834" t="str">
            <v>Minería</v>
          </cell>
          <cell r="H3834" t="str">
            <v>KLPA</v>
          </cell>
        </row>
        <row r="3835">
          <cell r="B3835">
            <v>200712</v>
          </cell>
          <cell r="G3835" t="str">
            <v>Vidrios, Cauchos y Plásticos</v>
          </cell>
          <cell r="H3835" t="str">
            <v>KLPA</v>
          </cell>
        </row>
        <row r="3836">
          <cell r="B3836">
            <v>200712</v>
          </cell>
          <cell r="G3836" t="str">
            <v>Cerámicos</v>
          </cell>
          <cell r="H3836" t="str">
            <v>LDS</v>
          </cell>
        </row>
        <row r="3837">
          <cell r="B3837">
            <v>200712</v>
          </cell>
          <cell r="G3837" t="str">
            <v>Otros</v>
          </cell>
          <cell r="H3837" t="str">
            <v>LDS</v>
          </cell>
        </row>
        <row r="3838">
          <cell r="B3838">
            <v>200712</v>
          </cell>
          <cell r="G3838" t="str">
            <v>Industria Metalúrgica</v>
          </cell>
          <cell r="H3838" t="str">
            <v>LDS</v>
          </cell>
        </row>
        <row r="3839">
          <cell r="B3839">
            <v>200712</v>
          </cell>
          <cell r="G3839" t="str">
            <v>Otros</v>
          </cell>
          <cell r="H3839" t="str">
            <v>LDS</v>
          </cell>
        </row>
        <row r="3840">
          <cell r="B3840">
            <v>200712</v>
          </cell>
          <cell r="G3840" t="str">
            <v>Industria Metalúrgica</v>
          </cell>
          <cell r="H3840" t="str">
            <v>LDS</v>
          </cell>
        </row>
        <row r="3841">
          <cell r="B3841">
            <v>200712</v>
          </cell>
          <cell r="G3841" t="str">
            <v>Industria Metalúrgica</v>
          </cell>
          <cell r="H3841" t="str">
            <v>LDS</v>
          </cell>
        </row>
        <row r="3842">
          <cell r="B3842">
            <v>200712</v>
          </cell>
          <cell r="G3842" t="str">
            <v>Salud</v>
          </cell>
          <cell r="H3842" t="str">
            <v>LDS</v>
          </cell>
        </row>
        <row r="3843">
          <cell r="B3843">
            <v>200712</v>
          </cell>
          <cell r="G3843" t="str">
            <v>Papel</v>
          </cell>
          <cell r="H3843" t="str">
            <v>LDS</v>
          </cell>
        </row>
        <row r="3844">
          <cell r="B3844">
            <v>200712</v>
          </cell>
          <cell r="G3844" t="str">
            <v>Bebidas</v>
          </cell>
          <cell r="H3844" t="str">
            <v>LDS</v>
          </cell>
        </row>
        <row r="3845">
          <cell r="B3845">
            <v>200712</v>
          </cell>
          <cell r="G3845" t="str">
            <v>Papel</v>
          </cell>
          <cell r="H3845" t="str">
            <v>LDS</v>
          </cell>
        </row>
        <row r="3846">
          <cell r="B3846">
            <v>200712</v>
          </cell>
          <cell r="G3846" t="str">
            <v>Textiles</v>
          </cell>
          <cell r="H3846" t="str">
            <v>LDS</v>
          </cell>
        </row>
        <row r="3847">
          <cell r="B3847">
            <v>200712</v>
          </cell>
          <cell r="G3847" t="str">
            <v>Bebidas</v>
          </cell>
          <cell r="H3847" t="str">
            <v>LDS</v>
          </cell>
        </row>
        <row r="3848">
          <cell r="B3848">
            <v>200712</v>
          </cell>
          <cell r="G3848" t="str">
            <v>Saneamiento</v>
          </cell>
          <cell r="H3848" t="str">
            <v>LDS</v>
          </cell>
        </row>
        <row r="3849">
          <cell r="B3849">
            <v>200712</v>
          </cell>
          <cell r="G3849" t="str">
            <v>Comercio</v>
          </cell>
          <cell r="H3849" t="str">
            <v>LDS</v>
          </cell>
        </row>
        <row r="3850">
          <cell r="B3850">
            <v>200712</v>
          </cell>
          <cell r="G3850" t="str">
            <v>Vidrios, Cauchos y Plásticos</v>
          </cell>
          <cell r="H3850" t="str">
            <v>LDS</v>
          </cell>
        </row>
        <row r="3851">
          <cell r="B3851">
            <v>200712</v>
          </cell>
          <cell r="G3851" t="str">
            <v>Saneamiento</v>
          </cell>
          <cell r="H3851" t="str">
            <v>LDS</v>
          </cell>
        </row>
        <row r="3852">
          <cell r="B3852">
            <v>200712</v>
          </cell>
          <cell r="G3852" t="str">
            <v>Saneamiento</v>
          </cell>
          <cell r="H3852" t="str">
            <v>LDS</v>
          </cell>
        </row>
        <row r="3853">
          <cell r="B3853">
            <v>200712</v>
          </cell>
          <cell r="G3853" t="str">
            <v>Alimentos</v>
          </cell>
          <cell r="H3853" t="str">
            <v>LDS</v>
          </cell>
        </row>
        <row r="3854">
          <cell r="B3854">
            <v>200712</v>
          </cell>
          <cell r="G3854" t="str">
            <v>Otros</v>
          </cell>
          <cell r="H3854" t="str">
            <v>LDS</v>
          </cell>
        </row>
        <row r="3855">
          <cell r="B3855">
            <v>200712</v>
          </cell>
          <cell r="G3855" t="str">
            <v>Bebidas</v>
          </cell>
          <cell r="H3855" t="str">
            <v>LDS</v>
          </cell>
        </row>
        <row r="3856">
          <cell r="B3856">
            <v>200712</v>
          </cell>
          <cell r="G3856" t="str">
            <v>Comercio</v>
          </cell>
          <cell r="H3856" t="str">
            <v>LDS</v>
          </cell>
        </row>
        <row r="3857">
          <cell r="B3857">
            <v>200712</v>
          </cell>
          <cell r="G3857" t="str">
            <v>Otros</v>
          </cell>
          <cell r="H3857" t="str">
            <v>LDS</v>
          </cell>
        </row>
        <row r="3858">
          <cell r="B3858">
            <v>200712</v>
          </cell>
          <cell r="G3858" t="str">
            <v>Otros</v>
          </cell>
          <cell r="H3858" t="str">
            <v>LDS</v>
          </cell>
        </row>
        <row r="3859">
          <cell r="B3859">
            <v>200712</v>
          </cell>
          <cell r="G3859" t="str">
            <v>Bebidas</v>
          </cell>
          <cell r="H3859" t="str">
            <v>LDS</v>
          </cell>
        </row>
        <row r="3860">
          <cell r="B3860">
            <v>200712</v>
          </cell>
          <cell r="G3860" t="str">
            <v>Industria Metalúrgica</v>
          </cell>
          <cell r="H3860" t="str">
            <v>SEAL</v>
          </cell>
        </row>
        <row r="3861">
          <cell r="B3861">
            <v>200712</v>
          </cell>
          <cell r="G3861" t="str">
            <v>Alimentos</v>
          </cell>
          <cell r="H3861" t="str">
            <v>SEAL</v>
          </cell>
        </row>
        <row r="3862">
          <cell r="B3862">
            <v>200712</v>
          </cell>
          <cell r="G3862" t="str">
            <v>Textiles</v>
          </cell>
          <cell r="H3862" t="str">
            <v>SEAL</v>
          </cell>
        </row>
        <row r="3863">
          <cell r="B3863">
            <v>200712</v>
          </cell>
          <cell r="G3863" t="str">
            <v>Bebidas</v>
          </cell>
          <cell r="H3863" t="str">
            <v>SEAL</v>
          </cell>
        </row>
        <row r="3864">
          <cell r="B3864">
            <v>200712</v>
          </cell>
          <cell r="G3864" t="str">
            <v>Transporte</v>
          </cell>
          <cell r="H3864" t="str">
            <v>SEAL</v>
          </cell>
        </row>
        <row r="3865">
          <cell r="B3865">
            <v>200712</v>
          </cell>
          <cell r="G3865" t="str">
            <v>Textiles</v>
          </cell>
          <cell r="H3865" t="str">
            <v>SEAL</v>
          </cell>
        </row>
        <row r="3866">
          <cell r="B3866">
            <v>200712</v>
          </cell>
          <cell r="G3866" t="str">
            <v>Minería</v>
          </cell>
          <cell r="H3866" t="str">
            <v>SGAB</v>
          </cell>
        </row>
        <row r="3867">
          <cell r="B3867">
            <v>200712</v>
          </cell>
          <cell r="G3867" t="str">
            <v>Textiles</v>
          </cell>
          <cell r="H3867" t="str">
            <v>SGAB</v>
          </cell>
        </row>
        <row r="3868">
          <cell r="B3868">
            <v>200712</v>
          </cell>
          <cell r="G3868" t="str">
            <v>Minería</v>
          </cell>
          <cell r="H3868" t="str">
            <v>SGAB</v>
          </cell>
        </row>
        <row r="3869">
          <cell r="B3869">
            <v>200712</v>
          </cell>
          <cell r="G3869" t="str">
            <v>Textiles</v>
          </cell>
          <cell r="H3869" t="str">
            <v>SGAB</v>
          </cell>
        </row>
        <row r="3870">
          <cell r="B3870">
            <v>200712</v>
          </cell>
          <cell r="G3870" t="str">
            <v>Alimentos</v>
          </cell>
          <cell r="H3870" t="str">
            <v>SGAB</v>
          </cell>
        </row>
        <row r="3871">
          <cell r="B3871">
            <v>200712</v>
          </cell>
          <cell r="G3871" t="str">
            <v>Minería</v>
          </cell>
          <cell r="H3871" t="str">
            <v>SGAB</v>
          </cell>
        </row>
        <row r="3872">
          <cell r="B3872">
            <v>200712</v>
          </cell>
          <cell r="G3872" t="str">
            <v>Alimentos</v>
          </cell>
          <cell r="H3872" t="str">
            <v>SGAB</v>
          </cell>
        </row>
        <row r="3873">
          <cell r="B3873">
            <v>200712</v>
          </cell>
          <cell r="G3873" t="str">
            <v>Alimentos</v>
          </cell>
          <cell r="H3873" t="str">
            <v>SGAB</v>
          </cell>
        </row>
        <row r="3874">
          <cell r="B3874">
            <v>200712</v>
          </cell>
          <cell r="G3874" t="str">
            <v>Minería</v>
          </cell>
          <cell r="H3874" t="str">
            <v>SHOU</v>
          </cell>
        </row>
        <row r="3875">
          <cell r="B3875">
            <v>200712</v>
          </cell>
          <cell r="G3875" t="str">
            <v>Minería</v>
          </cell>
          <cell r="H3875" t="str">
            <v>SHOU</v>
          </cell>
        </row>
        <row r="3876">
          <cell r="B3876">
            <v>200712</v>
          </cell>
          <cell r="G3876" t="str">
            <v>Minería</v>
          </cell>
          <cell r="H3876" t="str">
            <v>SHOU</v>
          </cell>
        </row>
        <row r="3877">
          <cell r="B3877">
            <v>200712</v>
          </cell>
          <cell r="G3877" t="str">
            <v>Minería</v>
          </cell>
          <cell r="H3877" t="str">
            <v>SMC</v>
          </cell>
        </row>
        <row r="3878">
          <cell r="B3878">
            <v>200712</v>
          </cell>
          <cell r="G3878" t="str">
            <v>Minería</v>
          </cell>
          <cell r="H3878" t="str">
            <v>SMC</v>
          </cell>
        </row>
        <row r="3879">
          <cell r="B3879">
            <v>200712</v>
          </cell>
          <cell r="G3879" t="str">
            <v>Minería</v>
          </cell>
          <cell r="H3879" t="str">
            <v>SMC</v>
          </cell>
        </row>
        <row r="3880">
          <cell r="B3880">
            <v>200712</v>
          </cell>
          <cell r="G3880" t="str">
            <v>Minería</v>
          </cell>
          <cell r="H3880" t="str">
            <v>TSEL</v>
          </cell>
        </row>
        <row r="3881">
          <cell r="B3881">
            <v>200712</v>
          </cell>
          <cell r="G3881" t="str">
            <v>Cementos</v>
          </cell>
          <cell r="H3881" t="str">
            <v>TSEL</v>
          </cell>
        </row>
        <row r="3882">
          <cell r="B3882">
            <v>200712</v>
          </cell>
          <cell r="G3882" t="str">
            <v>Minería</v>
          </cell>
          <cell r="H3882" t="str">
            <v>TSEL</v>
          </cell>
        </row>
        <row r="3883">
          <cell r="B3883">
            <v>200712</v>
          </cell>
          <cell r="G3883" t="str">
            <v>Minería</v>
          </cell>
          <cell r="H3883" t="str">
            <v>TSEL</v>
          </cell>
        </row>
        <row r="3884">
          <cell r="B3884">
            <v>200712</v>
          </cell>
          <cell r="G3884" t="str">
            <v>Minería</v>
          </cell>
          <cell r="H3884" t="str">
            <v>TSEL</v>
          </cell>
        </row>
        <row r="3885">
          <cell r="B3885">
            <v>200712</v>
          </cell>
          <cell r="G3885" t="str">
            <v>Minería</v>
          </cell>
          <cell r="H3885" t="str">
            <v>TSEL</v>
          </cell>
        </row>
        <row r="3886">
          <cell r="B3886">
            <v>200712</v>
          </cell>
          <cell r="G3886" t="str">
            <v>Textiles</v>
          </cell>
          <cell r="H3886" t="str">
            <v>TSEL</v>
          </cell>
        </row>
        <row r="3887">
          <cell r="B3887">
            <v>200712</v>
          </cell>
          <cell r="G3887" t="str">
            <v>Textiles</v>
          </cell>
          <cell r="H3887" t="str">
            <v>TSEL</v>
          </cell>
        </row>
        <row r="3888">
          <cell r="B3888">
            <v>200712</v>
          </cell>
          <cell r="G3888" t="str">
            <v>Otros</v>
          </cell>
          <cell r="H3888" t="str">
            <v>SEAL</v>
          </cell>
        </row>
        <row r="3889">
          <cell r="B3889">
            <v>200712</v>
          </cell>
          <cell r="G3889" t="str">
            <v>Otros</v>
          </cell>
          <cell r="H3889" t="str">
            <v>EGEN</v>
          </cell>
        </row>
        <row r="3890">
          <cell r="B3890">
            <v>200712</v>
          </cell>
          <cell r="G3890" t="str">
            <v>Cementos</v>
          </cell>
          <cell r="H3890" t="str">
            <v>KLPA</v>
          </cell>
        </row>
        <row r="3891">
          <cell r="B3891">
            <v>200712</v>
          </cell>
          <cell r="G3891" t="str">
            <v>Papel</v>
          </cell>
          <cell r="H3891" t="str">
            <v>COEL</v>
          </cell>
        </row>
        <row r="3892">
          <cell r="B3892">
            <v>200801</v>
          </cell>
          <cell r="G3892" t="str">
            <v>Cementos</v>
          </cell>
          <cell r="H3892" t="str">
            <v>ATOC</v>
          </cell>
        </row>
        <row r="3893">
          <cell r="B3893">
            <v>200801</v>
          </cell>
          <cell r="G3893" t="str">
            <v>Agroindustria</v>
          </cell>
          <cell r="H3893" t="str">
            <v>CAHU</v>
          </cell>
        </row>
        <row r="3894">
          <cell r="B3894">
            <v>200801</v>
          </cell>
          <cell r="G3894" t="str">
            <v>Minería</v>
          </cell>
          <cell r="H3894" t="str">
            <v>COEL</v>
          </cell>
        </row>
        <row r="3895">
          <cell r="B3895">
            <v>200801</v>
          </cell>
          <cell r="G3895" t="str">
            <v>Minería</v>
          </cell>
          <cell r="H3895" t="str">
            <v>CONE</v>
          </cell>
        </row>
        <row r="3896">
          <cell r="B3896">
            <v>200801</v>
          </cell>
          <cell r="G3896" t="str">
            <v>Minería</v>
          </cell>
          <cell r="H3896" t="str">
            <v>SMC</v>
          </cell>
        </row>
        <row r="3897">
          <cell r="B3897">
            <v>200801</v>
          </cell>
          <cell r="G3897" t="str">
            <v>Textiles</v>
          </cell>
          <cell r="H3897" t="str">
            <v>EDCA</v>
          </cell>
        </row>
        <row r="3898">
          <cell r="B3898">
            <v>200801</v>
          </cell>
          <cell r="G3898" t="str">
            <v>Otros</v>
          </cell>
          <cell r="H3898" t="str">
            <v>EDGL</v>
          </cell>
        </row>
        <row r="3899">
          <cell r="B3899">
            <v>200801</v>
          </cell>
          <cell r="G3899" t="str">
            <v>Fundición</v>
          </cell>
          <cell r="H3899" t="str">
            <v>EDGL</v>
          </cell>
        </row>
        <row r="3900">
          <cell r="B3900">
            <v>200801</v>
          </cell>
          <cell r="G3900" t="str">
            <v>Otros</v>
          </cell>
          <cell r="H3900" t="str">
            <v>EDGL</v>
          </cell>
        </row>
        <row r="3901">
          <cell r="B3901">
            <v>200801</v>
          </cell>
          <cell r="G3901" t="str">
            <v>Fundición</v>
          </cell>
          <cell r="H3901" t="str">
            <v>EDGL</v>
          </cell>
        </row>
        <row r="3902">
          <cell r="B3902">
            <v>200801</v>
          </cell>
          <cell r="G3902" t="str">
            <v>Minería</v>
          </cell>
          <cell r="H3902" t="str">
            <v>EDGL</v>
          </cell>
        </row>
        <row r="3903">
          <cell r="B3903">
            <v>200801</v>
          </cell>
          <cell r="G3903" t="str">
            <v>Minería</v>
          </cell>
          <cell r="H3903" t="str">
            <v>EDGL</v>
          </cell>
        </row>
        <row r="3904">
          <cell r="B3904">
            <v>200801</v>
          </cell>
          <cell r="G3904" t="str">
            <v>Minería</v>
          </cell>
          <cell r="H3904" t="str">
            <v>EDGL</v>
          </cell>
        </row>
        <row r="3905">
          <cell r="B3905">
            <v>200801</v>
          </cell>
          <cell r="G3905" t="str">
            <v>Fundición</v>
          </cell>
          <cell r="H3905" t="str">
            <v>EDGL</v>
          </cell>
        </row>
        <row r="3906">
          <cell r="B3906">
            <v>200801</v>
          </cell>
          <cell r="G3906" t="str">
            <v>Fundición</v>
          </cell>
          <cell r="H3906" t="str">
            <v>EDGL</v>
          </cell>
        </row>
        <row r="3907">
          <cell r="B3907">
            <v>200801</v>
          </cell>
          <cell r="G3907" t="str">
            <v>Fundición</v>
          </cell>
          <cell r="H3907" t="str">
            <v>EDGL</v>
          </cell>
        </row>
        <row r="3908">
          <cell r="B3908">
            <v>200801</v>
          </cell>
          <cell r="G3908" t="str">
            <v>Minería</v>
          </cell>
          <cell r="H3908" t="str">
            <v>EDGL</v>
          </cell>
        </row>
        <row r="3909">
          <cell r="B3909">
            <v>200801</v>
          </cell>
          <cell r="G3909" t="str">
            <v>Químicos</v>
          </cell>
          <cell r="H3909" t="str">
            <v>EDLN</v>
          </cell>
        </row>
        <row r="3910">
          <cell r="B3910">
            <v>200801</v>
          </cell>
          <cell r="G3910" t="str">
            <v>Agroindustria</v>
          </cell>
          <cell r="H3910" t="str">
            <v>EDLN</v>
          </cell>
        </row>
        <row r="3911">
          <cell r="B3911">
            <v>200801</v>
          </cell>
          <cell r="G3911" t="str">
            <v>Alimentos</v>
          </cell>
          <cell r="H3911" t="str">
            <v>EDLN</v>
          </cell>
        </row>
        <row r="3912">
          <cell r="B3912">
            <v>200801</v>
          </cell>
          <cell r="G3912" t="str">
            <v>Alimentos</v>
          </cell>
          <cell r="H3912" t="str">
            <v>EDLN</v>
          </cell>
        </row>
        <row r="3913">
          <cell r="B3913">
            <v>200801</v>
          </cell>
          <cell r="G3913" t="str">
            <v>Pesquería</v>
          </cell>
          <cell r="H3913" t="str">
            <v>EDLN</v>
          </cell>
        </row>
        <row r="3914">
          <cell r="B3914">
            <v>200801</v>
          </cell>
          <cell r="G3914" t="str">
            <v>Bancos y Financieras</v>
          </cell>
          <cell r="H3914" t="str">
            <v>EDLN</v>
          </cell>
        </row>
        <row r="3915">
          <cell r="B3915">
            <v>200801</v>
          </cell>
          <cell r="G3915" t="str">
            <v>Cables</v>
          </cell>
          <cell r="H3915" t="str">
            <v>EDLN</v>
          </cell>
        </row>
        <row r="3916">
          <cell r="B3916">
            <v>200801</v>
          </cell>
          <cell r="G3916" t="str">
            <v>Cerámicos</v>
          </cell>
          <cell r="H3916" t="str">
            <v>EDLN</v>
          </cell>
        </row>
        <row r="3917">
          <cell r="B3917">
            <v>200801</v>
          </cell>
          <cell r="G3917" t="str">
            <v>Cerámicos</v>
          </cell>
          <cell r="H3917" t="str">
            <v>EDLN</v>
          </cell>
        </row>
        <row r="3918">
          <cell r="B3918">
            <v>200801</v>
          </cell>
          <cell r="G3918" t="str">
            <v>Cerámicos</v>
          </cell>
          <cell r="H3918" t="str">
            <v>EDLN</v>
          </cell>
        </row>
        <row r="3919">
          <cell r="B3919">
            <v>200801</v>
          </cell>
          <cell r="G3919" t="str">
            <v>Textiles</v>
          </cell>
          <cell r="H3919" t="str">
            <v>EDLN</v>
          </cell>
        </row>
        <row r="3920">
          <cell r="B3920">
            <v>200801</v>
          </cell>
          <cell r="G3920" t="str">
            <v>Textiles</v>
          </cell>
          <cell r="H3920" t="str">
            <v>EDLN</v>
          </cell>
        </row>
        <row r="3921">
          <cell r="B3921">
            <v>200801</v>
          </cell>
          <cell r="G3921" t="str">
            <v>Minería</v>
          </cell>
          <cell r="H3921" t="str">
            <v>EDLN</v>
          </cell>
        </row>
        <row r="3922">
          <cell r="B3922">
            <v>200801</v>
          </cell>
          <cell r="G3922" t="str">
            <v>Cerámicos</v>
          </cell>
          <cell r="H3922" t="str">
            <v>EDLN</v>
          </cell>
        </row>
        <row r="3923">
          <cell r="B3923">
            <v>200801</v>
          </cell>
          <cell r="G3923" t="str">
            <v>Alimentos</v>
          </cell>
          <cell r="H3923" t="str">
            <v>EDLN</v>
          </cell>
        </row>
        <row r="3924">
          <cell r="B3924">
            <v>200801</v>
          </cell>
          <cell r="G3924" t="str">
            <v>Vidrios, Cauchos y Plásticos</v>
          </cell>
          <cell r="H3924" t="str">
            <v>EDLN</v>
          </cell>
        </row>
        <row r="3925">
          <cell r="B3925">
            <v>200801</v>
          </cell>
          <cell r="G3925" t="str">
            <v>Minería</v>
          </cell>
          <cell r="H3925" t="str">
            <v>EDLN</v>
          </cell>
        </row>
        <row r="3926">
          <cell r="B3926">
            <v>200801</v>
          </cell>
          <cell r="G3926" t="str">
            <v>Saneamiento</v>
          </cell>
          <cell r="H3926" t="str">
            <v>EDLN</v>
          </cell>
        </row>
        <row r="3927">
          <cell r="B3927">
            <v>200801</v>
          </cell>
          <cell r="G3927" t="str">
            <v>Industria Metalúrgica</v>
          </cell>
          <cell r="H3927" t="str">
            <v>EDLN</v>
          </cell>
        </row>
        <row r="3928">
          <cell r="B3928">
            <v>200801</v>
          </cell>
          <cell r="G3928" t="str">
            <v>Transporte</v>
          </cell>
          <cell r="H3928" t="str">
            <v>EDLN</v>
          </cell>
        </row>
        <row r="3929">
          <cell r="B3929">
            <v>200801</v>
          </cell>
          <cell r="G3929" t="str">
            <v>Pesquería</v>
          </cell>
          <cell r="H3929" t="str">
            <v>EDLN</v>
          </cell>
        </row>
        <row r="3930">
          <cell r="B3930">
            <v>200801</v>
          </cell>
          <cell r="G3930" t="str">
            <v>Cementos</v>
          </cell>
          <cell r="H3930" t="str">
            <v>EDLN</v>
          </cell>
        </row>
        <row r="3931">
          <cell r="B3931">
            <v>200801</v>
          </cell>
          <cell r="G3931" t="str">
            <v>Textiles</v>
          </cell>
          <cell r="H3931" t="str">
            <v>EDLN</v>
          </cell>
        </row>
        <row r="3932">
          <cell r="B3932">
            <v>200801</v>
          </cell>
          <cell r="G3932" t="str">
            <v>Alimentos</v>
          </cell>
          <cell r="H3932" t="str">
            <v>EDLN</v>
          </cell>
        </row>
        <row r="3933">
          <cell r="B3933">
            <v>200801</v>
          </cell>
          <cell r="G3933" t="str">
            <v>Textiles</v>
          </cell>
          <cell r="H3933" t="str">
            <v>EDLN</v>
          </cell>
        </row>
        <row r="3934">
          <cell r="B3934">
            <v>200801</v>
          </cell>
          <cell r="G3934" t="str">
            <v>Textiles</v>
          </cell>
          <cell r="H3934" t="str">
            <v>EDLN</v>
          </cell>
        </row>
        <row r="3935">
          <cell r="B3935">
            <v>200801</v>
          </cell>
          <cell r="G3935" t="str">
            <v>Textiles</v>
          </cell>
          <cell r="H3935" t="str">
            <v>EDLN</v>
          </cell>
        </row>
        <row r="3936">
          <cell r="B3936">
            <v>200801</v>
          </cell>
          <cell r="G3936" t="str">
            <v>Fundición</v>
          </cell>
          <cell r="H3936" t="str">
            <v>EDLN</v>
          </cell>
        </row>
        <row r="3937">
          <cell r="B3937">
            <v>200801</v>
          </cell>
          <cell r="G3937" t="str">
            <v>Fundición</v>
          </cell>
          <cell r="H3937" t="str">
            <v>EDLN</v>
          </cell>
        </row>
        <row r="3938">
          <cell r="B3938">
            <v>200801</v>
          </cell>
          <cell r="G3938" t="str">
            <v>Papel</v>
          </cell>
          <cell r="H3938" t="str">
            <v>EDLN</v>
          </cell>
        </row>
        <row r="3939">
          <cell r="B3939">
            <v>200801</v>
          </cell>
          <cell r="G3939" t="str">
            <v>Textiles</v>
          </cell>
          <cell r="H3939" t="str">
            <v>EDLN</v>
          </cell>
        </row>
        <row r="3940">
          <cell r="B3940">
            <v>200801</v>
          </cell>
          <cell r="G3940" t="str">
            <v>Vidrios, Cauchos y Plásticos</v>
          </cell>
          <cell r="H3940" t="str">
            <v>EDLN</v>
          </cell>
        </row>
        <row r="3941">
          <cell r="B3941">
            <v>200801</v>
          </cell>
          <cell r="G3941" t="str">
            <v>Cables</v>
          </cell>
          <cell r="H3941" t="str">
            <v>EDLN</v>
          </cell>
        </row>
        <row r="3942">
          <cell r="B3942">
            <v>200801</v>
          </cell>
          <cell r="G3942" t="str">
            <v>Industria Metalúrgica</v>
          </cell>
          <cell r="H3942" t="str">
            <v>EDLN</v>
          </cell>
        </row>
        <row r="3943">
          <cell r="B3943">
            <v>200801</v>
          </cell>
          <cell r="G3943" t="str">
            <v>Papel</v>
          </cell>
          <cell r="H3943" t="str">
            <v>EDLN</v>
          </cell>
        </row>
        <row r="3944">
          <cell r="B3944">
            <v>200801</v>
          </cell>
          <cell r="G3944" t="str">
            <v>Textiles</v>
          </cell>
          <cell r="H3944" t="str">
            <v>EDLN</v>
          </cell>
        </row>
        <row r="3945">
          <cell r="B3945">
            <v>200801</v>
          </cell>
          <cell r="G3945" t="str">
            <v>Otros</v>
          </cell>
          <cell r="H3945" t="str">
            <v>EDLN</v>
          </cell>
        </row>
        <row r="3946">
          <cell r="B3946">
            <v>200801</v>
          </cell>
          <cell r="G3946" t="str">
            <v>Otros</v>
          </cell>
          <cell r="H3946" t="str">
            <v>EDLN</v>
          </cell>
        </row>
        <row r="3947">
          <cell r="B3947">
            <v>200801</v>
          </cell>
          <cell r="G3947" t="str">
            <v>Textiles</v>
          </cell>
          <cell r="H3947" t="str">
            <v>EDLN</v>
          </cell>
        </row>
        <row r="3948">
          <cell r="B3948">
            <v>200801</v>
          </cell>
          <cell r="G3948" t="str">
            <v>Industria Metalúrgica</v>
          </cell>
          <cell r="H3948" t="str">
            <v>EDLN</v>
          </cell>
        </row>
        <row r="3949">
          <cell r="B3949">
            <v>200801</v>
          </cell>
          <cell r="G3949" t="str">
            <v>Alimentos</v>
          </cell>
          <cell r="H3949" t="str">
            <v>EDLN</v>
          </cell>
        </row>
        <row r="3950">
          <cell r="B3950">
            <v>200801</v>
          </cell>
          <cell r="G3950" t="str">
            <v>Alimentos</v>
          </cell>
          <cell r="H3950" t="str">
            <v>EDLN</v>
          </cell>
        </row>
        <row r="3951">
          <cell r="B3951">
            <v>200801</v>
          </cell>
          <cell r="G3951" t="str">
            <v>Alimentos</v>
          </cell>
          <cell r="H3951" t="str">
            <v>EDLN</v>
          </cell>
        </row>
        <row r="3952">
          <cell r="B3952">
            <v>200801</v>
          </cell>
          <cell r="G3952" t="str">
            <v>Alimentos</v>
          </cell>
          <cell r="H3952" t="str">
            <v>EDLN</v>
          </cell>
        </row>
        <row r="3953">
          <cell r="B3953">
            <v>200801</v>
          </cell>
          <cell r="G3953" t="str">
            <v>Textiles</v>
          </cell>
          <cell r="H3953" t="str">
            <v>EDLN</v>
          </cell>
        </row>
        <row r="3954">
          <cell r="B3954">
            <v>200801</v>
          </cell>
          <cell r="G3954" t="str">
            <v>Pesquería</v>
          </cell>
          <cell r="H3954" t="str">
            <v>EDLN</v>
          </cell>
        </row>
        <row r="3955">
          <cell r="B3955">
            <v>200801</v>
          </cell>
          <cell r="G3955" t="str">
            <v>Pesquería</v>
          </cell>
          <cell r="H3955" t="str">
            <v>EDLN</v>
          </cell>
        </row>
        <row r="3956">
          <cell r="B3956">
            <v>200801</v>
          </cell>
          <cell r="G3956" t="str">
            <v>Textiles</v>
          </cell>
          <cell r="H3956" t="str">
            <v>EDLN</v>
          </cell>
        </row>
        <row r="3957">
          <cell r="B3957">
            <v>200801</v>
          </cell>
          <cell r="G3957" t="str">
            <v>Industria Metalúrgica</v>
          </cell>
          <cell r="H3957" t="str">
            <v>EDLN</v>
          </cell>
        </row>
        <row r="3958">
          <cell r="B3958">
            <v>200801</v>
          </cell>
          <cell r="G3958" t="str">
            <v>Hidrocarburos</v>
          </cell>
          <cell r="H3958" t="str">
            <v>EDLN</v>
          </cell>
        </row>
        <row r="3959">
          <cell r="B3959">
            <v>200801</v>
          </cell>
          <cell r="G3959" t="str">
            <v>Comercio</v>
          </cell>
          <cell r="H3959" t="str">
            <v>EDLN</v>
          </cell>
        </row>
        <row r="3960">
          <cell r="B3960">
            <v>200801</v>
          </cell>
          <cell r="G3960" t="str">
            <v>Textiles</v>
          </cell>
          <cell r="H3960" t="str">
            <v>EDLN</v>
          </cell>
        </row>
        <row r="3961">
          <cell r="B3961">
            <v>200801</v>
          </cell>
          <cell r="G3961" t="str">
            <v>Textiles</v>
          </cell>
          <cell r="H3961" t="str">
            <v>EDLN</v>
          </cell>
        </row>
        <row r="3962">
          <cell r="B3962">
            <v>200801</v>
          </cell>
          <cell r="G3962" t="str">
            <v>Otros</v>
          </cell>
          <cell r="H3962" t="str">
            <v>EDLN</v>
          </cell>
        </row>
        <row r="3963">
          <cell r="B3963">
            <v>200801</v>
          </cell>
          <cell r="G3963" t="str">
            <v>Textiles</v>
          </cell>
          <cell r="H3963" t="str">
            <v>EDLN</v>
          </cell>
        </row>
        <row r="3964">
          <cell r="B3964">
            <v>200801</v>
          </cell>
          <cell r="G3964" t="str">
            <v>Industria Metalúrgica</v>
          </cell>
          <cell r="H3964" t="str">
            <v>EDLN</v>
          </cell>
        </row>
        <row r="3965">
          <cell r="B3965">
            <v>200801</v>
          </cell>
          <cell r="G3965" t="str">
            <v>Pesquería</v>
          </cell>
          <cell r="H3965" t="str">
            <v>EDLN</v>
          </cell>
        </row>
        <row r="3966">
          <cell r="B3966">
            <v>200801</v>
          </cell>
          <cell r="G3966" t="str">
            <v>Químicos</v>
          </cell>
          <cell r="H3966" t="str">
            <v>EDLN</v>
          </cell>
        </row>
        <row r="3967">
          <cell r="B3967">
            <v>200801</v>
          </cell>
          <cell r="G3967" t="str">
            <v>Textiles</v>
          </cell>
          <cell r="H3967" t="str">
            <v>EDLN</v>
          </cell>
        </row>
        <row r="3968">
          <cell r="B3968">
            <v>200801</v>
          </cell>
          <cell r="G3968" t="str">
            <v>Vidrios, Cauchos y Plásticos</v>
          </cell>
          <cell r="H3968" t="str">
            <v>EDLN</v>
          </cell>
        </row>
        <row r="3969">
          <cell r="B3969">
            <v>200801</v>
          </cell>
          <cell r="G3969" t="str">
            <v>Pesquería</v>
          </cell>
          <cell r="H3969" t="str">
            <v>EDLN</v>
          </cell>
        </row>
        <row r="3970">
          <cell r="B3970">
            <v>200801</v>
          </cell>
          <cell r="G3970" t="str">
            <v>Bebidas</v>
          </cell>
          <cell r="H3970" t="str">
            <v>EDLN</v>
          </cell>
        </row>
        <row r="3971">
          <cell r="B3971">
            <v>200801</v>
          </cell>
          <cell r="G3971" t="str">
            <v>Bebidas</v>
          </cell>
          <cell r="H3971" t="str">
            <v>EDLN</v>
          </cell>
        </row>
        <row r="3972">
          <cell r="B3972">
            <v>200801</v>
          </cell>
          <cell r="G3972" t="str">
            <v>Pesquería</v>
          </cell>
          <cell r="H3972" t="str">
            <v>EDLN</v>
          </cell>
        </row>
        <row r="3973">
          <cell r="B3973">
            <v>200801</v>
          </cell>
          <cell r="G3973" t="str">
            <v>Cerámicos</v>
          </cell>
          <cell r="H3973" t="str">
            <v>EDLN</v>
          </cell>
        </row>
        <row r="3974">
          <cell r="B3974">
            <v>200801</v>
          </cell>
          <cell r="G3974" t="str">
            <v>Alimentos</v>
          </cell>
          <cell r="H3974" t="str">
            <v>EDLN</v>
          </cell>
        </row>
        <row r="3975">
          <cell r="B3975">
            <v>200801</v>
          </cell>
          <cell r="G3975" t="str">
            <v>Químicos</v>
          </cell>
          <cell r="H3975" t="str">
            <v>EDLN</v>
          </cell>
        </row>
        <row r="3976">
          <cell r="B3976">
            <v>200801</v>
          </cell>
          <cell r="G3976" t="str">
            <v>Textiles</v>
          </cell>
          <cell r="H3976" t="str">
            <v>EDLN</v>
          </cell>
        </row>
        <row r="3977">
          <cell r="B3977">
            <v>200801</v>
          </cell>
          <cell r="G3977" t="str">
            <v>Textiles</v>
          </cell>
          <cell r="H3977" t="str">
            <v>EDLN</v>
          </cell>
        </row>
        <row r="3978">
          <cell r="B3978">
            <v>200801</v>
          </cell>
          <cell r="G3978" t="str">
            <v>Saneamiento</v>
          </cell>
          <cell r="H3978" t="str">
            <v>EDLN</v>
          </cell>
        </row>
        <row r="3979">
          <cell r="B3979">
            <v>200801</v>
          </cell>
          <cell r="G3979" t="str">
            <v>Alimentos</v>
          </cell>
          <cell r="H3979" t="str">
            <v>EDLN</v>
          </cell>
        </row>
        <row r="3980">
          <cell r="B3980">
            <v>200801</v>
          </cell>
          <cell r="G3980" t="str">
            <v>Papel</v>
          </cell>
          <cell r="H3980" t="str">
            <v>EDLN</v>
          </cell>
        </row>
        <row r="3981">
          <cell r="B3981">
            <v>200801</v>
          </cell>
          <cell r="G3981" t="str">
            <v>Pesquería</v>
          </cell>
          <cell r="H3981" t="str">
            <v>EDLN</v>
          </cell>
        </row>
        <row r="3982">
          <cell r="B3982">
            <v>200801</v>
          </cell>
          <cell r="G3982" t="str">
            <v>Transporte</v>
          </cell>
          <cell r="H3982" t="str">
            <v>EDLN</v>
          </cell>
        </row>
        <row r="3983">
          <cell r="B3983">
            <v>200801</v>
          </cell>
          <cell r="G3983" t="str">
            <v>Pesquería</v>
          </cell>
          <cell r="H3983" t="str">
            <v>EDLN</v>
          </cell>
        </row>
        <row r="3984">
          <cell r="B3984">
            <v>200801</v>
          </cell>
          <cell r="G3984" t="str">
            <v>Pesquería</v>
          </cell>
          <cell r="H3984" t="str">
            <v>EDLN</v>
          </cell>
        </row>
        <row r="3985">
          <cell r="B3985">
            <v>200801</v>
          </cell>
          <cell r="G3985" t="str">
            <v>Bebidas</v>
          </cell>
          <cell r="H3985" t="str">
            <v>EDLN</v>
          </cell>
        </row>
        <row r="3986">
          <cell r="B3986">
            <v>200801</v>
          </cell>
          <cell r="G3986" t="str">
            <v>Pesquería</v>
          </cell>
          <cell r="H3986" t="str">
            <v>EDLN</v>
          </cell>
        </row>
        <row r="3987">
          <cell r="B3987">
            <v>200801</v>
          </cell>
          <cell r="G3987" t="str">
            <v>Pesquería</v>
          </cell>
          <cell r="H3987" t="str">
            <v>EDLN</v>
          </cell>
        </row>
        <row r="3988">
          <cell r="B3988">
            <v>200801</v>
          </cell>
          <cell r="G3988" t="str">
            <v>Textiles</v>
          </cell>
          <cell r="H3988" t="str">
            <v>EDLN</v>
          </cell>
        </row>
        <row r="3989">
          <cell r="B3989">
            <v>200801</v>
          </cell>
          <cell r="G3989" t="str">
            <v>Textiles</v>
          </cell>
          <cell r="H3989" t="str">
            <v>EDLN</v>
          </cell>
        </row>
        <row r="3990">
          <cell r="B3990">
            <v>200801</v>
          </cell>
          <cell r="G3990" t="str">
            <v>Hidrocarburos</v>
          </cell>
          <cell r="H3990" t="str">
            <v>EEPS</v>
          </cell>
        </row>
        <row r="3991">
          <cell r="B3991">
            <v>200801</v>
          </cell>
          <cell r="G3991" t="str">
            <v>Hidrocarburos</v>
          </cell>
          <cell r="H3991" t="str">
            <v>EEPS</v>
          </cell>
        </row>
        <row r="3992">
          <cell r="B3992">
            <v>200801</v>
          </cell>
          <cell r="G3992" t="str">
            <v>Minería</v>
          </cell>
          <cell r="H3992" t="str">
            <v>EGAS</v>
          </cell>
        </row>
        <row r="3993">
          <cell r="B3993">
            <v>200801</v>
          </cell>
          <cell r="G3993" t="str">
            <v>Cementos</v>
          </cell>
          <cell r="H3993" t="str">
            <v>EGAS</v>
          </cell>
        </row>
        <row r="3994">
          <cell r="B3994">
            <v>200801</v>
          </cell>
          <cell r="G3994" t="str">
            <v>Fundición</v>
          </cell>
          <cell r="H3994" t="str">
            <v>EGEM</v>
          </cell>
        </row>
        <row r="3995">
          <cell r="B3995">
            <v>200801</v>
          </cell>
          <cell r="G3995" t="str">
            <v>Químicos</v>
          </cell>
          <cell r="H3995" t="str">
            <v>EGEM</v>
          </cell>
        </row>
        <row r="3996">
          <cell r="B3996">
            <v>200801</v>
          </cell>
          <cell r="G3996" t="str">
            <v>Minería</v>
          </cell>
          <cell r="H3996" t="str">
            <v>EGEM</v>
          </cell>
        </row>
        <row r="3997">
          <cell r="B3997">
            <v>200801</v>
          </cell>
          <cell r="G3997" t="str">
            <v>Minería</v>
          </cell>
          <cell r="H3997" t="str">
            <v>EGEM</v>
          </cell>
        </row>
        <row r="3998">
          <cell r="B3998">
            <v>200801</v>
          </cell>
          <cell r="G3998" t="str">
            <v>Minería</v>
          </cell>
          <cell r="H3998" t="str">
            <v>EGEN</v>
          </cell>
        </row>
        <row r="3999">
          <cell r="B3999">
            <v>200801</v>
          </cell>
          <cell r="G3999" t="str">
            <v>Minería</v>
          </cell>
          <cell r="H3999" t="str">
            <v>EGEN</v>
          </cell>
        </row>
        <row r="4000">
          <cell r="B4000">
            <v>200801</v>
          </cell>
          <cell r="G4000" t="str">
            <v>Cementos</v>
          </cell>
          <cell r="H4000" t="str">
            <v>EGEN</v>
          </cell>
        </row>
        <row r="4001">
          <cell r="B4001">
            <v>200801</v>
          </cell>
          <cell r="G4001" t="str">
            <v>Textiles</v>
          </cell>
          <cell r="H4001" t="str">
            <v>EGEN</v>
          </cell>
        </row>
        <row r="4002">
          <cell r="B4002">
            <v>200801</v>
          </cell>
          <cell r="G4002" t="str">
            <v>Textiles</v>
          </cell>
          <cell r="H4002" t="str">
            <v>EGEN</v>
          </cell>
        </row>
        <row r="4003">
          <cell r="B4003">
            <v>200801</v>
          </cell>
          <cell r="G4003" t="str">
            <v>Textiles</v>
          </cell>
          <cell r="H4003" t="str">
            <v>EGEN</v>
          </cell>
        </row>
        <row r="4004">
          <cell r="B4004">
            <v>200801</v>
          </cell>
          <cell r="G4004" t="str">
            <v>Papel</v>
          </cell>
          <cell r="H4004" t="str">
            <v>EGEN</v>
          </cell>
        </row>
        <row r="4005">
          <cell r="B4005">
            <v>200801</v>
          </cell>
          <cell r="G4005" t="str">
            <v>Papel</v>
          </cell>
          <cell r="H4005" t="str">
            <v>EGEN</v>
          </cell>
        </row>
        <row r="4006">
          <cell r="B4006">
            <v>200801</v>
          </cell>
          <cell r="G4006" t="str">
            <v>Minería</v>
          </cell>
          <cell r="H4006" t="str">
            <v>EGEN</v>
          </cell>
        </row>
        <row r="4007">
          <cell r="B4007">
            <v>200801</v>
          </cell>
          <cell r="G4007" t="str">
            <v>Textiles</v>
          </cell>
          <cell r="H4007" t="str">
            <v>EGEN</v>
          </cell>
        </row>
        <row r="4008">
          <cell r="B4008">
            <v>200801</v>
          </cell>
          <cell r="G4008" t="str">
            <v>Minería</v>
          </cell>
          <cell r="H4008" t="str">
            <v>EGEN</v>
          </cell>
        </row>
        <row r="4009">
          <cell r="B4009">
            <v>200801</v>
          </cell>
          <cell r="G4009" t="str">
            <v>Minería</v>
          </cell>
          <cell r="H4009" t="str">
            <v>EGEN</v>
          </cell>
        </row>
        <row r="4010">
          <cell r="B4010">
            <v>200801</v>
          </cell>
          <cell r="G4010" t="str">
            <v>Minería</v>
          </cell>
          <cell r="H4010" t="str">
            <v>EGEN</v>
          </cell>
        </row>
        <row r="4011">
          <cell r="B4011">
            <v>200801</v>
          </cell>
          <cell r="G4011" t="str">
            <v>Minería</v>
          </cell>
          <cell r="H4011" t="str">
            <v>ELAN</v>
          </cell>
        </row>
        <row r="4012">
          <cell r="B4012">
            <v>200801</v>
          </cell>
          <cell r="G4012" t="str">
            <v>Minería</v>
          </cell>
          <cell r="H4012" t="str">
            <v>ELAN</v>
          </cell>
        </row>
        <row r="4013">
          <cell r="B4013">
            <v>200801</v>
          </cell>
          <cell r="G4013" t="str">
            <v>Fundición</v>
          </cell>
          <cell r="H4013" t="str">
            <v>ELAN</v>
          </cell>
        </row>
        <row r="4014">
          <cell r="B4014">
            <v>200801</v>
          </cell>
          <cell r="G4014" t="str">
            <v>Fundición</v>
          </cell>
          <cell r="H4014" t="str">
            <v>ELAN</v>
          </cell>
        </row>
        <row r="4015">
          <cell r="B4015">
            <v>200801</v>
          </cell>
          <cell r="G4015" t="str">
            <v>Minería</v>
          </cell>
          <cell r="H4015" t="str">
            <v>ELAN</v>
          </cell>
        </row>
        <row r="4016">
          <cell r="B4016">
            <v>200801</v>
          </cell>
          <cell r="G4016" t="str">
            <v>Cementos</v>
          </cell>
          <cell r="H4016" t="str">
            <v>ELC</v>
          </cell>
        </row>
        <row r="4017">
          <cell r="B4017">
            <v>200801</v>
          </cell>
          <cell r="G4017" t="str">
            <v>Agroindustria</v>
          </cell>
          <cell r="H4017" t="str">
            <v>ELN</v>
          </cell>
        </row>
        <row r="4018">
          <cell r="B4018">
            <v>200801</v>
          </cell>
          <cell r="G4018" t="str">
            <v>Agroindustria</v>
          </cell>
          <cell r="H4018" t="str">
            <v>ELN</v>
          </cell>
        </row>
        <row r="4019">
          <cell r="B4019">
            <v>200801</v>
          </cell>
          <cell r="G4019" t="str">
            <v>Agroindustria</v>
          </cell>
          <cell r="H4019" t="str">
            <v>ELN</v>
          </cell>
        </row>
        <row r="4020">
          <cell r="B4020">
            <v>200801</v>
          </cell>
          <cell r="G4020" t="str">
            <v>Otros</v>
          </cell>
          <cell r="H4020" t="str">
            <v>ELN</v>
          </cell>
        </row>
        <row r="4021">
          <cell r="B4021">
            <v>200801</v>
          </cell>
          <cell r="G4021" t="str">
            <v>Agroindustria</v>
          </cell>
          <cell r="H4021" t="str">
            <v>ELN</v>
          </cell>
        </row>
        <row r="4022">
          <cell r="B4022">
            <v>200801</v>
          </cell>
          <cell r="G4022" t="str">
            <v>Agroindustria</v>
          </cell>
          <cell r="H4022" t="str">
            <v>ELN</v>
          </cell>
        </row>
        <row r="4023">
          <cell r="B4023">
            <v>200801</v>
          </cell>
          <cell r="G4023" t="str">
            <v>Agroindustria</v>
          </cell>
          <cell r="H4023" t="str">
            <v>ELN</v>
          </cell>
        </row>
        <row r="4024">
          <cell r="B4024">
            <v>200801</v>
          </cell>
          <cell r="G4024" t="str">
            <v>Bebidas</v>
          </cell>
          <cell r="H4024" t="str">
            <v>ELN</v>
          </cell>
        </row>
        <row r="4025">
          <cell r="B4025">
            <v>200801</v>
          </cell>
          <cell r="G4025" t="str">
            <v>Bebidas</v>
          </cell>
          <cell r="H4025" t="str">
            <v>ELN</v>
          </cell>
        </row>
        <row r="4026">
          <cell r="B4026">
            <v>200801</v>
          </cell>
          <cell r="G4026" t="str">
            <v>Agroindustria</v>
          </cell>
          <cell r="H4026" t="str">
            <v>ELN</v>
          </cell>
        </row>
        <row r="4027">
          <cell r="B4027">
            <v>200801</v>
          </cell>
          <cell r="G4027" t="str">
            <v>Agroindustria</v>
          </cell>
          <cell r="H4027" t="str">
            <v>ELN</v>
          </cell>
        </row>
        <row r="4028">
          <cell r="B4028">
            <v>200801</v>
          </cell>
          <cell r="G4028" t="str">
            <v>Agroindustria</v>
          </cell>
          <cell r="H4028" t="str">
            <v>ELN</v>
          </cell>
        </row>
        <row r="4029">
          <cell r="B4029">
            <v>200801</v>
          </cell>
          <cell r="G4029" t="str">
            <v>Agroindustria</v>
          </cell>
          <cell r="H4029" t="str">
            <v>ELN</v>
          </cell>
        </row>
        <row r="4030">
          <cell r="B4030">
            <v>200801</v>
          </cell>
          <cell r="G4030" t="str">
            <v>Agroindustria</v>
          </cell>
          <cell r="H4030" t="str">
            <v>ELN</v>
          </cell>
        </row>
        <row r="4031">
          <cell r="B4031">
            <v>200801</v>
          </cell>
          <cell r="G4031" t="str">
            <v>Minería</v>
          </cell>
          <cell r="H4031" t="str">
            <v>ELNM</v>
          </cell>
        </row>
        <row r="4032">
          <cell r="B4032">
            <v>200801</v>
          </cell>
          <cell r="G4032" t="str">
            <v>Agroindustria</v>
          </cell>
          <cell r="H4032" t="str">
            <v>ELNM</v>
          </cell>
        </row>
        <row r="4033">
          <cell r="B4033">
            <v>200801</v>
          </cell>
          <cell r="G4033" t="str">
            <v>Pesquería</v>
          </cell>
          <cell r="H4033" t="str">
            <v>ELNO</v>
          </cell>
        </row>
        <row r="4034">
          <cell r="B4034">
            <v>200801</v>
          </cell>
          <cell r="G4034" t="str">
            <v>Agroindustria</v>
          </cell>
          <cell r="H4034" t="str">
            <v>ELNO</v>
          </cell>
        </row>
        <row r="4035">
          <cell r="B4035">
            <v>200801</v>
          </cell>
          <cell r="G4035" t="str">
            <v>Transporte</v>
          </cell>
          <cell r="H4035" t="str">
            <v>ELP</v>
          </cell>
        </row>
        <row r="4036">
          <cell r="B4036">
            <v>200801</v>
          </cell>
          <cell r="G4036" t="str">
            <v>Industria Metalúrgica</v>
          </cell>
          <cell r="H4036" t="str">
            <v>ELP</v>
          </cell>
        </row>
        <row r="4037">
          <cell r="B4037">
            <v>200801</v>
          </cell>
          <cell r="G4037" t="str">
            <v>Minería</v>
          </cell>
          <cell r="H4037" t="str">
            <v>ELP</v>
          </cell>
        </row>
        <row r="4038">
          <cell r="B4038">
            <v>200801</v>
          </cell>
          <cell r="G4038" t="str">
            <v>Minería</v>
          </cell>
          <cell r="H4038" t="str">
            <v>ELP</v>
          </cell>
        </row>
        <row r="4039">
          <cell r="B4039">
            <v>200801</v>
          </cell>
          <cell r="G4039" t="str">
            <v>Industria Metalúrgica</v>
          </cell>
          <cell r="H4039" t="str">
            <v>ELP</v>
          </cell>
        </row>
        <row r="4040">
          <cell r="B4040">
            <v>200801</v>
          </cell>
          <cell r="G4040" t="str">
            <v>Químicos</v>
          </cell>
          <cell r="H4040" t="str">
            <v>ELP</v>
          </cell>
        </row>
        <row r="4041">
          <cell r="B4041">
            <v>200801</v>
          </cell>
          <cell r="G4041" t="str">
            <v>Minería</v>
          </cell>
          <cell r="H4041" t="str">
            <v>ELP</v>
          </cell>
        </row>
        <row r="4042">
          <cell r="B4042">
            <v>200801</v>
          </cell>
          <cell r="G4042" t="str">
            <v>Minería</v>
          </cell>
          <cell r="H4042" t="str">
            <v>ELP</v>
          </cell>
        </row>
        <row r="4043">
          <cell r="B4043">
            <v>200801</v>
          </cell>
          <cell r="G4043" t="str">
            <v>Minería</v>
          </cell>
          <cell r="H4043" t="str">
            <v>ELP</v>
          </cell>
        </row>
        <row r="4044">
          <cell r="B4044">
            <v>200801</v>
          </cell>
          <cell r="G4044" t="str">
            <v>Minería</v>
          </cell>
          <cell r="H4044" t="str">
            <v>ELP</v>
          </cell>
        </row>
        <row r="4045">
          <cell r="B4045">
            <v>200801</v>
          </cell>
          <cell r="G4045" t="str">
            <v>Minería</v>
          </cell>
          <cell r="H4045" t="str">
            <v>ELP</v>
          </cell>
        </row>
        <row r="4046">
          <cell r="B4046">
            <v>200801</v>
          </cell>
          <cell r="G4046" t="str">
            <v>Minería</v>
          </cell>
          <cell r="H4046" t="str">
            <v>ELP</v>
          </cell>
        </row>
        <row r="4047">
          <cell r="B4047">
            <v>200801</v>
          </cell>
          <cell r="G4047" t="str">
            <v>Minería</v>
          </cell>
          <cell r="H4047" t="str">
            <v>ELP</v>
          </cell>
        </row>
        <row r="4048">
          <cell r="B4048">
            <v>200801</v>
          </cell>
          <cell r="G4048" t="str">
            <v>Cementos</v>
          </cell>
          <cell r="H4048" t="str">
            <v>ELPU</v>
          </cell>
        </row>
        <row r="4049">
          <cell r="B4049">
            <v>200801</v>
          </cell>
          <cell r="G4049" t="str">
            <v>Saneamiento</v>
          </cell>
          <cell r="H4049" t="str">
            <v>ELSE</v>
          </cell>
        </row>
        <row r="4050">
          <cell r="B4050">
            <v>200801</v>
          </cell>
          <cell r="G4050" t="str">
            <v>Bebidas</v>
          </cell>
          <cell r="H4050" t="str">
            <v>ELSE</v>
          </cell>
        </row>
        <row r="4051">
          <cell r="B4051">
            <v>200801</v>
          </cell>
          <cell r="G4051" t="str">
            <v>Minería</v>
          </cell>
          <cell r="H4051" t="str">
            <v>ELSE</v>
          </cell>
        </row>
        <row r="4052">
          <cell r="B4052">
            <v>200801</v>
          </cell>
          <cell r="G4052" t="str">
            <v>Minería</v>
          </cell>
          <cell r="H4052" t="str">
            <v>ELSE</v>
          </cell>
        </row>
        <row r="4053">
          <cell r="B4053">
            <v>200801</v>
          </cell>
          <cell r="G4053" t="str">
            <v>Pesquería</v>
          </cell>
          <cell r="H4053" t="str">
            <v>ELSM</v>
          </cell>
        </row>
        <row r="4054">
          <cell r="B4054">
            <v>200801</v>
          </cell>
          <cell r="G4054" t="str">
            <v>Pesquería</v>
          </cell>
          <cell r="H4054" t="str">
            <v>ELSM</v>
          </cell>
        </row>
        <row r="4055">
          <cell r="B4055">
            <v>200801</v>
          </cell>
          <cell r="G4055" t="str">
            <v>Agroindustria</v>
          </cell>
          <cell r="H4055" t="str">
            <v>ELSM</v>
          </cell>
        </row>
        <row r="4056">
          <cell r="B4056">
            <v>200801</v>
          </cell>
          <cell r="G4056" t="str">
            <v>Pesquería</v>
          </cell>
          <cell r="H4056" t="str">
            <v>ELSM</v>
          </cell>
        </row>
        <row r="4057">
          <cell r="B4057">
            <v>200801</v>
          </cell>
          <cell r="G4057" t="str">
            <v>Pesquería</v>
          </cell>
          <cell r="H4057" t="str">
            <v>ELSM</v>
          </cell>
        </row>
        <row r="4058">
          <cell r="B4058">
            <v>200801</v>
          </cell>
          <cell r="G4058" t="str">
            <v>Papel</v>
          </cell>
          <cell r="H4058" t="str">
            <v>KLPA</v>
          </cell>
        </row>
        <row r="4059">
          <cell r="B4059">
            <v>200801</v>
          </cell>
          <cell r="G4059" t="str">
            <v>Pesquería</v>
          </cell>
          <cell r="H4059" t="str">
            <v>ELSM</v>
          </cell>
        </row>
        <row r="4060">
          <cell r="B4060">
            <v>200801</v>
          </cell>
          <cell r="G4060" t="str">
            <v>Vidrios, Cauchos y Plásticos</v>
          </cell>
          <cell r="H4060" t="str">
            <v>SMC</v>
          </cell>
        </row>
        <row r="4061">
          <cell r="B4061">
            <v>200801</v>
          </cell>
          <cell r="G4061" t="str">
            <v>Pesquería</v>
          </cell>
          <cell r="H4061" t="str">
            <v>ELSM</v>
          </cell>
        </row>
        <row r="4062">
          <cell r="B4062">
            <v>200801</v>
          </cell>
          <cell r="G4062" t="str">
            <v>Minería</v>
          </cell>
          <cell r="H4062" t="str">
            <v>ELSM</v>
          </cell>
        </row>
        <row r="4063">
          <cell r="B4063">
            <v>200801</v>
          </cell>
          <cell r="G4063" t="str">
            <v>Bebidas</v>
          </cell>
          <cell r="H4063" t="str">
            <v>ELUC</v>
          </cell>
        </row>
        <row r="4064">
          <cell r="B4064">
            <v>200801</v>
          </cell>
          <cell r="G4064" t="str">
            <v>Bancos y Financieras</v>
          </cell>
          <cell r="H4064" t="str">
            <v>ENER</v>
          </cell>
        </row>
        <row r="4065">
          <cell r="B4065">
            <v>200801</v>
          </cell>
          <cell r="G4065" t="str">
            <v>Bancos y Financieras</v>
          </cell>
          <cell r="H4065" t="str">
            <v>ENER</v>
          </cell>
        </row>
        <row r="4066">
          <cell r="B4066">
            <v>200801</v>
          </cell>
          <cell r="G4066" t="str">
            <v>Vidrios, Cauchos y Plásticos</v>
          </cell>
          <cell r="H4066" t="str">
            <v>ENER</v>
          </cell>
        </row>
        <row r="4067">
          <cell r="B4067">
            <v>200801</v>
          </cell>
          <cell r="G4067" t="str">
            <v>Otros</v>
          </cell>
          <cell r="H4067" t="str">
            <v>ENER</v>
          </cell>
        </row>
        <row r="4068">
          <cell r="B4068">
            <v>200801</v>
          </cell>
          <cell r="G4068" t="str">
            <v>Minería</v>
          </cell>
          <cell r="H4068" t="str">
            <v>ENER</v>
          </cell>
        </row>
        <row r="4069">
          <cell r="B4069">
            <v>200801</v>
          </cell>
          <cell r="G4069" t="str">
            <v>Químicos</v>
          </cell>
          <cell r="H4069" t="str">
            <v>ENER</v>
          </cell>
        </row>
        <row r="4070">
          <cell r="B4070">
            <v>200801</v>
          </cell>
          <cell r="G4070" t="str">
            <v>Minería</v>
          </cell>
          <cell r="H4070" t="str">
            <v>ENER</v>
          </cell>
        </row>
        <row r="4071">
          <cell r="B4071">
            <v>200801</v>
          </cell>
          <cell r="G4071" t="str">
            <v>Otros</v>
          </cell>
          <cell r="H4071" t="str">
            <v>ENER</v>
          </cell>
        </row>
        <row r="4072">
          <cell r="B4072">
            <v>200801</v>
          </cell>
          <cell r="G4072" t="str">
            <v>Minería</v>
          </cell>
          <cell r="H4072" t="str">
            <v>ENER</v>
          </cell>
        </row>
        <row r="4073">
          <cell r="B4073">
            <v>200801</v>
          </cell>
          <cell r="G4073" t="str">
            <v>Minería</v>
          </cell>
          <cell r="H4073" t="str">
            <v>ENER</v>
          </cell>
        </row>
        <row r="4074">
          <cell r="B4074">
            <v>200801</v>
          </cell>
          <cell r="G4074" t="str">
            <v>Minería</v>
          </cell>
          <cell r="H4074" t="str">
            <v>ENER</v>
          </cell>
        </row>
        <row r="4075">
          <cell r="B4075">
            <v>200801</v>
          </cell>
          <cell r="G4075" t="str">
            <v>Minería</v>
          </cell>
          <cell r="H4075" t="str">
            <v>ENER</v>
          </cell>
        </row>
        <row r="4076">
          <cell r="B4076">
            <v>200801</v>
          </cell>
          <cell r="G4076" t="str">
            <v>Químicos</v>
          </cell>
          <cell r="H4076" t="str">
            <v>ENER</v>
          </cell>
        </row>
        <row r="4077">
          <cell r="B4077">
            <v>200801</v>
          </cell>
          <cell r="G4077" t="str">
            <v>Minería</v>
          </cell>
          <cell r="H4077" t="str">
            <v>ENER</v>
          </cell>
        </row>
        <row r="4078">
          <cell r="B4078">
            <v>200801</v>
          </cell>
          <cell r="G4078" t="str">
            <v>Minería</v>
          </cell>
          <cell r="H4078" t="str">
            <v>ENER</v>
          </cell>
        </row>
        <row r="4079">
          <cell r="B4079">
            <v>200801</v>
          </cell>
          <cell r="G4079" t="str">
            <v>Químicos</v>
          </cell>
          <cell r="H4079" t="str">
            <v>ENER</v>
          </cell>
        </row>
        <row r="4080">
          <cell r="B4080">
            <v>200801</v>
          </cell>
          <cell r="G4080" t="str">
            <v>Alimentos</v>
          </cell>
          <cell r="H4080" t="str">
            <v>KLPA</v>
          </cell>
        </row>
        <row r="4081">
          <cell r="B4081">
            <v>200801</v>
          </cell>
          <cell r="G4081" t="str">
            <v>Papel</v>
          </cell>
          <cell r="H4081" t="str">
            <v>KLPA</v>
          </cell>
        </row>
        <row r="4082">
          <cell r="B4082">
            <v>200801</v>
          </cell>
          <cell r="G4082" t="str">
            <v>Papel</v>
          </cell>
          <cell r="H4082" t="str">
            <v>KLPA</v>
          </cell>
        </row>
        <row r="4083">
          <cell r="B4083">
            <v>200801</v>
          </cell>
          <cell r="G4083" t="str">
            <v>Industria Metalúrgica</v>
          </cell>
          <cell r="H4083" t="str">
            <v>KLPA</v>
          </cell>
        </row>
        <row r="4084">
          <cell r="B4084">
            <v>200801</v>
          </cell>
          <cell r="G4084" t="str">
            <v>Minería</v>
          </cell>
          <cell r="H4084" t="str">
            <v>KLPA</v>
          </cell>
        </row>
        <row r="4085">
          <cell r="B4085">
            <v>200801</v>
          </cell>
          <cell r="G4085" t="str">
            <v>Cementos</v>
          </cell>
          <cell r="H4085" t="str">
            <v>KLPA</v>
          </cell>
        </row>
        <row r="4086">
          <cell r="B4086">
            <v>200801</v>
          </cell>
          <cell r="G4086" t="str">
            <v>Agroindustria</v>
          </cell>
          <cell r="H4086" t="str">
            <v>KLPA</v>
          </cell>
        </row>
        <row r="4087">
          <cell r="B4087">
            <v>200801</v>
          </cell>
          <cell r="G4087" t="str">
            <v>Minería</v>
          </cell>
          <cell r="H4087" t="str">
            <v>KLPA</v>
          </cell>
        </row>
        <row r="4088">
          <cell r="B4088">
            <v>200801</v>
          </cell>
          <cell r="G4088" t="str">
            <v>Vidrios, Cauchos y Plásticos</v>
          </cell>
          <cell r="H4088" t="str">
            <v>KLPA</v>
          </cell>
        </row>
        <row r="4089">
          <cell r="B4089">
            <v>200801</v>
          </cell>
          <cell r="G4089" t="str">
            <v>Cerámicos</v>
          </cell>
          <cell r="H4089" t="str">
            <v>LDS</v>
          </cell>
        </row>
        <row r="4090">
          <cell r="B4090">
            <v>200801</v>
          </cell>
          <cell r="G4090" t="str">
            <v>Otros</v>
          </cell>
          <cell r="H4090" t="str">
            <v>LDS</v>
          </cell>
        </row>
        <row r="4091">
          <cell r="B4091">
            <v>200801</v>
          </cell>
          <cell r="G4091" t="str">
            <v>Industria Metalúrgica</v>
          </cell>
          <cell r="H4091" t="str">
            <v>LDS</v>
          </cell>
        </row>
        <row r="4092">
          <cell r="B4092">
            <v>200801</v>
          </cell>
          <cell r="G4092" t="str">
            <v>Otros</v>
          </cell>
          <cell r="H4092" t="str">
            <v>LDS</v>
          </cell>
        </row>
        <row r="4093">
          <cell r="B4093">
            <v>200801</v>
          </cell>
          <cell r="G4093" t="str">
            <v>Industria Metalúrgica</v>
          </cell>
          <cell r="H4093" t="str">
            <v>LDS</v>
          </cell>
        </row>
        <row r="4094">
          <cell r="B4094">
            <v>200801</v>
          </cell>
          <cell r="G4094" t="str">
            <v>Industria Metalúrgica</v>
          </cell>
          <cell r="H4094" t="str">
            <v>LDS</v>
          </cell>
        </row>
        <row r="4095">
          <cell r="B4095">
            <v>200801</v>
          </cell>
          <cell r="G4095" t="str">
            <v>Salud</v>
          </cell>
          <cell r="H4095" t="str">
            <v>LDS</v>
          </cell>
        </row>
        <row r="4096">
          <cell r="B4096">
            <v>200801</v>
          </cell>
          <cell r="G4096" t="str">
            <v>Papel</v>
          </cell>
          <cell r="H4096" t="str">
            <v>LDS</v>
          </cell>
        </row>
        <row r="4097">
          <cell r="B4097">
            <v>200801</v>
          </cell>
          <cell r="G4097" t="str">
            <v>Bebidas</v>
          </cell>
          <cell r="H4097" t="str">
            <v>LDS</v>
          </cell>
        </row>
        <row r="4098">
          <cell r="B4098">
            <v>200801</v>
          </cell>
          <cell r="G4098" t="str">
            <v>Papel</v>
          </cell>
          <cell r="H4098" t="str">
            <v>LDS</v>
          </cell>
        </row>
        <row r="4099">
          <cell r="B4099">
            <v>200801</v>
          </cell>
          <cell r="G4099" t="str">
            <v>Textiles</v>
          </cell>
          <cell r="H4099" t="str">
            <v>LDS</v>
          </cell>
        </row>
        <row r="4100">
          <cell r="B4100">
            <v>200801</v>
          </cell>
          <cell r="G4100" t="str">
            <v>Bebidas</v>
          </cell>
          <cell r="H4100" t="str">
            <v>LDS</v>
          </cell>
        </row>
        <row r="4101">
          <cell r="B4101">
            <v>200801</v>
          </cell>
          <cell r="G4101" t="str">
            <v>Saneamiento</v>
          </cell>
          <cell r="H4101" t="str">
            <v>LDS</v>
          </cell>
        </row>
        <row r="4102">
          <cell r="B4102">
            <v>200801</v>
          </cell>
          <cell r="G4102" t="str">
            <v>Comercio</v>
          </cell>
          <cell r="H4102" t="str">
            <v>LDS</v>
          </cell>
        </row>
        <row r="4103">
          <cell r="B4103">
            <v>200801</v>
          </cell>
          <cell r="G4103" t="str">
            <v>Vidrios, Cauchos y Plásticos</v>
          </cell>
          <cell r="H4103" t="str">
            <v>LDS</v>
          </cell>
        </row>
        <row r="4104">
          <cell r="B4104">
            <v>200801</v>
          </cell>
          <cell r="G4104" t="str">
            <v>Saneamiento</v>
          </cell>
          <cell r="H4104" t="str">
            <v>LDS</v>
          </cell>
        </row>
        <row r="4105">
          <cell r="B4105">
            <v>200801</v>
          </cell>
          <cell r="G4105" t="str">
            <v>Saneamiento</v>
          </cell>
          <cell r="H4105" t="str">
            <v>LDS</v>
          </cell>
        </row>
        <row r="4106">
          <cell r="B4106">
            <v>200801</v>
          </cell>
          <cell r="G4106" t="str">
            <v>Alimentos</v>
          </cell>
          <cell r="H4106" t="str">
            <v>LDS</v>
          </cell>
        </row>
        <row r="4107">
          <cell r="B4107">
            <v>200801</v>
          </cell>
          <cell r="G4107" t="str">
            <v>Otros</v>
          </cell>
          <cell r="H4107" t="str">
            <v>LDS</v>
          </cell>
        </row>
        <row r="4108">
          <cell r="B4108">
            <v>200801</v>
          </cell>
          <cell r="G4108" t="str">
            <v>Bebidas</v>
          </cell>
          <cell r="H4108" t="str">
            <v>LDS</v>
          </cell>
        </row>
        <row r="4109">
          <cell r="B4109">
            <v>200801</v>
          </cell>
          <cell r="G4109" t="str">
            <v>Comercio</v>
          </cell>
          <cell r="H4109" t="str">
            <v>LDS</v>
          </cell>
        </row>
        <row r="4110">
          <cell r="B4110">
            <v>200801</v>
          </cell>
          <cell r="G4110" t="str">
            <v>Otros</v>
          </cell>
          <cell r="H4110" t="str">
            <v>LDS</v>
          </cell>
        </row>
        <row r="4111">
          <cell r="B4111">
            <v>200801</v>
          </cell>
          <cell r="G4111" t="str">
            <v>Otros</v>
          </cell>
          <cell r="H4111" t="str">
            <v>LDS</v>
          </cell>
        </row>
        <row r="4112">
          <cell r="B4112">
            <v>200801</v>
          </cell>
          <cell r="G4112" t="str">
            <v>Bebidas</v>
          </cell>
          <cell r="H4112" t="str">
            <v>LDS</v>
          </cell>
        </row>
        <row r="4113">
          <cell r="B4113">
            <v>200801</v>
          </cell>
          <cell r="G4113" t="str">
            <v>Industria Metalúrgica</v>
          </cell>
          <cell r="H4113" t="str">
            <v>SEAL</v>
          </cell>
        </row>
        <row r="4114">
          <cell r="B4114">
            <v>200801</v>
          </cell>
          <cell r="G4114" t="str">
            <v>Alimentos</v>
          </cell>
          <cell r="H4114" t="str">
            <v>SEAL</v>
          </cell>
        </row>
        <row r="4115">
          <cell r="B4115">
            <v>200801</v>
          </cell>
          <cell r="G4115" t="str">
            <v>Textiles</v>
          </cell>
          <cell r="H4115" t="str">
            <v>SEAL</v>
          </cell>
        </row>
        <row r="4116">
          <cell r="B4116">
            <v>200801</v>
          </cell>
          <cell r="G4116" t="str">
            <v>Bebidas</v>
          </cell>
          <cell r="H4116" t="str">
            <v>SEAL</v>
          </cell>
        </row>
        <row r="4117">
          <cell r="B4117">
            <v>200801</v>
          </cell>
          <cell r="G4117" t="str">
            <v>Transporte</v>
          </cell>
          <cell r="H4117" t="str">
            <v>SEAL</v>
          </cell>
        </row>
        <row r="4118">
          <cell r="B4118">
            <v>200801</v>
          </cell>
          <cell r="G4118" t="str">
            <v>Textiles</v>
          </cell>
          <cell r="H4118" t="str">
            <v>SEAL</v>
          </cell>
        </row>
        <row r="4119">
          <cell r="B4119">
            <v>200801</v>
          </cell>
          <cell r="G4119" t="str">
            <v>Minería</v>
          </cell>
          <cell r="H4119" t="str">
            <v>SGAB</v>
          </cell>
        </row>
        <row r="4120">
          <cell r="B4120">
            <v>200801</v>
          </cell>
          <cell r="G4120" t="str">
            <v>Textiles</v>
          </cell>
          <cell r="H4120" t="str">
            <v>SGAB</v>
          </cell>
        </row>
        <row r="4121">
          <cell r="B4121">
            <v>200801</v>
          </cell>
          <cell r="G4121" t="str">
            <v>Minería</v>
          </cell>
          <cell r="H4121" t="str">
            <v>SGAB</v>
          </cell>
        </row>
        <row r="4122">
          <cell r="B4122">
            <v>200801</v>
          </cell>
          <cell r="G4122" t="str">
            <v>Textiles</v>
          </cell>
          <cell r="H4122" t="str">
            <v>SGAB</v>
          </cell>
        </row>
        <row r="4123">
          <cell r="B4123">
            <v>200801</v>
          </cell>
          <cell r="G4123" t="str">
            <v>Alimentos</v>
          </cell>
          <cell r="H4123" t="str">
            <v>SGAB</v>
          </cell>
        </row>
        <row r="4124">
          <cell r="B4124">
            <v>200801</v>
          </cell>
          <cell r="G4124" t="str">
            <v>Minería</v>
          </cell>
          <cell r="H4124" t="str">
            <v>SGAB</v>
          </cell>
        </row>
        <row r="4125">
          <cell r="B4125">
            <v>200801</v>
          </cell>
          <cell r="G4125" t="str">
            <v>Alimentos</v>
          </cell>
          <cell r="H4125" t="str">
            <v>SGAB</v>
          </cell>
        </row>
        <row r="4126">
          <cell r="B4126">
            <v>200801</v>
          </cell>
          <cell r="G4126" t="str">
            <v>Alimentos</v>
          </cell>
          <cell r="H4126" t="str">
            <v>SGAB</v>
          </cell>
        </row>
        <row r="4127">
          <cell r="B4127">
            <v>200801</v>
          </cell>
          <cell r="G4127" t="str">
            <v>Minería</v>
          </cell>
          <cell r="H4127" t="str">
            <v>SHOU</v>
          </cell>
        </row>
        <row r="4128">
          <cell r="B4128">
            <v>200801</v>
          </cell>
          <cell r="G4128" t="str">
            <v>Minería</v>
          </cell>
          <cell r="H4128" t="str">
            <v>SHOU</v>
          </cell>
        </row>
        <row r="4129">
          <cell r="B4129">
            <v>200801</v>
          </cell>
          <cell r="G4129" t="str">
            <v>Minería</v>
          </cell>
          <cell r="H4129" t="str">
            <v>SHOU</v>
          </cell>
        </row>
        <row r="4130">
          <cell r="B4130">
            <v>200801</v>
          </cell>
          <cell r="G4130" t="str">
            <v>Minería</v>
          </cell>
          <cell r="H4130" t="str">
            <v>SMC</v>
          </cell>
        </row>
        <row r="4131">
          <cell r="B4131">
            <v>200801</v>
          </cell>
          <cell r="G4131" t="str">
            <v>Minería</v>
          </cell>
          <cell r="H4131" t="str">
            <v>SMC</v>
          </cell>
        </row>
        <row r="4132">
          <cell r="B4132">
            <v>200801</v>
          </cell>
          <cell r="G4132" t="str">
            <v>Minería</v>
          </cell>
          <cell r="H4132" t="str">
            <v>SMC</v>
          </cell>
        </row>
        <row r="4133">
          <cell r="B4133">
            <v>200801</v>
          </cell>
          <cell r="G4133" t="str">
            <v>Minería</v>
          </cell>
          <cell r="H4133" t="str">
            <v>TSEL</v>
          </cell>
        </row>
        <row r="4134">
          <cell r="B4134">
            <v>200801</v>
          </cell>
          <cell r="G4134" t="str">
            <v>Cementos</v>
          </cell>
          <cell r="H4134" t="str">
            <v>TSEL</v>
          </cell>
        </row>
        <row r="4135">
          <cell r="B4135">
            <v>200801</v>
          </cell>
          <cell r="G4135" t="str">
            <v>Minería</v>
          </cell>
          <cell r="H4135" t="str">
            <v>TSEL</v>
          </cell>
        </row>
        <row r="4136">
          <cell r="B4136">
            <v>200801</v>
          </cell>
          <cell r="G4136" t="str">
            <v>Minería</v>
          </cell>
          <cell r="H4136" t="str">
            <v>TSEL</v>
          </cell>
        </row>
        <row r="4137">
          <cell r="B4137">
            <v>200801</v>
          </cell>
          <cell r="G4137" t="str">
            <v>Minería</v>
          </cell>
          <cell r="H4137" t="str">
            <v>TSEL</v>
          </cell>
        </row>
        <row r="4138">
          <cell r="B4138">
            <v>200801</v>
          </cell>
          <cell r="G4138" t="str">
            <v>Minería</v>
          </cell>
          <cell r="H4138" t="str">
            <v>TSEL</v>
          </cell>
        </row>
        <row r="4139">
          <cell r="B4139">
            <v>200801</v>
          </cell>
          <cell r="G4139" t="str">
            <v>Textiles</v>
          </cell>
          <cell r="H4139" t="str">
            <v>TSEL</v>
          </cell>
        </row>
        <row r="4140">
          <cell r="B4140">
            <v>200801</v>
          </cell>
          <cell r="G4140" t="str">
            <v>Textiles</v>
          </cell>
          <cell r="H4140" t="str">
            <v>TSEL</v>
          </cell>
        </row>
        <row r="4141">
          <cell r="B4141">
            <v>200801</v>
          </cell>
          <cell r="G4141" t="str">
            <v>Otros</v>
          </cell>
          <cell r="H4141" t="str">
            <v>SEAL</v>
          </cell>
        </row>
        <row r="4142">
          <cell r="B4142">
            <v>200801</v>
          </cell>
          <cell r="G4142" t="str">
            <v>Otros</v>
          </cell>
          <cell r="H4142" t="str">
            <v>EGEN</v>
          </cell>
        </row>
        <row r="4143">
          <cell r="B4143">
            <v>200801</v>
          </cell>
          <cell r="G4143" t="str">
            <v>Cementos</v>
          </cell>
          <cell r="H4143" t="str">
            <v>KLPA</v>
          </cell>
        </row>
        <row r="4144">
          <cell r="B4144">
            <v>200801</v>
          </cell>
          <cell r="G4144" t="str">
            <v>Papel</v>
          </cell>
          <cell r="H4144" t="str">
            <v>COEL</v>
          </cell>
        </row>
        <row r="4145">
          <cell r="B4145">
            <v>200801</v>
          </cell>
          <cell r="G4145" t="str">
            <v>Minería</v>
          </cell>
          <cell r="H4145" t="str">
            <v>ENER</v>
          </cell>
        </row>
        <row r="4146">
          <cell r="B4146">
            <v>200801</v>
          </cell>
          <cell r="G4146" t="str">
            <v>Minería</v>
          </cell>
          <cell r="H4146" t="str">
            <v>ELP</v>
          </cell>
        </row>
        <row r="4147">
          <cell r="B4147">
            <v>200801</v>
          </cell>
          <cell r="G4147" t="str">
            <v>Papel</v>
          </cell>
          <cell r="H4147" t="str">
            <v>COEL</v>
          </cell>
        </row>
        <row r="4148">
          <cell r="B4148">
            <v>200801</v>
          </cell>
          <cell r="G4148" t="str">
            <v>Cementos</v>
          </cell>
          <cell r="H4148" t="str">
            <v>LDS</v>
          </cell>
        </row>
        <row r="4149">
          <cell r="B4149">
            <v>200801</v>
          </cell>
          <cell r="G4149" t="str">
            <v>Minería</v>
          </cell>
          <cell r="H4149" t="str">
            <v>EDGL</v>
          </cell>
        </row>
        <row r="4150">
          <cell r="B4150">
            <v>200802</v>
          </cell>
          <cell r="G4150" t="str">
            <v>Cementos</v>
          </cell>
          <cell r="H4150" t="str">
            <v>ATOC</v>
          </cell>
        </row>
        <row r="4151">
          <cell r="B4151">
            <v>200802</v>
          </cell>
          <cell r="G4151" t="str">
            <v>Agroindustria</v>
          </cell>
          <cell r="H4151" t="str">
            <v>CAHU</v>
          </cell>
        </row>
        <row r="4152">
          <cell r="B4152">
            <v>200802</v>
          </cell>
          <cell r="G4152" t="str">
            <v>Minería</v>
          </cell>
          <cell r="H4152" t="str">
            <v>COEL</v>
          </cell>
        </row>
        <row r="4153">
          <cell r="B4153">
            <v>200802</v>
          </cell>
          <cell r="G4153" t="str">
            <v>Minería</v>
          </cell>
          <cell r="H4153" t="str">
            <v>CONE</v>
          </cell>
        </row>
        <row r="4154">
          <cell r="B4154">
            <v>200802</v>
          </cell>
          <cell r="G4154" t="str">
            <v>Minería</v>
          </cell>
          <cell r="H4154" t="str">
            <v>SMC</v>
          </cell>
        </row>
        <row r="4155">
          <cell r="B4155">
            <v>200802</v>
          </cell>
          <cell r="G4155" t="str">
            <v>Textiles</v>
          </cell>
          <cell r="H4155" t="str">
            <v>EDCA</v>
          </cell>
        </row>
        <row r="4156">
          <cell r="B4156">
            <v>200802</v>
          </cell>
          <cell r="G4156" t="str">
            <v>Otros</v>
          </cell>
          <cell r="H4156" t="str">
            <v>EDGL</v>
          </cell>
        </row>
        <row r="4157">
          <cell r="B4157">
            <v>200802</v>
          </cell>
          <cell r="G4157" t="str">
            <v>Fundición</v>
          </cell>
          <cell r="H4157" t="str">
            <v>EDGL</v>
          </cell>
        </row>
        <row r="4158">
          <cell r="B4158">
            <v>200802</v>
          </cell>
          <cell r="G4158" t="str">
            <v>Otros</v>
          </cell>
          <cell r="H4158" t="str">
            <v>EDGL</v>
          </cell>
        </row>
        <row r="4159">
          <cell r="B4159">
            <v>200802</v>
          </cell>
          <cell r="G4159" t="str">
            <v>Fundición</v>
          </cell>
          <cell r="H4159" t="str">
            <v>EDGL</v>
          </cell>
        </row>
        <row r="4160">
          <cell r="B4160">
            <v>200802</v>
          </cell>
          <cell r="G4160" t="str">
            <v>Minería</v>
          </cell>
          <cell r="H4160" t="str">
            <v>EDGL</v>
          </cell>
        </row>
        <row r="4161">
          <cell r="B4161">
            <v>200802</v>
          </cell>
          <cell r="G4161" t="str">
            <v>Minería</v>
          </cell>
          <cell r="H4161" t="str">
            <v>EDGL</v>
          </cell>
        </row>
        <row r="4162">
          <cell r="B4162">
            <v>200802</v>
          </cell>
          <cell r="G4162" t="str">
            <v>Minería</v>
          </cell>
          <cell r="H4162" t="str">
            <v>EDGL</v>
          </cell>
        </row>
        <row r="4163">
          <cell r="B4163">
            <v>200802</v>
          </cell>
          <cell r="G4163" t="str">
            <v>Fundición</v>
          </cell>
          <cell r="H4163" t="str">
            <v>EDGL</v>
          </cell>
        </row>
        <row r="4164">
          <cell r="B4164">
            <v>200802</v>
          </cell>
          <cell r="G4164" t="str">
            <v>Fundición</v>
          </cell>
          <cell r="H4164" t="str">
            <v>EDGL</v>
          </cell>
        </row>
        <row r="4165">
          <cell r="B4165">
            <v>200802</v>
          </cell>
          <cell r="G4165" t="str">
            <v>Fundición</v>
          </cell>
          <cell r="H4165" t="str">
            <v>EDGL</v>
          </cell>
        </row>
        <row r="4166">
          <cell r="B4166">
            <v>200802</v>
          </cell>
          <cell r="G4166" t="str">
            <v>Minería</v>
          </cell>
          <cell r="H4166" t="str">
            <v>EDGL</v>
          </cell>
        </row>
        <row r="4167">
          <cell r="B4167">
            <v>200802</v>
          </cell>
          <cell r="G4167" t="str">
            <v>Químicos</v>
          </cell>
          <cell r="H4167" t="str">
            <v>EDLN</v>
          </cell>
        </row>
        <row r="4168">
          <cell r="B4168">
            <v>200802</v>
          </cell>
          <cell r="G4168" t="str">
            <v>Agroindustria</v>
          </cell>
          <cell r="H4168" t="str">
            <v>EDLN</v>
          </cell>
        </row>
        <row r="4169">
          <cell r="B4169">
            <v>200802</v>
          </cell>
          <cell r="G4169" t="str">
            <v>Alimentos</v>
          </cell>
          <cell r="H4169" t="str">
            <v>EDLN</v>
          </cell>
        </row>
        <row r="4170">
          <cell r="B4170">
            <v>200802</v>
          </cell>
          <cell r="G4170" t="str">
            <v>Alimentos</v>
          </cell>
          <cell r="H4170" t="str">
            <v>EDLN</v>
          </cell>
        </row>
        <row r="4171">
          <cell r="B4171">
            <v>200802</v>
          </cell>
          <cell r="G4171" t="str">
            <v>Pesquería</v>
          </cell>
          <cell r="H4171" t="str">
            <v>EDLN</v>
          </cell>
        </row>
        <row r="4172">
          <cell r="B4172">
            <v>200802</v>
          </cell>
          <cell r="G4172" t="str">
            <v>Bancos y Financieras</v>
          </cell>
          <cell r="H4172" t="str">
            <v>EDLN</v>
          </cell>
        </row>
        <row r="4173">
          <cell r="B4173">
            <v>200802</v>
          </cell>
          <cell r="G4173" t="str">
            <v>Cables</v>
          </cell>
          <cell r="H4173" t="str">
            <v>EDLN</v>
          </cell>
        </row>
        <row r="4174">
          <cell r="B4174">
            <v>200802</v>
          </cell>
          <cell r="G4174" t="str">
            <v>Cerámicos</v>
          </cell>
          <cell r="H4174" t="str">
            <v>EDLN</v>
          </cell>
        </row>
        <row r="4175">
          <cell r="B4175">
            <v>200802</v>
          </cell>
          <cell r="G4175" t="str">
            <v>Cerámicos</v>
          </cell>
          <cell r="H4175" t="str">
            <v>EDLN</v>
          </cell>
        </row>
        <row r="4176">
          <cell r="B4176">
            <v>200802</v>
          </cell>
          <cell r="G4176" t="str">
            <v>Cerámicos</v>
          </cell>
          <cell r="H4176" t="str">
            <v>EDLN</v>
          </cell>
        </row>
        <row r="4177">
          <cell r="B4177">
            <v>200802</v>
          </cell>
          <cell r="G4177" t="str">
            <v>Textiles</v>
          </cell>
          <cell r="H4177" t="str">
            <v>EDLN</v>
          </cell>
        </row>
        <row r="4178">
          <cell r="B4178">
            <v>200802</v>
          </cell>
          <cell r="G4178" t="str">
            <v>Textiles</v>
          </cell>
          <cell r="H4178" t="str">
            <v>EDLN</v>
          </cell>
        </row>
        <row r="4179">
          <cell r="B4179">
            <v>200802</v>
          </cell>
          <cell r="G4179" t="str">
            <v>Minería</v>
          </cell>
          <cell r="H4179" t="str">
            <v>EDLN</v>
          </cell>
        </row>
        <row r="4180">
          <cell r="B4180">
            <v>200802</v>
          </cell>
          <cell r="G4180" t="str">
            <v>Cerámicos</v>
          </cell>
          <cell r="H4180" t="str">
            <v>EDLN</v>
          </cell>
        </row>
        <row r="4181">
          <cell r="B4181">
            <v>200802</v>
          </cell>
          <cell r="G4181" t="str">
            <v>Alimentos</v>
          </cell>
          <cell r="H4181" t="str">
            <v>EDLN</v>
          </cell>
        </row>
        <row r="4182">
          <cell r="B4182">
            <v>200802</v>
          </cell>
          <cell r="G4182" t="str">
            <v>Vidrios, Cauchos y Plásticos</v>
          </cell>
          <cell r="H4182" t="str">
            <v>EDLN</v>
          </cell>
        </row>
        <row r="4183">
          <cell r="B4183">
            <v>200802</v>
          </cell>
          <cell r="G4183" t="str">
            <v>Minería</v>
          </cell>
          <cell r="H4183" t="str">
            <v>EDLN</v>
          </cell>
        </row>
        <row r="4184">
          <cell r="B4184">
            <v>200802</v>
          </cell>
          <cell r="G4184" t="str">
            <v>Saneamiento</v>
          </cell>
          <cell r="H4184" t="str">
            <v>EDLN</v>
          </cell>
        </row>
        <row r="4185">
          <cell r="B4185">
            <v>200802</v>
          </cell>
          <cell r="G4185" t="str">
            <v>Industria Metalúrgica</v>
          </cell>
          <cell r="H4185" t="str">
            <v>EDLN</v>
          </cell>
        </row>
        <row r="4186">
          <cell r="B4186">
            <v>200802</v>
          </cell>
          <cell r="G4186" t="str">
            <v>Transporte</v>
          </cell>
          <cell r="H4186" t="str">
            <v>EDLN</v>
          </cell>
        </row>
        <row r="4187">
          <cell r="B4187">
            <v>200802</v>
          </cell>
          <cell r="G4187" t="str">
            <v>Pesquería</v>
          </cell>
          <cell r="H4187" t="str">
            <v>EDLN</v>
          </cell>
        </row>
        <row r="4188">
          <cell r="B4188">
            <v>200802</v>
          </cell>
          <cell r="G4188" t="str">
            <v>Cementos</v>
          </cell>
          <cell r="H4188" t="str">
            <v>EDLN</v>
          </cell>
        </row>
        <row r="4189">
          <cell r="B4189">
            <v>200802</v>
          </cell>
          <cell r="G4189" t="str">
            <v>Textiles</v>
          </cell>
          <cell r="H4189" t="str">
            <v>EDLN</v>
          </cell>
        </row>
        <row r="4190">
          <cell r="B4190">
            <v>200802</v>
          </cell>
          <cell r="G4190" t="str">
            <v>Alimentos</v>
          </cell>
          <cell r="H4190" t="str">
            <v>EDLN</v>
          </cell>
        </row>
        <row r="4191">
          <cell r="B4191">
            <v>200802</v>
          </cell>
          <cell r="G4191" t="str">
            <v>Textiles</v>
          </cell>
          <cell r="H4191" t="str">
            <v>EDLN</v>
          </cell>
        </row>
        <row r="4192">
          <cell r="B4192">
            <v>200802</v>
          </cell>
          <cell r="G4192" t="str">
            <v>Textiles</v>
          </cell>
          <cell r="H4192" t="str">
            <v>EDLN</v>
          </cell>
        </row>
        <row r="4193">
          <cell r="B4193">
            <v>200802</v>
          </cell>
          <cell r="G4193" t="str">
            <v>Textiles</v>
          </cell>
          <cell r="H4193" t="str">
            <v>EDLN</v>
          </cell>
        </row>
        <row r="4194">
          <cell r="B4194">
            <v>200802</v>
          </cell>
          <cell r="G4194" t="str">
            <v>Fundición</v>
          </cell>
          <cell r="H4194" t="str">
            <v>EDLN</v>
          </cell>
        </row>
        <row r="4195">
          <cell r="B4195">
            <v>200802</v>
          </cell>
          <cell r="G4195" t="str">
            <v>Fundición</v>
          </cell>
          <cell r="H4195" t="str">
            <v>EDLN</v>
          </cell>
        </row>
        <row r="4196">
          <cell r="B4196">
            <v>200802</v>
          </cell>
          <cell r="G4196" t="str">
            <v>Papel</v>
          </cell>
          <cell r="H4196" t="str">
            <v>EDLN</v>
          </cell>
        </row>
        <row r="4197">
          <cell r="B4197">
            <v>200802</v>
          </cell>
          <cell r="G4197" t="str">
            <v>Textiles</v>
          </cell>
          <cell r="H4197" t="str">
            <v>EDLN</v>
          </cell>
        </row>
        <row r="4198">
          <cell r="B4198">
            <v>200802</v>
          </cell>
          <cell r="G4198" t="str">
            <v>Vidrios, Cauchos y Plásticos</v>
          </cell>
          <cell r="H4198" t="str">
            <v>EDLN</v>
          </cell>
        </row>
        <row r="4199">
          <cell r="B4199">
            <v>200802</v>
          </cell>
          <cell r="G4199" t="str">
            <v>Cables</v>
          </cell>
          <cell r="H4199" t="str">
            <v>EDLN</v>
          </cell>
        </row>
        <row r="4200">
          <cell r="B4200">
            <v>200802</v>
          </cell>
          <cell r="G4200" t="str">
            <v>Industria Metalúrgica</v>
          </cell>
          <cell r="H4200" t="str">
            <v>EDLN</v>
          </cell>
        </row>
        <row r="4201">
          <cell r="B4201">
            <v>200802</v>
          </cell>
          <cell r="G4201" t="str">
            <v>Papel</v>
          </cell>
          <cell r="H4201" t="str">
            <v>EDLN</v>
          </cell>
        </row>
        <row r="4202">
          <cell r="B4202">
            <v>200802</v>
          </cell>
          <cell r="G4202" t="str">
            <v>Textiles</v>
          </cell>
          <cell r="H4202" t="str">
            <v>EDLN</v>
          </cell>
        </row>
        <row r="4203">
          <cell r="B4203">
            <v>200802</v>
          </cell>
          <cell r="G4203" t="str">
            <v>Otros</v>
          </cell>
          <cell r="H4203" t="str">
            <v>EDLN</v>
          </cell>
        </row>
        <row r="4204">
          <cell r="B4204">
            <v>200802</v>
          </cell>
          <cell r="G4204" t="str">
            <v>Otros</v>
          </cell>
          <cell r="H4204" t="str">
            <v>EDLN</v>
          </cell>
        </row>
        <row r="4205">
          <cell r="B4205">
            <v>200802</v>
          </cell>
          <cell r="G4205" t="str">
            <v>Textiles</v>
          </cell>
          <cell r="H4205" t="str">
            <v>EDLN</v>
          </cell>
        </row>
        <row r="4206">
          <cell r="B4206">
            <v>200802</v>
          </cell>
          <cell r="G4206" t="str">
            <v>Industria Metalúrgica</v>
          </cell>
          <cell r="H4206" t="str">
            <v>EDLN</v>
          </cell>
        </row>
        <row r="4207">
          <cell r="B4207">
            <v>200802</v>
          </cell>
          <cell r="G4207" t="str">
            <v>Alimentos</v>
          </cell>
          <cell r="H4207" t="str">
            <v>EDLN</v>
          </cell>
        </row>
        <row r="4208">
          <cell r="B4208">
            <v>200802</v>
          </cell>
          <cell r="G4208" t="str">
            <v>Alimentos</v>
          </cell>
          <cell r="H4208" t="str">
            <v>EDLN</v>
          </cell>
        </row>
        <row r="4209">
          <cell r="B4209">
            <v>200802</v>
          </cell>
          <cell r="G4209" t="str">
            <v>Alimentos</v>
          </cell>
          <cell r="H4209" t="str">
            <v>EDLN</v>
          </cell>
        </row>
        <row r="4210">
          <cell r="B4210">
            <v>200802</v>
          </cell>
          <cell r="G4210" t="str">
            <v>Alimentos</v>
          </cell>
          <cell r="H4210" t="str">
            <v>EDLN</v>
          </cell>
        </row>
        <row r="4211">
          <cell r="B4211">
            <v>200802</v>
          </cell>
          <cell r="G4211" t="str">
            <v>Textiles</v>
          </cell>
          <cell r="H4211" t="str">
            <v>EDLN</v>
          </cell>
        </row>
        <row r="4212">
          <cell r="B4212">
            <v>200802</v>
          </cell>
          <cell r="G4212" t="str">
            <v>Pesquería</v>
          </cell>
          <cell r="H4212" t="str">
            <v>EDLN</v>
          </cell>
        </row>
        <row r="4213">
          <cell r="B4213">
            <v>200802</v>
          </cell>
          <cell r="G4213" t="str">
            <v>Pesquería</v>
          </cell>
          <cell r="H4213" t="str">
            <v>EDLN</v>
          </cell>
        </row>
        <row r="4214">
          <cell r="B4214">
            <v>200802</v>
          </cell>
          <cell r="G4214" t="str">
            <v>Textiles</v>
          </cell>
          <cell r="H4214" t="str">
            <v>EDLN</v>
          </cell>
        </row>
        <row r="4215">
          <cell r="B4215">
            <v>200802</v>
          </cell>
          <cell r="G4215" t="str">
            <v>Industria Metalúrgica</v>
          </cell>
          <cell r="H4215" t="str">
            <v>EDLN</v>
          </cell>
        </row>
        <row r="4216">
          <cell r="B4216">
            <v>200802</v>
          </cell>
          <cell r="G4216" t="str">
            <v>Hidrocarburos</v>
          </cell>
          <cell r="H4216" t="str">
            <v>EDLN</v>
          </cell>
        </row>
        <row r="4217">
          <cell r="B4217">
            <v>200802</v>
          </cell>
          <cell r="G4217" t="str">
            <v>Comercio</v>
          </cell>
          <cell r="H4217" t="str">
            <v>EDLN</v>
          </cell>
        </row>
        <row r="4218">
          <cell r="B4218">
            <v>200802</v>
          </cell>
          <cell r="G4218" t="str">
            <v>Textiles</v>
          </cell>
          <cell r="H4218" t="str">
            <v>EDLN</v>
          </cell>
        </row>
        <row r="4219">
          <cell r="B4219">
            <v>200802</v>
          </cell>
          <cell r="G4219" t="str">
            <v>Textiles</v>
          </cell>
          <cell r="H4219" t="str">
            <v>EDLN</v>
          </cell>
        </row>
        <row r="4220">
          <cell r="B4220">
            <v>200802</v>
          </cell>
          <cell r="G4220" t="str">
            <v>Otros</v>
          </cell>
          <cell r="H4220" t="str">
            <v>EDLN</v>
          </cell>
        </row>
        <row r="4221">
          <cell r="B4221">
            <v>200802</v>
          </cell>
          <cell r="G4221" t="str">
            <v>Textiles</v>
          </cell>
          <cell r="H4221" t="str">
            <v>EDLN</v>
          </cell>
        </row>
        <row r="4222">
          <cell r="B4222">
            <v>200802</v>
          </cell>
          <cell r="G4222" t="str">
            <v>Industria Metalúrgica</v>
          </cell>
          <cell r="H4222" t="str">
            <v>EDLN</v>
          </cell>
        </row>
        <row r="4223">
          <cell r="B4223">
            <v>200802</v>
          </cell>
          <cell r="G4223" t="str">
            <v>Pesquería</v>
          </cell>
          <cell r="H4223" t="str">
            <v>EDLN</v>
          </cell>
        </row>
        <row r="4224">
          <cell r="B4224">
            <v>200802</v>
          </cell>
          <cell r="G4224" t="str">
            <v>Químicos</v>
          </cell>
          <cell r="H4224" t="str">
            <v>EDLN</v>
          </cell>
        </row>
        <row r="4225">
          <cell r="B4225">
            <v>200802</v>
          </cell>
          <cell r="G4225" t="str">
            <v>Textiles</v>
          </cell>
          <cell r="H4225" t="str">
            <v>EDLN</v>
          </cell>
        </row>
        <row r="4226">
          <cell r="B4226">
            <v>200802</v>
          </cell>
          <cell r="G4226" t="str">
            <v>Vidrios, Cauchos y Plásticos</v>
          </cell>
          <cell r="H4226" t="str">
            <v>EDLN</v>
          </cell>
        </row>
        <row r="4227">
          <cell r="B4227">
            <v>200802</v>
          </cell>
          <cell r="G4227" t="str">
            <v>Pesquería</v>
          </cell>
          <cell r="H4227" t="str">
            <v>EDLN</v>
          </cell>
        </row>
        <row r="4228">
          <cell r="B4228">
            <v>200802</v>
          </cell>
          <cell r="G4228" t="str">
            <v>Bebidas</v>
          </cell>
          <cell r="H4228" t="str">
            <v>EDLN</v>
          </cell>
        </row>
        <row r="4229">
          <cell r="B4229">
            <v>200802</v>
          </cell>
          <cell r="G4229" t="str">
            <v>Bebidas</v>
          </cell>
          <cell r="H4229" t="str">
            <v>EDLN</v>
          </cell>
        </row>
        <row r="4230">
          <cell r="B4230">
            <v>200802</v>
          </cell>
          <cell r="G4230" t="str">
            <v>Pesquería</v>
          </cell>
          <cell r="H4230" t="str">
            <v>EDLN</v>
          </cell>
        </row>
        <row r="4231">
          <cell r="B4231">
            <v>200802</v>
          </cell>
          <cell r="G4231" t="str">
            <v>Cerámicos</v>
          </cell>
          <cell r="H4231" t="str">
            <v>EDLN</v>
          </cell>
        </row>
        <row r="4232">
          <cell r="B4232">
            <v>200802</v>
          </cell>
          <cell r="G4232" t="str">
            <v>Alimentos</v>
          </cell>
          <cell r="H4232" t="str">
            <v>EDLN</v>
          </cell>
        </row>
        <row r="4233">
          <cell r="B4233">
            <v>200802</v>
          </cell>
          <cell r="G4233" t="str">
            <v>Químicos</v>
          </cell>
          <cell r="H4233" t="str">
            <v>EDLN</v>
          </cell>
        </row>
        <row r="4234">
          <cell r="B4234">
            <v>200802</v>
          </cell>
          <cell r="G4234" t="str">
            <v>Textiles</v>
          </cell>
          <cell r="H4234" t="str">
            <v>EDLN</v>
          </cell>
        </row>
        <row r="4235">
          <cell r="B4235">
            <v>200802</v>
          </cell>
          <cell r="G4235" t="str">
            <v>Textiles</v>
          </cell>
          <cell r="H4235" t="str">
            <v>EDLN</v>
          </cell>
        </row>
        <row r="4236">
          <cell r="B4236">
            <v>200802</v>
          </cell>
          <cell r="G4236" t="str">
            <v>Saneamiento</v>
          </cell>
          <cell r="H4236" t="str">
            <v>EDLN</v>
          </cell>
        </row>
        <row r="4237">
          <cell r="B4237">
            <v>200802</v>
          </cell>
          <cell r="G4237" t="str">
            <v>Alimentos</v>
          </cell>
          <cell r="H4237" t="str">
            <v>EDLN</v>
          </cell>
        </row>
        <row r="4238">
          <cell r="B4238">
            <v>200802</v>
          </cell>
          <cell r="G4238" t="str">
            <v>Papel</v>
          </cell>
          <cell r="H4238" t="str">
            <v>EDLN</v>
          </cell>
        </row>
        <row r="4239">
          <cell r="B4239">
            <v>200802</v>
          </cell>
          <cell r="G4239" t="str">
            <v>Pesquería</v>
          </cell>
          <cell r="H4239" t="str">
            <v>EDLN</v>
          </cell>
        </row>
        <row r="4240">
          <cell r="B4240">
            <v>200802</v>
          </cell>
          <cell r="G4240" t="str">
            <v>Transporte</v>
          </cell>
          <cell r="H4240" t="str">
            <v>EDLN</v>
          </cell>
        </row>
        <row r="4241">
          <cell r="B4241">
            <v>200802</v>
          </cell>
          <cell r="G4241" t="str">
            <v>Pesquería</v>
          </cell>
          <cell r="H4241" t="str">
            <v>EDLN</v>
          </cell>
        </row>
        <row r="4242">
          <cell r="B4242">
            <v>200802</v>
          </cell>
          <cell r="G4242" t="str">
            <v>Pesquería</v>
          </cell>
          <cell r="H4242" t="str">
            <v>EDLN</v>
          </cell>
        </row>
        <row r="4243">
          <cell r="B4243">
            <v>200802</v>
          </cell>
          <cell r="G4243" t="str">
            <v>Bebidas</v>
          </cell>
          <cell r="H4243" t="str">
            <v>EDLN</v>
          </cell>
        </row>
        <row r="4244">
          <cell r="B4244">
            <v>200802</v>
          </cell>
          <cell r="G4244" t="str">
            <v>Pesquería</v>
          </cell>
          <cell r="H4244" t="str">
            <v>EDLN</v>
          </cell>
        </row>
        <row r="4245">
          <cell r="B4245">
            <v>200802</v>
          </cell>
          <cell r="G4245" t="str">
            <v>Pesquería</v>
          </cell>
          <cell r="H4245" t="str">
            <v>EDLN</v>
          </cell>
        </row>
        <row r="4246">
          <cell r="B4246">
            <v>200802</v>
          </cell>
          <cell r="G4246" t="str">
            <v>Textiles</v>
          </cell>
          <cell r="H4246" t="str">
            <v>EDLN</v>
          </cell>
        </row>
        <row r="4247">
          <cell r="B4247">
            <v>200802</v>
          </cell>
          <cell r="G4247" t="str">
            <v>Textiles</v>
          </cell>
          <cell r="H4247" t="str">
            <v>EDLN</v>
          </cell>
        </row>
        <row r="4248">
          <cell r="B4248">
            <v>200802</v>
          </cell>
          <cell r="G4248" t="str">
            <v>Hidrocarburos</v>
          </cell>
          <cell r="H4248" t="str">
            <v>EEPS</v>
          </cell>
        </row>
        <row r="4249">
          <cell r="B4249">
            <v>200802</v>
          </cell>
          <cell r="G4249" t="str">
            <v>Hidrocarburos</v>
          </cell>
          <cell r="H4249" t="str">
            <v>EEPS</v>
          </cell>
        </row>
        <row r="4250">
          <cell r="B4250">
            <v>200802</v>
          </cell>
          <cell r="G4250" t="str">
            <v>Minería</v>
          </cell>
          <cell r="H4250" t="str">
            <v>EGAS</v>
          </cell>
        </row>
        <row r="4251">
          <cell r="B4251">
            <v>200802</v>
          </cell>
          <cell r="G4251" t="str">
            <v>Cementos</v>
          </cell>
          <cell r="H4251" t="str">
            <v>EGAS</v>
          </cell>
        </row>
        <row r="4252">
          <cell r="B4252">
            <v>200802</v>
          </cell>
          <cell r="G4252" t="str">
            <v>Fundición</v>
          </cell>
          <cell r="H4252" t="str">
            <v>EGEM</v>
          </cell>
        </row>
        <row r="4253">
          <cell r="B4253">
            <v>200802</v>
          </cell>
          <cell r="G4253" t="str">
            <v>Químicos</v>
          </cell>
          <cell r="H4253" t="str">
            <v>EGEM</v>
          </cell>
        </row>
        <row r="4254">
          <cell r="B4254">
            <v>200802</v>
          </cell>
          <cell r="G4254" t="str">
            <v>Minería</v>
          </cell>
          <cell r="H4254" t="str">
            <v>EGEM</v>
          </cell>
        </row>
        <row r="4255">
          <cell r="B4255">
            <v>200802</v>
          </cell>
          <cell r="G4255" t="str">
            <v>Minería</v>
          </cell>
          <cell r="H4255" t="str">
            <v>EGEM</v>
          </cell>
        </row>
        <row r="4256">
          <cell r="B4256">
            <v>200802</v>
          </cell>
          <cell r="G4256" t="str">
            <v>Minería</v>
          </cell>
          <cell r="H4256" t="str">
            <v>EGEN</v>
          </cell>
        </row>
        <row r="4257">
          <cell r="B4257">
            <v>200802</v>
          </cell>
          <cell r="G4257" t="str">
            <v>Minería</v>
          </cell>
          <cell r="H4257" t="str">
            <v>EGEN</v>
          </cell>
        </row>
        <row r="4258">
          <cell r="B4258">
            <v>200802</v>
          </cell>
          <cell r="G4258" t="str">
            <v>Cementos</v>
          </cell>
          <cell r="H4258" t="str">
            <v>EGEN</v>
          </cell>
        </row>
        <row r="4259">
          <cell r="B4259">
            <v>200802</v>
          </cell>
          <cell r="G4259" t="str">
            <v>Textiles</v>
          </cell>
          <cell r="H4259" t="str">
            <v>EGEN</v>
          </cell>
        </row>
        <row r="4260">
          <cell r="B4260">
            <v>200802</v>
          </cell>
          <cell r="G4260" t="str">
            <v>Textiles</v>
          </cell>
          <cell r="H4260" t="str">
            <v>EGEN</v>
          </cell>
        </row>
        <row r="4261">
          <cell r="B4261">
            <v>200802</v>
          </cell>
          <cell r="G4261" t="str">
            <v>Textiles</v>
          </cell>
          <cell r="H4261" t="str">
            <v>EGEN</v>
          </cell>
        </row>
        <row r="4262">
          <cell r="B4262">
            <v>200802</v>
          </cell>
          <cell r="G4262" t="str">
            <v>Papel</v>
          </cell>
          <cell r="H4262" t="str">
            <v>EGEN</v>
          </cell>
        </row>
        <row r="4263">
          <cell r="B4263">
            <v>200802</v>
          </cell>
          <cell r="G4263" t="str">
            <v>Papel</v>
          </cell>
          <cell r="H4263" t="str">
            <v>EGEN</v>
          </cell>
        </row>
        <row r="4264">
          <cell r="B4264">
            <v>200802</v>
          </cell>
          <cell r="G4264" t="str">
            <v>Minería</v>
          </cell>
          <cell r="H4264" t="str">
            <v>EGEN</v>
          </cell>
        </row>
        <row r="4265">
          <cell r="B4265">
            <v>200802</v>
          </cell>
          <cell r="G4265" t="str">
            <v>Textiles</v>
          </cell>
          <cell r="H4265" t="str">
            <v>EGEN</v>
          </cell>
        </row>
        <row r="4266">
          <cell r="B4266">
            <v>200802</v>
          </cell>
          <cell r="G4266" t="str">
            <v>Minería</v>
          </cell>
          <cell r="H4266" t="str">
            <v>EGEN</v>
          </cell>
        </row>
        <row r="4267">
          <cell r="B4267">
            <v>200802</v>
          </cell>
          <cell r="G4267" t="str">
            <v>Minería</v>
          </cell>
          <cell r="H4267" t="str">
            <v>EGEN</v>
          </cell>
        </row>
        <row r="4268">
          <cell r="B4268">
            <v>200802</v>
          </cell>
          <cell r="G4268" t="str">
            <v>Minería</v>
          </cell>
          <cell r="H4268" t="str">
            <v>EGEN</v>
          </cell>
        </row>
        <row r="4269">
          <cell r="B4269">
            <v>200802</v>
          </cell>
          <cell r="G4269" t="str">
            <v>Minería</v>
          </cell>
          <cell r="H4269" t="str">
            <v>ELAN</v>
          </cell>
        </row>
        <row r="4270">
          <cell r="B4270">
            <v>200802</v>
          </cell>
          <cell r="G4270" t="str">
            <v>Minería</v>
          </cell>
          <cell r="H4270" t="str">
            <v>ELAN</v>
          </cell>
        </row>
        <row r="4271">
          <cell r="B4271">
            <v>200802</v>
          </cell>
          <cell r="G4271" t="str">
            <v>Fundición</v>
          </cell>
          <cell r="H4271" t="str">
            <v>ELAN</v>
          </cell>
        </row>
        <row r="4272">
          <cell r="B4272">
            <v>200802</v>
          </cell>
          <cell r="G4272" t="str">
            <v>Fundición</v>
          </cell>
          <cell r="H4272" t="str">
            <v>ELAN</v>
          </cell>
        </row>
        <row r="4273">
          <cell r="B4273">
            <v>200802</v>
          </cell>
          <cell r="G4273" t="str">
            <v>Minería</v>
          </cell>
          <cell r="H4273" t="str">
            <v>ELAN</v>
          </cell>
        </row>
        <row r="4274">
          <cell r="B4274">
            <v>200802</v>
          </cell>
          <cell r="G4274" t="str">
            <v>Cementos</v>
          </cell>
          <cell r="H4274" t="str">
            <v>ELC</v>
          </cell>
        </row>
        <row r="4275">
          <cell r="B4275">
            <v>200802</v>
          </cell>
          <cell r="G4275" t="str">
            <v>Agroindustria</v>
          </cell>
          <cell r="H4275" t="str">
            <v>ELN</v>
          </cell>
        </row>
        <row r="4276">
          <cell r="B4276">
            <v>200802</v>
          </cell>
          <cell r="G4276" t="str">
            <v>Agroindustria</v>
          </cell>
          <cell r="H4276" t="str">
            <v>ELN</v>
          </cell>
        </row>
        <row r="4277">
          <cell r="B4277">
            <v>200802</v>
          </cell>
          <cell r="G4277" t="str">
            <v>Agroindustria</v>
          </cell>
          <cell r="H4277" t="str">
            <v>ELN</v>
          </cell>
        </row>
        <row r="4278">
          <cell r="B4278">
            <v>200802</v>
          </cell>
          <cell r="G4278" t="str">
            <v>Otros</v>
          </cell>
          <cell r="H4278" t="str">
            <v>ELN</v>
          </cell>
        </row>
        <row r="4279">
          <cell r="B4279">
            <v>200802</v>
          </cell>
          <cell r="G4279" t="str">
            <v>Agroindustria</v>
          </cell>
          <cell r="H4279" t="str">
            <v>ELN</v>
          </cell>
        </row>
        <row r="4280">
          <cell r="B4280">
            <v>200802</v>
          </cell>
          <cell r="G4280" t="str">
            <v>Agroindustria</v>
          </cell>
          <cell r="H4280" t="str">
            <v>ELN</v>
          </cell>
        </row>
        <row r="4281">
          <cell r="B4281">
            <v>200802</v>
          </cell>
          <cell r="G4281" t="str">
            <v>Agroindustria</v>
          </cell>
          <cell r="H4281" t="str">
            <v>ELN</v>
          </cell>
        </row>
        <row r="4282">
          <cell r="B4282">
            <v>200802</v>
          </cell>
          <cell r="G4282" t="str">
            <v>Bebidas</v>
          </cell>
          <cell r="H4282" t="str">
            <v>ELN</v>
          </cell>
        </row>
        <row r="4283">
          <cell r="B4283">
            <v>200802</v>
          </cell>
          <cell r="G4283" t="str">
            <v>Bebidas</v>
          </cell>
          <cell r="H4283" t="str">
            <v>ELN</v>
          </cell>
        </row>
        <row r="4284">
          <cell r="B4284">
            <v>200802</v>
          </cell>
          <cell r="G4284" t="str">
            <v>Agroindustria</v>
          </cell>
          <cell r="H4284" t="str">
            <v>ELN</v>
          </cell>
        </row>
        <row r="4285">
          <cell r="B4285">
            <v>200802</v>
          </cell>
          <cell r="G4285" t="str">
            <v>Agroindustria</v>
          </cell>
          <cell r="H4285" t="str">
            <v>ELN</v>
          </cell>
        </row>
        <row r="4286">
          <cell r="B4286">
            <v>200802</v>
          </cell>
          <cell r="G4286" t="str">
            <v>Agroindustria</v>
          </cell>
          <cell r="H4286" t="str">
            <v>ELN</v>
          </cell>
        </row>
        <row r="4287">
          <cell r="B4287">
            <v>200802</v>
          </cell>
          <cell r="G4287" t="str">
            <v>Agroindustria</v>
          </cell>
          <cell r="H4287" t="str">
            <v>ELN</v>
          </cell>
        </row>
        <row r="4288">
          <cell r="B4288">
            <v>200802</v>
          </cell>
          <cell r="G4288" t="str">
            <v>Agroindustria</v>
          </cell>
          <cell r="H4288" t="str">
            <v>ELN</v>
          </cell>
        </row>
        <row r="4289">
          <cell r="B4289">
            <v>200802</v>
          </cell>
          <cell r="G4289" t="str">
            <v>Minería</v>
          </cell>
          <cell r="H4289" t="str">
            <v>ELNM</v>
          </cell>
        </row>
        <row r="4290">
          <cell r="B4290">
            <v>200802</v>
          </cell>
          <cell r="G4290" t="str">
            <v>Agroindustria</v>
          </cell>
          <cell r="H4290" t="str">
            <v>ELNM</v>
          </cell>
        </row>
        <row r="4291">
          <cell r="B4291">
            <v>200802</v>
          </cell>
          <cell r="G4291" t="str">
            <v>Pesquería</v>
          </cell>
          <cell r="H4291" t="str">
            <v>ELNO</v>
          </cell>
        </row>
        <row r="4292">
          <cell r="B4292">
            <v>200802</v>
          </cell>
          <cell r="G4292" t="str">
            <v>Agroindustria</v>
          </cell>
          <cell r="H4292" t="str">
            <v>ELNO</v>
          </cell>
        </row>
        <row r="4293">
          <cell r="B4293">
            <v>200802</v>
          </cell>
          <cell r="G4293" t="str">
            <v>Transporte</v>
          </cell>
          <cell r="H4293" t="str">
            <v>ELP</v>
          </cell>
        </row>
        <row r="4294">
          <cell r="B4294">
            <v>200802</v>
          </cell>
          <cell r="G4294" t="str">
            <v>Industria Metalúrgica</v>
          </cell>
          <cell r="H4294" t="str">
            <v>ELP</v>
          </cell>
        </row>
        <row r="4295">
          <cell r="B4295">
            <v>200802</v>
          </cell>
          <cell r="G4295" t="str">
            <v>Minería</v>
          </cell>
          <cell r="H4295" t="str">
            <v>ELP</v>
          </cell>
        </row>
        <row r="4296">
          <cell r="B4296">
            <v>200802</v>
          </cell>
          <cell r="G4296" t="str">
            <v>Minería</v>
          </cell>
          <cell r="H4296" t="str">
            <v>ELP</v>
          </cell>
        </row>
        <row r="4297">
          <cell r="B4297">
            <v>200802</v>
          </cell>
          <cell r="G4297" t="str">
            <v>Industria Metalúrgica</v>
          </cell>
          <cell r="H4297" t="str">
            <v>ELP</v>
          </cell>
        </row>
        <row r="4298">
          <cell r="B4298">
            <v>200802</v>
          </cell>
          <cell r="G4298" t="str">
            <v>Químicos</v>
          </cell>
          <cell r="H4298" t="str">
            <v>ELP</v>
          </cell>
        </row>
        <row r="4299">
          <cell r="B4299">
            <v>200802</v>
          </cell>
          <cell r="G4299" t="str">
            <v>Minería</v>
          </cell>
          <cell r="H4299" t="str">
            <v>ELP</v>
          </cell>
        </row>
        <row r="4300">
          <cell r="B4300">
            <v>200802</v>
          </cell>
          <cell r="G4300" t="str">
            <v>Minería</v>
          </cell>
          <cell r="H4300" t="str">
            <v>ELP</v>
          </cell>
        </row>
        <row r="4301">
          <cell r="B4301">
            <v>200802</v>
          </cell>
          <cell r="G4301" t="str">
            <v>Minería</v>
          </cell>
          <cell r="H4301" t="str">
            <v>ELP</v>
          </cell>
        </row>
        <row r="4302">
          <cell r="B4302">
            <v>200802</v>
          </cell>
          <cell r="G4302" t="str">
            <v>Minería</v>
          </cell>
          <cell r="H4302" t="str">
            <v>ELP</v>
          </cell>
        </row>
        <row r="4303">
          <cell r="B4303">
            <v>200802</v>
          </cell>
          <cell r="G4303" t="str">
            <v>Minería</v>
          </cell>
          <cell r="H4303" t="str">
            <v>ELP</v>
          </cell>
        </row>
        <row r="4304">
          <cell r="B4304">
            <v>200802</v>
          </cell>
          <cell r="G4304" t="str">
            <v>Minería</v>
          </cell>
          <cell r="H4304" t="str">
            <v>ELP</v>
          </cell>
        </row>
        <row r="4305">
          <cell r="B4305">
            <v>200802</v>
          </cell>
          <cell r="G4305" t="str">
            <v>Minería</v>
          </cell>
          <cell r="H4305" t="str">
            <v>ELP</v>
          </cell>
        </row>
        <row r="4306">
          <cell r="B4306">
            <v>200802</v>
          </cell>
          <cell r="G4306" t="str">
            <v>Cementos</v>
          </cell>
          <cell r="H4306" t="str">
            <v>ELPU</v>
          </cell>
        </row>
        <row r="4307">
          <cell r="B4307">
            <v>200802</v>
          </cell>
          <cell r="G4307" t="str">
            <v>Saneamiento</v>
          </cell>
          <cell r="H4307" t="str">
            <v>ELSE</v>
          </cell>
        </row>
        <row r="4308">
          <cell r="B4308">
            <v>200802</v>
          </cell>
          <cell r="G4308" t="str">
            <v>Bebidas</v>
          </cell>
          <cell r="H4308" t="str">
            <v>ELSE</v>
          </cell>
        </row>
        <row r="4309">
          <cell r="B4309">
            <v>200802</v>
          </cell>
          <cell r="G4309" t="str">
            <v>Minería</v>
          </cell>
          <cell r="H4309" t="str">
            <v>ELSE</v>
          </cell>
        </row>
        <row r="4310">
          <cell r="B4310">
            <v>200802</v>
          </cell>
          <cell r="G4310" t="str">
            <v>Minería</v>
          </cell>
          <cell r="H4310" t="str">
            <v>ELSE</v>
          </cell>
        </row>
        <row r="4311">
          <cell r="B4311">
            <v>200802</v>
          </cell>
          <cell r="G4311" t="str">
            <v>Pesquería</v>
          </cell>
          <cell r="H4311" t="str">
            <v>ELSM</v>
          </cell>
        </row>
        <row r="4312">
          <cell r="B4312">
            <v>200802</v>
          </cell>
          <cell r="G4312" t="str">
            <v>Pesquería</v>
          </cell>
          <cell r="H4312" t="str">
            <v>ELSM</v>
          </cell>
        </row>
        <row r="4313">
          <cell r="B4313">
            <v>200802</v>
          </cell>
          <cell r="G4313" t="str">
            <v>Agroindustria</v>
          </cell>
          <cell r="H4313" t="str">
            <v>ELSM</v>
          </cell>
        </row>
        <row r="4314">
          <cell r="B4314">
            <v>200802</v>
          </cell>
          <cell r="G4314" t="str">
            <v>Pesquería</v>
          </cell>
          <cell r="H4314" t="str">
            <v>ELSM</v>
          </cell>
        </row>
        <row r="4315">
          <cell r="B4315">
            <v>200802</v>
          </cell>
          <cell r="G4315" t="str">
            <v>Pesquería</v>
          </cell>
          <cell r="H4315" t="str">
            <v>ELSM</v>
          </cell>
        </row>
        <row r="4316">
          <cell r="B4316">
            <v>200802</v>
          </cell>
          <cell r="G4316" t="str">
            <v>Papel</v>
          </cell>
          <cell r="H4316" t="str">
            <v>KLPA</v>
          </cell>
        </row>
        <row r="4317">
          <cell r="B4317">
            <v>200802</v>
          </cell>
          <cell r="G4317" t="str">
            <v>Pesquería</v>
          </cell>
          <cell r="H4317" t="str">
            <v>ELSM</v>
          </cell>
        </row>
        <row r="4318">
          <cell r="B4318">
            <v>200802</v>
          </cell>
          <cell r="G4318" t="str">
            <v>Vidrios, Cauchos y Plásticos</v>
          </cell>
          <cell r="H4318" t="str">
            <v>SMC</v>
          </cell>
        </row>
        <row r="4319">
          <cell r="B4319">
            <v>200802</v>
          </cell>
          <cell r="G4319" t="str">
            <v>Pesquería</v>
          </cell>
          <cell r="H4319" t="str">
            <v>ELSM</v>
          </cell>
        </row>
        <row r="4320">
          <cell r="B4320">
            <v>200802</v>
          </cell>
          <cell r="G4320" t="str">
            <v>Minería</v>
          </cell>
          <cell r="H4320" t="str">
            <v>ELSM</v>
          </cell>
        </row>
        <row r="4321">
          <cell r="B4321">
            <v>200802</v>
          </cell>
          <cell r="G4321" t="str">
            <v>Bebidas</v>
          </cell>
          <cell r="H4321" t="str">
            <v>ELUC</v>
          </cell>
        </row>
        <row r="4322">
          <cell r="B4322">
            <v>200802</v>
          </cell>
          <cell r="G4322" t="str">
            <v>Bancos y Financieras</v>
          </cell>
          <cell r="H4322" t="str">
            <v>ENER</v>
          </cell>
        </row>
        <row r="4323">
          <cell r="B4323">
            <v>200802</v>
          </cell>
          <cell r="G4323" t="str">
            <v>Bancos y Financieras</v>
          </cell>
          <cell r="H4323" t="str">
            <v>ENER</v>
          </cell>
        </row>
        <row r="4324">
          <cell r="B4324">
            <v>200802</v>
          </cell>
          <cell r="G4324" t="str">
            <v>Vidrios, Cauchos y Plásticos</v>
          </cell>
          <cell r="H4324" t="str">
            <v>ENER</v>
          </cell>
        </row>
        <row r="4325">
          <cell r="B4325">
            <v>200802</v>
          </cell>
          <cell r="G4325" t="str">
            <v>Otros</v>
          </cell>
          <cell r="H4325" t="str">
            <v>ENER</v>
          </cell>
        </row>
        <row r="4326">
          <cell r="B4326">
            <v>200802</v>
          </cell>
          <cell r="G4326" t="str">
            <v>Minería</v>
          </cell>
          <cell r="H4326" t="str">
            <v>ENER</v>
          </cell>
        </row>
        <row r="4327">
          <cell r="B4327">
            <v>200802</v>
          </cell>
          <cell r="G4327" t="str">
            <v>Químicos</v>
          </cell>
          <cell r="H4327" t="str">
            <v>ENER</v>
          </cell>
        </row>
        <row r="4328">
          <cell r="B4328">
            <v>200802</v>
          </cell>
          <cell r="G4328" t="str">
            <v>Minería</v>
          </cell>
          <cell r="H4328" t="str">
            <v>ENER</v>
          </cell>
        </row>
        <row r="4329">
          <cell r="B4329">
            <v>200802</v>
          </cell>
          <cell r="G4329" t="str">
            <v>Otros</v>
          </cell>
          <cell r="H4329" t="str">
            <v>ENER</v>
          </cell>
        </row>
        <row r="4330">
          <cell r="B4330">
            <v>200802</v>
          </cell>
          <cell r="G4330" t="str">
            <v>Minería</v>
          </cell>
          <cell r="H4330" t="str">
            <v>ENER</v>
          </cell>
        </row>
        <row r="4331">
          <cell r="B4331">
            <v>200802</v>
          </cell>
          <cell r="G4331" t="str">
            <v>Minería</v>
          </cell>
          <cell r="H4331" t="str">
            <v>ENER</v>
          </cell>
        </row>
        <row r="4332">
          <cell r="B4332">
            <v>200802</v>
          </cell>
          <cell r="G4332" t="str">
            <v>Minería</v>
          </cell>
          <cell r="H4332" t="str">
            <v>ENER</v>
          </cell>
        </row>
        <row r="4333">
          <cell r="B4333">
            <v>200802</v>
          </cell>
          <cell r="G4333" t="str">
            <v>Minería</v>
          </cell>
          <cell r="H4333" t="str">
            <v>ENER</v>
          </cell>
        </row>
        <row r="4334">
          <cell r="B4334">
            <v>200802</v>
          </cell>
          <cell r="G4334" t="str">
            <v>Químicos</v>
          </cell>
          <cell r="H4334" t="str">
            <v>ENER</v>
          </cell>
        </row>
        <row r="4335">
          <cell r="B4335">
            <v>200802</v>
          </cell>
          <cell r="G4335" t="str">
            <v>Minería</v>
          </cell>
          <cell r="H4335" t="str">
            <v>ENER</v>
          </cell>
        </row>
        <row r="4336">
          <cell r="B4336">
            <v>200802</v>
          </cell>
          <cell r="G4336" t="str">
            <v>Minería</v>
          </cell>
          <cell r="H4336" t="str">
            <v>ENER</v>
          </cell>
        </row>
        <row r="4337">
          <cell r="B4337">
            <v>200802</v>
          </cell>
          <cell r="G4337" t="str">
            <v>Químicos</v>
          </cell>
          <cell r="H4337" t="str">
            <v>ENER</v>
          </cell>
        </row>
        <row r="4338">
          <cell r="B4338">
            <v>200802</v>
          </cell>
          <cell r="G4338" t="str">
            <v>Alimentos</v>
          </cell>
          <cell r="H4338" t="str">
            <v>KLPA</v>
          </cell>
        </row>
        <row r="4339">
          <cell r="B4339">
            <v>200802</v>
          </cell>
          <cell r="G4339" t="str">
            <v>Papel</v>
          </cell>
          <cell r="H4339" t="str">
            <v>KLPA</v>
          </cell>
        </row>
        <row r="4340">
          <cell r="B4340">
            <v>200802</v>
          </cell>
          <cell r="G4340" t="str">
            <v>Papel</v>
          </cell>
          <cell r="H4340" t="str">
            <v>KLPA</v>
          </cell>
        </row>
        <row r="4341">
          <cell r="B4341">
            <v>200802</v>
          </cell>
          <cell r="G4341" t="str">
            <v>Industria Metalúrgica</v>
          </cell>
          <cell r="H4341" t="str">
            <v>KLPA</v>
          </cell>
        </row>
        <row r="4342">
          <cell r="B4342">
            <v>200802</v>
          </cell>
          <cell r="G4342" t="str">
            <v>Minería</v>
          </cell>
          <cell r="H4342" t="str">
            <v>KLPA</v>
          </cell>
        </row>
        <row r="4343">
          <cell r="B4343">
            <v>200802</v>
          </cell>
          <cell r="G4343" t="str">
            <v>Cementos</v>
          </cell>
          <cell r="H4343" t="str">
            <v>KLPA</v>
          </cell>
        </row>
        <row r="4344">
          <cell r="B4344">
            <v>200802</v>
          </cell>
          <cell r="G4344" t="str">
            <v>Agroindustria</v>
          </cell>
          <cell r="H4344" t="str">
            <v>KLPA</v>
          </cell>
        </row>
        <row r="4345">
          <cell r="B4345">
            <v>200802</v>
          </cell>
          <cell r="G4345" t="str">
            <v>Minería</v>
          </cell>
          <cell r="H4345" t="str">
            <v>KLPA</v>
          </cell>
        </row>
        <row r="4346">
          <cell r="B4346">
            <v>200802</v>
          </cell>
          <cell r="G4346" t="str">
            <v>Vidrios, Cauchos y Plásticos</v>
          </cell>
          <cell r="H4346" t="str">
            <v>KLPA</v>
          </cell>
        </row>
        <row r="4347">
          <cell r="B4347">
            <v>200802</v>
          </cell>
          <cell r="G4347" t="str">
            <v>Cerámicos</v>
          </cell>
          <cell r="H4347" t="str">
            <v>LDS</v>
          </cell>
        </row>
        <row r="4348">
          <cell r="B4348">
            <v>200802</v>
          </cell>
          <cell r="G4348" t="str">
            <v>Otros</v>
          </cell>
          <cell r="H4348" t="str">
            <v>LDS</v>
          </cell>
        </row>
        <row r="4349">
          <cell r="B4349">
            <v>200802</v>
          </cell>
          <cell r="G4349" t="str">
            <v>Industria Metalúrgica</v>
          </cell>
          <cell r="H4349" t="str">
            <v>LDS</v>
          </cell>
        </row>
        <row r="4350">
          <cell r="B4350">
            <v>200802</v>
          </cell>
          <cell r="G4350" t="str">
            <v>Otros</v>
          </cell>
          <cell r="H4350" t="str">
            <v>LDS</v>
          </cell>
        </row>
        <row r="4351">
          <cell r="B4351">
            <v>200802</v>
          </cell>
          <cell r="G4351" t="str">
            <v>Industria Metalúrgica</v>
          </cell>
          <cell r="H4351" t="str">
            <v>LDS</v>
          </cell>
        </row>
        <row r="4352">
          <cell r="B4352">
            <v>200802</v>
          </cell>
          <cell r="G4352" t="str">
            <v>Industria Metalúrgica</v>
          </cell>
          <cell r="H4352" t="str">
            <v>LDS</v>
          </cell>
        </row>
        <row r="4353">
          <cell r="B4353">
            <v>200802</v>
          </cell>
          <cell r="G4353" t="str">
            <v>Salud</v>
          </cell>
          <cell r="H4353" t="str">
            <v>LDS</v>
          </cell>
        </row>
        <row r="4354">
          <cell r="B4354">
            <v>200802</v>
          </cell>
          <cell r="G4354" t="str">
            <v>Papel</v>
          </cell>
          <cell r="H4354" t="str">
            <v>LDS</v>
          </cell>
        </row>
        <row r="4355">
          <cell r="B4355">
            <v>200802</v>
          </cell>
          <cell r="G4355" t="str">
            <v>Bebidas</v>
          </cell>
          <cell r="H4355" t="str">
            <v>LDS</v>
          </cell>
        </row>
        <row r="4356">
          <cell r="B4356">
            <v>200802</v>
          </cell>
          <cell r="G4356" t="str">
            <v>Papel</v>
          </cell>
          <cell r="H4356" t="str">
            <v>LDS</v>
          </cell>
        </row>
        <row r="4357">
          <cell r="B4357">
            <v>200802</v>
          </cell>
          <cell r="G4357" t="str">
            <v>Textiles</v>
          </cell>
          <cell r="H4357" t="str">
            <v>LDS</v>
          </cell>
        </row>
        <row r="4358">
          <cell r="B4358">
            <v>200802</v>
          </cell>
          <cell r="G4358" t="str">
            <v>Bebidas</v>
          </cell>
          <cell r="H4358" t="str">
            <v>LDS</v>
          </cell>
        </row>
        <row r="4359">
          <cell r="B4359">
            <v>200802</v>
          </cell>
          <cell r="G4359" t="str">
            <v>Saneamiento</v>
          </cell>
          <cell r="H4359" t="str">
            <v>LDS</v>
          </cell>
        </row>
        <row r="4360">
          <cell r="B4360">
            <v>200802</v>
          </cell>
          <cell r="G4360" t="str">
            <v>Comercio</v>
          </cell>
          <cell r="H4360" t="str">
            <v>LDS</v>
          </cell>
        </row>
        <row r="4361">
          <cell r="B4361">
            <v>200802</v>
          </cell>
          <cell r="G4361" t="str">
            <v>Vidrios, Cauchos y Plásticos</v>
          </cell>
          <cell r="H4361" t="str">
            <v>LDS</v>
          </cell>
        </row>
        <row r="4362">
          <cell r="B4362">
            <v>200802</v>
          </cell>
          <cell r="G4362" t="str">
            <v>Saneamiento</v>
          </cell>
          <cell r="H4362" t="str">
            <v>LDS</v>
          </cell>
        </row>
        <row r="4363">
          <cell r="B4363">
            <v>200802</v>
          </cell>
          <cell r="G4363" t="str">
            <v>Saneamiento</v>
          </cell>
          <cell r="H4363" t="str">
            <v>LDS</v>
          </cell>
        </row>
        <row r="4364">
          <cell r="B4364">
            <v>200802</v>
          </cell>
          <cell r="G4364" t="str">
            <v>Alimentos</v>
          </cell>
          <cell r="H4364" t="str">
            <v>LDS</v>
          </cell>
        </row>
        <row r="4365">
          <cell r="B4365">
            <v>200802</v>
          </cell>
          <cell r="G4365" t="str">
            <v>Otros</v>
          </cell>
          <cell r="H4365" t="str">
            <v>LDS</v>
          </cell>
        </row>
        <row r="4366">
          <cell r="B4366">
            <v>200802</v>
          </cell>
          <cell r="G4366" t="str">
            <v>Bebidas</v>
          </cell>
          <cell r="H4366" t="str">
            <v>LDS</v>
          </cell>
        </row>
        <row r="4367">
          <cell r="B4367">
            <v>200802</v>
          </cell>
          <cell r="G4367" t="str">
            <v>Comercio</v>
          </cell>
          <cell r="H4367" t="str">
            <v>LDS</v>
          </cell>
        </row>
        <row r="4368">
          <cell r="B4368">
            <v>200802</v>
          </cell>
          <cell r="G4368" t="str">
            <v>Otros</v>
          </cell>
          <cell r="H4368" t="str">
            <v>LDS</v>
          </cell>
        </row>
        <row r="4369">
          <cell r="B4369">
            <v>200802</v>
          </cell>
          <cell r="G4369" t="str">
            <v>Otros</v>
          </cell>
          <cell r="H4369" t="str">
            <v>LDS</v>
          </cell>
        </row>
        <row r="4370">
          <cell r="B4370">
            <v>200802</v>
          </cell>
          <cell r="G4370" t="str">
            <v>Bebidas</v>
          </cell>
          <cell r="H4370" t="str">
            <v>LDS</v>
          </cell>
        </row>
        <row r="4371">
          <cell r="B4371">
            <v>200802</v>
          </cell>
          <cell r="G4371" t="str">
            <v>Industria Metalúrgica</v>
          </cell>
          <cell r="H4371" t="str">
            <v>SEAL</v>
          </cell>
        </row>
        <row r="4372">
          <cell r="B4372">
            <v>200802</v>
          </cell>
          <cell r="G4372" t="str">
            <v>Alimentos</v>
          </cell>
          <cell r="H4372" t="str">
            <v>SEAL</v>
          </cell>
        </row>
        <row r="4373">
          <cell r="B4373">
            <v>200802</v>
          </cell>
          <cell r="G4373" t="str">
            <v>Textiles</v>
          </cell>
          <cell r="H4373" t="str">
            <v>SEAL</v>
          </cell>
        </row>
        <row r="4374">
          <cell r="B4374">
            <v>200802</v>
          </cell>
          <cell r="G4374" t="str">
            <v>Bebidas</v>
          </cell>
          <cell r="H4374" t="str">
            <v>SEAL</v>
          </cell>
        </row>
        <row r="4375">
          <cell r="B4375">
            <v>200802</v>
          </cell>
          <cell r="G4375" t="str">
            <v>Transporte</v>
          </cell>
          <cell r="H4375" t="str">
            <v>SEAL</v>
          </cell>
        </row>
        <row r="4376">
          <cell r="B4376">
            <v>200802</v>
          </cell>
          <cell r="G4376" t="str">
            <v>Textiles</v>
          </cell>
          <cell r="H4376" t="str">
            <v>SEAL</v>
          </cell>
        </row>
        <row r="4377">
          <cell r="B4377">
            <v>200802</v>
          </cell>
          <cell r="G4377" t="str">
            <v>Minería</v>
          </cell>
          <cell r="H4377" t="str">
            <v>SGAB</v>
          </cell>
        </row>
        <row r="4378">
          <cell r="B4378">
            <v>200802</v>
          </cell>
          <cell r="G4378" t="str">
            <v>Textiles</v>
          </cell>
          <cell r="H4378" t="str">
            <v>SGAB</v>
          </cell>
        </row>
        <row r="4379">
          <cell r="B4379">
            <v>200802</v>
          </cell>
          <cell r="G4379" t="str">
            <v>Minería</v>
          </cell>
          <cell r="H4379" t="str">
            <v>SGAB</v>
          </cell>
        </row>
        <row r="4380">
          <cell r="B4380">
            <v>200802</v>
          </cell>
          <cell r="G4380" t="str">
            <v>Textiles</v>
          </cell>
          <cell r="H4380" t="str">
            <v>SGAB</v>
          </cell>
        </row>
        <row r="4381">
          <cell r="B4381">
            <v>200802</v>
          </cell>
          <cell r="G4381" t="str">
            <v>Alimentos</v>
          </cell>
          <cell r="H4381" t="str">
            <v>SGAB</v>
          </cell>
        </row>
        <row r="4382">
          <cell r="B4382">
            <v>200802</v>
          </cell>
          <cell r="G4382" t="str">
            <v>Minería</v>
          </cell>
          <cell r="H4382" t="str">
            <v>SGAB</v>
          </cell>
        </row>
        <row r="4383">
          <cell r="B4383">
            <v>200802</v>
          </cell>
          <cell r="G4383" t="str">
            <v>Alimentos</v>
          </cell>
          <cell r="H4383" t="str">
            <v>SGAB</v>
          </cell>
        </row>
        <row r="4384">
          <cell r="B4384">
            <v>200802</v>
          </cell>
          <cell r="G4384" t="str">
            <v>Alimentos</v>
          </cell>
          <cell r="H4384" t="str">
            <v>SGAB</v>
          </cell>
        </row>
        <row r="4385">
          <cell r="B4385">
            <v>200802</v>
          </cell>
          <cell r="G4385" t="str">
            <v>Minería</v>
          </cell>
          <cell r="H4385" t="str">
            <v>SHOU</v>
          </cell>
        </row>
        <row r="4386">
          <cell r="B4386">
            <v>200802</v>
          </cell>
          <cell r="G4386" t="str">
            <v>Minería</v>
          </cell>
          <cell r="H4386" t="str">
            <v>SHOU</v>
          </cell>
        </row>
        <row r="4387">
          <cell r="B4387">
            <v>200802</v>
          </cell>
          <cell r="G4387" t="str">
            <v>Minería</v>
          </cell>
          <cell r="H4387" t="str">
            <v>SHOU</v>
          </cell>
        </row>
        <row r="4388">
          <cell r="B4388">
            <v>200802</v>
          </cell>
          <cell r="G4388" t="str">
            <v>Minería</v>
          </cell>
          <cell r="H4388" t="str">
            <v>SMC</v>
          </cell>
        </row>
        <row r="4389">
          <cell r="B4389">
            <v>200802</v>
          </cell>
          <cell r="G4389" t="str">
            <v>Minería</v>
          </cell>
          <cell r="H4389" t="str">
            <v>SMC</v>
          </cell>
        </row>
        <row r="4390">
          <cell r="B4390">
            <v>200802</v>
          </cell>
          <cell r="G4390" t="str">
            <v>Minería</v>
          </cell>
          <cell r="H4390" t="str">
            <v>SMC</v>
          </cell>
        </row>
        <row r="4391">
          <cell r="B4391">
            <v>200802</v>
          </cell>
          <cell r="G4391" t="str">
            <v>Minería</v>
          </cell>
          <cell r="H4391" t="str">
            <v>TSEL</v>
          </cell>
        </row>
        <row r="4392">
          <cell r="B4392">
            <v>200802</v>
          </cell>
          <cell r="G4392" t="str">
            <v>Cementos</v>
          </cell>
          <cell r="H4392" t="str">
            <v>TSEL</v>
          </cell>
        </row>
        <row r="4393">
          <cell r="B4393">
            <v>200802</v>
          </cell>
          <cell r="G4393" t="str">
            <v>Minería</v>
          </cell>
          <cell r="H4393" t="str">
            <v>TSEL</v>
          </cell>
        </row>
        <row r="4394">
          <cell r="B4394">
            <v>200802</v>
          </cell>
          <cell r="G4394" t="str">
            <v>Minería</v>
          </cell>
          <cell r="H4394" t="str">
            <v>TSEL</v>
          </cell>
        </row>
        <row r="4395">
          <cell r="B4395">
            <v>200802</v>
          </cell>
          <cell r="G4395" t="str">
            <v>Minería</v>
          </cell>
          <cell r="H4395" t="str">
            <v>TSEL</v>
          </cell>
        </row>
        <row r="4396">
          <cell r="B4396">
            <v>200802</v>
          </cell>
          <cell r="G4396" t="str">
            <v>Minería</v>
          </cell>
          <cell r="H4396" t="str">
            <v>TSEL</v>
          </cell>
        </row>
        <row r="4397">
          <cell r="B4397">
            <v>200802</v>
          </cell>
          <cell r="G4397" t="str">
            <v>Textiles</v>
          </cell>
          <cell r="H4397" t="str">
            <v>TSEL</v>
          </cell>
        </row>
        <row r="4398">
          <cell r="B4398">
            <v>200802</v>
          </cell>
          <cell r="G4398" t="str">
            <v>Textiles</v>
          </cell>
          <cell r="H4398" t="str">
            <v>TSEL</v>
          </cell>
        </row>
        <row r="4399">
          <cell r="B4399">
            <v>200802</v>
          </cell>
          <cell r="G4399" t="str">
            <v>Otros</v>
          </cell>
          <cell r="H4399" t="str">
            <v>SEAL</v>
          </cell>
        </row>
        <row r="4400">
          <cell r="B4400">
            <v>200802</v>
          </cell>
          <cell r="G4400" t="str">
            <v>Otros</v>
          </cell>
          <cell r="H4400" t="str">
            <v>EGEN</v>
          </cell>
        </row>
        <row r="4401">
          <cell r="B4401">
            <v>200802</v>
          </cell>
          <cell r="G4401" t="str">
            <v>Cementos</v>
          </cell>
          <cell r="H4401" t="str">
            <v>KLPA</v>
          </cell>
        </row>
        <row r="4402">
          <cell r="B4402">
            <v>200802</v>
          </cell>
          <cell r="G4402" t="str">
            <v>Papel</v>
          </cell>
          <cell r="H4402" t="str">
            <v>COEL</v>
          </cell>
        </row>
        <row r="4403">
          <cell r="B4403">
            <v>200802</v>
          </cell>
          <cell r="G4403" t="str">
            <v>Minería</v>
          </cell>
          <cell r="H4403" t="str">
            <v>ENER</v>
          </cell>
        </row>
        <row r="4404">
          <cell r="B4404">
            <v>200802</v>
          </cell>
          <cell r="G4404" t="str">
            <v>Minería</v>
          </cell>
          <cell r="H4404" t="str">
            <v>ELP</v>
          </cell>
        </row>
        <row r="4405">
          <cell r="B4405">
            <v>200802</v>
          </cell>
          <cell r="G4405" t="str">
            <v>Papel</v>
          </cell>
          <cell r="H4405" t="str">
            <v>COEL</v>
          </cell>
        </row>
        <row r="4406">
          <cell r="B4406">
            <v>200802</v>
          </cell>
          <cell r="G4406" t="str">
            <v>Cementos</v>
          </cell>
          <cell r="H4406" t="str">
            <v>LDS</v>
          </cell>
        </row>
        <row r="4407">
          <cell r="B4407">
            <v>200802</v>
          </cell>
          <cell r="G4407" t="str">
            <v>Minería</v>
          </cell>
          <cell r="H4407" t="str">
            <v>EDGL</v>
          </cell>
        </row>
        <row r="4408">
          <cell r="B4408">
            <v>200803</v>
          </cell>
          <cell r="G4408" t="str">
            <v>Cementos</v>
          </cell>
          <cell r="H4408" t="str">
            <v>ATOC</v>
          </cell>
        </row>
        <row r="4409">
          <cell r="B4409">
            <v>200803</v>
          </cell>
          <cell r="G4409" t="str">
            <v>Agroindustria</v>
          </cell>
          <cell r="H4409" t="str">
            <v>CAHU</v>
          </cell>
        </row>
        <row r="4410">
          <cell r="B4410">
            <v>200803</v>
          </cell>
          <cell r="G4410" t="str">
            <v>Minería</v>
          </cell>
          <cell r="H4410" t="str">
            <v>COEL</v>
          </cell>
        </row>
        <row r="4411">
          <cell r="B4411">
            <v>200803</v>
          </cell>
          <cell r="G4411" t="str">
            <v>Minería</v>
          </cell>
          <cell r="H4411" t="str">
            <v>CONE</v>
          </cell>
        </row>
        <row r="4412">
          <cell r="B4412">
            <v>200803</v>
          </cell>
          <cell r="G4412" t="str">
            <v>Minería</v>
          </cell>
          <cell r="H4412" t="str">
            <v>SMC</v>
          </cell>
        </row>
        <row r="4413">
          <cell r="B4413">
            <v>200803</v>
          </cell>
          <cell r="G4413" t="str">
            <v>Textiles</v>
          </cell>
          <cell r="H4413" t="str">
            <v>EDCA</v>
          </cell>
        </row>
        <row r="4414">
          <cell r="B4414">
            <v>200803</v>
          </cell>
          <cell r="G4414" t="str">
            <v>Otros</v>
          </cell>
          <cell r="H4414" t="str">
            <v>EDGL</v>
          </cell>
        </row>
        <row r="4415">
          <cell r="B4415">
            <v>200803</v>
          </cell>
          <cell r="G4415" t="str">
            <v>Fundición</v>
          </cell>
          <cell r="H4415" t="str">
            <v>EDGL</v>
          </cell>
        </row>
        <row r="4416">
          <cell r="B4416">
            <v>200803</v>
          </cell>
          <cell r="G4416" t="str">
            <v>Otros</v>
          </cell>
          <cell r="H4416" t="str">
            <v>EDGL</v>
          </cell>
        </row>
        <row r="4417">
          <cell r="B4417">
            <v>200803</v>
          </cell>
          <cell r="G4417" t="str">
            <v>Fundición</v>
          </cell>
          <cell r="H4417" t="str">
            <v>EDGL</v>
          </cell>
        </row>
        <row r="4418">
          <cell r="B4418">
            <v>200803</v>
          </cell>
          <cell r="G4418" t="str">
            <v>Minería</v>
          </cell>
          <cell r="H4418" t="str">
            <v>EDGL</v>
          </cell>
        </row>
        <row r="4419">
          <cell r="B4419">
            <v>200803</v>
          </cell>
          <cell r="G4419" t="str">
            <v>Minería</v>
          </cell>
          <cell r="H4419" t="str">
            <v>EDGL</v>
          </cell>
        </row>
        <row r="4420">
          <cell r="B4420">
            <v>200803</v>
          </cell>
          <cell r="G4420" t="str">
            <v>Minería</v>
          </cell>
          <cell r="H4420" t="str">
            <v>EDGL</v>
          </cell>
        </row>
        <row r="4421">
          <cell r="B4421">
            <v>200803</v>
          </cell>
          <cell r="G4421" t="str">
            <v>Fundición</v>
          </cell>
          <cell r="H4421" t="str">
            <v>EDGL</v>
          </cell>
        </row>
        <row r="4422">
          <cell r="B4422">
            <v>200803</v>
          </cell>
          <cell r="G4422" t="str">
            <v>Fundición</v>
          </cell>
          <cell r="H4422" t="str">
            <v>EDGL</v>
          </cell>
        </row>
        <row r="4423">
          <cell r="B4423">
            <v>200803</v>
          </cell>
          <cell r="G4423" t="str">
            <v>Fundición</v>
          </cell>
          <cell r="H4423" t="str">
            <v>EDGL</v>
          </cell>
        </row>
        <row r="4424">
          <cell r="B4424">
            <v>200803</v>
          </cell>
          <cell r="G4424" t="str">
            <v>Minería</v>
          </cell>
          <cell r="H4424" t="str">
            <v>EDGL</v>
          </cell>
        </row>
        <row r="4425">
          <cell r="B4425">
            <v>200803</v>
          </cell>
          <cell r="G4425" t="str">
            <v>Químicos</v>
          </cell>
          <cell r="H4425" t="str">
            <v>EDLN</v>
          </cell>
        </row>
        <row r="4426">
          <cell r="B4426">
            <v>200803</v>
          </cell>
          <cell r="G4426" t="str">
            <v>Agroindustria</v>
          </cell>
          <cell r="H4426" t="str">
            <v>EDLN</v>
          </cell>
        </row>
        <row r="4427">
          <cell r="B4427">
            <v>200803</v>
          </cell>
          <cell r="G4427" t="str">
            <v>Alimentos</v>
          </cell>
          <cell r="H4427" t="str">
            <v>EDLN</v>
          </cell>
        </row>
        <row r="4428">
          <cell r="B4428">
            <v>200803</v>
          </cell>
          <cell r="G4428" t="str">
            <v>Alimentos</v>
          </cell>
          <cell r="H4428" t="str">
            <v>EDLN</v>
          </cell>
        </row>
        <row r="4429">
          <cell r="B4429">
            <v>200803</v>
          </cell>
          <cell r="G4429" t="str">
            <v>Pesquería</v>
          </cell>
          <cell r="H4429" t="str">
            <v>EDLN</v>
          </cell>
        </row>
        <row r="4430">
          <cell r="B4430">
            <v>200803</v>
          </cell>
          <cell r="G4430" t="str">
            <v>Bancos y Financieras</v>
          </cell>
          <cell r="H4430" t="str">
            <v>EDLN</v>
          </cell>
        </row>
        <row r="4431">
          <cell r="B4431">
            <v>200803</v>
          </cell>
          <cell r="G4431" t="str">
            <v>Cables</v>
          </cell>
          <cell r="H4431" t="str">
            <v>EDLN</v>
          </cell>
        </row>
        <row r="4432">
          <cell r="B4432">
            <v>200803</v>
          </cell>
          <cell r="G4432" t="str">
            <v>Cerámicos</v>
          </cell>
          <cell r="H4432" t="str">
            <v>EDLN</v>
          </cell>
        </row>
        <row r="4433">
          <cell r="B4433">
            <v>200803</v>
          </cell>
          <cell r="G4433" t="str">
            <v>Cerámicos</v>
          </cell>
          <cell r="H4433" t="str">
            <v>EDLN</v>
          </cell>
        </row>
        <row r="4434">
          <cell r="B4434">
            <v>200803</v>
          </cell>
          <cell r="G4434" t="str">
            <v>Cerámicos</v>
          </cell>
          <cell r="H4434" t="str">
            <v>EDLN</v>
          </cell>
        </row>
        <row r="4435">
          <cell r="B4435">
            <v>200803</v>
          </cell>
          <cell r="G4435" t="str">
            <v>Textiles</v>
          </cell>
          <cell r="H4435" t="str">
            <v>EDLN</v>
          </cell>
        </row>
        <row r="4436">
          <cell r="B4436">
            <v>200803</v>
          </cell>
          <cell r="G4436" t="str">
            <v>Textiles</v>
          </cell>
          <cell r="H4436" t="str">
            <v>EDLN</v>
          </cell>
        </row>
        <row r="4437">
          <cell r="B4437">
            <v>200803</v>
          </cell>
          <cell r="G4437" t="str">
            <v>Minería</v>
          </cell>
          <cell r="H4437" t="str">
            <v>EDLN</v>
          </cell>
        </row>
        <row r="4438">
          <cell r="B4438">
            <v>200803</v>
          </cell>
          <cell r="G4438" t="str">
            <v>Cerámicos</v>
          </cell>
          <cell r="H4438" t="str">
            <v>EDLN</v>
          </cell>
        </row>
        <row r="4439">
          <cell r="B4439">
            <v>200803</v>
          </cell>
          <cell r="G4439" t="str">
            <v>Alimentos</v>
          </cell>
          <cell r="H4439" t="str">
            <v>EDLN</v>
          </cell>
        </row>
        <row r="4440">
          <cell r="B4440">
            <v>200803</v>
          </cell>
          <cell r="G4440" t="str">
            <v>Vidrios, Cauchos y Plásticos</v>
          </cell>
          <cell r="H4440" t="str">
            <v>EDLN</v>
          </cell>
        </row>
        <row r="4441">
          <cell r="B4441">
            <v>200803</v>
          </cell>
          <cell r="G4441" t="str">
            <v>Minería</v>
          </cell>
          <cell r="H4441" t="str">
            <v>EDLN</v>
          </cell>
        </row>
        <row r="4442">
          <cell r="B4442">
            <v>200803</v>
          </cell>
          <cell r="G4442" t="str">
            <v>Saneamiento</v>
          </cell>
          <cell r="H4442" t="str">
            <v>EDLN</v>
          </cell>
        </row>
        <row r="4443">
          <cell r="B4443">
            <v>200803</v>
          </cell>
          <cell r="G4443" t="str">
            <v>Industria Metalúrgica</v>
          </cell>
          <cell r="H4443" t="str">
            <v>EDLN</v>
          </cell>
        </row>
        <row r="4444">
          <cell r="B4444">
            <v>200803</v>
          </cell>
          <cell r="G4444" t="str">
            <v>Transporte</v>
          </cell>
          <cell r="H4444" t="str">
            <v>EDLN</v>
          </cell>
        </row>
        <row r="4445">
          <cell r="B4445">
            <v>200803</v>
          </cell>
          <cell r="G4445" t="str">
            <v>Pesquería</v>
          </cell>
          <cell r="H4445" t="str">
            <v>EDLN</v>
          </cell>
        </row>
        <row r="4446">
          <cell r="B4446">
            <v>200803</v>
          </cell>
          <cell r="G4446" t="str">
            <v>Cementos</v>
          </cell>
          <cell r="H4446" t="str">
            <v>EDLN</v>
          </cell>
        </row>
        <row r="4447">
          <cell r="B4447">
            <v>200803</v>
          </cell>
          <cell r="G4447" t="str">
            <v>Textiles</v>
          </cell>
          <cell r="H4447" t="str">
            <v>EDLN</v>
          </cell>
        </row>
        <row r="4448">
          <cell r="B4448">
            <v>200803</v>
          </cell>
          <cell r="G4448" t="str">
            <v>Alimentos</v>
          </cell>
          <cell r="H4448" t="str">
            <v>EDLN</v>
          </cell>
        </row>
        <row r="4449">
          <cell r="B4449">
            <v>200803</v>
          </cell>
          <cell r="G4449" t="str">
            <v>Textiles</v>
          </cell>
          <cell r="H4449" t="str">
            <v>EDLN</v>
          </cell>
        </row>
        <row r="4450">
          <cell r="B4450">
            <v>200803</v>
          </cell>
          <cell r="G4450" t="str">
            <v>Textiles</v>
          </cell>
          <cell r="H4450" t="str">
            <v>EDLN</v>
          </cell>
        </row>
        <row r="4451">
          <cell r="B4451">
            <v>200803</v>
          </cell>
          <cell r="G4451" t="str">
            <v>Textiles</v>
          </cell>
          <cell r="H4451" t="str">
            <v>EDLN</v>
          </cell>
        </row>
        <row r="4452">
          <cell r="B4452">
            <v>200803</v>
          </cell>
          <cell r="G4452" t="str">
            <v>Fundición</v>
          </cell>
          <cell r="H4452" t="str">
            <v>EDLN</v>
          </cell>
        </row>
        <row r="4453">
          <cell r="B4453">
            <v>200803</v>
          </cell>
          <cell r="G4453" t="str">
            <v>Fundición</v>
          </cell>
          <cell r="H4453" t="str">
            <v>EDLN</v>
          </cell>
        </row>
        <row r="4454">
          <cell r="B4454">
            <v>200803</v>
          </cell>
          <cell r="G4454" t="str">
            <v>Papel</v>
          </cell>
          <cell r="H4454" t="str">
            <v>EDLN</v>
          </cell>
        </row>
        <row r="4455">
          <cell r="B4455">
            <v>200803</v>
          </cell>
          <cell r="G4455" t="str">
            <v>Textiles</v>
          </cell>
          <cell r="H4455" t="str">
            <v>EDLN</v>
          </cell>
        </row>
        <row r="4456">
          <cell r="B4456">
            <v>200803</v>
          </cell>
          <cell r="G4456" t="str">
            <v>Vidrios, Cauchos y Plásticos</v>
          </cell>
          <cell r="H4456" t="str">
            <v>EDLN</v>
          </cell>
        </row>
        <row r="4457">
          <cell r="B4457">
            <v>200803</v>
          </cell>
          <cell r="G4457" t="str">
            <v>Cables</v>
          </cell>
          <cell r="H4457" t="str">
            <v>EDLN</v>
          </cell>
        </row>
        <row r="4458">
          <cell r="B4458">
            <v>200803</v>
          </cell>
          <cell r="G4458" t="str">
            <v>Industria Metalúrgica</v>
          </cell>
          <cell r="H4458" t="str">
            <v>EDLN</v>
          </cell>
        </row>
        <row r="4459">
          <cell r="B4459">
            <v>200803</v>
          </cell>
          <cell r="G4459" t="str">
            <v>Papel</v>
          </cell>
          <cell r="H4459" t="str">
            <v>EDLN</v>
          </cell>
        </row>
        <row r="4460">
          <cell r="B4460">
            <v>200803</v>
          </cell>
          <cell r="G4460" t="str">
            <v>Textiles</v>
          </cell>
          <cell r="H4460" t="str">
            <v>EDLN</v>
          </cell>
        </row>
        <row r="4461">
          <cell r="B4461">
            <v>200803</v>
          </cell>
          <cell r="G4461" t="str">
            <v>Otros</v>
          </cell>
          <cell r="H4461" t="str">
            <v>EDLN</v>
          </cell>
        </row>
        <row r="4462">
          <cell r="B4462">
            <v>200803</v>
          </cell>
          <cell r="G4462" t="str">
            <v>Otros</v>
          </cell>
          <cell r="H4462" t="str">
            <v>EDLN</v>
          </cell>
        </row>
        <row r="4463">
          <cell r="B4463">
            <v>200803</v>
          </cell>
          <cell r="G4463" t="str">
            <v>Textiles</v>
          </cell>
          <cell r="H4463" t="str">
            <v>EDLN</v>
          </cell>
        </row>
        <row r="4464">
          <cell r="B4464">
            <v>200803</v>
          </cell>
          <cell r="G4464" t="str">
            <v>Industria Metalúrgica</v>
          </cell>
          <cell r="H4464" t="str">
            <v>EDLN</v>
          </cell>
        </row>
        <row r="4465">
          <cell r="B4465">
            <v>200803</v>
          </cell>
          <cell r="G4465" t="str">
            <v>Alimentos</v>
          </cell>
          <cell r="H4465" t="str">
            <v>EDLN</v>
          </cell>
        </row>
        <row r="4466">
          <cell r="B4466">
            <v>200803</v>
          </cell>
          <cell r="G4466" t="str">
            <v>Alimentos</v>
          </cell>
          <cell r="H4466" t="str">
            <v>EDLN</v>
          </cell>
        </row>
        <row r="4467">
          <cell r="B4467">
            <v>200803</v>
          </cell>
          <cell r="G4467" t="str">
            <v>Alimentos</v>
          </cell>
          <cell r="H4467" t="str">
            <v>EDLN</v>
          </cell>
        </row>
        <row r="4468">
          <cell r="B4468">
            <v>200803</v>
          </cell>
          <cell r="G4468" t="str">
            <v>Alimentos</v>
          </cell>
          <cell r="H4468" t="str">
            <v>EDLN</v>
          </cell>
        </row>
        <row r="4469">
          <cell r="B4469">
            <v>200803</v>
          </cell>
          <cell r="G4469" t="str">
            <v>Textiles</v>
          </cell>
          <cell r="H4469" t="str">
            <v>EDLN</v>
          </cell>
        </row>
        <row r="4470">
          <cell r="B4470">
            <v>200803</v>
          </cell>
          <cell r="G4470" t="str">
            <v>Pesquería</v>
          </cell>
          <cell r="H4470" t="str">
            <v>EDLN</v>
          </cell>
        </row>
        <row r="4471">
          <cell r="B4471">
            <v>200803</v>
          </cell>
          <cell r="G4471" t="str">
            <v>Pesquería</v>
          </cell>
          <cell r="H4471" t="str">
            <v>EDLN</v>
          </cell>
        </row>
        <row r="4472">
          <cell r="B4472">
            <v>200803</v>
          </cell>
          <cell r="G4472" t="str">
            <v>Textiles</v>
          </cell>
          <cell r="H4472" t="str">
            <v>EDLN</v>
          </cell>
        </row>
        <row r="4473">
          <cell r="B4473">
            <v>200803</v>
          </cell>
          <cell r="G4473" t="str">
            <v>Industria Metalúrgica</v>
          </cell>
          <cell r="H4473" t="str">
            <v>EDLN</v>
          </cell>
        </row>
        <row r="4474">
          <cell r="B4474">
            <v>200803</v>
          </cell>
          <cell r="G4474" t="str">
            <v>Hidrocarburos</v>
          </cell>
          <cell r="H4474" t="str">
            <v>EDLN</v>
          </cell>
        </row>
        <row r="4475">
          <cell r="B4475">
            <v>200803</v>
          </cell>
          <cell r="G4475" t="str">
            <v>Comercio</v>
          </cell>
          <cell r="H4475" t="str">
            <v>EDLN</v>
          </cell>
        </row>
        <row r="4476">
          <cell r="B4476">
            <v>200803</v>
          </cell>
          <cell r="G4476" t="str">
            <v>Textiles</v>
          </cell>
          <cell r="H4476" t="str">
            <v>EDLN</v>
          </cell>
        </row>
        <row r="4477">
          <cell r="B4477">
            <v>200803</v>
          </cell>
          <cell r="G4477" t="str">
            <v>Textiles</v>
          </cell>
          <cell r="H4477" t="str">
            <v>EDLN</v>
          </cell>
        </row>
        <row r="4478">
          <cell r="B4478">
            <v>200803</v>
          </cell>
          <cell r="G4478" t="str">
            <v>Otros</v>
          </cell>
          <cell r="H4478" t="str">
            <v>EDLN</v>
          </cell>
        </row>
        <row r="4479">
          <cell r="B4479">
            <v>200803</v>
          </cell>
          <cell r="G4479" t="str">
            <v>Textiles</v>
          </cell>
          <cell r="H4479" t="str">
            <v>EDLN</v>
          </cell>
        </row>
        <row r="4480">
          <cell r="B4480">
            <v>200803</v>
          </cell>
          <cell r="G4480" t="str">
            <v>Industria Metalúrgica</v>
          </cell>
          <cell r="H4480" t="str">
            <v>EDLN</v>
          </cell>
        </row>
        <row r="4481">
          <cell r="B4481">
            <v>200803</v>
          </cell>
          <cell r="G4481" t="str">
            <v>Pesquería</v>
          </cell>
          <cell r="H4481" t="str">
            <v>EDLN</v>
          </cell>
        </row>
        <row r="4482">
          <cell r="B4482">
            <v>200803</v>
          </cell>
          <cell r="G4482" t="str">
            <v>Químicos</v>
          </cell>
          <cell r="H4482" t="str">
            <v>EDLN</v>
          </cell>
        </row>
        <row r="4483">
          <cell r="B4483">
            <v>200803</v>
          </cell>
          <cell r="G4483" t="str">
            <v>Textiles</v>
          </cell>
          <cell r="H4483" t="str">
            <v>EDLN</v>
          </cell>
        </row>
        <row r="4484">
          <cell r="B4484">
            <v>200803</v>
          </cell>
          <cell r="G4484" t="str">
            <v>Vidrios, Cauchos y Plásticos</v>
          </cell>
          <cell r="H4484" t="str">
            <v>EDLN</v>
          </cell>
        </row>
        <row r="4485">
          <cell r="B4485">
            <v>200803</v>
          </cell>
          <cell r="G4485" t="str">
            <v>Pesquería</v>
          </cell>
          <cell r="H4485" t="str">
            <v>EDLN</v>
          </cell>
        </row>
        <row r="4486">
          <cell r="B4486">
            <v>200803</v>
          </cell>
          <cell r="G4486" t="str">
            <v>Bebidas</v>
          </cell>
          <cell r="H4486" t="str">
            <v>EDLN</v>
          </cell>
        </row>
        <row r="4487">
          <cell r="B4487">
            <v>200803</v>
          </cell>
          <cell r="G4487" t="str">
            <v>Bebidas</v>
          </cell>
          <cell r="H4487" t="str">
            <v>EDLN</v>
          </cell>
        </row>
        <row r="4488">
          <cell r="B4488">
            <v>200803</v>
          </cell>
          <cell r="G4488" t="str">
            <v>Pesquería</v>
          </cell>
          <cell r="H4488" t="str">
            <v>EDLN</v>
          </cell>
        </row>
        <row r="4489">
          <cell r="B4489">
            <v>200803</v>
          </cell>
          <cell r="G4489" t="str">
            <v>Cerámicos</v>
          </cell>
          <cell r="H4489" t="str">
            <v>EDLN</v>
          </cell>
        </row>
        <row r="4490">
          <cell r="B4490">
            <v>200803</v>
          </cell>
          <cell r="G4490" t="str">
            <v>Alimentos</v>
          </cell>
          <cell r="H4490" t="str">
            <v>EDLN</v>
          </cell>
        </row>
        <row r="4491">
          <cell r="B4491">
            <v>200803</v>
          </cell>
          <cell r="G4491" t="str">
            <v>Químicos</v>
          </cell>
          <cell r="H4491" t="str">
            <v>EDLN</v>
          </cell>
        </row>
        <row r="4492">
          <cell r="B4492">
            <v>200803</v>
          </cell>
          <cell r="G4492" t="str">
            <v>Textiles</v>
          </cell>
          <cell r="H4492" t="str">
            <v>EDLN</v>
          </cell>
        </row>
        <row r="4493">
          <cell r="B4493">
            <v>200803</v>
          </cell>
          <cell r="G4493" t="str">
            <v>Textiles</v>
          </cell>
          <cell r="H4493" t="str">
            <v>EDLN</v>
          </cell>
        </row>
        <row r="4494">
          <cell r="B4494">
            <v>200803</v>
          </cell>
          <cell r="G4494" t="str">
            <v>Saneamiento</v>
          </cell>
          <cell r="H4494" t="str">
            <v>EDLN</v>
          </cell>
        </row>
        <row r="4495">
          <cell r="B4495">
            <v>200803</v>
          </cell>
          <cell r="G4495" t="str">
            <v>Alimentos</v>
          </cell>
          <cell r="H4495" t="str">
            <v>EDLN</v>
          </cell>
        </row>
        <row r="4496">
          <cell r="B4496">
            <v>200803</v>
          </cell>
          <cell r="G4496" t="str">
            <v>Papel</v>
          </cell>
          <cell r="H4496" t="str">
            <v>EDLN</v>
          </cell>
        </row>
        <row r="4497">
          <cell r="B4497">
            <v>200803</v>
          </cell>
          <cell r="G4497" t="str">
            <v>Pesquería</v>
          </cell>
          <cell r="H4497" t="str">
            <v>EDLN</v>
          </cell>
        </row>
        <row r="4498">
          <cell r="B4498">
            <v>200803</v>
          </cell>
          <cell r="G4498" t="str">
            <v>Transporte</v>
          </cell>
          <cell r="H4498" t="str">
            <v>EDLN</v>
          </cell>
        </row>
        <row r="4499">
          <cell r="B4499">
            <v>200803</v>
          </cell>
          <cell r="G4499" t="str">
            <v>Pesquería</v>
          </cell>
          <cell r="H4499" t="str">
            <v>EDLN</v>
          </cell>
        </row>
        <row r="4500">
          <cell r="B4500">
            <v>200803</v>
          </cell>
          <cell r="G4500" t="str">
            <v>Pesquería</v>
          </cell>
          <cell r="H4500" t="str">
            <v>EDLN</v>
          </cell>
        </row>
        <row r="4501">
          <cell r="B4501">
            <v>200803</v>
          </cell>
          <cell r="G4501" t="str">
            <v>Bebidas</v>
          </cell>
          <cell r="H4501" t="str">
            <v>EDLN</v>
          </cell>
        </row>
        <row r="4502">
          <cell r="B4502">
            <v>200803</v>
          </cell>
          <cell r="G4502" t="str">
            <v>Pesquería</v>
          </cell>
          <cell r="H4502" t="str">
            <v>EDLN</v>
          </cell>
        </row>
        <row r="4503">
          <cell r="B4503">
            <v>200803</v>
          </cell>
          <cell r="G4503" t="str">
            <v>Pesquería</v>
          </cell>
          <cell r="H4503" t="str">
            <v>EDLN</v>
          </cell>
        </row>
        <row r="4504">
          <cell r="B4504">
            <v>200803</v>
          </cell>
          <cell r="G4504" t="str">
            <v>Textiles</v>
          </cell>
          <cell r="H4504" t="str">
            <v>EDLN</v>
          </cell>
        </row>
        <row r="4505">
          <cell r="B4505">
            <v>200803</v>
          </cell>
          <cell r="G4505" t="str">
            <v>Textiles</v>
          </cell>
          <cell r="H4505" t="str">
            <v>EDLN</v>
          </cell>
        </row>
        <row r="4506">
          <cell r="B4506">
            <v>200803</v>
          </cell>
          <cell r="G4506" t="str">
            <v>Hidrocarburos</v>
          </cell>
          <cell r="H4506" t="str">
            <v>EEPS</v>
          </cell>
        </row>
        <row r="4507">
          <cell r="B4507">
            <v>200803</v>
          </cell>
          <cell r="G4507" t="str">
            <v>Hidrocarburos</v>
          </cell>
          <cell r="H4507" t="str">
            <v>EEPS</v>
          </cell>
        </row>
        <row r="4508">
          <cell r="B4508">
            <v>200803</v>
          </cell>
          <cell r="G4508" t="str">
            <v>Minería</v>
          </cell>
          <cell r="H4508" t="str">
            <v>EGAS</v>
          </cell>
        </row>
        <row r="4509">
          <cell r="B4509">
            <v>200803</v>
          </cell>
          <cell r="G4509" t="str">
            <v>Cementos</v>
          </cell>
          <cell r="H4509" t="str">
            <v>EGAS</v>
          </cell>
        </row>
        <row r="4510">
          <cell r="B4510">
            <v>200803</v>
          </cell>
          <cell r="G4510" t="str">
            <v>Fundición</v>
          </cell>
          <cell r="H4510" t="str">
            <v>EGEM</v>
          </cell>
        </row>
        <row r="4511">
          <cell r="B4511">
            <v>200803</v>
          </cell>
          <cell r="G4511" t="str">
            <v>Químicos</v>
          </cell>
          <cell r="H4511" t="str">
            <v>EGEM</v>
          </cell>
        </row>
        <row r="4512">
          <cell r="B4512">
            <v>200803</v>
          </cell>
          <cell r="G4512" t="str">
            <v>Minería</v>
          </cell>
          <cell r="H4512" t="str">
            <v>EGEM</v>
          </cell>
        </row>
        <row r="4513">
          <cell r="B4513">
            <v>200803</v>
          </cell>
          <cell r="G4513" t="str">
            <v>Minería</v>
          </cell>
          <cell r="H4513" t="str">
            <v>EGEM</v>
          </cell>
        </row>
        <row r="4514">
          <cell r="B4514">
            <v>200803</v>
          </cell>
          <cell r="G4514" t="str">
            <v>Minería</v>
          </cell>
          <cell r="H4514" t="str">
            <v>EGEN</v>
          </cell>
        </row>
        <row r="4515">
          <cell r="B4515">
            <v>200803</v>
          </cell>
          <cell r="G4515" t="str">
            <v>Minería</v>
          </cell>
          <cell r="H4515" t="str">
            <v>EGEN</v>
          </cell>
        </row>
        <row r="4516">
          <cell r="B4516">
            <v>200803</v>
          </cell>
          <cell r="G4516" t="str">
            <v>Cementos</v>
          </cell>
          <cell r="H4516" t="str">
            <v>EGEN</v>
          </cell>
        </row>
        <row r="4517">
          <cell r="B4517">
            <v>200803</v>
          </cell>
          <cell r="G4517" t="str">
            <v>Textiles</v>
          </cell>
          <cell r="H4517" t="str">
            <v>EGEN</v>
          </cell>
        </row>
        <row r="4518">
          <cell r="B4518">
            <v>200803</v>
          </cell>
          <cell r="G4518" t="str">
            <v>Textiles</v>
          </cell>
          <cell r="H4518" t="str">
            <v>EGEN</v>
          </cell>
        </row>
        <row r="4519">
          <cell r="B4519">
            <v>200803</v>
          </cell>
          <cell r="G4519" t="str">
            <v>Textiles</v>
          </cell>
          <cell r="H4519" t="str">
            <v>EGEN</v>
          </cell>
        </row>
        <row r="4520">
          <cell r="B4520">
            <v>200803</v>
          </cell>
          <cell r="G4520" t="str">
            <v>Papel</v>
          </cell>
          <cell r="H4520" t="str">
            <v>EGEN</v>
          </cell>
        </row>
        <row r="4521">
          <cell r="B4521">
            <v>200803</v>
          </cell>
          <cell r="G4521" t="str">
            <v>Papel</v>
          </cell>
          <cell r="H4521" t="str">
            <v>EGEN</v>
          </cell>
        </row>
        <row r="4522">
          <cell r="B4522">
            <v>200803</v>
          </cell>
          <cell r="G4522" t="str">
            <v>Minería</v>
          </cell>
          <cell r="H4522" t="str">
            <v>EGEN</v>
          </cell>
        </row>
        <row r="4523">
          <cell r="B4523">
            <v>200803</v>
          </cell>
          <cell r="G4523" t="str">
            <v>Textiles</v>
          </cell>
          <cell r="H4523" t="str">
            <v>EGEN</v>
          </cell>
        </row>
        <row r="4524">
          <cell r="B4524">
            <v>200803</v>
          </cell>
          <cell r="G4524" t="str">
            <v>Minería</v>
          </cell>
          <cell r="H4524" t="str">
            <v>EGEN</v>
          </cell>
        </row>
        <row r="4525">
          <cell r="B4525">
            <v>200803</v>
          </cell>
          <cell r="G4525" t="str">
            <v>Minería</v>
          </cell>
          <cell r="H4525" t="str">
            <v>EGEN</v>
          </cell>
        </row>
        <row r="4526">
          <cell r="B4526">
            <v>200803</v>
          </cell>
          <cell r="G4526" t="str">
            <v>Minería</v>
          </cell>
          <cell r="H4526" t="str">
            <v>EGEN</v>
          </cell>
        </row>
        <row r="4527">
          <cell r="B4527">
            <v>200803</v>
          </cell>
          <cell r="G4527" t="str">
            <v>Minería</v>
          </cell>
          <cell r="H4527" t="str">
            <v>ELAN</v>
          </cell>
        </row>
        <row r="4528">
          <cell r="B4528">
            <v>200803</v>
          </cell>
          <cell r="G4528" t="str">
            <v>Minería</v>
          </cell>
          <cell r="H4528" t="str">
            <v>ELAN</v>
          </cell>
        </row>
        <row r="4529">
          <cell r="B4529">
            <v>200803</v>
          </cell>
          <cell r="G4529" t="str">
            <v>Fundición</v>
          </cell>
          <cell r="H4529" t="str">
            <v>ELAN</v>
          </cell>
        </row>
        <row r="4530">
          <cell r="B4530">
            <v>200803</v>
          </cell>
          <cell r="G4530" t="str">
            <v>Fundición</v>
          </cell>
          <cell r="H4530" t="str">
            <v>ELAN</v>
          </cell>
        </row>
        <row r="4531">
          <cell r="B4531">
            <v>200803</v>
          </cell>
          <cell r="G4531" t="str">
            <v>Minería</v>
          </cell>
          <cell r="H4531" t="str">
            <v>ELAN</v>
          </cell>
        </row>
        <row r="4532">
          <cell r="B4532">
            <v>200803</v>
          </cell>
          <cell r="G4532" t="str">
            <v>Cementos</v>
          </cell>
          <cell r="H4532" t="str">
            <v>ELC</v>
          </cell>
        </row>
        <row r="4533">
          <cell r="B4533">
            <v>200803</v>
          </cell>
          <cell r="G4533" t="str">
            <v>Agroindustria</v>
          </cell>
          <cell r="H4533" t="str">
            <v>ELN</v>
          </cell>
        </row>
        <row r="4534">
          <cell r="B4534">
            <v>200803</v>
          </cell>
          <cell r="G4534" t="str">
            <v>Agroindustria</v>
          </cell>
          <cell r="H4534" t="str">
            <v>ELN</v>
          </cell>
        </row>
        <row r="4535">
          <cell r="B4535">
            <v>200803</v>
          </cell>
          <cell r="G4535" t="str">
            <v>Agroindustria</v>
          </cell>
          <cell r="H4535" t="str">
            <v>ELN</v>
          </cell>
        </row>
        <row r="4536">
          <cell r="B4536">
            <v>200803</v>
          </cell>
          <cell r="G4536" t="str">
            <v>Otros</v>
          </cell>
          <cell r="H4536" t="str">
            <v>ELN</v>
          </cell>
        </row>
        <row r="4537">
          <cell r="B4537">
            <v>200803</v>
          </cell>
          <cell r="G4537" t="str">
            <v>Agroindustria</v>
          </cell>
          <cell r="H4537" t="str">
            <v>ELN</v>
          </cell>
        </row>
        <row r="4538">
          <cell r="B4538">
            <v>200803</v>
          </cell>
          <cell r="G4538" t="str">
            <v>Agroindustria</v>
          </cell>
          <cell r="H4538" t="str">
            <v>ELN</v>
          </cell>
        </row>
        <row r="4539">
          <cell r="B4539">
            <v>200803</v>
          </cell>
          <cell r="G4539" t="str">
            <v>Agroindustria</v>
          </cell>
          <cell r="H4539" t="str">
            <v>ELN</v>
          </cell>
        </row>
        <row r="4540">
          <cell r="B4540">
            <v>200803</v>
          </cell>
          <cell r="G4540" t="str">
            <v>Bebidas</v>
          </cell>
          <cell r="H4540" t="str">
            <v>ELN</v>
          </cell>
        </row>
        <row r="4541">
          <cell r="B4541">
            <v>200803</v>
          </cell>
          <cell r="G4541" t="str">
            <v>Bebidas</v>
          </cell>
          <cell r="H4541" t="str">
            <v>ELN</v>
          </cell>
        </row>
        <row r="4542">
          <cell r="B4542">
            <v>200803</v>
          </cell>
          <cell r="G4542" t="str">
            <v>Agroindustria</v>
          </cell>
          <cell r="H4542" t="str">
            <v>ELN</v>
          </cell>
        </row>
        <row r="4543">
          <cell r="B4543">
            <v>200803</v>
          </cell>
          <cell r="G4543" t="str">
            <v>Agroindustria</v>
          </cell>
          <cell r="H4543" t="str">
            <v>ELN</v>
          </cell>
        </row>
        <row r="4544">
          <cell r="B4544">
            <v>200803</v>
          </cell>
          <cell r="G4544" t="str">
            <v>Agroindustria</v>
          </cell>
          <cell r="H4544" t="str">
            <v>ELN</v>
          </cell>
        </row>
        <row r="4545">
          <cell r="B4545">
            <v>200803</v>
          </cell>
          <cell r="G4545" t="str">
            <v>Agroindustria</v>
          </cell>
          <cell r="H4545" t="str">
            <v>ELN</v>
          </cell>
        </row>
        <row r="4546">
          <cell r="B4546">
            <v>200803</v>
          </cell>
          <cell r="G4546" t="str">
            <v>Agroindustria</v>
          </cell>
          <cell r="H4546" t="str">
            <v>ELN</v>
          </cell>
        </row>
        <row r="4547">
          <cell r="B4547">
            <v>200803</v>
          </cell>
          <cell r="G4547" t="str">
            <v>Minería</v>
          </cell>
          <cell r="H4547" t="str">
            <v>ELNM</v>
          </cell>
        </row>
        <row r="4548">
          <cell r="B4548">
            <v>200803</v>
          </cell>
          <cell r="G4548" t="str">
            <v>Agroindustria</v>
          </cell>
          <cell r="H4548" t="str">
            <v>ELNM</v>
          </cell>
        </row>
        <row r="4549">
          <cell r="B4549">
            <v>200803</v>
          </cell>
          <cell r="G4549" t="str">
            <v>Pesquería</v>
          </cell>
          <cell r="H4549" t="str">
            <v>ELNO</v>
          </cell>
        </row>
        <row r="4550">
          <cell r="B4550">
            <v>200803</v>
          </cell>
          <cell r="G4550" t="str">
            <v>Agroindustria</v>
          </cell>
          <cell r="H4550" t="str">
            <v>ELNO</v>
          </cell>
        </row>
        <row r="4551">
          <cell r="B4551">
            <v>200803</v>
          </cell>
          <cell r="G4551" t="str">
            <v>Transporte</v>
          </cell>
          <cell r="H4551" t="str">
            <v>ELP</v>
          </cell>
        </row>
        <row r="4552">
          <cell r="B4552">
            <v>200803</v>
          </cell>
          <cell r="G4552" t="str">
            <v>Industria Metalúrgica</v>
          </cell>
          <cell r="H4552" t="str">
            <v>ELP</v>
          </cell>
        </row>
        <row r="4553">
          <cell r="B4553">
            <v>200803</v>
          </cell>
          <cell r="G4553" t="str">
            <v>Minería</v>
          </cell>
          <cell r="H4553" t="str">
            <v>ELP</v>
          </cell>
        </row>
        <row r="4554">
          <cell r="B4554">
            <v>200803</v>
          </cell>
          <cell r="G4554" t="str">
            <v>Minería</v>
          </cell>
          <cell r="H4554" t="str">
            <v>ELP</v>
          </cell>
        </row>
        <row r="4555">
          <cell r="B4555">
            <v>200803</v>
          </cell>
          <cell r="G4555" t="str">
            <v>Industria Metalúrgica</v>
          </cell>
          <cell r="H4555" t="str">
            <v>ELP</v>
          </cell>
        </row>
        <row r="4556">
          <cell r="B4556">
            <v>200803</v>
          </cell>
          <cell r="G4556" t="str">
            <v>Químicos</v>
          </cell>
          <cell r="H4556" t="str">
            <v>ELP</v>
          </cell>
        </row>
        <row r="4557">
          <cell r="B4557">
            <v>200803</v>
          </cell>
          <cell r="G4557" t="str">
            <v>Minería</v>
          </cell>
          <cell r="H4557" t="str">
            <v>ELP</v>
          </cell>
        </row>
        <row r="4558">
          <cell r="B4558">
            <v>200803</v>
          </cell>
          <cell r="G4558" t="str">
            <v>Minería</v>
          </cell>
          <cell r="H4558" t="str">
            <v>ELP</v>
          </cell>
        </row>
        <row r="4559">
          <cell r="B4559">
            <v>200803</v>
          </cell>
          <cell r="G4559" t="str">
            <v>Minería</v>
          </cell>
          <cell r="H4559" t="str">
            <v>ELP</v>
          </cell>
        </row>
        <row r="4560">
          <cell r="B4560">
            <v>200803</v>
          </cell>
          <cell r="G4560" t="str">
            <v>Minería</v>
          </cell>
          <cell r="H4560" t="str">
            <v>ELP</v>
          </cell>
        </row>
        <row r="4561">
          <cell r="B4561">
            <v>200803</v>
          </cell>
          <cell r="G4561" t="str">
            <v>Minería</v>
          </cell>
          <cell r="H4561" t="str">
            <v>ELP</v>
          </cell>
        </row>
        <row r="4562">
          <cell r="B4562">
            <v>200803</v>
          </cell>
          <cell r="G4562" t="str">
            <v>Minería</v>
          </cell>
          <cell r="H4562" t="str">
            <v>ELP</v>
          </cell>
        </row>
        <row r="4563">
          <cell r="B4563">
            <v>200803</v>
          </cell>
          <cell r="G4563" t="str">
            <v>Minería</v>
          </cell>
          <cell r="H4563" t="str">
            <v>ELP</v>
          </cell>
        </row>
        <row r="4564">
          <cell r="B4564">
            <v>200803</v>
          </cell>
          <cell r="G4564" t="str">
            <v>Cementos</v>
          </cell>
          <cell r="H4564" t="str">
            <v>ELPU</v>
          </cell>
        </row>
        <row r="4565">
          <cell r="B4565">
            <v>200803</v>
          </cell>
          <cell r="G4565" t="str">
            <v>Saneamiento</v>
          </cell>
          <cell r="H4565" t="str">
            <v>ELSE</v>
          </cell>
        </row>
        <row r="4566">
          <cell r="B4566">
            <v>200803</v>
          </cell>
          <cell r="G4566" t="str">
            <v>Bebidas</v>
          </cell>
          <cell r="H4566" t="str">
            <v>ELSE</v>
          </cell>
        </row>
        <row r="4567">
          <cell r="B4567">
            <v>200803</v>
          </cell>
          <cell r="G4567" t="str">
            <v>Minería</v>
          </cell>
          <cell r="H4567" t="str">
            <v>ELSE</v>
          </cell>
        </row>
        <row r="4568">
          <cell r="B4568">
            <v>200803</v>
          </cell>
          <cell r="G4568" t="str">
            <v>Minería</v>
          </cell>
          <cell r="H4568" t="str">
            <v>ELSE</v>
          </cell>
        </row>
        <row r="4569">
          <cell r="B4569">
            <v>200803</v>
          </cell>
          <cell r="G4569" t="str">
            <v>Pesquería</v>
          </cell>
          <cell r="H4569" t="str">
            <v>ELSM</v>
          </cell>
        </row>
        <row r="4570">
          <cell r="B4570">
            <v>200803</v>
          </cell>
          <cell r="G4570" t="str">
            <v>Pesquería</v>
          </cell>
          <cell r="H4570" t="str">
            <v>ELSM</v>
          </cell>
        </row>
        <row r="4571">
          <cell r="B4571">
            <v>200803</v>
          </cell>
          <cell r="G4571" t="str">
            <v>Agroindustria</v>
          </cell>
          <cell r="H4571" t="str">
            <v>ELSM</v>
          </cell>
        </row>
        <row r="4572">
          <cell r="B4572">
            <v>200803</v>
          </cell>
          <cell r="G4572" t="str">
            <v>Pesquería</v>
          </cell>
          <cell r="H4572" t="str">
            <v>ELSM</v>
          </cell>
        </row>
        <row r="4573">
          <cell r="B4573">
            <v>200803</v>
          </cell>
          <cell r="G4573" t="str">
            <v>Pesquería</v>
          </cell>
          <cell r="H4573" t="str">
            <v>ELSM</v>
          </cell>
        </row>
        <row r="4574">
          <cell r="B4574">
            <v>200803</v>
          </cell>
          <cell r="G4574" t="str">
            <v>Papel</v>
          </cell>
          <cell r="H4574" t="str">
            <v>KLPA</v>
          </cell>
        </row>
        <row r="4575">
          <cell r="B4575">
            <v>200803</v>
          </cell>
          <cell r="G4575" t="str">
            <v>Pesquería</v>
          </cell>
          <cell r="H4575" t="str">
            <v>ELSM</v>
          </cell>
        </row>
        <row r="4576">
          <cell r="B4576">
            <v>200803</v>
          </cell>
          <cell r="G4576" t="str">
            <v>Vidrios, Cauchos y Plásticos</v>
          </cell>
          <cell r="H4576" t="str">
            <v>SMC</v>
          </cell>
        </row>
        <row r="4577">
          <cell r="B4577">
            <v>200803</v>
          </cell>
          <cell r="G4577" t="str">
            <v>Pesquería</v>
          </cell>
          <cell r="H4577" t="str">
            <v>ELSM</v>
          </cell>
        </row>
        <row r="4578">
          <cell r="B4578">
            <v>200803</v>
          </cell>
          <cell r="G4578" t="str">
            <v>Minería</v>
          </cell>
          <cell r="H4578" t="str">
            <v>ELSM</v>
          </cell>
        </row>
        <row r="4579">
          <cell r="B4579">
            <v>200803</v>
          </cell>
          <cell r="G4579" t="str">
            <v>Bebidas</v>
          </cell>
          <cell r="H4579" t="str">
            <v>ELUC</v>
          </cell>
        </row>
        <row r="4580">
          <cell r="B4580">
            <v>200803</v>
          </cell>
          <cell r="G4580" t="str">
            <v>Bancos y Financieras</v>
          </cell>
          <cell r="H4580" t="str">
            <v>ENER</v>
          </cell>
        </row>
        <row r="4581">
          <cell r="B4581">
            <v>200803</v>
          </cell>
          <cell r="G4581" t="str">
            <v>Bancos y Financieras</v>
          </cell>
          <cell r="H4581" t="str">
            <v>ENER</v>
          </cell>
        </row>
        <row r="4582">
          <cell r="B4582">
            <v>200803</v>
          </cell>
          <cell r="G4582" t="str">
            <v>Vidrios, Cauchos y Plásticos</v>
          </cell>
          <cell r="H4582" t="str">
            <v>ENER</v>
          </cell>
        </row>
        <row r="4583">
          <cell r="B4583">
            <v>200803</v>
          </cell>
          <cell r="G4583" t="str">
            <v>Otros</v>
          </cell>
          <cell r="H4583" t="str">
            <v>ENER</v>
          </cell>
        </row>
        <row r="4584">
          <cell r="B4584">
            <v>200803</v>
          </cell>
          <cell r="G4584" t="str">
            <v>Minería</v>
          </cell>
          <cell r="H4584" t="str">
            <v>ENER</v>
          </cell>
        </row>
        <row r="4585">
          <cell r="B4585">
            <v>200803</v>
          </cell>
          <cell r="G4585" t="str">
            <v>Químicos</v>
          </cell>
          <cell r="H4585" t="str">
            <v>ENER</v>
          </cell>
        </row>
        <row r="4586">
          <cell r="B4586">
            <v>200803</v>
          </cell>
          <cell r="G4586" t="str">
            <v>Minería</v>
          </cell>
          <cell r="H4586" t="str">
            <v>ENER</v>
          </cell>
        </row>
        <row r="4587">
          <cell r="B4587">
            <v>200803</v>
          </cell>
          <cell r="G4587" t="str">
            <v>Otros</v>
          </cell>
          <cell r="H4587" t="str">
            <v>ENER</v>
          </cell>
        </row>
        <row r="4588">
          <cell r="B4588">
            <v>200803</v>
          </cell>
          <cell r="G4588" t="str">
            <v>Minería</v>
          </cell>
          <cell r="H4588" t="str">
            <v>ENER</v>
          </cell>
        </row>
        <row r="4589">
          <cell r="B4589">
            <v>200803</v>
          </cell>
          <cell r="G4589" t="str">
            <v>Minería</v>
          </cell>
          <cell r="H4589" t="str">
            <v>ENER</v>
          </cell>
        </row>
        <row r="4590">
          <cell r="B4590">
            <v>200803</v>
          </cell>
          <cell r="G4590" t="str">
            <v>Minería</v>
          </cell>
          <cell r="H4590" t="str">
            <v>ENER</v>
          </cell>
        </row>
        <row r="4591">
          <cell r="B4591">
            <v>200803</v>
          </cell>
          <cell r="G4591" t="str">
            <v>Minería</v>
          </cell>
          <cell r="H4591" t="str">
            <v>ENER</v>
          </cell>
        </row>
        <row r="4592">
          <cell r="B4592">
            <v>200803</v>
          </cell>
          <cell r="G4592" t="str">
            <v>Químicos</v>
          </cell>
          <cell r="H4592" t="str">
            <v>ENER</v>
          </cell>
        </row>
        <row r="4593">
          <cell r="B4593">
            <v>200803</v>
          </cell>
          <cell r="G4593" t="str">
            <v>Minería</v>
          </cell>
          <cell r="H4593" t="str">
            <v>ENER</v>
          </cell>
        </row>
        <row r="4594">
          <cell r="B4594">
            <v>200803</v>
          </cell>
          <cell r="G4594" t="str">
            <v>Minería</v>
          </cell>
          <cell r="H4594" t="str">
            <v>ENER</v>
          </cell>
        </row>
        <row r="4595">
          <cell r="B4595">
            <v>200803</v>
          </cell>
          <cell r="G4595" t="str">
            <v>Químicos</v>
          </cell>
          <cell r="H4595" t="str">
            <v>ENER</v>
          </cell>
        </row>
        <row r="4596">
          <cell r="B4596">
            <v>200803</v>
          </cell>
          <cell r="G4596" t="str">
            <v>Alimentos</v>
          </cell>
          <cell r="H4596" t="str">
            <v>KLPA</v>
          </cell>
        </row>
        <row r="4597">
          <cell r="B4597">
            <v>200803</v>
          </cell>
          <cell r="G4597" t="str">
            <v>Papel</v>
          </cell>
          <cell r="H4597" t="str">
            <v>KLPA</v>
          </cell>
        </row>
        <row r="4598">
          <cell r="B4598">
            <v>200803</v>
          </cell>
          <cell r="G4598" t="str">
            <v>Papel</v>
          </cell>
          <cell r="H4598" t="str">
            <v>KLPA</v>
          </cell>
        </row>
        <row r="4599">
          <cell r="B4599">
            <v>200803</v>
          </cell>
          <cell r="G4599" t="str">
            <v>Industria Metalúrgica</v>
          </cell>
          <cell r="H4599" t="str">
            <v>KLPA</v>
          </cell>
        </row>
        <row r="4600">
          <cell r="B4600">
            <v>200803</v>
          </cell>
          <cell r="G4600" t="str">
            <v>Minería</v>
          </cell>
          <cell r="H4600" t="str">
            <v>KLPA</v>
          </cell>
        </row>
        <row r="4601">
          <cell r="B4601">
            <v>200803</v>
          </cell>
          <cell r="G4601" t="str">
            <v>Cementos</v>
          </cell>
          <cell r="H4601" t="str">
            <v>KLPA</v>
          </cell>
        </row>
        <row r="4602">
          <cell r="B4602">
            <v>200803</v>
          </cell>
          <cell r="G4602" t="str">
            <v>Agroindustria</v>
          </cell>
          <cell r="H4602" t="str">
            <v>KLPA</v>
          </cell>
        </row>
        <row r="4603">
          <cell r="B4603">
            <v>200803</v>
          </cell>
          <cell r="G4603" t="str">
            <v>Minería</v>
          </cell>
          <cell r="H4603" t="str">
            <v>KLPA</v>
          </cell>
        </row>
        <row r="4604">
          <cell r="B4604">
            <v>200803</v>
          </cell>
          <cell r="G4604" t="str">
            <v>Vidrios, Cauchos y Plásticos</v>
          </cell>
          <cell r="H4604" t="str">
            <v>KLPA</v>
          </cell>
        </row>
        <row r="4605">
          <cell r="B4605">
            <v>200803</v>
          </cell>
          <cell r="G4605" t="str">
            <v>Cerámicos</v>
          </cell>
          <cell r="H4605" t="str">
            <v>LDS</v>
          </cell>
        </row>
        <row r="4606">
          <cell r="B4606">
            <v>200803</v>
          </cell>
          <cell r="G4606" t="str">
            <v>Otros</v>
          </cell>
          <cell r="H4606" t="str">
            <v>LDS</v>
          </cell>
        </row>
        <row r="4607">
          <cell r="B4607">
            <v>200803</v>
          </cell>
          <cell r="G4607" t="str">
            <v>Industria Metalúrgica</v>
          </cell>
          <cell r="H4607" t="str">
            <v>LDS</v>
          </cell>
        </row>
        <row r="4608">
          <cell r="B4608">
            <v>200803</v>
          </cell>
          <cell r="G4608" t="str">
            <v>Otros</v>
          </cell>
          <cell r="H4608" t="str">
            <v>LDS</v>
          </cell>
        </row>
        <row r="4609">
          <cell r="B4609">
            <v>200803</v>
          </cell>
          <cell r="G4609" t="str">
            <v>Industria Metalúrgica</v>
          </cell>
          <cell r="H4609" t="str">
            <v>LDS</v>
          </cell>
        </row>
        <row r="4610">
          <cell r="B4610">
            <v>200803</v>
          </cell>
          <cell r="G4610" t="str">
            <v>Industria Metalúrgica</v>
          </cell>
          <cell r="H4610" t="str">
            <v>LDS</v>
          </cell>
        </row>
        <row r="4611">
          <cell r="B4611">
            <v>200803</v>
          </cell>
          <cell r="G4611" t="str">
            <v>Salud</v>
          </cell>
          <cell r="H4611" t="str">
            <v>LDS</v>
          </cell>
        </row>
        <row r="4612">
          <cell r="B4612">
            <v>200803</v>
          </cell>
          <cell r="G4612" t="str">
            <v>Papel</v>
          </cell>
          <cell r="H4612" t="str">
            <v>LDS</v>
          </cell>
        </row>
        <row r="4613">
          <cell r="B4613">
            <v>200803</v>
          </cell>
          <cell r="G4613" t="str">
            <v>Bebidas</v>
          </cell>
          <cell r="H4613" t="str">
            <v>LDS</v>
          </cell>
        </row>
        <row r="4614">
          <cell r="B4614">
            <v>200803</v>
          </cell>
          <cell r="G4614" t="str">
            <v>Papel</v>
          </cell>
          <cell r="H4614" t="str">
            <v>LDS</v>
          </cell>
        </row>
        <row r="4615">
          <cell r="B4615">
            <v>200803</v>
          </cell>
          <cell r="G4615" t="str">
            <v>Textiles</v>
          </cell>
          <cell r="H4615" t="str">
            <v>LDS</v>
          </cell>
        </row>
        <row r="4616">
          <cell r="B4616">
            <v>200803</v>
          </cell>
          <cell r="G4616" t="str">
            <v>Bebidas</v>
          </cell>
          <cell r="H4616" t="str">
            <v>LDS</v>
          </cell>
        </row>
        <row r="4617">
          <cell r="B4617">
            <v>200803</v>
          </cell>
          <cell r="G4617" t="str">
            <v>Saneamiento</v>
          </cell>
          <cell r="H4617" t="str">
            <v>LDS</v>
          </cell>
        </row>
        <row r="4618">
          <cell r="B4618">
            <v>200803</v>
          </cell>
          <cell r="G4618" t="str">
            <v>Comercio</v>
          </cell>
          <cell r="H4618" t="str">
            <v>LDS</v>
          </cell>
        </row>
        <row r="4619">
          <cell r="B4619">
            <v>200803</v>
          </cell>
          <cell r="G4619" t="str">
            <v>Vidrios, Cauchos y Plásticos</v>
          </cell>
          <cell r="H4619" t="str">
            <v>LDS</v>
          </cell>
        </row>
        <row r="4620">
          <cell r="B4620">
            <v>200803</v>
          </cell>
          <cell r="G4620" t="str">
            <v>Saneamiento</v>
          </cell>
          <cell r="H4620" t="str">
            <v>LDS</v>
          </cell>
        </row>
        <row r="4621">
          <cell r="B4621">
            <v>200803</v>
          </cell>
          <cell r="G4621" t="str">
            <v>Saneamiento</v>
          </cell>
          <cell r="H4621" t="str">
            <v>LDS</v>
          </cell>
        </row>
        <row r="4622">
          <cell r="B4622">
            <v>200803</v>
          </cell>
          <cell r="G4622" t="str">
            <v>Alimentos</v>
          </cell>
          <cell r="H4622" t="str">
            <v>LDS</v>
          </cell>
        </row>
        <row r="4623">
          <cell r="B4623">
            <v>200803</v>
          </cell>
          <cell r="G4623" t="str">
            <v>Otros</v>
          </cell>
          <cell r="H4623" t="str">
            <v>LDS</v>
          </cell>
        </row>
        <row r="4624">
          <cell r="B4624">
            <v>200803</v>
          </cell>
          <cell r="G4624" t="str">
            <v>Bebidas</v>
          </cell>
          <cell r="H4624" t="str">
            <v>LDS</v>
          </cell>
        </row>
        <row r="4625">
          <cell r="B4625">
            <v>200803</v>
          </cell>
          <cell r="G4625" t="str">
            <v>Comercio</v>
          </cell>
          <cell r="H4625" t="str">
            <v>LDS</v>
          </cell>
        </row>
        <row r="4626">
          <cell r="B4626">
            <v>200803</v>
          </cell>
          <cell r="G4626" t="str">
            <v>Otros</v>
          </cell>
          <cell r="H4626" t="str">
            <v>LDS</v>
          </cell>
        </row>
        <row r="4627">
          <cell r="B4627">
            <v>200803</v>
          </cell>
          <cell r="G4627" t="str">
            <v>Otros</v>
          </cell>
          <cell r="H4627" t="str">
            <v>LDS</v>
          </cell>
        </row>
        <row r="4628">
          <cell r="B4628">
            <v>200803</v>
          </cell>
          <cell r="G4628" t="str">
            <v>Bebidas</v>
          </cell>
          <cell r="H4628" t="str">
            <v>LDS</v>
          </cell>
        </row>
        <row r="4629">
          <cell r="B4629">
            <v>200803</v>
          </cell>
          <cell r="G4629" t="str">
            <v>Industria Metalúrgica</v>
          </cell>
          <cell r="H4629" t="str">
            <v>SEAL</v>
          </cell>
        </row>
        <row r="4630">
          <cell r="B4630">
            <v>200803</v>
          </cell>
          <cell r="G4630" t="str">
            <v>Alimentos</v>
          </cell>
          <cell r="H4630" t="str">
            <v>SEAL</v>
          </cell>
        </row>
        <row r="4631">
          <cell r="B4631">
            <v>200803</v>
          </cell>
          <cell r="G4631" t="str">
            <v>Textiles</v>
          </cell>
          <cell r="H4631" t="str">
            <v>SEAL</v>
          </cell>
        </row>
        <row r="4632">
          <cell r="B4632">
            <v>200803</v>
          </cell>
          <cell r="G4632" t="str">
            <v>Bebidas</v>
          </cell>
          <cell r="H4632" t="str">
            <v>SEAL</v>
          </cell>
        </row>
        <row r="4633">
          <cell r="B4633">
            <v>200803</v>
          </cell>
          <cell r="G4633" t="str">
            <v>Transporte</v>
          </cell>
          <cell r="H4633" t="str">
            <v>SEAL</v>
          </cell>
        </row>
        <row r="4634">
          <cell r="B4634">
            <v>200803</v>
          </cell>
          <cell r="G4634" t="str">
            <v>Textiles</v>
          </cell>
          <cell r="H4634" t="str">
            <v>SEAL</v>
          </cell>
        </row>
        <row r="4635">
          <cell r="B4635">
            <v>200803</v>
          </cell>
          <cell r="G4635" t="str">
            <v>Minería</v>
          </cell>
          <cell r="H4635" t="str">
            <v>SGAB</v>
          </cell>
        </row>
        <row r="4636">
          <cell r="B4636">
            <v>200803</v>
          </cell>
          <cell r="G4636" t="str">
            <v>Textiles</v>
          </cell>
          <cell r="H4636" t="str">
            <v>SGAB</v>
          </cell>
        </row>
        <row r="4637">
          <cell r="B4637">
            <v>200803</v>
          </cell>
          <cell r="G4637" t="str">
            <v>Minería</v>
          </cell>
          <cell r="H4637" t="str">
            <v>SGAB</v>
          </cell>
        </row>
        <row r="4638">
          <cell r="B4638">
            <v>200803</v>
          </cell>
          <cell r="G4638" t="str">
            <v>Textiles</v>
          </cell>
          <cell r="H4638" t="str">
            <v>SGAB</v>
          </cell>
        </row>
        <row r="4639">
          <cell r="B4639">
            <v>200803</v>
          </cell>
          <cell r="G4639" t="str">
            <v>Alimentos</v>
          </cell>
          <cell r="H4639" t="str">
            <v>SGAB</v>
          </cell>
        </row>
        <row r="4640">
          <cell r="B4640">
            <v>200803</v>
          </cell>
          <cell r="G4640" t="str">
            <v>Minería</v>
          </cell>
          <cell r="H4640" t="str">
            <v>SGAB</v>
          </cell>
        </row>
        <row r="4641">
          <cell r="B4641">
            <v>200803</v>
          </cell>
          <cell r="G4641" t="str">
            <v>Alimentos</v>
          </cell>
          <cell r="H4641" t="str">
            <v>SGAB</v>
          </cell>
        </row>
        <row r="4642">
          <cell r="B4642">
            <v>200803</v>
          </cell>
          <cell r="G4642" t="str">
            <v>Alimentos</v>
          </cell>
          <cell r="H4642" t="str">
            <v>SGAB</v>
          </cell>
        </row>
        <row r="4643">
          <cell r="B4643">
            <v>200803</v>
          </cell>
          <cell r="G4643" t="str">
            <v>Minería</v>
          </cell>
          <cell r="H4643" t="str">
            <v>SHOU</v>
          </cell>
        </row>
        <row r="4644">
          <cell r="B4644">
            <v>200803</v>
          </cell>
          <cell r="G4644" t="str">
            <v>Minería</v>
          </cell>
          <cell r="H4644" t="str">
            <v>SHOU</v>
          </cell>
        </row>
        <row r="4645">
          <cell r="B4645">
            <v>200803</v>
          </cell>
          <cell r="G4645" t="str">
            <v>Minería</v>
          </cell>
          <cell r="H4645" t="str">
            <v>SHOU</v>
          </cell>
        </row>
        <row r="4646">
          <cell r="B4646">
            <v>200803</v>
          </cell>
          <cell r="G4646" t="str">
            <v>Minería</v>
          </cell>
          <cell r="H4646" t="str">
            <v>SMC</v>
          </cell>
        </row>
        <row r="4647">
          <cell r="B4647">
            <v>200803</v>
          </cell>
          <cell r="G4647" t="str">
            <v>Minería</v>
          </cell>
          <cell r="H4647" t="str">
            <v>SMC</v>
          </cell>
        </row>
        <row r="4648">
          <cell r="B4648">
            <v>200803</v>
          </cell>
          <cell r="G4648" t="str">
            <v>Minería</v>
          </cell>
          <cell r="H4648" t="str">
            <v>SMC</v>
          </cell>
        </row>
        <row r="4649">
          <cell r="B4649">
            <v>200803</v>
          </cell>
          <cell r="G4649" t="str">
            <v>Minería</v>
          </cell>
          <cell r="H4649" t="str">
            <v>TSEL</v>
          </cell>
        </row>
        <row r="4650">
          <cell r="B4650">
            <v>200803</v>
          </cell>
          <cell r="G4650" t="str">
            <v>Cementos</v>
          </cell>
          <cell r="H4650" t="str">
            <v>TSEL</v>
          </cell>
        </row>
        <row r="4651">
          <cell r="B4651">
            <v>200803</v>
          </cell>
          <cell r="G4651" t="str">
            <v>Minería</v>
          </cell>
          <cell r="H4651" t="str">
            <v>TSEL</v>
          </cell>
        </row>
        <row r="4652">
          <cell r="B4652">
            <v>200803</v>
          </cell>
          <cell r="G4652" t="str">
            <v>Minería</v>
          </cell>
          <cell r="H4652" t="str">
            <v>TSEL</v>
          </cell>
        </row>
        <row r="4653">
          <cell r="B4653">
            <v>200803</v>
          </cell>
          <cell r="G4653" t="str">
            <v>Minería</v>
          </cell>
          <cell r="H4653" t="str">
            <v>TSEL</v>
          </cell>
        </row>
        <row r="4654">
          <cell r="B4654">
            <v>200803</v>
          </cell>
          <cell r="G4654" t="str">
            <v>Minería</v>
          </cell>
          <cell r="H4654" t="str">
            <v>TSEL</v>
          </cell>
        </row>
        <row r="4655">
          <cell r="B4655">
            <v>200803</v>
          </cell>
          <cell r="G4655" t="str">
            <v>Textiles</v>
          </cell>
          <cell r="H4655" t="str">
            <v>TSEL</v>
          </cell>
        </row>
        <row r="4656">
          <cell r="B4656">
            <v>200803</v>
          </cell>
          <cell r="G4656" t="str">
            <v>Textiles</v>
          </cell>
          <cell r="H4656" t="str">
            <v>TSEL</v>
          </cell>
        </row>
        <row r="4657">
          <cell r="B4657">
            <v>200803</v>
          </cell>
          <cell r="G4657" t="str">
            <v>Otros</v>
          </cell>
          <cell r="H4657" t="str">
            <v>SEAL</v>
          </cell>
        </row>
        <row r="4658">
          <cell r="B4658">
            <v>200803</v>
          </cell>
          <cell r="G4658" t="str">
            <v>Otros</v>
          </cell>
          <cell r="H4658" t="str">
            <v>EGEN</v>
          </cell>
        </row>
        <row r="4659">
          <cell r="B4659">
            <v>200803</v>
          </cell>
          <cell r="G4659" t="str">
            <v>Cementos</v>
          </cell>
          <cell r="H4659" t="str">
            <v>KLPA</v>
          </cell>
        </row>
        <row r="4660">
          <cell r="B4660">
            <v>200803</v>
          </cell>
          <cell r="G4660" t="str">
            <v>Papel</v>
          </cell>
          <cell r="H4660" t="str">
            <v>COEL</v>
          </cell>
        </row>
        <row r="4661">
          <cell r="B4661">
            <v>200803</v>
          </cell>
          <cell r="G4661" t="str">
            <v>Minería</v>
          </cell>
          <cell r="H4661" t="str">
            <v>ENER</v>
          </cell>
        </row>
        <row r="4662">
          <cell r="B4662">
            <v>200803</v>
          </cell>
          <cell r="G4662" t="str">
            <v>Minería</v>
          </cell>
          <cell r="H4662" t="str">
            <v>ELP</v>
          </cell>
        </row>
        <row r="4663">
          <cell r="B4663">
            <v>200803</v>
          </cell>
          <cell r="G4663" t="str">
            <v>Papel</v>
          </cell>
          <cell r="H4663" t="str">
            <v>COEL</v>
          </cell>
        </row>
        <row r="4664">
          <cell r="B4664">
            <v>200803</v>
          </cell>
          <cell r="G4664" t="str">
            <v>Cementos</v>
          </cell>
          <cell r="H4664" t="str">
            <v>LDS</v>
          </cell>
        </row>
        <row r="4665">
          <cell r="B4665">
            <v>200803</v>
          </cell>
          <cell r="G4665" t="str">
            <v>Minería</v>
          </cell>
          <cell r="H4665" t="str">
            <v>EDGL</v>
          </cell>
        </row>
        <row r="4666">
          <cell r="B4666">
            <v>200803</v>
          </cell>
          <cell r="G4666" t="str">
            <v>Alimentos</v>
          </cell>
          <cell r="H4666" t="str">
            <v>EGAS</v>
          </cell>
        </row>
        <row r="4667">
          <cell r="B4667">
            <v>200803</v>
          </cell>
          <cell r="G4667" t="str">
            <v>Minería</v>
          </cell>
          <cell r="H4667" t="str">
            <v>KLPA</v>
          </cell>
        </row>
        <row r="4668">
          <cell r="B4668">
            <v>200804</v>
          </cell>
          <cell r="G4668" t="str">
            <v>Cementos</v>
          </cell>
          <cell r="H4668" t="str">
            <v>ATOC</v>
          </cell>
        </row>
        <row r="4669">
          <cell r="B4669">
            <v>200804</v>
          </cell>
          <cell r="G4669" t="str">
            <v>Agroindustria</v>
          </cell>
          <cell r="H4669" t="str">
            <v>CAHU</v>
          </cell>
        </row>
        <row r="4670">
          <cell r="B4670">
            <v>200804</v>
          </cell>
          <cell r="G4670" t="str">
            <v>Minería</v>
          </cell>
          <cell r="H4670" t="str">
            <v>COEL</v>
          </cell>
        </row>
        <row r="4671">
          <cell r="B4671">
            <v>200804</v>
          </cell>
          <cell r="G4671" t="str">
            <v>Minería</v>
          </cell>
          <cell r="H4671" t="str">
            <v>CONE</v>
          </cell>
        </row>
        <row r="4672">
          <cell r="B4672">
            <v>200804</v>
          </cell>
          <cell r="G4672" t="str">
            <v>Minería</v>
          </cell>
          <cell r="H4672" t="str">
            <v>SMC</v>
          </cell>
        </row>
        <row r="4673">
          <cell r="B4673">
            <v>200804</v>
          </cell>
          <cell r="G4673" t="str">
            <v>Textiles</v>
          </cell>
          <cell r="H4673" t="str">
            <v>EDCA</v>
          </cell>
        </row>
        <row r="4674">
          <cell r="B4674">
            <v>200804</v>
          </cell>
          <cell r="G4674" t="str">
            <v>Otros</v>
          </cell>
          <cell r="H4674" t="str">
            <v>EDGL</v>
          </cell>
        </row>
        <row r="4675">
          <cell r="B4675">
            <v>200804</v>
          </cell>
          <cell r="G4675" t="str">
            <v>Fundición</v>
          </cell>
          <cell r="H4675" t="str">
            <v>EDGL</v>
          </cell>
        </row>
        <row r="4676">
          <cell r="B4676">
            <v>200804</v>
          </cell>
          <cell r="G4676" t="str">
            <v>Otros</v>
          </cell>
          <cell r="H4676" t="str">
            <v>EDGL</v>
          </cell>
        </row>
        <row r="4677">
          <cell r="B4677">
            <v>200804</v>
          </cell>
          <cell r="G4677" t="str">
            <v>Fundición</v>
          </cell>
          <cell r="H4677" t="str">
            <v>EDGL</v>
          </cell>
        </row>
        <row r="4678">
          <cell r="B4678">
            <v>200804</v>
          </cell>
          <cell r="G4678" t="str">
            <v>Minería</v>
          </cell>
          <cell r="H4678" t="str">
            <v>EDGL</v>
          </cell>
        </row>
        <row r="4679">
          <cell r="B4679">
            <v>200804</v>
          </cell>
          <cell r="G4679" t="str">
            <v>Minería</v>
          </cell>
          <cell r="H4679" t="str">
            <v>EDGL</v>
          </cell>
        </row>
        <row r="4680">
          <cell r="B4680">
            <v>200804</v>
          </cell>
          <cell r="G4680" t="str">
            <v>Minería</v>
          </cell>
          <cell r="H4680" t="str">
            <v>EDGL</v>
          </cell>
        </row>
        <row r="4681">
          <cell r="B4681">
            <v>200804</v>
          </cell>
          <cell r="G4681" t="str">
            <v>Fundición</v>
          </cell>
          <cell r="H4681" t="str">
            <v>EDGL</v>
          </cell>
        </row>
        <row r="4682">
          <cell r="B4682">
            <v>200804</v>
          </cell>
          <cell r="G4682" t="str">
            <v>Fundición</v>
          </cell>
          <cell r="H4682" t="str">
            <v>EDGL</v>
          </cell>
        </row>
        <row r="4683">
          <cell r="B4683">
            <v>200804</v>
          </cell>
          <cell r="G4683" t="str">
            <v>Fundición</v>
          </cell>
          <cell r="H4683" t="str">
            <v>EDGL</v>
          </cell>
        </row>
        <row r="4684">
          <cell r="B4684">
            <v>200804</v>
          </cell>
          <cell r="G4684" t="str">
            <v>Minería</v>
          </cell>
          <cell r="H4684" t="str">
            <v>EDGL</v>
          </cell>
        </row>
        <row r="4685">
          <cell r="B4685">
            <v>200804</v>
          </cell>
          <cell r="G4685" t="str">
            <v>Químicos</v>
          </cell>
          <cell r="H4685" t="str">
            <v>EDLN</v>
          </cell>
        </row>
        <row r="4686">
          <cell r="B4686">
            <v>200804</v>
          </cell>
          <cell r="G4686" t="str">
            <v>Agroindustria</v>
          </cell>
          <cell r="H4686" t="str">
            <v>EDLN</v>
          </cell>
        </row>
        <row r="4687">
          <cell r="B4687">
            <v>200804</v>
          </cell>
          <cell r="G4687" t="str">
            <v>Alimentos</v>
          </cell>
          <cell r="H4687" t="str">
            <v>EDLN</v>
          </cell>
        </row>
        <row r="4688">
          <cell r="B4688">
            <v>200804</v>
          </cell>
          <cell r="G4688" t="str">
            <v>Alimentos</v>
          </cell>
          <cell r="H4688" t="str">
            <v>EDLN</v>
          </cell>
        </row>
        <row r="4689">
          <cell r="B4689">
            <v>200804</v>
          </cell>
          <cell r="G4689" t="str">
            <v>Pesquería</v>
          </cell>
          <cell r="H4689" t="str">
            <v>EDLN</v>
          </cell>
        </row>
        <row r="4690">
          <cell r="B4690">
            <v>200804</v>
          </cell>
          <cell r="G4690" t="str">
            <v>Bancos y Financieras</v>
          </cell>
          <cell r="H4690" t="str">
            <v>EDLN</v>
          </cell>
        </row>
        <row r="4691">
          <cell r="B4691">
            <v>200804</v>
          </cell>
          <cell r="G4691" t="str">
            <v>Cables</v>
          </cell>
          <cell r="H4691" t="str">
            <v>EDLN</v>
          </cell>
        </row>
        <row r="4692">
          <cell r="B4692">
            <v>200804</v>
          </cell>
          <cell r="G4692" t="str">
            <v>Cerámicos</v>
          </cell>
          <cell r="H4692" t="str">
            <v>EDLN</v>
          </cell>
        </row>
        <row r="4693">
          <cell r="B4693">
            <v>200804</v>
          </cell>
          <cell r="G4693" t="str">
            <v>Cerámicos</v>
          </cell>
          <cell r="H4693" t="str">
            <v>EDLN</v>
          </cell>
        </row>
        <row r="4694">
          <cell r="B4694">
            <v>200804</v>
          </cell>
          <cell r="G4694" t="str">
            <v>Cerámicos</v>
          </cell>
          <cell r="H4694" t="str">
            <v>EDLN</v>
          </cell>
        </row>
        <row r="4695">
          <cell r="B4695">
            <v>200804</v>
          </cell>
          <cell r="G4695" t="str">
            <v>Textiles</v>
          </cell>
          <cell r="H4695" t="str">
            <v>EDLN</v>
          </cell>
        </row>
        <row r="4696">
          <cell r="B4696">
            <v>200804</v>
          </cell>
          <cell r="G4696" t="str">
            <v>Textiles</v>
          </cell>
          <cell r="H4696" t="str">
            <v>EDLN</v>
          </cell>
        </row>
        <row r="4697">
          <cell r="B4697">
            <v>200804</v>
          </cell>
          <cell r="G4697" t="str">
            <v>Minería</v>
          </cell>
          <cell r="H4697" t="str">
            <v>EDLN</v>
          </cell>
        </row>
        <row r="4698">
          <cell r="B4698">
            <v>200804</v>
          </cell>
          <cell r="G4698" t="str">
            <v>Cerámicos</v>
          </cell>
          <cell r="H4698" t="str">
            <v>EDLN</v>
          </cell>
        </row>
        <row r="4699">
          <cell r="B4699">
            <v>200804</v>
          </cell>
          <cell r="G4699" t="str">
            <v>Alimentos</v>
          </cell>
          <cell r="H4699" t="str">
            <v>EDLN</v>
          </cell>
        </row>
        <row r="4700">
          <cell r="B4700">
            <v>200804</v>
          </cell>
          <cell r="G4700" t="str">
            <v>Vidrios, Cauchos y Plásticos</v>
          </cell>
          <cell r="H4700" t="str">
            <v>EDLN</v>
          </cell>
        </row>
        <row r="4701">
          <cell r="B4701">
            <v>200804</v>
          </cell>
          <cell r="G4701" t="str">
            <v>Minería</v>
          </cell>
          <cell r="H4701" t="str">
            <v>EDLN</v>
          </cell>
        </row>
        <row r="4702">
          <cell r="B4702">
            <v>200804</v>
          </cell>
          <cell r="G4702" t="str">
            <v>Saneamiento</v>
          </cell>
          <cell r="H4702" t="str">
            <v>EDLN</v>
          </cell>
        </row>
        <row r="4703">
          <cell r="B4703">
            <v>200804</v>
          </cell>
          <cell r="G4703" t="str">
            <v>Industria Metalúrgica</v>
          </cell>
          <cell r="H4703" t="str">
            <v>EDLN</v>
          </cell>
        </row>
        <row r="4704">
          <cell r="B4704">
            <v>200804</v>
          </cell>
          <cell r="G4704" t="str">
            <v>Transporte</v>
          </cell>
          <cell r="H4704" t="str">
            <v>EDLN</v>
          </cell>
        </row>
        <row r="4705">
          <cell r="B4705">
            <v>200804</v>
          </cell>
          <cell r="G4705" t="str">
            <v>Pesquería</v>
          </cell>
          <cell r="H4705" t="str">
            <v>EDLN</v>
          </cell>
        </row>
        <row r="4706">
          <cell r="B4706">
            <v>200804</v>
          </cell>
          <cell r="G4706" t="str">
            <v>Cementos</v>
          </cell>
          <cell r="H4706" t="str">
            <v>EDLN</v>
          </cell>
        </row>
        <row r="4707">
          <cell r="B4707">
            <v>200804</v>
          </cell>
          <cell r="G4707" t="str">
            <v>Textiles</v>
          </cell>
          <cell r="H4707" t="str">
            <v>EDLN</v>
          </cell>
        </row>
        <row r="4708">
          <cell r="B4708">
            <v>200804</v>
          </cell>
          <cell r="G4708" t="str">
            <v>Alimentos</v>
          </cell>
          <cell r="H4708" t="str">
            <v>EDLN</v>
          </cell>
        </row>
        <row r="4709">
          <cell r="B4709">
            <v>200804</v>
          </cell>
          <cell r="G4709" t="str">
            <v>Textiles</v>
          </cell>
          <cell r="H4709" t="str">
            <v>EDLN</v>
          </cell>
        </row>
        <row r="4710">
          <cell r="B4710">
            <v>200804</v>
          </cell>
          <cell r="G4710" t="str">
            <v>Textiles</v>
          </cell>
          <cell r="H4710" t="str">
            <v>EDLN</v>
          </cell>
        </row>
        <row r="4711">
          <cell r="B4711">
            <v>200804</v>
          </cell>
          <cell r="G4711" t="str">
            <v>Textiles</v>
          </cell>
          <cell r="H4711" t="str">
            <v>EDLN</v>
          </cell>
        </row>
        <row r="4712">
          <cell r="B4712">
            <v>200804</v>
          </cell>
          <cell r="G4712" t="str">
            <v>Fundición</v>
          </cell>
          <cell r="H4712" t="str">
            <v>EDLN</v>
          </cell>
        </row>
        <row r="4713">
          <cell r="B4713">
            <v>200804</v>
          </cell>
          <cell r="G4713" t="str">
            <v>Fundición</v>
          </cell>
          <cell r="H4713" t="str">
            <v>EDLN</v>
          </cell>
        </row>
        <row r="4714">
          <cell r="B4714">
            <v>200804</v>
          </cell>
          <cell r="G4714" t="str">
            <v>Papel</v>
          </cell>
          <cell r="H4714" t="str">
            <v>EDLN</v>
          </cell>
        </row>
        <row r="4715">
          <cell r="B4715">
            <v>200804</v>
          </cell>
          <cell r="G4715" t="str">
            <v>Textiles</v>
          </cell>
          <cell r="H4715" t="str">
            <v>EDLN</v>
          </cell>
        </row>
        <row r="4716">
          <cell r="B4716">
            <v>200804</v>
          </cell>
          <cell r="G4716" t="str">
            <v>Vidrios, Cauchos y Plásticos</v>
          </cell>
          <cell r="H4716" t="str">
            <v>EDLN</v>
          </cell>
        </row>
        <row r="4717">
          <cell r="B4717">
            <v>200804</v>
          </cell>
          <cell r="G4717" t="str">
            <v>Cables</v>
          </cell>
          <cell r="H4717" t="str">
            <v>EDLN</v>
          </cell>
        </row>
        <row r="4718">
          <cell r="B4718">
            <v>200804</v>
          </cell>
          <cell r="G4718" t="str">
            <v>Industria Metalúrgica</v>
          </cell>
          <cell r="H4718" t="str">
            <v>EDLN</v>
          </cell>
        </row>
        <row r="4719">
          <cell r="B4719">
            <v>200804</v>
          </cell>
          <cell r="G4719" t="str">
            <v>Papel</v>
          </cell>
          <cell r="H4719" t="str">
            <v>EDLN</v>
          </cell>
        </row>
        <row r="4720">
          <cell r="B4720">
            <v>200804</v>
          </cell>
          <cell r="G4720" t="str">
            <v>Textiles</v>
          </cell>
          <cell r="H4720" t="str">
            <v>EDLN</v>
          </cell>
        </row>
        <row r="4721">
          <cell r="B4721">
            <v>200804</v>
          </cell>
          <cell r="G4721" t="str">
            <v>Otros</v>
          </cell>
          <cell r="H4721" t="str">
            <v>EDLN</v>
          </cell>
        </row>
        <row r="4722">
          <cell r="B4722">
            <v>200804</v>
          </cell>
          <cell r="G4722" t="str">
            <v>Otros</v>
          </cell>
          <cell r="H4722" t="str">
            <v>EDLN</v>
          </cell>
        </row>
        <row r="4723">
          <cell r="B4723">
            <v>200804</v>
          </cell>
          <cell r="G4723" t="str">
            <v>Textiles</v>
          </cell>
          <cell r="H4723" t="str">
            <v>EDLN</v>
          </cell>
        </row>
        <row r="4724">
          <cell r="B4724">
            <v>200804</v>
          </cell>
          <cell r="G4724" t="str">
            <v>Industria Metalúrgica</v>
          </cell>
          <cell r="H4724" t="str">
            <v>EDLN</v>
          </cell>
        </row>
        <row r="4725">
          <cell r="B4725">
            <v>200804</v>
          </cell>
          <cell r="G4725" t="str">
            <v>Alimentos</v>
          </cell>
          <cell r="H4725" t="str">
            <v>EDLN</v>
          </cell>
        </row>
        <row r="4726">
          <cell r="B4726">
            <v>200804</v>
          </cell>
          <cell r="G4726" t="str">
            <v>Alimentos</v>
          </cell>
          <cell r="H4726" t="str">
            <v>EDLN</v>
          </cell>
        </row>
        <row r="4727">
          <cell r="B4727">
            <v>200804</v>
          </cell>
          <cell r="G4727" t="str">
            <v>Alimentos</v>
          </cell>
          <cell r="H4727" t="str">
            <v>EDLN</v>
          </cell>
        </row>
        <row r="4728">
          <cell r="B4728">
            <v>200804</v>
          </cell>
          <cell r="G4728" t="str">
            <v>Alimentos</v>
          </cell>
          <cell r="H4728" t="str">
            <v>EDLN</v>
          </cell>
        </row>
        <row r="4729">
          <cell r="B4729">
            <v>200804</v>
          </cell>
          <cell r="G4729" t="str">
            <v>Textiles</v>
          </cell>
          <cell r="H4729" t="str">
            <v>EDLN</v>
          </cell>
        </row>
        <row r="4730">
          <cell r="B4730">
            <v>200804</v>
          </cell>
          <cell r="G4730" t="str">
            <v>Pesquería</v>
          </cell>
          <cell r="H4730" t="str">
            <v>EDLN</v>
          </cell>
        </row>
        <row r="4731">
          <cell r="B4731">
            <v>200804</v>
          </cell>
          <cell r="G4731" t="str">
            <v>Pesquería</v>
          </cell>
          <cell r="H4731" t="str">
            <v>EDLN</v>
          </cell>
        </row>
        <row r="4732">
          <cell r="B4732">
            <v>200804</v>
          </cell>
          <cell r="G4732" t="str">
            <v>Textiles</v>
          </cell>
          <cell r="H4732" t="str">
            <v>EDLN</v>
          </cell>
        </row>
        <row r="4733">
          <cell r="B4733">
            <v>200804</v>
          </cell>
          <cell r="G4733" t="str">
            <v>Industria Metalúrgica</v>
          </cell>
          <cell r="H4733" t="str">
            <v>EDLN</v>
          </cell>
        </row>
        <row r="4734">
          <cell r="B4734">
            <v>200804</v>
          </cell>
          <cell r="G4734" t="str">
            <v>Hidrocarburos</v>
          </cell>
          <cell r="H4734" t="str">
            <v>EDLN</v>
          </cell>
        </row>
        <row r="4735">
          <cell r="B4735">
            <v>200804</v>
          </cell>
          <cell r="G4735" t="str">
            <v>Comercio</v>
          </cell>
          <cell r="H4735" t="str">
            <v>EDLN</v>
          </cell>
        </row>
        <row r="4736">
          <cell r="B4736">
            <v>200804</v>
          </cell>
          <cell r="G4736" t="str">
            <v>Textiles</v>
          </cell>
          <cell r="H4736" t="str">
            <v>EDLN</v>
          </cell>
        </row>
        <row r="4737">
          <cell r="B4737">
            <v>200804</v>
          </cell>
          <cell r="G4737" t="str">
            <v>Textiles</v>
          </cell>
          <cell r="H4737" t="str">
            <v>EDLN</v>
          </cell>
        </row>
        <row r="4738">
          <cell r="B4738">
            <v>200804</v>
          </cell>
          <cell r="G4738" t="str">
            <v>Otros</v>
          </cell>
          <cell r="H4738" t="str">
            <v>EDLN</v>
          </cell>
        </row>
        <row r="4739">
          <cell r="B4739">
            <v>200804</v>
          </cell>
          <cell r="G4739" t="str">
            <v>Textiles</v>
          </cell>
          <cell r="H4739" t="str">
            <v>EDLN</v>
          </cell>
        </row>
        <row r="4740">
          <cell r="B4740">
            <v>200804</v>
          </cell>
          <cell r="G4740" t="str">
            <v>Industria Metalúrgica</v>
          </cell>
          <cell r="H4740" t="str">
            <v>EDLN</v>
          </cell>
        </row>
        <row r="4741">
          <cell r="B4741">
            <v>200804</v>
          </cell>
          <cell r="G4741" t="str">
            <v>Pesquería</v>
          </cell>
          <cell r="H4741" t="str">
            <v>EDLN</v>
          </cell>
        </row>
        <row r="4742">
          <cell r="B4742">
            <v>200804</v>
          </cell>
          <cell r="G4742" t="str">
            <v>Químicos</v>
          </cell>
          <cell r="H4742" t="str">
            <v>EDLN</v>
          </cell>
        </row>
        <row r="4743">
          <cell r="B4743">
            <v>200804</v>
          </cell>
          <cell r="G4743" t="str">
            <v>Textiles</v>
          </cell>
          <cell r="H4743" t="str">
            <v>EDLN</v>
          </cell>
        </row>
        <row r="4744">
          <cell r="B4744">
            <v>200804</v>
          </cell>
          <cell r="G4744" t="str">
            <v>Vidrios, Cauchos y Plásticos</v>
          </cell>
          <cell r="H4744" t="str">
            <v>EDLN</v>
          </cell>
        </row>
        <row r="4745">
          <cell r="B4745">
            <v>200804</v>
          </cell>
          <cell r="G4745" t="str">
            <v>Pesquería</v>
          </cell>
          <cell r="H4745" t="str">
            <v>EDLN</v>
          </cell>
        </row>
        <row r="4746">
          <cell r="B4746">
            <v>200804</v>
          </cell>
          <cell r="G4746" t="str">
            <v>Bebidas</v>
          </cell>
          <cell r="H4746" t="str">
            <v>EDLN</v>
          </cell>
        </row>
        <row r="4747">
          <cell r="B4747">
            <v>200804</v>
          </cell>
          <cell r="G4747" t="str">
            <v>Bebidas</v>
          </cell>
          <cell r="H4747" t="str">
            <v>EDLN</v>
          </cell>
        </row>
        <row r="4748">
          <cell r="B4748">
            <v>200804</v>
          </cell>
          <cell r="G4748" t="str">
            <v>Pesquería</v>
          </cell>
          <cell r="H4748" t="str">
            <v>EDLN</v>
          </cell>
        </row>
        <row r="4749">
          <cell r="B4749">
            <v>200804</v>
          </cell>
          <cell r="G4749" t="str">
            <v>Cerámicos</v>
          </cell>
          <cell r="H4749" t="str">
            <v>EDLN</v>
          </cell>
        </row>
        <row r="4750">
          <cell r="B4750">
            <v>200804</v>
          </cell>
          <cell r="G4750" t="str">
            <v>Alimentos</v>
          </cell>
          <cell r="H4750" t="str">
            <v>EDLN</v>
          </cell>
        </row>
        <row r="4751">
          <cell r="B4751">
            <v>200804</v>
          </cell>
          <cell r="G4751" t="str">
            <v>Químicos</v>
          </cell>
          <cell r="H4751" t="str">
            <v>EDLN</v>
          </cell>
        </row>
        <row r="4752">
          <cell r="B4752">
            <v>200804</v>
          </cell>
          <cell r="G4752" t="str">
            <v>Textiles</v>
          </cell>
          <cell r="H4752" t="str">
            <v>EDLN</v>
          </cell>
        </row>
        <row r="4753">
          <cell r="B4753">
            <v>200804</v>
          </cell>
          <cell r="G4753" t="str">
            <v>Textiles</v>
          </cell>
          <cell r="H4753" t="str">
            <v>EDLN</v>
          </cell>
        </row>
        <row r="4754">
          <cell r="B4754">
            <v>200804</v>
          </cell>
          <cell r="G4754" t="str">
            <v>Saneamiento</v>
          </cell>
          <cell r="H4754" t="str">
            <v>EDLN</v>
          </cell>
        </row>
        <row r="4755">
          <cell r="B4755">
            <v>200804</v>
          </cell>
          <cell r="G4755" t="str">
            <v>Alimentos</v>
          </cell>
          <cell r="H4755" t="str">
            <v>EDLN</v>
          </cell>
        </row>
        <row r="4756">
          <cell r="B4756">
            <v>200804</v>
          </cell>
          <cell r="G4756" t="str">
            <v>Papel</v>
          </cell>
          <cell r="H4756" t="str">
            <v>EDLN</v>
          </cell>
        </row>
        <row r="4757">
          <cell r="B4757">
            <v>200804</v>
          </cell>
          <cell r="G4757" t="str">
            <v>Pesquería</v>
          </cell>
          <cell r="H4757" t="str">
            <v>EDLN</v>
          </cell>
        </row>
        <row r="4758">
          <cell r="B4758">
            <v>200804</v>
          </cell>
          <cell r="G4758" t="str">
            <v>Transporte</v>
          </cell>
          <cell r="H4758" t="str">
            <v>EDLN</v>
          </cell>
        </row>
        <row r="4759">
          <cell r="B4759">
            <v>200804</v>
          </cell>
          <cell r="G4759" t="str">
            <v>Pesquería</v>
          </cell>
          <cell r="H4759" t="str">
            <v>EDLN</v>
          </cell>
        </row>
        <row r="4760">
          <cell r="B4760">
            <v>200804</v>
          </cell>
          <cell r="G4760" t="str">
            <v>Pesquería</v>
          </cell>
          <cell r="H4760" t="str">
            <v>EDLN</v>
          </cell>
        </row>
        <row r="4761">
          <cell r="B4761">
            <v>200804</v>
          </cell>
          <cell r="G4761" t="str">
            <v>Bebidas</v>
          </cell>
          <cell r="H4761" t="str">
            <v>EDLN</v>
          </cell>
        </row>
        <row r="4762">
          <cell r="B4762">
            <v>200804</v>
          </cell>
          <cell r="G4762" t="str">
            <v>Pesquería</v>
          </cell>
          <cell r="H4762" t="str">
            <v>EDLN</v>
          </cell>
        </row>
        <row r="4763">
          <cell r="B4763">
            <v>200804</v>
          </cell>
          <cell r="G4763" t="str">
            <v>Pesquería</v>
          </cell>
          <cell r="H4763" t="str">
            <v>EDLN</v>
          </cell>
        </row>
        <row r="4764">
          <cell r="B4764">
            <v>200804</v>
          </cell>
          <cell r="G4764" t="str">
            <v>Textiles</v>
          </cell>
          <cell r="H4764" t="str">
            <v>EDLN</v>
          </cell>
        </row>
        <row r="4765">
          <cell r="B4765">
            <v>200804</v>
          </cell>
          <cell r="G4765" t="str">
            <v>Textiles</v>
          </cell>
          <cell r="H4765" t="str">
            <v>EDLN</v>
          </cell>
        </row>
        <row r="4766">
          <cell r="B4766">
            <v>200804</v>
          </cell>
          <cell r="G4766" t="str">
            <v>Hidrocarburos</v>
          </cell>
          <cell r="H4766" t="str">
            <v>EEPS</v>
          </cell>
        </row>
        <row r="4767">
          <cell r="B4767">
            <v>200804</v>
          </cell>
          <cell r="G4767" t="str">
            <v>Hidrocarburos</v>
          </cell>
          <cell r="H4767" t="str">
            <v>EEPS</v>
          </cell>
        </row>
        <row r="4768">
          <cell r="B4768">
            <v>200804</v>
          </cell>
          <cell r="G4768" t="str">
            <v>Minería</v>
          </cell>
          <cell r="H4768" t="str">
            <v>EGAS</v>
          </cell>
        </row>
        <row r="4769">
          <cell r="B4769">
            <v>200804</v>
          </cell>
          <cell r="G4769" t="str">
            <v>Cementos</v>
          </cell>
          <cell r="H4769" t="str">
            <v>EGAS</v>
          </cell>
        </row>
        <row r="4770">
          <cell r="B4770">
            <v>200804</v>
          </cell>
          <cell r="G4770" t="str">
            <v>Fundición</v>
          </cell>
          <cell r="H4770" t="str">
            <v>EGEM</v>
          </cell>
        </row>
        <row r="4771">
          <cell r="B4771">
            <v>200804</v>
          </cell>
          <cell r="G4771" t="str">
            <v>Químicos</v>
          </cell>
          <cell r="H4771" t="str">
            <v>EGEM</v>
          </cell>
        </row>
        <row r="4772">
          <cell r="B4772">
            <v>200804</v>
          </cell>
          <cell r="G4772" t="str">
            <v>Minería</v>
          </cell>
          <cell r="H4772" t="str">
            <v>EGEM</v>
          </cell>
        </row>
        <row r="4773">
          <cell r="B4773">
            <v>200804</v>
          </cell>
          <cell r="G4773" t="str">
            <v>Minería</v>
          </cell>
          <cell r="H4773" t="str">
            <v>EGEM</v>
          </cell>
        </row>
        <row r="4774">
          <cell r="B4774">
            <v>200804</v>
          </cell>
          <cell r="G4774" t="str">
            <v>Minería</v>
          </cell>
          <cell r="H4774" t="str">
            <v>EGEN</v>
          </cell>
        </row>
        <row r="4775">
          <cell r="B4775">
            <v>200804</v>
          </cell>
          <cell r="G4775" t="str">
            <v>Minería</v>
          </cell>
          <cell r="H4775" t="str">
            <v>EGEN</v>
          </cell>
        </row>
        <row r="4776">
          <cell r="B4776">
            <v>200804</v>
          </cell>
          <cell r="G4776" t="str">
            <v>Cementos</v>
          </cell>
          <cell r="H4776" t="str">
            <v>EGEN</v>
          </cell>
        </row>
        <row r="4777">
          <cell r="B4777">
            <v>200804</v>
          </cell>
          <cell r="G4777" t="str">
            <v>Textiles</v>
          </cell>
          <cell r="H4777" t="str">
            <v>EGEN</v>
          </cell>
        </row>
        <row r="4778">
          <cell r="B4778">
            <v>200804</v>
          </cell>
          <cell r="G4778" t="str">
            <v>Textiles</v>
          </cell>
          <cell r="H4778" t="str">
            <v>EGEN</v>
          </cell>
        </row>
        <row r="4779">
          <cell r="B4779">
            <v>200804</v>
          </cell>
          <cell r="G4779" t="str">
            <v>Textiles</v>
          </cell>
          <cell r="H4779" t="str">
            <v>EGEN</v>
          </cell>
        </row>
        <row r="4780">
          <cell r="B4780">
            <v>200804</v>
          </cell>
          <cell r="G4780" t="str">
            <v>Papel</v>
          </cell>
          <cell r="H4780" t="str">
            <v>EGEN</v>
          </cell>
        </row>
        <row r="4781">
          <cell r="B4781">
            <v>200804</v>
          </cell>
          <cell r="G4781" t="str">
            <v>Papel</v>
          </cell>
          <cell r="H4781" t="str">
            <v>EGEN</v>
          </cell>
        </row>
        <row r="4782">
          <cell r="B4782">
            <v>200804</v>
          </cell>
          <cell r="G4782" t="str">
            <v>Minería</v>
          </cell>
          <cell r="H4782" t="str">
            <v>EGEN</v>
          </cell>
        </row>
        <row r="4783">
          <cell r="B4783">
            <v>200804</v>
          </cell>
          <cell r="G4783" t="str">
            <v>Textiles</v>
          </cell>
          <cell r="H4783" t="str">
            <v>EGEN</v>
          </cell>
        </row>
        <row r="4784">
          <cell r="B4784">
            <v>200804</v>
          </cell>
          <cell r="G4784" t="str">
            <v>Minería</v>
          </cell>
          <cell r="H4784" t="str">
            <v>EGEN</v>
          </cell>
        </row>
        <row r="4785">
          <cell r="B4785">
            <v>200804</v>
          </cell>
          <cell r="G4785" t="str">
            <v>Minería</v>
          </cell>
          <cell r="H4785" t="str">
            <v>EGEN</v>
          </cell>
        </row>
        <row r="4786">
          <cell r="B4786">
            <v>200804</v>
          </cell>
          <cell r="G4786" t="str">
            <v>Minería</v>
          </cell>
          <cell r="H4786" t="str">
            <v>EGEN</v>
          </cell>
        </row>
        <row r="4787">
          <cell r="B4787">
            <v>200804</v>
          </cell>
          <cell r="G4787" t="str">
            <v>Minería</v>
          </cell>
          <cell r="H4787" t="str">
            <v>ELAN</v>
          </cell>
        </row>
        <row r="4788">
          <cell r="B4788">
            <v>200804</v>
          </cell>
          <cell r="G4788" t="str">
            <v>Minería</v>
          </cell>
          <cell r="H4788" t="str">
            <v>ELAN</v>
          </cell>
        </row>
        <row r="4789">
          <cell r="B4789">
            <v>200804</v>
          </cell>
          <cell r="G4789" t="str">
            <v>Fundición</v>
          </cell>
          <cell r="H4789" t="str">
            <v>ELAN</v>
          </cell>
        </row>
        <row r="4790">
          <cell r="B4790">
            <v>200804</v>
          </cell>
          <cell r="G4790" t="str">
            <v>Fundición</v>
          </cell>
          <cell r="H4790" t="str">
            <v>ELAN</v>
          </cell>
        </row>
        <row r="4791">
          <cell r="B4791">
            <v>200804</v>
          </cell>
          <cell r="G4791" t="str">
            <v>Minería</v>
          </cell>
          <cell r="H4791" t="str">
            <v>ELAN</v>
          </cell>
        </row>
        <row r="4792">
          <cell r="B4792">
            <v>200804</v>
          </cell>
          <cell r="G4792" t="str">
            <v>Cementos</v>
          </cell>
          <cell r="H4792" t="str">
            <v>ELC</v>
          </cell>
        </row>
        <row r="4793">
          <cell r="B4793">
            <v>200804</v>
          </cell>
          <cell r="G4793" t="str">
            <v>Agroindustria</v>
          </cell>
          <cell r="H4793" t="str">
            <v>ELN</v>
          </cell>
        </row>
        <row r="4794">
          <cell r="B4794">
            <v>200804</v>
          </cell>
          <cell r="G4794" t="str">
            <v>Agroindustria</v>
          </cell>
          <cell r="H4794" t="str">
            <v>ELN</v>
          </cell>
        </row>
        <row r="4795">
          <cell r="B4795">
            <v>200804</v>
          </cell>
          <cell r="G4795" t="str">
            <v>Agroindustria</v>
          </cell>
          <cell r="H4795" t="str">
            <v>ELN</v>
          </cell>
        </row>
        <row r="4796">
          <cell r="B4796">
            <v>200804</v>
          </cell>
          <cell r="G4796" t="str">
            <v>Otros</v>
          </cell>
          <cell r="H4796" t="str">
            <v>ELN</v>
          </cell>
        </row>
        <row r="4797">
          <cell r="B4797">
            <v>200804</v>
          </cell>
          <cell r="G4797" t="str">
            <v>Agroindustria</v>
          </cell>
          <cell r="H4797" t="str">
            <v>ELN</v>
          </cell>
        </row>
        <row r="4798">
          <cell r="B4798">
            <v>200804</v>
          </cell>
          <cell r="G4798" t="str">
            <v>Agroindustria</v>
          </cell>
          <cell r="H4798" t="str">
            <v>ELN</v>
          </cell>
        </row>
        <row r="4799">
          <cell r="B4799">
            <v>200804</v>
          </cell>
          <cell r="G4799" t="str">
            <v>Agroindustria</v>
          </cell>
          <cell r="H4799" t="str">
            <v>ELN</v>
          </cell>
        </row>
        <row r="4800">
          <cell r="B4800">
            <v>200804</v>
          </cell>
          <cell r="G4800" t="str">
            <v>Bebidas</v>
          </cell>
          <cell r="H4800" t="str">
            <v>ELN</v>
          </cell>
        </row>
        <row r="4801">
          <cell r="B4801">
            <v>200804</v>
          </cell>
          <cell r="G4801" t="str">
            <v>Bebidas</v>
          </cell>
          <cell r="H4801" t="str">
            <v>ELN</v>
          </cell>
        </row>
        <row r="4802">
          <cell r="B4802">
            <v>200804</v>
          </cell>
          <cell r="G4802" t="str">
            <v>Agroindustria</v>
          </cell>
          <cell r="H4802" t="str">
            <v>ELN</v>
          </cell>
        </row>
        <row r="4803">
          <cell r="B4803">
            <v>200804</v>
          </cell>
          <cell r="G4803" t="str">
            <v>Agroindustria</v>
          </cell>
          <cell r="H4803" t="str">
            <v>ELN</v>
          </cell>
        </row>
        <row r="4804">
          <cell r="B4804">
            <v>200804</v>
          </cell>
          <cell r="G4804" t="str">
            <v>Agroindustria</v>
          </cell>
          <cell r="H4804" t="str">
            <v>ELN</v>
          </cell>
        </row>
        <row r="4805">
          <cell r="B4805">
            <v>200804</v>
          </cell>
          <cell r="G4805" t="str">
            <v>Agroindustria</v>
          </cell>
          <cell r="H4805" t="str">
            <v>ELN</v>
          </cell>
        </row>
        <row r="4806">
          <cell r="B4806">
            <v>200804</v>
          </cell>
          <cell r="G4806" t="str">
            <v>Agroindustria</v>
          </cell>
          <cell r="H4806" t="str">
            <v>ELN</v>
          </cell>
        </row>
        <row r="4807">
          <cell r="B4807">
            <v>200804</v>
          </cell>
          <cell r="G4807" t="str">
            <v>Minería</v>
          </cell>
          <cell r="H4807" t="str">
            <v>ELNM</v>
          </cell>
        </row>
        <row r="4808">
          <cell r="B4808">
            <v>200804</v>
          </cell>
          <cell r="G4808" t="str">
            <v>Agroindustria</v>
          </cell>
          <cell r="H4808" t="str">
            <v>ELNM</v>
          </cell>
        </row>
        <row r="4809">
          <cell r="B4809">
            <v>200804</v>
          </cell>
          <cell r="G4809" t="str">
            <v>Pesquería</v>
          </cell>
          <cell r="H4809" t="str">
            <v>ELNO</v>
          </cell>
        </row>
        <row r="4810">
          <cell r="B4810">
            <v>200804</v>
          </cell>
          <cell r="G4810" t="str">
            <v>Agroindustria</v>
          </cell>
          <cell r="H4810" t="str">
            <v>ELNO</v>
          </cell>
        </row>
        <row r="4811">
          <cell r="B4811">
            <v>200804</v>
          </cell>
          <cell r="G4811" t="str">
            <v>Transporte</v>
          </cell>
          <cell r="H4811" t="str">
            <v>ELP</v>
          </cell>
        </row>
        <row r="4812">
          <cell r="B4812">
            <v>200804</v>
          </cell>
          <cell r="G4812" t="str">
            <v>Industria Metalúrgica</v>
          </cell>
          <cell r="H4812" t="str">
            <v>ELP</v>
          </cell>
        </row>
        <row r="4813">
          <cell r="B4813">
            <v>200804</v>
          </cell>
          <cell r="G4813" t="str">
            <v>Minería</v>
          </cell>
          <cell r="H4813" t="str">
            <v>ELP</v>
          </cell>
        </row>
        <row r="4814">
          <cell r="B4814">
            <v>200804</v>
          </cell>
          <cell r="G4814" t="str">
            <v>Minería</v>
          </cell>
          <cell r="H4814" t="str">
            <v>ELP</v>
          </cell>
        </row>
        <row r="4815">
          <cell r="B4815">
            <v>200804</v>
          </cell>
          <cell r="G4815" t="str">
            <v>Industria Metalúrgica</v>
          </cell>
          <cell r="H4815" t="str">
            <v>ELP</v>
          </cell>
        </row>
        <row r="4816">
          <cell r="B4816">
            <v>200804</v>
          </cell>
          <cell r="G4816" t="str">
            <v>Químicos</v>
          </cell>
          <cell r="H4816" t="str">
            <v>ELP</v>
          </cell>
        </row>
        <row r="4817">
          <cell r="B4817">
            <v>200804</v>
          </cell>
          <cell r="G4817" t="str">
            <v>Minería</v>
          </cell>
          <cell r="H4817" t="str">
            <v>ELP</v>
          </cell>
        </row>
        <row r="4818">
          <cell r="B4818">
            <v>200804</v>
          </cell>
          <cell r="G4818" t="str">
            <v>Minería</v>
          </cell>
          <cell r="H4818" t="str">
            <v>ELP</v>
          </cell>
        </row>
        <row r="4819">
          <cell r="B4819">
            <v>200804</v>
          </cell>
          <cell r="G4819" t="str">
            <v>Minería</v>
          </cell>
          <cell r="H4819" t="str">
            <v>ELP</v>
          </cell>
        </row>
        <row r="4820">
          <cell r="B4820">
            <v>200804</v>
          </cell>
          <cell r="G4820" t="str">
            <v>Minería</v>
          </cell>
          <cell r="H4820" t="str">
            <v>ELP</v>
          </cell>
        </row>
        <row r="4821">
          <cell r="B4821">
            <v>200804</v>
          </cell>
          <cell r="G4821" t="str">
            <v>Minería</v>
          </cell>
          <cell r="H4821" t="str">
            <v>ELP</v>
          </cell>
        </row>
        <row r="4822">
          <cell r="B4822">
            <v>200804</v>
          </cell>
          <cell r="G4822" t="str">
            <v>Minería</v>
          </cell>
          <cell r="H4822" t="str">
            <v>ELP</v>
          </cell>
        </row>
        <row r="4823">
          <cell r="B4823">
            <v>200804</v>
          </cell>
          <cell r="G4823" t="str">
            <v>Minería</v>
          </cell>
          <cell r="H4823" t="str">
            <v>ELP</v>
          </cell>
        </row>
        <row r="4824">
          <cell r="B4824">
            <v>200804</v>
          </cell>
          <cell r="G4824" t="str">
            <v>Cementos</v>
          </cell>
          <cell r="H4824" t="str">
            <v>ELPU</v>
          </cell>
        </row>
        <row r="4825">
          <cell r="B4825">
            <v>200804</v>
          </cell>
          <cell r="G4825" t="str">
            <v>Saneamiento</v>
          </cell>
          <cell r="H4825" t="str">
            <v>ELSE</v>
          </cell>
        </row>
        <row r="4826">
          <cell r="B4826">
            <v>200804</v>
          </cell>
          <cell r="G4826" t="str">
            <v>Bebidas</v>
          </cell>
          <cell r="H4826" t="str">
            <v>ELSE</v>
          </cell>
        </row>
        <row r="4827">
          <cell r="B4827">
            <v>200804</v>
          </cell>
          <cell r="G4827" t="str">
            <v>Minería</v>
          </cell>
          <cell r="H4827" t="str">
            <v>ELSE</v>
          </cell>
        </row>
        <row r="4828">
          <cell r="B4828">
            <v>200804</v>
          </cell>
          <cell r="G4828" t="str">
            <v>Minería</v>
          </cell>
          <cell r="H4828" t="str">
            <v>ELSE</v>
          </cell>
        </row>
        <row r="4829">
          <cell r="B4829">
            <v>200804</v>
          </cell>
          <cell r="G4829" t="str">
            <v>Pesquería</v>
          </cell>
          <cell r="H4829" t="str">
            <v>ELSM</v>
          </cell>
        </row>
        <row r="4830">
          <cell r="B4830">
            <v>200804</v>
          </cell>
          <cell r="G4830" t="str">
            <v>Pesquería</v>
          </cell>
          <cell r="H4830" t="str">
            <v>ELSM</v>
          </cell>
        </row>
        <row r="4831">
          <cell r="B4831">
            <v>200804</v>
          </cell>
          <cell r="G4831" t="str">
            <v>Agroindustria</v>
          </cell>
          <cell r="H4831" t="str">
            <v>ELSM</v>
          </cell>
        </row>
        <row r="4832">
          <cell r="B4832">
            <v>200804</v>
          </cell>
          <cell r="G4832" t="str">
            <v>Pesquería</v>
          </cell>
          <cell r="H4832" t="str">
            <v>ELSM</v>
          </cell>
        </row>
        <row r="4833">
          <cell r="B4833">
            <v>200804</v>
          </cell>
          <cell r="G4833" t="str">
            <v>Pesquería</v>
          </cell>
          <cell r="H4833" t="str">
            <v>ELSM</v>
          </cell>
        </row>
        <row r="4834">
          <cell r="B4834">
            <v>200804</v>
          </cell>
          <cell r="G4834" t="str">
            <v>Papel</v>
          </cell>
          <cell r="H4834" t="str">
            <v>KLPA</v>
          </cell>
        </row>
        <row r="4835">
          <cell r="B4835">
            <v>200804</v>
          </cell>
          <cell r="G4835" t="str">
            <v>Pesquería</v>
          </cell>
          <cell r="H4835" t="str">
            <v>ELSM</v>
          </cell>
        </row>
        <row r="4836">
          <cell r="B4836">
            <v>200804</v>
          </cell>
          <cell r="G4836" t="str">
            <v>Vidrios, Cauchos y Plásticos</v>
          </cell>
          <cell r="H4836" t="str">
            <v>SMC</v>
          </cell>
        </row>
        <row r="4837">
          <cell r="B4837">
            <v>200804</v>
          </cell>
          <cell r="G4837" t="str">
            <v>Pesquería</v>
          </cell>
          <cell r="H4837" t="str">
            <v>ELSM</v>
          </cell>
        </row>
        <row r="4838">
          <cell r="B4838">
            <v>200804</v>
          </cell>
          <cell r="G4838" t="str">
            <v>Minería</v>
          </cell>
          <cell r="H4838" t="str">
            <v>ELSM</v>
          </cell>
        </row>
        <row r="4839">
          <cell r="B4839">
            <v>200804</v>
          </cell>
          <cell r="G4839" t="str">
            <v>Bebidas</v>
          </cell>
          <cell r="H4839" t="str">
            <v>ELUC</v>
          </cell>
        </row>
        <row r="4840">
          <cell r="B4840">
            <v>200804</v>
          </cell>
          <cell r="G4840" t="str">
            <v>Bancos y Financieras</v>
          </cell>
          <cell r="H4840" t="str">
            <v>ENER</v>
          </cell>
        </row>
        <row r="4841">
          <cell r="B4841">
            <v>200804</v>
          </cell>
          <cell r="G4841" t="str">
            <v>Bancos y Financieras</v>
          </cell>
          <cell r="H4841" t="str">
            <v>ENER</v>
          </cell>
        </row>
        <row r="4842">
          <cell r="B4842">
            <v>200804</v>
          </cell>
          <cell r="G4842" t="str">
            <v>Vidrios, Cauchos y Plásticos</v>
          </cell>
          <cell r="H4842" t="str">
            <v>ENER</v>
          </cell>
        </row>
        <row r="4843">
          <cell r="B4843">
            <v>200804</v>
          </cell>
          <cell r="G4843" t="str">
            <v>Otros</v>
          </cell>
          <cell r="H4843" t="str">
            <v>ENER</v>
          </cell>
        </row>
        <row r="4844">
          <cell r="B4844">
            <v>200804</v>
          </cell>
          <cell r="G4844" t="str">
            <v>Minería</v>
          </cell>
          <cell r="H4844" t="str">
            <v>ENER</v>
          </cell>
        </row>
        <row r="4845">
          <cell r="B4845">
            <v>200804</v>
          </cell>
          <cell r="G4845" t="str">
            <v>Químicos</v>
          </cell>
          <cell r="H4845" t="str">
            <v>ENER</v>
          </cell>
        </row>
        <row r="4846">
          <cell r="B4846">
            <v>200804</v>
          </cell>
          <cell r="G4846" t="str">
            <v>Minería</v>
          </cell>
          <cell r="H4846" t="str">
            <v>ENER</v>
          </cell>
        </row>
        <row r="4847">
          <cell r="B4847">
            <v>200804</v>
          </cell>
          <cell r="G4847" t="str">
            <v>Otros</v>
          </cell>
          <cell r="H4847" t="str">
            <v>ENER</v>
          </cell>
        </row>
        <row r="4848">
          <cell r="B4848">
            <v>200804</v>
          </cell>
          <cell r="G4848" t="str">
            <v>Minería</v>
          </cell>
          <cell r="H4848" t="str">
            <v>ENER</v>
          </cell>
        </row>
        <row r="4849">
          <cell r="B4849">
            <v>200804</v>
          </cell>
          <cell r="G4849" t="str">
            <v>Minería</v>
          </cell>
          <cell r="H4849" t="str">
            <v>ENER</v>
          </cell>
        </row>
        <row r="4850">
          <cell r="B4850">
            <v>200804</v>
          </cell>
          <cell r="G4850" t="str">
            <v>Minería</v>
          </cell>
          <cell r="H4850" t="str">
            <v>ENER</v>
          </cell>
        </row>
        <row r="4851">
          <cell r="B4851">
            <v>200804</v>
          </cell>
          <cell r="G4851" t="str">
            <v>Minería</v>
          </cell>
          <cell r="H4851" t="str">
            <v>ENER</v>
          </cell>
        </row>
        <row r="4852">
          <cell r="B4852">
            <v>200804</v>
          </cell>
          <cell r="G4852" t="str">
            <v>Químicos</v>
          </cell>
          <cell r="H4852" t="str">
            <v>ENER</v>
          </cell>
        </row>
        <row r="4853">
          <cell r="B4853">
            <v>200804</v>
          </cell>
          <cell r="G4853" t="str">
            <v>Minería</v>
          </cell>
          <cell r="H4853" t="str">
            <v>ENER</v>
          </cell>
        </row>
        <row r="4854">
          <cell r="B4854">
            <v>200804</v>
          </cell>
          <cell r="G4854" t="str">
            <v>Minería</v>
          </cell>
          <cell r="H4854" t="str">
            <v>ENER</v>
          </cell>
        </row>
        <row r="4855">
          <cell r="B4855">
            <v>200804</v>
          </cell>
          <cell r="G4855" t="str">
            <v>Químicos</v>
          </cell>
          <cell r="H4855" t="str">
            <v>ENER</v>
          </cell>
        </row>
        <row r="4856">
          <cell r="B4856">
            <v>200804</v>
          </cell>
          <cell r="G4856" t="str">
            <v>Alimentos</v>
          </cell>
          <cell r="H4856" t="str">
            <v>KLPA</v>
          </cell>
        </row>
        <row r="4857">
          <cell r="B4857">
            <v>200804</v>
          </cell>
          <cell r="G4857" t="str">
            <v>Papel</v>
          </cell>
          <cell r="H4857" t="str">
            <v>KLPA</v>
          </cell>
        </row>
        <row r="4858">
          <cell r="B4858">
            <v>200804</v>
          </cell>
          <cell r="G4858" t="str">
            <v>Papel</v>
          </cell>
          <cell r="H4858" t="str">
            <v>KLPA</v>
          </cell>
        </row>
        <row r="4859">
          <cell r="B4859">
            <v>200804</v>
          </cell>
          <cell r="G4859" t="str">
            <v>Industria Metalúrgica</v>
          </cell>
          <cell r="H4859" t="str">
            <v>KLPA</v>
          </cell>
        </row>
        <row r="4860">
          <cell r="B4860">
            <v>200804</v>
          </cell>
          <cell r="G4860" t="str">
            <v>Minería</v>
          </cell>
          <cell r="H4860" t="str">
            <v>KLPA</v>
          </cell>
        </row>
        <row r="4861">
          <cell r="B4861">
            <v>200804</v>
          </cell>
          <cell r="G4861" t="str">
            <v>Cementos</v>
          </cell>
          <cell r="H4861" t="str">
            <v>KLPA</v>
          </cell>
        </row>
        <row r="4862">
          <cell r="B4862">
            <v>200804</v>
          </cell>
          <cell r="G4862" t="str">
            <v>Agroindustria</v>
          </cell>
          <cell r="H4862" t="str">
            <v>KLPA</v>
          </cell>
        </row>
        <row r="4863">
          <cell r="B4863">
            <v>200804</v>
          </cell>
          <cell r="G4863" t="str">
            <v>Minería</v>
          </cell>
          <cell r="H4863" t="str">
            <v>KLPA</v>
          </cell>
        </row>
        <row r="4864">
          <cell r="B4864">
            <v>200804</v>
          </cell>
          <cell r="G4864" t="str">
            <v>Vidrios, Cauchos y Plásticos</v>
          </cell>
          <cell r="H4864" t="str">
            <v>KLPA</v>
          </cell>
        </row>
        <row r="4865">
          <cell r="B4865">
            <v>200804</v>
          </cell>
          <cell r="G4865" t="str">
            <v>Cerámicos</v>
          </cell>
          <cell r="H4865" t="str">
            <v>LDS</v>
          </cell>
        </row>
        <row r="4866">
          <cell r="B4866">
            <v>200804</v>
          </cell>
          <cell r="G4866" t="str">
            <v>Otros</v>
          </cell>
          <cell r="H4866" t="str">
            <v>LDS</v>
          </cell>
        </row>
        <row r="4867">
          <cell r="B4867">
            <v>200804</v>
          </cell>
          <cell r="G4867" t="str">
            <v>Industria Metalúrgica</v>
          </cell>
          <cell r="H4867" t="str">
            <v>LDS</v>
          </cell>
        </row>
        <row r="4868">
          <cell r="B4868">
            <v>200804</v>
          </cell>
          <cell r="G4868" t="str">
            <v>Otros</v>
          </cell>
          <cell r="H4868" t="str">
            <v>LDS</v>
          </cell>
        </row>
        <row r="4869">
          <cell r="B4869">
            <v>200804</v>
          </cell>
          <cell r="G4869" t="str">
            <v>Industria Metalúrgica</v>
          </cell>
          <cell r="H4869" t="str">
            <v>LDS</v>
          </cell>
        </row>
        <row r="4870">
          <cell r="B4870">
            <v>200804</v>
          </cell>
          <cell r="G4870" t="str">
            <v>Industria Metalúrgica</v>
          </cell>
          <cell r="H4870" t="str">
            <v>LDS</v>
          </cell>
        </row>
        <row r="4871">
          <cell r="B4871">
            <v>200804</v>
          </cell>
          <cell r="G4871" t="str">
            <v>Salud</v>
          </cell>
          <cell r="H4871" t="str">
            <v>LDS</v>
          </cell>
        </row>
        <row r="4872">
          <cell r="B4872">
            <v>200804</v>
          </cell>
          <cell r="G4872" t="str">
            <v>Papel</v>
          </cell>
          <cell r="H4872" t="str">
            <v>LDS</v>
          </cell>
        </row>
        <row r="4873">
          <cell r="B4873">
            <v>200804</v>
          </cell>
          <cell r="G4873" t="str">
            <v>Bebidas</v>
          </cell>
          <cell r="H4873" t="str">
            <v>LDS</v>
          </cell>
        </row>
        <row r="4874">
          <cell r="B4874">
            <v>200804</v>
          </cell>
          <cell r="G4874" t="str">
            <v>Papel</v>
          </cell>
          <cell r="H4874" t="str">
            <v>LDS</v>
          </cell>
        </row>
        <row r="4875">
          <cell r="B4875">
            <v>200804</v>
          </cell>
          <cell r="G4875" t="str">
            <v>Textiles</v>
          </cell>
          <cell r="H4875" t="str">
            <v>LDS</v>
          </cell>
        </row>
        <row r="4876">
          <cell r="B4876">
            <v>200804</v>
          </cell>
          <cell r="G4876" t="str">
            <v>Bebidas</v>
          </cell>
          <cell r="H4876" t="str">
            <v>LDS</v>
          </cell>
        </row>
        <row r="4877">
          <cell r="B4877">
            <v>200804</v>
          </cell>
          <cell r="G4877" t="str">
            <v>Saneamiento</v>
          </cell>
          <cell r="H4877" t="str">
            <v>LDS</v>
          </cell>
        </row>
        <row r="4878">
          <cell r="B4878">
            <v>200804</v>
          </cell>
          <cell r="G4878" t="str">
            <v>Comercio</v>
          </cell>
          <cell r="H4878" t="str">
            <v>LDS</v>
          </cell>
        </row>
        <row r="4879">
          <cell r="B4879">
            <v>200804</v>
          </cell>
          <cell r="G4879" t="str">
            <v>Vidrios, Cauchos y Plásticos</v>
          </cell>
          <cell r="H4879" t="str">
            <v>LDS</v>
          </cell>
        </row>
        <row r="4880">
          <cell r="B4880">
            <v>200804</v>
          </cell>
          <cell r="G4880" t="str">
            <v>Saneamiento</v>
          </cell>
          <cell r="H4880" t="str">
            <v>LDS</v>
          </cell>
        </row>
        <row r="4881">
          <cell r="B4881">
            <v>200804</v>
          </cell>
          <cell r="G4881" t="str">
            <v>Saneamiento</v>
          </cell>
          <cell r="H4881" t="str">
            <v>LDS</v>
          </cell>
        </row>
        <row r="4882">
          <cell r="B4882">
            <v>200804</v>
          </cell>
          <cell r="G4882" t="str">
            <v>Alimentos</v>
          </cell>
          <cell r="H4882" t="str">
            <v>LDS</v>
          </cell>
        </row>
        <row r="4883">
          <cell r="B4883">
            <v>200804</v>
          </cell>
          <cell r="G4883" t="str">
            <v>Otros</v>
          </cell>
          <cell r="H4883" t="str">
            <v>LDS</v>
          </cell>
        </row>
        <row r="4884">
          <cell r="B4884">
            <v>200804</v>
          </cell>
          <cell r="G4884" t="str">
            <v>Bebidas</v>
          </cell>
          <cell r="H4884" t="str">
            <v>LDS</v>
          </cell>
        </row>
        <row r="4885">
          <cell r="B4885">
            <v>200804</v>
          </cell>
          <cell r="G4885" t="str">
            <v>Comercio</v>
          </cell>
          <cell r="H4885" t="str">
            <v>LDS</v>
          </cell>
        </row>
        <row r="4886">
          <cell r="B4886">
            <v>200804</v>
          </cell>
          <cell r="G4886" t="str">
            <v>Otros</v>
          </cell>
          <cell r="H4886" t="str">
            <v>LDS</v>
          </cell>
        </row>
        <row r="4887">
          <cell r="B4887">
            <v>200804</v>
          </cell>
          <cell r="G4887" t="str">
            <v>Otros</v>
          </cell>
          <cell r="H4887" t="str">
            <v>LDS</v>
          </cell>
        </row>
        <row r="4888">
          <cell r="B4888">
            <v>200804</v>
          </cell>
          <cell r="G4888" t="str">
            <v>Bebidas</v>
          </cell>
          <cell r="H4888" t="str">
            <v>LDS</v>
          </cell>
        </row>
        <row r="4889">
          <cell r="B4889">
            <v>200804</v>
          </cell>
          <cell r="G4889" t="str">
            <v>Industria Metalúrgica</v>
          </cell>
          <cell r="H4889" t="str">
            <v>SEAL</v>
          </cell>
        </row>
        <row r="4890">
          <cell r="B4890">
            <v>200804</v>
          </cell>
          <cell r="G4890" t="str">
            <v>Alimentos</v>
          </cell>
          <cell r="H4890" t="str">
            <v>SEAL</v>
          </cell>
        </row>
        <row r="4891">
          <cell r="B4891">
            <v>200804</v>
          </cell>
          <cell r="G4891" t="str">
            <v>Textiles</v>
          </cell>
          <cell r="H4891" t="str">
            <v>SGAB</v>
          </cell>
        </row>
        <row r="4892">
          <cell r="B4892">
            <v>200804</v>
          </cell>
          <cell r="G4892" t="str">
            <v>Bebidas</v>
          </cell>
          <cell r="H4892" t="str">
            <v>SEAL</v>
          </cell>
        </row>
        <row r="4893">
          <cell r="B4893">
            <v>200804</v>
          </cell>
          <cell r="G4893" t="str">
            <v>Transporte</v>
          </cell>
          <cell r="H4893" t="str">
            <v>SEAL</v>
          </cell>
        </row>
        <row r="4894">
          <cell r="B4894">
            <v>200804</v>
          </cell>
          <cell r="G4894" t="str">
            <v>Textiles</v>
          </cell>
          <cell r="H4894" t="str">
            <v>SEAL</v>
          </cell>
        </row>
        <row r="4895">
          <cell r="B4895">
            <v>200804</v>
          </cell>
          <cell r="G4895" t="str">
            <v>Minería</v>
          </cell>
          <cell r="H4895" t="str">
            <v>SGAB</v>
          </cell>
        </row>
        <row r="4896">
          <cell r="B4896">
            <v>200804</v>
          </cell>
          <cell r="G4896" t="str">
            <v>Textiles</v>
          </cell>
          <cell r="H4896" t="str">
            <v>ENER</v>
          </cell>
        </row>
        <row r="4897">
          <cell r="B4897">
            <v>200804</v>
          </cell>
          <cell r="G4897" t="str">
            <v>Minería</v>
          </cell>
          <cell r="H4897" t="str">
            <v>SGAB</v>
          </cell>
        </row>
        <row r="4898">
          <cell r="B4898">
            <v>200804</v>
          </cell>
          <cell r="G4898" t="str">
            <v>Textiles</v>
          </cell>
          <cell r="H4898" t="str">
            <v>ENER</v>
          </cell>
        </row>
        <row r="4899">
          <cell r="B4899">
            <v>200804</v>
          </cell>
          <cell r="G4899" t="str">
            <v>Alimentos</v>
          </cell>
          <cell r="H4899" t="str">
            <v>ENER</v>
          </cell>
        </row>
        <row r="4900">
          <cell r="B4900">
            <v>200804</v>
          </cell>
          <cell r="G4900" t="str">
            <v>Minería</v>
          </cell>
          <cell r="H4900" t="str">
            <v>SGAB</v>
          </cell>
        </row>
        <row r="4901">
          <cell r="B4901">
            <v>200804</v>
          </cell>
          <cell r="G4901" t="str">
            <v>Alimentos</v>
          </cell>
          <cell r="H4901" t="str">
            <v>ENER</v>
          </cell>
        </row>
        <row r="4902">
          <cell r="B4902">
            <v>200804</v>
          </cell>
          <cell r="G4902" t="str">
            <v>Minería</v>
          </cell>
          <cell r="H4902" t="str">
            <v>SHOU</v>
          </cell>
        </row>
        <row r="4903">
          <cell r="B4903">
            <v>200804</v>
          </cell>
          <cell r="G4903" t="str">
            <v>Minería</v>
          </cell>
          <cell r="H4903" t="str">
            <v>SHOU</v>
          </cell>
        </row>
        <row r="4904">
          <cell r="B4904">
            <v>200804</v>
          </cell>
          <cell r="G4904" t="str">
            <v>Minería</v>
          </cell>
          <cell r="H4904" t="str">
            <v>SHOU</v>
          </cell>
        </row>
        <row r="4905">
          <cell r="B4905">
            <v>200804</v>
          </cell>
          <cell r="G4905" t="str">
            <v>Minería</v>
          </cell>
          <cell r="H4905" t="str">
            <v>SMC</v>
          </cell>
        </row>
        <row r="4906">
          <cell r="B4906">
            <v>200804</v>
          </cell>
          <cell r="G4906" t="str">
            <v>Minería</v>
          </cell>
          <cell r="H4906" t="str">
            <v>SMC</v>
          </cell>
        </row>
        <row r="4907">
          <cell r="B4907">
            <v>200804</v>
          </cell>
          <cell r="G4907" t="str">
            <v>Minería</v>
          </cell>
          <cell r="H4907" t="str">
            <v>SMC</v>
          </cell>
        </row>
        <row r="4908">
          <cell r="B4908">
            <v>200804</v>
          </cell>
          <cell r="G4908" t="str">
            <v>Minería</v>
          </cell>
          <cell r="H4908" t="str">
            <v>TSEL</v>
          </cell>
        </row>
        <row r="4909">
          <cell r="B4909">
            <v>200804</v>
          </cell>
          <cell r="G4909" t="str">
            <v>Cementos</v>
          </cell>
          <cell r="H4909" t="str">
            <v>TSEL</v>
          </cell>
        </row>
        <row r="4910">
          <cell r="B4910">
            <v>200804</v>
          </cell>
          <cell r="G4910" t="str">
            <v>Minería</v>
          </cell>
          <cell r="H4910" t="str">
            <v>TSEL</v>
          </cell>
        </row>
        <row r="4911">
          <cell r="B4911">
            <v>200804</v>
          </cell>
          <cell r="G4911" t="str">
            <v>Minería</v>
          </cell>
          <cell r="H4911" t="str">
            <v>TSEL</v>
          </cell>
        </row>
        <row r="4912">
          <cell r="B4912">
            <v>200804</v>
          </cell>
          <cell r="G4912" t="str">
            <v>Minería</v>
          </cell>
          <cell r="H4912" t="str">
            <v>TSEL</v>
          </cell>
        </row>
        <row r="4913">
          <cell r="B4913">
            <v>200804</v>
          </cell>
          <cell r="G4913" t="str">
            <v>Minería</v>
          </cell>
          <cell r="H4913" t="str">
            <v>TSEL</v>
          </cell>
        </row>
        <row r="4914">
          <cell r="B4914">
            <v>200804</v>
          </cell>
          <cell r="G4914" t="str">
            <v>Textiles</v>
          </cell>
          <cell r="H4914" t="str">
            <v>TSEL</v>
          </cell>
        </row>
        <row r="4915">
          <cell r="B4915">
            <v>200804</v>
          </cell>
          <cell r="G4915" t="str">
            <v>Textiles</v>
          </cell>
          <cell r="H4915" t="str">
            <v>TSEL</v>
          </cell>
        </row>
        <row r="4916">
          <cell r="B4916">
            <v>200804</v>
          </cell>
          <cell r="G4916" t="str">
            <v>Otros</v>
          </cell>
          <cell r="H4916" t="str">
            <v>SEAL</v>
          </cell>
        </row>
        <row r="4917">
          <cell r="B4917">
            <v>200804</v>
          </cell>
          <cell r="G4917" t="str">
            <v>Otros</v>
          </cell>
          <cell r="H4917" t="str">
            <v>EGEN</v>
          </cell>
        </row>
        <row r="4918">
          <cell r="B4918">
            <v>200804</v>
          </cell>
          <cell r="G4918" t="str">
            <v>Cementos</v>
          </cell>
          <cell r="H4918" t="str">
            <v>KLPA</v>
          </cell>
        </row>
        <row r="4919">
          <cell r="B4919">
            <v>200804</v>
          </cell>
          <cell r="G4919" t="str">
            <v>Papel</v>
          </cell>
          <cell r="H4919" t="str">
            <v>COEL</v>
          </cell>
        </row>
        <row r="4920">
          <cell r="B4920">
            <v>200804</v>
          </cell>
          <cell r="G4920" t="str">
            <v>Minería</v>
          </cell>
          <cell r="H4920" t="str">
            <v>ENER</v>
          </cell>
        </row>
        <row r="4921">
          <cell r="B4921">
            <v>200804</v>
          </cell>
          <cell r="G4921" t="str">
            <v>Minería</v>
          </cell>
          <cell r="H4921" t="str">
            <v>ELP</v>
          </cell>
        </row>
        <row r="4922">
          <cell r="B4922">
            <v>200804</v>
          </cell>
          <cell r="G4922" t="str">
            <v>Papel</v>
          </cell>
          <cell r="H4922" t="str">
            <v>COEL</v>
          </cell>
        </row>
        <row r="4923">
          <cell r="B4923">
            <v>200804</v>
          </cell>
          <cell r="G4923" t="str">
            <v>Cementos</v>
          </cell>
          <cell r="H4923" t="str">
            <v>LDS</v>
          </cell>
        </row>
        <row r="4924">
          <cell r="B4924">
            <v>200804</v>
          </cell>
          <cell r="G4924" t="str">
            <v>Minería</v>
          </cell>
          <cell r="H4924" t="str">
            <v>EDGL</v>
          </cell>
        </row>
        <row r="4925">
          <cell r="B4925">
            <v>200804</v>
          </cell>
          <cell r="G4925" t="str">
            <v>Alimentos</v>
          </cell>
          <cell r="H4925" t="str">
            <v>EGAS</v>
          </cell>
        </row>
        <row r="4926">
          <cell r="B4926">
            <v>200804</v>
          </cell>
          <cell r="G4926" t="str">
            <v>Minería</v>
          </cell>
          <cell r="H4926" t="str">
            <v>KLPA</v>
          </cell>
        </row>
        <row r="4927">
          <cell r="B4927">
            <v>200804</v>
          </cell>
          <cell r="G4927" t="str">
            <v>Bebidas</v>
          </cell>
          <cell r="H4927" t="str">
            <v>EDLN</v>
          </cell>
        </row>
        <row r="4928">
          <cell r="B4928">
            <v>200804</v>
          </cell>
          <cell r="G4928" t="str">
            <v>Bebidas</v>
          </cell>
          <cell r="H4928" t="str">
            <v>EDLN</v>
          </cell>
        </row>
        <row r="4929">
          <cell r="B4929">
            <v>200804</v>
          </cell>
          <cell r="G4929" t="str">
            <v>Bebidas</v>
          </cell>
          <cell r="H4929" t="str">
            <v>EDLN</v>
          </cell>
        </row>
        <row r="4930">
          <cell r="B4930">
            <v>200804</v>
          </cell>
          <cell r="G4930" t="str">
            <v>Bebidas</v>
          </cell>
          <cell r="H4930" t="str">
            <v>EDLN</v>
          </cell>
        </row>
        <row r="4931">
          <cell r="B4931">
            <v>200804</v>
          </cell>
          <cell r="G4931" t="str">
            <v>Vidrios, Cauchos y Plásticos</v>
          </cell>
          <cell r="H4931" t="str">
            <v>LDS</v>
          </cell>
        </row>
        <row r="4932">
          <cell r="B4932">
            <v>200805</v>
          </cell>
          <cell r="G4932" t="str">
            <v>Cementos</v>
          </cell>
          <cell r="H4932" t="str">
            <v>ATOC</v>
          </cell>
        </row>
        <row r="4933">
          <cell r="B4933">
            <v>200805</v>
          </cell>
          <cell r="G4933" t="str">
            <v>Agroindustria</v>
          </cell>
          <cell r="H4933" t="str">
            <v>CAHU</v>
          </cell>
        </row>
        <row r="4934">
          <cell r="B4934">
            <v>200805</v>
          </cell>
          <cell r="G4934" t="str">
            <v>Minería</v>
          </cell>
          <cell r="H4934" t="str">
            <v>COEL</v>
          </cell>
        </row>
        <row r="4935">
          <cell r="B4935">
            <v>200805</v>
          </cell>
          <cell r="G4935" t="str">
            <v>Minería</v>
          </cell>
          <cell r="H4935" t="str">
            <v>CONE</v>
          </cell>
        </row>
        <row r="4936">
          <cell r="B4936">
            <v>200805</v>
          </cell>
          <cell r="G4936" t="str">
            <v>Minería</v>
          </cell>
          <cell r="H4936" t="str">
            <v>SMC</v>
          </cell>
        </row>
        <row r="4937">
          <cell r="B4937">
            <v>200805</v>
          </cell>
          <cell r="G4937" t="str">
            <v>Textiles</v>
          </cell>
          <cell r="H4937" t="str">
            <v>EDCA</v>
          </cell>
        </row>
        <row r="4938">
          <cell r="B4938">
            <v>200805</v>
          </cell>
          <cell r="G4938" t="str">
            <v>Otros</v>
          </cell>
          <cell r="H4938" t="str">
            <v>EDGL</v>
          </cell>
        </row>
        <row r="4939">
          <cell r="B4939">
            <v>200805</v>
          </cell>
          <cell r="G4939" t="str">
            <v>Fundición</v>
          </cell>
          <cell r="H4939" t="str">
            <v>EDGL</v>
          </cell>
        </row>
        <row r="4940">
          <cell r="B4940">
            <v>200805</v>
          </cell>
          <cell r="G4940" t="str">
            <v>Otros</v>
          </cell>
          <cell r="H4940" t="str">
            <v>EDGL</v>
          </cell>
        </row>
        <row r="4941">
          <cell r="B4941">
            <v>200805</v>
          </cell>
          <cell r="G4941" t="str">
            <v>Fundición</v>
          </cell>
          <cell r="H4941" t="str">
            <v>EDGL</v>
          </cell>
        </row>
        <row r="4942">
          <cell r="B4942">
            <v>200805</v>
          </cell>
          <cell r="G4942" t="str">
            <v>Minería</v>
          </cell>
          <cell r="H4942" t="str">
            <v>EDGL</v>
          </cell>
        </row>
        <row r="4943">
          <cell r="B4943">
            <v>200805</v>
          </cell>
          <cell r="G4943" t="str">
            <v>Minería</v>
          </cell>
          <cell r="H4943" t="str">
            <v>EDGL</v>
          </cell>
        </row>
        <row r="4944">
          <cell r="B4944">
            <v>200805</v>
          </cell>
          <cell r="G4944" t="str">
            <v>Minería</v>
          </cell>
          <cell r="H4944" t="str">
            <v>EDGL</v>
          </cell>
        </row>
        <row r="4945">
          <cell r="B4945">
            <v>200805</v>
          </cell>
          <cell r="G4945" t="str">
            <v>Fundición</v>
          </cell>
          <cell r="H4945" t="str">
            <v>EDGL</v>
          </cell>
        </row>
        <row r="4946">
          <cell r="B4946">
            <v>200805</v>
          </cell>
          <cell r="G4946" t="str">
            <v>Fundición</v>
          </cell>
          <cell r="H4946" t="str">
            <v>EDGL</v>
          </cell>
        </row>
        <row r="4947">
          <cell r="B4947">
            <v>200805</v>
          </cell>
          <cell r="G4947" t="str">
            <v>Fundición</v>
          </cell>
          <cell r="H4947" t="str">
            <v>EDGL</v>
          </cell>
        </row>
        <row r="4948">
          <cell r="B4948">
            <v>200805</v>
          </cell>
          <cell r="G4948" t="str">
            <v>Minería</v>
          </cell>
          <cell r="H4948" t="str">
            <v>EDGL</v>
          </cell>
        </row>
        <row r="4949">
          <cell r="B4949">
            <v>200805</v>
          </cell>
          <cell r="G4949" t="str">
            <v>Químicos</v>
          </cell>
          <cell r="H4949" t="str">
            <v>EDLN</v>
          </cell>
        </row>
        <row r="4950">
          <cell r="B4950">
            <v>200805</v>
          </cell>
          <cell r="G4950" t="str">
            <v>Agroindustria</v>
          </cell>
          <cell r="H4950" t="str">
            <v>EDLN</v>
          </cell>
        </row>
        <row r="4951">
          <cell r="B4951">
            <v>200805</v>
          </cell>
          <cell r="G4951" t="str">
            <v>Alimentos</v>
          </cell>
          <cell r="H4951" t="str">
            <v>EDLN</v>
          </cell>
        </row>
        <row r="4952">
          <cell r="B4952">
            <v>200805</v>
          </cell>
          <cell r="G4952" t="str">
            <v>Alimentos</v>
          </cell>
          <cell r="H4952" t="str">
            <v>EDLN</v>
          </cell>
        </row>
        <row r="4953">
          <cell r="B4953">
            <v>200805</v>
          </cell>
          <cell r="G4953" t="str">
            <v>Pesquería</v>
          </cell>
          <cell r="H4953" t="str">
            <v>EDLN</v>
          </cell>
        </row>
        <row r="4954">
          <cell r="B4954">
            <v>200805</v>
          </cell>
          <cell r="G4954" t="str">
            <v>Bancos y Financieras</v>
          </cell>
          <cell r="H4954" t="str">
            <v>EDLN</v>
          </cell>
        </row>
        <row r="4955">
          <cell r="B4955">
            <v>200805</v>
          </cell>
          <cell r="G4955" t="str">
            <v>Cables</v>
          </cell>
          <cell r="H4955" t="str">
            <v>EDLN</v>
          </cell>
        </row>
        <row r="4956">
          <cell r="B4956">
            <v>200805</v>
          </cell>
          <cell r="G4956" t="str">
            <v>Cerámicos</v>
          </cell>
          <cell r="H4956" t="str">
            <v>EDLN</v>
          </cell>
        </row>
        <row r="4957">
          <cell r="B4957">
            <v>200805</v>
          </cell>
          <cell r="G4957" t="str">
            <v>Cerámicos</v>
          </cell>
          <cell r="H4957" t="str">
            <v>EDLN</v>
          </cell>
        </row>
        <row r="4958">
          <cell r="B4958">
            <v>200805</v>
          </cell>
          <cell r="G4958" t="str">
            <v>Cerámicos</v>
          </cell>
          <cell r="H4958" t="str">
            <v>EDLN</v>
          </cell>
        </row>
        <row r="4959">
          <cell r="B4959">
            <v>200805</v>
          </cell>
          <cell r="G4959" t="str">
            <v>Textiles</v>
          </cell>
          <cell r="H4959" t="str">
            <v>EDLN</v>
          </cell>
        </row>
        <row r="4960">
          <cell r="B4960">
            <v>200805</v>
          </cell>
          <cell r="G4960" t="str">
            <v>Textiles</v>
          </cell>
          <cell r="H4960" t="str">
            <v>EDLN</v>
          </cell>
        </row>
        <row r="4961">
          <cell r="B4961">
            <v>200805</v>
          </cell>
          <cell r="G4961" t="str">
            <v>Minería</v>
          </cell>
          <cell r="H4961" t="str">
            <v>EDLN</v>
          </cell>
        </row>
        <row r="4962">
          <cell r="B4962">
            <v>200805</v>
          </cell>
          <cell r="G4962" t="str">
            <v>Cerámicos</v>
          </cell>
          <cell r="H4962" t="str">
            <v>EDLN</v>
          </cell>
        </row>
        <row r="4963">
          <cell r="B4963">
            <v>200805</v>
          </cell>
          <cell r="G4963" t="str">
            <v>Alimentos</v>
          </cell>
          <cell r="H4963" t="str">
            <v>EDLN</v>
          </cell>
        </row>
        <row r="4964">
          <cell r="B4964">
            <v>200805</v>
          </cell>
          <cell r="G4964" t="str">
            <v>Vidrios, Cauchos y Plásticos</v>
          </cell>
          <cell r="H4964" t="str">
            <v>EDLN</v>
          </cell>
        </row>
        <row r="4965">
          <cell r="B4965">
            <v>200805</v>
          </cell>
          <cell r="G4965" t="str">
            <v>Minería</v>
          </cell>
          <cell r="H4965" t="str">
            <v>EDLN</v>
          </cell>
        </row>
        <row r="4966">
          <cell r="B4966">
            <v>200805</v>
          </cell>
          <cell r="G4966" t="str">
            <v>Saneamiento</v>
          </cell>
          <cell r="H4966" t="str">
            <v>EDLN</v>
          </cell>
        </row>
        <row r="4967">
          <cell r="B4967">
            <v>200805</v>
          </cell>
          <cell r="G4967" t="str">
            <v>Industria Metalúrgica</v>
          </cell>
          <cell r="H4967" t="str">
            <v>EDLN</v>
          </cell>
        </row>
        <row r="4968">
          <cell r="B4968">
            <v>200805</v>
          </cell>
          <cell r="G4968" t="str">
            <v>Transporte</v>
          </cell>
          <cell r="H4968" t="str">
            <v>EDLN</v>
          </cell>
        </row>
        <row r="4969">
          <cell r="B4969">
            <v>200805</v>
          </cell>
          <cell r="G4969" t="str">
            <v>Pesquería</v>
          </cell>
          <cell r="H4969" t="str">
            <v>EDLN</v>
          </cell>
        </row>
        <row r="4970">
          <cell r="B4970">
            <v>200805</v>
          </cell>
          <cell r="G4970" t="str">
            <v>Cementos</v>
          </cell>
          <cell r="H4970" t="str">
            <v>EDLN</v>
          </cell>
        </row>
        <row r="4971">
          <cell r="B4971">
            <v>200805</v>
          </cell>
          <cell r="G4971" t="str">
            <v>Textiles</v>
          </cell>
          <cell r="H4971" t="str">
            <v>EDLN</v>
          </cell>
        </row>
        <row r="4972">
          <cell r="B4972">
            <v>200805</v>
          </cell>
          <cell r="G4972" t="str">
            <v>Alimentos</v>
          </cell>
          <cell r="H4972" t="str">
            <v>EDLN</v>
          </cell>
        </row>
        <row r="4973">
          <cell r="B4973">
            <v>200805</v>
          </cell>
          <cell r="G4973" t="str">
            <v>Textiles</v>
          </cell>
          <cell r="H4973" t="str">
            <v>EDLN</v>
          </cell>
        </row>
        <row r="4974">
          <cell r="B4974">
            <v>200805</v>
          </cell>
          <cell r="G4974" t="str">
            <v>Textiles</v>
          </cell>
          <cell r="H4974" t="str">
            <v>EDLN</v>
          </cell>
        </row>
        <row r="4975">
          <cell r="B4975">
            <v>200805</v>
          </cell>
          <cell r="G4975" t="str">
            <v>Textiles</v>
          </cell>
          <cell r="H4975" t="str">
            <v>EDLN</v>
          </cell>
        </row>
        <row r="4976">
          <cell r="B4976">
            <v>200805</v>
          </cell>
          <cell r="G4976" t="str">
            <v>Fundición</v>
          </cell>
          <cell r="H4976" t="str">
            <v>EDLN</v>
          </cell>
        </row>
        <row r="4977">
          <cell r="B4977">
            <v>200805</v>
          </cell>
          <cell r="G4977" t="str">
            <v>Fundición</v>
          </cell>
          <cell r="H4977" t="str">
            <v>EDLN</v>
          </cell>
        </row>
        <row r="4978">
          <cell r="B4978">
            <v>200805</v>
          </cell>
          <cell r="G4978" t="str">
            <v>Papel</v>
          </cell>
          <cell r="H4978" t="str">
            <v>EDLN</v>
          </cell>
        </row>
        <row r="4979">
          <cell r="B4979">
            <v>200805</v>
          </cell>
          <cell r="G4979" t="str">
            <v>Textiles</v>
          </cell>
          <cell r="H4979" t="str">
            <v>EDLN</v>
          </cell>
        </row>
        <row r="4980">
          <cell r="B4980">
            <v>200805</v>
          </cell>
          <cell r="G4980" t="str">
            <v>Vidrios, Cauchos y Plásticos</v>
          </cell>
          <cell r="H4980" t="str">
            <v>EDLN</v>
          </cell>
        </row>
        <row r="4981">
          <cell r="B4981">
            <v>200805</v>
          </cell>
          <cell r="G4981" t="str">
            <v>Cables</v>
          </cell>
          <cell r="H4981" t="str">
            <v>EDLN</v>
          </cell>
        </row>
        <row r="4982">
          <cell r="B4982">
            <v>200805</v>
          </cell>
          <cell r="G4982" t="str">
            <v>Industria Metalúrgica</v>
          </cell>
          <cell r="H4982" t="str">
            <v>EDLN</v>
          </cell>
        </row>
        <row r="4983">
          <cell r="B4983">
            <v>200805</v>
          </cell>
          <cell r="G4983" t="str">
            <v>Papel</v>
          </cell>
          <cell r="H4983" t="str">
            <v>EDLN</v>
          </cell>
        </row>
        <row r="4984">
          <cell r="B4984">
            <v>200805</v>
          </cell>
          <cell r="G4984" t="str">
            <v>Textiles</v>
          </cell>
          <cell r="H4984" t="str">
            <v>EDLN</v>
          </cell>
        </row>
        <row r="4985">
          <cell r="B4985">
            <v>200805</v>
          </cell>
          <cell r="G4985" t="str">
            <v>Otros</v>
          </cell>
          <cell r="H4985" t="str">
            <v>EDLN</v>
          </cell>
        </row>
        <row r="4986">
          <cell r="B4986">
            <v>200805</v>
          </cell>
          <cell r="G4986" t="str">
            <v>Otros</v>
          </cell>
          <cell r="H4986" t="str">
            <v>EDLN</v>
          </cell>
        </row>
        <row r="4987">
          <cell r="B4987">
            <v>200805</v>
          </cell>
          <cell r="G4987" t="str">
            <v>Textiles</v>
          </cell>
          <cell r="H4987" t="str">
            <v>EDLN</v>
          </cell>
        </row>
        <row r="4988">
          <cell r="B4988">
            <v>200805</v>
          </cell>
          <cell r="G4988" t="str">
            <v>Industria Metalúrgica</v>
          </cell>
          <cell r="H4988" t="str">
            <v>EDLN</v>
          </cell>
        </row>
        <row r="4989">
          <cell r="B4989">
            <v>200805</v>
          </cell>
          <cell r="G4989" t="str">
            <v>Alimentos</v>
          </cell>
          <cell r="H4989" t="str">
            <v>EDLN</v>
          </cell>
        </row>
        <row r="4990">
          <cell r="B4990">
            <v>200805</v>
          </cell>
          <cell r="G4990" t="str">
            <v>Alimentos</v>
          </cell>
          <cell r="H4990" t="str">
            <v>EDLN</v>
          </cell>
        </row>
        <row r="4991">
          <cell r="B4991">
            <v>200805</v>
          </cell>
          <cell r="G4991" t="str">
            <v>Alimentos</v>
          </cell>
          <cell r="H4991" t="str">
            <v>EDLN</v>
          </cell>
        </row>
        <row r="4992">
          <cell r="B4992">
            <v>200805</v>
          </cell>
          <cell r="G4992" t="str">
            <v>Alimentos</v>
          </cell>
          <cell r="H4992" t="str">
            <v>EDLN</v>
          </cell>
        </row>
        <row r="4993">
          <cell r="B4993">
            <v>200805</v>
          </cell>
          <cell r="G4993" t="str">
            <v>Textiles</v>
          </cell>
          <cell r="H4993" t="str">
            <v>EDLN</v>
          </cell>
        </row>
        <row r="4994">
          <cell r="B4994">
            <v>200805</v>
          </cell>
          <cell r="G4994" t="str">
            <v>Pesquería</v>
          </cell>
          <cell r="H4994" t="str">
            <v>EDLN</v>
          </cell>
        </row>
        <row r="4995">
          <cell r="B4995">
            <v>200805</v>
          </cell>
          <cell r="G4995" t="str">
            <v>Pesquería</v>
          </cell>
          <cell r="H4995" t="str">
            <v>EDLN</v>
          </cell>
        </row>
        <row r="4996">
          <cell r="B4996">
            <v>200805</v>
          </cell>
          <cell r="G4996" t="str">
            <v>Textiles</v>
          </cell>
          <cell r="H4996" t="str">
            <v>EDLN</v>
          </cell>
        </row>
        <row r="4997">
          <cell r="B4997">
            <v>200805</v>
          </cell>
          <cell r="G4997" t="str">
            <v>Industria Metalúrgica</v>
          </cell>
          <cell r="H4997" t="str">
            <v>EDLN</v>
          </cell>
        </row>
        <row r="4998">
          <cell r="B4998">
            <v>200805</v>
          </cell>
          <cell r="G4998" t="str">
            <v>Hidrocarburos</v>
          </cell>
          <cell r="H4998" t="str">
            <v>EDLN</v>
          </cell>
        </row>
        <row r="4999">
          <cell r="B4999">
            <v>200805</v>
          </cell>
          <cell r="G4999" t="str">
            <v>Comercio</v>
          </cell>
          <cell r="H4999" t="str">
            <v>EDLN</v>
          </cell>
        </row>
        <row r="5000">
          <cell r="B5000">
            <v>200805</v>
          </cell>
          <cell r="G5000" t="str">
            <v>Textiles</v>
          </cell>
          <cell r="H5000" t="str">
            <v>EDLN</v>
          </cell>
        </row>
        <row r="5001">
          <cell r="B5001">
            <v>200805</v>
          </cell>
          <cell r="G5001" t="str">
            <v>Textiles</v>
          </cell>
          <cell r="H5001" t="str">
            <v>EDLN</v>
          </cell>
        </row>
        <row r="5002">
          <cell r="B5002">
            <v>200805</v>
          </cell>
          <cell r="G5002" t="str">
            <v>Otros</v>
          </cell>
          <cell r="H5002" t="str">
            <v>EDLN</v>
          </cell>
        </row>
        <row r="5003">
          <cell r="B5003">
            <v>200805</v>
          </cell>
          <cell r="G5003" t="str">
            <v>Textiles</v>
          </cell>
          <cell r="H5003" t="str">
            <v>EDLN</v>
          </cell>
        </row>
        <row r="5004">
          <cell r="B5004">
            <v>200805</v>
          </cell>
          <cell r="G5004" t="str">
            <v>Industria Metalúrgica</v>
          </cell>
          <cell r="H5004" t="str">
            <v>EDLN</v>
          </cell>
        </row>
        <row r="5005">
          <cell r="B5005">
            <v>200805</v>
          </cell>
          <cell r="G5005" t="str">
            <v>Pesquería</v>
          </cell>
          <cell r="H5005" t="str">
            <v>EDLN</v>
          </cell>
        </row>
        <row r="5006">
          <cell r="B5006">
            <v>200805</v>
          </cell>
          <cell r="G5006" t="str">
            <v>Químicos</v>
          </cell>
          <cell r="H5006" t="str">
            <v>EDLN</v>
          </cell>
        </row>
        <row r="5007">
          <cell r="B5007">
            <v>200805</v>
          </cell>
          <cell r="G5007" t="str">
            <v>Textiles</v>
          </cell>
          <cell r="H5007" t="str">
            <v>EDLN</v>
          </cell>
        </row>
        <row r="5008">
          <cell r="B5008">
            <v>200805</v>
          </cell>
          <cell r="G5008" t="str">
            <v>Vidrios, Cauchos y Plásticos</v>
          </cell>
          <cell r="H5008" t="str">
            <v>EDLN</v>
          </cell>
        </row>
        <row r="5009">
          <cell r="B5009">
            <v>200805</v>
          </cell>
          <cell r="G5009" t="str">
            <v>Pesquería</v>
          </cell>
          <cell r="H5009" t="str">
            <v>EDLN</v>
          </cell>
        </row>
        <row r="5010">
          <cell r="B5010">
            <v>200805</v>
          </cell>
          <cell r="G5010" t="str">
            <v>Bebidas</v>
          </cell>
          <cell r="H5010" t="str">
            <v>EDLN</v>
          </cell>
        </row>
        <row r="5011">
          <cell r="B5011">
            <v>200805</v>
          </cell>
          <cell r="G5011" t="str">
            <v>Bebidas</v>
          </cell>
          <cell r="H5011" t="str">
            <v>EDLN</v>
          </cell>
        </row>
        <row r="5012">
          <cell r="B5012">
            <v>200805</v>
          </cell>
          <cell r="G5012" t="str">
            <v>Pesquería</v>
          </cell>
          <cell r="H5012" t="str">
            <v>EDLN</v>
          </cell>
        </row>
        <row r="5013">
          <cell r="B5013">
            <v>200805</v>
          </cell>
          <cell r="G5013" t="str">
            <v>Cerámicos</v>
          </cell>
          <cell r="H5013" t="str">
            <v>EDLN</v>
          </cell>
        </row>
        <row r="5014">
          <cell r="B5014">
            <v>200805</v>
          </cell>
          <cell r="G5014" t="str">
            <v>Alimentos</v>
          </cell>
          <cell r="H5014" t="str">
            <v>EDLN</v>
          </cell>
        </row>
        <row r="5015">
          <cell r="B5015">
            <v>200805</v>
          </cell>
          <cell r="G5015" t="str">
            <v>Químicos</v>
          </cell>
          <cell r="H5015" t="str">
            <v>EDLN</v>
          </cell>
        </row>
        <row r="5016">
          <cell r="B5016">
            <v>200805</v>
          </cell>
          <cell r="G5016" t="str">
            <v>Textiles</v>
          </cell>
          <cell r="H5016" t="str">
            <v>EDLN</v>
          </cell>
        </row>
        <row r="5017">
          <cell r="B5017">
            <v>200805</v>
          </cell>
          <cell r="G5017" t="str">
            <v>Textiles</v>
          </cell>
          <cell r="H5017" t="str">
            <v>EDLN</v>
          </cell>
        </row>
        <row r="5018">
          <cell r="B5018">
            <v>200805</v>
          </cell>
          <cell r="G5018" t="str">
            <v>Saneamiento</v>
          </cell>
          <cell r="H5018" t="str">
            <v>EDLN</v>
          </cell>
        </row>
        <row r="5019">
          <cell r="B5019">
            <v>200805</v>
          </cell>
          <cell r="G5019" t="str">
            <v>Alimentos</v>
          </cell>
          <cell r="H5019" t="str">
            <v>EDLN</v>
          </cell>
        </row>
        <row r="5020">
          <cell r="B5020">
            <v>200805</v>
          </cell>
          <cell r="G5020" t="str">
            <v>Papel</v>
          </cell>
          <cell r="H5020" t="str">
            <v>EDLN</v>
          </cell>
        </row>
        <row r="5021">
          <cell r="B5021">
            <v>200805</v>
          </cell>
          <cell r="G5021" t="str">
            <v>Pesquería</v>
          </cell>
          <cell r="H5021" t="str">
            <v>EDLN</v>
          </cell>
        </row>
        <row r="5022">
          <cell r="B5022">
            <v>200805</v>
          </cell>
          <cell r="G5022" t="str">
            <v>Transporte</v>
          </cell>
          <cell r="H5022" t="str">
            <v>EDLN</v>
          </cell>
        </row>
        <row r="5023">
          <cell r="B5023">
            <v>200805</v>
          </cell>
          <cell r="G5023" t="str">
            <v>Pesquería</v>
          </cell>
          <cell r="H5023" t="str">
            <v>EDLN</v>
          </cell>
        </row>
        <row r="5024">
          <cell r="B5024">
            <v>200805</v>
          </cell>
          <cell r="G5024" t="str">
            <v>Pesquería</v>
          </cell>
          <cell r="H5024" t="str">
            <v>EDLN</v>
          </cell>
        </row>
        <row r="5025">
          <cell r="B5025">
            <v>200805</v>
          </cell>
          <cell r="G5025" t="str">
            <v>Bebidas</v>
          </cell>
          <cell r="H5025" t="str">
            <v>EDLN</v>
          </cell>
        </row>
        <row r="5026">
          <cell r="B5026">
            <v>200805</v>
          </cell>
          <cell r="G5026" t="str">
            <v>Pesquería</v>
          </cell>
          <cell r="H5026" t="str">
            <v>EDLN</v>
          </cell>
        </row>
        <row r="5027">
          <cell r="B5027">
            <v>200805</v>
          </cell>
          <cell r="G5027" t="str">
            <v>Pesquería</v>
          </cell>
          <cell r="H5027" t="str">
            <v>EDLN</v>
          </cell>
        </row>
        <row r="5028">
          <cell r="B5028">
            <v>200805</v>
          </cell>
          <cell r="G5028" t="str">
            <v>Textiles</v>
          </cell>
          <cell r="H5028" t="str">
            <v>EDLN</v>
          </cell>
        </row>
        <row r="5029">
          <cell r="B5029">
            <v>200805</v>
          </cell>
          <cell r="G5029" t="str">
            <v>Textiles</v>
          </cell>
          <cell r="H5029" t="str">
            <v>EDLN</v>
          </cell>
        </row>
        <row r="5030">
          <cell r="B5030">
            <v>200805</v>
          </cell>
          <cell r="G5030" t="str">
            <v>Hidrocarburos</v>
          </cell>
          <cell r="H5030" t="str">
            <v>EEPS</v>
          </cell>
        </row>
        <row r="5031">
          <cell r="B5031">
            <v>200805</v>
          </cell>
          <cell r="G5031" t="str">
            <v>Hidrocarburos</v>
          </cell>
          <cell r="H5031" t="str">
            <v>EEPS</v>
          </cell>
        </row>
        <row r="5032">
          <cell r="B5032">
            <v>200805</v>
          </cell>
          <cell r="G5032" t="str">
            <v>Minería</v>
          </cell>
          <cell r="H5032" t="str">
            <v>EGAS</v>
          </cell>
        </row>
        <row r="5033">
          <cell r="B5033">
            <v>200805</v>
          </cell>
          <cell r="G5033" t="str">
            <v>Cementos</v>
          </cell>
          <cell r="H5033" t="str">
            <v>EGAS</v>
          </cell>
        </row>
        <row r="5034">
          <cell r="B5034">
            <v>200805</v>
          </cell>
          <cell r="G5034" t="str">
            <v>Fundición</v>
          </cell>
          <cell r="H5034" t="str">
            <v>EGEM</v>
          </cell>
        </row>
        <row r="5035">
          <cell r="B5035">
            <v>200805</v>
          </cell>
          <cell r="G5035" t="str">
            <v>Químicos</v>
          </cell>
          <cell r="H5035" t="str">
            <v>EGEM</v>
          </cell>
        </row>
        <row r="5036">
          <cell r="B5036">
            <v>200805</v>
          </cell>
          <cell r="G5036" t="str">
            <v>Minería</v>
          </cell>
          <cell r="H5036" t="str">
            <v>EGEM</v>
          </cell>
        </row>
        <row r="5037">
          <cell r="B5037">
            <v>200805</v>
          </cell>
          <cell r="G5037" t="str">
            <v>Minería</v>
          </cell>
          <cell r="H5037" t="str">
            <v>EGEM</v>
          </cell>
        </row>
        <row r="5038">
          <cell r="B5038">
            <v>200805</v>
          </cell>
          <cell r="G5038" t="str">
            <v>Minería</v>
          </cell>
          <cell r="H5038" t="str">
            <v>EGEN</v>
          </cell>
        </row>
        <row r="5039">
          <cell r="B5039">
            <v>200805</v>
          </cell>
          <cell r="G5039" t="str">
            <v>Minería</v>
          </cell>
          <cell r="H5039" t="str">
            <v>EGEN</v>
          </cell>
        </row>
        <row r="5040">
          <cell r="B5040">
            <v>200805</v>
          </cell>
          <cell r="G5040" t="str">
            <v>Cementos</v>
          </cell>
          <cell r="H5040" t="str">
            <v>EGEN</v>
          </cell>
        </row>
        <row r="5041">
          <cell r="B5041">
            <v>200805</v>
          </cell>
          <cell r="G5041" t="str">
            <v>Textiles</v>
          </cell>
          <cell r="H5041" t="str">
            <v>EGEN</v>
          </cell>
        </row>
        <row r="5042">
          <cell r="B5042">
            <v>200805</v>
          </cell>
          <cell r="G5042" t="str">
            <v>Textiles</v>
          </cell>
          <cell r="H5042" t="str">
            <v>EGEN</v>
          </cell>
        </row>
        <row r="5043">
          <cell r="B5043">
            <v>200805</v>
          </cell>
          <cell r="G5043" t="str">
            <v>Textiles</v>
          </cell>
          <cell r="H5043" t="str">
            <v>EGEN</v>
          </cell>
        </row>
        <row r="5044">
          <cell r="B5044">
            <v>200805</v>
          </cell>
          <cell r="G5044" t="str">
            <v>Papel</v>
          </cell>
          <cell r="H5044" t="str">
            <v>EGEN</v>
          </cell>
        </row>
        <row r="5045">
          <cell r="B5045">
            <v>200805</v>
          </cell>
          <cell r="G5045" t="str">
            <v>Papel</v>
          </cell>
          <cell r="H5045" t="str">
            <v>EGEN</v>
          </cell>
        </row>
        <row r="5046">
          <cell r="B5046">
            <v>200805</v>
          </cell>
          <cell r="G5046" t="str">
            <v>Minería</v>
          </cell>
          <cell r="H5046" t="str">
            <v>EGEN</v>
          </cell>
        </row>
        <row r="5047">
          <cell r="B5047">
            <v>200805</v>
          </cell>
          <cell r="G5047" t="str">
            <v>Textiles</v>
          </cell>
          <cell r="H5047" t="str">
            <v>EGEN</v>
          </cell>
        </row>
        <row r="5048">
          <cell r="B5048">
            <v>200805</v>
          </cell>
          <cell r="G5048" t="str">
            <v>Minería</v>
          </cell>
          <cell r="H5048" t="str">
            <v>EGEN</v>
          </cell>
        </row>
        <row r="5049">
          <cell r="B5049">
            <v>200805</v>
          </cell>
          <cell r="G5049" t="str">
            <v>Minería</v>
          </cell>
          <cell r="H5049" t="str">
            <v>EGEN</v>
          </cell>
        </row>
        <row r="5050">
          <cell r="B5050">
            <v>200805</v>
          </cell>
          <cell r="G5050" t="str">
            <v>Minería</v>
          </cell>
          <cell r="H5050" t="str">
            <v>EGEN</v>
          </cell>
        </row>
        <row r="5051">
          <cell r="B5051">
            <v>200805</v>
          </cell>
          <cell r="G5051" t="str">
            <v>Minería</v>
          </cell>
          <cell r="H5051" t="str">
            <v>ELAN</v>
          </cell>
        </row>
        <row r="5052">
          <cell r="B5052">
            <v>200805</v>
          </cell>
          <cell r="G5052" t="str">
            <v>Minería</v>
          </cell>
          <cell r="H5052" t="str">
            <v>ELAN</v>
          </cell>
        </row>
        <row r="5053">
          <cell r="B5053">
            <v>200805</v>
          </cell>
          <cell r="G5053" t="str">
            <v>Fundición</v>
          </cell>
          <cell r="H5053" t="str">
            <v>ELAN</v>
          </cell>
        </row>
        <row r="5054">
          <cell r="B5054">
            <v>200805</v>
          </cell>
          <cell r="G5054" t="str">
            <v>Fundición</v>
          </cell>
          <cell r="H5054" t="str">
            <v>ELAN</v>
          </cell>
        </row>
        <row r="5055">
          <cell r="B5055">
            <v>200805</v>
          </cell>
          <cell r="G5055" t="str">
            <v>Minería</v>
          </cell>
          <cell r="H5055" t="str">
            <v>ELAN</v>
          </cell>
        </row>
        <row r="5056">
          <cell r="B5056">
            <v>200805</v>
          </cell>
          <cell r="G5056" t="str">
            <v>Cementos</v>
          </cell>
          <cell r="H5056" t="str">
            <v>ELC</v>
          </cell>
        </row>
        <row r="5057">
          <cell r="B5057">
            <v>200805</v>
          </cell>
          <cell r="G5057" t="str">
            <v>Agroindustria</v>
          </cell>
          <cell r="H5057" t="str">
            <v>ELN</v>
          </cell>
        </row>
        <row r="5058">
          <cell r="B5058">
            <v>200805</v>
          </cell>
          <cell r="G5058" t="str">
            <v>Agroindustria</v>
          </cell>
          <cell r="H5058" t="str">
            <v>ELN</v>
          </cell>
        </row>
        <row r="5059">
          <cell r="B5059">
            <v>200805</v>
          </cell>
          <cell r="G5059" t="str">
            <v>Agroindustria</v>
          </cell>
          <cell r="H5059" t="str">
            <v>ELN</v>
          </cell>
        </row>
        <row r="5060">
          <cell r="B5060">
            <v>200805</v>
          </cell>
          <cell r="G5060" t="str">
            <v>Otros</v>
          </cell>
          <cell r="H5060" t="str">
            <v>ELN</v>
          </cell>
        </row>
        <row r="5061">
          <cell r="B5061">
            <v>200805</v>
          </cell>
          <cell r="G5061" t="str">
            <v>Agroindustria</v>
          </cell>
          <cell r="H5061" t="str">
            <v>ELN</v>
          </cell>
        </row>
        <row r="5062">
          <cell r="B5062">
            <v>200805</v>
          </cell>
          <cell r="G5062" t="str">
            <v>Agroindustria</v>
          </cell>
          <cell r="H5062" t="str">
            <v>ELN</v>
          </cell>
        </row>
        <row r="5063">
          <cell r="B5063">
            <v>200805</v>
          </cell>
          <cell r="G5063" t="str">
            <v>Agroindustria</v>
          </cell>
          <cell r="H5063" t="str">
            <v>ELN</v>
          </cell>
        </row>
        <row r="5064">
          <cell r="B5064">
            <v>200805</v>
          </cell>
          <cell r="G5064" t="str">
            <v>Bebidas</v>
          </cell>
          <cell r="H5064" t="str">
            <v>ELN</v>
          </cell>
        </row>
        <row r="5065">
          <cell r="B5065">
            <v>200805</v>
          </cell>
          <cell r="G5065" t="str">
            <v>Bebidas</v>
          </cell>
          <cell r="H5065" t="str">
            <v>ELN</v>
          </cell>
        </row>
        <row r="5066">
          <cell r="B5066">
            <v>200805</v>
          </cell>
          <cell r="G5066" t="str">
            <v>Agroindustria</v>
          </cell>
          <cell r="H5066" t="str">
            <v>ELN</v>
          </cell>
        </row>
        <row r="5067">
          <cell r="B5067">
            <v>200805</v>
          </cell>
          <cell r="G5067" t="str">
            <v>Agroindustria</v>
          </cell>
          <cell r="H5067" t="str">
            <v>ELN</v>
          </cell>
        </row>
        <row r="5068">
          <cell r="B5068">
            <v>200805</v>
          </cell>
          <cell r="G5068" t="str">
            <v>Agroindustria</v>
          </cell>
          <cell r="H5068" t="str">
            <v>ELN</v>
          </cell>
        </row>
        <row r="5069">
          <cell r="B5069">
            <v>200805</v>
          </cell>
          <cell r="G5069" t="str">
            <v>Agroindustria</v>
          </cell>
          <cell r="H5069" t="str">
            <v>ELN</v>
          </cell>
        </row>
        <row r="5070">
          <cell r="B5070">
            <v>200805</v>
          </cell>
          <cell r="G5070" t="str">
            <v>Agroindustria</v>
          </cell>
          <cell r="H5070" t="str">
            <v>ELN</v>
          </cell>
        </row>
        <row r="5071">
          <cell r="B5071">
            <v>200805</v>
          </cell>
          <cell r="G5071" t="str">
            <v>Minería</v>
          </cell>
          <cell r="H5071" t="str">
            <v>ELNM</v>
          </cell>
        </row>
        <row r="5072">
          <cell r="B5072">
            <v>200805</v>
          </cell>
          <cell r="G5072" t="str">
            <v>Agroindustria</v>
          </cell>
          <cell r="H5072" t="str">
            <v>ELNM</v>
          </cell>
        </row>
        <row r="5073">
          <cell r="B5073">
            <v>200805</v>
          </cell>
          <cell r="G5073" t="str">
            <v>Pesquería</v>
          </cell>
          <cell r="H5073" t="str">
            <v>ELNO</v>
          </cell>
        </row>
        <row r="5074">
          <cell r="B5074">
            <v>200805</v>
          </cell>
          <cell r="G5074" t="str">
            <v>Agroindustria</v>
          </cell>
          <cell r="H5074" t="str">
            <v>ELNO</v>
          </cell>
        </row>
        <row r="5075">
          <cell r="B5075">
            <v>200805</v>
          </cell>
          <cell r="G5075" t="str">
            <v>Transporte</v>
          </cell>
          <cell r="H5075" t="str">
            <v>ELP</v>
          </cell>
        </row>
        <row r="5076">
          <cell r="B5076">
            <v>200805</v>
          </cell>
          <cell r="G5076" t="str">
            <v>Industria Metalúrgica</v>
          </cell>
          <cell r="H5076" t="str">
            <v>ELP</v>
          </cell>
        </row>
        <row r="5077">
          <cell r="B5077">
            <v>200805</v>
          </cell>
          <cell r="G5077" t="str">
            <v>Minería</v>
          </cell>
          <cell r="H5077" t="str">
            <v>ELP</v>
          </cell>
        </row>
        <row r="5078">
          <cell r="B5078">
            <v>200805</v>
          </cell>
          <cell r="G5078" t="str">
            <v>Minería</v>
          </cell>
          <cell r="H5078" t="str">
            <v>ELP</v>
          </cell>
        </row>
        <row r="5079">
          <cell r="B5079">
            <v>200805</v>
          </cell>
          <cell r="G5079" t="str">
            <v>Industria Metalúrgica</v>
          </cell>
          <cell r="H5079" t="str">
            <v>ELP</v>
          </cell>
        </row>
        <row r="5080">
          <cell r="B5080">
            <v>200805</v>
          </cell>
          <cell r="G5080" t="str">
            <v>Químicos</v>
          </cell>
          <cell r="H5080" t="str">
            <v>ELP</v>
          </cell>
        </row>
        <row r="5081">
          <cell r="B5081">
            <v>200805</v>
          </cell>
          <cell r="G5081" t="str">
            <v>Minería</v>
          </cell>
          <cell r="H5081" t="str">
            <v>ELP</v>
          </cell>
        </row>
        <row r="5082">
          <cell r="B5082">
            <v>200805</v>
          </cell>
          <cell r="G5082" t="str">
            <v>Minería</v>
          </cell>
          <cell r="H5082" t="str">
            <v>ELP</v>
          </cell>
        </row>
        <row r="5083">
          <cell r="B5083">
            <v>200805</v>
          </cell>
          <cell r="G5083" t="str">
            <v>Minería</v>
          </cell>
          <cell r="H5083" t="str">
            <v>ELP</v>
          </cell>
        </row>
        <row r="5084">
          <cell r="B5084">
            <v>200805</v>
          </cell>
          <cell r="G5084" t="str">
            <v>Minería</v>
          </cell>
          <cell r="H5084" t="str">
            <v>ELP</v>
          </cell>
        </row>
        <row r="5085">
          <cell r="B5085">
            <v>200805</v>
          </cell>
          <cell r="G5085" t="str">
            <v>Minería</v>
          </cell>
          <cell r="H5085" t="str">
            <v>ELP</v>
          </cell>
        </row>
        <row r="5086">
          <cell r="B5086">
            <v>200805</v>
          </cell>
          <cell r="G5086" t="str">
            <v>Minería</v>
          </cell>
          <cell r="H5086" t="str">
            <v>ELP</v>
          </cell>
        </row>
        <row r="5087">
          <cell r="B5087">
            <v>200805</v>
          </cell>
          <cell r="G5087" t="str">
            <v>Minería</v>
          </cell>
          <cell r="H5087" t="str">
            <v>ELP</v>
          </cell>
        </row>
        <row r="5088">
          <cell r="B5088">
            <v>200805</v>
          </cell>
          <cell r="G5088" t="str">
            <v>Cementos</v>
          </cell>
          <cell r="H5088" t="str">
            <v>ELPU</v>
          </cell>
        </row>
        <row r="5089">
          <cell r="B5089">
            <v>200805</v>
          </cell>
          <cell r="G5089" t="str">
            <v>Saneamiento</v>
          </cell>
          <cell r="H5089" t="str">
            <v>ELSE</v>
          </cell>
        </row>
        <row r="5090">
          <cell r="B5090">
            <v>200805</v>
          </cell>
          <cell r="G5090" t="str">
            <v>Bebidas</v>
          </cell>
          <cell r="H5090" t="str">
            <v>ELSE</v>
          </cell>
        </row>
        <row r="5091">
          <cell r="B5091">
            <v>200805</v>
          </cell>
          <cell r="G5091" t="str">
            <v>Minería</v>
          </cell>
          <cell r="H5091" t="str">
            <v>ELSE</v>
          </cell>
        </row>
        <row r="5092">
          <cell r="B5092">
            <v>200805</v>
          </cell>
          <cell r="G5092" t="str">
            <v>Minería</v>
          </cell>
          <cell r="H5092" t="str">
            <v>ELSE</v>
          </cell>
        </row>
        <row r="5093">
          <cell r="B5093">
            <v>200805</v>
          </cell>
          <cell r="G5093" t="str">
            <v>Pesquería</v>
          </cell>
          <cell r="H5093" t="str">
            <v>ELSM</v>
          </cell>
        </row>
        <row r="5094">
          <cell r="B5094">
            <v>200805</v>
          </cell>
          <cell r="G5094" t="str">
            <v>Pesquería</v>
          </cell>
          <cell r="H5094" t="str">
            <v>ELSM</v>
          </cell>
        </row>
        <row r="5095">
          <cell r="B5095">
            <v>200805</v>
          </cell>
          <cell r="G5095" t="str">
            <v>Agroindustria</v>
          </cell>
          <cell r="H5095" t="str">
            <v>ELSM</v>
          </cell>
        </row>
        <row r="5096">
          <cell r="B5096">
            <v>200805</v>
          </cell>
          <cell r="G5096" t="str">
            <v>Pesquería</v>
          </cell>
          <cell r="H5096" t="str">
            <v>ELSM</v>
          </cell>
        </row>
        <row r="5097">
          <cell r="B5097">
            <v>200805</v>
          </cell>
          <cell r="G5097" t="str">
            <v>Pesquería</v>
          </cell>
          <cell r="H5097" t="str">
            <v>ELSM</v>
          </cell>
        </row>
        <row r="5098">
          <cell r="B5098">
            <v>200805</v>
          </cell>
          <cell r="G5098" t="str">
            <v>Papel</v>
          </cell>
          <cell r="H5098" t="str">
            <v>KLPA</v>
          </cell>
        </row>
        <row r="5099">
          <cell r="B5099">
            <v>200805</v>
          </cell>
          <cell r="G5099" t="str">
            <v>Pesquería</v>
          </cell>
          <cell r="H5099" t="str">
            <v>ELSM</v>
          </cell>
        </row>
        <row r="5100">
          <cell r="B5100">
            <v>200805</v>
          </cell>
          <cell r="G5100" t="str">
            <v>Vidrios, Cauchos y Plásticos</v>
          </cell>
          <cell r="H5100" t="str">
            <v>SMC</v>
          </cell>
        </row>
        <row r="5101">
          <cell r="B5101">
            <v>200805</v>
          </cell>
          <cell r="G5101" t="str">
            <v>Pesquería</v>
          </cell>
          <cell r="H5101" t="str">
            <v>ELSM</v>
          </cell>
        </row>
        <row r="5102">
          <cell r="B5102">
            <v>200805</v>
          </cell>
          <cell r="G5102" t="str">
            <v>Minería</v>
          </cell>
          <cell r="H5102" t="str">
            <v>ELSM</v>
          </cell>
        </row>
        <row r="5103">
          <cell r="B5103">
            <v>200805</v>
          </cell>
          <cell r="G5103" t="str">
            <v>Bebidas</v>
          </cell>
          <cell r="H5103" t="str">
            <v>ELUC</v>
          </cell>
        </row>
        <row r="5104">
          <cell r="B5104">
            <v>200805</v>
          </cell>
          <cell r="G5104" t="str">
            <v>Bancos y Financieras</v>
          </cell>
          <cell r="H5104" t="str">
            <v>ENER</v>
          </cell>
        </row>
        <row r="5105">
          <cell r="B5105">
            <v>200805</v>
          </cell>
          <cell r="G5105" t="str">
            <v>Bancos y Financieras</v>
          </cell>
          <cell r="H5105" t="str">
            <v>ENER</v>
          </cell>
        </row>
        <row r="5106">
          <cell r="B5106">
            <v>200805</v>
          </cell>
          <cell r="G5106" t="str">
            <v>Vidrios, Cauchos y Plásticos</v>
          </cell>
          <cell r="H5106" t="str">
            <v>ENER</v>
          </cell>
        </row>
        <row r="5107">
          <cell r="B5107">
            <v>200805</v>
          </cell>
          <cell r="G5107" t="str">
            <v>Otros</v>
          </cell>
          <cell r="H5107" t="str">
            <v>ENER</v>
          </cell>
        </row>
        <row r="5108">
          <cell r="B5108">
            <v>200805</v>
          </cell>
          <cell r="G5108" t="str">
            <v>Minería</v>
          </cell>
          <cell r="H5108" t="str">
            <v>ENER</v>
          </cell>
        </row>
        <row r="5109">
          <cell r="B5109">
            <v>200805</v>
          </cell>
          <cell r="G5109" t="str">
            <v>Químicos</v>
          </cell>
          <cell r="H5109" t="str">
            <v>ENER</v>
          </cell>
        </row>
        <row r="5110">
          <cell r="B5110">
            <v>200805</v>
          </cell>
          <cell r="G5110" t="str">
            <v>Minería</v>
          </cell>
          <cell r="H5110" t="str">
            <v>ENER</v>
          </cell>
        </row>
        <row r="5111">
          <cell r="B5111">
            <v>200805</v>
          </cell>
          <cell r="G5111" t="str">
            <v>Otros</v>
          </cell>
          <cell r="H5111" t="str">
            <v>ENER</v>
          </cell>
        </row>
        <row r="5112">
          <cell r="B5112">
            <v>200805</v>
          </cell>
          <cell r="G5112" t="str">
            <v>Minería</v>
          </cell>
          <cell r="H5112" t="str">
            <v>ENER</v>
          </cell>
        </row>
        <row r="5113">
          <cell r="B5113">
            <v>200805</v>
          </cell>
          <cell r="G5113" t="str">
            <v>Minería</v>
          </cell>
          <cell r="H5113" t="str">
            <v>ENER</v>
          </cell>
        </row>
        <row r="5114">
          <cell r="B5114">
            <v>200805</v>
          </cell>
          <cell r="G5114" t="str">
            <v>Minería</v>
          </cell>
          <cell r="H5114" t="str">
            <v>ENER</v>
          </cell>
        </row>
        <row r="5115">
          <cell r="B5115">
            <v>200805</v>
          </cell>
          <cell r="G5115" t="str">
            <v>Minería</v>
          </cell>
          <cell r="H5115" t="str">
            <v>ENER</v>
          </cell>
        </row>
        <row r="5116">
          <cell r="B5116">
            <v>200805</v>
          </cell>
          <cell r="G5116" t="str">
            <v>Químicos</v>
          </cell>
          <cell r="H5116" t="str">
            <v>ENER</v>
          </cell>
        </row>
        <row r="5117">
          <cell r="B5117">
            <v>200805</v>
          </cell>
          <cell r="G5117" t="str">
            <v>Minería</v>
          </cell>
          <cell r="H5117" t="str">
            <v>ENER</v>
          </cell>
        </row>
        <row r="5118">
          <cell r="B5118">
            <v>200805</v>
          </cell>
          <cell r="G5118" t="str">
            <v>Minería</v>
          </cell>
          <cell r="H5118" t="str">
            <v>ENER</v>
          </cell>
        </row>
        <row r="5119">
          <cell r="B5119">
            <v>200805</v>
          </cell>
          <cell r="G5119" t="str">
            <v>Químicos</v>
          </cell>
          <cell r="H5119" t="str">
            <v>ENER</v>
          </cell>
        </row>
        <row r="5120">
          <cell r="B5120">
            <v>200805</v>
          </cell>
          <cell r="G5120" t="str">
            <v>Alimentos</v>
          </cell>
          <cell r="H5120" t="str">
            <v>KLPA</v>
          </cell>
        </row>
        <row r="5121">
          <cell r="B5121">
            <v>200805</v>
          </cell>
          <cell r="G5121" t="str">
            <v>Papel</v>
          </cell>
          <cell r="H5121" t="str">
            <v>KLPA</v>
          </cell>
        </row>
        <row r="5122">
          <cell r="B5122">
            <v>200805</v>
          </cell>
          <cell r="G5122" t="str">
            <v>Papel</v>
          </cell>
          <cell r="H5122" t="str">
            <v>KLPA</v>
          </cell>
        </row>
        <row r="5123">
          <cell r="B5123">
            <v>200805</v>
          </cell>
          <cell r="G5123" t="str">
            <v>Industria Metalúrgica</v>
          </cell>
          <cell r="H5123" t="str">
            <v>KLPA</v>
          </cell>
        </row>
        <row r="5124">
          <cell r="B5124">
            <v>200805</v>
          </cell>
          <cell r="G5124" t="str">
            <v>Minería</v>
          </cell>
          <cell r="H5124" t="str">
            <v>KLPA</v>
          </cell>
        </row>
        <row r="5125">
          <cell r="B5125">
            <v>200805</v>
          </cell>
          <cell r="G5125" t="str">
            <v>Cementos</v>
          </cell>
          <cell r="H5125" t="str">
            <v>KLPA</v>
          </cell>
        </row>
        <row r="5126">
          <cell r="B5126">
            <v>200805</v>
          </cell>
          <cell r="G5126" t="str">
            <v>Agroindustria</v>
          </cell>
          <cell r="H5126" t="str">
            <v>KLPA</v>
          </cell>
        </row>
        <row r="5127">
          <cell r="B5127">
            <v>200805</v>
          </cell>
          <cell r="G5127" t="str">
            <v>Minería</v>
          </cell>
          <cell r="H5127" t="str">
            <v>KLPA</v>
          </cell>
        </row>
        <row r="5128">
          <cell r="B5128">
            <v>200805</v>
          </cell>
          <cell r="G5128" t="str">
            <v>Vidrios, Cauchos y Plásticos</v>
          </cell>
          <cell r="H5128" t="str">
            <v>KLPA</v>
          </cell>
        </row>
        <row r="5129">
          <cell r="B5129">
            <v>200805</v>
          </cell>
          <cell r="G5129" t="str">
            <v>Cerámicos</v>
          </cell>
          <cell r="H5129" t="str">
            <v>LDS</v>
          </cell>
        </row>
        <row r="5130">
          <cell r="B5130">
            <v>200805</v>
          </cell>
          <cell r="G5130" t="str">
            <v>Otros</v>
          </cell>
          <cell r="H5130" t="str">
            <v>LDS</v>
          </cell>
        </row>
        <row r="5131">
          <cell r="B5131">
            <v>200805</v>
          </cell>
          <cell r="G5131" t="str">
            <v>Industria Metalúrgica</v>
          </cell>
          <cell r="H5131" t="str">
            <v>LDS</v>
          </cell>
        </row>
        <row r="5132">
          <cell r="B5132">
            <v>200805</v>
          </cell>
          <cell r="G5132" t="str">
            <v>Otros</v>
          </cell>
          <cell r="H5132" t="str">
            <v>LDS</v>
          </cell>
        </row>
        <row r="5133">
          <cell r="B5133">
            <v>200805</v>
          </cell>
          <cell r="G5133" t="str">
            <v>Industria Metalúrgica</v>
          </cell>
          <cell r="H5133" t="str">
            <v>LDS</v>
          </cell>
        </row>
        <row r="5134">
          <cell r="B5134">
            <v>200805</v>
          </cell>
          <cell r="G5134" t="str">
            <v>Salud</v>
          </cell>
          <cell r="H5134" t="str">
            <v>LDS</v>
          </cell>
        </row>
        <row r="5135">
          <cell r="B5135">
            <v>200805</v>
          </cell>
          <cell r="G5135" t="str">
            <v>Papel</v>
          </cell>
          <cell r="H5135" t="str">
            <v>LDS</v>
          </cell>
        </row>
        <row r="5136">
          <cell r="B5136">
            <v>200805</v>
          </cell>
          <cell r="G5136" t="str">
            <v>Bebidas</v>
          </cell>
          <cell r="H5136" t="str">
            <v>LDS</v>
          </cell>
        </row>
        <row r="5137">
          <cell r="B5137">
            <v>200805</v>
          </cell>
          <cell r="G5137" t="str">
            <v>Papel</v>
          </cell>
          <cell r="H5137" t="str">
            <v>LDS</v>
          </cell>
        </row>
        <row r="5138">
          <cell r="B5138">
            <v>200805</v>
          </cell>
          <cell r="G5138" t="str">
            <v>Textiles</v>
          </cell>
          <cell r="H5138" t="str">
            <v>EDGL</v>
          </cell>
        </row>
        <row r="5139">
          <cell r="B5139">
            <v>200805</v>
          </cell>
          <cell r="G5139" t="str">
            <v>Bebidas</v>
          </cell>
          <cell r="H5139" t="str">
            <v>LDS</v>
          </cell>
        </row>
        <row r="5140">
          <cell r="B5140">
            <v>200805</v>
          </cell>
          <cell r="G5140" t="str">
            <v>Saneamiento</v>
          </cell>
          <cell r="H5140" t="str">
            <v>LDS</v>
          </cell>
        </row>
        <row r="5141">
          <cell r="B5141">
            <v>200805</v>
          </cell>
          <cell r="G5141" t="str">
            <v>Comercio</v>
          </cell>
          <cell r="H5141" t="str">
            <v>LDS</v>
          </cell>
        </row>
        <row r="5142">
          <cell r="B5142">
            <v>200805</v>
          </cell>
          <cell r="G5142" t="str">
            <v>Vidrios, Cauchos y Plásticos</v>
          </cell>
          <cell r="H5142" t="str">
            <v>LDS</v>
          </cell>
        </row>
        <row r="5143">
          <cell r="B5143">
            <v>200805</v>
          </cell>
          <cell r="G5143" t="str">
            <v>Saneamiento</v>
          </cell>
          <cell r="H5143" t="str">
            <v>LDS</v>
          </cell>
        </row>
        <row r="5144">
          <cell r="B5144">
            <v>200805</v>
          </cell>
          <cell r="G5144" t="str">
            <v>Saneamiento</v>
          </cell>
          <cell r="H5144" t="str">
            <v>LDS</v>
          </cell>
        </row>
        <row r="5145">
          <cell r="B5145">
            <v>200805</v>
          </cell>
          <cell r="G5145" t="str">
            <v>Alimentos</v>
          </cell>
          <cell r="H5145" t="str">
            <v>LDS</v>
          </cell>
        </row>
        <row r="5146">
          <cell r="B5146">
            <v>200805</v>
          </cell>
          <cell r="G5146" t="str">
            <v>Otros</v>
          </cell>
          <cell r="H5146" t="str">
            <v>LDS</v>
          </cell>
        </row>
        <row r="5147">
          <cell r="B5147">
            <v>200805</v>
          </cell>
          <cell r="G5147" t="str">
            <v>Bebidas</v>
          </cell>
          <cell r="H5147" t="str">
            <v>LDS</v>
          </cell>
        </row>
        <row r="5148">
          <cell r="B5148">
            <v>200805</v>
          </cell>
          <cell r="G5148" t="str">
            <v>Comercio</v>
          </cell>
          <cell r="H5148" t="str">
            <v>LDS</v>
          </cell>
        </row>
        <row r="5149">
          <cell r="B5149">
            <v>200805</v>
          </cell>
          <cell r="G5149" t="str">
            <v>Otros</v>
          </cell>
          <cell r="H5149" t="str">
            <v>LDS</v>
          </cell>
        </row>
        <row r="5150">
          <cell r="B5150">
            <v>200805</v>
          </cell>
          <cell r="G5150" t="str">
            <v>Otros</v>
          </cell>
          <cell r="H5150" t="str">
            <v>LDS</v>
          </cell>
        </row>
        <row r="5151">
          <cell r="B5151">
            <v>200805</v>
          </cell>
          <cell r="G5151" t="str">
            <v>Bebidas</v>
          </cell>
          <cell r="H5151" t="str">
            <v>LDS</v>
          </cell>
        </row>
        <row r="5152">
          <cell r="B5152">
            <v>200805</v>
          </cell>
          <cell r="G5152" t="str">
            <v>Industria Metalúrgica</v>
          </cell>
          <cell r="H5152" t="str">
            <v>SEAL</v>
          </cell>
        </row>
        <row r="5153">
          <cell r="B5153">
            <v>200805</v>
          </cell>
          <cell r="G5153" t="str">
            <v>Alimentos</v>
          </cell>
          <cell r="H5153" t="str">
            <v>SEAL</v>
          </cell>
        </row>
        <row r="5154">
          <cell r="B5154">
            <v>200805</v>
          </cell>
          <cell r="G5154" t="str">
            <v>Textiles</v>
          </cell>
          <cell r="H5154" t="str">
            <v>SGAB</v>
          </cell>
        </row>
        <row r="5155">
          <cell r="B5155">
            <v>200805</v>
          </cell>
          <cell r="G5155" t="str">
            <v>Bebidas</v>
          </cell>
          <cell r="H5155" t="str">
            <v>SEAL</v>
          </cell>
        </row>
        <row r="5156">
          <cell r="B5156">
            <v>200805</v>
          </cell>
          <cell r="G5156" t="str">
            <v>Transporte</v>
          </cell>
          <cell r="H5156" t="str">
            <v>SEAL</v>
          </cell>
        </row>
        <row r="5157">
          <cell r="B5157">
            <v>200805</v>
          </cell>
          <cell r="G5157" t="str">
            <v>Textiles</v>
          </cell>
          <cell r="H5157" t="str">
            <v>SEAL</v>
          </cell>
        </row>
        <row r="5158">
          <cell r="B5158">
            <v>200805</v>
          </cell>
          <cell r="G5158" t="str">
            <v>Minería</v>
          </cell>
          <cell r="H5158" t="str">
            <v>SGAB</v>
          </cell>
        </row>
        <row r="5159">
          <cell r="B5159">
            <v>200805</v>
          </cell>
          <cell r="G5159" t="str">
            <v>Textiles</v>
          </cell>
          <cell r="H5159" t="str">
            <v>ENER</v>
          </cell>
        </row>
        <row r="5160">
          <cell r="B5160">
            <v>200805</v>
          </cell>
          <cell r="G5160" t="str">
            <v>Minería</v>
          </cell>
          <cell r="H5160" t="str">
            <v>ENER</v>
          </cell>
        </row>
        <row r="5161">
          <cell r="B5161">
            <v>200805</v>
          </cell>
          <cell r="G5161" t="str">
            <v>Textiles</v>
          </cell>
          <cell r="H5161" t="str">
            <v>ENER</v>
          </cell>
        </row>
        <row r="5162">
          <cell r="B5162">
            <v>200805</v>
          </cell>
          <cell r="G5162" t="str">
            <v>Alimentos</v>
          </cell>
          <cell r="H5162" t="str">
            <v>ENER</v>
          </cell>
        </row>
        <row r="5163">
          <cell r="B5163">
            <v>200805</v>
          </cell>
          <cell r="G5163" t="str">
            <v>Minería</v>
          </cell>
          <cell r="H5163" t="str">
            <v>ENER</v>
          </cell>
        </row>
        <row r="5164">
          <cell r="B5164">
            <v>200805</v>
          </cell>
          <cell r="G5164" t="str">
            <v>Alimentos</v>
          </cell>
          <cell r="H5164" t="str">
            <v>ENER</v>
          </cell>
        </row>
        <row r="5165">
          <cell r="B5165">
            <v>200805</v>
          </cell>
          <cell r="G5165" t="str">
            <v>Minería</v>
          </cell>
          <cell r="H5165" t="str">
            <v>SHOU</v>
          </cell>
        </row>
        <row r="5166">
          <cell r="B5166">
            <v>200805</v>
          </cell>
          <cell r="G5166" t="str">
            <v>Minería</v>
          </cell>
          <cell r="H5166" t="str">
            <v>SHOU</v>
          </cell>
        </row>
        <row r="5167">
          <cell r="B5167">
            <v>200805</v>
          </cell>
          <cell r="G5167" t="str">
            <v>Minería</v>
          </cell>
          <cell r="H5167" t="str">
            <v>SHOU</v>
          </cell>
        </row>
        <row r="5168">
          <cell r="B5168">
            <v>200805</v>
          </cell>
          <cell r="G5168" t="str">
            <v>Minería</v>
          </cell>
          <cell r="H5168" t="str">
            <v>SMC</v>
          </cell>
        </row>
        <row r="5169">
          <cell r="B5169">
            <v>200805</v>
          </cell>
          <cell r="G5169" t="str">
            <v>Minería</v>
          </cell>
          <cell r="H5169" t="str">
            <v>SMC</v>
          </cell>
        </row>
        <row r="5170">
          <cell r="B5170">
            <v>200805</v>
          </cell>
          <cell r="G5170" t="str">
            <v>Minería</v>
          </cell>
          <cell r="H5170" t="str">
            <v>SMC</v>
          </cell>
        </row>
        <row r="5171">
          <cell r="B5171">
            <v>200805</v>
          </cell>
          <cell r="G5171" t="str">
            <v>Minería</v>
          </cell>
          <cell r="H5171" t="str">
            <v>TSEL</v>
          </cell>
        </row>
        <row r="5172">
          <cell r="B5172">
            <v>200805</v>
          </cell>
          <cell r="G5172" t="str">
            <v>Cementos</v>
          </cell>
          <cell r="H5172" t="str">
            <v>TSEL</v>
          </cell>
        </row>
        <row r="5173">
          <cell r="B5173">
            <v>200805</v>
          </cell>
          <cell r="G5173" t="str">
            <v>Minería</v>
          </cell>
          <cell r="H5173" t="str">
            <v>TSEL</v>
          </cell>
        </row>
        <row r="5174">
          <cell r="B5174">
            <v>200805</v>
          </cell>
          <cell r="G5174" t="str">
            <v>Minería</v>
          </cell>
          <cell r="H5174" t="str">
            <v>TSEL</v>
          </cell>
        </row>
        <row r="5175">
          <cell r="B5175">
            <v>200805</v>
          </cell>
          <cell r="G5175" t="str">
            <v>Minería</v>
          </cell>
          <cell r="H5175" t="str">
            <v>TSEL</v>
          </cell>
        </row>
        <row r="5176">
          <cell r="B5176">
            <v>200805</v>
          </cell>
          <cell r="G5176" t="str">
            <v>Minería</v>
          </cell>
          <cell r="H5176" t="str">
            <v>TSEL</v>
          </cell>
        </row>
        <row r="5177">
          <cell r="B5177">
            <v>200805</v>
          </cell>
          <cell r="G5177" t="str">
            <v>Textiles</v>
          </cell>
          <cell r="H5177" t="str">
            <v>TSEL</v>
          </cell>
        </row>
        <row r="5178">
          <cell r="B5178">
            <v>200805</v>
          </cell>
          <cell r="G5178" t="str">
            <v>Textiles</v>
          </cell>
          <cell r="H5178" t="str">
            <v>TSEL</v>
          </cell>
        </row>
        <row r="5179">
          <cell r="B5179">
            <v>200805</v>
          </cell>
          <cell r="G5179" t="str">
            <v>Otros</v>
          </cell>
          <cell r="H5179" t="str">
            <v>SEAL</v>
          </cell>
        </row>
        <row r="5180">
          <cell r="B5180">
            <v>200805</v>
          </cell>
          <cell r="G5180" t="str">
            <v>Otros</v>
          </cell>
          <cell r="H5180" t="str">
            <v>EGEN</v>
          </cell>
        </row>
        <row r="5181">
          <cell r="B5181">
            <v>200805</v>
          </cell>
          <cell r="G5181" t="str">
            <v>Cementos</v>
          </cell>
          <cell r="H5181" t="str">
            <v>KLPA</v>
          </cell>
        </row>
        <row r="5182">
          <cell r="B5182">
            <v>200805</v>
          </cell>
          <cell r="G5182" t="str">
            <v>Papel</v>
          </cell>
          <cell r="H5182" t="str">
            <v>COEL</v>
          </cell>
        </row>
        <row r="5183">
          <cell r="B5183">
            <v>200805</v>
          </cell>
          <cell r="G5183" t="str">
            <v>Minería</v>
          </cell>
          <cell r="H5183" t="str">
            <v>ENER</v>
          </cell>
        </row>
        <row r="5184">
          <cell r="B5184">
            <v>200805</v>
          </cell>
          <cell r="G5184" t="str">
            <v>Minería</v>
          </cell>
          <cell r="H5184" t="str">
            <v>ELP</v>
          </cell>
        </row>
        <row r="5185">
          <cell r="B5185">
            <v>200805</v>
          </cell>
          <cell r="G5185" t="str">
            <v>Papel</v>
          </cell>
          <cell r="H5185" t="str">
            <v>COEL</v>
          </cell>
        </row>
        <row r="5186">
          <cell r="B5186">
            <v>200805</v>
          </cell>
          <cell r="G5186" t="str">
            <v>Cementos</v>
          </cell>
          <cell r="H5186" t="str">
            <v>LDS</v>
          </cell>
        </row>
        <row r="5187">
          <cell r="B5187">
            <v>200805</v>
          </cell>
          <cell r="G5187" t="str">
            <v>Minería</v>
          </cell>
          <cell r="H5187" t="str">
            <v>EDGL</v>
          </cell>
        </row>
        <row r="5188">
          <cell r="B5188">
            <v>200805</v>
          </cell>
          <cell r="G5188" t="str">
            <v>Alimentos</v>
          </cell>
          <cell r="H5188" t="str">
            <v>EGAS</v>
          </cell>
        </row>
        <row r="5189">
          <cell r="B5189">
            <v>200805</v>
          </cell>
          <cell r="G5189" t="str">
            <v>Minería</v>
          </cell>
          <cell r="H5189" t="str">
            <v>KLPA</v>
          </cell>
        </row>
        <row r="5190">
          <cell r="B5190">
            <v>200805</v>
          </cell>
          <cell r="G5190" t="str">
            <v>Bebidas</v>
          </cell>
          <cell r="H5190" t="str">
            <v>EDLN</v>
          </cell>
        </row>
        <row r="5191">
          <cell r="B5191">
            <v>200805</v>
          </cell>
          <cell r="G5191" t="str">
            <v>Bebidas</v>
          </cell>
          <cell r="H5191" t="str">
            <v>EDLN</v>
          </cell>
        </row>
        <row r="5192">
          <cell r="B5192">
            <v>200805</v>
          </cell>
          <cell r="G5192" t="str">
            <v>Bebidas</v>
          </cell>
          <cell r="H5192" t="str">
            <v>EDLN</v>
          </cell>
        </row>
        <row r="5193">
          <cell r="B5193">
            <v>200805</v>
          </cell>
          <cell r="G5193" t="str">
            <v>Bebidas</v>
          </cell>
          <cell r="H5193" t="str">
            <v>EDLN</v>
          </cell>
        </row>
        <row r="5194">
          <cell r="B5194">
            <v>200805</v>
          </cell>
          <cell r="G5194" t="str">
            <v>Vidrios, Cauchos y Plásticos</v>
          </cell>
          <cell r="H5194" t="str">
            <v>LDS</v>
          </cell>
        </row>
        <row r="5195">
          <cell r="B5195">
            <v>200805</v>
          </cell>
          <cell r="G5195" t="str">
            <v>Minería</v>
          </cell>
          <cell r="H5195" t="str">
            <v>ELP</v>
          </cell>
        </row>
        <row r="5196">
          <cell r="B5196">
            <v>200805</v>
          </cell>
          <cell r="G5196" t="str">
            <v>Textiles</v>
          </cell>
          <cell r="H5196" t="str">
            <v>EDLN</v>
          </cell>
        </row>
        <row r="5197">
          <cell r="B5197">
            <v>200805</v>
          </cell>
          <cell r="G5197" t="str">
            <v>Papel</v>
          </cell>
          <cell r="H5197" t="str">
            <v>KLPA</v>
          </cell>
        </row>
        <row r="5198">
          <cell r="B5198">
            <v>200806</v>
          </cell>
          <cell r="G5198" t="str">
            <v>Cementos</v>
          </cell>
          <cell r="H5198" t="str">
            <v>ATOC</v>
          </cell>
        </row>
        <row r="5199">
          <cell r="B5199">
            <v>200806</v>
          </cell>
          <cell r="G5199" t="str">
            <v>Agroindustria</v>
          </cell>
          <cell r="H5199" t="str">
            <v>CAHU</v>
          </cell>
        </row>
        <row r="5200">
          <cell r="B5200">
            <v>200806</v>
          </cell>
          <cell r="G5200" t="str">
            <v>Minería</v>
          </cell>
          <cell r="H5200" t="str">
            <v>COEL</v>
          </cell>
        </row>
        <row r="5201">
          <cell r="B5201">
            <v>200806</v>
          </cell>
          <cell r="G5201" t="str">
            <v>Minería</v>
          </cell>
          <cell r="H5201" t="str">
            <v>CONE</v>
          </cell>
        </row>
        <row r="5202">
          <cell r="B5202">
            <v>200806</v>
          </cell>
          <cell r="G5202" t="str">
            <v>Minería</v>
          </cell>
          <cell r="H5202" t="str">
            <v>SMC</v>
          </cell>
        </row>
        <row r="5203">
          <cell r="B5203">
            <v>200806</v>
          </cell>
          <cell r="G5203" t="str">
            <v>Textiles</v>
          </cell>
          <cell r="H5203" t="str">
            <v>EDCA</v>
          </cell>
        </row>
        <row r="5204">
          <cell r="B5204">
            <v>200806</v>
          </cell>
          <cell r="G5204" t="str">
            <v>Otros</v>
          </cell>
          <cell r="H5204" t="str">
            <v>EDGL</v>
          </cell>
        </row>
        <row r="5205">
          <cell r="B5205">
            <v>200806</v>
          </cell>
          <cell r="G5205" t="str">
            <v>Fundición</v>
          </cell>
          <cell r="H5205" t="str">
            <v>EDGL</v>
          </cell>
        </row>
        <row r="5206">
          <cell r="B5206">
            <v>200806</v>
          </cell>
          <cell r="G5206" t="str">
            <v>Otros</v>
          </cell>
          <cell r="H5206" t="str">
            <v>EDGL</v>
          </cell>
        </row>
        <row r="5207">
          <cell r="B5207">
            <v>200806</v>
          </cell>
          <cell r="G5207" t="str">
            <v>Fundición</v>
          </cell>
          <cell r="H5207" t="str">
            <v>EDGL</v>
          </cell>
        </row>
        <row r="5208">
          <cell r="B5208">
            <v>200806</v>
          </cell>
          <cell r="G5208" t="str">
            <v>Minería</v>
          </cell>
          <cell r="H5208" t="str">
            <v>EDGL</v>
          </cell>
        </row>
        <row r="5209">
          <cell r="B5209">
            <v>200806</v>
          </cell>
          <cell r="G5209" t="str">
            <v>Minería</v>
          </cell>
          <cell r="H5209" t="str">
            <v>EDGL</v>
          </cell>
        </row>
        <row r="5210">
          <cell r="B5210">
            <v>200806</v>
          </cell>
          <cell r="G5210" t="str">
            <v>Minería</v>
          </cell>
          <cell r="H5210" t="str">
            <v>EDGL</v>
          </cell>
        </row>
        <row r="5211">
          <cell r="B5211">
            <v>200806</v>
          </cell>
          <cell r="G5211" t="str">
            <v>Fundición</v>
          </cell>
          <cell r="H5211" t="str">
            <v>EDGL</v>
          </cell>
        </row>
        <row r="5212">
          <cell r="B5212">
            <v>200806</v>
          </cell>
          <cell r="G5212" t="str">
            <v>Fundición</v>
          </cell>
          <cell r="H5212" t="str">
            <v>EDGL</v>
          </cell>
        </row>
        <row r="5213">
          <cell r="B5213">
            <v>200806</v>
          </cell>
          <cell r="G5213" t="str">
            <v>Fundición</v>
          </cell>
          <cell r="H5213" t="str">
            <v>EDGL</v>
          </cell>
        </row>
        <row r="5214">
          <cell r="B5214">
            <v>200806</v>
          </cell>
          <cell r="G5214" t="str">
            <v>Minería</v>
          </cell>
          <cell r="H5214" t="str">
            <v>EDGL</v>
          </cell>
        </row>
        <row r="5215">
          <cell r="B5215">
            <v>200806</v>
          </cell>
          <cell r="G5215" t="str">
            <v>Químicos</v>
          </cell>
          <cell r="H5215" t="str">
            <v>EDLN</v>
          </cell>
        </row>
        <row r="5216">
          <cell r="B5216">
            <v>200806</v>
          </cell>
          <cell r="G5216" t="str">
            <v>Agroindustria</v>
          </cell>
          <cell r="H5216" t="str">
            <v>EDLN</v>
          </cell>
        </row>
        <row r="5217">
          <cell r="B5217">
            <v>200806</v>
          </cell>
          <cell r="G5217" t="str">
            <v>Alimentos</v>
          </cell>
          <cell r="H5217" t="str">
            <v>EDLN</v>
          </cell>
        </row>
        <row r="5218">
          <cell r="B5218">
            <v>200806</v>
          </cell>
          <cell r="G5218" t="str">
            <v>Alimentos</v>
          </cell>
          <cell r="H5218" t="str">
            <v>EDLN</v>
          </cell>
        </row>
        <row r="5219">
          <cell r="B5219">
            <v>200806</v>
          </cell>
          <cell r="G5219" t="str">
            <v>Pesquería</v>
          </cell>
          <cell r="H5219" t="str">
            <v>EDLN</v>
          </cell>
        </row>
        <row r="5220">
          <cell r="B5220">
            <v>200806</v>
          </cell>
          <cell r="G5220" t="str">
            <v>Bancos y Financieras</v>
          </cell>
          <cell r="H5220" t="str">
            <v>EDLN</v>
          </cell>
        </row>
        <row r="5221">
          <cell r="B5221">
            <v>200806</v>
          </cell>
          <cell r="G5221" t="str">
            <v>Cables</v>
          </cell>
          <cell r="H5221" t="str">
            <v>EDLN</v>
          </cell>
        </row>
        <row r="5222">
          <cell r="B5222">
            <v>200806</v>
          </cell>
          <cell r="G5222" t="str">
            <v>Cerámicos</v>
          </cell>
          <cell r="H5222" t="str">
            <v>EDLN</v>
          </cell>
        </row>
        <row r="5223">
          <cell r="B5223">
            <v>200806</v>
          </cell>
          <cell r="G5223" t="str">
            <v>Cerámicos</v>
          </cell>
          <cell r="H5223" t="str">
            <v>EDLN</v>
          </cell>
        </row>
        <row r="5224">
          <cell r="B5224">
            <v>200806</v>
          </cell>
          <cell r="G5224" t="str">
            <v>Cerámicos</v>
          </cell>
          <cell r="H5224" t="str">
            <v>EDLN</v>
          </cell>
        </row>
        <row r="5225">
          <cell r="B5225">
            <v>200806</v>
          </cell>
          <cell r="G5225" t="str">
            <v>Textiles</v>
          </cell>
          <cell r="H5225" t="str">
            <v>EDLN</v>
          </cell>
        </row>
        <row r="5226">
          <cell r="B5226">
            <v>200806</v>
          </cell>
          <cell r="G5226" t="str">
            <v>Textiles</v>
          </cell>
          <cell r="H5226" t="str">
            <v>EDLN</v>
          </cell>
        </row>
        <row r="5227">
          <cell r="B5227">
            <v>200806</v>
          </cell>
          <cell r="G5227" t="str">
            <v>Minería</v>
          </cell>
          <cell r="H5227" t="str">
            <v>EDLN</v>
          </cell>
        </row>
        <row r="5228">
          <cell r="B5228">
            <v>200806</v>
          </cell>
          <cell r="G5228" t="str">
            <v>Cerámicos</v>
          </cell>
          <cell r="H5228" t="str">
            <v>EDLN</v>
          </cell>
        </row>
        <row r="5229">
          <cell r="B5229">
            <v>200806</v>
          </cell>
          <cell r="G5229" t="str">
            <v>Alimentos</v>
          </cell>
          <cell r="H5229" t="str">
            <v>EDLN</v>
          </cell>
        </row>
        <row r="5230">
          <cell r="B5230">
            <v>200806</v>
          </cell>
          <cell r="G5230" t="str">
            <v>Vidrios, Cauchos y Plásticos</v>
          </cell>
          <cell r="H5230" t="str">
            <v>EDLN</v>
          </cell>
        </row>
        <row r="5231">
          <cell r="B5231">
            <v>200806</v>
          </cell>
          <cell r="G5231" t="str">
            <v>Minería</v>
          </cell>
          <cell r="H5231" t="str">
            <v>EDLN</v>
          </cell>
        </row>
        <row r="5232">
          <cell r="B5232">
            <v>200806</v>
          </cell>
          <cell r="G5232" t="str">
            <v>Saneamiento</v>
          </cell>
          <cell r="H5232" t="str">
            <v>EDLN</v>
          </cell>
        </row>
        <row r="5233">
          <cell r="B5233">
            <v>200806</v>
          </cell>
          <cell r="G5233" t="str">
            <v>Industria Metalúrgica</v>
          </cell>
          <cell r="H5233" t="str">
            <v>EDLN</v>
          </cell>
        </row>
        <row r="5234">
          <cell r="B5234">
            <v>200806</v>
          </cell>
          <cell r="G5234" t="str">
            <v>Transporte</v>
          </cell>
          <cell r="H5234" t="str">
            <v>EDLN</v>
          </cell>
        </row>
        <row r="5235">
          <cell r="B5235">
            <v>200806</v>
          </cell>
          <cell r="G5235" t="str">
            <v>Pesquería</v>
          </cell>
          <cell r="H5235" t="str">
            <v>EDLN</v>
          </cell>
        </row>
        <row r="5236">
          <cell r="B5236">
            <v>200806</v>
          </cell>
          <cell r="G5236" t="str">
            <v>Cementos</v>
          </cell>
          <cell r="H5236" t="str">
            <v>EDLN</v>
          </cell>
        </row>
        <row r="5237">
          <cell r="B5237">
            <v>200806</v>
          </cell>
          <cell r="G5237" t="str">
            <v>Textiles</v>
          </cell>
          <cell r="H5237" t="str">
            <v>EDLN</v>
          </cell>
        </row>
        <row r="5238">
          <cell r="B5238">
            <v>200806</v>
          </cell>
          <cell r="G5238" t="str">
            <v>Alimentos</v>
          </cell>
          <cell r="H5238" t="str">
            <v>EDLN</v>
          </cell>
        </row>
        <row r="5239">
          <cell r="B5239">
            <v>200806</v>
          </cell>
          <cell r="G5239" t="str">
            <v>Textiles</v>
          </cell>
          <cell r="H5239" t="str">
            <v>EDLN</v>
          </cell>
        </row>
        <row r="5240">
          <cell r="B5240">
            <v>200806</v>
          </cell>
          <cell r="G5240" t="str">
            <v>Textiles</v>
          </cell>
          <cell r="H5240" t="str">
            <v>EDLN</v>
          </cell>
        </row>
        <row r="5241">
          <cell r="B5241">
            <v>200806</v>
          </cell>
          <cell r="G5241" t="str">
            <v>Textiles</v>
          </cell>
          <cell r="H5241" t="str">
            <v>EDLN</v>
          </cell>
        </row>
        <row r="5242">
          <cell r="B5242">
            <v>200806</v>
          </cell>
          <cell r="G5242" t="str">
            <v>Fundición</v>
          </cell>
          <cell r="H5242" t="str">
            <v>EDLN</v>
          </cell>
        </row>
        <row r="5243">
          <cell r="B5243">
            <v>200806</v>
          </cell>
          <cell r="G5243" t="str">
            <v>Fundición</v>
          </cell>
          <cell r="H5243" t="str">
            <v>EDLN</v>
          </cell>
        </row>
        <row r="5244">
          <cell r="B5244">
            <v>200806</v>
          </cell>
          <cell r="G5244" t="str">
            <v>Papel</v>
          </cell>
          <cell r="H5244" t="str">
            <v>EDLN</v>
          </cell>
        </row>
        <row r="5245">
          <cell r="B5245">
            <v>200806</v>
          </cell>
          <cell r="G5245" t="str">
            <v>Textiles</v>
          </cell>
          <cell r="H5245" t="str">
            <v>EDLN</v>
          </cell>
        </row>
        <row r="5246">
          <cell r="B5246">
            <v>200806</v>
          </cell>
          <cell r="G5246" t="str">
            <v>Vidrios, Cauchos y Plásticos</v>
          </cell>
          <cell r="H5246" t="str">
            <v>EDLN</v>
          </cell>
        </row>
        <row r="5247">
          <cell r="B5247">
            <v>200806</v>
          </cell>
          <cell r="G5247" t="str">
            <v>Cables</v>
          </cell>
          <cell r="H5247" t="str">
            <v>EDLN</v>
          </cell>
        </row>
        <row r="5248">
          <cell r="B5248">
            <v>200806</v>
          </cell>
          <cell r="G5248" t="str">
            <v>Industria Metalúrgica</v>
          </cell>
          <cell r="H5248" t="str">
            <v>EDLN</v>
          </cell>
        </row>
        <row r="5249">
          <cell r="B5249">
            <v>200806</v>
          </cell>
          <cell r="G5249" t="str">
            <v>Papel</v>
          </cell>
          <cell r="H5249" t="str">
            <v>EDLN</v>
          </cell>
        </row>
        <row r="5250">
          <cell r="B5250">
            <v>200806</v>
          </cell>
          <cell r="G5250" t="str">
            <v>Textiles</v>
          </cell>
          <cell r="H5250" t="str">
            <v>EDLN</v>
          </cell>
        </row>
        <row r="5251">
          <cell r="B5251">
            <v>200806</v>
          </cell>
          <cell r="G5251" t="str">
            <v>Otros</v>
          </cell>
          <cell r="H5251" t="str">
            <v>EDLN</v>
          </cell>
        </row>
        <row r="5252">
          <cell r="B5252">
            <v>200806</v>
          </cell>
          <cell r="G5252" t="str">
            <v>Otros</v>
          </cell>
          <cell r="H5252" t="str">
            <v>EDLN</v>
          </cell>
        </row>
        <row r="5253">
          <cell r="B5253">
            <v>200806</v>
          </cell>
          <cell r="G5253" t="str">
            <v>Textiles</v>
          </cell>
          <cell r="H5253" t="str">
            <v>EDLN</v>
          </cell>
        </row>
        <row r="5254">
          <cell r="B5254">
            <v>200806</v>
          </cell>
          <cell r="G5254" t="str">
            <v>Industria Metalúrgica</v>
          </cell>
          <cell r="H5254" t="str">
            <v>EDLN</v>
          </cell>
        </row>
        <row r="5255">
          <cell r="B5255">
            <v>200806</v>
          </cell>
          <cell r="G5255" t="str">
            <v>Alimentos</v>
          </cell>
          <cell r="H5255" t="str">
            <v>EDLN</v>
          </cell>
        </row>
        <row r="5256">
          <cell r="B5256">
            <v>200806</v>
          </cell>
          <cell r="G5256" t="str">
            <v>Alimentos</v>
          </cell>
          <cell r="H5256" t="str">
            <v>EDLN</v>
          </cell>
        </row>
        <row r="5257">
          <cell r="B5257">
            <v>200806</v>
          </cell>
          <cell r="G5257" t="str">
            <v>Alimentos</v>
          </cell>
          <cell r="H5257" t="str">
            <v>EDLN</v>
          </cell>
        </row>
        <row r="5258">
          <cell r="B5258">
            <v>200806</v>
          </cell>
          <cell r="G5258" t="str">
            <v>Alimentos</v>
          </cell>
          <cell r="H5258" t="str">
            <v>EDLN</v>
          </cell>
        </row>
        <row r="5259">
          <cell r="B5259">
            <v>200806</v>
          </cell>
          <cell r="G5259" t="str">
            <v>Textiles</v>
          </cell>
          <cell r="H5259" t="str">
            <v>EDLN</v>
          </cell>
        </row>
        <row r="5260">
          <cell r="B5260">
            <v>200806</v>
          </cell>
          <cell r="G5260" t="str">
            <v>Pesquería</v>
          </cell>
          <cell r="H5260" t="str">
            <v>EDLN</v>
          </cell>
        </row>
        <row r="5261">
          <cell r="B5261">
            <v>200806</v>
          </cell>
          <cell r="G5261" t="str">
            <v>Pesquería</v>
          </cell>
          <cell r="H5261" t="str">
            <v>EDLN</v>
          </cell>
        </row>
        <row r="5262">
          <cell r="B5262">
            <v>200806</v>
          </cell>
          <cell r="G5262" t="str">
            <v>Textiles</v>
          </cell>
          <cell r="H5262" t="str">
            <v>EDLN</v>
          </cell>
        </row>
        <row r="5263">
          <cell r="B5263">
            <v>200806</v>
          </cell>
          <cell r="G5263" t="str">
            <v>Industria Metalúrgica</v>
          </cell>
          <cell r="H5263" t="str">
            <v>EDLN</v>
          </cell>
        </row>
        <row r="5264">
          <cell r="B5264">
            <v>200806</v>
          </cell>
          <cell r="G5264" t="str">
            <v>Hidrocarburos</v>
          </cell>
          <cell r="H5264" t="str">
            <v>EDLN</v>
          </cell>
        </row>
        <row r="5265">
          <cell r="B5265">
            <v>200806</v>
          </cell>
          <cell r="G5265" t="str">
            <v>Comercio</v>
          </cell>
          <cell r="H5265" t="str">
            <v>EDLN</v>
          </cell>
        </row>
        <row r="5266">
          <cell r="B5266">
            <v>200806</v>
          </cell>
          <cell r="G5266" t="str">
            <v>Textiles</v>
          </cell>
          <cell r="H5266" t="str">
            <v>EDLN</v>
          </cell>
        </row>
        <row r="5267">
          <cell r="B5267">
            <v>200806</v>
          </cell>
          <cell r="G5267" t="str">
            <v>Textiles</v>
          </cell>
          <cell r="H5267" t="str">
            <v>EDLN</v>
          </cell>
        </row>
        <row r="5268">
          <cell r="B5268">
            <v>200806</v>
          </cell>
          <cell r="G5268" t="str">
            <v>Otros</v>
          </cell>
          <cell r="H5268" t="str">
            <v>EDLN</v>
          </cell>
        </row>
        <row r="5269">
          <cell r="B5269">
            <v>200806</v>
          </cell>
          <cell r="G5269" t="str">
            <v>Textiles</v>
          </cell>
          <cell r="H5269" t="str">
            <v>EDLN</v>
          </cell>
        </row>
        <row r="5270">
          <cell r="B5270">
            <v>200806</v>
          </cell>
          <cell r="G5270" t="str">
            <v>Industria Metalúrgica</v>
          </cell>
          <cell r="H5270" t="str">
            <v>EDLN</v>
          </cell>
        </row>
        <row r="5271">
          <cell r="B5271">
            <v>200806</v>
          </cell>
          <cell r="G5271" t="str">
            <v>Pesquería</v>
          </cell>
          <cell r="H5271" t="str">
            <v>EDLN</v>
          </cell>
        </row>
        <row r="5272">
          <cell r="B5272">
            <v>200806</v>
          </cell>
          <cell r="G5272" t="str">
            <v>Químicos</v>
          </cell>
          <cell r="H5272" t="str">
            <v>EDLN</v>
          </cell>
        </row>
        <row r="5273">
          <cell r="B5273">
            <v>200806</v>
          </cell>
          <cell r="G5273" t="str">
            <v>Textiles</v>
          </cell>
          <cell r="H5273" t="str">
            <v>EDLN</v>
          </cell>
        </row>
        <row r="5274">
          <cell r="B5274">
            <v>200806</v>
          </cell>
          <cell r="G5274" t="str">
            <v>Vidrios, Cauchos y Plásticos</v>
          </cell>
          <cell r="H5274" t="str">
            <v>EDLN</v>
          </cell>
        </row>
        <row r="5275">
          <cell r="B5275">
            <v>200806</v>
          </cell>
          <cell r="G5275" t="str">
            <v>Pesquería</v>
          </cell>
          <cell r="H5275" t="str">
            <v>EDLN</v>
          </cell>
        </row>
        <row r="5276">
          <cell r="B5276">
            <v>200806</v>
          </cell>
          <cell r="G5276" t="str">
            <v>Bebidas</v>
          </cell>
          <cell r="H5276" t="str">
            <v>EDLN</v>
          </cell>
        </row>
        <row r="5277">
          <cell r="B5277">
            <v>200806</v>
          </cell>
          <cell r="G5277" t="str">
            <v>Bebidas</v>
          </cell>
          <cell r="H5277" t="str">
            <v>EDLN</v>
          </cell>
        </row>
        <row r="5278">
          <cell r="B5278">
            <v>200806</v>
          </cell>
          <cell r="G5278" t="str">
            <v>Pesquería</v>
          </cell>
          <cell r="H5278" t="str">
            <v>EDLN</v>
          </cell>
        </row>
        <row r="5279">
          <cell r="B5279">
            <v>200806</v>
          </cell>
          <cell r="G5279" t="str">
            <v>Cerámicos</v>
          </cell>
          <cell r="H5279" t="str">
            <v>EDLN</v>
          </cell>
        </row>
        <row r="5280">
          <cell r="B5280">
            <v>200806</v>
          </cell>
          <cell r="G5280" t="str">
            <v>Alimentos</v>
          </cell>
          <cell r="H5280" t="str">
            <v>EDLN</v>
          </cell>
        </row>
        <row r="5281">
          <cell r="B5281">
            <v>200806</v>
          </cell>
          <cell r="G5281" t="str">
            <v>Químicos</v>
          </cell>
          <cell r="H5281" t="str">
            <v>EDLN</v>
          </cell>
        </row>
        <row r="5282">
          <cell r="B5282">
            <v>200806</v>
          </cell>
          <cell r="G5282" t="str">
            <v>Textiles</v>
          </cell>
          <cell r="H5282" t="str">
            <v>EDLN</v>
          </cell>
        </row>
        <row r="5283">
          <cell r="B5283">
            <v>200806</v>
          </cell>
          <cell r="G5283" t="str">
            <v>Textiles</v>
          </cell>
          <cell r="H5283" t="str">
            <v>EDLN</v>
          </cell>
        </row>
        <row r="5284">
          <cell r="B5284">
            <v>200806</v>
          </cell>
          <cell r="G5284" t="str">
            <v>Saneamiento</v>
          </cell>
          <cell r="H5284" t="str">
            <v>EDLN</v>
          </cell>
        </row>
        <row r="5285">
          <cell r="B5285">
            <v>200806</v>
          </cell>
          <cell r="G5285" t="str">
            <v>Alimentos</v>
          </cell>
          <cell r="H5285" t="str">
            <v>EDLN</v>
          </cell>
        </row>
        <row r="5286">
          <cell r="B5286">
            <v>200806</v>
          </cell>
          <cell r="G5286" t="str">
            <v>Papel</v>
          </cell>
          <cell r="H5286" t="str">
            <v>EDLN</v>
          </cell>
        </row>
        <row r="5287">
          <cell r="B5287">
            <v>200806</v>
          </cell>
          <cell r="G5287" t="str">
            <v>Pesquería</v>
          </cell>
          <cell r="H5287" t="str">
            <v>EDLN</v>
          </cell>
        </row>
        <row r="5288">
          <cell r="B5288">
            <v>200806</v>
          </cell>
          <cell r="G5288" t="str">
            <v>Transporte</v>
          </cell>
          <cell r="H5288" t="str">
            <v>EDLN</v>
          </cell>
        </row>
        <row r="5289">
          <cell r="B5289">
            <v>200806</v>
          </cell>
          <cell r="G5289" t="str">
            <v>Pesquería</v>
          </cell>
          <cell r="H5289" t="str">
            <v>EDLN</v>
          </cell>
        </row>
        <row r="5290">
          <cell r="B5290">
            <v>200806</v>
          </cell>
          <cell r="G5290" t="str">
            <v>Pesquería</v>
          </cell>
          <cell r="H5290" t="str">
            <v>EDLN</v>
          </cell>
        </row>
        <row r="5291">
          <cell r="B5291">
            <v>200806</v>
          </cell>
          <cell r="G5291" t="str">
            <v>Bebidas</v>
          </cell>
          <cell r="H5291" t="str">
            <v>EDLN</v>
          </cell>
        </row>
        <row r="5292">
          <cell r="B5292">
            <v>200806</v>
          </cell>
          <cell r="G5292" t="str">
            <v>Pesquería</v>
          </cell>
          <cell r="H5292" t="str">
            <v>EDLN</v>
          </cell>
        </row>
        <row r="5293">
          <cell r="B5293">
            <v>200806</v>
          </cell>
          <cell r="G5293" t="str">
            <v>Pesquería</v>
          </cell>
          <cell r="H5293" t="str">
            <v>EDLN</v>
          </cell>
        </row>
        <row r="5294">
          <cell r="B5294">
            <v>200806</v>
          </cell>
          <cell r="G5294" t="str">
            <v>Textiles</v>
          </cell>
          <cell r="H5294" t="str">
            <v>EDLN</v>
          </cell>
        </row>
        <row r="5295">
          <cell r="B5295">
            <v>200806</v>
          </cell>
          <cell r="G5295" t="str">
            <v>Textiles</v>
          </cell>
          <cell r="H5295" t="str">
            <v>EDLN</v>
          </cell>
        </row>
        <row r="5296">
          <cell r="B5296">
            <v>200806</v>
          </cell>
          <cell r="G5296" t="str">
            <v>Hidrocarburos</v>
          </cell>
          <cell r="H5296" t="str">
            <v>EEPS</v>
          </cell>
        </row>
        <row r="5297">
          <cell r="B5297">
            <v>200806</v>
          </cell>
          <cell r="G5297" t="str">
            <v>Hidrocarburos</v>
          </cell>
          <cell r="H5297" t="str">
            <v>EEPS</v>
          </cell>
        </row>
        <row r="5298">
          <cell r="B5298">
            <v>200806</v>
          </cell>
          <cell r="G5298" t="str">
            <v>Minería</v>
          </cell>
          <cell r="H5298" t="str">
            <v>EGAS</v>
          </cell>
        </row>
        <row r="5299">
          <cell r="B5299">
            <v>200806</v>
          </cell>
          <cell r="G5299" t="str">
            <v>Cementos</v>
          </cell>
          <cell r="H5299" t="str">
            <v>EGAS</v>
          </cell>
        </row>
        <row r="5300">
          <cell r="B5300">
            <v>200806</v>
          </cell>
          <cell r="G5300" t="str">
            <v>Fundición</v>
          </cell>
          <cell r="H5300" t="str">
            <v>EGEM</v>
          </cell>
        </row>
        <row r="5301">
          <cell r="B5301">
            <v>200806</v>
          </cell>
          <cell r="G5301" t="str">
            <v>Químicos</v>
          </cell>
          <cell r="H5301" t="str">
            <v>EGEM</v>
          </cell>
        </row>
        <row r="5302">
          <cell r="B5302">
            <v>200806</v>
          </cell>
          <cell r="G5302" t="str">
            <v>Minería</v>
          </cell>
          <cell r="H5302" t="str">
            <v>EGEM</v>
          </cell>
        </row>
        <row r="5303">
          <cell r="B5303">
            <v>200806</v>
          </cell>
          <cell r="G5303" t="str">
            <v>Minería</v>
          </cell>
          <cell r="H5303" t="str">
            <v>EGEM</v>
          </cell>
        </row>
        <row r="5304">
          <cell r="B5304">
            <v>200806</v>
          </cell>
          <cell r="G5304" t="str">
            <v>Minería</v>
          </cell>
          <cell r="H5304" t="str">
            <v>EGEN</v>
          </cell>
        </row>
        <row r="5305">
          <cell r="B5305">
            <v>200806</v>
          </cell>
          <cell r="G5305" t="str">
            <v>Minería</v>
          </cell>
          <cell r="H5305" t="str">
            <v>EGEN</v>
          </cell>
        </row>
        <row r="5306">
          <cell r="B5306">
            <v>200806</v>
          </cell>
          <cell r="G5306" t="str">
            <v>Cementos</v>
          </cell>
          <cell r="H5306" t="str">
            <v>EGEN</v>
          </cell>
        </row>
        <row r="5307">
          <cell r="B5307">
            <v>200806</v>
          </cell>
          <cell r="G5307" t="str">
            <v>Textiles</v>
          </cell>
          <cell r="H5307" t="str">
            <v>EGEN</v>
          </cell>
        </row>
        <row r="5308">
          <cell r="B5308">
            <v>200806</v>
          </cell>
          <cell r="G5308" t="str">
            <v>Textiles</v>
          </cell>
          <cell r="H5308" t="str">
            <v>EGEN</v>
          </cell>
        </row>
        <row r="5309">
          <cell r="B5309">
            <v>200806</v>
          </cell>
          <cell r="G5309" t="str">
            <v>Textiles</v>
          </cell>
          <cell r="H5309" t="str">
            <v>EGEN</v>
          </cell>
        </row>
        <row r="5310">
          <cell r="B5310">
            <v>200806</v>
          </cell>
          <cell r="G5310" t="str">
            <v>Papel</v>
          </cell>
          <cell r="H5310" t="str">
            <v>EGEN</v>
          </cell>
        </row>
        <row r="5311">
          <cell r="B5311">
            <v>200806</v>
          </cell>
          <cell r="G5311" t="str">
            <v>Papel</v>
          </cell>
          <cell r="H5311" t="str">
            <v>EGEN</v>
          </cell>
        </row>
        <row r="5312">
          <cell r="B5312">
            <v>200806</v>
          </cell>
          <cell r="G5312" t="str">
            <v>Minería</v>
          </cell>
          <cell r="H5312" t="str">
            <v>EGEN</v>
          </cell>
        </row>
        <row r="5313">
          <cell r="B5313">
            <v>200806</v>
          </cell>
          <cell r="G5313" t="str">
            <v>Textiles</v>
          </cell>
          <cell r="H5313" t="str">
            <v>EGEN</v>
          </cell>
        </row>
        <row r="5314">
          <cell r="B5314">
            <v>200806</v>
          </cell>
          <cell r="G5314" t="str">
            <v>Minería</v>
          </cell>
          <cell r="H5314" t="str">
            <v>EGEN</v>
          </cell>
        </row>
        <row r="5315">
          <cell r="B5315">
            <v>200806</v>
          </cell>
          <cell r="G5315" t="str">
            <v>Minería</v>
          </cell>
          <cell r="H5315" t="str">
            <v>EGEN</v>
          </cell>
        </row>
        <row r="5316">
          <cell r="B5316">
            <v>200806</v>
          </cell>
          <cell r="G5316" t="str">
            <v>Minería</v>
          </cell>
          <cell r="H5316" t="str">
            <v>EGEN</v>
          </cell>
        </row>
        <row r="5317">
          <cell r="B5317">
            <v>200806</v>
          </cell>
          <cell r="G5317" t="str">
            <v>Minería</v>
          </cell>
          <cell r="H5317" t="str">
            <v>ELAN</v>
          </cell>
        </row>
        <row r="5318">
          <cell r="B5318">
            <v>200806</v>
          </cell>
          <cell r="G5318" t="str">
            <v>Minería</v>
          </cell>
          <cell r="H5318" t="str">
            <v>ELAN</v>
          </cell>
        </row>
        <row r="5319">
          <cell r="B5319">
            <v>200806</v>
          </cell>
          <cell r="G5319" t="str">
            <v>Fundición</v>
          </cell>
          <cell r="H5319" t="str">
            <v>ELAN</v>
          </cell>
        </row>
        <row r="5320">
          <cell r="B5320">
            <v>200806</v>
          </cell>
          <cell r="G5320" t="str">
            <v>Fundición</v>
          </cell>
          <cell r="H5320" t="str">
            <v>ELAN</v>
          </cell>
        </row>
        <row r="5321">
          <cell r="B5321">
            <v>200806</v>
          </cell>
          <cell r="G5321" t="str">
            <v>Minería</v>
          </cell>
          <cell r="H5321" t="str">
            <v>ELAN</v>
          </cell>
        </row>
        <row r="5322">
          <cell r="B5322">
            <v>200806</v>
          </cell>
          <cell r="G5322" t="str">
            <v>Cementos</v>
          </cell>
          <cell r="H5322" t="str">
            <v>ELC</v>
          </cell>
        </row>
        <row r="5323">
          <cell r="B5323">
            <v>200806</v>
          </cell>
          <cell r="G5323" t="str">
            <v>Agroindustria</v>
          </cell>
          <cell r="H5323" t="str">
            <v>ELN</v>
          </cell>
        </row>
        <row r="5324">
          <cell r="B5324">
            <v>200806</v>
          </cell>
          <cell r="G5324" t="str">
            <v>Agroindustria</v>
          </cell>
          <cell r="H5324" t="str">
            <v>ELN</v>
          </cell>
        </row>
        <row r="5325">
          <cell r="B5325">
            <v>200806</v>
          </cell>
          <cell r="G5325" t="str">
            <v>Agroindustria</v>
          </cell>
          <cell r="H5325" t="str">
            <v>ELN</v>
          </cell>
        </row>
        <row r="5326">
          <cell r="B5326">
            <v>200806</v>
          </cell>
          <cell r="G5326" t="str">
            <v>Otros</v>
          </cell>
          <cell r="H5326" t="str">
            <v>ELN</v>
          </cell>
        </row>
        <row r="5327">
          <cell r="B5327">
            <v>200806</v>
          </cell>
          <cell r="G5327" t="str">
            <v>Agroindustria</v>
          </cell>
          <cell r="H5327" t="str">
            <v>ELN</v>
          </cell>
        </row>
        <row r="5328">
          <cell r="B5328">
            <v>200806</v>
          </cell>
          <cell r="G5328" t="str">
            <v>Agroindustria</v>
          </cell>
          <cell r="H5328" t="str">
            <v>ELN</v>
          </cell>
        </row>
        <row r="5329">
          <cell r="B5329">
            <v>200806</v>
          </cell>
          <cell r="G5329" t="str">
            <v>Agroindustria</v>
          </cell>
          <cell r="H5329" t="str">
            <v>ELN</v>
          </cell>
        </row>
        <row r="5330">
          <cell r="B5330">
            <v>200806</v>
          </cell>
          <cell r="G5330" t="str">
            <v>Bebidas</v>
          </cell>
          <cell r="H5330" t="str">
            <v>ELN</v>
          </cell>
        </row>
        <row r="5331">
          <cell r="B5331">
            <v>200806</v>
          </cell>
          <cell r="G5331" t="str">
            <v>Bebidas</v>
          </cell>
          <cell r="H5331" t="str">
            <v>ELN</v>
          </cell>
        </row>
        <row r="5332">
          <cell r="B5332">
            <v>200806</v>
          </cell>
          <cell r="G5332" t="str">
            <v>Agroindustria</v>
          </cell>
          <cell r="H5332" t="str">
            <v>ELN</v>
          </cell>
        </row>
        <row r="5333">
          <cell r="B5333">
            <v>200806</v>
          </cell>
          <cell r="G5333" t="str">
            <v>Agroindustria</v>
          </cell>
          <cell r="H5333" t="str">
            <v>ELN</v>
          </cell>
        </row>
        <row r="5334">
          <cell r="B5334">
            <v>200806</v>
          </cell>
          <cell r="G5334" t="str">
            <v>Agroindustria</v>
          </cell>
          <cell r="H5334" t="str">
            <v>ELN</v>
          </cell>
        </row>
        <row r="5335">
          <cell r="B5335">
            <v>200806</v>
          </cell>
          <cell r="G5335" t="str">
            <v>Agroindustria</v>
          </cell>
          <cell r="H5335" t="str">
            <v>ELN</v>
          </cell>
        </row>
        <row r="5336">
          <cell r="B5336">
            <v>200806</v>
          </cell>
          <cell r="G5336" t="str">
            <v>Agroindustria</v>
          </cell>
          <cell r="H5336" t="str">
            <v>ELN</v>
          </cell>
        </row>
        <row r="5337">
          <cell r="B5337">
            <v>200806</v>
          </cell>
          <cell r="G5337" t="str">
            <v>Minería</v>
          </cell>
          <cell r="H5337" t="str">
            <v>ELNM</v>
          </cell>
        </row>
        <row r="5338">
          <cell r="B5338">
            <v>200806</v>
          </cell>
          <cell r="G5338" t="str">
            <v>Agroindustria</v>
          </cell>
          <cell r="H5338" t="str">
            <v>ELNM</v>
          </cell>
        </row>
        <row r="5339">
          <cell r="B5339">
            <v>200806</v>
          </cell>
          <cell r="G5339" t="str">
            <v>Pesquería</v>
          </cell>
          <cell r="H5339" t="str">
            <v>ELNO</v>
          </cell>
        </row>
        <row r="5340">
          <cell r="B5340">
            <v>200806</v>
          </cell>
          <cell r="G5340" t="str">
            <v>Agroindustria</v>
          </cell>
          <cell r="H5340" t="str">
            <v>ELNO</v>
          </cell>
        </row>
        <row r="5341">
          <cell r="B5341">
            <v>200806</v>
          </cell>
          <cell r="G5341" t="str">
            <v>Transporte</v>
          </cell>
          <cell r="H5341" t="str">
            <v>ELP</v>
          </cell>
        </row>
        <row r="5342">
          <cell r="B5342">
            <v>200806</v>
          </cell>
          <cell r="G5342" t="str">
            <v>Industria Metalúrgica</v>
          </cell>
          <cell r="H5342" t="str">
            <v>ELP</v>
          </cell>
        </row>
        <row r="5343">
          <cell r="B5343">
            <v>200806</v>
          </cell>
          <cell r="G5343" t="str">
            <v>Minería</v>
          </cell>
          <cell r="H5343" t="str">
            <v>ELP</v>
          </cell>
        </row>
        <row r="5344">
          <cell r="B5344">
            <v>200806</v>
          </cell>
          <cell r="G5344" t="str">
            <v>Minería</v>
          </cell>
          <cell r="H5344" t="str">
            <v>ELP</v>
          </cell>
        </row>
        <row r="5345">
          <cell r="B5345">
            <v>200806</v>
          </cell>
          <cell r="G5345" t="str">
            <v>Industria Metalúrgica</v>
          </cell>
          <cell r="H5345" t="str">
            <v>ELP</v>
          </cell>
        </row>
        <row r="5346">
          <cell r="B5346">
            <v>200806</v>
          </cell>
          <cell r="G5346" t="str">
            <v>Químicos</v>
          </cell>
          <cell r="H5346" t="str">
            <v>ELP</v>
          </cell>
        </row>
        <row r="5347">
          <cell r="B5347">
            <v>200806</v>
          </cell>
          <cell r="G5347" t="str">
            <v>Minería</v>
          </cell>
          <cell r="H5347" t="str">
            <v>ELP</v>
          </cell>
        </row>
        <row r="5348">
          <cell r="B5348">
            <v>200806</v>
          </cell>
          <cell r="G5348" t="str">
            <v>Minería</v>
          </cell>
          <cell r="H5348" t="str">
            <v>ELP</v>
          </cell>
        </row>
        <row r="5349">
          <cell r="B5349">
            <v>200806</v>
          </cell>
          <cell r="G5349" t="str">
            <v>Minería</v>
          </cell>
          <cell r="H5349" t="str">
            <v>ELP</v>
          </cell>
        </row>
        <row r="5350">
          <cell r="B5350">
            <v>200806</v>
          </cell>
          <cell r="G5350" t="str">
            <v>Minería</v>
          </cell>
          <cell r="H5350" t="str">
            <v>ELP</v>
          </cell>
        </row>
        <row r="5351">
          <cell r="B5351">
            <v>200806</v>
          </cell>
          <cell r="G5351" t="str">
            <v>Minería</v>
          </cell>
          <cell r="H5351" t="str">
            <v>ELP</v>
          </cell>
        </row>
        <row r="5352">
          <cell r="B5352">
            <v>200806</v>
          </cell>
          <cell r="G5352" t="str">
            <v>Minería</v>
          </cell>
          <cell r="H5352" t="str">
            <v>ELP</v>
          </cell>
        </row>
        <row r="5353">
          <cell r="B5353">
            <v>200806</v>
          </cell>
          <cell r="G5353" t="str">
            <v>Minería</v>
          </cell>
          <cell r="H5353" t="str">
            <v>ELP</v>
          </cell>
        </row>
        <row r="5354">
          <cell r="B5354">
            <v>200806</v>
          </cell>
          <cell r="G5354" t="str">
            <v>Cementos</v>
          </cell>
          <cell r="H5354" t="str">
            <v>ELPU</v>
          </cell>
        </row>
        <row r="5355">
          <cell r="B5355">
            <v>200806</v>
          </cell>
          <cell r="G5355" t="str">
            <v>Saneamiento</v>
          </cell>
          <cell r="H5355" t="str">
            <v>ELSE</v>
          </cell>
        </row>
        <row r="5356">
          <cell r="B5356">
            <v>200806</v>
          </cell>
          <cell r="G5356" t="str">
            <v>Bebidas</v>
          </cell>
          <cell r="H5356" t="str">
            <v>ELSE</v>
          </cell>
        </row>
        <row r="5357">
          <cell r="B5357">
            <v>200806</v>
          </cell>
          <cell r="G5357" t="str">
            <v>Minería</v>
          </cell>
          <cell r="H5357" t="str">
            <v>ELSE</v>
          </cell>
        </row>
        <row r="5358">
          <cell r="B5358">
            <v>200806</v>
          </cell>
          <cell r="G5358" t="str">
            <v>Minería</v>
          </cell>
          <cell r="H5358" t="str">
            <v>ELSE</v>
          </cell>
        </row>
        <row r="5359">
          <cell r="B5359">
            <v>200806</v>
          </cell>
          <cell r="G5359" t="str">
            <v>Pesquería</v>
          </cell>
          <cell r="H5359" t="str">
            <v>ELSM</v>
          </cell>
        </row>
        <row r="5360">
          <cell r="B5360">
            <v>200806</v>
          </cell>
          <cell r="G5360" t="str">
            <v>Pesquería</v>
          </cell>
          <cell r="H5360" t="str">
            <v>ELSM</v>
          </cell>
        </row>
        <row r="5361">
          <cell r="B5361">
            <v>200806</v>
          </cell>
          <cell r="G5361" t="str">
            <v>Agroindustria</v>
          </cell>
          <cell r="H5361" t="str">
            <v>ELSM</v>
          </cell>
        </row>
        <row r="5362">
          <cell r="B5362">
            <v>200806</v>
          </cell>
          <cell r="G5362" t="str">
            <v>Pesquería</v>
          </cell>
          <cell r="H5362" t="str">
            <v>ELSM</v>
          </cell>
        </row>
        <row r="5363">
          <cell r="B5363">
            <v>200806</v>
          </cell>
          <cell r="G5363" t="str">
            <v>Pesquería</v>
          </cell>
          <cell r="H5363" t="str">
            <v>ELSM</v>
          </cell>
        </row>
        <row r="5364">
          <cell r="B5364">
            <v>200806</v>
          </cell>
          <cell r="G5364" t="str">
            <v>Papel</v>
          </cell>
          <cell r="H5364" t="str">
            <v>KLPA</v>
          </cell>
        </row>
        <row r="5365">
          <cell r="B5365">
            <v>200806</v>
          </cell>
          <cell r="G5365" t="str">
            <v>Pesquería</v>
          </cell>
          <cell r="H5365" t="str">
            <v>ELSM</v>
          </cell>
        </row>
        <row r="5366">
          <cell r="B5366">
            <v>200806</v>
          </cell>
          <cell r="G5366" t="str">
            <v>Vidrios, Cauchos y Plásticos</v>
          </cell>
          <cell r="H5366" t="str">
            <v>SMC</v>
          </cell>
        </row>
        <row r="5367">
          <cell r="B5367">
            <v>200806</v>
          </cell>
          <cell r="G5367" t="str">
            <v>Pesquería</v>
          </cell>
          <cell r="H5367" t="str">
            <v>ELSM</v>
          </cell>
        </row>
        <row r="5368">
          <cell r="B5368">
            <v>200806</v>
          </cell>
          <cell r="G5368" t="str">
            <v>Minería</v>
          </cell>
          <cell r="H5368" t="str">
            <v>ELSM</v>
          </cell>
        </row>
        <row r="5369">
          <cell r="B5369">
            <v>200806</v>
          </cell>
          <cell r="G5369" t="str">
            <v>Bebidas</v>
          </cell>
          <cell r="H5369" t="str">
            <v>ELUC</v>
          </cell>
        </row>
        <row r="5370">
          <cell r="B5370">
            <v>200806</v>
          </cell>
          <cell r="G5370" t="str">
            <v>Bancos y Financieras</v>
          </cell>
          <cell r="H5370" t="str">
            <v>ENER</v>
          </cell>
        </row>
        <row r="5371">
          <cell r="B5371">
            <v>200806</v>
          </cell>
          <cell r="G5371" t="str">
            <v>Bancos y Financieras</v>
          </cell>
          <cell r="H5371" t="str">
            <v>ENER</v>
          </cell>
        </row>
        <row r="5372">
          <cell r="B5372">
            <v>200806</v>
          </cell>
          <cell r="G5372" t="str">
            <v>Vidrios, Cauchos y Plásticos</v>
          </cell>
          <cell r="H5372" t="str">
            <v>ENER</v>
          </cell>
        </row>
        <row r="5373">
          <cell r="B5373">
            <v>200806</v>
          </cell>
          <cell r="G5373" t="str">
            <v>Otros</v>
          </cell>
          <cell r="H5373" t="str">
            <v>ENER</v>
          </cell>
        </row>
        <row r="5374">
          <cell r="B5374">
            <v>200806</v>
          </cell>
          <cell r="G5374" t="str">
            <v>Minería</v>
          </cell>
          <cell r="H5374" t="str">
            <v>ENER</v>
          </cell>
        </row>
        <row r="5375">
          <cell r="B5375">
            <v>200806</v>
          </cell>
          <cell r="G5375" t="str">
            <v>Químicos</v>
          </cell>
          <cell r="H5375" t="str">
            <v>ENER</v>
          </cell>
        </row>
        <row r="5376">
          <cell r="B5376">
            <v>200806</v>
          </cell>
          <cell r="G5376" t="str">
            <v>Minería</v>
          </cell>
          <cell r="H5376" t="str">
            <v>ENER</v>
          </cell>
        </row>
        <row r="5377">
          <cell r="B5377">
            <v>200806</v>
          </cell>
          <cell r="G5377" t="str">
            <v>Otros</v>
          </cell>
          <cell r="H5377" t="str">
            <v>ENER</v>
          </cell>
        </row>
        <row r="5378">
          <cell r="B5378">
            <v>200806</v>
          </cell>
          <cell r="G5378" t="str">
            <v>Minería</v>
          </cell>
          <cell r="H5378" t="str">
            <v>ENER</v>
          </cell>
        </row>
        <row r="5379">
          <cell r="B5379">
            <v>200806</v>
          </cell>
          <cell r="G5379" t="str">
            <v>Minería</v>
          </cell>
          <cell r="H5379" t="str">
            <v>ENER</v>
          </cell>
        </row>
        <row r="5380">
          <cell r="B5380">
            <v>200806</v>
          </cell>
          <cell r="G5380" t="str">
            <v>Minería</v>
          </cell>
          <cell r="H5380" t="str">
            <v>ENER</v>
          </cell>
        </row>
        <row r="5381">
          <cell r="B5381">
            <v>200806</v>
          </cell>
          <cell r="G5381" t="str">
            <v>Minería</v>
          </cell>
          <cell r="H5381" t="str">
            <v>ENER</v>
          </cell>
        </row>
        <row r="5382">
          <cell r="B5382">
            <v>200806</v>
          </cell>
          <cell r="G5382" t="str">
            <v>Químicos</v>
          </cell>
          <cell r="H5382" t="str">
            <v>ENER</v>
          </cell>
        </row>
        <row r="5383">
          <cell r="B5383">
            <v>200806</v>
          </cell>
          <cell r="G5383" t="str">
            <v>Minería</v>
          </cell>
          <cell r="H5383" t="str">
            <v>ENER</v>
          </cell>
        </row>
        <row r="5384">
          <cell r="B5384">
            <v>200806</v>
          </cell>
          <cell r="G5384" t="str">
            <v>Minería</v>
          </cell>
          <cell r="H5384" t="str">
            <v>ENER</v>
          </cell>
        </row>
        <row r="5385">
          <cell r="B5385">
            <v>200806</v>
          </cell>
          <cell r="G5385" t="str">
            <v>Químicos</v>
          </cell>
          <cell r="H5385" t="str">
            <v>ENER</v>
          </cell>
        </row>
        <row r="5386">
          <cell r="B5386">
            <v>200806</v>
          </cell>
          <cell r="G5386" t="str">
            <v>Alimentos</v>
          </cell>
          <cell r="H5386" t="str">
            <v>KLPA</v>
          </cell>
        </row>
        <row r="5387">
          <cell r="B5387">
            <v>200806</v>
          </cell>
          <cell r="G5387" t="str">
            <v>Papel</v>
          </cell>
          <cell r="H5387" t="str">
            <v>KLPA</v>
          </cell>
        </row>
        <row r="5388">
          <cell r="B5388">
            <v>200806</v>
          </cell>
          <cell r="G5388" t="str">
            <v>Papel</v>
          </cell>
          <cell r="H5388" t="str">
            <v>KLPA</v>
          </cell>
        </row>
        <row r="5389">
          <cell r="B5389">
            <v>200806</v>
          </cell>
          <cell r="G5389" t="str">
            <v>Industria Metalúrgica</v>
          </cell>
          <cell r="H5389" t="str">
            <v>KLPA</v>
          </cell>
        </row>
        <row r="5390">
          <cell r="B5390">
            <v>200806</v>
          </cell>
          <cell r="G5390" t="str">
            <v>Minería</v>
          </cell>
          <cell r="H5390" t="str">
            <v>KLPA</v>
          </cell>
        </row>
        <row r="5391">
          <cell r="B5391">
            <v>200806</v>
          </cell>
          <cell r="G5391" t="str">
            <v>Cementos</v>
          </cell>
          <cell r="H5391" t="str">
            <v>KLPA</v>
          </cell>
        </row>
        <row r="5392">
          <cell r="B5392">
            <v>200806</v>
          </cell>
          <cell r="G5392" t="str">
            <v>Agroindustria</v>
          </cell>
          <cell r="H5392" t="str">
            <v>KLPA</v>
          </cell>
        </row>
        <row r="5393">
          <cell r="B5393">
            <v>200806</v>
          </cell>
          <cell r="G5393" t="str">
            <v>Minería</v>
          </cell>
          <cell r="H5393" t="str">
            <v>KLPA</v>
          </cell>
        </row>
        <row r="5394">
          <cell r="B5394">
            <v>200806</v>
          </cell>
          <cell r="G5394" t="str">
            <v>Vidrios, Cauchos y Plásticos</v>
          </cell>
          <cell r="H5394" t="str">
            <v>KLPA</v>
          </cell>
        </row>
        <row r="5395">
          <cell r="B5395">
            <v>200806</v>
          </cell>
          <cell r="G5395" t="str">
            <v>Cerámicos</v>
          </cell>
          <cell r="H5395" t="str">
            <v>LDS</v>
          </cell>
        </row>
        <row r="5396">
          <cell r="B5396">
            <v>200806</v>
          </cell>
          <cell r="G5396" t="str">
            <v>Otros</v>
          </cell>
          <cell r="H5396" t="str">
            <v>LDS</v>
          </cell>
        </row>
        <row r="5397">
          <cell r="B5397">
            <v>200806</v>
          </cell>
          <cell r="G5397" t="str">
            <v>Industria Metalúrgica</v>
          </cell>
          <cell r="H5397" t="str">
            <v>LDS</v>
          </cell>
        </row>
        <row r="5398">
          <cell r="B5398">
            <v>200806</v>
          </cell>
          <cell r="G5398" t="str">
            <v>Otros</v>
          </cell>
          <cell r="H5398" t="str">
            <v>LDS</v>
          </cell>
        </row>
        <row r="5399">
          <cell r="B5399">
            <v>200806</v>
          </cell>
          <cell r="G5399" t="str">
            <v>Industria Metalúrgica</v>
          </cell>
          <cell r="H5399" t="str">
            <v>LDS</v>
          </cell>
        </row>
        <row r="5400">
          <cell r="B5400">
            <v>200806</v>
          </cell>
          <cell r="G5400" t="str">
            <v>Salud</v>
          </cell>
          <cell r="H5400" t="str">
            <v>LDS</v>
          </cell>
        </row>
        <row r="5401">
          <cell r="B5401">
            <v>200806</v>
          </cell>
          <cell r="G5401" t="str">
            <v>Papel</v>
          </cell>
          <cell r="H5401" t="str">
            <v>LDS</v>
          </cell>
        </row>
        <row r="5402">
          <cell r="B5402">
            <v>200806</v>
          </cell>
          <cell r="G5402" t="str">
            <v>Bebidas</v>
          </cell>
          <cell r="H5402" t="str">
            <v>LDS</v>
          </cell>
        </row>
        <row r="5403">
          <cell r="B5403">
            <v>200806</v>
          </cell>
          <cell r="G5403" t="str">
            <v>Papel</v>
          </cell>
          <cell r="H5403" t="str">
            <v>LDS</v>
          </cell>
        </row>
        <row r="5404">
          <cell r="B5404">
            <v>200806</v>
          </cell>
          <cell r="G5404" t="str">
            <v>Textiles</v>
          </cell>
          <cell r="H5404" t="str">
            <v>EDGL</v>
          </cell>
        </row>
        <row r="5405">
          <cell r="B5405">
            <v>200806</v>
          </cell>
          <cell r="G5405" t="str">
            <v>Bebidas</v>
          </cell>
          <cell r="H5405" t="str">
            <v>LDS</v>
          </cell>
        </row>
        <row r="5406">
          <cell r="B5406">
            <v>200806</v>
          </cell>
          <cell r="G5406" t="str">
            <v>Saneamiento</v>
          </cell>
          <cell r="H5406" t="str">
            <v>LDS</v>
          </cell>
        </row>
        <row r="5407">
          <cell r="B5407">
            <v>200806</v>
          </cell>
          <cell r="G5407" t="str">
            <v>Comercio</v>
          </cell>
          <cell r="H5407" t="str">
            <v>LDS</v>
          </cell>
        </row>
        <row r="5408">
          <cell r="B5408">
            <v>200806</v>
          </cell>
          <cell r="G5408" t="str">
            <v>Vidrios, Cauchos y Plásticos</v>
          </cell>
          <cell r="H5408" t="str">
            <v>LDS</v>
          </cell>
        </row>
        <row r="5409">
          <cell r="B5409">
            <v>200806</v>
          </cell>
          <cell r="G5409" t="str">
            <v>Saneamiento</v>
          </cell>
          <cell r="H5409" t="str">
            <v>LDS</v>
          </cell>
        </row>
        <row r="5410">
          <cell r="B5410">
            <v>200806</v>
          </cell>
          <cell r="G5410" t="str">
            <v>Saneamiento</v>
          </cell>
          <cell r="H5410" t="str">
            <v>LDS</v>
          </cell>
        </row>
        <row r="5411">
          <cell r="B5411">
            <v>200806</v>
          </cell>
          <cell r="G5411" t="str">
            <v>Alimentos</v>
          </cell>
          <cell r="H5411" t="str">
            <v>LDS</v>
          </cell>
        </row>
        <row r="5412">
          <cell r="B5412">
            <v>200806</v>
          </cell>
          <cell r="G5412" t="str">
            <v>Otros</v>
          </cell>
          <cell r="H5412" t="str">
            <v>LDS</v>
          </cell>
        </row>
        <row r="5413">
          <cell r="B5413">
            <v>200806</v>
          </cell>
          <cell r="G5413" t="str">
            <v>Bebidas</v>
          </cell>
          <cell r="H5413" t="str">
            <v>LDS</v>
          </cell>
        </row>
        <row r="5414">
          <cell r="B5414">
            <v>200806</v>
          </cell>
          <cell r="G5414" t="str">
            <v>Comercio</v>
          </cell>
          <cell r="H5414" t="str">
            <v>LDS</v>
          </cell>
        </row>
        <row r="5415">
          <cell r="B5415">
            <v>200806</v>
          </cell>
          <cell r="G5415" t="str">
            <v>Otros</v>
          </cell>
          <cell r="H5415" t="str">
            <v>LDS</v>
          </cell>
        </row>
        <row r="5416">
          <cell r="B5416">
            <v>200806</v>
          </cell>
          <cell r="G5416" t="str">
            <v>Otros</v>
          </cell>
          <cell r="H5416" t="str">
            <v>LDS</v>
          </cell>
        </row>
        <row r="5417">
          <cell r="B5417">
            <v>200806</v>
          </cell>
          <cell r="G5417" t="str">
            <v>Bebidas</v>
          </cell>
          <cell r="H5417" t="str">
            <v>LDS</v>
          </cell>
        </row>
        <row r="5418">
          <cell r="B5418">
            <v>200806</v>
          </cell>
          <cell r="G5418" t="str">
            <v>Industria Metalúrgica</v>
          </cell>
          <cell r="H5418" t="str">
            <v>SEAL</v>
          </cell>
        </row>
        <row r="5419">
          <cell r="B5419">
            <v>200806</v>
          </cell>
          <cell r="G5419" t="str">
            <v>Alimentos</v>
          </cell>
          <cell r="H5419" t="str">
            <v>SEAL</v>
          </cell>
        </row>
        <row r="5420">
          <cell r="B5420">
            <v>200806</v>
          </cell>
          <cell r="G5420" t="str">
            <v>Textiles</v>
          </cell>
          <cell r="H5420" t="str">
            <v>SGAB</v>
          </cell>
        </row>
        <row r="5421">
          <cell r="B5421">
            <v>200806</v>
          </cell>
          <cell r="G5421" t="str">
            <v>Bebidas</v>
          </cell>
          <cell r="H5421" t="str">
            <v>SEAL</v>
          </cell>
        </row>
        <row r="5422">
          <cell r="B5422">
            <v>200806</v>
          </cell>
          <cell r="G5422" t="str">
            <v>Transporte</v>
          </cell>
          <cell r="H5422" t="str">
            <v>SEAL</v>
          </cell>
        </row>
        <row r="5423">
          <cell r="B5423">
            <v>200806</v>
          </cell>
          <cell r="G5423" t="str">
            <v>Textiles</v>
          </cell>
          <cell r="H5423" t="str">
            <v>SEAL</v>
          </cell>
        </row>
        <row r="5424">
          <cell r="B5424">
            <v>200806</v>
          </cell>
          <cell r="G5424" t="str">
            <v>Minería</v>
          </cell>
          <cell r="H5424" t="str">
            <v>SGAB</v>
          </cell>
        </row>
        <row r="5425">
          <cell r="B5425">
            <v>200806</v>
          </cell>
          <cell r="G5425" t="str">
            <v>Textiles</v>
          </cell>
          <cell r="H5425" t="str">
            <v>ENER</v>
          </cell>
        </row>
        <row r="5426">
          <cell r="B5426">
            <v>200806</v>
          </cell>
          <cell r="G5426" t="str">
            <v>Minería</v>
          </cell>
          <cell r="H5426" t="str">
            <v>ENER</v>
          </cell>
        </row>
        <row r="5427">
          <cell r="B5427">
            <v>200806</v>
          </cell>
          <cell r="G5427" t="str">
            <v>Textiles</v>
          </cell>
          <cell r="H5427" t="str">
            <v>ENER</v>
          </cell>
        </row>
        <row r="5428">
          <cell r="B5428">
            <v>200806</v>
          </cell>
          <cell r="G5428" t="str">
            <v>Alimentos</v>
          </cell>
          <cell r="H5428" t="str">
            <v>ENER</v>
          </cell>
        </row>
        <row r="5429">
          <cell r="B5429">
            <v>200806</v>
          </cell>
          <cell r="G5429" t="str">
            <v>Minería</v>
          </cell>
          <cell r="H5429" t="str">
            <v>ENER</v>
          </cell>
        </row>
        <row r="5430">
          <cell r="B5430">
            <v>200806</v>
          </cell>
          <cell r="G5430" t="str">
            <v>Alimentos</v>
          </cell>
          <cell r="H5430" t="str">
            <v>ENER</v>
          </cell>
        </row>
        <row r="5431">
          <cell r="B5431">
            <v>200806</v>
          </cell>
          <cell r="G5431" t="str">
            <v>Minería</v>
          </cell>
          <cell r="H5431" t="str">
            <v>SHOU</v>
          </cell>
        </row>
        <row r="5432">
          <cell r="B5432">
            <v>200806</v>
          </cell>
          <cell r="G5432" t="str">
            <v>Minería</v>
          </cell>
          <cell r="H5432" t="str">
            <v>SHOU</v>
          </cell>
        </row>
        <row r="5433">
          <cell r="B5433">
            <v>200806</v>
          </cell>
          <cell r="G5433" t="str">
            <v>Minería</v>
          </cell>
          <cell r="H5433" t="str">
            <v>SHOU</v>
          </cell>
        </row>
        <row r="5434">
          <cell r="B5434">
            <v>200806</v>
          </cell>
          <cell r="G5434" t="str">
            <v>Minería</v>
          </cell>
          <cell r="H5434" t="str">
            <v>SMC</v>
          </cell>
        </row>
        <row r="5435">
          <cell r="B5435">
            <v>200806</v>
          </cell>
          <cell r="G5435" t="str">
            <v>Minería</v>
          </cell>
          <cell r="H5435" t="str">
            <v>SMC</v>
          </cell>
        </row>
        <row r="5436">
          <cell r="B5436">
            <v>200806</v>
          </cell>
          <cell r="G5436" t="str">
            <v>Minería</v>
          </cell>
          <cell r="H5436" t="str">
            <v>SMC</v>
          </cell>
        </row>
        <row r="5437">
          <cell r="B5437">
            <v>200806</v>
          </cell>
          <cell r="G5437" t="str">
            <v>Minería</v>
          </cell>
          <cell r="H5437" t="str">
            <v>TSEL</v>
          </cell>
        </row>
        <row r="5438">
          <cell r="B5438">
            <v>200806</v>
          </cell>
          <cell r="G5438" t="str">
            <v>Cementos</v>
          </cell>
          <cell r="H5438" t="str">
            <v>TSEL</v>
          </cell>
        </row>
        <row r="5439">
          <cell r="B5439">
            <v>200806</v>
          </cell>
          <cell r="G5439" t="str">
            <v>Minería</v>
          </cell>
          <cell r="H5439" t="str">
            <v>TSEL</v>
          </cell>
        </row>
        <row r="5440">
          <cell r="B5440">
            <v>200806</v>
          </cell>
          <cell r="G5440" t="str">
            <v>Minería</v>
          </cell>
          <cell r="H5440" t="str">
            <v>TSEL</v>
          </cell>
        </row>
        <row r="5441">
          <cell r="B5441">
            <v>200806</v>
          </cell>
          <cell r="G5441" t="str">
            <v>Minería</v>
          </cell>
          <cell r="H5441" t="str">
            <v>TSEL</v>
          </cell>
        </row>
        <row r="5442">
          <cell r="B5442">
            <v>200806</v>
          </cell>
          <cell r="G5442" t="str">
            <v>Minería</v>
          </cell>
          <cell r="H5442" t="str">
            <v>TSEL</v>
          </cell>
        </row>
        <row r="5443">
          <cell r="B5443">
            <v>200806</v>
          </cell>
          <cell r="G5443" t="str">
            <v>Textiles</v>
          </cell>
          <cell r="H5443" t="str">
            <v>TSEL</v>
          </cell>
        </row>
        <row r="5444">
          <cell r="B5444">
            <v>200806</v>
          </cell>
          <cell r="G5444" t="str">
            <v>Textiles</v>
          </cell>
          <cell r="H5444" t="str">
            <v>TSEL</v>
          </cell>
        </row>
        <row r="5445">
          <cell r="B5445">
            <v>200806</v>
          </cell>
          <cell r="G5445" t="str">
            <v>Otros</v>
          </cell>
          <cell r="H5445" t="str">
            <v>SEAL</v>
          </cell>
        </row>
        <row r="5446">
          <cell r="B5446">
            <v>200806</v>
          </cell>
          <cell r="G5446" t="str">
            <v>Otros</v>
          </cell>
          <cell r="H5446" t="str">
            <v>EGEN</v>
          </cell>
        </row>
        <row r="5447">
          <cell r="B5447">
            <v>200806</v>
          </cell>
          <cell r="G5447" t="str">
            <v>Cementos</v>
          </cell>
          <cell r="H5447" t="str">
            <v>KLPA</v>
          </cell>
        </row>
        <row r="5448">
          <cell r="B5448">
            <v>200806</v>
          </cell>
          <cell r="G5448" t="str">
            <v>Papel</v>
          </cell>
          <cell r="H5448" t="str">
            <v>COEL</v>
          </cell>
        </row>
        <row r="5449">
          <cell r="B5449">
            <v>200806</v>
          </cell>
          <cell r="G5449" t="str">
            <v>Minería</v>
          </cell>
          <cell r="H5449" t="str">
            <v>ENER</v>
          </cell>
        </row>
        <row r="5450">
          <cell r="B5450">
            <v>200806</v>
          </cell>
          <cell r="G5450" t="str">
            <v>Minería</v>
          </cell>
          <cell r="H5450" t="str">
            <v>ELP</v>
          </cell>
        </row>
        <row r="5451">
          <cell r="B5451">
            <v>200806</v>
          </cell>
          <cell r="G5451" t="str">
            <v>Papel</v>
          </cell>
          <cell r="H5451" t="str">
            <v>COEL</v>
          </cell>
        </row>
        <row r="5452">
          <cell r="B5452">
            <v>200806</v>
          </cell>
          <cell r="G5452" t="str">
            <v>Cementos</v>
          </cell>
          <cell r="H5452" t="str">
            <v>LDS</v>
          </cell>
        </row>
        <row r="5453">
          <cell r="B5453">
            <v>200806</v>
          </cell>
          <cell r="G5453" t="str">
            <v>Minería</v>
          </cell>
          <cell r="H5453" t="str">
            <v>EDGL</v>
          </cell>
        </row>
        <row r="5454">
          <cell r="B5454">
            <v>200806</v>
          </cell>
          <cell r="G5454" t="str">
            <v>Alimentos</v>
          </cell>
          <cell r="H5454" t="str">
            <v>EGAS</v>
          </cell>
        </row>
        <row r="5455">
          <cell r="B5455">
            <v>200806</v>
          </cell>
          <cell r="G5455" t="str">
            <v>Minería</v>
          </cell>
          <cell r="H5455" t="str">
            <v>KLPA</v>
          </cell>
        </row>
        <row r="5456">
          <cell r="B5456">
            <v>200806</v>
          </cell>
          <cell r="G5456" t="str">
            <v>Bebidas</v>
          </cell>
          <cell r="H5456" t="str">
            <v>EDLN</v>
          </cell>
        </row>
        <row r="5457">
          <cell r="B5457">
            <v>200806</v>
          </cell>
          <cell r="G5457" t="str">
            <v>Bebidas</v>
          </cell>
          <cell r="H5457" t="str">
            <v>EDLN</v>
          </cell>
        </row>
        <row r="5458">
          <cell r="B5458">
            <v>200806</v>
          </cell>
          <cell r="G5458" t="str">
            <v>Bebidas</v>
          </cell>
          <cell r="H5458" t="str">
            <v>EDLN</v>
          </cell>
        </row>
        <row r="5459">
          <cell r="B5459">
            <v>200806</v>
          </cell>
          <cell r="G5459" t="str">
            <v>Bebidas</v>
          </cell>
          <cell r="H5459" t="str">
            <v>EDLN</v>
          </cell>
        </row>
        <row r="5460">
          <cell r="B5460">
            <v>200806</v>
          </cell>
          <cell r="G5460" t="str">
            <v>Vidrios, Cauchos y Plásticos</v>
          </cell>
          <cell r="H5460" t="str">
            <v>LDS</v>
          </cell>
        </row>
        <row r="5461">
          <cell r="B5461">
            <v>200806</v>
          </cell>
          <cell r="G5461" t="str">
            <v>Minería</v>
          </cell>
          <cell r="H5461" t="str">
            <v>ELP</v>
          </cell>
        </row>
        <row r="5462">
          <cell r="B5462">
            <v>200806</v>
          </cell>
          <cell r="G5462" t="str">
            <v>Textiles</v>
          </cell>
          <cell r="H5462" t="str">
            <v>EDLN</v>
          </cell>
        </row>
        <row r="5463">
          <cell r="B5463">
            <v>200806</v>
          </cell>
          <cell r="G5463" t="str">
            <v>Papel</v>
          </cell>
          <cell r="H5463" t="str">
            <v>KLPA</v>
          </cell>
        </row>
        <row r="5464">
          <cell r="B5464">
            <v>200806</v>
          </cell>
          <cell r="G5464" t="str">
            <v>Minería</v>
          </cell>
          <cell r="H5464" t="str">
            <v>SMC</v>
          </cell>
        </row>
        <row r="5465">
          <cell r="B5465">
            <v>200807</v>
          </cell>
          <cell r="G5465" t="str">
            <v>Cementos</v>
          </cell>
          <cell r="H5465" t="str">
            <v>ATOC</v>
          </cell>
        </row>
        <row r="5466">
          <cell r="B5466">
            <v>200807</v>
          </cell>
          <cell r="G5466" t="str">
            <v>Agroindustria</v>
          </cell>
          <cell r="H5466" t="str">
            <v>CAHU</v>
          </cell>
        </row>
        <row r="5467">
          <cell r="B5467">
            <v>200807</v>
          </cell>
          <cell r="G5467" t="str">
            <v>Minería</v>
          </cell>
          <cell r="H5467" t="str">
            <v>COEL</v>
          </cell>
        </row>
        <row r="5468">
          <cell r="B5468">
            <v>200807</v>
          </cell>
          <cell r="G5468" t="str">
            <v>Minería</v>
          </cell>
          <cell r="H5468" t="str">
            <v>CONE</v>
          </cell>
        </row>
        <row r="5469">
          <cell r="B5469">
            <v>200807</v>
          </cell>
          <cell r="G5469" t="str">
            <v>Minería</v>
          </cell>
          <cell r="H5469" t="str">
            <v>SMC</v>
          </cell>
        </row>
        <row r="5470">
          <cell r="B5470">
            <v>200807</v>
          </cell>
          <cell r="G5470" t="str">
            <v>Textiles</v>
          </cell>
          <cell r="H5470" t="str">
            <v>EDCA</v>
          </cell>
        </row>
        <row r="5471">
          <cell r="B5471">
            <v>200807</v>
          </cell>
          <cell r="G5471" t="str">
            <v>Otros</v>
          </cell>
          <cell r="H5471" t="str">
            <v>EDGL</v>
          </cell>
        </row>
        <row r="5472">
          <cell r="B5472">
            <v>200807</v>
          </cell>
          <cell r="G5472" t="str">
            <v>Fundición</v>
          </cell>
          <cell r="H5472" t="str">
            <v>EDGL</v>
          </cell>
        </row>
        <row r="5473">
          <cell r="B5473">
            <v>200807</v>
          </cell>
          <cell r="G5473" t="str">
            <v>Otros</v>
          </cell>
          <cell r="H5473" t="str">
            <v>EDGL</v>
          </cell>
        </row>
        <row r="5474">
          <cell r="B5474">
            <v>200807</v>
          </cell>
          <cell r="G5474" t="str">
            <v>Fundición</v>
          </cell>
          <cell r="H5474" t="str">
            <v>EDGL</v>
          </cell>
        </row>
        <row r="5475">
          <cell r="B5475">
            <v>200807</v>
          </cell>
          <cell r="G5475" t="str">
            <v>Minería</v>
          </cell>
          <cell r="H5475" t="str">
            <v>EDGL</v>
          </cell>
        </row>
        <row r="5476">
          <cell r="B5476">
            <v>200807</v>
          </cell>
          <cell r="G5476" t="str">
            <v>Minería</v>
          </cell>
          <cell r="H5476" t="str">
            <v>EDGL</v>
          </cell>
        </row>
        <row r="5477">
          <cell r="B5477">
            <v>200807</v>
          </cell>
          <cell r="G5477" t="str">
            <v>Minería</v>
          </cell>
          <cell r="H5477" t="str">
            <v>EDGL</v>
          </cell>
        </row>
        <row r="5478">
          <cell r="B5478">
            <v>200807</v>
          </cell>
          <cell r="G5478" t="str">
            <v>Fundición</v>
          </cell>
          <cell r="H5478" t="str">
            <v>EDGL</v>
          </cell>
        </row>
        <row r="5479">
          <cell r="B5479">
            <v>200807</v>
          </cell>
          <cell r="G5479" t="str">
            <v>Fundición</v>
          </cell>
          <cell r="H5479" t="str">
            <v>EDGL</v>
          </cell>
        </row>
        <row r="5480">
          <cell r="B5480">
            <v>200807</v>
          </cell>
          <cell r="G5480" t="str">
            <v>Fundición</v>
          </cell>
          <cell r="H5480" t="str">
            <v>EDGL</v>
          </cell>
        </row>
        <row r="5481">
          <cell r="B5481">
            <v>200807</v>
          </cell>
          <cell r="G5481" t="str">
            <v>Minería</v>
          </cell>
          <cell r="H5481" t="str">
            <v>EDGL</v>
          </cell>
        </row>
        <row r="5482">
          <cell r="B5482">
            <v>200807</v>
          </cell>
          <cell r="G5482" t="str">
            <v>Químicos</v>
          </cell>
          <cell r="H5482" t="str">
            <v>EDLN</v>
          </cell>
        </row>
        <row r="5483">
          <cell r="B5483">
            <v>200807</v>
          </cell>
          <cell r="G5483" t="str">
            <v>Agroindustria</v>
          </cell>
          <cell r="H5483" t="str">
            <v>EDLN</v>
          </cell>
        </row>
        <row r="5484">
          <cell r="B5484">
            <v>200807</v>
          </cell>
          <cell r="G5484" t="str">
            <v>Alimentos</v>
          </cell>
          <cell r="H5484" t="str">
            <v>EDLN</v>
          </cell>
        </row>
        <row r="5485">
          <cell r="B5485">
            <v>200807</v>
          </cell>
          <cell r="G5485" t="str">
            <v>Alimentos</v>
          </cell>
          <cell r="H5485" t="str">
            <v>EDLN</v>
          </cell>
        </row>
        <row r="5486">
          <cell r="B5486">
            <v>200807</v>
          </cell>
          <cell r="G5486" t="str">
            <v>Pesquería</v>
          </cell>
          <cell r="H5486" t="str">
            <v>EDLN</v>
          </cell>
        </row>
        <row r="5487">
          <cell r="B5487">
            <v>200807</v>
          </cell>
          <cell r="G5487" t="str">
            <v>Bancos y Financieras</v>
          </cell>
          <cell r="H5487" t="str">
            <v>EDLN</v>
          </cell>
        </row>
        <row r="5488">
          <cell r="B5488">
            <v>200807</v>
          </cell>
          <cell r="G5488" t="str">
            <v>Cables</v>
          </cell>
          <cell r="H5488" t="str">
            <v>EDLN</v>
          </cell>
        </row>
        <row r="5489">
          <cell r="B5489">
            <v>200807</v>
          </cell>
          <cell r="G5489" t="str">
            <v>Cerámicos</v>
          </cell>
          <cell r="H5489" t="str">
            <v>EDLN</v>
          </cell>
        </row>
        <row r="5490">
          <cell r="B5490">
            <v>200807</v>
          </cell>
          <cell r="G5490" t="str">
            <v>Cerámicos</v>
          </cell>
          <cell r="H5490" t="str">
            <v>EDLN</v>
          </cell>
        </row>
        <row r="5491">
          <cell r="B5491">
            <v>200807</v>
          </cell>
          <cell r="G5491" t="str">
            <v>Cerámicos</v>
          </cell>
          <cell r="H5491" t="str">
            <v>EDLN</v>
          </cell>
        </row>
        <row r="5492">
          <cell r="B5492">
            <v>200807</v>
          </cell>
          <cell r="G5492" t="str">
            <v>Textiles</v>
          </cell>
          <cell r="H5492" t="str">
            <v>EDLN</v>
          </cell>
        </row>
        <row r="5493">
          <cell r="B5493">
            <v>200807</v>
          </cell>
          <cell r="G5493" t="str">
            <v>Textiles</v>
          </cell>
          <cell r="H5493" t="str">
            <v>EDLN</v>
          </cell>
        </row>
        <row r="5494">
          <cell r="B5494">
            <v>200807</v>
          </cell>
          <cell r="G5494" t="str">
            <v>Minería</v>
          </cell>
          <cell r="H5494" t="str">
            <v>EDLN</v>
          </cell>
        </row>
        <row r="5495">
          <cell r="B5495">
            <v>200807</v>
          </cell>
          <cell r="G5495" t="str">
            <v>Cerámicos</v>
          </cell>
          <cell r="H5495" t="str">
            <v>EDLN</v>
          </cell>
        </row>
        <row r="5496">
          <cell r="B5496">
            <v>200807</v>
          </cell>
          <cell r="G5496" t="str">
            <v>Alimentos</v>
          </cell>
          <cell r="H5496" t="str">
            <v>EDLN</v>
          </cell>
        </row>
        <row r="5497">
          <cell r="B5497">
            <v>200807</v>
          </cell>
          <cell r="G5497" t="str">
            <v>Vidrios, Cauchos y Plásticos</v>
          </cell>
          <cell r="H5497" t="str">
            <v>EDLN</v>
          </cell>
        </row>
        <row r="5498">
          <cell r="B5498">
            <v>200807</v>
          </cell>
          <cell r="G5498" t="str">
            <v>Minería</v>
          </cell>
          <cell r="H5498" t="str">
            <v>EDLN</v>
          </cell>
        </row>
        <row r="5499">
          <cell r="B5499">
            <v>200807</v>
          </cell>
          <cell r="G5499" t="str">
            <v>Saneamiento</v>
          </cell>
          <cell r="H5499" t="str">
            <v>EDLN</v>
          </cell>
        </row>
        <row r="5500">
          <cell r="B5500">
            <v>200807</v>
          </cell>
          <cell r="G5500" t="str">
            <v>Industria Metalúrgica</v>
          </cell>
          <cell r="H5500" t="str">
            <v>EDLN</v>
          </cell>
        </row>
        <row r="5501">
          <cell r="B5501">
            <v>200807</v>
          </cell>
          <cell r="G5501" t="str">
            <v>Transporte</v>
          </cell>
          <cell r="H5501" t="str">
            <v>EDLN</v>
          </cell>
        </row>
        <row r="5502">
          <cell r="B5502">
            <v>200807</v>
          </cell>
          <cell r="G5502" t="str">
            <v>Pesquería</v>
          </cell>
          <cell r="H5502" t="str">
            <v>EDLN</v>
          </cell>
        </row>
        <row r="5503">
          <cell r="B5503">
            <v>200807</v>
          </cell>
          <cell r="G5503" t="str">
            <v>Cementos</v>
          </cell>
          <cell r="H5503" t="str">
            <v>EDLN</v>
          </cell>
        </row>
        <row r="5504">
          <cell r="B5504">
            <v>200807</v>
          </cell>
          <cell r="G5504" t="str">
            <v>Textiles</v>
          </cell>
          <cell r="H5504" t="str">
            <v>EDLN</v>
          </cell>
        </row>
        <row r="5505">
          <cell r="B5505">
            <v>200807</v>
          </cell>
          <cell r="G5505" t="str">
            <v>Alimentos</v>
          </cell>
          <cell r="H5505" t="str">
            <v>EDLN</v>
          </cell>
        </row>
        <row r="5506">
          <cell r="B5506">
            <v>200807</v>
          </cell>
          <cell r="G5506" t="str">
            <v>Textiles</v>
          </cell>
          <cell r="H5506" t="str">
            <v>EDLN</v>
          </cell>
        </row>
        <row r="5507">
          <cell r="B5507">
            <v>200807</v>
          </cell>
          <cell r="G5507" t="str">
            <v>Textiles</v>
          </cell>
          <cell r="H5507" t="str">
            <v>EDLN</v>
          </cell>
        </row>
        <row r="5508">
          <cell r="B5508">
            <v>200807</v>
          </cell>
          <cell r="G5508" t="str">
            <v>Textiles</v>
          </cell>
          <cell r="H5508" t="str">
            <v>EDLN</v>
          </cell>
        </row>
        <row r="5509">
          <cell r="B5509">
            <v>200807</v>
          </cell>
          <cell r="G5509" t="str">
            <v>Fundición</v>
          </cell>
          <cell r="H5509" t="str">
            <v>EDLN</v>
          </cell>
        </row>
        <row r="5510">
          <cell r="B5510">
            <v>200807</v>
          </cell>
          <cell r="G5510" t="str">
            <v>Fundición</v>
          </cell>
          <cell r="H5510" t="str">
            <v>EDLN</v>
          </cell>
        </row>
        <row r="5511">
          <cell r="B5511">
            <v>200807</v>
          </cell>
          <cell r="G5511" t="str">
            <v>Papel</v>
          </cell>
          <cell r="H5511" t="str">
            <v>EDLN</v>
          </cell>
        </row>
        <row r="5512">
          <cell r="B5512">
            <v>200807</v>
          </cell>
          <cell r="G5512" t="str">
            <v>Textiles</v>
          </cell>
          <cell r="H5512" t="str">
            <v>EDLN</v>
          </cell>
        </row>
        <row r="5513">
          <cell r="B5513">
            <v>200807</v>
          </cell>
          <cell r="G5513" t="str">
            <v>Vidrios, Cauchos y Plásticos</v>
          </cell>
          <cell r="H5513" t="str">
            <v>EDLN</v>
          </cell>
        </row>
        <row r="5514">
          <cell r="B5514">
            <v>200807</v>
          </cell>
          <cell r="G5514" t="str">
            <v>Cables</v>
          </cell>
          <cell r="H5514" t="str">
            <v>EDLN</v>
          </cell>
        </row>
        <row r="5515">
          <cell r="B5515">
            <v>200807</v>
          </cell>
          <cell r="G5515" t="str">
            <v>Industria Metalúrgica</v>
          </cell>
          <cell r="H5515" t="str">
            <v>EDLN</v>
          </cell>
        </row>
        <row r="5516">
          <cell r="B5516">
            <v>200807</v>
          </cell>
          <cell r="G5516" t="str">
            <v>Papel</v>
          </cell>
          <cell r="H5516" t="str">
            <v>EDLN</v>
          </cell>
        </row>
        <row r="5517">
          <cell r="B5517">
            <v>200807</v>
          </cell>
          <cell r="G5517" t="str">
            <v>Textiles</v>
          </cell>
          <cell r="H5517" t="str">
            <v>EDLN</v>
          </cell>
        </row>
        <row r="5518">
          <cell r="B5518">
            <v>200807</v>
          </cell>
          <cell r="G5518" t="str">
            <v>Otros</v>
          </cell>
          <cell r="H5518" t="str">
            <v>EDLN</v>
          </cell>
        </row>
        <row r="5519">
          <cell r="B5519">
            <v>200807</v>
          </cell>
          <cell r="G5519" t="str">
            <v>Otros</v>
          </cell>
          <cell r="H5519" t="str">
            <v>EDLN</v>
          </cell>
        </row>
        <row r="5520">
          <cell r="B5520">
            <v>200807</v>
          </cell>
          <cell r="G5520" t="str">
            <v>Textiles</v>
          </cell>
          <cell r="H5520" t="str">
            <v>EDLN</v>
          </cell>
        </row>
        <row r="5521">
          <cell r="B5521">
            <v>200807</v>
          </cell>
          <cell r="G5521" t="str">
            <v>Industria Metalúrgica</v>
          </cell>
          <cell r="H5521" t="str">
            <v>EDLN</v>
          </cell>
        </row>
        <row r="5522">
          <cell r="B5522">
            <v>200807</v>
          </cell>
          <cell r="G5522" t="str">
            <v>Alimentos</v>
          </cell>
          <cell r="H5522" t="str">
            <v>EDLN</v>
          </cell>
        </row>
        <row r="5523">
          <cell r="B5523">
            <v>200807</v>
          </cell>
          <cell r="G5523" t="str">
            <v>Alimentos</v>
          </cell>
          <cell r="H5523" t="str">
            <v>EDLN</v>
          </cell>
        </row>
        <row r="5524">
          <cell r="B5524">
            <v>200807</v>
          </cell>
          <cell r="G5524" t="str">
            <v>Alimentos</v>
          </cell>
          <cell r="H5524" t="str">
            <v>EDLN</v>
          </cell>
        </row>
        <row r="5525">
          <cell r="B5525">
            <v>200807</v>
          </cell>
          <cell r="G5525" t="str">
            <v>Alimentos</v>
          </cell>
          <cell r="H5525" t="str">
            <v>EDLN</v>
          </cell>
        </row>
        <row r="5526">
          <cell r="B5526">
            <v>200807</v>
          </cell>
          <cell r="G5526" t="str">
            <v>Textiles</v>
          </cell>
          <cell r="H5526" t="str">
            <v>EDLN</v>
          </cell>
        </row>
        <row r="5527">
          <cell r="B5527">
            <v>200807</v>
          </cell>
          <cell r="G5527" t="str">
            <v>Pesquería</v>
          </cell>
          <cell r="H5527" t="str">
            <v>EDLN</v>
          </cell>
        </row>
        <row r="5528">
          <cell r="B5528">
            <v>200807</v>
          </cell>
          <cell r="G5528" t="str">
            <v>Pesquería</v>
          </cell>
          <cell r="H5528" t="str">
            <v>EDLN</v>
          </cell>
        </row>
        <row r="5529">
          <cell r="B5529">
            <v>200807</v>
          </cell>
          <cell r="G5529" t="str">
            <v>Textiles</v>
          </cell>
          <cell r="H5529" t="str">
            <v>EDLN</v>
          </cell>
        </row>
        <row r="5530">
          <cell r="B5530">
            <v>200807</v>
          </cell>
          <cell r="G5530" t="str">
            <v>Industria Metalúrgica</v>
          </cell>
          <cell r="H5530" t="str">
            <v>EDLN</v>
          </cell>
        </row>
        <row r="5531">
          <cell r="B5531">
            <v>200807</v>
          </cell>
          <cell r="G5531" t="str">
            <v>Hidrocarburos</v>
          </cell>
          <cell r="H5531" t="str">
            <v>EDLN</v>
          </cell>
        </row>
        <row r="5532">
          <cell r="B5532">
            <v>200807</v>
          </cell>
          <cell r="G5532" t="str">
            <v>Comercio</v>
          </cell>
          <cell r="H5532" t="str">
            <v>EDLN</v>
          </cell>
        </row>
        <row r="5533">
          <cell r="B5533">
            <v>200807</v>
          </cell>
          <cell r="G5533" t="str">
            <v>Textiles</v>
          </cell>
          <cell r="H5533" t="str">
            <v>EDLN</v>
          </cell>
        </row>
        <row r="5534">
          <cell r="B5534">
            <v>200807</v>
          </cell>
          <cell r="G5534" t="str">
            <v>Textiles</v>
          </cell>
          <cell r="H5534" t="str">
            <v>EDLN</v>
          </cell>
        </row>
        <row r="5535">
          <cell r="B5535">
            <v>200807</v>
          </cell>
          <cell r="G5535" t="str">
            <v>Otros</v>
          </cell>
          <cell r="H5535" t="str">
            <v>EDLN</v>
          </cell>
        </row>
        <row r="5536">
          <cell r="B5536">
            <v>200807</v>
          </cell>
          <cell r="G5536" t="str">
            <v>Textiles</v>
          </cell>
          <cell r="H5536" t="str">
            <v>EDLN</v>
          </cell>
        </row>
        <row r="5537">
          <cell r="B5537">
            <v>200807</v>
          </cell>
          <cell r="G5537" t="str">
            <v>Industria Metalúrgica</v>
          </cell>
          <cell r="H5537" t="str">
            <v>EDLN</v>
          </cell>
        </row>
        <row r="5538">
          <cell r="B5538">
            <v>200807</v>
          </cell>
          <cell r="G5538" t="str">
            <v>Pesquería</v>
          </cell>
          <cell r="H5538" t="str">
            <v>EDLN</v>
          </cell>
        </row>
        <row r="5539">
          <cell r="B5539">
            <v>200807</v>
          </cell>
          <cell r="G5539" t="str">
            <v>Químicos</v>
          </cell>
          <cell r="H5539" t="str">
            <v>EDLN</v>
          </cell>
        </row>
        <row r="5540">
          <cell r="B5540">
            <v>200807</v>
          </cell>
          <cell r="G5540" t="str">
            <v>Textiles</v>
          </cell>
          <cell r="H5540" t="str">
            <v>EDLN</v>
          </cell>
        </row>
        <row r="5541">
          <cell r="B5541">
            <v>200807</v>
          </cell>
          <cell r="G5541" t="str">
            <v>Vidrios, Cauchos y Plásticos</v>
          </cell>
          <cell r="H5541" t="str">
            <v>EDLN</v>
          </cell>
        </row>
        <row r="5542">
          <cell r="B5542">
            <v>200807</v>
          </cell>
          <cell r="G5542" t="str">
            <v>Pesquería</v>
          </cell>
          <cell r="H5542" t="str">
            <v>EDLN</v>
          </cell>
        </row>
        <row r="5543">
          <cell r="B5543">
            <v>200807</v>
          </cell>
          <cell r="G5543" t="str">
            <v>Bebidas</v>
          </cell>
          <cell r="H5543" t="str">
            <v>EDLN</v>
          </cell>
        </row>
        <row r="5544">
          <cell r="B5544">
            <v>200807</v>
          </cell>
          <cell r="G5544" t="str">
            <v>Bebidas</v>
          </cell>
          <cell r="H5544" t="str">
            <v>EDLN</v>
          </cell>
        </row>
        <row r="5545">
          <cell r="B5545">
            <v>200807</v>
          </cell>
          <cell r="G5545" t="str">
            <v>Pesquería</v>
          </cell>
          <cell r="H5545" t="str">
            <v>EDLN</v>
          </cell>
        </row>
        <row r="5546">
          <cell r="B5546">
            <v>200807</v>
          </cell>
          <cell r="G5546" t="str">
            <v>Cerámicos</v>
          </cell>
          <cell r="H5546" t="str">
            <v>EDLN</v>
          </cell>
        </row>
        <row r="5547">
          <cell r="B5547">
            <v>200807</v>
          </cell>
          <cell r="G5547" t="str">
            <v>Alimentos</v>
          </cell>
          <cell r="H5547" t="str">
            <v>EDLN</v>
          </cell>
        </row>
        <row r="5548">
          <cell r="B5548">
            <v>200807</v>
          </cell>
          <cell r="G5548" t="str">
            <v>Químicos</v>
          </cell>
          <cell r="H5548" t="str">
            <v>EDLN</v>
          </cell>
        </row>
        <row r="5549">
          <cell r="B5549">
            <v>200807</v>
          </cell>
          <cell r="G5549" t="str">
            <v>Textiles</v>
          </cell>
          <cell r="H5549" t="str">
            <v>EDLN</v>
          </cell>
        </row>
        <row r="5550">
          <cell r="B5550">
            <v>200807</v>
          </cell>
          <cell r="G5550" t="str">
            <v>Textiles</v>
          </cell>
          <cell r="H5550" t="str">
            <v>EDLN</v>
          </cell>
        </row>
        <row r="5551">
          <cell r="B5551">
            <v>200807</v>
          </cell>
          <cell r="G5551" t="str">
            <v>Saneamiento</v>
          </cell>
          <cell r="H5551" t="str">
            <v>EDLN</v>
          </cell>
        </row>
        <row r="5552">
          <cell r="B5552">
            <v>200807</v>
          </cell>
          <cell r="G5552" t="str">
            <v>Alimentos</v>
          </cell>
          <cell r="H5552" t="str">
            <v>EDLN</v>
          </cell>
        </row>
        <row r="5553">
          <cell r="B5553">
            <v>200807</v>
          </cell>
          <cell r="G5553" t="str">
            <v>Papel</v>
          </cell>
          <cell r="H5553" t="str">
            <v>EDLN</v>
          </cell>
        </row>
        <row r="5554">
          <cell r="B5554">
            <v>200807</v>
          </cell>
          <cell r="G5554" t="str">
            <v>Pesquería</v>
          </cell>
          <cell r="H5554" t="str">
            <v>EDLN</v>
          </cell>
        </row>
        <row r="5555">
          <cell r="B5555">
            <v>200807</v>
          </cell>
          <cell r="G5555" t="str">
            <v>Transporte</v>
          </cell>
          <cell r="H5555" t="str">
            <v>EDLN</v>
          </cell>
        </row>
        <row r="5556">
          <cell r="B5556">
            <v>200807</v>
          </cell>
          <cell r="G5556" t="str">
            <v>Pesquería</v>
          </cell>
          <cell r="H5556" t="str">
            <v>EDLN</v>
          </cell>
        </row>
        <row r="5557">
          <cell r="B5557">
            <v>200807</v>
          </cell>
          <cell r="G5557" t="str">
            <v>Pesquería</v>
          </cell>
          <cell r="H5557" t="str">
            <v>EDLN</v>
          </cell>
        </row>
        <row r="5558">
          <cell r="B5558">
            <v>200807</v>
          </cell>
          <cell r="G5558" t="str">
            <v>Bebidas</v>
          </cell>
          <cell r="H5558" t="str">
            <v>EDLN</v>
          </cell>
        </row>
        <row r="5559">
          <cell r="B5559">
            <v>200807</v>
          </cell>
          <cell r="G5559" t="str">
            <v>Pesquería</v>
          </cell>
          <cell r="H5559" t="str">
            <v>EDLN</v>
          </cell>
        </row>
        <row r="5560">
          <cell r="B5560">
            <v>200807</v>
          </cell>
          <cell r="G5560" t="str">
            <v>Pesquería</v>
          </cell>
          <cell r="H5560" t="str">
            <v>EDLN</v>
          </cell>
        </row>
        <row r="5561">
          <cell r="B5561">
            <v>200807</v>
          </cell>
          <cell r="G5561" t="str">
            <v>Textiles</v>
          </cell>
          <cell r="H5561" t="str">
            <v>EDLN</v>
          </cell>
        </row>
        <row r="5562">
          <cell r="B5562">
            <v>200807</v>
          </cell>
          <cell r="G5562" t="str">
            <v>Textiles</v>
          </cell>
          <cell r="H5562" t="str">
            <v>EDLN</v>
          </cell>
        </row>
        <row r="5563">
          <cell r="B5563">
            <v>200807</v>
          </cell>
          <cell r="G5563" t="str">
            <v>Hidrocarburos</v>
          </cell>
          <cell r="H5563" t="str">
            <v>EEPS</v>
          </cell>
        </row>
        <row r="5564">
          <cell r="B5564">
            <v>200807</v>
          </cell>
          <cell r="G5564" t="str">
            <v>Hidrocarburos</v>
          </cell>
          <cell r="H5564" t="str">
            <v>EEPS</v>
          </cell>
        </row>
        <row r="5565">
          <cell r="B5565">
            <v>200807</v>
          </cell>
          <cell r="G5565" t="str">
            <v>Minería</v>
          </cell>
          <cell r="H5565" t="str">
            <v>EGAS</v>
          </cell>
        </row>
        <row r="5566">
          <cell r="B5566">
            <v>200807</v>
          </cell>
          <cell r="G5566" t="str">
            <v>Cementos</v>
          </cell>
          <cell r="H5566" t="str">
            <v>EGAS</v>
          </cell>
        </row>
        <row r="5567">
          <cell r="B5567">
            <v>200807</v>
          </cell>
          <cell r="G5567" t="str">
            <v>Fundición</v>
          </cell>
          <cell r="H5567" t="str">
            <v>EGEM</v>
          </cell>
        </row>
        <row r="5568">
          <cell r="B5568">
            <v>200807</v>
          </cell>
          <cell r="G5568" t="str">
            <v>Químicos</v>
          </cell>
          <cell r="H5568" t="str">
            <v>EGEM</v>
          </cell>
        </row>
        <row r="5569">
          <cell r="B5569">
            <v>200807</v>
          </cell>
          <cell r="G5569" t="str">
            <v>Minería</v>
          </cell>
          <cell r="H5569" t="str">
            <v>EGEM</v>
          </cell>
        </row>
        <row r="5570">
          <cell r="B5570">
            <v>200807</v>
          </cell>
          <cell r="G5570" t="str">
            <v>Minería</v>
          </cell>
          <cell r="H5570" t="str">
            <v>EGEM</v>
          </cell>
        </row>
        <row r="5571">
          <cell r="B5571">
            <v>200807</v>
          </cell>
          <cell r="G5571" t="str">
            <v>Minería</v>
          </cell>
          <cell r="H5571" t="str">
            <v>EGEN</v>
          </cell>
        </row>
        <row r="5572">
          <cell r="B5572">
            <v>200807</v>
          </cell>
          <cell r="G5572" t="str">
            <v>Minería</v>
          </cell>
          <cell r="H5572" t="str">
            <v>EGEN</v>
          </cell>
        </row>
        <row r="5573">
          <cell r="B5573">
            <v>200807</v>
          </cell>
          <cell r="G5573" t="str">
            <v>Cementos</v>
          </cell>
          <cell r="H5573" t="str">
            <v>EGEN</v>
          </cell>
        </row>
        <row r="5574">
          <cell r="B5574">
            <v>200807</v>
          </cell>
          <cell r="G5574" t="str">
            <v>Textiles</v>
          </cell>
          <cell r="H5574" t="str">
            <v>EGEN</v>
          </cell>
        </row>
        <row r="5575">
          <cell r="B5575">
            <v>200807</v>
          </cell>
          <cell r="G5575" t="str">
            <v>Textiles</v>
          </cell>
          <cell r="H5575" t="str">
            <v>EGEN</v>
          </cell>
        </row>
        <row r="5576">
          <cell r="B5576">
            <v>200807</v>
          </cell>
          <cell r="G5576" t="str">
            <v>Textiles</v>
          </cell>
          <cell r="H5576" t="str">
            <v>EGEN</v>
          </cell>
        </row>
        <row r="5577">
          <cell r="B5577">
            <v>200807</v>
          </cell>
          <cell r="G5577" t="str">
            <v>Papel</v>
          </cell>
          <cell r="H5577" t="str">
            <v>EGEN</v>
          </cell>
        </row>
        <row r="5578">
          <cell r="B5578">
            <v>200807</v>
          </cell>
          <cell r="G5578" t="str">
            <v>Papel</v>
          </cell>
          <cell r="H5578" t="str">
            <v>EGEN</v>
          </cell>
        </row>
        <row r="5579">
          <cell r="B5579">
            <v>200807</v>
          </cell>
          <cell r="G5579" t="str">
            <v>Minería</v>
          </cell>
          <cell r="H5579" t="str">
            <v>EGEN</v>
          </cell>
        </row>
        <row r="5580">
          <cell r="B5580">
            <v>200807</v>
          </cell>
          <cell r="G5580" t="str">
            <v>Textiles</v>
          </cell>
          <cell r="H5580" t="str">
            <v>EGEN</v>
          </cell>
        </row>
        <row r="5581">
          <cell r="B5581">
            <v>200807</v>
          </cell>
          <cell r="G5581" t="str">
            <v>Minería</v>
          </cell>
          <cell r="H5581" t="str">
            <v>EGEN</v>
          </cell>
        </row>
        <row r="5582">
          <cell r="B5582">
            <v>200807</v>
          </cell>
          <cell r="G5582" t="str">
            <v>Minería</v>
          </cell>
          <cell r="H5582" t="str">
            <v>EGEN</v>
          </cell>
        </row>
        <row r="5583">
          <cell r="B5583">
            <v>200807</v>
          </cell>
          <cell r="G5583" t="str">
            <v>Minería</v>
          </cell>
          <cell r="H5583" t="str">
            <v>EGEN</v>
          </cell>
        </row>
        <row r="5584">
          <cell r="B5584">
            <v>200807</v>
          </cell>
          <cell r="G5584" t="str">
            <v>Minería</v>
          </cell>
          <cell r="H5584" t="str">
            <v>ELAN</v>
          </cell>
        </row>
        <row r="5585">
          <cell r="B5585">
            <v>200807</v>
          </cell>
          <cell r="G5585" t="str">
            <v>Minería</v>
          </cell>
          <cell r="H5585" t="str">
            <v>ELAN</v>
          </cell>
        </row>
        <row r="5586">
          <cell r="B5586">
            <v>200807</v>
          </cell>
          <cell r="G5586" t="str">
            <v>Fundición</v>
          </cell>
          <cell r="H5586" t="str">
            <v>ELAN</v>
          </cell>
        </row>
        <row r="5587">
          <cell r="B5587">
            <v>200807</v>
          </cell>
          <cell r="G5587" t="str">
            <v>Fundición</v>
          </cell>
          <cell r="H5587" t="str">
            <v>ELAN</v>
          </cell>
        </row>
        <row r="5588">
          <cell r="B5588">
            <v>200807</v>
          </cell>
          <cell r="G5588" t="str">
            <v>Minería</v>
          </cell>
          <cell r="H5588" t="str">
            <v>ELAN</v>
          </cell>
        </row>
        <row r="5589">
          <cell r="B5589">
            <v>200807</v>
          </cell>
          <cell r="G5589" t="str">
            <v>Cementos</v>
          </cell>
          <cell r="H5589" t="str">
            <v>ELC</v>
          </cell>
        </row>
        <row r="5590">
          <cell r="B5590">
            <v>200807</v>
          </cell>
          <cell r="G5590" t="str">
            <v>Agroindustria</v>
          </cell>
          <cell r="H5590" t="str">
            <v>ELN</v>
          </cell>
        </row>
        <row r="5591">
          <cell r="B5591">
            <v>200807</v>
          </cell>
          <cell r="G5591" t="str">
            <v>Agroindustria</v>
          </cell>
          <cell r="H5591" t="str">
            <v>ELN</v>
          </cell>
        </row>
        <row r="5592">
          <cell r="B5592">
            <v>200807</v>
          </cell>
          <cell r="G5592" t="str">
            <v>Agroindustria</v>
          </cell>
          <cell r="H5592" t="str">
            <v>ELN</v>
          </cell>
        </row>
        <row r="5593">
          <cell r="B5593">
            <v>200807</v>
          </cell>
          <cell r="G5593" t="str">
            <v>Otros</v>
          </cell>
          <cell r="H5593" t="str">
            <v>ELN</v>
          </cell>
        </row>
        <row r="5594">
          <cell r="B5594">
            <v>200807</v>
          </cell>
          <cell r="G5594" t="str">
            <v>Agroindustria</v>
          </cell>
          <cell r="H5594" t="str">
            <v>ELN</v>
          </cell>
        </row>
        <row r="5595">
          <cell r="B5595">
            <v>200807</v>
          </cell>
          <cell r="G5595" t="str">
            <v>Agroindustria</v>
          </cell>
          <cell r="H5595" t="str">
            <v>ELN</v>
          </cell>
        </row>
        <row r="5596">
          <cell r="B5596">
            <v>200807</v>
          </cell>
          <cell r="G5596" t="str">
            <v>Agroindustria</v>
          </cell>
          <cell r="H5596" t="str">
            <v>ELN</v>
          </cell>
        </row>
        <row r="5597">
          <cell r="B5597">
            <v>200807</v>
          </cell>
          <cell r="G5597" t="str">
            <v>Bebidas</v>
          </cell>
          <cell r="H5597" t="str">
            <v>ELN</v>
          </cell>
        </row>
        <row r="5598">
          <cell r="B5598">
            <v>200807</v>
          </cell>
          <cell r="G5598" t="str">
            <v>Bebidas</v>
          </cell>
          <cell r="H5598" t="str">
            <v>ELN</v>
          </cell>
        </row>
        <row r="5599">
          <cell r="B5599">
            <v>200807</v>
          </cell>
          <cell r="G5599" t="str">
            <v>Agroindustria</v>
          </cell>
          <cell r="H5599" t="str">
            <v>ELN</v>
          </cell>
        </row>
        <row r="5600">
          <cell r="B5600">
            <v>200807</v>
          </cell>
          <cell r="G5600" t="str">
            <v>Agroindustria</v>
          </cell>
          <cell r="H5600" t="str">
            <v>ELN</v>
          </cell>
        </row>
        <row r="5601">
          <cell r="B5601">
            <v>200807</v>
          </cell>
          <cell r="G5601" t="str">
            <v>Agroindustria</v>
          </cell>
          <cell r="H5601" t="str">
            <v>ELN</v>
          </cell>
        </row>
        <row r="5602">
          <cell r="B5602">
            <v>200807</v>
          </cell>
          <cell r="G5602" t="str">
            <v>Agroindustria</v>
          </cell>
          <cell r="H5602" t="str">
            <v>ELN</v>
          </cell>
        </row>
        <row r="5603">
          <cell r="B5603">
            <v>200807</v>
          </cell>
          <cell r="G5603" t="str">
            <v>Agroindustria</v>
          </cell>
          <cell r="H5603" t="str">
            <v>ELN</v>
          </cell>
        </row>
        <row r="5604">
          <cell r="B5604">
            <v>200807</v>
          </cell>
          <cell r="G5604" t="str">
            <v>Minería</v>
          </cell>
          <cell r="H5604" t="str">
            <v>ELNM</v>
          </cell>
        </row>
        <row r="5605">
          <cell r="B5605">
            <v>200807</v>
          </cell>
          <cell r="G5605" t="str">
            <v>Agroindustria</v>
          </cell>
          <cell r="H5605" t="str">
            <v>ELNM</v>
          </cell>
        </row>
        <row r="5606">
          <cell r="B5606">
            <v>200807</v>
          </cell>
          <cell r="G5606" t="str">
            <v>Pesquería</v>
          </cell>
          <cell r="H5606" t="str">
            <v>ELNO</v>
          </cell>
        </row>
        <row r="5607">
          <cell r="B5607">
            <v>200807</v>
          </cell>
          <cell r="G5607" t="str">
            <v>Agroindustria</v>
          </cell>
          <cell r="H5607" t="str">
            <v>ELNO</v>
          </cell>
        </row>
        <row r="5608">
          <cell r="B5608">
            <v>200807</v>
          </cell>
          <cell r="G5608" t="str">
            <v>Transporte</v>
          </cell>
          <cell r="H5608" t="str">
            <v>ELP</v>
          </cell>
        </row>
        <row r="5609">
          <cell r="B5609">
            <v>200807</v>
          </cell>
          <cell r="G5609" t="str">
            <v>Industria Metalúrgica</v>
          </cell>
          <cell r="H5609" t="str">
            <v>ELP</v>
          </cell>
        </row>
        <row r="5610">
          <cell r="B5610">
            <v>200807</v>
          </cell>
          <cell r="G5610" t="str">
            <v>Minería</v>
          </cell>
          <cell r="H5610" t="str">
            <v>ELP</v>
          </cell>
        </row>
        <row r="5611">
          <cell r="B5611">
            <v>200807</v>
          </cell>
          <cell r="G5611" t="str">
            <v>Minería</v>
          </cell>
          <cell r="H5611" t="str">
            <v>ELP</v>
          </cell>
        </row>
        <row r="5612">
          <cell r="B5612">
            <v>200807</v>
          </cell>
          <cell r="G5612" t="str">
            <v>Industria Metalúrgica</v>
          </cell>
          <cell r="H5612" t="str">
            <v>ELP</v>
          </cell>
        </row>
        <row r="5613">
          <cell r="B5613">
            <v>200807</v>
          </cell>
          <cell r="G5613" t="str">
            <v>Químicos</v>
          </cell>
          <cell r="H5613" t="str">
            <v>ELP</v>
          </cell>
        </row>
        <row r="5614">
          <cell r="B5614">
            <v>200807</v>
          </cell>
          <cell r="G5614" t="str">
            <v>Minería</v>
          </cell>
          <cell r="H5614" t="str">
            <v>ELP</v>
          </cell>
        </row>
        <row r="5615">
          <cell r="B5615">
            <v>200807</v>
          </cell>
          <cell r="G5615" t="str">
            <v>Minería</v>
          </cell>
          <cell r="H5615" t="str">
            <v>ELP</v>
          </cell>
        </row>
        <row r="5616">
          <cell r="B5616">
            <v>200807</v>
          </cell>
          <cell r="G5616" t="str">
            <v>Minería</v>
          </cell>
          <cell r="H5616" t="str">
            <v>ELP</v>
          </cell>
        </row>
        <row r="5617">
          <cell r="B5617">
            <v>200807</v>
          </cell>
          <cell r="G5617" t="str">
            <v>Minería</v>
          </cell>
          <cell r="H5617" t="str">
            <v>ELP</v>
          </cell>
        </row>
        <row r="5618">
          <cell r="B5618">
            <v>200807</v>
          </cell>
          <cell r="G5618" t="str">
            <v>Minería</v>
          </cell>
          <cell r="H5618" t="str">
            <v>ELP</v>
          </cell>
        </row>
        <row r="5619">
          <cell r="B5619">
            <v>200807</v>
          </cell>
          <cell r="G5619" t="str">
            <v>Minería</v>
          </cell>
          <cell r="H5619" t="str">
            <v>ELP</v>
          </cell>
        </row>
        <row r="5620">
          <cell r="B5620">
            <v>200807</v>
          </cell>
          <cell r="G5620" t="str">
            <v>Minería</v>
          </cell>
          <cell r="H5620" t="str">
            <v>ELP</v>
          </cell>
        </row>
        <row r="5621">
          <cell r="B5621">
            <v>200807</v>
          </cell>
          <cell r="G5621" t="str">
            <v>Cementos</v>
          </cell>
          <cell r="H5621" t="str">
            <v>ELPU</v>
          </cell>
        </row>
        <row r="5622">
          <cell r="B5622">
            <v>200807</v>
          </cell>
          <cell r="G5622" t="str">
            <v>Saneamiento</v>
          </cell>
          <cell r="H5622" t="str">
            <v>ELSE</v>
          </cell>
        </row>
        <row r="5623">
          <cell r="B5623">
            <v>200807</v>
          </cell>
          <cell r="G5623" t="str">
            <v>Bebidas</v>
          </cell>
          <cell r="H5623" t="str">
            <v>ELSE</v>
          </cell>
        </row>
        <row r="5624">
          <cell r="B5624">
            <v>200807</v>
          </cell>
          <cell r="G5624" t="str">
            <v>Minería</v>
          </cell>
          <cell r="H5624" t="str">
            <v>ELSE</v>
          </cell>
        </row>
        <row r="5625">
          <cell r="B5625">
            <v>200807</v>
          </cell>
          <cell r="G5625" t="str">
            <v>Minería</v>
          </cell>
          <cell r="H5625" t="str">
            <v>ELSE</v>
          </cell>
        </row>
        <row r="5626">
          <cell r="B5626">
            <v>200807</v>
          </cell>
          <cell r="G5626" t="str">
            <v>Pesquería</v>
          </cell>
          <cell r="H5626" t="str">
            <v>ELSM</v>
          </cell>
        </row>
        <row r="5627">
          <cell r="B5627">
            <v>200807</v>
          </cell>
          <cell r="G5627" t="str">
            <v>Pesquería</v>
          </cell>
          <cell r="H5627" t="str">
            <v>ELSM</v>
          </cell>
        </row>
        <row r="5628">
          <cell r="B5628">
            <v>200807</v>
          </cell>
          <cell r="G5628" t="str">
            <v>Agroindustria</v>
          </cell>
          <cell r="H5628" t="str">
            <v>ELSM</v>
          </cell>
        </row>
        <row r="5629">
          <cell r="B5629">
            <v>200807</v>
          </cell>
          <cell r="G5629" t="str">
            <v>Pesquería</v>
          </cell>
          <cell r="H5629" t="str">
            <v>ELSM</v>
          </cell>
        </row>
        <row r="5630">
          <cell r="B5630">
            <v>200807</v>
          </cell>
          <cell r="G5630" t="str">
            <v>Pesquería</v>
          </cell>
          <cell r="H5630" t="str">
            <v>ELSM</v>
          </cell>
        </row>
        <row r="5631">
          <cell r="B5631">
            <v>200807</v>
          </cell>
          <cell r="G5631" t="str">
            <v>Papel</v>
          </cell>
          <cell r="H5631" t="str">
            <v>KLPA</v>
          </cell>
        </row>
        <row r="5632">
          <cell r="B5632">
            <v>200807</v>
          </cell>
          <cell r="G5632" t="str">
            <v>Pesquería</v>
          </cell>
          <cell r="H5632" t="str">
            <v>ELSM</v>
          </cell>
        </row>
        <row r="5633">
          <cell r="B5633">
            <v>200807</v>
          </cell>
          <cell r="G5633" t="str">
            <v>Vidrios, Cauchos y Plásticos</v>
          </cell>
          <cell r="H5633" t="str">
            <v>SMC</v>
          </cell>
        </row>
        <row r="5634">
          <cell r="B5634">
            <v>200807</v>
          </cell>
          <cell r="G5634" t="str">
            <v>Pesquería</v>
          </cell>
          <cell r="H5634" t="str">
            <v>ELSM</v>
          </cell>
        </row>
        <row r="5635">
          <cell r="B5635">
            <v>200807</v>
          </cell>
          <cell r="G5635" t="str">
            <v>Minería</v>
          </cell>
          <cell r="H5635" t="str">
            <v>ELSM</v>
          </cell>
        </row>
        <row r="5636">
          <cell r="B5636">
            <v>200807</v>
          </cell>
          <cell r="G5636" t="str">
            <v>Bebidas</v>
          </cell>
          <cell r="H5636" t="str">
            <v>ELUC</v>
          </cell>
        </row>
        <row r="5637">
          <cell r="B5637">
            <v>200807</v>
          </cell>
          <cell r="G5637" t="str">
            <v>Bancos y Financieras</v>
          </cell>
          <cell r="H5637" t="str">
            <v>ENER</v>
          </cell>
        </row>
        <row r="5638">
          <cell r="B5638">
            <v>200807</v>
          </cell>
          <cell r="G5638" t="str">
            <v>Bancos y Financieras</v>
          </cell>
          <cell r="H5638" t="str">
            <v>ENER</v>
          </cell>
        </row>
        <row r="5639">
          <cell r="B5639">
            <v>200807</v>
          </cell>
          <cell r="G5639" t="str">
            <v>Vidrios, Cauchos y Plásticos</v>
          </cell>
          <cell r="H5639" t="str">
            <v>ENER</v>
          </cell>
        </row>
        <row r="5640">
          <cell r="B5640">
            <v>200807</v>
          </cell>
          <cell r="G5640" t="str">
            <v>Otros</v>
          </cell>
          <cell r="H5640" t="str">
            <v>ENER</v>
          </cell>
        </row>
        <row r="5641">
          <cell r="B5641">
            <v>200807</v>
          </cell>
          <cell r="G5641" t="str">
            <v>Minería</v>
          </cell>
          <cell r="H5641" t="str">
            <v>ENER</v>
          </cell>
        </row>
        <row r="5642">
          <cell r="B5642">
            <v>200807</v>
          </cell>
          <cell r="G5642" t="str">
            <v>Químicos</v>
          </cell>
          <cell r="H5642" t="str">
            <v>ENER</v>
          </cell>
        </row>
        <row r="5643">
          <cell r="B5643">
            <v>200807</v>
          </cell>
          <cell r="G5643" t="str">
            <v>Minería</v>
          </cell>
          <cell r="H5643" t="str">
            <v>ENER</v>
          </cell>
        </row>
        <row r="5644">
          <cell r="B5644">
            <v>200807</v>
          </cell>
          <cell r="G5644" t="str">
            <v>Otros</v>
          </cell>
          <cell r="H5644" t="str">
            <v>ENER</v>
          </cell>
        </row>
        <row r="5645">
          <cell r="B5645">
            <v>200807</v>
          </cell>
          <cell r="G5645" t="str">
            <v>Minería</v>
          </cell>
          <cell r="H5645" t="str">
            <v>ENER</v>
          </cell>
        </row>
        <row r="5646">
          <cell r="B5646">
            <v>200807</v>
          </cell>
          <cell r="G5646" t="str">
            <v>Minería</v>
          </cell>
          <cell r="H5646" t="str">
            <v>ENER</v>
          </cell>
        </row>
        <row r="5647">
          <cell r="B5647">
            <v>200807</v>
          </cell>
          <cell r="G5647" t="str">
            <v>Minería</v>
          </cell>
          <cell r="H5647" t="str">
            <v>ENER</v>
          </cell>
        </row>
        <row r="5648">
          <cell r="B5648">
            <v>200807</v>
          </cell>
          <cell r="G5648" t="str">
            <v>Minería</v>
          </cell>
          <cell r="H5648" t="str">
            <v>ENER</v>
          </cell>
        </row>
        <row r="5649">
          <cell r="B5649">
            <v>200807</v>
          </cell>
          <cell r="G5649" t="str">
            <v>Químicos</v>
          </cell>
          <cell r="H5649" t="str">
            <v>ENER</v>
          </cell>
        </row>
        <row r="5650">
          <cell r="B5650">
            <v>200807</v>
          </cell>
          <cell r="G5650" t="str">
            <v>Minería</v>
          </cell>
          <cell r="H5650" t="str">
            <v>ENER</v>
          </cell>
        </row>
        <row r="5651">
          <cell r="B5651">
            <v>200807</v>
          </cell>
          <cell r="G5651" t="str">
            <v>Minería</v>
          </cell>
          <cell r="H5651" t="str">
            <v>ENER</v>
          </cell>
        </row>
        <row r="5652">
          <cell r="B5652">
            <v>200807</v>
          </cell>
          <cell r="G5652" t="str">
            <v>Químicos</v>
          </cell>
          <cell r="H5652" t="str">
            <v>ENER</v>
          </cell>
        </row>
        <row r="5653">
          <cell r="B5653">
            <v>200807</v>
          </cell>
          <cell r="G5653" t="str">
            <v>Alimentos</v>
          </cell>
          <cell r="H5653" t="str">
            <v>KLPA</v>
          </cell>
        </row>
        <row r="5654">
          <cell r="B5654">
            <v>200807</v>
          </cell>
          <cell r="G5654" t="str">
            <v>Papel</v>
          </cell>
          <cell r="H5654" t="str">
            <v>KLPA</v>
          </cell>
        </row>
        <row r="5655">
          <cell r="B5655">
            <v>200807</v>
          </cell>
          <cell r="G5655" t="str">
            <v>Papel</v>
          </cell>
          <cell r="H5655" t="str">
            <v>KLPA</v>
          </cell>
        </row>
        <row r="5656">
          <cell r="B5656">
            <v>200807</v>
          </cell>
          <cell r="G5656" t="str">
            <v>Industria Metalúrgica</v>
          </cell>
          <cell r="H5656" t="str">
            <v>KLPA</v>
          </cell>
        </row>
        <row r="5657">
          <cell r="B5657">
            <v>200807</v>
          </cell>
          <cell r="G5657" t="str">
            <v>Minería</v>
          </cell>
          <cell r="H5657" t="str">
            <v>KLPA</v>
          </cell>
        </row>
        <row r="5658">
          <cell r="B5658">
            <v>200807</v>
          </cell>
          <cell r="G5658" t="str">
            <v>Cementos</v>
          </cell>
          <cell r="H5658" t="str">
            <v>KLPA</v>
          </cell>
        </row>
        <row r="5659">
          <cell r="B5659">
            <v>200807</v>
          </cell>
          <cell r="G5659" t="str">
            <v>Agroindustria</v>
          </cell>
          <cell r="H5659" t="str">
            <v>KLPA</v>
          </cell>
        </row>
        <row r="5660">
          <cell r="B5660">
            <v>200807</v>
          </cell>
          <cell r="G5660" t="str">
            <v>Minería</v>
          </cell>
          <cell r="H5660" t="str">
            <v>KLPA</v>
          </cell>
        </row>
        <row r="5661">
          <cell r="B5661">
            <v>200807</v>
          </cell>
          <cell r="G5661" t="str">
            <v>Vidrios, Cauchos y Plásticos</v>
          </cell>
          <cell r="H5661" t="str">
            <v>KLPA</v>
          </cell>
        </row>
        <row r="5662">
          <cell r="B5662">
            <v>200807</v>
          </cell>
          <cell r="G5662" t="str">
            <v>Cerámicos</v>
          </cell>
          <cell r="H5662" t="str">
            <v>LDS</v>
          </cell>
        </row>
        <row r="5663">
          <cell r="B5663">
            <v>200807</v>
          </cell>
          <cell r="G5663" t="str">
            <v>Otros</v>
          </cell>
          <cell r="H5663" t="str">
            <v>LDS</v>
          </cell>
        </row>
        <row r="5664">
          <cell r="B5664">
            <v>200807</v>
          </cell>
          <cell r="G5664" t="str">
            <v>Industria Metalúrgica</v>
          </cell>
          <cell r="H5664" t="str">
            <v>LDS</v>
          </cell>
        </row>
        <row r="5665">
          <cell r="B5665">
            <v>200807</v>
          </cell>
          <cell r="G5665" t="str">
            <v>Otros</v>
          </cell>
          <cell r="H5665" t="str">
            <v>LDS</v>
          </cell>
        </row>
        <row r="5666">
          <cell r="B5666">
            <v>200807</v>
          </cell>
          <cell r="G5666" t="str">
            <v>Industria Metalúrgica</v>
          </cell>
          <cell r="H5666" t="str">
            <v>LDS</v>
          </cell>
        </row>
        <row r="5667">
          <cell r="B5667">
            <v>200807</v>
          </cell>
          <cell r="G5667" t="str">
            <v>Salud</v>
          </cell>
          <cell r="H5667" t="str">
            <v>LDS</v>
          </cell>
        </row>
        <row r="5668">
          <cell r="B5668">
            <v>200807</v>
          </cell>
          <cell r="G5668" t="str">
            <v>Papel</v>
          </cell>
          <cell r="H5668" t="str">
            <v>LDS</v>
          </cell>
        </row>
        <row r="5669">
          <cell r="B5669">
            <v>200807</v>
          </cell>
          <cell r="G5669" t="str">
            <v>Bebidas</v>
          </cell>
          <cell r="H5669" t="str">
            <v>LDS</v>
          </cell>
        </row>
        <row r="5670">
          <cell r="B5670">
            <v>200807</v>
          </cell>
          <cell r="G5670" t="str">
            <v>Papel</v>
          </cell>
          <cell r="H5670" t="str">
            <v>LDS</v>
          </cell>
        </row>
        <row r="5671">
          <cell r="B5671">
            <v>200807</v>
          </cell>
          <cell r="G5671" t="str">
            <v>Textiles</v>
          </cell>
          <cell r="H5671" t="str">
            <v>EDGL</v>
          </cell>
        </row>
        <row r="5672">
          <cell r="B5672">
            <v>200807</v>
          </cell>
          <cell r="G5672" t="str">
            <v>Bebidas</v>
          </cell>
          <cell r="H5672" t="str">
            <v>LDS</v>
          </cell>
        </row>
        <row r="5673">
          <cell r="B5673">
            <v>200807</v>
          </cell>
          <cell r="G5673" t="str">
            <v>Saneamiento</v>
          </cell>
          <cell r="H5673" t="str">
            <v>LDS</v>
          </cell>
        </row>
        <row r="5674">
          <cell r="B5674">
            <v>200807</v>
          </cell>
          <cell r="G5674" t="str">
            <v>Comercio</v>
          </cell>
          <cell r="H5674" t="str">
            <v>LDS</v>
          </cell>
        </row>
        <row r="5675">
          <cell r="B5675">
            <v>200807</v>
          </cell>
          <cell r="G5675" t="str">
            <v>Vidrios, Cauchos y Plásticos</v>
          </cell>
          <cell r="H5675" t="str">
            <v>LDS</v>
          </cell>
        </row>
        <row r="5676">
          <cell r="B5676">
            <v>200807</v>
          </cell>
          <cell r="G5676" t="str">
            <v>Saneamiento</v>
          </cell>
          <cell r="H5676" t="str">
            <v>LDS</v>
          </cell>
        </row>
        <row r="5677">
          <cell r="B5677">
            <v>200807</v>
          </cell>
          <cell r="G5677" t="str">
            <v>Saneamiento</v>
          </cell>
          <cell r="H5677" t="str">
            <v>LDS</v>
          </cell>
        </row>
        <row r="5678">
          <cell r="B5678">
            <v>200807</v>
          </cell>
          <cell r="G5678" t="str">
            <v>Alimentos</v>
          </cell>
          <cell r="H5678" t="str">
            <v>LDS</v>
          </cell>
        </row>
        <row r="5679">
          <cell r="B5679">
            <v>200807</v>
          </cell>
          <cell r="G5679" t="str">
            <v>Otros</v>
          </cell>
          <cell r="H5679" t="str">
            <v>LDS</v>
          </cell>
        </row>
        <row r="5680">
          <cell r="B5680">
            <v>200807</v>
          </cell>
          <cell r="G5680" t="str">
            <v>Bebidas</v>
          </cell>
          <cell r="H5680" t="str">
            <v>LDS</v>
          </cell>
        </row>
        <row r="5681">
          <cell r="B5681">
            <v>200807</v>
          </cell>
          <cell r="G5681" t="str">
            <v>Comercio</v>
          </cell>
          <cell r="H5681" t="str">
            <v>LDS</v>
          </cell>
        </row>
        <row r="5682">
          <cell r="B5682">
            <v>200807</v>
          </cell>
          <cell r="G5682" t="str">
            <v>Otros</v>
          </cell>
          <cell r="H5682" t="str">
            <v>LDS</v>
          </cell>
        </row>
        <row r="5683">
          <cell r="B5683">
            <v>200807</v>
          </cell>
          <cell r="G5683" t="str">
            <v>Otros</v>
          </cell>
          <cell r="H5683" t="str">
            <v>LDS</v>
          </cell>
        </row>
        <row r="5684">
          <cell r="B5684">
            <v>200807</v>
          </cell>
          <cell r="G5684" t="str">
            <v>Bebidas</v>
          </cell>
          <cell r="H5684" t="str">
            <v>LDS</v>
          </cell>
        </row>
        <row r="5685">
          <cell r="B5685">
            <v>200807</v>
          </cell>
          <cell r="G5685" t="str">
            <v>Industria Metalúrgica</v>
          </cell>
          <cell r="H5685" t="str">
            <v>SEAL</v>
          </cell>
        </row>
        <row r="5686">
          <cell r="B5686">
            <v>200807</v>
          </cell>
          <cell r="G5686" t="str">
            <v>Alimentos</v>
          </cell>
          <cell r="H5686" t="str">
            <v>SEAL</v>
          </cell>
        </row>
        <row r="5687">
          <cell r="B5687">
            <v>200807</v>
          </cell>
          <cell r="G5687" t="str">
            <v>Textiles</v>
          </cell>
          <cell r="H5687" t="str">
            <v>SGAB</v>
          </cell>
        </row>
        <row r="5688">
          <cell r="B5688">
            <v>200807</v>
          </cell>
          <cell r="G5688" t="str">
            <v>Bebidas</v>
          </cell>
          <cell r="H5688" t="str">
            <v>SEAL</v>
          </cell>
        </row>
        <row r="5689">
          <cell r="B5689">
            <v>200807</v>
          </cell>
          <cell r="G5689" t="str">
            <v>Transporte</v>
          </cell>
          <cell r="H5689" t="str">
            <v>SEAL</v>
          </cell>
        </row>
        <row r="5690">
          <cell r="B5690">
            <v>200807</v>
          </cell>
          <cell r="G5690" t="str">
            <v>Textiles</v>
          </cell>
          <cell r="H5690" t="str">
            <v>SEAL</v>
          </cell>
        </row>
        <row r="5691">
          <cell r="B5691">
            <v>200807</v>
          </cell>
          <cell r="G5691" t="str">
            <v>Minería</v>
          </cell>
          <cell r="H5691" t="str">
            <v>SGAB</v>
          </cell>
        </row>
        <row r="5692">
          <cell r="B5692">
            <v>200807</v>
          </cell>
          <cell r="G5692" t="str">
            <v>Textiles</v>
          </cell>
          <cell r="H5692" t="str">
            <v>ENER</v>
          </cell>
        </row>
        <row r="5693">
          <cell r="B5693">
            <v>200807</v>
          </cell>
          <cell r="G5693" t="str">
            <v>Minería</v>
          </cell>
          <cell r="H5693" t="str">
            <v>ENER</v>
          </cell>
        </row>
        <row r="5694">
          <cell r="B5694">
            <v>200807</v>
          </cell>
          <cell r="G5694" t="str">
            <v>Textiles</v>
          </cell>
          <cell r="H5694" t="str">
            <v>ENER</v>
          </cell>
        </row>
        <row r="5695">
          <cell r="B5695">
            <v>200807</v>
          </cell>
          <cell r="G5695" t="str">
            <v>Alimentos</v>
          </cell>
          <cell r="H5695" t="str">
            <v>ENER</v>
          </cell>
        </row>
        <row r="5696">
          <cell r="B5696">
            <v>200807</v>
          </cell>
          <cell r="G5696" t="str">
            <v>Minería</v>
          </cell>
          <cell r="H5696" t="str">
            <v>ENER</v>
          </cell>
        </row>
        <row r="5697">
          <cell r="B5697">
            <v>200807</v>
          </cell>
          <cell r="G5697" t="str">
            <v>Alimentos</v>
          </cell>
          <cell r="H5697" t="str">
            <v>ENER</v>
          </cell>
        </row>
        <row r="5698">
          <cell r="B5698">
            <v>200807</v>
          </cell>
          <cell r="G5698" t="str">
            <v>Minería</v>
          </cell>
          <cell r="H5698" t="str">
            <v>SHOU</v>
          </cell>
        </row>
        <row r="5699">
          <cell r="B5699">
            <v>200807</v>
          </cell>
          <cell r="G5699" t="str">
            <v>Minería</v>
          </cell>
          <cell r="H5699" t="str">
            <v>SHOU</v>
          </cell>
        </row>
        <row r="5700">
          <cell r="B5700">
            <v>200807</v>
          </cell>
          <cell r="G5700" t="str">
            <v>Minería</v>
          </cell>
          <cell r="H5700" t="str">
            <v>SHOU</v>
          </cell>
        </row>
        <row r="5701">
          <cell r="B5701">
            <v>200807</v>
          </cell>
          <cell r="G5701" t="str">
            <v>Minería</v>
          </cell>
          <cell r="H5701" t="str">
            <v>SMC</v>
          </cell>
        </row>
        <row r="5702">
          <cell r="B5702">
            <v>200807</v>
          </cell>
          <cell r="G5702" t="str">
            <v>Minería</v>
          </cell>
          <cell r="H5702" t="str">
            <v>SMC</v>
          </cell>
        </row>
        <row r="5703">
          <cell r="B5703">
            <v>200807</v>
          </cell>
          <cell r="G5703" t="str">
            <v>Minería</v>
          </cell>
          <cell r="H5703" t="str">
            <v>SMC</v>
          </cell>
        </row>
        <row r="5704">
          <cell r="B5704">
            <v>200807</v>
          </cell>
          <cell r="G5704" t="str">
            <v>Minería</v>
          </cell>
          <cell r="H5704" t="str">
            <v>TSEL</v>
          </cell>
        </row>
        <row r="5705">
          <cell r="B5705">
            <v>200807</v>
          </cell>
          <cell r="G5705" t="str">
            <v>Cementos</v>
          </cell>
          <cell r="H5705" t="str">
            <v>TSEL</v>
          </cell>
        </row>
        <row r="5706">
          <cell r="B5706">
            <v>200807</v>
          </cell>
          <cell r="G5706" t="str">
            <v>Minería</v>
          </cell>
          <cell r="H5706" t="str">
            <v>TSEL</v>
          </cell>
        </row>
        <row r="5707">
          <cell r="B5707">
            <v>200807</v>
          </cell>
          <cell r="G5707" t="str">
            <v>Minería</v>
          </cell>
          <cell r="H5707" t="str">
            <v>TSEL</v>
          </cell>
        </row>
        <row r="5708">
          <cell r="B5708">
            <v>200807</v>
          </cell>
          <cell r="G5708" t="str">
            <v>Minería</v>
          </cell>
          <cell r="H5708" t="str">
            <v>TSEL</v>
          </cell>
        </row>
        <row r="5709">
          <cell r="B5709">
            <v>200807</v>
          </cell>
          <cell r="G5709" t="str">
            <v>Minería</v>
          </cell>
          <cell r="H5709" t="str">
            <v>TSEL</v>
          </cell>
        </row>
        <row r="5710">
          <cell r="B5710">
            <v>200807</v>
          </cell>
          <cell r="G5710" t="str">
            <v>Textiles</v>
          </cell>
          <cell r="H5710" t="str">
            <v>TSEL</v>
          </cell>
        </row>
        <row r="5711">
          <cell r="B5711">
            <v>200807</v>
          </cell>
          <cell r="G5711" t="str">
            <v>Textiles</v>
          </cell>
          <cell r="H5711" t="str">
            <v>TSEL</v>
          </cell>
        </row>
        <row r="5712">
          <cell r="B5712">
            <v>200807</v>
          </cell>
          <cell r="G5712" t="str">
            <v>Otros</v>
          </cell>
          <cell r="H5712" t="str">
            <v>SEAL</v>
          </cell>
        </row>
        <row r="5713">
          <cell r="B5713">
            <v>200807</v>
          </cell>
          <cell r="G5713" t="str">
            <v>Otros</v>
          </cell>
          <cell r="H5713" t="str">
            <v>EGEN</v>
          </cell>
        </row>
        <row r="5714">
          <cell r="B5714">
            <v>200807</v>
          </cell>
          <cell r="G5714" t="str">
            <v>Cementos</v>
          </cell>
          <cell r="H5714" t="str">
            <v>KLPA</v>
          </cell>
        </row>
        <row r="5715">
          <cell r="B5715">
            <v>200807</v>
          </cell>
          <cell r="G5715" t="str">
            <v>Papel</v>
          </cell>
          <cell r="H5715" t="str">
            <v>COEL</v>
          </cell>
        </row>
        <row r="5716">
          <cell r="B5716">
            <v>200807</v>
          </cell>
          <cell r="G5716" t="str">
            <v>Minería</v>
          </cell>
          <cell r="H5716" t="str">
            <v>ENER</v>
          </cell>
        </row>
        <row r="5717">
          <cell r="B5717">
            <v>200807</v>
          </cell>
          <cell r="G5717" t="str">
            <v>Minería</v>
          </cell>
          <cell r="H5717" t="str">
            <v>ELP</v>
          </cell>
        </row>
        <row r="5718">
          <cell r="B5718">
            <v>200807</v>
          </cell>
          <cell r="G5718" t="str">
            <v>Papel</v>
          </cell>
          <cell r="H5718" t="str">
            <v>COEL</v>
          </cell>
        </row>
        <row r="5719">
          <cell r="B5719">
            <v>200807</v>
          </cell>
          <cell r="G5719" t="str">
            <v>Cementos</v>
          </cell>
          <cell r="H5719" t="str">
            <v>LDS</v>
          </cell>
        </row>
        <row r="5720">
          <cell r="B5720">
            <v>200807</v>
          </cell>
          <cell r="G5720" t="str">
            <v>Minería</v>
          </cell>
          <cell r="H5720" t="str">
            <v>EDGL</v>
          </cell>
        </row>
        <row r="5721">
          <cell r="B5721">
            <v>200807</v>
          </cell>
          <cell r="G5721" t="str">
            <v>Alimentos</v>
          </cell>
          <cell r="H5721" t="str">
            <v>EGAS</v>
          </cell>
        </row>
        <row r="5722">
          <cell r="B5722">
            <v>200807</v>
          </cell>
          <cell r="G5722" t="str">
            <v>Minería</v>
          </cell>
          <cell r="H5722" t="str">
            <v>KLPA</v>
          </cell>
        </row>
        <row r="5723">
          <cell r="B5723">
            <v>200807</v>
          </cell>
          <cell r="G5723" t="str">
            <v>Bebidas</v>
          </cell>
          <cell r="H5723" t="str">
            <v>EDLN</v>
          </cell>
        </row>
        <row r="5724">
          <cell r="B5724">
            <v>200807</v>
          </cell>
          <cell r="G5724" t="str">
            <v>Bebidas</v>
          </cell>
          <cell r="H5724" t="str">
            <v>EDLN</v>
          </cell>
        </row>
        <row r="5725">
          <cell r="B5725">
            <v>200807</v>
          </cell>
          <cell r="G5725" t="str">
            <v>Bebidas</v>
          </cell>
          <cell r="H5725" t="str">
            <v>EDLN</v>
          </cell>
        </row>
        <row r="5726">
          <cell r="B5726">
            <v>200807</v>
          </cell>
          <cell r="G5726" t="str">
            <v>Bebidas</v>
          </cell>
          <cell r="H5726" t="str">
            <v>EDLN</v>
          </cell>
        </row>
        <row r="5727">
          <cell r="B5727">
            <v>200807</v>
          </cell>
          <cell r="G5727" t="str">
            <v>Vidrios, Cauchos y Plásticos</v>
          </cell>
          <cell r="H5727" t="str">
            <v>LDS</v>
          </cell>
        </row>
        <row r="5728">
          <cell r="B5728">
            <v>200807</v>
          </cell>
          <cell r="G5728" t="str">
            <v>Minería</v>
          </cell>
          <cell r="H5728" t="str">
            <v>ELP</v>
          </cell>
        </row>
        <row r="5729">
          <cell r="B5729">
            <v>200807</v>
          </cell>
          <cell r="G5729" t="str">
            <v>Textiles</v>
          </cell>
          <cell r="H5729" t="str">
            <v>EDLN</v>
          </cell>
        </row>
        <row r="5730">
          <cell r="B5730">
            <v>200807</v>
          </cell>
          <cell r="G5730" t="str">
            <v>Papel</v>
          </cell>
          <cell r="H5730" t="str">
            <v>KLPA</v>
          </cell>
        </row>
        <row r="5731">
          <cell r="B5731">
            <v>200807</v>
          </cell>
          <cell r="G5731" t="str">
            <v>Minería</v>
          </cell>
          <cell r="H5731" t="str">
            <v>SMC</v>
          </cell>
        </row>
        <row r="5732">
          <cell r="B5732">
            <v>200808</v>
          </cell>
          <cell r="G5732" t="str">
            <v>Cementos</v>
          </cell>
          <cell r="H5732" t="str">
            <v>ATOC</v>
          </cell>
        </row>
        <row r="5733">
          <cell r="B5733">
            <v>200808</v>
          </cell>
          <cell r="G5733" t="str">
            <v>Agroindustria</v>
          </cell>
          <cell r="H5733" t="str">
            <v>CAHU</v>
          </cell>
        </row>
        <row r="5734">
          <cell r="B5734">
            <v>200808</v>
          </cell>
          <cell r="G5734" t="str">
            <v>Minería</v>
          </cell>
          <cell r="H5734" t="str">
            <v>COEL</v>
          </cell>
        </row>
        <row r="5735">
          <cell r="B5735">
            <v>200808</v>
          </cell>
          <cell r="G5735" t="str">
            <v>Minería</v>
          </cell>
          <cell r="H5735" t="str">
            <v>CONE</v>
          </cell>
        </row>
        <row r="5736">
          <cell r="B5736">
            <v>200808</v>
          </cell>
          <cell r="G5736" t="str">
            <v>Minería</v>
          </cell>
          <cell r="H5736" t="str">
            <v>SMC</v>
          </cell>
        </row>
        <row r="5737">
          <cell r="B5737">
            <v>200808</v>
          </cell>
          <cell r="G5737" t="str">
            <v>Textiles</v>
          </cell>
          <cell r="H5737" t="str">
            <v>EDCA</v>
          </cell>
        </row>
        <row r="5738">
          <cell r="B5738">
            <v>200808</v>
          </cell>
          <cell r="G5738" t="str">
            <v>Otros</v>
          </cell>
          <cell r="H5738" t="str">
            <v>EDGL</v>
          </cell>
        </row>
        <row r="5739">
          <cell r="B5739">
            <v>200808</v>
          </cell>
          <cell r="G5739" t="str">
            <v>Fundición</v>
          </cell>
          <cell r="H5739" t="str">
            <v>EDGL</v>
          </cell>
        </row>
        <row r="5740">
          <cell r="B5740">
            <v>200808</v>
          </cell>
          <cell r="G5740" t="str">
            <v>Otros</v>
          </cell>
          <cell r="H5740" t="str">
            <v>EDGL</v>
          </cell>
        </row>
        <row r="5741">
          <cell r="B5741">
            <v>200808</v>
          </cell>
          <cell r="G5741" t="str">
            <v>Fundición</v>
          </cell>
          <cell r="H5741" t="str">
            <v>EDGL</v>
          </cell>
        </row>
        <row r="5742">
          <cell r="B5742">
            <v>200808</v>
          </cell>
          <cell r="G5742" t="str">
            <v>Minería</v>
          </cell>
          <cell r="H5742" t="str">
            <v>EDGL</v>
          </cell>
        </row>
        <row r="5743">
          <cell r="B5743">
            <v>200808</v>
          </cell>
          <cell r="G5743" t="str">
            <v>Minería</v>
          </cell>
          <cell r="H5743" t="str">
            <v>EDGL</v>
          </cell>
        </row>
        <row r="5744">
          <cell r="B5744">
            <v>200808</v>
          </cell>
          <cell r="G5744" t="str">
            <v>Minería</v>
          </cell>
          <cell r="H5744" t="str">
            <v>EDGL</v>
          </cell>
        </row>
        <row r="5745">
          <cell r="B5745">
            <v>200808</v>
          </cell>
          <cell r="G5745" t="str">
            <v>Fundición</v>
          </cell>
          <cell r="H5745" t="str">
            <v>EDGL</v>
          </cell>
        </row>
        <row r="5746">
          <cell r="B5746">
            <v>200808</v>
          </cell>
          <cell r="G5746" t="str">
            <v>Fundición</v>
          </cell>
          <cell r="H5746" t="str">
            <v>EDGL</v>
          </cell>
        </row>
        <row r="5747">
          <cell r="B5747">
            <v>200808</v>
          </cell>
          <cell r="G5747" t="str">
            <v>Fundición</v>
          </cell>
          <cell r="H5747" t="str">
            <v>EDGL</v>
          </cell>
        </row>
        <row r="5748">
          <cell r="B5748">
            <v>200808</v>
          </cell>
          <cell r="G5748" t="str">
            <v>Minería</v>
          </cell>
          <cell r="H5748" t="str">
            <v>EDGL</v>
          </cell>
        </row>
        <row r="5749">
          <cell r="B5749">
            <v>200808</v>
          </cell>
          <cell r="G5749" t="str">
            <v>Químicos</v>
          </cell>
          <cell r="H5749" t="str">
            <v>EDLN</v>
          </cell>
        </row>
        <row r="5750">
          <cell r="B5750">
            <v>200808</v>
          </cell>
          <cell r="G5750" t="str">
            <v>Agroindustria</v>
          </cell>
          <cell r="H5750" t="str">
            <v>EDLN</v>
          </cell>
        </row>
        <row r="5751">
          <cell r="B5751">
            <v>200808</v>
          </cell>
          <cell r="G5751" t="str">
            <v>Alimentos</v>
          </cell>
          <cell r="H5751" t="str">
            <v>EDLN</v>
          </cell>
        </row>
        <row r="5752">
          <cell r="B5752">
            <v>200808</v>
          </cell>
          <cell r="G5752" t="str">
            <v>Alimentos</v>
          </cell>
          <cell r="H5752" t="str">
            <v>EDLN</v>
          </cell>
        </row>
        <row r="5753">
          <cell r="B5753">
            <v>200808</v>
          </cell>
          <cell r="G5753" t="str">
            <v>Pesquería</v>
          </cell>
          <cell r="H5753" t="str">
            <v>EDLN</v>
          </cell>
        </row>
        <row r="5754">
          <cell r="B5754">
            <v>200808</v>
          </cell>
          <cell r="G5754" t="str">
            <v>Bancos y Financieras</v>
          </cell>
          <cell r="H5754" t="str">
            <v>EDLN</v>
          </cell>
        </row>
        <row r="5755">
          <cell r="B5755">
            <v>200808</v>
          </cell>
          <cell r="G5755" t="str">
            <v>Cables</v>
          </cell>
          <cell r="H5755" t="str">
            <v>EDLN</v>
          </cell>
        </row>
        <row r="5756">
          <cell r="B5756">
            <v>200808</v>
          </cell>
          <cell r="G5756" t="str">
            <v>Cerámicos</v>
          </cell>
          <cell r="H5756" t="str">
            <v>EDLN</v>
          </cell>
        </row>
        <row r="5757">
          <cell r="B5757">
            <v>200808</v>
          </cell>
          <cell r="G5757" t="str">
            <v>Cerámicos</v>
          </cell>
          <cell r="H5757" t="str">
            <v>EDLN</v>
          </cell>
        </row>
        <row r="5758">
          <cell r="B5758">
            <v>200808</v>
          </cell>
          <cell r="G5758" t="str">
            <v>Cerámicos</v>
          </cell>
          <cell r="H5758" t="str">
            <v>EDLN</v>
          </cell>
        </row>
        <row r="5759">
          <cell r="B5759">
            <v>200808</v>
          </cell>
          <cell r="G5759" t="str">
            <v>Textiles</v>
          </cell>
          <cell r="H5759" t="str">
            <v>EDLN</v>
          </cell>
        </row>
        <row r="5760">
          <cell r="B5760">
            <v>200808</v>
          </cell>
          <cell r="G5760" t="str">
            <v>Textiles</v>
          </cell>
          <cell r="H5760" t="str">
            <v>EDLN</v>
          </cell>
        </row>
        <row r="5761">
          <cell r="B5761">
            <v>200808</v>
          </cell>
          <cell r="G5761" t="str">
            <v>Minería</v>
          </cell>
          <cell r="H5761" t="str">
            <v>EDLN</v>
          </cell>
        </row>
        <row r="5762">
          <cell r="B5762">
            <v>200808</v>
          </cell>
          <cell r="G5762" t="str">
            <v>Cerámicos</v>
          </cell>
          <cell r="H5762" t="str">
            <v>EDLN</v>
          </cell>
        </row>
        <row r="5763">
          <cell r="B5763">
            <v>200808</v>
          </cell>
          <cell r="G5763" t="str">
            <v>Alimentos</v>
          </cell>
          <cell r="H5763" t="str">
            <v>EDLN</v>
          </cell>
        </row>
        <row r="5764">
          <cell r="B5764">
            <v>200808</v>
          </cell>
          <cell r="G5764" t="str">
            <v>Vidrios, Cauchos y Plásticos</v>
          </cell>
          <cell r="H5764" t="str">
            <v>EDLN</v>
          </cell>
        </row>
        <row r="5765">
          <cell r="B5765">
            <v>200808</v>
          </cell>
          <cell r="G5765" t="str">
            <v>Minería</v>
          </cell>
          <cell r="H5765" t="str">
            <v>EDLN</v>
          </cell>
        </row>
        <row r="5766">
          <cell r="B5766">
            <v>200808</v>
          </cell>
          <cell r="G5766" t="str">
            <v>Saneamiento</v>
          </cell>
          <cell r="H5766" t="str">
            <v>EDLN</v>
          </cell>
        </row>
        <row r="5767">
          <cell r="B5767">
            <v>200808</v>
          </cell>
          <cell r="G5767" t="str">
            <v>Industria Metalúrgica</v>
          </cell>
          <cell r="H5767" t="str">
            <v>EDLN</v>
          </cell>
        </row>
        <row r="5768">
          <cell r="B5768">
            <v>200808</v>
          </cell>
          <cell r="G5768" t="str">
            <v>Transporte</v>
          </cell>
          <cell r="H5768" t="str">
            <v>EDLN</v>
          </cell>
        </row>
        <row r="5769">
          <cell r="B5769">
            <v>200808</v>
          </cell>
          <cell r="G5769" t="str">
            <v>Pesquería</v>
          </cell>
          <cell r="H5769" t="str">
            <v>EDLN</v>
          </cell>
        </row>
        <row r="5770">
          <cell r="B5770">
            <v>200808</v>
          </cell>
          <cell r="G5770" t="str">
            <v>Cementos</v>
          </cell>
          <cell r="H5770" t="str">
            <v>EDLN</v>
          </cell>
        </row>
        <row r="5771">
          <cell r="B5771">
            <v>200808</v>
          </cell>
          <cell r="G5771" t="str">
            <v>Textiles</v>
          </cell>
          <cell r="H5771" t="str">
            <v>EDLN</v>
          </cell>
        </row>
        <row r="5772">
          <cell r="B5772">
            <v>200808</v>
          </cell>
          <cell r="G5772" t="str">
            <v>Alimentos</v>
          </cell>
          <cell r="H5772" t="str">
            <v>EDLN</v>
          </cell>
        </row>
        <row r="5773">
          <cell r="B5773">
            <v>200808</v>
          </cell>
          <cell r="G5773" t="str">
            <v>Textiles</v>
          </cell>
          <cell r="H5773" t="str">
            <v>EDLN</v>
          </cell>
        </row>
        <row r="5774">
          <cell r="B5774">
            <v>200808</v>
          </cell>
          <cell r="G5774" t="str">
            <v>Textiles</v>
          </cell>
          <cell r="H5774" t="str">
            <v>EDLN</v>
          </cell>
        </row>
        <row r="5775">
          <cell r="B5775">
            <v>200808</v>
          </cell>
          <cell r="G5775" t="str">
            <v>Fundición</v>
          </cell>
          <cell r="H5775" t="str">
            <v>EDLN</v>
          </cell>
        </row>
        <row r="5776">
          <cell r="B5776">
            <v>200808</v>
          </cell>
          <cell r="G5776" t="str">
            <v>Fundición</v>
          </cell>
          <cell r="H5776" t="str">
            <v>EDLN</v>
          </cell>
        </row>
        <row r="5777">
          <cell r="B5777">
            <v>200808</v>
          </cell>
          <cell r="G5777" t="str">
            <v>Papel</v>
          </cell>
          <cell r="H5777" t="str">
            <v>EDLN</v>
          </cell>
        </row>
        <row r="5778">
          <cell r="B5778">
            <v>200808</v>
          </cell>
          <cell r="G5778" t="str">
            <v>Textiles</v>
          </cell>
          <cell r="H5778" t="str">
            <v>EDLN</v>
          </cell>
        </row>
        <row r="5779">
          <cell r="B5779">
            <v>200808</v>
          </cell>
          <cell r="G5779" t="str">
            <v>Vidrios, Cauchos y Plásticos</v>
          </cell>
          <cell r="H5779" t="str">
            <v>EDLN</v>
          </cell>
        </row>
        <row r="5780">
          <cell r="B5780">
            <v>200808</v>
          </cell>
          <cell r="G5780" t="str">
            <v>Cables</v>
          </cell>
          <cell r="H5780" t="str">
            <v>EDLN</v>
          </cell>
        </row>
        <row r="5781">
          <cell r="B5781">
            <v>200808</v>
          </cell>
          <cell r="G5781" t="str">
            <v>Industria Metalúrgica</v>
          </cell>
          <cell r="H5781" t="str">
            <v>EDLN</v>
          </cell>
        </row>
        <row r="5782">
          <cell r="B5782">
            <v>200808</v>
          </cell>
          <cell r="G5782" t="str">
            <v>Papel</v>
          </cell>
          <cell r="H5782" t="str">
            <v>EDLN</v>
          </cell>
        </row>
        <row r="5783">
          <cell r="B5783">
            <v>200808</v>
          </cell>
          <cell r="G5783" t="str">
            <v>Textiles</v>
          </cell>
          <cell r="H5783" t="str">
            <v>EDLN</v>
          </cell>
        </row>
        <row r="5784">
          <cell r="B5784">
            <v>200808</v>
          </cell>
          <cell r="G5784" t="str">
            <v>Otros</v>
          </cell>
          <cell r="H5784" t="str">
            <v>EDLN</v>
          </cell>
        </row>
        <row r="5785">
          <cell r="B5785">
            <v>200808</v>
          </cell>
          <cell r="G5785" t="str">
            <v>Otros</v>
          </cell>
          <cell r="H5785" t="str">
            <v>EDLN</v>
          </cell>
        </row>
        <row r="5786">
          <cell r="B5786">
            <v>200808</v>
          </cell>
          <cell r="G5786" t="str">
            <v>Textiles</v>
          </cell>
          <cell r="H5786" t="str">
            <v>EDLN</v>
          </cell>
        </row>
        <row r="5787">
          <cell r="B5787">
            <v>200808</v>
          </cell>
          <cell r="G5787" t="str">
            <v>Industria Metalúrgica</v>
          </cell>
          <cell r="H5787" t="str">
            <v>EDLN</v>
          </cell>
        </row>
        <row r="5788">
          <cell r="B5788">
            <v>200808</v>
          </cell>
          <cell r="G5788" t="str">
            <v>Alimentos</v>
          </cell>
          <cell r="H5788" t="str">
            <v>EDLN</v>
          </cell>
        </row>
        <row r="5789">
          <cell r="B5789">
            <v>200808</v>
          </cell>
          <cell r="G5789" t="str">
            <v>Alimentos</v>
          </cell>
          <cell r="H5789" t="str">
            <v>EDLN</v>
          </cell>
        </row>
        <row r="5790">
          <cell r="B5790">
            <v>200808</v>
          </cell>
          <cell r="G5790" t="str">
            <v>Alimentos</v>
          </cell>
          <cell r="H5790" t="str">
            <v>EDLN</v>
          </cell>
        </row>
        <row r="5791">
          <cell r="B5791">
            <v>200808</v>
          </cell>
          <cell r="G5791" t="str">
            <v>Alimentos</v>
          </cell>
          <cell r="H5791" t="str">
            <v>EDLN</v>
          </cell>
        </row>
        <row r="5792">
          <cell r="B5792">
            <v>200808</v>
          </cell>
          <cell r="G5792" t="str">
            <v>Textiles</v>
          </cell>
          <cell r="H5792" t="str">
            <v>EDLN</v>
          </cell>
        </row>
        <row r="5793">
          <cell r="B5793">
            <v>200808</v>
          </cell>
          <cell r="G5793" t="str">
            <v>Pesquería</v>
          </cell>
          <cell r="H5793" t="str">
            <v>EDLN</v>
          </cell>
        </row>
        <row r="5794">
          <cell r="B5794">
            <v>200808</v>
          </cell>
          <cell r="G5794" t="str">
            <v>Pesquería</v>
          </cell>
          <cell r="H5794" t="str">
            <v>EDLN</v>
          </cell>
        </row>
        <row r="5795">
          <cell r="B5795">
            <v>200808</v>
          </cell>
          <cell r="G5795" t="str">
            <v>Textiles</v>
          </cell>
          <cell r="H5795" t="str">
            <v>EDLN</v>
          </cell>
        </row>
        <row r="5796">
          <cell r="B5796">
            <v>200808</v>
          </cell>
          <cell r="G5796" t="str">
            <v>Industria Metalúrgica</v>
          </cell>
          <cell r="H5796" t="str">
            <v>EDLN</v>
          </cell>
        </row>
        <row r="5797">
          <cell r="B5797">
            <v>200808</v>
          </cell>
          <cell r="G5797" t="str">
            <v>Hidrocarburos</v>
          </cell>
          <cell r="H5797" t="str">
            <v>EDLN</v>
          </cell>
        </row>
        <row r="5798">
          <cell r="B5798">
            <v>200808</v>
          </cell>
          <cell r="G5798" t="str">
            <v>Comercio</v>
          </cell>
          <cell r="H5798" t="str">
            <v>EDLN</v>
          </cell>
        </row>
        <row r="5799">
          <cell r="B5799">
            <v>200808</v>
          </cell>
          <cell r="G5799" t="str">
            <v>Textiles</v>
          </cell>
          <cell r="H5799" t="str">
            <v>EDLN</v>
          </cell>
        </row>
        <row r="5800">
          <cell r="B5800">
            <v>200808</v>
          </cell>
          <cell r="G5800" t="str">
            <v>Textiles</v>
          </cell>
          <cell r="H5800" t="str">
            <v>EDLN</v>
          </cell>
        </row>
        <row r="5801">
          <cell r="B5801">
            <v>200808</v>
          </cell>
          <cell r="G5801" t="str">
            <v>Otros</v>
          </cell>
          <cell r="H5801" t="str">
            <v>EDLN</v>
          </cell>
        </row>
        <row r="5802">
          <cell r="B5802">
            <v>200808</v>
          </cell>
          <cell r="G5802" t="str">
            <v>Textiles</v>
          </cell>
          <cell r="H5802" t="str">
            <v>EDLN</v>
          </cell>
        </row>
        <row r="5803">
          <cell r="B5803">
            <v>200808</v>
          </cell>
          <cell r="G5803" t="str">
            <v>Industria Metalúrgica</v>
          </cell>
          <cell r="H5803" t="str">
            <v>EDLN</v>
          </cell>
        </row>
        <row r="5804">
          <cell r="B5804">
            <v>200808</v>
          </cell>
          <cell r="G5804" t="str">
            <v>Pesquería</v>
          </cell>
          <cell r="H5804" t="str">
            <v>EDLN</v>
          </cell>
        </row>
        <row r="5805">
          <cell r="B5805">
            <v>200808</v>
          </cell>
          <cell r="G5805" t="str">
            <v>Químicos</v>
          </cell>
          <cell r="H5805" t="str">
            <v>EDLN</v>
          </cell>
        </row>
        <row r="5806">
          <cell r="B5806">
            <v>200808</v>
          </cell>
          <cell r="G5806" t="str">
            <v>Textiles</v>
          </cell>
          <cell r="H5806" t="str">
            <v>EDLN</v>
          </cell>
        </row>
        <row r="5807">
          <cell r="B5807">
            <v>200808</v>
          </cell>
          <cell r="G5807" t="str">
            <v>Vidrios, Cauchos y Plásticos</v>
          </cell>
          <cell r="H5807" t="str">
            <v>EDLN</v>
          </cell>
        </row>
        <row r="5808">
          <cell r="B5808">
            <v>200808</v>
          </cell>
          <cell r="G5808" t="str">
            <v>Pesquería</v>
          </cell>
          <cell r="H5808" t="str">
            <v>EDLN</v>
          </cell>
        </row>
        <row r="5809">
          <cell r="B5809">
            <v>200808</v>
          </cell>
          <cell r="G5809" t="str">
            <v>Bebidas</v>
          </cell>
          <cell r="H5809" t="str">
            <v>EDLN</v>
          </cell>
        </row>
        <row r="5810">
          <cell r="B5810">
            <v>200808</v>
          </cell>
          <cell r="G5810" t="str">
            <v>Bebidas</v>
          </cell>
          <cell r="H5810" t="str">
            <v>EDLN</v>
          </cell>
        </row>
        <row r="5811">
          <cell r="B5811">
            <v>200808</v>
          </cell>
          <cell r="G5811" t="str">
            <v>Pesquería</v>
          </cell>
          <cell r="H5811" t="str">
            <v>EDLN</v>
          </cell>
        </row>
        <row r="5812">
          <cell r="B5812">
            <v>200808</v>
          </cell>
          <cell r="G5812" t="str">
            <v>Cerámicos</v>
          </cell>
          <cell r="H5812" t="str">
            <v>EDLN</v>
          </cell>
        </row>
        <row r="5813">
          <cell r="B5813">
            <v>200808</v>
          </cell>
          <cell r="G5813" t="str">
            <v>Alimentos</v>
          </cell>
          <cell r="H5813" t="str">
            <v>EDLN</v>
          </cell>
        </row>
        <row r="5814">
          <cell r="B5814">
            <v>200808</v>
          </cell>
          <cell r="G5814" t="str">
            <v>Químicos</v>
          </cell>
          <cell r="H5814" t="str">
            <v>EDLN</v>
          </cell>
        </row>
        <row r="5815">
          <cell r="B5815">
            <v>200808</v>
          </cell>
          <cell r="G5815" t="str">
            <v>Textiles</v>
          </cell>
          <cell r="H5815" t="str">
            <v>EDLN</v>
          </cell>
        </row>
        <row r="5816">
          <cell r="B5816">
            <v>200808</v>
          </cell>
          <cell r="G5816" t="str">
            <v>Textiles</v>
          </cell>
          <cell r="H5816" t="str">
            <v>EDLN</v>
          </cell>
        </row>
        <row r="5817">
          <cell r="B5817">
            <v>200808</v>
          </cell>
          <cell r="G5817" t="str">
            <v>Saneamiento</v>
          </cell>
          <cell r="H5817" t="str">
            <v>EDLN</v>
          </cell>
        </row>
        <row r="5818">
          <cell r="B5818">
            <v>200808</v>
          </cell>
          <cell r="G5818" t="str">
            <v>Alimentos</v>
          </cell>
          <cell r="H5818" t="str">
            <v>EDLN</v>
          </cell>
        </row>
        <row r="5819">
          <cell r="B5819">
            <v>200808</v>
          </cell>
          <cell r="G5819" t="str">
            <v>Papel</v>
          </cell>
          <cell r="H5819" t="str">
            <v>EDLN</v>
          </cell>
        </row>
        <row r="5820">
          <cell r="B5820">
            <v>200808</v>
          </cell>
          <cell r="G5820" t="str">
            <v>Pesquería</v>
          </cell>
          <cell r="H5820" t="str">
            <v>EDLN</v>
          </cell>
        </row>
        <row r="5821">
          <cell r="B5821">
            <v>200808</v>
          </cell>
          <cell r="G5821" t="str">
            <v>Transporte</v>
          </cell>
          <cell r="H5821" t="str">
            <v>EDLN</v>
          </cell>
        </row>
        <row r="5822">
          <cell r="B5822">
            <v>200808</v>
          </cell>
          <cell r="G5822" t="str">
            <v>Pesquería</v>
          </cell>
          <cell r="H5822" t="str">
            <v>EDLN</v>
          </cell>
        </row>
        <row r="5823">
          <cell r="B5823">
            <v>200808</v>
          </cell>
          <cell r="G5823" t="str">
            <v>Pesquería</v>
          </cell>
          <cell r="H5823" t="str">
            <v>EDLN</v>
          </cell>
        </row>
        <row r="5824">
          <cell r="B5824">
            <v>200808</v>
          </cell>
          <cell r="G5824" t="str">
            <v>Bebidas</v>
          </cell>
          <cell r="H5824" t="str">
            <v>EDLN</v>
          </cell>
        </row>
        <row r="5825">
          <cell r="B5825">
            <v>200808</v>
          </cell>
          <cell r="G5825" t="str">
            <v>Pesquería</v>
          </cell>
          <cell r="H5825" t="str">
            <v>EDLN</v>
          </cell>
        </row>
        <row r="5826">
          <cell r="B5826">
            <v>200808</v>
          </cell>
          <cell r="G5826" t="str">
            <v>Pesquería</v>
          </cell>
          <cell r="H5826" t="str">
            <v>EDLN</v>
          </cell>
        </row>
        <row r="5827">
          <cell r="B5827">
            <v>200808</v>
          </cell>
          <cell r="G5827" t="str">
            <v>Textiles</v>
          </cell>
          <cell r="H5827" t="str">
            <v>EDLN</v>
          </cell>
        </row>
        <row r="5828">
          <cell r="B5828">
            <v>200808</v>
          </cell>
          <cell r="G5828" t="str">
            <v>Textiles</v>
          </cell>
          <cell r="H5828" t="str">
            <v>EDLN</v>
          </cell>
        </row>
        <row r="5829">
          <cell r="B5829">
            <v>200808</v>
          </cell>
          <cell r="G5829" t="str">
            <v>Hidrocarburos</v>
          </cell>
          <cell r="H5829" t="str">
            <v>EEPS</v>
          </cell>
        </row>
        <row r="5830">
          <cell r="B5830">
            <v>200808</v>
          </cell>
          <cell r="G5830" t="str">
            <v>Hidrocarburos</v>
          </cell>
          <cell r="H5830" t="str">
            <v>EEPS</v>
          </cell>
        </row>
        <row r="5831">
          <cell r="B5831">
            <v>200808</v>
          </cell>
          <cell r="G5831" t="str">
            <v>Minería</v>
          </cell>
          <cell r="H5831" t="str">
            <v>EGAS</v>
          </cell>
        </row>
        <row r="5832">
          <cell r="B5832">
            <v>200808</v>
          </cell>
          <cell r="G5832" t="str">
            <v>Cementos</v>
          </cell>
          <cell r="H5832" t="str">
            <v>KLPA</v>
          </cell>
        </row>
        <row r="5833">
          <cell r="B5833">
            <v>200808</v>
          </cell>
          <cell r="G5833" t="str">
            <v>Fundición</v>
          </cell>
          <cell r="H5833" t="str">
            <v>EGEM</v>
          </cell>
        </row>
        <row r="5834">
          <cell r="B5834">
            <v>200808</v>
          </cell>
          <cell r="G5834" t="str">
            <v>Químicos</v>
          </cell>
          <cell r="H5834" t="str">
            <v>EGEM</v>
          </cell>
        </row>
        <row r="5835">
          <cell r="B5835">
            <v>200808</v>
          </cell>
          <cell r="G5835" t="str">
            <v>Minería</v>
          </cell>
          <cell r="H5835" t="str">
            <v>EGEM</v>
          </cell>
        </row>
        <row r="5836">
          <cell r="B5836">
            <v>200808</v>
          </cell>
          <cell r="G5836" t="str">
            <v>Minería</v>
          </cell>
          <cell r="H5836" t="str">
            <v>EGEM</v>
          </cell>
        </row>
        <row r="5837">
          <cell r="B5837">
            <v>200808</v>
          </cell>
          <cell r="G5837" t="str">
            <v>Minería</v>
          </cell>
          <cell r="H5837" t="str">
            <v>EGEN</v>
          </cell>
        </row>
        <row r="5838">
          <cell r="B5838">
            <v>200808</v>
          </cell>
          <cell r="G5838" t="str">
            <v>Minería</v>
          </cell>
          <cell r="H5838" t="str">
            <v>EGEN</v>
          </cell>
        </row>
        <row r="5839">
          <cell r="B5839">
            <v>200808</v>
          </cell>
          <cell r="G5839" t="str">
            <v>Cementos</v>
          </cell>
          <cell r="H5839" t="str">
            <v>EGEN</v>
          </cell>
        </row>
        <row r="5840">
          <cell r="B5840">
            <v>200808</v>
          </cell>
          <cell r="G5840" t="str">
            <v>Textiles</v>
          </cell>
          <cell r="H5840" t="str">
            <v>EGEN</v>
          </cell>
        </row>
        <row r="5841">
          <cell r="B5841">
            <v>200808</v>
          </cell>
          <cell r="G5841" t="str">
            <v>Textiles</v>
          </cell>
          <cell r="H5841" t="str">
            <v>EGEN</v>
          </cell>
        </row>
        <row r="5842">
          <cell r="B5842">
            <v>200808</v>
          </cell>
          <cell r="G5842" t="str">
            <v>Textiles</v>
          </cell>
          <cell r="H5842" t="str">
            <v>EGEN</v>
          </cell>
        </row>
        <row r="5843">
          <cell r="B5843">
            <v>200808</v>
          </cell>
          <cell r="G5843" t="str">
            <v>Papel</v>
          </cell>
          <cell r="H5843" t="str">
            <v>EGEN</v>
          </cell>
        </row>
        <row r="5844">
          <cell r="B5844">
            <v>200808</v>
          </cell>
          <cell r="G5844" t="str">
            <v>Papel</v>
          </cell>
          <cell r="H5844" t="str">
            <v>EGEN</v>
          </cell>
        </row>
        <row r="5845">
          <cell r="B5845">
            <v>200808</v>
          </cell>
          <cell r="G5845" t="str">
            <v>Minería</v>
          </cell>
          <cell r="H5845" t="str">
            <v>EGEN</v>
          </cell>
        </row>
        <row r="5846">
          <cell r="B5846">
            <v>200808</v>
          </cell>
          <cell r="G5846" t="str">
            <v>Textiles</v>
          </cell>
          <cell r="H5846" t="str">
            <v>EGEN</v>
          </cell>
        </row>
        <row r="5847">
          <cell r="B5847">
            <v>200808</v>
          </cell>
          <cell r="G5847" t="str">
            <v>Minería</v>
          </cell>
          <cell r="H5847" t="str">
            <v>EGEN</v>
          </cell>
        </row>
        <row r="5848">
          <cell r="B5848">
            <v>200808</v>
          </cell>
          <cell r="G5848" t="str">
            <v>Minería</v>
          </cell>
          <cell r="H5848" t="str">
            <v>EGEN</v>
          </cell>
        </row>
        <row r="5849">
          <cell r="B5849">
            <v>200808</v>
          </cell>
          <cell r="G5849" t="str">
            <v>Minería</v>
          </cell>
          <cell r="H5849" t="str">
            <v>EGEN</v>
          </cell>
        </row>
        <row r="5850">
          <cell r="B5850">
            <v>200808</v>
          </cell>
          <cell r="G5850" t="str">
            <v>Minería</v>
          </cell>
          <cell r="H5850" t="str">
            <v>ELAN</v>
          </cell>
        </row>
        <row r="5851">
          <cell r="B5851">
            <v>200808</v>
          </cell>
          <cell r="G5851" t="str">
            <v>Minería</v>
          </cell>
          <cell r="H5851" t="str">
            <v>ELAN</v>
          </cell>
        </row>
        <row r="5852">
          <cell r="B5852">
            <v>200808</v>
          </cell>
          <cell r="G5852" t="str">
            <v>Fundición</v>
          </cell>
          <cell r="H5852" t="str">
            <v>ELAN</v>
          </cell>
        </row>
        <row r="5853">
          <cell r="B5853">
            <v>200808</v>
          </cell>
          <cell r="G5853" t="str">
            <v>Fundición</v>
          </cell>
          <cell r="H5853" t="str">
            <v>ELAN</v>
          </cell>
        </row>
        <row r="5854">
          <cell r="B5854">
            <v>200808</v>
          </cell>
          <cell r="G5854" t="str">
            <v>Minería</v>
          </cell>
          <cell r="H5854" t="str">
            <v>ELAN</v>
          </cell>
        </row>
        <row r="5855">
          <cell r="B5855">
            <v>200808</v>
          </cell>
          <cell r="G5855" t="str">
            <v>Cementos</v>
          </cell>
          <cell r="H5855" t="str">
            <v>ELC</v>
          </cell>
        </row>
        <row r="5856">
          <cell r="B5856">
            <v>200808</v>
          </cell>
          <cell r="G5856" t="str">
            <v>Agroindustria</v>
          </cell>
          <cell r="H5856" t="str">
            <v>ELN</v>
          </cell>
        </row>
        <row r="5857">
          <cell r="B5857">
            <v>200808</v>
          </cell>
          <cell r="G5857" t="str">
            <v>Agroindustria</v>
          </cell>
          <cell r="H5857" t="str">
            <v>ELN</v>
          </cell>
        </row>
        <row r="5858">
          <cell r="B5858">
            <v>200808</v>
          </cell>
          <cell r="G5858" t="str">
            <v>Agroindustria</v>
          </cell>
          <cell r="H5858" t="str">
            <v>ELN</v>
          </cell>
        </row>
        <row r="5859">
          <cell r="B5859">
            <v>200808</v>
          </cell>
          <cell r="G5859" t="str">
            <v>Agroindustria</v>
          </cell>
          <cell r="H5859" t="str">
            <v>ELN</v>
          </cell>
        </row>
        <row r="5860">
          <cell r="B5860">
            <v>200808</v>
          </cell>
          <cell r="G5860" t="str">
            <v>Agroindustria</v>
          </cell>
          <cell r="H5860" t="str">
            <v>ELN</v>
          </cell>
        </row>
        <row r="5861">
          <cell r="B5861">
            <v>200808</v>
          </cell>
          <cell r="G5861" t="str">
            <v>Bebidas</v>
          </cell>
          <cell r="H5861" t="str">
            <v>ELN</v>
          </cell>
        </row>
        <row r="5862">
          <cell r="B5862">
            <v>200808</v>
          </cell>
          <cell r="G5862" t="str">
            <v>Bebidas</v>
          </cell>
          <cell r="H5862" t="str">
            <v>ELN</v>
          </cell>
        </row>
        <row r="5863">
          <cell r="B5863">
            <v>200808</v>
          </cell>
          <cell r="G5863" t="str">
            <v>Agroindustria</v>
          </cell>
          <cell r="H5863" t="str">
            <v>ELN</v>
          </cell>
        </row>
        <row r="5864">
          <cell r="B5864">
            <v>200808</v>
          </cell>
          <cell r="G5864" t="str">
            <v>Agroindustria</v>
          </cell>
          <cell r="H5864" t="str">
            <v>ELN</v>
          </cell>
        </row>
        <row r="5865">
          <cell r="B5865">
            <v>200808</v>
          </cell>
          <cell r="G5865" t="str">
            <v>Agroindustria</v>
          </cell>
          <cell r="H5865" t="str">
            <v>ELN</v>
          </cell>
        </row>
        <row r="5866">
          <cell r="B5866">
            <v>200808</v>
          </cell>
          <cell r="G5866" t="str">
            <v>Agroindustria</v>
          </cell>
          <cell r="H5866" t="str">
            <v>ELN</v>
          </cell>
        </row>
        <row r="5867">
          <cell r="B5867">
            <v>200808</v>
          </cell>
          <cell r="G5867" t="str">
            <v>Agroindustria</v>
          </cell>
          <cell r="H5867" t="str">
            <v>ELN</v>
          </cell>
        </row>
        <row r="5868">
          <cell r="B5868">
            <v>200808</v>
          </cell>
          <cell r="G5868" t="str">
            <v>Minería</v>
          </cell>
          <cell r="H5868" t="str">
            <v>ELNM</v>
          </cell>
        </row>
        <row r="5869">
          <cell r="B5869">
            <v>200808</v>
          </cell>
          <cell r="G5869" t="str">
            <v>Agroindustria</v>
          </cell>
          <cell r="H5869" t="str">
            <v>ELNM</v>
          </cell>
        </row>
        <row r="5870">
          <cell r="B5870">
            <v>200808</v>
          </cell>
          <cell r="G5870" t="str">
            <v>Pesquería</v>
          </cell>
          <cell r="H5870" t="str">
            <v>ELNO</v>
          </cell>
        </row>
        <row r="5871">
          <cell r="B5871">
            <v>200808</v>
          </cell>
          <cell r="G5871" t="str">
            <v>Agroindustria</v>
          </cell>
          <cell r="H5871" t="str">
            <v>ELNO</v>
          </cell>
        </row>
        <row r="5872">
          <cell r="B5872">
            <v>200808</v>
          </cell>
          <cell r="G5872" t="str">
            <v>Transporte</v>
          </cell>
          <cell r="H5872" t="str">
            <v>ELP</v>
          </cell>
        </row>
        <row r="5873">
          <cell r="B5873">
            <v>200808</v>
          </cell>
          <cell r="G5873" t="str">
            <v>Industria Metalúrgica</v>
          </cell>
          <cell r="H5873" t="str">
            <v>ELP</v>
          </cell>
        </row>
        <row r="5874">
          <cell r="B5874">
            <v>200808</v>
          </cell>
          <cell r="G5874" t="str">
            <v>Minería</v>
          </cell>
          <cell r="H5874" t="str">
            <v>ELP</v>
          </cell>
        </row>
        <row r="5875">
          <cell r="B5875">
            <v>200808</v>
          </cell>
          <cell r="G5875" t="str">
            <v>Minería</v>
          </cell>
          <cell r="H5875" t="str">
            <v>ELP</v>
          </cell>
        </row>
        <row r="5876">
          <cell r="B5876">
            <v>200808</v>
          </cell>
          <cell r="G5876" t="str">
            <v>Industria Metalúrgica</v>
          </cell>
          <cell r="H5876" t="str">
            <v>ELP</v>
          </cell>
        </row>
        <row r="5877">
          <cell r="B5877">
            <v>200808</v>
          </cell>
          <cell r="G5877" t="str">
            <v>Químicos</v>
          </cell>
          <cell r="H5877" t="str">
            <v>ELP</v>
          </cell>
        </row>
        <row r="5878">
          <cell r="B5878">
            <v>200808</v>
          </cell>
          <cell r="G5878" t="str">
            <v>Minería</v>
          </cell>
          <cell r="H5878" t="str">
            <v>ELP</v>
          </cell>
        </row>
        <row r="5879">
          <cell r="B5879">
            <v>200808</v>
          </cell>
          <cell r="G5879" t="str">
            <v>Minería</v>
          </cell>
          <cell r="H5879" t="str">
            <v>ELP</v>
          </cell>
        </row>
        <row r="5880">
          <cell r="B5880">
            <v>200808</v>
          </cell>
          <cell r="G5880" t="str">
            <v>Minería</v>
          </cell>
          <cell r="H5880" t="str">
            <v>ELP</v>
          </cell>
        </row>
        <row r="5881">
          <cell r="B5881">
            <v>200808</v>
          </cell>
          <cell r="G5881" t="str">
            <v>Minería</v>
          </cell>
          <cell r="H5881" t="str">
            <v>ELP</v>
          </cell>
        </row>
        <row r="5882">
          <cell r="B5882">
            <v>200808</v>
          </cell>
          <cell r="G5882" t="str">
            <v>Minería</v>
          </cell>
          <cell r="H5882" t="str">
            <v>ELP</v>
          </cell>
        </row>
        <row r="5883">
          <cell r="B5883">
            <v>200808</v>
          </cell>
          <cell r="G5883" t="str">
            <v>Minería</v>
          </cell>
          <cell r="H5883" t="str">
            <v>ELP</v>
          </cell>
        </row>
        <row r="5884">
          <cell r="B5884">
            <v>200808</v>
          </cell>
          <cell r="G5884" t="str">
            <v>Minería</v>
          </cell>
          <cell r="H5884" t="str">
            <v>ELP</v>
          </cell>
        </row>
        <row r="5885">
          <cell r="B5885">
            <v>200808</v>
          </cell>
          <cell r="G5885" t="str">
            <v>Cementos</v>
          </cell>
          <cell r="H5885" t="str">
            <v>ELPU</v>
          </cell>
        </row>
        <row r="5886">
          <cell r="B5886">
            <v>200808</v>
          </cell>
          <cell r="G5886" t="str">
            <v>Saneamiento</v>
          </cell>
          <cell r="H5886" t="str">
            <v>ELSE</v>
          </cell>
        </row>
        <row r="5887">
          <cell r="B5887">
            <v>200808</v>
          </cell>
          <cell r="G5887" t="str">
            <v>Bebidas</v>
          </cell>
          <cell r="H5887" t="str">
            <v>ELSE</v>
          </cell>
        </row>
        <row r="5888">
          <cell r="B5888">
            <v>200808</v>
          </cell>
          <cell r="G5888" t="str">
            <v>Minería</v>
          </cell>
          <cell r="H5888" t="str">
            <v>ELSE</v>
          </cell>
        </row>
        <row r="5889">
          <cell r="B5889">
            <v>200808</v>
          </cell>
          <cell r="G5889" t="str">
            <v>Minería</v>
          </cell>
          <cell r="H5889" t="str">
            <v>ELSE</v>
          </cell>
        </row>
        <row r="5890">
          <cell r="B5890">
            <v>200808</v>
          </cell>
          <cell r="G5890" t="str">
            <v>Pesquería</v>
          </cell>
          <cell r="H5890" t="str">
            <v>ELSM</v>
          </cell>
        </row>
        <row r="5891">
          <cell r="B5891">
            <v>200808</v>
          </cell>
          <cell r="G5891" t="str">
            <v>Pesquería</v>
          </cell>
          <cell r="H5891" t="str">
            <v>ELSM</v>
          </cell>
        </row>
        <row r="5892">
          <cell r="B5892">
            <v>200808</v>
          </cell>
          <cell r="G5892" t="str">
            <v>Agroindustria</v>
          </cell>
          <cell r="H5892" t="str">
            <v>ELSM</v>
          </cell>
        </row>
        <row r="5893">
          <cell r="B5893">
            <v>200808</v>
          </cell>
          <cell r="G5893" t="str">
            <v>Pesquería</v>
          </cell>
          <cell r="H5893" t="str">
            <v>ELSM</v>
          </cell>
        </row>
        <row r="5894">
          <cell r="B5894">
            <v>200808</v>
          </cell>
          <cell r="G5894" t="str">
            <v>Pesquería</v>
          </cell>
          <cell r="H5894" t="str">
            <v>ELSM</v>
          </cell>
        </row>
        <row r="5895">
          <cell r="B5895">
            <v>200808</v>
          </cell>
          <cell r="G5895" t="str">
            <v>Papel</v>
          </cell>
          <cell r="H5895" t="str">
            <v>KLPA</v>
          </cell>
        </row>
        <row r="5896">
          <cell r="B5896">
            <v>200808</v>
          </cell>
          <cell r="G5896" t="str">
            <v>Pesquería</v>
          </cell>
          <cell r="H5896" t="str">
            <v>ELSM</v>
          </cell>
        </row>
        <row r="5897">
          <cell r="B5897">
            <v>200808</v>
          </cell>
          <cell r="G5897" t="str">
            <v>Vidrios, Cauchos y Plásticos</v>
          </cell>
          <cell r="H5897" t="str">
            <v>SMC</v>
          </cell>
        </row>
        <row r="5898">
          <cell r="B5898">
            <v>200808</v>
          </cell>
          <cell r="G5898" t="str">
            <v>Pesquería</v>
          </cell>
          <cell r="H5898" t="str">
            <v>ELSM</v>
          </cell>
        </row>
        <row r="5899">
          <cell r="B5899">
            <v>200808</v>
          </cell>
          <cell r="G5899" t="str">
            <v>Minería</v>
          </cell>
          <cell r="H5899" t="str">
            <v>ELSM</v>
          </cell>
        </row>
        <row r="5900">
          <cell r="B5900">
            <v>200808</v>
          </cell>
          <cell r="G5900" t="str">
            <v>Bebidas</v>
          </cell>
          <cell r="H5900" t="str">
            <v>ELUC</v>
          </cell>
        </row>
        <row r="5901">
          <cell r="B5901">
            <v>200808</v>
          </cell>
          <cell r="G5901" t="str">
            <v>Bancos y Financieras</v>
          </cell>
          <cell r="H5901" t="str">
            <v>ENER</v>
          </cell>
        </row>
        <row r="5902">
          <cell r="B5902">
            <v>200808</v>
          </cell>
          <cell r="G5902" t="str">
            <v>Bancos y Financieras</v>
          </cell>
          <cell r="H5902" t="str">
            <v>ENER</v>
          </cell>
        </row>
        <row r="5903">
          <cell r="B5903">
            <v>200808</v>
          </cell>
          <cell r="G5903" t="str">
            <v>Vidrios, Cauchos y Plásticos</v>
          </cell>
          <cell r="H5903" t="str">
            <v>ENER</v>
          </cell>
        </row>
        <row r="5904">
          <cell r="B5904">
            <v>200808</v>
          </cell>
          <cell r="G5904" t="str">
            <v>Otros</v>
          </cell>
          <cell r="H5904" t="str">
            <v>ENER</v>
          </cell>
        </row>
        <row r="5905">
          <cell r="B5905">
            <v>200808</v>
          </cell>
          <cell r="G5905" t="str">
            <v>Minería</v>
          </cell>
          <cell r="H5905" t="str">
            <v>ENER</v>
          </cell>
        </row>
        <row r="5906">
          <cell r="B5906">
            <v>200808</v>
          </cell>
          <cell r="G5906" t="str">
            <v>Químicos</v>
          </cell>
          <cell r="H5906" t="str">
            <v>ENER</v>
          </cell>
        </row>
        <row r="5907">
          <cell r="B5907">
            <v>200808</v>
          </cell>
          <cell r="G5907" t="str">
            <v>Minería</v>
          </cell>
          <cell r="H5907" t="str">
            <v>ENER</v>
          </cell>
        </row>
        <row r="5908">
          <cell r="B5908">
            <v>200808</v>
          </cell>
          <cell r="G5908" t="str">
            <v>Otros</v>
          </cell>
          <cell r="H5908" t="str">
            <v>ENER</v>
          </cell>
        </row>
        <row r="5909">
          <cell r="B5909">
            <v>200808</v>
          </cell>
          <cell r="G5909" t="str">
            <v>Minería</v>
          </cell>
          <cell r="H5909" t="str">
            <v>ENER</v>
          </cell>
        </row>
        <row r="5910">
          <cell r="B5910">
            <v>200808</v>
          </cell>
          <cell r="G5910" t="str">
            <v>Minería</v>
          </cell>
          <cell r="H5910" t="str">
            <v>ENER</v>
          </cell>
        </row>
        <row r="5911">
          <cell r="B5911">
            <v>200808</v>
          </cell>
          <cell r="G5911" t="str">
            <v>Minería</v>
          </cell>
          <cell r="H5911" t="str">
            <v>ENER</v>
          </cell>
        </row>
        <row r="5912">
          <cell r="B5912">
            <v>200808</v>
          </cell>
          <cell r="G5912" t="str">
            <v>Minería</v>
          </cell>
          <cell r="H5912" t="str">
            <v>ENER</v>
          </cell>
        </row>
        <row r="5913">
          <cell r="B5913">
            <v>200808</v>
          </cell>
          <cell r="G5913" t="str">
            <v>Químicos</v>
          </cell>
          <cell r="H5913" t="str">
            <v>ENER</v>
          </cell>
        </row>
        <row r="5914">
          <cell r="B5914">
            <v>200808</v>
          </cell>
          <cell r="G5914" t="str">
            <v>Minería</v>
          </cell>
          <cell r="H5914" t="str">
            <v>ENER</v>
          </cell>
        </row>
        <row r="5915">
          <cell r="B5915">
            <v>200808</v>
          </cell>
          <cell r="G5915" t="str">
            <v>Minería</v>
          </cell>
          <cell r="H5915" t="str">
            <v>ENER</v>
          </cell>
        </row>
        <row r="5916">
          <cell r="B5916">
            <v>200808</v>
          </cell>
          <cell r="G5916" t="str">
            <v>Químicos</v>
          </cell>
          <cell r="H5916" t="str">
            <v>ENER</v>
          </cell>
        </row>
        <row r="5917">
          <cell r="B5917">
            <v>200808</v>
          </cell>
          <cell r="G5917" t="str">
            <v>Alimentos</v>
          </cell>
          <cell r="H5917" t="str">
            <v>KLPA</v>
          </cell>
        </row>
        <row r="5918">
          <cell r="B5918">
            <v>200808</v>
          </cell>
          <cell r="G5918" t="str">
            <v>Papel</v>
          </cell>
          <cell r="H5918" t="str">
            <v>KLPA</v>
          </cell>
        </row>
        <row r="5919">
          <cell r="B5919">
            <v>200808</v>
          </cell>
          <cell r="G5919" t="str">
            <v>Papel</v>
          </cell>
          <cell r="H5919" t="str">
            <v>KLPA</v>
          </cell>
        </row>
        <row r="5920">
          <cell r="B5920">
            <v>200808</v>
          </cell>
          <cell r="G5920" t="str">
            <v>Industria Metalúrgica</v>
          </cell>
          <cell r="H5920" t="str">
            <v>KLPA</v>
          </cell>
        </row>
        <row r="5921">
          <cell r="B5921">
            <v>200808</v>
          </cell>
          <cell r="G5921" t="str">
            <v>Minería</v>
          </cell>
          <cell r="H5921" t="str">
            <v>KLPA</v>
          </cell>
        </row>
        <row r="5922">
          <cell r="B5922">
            <v>200808</v>
          </cell>
          <cell r="G5922" t="str">
            <v>Cementos</v>
          </cell>
          <cell r="H5922" t="str">
            <v>KLPA</v>
          </cell>
        </row>
        <row r="5923">
          <cell r="B5923">
            <v>200808</v>
          </cell>
          <cell r="G5923" t="str">
            <v>Agroindustria</v>
          </cell>
          <cell r="H5923" t="str">
            <v>KLPA</v>
          </cell>
        </row>
        <row r="5924">
          <cell r="B5924">
            <v>200808</v>
          </cell>
          <cell r="G5924" t="str">
            <v>Minería</v>
          </cell>
          <cell r="H5924" t="str">
            <v>KLPA</v>
          </cell>
        </row>
        <row r="5925">
          <cell r="B5925">
            <v>200808</v>
          </cell>
          <cell r="G5925" t="str">
            <v>Vidrios, Cauchos y Plásticos</v>
          </cell>
          <cell r="H5925" t="str">
            <v>KLPA</v>
          </cell>
        </row>
        <row r="5926">
          <cell r="B5926">
            <v>200808</v>
          </cell>
          <cell r="G5926" t="str">
            <v>Cerámicos</v>
          </cell>
          <cell r="H5926" t="str">
            <v>LDS</v>
          </cell>
        </row>
        <row r="5927">
          <cell r="B5927">
            <v>200808</v>
          </cell>
          <cell r="G5927" t="str">
            <v>Otros</v>
          </cell>
          <cell r="H5927" t="str">
            <v>LDS</v>
          </cell>
        </row>
        <row r="5928">
          <cell r="B5928">
            <v>200808</v>
          </cell>
          <cell r="G5928" t="str">
            <v>Industria Metalúrgica</v>
          </cell>
          <cell r="H5928" t="str">
            <v>LDS</v>
          </cell>
        </row>
        <row r="5929">
          <cell r="B5929">
            <v>200808</v>
          </cell>
          <cell r="G5929" t="str">
            <v>Otros</v>
          </cell>
          <cell r="H5929" t="str">
            <v>LDS</v>
          </cell>
        </row>
        <row r="5930">
          <cell r="B5930">
            <v>200808</v>
          </cell>
          <cell r="G5930" t="str">
            <v>Industria Metalúrgica</v>
          </cell>
          <cell r="H5930" t="str">
            <v>LDS</v>
          </cell>
        </row>
        <row r="5931">
          <cell r="B5931">
            <v>200808</v>
          </cell>
          <cell r="G5931" t="str">
            <v>Salud</v>
          </cell>
          <cell r="H5931" t="str">
            <v>LDS</v>
          </cell>
        </row>
        <row r="5932">
          <cell r="B5932">
            <v>200808</v>
          </cell>
          <cell r="G5932" t="str">
            <v>Papel</v>
          </cell>
          <cell r="H5932" t="str">
            <v>LDS</v>
          </cell>
        </row>
        <row r="5933">
          <cell r="B5933">
            <v>200808</v>
          </cell>
          <cell r="G5933" t="str">
            <v>Bebidas</v>
          </cell>
          <cell r="H5933" t="str">
            <v>LDS</v>
          </cell>
        </row>
        <row r="5934">
          <cell r="B5934">
            <v>200808</v>
          </cell>
          <cell r="G5934" t="str">
            <v>Papel</v>
          </cell>
          <cell r="H5934" t="str">
            <v>LDS</v>
          </cell>
        </row>
        <row r="5935">
          <cell r="B5935">
            <v>200808</v>
          </cell>
          <cell r="G5935" t="str">
            <v>Textiles</v>
          </cell>
          <cell r="H5935" t="str">
            <v>EDGL</v>
          </cell>
        </row>
        <row r="5936">
          <cell r="B5936">
            <v>200808</v>
          </cell>
          <cell r="G5936" t="str">
            <v>Bebidas</v>
          </cell>
          <cell r="H5936" t="str">
            <v>LDS</v>
          </cell>
        </row>
        <row r="5937">
          <cell r="B5937">
            <v>200808</v>
          </cell>
          <cell r="G5937" t="str">
            <v>Saneamiento</v>
          </cell>
          <cell r="H5937" t="str">
            <v>LDS</v>
          </cell>
        </row>
        <row r="5938">
          <cell r="B5938">
            <v>200808</v>
          </cell>
          <cell r="G5938" t="str">
            <v>Comercio</v>
          </cell>
          <cell r="H5938" t="str">
            <v>LDS</v>
          </cell>
        </row>
        <row r="5939">
          <cell r="B5939">
            <v>200808</v>
          </cell>
          <cell r="G5939" t="str">
            <v>Vidrios, Cauchos y Plásticos</v>
          </cell>
          <cell r="H5939" t="str">
            <v>LDS</v>
          </cell>
        </row>
        <row r="5940">
          <cell r="B5940">
            <v>200808</v>
          </cell>
          <cell r="G5940" t="str">
            <v>Saneamiento</v>
          </cell>
          <cell r="H5940" t="str">
            <v>LDS</v>
          </cell>
        </row>
        <row r="5941">
          <cell r="B5941">
            <v>200808</v>
          </cell>
          <cell r="G5941" t="str">
            <v>Saneamiento</v>
          </cell>
          <cell r="H5941" t="str">
            <v>LDS</v>
          </cell>
        </row>
        <row r="5942">
          <cell r="B5942">
            <v>200808</v>
          </cell>
          <cell r="G5942" t="str">
            <v>Alimentos</v>
          </cell>
          <cell r="H5942" t="str">
            <v>LDS</v>
          </cell>
        </row>
        <row r="5943">
          <cell r="B5943">
            <v>200808</v>
          </cell>
          <cell r="G5943" t="str">
            <v>Otros</v>
          </cell>
          <cell r="H5943" t="str">
            <v>LDS</v>
          </cell>
        </row>
        <row r="5944">
          <cell r="B5944">
            <v>200808</v>
          </cell>
          <cell r="G5944" t="str">
            <v>Bebidas</v>
          </cell>
          <cell r="H5944" t="str">
            <v>LDS</v>
          </cell>
        </row>
        <row r="5945">
          <cell r="B5945">
            <v>200808</v>
          </cell>
          <cell r="G5945" t="str">
            <v>Comercio</v>
          </cell>
          <cell r="H5945" t="str">
            <v>LDS</v>
          </cell>
        </row>
        <row r="5946">
          <cell r="B5946">
            <v>200808</v>
          </cell>
          <cell r="G5946" t="str">
            <v>Otros</v>
          </cell>
          <cell r="H5946" t="str">
            <v>LDS</v>
          </cell>
        </row>
        <row r="5947">
          <cell r="B5947">
            <v>200808</v>
          </cell>
          <cell r="G5947" t="str">
            <v>Otros</v>
          </cell>
          <cell r="H5947" t="str">
            <v>LDS</v>
          </cell>
        </row>
        <row r="5948">
          <cell r="B5948">
            <v>200808</v>
          </cell>
          <cell r="G5948" t="str">
            <v>Bebidas</v>
          </cell>
          <cell r="H5948" t="str">
            <v>LDS</v>
          </cell>
        </row>
        <row r="5949">
          <cell r="B5949">
            <v>200808</v>
          </cell>
          <cell r="G5949" t="str">
            <v>Industria Metalúrgica</v>
          </cell>
          <cell r="H5949" t="str">
            <v>SEAL</v>
          </cell>
        </row>
        <row r="5950">
          <cell r="B5950">
            <v>200808</v>
          </cell>
          <cell r="G5950" t="str">
            <v>Alimentos</v>
          </cell>
          <cell r="H5950" t="str">
            <v>SEAL</v>
          </cell>
        </row>
        <row r="5951">
          <cell r="B5951">
            <v>200808</v>
          </cell>
          <cell r="G5951" t="str">
            <v>Textiles</v>
          </cell>
          <cell r="H5951" t="str">
            <v>SGAB</v>
          </cell>
        </row>
        <row r="5952">
          <cell r="B5952">
            <v>200808</v>
          </cell>
          <cell r="G5952" t="str">
            <v>Bebidas</v>
          </cell>
          <cell r="H5952" t="str">
            <v>SEAL</v>
          </cell>
        </row>
        <row r="5953">
          <cell r="B5953">
            <v>200808</v>
          </cell>
          <cell r="G5953" t="str">
            <v>Transporte</v>
          </cell>
          <cell r="H5953" t="str">
            <v>SEAL</v>
          </cell>
        </row>
        <row r="5954">
          <cell r="B5954">
            <v>200808</v>
          </cell>
          <cell r="G5954" t="str">
            <v>Textiles</v>
          </cell>
          <cell r="H5954" t="str">
            <v>SEAL</v>
          </cell>
        </row>
        <row r="5955">
          <cell r="B5955">
            <v>200808</v>
          </cell>
          <cell r="G5955" t="str">
            <v>Minería</v>
          </cell>
          <cell r="H5955" t="str">
            <v>SGAB</v>
          </cell>
        </row>
        <row r="5956">
          <cell r="B5956">
            <v>200808</v>
          </cell>
          <cell r="G5956" t="str">
            <v>Textiles</v>
          </cell>
          <cell r="H5956" t="str">
            <v>ENER</v>
          </cell>
        </row>
        <row r="5957">
          <cell r="B5957">
            <v>200808</v>
          </cell>
          <cell r="G5957" t="str">
            <v>Minería</v>
          </cell>
          <cell r="H5957" t="str">
            <v>ENER</v>
          </cell>
        </row>
        <row r="5958">
          <cell r="B5958">
            <v>200808</v>
          </cell>
          <cell r="G5958" t="str">
            <v>Textiles</v>
          </cell>
          <cell r="H5958" t="str">
            <v>ENER</v>
          </cell>
        </row>
        <row r="5959">
          <cell r="B5959">
            <v>200808</v>
          </cell>
          <cell r="G5959" t="str">
            <v>Alimentos</v>
          </cell>
          <cell r="H5959" t="str">
            <v>ENER</v>
          </cell>
        </row>
        <row r="5960">
          <cell r="B5960">
            <v>200808</v>
          </cell>
          <cell r="G5960" t="str">
            <v>Minería</v>
          </cell>
          <cell r="H5960" t="str">
            <v>ENER</v>
          </cell>
        </row>
        <row r="5961">
          <cell r="B5961">
            <v>200808</v>
          </cell>
          <cell r="G5961" t="str">
            <v>Alimentos</v>
          </cell>
          <cell r="H5961" t="str">
            <v>ENER</v>
          </cell>
        </row>
        <row r="5962">
          <cell r="B5962">
            <v>200808</v>
          </cell>
          <cell r="G5962" t="str">
            <v>Minería</v>
          </cell>
          <cell r="H5962" t="str">
            <v>SHOU</v>
          </cell>
        </row>
        <row r="5963">
          <cell r="B5963">
            <v>200808</v>
          </cell>
          <cell r="G5963" t="str">
            <v>Minería</v>
          </cell>
          <cell r="H5963" t="str">
            <v>SHOU</v>
          </cell>
        </row>
        <row r="5964">
          <cell r="B5964">
            <v>200808</v>
          </cell>
          <cell r="G5964" t="str">
            <v>Minería</v>
          </cell>
          <cell r="H5964" t="str">
            <v>SHOU</v>
          </cell>
        </row>
        <row r="5965">
          <cell r="B5965">
            <v>200808</v>
          </cell>
          <cell r="G5965" t="str">
            <v>Minería</v>
          </cell>
          <cell r="H5965" t="str">
            <v>SMC</v>
          </cell>
        </row>
        <row r="5966">
          <cell r="B5966">
            <v>200808</v>
          </cell>
          <cell r="G5966" t="str">
            <v>Minería</v>
          </cell>
          <cell r="H5966" t="str">
            <v>SMC</v>
          </cell>
        </row>
        <row r="5967">
          <cell r="B5967">
            <v>200808</v>
          </cell>
          <cell r="G5967" t="str">
            <v>Minería</v>
          </cell>
          <cell r="H5967" t="str">
            <v>SMC</v>
          </cell>
        </row>
        <row r="5968">
          <cell r="B5968">
            <v>200808</v>
          </cell>
          <cell r="G5968" t="str">
            <v>Minería</v>
          </cell>
          <cell r="H5968" t="str">
            <v>TSEL</v>
          </cell>
        </row>
        <row r="5969">
          <cell r="B5969">
            <v>200808</v>
          </cell>
          <cell r="G5969" t="str">
            <v>Cementos</v>
          </cell>
          <cell r="H5969" t="str">
            <v>TSEL</v>
          </cell>
        </row>
        <row r="5970">
          <cell r="B5970">
            <v>200808</v>
          </cell>
          <cell r="G5970" t="str">
            <v>Minería</v>
          </cell>
          <cell r="H5970" t="str">
            <v>TSEL</v>
          </cell>
        </row>
        <row r="5971">
          <cell r="B5971">
            <v>200808</v>
          </cell>
          <cell r="G5971" t="str">
            <v>Minería</v>
          </cell>
          <cell r="H5971" t="str">
            <v>TSEL</v>
          </cell>
        </row>
        <row r="5972">
          <cell r="B5972">
            <v>200808</v>
          </cell>
          <cell r="G5972" t="str">
            <v>Minería</v>
          </cell>
          <cell r="H5972" t="str">
            <v>TSEL</v>
          </cell>
        </row>
        <row r="5973">
          <cell r="B5973">
            <v>200808</v>
          </cell>
          <cell r="G5973" t="str">
            <v>Minería</v>
          </cell>
          <cell r="H5973" t="str">
            <v>TSEL</v>
          </cell>
        </row>
        <row r="5974">
          <cell r="B5974">
            <v>200808</v>
          </cell>
          <cell r="G5974" t="str">
            <v>Textiles</v>
          </cell>
          <cell r="H5974" t="str">
            <v>TSEL</v>
          </cell>
        </row>
        <row r="5975">
          <cell r="B5975">
            <v>200808</v>
          </cell>
          <cell r="G5975" t="str">
            <v>Textiles</v>
          </cell>
          <cell r="H5975" t="str">
            <v>TSEL</v>
          </cell>
        </row>
        <row r="5976">
          <cell r="B5976">
            <v>200808</v>
          </cell>
          <cell r="G5976" t="str">
            <v>Otros</v>
          </cell>
          <cell r="H5976" t="str">
            <v>SEAL</v>
          </cell>
        </row>
        <row r="5977">
          <cell r="B5977">
            <v>200808</v>
          </cell>
          <cell r="G5977" t="str">
            <v>Otros</v>
          </cell>
          <cell r="H5977" t="str">
            <v>EGEN</v>
          </cell>
        </row>
        <row r="5978">
          <cell r="B5978">
            <v>200808</v>
          </cell>
          <cell r="G5978" t="str">
            <v>Cementos</v>
          </cell>
          <cell r="H5978" t="str">
            <v>KLPA</v>
          </cell>
        </row>
        <row r="5979">
          <cell r="B5979">
            <v>200808</v>
          </cell>
          <cell r="G5979" t="str">
            <v>Papel</v>
          </cell>
          <cell r="H5979" t="str">
            <v>COEL</v>
          </cell>
        </row>
        <row r="5980">
          <cell r="B5980">
            <v>200808</v>
          </cell>
          <cell r="G5980" t="str">
            <v>Minería</v>
          </cell>
          <cell r="H5980" t="str">
            <v>ENER</v>
          </cell>
        </row>
        <row r="5981">
          <cell r="B5981">
            <v>200808</v>
          </cell>
          <cell r="G5981" t="str">
            <v>Minería</v>
          </cell>
          <cell r="H5981" t="str">
            <v>ELP</v>
          </cell>
        </row>
        <row r="5982">
          <cell r="B5982">
            <v>200808</v>
          </cell>
          <cell r="G5982" t="str">
            <v>Papel</v>
          </cell>
          <cell r="H5982" t="str">
            <v>COEL</v>
          </cell>
        </row>
        <row r="5983">
          <cell r="B5983">
            <v>200808</v>
          </cell>
          <cell r="G5983" t="str">
            <v>Cementos</v>
          </cell>
          <cell r="H5983" t="str">
            <v>LDS</v>
          </cell>
        </row>
        <row r="5984">
          <cell r="B5984">
            <v>200808</v>
          </cell>
          <cell r="G5984" t="str">
            <v>Minería</v>
          </cell>
          <cell r="H5984" t="str">
            <v>EDGL</v>
          </cell>
        </row>
        <row r="5985">
          <cell r="B5985">
            <v>200808</v>
          </cell>
          <cell r="G5985" t="str">
            <v>Alimentos</v>
          </cell>
          <cell r="H5985" t="str">
            <v>EGAS</v>
          </cell>
        </row>
        <row r="5986">
          <cell r="B5986">
            <v>200808</v>
          </cell>
          <cell r="G5986" t="str">
            <v>Minería</v>
          </cell>
          <cell r="H5986" t="str">
            <v>KLPA</v>
          </cell>
        </row>
        <row r="5987">
          <cell r="B5987">
            <v>200808</v>
          </cell>
          <cell r="G5987" t="str">
            <v>Bebidas</v>
          </cell>
          <cell r="H5987" t="str">
            <v>EDLN</v>
          </cell>
        </row>
        <row r="5988">
          <cell r="B5988">
            <v>200808</v>
          </cell>
          <cell r="G5988" t="str">
            <v>Bebidas</v>
          </cell>
          <cell r="H5988" t="str">
            <v>EDLN</v>
          </cell>
        </row>
        <row r="5989">
          <cell r="B5989">
            <v>200808</v>
          </cell>
          <cell r="G5989" t="str">
            <v>Bebidas</v>
          </cell>
          <cell r="H5989" t="str">
            <v>EDLN</v>
          </cell>
        </row>
        <row r="5990">
          <cell r="B5990">
            <v>200808</v>
          </cell>
          <cell r="G5990" t="str">
            <v>Bebidas</v>
          </cell>
          <cell r="H5990" t="str">
            <v>EDLN</v>
          </cell>
        </row>
        <row r="5991">
          <cell r="B5991">
            <v>200808</v>
          </cell>
          <cell r="G5991" t="str">
            <v>Vidrios, Cauchos y Plásticos</v>
          </cell>
          <cell r="H5991" t="str">
            <v>LDS</v>
          </cell>
        </row>
        <row r="5992">
          <cell r="B5992">
            <v>200808</v>
          </cell>
          <cell r="G5992" t="str">
            <v>Minería</v>
          </cell>
          <cell r="H5992" t="str">
            <v>ELP</v>
          </cell>
        </row>
        <row r="5993">
          <cell r="B5993">
            <v>200808</v>
          </cell>
          <cell r="G5993" t="str">
            <v>Textiles</v>
          </cell>
          <cell r="H5993" t="str">
            <v>EDLN</v>
          </cell>
        </row>
        <row r="5994">
          <cell r="B5994">
            <v>200808</v>
          </cell>
          <cell r="G5994" t="str">
            <v>Papel</v>
          </cell>
          <cell r="H5994" t="str">
            <v>KLPA</v>
          </cell>
        </row>
        <row r="5995">
          <cell r="B5995">
            <v>200808</v>
          </cell>
          <cell r="G5995" t="str">
            <v>Minería</v>
          </cell>
          <cell r="H5995" t="str">
            <v>SMC</v>
          </cell>
        </row>
        <row r="5996">
          <cell r="B5996">
            <v>200809</v>
          </cell>
          <cell r="G5996" t="str">
            <v>Cementos</v>
          </cell>
          <cell r="H5996" t="str">
            <v>ATOC</v>
          </cell>
        </row>
        <row r="5997">
          <cell r="B5997">
            <v>200809</v>
          </cell>
          <cell r="G5997" t="str">
            <v>Agroindustria</v>
          </cell>
          <cell r="H5997" t="str">
            <v>CAHU</v>
          </cell>
        </row>
        <row r="5998">
          <cell r="B5998">
            <v>200809</v>
          </cell>
          <cell r="G5998" t="str">
            <v>Minería</v>
          </cell>
          <cell r="H5998" t="str">
            <v>COEL</v>
          </cell>
        </row>
        <row r="5999">
          <cell r="B5999">
            <v>200809</v>
          </cell>
          <cell r="G5999" t="str">
            <v>Minería</v>
          </cell>
          <cell r="H5999" t="str">
            <v>CONE</v>
          </cell>
        </row>
        <row r="6000">
          <cell r="B6000">
            <v>200809</v>
          </cell>
          <cell r="G6000" t="str">
            <v>Minería</v>
          </cell>
          <cell r="H6000" t="str">
            <v>SMC</v>
          </cell>
        </row>
        <row r="6001">
          <cell r="B6001">
            <v>200809</v>
          </cell>
          <cell r="G6001" t="str">
            <v>Textiles</v>
          </cell>
          <cell r="H6001" t="str">
            <v>EDCA</v>
          </cell>
        </row>
        <row r="6002">
          <cell r="B6002">
            <v>200809</v>
          </cell>
          <cell r="G6002" t="str">
            <v>Otros</v>
          </cell>
          <cell r="H6002" t="str">
            <v>EDGL</v>
          </cell>
        </row>
        <row r="6003">
          <cell r="B6003">
            <v>200809</v>
          </cell>
          <cell r="G6003" t="str">
            <v>Fundición</v>
          </cell>
          <cell r="H6003" t="str">
            <v>EDGL</v>
          </cell>
        </row>
        <row r="6004">
          <cell r="B6004">
            <v>200809</v>
          </cell>
          <cell r="G6004" t="str">
            <v>Otros</v>
          </cell>
          <cell r="H6004" t="str">
            <v>EDGL</v>
          </cell>
        </row>
        <row r="6005">
          <cell r="B6005">
            <v>200809</v>
          </cell>
          <cell r="G6005" t="str">
            <v>Fundición</v>
          </cell>
          <cell r="H6005" t="str">
            <v>EDGL</v>
          </cell>
        </row>
        <row r="6006">
          <cell r="B6006">
            <v>200809</v>
          </cell>
          <cell r="G6006" t="str">
            <v>Minería</v>
          </cell>
          <cell r="H6006" t="str">
            <v>EDGL</v>
          </cell>
        </row>
        <row r="6007">
          <cell r="B6007">
            <v>200809</v>
          </cell>
          <cell r="G6007" t="str">
            <v>Minería</v>
          </cell>
          <cell r="H6007" t="str">
            <v>EDGL</v>
          </cell>
        </row>
        <row r="6008">
          <cell r="B6008">
            <v>200809</v>
          </cell>
          <cell r="G6008" t="str">
            <v>Minería</v>
          </cell>
          <cell r="H6008" t="str">
            <v>EDGL</v>
          </cell>
        </row>
        <row r="6009">
          <cell r="B6009">
            <v>200809</v>
          </cell>
          <cell r="G6009" t="str">
            <v>Fundición</v>
          </cell>
          <cell r="H6009" t="str">
            <v>EDGL</v>
          </cell>
        </row>
        <row r="6010">
          <cell r="B6010">
            <v>200809</v>
          </cell>
          <cell r="G6010" t="str">
            <v>Fundición</v>
          </cell>
          <cell r="H6010" t="str">
            <v>EDGL</v>
          </cell>
        </row>
        <row r="6011">
          <cell r="B6011">
            <v>200809</v>
          </cell>
          <cell r="G6011" t="str">
            <v>Fundición</v>
          </cell>
          <cell r="H6011" t="str">
            <v>EDGL</v>
          </cell>
        </row>
        <row r="6012">
          <cell r="B6012">
            <v>200809</v>
          </cell>
          <cell r="G6012" t="str">
            <v>Minería</v>
          </cell>
          <cell r="H6012" t="str">
            <v>EDGL</v>
          </cell>
        </row>
        <row r="6013">
          <cell r="B6013">
            <v>200809</v>
          </cell>
          <cell r="G6013" t="str">
            <v>Químicos</v>
          </cell>
          <cell r="H6013" t="str">
            <v>EDLN</v>
          </cell>
        </row>
        <row r="6014">
          <cell r="B6014">
            <v>200809</v>
          </cell>
          <cell r="G6014" t="str">
            <v>Agroindustria</v>
          </cell>
          <cell r="H6014" t="str">
            <v>EDLN</v>
          </cell>
        </row>
        <row r="6015">
          <cell r="B6015">
            <v>200809</v>
          </cell>
          <cell r="G6015" t="str">
            <v>Alimentos</v>
          </cell>
          <cell r="H6015" t="str">
            <v>EDLN</v>
          </cell>
        </row>
        <row r="6016">
          <cell r="B6016">
            <v>200809</v>
          </cell>
          <cell r="G6016" t="str">
            <v>Alimentos</v>
          </cell>
          <cell r="H6016" t="str">
            <v>EDLN</v>
          </cell>
        </row>
        <row r="6017">
          <cell r="B6017">
            <v>200809</v>
          </cell>
          <cell r="G6017" t="str">
            <v>Pesquería</v>
          </cell>
          <cell r="H6017" t="str">
            <v>EDLN</v>
          </cell>
        </row>
        <row r="6018">
          <cell r="B6018">
            <v>200809</v>
          </cell>
          <cell r="G6018" t="str">
            <v>Bancos y Financieras</v>
          </cell>
          <cell r="H6018" t="str">
            <v>EDLN</v>
          </cell>
        </row>
        <row r="6019">
          <cell r="B6019">
            <v>200809</v>
          </cell>
          <cell r="G6019" t="str">
            <v>Cables</v>
          </cell>
          <cell r="H6019" t="str">
            <v>EDLN</v>
          </cell>
        </row>
        <row r="6020">
          <cell r="B6020">
            <v>200809</v>
          </cell>
          <cell r="G6020" t="str">
            <v>Cerámicos</v>
          </cell>
          <cell r="H6020" t="str">
            <v>EDLN</v>
          </cell>
        </row>
        <row r="6021">
          <cell r="B6021">
            <v>200809</v>
          </cell>
          <cell r="G6021" t="str">
            <v>Cerámicos</v>
          </cell>
          <cell r="H6021" t="str">
            <v>EDLN</v>
          </cell>
        </row>
        <row r="6022">
          <cell r="B6022">
            <v>200809</v>
          </cell>
          <cell r="G6022" t="str">
            <v>Cerámicos</v>
          </cell>
          <cell r="H6022" t="str">
            <v>EDLN</v>
          </cell>
        </row>
        <row r="6023">
          <cell r="B6023">
            <v>200809</v>
          </cell>
          <cell r="G6023" t="str">
            <v>Textiles</v>
          </cell>
          <cell r="H6023" t="str">
            <v>EDLN</v>
          </cell>
        </row>
        <row r="6024">
          <cell r="B6024">
            <v>200809</v>
          </cell>
          <cell r="G6024" t="str">
            <v>Textiles</v>
          </cell>
          <cell r="H6024" t="str">
            <v>EDLN</v>
          </cell>
        </row>
        <row r="6025">
          <cell r="B6025">
            <v>200809</v>
          </cell>
          <cell r="G6025" t="str">
            <v>Minería</v>
          </cell>
          <cell r="H6025" t="str">
            <v>EDLN</v>
          </cell>
        </row>
        <row r="6026">
          <cell r="B6026">
            <v>200809</v>
          </cell>
          <cell r="G6026" t="str">
            <v>Cerámicos</v>
          </cell>
          <cell r="H6026" t="str">
            <v>EDLN</v>
          </cell>
        </row>
        <row r="6027">
          <cell r="B6027">
            <v>200809</v>
          </cell>
          <cell r="G6027" t="str">
            <v>Alimentos</v>
          </cell>
          <cell r="H6027" t="str">
            <v>EDLN</v>
          </cell>
        </row>
        <row r="6028">
          <cell r="B6028">
            <v>200809</v>
          </cell>
          <cell r="G6028" t="str">
            <v>Vidrios, Cauchos y Plásticos</v>
          </cell>
          <cell r="H6028" t="str">
            <v>EDLN</v>
          </cell>
        </row>
        <row r="6029">
          <cell r="B6029">
            <v>200809</v>
          </cell>
          <cell r="G6029" t="str">
            <v>Minería</v>
          </cell>
          <cell r="H6029" t="str">
            <v>EDLN</v>
          </cell>
        </row>
        <row r="6030">
          <cell r="B6030">
            <v>200809</v>
          </cell>
          <cell r="G6030" t="str">
            <v>Saneamiento</v>
          </cell>
          <cell r="H6030" t="str">
            <v>EDLN</v>
          </cell>
        </row>
        <row r="6031">
          <cell r="B6031">
            <v>200809</v>
          </cell>
          <cell r="G6031" t="str">
            <v>Industria Metalúrgica</v>
          </cell>
          <cell r="H6031" t="str">
            <v>EDLN</v>
          </cell>
        </row>
        <row r="6032">
          <cell r="B6032">
            <v>200809</v>
          </cell>
          <cell r="G6032" t="str">
            <v>Transporte</v>
          </cell>
          <cell r="H6032" t="str">
            <v>EDLN</v>
          </cell>
        </row>
        <row r="6033">
          <cell r="B6033">
            <v>200809</v>
          </cell>
          <cell r="G6033" t="str">
            <v>Pesquería</v>
          </cell>
          <cell r="H6033" t="str">
            <v>EDLN</v>
          </cell>
        </row>
        <row r="6034">
          <cell r="B6034">
            <v>200809</v>
          </cell>
          <cell r="G6034" t="str">
            <v>Cementos</v>
          </cell>
          <cell r="H6034" t="str">
            <v>EDLN</v>
          </cell>
        </row>
        <row r="6035">
          <cell r="B6035">
            <v>200809</v>
          </cell>
          <cell r="G6035" t="str">
            <v>Textiles</v>
          </cell>
          <cell r="H6035" t="str">
            <v>EDLN</v>
          </cell>
        </row>
        <row r="6036">
          <cell r="B6036">
            <v>200809</v>
          </cell>
          <cell r="G6036" t="str">
            <v>Alimentos</v>
          </cell>
          <cell r="H6036" t="str">
            <v>EDLN</v>
          </cell>
        </row>
        <row r="6037">
          <cell r="B6037">
            <v>200809</v>
          </cell>
          <cell r="G6037" t="str">
            <v>Textiles</v>
          </cell>
          <cell r="H6037" t="str">
            <v>EDLN</v>
          </cell>
        </row>
        <row r="6038">
          <cell r="B6038">
            <v>200809</v>
          </cell>
          <cell r="G6038" t="str">
            <v>Textiles</v>
          </cell>
          <cell r="H6038" t="str">
            <v>EDLN</v>
          </cell>
        </row>
        <row r="6039">
          <cell r="B6039">
            <v>200809</v>
          </cell>
          <cell r="G6039" t="str">
            <v>Fundición</v>
          </cell>
          <cell r="H6039" t="str">
            <v>EDLN</v>
          </cell>
        </row>
        <row r="6040">
          <cell r="B6040">
            <v>200809</v>
          </cell>
          <cell r="G6040" t="str">
            <v>Fundición</v>
          </cell>
          <cell r="H6040" t="str">
            <v>EDLN</v>
          </cell>
        </row>
        <row r="6041">
          <cell r="B6041">
            <v>200809</v>
          </cell>
          <cell r="G6041" t="str">
            <v>Papel</v>
          </cell>
          <cell r="H6041" t="str">
            <v>EDLN</v>
          </cell>
        </row>
        <row r="6042">
          <cell r="B6042">
            <v>200809</v>
          </cell>
          <cell r="G6042" t="str">
            <v>Textiles</v>
          </cell>
          <cell r="H6042" t="str">
            <v>EDLN</v>
          </cell>
        </row>
        <row r="6043">
          <cell r="B6043">
            <v>200809</v>
          </cell>
          <cell r="G6043" t="str">
            <v>Vidrios, Cauchos y Plásticos</v>
          </cell>
          <cell r="H6043" t="str">
            <v>EDLN</v>
          </cell>
        </row>
        <row r="6044">
          <cell r="B6044">
            <v>200809</v>
          </cell>
          <cell r="G6044" t="str">
            <v>Cables</v>
          </cell>
          <cell r="H6044" t="str">
            <v>EDLN</v>
          </cell>
        </row>
        <row r="6045">
          <cell r="B6045">
            <v>200809</v>
          </cell>
          <cell r="G6045" t="str">
            <v>Industria Metalúrgica</v>
          </cell>
          <cell r="H6045" t="str">
            <v>EDLN</v>
          </cell>
        </row>
        <row r="6046">
          <cell r="B6046">
            <v>200809</v>
          </cell>
          <cell r="G6046" t="str">
            <v>Papel</v>
          </cell>
          <cell r="H6046" t="str">
            <v>EDLN</v>
          </cell>
        </row>
        <row r="6047">
          <cell r="B6047">
            <v>200809</v>
          </cell>
          <cell r="G6047" t="str">
            <v>Textiles</v>
          </cell>
          <cell r="H6047" t="str">
            <v>EDLN</v>
          </cell>
        </row>
        <row r="6048">
          <cell r="B6048">
            <v>200809</v>
          </cell>
          <cell r="G6048" t="str">
            <v>Otros</v>
          </cell>
          <cell r="H6048" t="str">
            <v>EDLN</v>
          </cell>
        </row>
        <row r="6049">
          <cell r="B6049">
            <v>200809</v>
          </cell>
          <cell r="G6049" t="str">
            <v>Otros</v>
          </cell>
          <cell r="H6049" t="str">
            <v>EDLN</v>
          </cell>
        </row>
        <row r="6050">
          <cell r="B6050">
            <v>200809</v>
          </cell>
          <cell r="G6050" t="str">
            <v>Textiles</v>
          </cell>
          <cell r="H6050" t="str">
            <v>EDLN</v>
          </cell>
        </row>
        <row r="6051">
          <cell r="B6051">
            <v>200809</v>
          </cell>
          <cell r="G6051" t="str">
            <v>Industria Metalúrgica</v>
          </cell>
          <cell r="H6051" t="str">
            <v>EDLN</v>
          </cell>
        </row>
        <row r="6052">
          <cell r="B6052">
            <v>200809</v>
          </cell>
          <cell r="G6052" t="str">
            <v>Alimentos</v>
          </cell>
          <cell r="H6052" t="str">
            <v>EDLN</v>
          </cell>
        </row>
        <row r="6053">
          <cell r="B6053">
            <v>200809</v>
          </cell>
          <cell r="G6053" t="str">
            <v>Alimentos</v>
          </cell>
          <cell r="H6053" t="str">
            <v>EDLN</v>
          </cell>
        </row>
        <row r="6054">
          <cell r="B6054">
            <v>200809</v>
          </cell>
          <cell r="G6054" t="str">
            <v>Alimentos</v>
          </cell>
          <cell r="H6054" t="str">
            <v>EDLN</v>
          </cell>
        </row>
        <row r="6055">
          <cell r="B6055">
            <v>200809</v>
          </cell>
          <cell r="G6055" t="str">
            <v>Alimentos</v>
          </cell>
          <cell r="H6055" t="str">
            <v>EDLN</v>
          </cell>
        </row>
        <row r="6056">
          <cell r="B6056">
            <v>200809</v>
          </cell>
          <cell r="G6056" t="str">
            <v>Textiles</v>
          </cell>
          <cell r="H6056" t="str">
            <v>EDLN</v>
          </cell>
        </row>
        <row r="6057">
          <cell r="B6057">
            <v>200809</v>
          </cell>
          <cell r="G6057" t="str">
            <v>Pesquería</v>
          </cell>
          <cell r="H6057" t="str">
            <v>EDLN</v>
          </cell>
        </row>
        <row r="6058">
          <cell r="B6058">
            <v>200809</v>
          </cell>
          <cell r="G6058" t="str">
            <v>Pesquería</v>
          </cell>
          <cell r="H6058" t="str">
            <v>EDLN</v>
          </cell>
        </row>
        <row r="6059">
          <cell r="B6059">
            <v>200809</v>
          </cell>
          <cell r="G6059" t="str">
            <v>Textiles</v>
          </cell>
          <cell r="H6059" t="str">
            <v>EDLN</v>
          </cell>
        </row>
        <row r="6060">
          <cell r="B6060">
            <v>200809</v>
          </cell>
          <cell r="G6060" t="str">
            <v>Industria Metalúrgica</v>
          </cell>
          <cell r="H6060" t="str">
            <v>EDLN</v>
          </cell>
        </row>
        <row r="6061">
          <cell r="B6061">
            <v>200809</v>
          </cell>
          <cell r="G6061" t="str">
            <v>Hidrocarburos</v>
          </cell>
          <cell r="H6061" t="str">
            <v>EDLN</v>
          </cell>
        </row>
        <row r="6062">
          <cell r="B6062">
            <v>200809</v>
          </cell>
          <cell r="G6062" t="str">
            <v>Comercio</v>
          </cell>
          <cell r="H6062" t="str">
            <v>EDLN</v>
          </cell>
        </row>
        <row r="6063">
          <cell r="B6063">
            <v>200809</v>
          </cell>
          <cell r="G6063" t="str">
            <v>Textiles</v>
          </cell>
          <cell r="H6063" t="str">
            <v>EDLN</v>
          </cell>
        </row>
        <row r="6064">
          <cell r="B6064">
            <v>200809</v>
          </cell>
          <cell r="G6064" t="str">
            <v>Textiles</v>
          </cell>
          <cell r="H6064" t="str">
            <v>EDLN</v>
          </cell>
        </row>
        <row r="6065">
          <cell r="B6065">
            <v>200809</v>
          </cell>
          <cell r="G6065" t="str">
            <v>Otros</v>
          </cell>
          <cell r="H6065" t="str">
            <v>EDLN</v>
          </cell>
        </row>
        <row r="6066">
          <cell r="B6066">
            <v>200809</v>
          </cell>
          <cell r="G6066" t="str">
            <v>Textiles</v>
          </cell>
          <cell r="H6066" t="str">
            <v>EDLN</v>
          </cell>
        </row>
        <row r="6067">
          <cell r="B6067">
            <v>200809</v>
          </cell>
          <cell r="G6067" t="str">
            <v>Industria Metalúrgica</v>
          </cell>
          <cell r="H6067" t="str">
            <v>EDLN</v>
          </cell>
        </row>
        <row r="6068">
          <cell r="B6068">
            <v>200809</v>
          </cell>
          <cell r="G6068" t="str">
            <v>Pesquería</v>
          </cell>
          <cell r="H6068" t="str">
            <v>EDLN</v>
          </cell>
        </row>
        <row r="6069">
          <cell r="B6069">
            <v>200809</v>
          </cell>
          <cell r="G6069" t="str">
            <v>Químicos</v>
          </cell>
          <cell r="H6069" t="str">
            <v>EDLN</v>
          </cell>
        </row>
        <row r="6070">
          <cell r="B6070">
            <v>200809</v>
          </cell>
          <cell r="G6070" t="str">
            <v>Textiles</v>
          </cell>
          <cell r="H6070" t="str">
            <v>EDLN</v>
          </cell>
        </row>
        <row r="6071">
          <cell r="B6071">
            <v>200809</v>
          </cell>
          <cell r="G6071" t="str">
            <v>Vidrios, Cauchos y Plásticos</v>
          </cell>
          <cell r="H6071" t="str">
            <v>EDLN</v>
          </cell>
        </row>
        <row r="6072">
          <cell r="B6072">
            <v>200809</v>
          </cell>
          <cell r="G6072" t="str">
            <v>Pesquería</v>
          </cell>
          <cell r="H6072" t="str">
            <v>EDLN</v>
          </cell>
        </row>
        <row r="6073">
          <cell r="B6073">
            <v>200809</v>
          </cell>
          <cell r="G6073" t="str">
            <v>Bebidas</v>
          </cell>
          <cell r="H6073" t="str">
            <v>EDLN</v>
          </cell>
        </row>
        <row r="6074">
          <cell r="B6074">
            <v>200809</v>
          </cell>
          <cell r="G6074" t="str">
            <v>Bebidas</v>
          </cell>
          <cell r="H6074" t="str">
            <v>EDLN</v>
          </cell>
        </row>
        <row r="6075">
          <cell r="B6075">
            <v>200809</v>
          </cell>
          <cell r="G6075" t="str">
            <v>Pesquería</v>
          </cell>
          <cell r="H6075" t="str">
            <v>EDLN</v>
          </cell>
        </row>
        <row r="6076">
          <cell r="B6076">
            <v>200809</v>
          </cell>
          <cell r="G6076" t="str">
            <v>Cerámicos</v>
          </cell>
          <cell r="H6076" t="str">
            <v>EDLN</v>
          </cell>
        </row>
        <row r="6077">
          <cell r="B6077">
            <v>200809</v>
          </cell>
          <cell r="G6077" t="str">
            <v>Alimentos</v>
          </cell>
          <cell r="H6077" t="str">
            <v>EDLN</v>
          </cell>
        </row>
        <row r="6078">
          <cell r="B6078">
            <v>200809</v>
          </cell>
          <cell r="G6078" t="str">
            <v>Químicos</v>
          </cell>
          <cell r="H6078" t="str">
            <v>EDLN</v>
          </cell>
        </row>
        <row r="6079">
          <cell r="B6079">
            <v>200809</v>
          </cell>
          <cell r="G6079" t="str">
            <v>Textiles</v>
          </cell>
          <cell r="H6079" t="str">
            <v>EDLN</v>
          </cell>
        </row>
        <row r="6080">
          <cell r="B6080">
            <v>200809</v>
          </cell>
          <cell r="G6080" t="str">
            <v>Textiles</v>
          </cell>
          <cell r="H6080" t="str">
            <v>EDLN</v>
          </cell>
        </row>
        <row r="6081">
          <cell r="B6081">
            <v>200809</v>
          </cell>
          <cell r="G6081" t="str">
            <v>Saneamiento</v>
          </cell>
          <cell r="H6081" t="str">
            <v>EDLN</v>
          </cell>
        </row>
        <row r="6082">
          <cell r="B6082">
            <v>200809</v>
          </cell>
          <cell r="G6082" t="str">
            <v>Alimentos</v>
          </cell>
          <cell r="H6082" t="str">
            <v>EDLN</v>
          </cell>
        </row>
        <row r="6083">
          <cell r="B6083">
            <v>200809</v>
          </cell>
          <cell r="G6083" t="str">
            <v>Papel</v>
          </cell>
          <cell r="H6083" t="str">
            <v>EDLN</v>
          </cell>
        </row>
        <row r="6084">
          <cell r="B6084">
            <v>200809</v>
          </cell>
          <cell r="G6084" t="str">
            <v>Pesquería</v>
          </cell>
          <cell r="H6084" t="str">
            <v>EDLN</v>
          </cell>
        </row>
        <row r="6085">
          <cell r="B6085">
            <v>200809</v>
          </cell>
          <cell r="G6085" t="str">
            <v>Transporte</v>
          </cell>
          <cell r="H6085" t="str">
            <v>EDLN</v>
          </cell>
        </row>
        <row r="6086">
          <cell r="B6086">
            <v>200809</v>
          </cell>
          <cell r="G6086" t="str">
            <v>Pesquería</v>
          </cell>
          <cell r="H6086" t="str">
            <v>EDLN</v>
          </cell>
        </row>
        <row r="6087">
          <cell r="B6087">
            <v>200809</v>
          </cell>
          <cell r="G6087" t="str">
            <v>Pesquería</v>
          </cell>
          <cell r="H6087" t="str">
            <v>EDLN</v>
          </cell>
        </row>
        <row r="6088">
          <cell r="B6088">
            <v>200809</v>
          </cell>
          <cell r="G6088" t="str">
            <v>Bebidas</v>
          </cell>
          <cell r="H6088" t="str">
            <v>EDLN</v>
          </cell>
        </row>
        <row r="6089">
          <cell r="B6089">
            <v>200809</v>
          </cell>
          <cell r="G6089" t="str">
            <v>Pesquería</v>
          </cell>
          <cell r="H6089" t="str">
            <v>EDLN</v>
          </cell>
        </row>
        <row r="6090">
          <cell r="B6090">
            <v>200809</v>
          </cell>
          <cell r="G6090" t="str">
            <v>Pesquería</v>
          </cell>
          <cell r="H6090" t="str">
            <v>EDLN</v>
          </cell>
        </row>
        <row r="6091">
          <cell r="B6091">
            <v>200809</v>
          </cell>
          <cell r="G6091" t="str">
            <v>Textiles</v>
          </cell>
          <cell r="H6091" t="str">
            <v>EDLN</v>
          </cell>
        </row>
        <row r="6092">
          <cell r="B6092">
            <v>200809</v>
          </cell>
          <cell r="G6092" t="str">
            <v>Textiles</v>
          </cell>
          <cell r="H6092" t="str">
            <v>EDLN</v>
          </cell>
        </row>
        <row r="6093">
          <cell r="B6093">
            <v>200809</v>
          </cell>
          <cell r="G6093" t="str">
            <v>Hidrocarburos</v>
          </cell>
          <cell r="H6093" t="str">
            <v>EEPS</v>
          </cell>
        </row>
        <row r="6094">
          <cell r="B6094">
            <v>200809</v>
          </cell>
          <cell r="G6094" t="str">
            <v>Hidrocarburos</v>
          </cell>
          <cell r="H6094" t="str">
            <v>EEPS</v>
          </cell>
        </row>
        <row r="6095">
          <cell r="B6095">
            <v>200809</v>
          </cell>
          <cell r="G6095" t="str">
            <v>Minería</v>
          </cell>
          <cell r="H6095" t="str">
            <v>EGAS</v>
          </cell>
        </row>
        <row r="6096">
          <cell r="B6096">
            <v>200809</v>
          </cell>
          <cell r="G6096" t="str">
            <v>Cementos</v>
          </cell>
          <cell r="H6096" t="str">
            <v>KLPA</v>
          </cell>
        </row>
        <row r="6097">
          <cell r="B6097">
            <v>200809</v>
          </cell>
          <cell r="G6097" t="str">
            <v>Fundición</v>
          </cell>
          <cell r="H6097" t="str">
            <v>EGEM</v>
          </cell>
        </row>
        <row r="6098">
          <cell r="B6098">
            <v>200809</v>
          </cell>
          <cell r="G6098" t="str">
            <v>Químicos</v>
          </cell>
          <cell r="H6098" t="str">
            <v>EGEM</v>
          </cell>
        </row>
        <row r="6099">
          <cell r="B6099">
            <v>200809</v>
          </cell>
          <cell r="G6099" t="str">
            <v>Minería</v>
          </cell>
          <cell r="H6099" t="str">
            <v>EGEM</v>
          </cell>
        </row>
        <row r="6100">
          <cell r="B6100">
            <v>200809</v>
          </cell>
          <cell r="G6100" t="str">
            <v>Minería</v>
          </cell>
          <cell r="H6100" t="str">
            <v>EGEM</v>
          </cell>
        </row>
        <row r="6101">
          <cell r="B6101">
            <v>200809</v>
          </cell>
          <cell r="G6101" t="str">
            <v>Minería</v>
          </cell>
          <cell r="H6101" t="str">
            <v>EGEN</v>
          </cell>
        </row>
        <row r="6102">
          <cell r="B6102">
            <v>200809</v>
          </cell>
          <cell r="G6102" t="str">
            <v>Minería</v>
          </cell>
          <cell r="H6102" t="str">
            <v>EGEN</v>
          </cell>
        </row>
        <row r="6103">
          <cell r="B6103">
            <v>200809</v>
          </cell>
          <cell r="G6103" t="str">
            <v>Cementos</v>
          </cell>
          <cell r="H6103" t="str">
            <v>EGEN</v>
          </cell>
        </row>
        <row r="6104">
          <cell r="B6104">
            <v>200809</v>
          </cell>
          <cell r="G6104" t="str">
            <v>Textiles</v>
          </cell>
          <cell r="H6104" t="str">
            <v>EGEN</v>
          </cell>
        </row>
        <row r="6105">
          <cell r="B6105">
            <v>200809</v>
          </cell>
          <cell r="G6105" t="str">
            <v>Textiles</v>
          </cell>
          <cell r="H6105" t="str">
            <v>EGEN</v>
          </cell>
        </row>
        <row r="6106">
          <cell r="B6106">
            <v>200809</v>
          </cell>
          <cell r="G6106" t="str">
            <v>Textiles</v>
          </cell>
          <cell r="H6106" t="str">
            <v>EGEN</v>
          </cell>
        </row>
        <row r="6107">
          <cell r="B6107">
            <v>200809</v>
          </cell>
          <cell r="G6107" t="str">
            <v>Papel</v>
          </cell>
          <cell r="H6107" t="str">
            <v>EGEN</v>
          </cell>
        </row>
        <row r="6108">
          <cell r="B6108">
            <v>200809</v>
          </cell>
          <cell r="G6108" t="str">
            <v>Papel</v>
          </cell>
          <cell r="H6108" t="str">
            <v>EGEN</v>
          </cell>
        </row>
        <row r="6109">
          <cell r="B6109">
            <v>200809</v>
          </cell>
          <cell r="G6109" t="str">
            <v>Minería</v>
          </cell>
          <cell r="H6109" t="str">
            <v>EGEN</v>
          </cell>
        </row>
        <row r="6110">
          <cell r="B6110">
            <v>200809</v>
          </cell>
          <cell r="G6110" t="str">
            <v>Textiles</v>
          </cell>
          <cell r="H6110" t="str">
            <v>EGEN</v>
          </cell>
        </row>
        <row r="6111">
          <cell r="B6111">
            <v>200809</v>
          </cell>
          <cell r="G6111" t="str">
            <v>Minería</v>
          </cell>
          <cell r="H6111" t="str">
            <v>EGEN</v>
          </cell>
        </row>
        <row r="6112">
          <cell r="B6112">
            <v>200809</v>
          </cell>
          <cell r="G6112" t="str">
            <v>Minería</v>
          </cell>
          <cell r="H6112" t="str">
            <v>EGEN</v>
          </cell>
        </row>
        <row r="6113">
          <cell r="B6113">
            <v>200809</v>
          </cell>
          <cell r="G6113" t="str">
            <v>Minería</v>
          </cell>
          <cell r="H6113" t="str">
            <v>EGEN</v>
          </cell>
        </row>
        <row r="6114">
          <cell r="B6114">
            <v>200809</v>
          </cell>
          <cell r="G6114" t="str">
            <v>Minería</v>
          </cell>
          <cell r="H6114" t="str">
            <v>ELAN</v>
          </cell>
        </row>
        <row r="6115">
          <cell r="B6115">
            <v>200809</v>
          </cell>
          <cell r="G6115" t="str">
            <v>Minería</v>
          </cell>
          <cell r="H6115" t="str">
            <v>ELAN</v>
          </cell>
        </row>
        <row r="6116">
          <cell r="B6116">
            <v>200809</v>
          </cell>
          <cell r="G6116" t="str">
            <v>Fundición</v>
          </cell>
          <cell r="H6116" t="str">
            <v>ELAN</v>
          </cell>
        </row>
        <row r="6117">
          <cell r="B6117">
            <v>200809</v>
          </cell>
          <cell r="G6117" t="str">
            <v>Fundición</v>
          </cell>
          <cell r="H6117" t="str">
            <v>ELAN</v>
          </cell>
        </row>
        <row r="6118">
          <cell r="B6118">
            <v>200809</v>
          </cell>
          <cell r="G6118" t="str">
            <v>Minería</v>
          </cell>
          <cell r="H6118" t="str">
            <v>ELAN</v>
          </cell>
        </row>
        <row r="6119">
          <cell r="B6119">
            <v>200809</v>
          </cell>
          <cell r="G6119" t="str">
            <v>Cementos</v>
          </cell>
          <cell r="H6119" t="str">
            <v>ELC</v>
          </cell>
        </row>
        <row r="6120">
          <cell r="B6120">
            <v>200809</v>
          </cell>
          <cell r="G6120" t="str">
            <v>Agroindustria</v>
          </cell>
          <cell r="H6120" t="str">
            <v>ELN</v>
          </cell>
        </row>
        <row r="6121">
          <cell r="B6121">
            <v>200809</v>
          </cell>
          <cell r="G6121" t="str">
            <v>Agroindustria</v>
          </cell>
          <cell r="H6121" t="str">
            <v>ELN</v>
          </cell>
        </row>
        <row r="6122">
          <cell r="B6122">
            <v>200809</v>
          </cell>
          <cell r="G6122" t="str">
            <v>Agroindustria</v>
          </cell>
          <cell r="H6122" t="str">
            <v>ELN</v>
          </cell>
        </row>
        <row r="6123">
          <cell r="B6123">
            <v>200809</v>
          </cell>
          <cell r="G6123" t="str">
            <v>Agroindustria</v>
          </cell>
          <cell r="H6123" t="str">
            <v>ELN</v>
          </cell>
        </row>
        <row r="6124">
          <cell r="B6124">
            <v>200809</v>
          </cell>
          <cell r="G6124" t="str">
            <v>Agroindustria</v>
          </cell>
          <cell r="H6124" t="str">
            <v>ELN</v>
          </cell>
        </row>
        <row r="6125">
          <cell r="B6125">
            <v>200809</v>
          </cell>
          <cell r="G6125" t="str">
            <v>Bebidas</v>
          </cell>
          <cell r="H6125" t="str">
            <v>ELN</v>
          </cell>
        </row>
        <row r="6126">
          <cell r="B6126">
            <v>200809</v>
          </cell>
          <cell r="G6126" t="str">
            <v>Bebidas</v>
          </cell>
          <cell r="H6126" t="str">
            <v>ELN</v>
          </cell>
        </row>
        <row r="6127">
          <cell r="B6127">
            <v>200809</v>
          </cell>
          <cell r="G6127" t="str">
            <v>Agroindustria</v>
          </cell>
          <cell r="H6127" t="str">
            <v>ELN</v>
          </cell>
        </row>
        <row r="6128">
          <cell r="B6128">
            <v>200809</v>
          </cell>
          <cell r="G6128" t="str">
            <v>Agroindustria</v>
          </cell>
          <cell r="H6128" t="str">
            <v>ELN</v>
          </cell>
        </row>
        <row r="6129">
          <cell r="B6129">
            <v>200809</v>
          </cell>
          <cell r="G6129" t="str">
            <v>Agroindustria</v>
          </cell>
          <cell r="H6129" t="str">
            <v>ELN</v>
          </cell>
        </row>
        <row r="6130">
          <cell r="B6130">
            <v>200809</v>
          </cell>
          <cell r="G6130" t="str">
            <v>Agroindustria</v>
          </cell>
          <cell r="H6130" t="str">
            <v>ELN</v>
          </cell>
        </row>
        <row r="6131">
          <cell r="B6131">
            <v>200809</v>
          </cell>
          <cell r="G6131" t="str">
            <v>Agroindustria</v>
          </cell>
          <cell r="H6131" t="str">
            <v>ELN</v>
          </cell>
        </row>
        <row r="6132">
          <cell r="B6132">
            <v>200809</v>
          </cell>
          <cell r="G6132" t="str">
            <v>Minería</v>
          </cell>
          <cell r="H6132" t="str">
            <v>ELNM</v>
          </cell>
        </row>
        <row r="6133">
          <cell r="B6133">
            <v>200809</v>
          </cell>
          <cell r="G6133" t="str">
            <v>Agroindustria</v>
          </cell>
          <cell r="H6133" t="str">
            <v>ELNM</v>
          </cell>
        </row>
        <row r="6134">
          <cell r="B6134">
            <v>200809</v>
          </cell>
          <cell r="G6134" t="str">
            <v>Agroindustria</v>
          </cell>
          <cell r="H6134" t="str">
            <v>ELNO</v>
          </cell>
        </row>
        <row r="6135">
          <cell r="B6135">
            <v>200809</v>
          </cell>
          <cell r="G6135" t="str">
            <v>Transporte</v>
          </cell>
          <cell r="H6135" t="str">
            <v>ELP</v>
          </cell>
        </row>
        <row r="6136">
          <cell r="B6136">
            <v>200809</v>
          </cell>
          <cell r="G6136" t="str">
            <v>Industria Metalúrgica</v>
          </cell>
          <cell r="H6136" t="str">
            <v>ELP</v>
          </cell>
        </row>
        <row r="6137">
          <cell r="B6137">
            <v>200809</v>
          </cell>
          <cell r="G6137" t="str">
            <v>Minería</v>
          </cell>
          <cell r="H6137" t="str">
            <v>ELP</v>
          </cell>
        </row>
        <row r="6138">
          <cell r="B6138">
            <v>200809</v>
          </cell>
          <cell r="G6138" t="str">
            <v>Minería</v>
          </cell>
          <cell r="H6138" t="str">
            <v>ELP</v>
          </cell>
        </row>
        <row r="6139">
          <cell r="B6139">
            <v>200809</v>
          </cell>
          <cell r="G6139" t="str">
            <v>Industria Metalúrgica</v>
          </cell>
          <cell r="H6139" t="str">
            <v>ELP</v>
          </cell>
        </row>
        <row r="6140">
          <cell r="B6140">
            <v>200809</v>
          </cell>
          <cell r="G6140" t="str">
            <v>Químicos</v>
          </cell>
          <cell r="H6140" t="str">
            <v>ELP</v>
          </cell>
        </row>
        <row r="6141">
          <cell r="B6141">
            <v>200809</v>
          </cell>
          <cell r="G6141" t="str">
            <v>Minería</v>
          </cell>
          <cell r="H6141" t="str">
            <v>ELP</v>
          </cell>
        </row>
        <row r="6142">
          <cell r="B6142">
            <v>200809</v>
          </cell>
          <cell r="G6142" t="str">
            <v>Minería</v>
          </cell>
          <cell r="H6142" t="str">
            <v>ELP</v>
          </cell>
        </row>
        <row r="6143">
          <cell r="B6143">
            <v>200809</v>
          </cell>
          <cell r="G6143" t="str">
            <v>Minería</v>
          </cell>
          <cell r="H6143" t="str">
            <v>ELP</v>
          </cell>
        </row>
        <row r="6144">
          <cell r="B6144">
            <v>200809</v>
          </cell>
          <cell r="G6144" t="str">
            <v>Minería</v>
          </cell>
          <cell r="H6144" t="str">
            <v>ELP</v>
          </cell>
        </row>
        <row r="6145">
          <cell r="B6145">
            <v>200809</v>
          </cell>
          <cell r="G6145" t="str">
            <v>Minería</v>
          </cell>
          <cell r="H6145" t="str">
            <v>ELP</v>
          </cell>
        </row>
        <row r="6146">
          <cell r="B6146">
            <v>200809</v>
          </cell>
          <cell r="G6146" t="str">
            <v>Minería</v>
          </cell>
          <cell r="H6146" t="str">
            <v>ELP</v>
          </cell>
        </row>
        <row r="6147">
          <cell r="B6147">
            <v>200809</v>
          </cell>
          <cell r="G6147" t="str">
            <v>Minería</v>
          </cell>
          <cell r="H6147" t="str">
            <v>ELP</v>
          </cell>
        </row>
        <row r="6148">
          <cell r="B6148">
            <v>200809</v>
          </cell>
          <cell r="G6148" t="str">
            <v>Cementos</v>
          </cell>
          <cell r="H6148" t="str">
            <v>ELPU</v>
          </cell>
        </row>
        <row r="6149">
          <cell r="B6149">
            <v>200809</v>
          </cell>
          <cell r="G6149" t="str">
            <v>Saneamiento</v>
          </cell>
          <cell r="H6149" t="str">
            <v>ELSE</v>
          </cell>
        </row>
        <row r="6150">
          <cell r="B6150">
            <v>200809</v>
          </cell>
          <cell r="G6150" t="str">
            <v>Bebidas</v>
          </cell>
          <cell r="H6150" t="str">
            <v>ELSE</v>
          </cell>
        </row>
        <row r="6151">
          <cell r="B6151">
            <v>200809</v>
          </cell>
          <cell r="G6151" t="str">
            <v>Minería</v>
          </cell>
          <cell r="H6151" t="str">
            <v>ELSE</v>
          </cell>
        </row>
        <row r="6152">
          <cell r="B6152">
            <v>200809</v>
          </cell>
          <cell r="G6152" t="str">
            <v>Minería</v>
          </cell>
          <cell r="H6152" t="str">
            <v>ELSE</v>
          </cell>
        </row>
        <row r="6153">
          <cell r="B6153">
            <v>200809</v>
          </cell>
          <cell r="G6153" t="str">
            <v>Pesquería</v>
          </cell>
          <cell r="H6153" t="str">
            <v>ELSM</v>
          </cell>
        </row>
        <row r="6154">
          <cell r="B6154">
            <v>200809</v>
          </cell>
          <cell r="G6154" t="str">
            <v>Pesquería</v>
          </cell>
          <cell r="H6154" t="str">
            <v>ELSM</v>
          </cell>
        </row>
        <row r="6155">
          <cell r="B6155">
            <v>200809</v>
          </cell>
          <cell r="G6155" t="str">
            <v>Agroindustria</v>
          </cell>
          <cell r="H6155" t="str">
            <v>ELSM</v>
          </cell>
        </row>
        <row r="6156">
          <cell r="B6156">
            <v>200809</v>
          </cell>
          <cell r="G6156" t="str">
            <v>Pesquería</v>
          </cell>
          <cell r="H6156" t="str">
            <v>ELSM</v>
          </cell>
        </row>
        <row r="6157">
          <cell r="B6157">
            <v>200809</v>
          </cell>
          <cell r="G6157" t="str">
            <v>Pesquería</v>
          </cell>
          <cell r="H6157" t="str">
            <v>ELSM</v>
          </cell>
        </row>
        <row r="6158">
          <cell r="B6158">
            <v>200809</v>
          </cell>
          <cell r="G6158" t="str">
            <v>Papel</v>
          </cell>
          <cell r="H6158" t="str">
            <v>KLPA</v>
          </cell>
        </row>
        <row r="6159">
          <cell r="B6159">
            <v>200809</v>
          </cell>
          <cell r="G6159" t="str">
            <v>Pesquería</v>
          </cell>
          <cell r="H6159" t="str">
            <v>ELSM</v>
          </cell>
        </row>
        <row r="6160">
          <cell r="B6160">
            <v>200809</v>
          </cell>
          <cell r="G6160" t="str">
            <v>Vidrios, Cauchos y Plásticos</v>
          </cell>
          <cell r="H6160" t="str">
            <v>SMC</v>
          </cell>
        </row>
        <row r="6161">
          <cell r="B6161">
            <v>200809</v>
          </cell>
          <cell r="G6161" t="str">
            <v>Pesquería</v>
          </cell>
          <cell r="H6161" t="str">
            <v>ELSM</v>
          </cell>
        </row>
        <row r="6162">
          <cell r="B6162">
            <v>200809</v>
          </cell>
          <cell r="G6162" t="str">
            <v>Minería</v>
          </cell>
          <cell r="H6162" t="str">
            <v>ELSM</v>
          </cell>
        </row>
        <row r="6163">
          <cell r="B6163">
            <v>200809</v>
          </cell>
          <cell r="G6163" t="str">
            <v>Bebidas</v>
          </cell>
          <cell r="H6163" t="str">
            <v>ELUC</v>
          </cell>
        </row>
        <row r="6164">
          <cell r="B6164">
            <v>200809</v>
          </cell>
          <cell r="G6164" t="str">
            <v>Bancos y Financieras</v>
          </cell>
          <cell r="H6164" t="str">
            <v>ENER</v>
          </cell>
        </row>
        <row r="6165">
          <cell r="B6165">
            <v>200809</v>
          </cell>
          <cell r="G6165" t="str">
            <v>Bancos y Financieras</v>
          </cell>
          <cell r="H6165" t="str">
            <v>ENER</v>
          </cell>
        </row>
        <row r="6166">
          <cell r="B6166">
            <v>200809</v>
          </cell>
          <cell r="G6166" t="str">
            <v>Vidrios, Cauchos y Plásticos</v>
          </cell>
          <cell r="H6166" t="str">
            <v>ENER</v>
          </cell>
        </row>
        <row r="6167">
          <cell r="B6167">
            <v>200809</v>
          </cell>
          <cell r="G6167" t="str">
            <v>Otros</v>
          </cell>
          <cell r="H6167" t="str">
            <v>ENER</v>
          </cell>
        </row>
        <row r="6168">
          <cell r="B6168">
            <v>200809</v>
          </cell>
          <cell r="G6168" t="str">
            <v>Minería</v>
          </cell>
          <cell r="H6168" t="str">
            <v>ENER</v>
          </cell>
        </row>
        <row r="6169">
          <cell r="B6169">
            <v>200809</v>
          </cell>
          <cell r="G6169" t="str">
            <v>Químicos</v>
          </cell>
          <cell r="H6169" t="str">
            <v>ENER</v>
          </cell>
        </row>
        <row r="6170">
          <cell r="B6170">
            <v>200809</v>
          </cell>
          <cell r="G6170" t="str">
            <v>Minería</v>
          </cell>
          <cell r="H6170" t="str">
            <v>ENER</v>
          </cell>
        </row>
        <row r="6171">
          <cell r="B6171">
            <v>200809</v>
          </cell>
          <cell r="G6171" t="str">
            <v>Otros</v>
          </cell>
          <cell r="H6171" t="str">
            <v>ENER</v>
          </cell>
        </row>
        <row r="6172">
          <cell r="B6172">
            <v>200809</v>
          </cell>
          <cell r="G6172" t="str">
            <v>Minería</v>
          </cell>
          <cell r="H6172" t="str">
            <v>ENER</v>
          </cell>
        </row>
        <row r="6173">
          <cell r="B6173">
            <v>200809</v>
          </cell>
          <cell r="G6173" t="str">
            <v>Minería</v>
          </cell>
          <cell r="H6173" t="str">
            <v>ENER</v>
          </cell>
        </row>
        <row r="6174">
          <cell r="B6174">
            <v>200809</v>
          </cell>
          <cell r="G6174" t="str">
            <v>Minería</v>
          </cell>
          <cell r="H6174" t="str">
            <v>ENER</v>
          </cell>
        </row>
        <row r="6175">
          <cell r="B6175">
            <v>200809</v>
          </cell>
          <cell r="G6175" t="str">
            <v>Minería</v>
          </cell>
          <cell r="H6175" t="str">
            <v>ENER</v>
          </cell>
        </row>
        <row r="6176">
          <cell r="B6176">
            <v>200809</v>
          </cell>
          <cell r="G6176" t="str">
            <v>Químicos</v>
          </cell>
          <cell r="H6176" t="str">
            <v>ENER</v>
          </cell>
        </row>
        <row r="6177">
          <cell r="B6177">
            <v>200809</v>
          </cell>
          <cell r="G6177" t="str">
            <v>Minería</v>
          </cell>
          <cell r="H6177" t="str">
            <v>ENER</v>
          </cell>
        </row>
        <row r="6178">
          <cell r="B6178">
            <v>200809</v>
          </cell>
          <cell r="G6178" t="str">
            <v>Minería</v>
          </cell>
          <cell r="H6178" t="str">
            <v>ENER</v>
          </cell>
        </row>
        <row r="6179">
          <cell r="B6179">
            <v>200809</v>
          </cell>
          <cell r="G6179" t="str">
            <v>Químicos</v>
          </cell>
          <cell r="H6179" t="str">
            <v>ENER</v>
          </cell>
        </row>
        <row r="6180">
          <cell r="B6180">
            <v>200809</v>
          </cell>
          <cell r="G6180" t="str">
            <v>Alimentos</v>
          </cell>
          <cell r="H6180" t="str">
            <v>KLPA</v>
          </cell>
        </row>
        <row r="6181">
          <cell r="B6181">
            <v>200809</v>
          </cell>
          <cell r="G6181" t="str">
            <v>Papel</v>
          </cell>
          <cell r="H6181" t="str">
            <v>KLPA</v>
          </cell>
        </row>
        <row r="6182">
          <cell r="B6182">
            <v>200809</v>
          </cell>
          <cell r="G6182" t="str">
            <v>Papel</v>
          </cell>
          <cell r="H6182" t="str">
            <v>KLPA</v>
          </cell>
        </row>
        <row r="6183">
          <cell r="B6183">
            <v>200809</v>
          </cell>
          <cell r="G6183" t="str">
            <v>Industria Metalúrgica</v>
          </cell>
          <cell r="H6183" t="str">
            <v>KLPA</v>
          </cell>
        </row>
        <row r="6184">
          <cell r="B6184">
            <v>200809</v>
          </cell>
          <cell r="G6184" t="str">
            <v>Minería</v>
          </cell>
          <cell r="H6184" t="str">
            <v>KLPA</v>
          </cell>
        </row>
        <row r="6185">
          <cell r="B6185">
            <v>200809</v>
          </cell>
          <cell r="G6185" t="str">
            <v>Cementos</v>
          </cell>
          <cell r="H6185" t="str">
            <v>KLPA</v>
          </cell>
        </row>
        <row r="6186">
          <cell r="B6186">
            <v>200809</v>
          </cell>
          <cell r="G6186" t="str">
            <v>Agroindustria</v>
          </cell>
          <cell r="H6186" t="str">
            <v>KLPA</v>
          </cell>
        </row>
        <row r="6187">
          <cell r="B6187">
            <v>200809</v>
          </cell>
          <cell r="G6187" t="str">
            <v>Minería</v>
          </cell>
          <cell r="H6187" t="str">
            <v>KLPA</v>
          </cell>
        </row>
        <row r="6188">
          <cell r="B6188">
            <v>200809</v>
          </cell>
          <cell r="G6188" t="str">
            <v>Vidrios, Cauchos y Plásticos</v>
          </cell>
          <cell r="H6188" t="str">
            <v>KLPA</v>
          </cell>
        </row>
        <row r="6189">
          <cell r="B6189">
            <v>200809</v>
          </cell>
          <cell r="G6189" t="str">
            <v>Cerámicos</v>
          </cell>
          <cell r="H6189" t="str">
            <v>LDS</v>
          </cell>
        </row>
        <row r="6190">
          <cell r="B6190">
            <v>200809</v>
          </cell>
          <cell r="G6190" t="str">
            <v>Otros</v>
          </cell>
          <cell r="H6190" t="str">
            <v>LDS</v>
          </cell>
        </row>
        <row r="6191">
          <cell r="B6191">
            <v>200809</v>
          </cell>
          <cell r="G6191" t="str">
            <v>Industria Metalúrgica</v>
          </cell>
          <cell r="H6191" t="str">
            <v>LDS</v>
          </cell>
        </row>
        <row r="6192">
          <cell r="B6192">
            <v>200809</v>
          </cell>
          <cell r="G6192" t="str">
            <v>Otros</v>
          </cell>
          <cell r="H6192" t="str">
            <v>LDS</v>
          </cell>
        </row>
        <row r="6193">
          <cell r="B6193">
            <v>200809</v>
          </cell>
          <cell r="G6193" t="str">
            <v>Industria Metalúrgica</v>
          </cell>
          <cell r="H6193" t="str">
            <v>LDS</v>
          </cell>
        </row>
        <row r="6194">
          <cell r="B6194">
            <v>200809</v>
          </cell>
          <cell r="G6194" t="str">
            <v>Salud</v>
          </cell>
          <cell r="H6194" t="str">
            <v>LDS</v>
          </cell>
        </row>
        <row r="6195">
          <cell r="B6195">
            <v>200809</v>
          </cell>
          <cell r="G6195" t="str">
            <v>Papel</v>
          </cell>
          <cell r="H6195" t="str">
            <v>LDS</v>
          </cell>
        </row>
        <row r="6196">
          <cell r="B6196">
            <v>200809</v>
          </cell>
          <cell r="G6196" t="str">
            <v>Bebidas</v>
          </cell>
          <cell r="H6196" t="str">
            <v>LDS</v>
          </cell>
        </row>
        <row r="6197">
          <cell r="B6197">
            <v>200809</v>
          </cell>
          <cell r="G6197" t="str">
            <v>Papel</v>
          </cell>
          <cell r="H6197" t="str">
            <v>LDS</v>
          </cell>
        </row>
        <row r="6198">
          <cell r="B6198">
            <v>200809</v>
          </cell>
          <cell r="G6198" t="str">
            <v>Textiles</v>
          </cell>
          <cell r="H6198" t="str">
            <v>EDGL</v>
          </cell>
        </row>
        <row r="6199">
          <cell r="B6199">
            <v>200809</v>
          </cell>
          <cell r="G6199" t="str">
            <v>Bebidas</v>
          </cell>
          <cell r="H6199" t="str">
            <v>LDS</v>
          </cell>
        </row>
        <row r="6200">
          <cell r="B6200">
            <v>200809</v>
          </cell>
          <cell r="G6200" t="str">
            <v>Saneamiento</v>
          </cell>
          <cell r="H6200" t="str">
            <v>LDS</v>
          </cell>
        </row>
        <row r="6201">
          <cell r="B6201">
            <v>200809</v>
          </cell>
          <cell r="G6201" t="str">
            <v>Comercio</v>
          </cell>
          <cell r="H6201" t="str">
            <v>LDS</v>
          </cell>
        </row>
        <row r="6202">
          <cell r="B6202">
            <v>200809</v>
          </cell>
          <cell r="G6202" t="str">
            <v>Vidrios, Cauchos y Plásticos</v>
          </cell>
          <cell r="H6202" t="str">
            <v>LDS</v>
          </cell>
        </row>
        <row r="6203">
          <cell r="B6203">
            <v>200809</v>
          </cell>
          <cell r="G6203" t="str">
            <v>Saneamiento</v>
          </cell>
          <cell r="H6203" t="str">
            <v>LDS</v>
          </cell>
        </row>
        <row r="6204">
          <cell r="B6204">
            <v>200809</v>
          </cell>
          <cell r="G6204" t="str">
            <v>Saneamiento</v>
          </cell>
          <cell r="H6204" t="str">
            <v>LDS</v>
          </cell>
        </row>
        <row r="6205">
          <cell r="B6205">
            <v>200809</v>
          </cell>
          <cell r="G6205" t="str">
            <v>Alimentos</v>
          </cell>
          <cell r="H6205" t="str">
            <v>LDS</v>
          </cell>
        </row>
        <row r="6206">
          <cell r="B6206">
            <v>200809</v>
          </cell>
          <cell r="G6206" t="str">
            <v>Otros</v>
          </cell>
          <cell r="H6206" t="str">
            <v>LDS</v>
          </cell>
        </row>
        <row r="6207">
          <cell r="B6207">
            <v>200809</v>
          </cell>
          <cell r="G6207" t="str">
            <v>Bebidas</v>
          </cell>
          <cell r="H6207" t="str">
            <v>LDS</v>
          </cell>
        </row>
        <row r="6208">
          <cell r="B6208">
            <v>200809</v>
          </cell>
          <cell r="G6208" t="str">
            <v>Comercio</v>
          </cell>
          <cell r="H6208" t="str">
            <v>LDS</v>
          </cell>
        </row>
        <row r="6209">
          <cell r="B6209">
            <v>200809</v>
          </cell>
          <cell r="G6209" t="str">
            <v>Otros</v>
          </cell>
          <cell r="H6209" t="str">
            <v>LDS</v>
          </cell>
        </row>
        <row r="6210">
          <cell r="B6210">
            <v>200809</v>
          </cell>
          <cell r="G6210" t="str">
            <v>Otros</v>
          </cell>
          <cell r="H6210" t="str">
            <v>LDS</v>
          </cell>
        </row>
        <row r="6211">
          <cell r="B6211">
            <v>200809</v>
          </cell>
          <cell r="G6211" t="str">
            <v>Bebidas</v>
          </cell>
          <cell r="H6211" t="str">
            <v>LDS</v>
          </cell>
        </row>
        <row r="6212">
          <cell r="B6212">
            <v>200809</v>
          </cell>
          <cell r="G6212" t="str">
            <v>Industria Metalúrgica</v>
          </cell>
          <cell r="H6212" t="str">
            <v>SEAL</v>
          </cell>
        </row>
        <row r="6213">
          <cell r="B6213">
            <v>200809</v>
          </cell>
          <cell r="G6213" t="str">
            <v>Alimentos</v>
          </cell>
          <cell r="H6213" t="str">
            <v>SEAL</v>
          </cell>
        </row>
        <row r="6214">
          <cell r="B6214">
            <v>200809</v>
          </cell>
          <cell r="G6214" t="str">
            <v>Textiles</v>
          </cell>
          <cell r="H6214" t="str">
            <v>SGAB</v>
          </cell>
        </row>
        <row r="6215">
          <cell r="B6215">
            <v>200809</v>
          </cell>
          <cell r="G6215" t="str">
            <v>Bebidas</v>
          </cell>
          <cell r="H6215" t="str">
            <v>SEAL</v>
          </cell>
        </row>
        <row r="6216">
          <cell r="B6216">
            <v>200809</v>
          </cell>
          <cell r="G6216" t="str">
            <v>Transporte</v>
          </cell>
          <cell r="H6216" t="str">
            <v>SEAL</v>
          </cell>
        </row>
        <row r="6217">
          <cell r="B6217">
            <v>200809</v>
          </cell>
          <cell r="G6217" t="str">
            <v>Textiles</v>
          </cell>
          <cell r="H6217" t="str">
            <v>SEAL</v>
          </cell>
        </row>
        <row r="6218">
          <cell r="B6218">
            <v>200809</v>
          </cell>
          <cell r="G6218" t="str">
            <v>Minería</v>
          </cell>
          <cell r="H6218" t="str">
            <v>SGAB</v>
          </cell>
        </row>
        <row r="6219">
          <cell r="B6219">
            <v>200809</v>
          </cell>
          <cell r="G6219" t="str">
            <v>Textiles</v>
          </cell>
          <cell r="H6219" t="str">
            <v>ENER</v>
          </cell>
        </row>
        <row r="6220">
          <cell r="B6220">
            <v>200809</v>
          </cell>
          <cell r="G6220" t="str">
            <v>Minería</v>
          </cell>
          <cell r="H6220" t="str">
            <v>ENER</v>
          </cell>
        </row>
        <row r="6221">
          <cell r="B6221">
            <v>200809</v>
          </cell>
          <cell r="G6221" t="str">
            <v>Textiles</v>
          </cell>
          <cell r="H6221" t="str">
            <v>ENER</v>
          </cell>
        </row>
        <row r="6222">
          <cell r="B6222">
            <v>200809</v>
          </cell>
          <cell r="G6222" t="str">
            <v>Alimentos</v>
          </cell>
          <cell r="H6222" t="str">
            <v>ENER</v>
          </cell>
        </row>
        <row r="6223">
          <cell r="B6223">
            <v>200809</v>
          </cell>
          <cell r="G6223" t="str">
            <v>Minería</v>
          </cell>
          <cell r="H6223" t="str">
            <v>ENER</v>
          </cell>
        </row>
        <row r="6224">
          <cell r="B6224">
            <v>200809</v>
          </cell>
          <cell r="G6224" t="str">
            <v>Alimentos</v>
          </cell>
          <cell r="H6224" t="str">
            <v>ENER</v>
          </cell>
        </row>
        <row r="6225">
          <cell r="B6225">
            <v>200809</v>
          </cell>
          <cell r="G6225" t="str">
            <v>Minería</v>
          </cell>
          <cell r="H6225" t="str">
            <v>SHOU</v>
          </cell>
        </row>
        <row r="6226">
          <cell r="B6226">
            <v>200809</v>
          </cell>
          <cell r="G6226" t="str">
            <v>Minería</v>
          </cell>
          <cell r="H6226" t="str">
            <v>SHOU</v>
          </cell>
        </row>
        <row r="6227">
          <cell r="B6227">
            <v>200809</v>
          </cell>
          <cell r="G6227" t="str">
            <v>Minería</v>
          </cell>
          <cell r="H6227" t="str">
            <v>SHOU</v>
          </cell>
        </row>
        <row r="6228">
          <cell r="B6228">
            <v>200809</v>
          </cell>
          <cell r="G6228" t="str">
            <v>Minería</v>
          </cell>
          <cell r="H6228" t="str">
            <v>SMC</v>
          </cell>
        </row>
        <row r="6229">
          <cell r="B6229">
            <v>200809</v>
          </cell>
          <cell r="G6229" t="str">
            <v>Minería</v>
          </cell>
          <cell r="H6229" t="str">
            <v>SMC</v>
          </cell>
        </row>
        <row r="6230">
          <cell r="B6230">
            <v>200809</v>
          </cell>
          <cell r="G6230" t="str">
            <v>Minería</v>
          </cell>
          <cell r="H6230" t="str">
            <v>SMC</v>
          </cell>
        </row>
        <row r="6231">
          <cell r="B6231">
            <v>200809</v>
          </cell>
          <cell r="G6231" t="str">
            <v>Minería</v>
          </cell>
          <cell r="H6231" t="str">
            <v>TSEL</v>
          </cell>
        </row>
        <row r="6232">
          <cell r="B6232">
            <v>200809</v>
          </cell>
          <cell r="G6232" t="str">
            <v>Cementos</v>
          </cell>
          <cell r="H6232" t="str">
            <v>TSEL</v>
          </cell>
        </row>
        <row r="6233">
          <cell r="B6233">
            <v>200809</v>
          </cell>
          <cell r="G6233" t="str">
            <v>Minería</v>
          </cell>
          <cell r="H6233" t="str">
            <v>TSEL</v>
          </cell>
        </row>
        <row r="6234">
          <cell r="B6234">
            <v>200809</v>
          </cell>
          <cell r="G6234" t="str">
            <v>Minería</v>
          </cell>
          <cell r="H6234" t="str">
            <v>TSEL</v>
          </cell>
        </row>
        <row r="6235">
          <cell r="B6235">
            <v>200809</v>
          </cell>
          <cell r="G6235" t="str">
            <v>Minería</v>
          </cell>
          <cell r="H6235" t="str">
            <v>TSEL</v>
          </cell>
        </row>
        <row r="6236">
          <cell r="B6236">
            <v>200809</v>
          </cell>
          <cell r="G6236" t="str">
            <v>Minería</v>
          </cell>
          <cell r="H6236" t="str">
            <v>TSEL</v>
          </cell>
        </row>
        <row r="6237">
          <cell r="B6237">
            <v>200809</v>
          </cell>
          <cell r="G6237" t="str">
            <v>Textiles</v>
          </cell>
          <cell r="H6237" t="str">
            <v>TSEL</v>
          </cell>
        </row>
        <row r="6238">
          <cell r="B6238">
            <v>200809</v>
          </cell>
          <cell r="G6238" t="str">
            <v>Textiles</v>
          </cell>
          <cell r="H6238" t="str">
            <v>TSEL</v>
          </cell>
        </row>
        <row r="6239">
          <cell r="B6239">
            <v>200809</v>
          </cell>
          <cell r="G6239" t="str">
            <v>Otros</v>
          </cell>
          <cell r="H6239" t="str">
            <v>SEAL</v>
          </cell>
        </row>
        <row r="6240">
          <cell r="B6240">
            <v>200809</v>
          </cell>
          <cell r="G6240" t="str">
            <v>Otros</v>
          </cell>
          <cell r="H6240" t="str">
            <v>EGEN</v>
          </cell>
        </row>
        <row r="6241">
          <cell r="B6241">
            <v>200809</v>
          </cell>
          <cell r="G6241" t="str">
            <v>Cementos</v>
          </cell>
          <cell r="H6241" t="str">
            <v>KLPA</v>
          </cell>
        </row>
        <row r="6242">
          <cell r="B6242">
            <v>200809</v>
          </cell>
          <cell r="G6242" t="str">
            <v>Papel</v>
          </cell>
          <cell r="H6242" t="str">
            <v>COEL</v>
          </cell>
        </row>
        <row r="6243">
          <cell r="B6243">
            <v>200809</v>
          </cell>
          <cell r="G6243" t="str">
            <v>Minería</v>
          </cell>
          <cell r="H6243" t="str">
            <v>ENER</v>
          </cell>
        </row>
        <row r="6244">
          <cell r="B6244">
            <v>200809</v>
          </cell>
          <cell r="G6244" t="str">
            <v>Minería</v>
          </cell>
          <cell r="H6244" t="str">
            <v>ELP</v>
          </cell>
        </row>
        <row r="6245">
          <cell r="B6245">
            <v>200809</v>
          </cell>
          <cell r="G6245" t="str">
            <v>Papel</v>
          </cell>
          <cell r="H6245" t="str">
            <v>COEL</v>
          </cell>
        </row>
        <row r="6246">
          <cell r="B6246">
            <v>200809</v>
          </cell>
          <cell r="G6246" t="str">
            <v>Cementos</v>
          </cell>
          <cell r="H6246" t="str">
            <v>LDS</v>
          </cell>
        </row>
        <row r="6247">
          <cell r="B6247">
            <v>200809</v>
          </cell>
          <cell r="G6247" t="str">
            <v>Minería</v>
          </cell>
          <cell r="H6247" t="str">
            <v>EDGL</v>
          </cell>
        </row>
        <row r="6248">
          <cell r="B6248">
            <v>200809</v>
          </cell>
          <cell r="G6248" t="str">
            <v>Alimentos</v>
          </cell>
          <cell r="H6248" t="str">
            <v>EGAS</v>
          </cell>
        </row>
        <row r="6249">
          <cell r="B6249">
            <v>200809</v>
          </cell>
          <cell r="G6249" t="str">
            <v>Minería</v>
          </cell>
          <cell r="H6249" t="str">
            <v>KLPA</v>
          </cell>
        </row>
        <row r="6250">
          <cell r="B6250">
            <v>200809</v>
          </cell>
          <cell r="G6250" t="str">
            <v>Bebidas</v>
          </cell>
          <cell r="H6250" t="str">
            <v>EDLN</v>
          </cell>
        </row>
        <row r="6251">
          <cell r="B6251">
            <v>200809</v>
          </cell>
          <cell r="G6251" t="str">
            <v>Bebidas</v>
          </cell>
          <cell r="H6251" t="str">
            <v>EDLN</v>
          </cell>
        </row>
        <row r="6252">
          <cell r="B6252">
            <v>200809</v>
          </cell>
          <cell r="G6252" t="str">
            <v>Bebidas</v>
          </cell>
          <cell r="H6252" t="str">
            <v>EDLN</v>
          </cell>
        </row>
        <row r="6253">
          <cell r="B6253">
            <v>200809</v>
          </cell>
          <cell r="G6253" t="str">
            <v>Bebidas</v>
          </cell>
          <cell r="H6253" t="str">
            <v>EDLN</v>
          </cell>
        </row>
        <row r="6254">
          <cell r="B6254">
            <v>200809</v>
          </cell>
          <cell r="G6254" t="str">
            <v>Vidrios, Cauchos y Plásticos</v>
          </cell>
          <cell r="H6254" t="str">
            <v>LDS</v>
          </cell>
        </row>
        <row r="6255">
          <cell r="B6255">
            <v>200809</v>
          </cell>
          <cell r="G6255" t="str">
            <v>Minería</v>
          </cell>
          <cell r="H6255" t="str">
            <v>ELP</v>
          </cell>
        </row>
        <row r="6256">
          <cell r="B6256">
            <v>200809</v>
          </cell>
          <cell r="G6256" t="str">
            <v>Textiles</v>
          </cell>
          <cell r="H6256" t="str">
            <v>EDLN</v>
          </cell>
        </row>
        <row r="6257">
          <cell r="B6257">
            <v>200809</v>
          </cell>
          <cell r="G6257" t="str">
            <v>Papel</v>
          </cell>
          <cell r="H6257" t="str">
            <v>KLPA</v>
          </cell>
        </row>
        <row r="6258">
          <cell r="B6258">
            <v>200809</v>
          </cell>
          <cell r="G6258" t="str">
            <v>Minería</v>
          </cell>
          <cell r="H6258" t="str">
            <v>SMC</v>
          </cell>
        </row>
        <row r="6259">
          <cell r="B6259">
            <v>200810</v>
          </cell>
          <cell r="G6259" t="str">
            <v>Cementos</v>
          </cell>
          <cell r="H6259" t="str">
            <v>ATOC</v>
          </cell>
        </row>
        <row r="6260">
          <cell r="B6260">
            <v>200810</v>
          </cell>
          <cell r="G6260" t="str">
            <v>Agroindustria</v>
          </cell>
          <cell r="H6260" t="str">
            <v>CAHU</v>
          </cell>
        </row>
        <row r="6261">
          <cell r="B6261">
            <v>200810</v>
          </cell>
          <cell r="G6261" t="str">
            <v>Minería</v>
          </cell>
          <cell r="H6261" t="str">
            <v>COEL</v>
          </cell>
        </row>
        <row r="6262">
          <cell r="B6262">
            <v>200810</v>
          </cell>
          <cell r="G6262" t="str">
            <v>Minería</v>
          </cell>
          <cell r="H6262" t="str">
            <v>CONE</v>
          </cell>
        </row>
        <row r="6263">
          <cell r="B6263">
            <v>200810</v>
          </cell>
          <cell r="G6263" t="str">
            <v>Minería</v>
          </cell>
          <cell r="H6263" t="str">
            <v>SMC</v>
          </cell>
        </row>
        <row r="6264">
          <cell r="B6264">
            <v>200810</v>
          </cell>
          <cell r="G6264" t="str">
            <v>Textiles</v>
          </cell>
          <cell r="H6264" t="str">
            <v>EDCA</v>
          </cell>
        </row>
        <row r="6265">
          <cell r="B6265">
            <v>200810</v>
          </cell>
          <cell r="G6265" t="str">
            <v>Otros</v>
          </cell>
          <cell r="H6265" t="str">
            <v>EDGL</v>
          </cell>
        </row>
        <row r="6266">
          <cell r="B6266">
            <v>200810</v>
          </cell>
          <cell r="G6266" t="str">
            <v>Fundición</v>
          </cell>
          <cell r="H6266" t="str">
            <v>EDGL</v>
          </cell>
        </row>
        <row r="6267">
          <cell r="B6267">
            <v>200810</v>
          </cell>
          <cell r="G6267" t="str">
            <v>Otros</v>
          </cell>
          <cell r="H6267" t="str">
            <v>EDGL</v>
          </cell>
        </row>
        <row r="6268">
          <cell r="B6268">
            <v>200810</v>
          </cell>
          <cell r="G6268" t="str">
            <v>Fundición</v>
          </cell>
          <cell r="H6268" t="str">
            <v>EDGL</v>
          </cell>
        </row>
        <row r="6269">
          <cell r="B6269">
            <v>200810</v>
          </cell>
          <cell r="G6269" t="str">
            <v>Minería</v>
          </cell>
          <cell r="H6269" t="str">
            <v>EDGL</v>
          </cell>
        </row>
        <row r="6270">
          <cell r="B6270">
            <v>200810</v>
          </cell>
          <cell r="G6270" t="str">
            <v>Minería</v>
          </cell>
          <cell r="H6270" t="str">
            <v>EDGL</v>
          </cell>
        </row>
        <row r="6271">
          <cell r="B6271">
            <v>200810</v>
          </cell>
          <cell r="G6271" t="str">
            <v>Minería</v>
          </cell>
          <cell r="H6271" t="str">
            <v>EDGL</v>
          </cell>
        </row>
        <row r="6272">
          <cell r="B6272">
            <v>200810</v>
          </cell>
          <cell r="G6272" t="str">
            <v>Fundición</v>
          </cell>
          <cell r="H6272" t="str">
            <v>EDGL</v>
          </cell>
        </row>
        <row r="6273">
          <cell r="B6273">
            <v>200810</v>
          </cell>
          <cell r="G6273" t="str">
            <v>Fundición</v>
          </cell>
          <cell r="H6273" t="str">
            <v>EDGL</v>
          </cell>
        </row>
        <row r="6274">
          <cell r="B6274">
            <v>200810</v>
          </cell>
          <cell r="G6274" t="str">
            <v>Fundición</v>
          </cell>
          <cell r="H6274" t="str">
            <v>EDGL</v>
          </cell>
        </row>
        <row r="6275">
          <cell r="B6275">
            <v>200810</v>
          </cell>
          <cell r="G6275" t="str">
            <v>Minería</v>
          </cell>
          <cell r="H6275" t="str">
            <v>EDGL</v>
          </cell>
        </row>
        <row r="6276">
          <cell r="B6276">
            <v>200810</v>
          </cell>
          <cell r="G6276" t="str">
            <v>Químicos</v>
          </cell>
          <cell r="H6276" t="str">
            <v>EDLN</v>
          </cell>
        </row>
        <row r="6277">
          <cell r="B6277">
            <v>200810</v>
          </cell>
          <cell r="G6277" t="str">
            <v>Agroindustria</v>
          </cell>
          <cell r="H6277" t="str">
            <v>EDLN</v>
          </cell>
        </row>
        <row r="6278">
          <cell r="B6278">
            <v>200810</v>
          </cell>
          <cell r="G6278" t="str">
            <v>Alimentos</v>
          </cell>
          <cell r="H6278" t="str">
            <v>EDLN</v>
          </cell>
        </row>
        <row r="6279">
          <cell r="B6279">
            <v>200810</v>
          </cell>
          <cell r="G6279" t="str">
            <v>Alimentos</v>
          </cell>
          <cell r="H6279" t="str">
            <v>EDLN</v>
          </cell>
        </row>
        <row r="6280">
          <cell r="B6280">
            <v>200810</v>
          </cell>
          <cell r="G6280" t="str">
            <v>Pesquería</v>
          </cell>
          <cell r="H6280" t="str">
            <v>EDLN</v>
          </cell>
        </row>
        <row r="6281">
          <cell r="B6281">
            <v>200810</v>
          </cell>
          <cell r="G6281" t="str">
            <v>Bancos y Financieras</v>
          </cell>
          <cell r="H6281" t="str">
            <v>EDLN</v>
          </cell>
        </row>
        <row r="6282">
          <cell r="B6282">
            <v>200810</v>
          </cell>
          <cell r="G6282" t="str">
            <v>Cables</v>
          </cell>
          <cell r="H6282" t="str">
            <v>EDLN</v>
          </cell>
        </row>
        <row r="6283">
          <cell r="B6283">
            <v>200810</v>
          </cell>
          <cell r="G6283" t="str">
            <v>Cerámicos</v>
          </cell>
          <cell r="H6283" t="str">
            <v>EDLN</v>
          </cell>
        </row>
        <row r="6284">
          <cell r="B6284">
            <v>200810</v>
          </cell>
          <cell r="G6284" t="str">
            <v>Cerámicos</v>
          </cell>
          <cell r="H6284" t="str">
            <v>EDLN</v>
          </cell>
        </row>
        <row r="6285">
          <cell r="B6285">
            <v>200810</v>
          </cell>
          <cell r="G6285" t="str">
            <v>Cerámicos</v>
          </cell>
          <cell r="H6285" t="str">
            <v>EDLN</v>
          </cell>
        </row>
        <row r="6286">
          <cell r="B6286">
            <v>200810</v>
          </cell>
          <cell r="G6286" t="str">
            <v>Textiles</v>
          </cell>
          <cell r="H6286" t="str">
            <v>EDLN</v>
          </cell>
        </row>
        <row r="6287">
          <cell r="B6287">
            <v>200810</v>
          </cell>
          <cell r="G6287" t="str">
            <v>Textiles</v>
          </cell>
          <cell r="H6287" t="str">
            <v>EDLN</v>
          </cell>
        </row>
        <row r="6288">
          <cell r="B6288">
            <v>200810</v>
          </cell>
          <cell r="G6288" t="str">
            <v>Minería</v>
          </cell>
          <cell r="H6288" t="str">
            <v>EDLN</v>
          </cell>
        </row>
        <row r="6289">
          <cell r="B6289">
            <v>200810</v>
          </cell>
          <cell r="G6289" t="str">
            <v>Cerámicos</v>
          </cell>
          <cell r="H6289" t="str">
            <v>EDLN</v>
          </cell>
        </row>
        <row r="6290">
          <cell r="B6290">
            <v>200810</v>
          </cell>
          <cell r="G6290" t="str">
            <v>Alimentos</v>
          </cell>
          <cell r="H6290" t="str">
            <v>EDLN</v>
          </cell>
        </row>
        <row r="6291">
          <cell r="B6291">
            <v>200810</v>
          </cell>
          <cell r="G6291" t="str">
            <v>Vidrios, Cauchos y Plásticos</v>
          </cell>
          <cell r="H6291" t="str">
            <v>EDLN</v>
          </cell>
        </row>
        <row r="6292">
          <cell r="B6292">
            <v>200810</v>
          </cell>
          <cell r="G6292" t="str">
            <v>Minería</v>
          </cell>
          <cell r="H6292" t="str">
            <v>EDLN</v>
          </cell>
        </row>
        <row r="6293">
          <cell r="B6293">
            <v>200810</v>
          </cell>
          <cell r="G6293" t="str">
            <v>Saneamiento</v>
          </cell>
          <cell r="H6293" t="str">
            <v>EDLN</v>
          </cell>
        </row>
        <row r="6294">
          <cell r="B6294">
            <v>200810</v>
          </cell>
          <cell r="G6294" t="str">
            <v>Industria Metalúrgica</v>
          </cell>
          <cell r="H6294" t="str">
            <v>EDLN</v>
          </cell>
        </row>
        <row r="6295">
          <cell r="B6295">
            <v>200810</v>
          </cell>
          <cell r="G6295" t="str">
            <v>Transporte</v>
          </cell>
          <cell r="H6295" t="str">
            <v>EDLN</v>
          </cell>
        </row>
        <row r="6296">
          <cell r="B6296">
            <v>200810</v>
          </cell>
          <cell r="G6296" t="str">
            <v>Pesquería</v>
          </cell>
          <cell r="H6296" t="str">
            <v>EDLN</v>
          </cell>
        </row>
        <row r="6297">
          <cell r="B6297">
            <v>200810</v>
          </cell>
          <cell r="G6297" t="str">
            <v>Cementos</v>
          </cell>
          <cell r="H6297" t="str">
            <v>EDLN</v>
          </cell>
        </row>
        <row r="6298">
          <cell r="B6298">
            <v>200810</v>
          </cell>
          <cell r="G6298" t="str">
            <v>Textiles</v>
          </cell>
          <cell r="H6298" t="str">
            <v>EDLN</v>
          </cell>
        </row>
        <row r="6299">
          <cell r="B6299">
            <v>200810</v>
          </cell>
          <cell r="G6299" t="str">
            <v>Alimentos</v>
          </cell>
          <cell r="H6299" t="str">
            <v>EDLN</v>
          </cell>
        </row>
        <row r="6300">
          <cell r="B6300">
            <v>200810</v>
          </cell>
          <cell r="G6300" t="str">
            <v>Textiles</v>
          </cell>
          <cell r="H6300" t="str">
            <v>EDLN</v>
          </cell>
        </row>
        <row r="6301">
          <cell r="B6301">
            <v>200810</v>
          </cell>
          <cell r="G6301" t="str">
            <v>Textiles</v>
          </cell>
          <cell r="H6301" t="str">
            <v>EDLN</v>
          </cell>
        </row>
        <row r="6302">
          <cell r="B6302">
            <v>200810</v>
          </cell>
          <cell r="G6302" t="str">
            <v>Fundición</v>
          </cell>
          <cell r="H6302" t="str">
            <v>EDLN</v>
          </cell>
        </row>
        <row r="6303">
          <cell r="B6303">
            <v>200810</v>
          </cell>
          <cell r="G6303" t="str">
            <v>Fundición</v>
          </cell>
          <cell r="H6303" t="str">
            <v>EDLN</v>
          </cell>
        </row>
        <row r="6304">
          <cell r="B6304">
            <v>200810</v>
          </cell>
          <cell r="G6304" t="str">
            <v>Papel</v>
          </cell>
          <cell r="H6304" t="str">
            <v>EDLN</v>
          </cell>
        </row>
        <row r="6305">
          <cell r="B6305">
            <v>200810</v>
          </cell>
          <cell r="G6305" t="str">
            <v>Textiles</v>
          </cell>
          <cell r="H6305" t="str">
            <v>EDLN</v>
          </cell>
        </row>
        <row r="6306">
          <cell r="B6306">
            <v>200810</v>
          </cell>
          <cell r="G6306" t="str">
            <v>Vidrios, Cauchos y Plásticos</v>
          </cell>
          <cell r="H6306" t="str">
            <v>EDLN</v>
          </cell>
        </row>
        <row r="6307">
          <cell r="B6307">
            <v>200810</v>
          </cell>
          <cell r="G6307" t="str">
            <v>Cables</v>
          </cell>
          <cell r="H6307" t="str">
            <v>EDLN</v>
          </cell>
        </row>
        <row r="6308">
          <cell r="B6308">
            <v>200810</v>
          </cell>
          <cell r="G6308" t="str">
            <v>Industria Metalúrgica</v>
          </cell>
          <cell r="H6308" t="str">
            <v>EDLN</v>
          </cell>
        </row>
        <row r="6309">
          <cell r="B6309">
            <v>200810</v>
          </cell>
          <cell r="G6309" t="str">
            <v>Papel</v>
          </cell>
          <cell r="H6309" t="str">
            <v>EDLN</v>
          </cell>
        </row>
        <row r="6310">
          <cell r="B6310">
            <v>200810</v>
          </cell>
          <cell r="G6310" t="str">
            <v>Textiles</v>
          </cell>
          <cell r="H6310" t="str">
            <v>EDLN</v>
          </cell>
        </row>
        <row r="6311">
          <cell r="B6311">
            <v>200810</v>
          </cell>
          <cell r="G6311" t="str">
            <v>Otros</v>
          </cell>
          <cell r="H6311" t="str">
            <v>EDLN</v>
          </cell>
        </row>
        <row r="6312">
          <cell r="B6312">
            <v>200810</v>
          </cell>
          <cell r="G6312" t="str">
            <v>Otros</v>
          </cell>
          <cell r="H6312" t="str">
            <v>EDLN</v>
          </cell>
        </row>
        <row r="6313">
          <cell r="B6313">
            <v>200810</v>
          </cell>
          <cell r="G6313" t="str">
            <v>Textiles</v>
          </cell>
          <cell r="H6313" t="str">
            <v>EDLN</v>
          </cell>
        </row>
        <row r="6314">
          <cell r="B6314">
            <v>200810</v>
          </cell>
          <cell r="G6314" t="str">
            <v>Industria Metalúrgica</v>
          </cell>
          <cell r="H6314" t="str">
            <v>EDLN</v>
          </cell>
        </row>
        <row r="6315">
          <cell r="B6315">
            <v>200810</v>
          </cell>
          <cell r="G6315" t="str">
            <v>Alimentos</v>
          </cell>
          <cell r="H6315" t="str">
            <v>EDLN</v>
          </cell>
        </row>
        <row r="6316">
          <cell r="B6316">
            <v>200810</v>
          </cell>
          <cell r="G6316" t="str">
            <v>Alimentos</v>
          </cell>
          <cell r="H6316" t="str">
            <v>EDLN</v>
          </cell>
        </row>
        <row r="6317">
          <cell r="B6317">
            <v>200810</v>
          </cell>
          <cell r="G6317" t="str">
            <v>Alimentos</v>
          </cell>
          <cell r="H6317" t="str">
            <v>EDLN</v>
          </cell>
        </row>
        <row r="6318">
          <cell r="B6318">
            <v>200810</v>
          </cell>
          <cell r="G6318" t="str">
            <v>Alimentos</v>
          </cell>
          <cell r="H6318" t="str">
            <v>EDLN</v>
          </cell>
        </row>
        <row r="6319">
          <cell r="B6319">
            <v>200810</v>
          </cell>
          <cell r="G6319" t="str">
            <v>Textiles</v>
          </cell>
          <cell r="H6319" t="str">
            <v>EDLN</v>
          </cell>
        </row>
        <row r="6320">
          <cell r="B6320">
            <v>200810</v>
          </cell>
          <cell r="G6320" t="str">
            <v>Pesquería</v>
          </cell>
          <cell r="H6320" t="str">
            <v>EDLN</v>
          </cell>
        </row>
        <row r="6321">
          <cell r="B6321">
            <v>200810</v>
          </cell>
          <cell r="G6321" t="str">
            <v>Pesquería</v>
          </cell>
          <cell r="H6321" t="str">
            <v>EDLN</v>
          </cell>
        </row>
        <row r="6322">
          <cell r="B6322">
            <v>200810</v>
          </cell>
          <cell r="G6322" t="str">
            <v>Textiles</v>
          </cell>
          <cell r="H6322" t="str">
            <v>EDLN</v>
          </cell>
        </row>
        <row r="6323">
          <cell r="B6323">
            <v>200810</v>
          </cell>
          <cell r="G6323" t="str">
            <v>Industria Metalúrgica</v>
          </cell>
          <cell r="H6323" t="str">
            <v>EDLN</v>
          </cell>
        </row>
        <row r="6324">
          <cell r="B6324">
            <v>200810</v>
          </cell>
          <cell r="G6324" t="str">
            <v>Hidrocarburos</v>
          </cell>
          <cell r="H6324" t="str">
            <v>EDLN</v>
          </cell>
        </row>
        <row r="6325">
          <cell r="B6325">
            <v>200810</v>
          </cell>
          <cell r="G6325" t="str">
            <v>Comercio</v>
          </cell>
          <cell r="H6325" t="str">
            <v>EDLN</v>
          </cell>
        </row>
        <row r="6326">
          <cell r="B6326">
            <v>200810</v>
          </cell>
          <cell r="G6326" t="str">
            <v>Textiles</v>
          </cell>
          <cell r="H6326" t="str">
            <v>EDLN</v>
          </cell>
        </row>
        <row r="6327">
          <cell r="B6327">
            <v>200810</v>
          </cell>
          <cell r="G6327" t="str">
            <v>Textiles</v>
          </cell>
          <cell r="H6327" t="str">
            <v>EDLN</v>
          </cell>
        </row>
        <row r="6328">
          <cell r="B6328">
            <v>200810</v>
          </cell>
          <cell r="G6328" t="str">
            <v>Otros</v>
          </cell>
          <cell r="H6328" t="str">
            <v>EDLN</v>
          </cell>
        </row>
        <row r="6329">
          <cell r="B6329">
            <v>200810</v>
          </cell>
          <cell r="G6329" t="str">
            <v>Textiles</v>
          </cell>
          <cell r="H6329" t="str">
            <v>EDLN</v>
          </cell>
        </row>
        <row r="6330">
          <cell r="B6330">
            <v>200810</v>
          </cell>
          <cell r="G6330" t="str">
            <v>Industria Metalúrgica</v>
          </cell>
          <cell r="H6330" t="str">
            <v>EDLN</v>
          </cell>
        </row>
        <row r="6331">
          <cell r="B6331">
            <v>200810</v>
          </cell>
          <cell r="G6331" t="str">
            <v>Pesquería</v>
          </cell>
          <cell r="H6331" t="str">
            <v>EDLN</v>
          </cell>
        </row>
        <row r="6332">
          <cell r="B6332">
            <v>200810</v>
          </cell>
          <cell r="G6332" t="str">
            <v>Químicos</v>
          </cell>
          <cell r="H6332" t="str">
            <v>EDLN</v>
          </cell>
        </row>
        <row r="6333">
          <cell r="B6333">
            <v>200810</v>
          </cell>
          <cell r="G6333" t="str">
            <v>Textiles</v>
          </cell>
          <cell r="H6333" t="str">
            <v>EDLN</v>
          </cell>
        </row>
        <row r="6334">
          <cell r="B6334">
            <v>200810</v>
          </cell>
          <cell r="G6334" t="str">
            <v>Vidrios, Cauchos y Plásticos</v>
          </cell>
          <cell r="H6334" t="str">
            <v>EDLN</v>
          </cell>
        </row>
        <row r="6335">
          <cell r="B6335">
            <v>200810</v>
          </cell>
          <cell r="G6335" t="str">
            <v>Pesquería</v>
          </cell>
          <cell r="H6335" t="str">
            <v>EDLN</v>
          </cell>
        </row>
        <row r="6336">
          <cell r="B6336">
            <v>200810</v>
          </cell>
          <cell r="G6336" t="str">
            <v>Bebidas</v>
          </cell>
          <cell r="H6336" t="str">
            <v>EDLN</v>
          </cell>
        </row>
        <row r="6337">
          <cell r="B6337">
            <v>200810</v>
          </cell>
          <cell r="G6337" t="str">
            <v>Bebidas</v>
          </cell>
          <cell r="H6337" t="str">
            <v>EDLN</v>
          </cell>
        </row>
        <row r="6338">
          <cell r="B6338">
            <v>200810</v>
          </cell>
          <cell r="G6338" t="str">
            <v>Pesquería</v>
          </cell>
          <cell r="H6338" t="str">
            <v>EDLN</v>
          </cell>
        </row>
        <row r="6339">
          <cell r="B6339">
            <v>200810</v>
          </cell>
          <cell r="G6339" t="str">
            <v>Cerámicos</v>
          </cell>
          <cell r="H6339" t="str">
            <v>EDLN</v>
          </cell>
        </row>
        <row r="6340">
          <cell r="B6340">
            <v>200810</v>
          </cell>
          <cell r="G6340" t="str">
            <v>Alimentos</v>
          </cell>
          <cell r="H6340" t="str">
            <v>EDLN</v>
          </cell>
        </row>
        <row r="6341">
          <cell r="B6341">
            <v>200810</v>
          </cell>
          <cell r="G6341" t="str">
            <v>Químicos</v>
          </cell>
          <cell r="H6341" t="str">
            <v>EDLN</v>
          </cell>
        </row>
        <row r="6342">
          <cell r="B6342">
            <v>200810</v>
          </cell>
          <cell r="G6342" t="str">
            <v>Textiles</v>
          </cell>
          <cell r="H6342" t="str">
            <v>EDLN</v>
          </cell>
        </row>
        <row r="6343">
          <cell r="B6343">
            <v>200810</v>
          </cell>
          <cell r="G6343" t="str">
            <v>Textiles</v>
          </cell>
          <cell r="H6343" t="str">
            <v>EDLN</v>
          </cell>
        </row>
        <row r="6344">
          <cell r="B6344">
            <v>200810</v>
          </cell>
          <cell r="G6344" t="str">
            <v>Saneamiento</v>
          </cell>
          <cell r="H6344" t="str">
            <v>EDLN</v>
          </cell>
        </row>
        <row r="6345">
          <cell r="B6345">
            <v>200810</v>
          </cell>
          <cell r="G6345" t="str">
            <v>Alimentos</v>
          </cell>
          <cell r="H6345" t="str">
            <v>EDLN</v>
          </cell>
        </row>
        <row r="6346">
          <cell r="B6346">
            <v>200810</v>
          </cell>
          <cell r="G6346" t="str">
            <v>Papel</v>
          </cell>
          <cell r="H6346" t="str">
            <v>EDLN</v>
          </cell>
        </row>
        <row r="6347">
          <cell r="B6347">
            <v>200810</v>
          </cell>
          <cell r="G6347" t="str">
            <v>Pesquería</v>
          </cell>
          <cell r="H6347" t="str">
            <v>EDLN</v>
          </cell>
        </row>
        <row r="6348">
          <cell r="B6348">
            <v>200810</v>
          </cell>
          <cell r="G6348" t="str">
            <v>Transporte</v>
          </cell>
          <cell r="H6348" t="str">
            <v>EDLN</v>
          </cell>
        </row>
        <row r="6349">
          <cell r="B6349">
            <v>200810</v>
          </cell>
          <cell r="G6349" t="str">
            <v>Pesquería</v>
          </cell>
          <cell r="H6349" t="str">
            <v>EDLN</v>
          </cell>
        </row>
        <row r="6350">
          <cell r="B6350">
            <v>200810</v>
          </cell>
          <cell r="G6350" t="str">
            <v>Pesquería</v>
          </cell>
          <cell r="H6350" t="str">
            <v>EDLN</v>
          </cell>
        </row>
        <row r="6351">
          <cell r="B6351">
            <v>200810</v>
          </cell>
          <cell r="G6351" t="str">
            <v>Bebidas</v>
          </cell>
          <cell r="H6351" t="str">
            <v>EDLN</v>
          </cell>
        </row>
        <row r="6352">
          <cell r="B6352">
            <v>200810</v>
          </cell>
          <cell r="G6352" t="str">
            <v>Pesquería</v>
          </cell>
          <cell r="H6352" t="str">
            <v>EDLN</v>
          </cell>
        </row>
        <row r="6353">
          <cell r="B6353">
            <v>200810</v>
          </cell>
          <cell r="G6353" t="str">
            <v>Pesquería</v>
          </cell>
          <cell r="H6353" t="str">
            <v>EDLN</v>
          </cell>
        </row>
        <row r="6354">
          <cell r="B6354">
            <v>200810</v>
          </cell>
          <cell r="G6354" t="str">
            <v>Textiles</v>
          </cell>
          <cell r="H6354" t="str">
            <v>EDLN</v>
          </cell>
        </row>
        <row r="6355">
          <cell r="B6355">
            <v>200810</v>
          </cell>
          <cell r="G6355" t="str">
            <v>Textiles</v>
          </cell>
          <cell r="H6355" t="str">
            <v>EDLN</v>
          </cell>
        </row>
        <row r="6356">
          <cell r="B6356">
            <v>200810</v>
          </cell>
          <cell r="G6356" t="str">
            <v>Hidrocarburos</v>
          </cell>
          <cell r="H6356" t="str">
            <v>EEPS</v>
          </cell>
        </row>
        <row r="6357">
          <cell r="B6357">
            <v>200810</v>
          </cell>
          <cell r="G6357" t="str">
            <v>Hidrocarburos</v>
          </cell>
          <cell r="H6357" t="str">
            <v>EEPS</v>
          </cell>
        </row>
        <row r="6358">
          <cell r="B6358">
            <v>200810</v>
          </cell>
          <cell r="G6358" t="str">
            <v>Minería</v>
          </cell>
          <cell r="H6358" t="str">
            <v>EGAS</v>
          </cell>
        </row>
        <row r="6359">
          <cell r="B6359">
            <v>200810</v>
          </cell>
          <cell r="G6359" t="str">
            <v>Cementos</v>
          </cell>
          <cell r="H6359" t="str">
            <v>KLPA</v>
          </cell>
        </row>
        <row r="6360">
          <cell r="B6360">
            <v>200810</v>
          </cell>
          <cell r="G6360" t="str">
            <v>Fundición</v>
          </cell>
          <cell r="H6360" t="str">
            <v>EGEM</v>
          </cell>
        </row>
        <row r="6361">
          <cell r="B6361">
            <v>200810</v>
          </cell>
          <cell r="G6361" t="str">
            <v>Químicos</v>
          </cell>
          <cell r="H6361" t="str">
            <v>EGEM</v>
          </cell>
        </row>
        <row r="6362">
          <cell r="B6362">
            <v>200810</v>
          </cell>
          <cell r="G6362" t="str">
            <v>Minería</v>
          </cell>
          <cell r="H6362" t="str">
            <v>EGEM</v>
          </cell>
        </row>
        <row r="6363">
          <cell r="B6363">
            <v>200810</v>
          </cell>
          <cell r="G6363" t="str">
            <v>Minería</v>
          </cell>
          <cell r="H6363" t="str">
            <v>EGEM</v>
          </cell>
        </row>
        <row r="6364">
          <cell r="B6364">
            <v>200810</v>
          </cell>
          <cell r="G6364" t="str">
            <v>Minería</v>
          </cell>
          <cell r="H6364" t="str">
            <v>EGEN</v>
          </cell>
        </row>
        <row r="6365">
          <cell r="B6365">
            <v>200810</v>
          </cell>
          <cell r="G6365" t="str">
            <v>Minería</v>
          </cell>
          <cell r="H6365" t="str">
            <v>EGEN</v>
          </cell>
        </row>
        <row r="6366">
          <cell r="B6366">
            <v>200810</v>
          </cell>
          <cell r="G6366" t="str">
            <v>Cementos</v>
          </cell>
          <cell r="H6366" t="str">
            <v>EGEN</v>
          </cell>
        </row>
        <row r="6367">
          <cell r="B6367">
            <v>200810</v>
          </cell>
          <cell r="G6367" t="str">
            <v>Textiles</v>
          </cell>
          <cell r="H6367" t="str">
            <v>EGEN</v>
          </cell>
        </row>
        <row r="6368">
          <cell r="B6368">
            <v>200810</v>
          </cell>
          <cell r="G6368" t="str">
            <v>Textiles</v>
          </cell>
          <cell r="H6368" t="str">
            <v>EGEN</v>
          </cell>
        </row>
        <row r="6369">
          <cell r="B6369">
            <v>200810</v>
          </cell>
          <cell r="G6369" t="str">
            <v>Textiles</v>
          </cell>
          <cell r="H6369" t="str">
            <v>EGEN</v>
          </cell>
        </row>
        <row r="6370">
          <cell r="B6370">
            <v>200810</v>
          </cell>
          <cell r="G6370" t="str">
            <v>Papel</v>
          </cell>
          <cell r="H6370" t="str">
            <v>EGEN</v>
          </cell>
        </row>
        <row r="6371">
          <cell r="B6371">
            <v>200810</v>
          </cell>
          <cell r="G6371" t="str">
            <v>Minería</v>
          </cell>
          <cell r="H6371" t="str">
            <v>EGEN</v>
          </cell>
        </row>
        <row r="6372">
          <cell r="B6372">
            <v>200810</v>
          </cell>
          <cell r="G6372" t="str">
            <v>Textiles</v>
          </cell>
          <cell r="H6372" t="str">
            <v>EGEN</v>
          </cell>
        </row>
        <row r="6373">
          <cell r="B6373">
            <v>200810</v>
          </cell>
          <cell r="G6373" t="str">
            <v>Minería</v>
          </cell>
          <cell r="H6373" t="str">
            <v>EGEN</v>
          </cell>
        </row>
        <row r="6374">
          <cell r="B6374">
            <v>200810</v>
          </cell>
          <cell r="G6374" t="str">
            <v>Minería</v>
          </cell>
          <cell r="H6374" t="str">
            <v>EGEN</v>
          </cell>
        </row>
        <row r="6375">
          <cell r="B6375">
            <v>200810</v>
          </cell>
          <cell r="G6375" t="str">
            <v>Minería</v>
          </cell>
          <cell r="H6375" t="str">
            <v>EGEN</v>
          </cell>
        </row>
        <row r="6376">
          <cell r="B6376">
            <v>200810</v>
          </cell>
          <cell r="G6376" t="str">
            <v>Minería</v>
          </cell>
          <cell r="H6376" t="str">
            <v>ELAN</v>
          </cell>
        </row>
        <row r="6377">
          <cell r="B6377">
            <v>200810</v>
          </cell>
          <cell r="G6377" t="str">
            <v>Minería</v>
          </cell>
          <cell r="H6377" t="str">
            <v>ELAN</v>
          </cell>
        </row>
        <row r="6378">
          <cell r="B6378">
            <v>200810</v>
          </cell>
          <cell r="G6378" t="str">
            <v>Fundición</v>
          </cell>
          <cell r="H6378" t="str">
            <v>ELAN</v>
          </cell>
        </row>
        <row r="6379">
          <cell r="B6379">
            <v>200810</v>
          </cell>
          <cell r="G6379" t="str">
            <v>Fundición</v>
          </cell>
          <cell r="H6379" t="str">
            <v>ELAN</v>
          </cell>
        </row>
        <row r="6380">
          <cell r="B6380">
            <v>200810</v>
          </cell>
          <cell r="G6380" t="str">
            <v>Minería</v>
          </cell>
          <cell r="H6380" t="str">
            <v>ELAN</v>
          </cell>
        </row>
        <row r="6381">
          <cell r="B6381">
            <v>200810</v>
          </cell>
          <cell r="G6381" t="str">
            <v>Cementos</v>
          </cell>
          <cell r="H6381" t="str">
            <v>ELC</v>
          </cell>
        </row>
        <row r="6382">
          <cell r="B6382">
            <v>200810</v>
          </cell>
          <cell r="G6382" t="str">
            <v>Agroindustria</v>
          </cell>
          <cell r="H6382" t="str">
            <v>ELN</v>
          </cell>
        </row>
        <row r="6383">
          <cell r="B6383">
            <v>200810</v>
          </cell>
          <cell r="G6383" t="str">
            <v>Agroindustria</v>
          </cell>
          <cell r="H6383" t="str">
            <v>ELN</v>
          </cell>
        </row>
        <row r="6384">
          <cell r="B6384">
            <v>200810</v>
          </cell>
          <cell r="G6384" t="str">
            <v>Agroindustria</v>
          </cell>
          <cell r="H6384" t="str">
            <v>ELN</v>
          </cell>
        </row>
        <row r="6385">
          <cell r="B6385">
            <v>200810</v>
          </cell>
          <cell r="G6385" t="str">
            <v>Agroindustria</v>
          </cell>
          <cell r="H6385" t="str">
            <v>ELN</v>
          </cell>
        </row>
        <row r="6386">
          <cell r="B6386">
            <v>200810</v>
          </cell>
          <cell r="G6386" t="str">
            <v>Agroindustria</v>
          </cell>
          <cell r="H6386" t="str">
            <v>ELN</v>
          </cell>
        </row>
        <row r="6387">
          <cell r="B6387">
            <v>200810</v>
          </cell>
          <cell r="G6387" t="str">
            <v>Bebidas</v>
          </cell>
          <cell r="H6387" t="str">
            <v>ELN</v>
          </cell>
        </row>
        <row r="6388">
          <cell r="B6388">
            <v>200810</v>
          </cell>
          <cell r="G6388" t="str">
            <v>Bebidas</v>
          </cell>
          <cell r="H6388" t="str">
            <v>ELN</v>
          </cell>
        </row>
        <row r="6389">
          <cell r="B6389">
            <v>200810</v>
          </cell>
          <cell r="G6389" t="str">
            <v>Agroindustria</v>
          </cell>
          <cell r="H6389" t="str">
            <v>ELN</v>
          </cell>
        </row>
        <row r="6390">
          <cell r="B6390">
            <v>200810</v>
          </cell>
          <cell r="G6390" t="str">
            <v>Agroindustria</v>
          </cell>
          <cell r="H6390" t="str">
            <v>ELN</v>
          </cell>
        </row>
        <row r="6391">
          <cell r="B6391">
            <v>200810</v>
          </cell>
          <cell r="G6391" t="str">
            <v>Agroindustria</v>
          </cell>
          <cell r="H6391" t="str">
            <v>ELN</v>
          </cell>
        </row>
        <row r="6392">
          <cell r="B6392">
            <v>200810</v>
          </cell>
          <cell r="G6392" t="str">
            <v>Agroindustria</v>
          </cell>
          <cell r="H6392" t="str">
            <v>ELN</v>
          </cell>
        </row>
        <row r="6393">
          <cell r="B6393">
            <v>200810</v>
          </cell>
          <cell r="G6393" t="str">
            <v>Agroindustria</v>
          </cell>
          <cell r="H6393" t="str">
            <v>ELN</v>
          </cell>
        </row>
        <row r="6394">
          <cell r="B6394">
            <v>200810</v>
          </cell>
          <cell r="G6394" t="str">
            <v>Minería</v>
          </cell>
          <cell r="H6394" t="str">
            <v>ELNM</v>
          </cell>
        </row>
        <row r="6395">
          <cell r="B6395">
            <v>200810</v>
          </cell>
          <cell r="G6395" t="str">
            <v>Agroindustria</v>
          </cell>
          <cell r="H6395" t="str">
            <v>ELNM</v>
          </cell>
        </row>
        <row r="6396">
          <cell r="B6396">
            <v>200810</v>
          </cell>
          <cell r="G6396" t="str">
            <v>Agroindustria</v>
          </cell>
          <cell r="H6396" t="str">
            <v>ELNO</v>
          </cell>
        </row>
        <row r="6397">
          <cell r="B6397">
            <v>200810</v>
          </cell>
          <cell r="G6397" t="str">
            <v>Transporte</v>
          </cell>
          <cell r="H6397" t="str">
            <v>ELP</v>
          </cell>
        </row>
        <row r="6398">
          <cell r="B6398">
            <v>200810</v>
          </cell>
          <cell r="G6398" t="str">
            <v>Industria Metalúrgica</v>
          </cell>
          <cell r="H6398" t="str">
            <v>ELP</v>
          </cell>
        </row>
        <row r="6399">
          <cell r="B6399">
            <v>200810</v>
          </cell>
          <cell r="G6399" t="str">
            <v>Minería</v>
          </cell>
          <cell r="H6399" t="str">
            <v>ELP</v>
          </cell>
        </row>
        <row r="6400">
          <cell r="B6400">
            <v>200810</v>
          </cell>
          <cell r="G6400" t="str">
            <v>Minería</v>
          </cell>
          <cell r="H6400" t="str">
            <v>ELP</v>
          </cell>
        </row>
        <row r="6401">
          <cell r="B6401">
            <v>200810</v>
          </cell>
          <cell r="G6401" t="str">
            <v>Industria Metalúrgica</v>
          </cell>
          <cell r="H6401" t="str">
            <v>ELP</v>
          </cell>
        </row>
        <row r="6402">
          <cell r="B6402">
            <v>200810</v>
          </cell>
          <cell r="G6402" t="str">
            <v>Químicos</v>
          </cell>
          <cell r="H6402" t="str">
            <v>ELP</v>
          </cell>
        </row>
        <row r="6403">
          <cell r="B6403">
            <v>200810</v>
          </cell>
          <cell r="G6403" t="str">
            <v>Minería</v>
          </cell>
          <cell r="H6403" t="str">
            <v>ELP</v>
          </cell>
        </row>
        <row r="6404">
          <cell r="B6404">
            <v>200810</v>
          </cell>
          <cell r="G6404" t="str">
            <v>Minería</v>
          </cell>
          <cell r="H6404" t="str">
            <v>ELP</v>
          </cell>
        </row>
        <row r="6405">
          <cell r="B6405">
            <v>200810</v>
          </cell>
          <cell r="G6405" t="str">
            <v>Minería</v>
          </cell>
          <cell r="H6405" t="str">
            <v>ELP</v>
          </cell>
        </row>
        <row r="6406">
          <cell r="B6406">
            <v>200810</v>
          </cell>
          <cell r="G6406" t="str">
            <v>Minería</v>
          </cell>
          <cell r="H6406" t="str">
            <v>ELP</v>
          </cell>
        </row>
        <row r="6407">
          <cell r="B6407">
            <v>200810</v>
          </cell>
          <cell r="G6407" t="str">
            <v>Minería</v>
          </cell>
          <cell r="H6407" t="str">
            <v>ELP</v>
          </cell>
        </row>
        <row r="6408">
          <cell r="B6408">
            <v>200810</v>
          </cell>
          <cell r="G6408" t="str">
            <v>Minería</v>
          </cell>
          <cell r="H6408" t="str">
            <v>ELP</v>
          </cell>
        </row>
        <row r="6409">
          <cell r="B6409">
            <v>200810</v>
          </cell>
          <cell r="G6409" t="str">
            <v>Minería</v>
          </cell>
          <cell r="H6409" t="str">
            <v>ELP</v>
          </cell>
        </row>
        <row r="6410">
          <cell r="B6410">
            <v>200810</v>
          </cell>
          <cell r="G6410" t="str">
            <v>Cementos</v>
          </cell>
          <cell r="H6410" t="str">
            <v>KLPA</v>
          </cell>
        </row>
        <row r="6411">
          <cell r="B6411">
            <v>200810</v>
          </cell>
          <cell r="G6411" t="str">
            <v>Saneamiento</v>
          </cell>
          <cell r="H6411" t="str">
            <v>ELSE</v>
          </cell>
        </row>
        <row r="6412">
          <cell r="B6412">
            <v>200810</v>
          </cell>
          <cell r="G6412" t="str">
            <v>Bebidas</v>
          </cell>
          <cell r="H6412" t="str">
            <v>ELSE</v>
          </cell>
        </row>
        <row r="6413">
          <cell r="B6413">
            <v>200810</v>
          </cell>
          <cell r="G6413" t="str">
            <v>Minería</v>
          </cell>
          <cell r="H6413" t="str">
            <v>ELSE</v>
          </cell>
        </row>
        <row r="6414">
          <cell r="B6414">
            <v>200810</v>
          </cell>
          <cell r="G6414" t="str">
            <v>Minería</v>
          </cell>
          <cell r="H6414" t="str">
            <v>ELSE</v>
          </cell>
        </row>
        <row r="6415">
          <cell r="B6415">
            <v>200810</v>
          </cell>
          <cell r="G6415" t="str">
            <v>Pesquería</v>
          </cell>
          <cell r="H6415" t="str">
            <v>ELSM</v>
          </cell>
        </row>
        <row r="6416">
          <cell r="B6416">
            <v>200810</v>
          </cell>
          <cell r="G6416" t="str">
            <v>Pesquería</v>
          </cell>
          <cell r="H6416" t="str">
            <v>ELSM</v>
          </cell>
        </row>
        <row r="6417">
          <cell r="B6417">
            <v>200810</v>
          </cell>
          <cell r="G6417" t="str">
            <v>Pesquería</v>
          </cell>
          <cell r="H6417" t="str">
            <v>ELSM</v>
          </cell>
        </row>
        <row r="6418">
          <cell r="B6418">
            <v>200810</v>
          </cell>
          <cell r="G6418" t="str">
            <v>Pesquería</v>
          </cell>
          <cell r="H6418" t="str">
            <v>ELSM</v>
          </cell>
        </row>
        <row r="6419">
          <cell r="B6419">
            <v>200810</v>
          </cell>
          <cell r="G6419" t="str">
            <v>Papel</v>
          </cell>
          <cell r="H6419" t="str">
            <v>KLPA</v>
          </cell>
        </row>
        <row r="6420">
          <cell r="B6420">
            <v>200810</v>
          </cell>
          <cell r="G6420" t="str">
            <v>Pesquería</v>
          </cell>
          <cell r="H6420" t="str">
            <v>ELSM</v>
          </cell>
        </row>
        <row r="6421">
          <cell r="B6421">
            <v>200810</v>
          </cell>
          <cell r="G6421" t="str">
            <v>Vidrios, Cauchos y Plásticos</v>
          </cell>
          <cell r="H6421" t="str">
            <v>SMC</v>
          </cell>
        </row>
        <row r="6422">
          <cell r="B6422">
            <v>200810</v>
          </cell>
          <cell r="G6422" t="str">
            <v>Pesquería</v>
          </cell>
          <cell r="H6422" t="str">
            <v>ELSM</v>
          </cell>
        </row>
        <row r="6423">
          <cell r="B6423">
            <v>200810</v>
          </cell>
          <cell r="G6423" t="str">
            <v>Minería</v>
          </cell>
          <cell r="H6423" t="str">
            <v>ELSM</v>
          </cell>
        </row>
        <row r="6424">
          <cell r="B6424">
            <v>200810</v>
          </cell>
          <cell r="G6424" t="str">
            <v>Bebidas</v>
          </cell>
          <cell r="H6424" t="str">
            <v>ELUC</v>
          </cell>
        </row>
        <row r="6425">
          <cell r="B6425">
            <v>200810</v>
          </cell>
          <cell r="G6425" t="str">
            <v>Bancos y Financieras</v>
          </cell>
          <cell r="H6425" t="str">
            <v>ENER</v>
          </cell>
        </row>
        <row r="6426">
          <cell r="B6426">
            <v>200810</v>
          </cell>
          <cell r="G6426" t="str">
            <v>Bancos y Financieras</v>
          </cell>
          <cell r="H6426" t="str">
            <v>ENER</v>
          </cell>
        </row>
        <row r="6427">
          <cell r="B6427">
            <v>200810</v>
          </cell>
          <cell r="G6427" t="str">
            <v>Vidrios, Cauchos y Plásticos</v>
          </cell>
          <cell r="H6427" t="str">
            <v>KLPA</v>
          </cell>
        </row>
        <row r="6428">
          <cell r="B6428">
            <v>200810</v>
          </cell>
          <cell r="G6428" t="str">
            <v>Otros</v>
          </cell>
          <cell r="H6428" t="str">
            <v>ENER</v>
          </cell>
        </row>
        <row r="6429">
          <cell r="B6429">
            <v>200810</v>
          </cell>
          <cell r="G6429" t="str">
            <v>Minería</v>
          </cell>
          <cell r="H6429" t="str">
            <v>ENER</v>
          </cell>
        </row>
        <row r="6430">
          <cell r="B6430">
            <v>200810</v>
          </cell>
          <cell r="G6430" t="str">
            <v>Químicos</v>
          </cell>
          <cell r="H6430" t="str">
            <v>ENER</v>
          </cell>
        </row>
        <row r="6431">
          <cell r="B6431">
            <v>200810</v>
          </cell>
          <cell r="G6431" t="str">
            <v>Minería</v>
          </cell>
          <cell r="H6431" t="str">
            <v>ENER</v>
          </cell>
        </row>
        <row r="6432">
          <cell r="B6432">
            <v>200810</v>
          </cell>
          <cell r="G6432" t="str">
            <v>Otros</v>
          </cell>
          <cell r="H6432" t="str">
            <v>ENER</v>
          </cell>
        </row>
        <row r="6433">
          <cell r="B6433">
            <v>200810</v>
          </cell>
          <cell r="G6433" t="str">
            <v>Minería</v>
          </cell>
          <cell r="H6433" t="str">
            <v>ENER</v>
          </cell>
        </row>
        <row r="6434">
          <cell r="B6434">
            <v>200810</v>
          </cell>
          <cell r="G6434" t="str">
            <v>Minería</v>
          </cell>
          <cell r="H6434" t="str">
            <v>ENER</v>
          </cell>
        </row>
        <row r="6435">
          <cell r="B6435">
            <v>200810</v>
          </cell>
          <cell r="G6435" t="str">
            <v>Minería</v>
          </cell>
          <cell r="H6435" t="str">
            <v>ENER</v>
          </cell>
        </row>
        <row r="6436">
          <cell r="B6436">
            <v>200810</v>
          </cell>
          <cell r="G6436" t="str">
            <v>Minería</v>
          </cell>
          <cell r="H6436" t="str">
            <v>ENER</v>
          </cell>
        </row>
        <row r="6437">
          <cell r="B6437">
            <v>200810</v>
          </cell>
          <cell r="G6437" t="str">
            <v>Químicos</v>
          </cell>
          <cell r="H6437" t="str">
            <v>ENER</v>
          </cell>
        </row>
        <row r="6438">
          <cell r="B6438">
            <v>200810</v>
          </cell>
          <cell r="G6438" t="str">
            <v>Minería</v>
          </cell>
          <cell r="H6438" t="str">
            <v>ENER</v>
          </cell>
        </row>
        <row r="6439">
          <cell r="B6439">
            <v>200810</v>
          </cell>
          <cell r="G6439" t="str">
            <v>Minería</v>
          </cell>
          <cell r="H6439" t="str">
            <v>ENER</v>
          </cell>
        </row>
        <row r="6440">
          <cell r="B6440">
            <v>200810</v>
          </cell>
          <cell r="G6440" t="str">
            <v>Químicos</v>
          </cell>
          <cell r="H6440" t="str">
            <v>ENER</v>
          </cell>
        </row>
        <row r="6441">
          <cell r="B6441">
            <v>200810</v>
          </cell>
          <cell r="G6441" t="str">
            <v>Alimentos</v>
          </cell>
          <cell r="H6441" t="str">
            <v>KLPA</v>
          </cell>
        </row>
        <row r="6442">
          <cell r="B6442">
            <v>200810</v>
          </cell>
          <cell r="G6442" t="str">
            <v>Papel</v>
          </cell>
          <cell r="H6442" t="str">
            <v>KLPA</v>
          </cell>
        </row>
        <row r="6443">
          <cell r="B6443">
            <v>200810</v>
          </cell>
          <cell r="G6443" t="str">
            <v>Papel</v>
          </cell>
          <cell r="H6443" t="str">
            <v>KLPA</v>
          </cell>
        </row>
        <row r="6444">
          <cell r="B6444">
            <v>200810</v>
          </cell>
          <cell r="G6444" t="str">
            <v>Industria Metalúrgica</v>
          </cell>
          <cell r="H6444" t="str">
            <v>KLPA</v>
          </cell>
        </row>
        <row r="6445">
          <cell r="B6445">
            <v>200810</v>
          </cell>
          <cell r="G6445" t="str">
            <v>Minería</v>
          </cell>
          <cell r="H6445" t="str">
            <v>KLPA</v>
          </cell>
        </row>
        <row r="6446">
          <cell r="B6446">
            <v>200810</v>
          </cell>
          <cell r="G6446" t="str">
            <v>Cementos</v>
          </cell>
          <cell r="H6446" t="str">
            <v>KLPA</v>
          </cell>
        </row>
        <row r="6447">
          <cell r="B6447">
            <v>200810</v>
          </cell>
          <cell r="G6447" t="str">
            <v>Agroindustria</v>
          </cell>
          <cell r="H6447" t="str">
            <v>KLPA</v>
          </cell>
        </row>
        <row r="6448">
          <cell r="B6448">
            <v>200810</v>
          </cell>
          <cell r="G6448" t="str">
            <v>Minería</v>
          </cell>
          <cell r="H6448" t="str">
            <v>KLPA</v>
          </cell>
        </row>
        <row r="6449">
          <cell r="B6449">
            <v>200810</v>
          </cell>
          <cell r="G6449" t="str">
            <v>Vidrios, Cauchos y Plásticos</v>
          </cell>
          <cell r="H6449" t="str">
            <v>KLPA</v>
          </cell>
        </row>
        <row r="6450">
          <cell r="B6450">
            <v>200810</v>
          </cell>
          <cell r="G6450" t="str">
            <v>Cerámicos</v>
          </cell>
          <cell r="H6450" t="str">
            <v>LDS</v>
          </cell>
        </row>
        <row r="6451">
          <cell r="B6451">
            <v>200810</v>
          </cell>
          <cell r="G6451" t="str">
            <v>Otros</v>
          </cell>
          <cell r="H6451" t="str">
            <v>LDS</v>
          </cell>
        </row>
        <row r="6452">
          <cell r="B6452">
            <v>200810</v>
          </cell>
          <cell r="G6452" t="str">
            <v>Industria Metalúrgica</v>
          </cell>
          <cell r="H6452" t="str">
            <v>LDS</v>
          </cell>
        </row>
        <row r="6453">
          <cell r="B6453">
            <v>200810</v>
          </cell>
          <cell r="G6453" t="str">
            <v>Otros</v>
          </cell>
          <cell r="H6453" t="str">
            <v>LDS</v>
          </cell>
        </row>
        <row r="6454">
          <cell r="B6454">
            <v>200810</v>
          </cell>
          <cell r="G6454" t="str">
            <v>Industria Metalúrgica</v>
          </cell>
          <cell r="H6454" t="str">
            <v>LDS</v>
          </cell>
        </row>
        <row r="6455">
          <cell r="B6455">
            <v>200810</v>
          </cell>
          <cell r="G6455" t="str">
            <v>Salud</v>
          </cell>
          <cell r="H6455" t="str">
            <v>LDS</v>
          </cell>
        </row>
        <row r="6456">
          <cell r="B6456">
            <v>200810</v>
          </cell>
          <cell r="G6456" t="str">
            <v>Papel</v>
          </cell>
          <cell r="H6456" t="str">
            <v>LDS</v>
          </cell>
        </row>
        <row r="6457">
          <cell r="B6457">
            <v>200810</v>
          </cell>
          <cell r="G6457" t="str">
            <v>Bebidas</v>
          </cell>
          <cell r="H6457" t="str">
            <v>LDS</v>
          </cell>
        </row>
        <row r="6458">
          <cell r="B6458">
            <v>200810</v>
          </cell>
          <cell r="G6458" t="str">
            <v>Papel</v>
          </cell>
          <cell r="H6458" t="str">
            <v>LDS</v>
          </cell>
        </row>
        <row r="6459">
          <cell r="B6459">
            <v>200810</v>
          </cell>
          <cell r="G6459" t="str">
            <v>Textiles</v>
          </cell>
          <cell r="H6459" t="str">
            <v>EDGL</v>
          </cell>
        </row>
        <row r="6460">
          <cell r="B6460">
            <v>200810</v>
          </cell>
          <cell r="G6460" t="str">
            <v>Bebidas</v>
          </cell>
          <cell r="H6460" t="str">
            <v>LDS</v>
          </cell>
        </row>
        <row r="6461">
          <cell r="B6461">
            <v>200810</v>
          </cell>
          <cell r="G6461" t="str">
            <v>Saneamiento</v>
          </cell>
          <cell r="H6461" t="str">
            <v>LDS</v>
          </cell>
        </row>
        <row r="6462">
          <cell r="B6462">
            <v>200810</v>
          </cell>
          <cell r="G6462" t="str">
            <v>Comercio</v>
          </cell>
          <cell r="H6462" t="str">
            <v>LDS</v>
          </cell>
        </row>
        <row r="6463">
          <cell r="B6463">
            <v>200810</v>
          </cell>
          <cell r="G6463" t="str">
            <v>Vidrios, Cauchos y Plásticos</v>
          </cell>
          <cell r="H6463" t="str">
            <v>LDS</v>
          </cell>
        </row>
        <row r="6464">
          <cell r="B6464">
            <v>200810</v>
          </cell>
          <cell r="G6464" t="str">
            <v>Saneamiento</v>
          </cell>
          <cell r="H6464" t="str">
            <v>LDS</v>
          </cell>
        </row>
        <row r="6465">
          <cell r="B6465">
            <v>200810</v>
          </cell>
          <cell r="G6465" t="str">
            <v>Saneamiento</v>
          </cell>
          <cell r="H6465" t="str">
            <v>LDS</v>
          </cell>
        </row>
        <row r="6466">
          <cell r="B6466">
            <v>200810</v>
          </cell>
          <cell r="G6466" t="str">
            <v>Alimentos</v>
          </cell>
          <cell r="H6466" t="str">
            <v>LDS</v>
          </cell>
        </row>
        <row r="6467">
          <cell r="B6467">
            <v>200810</v>
          </cell>
          <cell r="G6467" t="str">
            <v>Otros</v>
          </cell>
          <cell r="H6467" t="str">
            <v>LDS</v>
          </cell>
        </row>
        <row r="6468">
          <cell r="B6468">
            <v>200810</v>
          </cell>
          <cell r="G6468" t="str">
            <v>Bebidas</v>
          </cell>
          <cell r="H6468" t="str">
            <v>LDS</v>
          </cell>
        </row>
        <row r="6469">
          <cell r="B6469">
            <v>200810</v>
          </cell>
          <cell r="G6469" t="str">
            <v>Comercio</v>
          </cell>
          <cell r="H6469" t="str">
            <v>LDS</v>
          </cell>
        </row>
        <row r="6470">
          <cell r="B6470">
            <v>200810</v>
          </cell>
          <cell r="G6470" t="str">
            <v>Otros</v>
          </cell>
          <cell r="H6470" t="str">
            <v>LDS</v>
          </cell>
        </row>
        <row r="6471">
          <cell r="B6471">
            <v>200810</v>
          </cell>
          <cell r="G6471" t="str">
            <v>Otros</v>
          </cell>
          <cell r="H6471" t="str">
            <v>LDS</v>
          </cell>
        </row>
        <row r="6472">
          <cell r="B6472">
            <v>200810</v>
          </cell>
          <cell r="G6472" t="str">
            <v>Bebidas</v>
          </cell>
          <cell r="H6472" t="str">
            <v>LDS</v>
          </cell>
        </row>
        <row r="6473">
          <cell r="B6473">
            <v>200810</v>
          </cell>
          <cell r="G6473" t="str">
            <v>Industria Metalúrgica</v>
          </cell>
          <cell r="H6473" t="str">
            <v>SEAL</v>
          </cell>
        </row>
        <row r="6474">
          <cell r="B6474">
            <v>200810</v>
          </cell>
          <cell r="G6474" t="str">
            <v>Alimentos</v>
          </cell>
          <cell r="H6474" t="str">
            <v>SEAL</v>
          </cell>
        </row>
        <row r="6475">
          <cell r="B6475">
            <v>200810</v>
          </cell>
          <cell r="G6475" t="str">
            <v>Textiles</v>
          </cell>
          <cell r="H6475" t="str">
            <v>SGAB</v>
          </cell>
        </row>
        <row r="6476">
          <cell r="B6476">
            <v>200810</v>
          </cell>
          <cell r="G6476" t="str">
            <v>Bebidas</v>
          </cell>
          <cell r="H6476" t="str">
            <v>SEAL</v>
          </cell>
        </row>
        <row r="6477">
          <cell r="B6477">
            <v>200810</v>
          </cell>
          <cell r="G6477" t="str">
            <v>Transporte</v>
          </cell>
          <cell r="H6477" t="str">
            <v>SEAL</v>
          </cell>
        </row>
        <row r="6478">
          <cell r="B6478">
            <v>200810</v>
          </cell>
          <cell r="G6478" t="str">
            <v>Textiles</v>
          </cell>
          <cell r="H6478" t="str">
            <v>SEAL</v>
          </cell>
        </row>
        <row r="6479">
          <cell r="B6479">
            <v>200810</v>
          </cell>
          <cell r="G6479" t="str">
            <v>Minería</v>
          </cell>
          <cell r="H6479" t="str">
            <v>SGAB</v>
          </cell>
        </row>
        <row r="6480">
          <cell r="B6480">
            <v>200810</v>
          </cell>
          <cell r="G6480" t="str">
            <v>Textiles</v>
          </cell>
          <cell r="H6480" t="str">
            <v>ENER</v>
          </cell>
        </row>
        <row r="6481">
          <cell r="B6481">
            <v>200810</v>
          </cell>
          <cell r="G6481" t="str">
            <v>Minería</v>
          </cell>
          <cell r="H6481" t="str">
            <v>ENER</v>
          </cell>
        </row>
        <row r="6482">
          <cell r="B6482">
            <v>200810</v>
          </cell>
          <cell r="G6482" t="str">
            <v>Textiles</v>
          </cell>
          <cell r="H6482" t="str">
            <v>ENER</v>
          </cell>
        </row>
        <row r="6483">
          <cell r="B6483">
            <v>200810</v>
          </cell>
          <cell r="G6483" t="str">
            <v>Alimentos</v>
          </cell>
          <cell r="H6483" t="str">
            <v>ENER</v>
          </cell>
        </row>
        <row r="6484">
          <cell r="B6484">
            <v>200810</v>
          </cell>
          <cell r="G6484" t="str">
            <v>Minería</v>
          </cell>
          <cell r="H6484" t="str">
            <v>ENER</v>
          </cell>
        </row>
        <row r="6485">
          <cell r="B6485">
            <v>200810</v>
          </cell>
          <cell r="G6485" t="str">
            <v>Alimentos</v>
          </cell>
          <cell r="H6485" t="str">
            <v>ENER</v>
          </cell>
        </row>
        <row r="6486">
          <cell r="B6486">
            <v>200810</v>
          </cell>
          <cell r="G6486" t="str">
            <v>Minería</v>
          </cell>
          <cell r="H6486" t="str">
            <v>SHOU</v>
          </cell>
        </row>
        <row r="6487">
          <cell r="B6487">
            <v>200810</v>
          </cell>
          <cell r="G6487" t="str">
            <v>Minería</v>
          </cell>
          <cell r="H6487" t="str">
            <v>SHOU</v>
          </cell>
        </row>
        <row r="6488">
          <cell r="B6488">
            <v>200810</v>
          </cell>
          <cell r="G6488" t="str">
            <v>Minería</v>
          </cell>
          <cell r="H6488" t="str">
            <v>SHOU</v>
          </cell>
        </row>
        <row r="6489">
          <cell r="B6489">
            <v>200810</v>
          </cell>
          <cell r="G6489" t="str">
            <v>Minería</v>
          </cell>
          <cell r="H6489" t="str">
            <v>SMC</v>
          </cell>
        </row>
        <row r="6490">
          <cell r="B6490">
            <v>200810</v>
          </cell>
          <cell r="G6490" t="str">
            <v>Minería</v>
          </cell>
          <cell r="H6490" t="str">
            <v>SMC</v>
          </cell>
        </row>
        <row r="6491">
          <cell r="B6491">
            <v>200810</v>
          </cell>
          <cell r="G6491" t="str">
            <v>Minería</v>
          </cell>
          <cell r="H6491" t="str">
            <v>SMC</v>
          </cell>
        </row>
        <row r="6492">
          <cell r="B6492">
            <v>200810</v>
          </cell>
          <cell r="G6492" t="str">
            <v>Minería</v>
          </cell>
          <cell r="H6492" t="str">
            <v>TSEL</v>
          </cell>
        </row>
        <row r="6493">
          <cell r="B6493">
            <v>200810</v>
          </cell>
          <cell r="G6493" t="str">
            <v>Cementos</v>
          </cell>
          <cell r="H6493" t="str">
            <v>TSEL</v>
          </cell>
        </row>
        <row r="6494">
          <cell r="B6494">
            <v>200810</v>
          </cell>
          <cell r="G6494" t="str">
            <v>Minería</v>
          </cell>
          <cell r="H6494" t="str">
            <v>TSEL</v>
          </cell>
        </row>
        <row r="6495">
          <cell r="B6495">
            <v>200810</v>
          </cell>
          <cell r="G6495" t="str">
            <v>Minería</v>
          </cell>
          <cell r="H6495" t="str">
            <v>TSEL</v>
          </cell>
        </row>
        <row r="6496">
          <cell r="B6496">
            <v>200810</v>
          </cell>
          <cell r="G6496" t="str">
            <v>Minería</v>
          </cell>
          <cell r="H6496" t="str">
            <v>TSEL</v>
          </cell>
        </row>
        <row r="6497">
          <cell r="B6497">
            <v>200810</v>
          </cell>
          <cell r="G6497" t="str">
            <v>Minería</v>
          </cell>
          <cell r="H6497" t="str">
            <v>TSEL</v>
          </cell>
        </row>
        <row r="6498">
          <cell r="B6498">
            <v>200810</v>
          </cell>
          <cell r="G6498" t="str">
            <v>Textiles</v>
          </cell>
          <cell r="H6498" t="str">
            <v>TSEL</v>
          </cell>
        </row>
        <row r="6499">
          <cell r="B6499">
            <v>200810</v>
          </cell>
          <cell r="G6499" t="str">
            <v>Textiles</v>
          </cell>
          <cell r="H6499" t="str">
            <v>TSEL</v>
          </cell>
        </row>
        <row r="6500">
          <cell r="B6500">
            <v>200810</v>
          </cell>
          <cell r="G6500" t="str">
            <v>Otros</v>
          </cell>
          <cell r="H6500" t="str">
            <v>SEAL</v>
          </cell>
        </row>
        <row r="6501">
          <cell r="B6501">
            <v>200810</v>
          </cell>
          <cell r="G6501" t="str">
            <v>Otros</v>
          </cell>
          <cell r="H6501" t="str">
            <v>EGEN</v>
          </cell>
        </row>
        <row r="6502">
          <cell r="B6502">
            <v>200810</v>
          </cell>
          <cell r="G6502" t="str">
            <v>Cementos</v>
          </cell>
          <cell r="H6502" t="str">
            <v>KLPA</v>
          </cell>
        </row>
        <row r="6503">
          <cell r="B6503">
            <v>200810</v>
          </cell>
          <cell r="G6503" t="str">
            <v>Papel</v>
          </cell>
          <cell r="H6503" t="str">
            <v>COEL</v>
          </cell>
        </row>
        <row r="6504">
          <cell r="B6504">
            <v>200810</v>
          </cell>
          <cell r="G6504" t="str">
            <v>Minería</v>
          </cell>
          <cell r="H6504" t="str">
            <v>ENER</v>
          </cell>
        </row>
        <row r="6505">
          <cell r="B6505">
            <v>200810</v>
          </cell>
          <cell r="G6505" t="str">
            <v>Minería</v>
          </cell>
          <cell r="H6505" t="str">
            <v>ELP</v>
          </cell>
        </row>
        <row r="6506">
          <cell r="B6506">
            <v>200810</v>
          </cell>
          <cell r="G6506" t="str">
            <v>Papel</v>
          </cell>
          <cell r="H6506" t="str">
            <v>COEL</v>
          </cell>
        </row>
        <row r="6507">
          <cell r="B6507">
            <v>200810</v>
          </cell>
          <cell r="G6507" t="str">
            <v>Cementos</v>
          </cell>
          <cell r="H6507" t="str">
            <v>LDS</v>
          </cell>
        </row>
        <row r="6508">
          <cell r="B6508">
            <v>200810</v>
          </cell>
          <cell r="G6508" t="str">
            <v>Minería</v>
          </cell>
          <cell r="H6508" t="str">
            <v>EDGL</v>
          </cell>
        </row>
        <row r="6509">
          <cell r="B6509">
            <v>200810</v>
          </cell>
          <cell r="G6509" t="str">
            <v>Alimentos</v>
          </cell>
          <cell r="H6509" t="str">
            <v>EGAS</v>
          </cell>
        </row>
        <row r="6510">
          <cell r="B6510">
            <v>200810</v>
          </cell>
          <cell r="G6510" t="str">
            <v>Minería</v>
          </cell>
          <cell r="H6510" t="str">
            <v>KLPA</v>
          </cell>
        </row>
        <row r="6511">
          <cell r="B6511">
            <v>200810</v>
          </cell>
          <cell r="G6511" t="str">
            <v>Bebidas</v>
          </cell>
          <cell r="H6511" t="str">
            <v>EDLN</v>
          </cell>
        </row>
        <row r="6512">
          <cell r="B6512">
            <v>200810</v>
          </cell>
          <cell r="G6512" t="str">
            <v>Bebidas</v>
          </cell>
          <cell r="H6512" t="str">
            <v>EDLN</v>
          </cell>
        </row>
        <row r="6513">
          <cell r="B6513">
            <v>200810</v>
          </cell>
          <cell r="G6513" t="str">
            <v>Bebidas</v>
          </cell>
          <cell r="H6513" t="str">
            <v>EDLN</v>
          </cell>
        </row>
        <row r="6514">
          <cell r="B6514">
            <v>200810</v>
          </cell>
          <cell r="G6514" t="str">
            <v>Bebidas</v>
          </cell>
          <cell r="H6514" t="str">
            <v>EDLN</v>
          </cell>
        </row>
        <row r="6515">
          <cell r="B6515">
            <v>200810</v>
          </cell>
          <cell r="G6515" t="str">
            <v>Vidrios, Cauchos y Plásticos</v>
          </cell>
          <cell r="H6515" t="str">
            <v>LDS</v>
          </cell>
        </row>
        <row r="6516">
          <cell r="B6516">
            <v>200810</v>
          </cell>
          <cell r="G6516" t="str">
            <v>Minería</v>
          </cell>
          <cell r="H6516" t="str">
            <v>ELP</v>
          </cell>
        </row>
        <row r="6517">
          <cell r="B6517">
            <v>200810</v>
          </cell>
          <cell r="G6517" t="str">
            <v>Textiles</v>
          </cell>
          <cell r="H6517" t="str">
            <v>EDLN</v>
          </cell>
        </row>
        <row r="6518">
          <cell r="B6518">
            <v>200810</v>
          </cell>
          <cell r="G6518" t="str">
            <v>Papel</v>
          </cell>
          <cell r="H6518" t="str">
            <v>KLPA</v>
          </cell>
        </row>
        <row r="6519">
          <cell r="B6519">
            <v>200810</v>
          </cell>
          <cell r="G6519" t="str">
            <v>Minería</v>
          </cell>
          <cell r="H6519" t="str">
            <v>SMC</v>
          </cell>
        </row>
        <row r="6520">
          <cell r="B6520">
            <v>200810</v>
          </cell>
          <cell r="G6520" t="str">
            <v>Minería</v>
          </cell>
          <cell r="H6520" t="str">
            <v>SMC</v>
          </cell>
        </row>
        <row r="6521">
          <cell r="B6521">
            <v>200810</v>
          </cell>
          <cell r="G6521" t="str">
            <v>Minería</v>
          </cell>
          <cell r="H6521" t="str">
            <v>TSEL</v>
          </cell>
        </row>
        <row r="6522">
          <cell r="B6522">
            <v>200811</v>
          </cell>
          <cell r="G6522" t="str">
            <v>Cementos</v>
          </cell>
          <cell r="H6522" t="str">
            <v>ATOC</v>
          </cell>
        </row>
        <row r="6523">
          <cell r="B6523">
            <v>200811</v>
          </cell>
          <cell r="G6523" t="str">
            <v>Agroindustria</v>
          </cell>
          <cell r="H6523" t="str">
            <v>CAHU</v>
          </cell>
        </row>
        <row r="6524">
          <cell r="B6524">
            <v>200811</v>
          </cell>
          <cell r="G6524" t="str">
            <v>Minería</v>
          </cell>
          <cell r="H6524" t="str">
            <v>COEL</v>
          </cell>
        </row>
        <row r="6525">
          <cell r="B6525">
            <v>200811</v>
          </cell>
          <cell r="G6525" t="str">
            <v>Minería</v>
          </cell>
          <cell r="H6525" t="str">
            <v>CONE</v>
          </cell>
        </row>
        <row r="6526">
          <cell r="B6526">
            <v>200811</v>
          </cell>
          <cell r="G6526" t="str">
            <v>Minería</v>
          </cell>
          <cell r="H6526" t="str">
            <v>SMC</v>
          </cell>
        </row>
        <row r="6527">
          <cell r="B6527">
            <v>200811</v>
          </cell>
          <cell r="G6527" t="str">
            <v>Textiles</v>
          </cell>
          <cell r="H6527" t="str">
            <v>EDCA</v>
          </cell>
        </row>
        <row r="6528">
          <cell r="B6528">
            <v>200811</v>
          </cell>
          <cell r="G6528" t="str">
            <v>Otros</v>
          </cell>
          <cell r="H6528" t="str">
            <v>EDGL</v>
          </cell>
        </row>
        <row r="6529">
          <cell r="B6529">
            <v>200811</v>
          </cell>
          <cell r="G6529" t="str">
            <v>Fundición</v>
          </cell>
          <cell r="H6529" t="str">
            <v>EDGL</v>
          </cell>
        </row>
        <row r="6530">
          <cell r="B6530">
            <v>200811</v>
          </cell>
          <cell r="G6530" t="str">
            <v>Otros</v>
          </cell>
          <cell r="H6530" t="str">
            <v>EDGL</v>
          </cell>
        </row>
        <row r="6531">
          <cell r="B6531">
            <v>200811</v>
          </cell>
          <cell r="G6531" t="str">
            <v>Fundición</v>
          </cell>
          <cell r="H6531" t="str">
            <v>EDGL</v>
          </cell>
        </row>
        <row r="6532">
          <cell r="B6532">
            <v>200811</v>
          </cell>
          <cell r="G6532" t="str">
            <v>Minería</v>
          </cell>
          <cell r="H6532" t="str">
            <v>EDGL</v>
          </cell>
        </row>
        <row r="6533">
          <cell r="B6533">
            <v>200811</v>
          </cell>
          <cell r="G6533" t="str">
            <v>Minería</v>
          </cell>
          <cell r="H6533" t="str">
            <v>EDGL</v>
          </cell>
        </row>
        <row r="6534">
          <cell r="B6534">
            <v>200811</v>
          </cell>
          <cell r="G6534" t="str">
            <v>Minería</v>
          </cell>
          <cell r="H6534" t="str">
            <v>EDGL</v>
          </cell>
        </row>
        <row r="6535">
          <cell r="B6535">
            <v>200811</v>
          </cell>
          <cell r="G6535" t="str">
            <v>Fundición</v>
          </cell>
          <cell r="H6535" t="str">
            <v>EDGL</v>
          </cell>
        </row>
        <row r="6536">
          <cell r="B6536">
            <v>200811</v>
          </cell>
          <cell r="G6536" t="str">
            <v>Fundición</v>
          </cell>
          <cell r="H6536" t="str">
            <v>EDGL</v>
          </cell>
        </row>
        <row r="6537">
          <cell r="B6537">
            <v>200811</v>
          </cell>
          <cell r="G6537" t="str">
            <v>Fundición</v>
          </cell>
          <cell r="H6537" t="str">
            <v>EDGL</v>
          </cell>
        </row>
        <row r="6538">
          <cell r="B6538">
            <v>200811</v>
          </cell>
          <cell r="G6538" t="str">
            <v>Minería</v>
          </cell>
          <cell r="H6538" t="str">
            <v>EDGL</v>
          </cell>
        </row>
        <row r="6539">
          <cell r="B6539">
            <v>200811</v>
          </cell>
          <cell r="G6539" t="str">
            <v>Químicos</v>
          </cell>
          <cell r="H6539" t="str">
            <v>EDLN</v>
          </cell>
        </row>
        <row r="6540">
          <cell r="B6540">
            <v>200811</v>
          </cell>
          <cell r="G6540" t="str">
            <v>Agroindustria</v>
          </cell>
          <cell r="H6540" t="str">
            <v>EDLN</v>
          </cell>
        </row>
        <row r="6541">
          <cell r="B6541">
            <v>200811</v>
          </cell>
          <cell r="G6541" t="str">
            <v>Alimentos</v>
          </cell>
          <cell r="H6541" t="str">
            <v>EDLN</v>
          </cell>
        </row>
        <row r="6542">
          <cell r="B6542">
            <v>200811</v>
          </cell>
          <cell r="G6542" t="str">
            <v>Alimentos</v>
          </cell>
          <cell r="H6542" t="str">
            <v>EDLN</v>
          </cell>
        </row>
        <row r="6543">
          <cell r="B6543">
            <v>200811</v>
          </cell>
          <cell r="G6543" t="str">
            <v>Pesquería</v>
          </cell>
          <cell r="H6543" t="str">
            <v>EDLN</v>
          </cell>
        </row>
        <row r="6544">
          <cell r="B6544">
            <v>200811</v>
          </cell>
          <cell r="G6544" t="str">
            <v>Bancos y Financieras</v>
          </cell>
          <cell r="H6544" t="str">
            <v>EDLN</v>
          </cell>
        </row>
        <row r="6545">
          <cell r="B6545">
            <v>200811</v>
          </cell>
          <cell r="G6545" t="str">
            <v>Cables</v>
          </cell>
          <cell r="H6545" t="str">
            <v>EDLN</v>
          </cell>
        </row>
        <row r="6546">
          <cell r="B6546">
            <v>200811</v>
          </cell>
          <cell r="G6546" t="str">
            <v>Cerámicos</v>
          </cell>
          <cell r="H6546" t="str">
            <v>EDLN</v>
          </cell>
        </row>
        <row r="6547">
          <cell r="B6547">
            <v>200811</v>
          </cell>
          <cell r="G6547" t="str">
            <v>Cerámicos</v>
          </cell>
          <cell r="H6547" t="str">
            <v>EDLN</v>
          </cell>
        </row>
        <row r="6548">
          <cell r="B6548">
            <v>200811</v>
          </cell>
          <cell r="G6548" t="str">
            <v>Cerámicos</v>
          </cell>
          <cell r="H6548" t="str">
            <v>EDLN</v>
          </cell>
        </row>
        <row r="6549">
          <cell r="B6549">
            <v>200811</v>
          </cell>
          <cell r="G6549" t="str">
            <v>Textiles</v>
          </cell>
          <cell r="H6549" t="str">
            <v>EDLN</v>
          </cell>
        </row>
        <row r="6550">
          <cell r="B6550">
            <v>200811</v>
          </cell>
          <cell r="G6550" t="str">
            <v>Textiles</v>
          </cell>
          <cell r="H6550" t="str">
            <v>EDLN</v>
          </cell>
        </row>
        <row r="6551">
          <cell r="B6551">
            <v>200811</v>
          </cell>
          <cell r="G6551" t="str">
            <v>Minería</v>
          </cell>
          <cell r="H6551" t="str">
            <v>EDLN</v>
          </cell>
        </row>
        <row r="6552">
          <cell r="B6552">
            <v>200811</v>
          </cell>
          <cell r="G6552" t="str">
            <v>Cerámicos</v>
          </cell>
          <cell r="H6552" t="str">
            <v>EDLN</v>
          </cell>
        </row>
        <row r="6553">
          <cell r="B6553">
            <v>200811</v>
          </cell>
          <cell r="G6553" t="str">
            <v>Alimentos</v>
          </cell>
          <cell r="H6553" t="str">
            <v>EDLN</v>
          </cell>
        </row>
        <row r="6554">
          <cell r="B6554">
            <v>200811</v>
          </cell>
          <cell r="G6554" t="str">
            <v>Vidrios, Cauchos y Plásticos</v>
          </cell>
          <cell r="H6554" t="str">
            <v>EDLN</v>
          </cell>
        </row>
        <row r="6555">
          <cell r="B6555">
            <v>200811</v>
          </cell>
          <cell r="G6555" t="str">
            <v>Minería</v>
          </cell>
          <cell r="H6555" t="str">
            <v>EDLN</v>
          </cell>
        </row>
        <row r="6556">
          <cell r="B6556">
            <v>200811</v>
          </cell>
          <cell r="G6556" t="str">
            <v>Saneamiento</v>
          </cell>
          <cell r="H6556" t="str">
            <v>EDLN</v>
          </cell>
        </row>
        <row r="6557">
          <cell r="B6557">
            <v>200811</v>
          </cell>
          <cell r="G6557" t="str">
            <v>Industria Metalúrgica</v>
          </cell>
          <cell r="H6557" t="str">
            <v>EDLN</v>
          </cell>
        </row>
        <row r="6558">
          <cell r="B6558">
            <v>200811</v>
          </cell>
          <cell r="G6558" t="str">
            <v>Transporte</v>
          </cell>
          <cell r="H6558" t="str">
            <v>EDLN</v>
          </cell>
        </row>
        <row r="6559">
          <cell r="B6559">
            <v>200811</v>
          </cell>
          <cell r="G6559" t="str">
            <v>Pesquería</v>
          </cell>
          <cell r="H6559" t="str">
            <v>EDLN</v>
          </cell>
        </row>
        <row r="6560">
          <cell r="B6560">
            <v>200811</v>
          </cell>
          <cell r="G6560" t="str">
            <v>Cementos</v>
          </cell>
          <cell r="H6560" t="str">
            <v>EDLN</v>
          </cell>
        </row>
        <row r="6561">
          <cell r="B6561">
            <v>200811</v>
          </cell>
          <cell r="G6561" t="str">
            <v>Textiles</v>
          </cell>
          <cell r="H6561" t="str">
            <v>EDLN</v>
          </cell>
        </row>
        <row r="6562">
          <cell r="B6562">
            <v>200811</v>
          </cell>
          <cell r="G6562" t="str">
            <v>Alimentos</v>
          </cell>
          <cell r="H6562" t="str">
            <v>EDLN</v>
          </cell>
        </row>
        <row r="6563">
          <cell r="B6563">
            <v>200811</v>
          </cell>
          <cell r="G6563" t="str">
            <v>Textiles</v>
          </cell>
          <cell r="H6563" t="str">
            <v>EDLN</v>
          </cell>
        </row>
        <row r="6564">
          <cell r="B6564">
            <v>200811</v>
          </cell>
          <cell r="G6564" t="str">
            <v>Textiles</v>
          </cell>
          <cell r="H6564" t="str">
            <v>EDLN</v>
          </cell>
        </row>
        <row r="6565">
          <cell r="B6565">
            <v>200811</v>
          </cell>
          <cell r="G6565" t="str">
            <v>Fundición</v>
          </cell>
          <cell r="H6565" t="str">
            <v>EDLN</v>
          </cell>
        </row>
        <row r="6566">
          <cell r="B6566">
            <v>200811</v>
          </cell>
          <cell r="G6566" t="str">
            <v>Fundición</v>
          </cell>
          <cell r="H6566" t="str">
            <v>EDLN</v>
          </cell>
        </row>
        <row r="6567">
          <cell r="B6567">
            <v>200811</v>
          </cell>
          <cell r="G6567" t="str">
            <v>Papel</v>
          </cell>
          <cell r="H6567" t="str">
            <v>EDLN</v>
          </cell>
        </row>
        <row r="6568">
          <cell r="B6568">
            <v>200811</v>
          </cell>
          <cell r="G6568" t="str">
            <v>Textiles</v>
          </cell>
          <cell r="H6568" t="str">
            <v>EDLN</v>
          </cell>
        </row>
        <row r="6569">
          <cell r="B6569">
            <v>200811</v>
          </cell>
          <cell r="G6569" t="str">
            <v>Vidrios, Cauchos y Plásticos</v>
          </cell>
          <cell r="H6569" t="str">
            <v>EDLN</v>
          </cell>
        </row>
        <row r="6570">
          <cell r="B6570">
            <v>200811</v>
          </cell>
          <cell r="G6570" t="str">
            <v>Cables</v>
          </cell>
          <cell r="H6570" t="str">
            <v>EDLN</v>
          </cell>
        </row>
        <row r="6571">
          <cell r="B6571">
            <v>200811</v>
          </cell>
          <cell r="G6571" t="str">
            <v>Industria Metalúrgica</v>
          </cell>
          <cell r="H6571" t="str">
            <v>EDLN</v>
          </cell>
        </row>
        <row r="6572">
          <cell r="B6572">
            <v>200811</v>
          </cell>
          <cell r="G6572" t="str">
            <v>Papel</v>
          </cell>
          <cell r="H6572" t="str">
            <v>EDLN</v>
          </cell>
        </row>
        <row r="6573">
          <cell r="B6573">
            <v>200811</v>
          </cell>
          <cell r="G6573" t="str">
            <v>Textiles</v>
          </cell>
          <cell r="H6573" t="str">
            <v>EDLN</v>
          </cell>
        </row>
        <row r="6574">
          <cell r="B6574">
            <v>200811</v>
          </cell>
          <cell r="G6574" t="str">
            <v>Otros</v>
          </cell>
          <cell r="H6574" t="str">
            <v>EDLN</v>
          </cell>
        </row>
        <row r="6575">
          <cell r="B6575">
            <v>200811</v>
          </cell>
          <cell r="G6575" t="str">
            <v>Otros</v>
          </cell>
          <cell r="H6575" t="str">
            <v>EDLN</v>
          </cell>
        </row>
        <row r="6576">
          <cell r="B6576">
            <v>200811</v>
          </cell>
          <cell r="G6576" t="str">
            <v>Textiles</v>
          </cell>
          <cell r="H6576" t="str">
            <v>EDLN</v>
          </cell>
        </row>
        <row r="6577">
          <cell r="B6577">
            <v>200811</v>
          </cell>
          <cell r="G6577" t="str">
            <v>Industria Metalúrgica</v>
          </cell>
          <cell r="H6577" t="str">
            <v>EDLN</v>
          </cell>
        </row>
        <row r="6578">
          <cell r="B6578">
            <v>200811</v>
          </cell>
          <cell r="G6578" t="str">
            <v>Alimentos</v>
          </cell>
          <cell r="H6578" t="str">
            <v>EDLN</v>
          </cell>
        </row>
        <row r="6579">
          <cell r="B6579">
            <v>200811</v>
          </cell>
          <cell r="G6579" t="str">
            <v>Alimentos</v>
          </cell>
          <cell r="H6579" t="str">
            <v>EDLN</v>
          </cell>
        </row>
        <row r="6580">
          <cell r="B6580">
            <v>200811</v>
          </cell>
          <cell r="G6580" t="str">
            <v>Alimentos</v>
          </cell>
          <cell r="H6580" t="str">
            <v>EDLN</v>
          </cell>
        </row>
        <row r="6581">
          <cell r="B6581">
            <v>200811</v>
          </cell>
          <cell r="G6581" t="str">
            <v>Alimentos</v>
          </cell>
          <cell r="H6581" t="str">
            <v>EDLN</v>
          </cell>
        </row>
        <row r="6582">
          <cell r="B6582">
            <v>200811</v>
          </cell>
          <cell r="G6582" t="str">
            <v>Textiles</v>
          </cell>
          <cell r="H6582" t="str">
            <v>EDLN</v>
          </cell>
        </row>
        <row r="6583">
          <cell r="B6583">
            <v>200811</v>
          </cell>
          <cell r="G6583" t="str">
            <v>Pesquería</v>
          </cell>
          <cell r="H6583" t="str">
            <v>EDLN</v>
          </cell>
        </row>
        <row r="6584">
          <cell r="B6584">
            <v>200811</v>
          </cell>
          <cell r="G6584" t="str">
            <v>Pesquería</v>
          </cell>
          <cell r="H6584" t="str">
            <v>EDLN</v>
          </cell>
        </row>
        <row r="6585">
          <cell r="B6585">
            <v>200811</v>
          </cell>
          <cell r="G6585" t="str">
            <v>Textiles</v>
          </cell>
          <cell r="H6585" t="str">
            <v>EDLN</v>
          </cell>
        </row>
        <row r="6586">
          <cell r="B6586">
            <v>200811</v>
          </cell>
          <cell r="G6586" t="str">
            <v>Industria Metalúrgica</v>
          </cell>
          <cell r="H6586" t="str">
            <v>EDLN</v>
          </cell>
        </row>
        <row r="6587">
          <cell r="B6587">
            <v>200811</v>
          </cell>
          <cell r="G6587" t="str">
            <v>Hidrocarburos</v>
          </cell>
          <cell r="H6587" t="str">
            <v>EDLN</v>
          </cell>
        </row>
        <row r="6588">
          <cell r="B6588">
            <v>200811</v>
          </cell>
          <cell r="G6588" t="str">
            <v>Comercio</v>
          </cell>
          <cell r="H6588" t="str">
            <v>EDLN</v>
          </cell>
        </row>
        <row r="6589">
          <cell r="B6589">
            <v>200811</v>
          </cell>
          <cell r="G6589" t="str">
            <v>Textiles</v>
          </cell>
          <cell r="H6589" t="str">
            <v>EDLN</v>
          </cell>
        </row>
        <row r="6590">
          <cell r="B6590">
            <v>200811</v>
          </cell>
          <cell r="G6590" t="str">
            <v>Textiles</v>
          </cell>
          <cell r="H6590" t="str">
            <v>EDLN</v>
          </cell>
        </row>
        <row r="6591">
          <cell r="B6591">
            <v>200811</v>
          </cell>
          <cell r="G6591" t="str">
            <v>Otros</v>
          </cell>
          <cell r="H6591" t="str">
            <v>EDLN</v>
          </cell>
        </row>
        <row r="6592">
          <cell r="B6592">
            <v>200811</v>
          </cell>
          <cell r="G6592" t="str">
            <v>Textiles</v>
          </cell>
          <cell r="H6592" t="str">
            <v>EDLN</v>
          </cell>
        </row>
        <row r="6593">
          <cell r="B6593">
            <v>200811</v>
          </cell>
          <cell r="G6593" t="str">
            <v>Industria Metalúrgica</v>
          </cell>
          <cell r="H6593" t="str">
            <v>EDLN</v>
          </cell>
        </row>
        <row r="6594">
          <cell r="B6594">
            <v>200811</v>
          </cell>
          <cell r="G6594" t="str">
            <v>Pesquería</v>
          </cell>
          <cell r="H6594" t="str">
            <v>EDLN</v>
          </cell>
        </row>
        <row r="6595">
          <cell r="B6595">
            <v>200811</v>
          </cell>
          <cell r="G6595" t="str">
            <v>Químicos</v>
          </cell>
          <cell r="H6595" t="str">
            <v>EDLN</v>
          </cell>
        </row>
        <row r="6596">
          <cell r="B6596">
            <v>200811</v>
          </cell>
          <cell r="G6596" t="str">
            <v>Textiles</v>
          </cell>
          <cell r="H6596" t="str">
            <v>EDLN</v>
          </cell>
        </row>
        <row r="6597">
          <cell r="B6597">
            <v>200811</v>
          </cell>
          <cell r="G6597" t="str">
            <v>Vidrios, Cauchos y Plásticos</v>
          </cell>
          <cell r="H6597" t="str">
            <v>EDLN</v>
          </cell>
        </row>
        <row r="6598">
          <cell r="B6598">
            <v>200811</v>
          </cell>
          <cell r="G6598" t="str">
            <v>Pesquería</v>
          </cell>
          <cell r="H6598" t="str">
            <v>EDLN</v>
          </cell>
        </row>
        <row r="6599">
          <cell r="B6599">
            <v>200811</v>
          </cell>
          <cell r="G6599" t="str">
            <v>Bebidas</v>
          </cell>
          <cell r="H6599" t="str">
            <v>EDLN</v>
          </cell>
        </row>
        <row r="6600">
          <cell r="B6600">
            <v>200811</v>
          </cell>
          <cell r="G6600" t="str">
            <v>Bebidas</v>
          </cell>
          <cell r="H6600" t="str">
            <v>EDLN</v>
          </cell>
        </row>
        <row r="6601">
          <cell r="B6601">
            <v>200811</v>
          </cell>
          <cell r="G6601" t="str">
            <v>Pesquería</v>
          </cell>
          <cell r="H6601" t="str">
            <v>EDLN</v>
          </cell>
        </row>
        <row r="6602">
          <cell r="B6602">
            <v>200811</v>
          </cell>
          <cell r="G6602" t="str">
            <v>Cerámicos</v>
          </cell>
          <cell r="H6602" t="str">
            <v>EDLN</v>
          </cell>
        </row>
        <row r="6603">
          <cell r="B6603">
            <v>200811</v>
          </cell>
          <cell r="G6603" t="str">
            <v>Alimentos</v>
          </cell>
          <cell r="H6603" t="str">
            <v>EDLN</v>
          </cell>
        </row>
        <row r="6604">
          <cell r="B6604">
            <v>200811</v>
          </cell>
          <cell r="G6604" t="str">
            <v>Químicos</v>
          </cell>
          <cell r="H6604" t="str">
            <v>EDLN</v>
          </cell>
        </row>
        <row r="6605">
          <cell r="B6605">
            <v>200811</v>
          </cell>
          <cell r="G6605" t="str">
            <v>Textiles</v>
          </cell>
          <cell r="H6605" t="str">
            <v>EDLN</v>
          </cell>
        </row>
        <row r="6606">
          <cell r="B6606">
            <v>200811</v>
          </cell>
          <cell r="G6606" t="str">
            <v>Textiles</v>
          </cell>
          <cell r="H6606" t="str">
            <v>EDLN</v>
          </cell>
        </row>
        <row r="6607">
          <cell r="B6607">
            <v>200811</v>
          </cell>
          <cell r="G6607" t="str">
            <v>Saneamiento</v>
          </cell>
          <cell r="H6607" t="str">
            <v>EDLN</v>
          </cell>
        </row>
        <row r="6608">
          <cell r="B6608">
            <v>200811</v>
          </cell>
          <cell r="G6608" t="str">
            <v>Alimentos</v>
          </cell>
          <cell r="H6608" t="str">
            <v>EDLN</v>
          </cell>
        </row>
        <row r="6609">
          <cell r="B6609">
            <v>200811</v>
          </cell>
          <cell r="G6609" t="str">
            <v>Papel</v>
          </cell>
          <cell r="H6609" t="str">
            <v>EDLN</v>
          </cell>
        </row>
        <row r="6610">
          <cell r="B6610">
            <v>200811</v>
          </cell>
          <cell r="G6610" t="str">
            <v>Pesquería</v>
          </cell>
          <cell r="H6610" t="str">
            <v>EDLN</v>
          </cell>
        </row>
        <row r="6611">
          <cell r="B6611">
            <v>200811</v>
          </cell>
          <cell r="G6611" t="str">
            <v>Transporte</v>
          </cell>
          <cell r="H6611" t="str">
            <v>EDLN</v>
          </cell>
        </row>
        <row r="6612">
          <cell r="B6612">
            <v>200811</v>
          </cell>
          <cell r="G6612" t="str">
            <v>Pesquería</v>
          </cell>
          <cell r="H6612" t="str">
            <v>EDLN</v>
          </cell>
        </row>
        <row r="6613">
          <cell r="B6613">
            <v>200811</v>
          </cell>
          <cell r="G6613" t="str">
            <v>Pesquería</v>
          </cell>
          <cell r="H6613" t="str">
            <v>EDLN</v>
          </cell>
        </row>
        <row r="6614">
          <cell r="B6614">
            <v>200811</v>
          </cell>
          <cell r="G6614" t="str">
            <v>Bebidas</v>
          </cell>
          <cell r="H6614" t="str">
            <v>EDLN</v>
          </cell>
        </row>
        <row r="6615">
          <cell r="B6615">
            <v>200811</v>
          </cell>
          <cell r="G6615" t="str">
            <v>Pesquería</v>
          </cell>
          <cell r="H6615" t="str">
            <v>EDLN</v>
          </cell>
        </row>
        <row r="6616">
          <cell r="B6616">
            <v>200811</v>
          </cell>
          <cell r="G6616" t="str">
            <v>Pesquería</v>
          </cell>
          <cell r="H6616" t="str">
            <v>EDLN</v>
          </cell>
        </row>
        <row r="6617">
          <cell r="B6617">
            <v>200811</v>
          </cell>
          <cell r="G6617" t="str">
            <v>Textiles</v>
          </cell>
          <cell r="H6617" t="str">
            <v>EDLN</v>
          </cell>
        </row>
        <row r="6618">
          <cell r="B6618">
            <v>200811</v>
          </cell>
          <cell r="G6618" t="str">
            <v>Textiles</v>
          </cell>
          <cell r="H6618" t="str">
            <v>EDLN</v>
          </cell>
        </row>
        <row r="6619">
          <cell r="B6619">
            <v>200811</v>
          </cell>
          <cell r="G6619" t="str">
            <v>Hidrocarburos</v>
          </cell>
          <cell r="H6619" t="str">
            <v>EEPS</v>
          </cell>
        </row>
        <row r="6620">
          <cell r="B6620">
            <v>200811</v>
          </cell>
          <cell r="G6620" t="str">
            <v>Hidrocarburos</v>
          </cell>
          <cell r="H6620" t="str">
            <v>EEPS</v>
          </cell>
        </row>
        <row r="6621">
          <cell r="B6621">
            <v>200811</v>
          </cell>
          <cell r="G6621" t="str">
            <v>Minería</v>
          </cell>
          <cell r="H6621" t="str">
            <v>EGAS</v>
          </cell>
        </row>
        <row r="6622">
          <cell r="B6622">
            <v>200811</v>
          </cell>
          <cell r="G6622" t="str">
            <v>Cementos</v>
          </cell>
          <cell r="H6622" t="str">
            <v>KLPA</v>
          </cell>
        </row>
        <row r="6623">
          <cell r="B6623">
            <v>200811</v>
          </cell>
          <cell r="G6623" t="str">
            <v>Fundición</v>
          </cell>
          <cell r="H6623" t="str">
            <v>EGEM</v>
          </cell>
        </row>
        <row r="6624">
          <cell r="B6624">
            <v>200811</v>
          </cell>
          <cell r="G6624" t="str">
            <v>Químicos</v>
          </cell>
          <cell r="H6624" t="str">
            <v>EGEM</v>
          </cell>
        </row>
        <row r="6625">
          <cell r="B6625">
            <v>200811</v>
          </cell>
          <cell r="G6625" t="str">
            <v>Minería</v>
          </cell>
          <cell r="H6625" t="str">
            <v>EGEM</v>
          </cell>
        </row>
        <row r="6626">
          <cell r="B6626">
            <v>200811</v>
          </cell>
          <cell r="G6626" t="str">
            <v>Minería</v>
          </cell>
          <cell r="H6626" t="str">
            <v>EGEM</v>
          </cell>
        </row>
        <row r="6627">
          <cell r="B6627">
            <v>200811</v>
          </cell>
          <cell r="G6627" t="str">
            <v>Minería</v>
          </cell>
          <cell r="H6627" t="str">
            <v>EGEN</v>
          </cell>
        </row>
        <row r="6628">
          <cell r="B6628">
            <v>200811</v>
          </cell>
          <cell r="G6628" t="str">
            <v>Minería</v>
          </cell>
          <cell r="H6628" t="str">
            <v>EGEN</v>
          </cell>
        </row>
        <row r="6629">
          <cell r="B6629">
            <v>200811</v>
          </cell>
          <cell r="G6629" t="str">
            <v>Cementos</v>
          </cell>
          <cell r="H6629" t="str">
            <v>EGEN</v>
          </cell>
        </row>
        <row r="6630">
          <cell r="B6630">
            <v>200811</v>
          </cell>
          <cell r="G6630" t="str">
            <v>Textiles</v>
          </cell>
          <cell r="H6630" t="str">
            <v>EGEN</v>
          </cell>
        </row>
        <row r="6631">
          <cell r="B6631">
            <v>200811</v>
          </cell>
          <cell r="G6631" t="str">
            <v>Textiles</v>
          </cell>
          <cell r="H6631" t="str">
            <v>EGEN</v>
          </cell>
        </row>
        <row r="6632">
          <cell r="B6632">
            <v>200811</v>
          </cell>
          <cell r="G6632" t="str">
            <v>Textiles</v>
          </cell>
          <cell r="H6632" t="str">
            <v>EGEN</v>
          </cell>
        </row>
        <row r="6633">
          <cell r="B6633">
            <v>200811</v>
          </cell>
          <cell r="G6633" t="str">
            <v>Papel</v>
          </cell>
          <cell r="H6633" t="str">
            <v>EGEN</v>
          </cell>
        </row>
        <row r="6634">
          <cell r="B6634">
            <v>200811</v>
          </cell>
          <cell r="G6634" t="str">
            <v>Minería</v>
          </cell>
          <cell r="H6634" t="str">
            <v>EGEN</v>
          </cell>
        </row>
        <row r="6635">
          <cell r="B6635">
            <v>200811</v>
          </cell>
          <cell r="G6635" t="str">
            <v>Textiles</v>
          </cell>
          <cell r="H6635" t="str">
            <v>EGEN</v>
          </cell>
        </row>
        <row r="6636">
          <cell r="B6636">
            <v>200811</v>
          </cell>
          <cell r="G6636" t="str">
            <v>Minería</v>
          </cell>
          <cell r="H6636" t="str">
            <v>EGEN</v>
          </cell>
        </row>
        <row r="6637">
          <cell r="B6637">
            <v>200811</v>
          </cell>
          <cell r="G6637" t="str">
            <v>Minería</v>
          </cell>
          <cell r="H6637" t="str">
            <v>EGEN</v>
          </cell>
        </row>
        <row r="6638">
          <cell r="B6638">
            <v>200811</v>
          </cell>
          <cell r="G6638" t="str">
            <v>Minería</v>
          </cell>
          <cell r="H6638" t="str">
            <v>EGEN</v>
          </cell>
        </row>
        <row r="6639">
          <cell r="B6639">
            <v>200811</v>
          </cell>
          <cell r="G6639" t="str">
            <v>Minería</v>
          </cell>
          <cell r="H6639" t="str">
            <v>ELAN</v>
          </cell>
        </row>
        <row r="6640">
          <cell r="B6640">
            <v>200811</v>
          </cell>
          <cell r="G6640" t="str">
            <v>Minería</v>
          </cell>
          <cell r="H6640" t="str">
            <v>ELAN</v>
          </cell>
        </row>
        <row r="6641">
          <cell r="B6641">
            <v>200811</v>
          </cell>
          <cell r="G6641" t="str">
            <v>Fundición</v>
          </cell>
          <cell r="H6641" t="str">
            <v>CAHU</v>
          </cell>
        </row>
        <row r="6642">
          <cell r="B6642">
            <v>200811</v>
          </cell>
          <cell r="G6642" t="str">
            <v>Fundición</v>
          </cell>
          <cell r="H6642" t="str">
            <v>CAHU</v>
          </cell>
        </row>
        <row r="6643">
          <cell r="B6643">
            <v>200811</v>
          </cell>
          <cell r="G6643" t="str">
            <v>Minería</v>
          </cell>
          <cell r="H6643" t="str">
            <v>ELAN</v>
          </cell>
        </row>
        <row r="6644">
          <cell r="B6644">
            <v>200811</v>
          </cell>
          <cell r="G6644" t="str">
            <v>Cementos</v>
          </cell>
          <cell r="H6644" t="str">
            <v>ELC</v>
          </cell>
        </row>
        <row r="6645">
          <cell r="B6645">
            <v>200811</v>
          </cell>
          <cell r="G6645" t="str">
            <v>Agroindustria</v>
          </cell>
          <cell r="H6645" t="str">
            <v>ELN</v>
          </cell>
        </row>
        <row r="6646">
          <cell r="B6646">
            <v>200811</v>
          </cell>
          <cell r="G6646" t="str">
            <v>Agroindustria</v>
          </cell>
          <cell r="H6646" t="str">
            <v>ELN</v>
          </cell>
        </row>
        <row r="6647">
          <cell r="B6647">
            <v>200811</v>
          </cell>
          <cell r="G6647" t="str">
            <v>Agroindustria</v>
          </cell>
          <cell r="H6647" t="str">
            <v>ELN</v>
          </cell>
        </row>
        <row r="6648">
          <cell r="B6648">
            <v>200811</v>
          </cell>
          <cell r="G6648" t="str">
            <v>Agroindustria</v>
          </cell>
          <cell r="H6648" t="str">
            <v>ELN</v>
          </cell>
        </row>
        <row r="6649">
          <cell r="B6649">
            <v>200811</v>
          </cell>
          <cell r="G6649" t="str">
            <v>Agroindustria</v>
          </cell>
          <cell r="H6649" t="str">
            <v>ELN</v>
          </cell>
        </row>
        <row r="6650">
          <cell r="B6650">
            <v>200811</v>
          </cell>
          <cell r="G6650" t="str">
            <v>Bebidas</v>
          </cell>
          <cell r="H6650" t="str">
            <v>ELN</v>
          </cell>
        </row>
        <row r="6651">
          <cell r="B6651">
            <v>200811</v>
          </cell>
          <cell r="G6651" t="str">
            <v>Bebidas</v>
          </cell>
          <cell r="H6651" t="str">
            <v>ELN</v>
          </cell>
        </row>
        <row r="6652">
          <cell r="B6652">
            <v>200811</v>
          </cell>
          <cell r="G6652" t="str">
            <v>Agroindustria</v>
          </cell>
          <cell r="H6652" t="str">
            <v>ELN</v>
          </cell>
        </row>
        <row r="6653">
          <cell r="B6653">
            <v>200811</v>
          </cell>
          <cell r="G6653" t="str">
            <v>Agroindustria</v>
          </cell>
          <cell r="H6653" t="str">
            <v>ELN</v>
          </cell>
        </row>
        <row r="6654">
          <cell r="B6654">
            <v>200811</v>
          </cell>
          <cell r="G6654" t="str">
            <v>Agroindustria</v>
          </cell>
          <cell r="H6654" t="str">
            <v>ELN</v>
          </cell>
        </row>
        <row r="6655">
          <cell r="B6655">
            <v>200811</v>
          </cell>
          <cell r="G6655" t="str">
            <v>Agroindustria</v>
          </cell>
          <cell r="H6655" t="str">
            <v>ELN</v>
          </cell>
        </row>
        <row r="6656">
          <cell r="B6656">
            <v>200811</v>
          </cell>
          <cell r="G6656" t="str">
            <v>Agroindustria</v>
          </cell>
          <cell r="H6656" t="str">
            <v>ELN</v>
          </cell>
        </row>
        <row r="6657">
          <cell r="B6657">
            <v>200811</v>
          </cell>
          <cell r="G6657" t="str">
            <v>Minería</v>
          </cell>
          <cell r="H6657" t="str">
            <v>ELNM</v>
          </cell>
        </row>
        <row r="6658">
          <cell r="B6658">
            <v>200811</v>
          </cell>
          <cell r="G6658" t="str">
            <v>Agroindustria</v>
          </cell>
          <cell r="H6658" t="str">
            <v>ELNM</v>
          </cell>
        </row>
        <row r="6659">
          <cell r="B6659">
            <v>200811</v>
          </cell>
          <cell r="G6659" t="str">
            <v>Agroindustria</v>
          </cell>
          <cell r="H6659" t="str">
            <v>ELNO</v>
          </cell>
        </row>
        <row r="6660">
          <cell r="B6660">
            <v>200811</v>
          </cell>
          <cell r="G6660" t="str">
            <v>Transporte</v>
          </cell>
          <cell r="H6660" t="str">
            <v>ELP</v>
          </cell>
        </row>
        <row r="6661">
          <cell r="B6661">
            <v>200811</v>
          </cell>
          <cell r="G6661" t="str">
            <v>Industria Metalúrgica</v>
          </cell>
          <cell r="H6661" t="str">
            <v>ELP</v>
          </cell>
        </row>
        <row r="6662">
          <cell r="B6662">
            <v>200811</v>
          </cell>
          <cell r="G6662" t="str">
            <v>Minería</v>
          </cell>
          <cell r="H6662" t="str">
            <v>ELP</v>
          </cell>
        </row>
        <row r="6663">
          <cell r="B6663">
            <v>200811</v>
          </cell>
          <cell r="G6663" t="str">
            <v>Minería</v>
          </cell>
          <cell r="H6663" t="str">
            <v>ELP</v>
          </cell>
        </row>
        <row r="6664">
          <cell r="B6664">
            <v>200811</v>
          </cell>
          <cell r="G6664" t="str">
            <v>Industria Metalúrgica</v>
          </cell>
          <cell r="H6664" t="str">
            <v>ELP</v>
          </cell>
        </row>
        <row r="6665">
          <cell r="B6665">
            <v>200811</v>
          </cell>
          <cell r="G6665" t="str">
            <v>Químicos</v>
          </cell>
          <cell r="H6665" t="str">
            <v>ELP</v>
          </cell>
        </row>
        <row r="6666">
          <cell r="B6666">
            <v>200811</v>
          </cell>
          <cell r="G6666" t="str">
            <v>Minería</v>
          </cell>
          <cell r="H6666" t="str">
            <v>ELP</v>
          </cell>
        </row>
        <row r="6667">
          <cell r="B6667">
            <v>200811</v>
          </cell>
          <cell r="G6667" t="str">
            <v>Minería</v>
          </cell>
          <cell r="H6667" t="str">
            <v>ELP</v>
          </cell>
        </row>
        <row r="6668">
          <cell r="B6668">
            <v>200811</v>
          </cell>
          <cell r="G6668" t="str">
            <v>Minería</v>
          </cell>
          <cell r="H6668" t="str">
            <v>ELP</v>
          </cell>
        </row>
        <row r="6669">
          <cell r="B6669">
            <v>200811</v>
          </cell>
          <cell r="G6669" t="str">
            <v>Minería</v>
          </cell>
          <cell r="H6669" t="str">
            <v>ELP</v>
          </cell>
        </row>
        <row r="6670">
          <cell r="B6670">
            <v>200811</v>
          </cell>
          <cell r="G6670" t="str">
            <v>Minería</v>
          </cell>
          <cell r="H6670" t="str">
            <v>ELP</v>
          </cell>
        </row>
        <row r="6671">
          <cell r="B6671">
            <v>200811</v>
          </cell>
          <cell r="G6671" t="str">
            <v>Minería</v>
          </cell>
          <cell r="H6671" t="str">
            <v>ELP</v>
          </cell>
        </row>
        <row r="6672">
          <cell r="B6672">
            <v>200811</v>
          </cell>
          <cell r="G6672" t="str">
            <v>Minería</v>
          </cell>
          <cell r="H6672" t="str">
            <v>ELP</v>
          </cell>
        </row>
        <row r="6673">
          <cell r="B6673">
            <v>200811</v>
          </cell>
          <cell r="G6673" t="str">
            <v>Cementos</v>
          </cell>
          <cell r="H6673" t="str">
            <v>KLPA</v>
          </cell>
        </row>
        <row r="6674">
          <cell r="B6674">
            <v>200811</v>
          </cell>
          <cell r="G6674" t="str">
            <v>Saneamiento</v>
          </cell>
          <cell r="H6674" t="str">
            <v>ELSE</v>
          </cell>
        </row>
        <row r="6675">
          <cell r="B6675">
            <v>200811</v>
          </cell>
          <cell r="G6675" t="str">
            <v>Bebidas</v>
          </cell>
          <cell r="H6675" t="str">
            <v>ELSE</v>
          </cell>
        </row>
        <row r="6676">
          <cell r="B6676">
            <v>200811</v>
          </cell>
          <cell r="G6676" t="str">
            <v>Minería</v>
          </cell>
          <cell r="H6676" t="str">
            <v>ELSE</v>
          </cell>
        </row>
        <row r="6677">
          <cell r="B6677">
            <v>200811</v>
          </cell>
          <cell r="G6677" t="str">
            <v>Minería</v>
          </cell>
          <cell r="H6677" t="str">
            <v>ELSE</v>
          </cell>
        </row>
        <row r="6678">
          <cell r="B6678">
            <v>200811</v>
          </cell>
          <cell r="G6678" t="str">
            <v>Pesquería</v>
          </cell>
          <cell r="H6678" t="str">
            <v>ELSM</v>
          </cell>
        </row>
        <row r="6679">
          <cell r="B6679">
            <v>200811</v>
          </cell>
          <cell r="G6679" t="str">
            <v>Pesquería</v>
          </cell>
          <cell r="H6679" t="str">
            <v>ELSM</v>
          </cell>
        </row>
        <row r="6680">
          <cell r="B6680">
            <v>200811</v>
          </cell>
          <cell r="G6680" t="str">
            <v>Pesquería</v>
          </cell>
          <cell r="H6680" t="str">
            <v>ELSM</v>
          </cell>
        </row>
        <row r="6681">
          <cell r="B6681">
            <v>200811</v>
          </cell>
          <cell r="G6681" t="str">
            <v>Pesquería</v>
          </cell>
          <cell r="H6681" t="str">
            <v>ELSM</v>
          </cell>
        </row>
        <row r="6682">
          <cell r="B6682">
            <v>200811</v>
          </cell>
          <cell r="G6682" t="str">
            <v>Papel</v>
          </cell>
          <cell r="H6682" t="str">
            <v>KLPA</v>
          </cell>
        </row>
        <row r="6683">
          <cell r="B6683">
            <v>200811</v>
          </cell>
          <cell r="G6683" t="str">
            <v>Pesquería</v>
          </cell>
          <cell r="H6683" t="str">
            <v>ELSM</v>
          </cell>
        </row>
        <row r="6684">
          <cell r="B6684">
            <v>200811</v>
          </cell>
          <cell r="G6684" t="str">
            <v>Vidrios, Cauchos y Plásticos</v>
          </cell>
          <cell r="H6684" t="str">
            <v>SMC</v>
          </cell>
        </row>
        <row r="6685">
          <cell r="B6685">
            <v>200811</v>
          </cell>
          <cell r="G6685" t="str">
            <v>Pesquería</v>
          </cell>
          <cell r="H6685" t="str">
            <v>ELSM</v>
          </cell>
        </row>
        <row r="6686">
          <cell r="B6686">
            <v>200811</v>
          </cell>
          <cell r="G6686" t="str">
            <v>Minería</v>
          </cell>
          <cell r="H6686" t="str">
            <v>ELSM</v>
          </cell>
        </row>
        <row r="6687">
          <cell r="B6687">
            <v>200811</v>
          </cell>
          <cell r="G6687" t="str">
            <v>Bebidas</v>
          </cell>
          <cell r="H6687" t="str">
            <v>ELUC</v>
          </cell>
        </row>
        <row r="6688">
          <cell r="B6688">
            <v>200811</v>
          </cell>
          <cell r="G6688" t="str">
            <v>Bancos y Financieras</v>
          </cell>
          <cell r="H6688" t="str">
            <v>ENER</v>
          </cell>
        </row>
        <row r="6689">
          <cell r="B6689">
            <v>200811</v>
          </cell>
          <cell r="G6689" t="str">
            <v>Bancos y Financieras</v>
          </cell>
          <cell r="H6689" t="str">
            <v>ENER</v>
          </cell>
        </row>
        <row r="6690">
          <cell r="B6690">
            <v>200811</v>
          </cell>
          <cell r="G6690" t="str">
            <v>Vidrios, Cauchos y Plásticos</v>
          </cell>
          <cell r="H6690" t="str">
            <v>KLPA</v>
          </cell>
        </row>
        <row r="6691">
          <cell r="B6691">
            <v>200811</v>
          </cell>
          <cell r="G6691" t="str">
            <v>Otros</v>
          </cell>
          <cell r="H6691" t="str">
            <v>ENER</v>
          </cell>
        </row>
        <row r="6692">
          <cell r="B6692">
            <v>200811</v>
          </cell>
          <cell r="G6692" t="str">
            <v>Minería</v>
          </cell>
          <cell r="H6692" t="str">
            <v>ENER</v>
          </cell>
        </row>
        <row r="6693">
          <cell r="B6693">
            <v>200811</v>
          </cell>
          <cell r="G6693" t="str">
            <v>Químicos</v>
          </cell>
          <cell r="H6693" t="str">
            <v>ENER</v>
          </cell>
        </row>
        <row r="6694">
          <cell r="B6694">
            <v>200811</v>
          </cell>
          <cell r="G6694" t="str">
            <v>Minería</v>
          </cell>
          <cell r="H6694" t="str">
            <v>ENER</v>
          </cell>
        </row>
        <row r="6695">
          <cell r="B6695">
            <v>200811</v>
          </cell>
          <cell r="G6695" t="str">
            <v>Otros</v>
          </cell>
          <cell r="H6695" t="str">
            <v>ENER</v>
          </cell>
        </row>
        <row r="6696">
          <cell r="B6696">
            <v>200811</v>
          </cell>
          <cell r="G6696" t="str">
            <v>Minería</v>
          </cell>
          <cell r="H6696" t="str">
            <v>ENER</v>
          </cell>
        </row>
        <row r="6697">
          <cell r="B6697">
            <v>200811</v>
          </cell>
          <cell r="G6697" t="str">
            <v>Minería</v>
          </cell>
          <cell r="H6697" t="str">
            <v>ENER</v>
          </cell>
        </row>
        <row r="6698">
          <cell r="B6698">
            <v>200811</v>
          </cell>
          <cell r="G6698" t="str">
            <v>Minería</v>
          </cell>
          <cell r="H6698" t="str">
            <v>ENER</v>
          </cell>
        </row>
        <row r="6699">
          <cell r="B6699">
            <v>200811</v>
          </cell>
          <cell r="G6699" t="str">
            <v>Químicos</v>
          </cell>
          <cell r="H6699" t="str">
            <v>ENER</v>
          </cell>
        </row>
        <row r="6700">
          <cell r="B6700">
            <v>200811</v>
          </cell>
          <cell r="G6700" t="str">
            <v>Minería</v>
          </cell>
          <cell r="H6700" t="str">
            <v>ENER</v>
          </cell>
        </row>
        <row r="6701">
          <cell r="B6701">
            <v>200811</v>
          </cell>
          <cell r="G6701" t="str">
            <v>Minería</v>
          </cell>
          <cell r="H6701" t="str">
            <v>ENER</v>
          </cell>
        </row>
        <row r="6702">
          <cell r="B6702">
            <v>200811</v>
          </cell>
          <cell r="G6702" t="str">
            <v>Químicos</v>
          </cell>
          <cell r="H6702" t="str">
            <v>ENER</v>
          </cell>
        </row>
        <row r="6703">
          <cell r="B6703">
            <v>200811</v>
          </cell>
          <cell r="G6703" t="str">
            <v>Alimentos</v>
          </cell>
          <cell r="H6703" t="str">
            <v>KLPA</v>
          </cell>
        </row>
        <row r="6704">
          <cell r="B6704">
            <v>200811</v>
          </cell>
          <cell r="G6704" t="str">
            <v>Papel</v>
          </cell>
          <cell r="H6704" t="str">
            <v>KLPA</v>
          </cell>
        </row>
        <row r="6705">
          <cell r="B6705">
            <v>200811</v>
          </cell>
          <cell r="G6705" t="str">
            <v>Papel</v>
          </cell>
          <cell r="H6705" t="str">
            <v>KLPA</v>
          </cell>
        </row>
        <row r="6706">
          <cell r="B6706">
            <v>200811</v>
          </cell>
          <cell r="G6706" t="str">
            <v>Industria Metalúrgica</v>
          </cell>
          <cell r="H6706" t="str">
            <v>KLPA</v>
          </cell>
        </row>
        <row r="6707">
          <cell r="B6707">
            <v>200811</v>
          </cell>
          <cell r="G6707" t="str">
            <v>Minería</v>
          </cell>
          <cell r="H6707" t="str">
            <v>KLPA</v>
          </cell>
        </row>
        <row r="6708">
          <cell r="B6708">
            <v>200811</v>
          </cell>
          <cell r="G6708" t="str">
            <v>Cementos</v>
          </cell>
          <cell r="H6708" t="str">
            <v>KLPA</v>
          </cell>
        </row>
        <row r="6709">
          <cell r="B6709">
            <v>200811</v>
          </cell>
          <cell r="G6709" t="str">
            <v>Agroindustria</v>
          </cell>
          <cell r="H6709" t="str">
            <v>KLPA</v>
          </cell>
        </row>
        <row r="6710">
          <cell r="B6710">
            <v>200811</v>
          </cell>
          <cell r="G6710" t="str">
            <v>Minería</v>
          </cell>
          <cell r="H6710" t="str">
            <v>KLPA</v>
          </cell>
        </row>
        <row r="6711">
          <cell r="B6711">
            <v>200811</v>
          </cell>
          <cell r="G6711" t="str">
            <v>Vidrios, Cauchos y Plásticos</v>
          </cell>
          <cell r="H6711" t="str">
            <v>KLPA</v>
          </cell>
        </row>
        <row r="6712">
          <cell r="B6712">
            <v>200811</v>
          </cell>
          <cell r="G6712" t="str">
            <v>Cerámicos</v>
          </cell>
          <cell r="H6712" t="str">
            <v>LDS</v>
          </cell>
        </row>
        <row r="6713">
          <cell r="B6713">
            <v>200811</v>
          </cell>
          <cell r="G6713" t="str">
            <v>Otros</v>
          </cell>
          <cell r="H6713" t="str">
            <v>LDS</v>
          </cell>
        </row>
        <row r="6714">
          <cell r="B6714">
            <v>200811</v>
          </cell>
          <cell r="G6714" t="str">
            <v>Industria Metalúrgica</v>
          </cell>
          <cell r="H6714" t="str">
            <v>LDS</v>
          </cell>
        </row>
        <row r="6715">
          <cell r="B6715">
            <v>200811</v>
          </cell>
          <cell r="G6715" t="str">
            <v>Otros</v>
          </cell>
          <cell r="H6715" t="str">
            <v>LDS</v>
          </cell>
        </row>
        <row r="6716">
          <cell r="B6716">
            <v>200811</v>
          </cell>
          <cell r="G6716" t="str">
            <v>Industria Metalúrgica</v>
          </cell>
          <cell r="H6716" t="str">
            <v>LDS</v>
          </cell>
        </row>
        <row r="6717">
          <cell r="B6717">
            <v>200811</v>
          </cell>
          <cell r="G6717" t="str">
            <v>Salud</v>
          </cell>
          <cell r="H6717" t="str">
            <v>LDS</v>
          </cell>
        </row>
        <row r="6718">
          <cell r="B6718">
            <v>200811</v>
          </cell>
          <cell r="G6718" t="str">
            <v>Papel</v>
          </cell>
          <cell r="H6718" t="str">
            <v>LDS</v>
          </cell>
        </row>
        <row r="6719">
          <cell r="B6719">
            <v>200811</v>
          </cell>
          <cell r="G6719" t="str">
            <v>Bebidas</v>
          </cell>
          <cell r="H6719" t="str">
            <v>LDS</v>
          </cell>
        </row>
        <row r="6720">
          <cell r="B6720">
            <v>200811</v>
          </cell>
          <cell r="G6720" t="str">
            <v>Papel</v>
          </cell>
          <cell r="H6720" t="str">
            <v>LDS</v>
          </cell>
        </row>
        <row r="6721">
          <cell r="B6721">
            <v>200811</v>
          </cell>
          <cell r="G6721" t="str">
            <v>Textiles</v>
          </cell>
          <cell r="H6721" t="str">
            <v>EDGL</v>
          </cell>
        </row>
        <row r="6722">
          <cell r="B6722">
            <v>200811</v>
          </cell>
          <cell r="G6722" t="str">
            <v>Bebidas</v>
          </cell>
          <cell r="H6722" t="str">
            <v>LDS</v>
          </cell>
        </row>
        <row r="6723">
          <cell r="B6723">
            <v>200811</v>
          </cell>
          <cell r="G6723" t="str">
            <v>Saneamiento</v>
          </cell>
          <cell r="H6723" t="str">
            <v>LDS</v>
          </cell>
        </row>
        <row r="6724">
          <cell r="B6724">
            <v>200811</v>
          </cell>
          <cell r="G6724" t="str">
            <v>Comercio</v>
          </cell>
          <cell r="H6724" t="str">
            <v>LDS</v>
          </cell>
        </row>
        <row r="6725">
          <cell r="B6725">
            <v>200811</v>
          </cell>
          <cell r="G6725" t="str">
            <v>Vidrios, Cauchos y Plásticos</v>
          </cell>
          <cell r="H6725" t="str">
            <v>LDS</v>
          </cell>
        </row>
        <row r="6726">
          <cell r="B6726">
            <v>200811</v>
          </cell>
          <cell r="G6726" t="str">
            <v>Saneamiento</v>
          </cell>
          <cell r="H6726" t="str">
            <v>LDS</v>
          </cell>
        </row>
        <row r="6727">
          <cell r="B6727">
            <v>200811</v>
          </cell>
          <cell r="G6727" t="str">
            <v>Saneamiento</v>
          </cell>
          <cell r="H6727" t="str">
            <v>LDS</v>
          </cell>
        </row>
        <row r="6728">
          <cell r="B6728">
            <v>200811</v>
          </cell>
          <cell r="G6728" t="str">
            <v>Alimentos</v>
          </cell>
          <cell r="H6728" t="str">
            <v>LDS</v>
          </cell>
        </row>
        <row r="6729">
          <cell r="B6729">
            <v>200811</v>
          </cell>
          <cell r="G6729" t="str">
            <v>Otros</v>
          </cell>
          <cell r="H6729" t="str">
            <v>LDS</v>
          </cell>
        </row>
        <row r="6730">
          <cell r="B6730">
            <v>200811</v>
          </cell>
          <cell r="G6730" t="str">
            <v>Bebidas</v>
          </cell>
          <cell r="H6730" t="str">
            <v>LDS</v>
          </cell>
        </row>
        <row r="6731">
          <cell r="B6731">
            <v>200811</v>
          </cell>
          <cell r="G6731" t="str">
            <v>Comercio</v>
          </cell>
          <cell r="H6731" t="str">
            <v>LDS</v>
          </cell>
        </row>
        <row r="6732">
          <cell r="B6732">
            <v>200811</v>
          </cell>
          <cell r="G6732" t="str">
            <v>Otros</v>
          </cell>
          <cell r="H6732" t="str">
            <v>LDS</v>
          </cell>
        </row>
        <row r="6733">
          <cell r="B6733">
            <v>200811</v>
          </cell>
          <cell r="G6733" t="str">
            <v>Otros</v>
          </cell>
          <cell r="H6733" t="str">
            <v>LDS</v>
          </cell>
        </row>
        <row r="6734">
          <cell r="B6734">
            <v>200811</v>
          </cell>
          <cell r="G6734" t="str">
            <v>Bebidas</v>
          </cell>
          <cell r="H6734" t="str">
            <v>LDS</v>
          </cell>
        </row>
        <row r="6735">
          <cell r="B6735">
            <v>200811</v>
          </cell>
          <cell r="G6735" t="str">
            <v>Industria Metalúrgica</v>
          </cell>
          <cell r="H6735" t="str">
            <v>SEAL</v>
          </cell>
        </row>
        <row r="6736">
          <cell r="B6736">
            <v>200811</v>
          </cell>
          <cell r="G6736" t="str">
            <v>Alimentos</v>
          </cell>
          <cell r="H6736" t="str">
            <v>SEAL</v>
          </cell>
        </row>
        <row r="6737">
          <cell r="B6737">
            <v>200811</v>
          </cell>
          <cell r="G6737" t="str">
            <v>Textiles</v>
          </cell>
          <cell r="H6737" t="str">
            <v>SGAB</v>
          </cell>
        </row>
        <row r="6738">
          <cell r="B6738">
            <v>200811</v>
          </cell>
          <cell r="G6738" t="str">
            <v>Bebidas</v>
          </cell>
          <cell r="H6738" t="str">
            <v>SEAL</v>
          </cell>
        </row>
        <row r="6739">
          <cell r="B6739">
            <v>200811</v>
          </cell>
          <cell r="G6739" t="str">
            <v>Transporte</v>
          </cell>
          <cell r="H6739" t="str">
            <v>SEAL</v>
          </cell>
        </row>
        <row r="6740">
          <cell r="B6740">
            <v>200811</v>
          </cell>
          <cell r="G6740" t="str">
            <v>Minería</v>
          </cell>
          <cell r="H6740" t="str">
            <v>SGAB</v>
          </cell>
        </row>
        <row r="6741">
          <cell r="B6741">
            <v>200811</v>
          </cell>
          <cell r="G6741" t="str">
            <v>Textiles</v>
          </cell>
          <cell r="H6741" t="str">
            <v>ENER</v>
          </cell>
        </row>
        <row r="6742">
          <cell r="B6742">
            <v>200811</v>
          </cell>
          <cell r="G6742" t="str">
            <v>Minería</v>
          </cell>
          <cell r="H6742" t="str">
            <v>ENER</v>
          </cell>
        </row>
        <row r="6743">
          <cell r="B6743">
            <v>200811</v>
          </cell>
          <cell r="G6743" t="str">
            <v>Textiles</v>
          </cell>
          <cell r="H6743" t="str">
            <v>ENER</v>
          </cell>
        </row>
        <row r="6744">
          <cell r="B6744">
            <v>200811</v>
          </cell>
          <cell r="G6744" t="str">
            <v>Alimentos</v>
          </cell>
          <cell r="H6744" t="str">
            <v>ENER</v>
          </cell>
        </row>
        <row r="6745">
          <cell r="B6745">
            <v>200811</v>
          </cell>
          <cell r="G6745" t="str">
            <v>Minería</v>
          </cell>
          <cell r="H6745" t="str">
            <v>ENER</v>
          </cell>
        </row>
        <row r="6746">
          <cell r="B6746">
            <v>200811</v>
          </cell>
          <cell r="G6746" t="str">
            <v>Alimentos</v>
          </cell>
          <cell r="H6746" t="str">
            <v>ENER</v>
          </cell>
        </row>
        <row r="6747">
          <cell r="B6747">
            <v>200811</v>
          </cell>
          <cell r="G6747" t="str">
            <v>Minería</v>
          </cell>
          <cell r="H6747" t="str">
            <v>SHOU</v>
          </cell>
        </row>
        <row r="6748">
          <cell r="B6748">
            <v>200811</v>
          </cell>
          <cell r="G6748" t="str">
            <v>Minería</v>
          </cell>
          <cell r="H6748" t="str">
            <v>SHOU</v>
          </cell>
        </row>
        <row r="6749">
          <cell r="B6749">
            <v>200811</v>
          </cell>
          <cell r="G6749" t="str">
            <v>Minería</v>
          </cell>
          <cell r="H6749" t="str">
            <v>SHOU</v>
          </cell>
        </row>
        <row r="6750">
          <cell r="B6750">
            <v>200811</v>
          </cell>
          <cell r="G6750" t="str">
            <v>Minería</v>
          </cell>
          <cell r="H6750" t="str">
            <v>SMC</v>
          </cell>
        </row>
        <row r="6751">
          <cell r="B6751">
            <v>200811</v>
          </cell>
          <cell r="G6751" t="str">
            <v>Minería</v>
          </cell>
          <cell r="H6751" t="str">
            <v>SMC</v>
          </cell>
        </row>
        <row r="6752">
          <cell r="B6752">
            <v>200811</v>
          </cell>
          <cell r="G6752" t="str">
            <v>Minería</v>
          </cell>
          <cell r="H6752" t="str">
            <v>SMC</v>
          </cell>
        </row>
        <row r="6753">
          <cell r="B6753">
            <v>200811</v>
          </cell>
          <cell r="G6753" t="str">
            <v>Minería</v>
          </cell>
          <cell r="H6753" t="str">
            <v>TSEL</v>
          </cell>
        </row>
        <row r="6754">
          <cell r="B6754">
            <v>200811</v>
          </cell>
          <cell r="G6754" t="str">
            <v>Cementos</v>
          </cell>
          <cell r="H6754" t="str">
            <v>TSEL</v>
          </cell>
        </row>
        <row r="6755">
          <cell r="B6755">
            <v>200811</v>
          </cell>
          <cell r="G6755" t="str">
            <v>Minería</v>
          </cell>
          <cell r="H6755" t="str">
            <v>TSEL</v>
          </cell>
        </row>
        <row r="6756">
          <cell r="B6756">
            <v>200811</v>
          </cell>
          <cell r="G6756" t="str">
            <v>Minería</v>
          </cell>
          <cell r="H6756" t="str">
            <v>TSEL</v>
          </cell>
        </row>
        <row r="6757">
          <cell r="B6757">
            <v>200811</v>
          </cell>
          <cell r="G6757" t="str">
            <v>Minería</v>
          </cell>
          <cell r="H6757" t="str">
            <v>TSEL</v>
          </cell>
        </row>
        <row r="6758">
          <cell r="B6758">
            <v>200811</v>
          </cell>
          <cell r="G6758" t="str">
            <v>Minería</v>
          </cell>
          <cell r="H6758" t="str">
            <v>TSEL</v>
          </cell>
        </row>
        <row r="6759">
          <cell r="B6759">
            <v>200811</v>
          </cell>
          <cell r="G6759" t="str">
            <v>Textiles</v>
          </cell>
          <cell r="H6759" t="str">
            <v>TSEL</v>
          </cell>
        </row>
        <row r="6760">
          <cell r="B6760">
            <v>200811</v>
          </cell>
          <cell r="G6760" t="str">
            <v>Textiles</v>
          </cell>
          <cell r="H6760" t="str">
            <v>TSEL</v>
          </cell>
        </row>
        <row r="6761">
          <cell r="B6761">
            <v>200811</v>
          </cell>
          <cell r="G6761" t="str">
            <v>Otros</v>
          </cell>
          <cell r="H6761" t="str">
            <v>SEAL</v>
          </cell>
        </row>
        <row r="6762">
          <cell r="B6762">
            <v>200811</v>
          </cell>
          <cell r="G6762" t="str">
            <v>Otros</v>
          </cell>
          <cell r="H6762" t="str">
            <v>EGEN</v>
          </cell>
        </row>
        <row r="6763">
          <cell r="B6763">
            <v>200811</v>
          </cell>
          <cell r="G6763" t="str">
            <v>Cementos</v>
          </cell>
          <cell r="H6763" t="str">
            <v>KLPA</v>
          </cell>
        </row>
        <row r="6764">
          <cell r="B6764">
            <v>200811</v>
          </cell>
          <cell r="G6764" t="str">
            <v>Papel</v>
          </cell>
          <cell r="H6764" t="str">
            <v>COEL</v>
          </cell>
        </row>
        <row r="6765">
          <cell r="B6765">
            <v>200811</v>
          </cell>
          <cell r="G6765" t="str">
            <v>Minería</v>
          </cell>
          <cell r="H6765" t="str">
            <v>ENER</v>
          </cell>
        </row>
        <row r="6766">
          <cell r="B6766">
            <v>200811</v>
          </cell>
          <cell r="G6766" t="str">
            <v>Minería</v>
          </cell>
          <cell r="H6766" t="str">
            <v>ELP</v>
          </cell>
        </row>
        <row r="6767">
          <cell r="B6767">
            <v>200811</v>
          </cell>
          <cell r="G6767" t="str">
            <v>Papel</v>
          </cell>
          <cell r="H6767" t="str">
            <v>COEL</v>
          </cell>
        </row>
        <row r="6768">
          <cell r="B6768">
            <v>200811</v>
          </cell>
          <cell r="G6768" t="str">
            <v>Cementos</v>
          </cell>
          <cell r="H6768" t="str">
            <v>LDS</v>
          </cell>
        </row>
        <row r="6769">
          <cell r="B6769">
            <v>200811</v>
          </cell>
          <cell r="G6769" t="str">
            <v>Minería</v>
          </cell>
          <cell r="H6769" t="str">
            <v>EDGL</v>
          </cell>
        </row>
        <row r="6770">
          <cell r="B6770">
            <v>200811</v>
          </cell>
          <cell r="G6770" t="str">
            <v>Alimentos</v>
          </cell>
          <cell r="H6770" t="str">
            <v>EGAS</v>
          </cell>
        </row>
        <row r="6771">
          <cell r="B6771">
            <v>200811</v>
          </cell>
          <cell r="G6771" t="str">
            <v>Minería</v>
          </cell>
          <cell r="H6771" t="str">
            <v>KLPA</v>
          </cell>
        </row>
        <row r="6772">
          <cell r="B6772">
            <v>200811</v>
          </cell>
          <cell r="G6772" t="str">
            <v>Bebidas</v>
          </cell>
          <cell r="H6772" t="str">
            <v>EDLN</v>
          </cell>
        </row>
        <row r="6773">
          <cell r="B6773">
            <v>200811</v>
          </cell>
          <cell r="G6773" t="str">
            <v>Bebidas</v>
          </cell>
          <cell r="H6773" t="str">
            <v>EDLN</v>
          </cell>
        </row>
        <row r="6774">
          <cell r="B6774">
            <v>200811</v>
          </cell>
          <cell r="G6774" t="str">
            <v>Bebidas</v>
          </cell>
          <cell r="H6774" t="str">
            <v>EDLN</v>
          </cell>
        </row>
        <row r="6775">
          <cell r="B6775">
            <v>200811</v>
          </cell>
          <cell r="G6775" t="str">
            <v>Bebidas</v>
          </cell>
          <cell r="H6775" t="str">
            <v>EDLN</v>
          </cell>
        </row>
        <row r="6776">
          <cell r="B6776">
            <v>200811</v>
          </cell>
          <cell r="G6776" t="str">
            <v>Vidrios, Cauchos y Plásticos</v>
          </cell>
          <cell r="H6776" t="str">
            <v>LDS</v>
          </cell>
        </row>
        <row r="6777">
          <cell r="B6777">
            <v>200811</v>
          </cell>
          <cell r="G6777" t="str">
            <v>Minería</v>
          </cell>
          <cell r="H6777" t="str">
            <v>ELP</v>
          </cell>
        </row>
        <row r="6778">
          <cell r="B6778">
            <v>200811</v>
          </cell>
          <cell r="G6778" t="str">
            <v>Textiles</v>
          </cell>
          <cell r="H6778" t="str">
            <v>EDLN</v>
          </cell>
        </row>
        <row r="6779">
          <cell r="B6779">
            <v>200811</v>
          </cell>
          <cell r="G6779" t="str">
            <v>Papel</v>
          </cell>
          <cell r="H6779" t="str">
            <v>KLPA</v>
          </cell>
        </row>
        <row r="6780">
          <cell r="B6780">
            <v>200811</v>
          </cell>
          <cell r="G6780" t="str">
            <v>Minería</v>
          </cell>
          <cell r="H6780" t="str">
            <v>SMC</v>
          </cell>
        </row>
        <row r="6781">
          <cell r="B6781">
            <v>200811</v>
          </cell>
          <cell r="G6781" t="str">
            <v>Minería</v>
          </cell>
          <cell r="H6781" t="str">
            <v>SMC</v>
          </cell>
        </row>
        <row r="6782">
          <cell r="B6782">
            <v>200811</v>
          </cell>
          <cell r="G6782" t="str">
            <v>Vidrios, Cauchos y Plásticos</v>
          </cell>
          <cell r="H6782" t="str">
            <v>EDLN</v>
          </cell>
        </row>
        <row r="6783">
          <cell r="B6783">
            <v>200811</v>
          </cell>
          <cell r="G6783" t="str">
            <v>Fundición</v>
          </cell>
          <cell r="H6783" t="str">
            <v>EDLN</v>
          </cell>
        </row>
        <row r="6784">
          <cell r="B6784">
            <v>200811</v>
          </cell>
          <cell r="G6784" t="str">
            <v>Textiles</v>
          </cell>
          <cell r="H6784" t="str">
            <v>EDLN</v>
          </cell>
        </row>
        <row r="6786">
          <cell r="B6786">
            <v>2</v>
          </cell>
          <cell r="G6786">
            <v>7</v>
          </cell>
          <cell r="H6786">
            <v>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ro.Clientes"/>
      <sheetName val="Nro.Suministros"/>
      <sheetName val="cuadro_nro_Cliente"/>
      <sheetName val="num clientes comp empre"/>
      <sheetName val="num clientes comp act"/>
      <sheetName val="Ventas"/>
      <sheetName val="Precio_medio"/>
      <sheetName val="PM_ACT_ECON"/>
      <sheetName val="CONTRATOS"/>
      <sheetName val="MAX.DEM"/>
      <sheetName val="precios_c3"/>
      <sheetName val="consumo_c3"/>
      <sheetName val="Energia"/>
      <sheetName val="Pmedio"/>
      <sheetName val="Lista de clientes"/>
      <sheetName val="Lista de clientes imp"/>
      <sheetName val="movimientos "/>
      <sheetName val="acumulado "/>
      <sheetName val="evolutivo "/>
      <sheetName val="NT "/>
      <sheetName val="CA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200404</v>
          </cell>
          <cell r="C6" t="str">
            <v>CL0211</v>
          </cell>
        </row>
        <row r="7">
          <cell r="C7" t="str">
            <v>CL0204</v>
          </cell>
        </row>
        <row r="8">
          <cell r="C8" t="str">
            <v>CL0101</v>
          </cell>
        </row>
        <row r="9">
          <cell r="C9" t="str">
            <v>CL0148</v>
          </cell>
        </row>
        <row r="10">
          <cell r="C10" t="str">
            <v>CL0066</v>
          </cell>
        </row>
        <row r="11">
          <cell r="C11" t="str">
            <v>CL0106</v>
          </cell>
        </row>
        <row r="12">
          <cell r="C12" t="str">
            <v>CL0227</v>
          </cell>
        </row>
        <row r="13">
          <cell r="C13" t="str">
            <v>CL0208</v>
          </cell>
        </row>
        <row r="14">
          <cell r="C14" t="str">
            <v>CL0247</v>
          </cell>
        </row>
        <row r="15">
          <cell r="C15" t="str">
            <v>CL0052</v>
          </cell>
        </row>
        <row r="16">
          <cell r="C16" t="str">
            <v>CL0174</v>
          </cell>
        </row>
        <row r="17">
          <cell r="C17" t="str">
            <v>CL0236</v>
          </cell>
        </row>
        <row r="18">
          <cell r="C18" t="str">
            <v>CL0277</v>
          </cell>
        </row>
        <row r="19">
          <cell r="C19" t="str">
            <v>CL0115</v>
          </cell>
        </row>
        <row r="20">
          <cell r="C20" t="str">
            <v>CL0278</v>
          </cell>
        </row>
        <row r="21">
          <cell r="C21" t="str">
            <v>CL0064</v>
          </cell>
        </row>
        <row r="22">
          <cell r="C22" t="str">
            <v>CL0112</v>
          </cell>
        </row>
        <row r="23">
          <cell r="C23" t="str">
            <v>CL0136</v>
          </cell>
        </row>
        <row r="24">
          <cell r="C24" t="str">
            <v>CL0017</v>
          </cell>
        </row>
        <row r="25">
          <cell r="C25" t="str">
            <v>CL0175</v>
          </cell>
        </row>
        <row r="26">
          <cell r="C26" t="str">
            <v>CL0082</v>
          </cell>
        </row>
        <row r="27">
          <cell r="C27" t="str">
            <v>CL0061</v>
          </cell>
        </row>
        <row r="28">
          <cell r="C28" t="str">
            <v>CL0186</v>
          </cell>
        </row>
        <row r="29">
          <cell r="C29" t="str">
            <v>CL0172</v>
          </cell>
        </row>
        <row r="30">
          <cell r="C30" t="str">
            <v>CL0132</v>
          </cell>
        </row>
        <row r="31">
          <cell r="C31" t="str">
            <v>CL0019</v>
          </cell>
        </row>
        <row r="32">
          <cell r="C32" t="str">
            <v>CL0105</v>
          </cell>
        </row>
        <row r="33">
          <cell r="C33" t="str">
            <v>CL0078</v>
          </cell>
        </row>
        <row r="34">
          <cell r="C34" t="str">
            <v>CL0168</v>
          </cell>
        </row>
        <row r="35">
          <cell r="C35" t="str">
            <v>CL0321</v>
          </cell>
        </row>
        <row r="36">
          <cell r="C36" t="str">
            <v>CL0109</v>
          </cell>
        </row>
        <row r="37">
          <cell r="C37" t="str">
            <v>CL0192</v>
          </cell>
        </row>
        <row r="38">
          <cell r="C38" t="str">
            <v>CL0225</v>
          </cell>
        </row>
        <row r="39">
          <cell r="C39" t="str">
            <v>CL0196</v>
          </cell>
        </row>
        <row r="40">
          <cell r="C40" t="str">
            <v>CL0147</v>
          </cell>
        </row>
        <row r="41">
          <cell r="C41" t="str">
            <v>CL0041</v>
          </cell>
        </row>
        <row r="42">
          <cell r="C42" t="str">
            <v>CL0012</v>
          </cell>
        </row>
        <row r="43">
          <cell r="C43" t="str">
            <v>CL0264</v>
          </cell>
        </row>
        <row r="44">
          <cell r="C44" t="str">
            <v>CL0216</v>
          </cell>
        </row>
        <row r="45">
          <cell r="C45" t="str">
            <v>CL0142</v>
          </cell>
        </row>
        <row r="46">
          <cell r="C46" t="str">
            <v>CL0305</v>
          </cell>
        </row>
        <row r="47">
          <cell r="C47" t="str">
            <v>CL0051</v>
          </cell>
        </row>
        <row r="48">
          <cell r="C48" t="str">
            <v>CL0304</v>
          </cell>
        </row>
        <row r="49">
          <cell r="C49" t="str">
            <v>CL0027</v>
          </cell>
        </row>
        <row r="50">
          <cell r="C50" t="str">
            <v>CL0139</v>
          </cell>
        </row>
        <row r="51">
          <cell r="C51" t="str">
            <v>CL0113</v>
          </cell>
        </row>
        <row r="52">
          <cell r="C52" t="str">
            <v>CL0206</v>
          </cell>
        </row>
        <row r="53">
          <cell r="C53" t="str">
            <v>CL0349</v>
          </cell>
        </row>
        <row r="54">
          <cell r="C54" t="str">
            <v>CL0207</v>
          </cell>
        </row>
        <row r="55">
          <cell r="C55" t="str">
            <v>CL0055</v>
          </cell>
        </row>
        <row r="56">
          <cell r="C56" t="str">
            <v>CL0150</v>
          </cell>
        </row>
        <row r="57">
          <cell r="C57" t="str">
            <v>CL0143</v>
          </cell>
        </row>
        <row r="58">
          <cell r="C58" t="str">
            <v>CL0221</v>
          </cell>
        </row>
        <row r="59">
          <cell r="C59" t="str">
            <v>CL0045</v>
          </cell>
        </row>
        <row r="60">
          <cell r="C60" t="str">
            <v>CL0292</v>
          </cell>
        </row>
        <row r="61">
          <cell r="C61" t="str">
            <v>CL0042</v>
          </cell>
        </row>
        <row r="62">
          <cell r="C62" t="str">
            <v>CL0006</v>
          </cell>
        </row>
        <row r="63">
          <cell r="C63" t="str">
            <v>CL0116</v>
          </cell>
        </row>
        <row r="64">
          <cell r="C64" t="str">
            <v>CL0119</v>
          </cell>
        </row>
        <row r="65">
          <cell r="C65" t="str">
            <v>CL0312</v>
          </cell>
        </row>
        <row r="66">
          <cell r="C66" t="str">
            <v>CL0125</v>
          </cell>
        </row>
        <row r="67">
          <cell r="C67" t="str">
            <v>CL0043</v>
          </cell>
        </row>
        <row r="68">
          <cell r="C68" t="str">
            <v>CL0273</v>
          </cell>
        </row>
        <row r="69">
          <cell r="C69" t="str">
            <v>CL0162</v>
          </cell>
        </row>
        <row r="70">
          <cell r="C70" t="str">
            <v>CL0298</v>
          </cell>
        </row>
        <row r="71">
          <cell r="C71" t="str">
            <v>CL0144</v>
          </cell>
        </row>
        <row r="72">
          <cell r="C72" t="str">
            <v>CL0077</v>
          </cell>
        </row>
        <row r="73">
          <cell r="C73" t="str">
            <v>CL0311</v>
          </cell>
        </row>
        <row r="74">
          <cell r="C74" t="str">
            <v>CL0122</v>
          </cell>
        </row>
        <row r="75">
          <cell r="C75" t="str">
            <v>CL0182</v>
          </cell>
        </row>
        <row r="76">
          <cell r="C76" t="str">
            <v>CL0223</v>
          </cell>
        </row>
        <row r="77">
          <cell r="C77" t="str">
            <v>CL0098</v>
          </cell>
        </row>
        <row r="78">
          <cell r="C78" t="str">
            <v>CL0023</v>
          </cell>
        </row>
        <row r="79">
          <cell r="C79" t="str">
            <v>CL0271</v>
          </cell>
        </row>
        <row r="80">
          <cell r="C80" t="str">
            <v>CL0068</v>
          </cell>
        </row>
        <row r="81">
          <cell r="C81" t="str">
            <v>CL0075</v>
          </cell>
        </row>
        <row r="82">
          <cell r="C82" t="str">
            <v>CL0246</v>
          </cell>
        </row>
        <row r="83">
          <cell r="C83" t="str">
            <v>CL0007</v>
          </cell>
        </row>
        <row r="84">
          <cell r="C84" t="str">
            <v>CL0107</v>
          </cell>
        </row>
        <row r="85">
          <cell r="C85" t="str">
            <v>CL0190</v>
          </cell>
        </row>
        <row r="86">
          <cell r="C86" t="str">
            <v>CL0102</v>
          </cell>
        </row>
        <row r="87">
          <cell r="C87" t="str">
            <v>CL0037</v>
          </cell>
        </row>
        <row r="88">
          <cell r="C88" t="str">
            <v>CL0011</v>
          </cell>
        </row>
        <row r="89">
          <cell r="C89" t="str">
            <v>CL0260</v>
          </cell>
        </row>
        <row r="90">
          <cell r="C90" t="str">
            <v>CL0253</v>
          </cell>
        </row>
        <row r="91">
          <cell r="C91" t="str">
            <v>CL0203</v>
          </cell>
        </row>
        <row r="92">
          <cell r="C92" t="str">
            <v>CL0040</v>
          </cell>
        </row>
        <row r="93">
          <cell r="C93" t="str">
            <v>CL0258</v>
          </cell>
        </row>
        <row r="94">
          <cell r="C94" t="str">
            <v>CL0297</v>
          </cell>
        </row>
        <row r="95">
          <cell r="C95" t="str">
            <v>CL0336</v>
          </cell>
        </row>
        <row r="96">
          <cell r="C96" t="str">
            <v>CL0282</v>
          </cell>
        </row>
        <row r="97">
          <cell r="C97" t="str">
            <v>CL0296</v>
          </cell>
        </row>
        <row r="98">
          <cell r="C98" t="str">
            <v>CL0337</v>
          </cell>
        </row>
        <row r="99">
          <cell r="C99" t="str">
            <v>CL0198</v>
          </cell>
        </row>
        <row r="100">
          <cell r="C100" t="str">
            <v>CL0274</v>
          </cell>
        </row>
        <row r="101">
          <cell r="C101" t="str">
            <v>CL0239</v>
          </cell>
        </row>
        <row r="102">
          <cell r="C102" t="str">
            <v>CL0291</v>
          </cell>
        </row>
        <row r="103">
          <cell r="C103" t="str">
            <v>CL0071</v>
          </cell>
        </row>
        <row r="104">
          <cell r="C104" t="str">
            <v>CL0099</v>
          </cell>
        </row>
        <row r="105">
          <cell r="C105" t="str">
            <v>CL0164</v>
          </cell>
        </row>
        <row r="106">
          <cell r="C106" t="str">
            <v>CL0275</v>
          </cell>
        </row>
        <row r="107">
          <cell r="C107" t="str">
            <v>CL0145</v>
          </cell>
        </row>
        <row r="108">
          <cell r="C108" t="str">
            <v>CL0021</v>
          </cell>
        </row>
        <row r="109">
          <cell r="C109" t="str">
            <v>CL0262</v>
          </cell>
        </row>
        <row r="110">
          <cell r="C110" t="str">
            <v>CL0290</v>
          </cell>
        </row>
        <row r="111">
          <cell r="C111" t="str">
            <v>CL0060</v>
          </cell>
        </row>
        <row r="112">
          <cell r="C112" t="str">
            <v>CL0237</v>
          </cell>
        </row>
        <row r="113">
          <cell r="C113" t="str">
            <v>CL0276</v>
          </cell>
        </row>
        <row r="114">
          <cell r="C114" t="str">
            <v>CL0171</v>
          </cell>
        </row>
        <row r="115">
          <cell r="C115" t="str">
            <v>CL0280</v>
          </cell>
        </row>
        <row r="116">
          <cell r="C116" t="str">
            <v>CL0268</v>
          </cell>
        </row>
        <row r="117">
          <cell r="C117" t="str">
            <v>CL0345</v>
          </cell>
        </row>
        <row r="118">
          <cell r="C118" t="str">
            <v>CL0266</v>
          </cell>
        </row>
        <row r="119">
          <cell r="C119" t="str">
            <v>CL0241</v>
          </cell>
        </row>
        <row r="120">
          <cell r="C120" t="str">
            <v>CL0325</v>
          </cell>
        </row>
        <row r="121">
          <cell r="C121" t="str">
            <v>CL0131</v>
          </cell>
        </row>
        <row r="122">
          <cell r="C122" t="str">
            <v>CL0254</v>
          </cell>
        </row>
        <row r="123">
          <cell r="C123" t="str">
            <v>CL0201</v>
          </cell>
        </row>
        <row r="124">
          <cell r="C124" t="str">
            <v>CL0202</v>
          </cell>
        </row>
        <row r="125">
          <cell r="C125" t="str">
            <v>CL0008</v>
          </cell>
        </row>
        <row r="126">
          <cell r="C126" t="str">
            <v>CL0279</v>
          </cell>
        </row>
        <row r="127">
          <cell r="C127" t="str">
            <v>CL0351</v>
          </cell>
        </row>
        <row r="128">
          <cell r="C128" t="str">
            <v>CL0352</v>
          </cell>
        </row>
        <row r="129">
          <cell r="C129" t="str">
            <v>CL0176</v>
          </cell>
        </row>
        <row r="130">
          <cell r="C130" t="str">
            <v>CL0009</v>
          </cell>
        </row>
        <row r="131">
          <cell r="C131" t="str">
            <v>CL0166</v>
          </cell>
        </row>
        <row r="132">
          <cell r="C132" t="str">
            <v>CL0309</v>
          </cell>
        </row>
        <row r="133">
          <cell r="C133" t="str">
            <v>CL0219</v>
          </cell>
        </row>
        <row r="134">
          <cell r="C134" t="str">
            <v>CL0049</v>
          </cell>
        </row>
        <row r="135">
          <cell r="C135" t="str">
            <v>CL0095</v>
          </cell>
        </row>
        <row r="136">
          <cell r="C136" t="str">
            <v>CL0010</v>
          </cell>
        </row>
        <row r="137">
          <cell r="C137" t="str">
            <v>CL0340</v>
          </cell>
        </row>
        <row r="138">
          <cell r="C138" t="str">
            <v>CL0022</v>
          </cell>
        </row>
        <row r="139">
          <cell r="C139" t="str">
            <v>CL0233</v>
          </cell>
        </row>
        <row r="140">
          <cell r="C140" t="str">
            <v>CL0209</v>
          </cell>
        </row>
        <row r="141">
          <cell r="C141" t="str">
            <v>CL0088</v>
          </cell>
        </row>
        <row r="142">
          <cell r="C142" t="str">
            <v>CL0306</v>
          </cell>
        </row>
        <row r="143">
          <cell r="C143" t="str">
            <v>CL0032</v>
          </cell>
        </row>
        <row r="144">
          <cell r="C144" t="str">
            <v>CL0091</v>
          </cell>
        </row>
        <row r="145">
          <cell r="C145" t="str">
            <v>CL0326</v>
          </cell>
        </row>
        <row r="146">
          <cell r="C146" t="str">
            <v>CL0215</v>
          </cell>
        </row>
        <row r="147">
          <cell r="C147" t="str">
            <v>CL0070</v>
          </cell>
        </row>
        <row r="148">
          <cell r="C148" t="str">
            <v>CL0327</v>
          </cell>
        </row>
        <row r="149">
          <cell r="C149" t="str">
            <v>CL0020</v>
          </cell>
        </row>
        <row r="150">
          <cell r="C150" t="str">
            <v>CL0328</v>
          </cell>
        </row>
        <row r="151">
          <cell r="C151" t="str">
            <v>CL0047</v>
          </cell>
        </row>
        <row r="152">
          <cell r="C152" t="str">
            <v>CL0004</v>
          </cell>
        </row>
        <row r="153">
          <cell r="C153" t="str">
            <v>CL0194</v>
          </cell>
        </row>
        <row r="154">
          <cell r="C154" t="str">
            <v>CL0046</v>
          </cell>
        </row>
        <row r="155">
          <cell r="C155" t="str">
            <v>CL0073</v>
          </cell>
        </row>
        <row r="156">
          <cell r="C156" t="str">
            <v>CL0163</v>
          </cell>
        </row>
        <row r="157">
          <cell r="C157" t="str">
            <v>CL0002</v>
          </cell>
        </row>
        <row r="158">
          <cell r="C158" t="str">
            <v>CL0038</v>
          </cell>
        </row>
        <row r="159">
          <cell r="C159" t="str">
            <v>CL0094</v>
          </cell>
        </row>
        <row r="160">
          <cell r="C160" t="str">
            <v>CL0256</v>
          </cell>
        </row>
        <row r="161">
          <cell r="C161" t="str">
            <v>CL0103</v>
          </cell>
        </row>
        <row r="162">
          <cell r="C162" t="str">
            <v>CL0187</v>
          </cell>
        </row>
        <row r="163">
          <cell r="C163" t="str">
            <v>CL0024</v>
          </cell>
        </row>
        <row r="164">
          <cell r="C164" t="str">
            <v>CL0124</v>
          </cell>
        </row>
        <row r="165">
          <cell r="C165" t="str">
            <v>CL0205</v>
          </cell>
        </row>
        <row r="166">
          <cell r="C166" t="str">
            <v>CL0346</v>
          </cell>
        </row>
        <row r="167">
          <cell r="C167" t="str">
            <v>CL0177</v>
          </cell>
        </row>
        <row r="168">
          <cell r="C168" t="str">
            <v>CL0039</v>
          </cell>
        </row>
        <row r="169">
          <cell r="C169" t="str">
            <v>CL0230</v>
          </cell>
        </row>
        <row r="170">
          <cell r="C170" t="str">
            <v>CL0093</v>
          </cell>
        </row>
        <row r="171">
          <cell r="C171" t="str">
            <v>CL0347</v>
          </cell>
        </row>
        <row r="172">
          <cell r="C172" t="str">
            <v>CL0035</v>
          </cell>
        </row>
        <row r="173">
          <cell r="C173" t="str">
            <v>CL0030</v>
          </cell>
        </row>
        <row r="174">
          <cell r="C174" t="str">
            <v>CL0213</v>
          </cell>
        </row>
        <row r="175">
          <cell r="C175" t="str">
            <v>CL0267</v>
          </cell>
        </row>
        <row r="176">
          <cell r="C176" t="str">
            <v>CL0048</v>
          </cell>
        </row>
        <row r="177">
          <cell r="C177" t="str">
            <v>CL0229</v>
          </cell>
        </row>
        <row r="178">
          <cell r="C178" t="str">
            <v>CL0235</v>
          </cell>
        </row>
        <row r="179">
          <cell r="C179" t="str">
            <v>CL0160</v>
          </cell>
        </row>
        <row r="180">
          <cell r="C180" t="str">
            <v>CL0083</v>
          </cell>
        </row>
        <row r="181">
          <cell r="C181" t="str">
            <v>CL0001</v>
          </cell>
        </row>
        <row r="182">
          <cell r="C182" t="str">
            <v>CL0018</v>
          </cell>
        </row>
        <row r="183">
          <cell r="C183" t="str">
            <v>CL0108</v>
          </cell>
        </row>
        <row r="184">
          <cell r="C184" t="str">
            <v>CL0200</v>
          </cell>
        </row>
        <row r="185">
          <cell r="C185" t="str">
            <v>CL0288</v>
          </cell>
        </row>
        <row r="186">
          <cell r="C186" t="str">
            <v>CL0135</v>
          </cell>
        </row>
        <row r="187">
          <cell r="C187" t="str">
            <v>CL0242</v>
          </cell>
        </row>
        <row r="188">
          <cell r="C188" t="str">
            <v>CL0322</v>
          </cell>
        </row>
        <row r="189">
          <cell r="C189" t="str">
            <v>CL0316</v>
          </cell>
        </row>
        <row r="190">
          <cell r="C190" t="str">
            <v>CL0072</v>
          </cell>
        </row>
        <row r="191">
          <cell r="C191" t="str">
            <v>CL0138</v>
          </cell>
        </row>
        <row r="192">
          <cell r="C192" t="str">
            <v>CL0199</v>
          </cell>
        </row>
        <row r="193">
          <cell r="C193" t="str">
            <v>CL0090</v>
          </cell>
        </row>
        <row r="194">
          <cell r="C194" t="str">
            <v>CL0065</v>
          </cell>
        </row>
        <row r="195">
          <cell r="C195" t="str">
            <v>CL0140</v>
          </cell>
        </row>
        <row r="196">
          <cell r="C196" t="str">
            <v>CL0015</v>
          </cell>
        </row>
        <row r="197">
          <cell r="C197" t="str">
            <v>CL0028</v>
          </cell>
        </row>
        <row r="198">
          <cell r="C198" t="str">
            <v>CL0029</v>
          </cell>
        </row>
        <row r="199">
          <cell r="C199" t="str">
            <v>CL0044</v>
          </cell>
        </row>
        <row r="200">
          <cell r="C200" t="str">
            <v>CL0058</v>
          </cell>
        </row>
        <row r="201">
          <cell r="C201" t="str">
            <v>CL0063</v>
          </cell>
        </row>
        <row r="202">
          <cell r="C202" t="str">
            <v>CL0074</v>
          </cell>
        </row>
        <row r="203">
          <cell r="C203" t="str">
            <v>CL0080</v>
          </cell>
        </row>
        <row r="204">
          <cell r="C204" t="str">
            <v>CL0081</v>
          </cell>
        </row>
        <row r="205">
          <cell r="C205" t="str">
            <v>CL0087</v>
          </cell>
        </row>
        <row r="206">
          <cell r="C206" t="str">
            <v>CL0096</v>
          </cell>
        </row>
        <row r="207">
          <cell r="C207" t="str">
            <v>CL0100</v>
          </cell>
        </row>
        <row r="208">
          <cell r="C208" t="str">
            <v>CL0104</v>
          </cell>
        </row>
        <row r="209">
          <cell r="C209" t="str">
            <v>CL0118</v>
          </cell>
        </row>
        <row r="210">
          <cell r="C210" t="str">
            <v>CL0127</v>
          </cell>
        </row>
        <row r="211">
          <cell r="C211" t="str">
            <v>CL0129</v>
          </cell>
        </row>
        <row r="212">
          <cell r="C212" t="str">
            <v>CL0130</v>
          </cell>
        </row>
        <row r="213">
          <cell r="C213" t="str">
            <v>CL0133</v>
          </cell>
        </row>
        <row r="214">
          <cell r="C214" t="str">
            <v>CL0086</v>
          </cell>
        </row>
        <row r="215">
          <cell r="C215" t="str">
            <v>CL0141</v>
          </cell>
        </row>
        <row r="216">
          <cell r="C216" t="str">
            <v>CL0149</v>
          </cell>
        </row>
        <row r="217">
          <cell r="C217" t="str">
            <v>CL0152</v>
          </cell>
        </row>
        <row r="218">
          <cell r="C218" t="str">
            <v>CL0301</v>
          </cell>
        </row>
        <row r="219">
          <cell r="C219" t="str">
            <v>CL0155</v>
          </cell>
        </row>
        <row r="220">
          <cell r="C220" t="str">
            <v>CL0156</v>
          </cell>
        </row>
        <row r="221">
          <cell r="C221" t="str">
            <v>CL0158</v>
          </cell>
        </row>
        <row r="222">
          <cell r="C222" t="str">
            <v>CL0303</v>
          </cell>
        </row>
        <row r="223">
          <cell r="C223" t="str">
            <v>CL0183</v>
          </cell>
        </row>
        <row r="224">
          <cell r="C224" t="str">
            <v>CL0197</v>
          </cell>
        </row>
        <row r="225">
          <cell r="C225" t="str">
            <v>CL0121</v>
          </cell>
        </row>
        <row r="226">
          <cell r="C226" t="str">
            <v>CL0299</v>
          </cell>
        </row>
        <row r="227">
          <cell r="C227" t="str">
            <v>CL0310</v>
          </cell>
        </row>
        <row r="228">
          <cell r="C228" t="str">
            <v>CL0313</v>
          </cell>
        </row>
        <row r="229">
          <cell r="C229" t="str">
            <v>CL0286</v>
          </cell>
        </row>
        <row r="230">
          <cell r="C230" t="str">
            <v>CL0220</v>
          </cell>
        </row>
        <row r="231">
          <cell r="C231" t="str">
            <v>CL0224</v>
          </cell>
        </row>
        <row r="232">
          <cell r="C232" t="str">
            <v>CL0228</v>
          </cell>
        </row>
        <row r="233">
          <cell r="C233" t="str">
            <v>CL0261</v>
          </cell>
        </row>
        <row r="234">
          <cell r="C234" t="str">
            <v>CL0300</v>
          </cell>
        </row>
        <row r="235">
          <cell r="C235" t="str">
            <v>CL0255</v>
          </cell>
        </row>
        <row r="236">
          <cell r="C236" t="str">
            <v>CL0005</v>
          </cell>
        </row>
        <row r="237">
          <cell r="C237" t="str">
            <v>CL0161</v>
          </cell>
        </row>
        <row r="238">
          <cell r="C238" t="str">
            <v>CL0212</v>
          </cell>
        </row>
        <row r="239">
          <cell r="C239" t="str">
            <v>CL0265</v>
          </cell>
        </row>
        <row r="240">
          <cell r="C240" t="str">
            <v>CL0269</v>
          </cell>
        </row>
        <row r="241">
          <cell r="C241" t="str">
            <v>CL0069</v>
          </cell>
        </row>
        <row r="242">
          <cell r="C242" t="str">
            <v>CL0342</v>
          </cell>
        </row>
        <row r="243">
          <cell r="C243" t="str">
            <v>CL0059</v>
          </cell>
        </row>
        <row r="244">
          <cell r="C244" t="str">
            <v>CL0181</v>
          </cell>
        </row>
        <row r="245">
          <cell r="C245" t="str">
            <v>CL0025</v>
          </cell>
        </row>
        <row r="246">
          <cell r="C246" t="str">
            <v>CL0036</v>
          </cell>
        </row>
        <row r="247">
          <cell r="C247" t="str">
            <v>CL0067</v>
          </cell>
        </row>
        <row r="248">
          <cell r="C248" t="str">
            <v>CL0159</v>
          </cell>
        </row>
        <row r="249">
          <cell r="C249" t="str">
            <v>CL0240</v>
          </cell>
        </row>
        <row r="250">
          <cell r="C250" t="str">
            <v>CL0243</v>
          </cell>
        </row>
        <row r="251">
          <cell r="C251" t="str">
            <v>CL0117</v>
          </cell>
        </row>
        <row r="252">
          <cell r="C252" t="str">
            <v>CL0037</v>
          </cell>
        </row>
        <row r="253">
          <cell r="C253" t="str">
            <v>CL0260</v>
          </cell>
        </row>
        <row r="254">
          <cell r="C254" t="str">
            <v>CL0253</v>
          </cell>
        </row>
        <row r="255">
          <cell r="C255" t="str">
            <v>CL0203</v>
          </cell>
        </row>
        <row r="256">
          <cell r="C256" t="str">
            <v>CL0040</v>
          </cell>
        </row>
        <row r="257">
          <cell r="C257" t="str">
            <v>CL0258</v>
          </cell>
        </row>
        <row r="258">
          <cell r="C258" t="str">
            <v>CL0297</v>
          </cell>
        </row>
        <row r="259">
          <cell r="C259" t="str">
            <v>CL0336</v>
          </cell>
        </row>
        <row r="260">
          <cell r="C260" t="str">
            <v>CL0282</v>
          </cell>
        </row>
        <row r="261">
          <cell r="C261" t="str">
            <v>CL0296</v>
          </cell>
        </row>
        <row r="262">
          <cell r="C262" t="str">
            <v>CL0337</v>
          </cell>
        </row>
        <row r="263">
          <cell r="C263" t="str">
            <v>CL0198</v>
          </cell>
        </row>
        <row r="264">
          <cell r="C264" t="str">
            <v>CL0274</v>
          </cell>
        </row>
        <row r="265">
          <cell r="C265" t="str">
            <v>CL0011</v>
          </cell>
        </row>
        <row r="266">
          <cell r="C266" t="str">
            <v>CL0211</v>
          </cell>
        </row>
        <row r="267">
          <cell r="C267" t="str">
            <v>CL0204</v>
          </cell>
        </row>
        <row r="268">
          <cell r="C268" t="str">
            <v>CL0101</v>
          </cell>
        </row>
        <row r="269">
          <cell r="C269" t="str">
            <v>CL0148</v>
          </cell>
        </row>
        <row r="270">
          <cell r="C270" t="str">
            <v>CL0066</v>
          </cell>
        </row>
        <row r="271">
          <cell r="C271" t="str">
            <v>CL0106</v>
          </cell>
        </row>
        <row r="272">
          <cell r="C272" t="str">
            <v>CL0227</v>
          </cell>
        </row>
        <row r="273">
          <cell r="C273" t="str">
            <v>CL0208</v>
          </cell>
        </row>
        <row r="274">
          <cell r="C274" t="str">
            <v>CL0247</v>
          </cell>
        </row>
        <row r="275">
          <cell r="C275" t="str">
            <v>CL0052</v>
          </cell>
        </row>
        <row r="276">
          <cell r="C276" t="str">
            <v>CL0174</v>
          </cell>
        </row>
        <row r="277">
          <cell r="C277" t="str">
            <v>CL0236</v>
          </cell>
        </row>
        <row r="278">
          <cell r="C278" t="str">
            <v>CL0277</v>
          </cell>
        </row>
        <row r="279">
          <cell r="C279" t="str">
            <v>CL0115</v>
          </cell>
        </row>
        <row r="280">
          <cell r="C280" t="str">
            <v>CL0278</v>
          </cell>
        </row>
        <row r="281">
          <cell r="C281" t="str">
            <v>CL0064</v>
          </cell>
        </row>
        <row r="282">
          <cell r="C282" t="str">
            <v>CL0112</v>
          </cell>
        </row>
        <row r="283">
          <cell r="C283" t="str">
            <v>CL0136</v>
          </cell>
        </row>
        <row r="284">
          <cell r="C284" t="str">
            <v>CL0017</v>
          </cell>
        </row>
        <row r="285">
          <cell r="C285" t="str">
            <v>CL0175</v>
          </cell>
        </row>
        <row r="286">
          <cell r="C286" t="str">
            <v>CL0082</v>
          </cell>
        </row>
        <row r="287">
          <cell r="C287" t="str">
            <v>CL0061</v>
          </cell>
        </row>
        <row r="288">
          <cell r="C288" t="str">
            <v>CL0186</v>
          </cell>
        </row>
        <row r="289">
          <cell r="C289" t="str">
            <v>CL0172</v>
          </cell>
        </row>
        <row r="290">
          <cell r="C290" t="str">
            <v>CL0132</v>
          </cell>
        </row>
        <row r="291">
          <cell r="C291" t="str">
            <v>CL0019</v>
          </cell>
        </row>
        <row r="292">
          <cell r="C292" t="str">
            <v>CL0105</v>
          </cell>
        </row>
        <row r="293">
          <cell r="C293" t="str">
            <v>CL0078</v>
          </cell>
        </row>
        <row r="294">
          <cell r="C294" t="str">
            <v>CL0168</v>
          </cell>
        </row>
        <row r="295">
          <cell r="C295" t="str">
            <v>CL0321</v>
          </cell>
        </row>
        <row r="296">
          <cell r="C296" t="str">
            <v>CL0109</v>
          </cell>
        </row>
        <row r="297">
          <cell r="C297" t="str">
            <v>CL0192</v>
          </cell>
        </row>
        <row r="298">
          <cell r="C298" t="str">
            <v>CL0225</v>
          </cell>
        </row>
        <row r="299">
          <cell r="C299" t="str">
            <v>CL0196</v>
          </cell>
        </row>
        <row r="300">
          <cell r="C300" t="str">
            <v>CL0147</v>
          </cell>
        </row>
        <row r="301">
          <cell r="C301" t="str">
            <v>CL0041</v>
          </cell>
        </row>
        <row r="302">
          <cell r="C302" t="str">
            <v>CL0012</v>
          </cell>
        </row>
        <row r="303">
          <cell r="C303" t="str">
            <v>CL0264</v>
          </cell>
        </row>
        <row r="304">
          <cell r="C304" t="str">
            <v>CL0216</v>
          </cell>
        </row>
        <row r="305">
          <cell r="C305" t="str">
            <v>CL0142</v>
          </cell>
        </row>
        <row r="306">
          <cell r="C306" t="str">
            <v>CL0305</v>
          </cell>
        </row>
        <row r="307">
          <cell r="C307" t="str">
            <v>CL0051</v>
          </cell>
        </row>
        <row r="308">
          <cell r="C308" t="str">
            <v>CL0304</v>
          </cell>
        </row>
        <row r="309">
          <cell r="C309" t="str">
            <v>CL0027</v>
          </cell>
        </row>
        <row r="310">
          <cell r="C310" t="str">
            <v>CL0139</v>
          </cell>
        </row>
        <row r="311">
          <cell r="C311" t="str">
            <v>CL0113</v>
          </cell>
        </row>
        <row r="312">
          <cell r="C312" t="str">
            <v>CL0206</v>
          </cell>
        </row>
        <row r="313">
          <cell r="C313" t="str">
            <v>CL0349</v>
          </cell>
        </row>
        <row r="314">
          <cell r="C314" t="str">
            <v>CL0207</v>
          </cell>
        </row>
        <row r="315">
          <cell r="C315" t="str">
            <v>CL0055</v>
          </cell>
        </row>
        <row r="316">
          <cell r="C316" t="str">
            <v>CL0150</v>
          </cell>
        </row>
        <row r="317">
          <cell r="C317" t="str">
            <v>CL0143</v>
          </cell>
        </row>
        <row r="318">
          <cell r="C318" t="str">
            <v>CL0221</v>
          </cell>
        </row>
        <row r="319">
          <cell r="C319" t="str">
            <v>CL0045</v>
          </cell>
        </row>
        <row r="320">
          <cell r="C320" t="str">
            <v>CL0292</v>
          </cell>
        </row>
        <row r="321">
          <cell r="C321" t="str">
            <v>CL0042</v>
          </cell>
        </row>
        <row r="322">
          <cell r="C322" t="str">
            <v>CL0006</v>
          </cell>
        </row>
        <row r="323">
          <cell r="C323" t="str">
            <v>CL0116</v>
          </cell>
        </row>
        <row r="324">
          <cell r="C324" t="str">
            <v>CL0119</v>
          </cell>
        </row>
        <row r="325">
          <cell r="C325" t="str">
            <v>CL0312</v>
          </cell>
        </row>
        <row r="326">
          <cell r="C326" t="str">
            <v>CL0125</v>
          </cell>
        </row>
        <row r="327">
          <cell r="C327" t="str">
            <v>CL0043</v>
          </cell>
        </row>
        <row r="328">
          <cell r="C328" t="str">
            <v>CL0273</v>
          </cell>
        </row>
        <row r="329">
          <cell r="C329" t="str">
            <v>CL0162</v>
          </cell>
        </row>
        <row r="330">
          <cell r="C330" t="str">
            <v>CL0298</v>
          </cell>
        </row>
        <row r="331">
          <cell r="C331" t="str">
            <v>CL0144</v>
          </cell>
        </row>
        <row r="332">
          <cell r="C332" t="str">
            <v>CL0077</v>
          </cell>
        </row>
        <row r="333">
          <cell r="C333" t="str">
            <v>CL0311</v>
          </cell>
        </row>
        <row r="334">
          <cell r="C334" t="str">
            <v>CL0122</v>
          </cell>
        </row>
        <row r="335">
          <cell r="C335" t="str">
            <v>CL0182</v>
          </cell>
        </row>
        <row r="336">
          <cell r="C336" t="str">
            <v>CL0223</v>
          </cell>
        </row>
        <row r="337">
          <cell r="C337" t="str">
            <v>CL0023</v>
          </cell>
        </row>
        <row r="338">
          <cell r="C338" t="str">
            <v>CL0271</v>
          </cell>
        </row>
        <row r="339">
          <cell r="C339" t="str">
            <v>CL0068</v>
          </cell>
        </row>
        <row r="340">
          <cell r="C340" t="str">
            <v>CL0075</v>
          </cell>
        </row>
        <row r="341">
          <cell r="C341" t="str">
            <v>CL0246</v>
          </cell>
        </row>
        <row r="342">
          <cell r="C342" t="str">
            <v>CL0007</v>
          </cell>
        </row>
        <row r="343">
          <cell r="C343" t="str">
            <v>CL0107</v>
          </cell>
        </row>
        <row r="344">
          <cell r="C344" t="str">
            <v>CL0190</v>
          </cell>
        </row>
        <row r="345">
          <cell r="C345" t="str">
            <v>CL0102</v>
          </cell>
        </row>
        <row r="346">
          <cell r="C346" t="str">
            <v>CL0306</v>
          </cell>
        </row>
        <row r="347">
          <cell r="C347" t="str">
            <v>CL0239</v>
          </cell>
        </row>
        <row r="348">
          <cell r="C348" t="str">
            <v>CL0240</v>
          </cell>
        </row>
        <row r="349">
          <cell r="C349" t="str">
            <v>CL0243</v>
          </cell>
        </row>
        <row r="350">
          <cell r="C350" t="str">
            <v>CL0117</v>
          </cell>
        </row>
        <row r="351">
          <cell r="C351" t="str">
            <v>CL0291</v>
          </cell>
        </row>
        <row r="352">
          <cell r="C352" t="str">
            <v>CL0071</v>
          </cell>
        </row>
        <row r="353">
          <cell r="C353" t="str">
            <v>CL0099</v>
          </cell>
        </row>
        <row r="354">
          <cell r="C354" t="str">
            <v>CL0164</v>
          </cell>
        </row>
        <row r="355">
          <cell r="C355" t="str">
            <v>CL0275</v>
          </cell>
        </row>
        <row r="356">
          <cell r="C356" t="str">
            <v>CL0145</v>
          </cell>
        </row>
        <row r="357">
          <cell r="C357" t="str">
            <v>CL0021</v>
          </cell>
        </row>
        <row r="358">
          <cell r="C358" t="str">
            <v>CL0262</v>
          </cell>
        </row>
        <row r="359">
          <cell r="C359" t="str">
            <v>CL0290</v>
          </cell>
        </row>
        <row r="360">
          <cell r="C360" t="str">
            <v>CL0060</v>
          </cell>
        </row>
        <row r="361">
          <cell r="C361" t="str">
            <v>CL0237</v>
          </cell>
        </row>
        <row r="362">
          <cell r="C362" t="str">
            <v>CL0276</v>
          </cell>
        </row>
        <row r="363">
          <cell r="C363" t="str">
            <v>CL0171</v>
          </cell>
        </row>
        <row r="364">
          <cell r="C364" t="str">
            <v>CL0280</v>
          </cell>
        </row>
        <row r="365">
          <cell r="C365" t="str">
            <v>CL0268</v>
          </cell>
        </row>
        <row r="366">
          <cell r="C366" t="str">
            <v>CL0345</v>
          </cell>
        </row>
        <row r="367">
          <cell r="C367" t="str">
            <v>CL0266</v>
          </cell>
        </row>
        <row r="368">
          <cell r="C368" t="str">
            <v>CL0241</v>
          </cell>
        </row>
        <row r="369">
          <cell r="C369" t="str">
            <v>CL0325</v>
          </cell>
        </row>
        <row r="370">
          <cell r="C370" t="str">
            <v>CL0131</v>
          </cell>
        </row>
        <row r="371">
          <cell r="C371" t="str">
            <v>CL0032</v>
          </cell>
        </row>
        <row r="372">
          <cell r="C372" t="str">
            <v>CL0091</v>
          </cell>
        </row>
        <row r="373">
          <cell r="C373" t="str">
            <v>CL0326</v>
          </cell>
        </row>
        <row r="374">
          <cell r="C374" t="str">
            <v>CL0215</v>
          </cell>
        </row>
        <row r="375">
          <cell r="C375" t="str">
            <v>CL0070</v>
          </cell>
        </row>
        <row r="376">
          <cell r="C376" t="str">
            <v>CL0327</v>
          </cell>
        </row>
        <row r="377">
          <cell r="C377" t="str">
            <v>CL0020</v>
          </cell>
        </row>
        <row r="378">
          <cell r="C378" t="str">
            <v>CL0328</v>
          </cell>
        </row>
        <row r="379">
          <cell r="C379" t="str">
            <v>CL0047</v>
          </cell>
        </row>
        <row r="380">
          <cell r="C380" t="str">
            <v>CL0254</v>
          </cell>
        </row>
        <row r="381">
          <cell r="C381" t="str">
            <v>CL0201</v>
          </cell>
        </row>
        <row r="382">
          <cell r="C382" t="str">
            <v>CL0202</v>
          </cell>
        </row>
        <row r="383">
          <cell r="C383" t="str">
            <v>CL0008</v>
          </cell>
        </row>
        <row r="384">
          <cell r="C384" t="str">
            <v>CL0279</v>
          </cell>
        </row>
        <row r="385">
          <cell r="C385" t="str">
            <v>CL0351</v>
          </cell>
        </row>
        <row r="386">
          <cell r="C386" t="str">
            <v>CL0352</v>
          </cell>
        </row>
        <row r="387">
          <cell r="C387" t="str">
            <v>CL0004</v>
          </cell>
        </row>
        <row r="388">
          <cell r="C388" t="str">
            <v>CL0194</v>
          </cell>
        </row>
        <row r="389">
          <cell r="C389" t="str">
            <v>CL0046</v>
          </cell>
        </row>
        <row r="390">
          <cell r="C390" t="str">
            <v>CL0073</v>
          </cell>
        </row>
        <row r="391">
          <cell r="C391" t="str">
            <v>CL0163</v>
          </cell>
        </row>
        <row r="392">
          <cell r="C392" t="str">
            <v>CL0002</v>
          </cell>
        </row>
        <row r="393">
          <cell r="C393" t="str">
            <v>CL0038</v>
          </cell>
        </row>
        <row r="394">
          <cell r="C394" t="str">
            <v>CL0094</v>
          </cell>
        </row>
        <row r="395">
          <cell r="C395" t="str">
            <v>CL0256</v>
          </cell>
        </row>
        <row r="396">
          <cell r="C396" t="str">
            <v>CL0357</v>
          </cell>
        </row>
        <row r="397">
          <cell r="C397" t="str">
            <v>CL0103</v>
          </cell>
        </row>
        <row r="398">
          <cell r="C398" t="str">
            <v>CL0187</v>
          </cell>
        </row>
        <row r="399">
          <cell r="C399" t="str">
            <v>CL0024</v>
          </cell>
        </row>
        <row r="400">
          <cell r="C400" t="str">
            <v>CL0124</v>
          </cell>
        </row>
        <row r="401">
          <cell r="C401" t="str">
            <v>CL0205</v>
          </cell>
        </row>
        <row r="402">
          <cell r="C402" t="str">
            <v>CL0346</v>
          </cell>
        </row>
        <row r="403">
          <cell r="C403" t="str">
            <v>CL0177</v>
          </cell>
        </row>
        <row r="404">
          <cell r="C404" t="str">
            <v>CL0039</v>
          </cell>
        </row>
        <row r="405">
          <cell r="C405" t="str">
            <v>CL0230</v>
          </cell>
        </row>
        <row r="406">
          <cell r="C406" t="str">
            <v>CL0093</v>
          </cell>
        </row>
        <row r="407">
          <cell r="C407" t="str">
            <v>CL0347</v>
          </cell>
        </row>
        <row r="408">
          <cell r="C408" t="str">
            <v>CL0035</v>
          </cell>
        </row>
        <row r="409">
          <cell r="C409" t="str">
            <v>CL0030</v>
          </cell>
        </row>
        <row r="410">
          <cell r="C410" t="str">
            <v>CL0213</v>
          </cell>
        </row>
        <row r="411">
          <cell r="C411" t="str">
            <v>CL0267</v>
          </cell>
        </row>
        <row r="412">
          <cell r="C412" t="str">
            <v>CL0048</v>
          </cell>
        </row>
        <row r="413">
          <cell r="C413" t="str">
            <v>CL0229</v>
          </cell>
        </row>
        <row r="414">
          <cell r="C414" t="str">
            <v>CL0235</v>
          </cell>
        </row>
        <row r="415">
          <cell r="C415" t="str">
            <v>CL0160</v>
          </cell>
        </row>
        <row r="416">
          <cell r="C416" t="str">
            <v>CL0083</v>
          </cell>
        </row>
        <row r="417">
          <cell r="C417" t="str">
            <v>CL0001</v>
          </cell>
        </row>
        <row r="418">
          <cell r="C418" t="str">
            <v>CL0233</v>
          </cell>
        </row>
        <row r="419">
          <cell r="C419" t="str">
            <v>CL0209</v>
          </cell>
        </row>
        <row r="420">
          <cell r="C420" t="str">
            <v>CL0088</v>
          </cell>
        </row>
        <row r="421">
          <cell r="C421" t="str">
            <v>CL0018</v>
          </cell>
        </row>
        <row r="422">
          <cell r="C422" t="str">
            <v>CL0108</v>
          </cell>
        </row>
        <row r="423">
          <cell r="C423" t="str">
            <v>CL0200</v>
          </cell>
        </row>
        <row r="424">
          <cell r="C424" t="str">
            <v>CL0288</v>
          </cell>
        </row>
        <row r="425">
          <cell r="C425" t="str">
            <v>CL0135</v>
          </cell>
        </row>
        <row r="426">
          <cell r="C426" t="str">
            <v>CL0242</v>
          </cell>
        </row>
        <row r="427">
          <cell r="C427" t="str">
            <v>CL0322</v>
          </cell>
        </row>
        <row r="428">
          <cell r="C428" t="str">
            <v>CL0316</v>
          </cell>
        </row>
        <row r="429">
          <cell r="C429" t="str">
            <v>CL0072</v>
          </cell>
        </row>
        <row r="430">
          <cell r="C430" t="str">
            <v>CL0138</v>
          </cell>
        </row>
        <row r="431">
          <cell r="C431" t="str">
            <v>CL0199</v>
          </cell>
        </row>
        <row r="432">
          <cell r="C432" t="str">
            <v>CL0176</v>
          </cell>
        </row>
        <row r="433">
          <cell r="C433" t="str">
            <v>CL0009</v>
          </cell>
        </row>
        <row r="434">
          <cell r="C434" t="str">
            <v>CL0166</v>
          </cell>
        </row>
        <row r="435">
          <cell r="C435" t="str">
            <v>CL0309</v>
          </cell>
        </row>
        <row r="436">
          <cell r="C436" t="str">
            <v>CL0219</v>
          </cell>
        </row>
        <row r="437">
          <cell r="C437" t="str">
            <v>CL0049</v>
          </cell>
        </row>
        <row r="438">
          <cell r="C438" t="str">
            <v>CL0095</v>
          </cell>
        </row>
        <row r="439">
          <cell r="C439" t="str">
            <v>CL0010</v>
          </cell>
        </row>
        <row r="440">
          <cell r="C440" t="str">
            <v>CL0340</v>
          </cell>
        </row>
        <row r="441">
          <cell r="C441" t="str">
            <v>CL0022</v>
          </cell>
        </row>
        <row r="442">
          <cell r="C442" t="str">
            <v>CL0090</v>
          </cell>
        </row>
        <row r="443">
          <cell r="C443" t="str">
            <v>CL0065</v>
          </cell>
        </row>
        <row r="444">
          <cell r="C444" t="str">
            <v>CL0140</v>
          </cell>
        </row>
        <row r="445">
          <cell r="C445" t="str">
            <v>CL0015</v>
          </cell>
        </row>
        <row r="446">
          <cell r="C446" t="str">
            <v>CL0028</v>
          </cell>
        </row>
        <row r="447">
          <cell r="C447" t="str">
            <v>CL0029</v>
          </cell>
        </row>
        <row r="448">
          <cell r="C448" t="str">
            <v>CL0044</v>
          </cell>
        </row>
        <row r="449">
          <cell r="C449" t="str">
            <v>CL0058</v>
          </cell>
        </row>
        <row r="450">
          <cell r="C450" t="str">
            <v>CL0063</v>
          </cell>
        </row>
        <row r="451">
          <cell r="C451" t="str">
            <v>CL0074</v>
          </cell>
        </row>
        <row r="452">
          <cell r="C452" t="str">
            <v>CL0080</v>
          </cell>
        </row>
        <row r="453">
          <cell r="C453" t="str">
            <v>CL0081</v>
          </cell>
        </row>
        <row r="454">
          <cell r="C454" t="str">
            <v>CL0087</v>
          </cell>
        </row>
        <row r="455">
          <cell r="C455" t="str">
            <v>CL0096</v>
          </cell>
        </row>
        <row r="456">
          <cell r="C456" t="str">
            <v>CL0100</v>
          </cell>
        </row>
        <row r="457">
          <cell r="C457" t="str">
            <v>CL0104</v>
          </cell>
        </row>
        <row r="458">
          <cell r="C458" t="str">
            <v>CL0118</v>
          </cell>
        </row>
        <row r="459">
          <cell r="C459" t="str">
            <v>CL0127</v>
          </cell>
        </row>
        <row r="460">
          <cell r="C460" t="str">
            <v>CL0129</v>
          </cell>
        </row>
        <row r="461">
          <cell r="C461" t="str">
            <v>CL0130</v>
          </cell>
        </row>
        <row r="462">
          <cell r="C462" t="str">
            <v>CL0133</v>
          </cell>
        </row>
        <row r="463">
          <cell r="C463" t="str">
            <v>CL0086</v>
          </cell>
        </row>
        <row r="464">
          <cell r="C464" t="str">
            <v>CL0141</v>
          </cell>
        </row>
        <row r="465">
          <cell r="C465" t="str">
            <v>CL0149</v>
          </cell>
        </row>
        <row r="466">
          <cell r="C466" t="str">
            <v>CL0152</v>
          </cell>
        </row>
        <row r="467">
          <cell r="C467" t="str">
            <v>CL0301</v>
          </cell>
        </row>
        <row r="468">
          <cell r="C468" t="str">
            <v>CL0155</v>
          </cell>
        </row>
        <row r="469">
          <cell r="C469" t="str">
            <v>CL0156</v>
          </cell>
        </row>
        <row r="470">
          <cell r="C470" t="str">
            <v>CL0158</v>
          </cell>
        </row>
        <row r="471">
          <cell r="C471" t="str">
            <v>CL0303</v>
          </cell>
        </row>
        <row r="472">
          <cell r="C472" t="str">
            <v>CL0183</v>
          </cell>
        </row>
        <row r="473">
          <cell r="C473" t="str">
            <v>CL0197</v>
          </cell>
        </row>
        <row r="474">
          <cell r="C474" t="str">
            <v>CL0121</v>
          </cell>
        </row>
        <row r="475">
          <cell r="C475" t="str">
            <v>CL0299</v>
          </cell>
        </row>
        <row r="476">
          <cell r="C476" t="str">
            <v>CL0310</v>
          </cell>
        </row>
        <row r="477">
          <cell r="C477" t="str">
            <v>CL0313</v>
          </cell>
        </row>
        <row r="478">
          <cell r="C478" t="str">
            <v>CL0286</v>
          </cell>
        </row>
        <row r="479">
          <cell r="C479" t="str">
            <v>CL0220</v>
          </cell>
        </row>
        <row r="480">
          <cell r="C480" t="str">
            <v>CL0224</v>
          </cell>
        </row>
        <row r="481">
          <cell r="C481" t="str">
            <v>CL0228</v>
          </cell>
        </row>
        <row r="482">
          <cell r="C482" t="str">
            <v>CL0261</v>
          </cell>
        </row>
        <row r="483">
          <cell r="C483" t="str">
            <v>CL0300</v>
          </cell>
        </row>
        <row r="484">
          <cell r="C484" t="str">
            <v>CL0255</v>
          </cell>
        </row>
        <row r="485">
          <cell r="C485" t="str">
            <v>CL0005</v>
          </cell>
        </row>
        <row r="486">
          <cell r="C486" t="str">
            <v>CL0161</v>
          </cell>
        </row>
        <row r="487">
          <cell r="C487" t="str">
            <v>CL0212</v>
          </cell>
        </row>
        <row r="488">
          <cell r="C488" t="str">
            <v>CL0265</v>
          </cell>
        </row>
        <row r="489">
          <cell r="C489" t="str">
            <v>CL0269</v>
          </cell>
        </row>
        <row r="490">
          <cell r="C490" t="str">
            <v>CL0069</v>
          </cell>
        </row>
        <row r="491">
          <cell r="C491" t="str">
            <v>CL0342</v>
          </cell>
        </row>
        <row r="492">
          <cell r="C492" t="str">
            <v>CL0059</v>
          </cell>
        </row>
        <row r="493">
          <cell r="C493" t="str">
            <v>CL0181</v>
          </cell>
        </row>
        <row r="494">
          <cell r="C494" t="str">
            <v>CL0025</v>
          </cell>
        </row>
        <row r="495">
          <cell r="C495" t="str">
            <v>CL0036</v>
          </cell>
        </row>
        <row r="496">
          <cell r="C496" t="str">
            <v>CL0067</v>
          </cell>
        </row>
        <row r="497">
          <cell r="C497" t="str">
            <v>CL0159</v>
          </cell>
        </row>
        <row r="498">
          <cell r="C498" t="str">
            <v>CL0011</v>
          </cell>
        </row>
        <row r="499">
          <cell r="C499" t="str">
            <v>CL0040</v>
          </cell>
        </row>
        <row r="500">
          <cell r="C500" t="str">
            <v>CL0198</v>
          </cell>
        </row>
        <row r="501">
          <cell r="C501" t="str">
            <v>CL0203</v>
          </cell>
        </row>
        <row r="502">
          <cell r="C502" t="str">
            <v>CL0253</v>
          </cell>
        </row>
        <row r="503">
          <cell r="C503" t="str">
            <v>CL0258</v>
          </cell>
        </row>
        <row r="504">
          <cell r="C504" t="str">
            <v>CL0260</v>
          </cell>
        </row>
        <row r="505">
          <cell r="C505" t="str">
            <v>CL0282</v>
          </cell>
        </row>
        <row r="506">
          <cell r="C506" t="str">
            <v>CL0296</v>
          </cell>
        </row>
        <row r="507">
          <cell r="C507" t="str">
            <v>CL0354</v>
          </cell>
        </row>
        <row r="508">
          <cell r="C508" t="str">
            <v>CL0007</v>
          </cell>
        </row>
        <row r="509">
          <cell r="C509" t="str">
            <v>CL0012</v>
          </cell>
        </row>
        <row r="510">
          <cell r="C510" t="str">
            <v>CL0017</v>
          </cell>
        </row>
        <row r="511">
          <cell r="C511" t="str">
            <v>CL0019</v>
          </cell>
        </row>
        <row r="512">
          <cell r="C512" t="str">
            <v>CL0023</v>
          </cell>
        </row>
        <row r="513">
          <cell r="C513" t="str">
            <v>CL0027</v>
          </cell>
        </row>
        <row r="514">
          <cell r="C514" t="str">
            <v>CL0041</v>
          </cell>
        </row>
        <row r="515">
          <cell r="C515" t="str">
            <v>CL0042</v>
          </cell>
        </row>
        <row r="516">
          <cell r="C516" t="str">
            <v>CL0043</v>
          </cell>
        </row>
        <row r="517">
          <cell r="C517" t="str">
            <v>CL0045</v>
          </cell>
        </row>
        <row r="518">
          <cell r="C518" t="str">
            <v>CL0051</v>
          </cell>
        </row>
        <row r="519">
          <cell r="C519" t="str">
            <v>CL0052</v>
          </cell>
        </row>
        <row r="520">
          <cell r="C520" t="str">
            <v>CL0055</v>
          </cell>
        </row>
        <row r="521">
          <cell r="C521" t="str">
            <v>CL0064</v>
          </cell>
        </row>
        <row r="522">
          <cell r="C522" t="str">
            <v>CL0066</v>
          </cell>
        </row>
        <row r="523">
          <cell r="C523" t="str">
            <v>CL0068</v>
          </cell>
        </row>
        <row r="524">
          <cell r="C524" t="str">
            <v>CL0075</v>
          </cell>
        </row>
        <row r="525">
          <cell r="C525" t="str">
            <v>CL0077</v>
          </cell>
        </row>
        <row r="526">
          <cell r="C526" t="str">
            <v>CL0078</v>
          </cell>
        </row>
        <row r="527">
          <cell r="C527" t="str">
            <v>CL0082</v>
          </cell>
        </row>
        <row r="528">
          <cell r="C528" t="str">
            <v>CL0101</v>
          </cell>
        </row>
        <row r="529">
          <cell r="C529" t="str">
            <v>CL0102</v>
          </cell>
        </row>
        <row r="530">
          <cell r="C530" t="str">
            <v>CL0105</v>
          </cell>
        </row>
        <row r="531">
          <cell r="C531" t="str">
            <v>CL0106</v>
          </cell>
        </row>
        <row r="532">
          <cell r="C532" t="str">
            <v>CL0107</v>
          </cell>
        </row>
        <row r="533">
          <cell r="C533" t="str">
            <v>CL0109</v>
          </cell>
        </row>
        <row r="534">
          <cell r="C534" t="str">
            <v>CL0113</v>
          </cell>
        </row>
        <row r="535">
          <cell r="C535" t="str">
            <v>CL0115</v>
          </cell>
        </row>
        <row r="536">
          <cell r="C536" t="str">
            <v>CL0116</v>
          </cell>
        </row>
        <row r="537">
          <cell r="C537" t="str">
            <v>CL0119</v>
          </cell>
        </row>
        <row r="538">
          <cell r="C538" t="str">
            <v>CL0122</v>
          </cell>
        </row>
        <row r="539">
          <cell r="C539" t="str">
            <v>CL0125</v>
          </cell>
        </row>
        <row r="540">
          <cell r="C540" t="str">
            <v>CL0132</v>
          </cell>
        </row>
        <row r="541">
          <cell r="C541" t="str">
            <v>CL0136</v>
          </cell>
        </row>
        <row r="542">
          <cell r="C542" t="str">
            <v>CL0139</v>
          </cell>
        </row>
        <row r="543">
          <cell r="C543" t="str">
            <v>CL0142</v>
          </cell>
        </row>
        <row r="544">
          <cell r="C544" t="str">
            <v>CL0143</v>
          </cell>
        </row>
        <row r="545">
          <cell r="C545" t="str">
            <v>CL0144</v>
          </cell>
        </row>
        <row r="546">
          <cell r="C546" t="str">
            <v>CL0147</v>
          </cell>
        </row>
        <row r="547">
          <cell r="C547" t="str">
            <v>CL0150</v>
          </cell>
        </row>
        <row r="548">
          <cell r="C548" t="str">
            <v>CL0162</v>
          </cell>
        </row>
        <row r="549">
          <cell r="C549" t="str">
            <v>CL0168</v>
          </cell>
        </row>
        <row r="550">
          <cell r="C550" t="str">
            <v>CL0172</v>
          </cell>
        </row>
        <row r="551">
          <cell r="C551" t="str">
            <v>CL0174</v>
          </cell>
        </row>
        <row r="552">
          <cell r="C552" t="str">
            <v>CL0175</v>
          </cell>
        </row>
        <row r="553">
          <cell r="C553" t="str">
            <v>CL0182</v>
          </cell>
        </row>
        <row r="554">
          <cell r="C554" t="str">
            <v>CL0186</v>
          </cell>
        </row>
        <row r="555">
          <cell r="C555" t="str">
            <v>CL0190</v>
          </cell>
        </row>
        <row r="556">
          <cell r="C556" t="str">
            <v>CL0192</v>
          </cell>
        </row>
        <row r="557">
          <cell r="C557" t="str">
            <v>CL0196</v>
          </cell>
        </row>
        <row r="558">
          <cell r="C558" t="str">
            <v>CL0200</v>
          </cell>
        </row>
        <row r="559">
          <cell r="C559" t="str">
            <v>CL0204</v>
          </cell>
        </row>
        <row r="560">
          <cell r="C560" t="str">
            <v>CL0207</v>
          </cell>
        </row>
        <row r="561">
          <cell r="C561" t="str">
            <v>CL0208</v>
          </cell>
        </row>
        <row r="562">
          <cell r="C562" t="str">
            <v>CL0211</v>
          </cell>
        </row>
        <row r="563">
          <cell r="C563" t="str">
            <v>CL0216</v>
          </cell>
        </row>
        <row r="564">
          <cell r="C564" t="str">
            <v>CL0221</v>
          </cell>
        </row>
        <row r="565">
          <cell r="C565" t="str">
            <v>CL0223</v>
          </cell>
        </row>
        <row r="566">
          <cell r="C566" t="str">
            <v>CL0225</v>
          </cell>
        </row>
        <row r="567">
          <cell r="C567" t="str">
            <v>CL0227</v>
          </cell>
        </row>
        <row r="568">
          <cell r="C568" t="str">
            <v>CL0236</v>
          </cell>
        </row>
        <row r="569">
          <cell r="C569" t="str">
            <v>CL0246</v>
          </cell>
        </row>
        <row r="570">
          <cell r="C570" t="str">
            <v>CL0247</v>
          </cell>
        </row>
        <row r="571">
          <cell r="C571" t="str">
            <v>CL0264</v>
          </cell>
        </row>
        <row r="572">
          <cell r="C572" t="str">
            <v>CL0271</v>
          </cell>
        </row>
        <row r="573">
          <cell r="C573" t="str">
            <v>CL0273</v>
          </cell>
        </row>
        <row r="574">
          <cell r="C574" t="str">
            <v>CL0277</v>
          </cell>
        </row>
        <row r="575">
          <cell r="C575" t="str">
            <v>CL0278</v>
          </cell>
        </row>
        <row r="576">
          <cell r="C576" t="str">
            <v>CL0292</v>
          </cell>
        </row>
        <row r="577">
          <cell r="C577" t="str">
            <v>CL0298</v>
          </cell>
        </row>
        <row r="578">
          <cell r="C578" t="str">
            <v>CL0304</v>
          </cell>
        </row>
        <row r="579">
          <cell r="C579" t="str">
            <v>CL0305</v>
          </cell>
        </row>
        <row r="580">
          <cell r="C580" t="str">
            <v>CL0311</v>
          </cell>
        </row>
        <row r="581">
          <cell r="C581" t="str">
            <v>CL0312</v>
          </cell>
        </row>
        <row r="582">
          <cell r="C582" t="str">
            <v>CL0321</v>
          </cell>
        </row>
        <row r="583">
          <cell r="C583" t="str">
            <v>CL0349</v>
          </cell>
        </row>
        <row r="584">
          <cell r="C584" t="str">
            <v>CL0006</v>
          </cell>
        </row>
        <row r="585">
          <cell r="C585" t="str">
            <v>CL0061</v>
          </cell>
        </row>
        <row r="586">
          <cell r="C586" t="str">
            <v>CL0112</v>
          </cell>
        </row>
        <row r="587">
          <cell r="C587" t="str">
            <v>CL0148</v>
          </cell>
        </row>
        <row r="588">
          <cell r="C588" t="str">
            <v>CL0206</v>
          </cell>
        </row>
        <row r="589">
          <cell r="C589" t="str">
            <v>CL0306</v>
          </cell>
        </row>
        <row r="590">
          <cell r="C590" t="str">
            <v>CL0239</v>
          </cell>
        </row>
        <row r="591">
          <cell r="C591" t="str">
            <v>CL0117</v>
          </cell>
        </row>
        <row r="592">
          <cell r="C592" t="str">
            <v>CL0240</v>
          </cell>
        </row>
        <row r="593">
          <cell r="C593" t="str">
            <v>CL0243</v>
          </cell>
        </row>
        <row r="594">
          <cell r="C594" t="str">
            <v>CL0353</v>
          </cell>
        </row>
        <row r="595">
          <cell r="C595" t="str">
            <v>CL0325</v>
          </cell>
        </row>
        <row r="596">
          <cell r="C596" t="str">
            <v>CL0099</v>
          </cell>
        </row>
        <row r="597">
          <cell r="C597" t="str">
            <v>CL0164</v>
          </cell>
        </row>
        <row r="598">
          <cell r="C598" t="str">
            <v>CL0131</v>
          </cell>
        </row>
        <row r="599">
          <cell r="C599" t="str">
            <v>CL0291</v>
          </cell>
        </row>
        <row r="600">
          <cell r="C600" t="str">
            <v>CL0262</v>
          </cell>
        </row>
        <row r="601">
          <cell r="C601" t="str">
            <v>CL0290</v>
          </cell>
        </row>
        <row r="602">
          <cell r="C602" t="str">
            <v>CL0275</v>
          </cell>
        </row>
        <row r="603">
          <cell r="C603" t="str">
            <v>CL0145</v>
          </cell>
        </row>
        <row r="604">
          <cell r="C604" t="str">
            <v>CL0021</v>
          </cell>
        </row>
        <row r="605">
          <cell r="C605" t="str">
            <v>CL0060</v>
          </cell>
        </row>
        <row r="606">
          <cell r="C606" t="str">
            <v>CL0237</v>
          </cell>
        </row>
        <row r="607">
          <cell r="C607" t="str">
            <v>CL0171</v>
          </cell>
        </row>
        <row r="608">
          <cell r="C608" t="str">
            <v>CL0280</v>
          </cell>
        </row>
        <row r="609">
          <cell r="C609" t="str">
            <v>CL0268</v>
          </cell>
        </row>
        <row r="610">
          <cell r="C610" t="str">
            <v>CL0345</v>
          </cell>
        </row>
        <row r="611">
          <cell r="C611" t="str">
            <v>CL0266</v>
          </cell>
        </row>
        <row r="612">
          <cell r="C612" t="str">
            <v>CL0241</v>
          </cell>
        </row>
        <row r="613">
          <cell r="C613" t="str">
            <v>CL0276</v>
          </cell>
        </row>
        <row r="614">
          <cell r="C614" t="str">
            <v>CL0071</v>
          </cell>
        </row>
        <row r="615">
          <cell r="C615" t="str">
            <v>CL0328</v>
          </cell>
        </row>
        <row r="616">
          <cell r="C616" t="str">
            <v>CL0070</v>
          </cell>
        </row>
        <row r="617">
          <cell r="C617" t="str">
            <v>CL0091</v>
          </cell>
        </row>
        <row r="618">
          <cell r="C618" t="str">
            <v>CL0356</v>
          </cell>
        </row>
        <row r="619">
          <cell r="C619" t="str">
            <v>CL0032</v>
          </cell>
        </row>
        <row r="620">
          <cell r="C620" t="str">
            <v>CL0326</v>
          </cell>
        </row>
        <row r="621">
          <cell r="C621" t="str">
            <v>CL0215</v>
          </cell>
        </row>
        <row r="622">
          <cell r="C622" t="str">
            <v>CL0327</v>
          </cell>
        </row>
        <row r="623">
          <cell r="C623" t="str">
            <v>CL0020</v>
          </cell>
        </row>
        <row r="624">
          <cell r="C624" t="str">
            <v>CL0355</v>
          </cell>
        </row>
        <row r="625">
          <cell r="C625" t="str">
            <v>CL0047</v>
          </cell>
        </row>
        <row r="626">
          <cell r="C626" t="str">
            <v>CL0254</v>
          </cell>
        </row>
        <row r="627">
          <cell r="C627" t="str">
            <v>CL0202</v>
          </cell>
        </row>
        <row r="628">
          <cell r="C628" t="str">
            <v>CL0201</v>
          </cell>
        </row>
        <row r="629">
          <cell r="C629" t="str">
            <v>CL0008</v>
          </cell>
        </row>
        <row r="630">
          <cell r="C630" t="str">
            <v>CL0279</v>
          </cell>
        </row>
        <row r="631">
          <cell r="C631" t="str">
            <v>CL0351</v>
          </cell>
        </row>
        <row r="632">
          <cell r="C632" t="str">
            <v>CL0352</v>
          </cell>
        </row>
        <row r="633">
          <cell r="C633" t="str">
            <v>CL0209</v>
          </cell>
        </row>
        <row r="634">
          <cell r="C634" t="str">
            <v>CL0233</v>
          </cell>
        </row>
        <row r="635">
          <cell r="C635" t="str">
            <v>CL0088</v>
          </cell>
        </row>
        <row r="636">
          <cell r="C636" t="str">
            <v>CL0038</v>
          </cell>
        </row>
        <row r="637">
          <cell r="C637" t="str">
            <v>CL0256</v>
          </cell>
        </row>
        <row r="638">
          <cell r="C638" t="str">
            <v>CL0094</v>
          </cell>
        </row>
        <row r="639">
          <cell r="C639" t="str">
            <v>CL0357</v>
          </cell>
        </row>
        <row r="640">
          <cell r="C640" t="str">
            <v>CL0177</v>
          </cell>
        </row>
        <row r="641">
          <cell r="C641" t="str">
            <v>CL0039</v>
          </cell>
        </row>
        <row r="642">
          <cell r="C642" t="str">
            <v>CL0103</v>
          </cell>
        </row>
        <row r="643">
          <cell r="C643" t="str">
            <v>CL0230</v>
          </cell>
        </row>
        <row r="644">
          <cell r="C644" t="str">
            <v>CL0187</v>
          </cell>
        </row>
        <row r="645">
          <cell r="C645" t="str">
            <v>CL0124</v>
          </cell>
        </row>
        <row r="646">
          <cell r="C646" t="str">
            <v>CL0024</v>
          </cell>
        </row>
        <row r="647">
          <cell r="C647" t="str">
            <v>CL0205</v>
          </cell>
        </row>
        <row r="648">
          <cell r="C648" t="str">
            <v>CL0346</v>
          </cell>
        </row>
        <row r="649">
          <cell r="C649" t="str">
            <v>CL0093</v>
          </cell>
        </row>
        <row r="650">
          <cell r="C650" t="str">
            <v>CL0347</v>
          </cell>
        </row>
        <row r="651">
          <cell r="C651" t="str">
            <v>CL0035</v>
          </cell>
        </row>
        <row r="652">
          <cell r="C652" t="str">
            <v>CL0030</v>
          </cell>
        </row>
        <row r="653">
          <cell r="C653" t="str">
            <v>CL0001</v>
          </cell>
        </row>
        <row r="654">
          <cell r="C654" t="str">
            <v>CL0048</v>
          </cell>
        </row>
        <row r="655">
          <cell r="C655" t="str">
            <v>CL0083</v>
          </cell>
        </row>
        <row r="656">
          <cell r="C656" t="str">
            <v>CL0160</v>
          </cell>
        </row>
        <row r="657">
          <cell r="C657" t="str">
            <v>CL0199</v>
          </cell>
        </row>
        <row r="658">
          <cell r="C658" t="str">
            <v>CL0213</v>
          </cell>
        </row>
        <row r="659">
          <cell r="C659" t="str">
            <v>CL0229</v>
          </cell>
        </row>
        <row r="660">
          <cell r="C660" t="str">
            <v>CL0235</v>
          </cell>
        </row>
        <row r="661">
          <cell r="C661" t="str">
            <v>CL0267</v>
          </cell>
        </row>
        <row r="662">
          <cell r="C662" t="str">
            <v>CL0100</v>
          </cell>
        </row>
        <row r="663">
          <cell r="C663" t="str">
            <v>CL0301</v>
          </cell>
        </row>
        <row r="664">
          <cell r="C664" t="str">
            <v>CL0096</v>
          </cell>
        </row>
        <row r="665">
          <cell r="C665" t="str">
            <v>CL0015</v>
          </cell>
        </row>
        <row r="666">
          <cell r="C666" t="str">
            <v>CL0129</v>
          </cell>
        </row>
        <row r="667">
          <cell r="C667" t="str">
            <v>CL0300</v>
          </cell>
        </row>
        <row r="668">
          <cell r="C668" t="str">
            <v>CL0299</v>
          </cell>
        </row>
        <row r="669">
          <cell r="C669" t="str">
            <v>CL0310</v>
          </cell>
        </row>
        <row r="670">
          <cell r="C670" t="str">
            <v>CL0156</v>
          </cell>
        </row>
        <row r="671">
          <cell r="C671" t="str">
            <v>CL0152</v>
          </cell>
        </row>
        <row r="672">
          <cell r="C672" t="str">
            <v>CL0158</v>
          </cell>
        </row>
        <row r="673">
          <cell r="C673" t="str">
            <v>CL0090</v>
          </cell>
        </row>
        <row r="674">
          <cell r="C674" t="str">
            <v>CL0065</v>
          </cell>
        </row>
        <row r="675">
          <cell r="C675" t="str">
            <v>CL0086</v>
          </cell>
        </row>
        <row r="676">
          <cell r="C676" t="str">
            <v>CL0140</v>
          </cell>
        </row>
        <row r="677">
          <cell r="C677" t="str">
            <v>CL0080</v>
          </cell>
        </row>
        <row r="678">
          <cell r="C678" t="str">
            <v>CL0197</v>
          </cell>
        </row>
        <row r="679">
          <cell r="C679" t="str">
            <v>CL0074</v>
          </cell>
        </row>
        <row r="680">
          <cell r="C680" t="str">
            <v>CL0183</v>
          </cell>
        </row>
        <row r="681">
          <cell r="C681" t="str">
            <v>CL0220</v>
          </cell>
        </row>
        <row r="682">
          <cell r="C682" t="str">
            <v>CL0127</v>
          </cell>
        </row>
        <row r="683">
          <cell r="C683" t="str">
            <v>CL0058</v>
          </cell>
        </row>
        <row r="684">
          <cell r="C684" t="str">
            <v>CL0104</v>
          </cell>
        </row>
        <row r="685">
          <cell r="C685" t="str">
            <v>CL0063</v>
          </cell>
        </row>
        <row r="686">
          <cell r="C686" t="str">
            <v>CL0228</v>
          </cell>
        </row>
        <row r="687">
          <cell r="C687" t="str">
            <v>CL0028</v>
          </cell>
        </row>
        <row r="688">
          <cell r="C688" t="str">
            <v>CL0261</v>
          </cell>
        </row>
        <row r="689">
          <cell r="C689" t="str">
            <v>CL0130</v>
          </cell>
        </row>
        <row r="690">
          <cell r="C690" t="str">
            <v>CL0118</v>
          </cell>
        </row>
        <row r="691">
          <cell r="C691" t="str">
            <v>CL0029</v>
          </cell>
        </row>
        <row r="692">
          <cell r="C692" t="str">
            <v>CL0087</v>
          </cell>
        </row>
        <row r="693">
          <cell r="C693" t="str">
            <v>CL0224</v>
          </cell>
        </row>
        <row r="694">
          <cell r="C694" t="str">
            <v>CL0141</v>
          </cell>
        </row>
        <row r="695">
          <cell r="C695" t="str">
            <v>CL0155</v>
          </cell>
        </row>
        <row r="696">
          <cell r="C696" t="str">
            <v>CL0044</v>
          </cell>
        </row>
        <row r="697">
          <cell r="C697" t="str">
            <v>CL0313</v>
          </cell>
        </row>
        <row r="698">
          <cell r="C698" t="str">
            <v>CL0149</v>
          </cell>
        </row>
        <row r="699">
          <cell r="C699" t="str">
            <v>CL0133</v>
          </cell>
        </row>
        <row r="700">
          <cell r="C700" t="str">
            <v>CL0121</v>
          </cell>
        </row>
        <row r="701">
          <cell r="C701" t="str">
            <v>CL0081</v>
          </cell>
        </row>
        <row r="702">
          <cell r="C702" t="str">
            <v>CL0286</v>
          </cell>
        </row>
        <row r="703">
          <cell r="C703" t="str">
            <v>CL0303</v>
          </cell>
        </row>
        <row r="704">
          <cell r="C704" t="str">
            <v>CL0018</v>
          </cell>
        </row>
        <row r="705">
          <cell r="C705" t="str">
            <v>CL0242</v>
          </cell>
        </row>
        <row r="706">
          <cell r="C706" t="str">
            <v>CL0108</v>
          </cell>
        </row>
        <row r="707">
          <cell r="C707" t="str">
            <v>CL0072</v>
          </cell>
        </row>
        <row r="708">
          <cell r="C708" t="str">
            <v>CL0135</v>
          </cell>
        </row>
        <row r="709">
          <cell r="C709" t="str">
            <v>CL0138</v>
          </cell>
        </row>
        <row r="710">
          <cell r="C710" t="str">
            <v>CL0322</v>
          </cell>
        </row>
        <row r="711">
          <cell r="C711" t="str">
            <v>CL0316</v>
          </cell>
        </row>
        <row r="712">
          <cell r="C712" t="str">
            <v>CL0288</v>
          </cell>
        </row>
        <row r="713">
          <cell r="C713" t="str">
            <v>CL0212</v>
          </cell>
        </row>
        <row r="714">
          <cell r="C714" t="str">
            <v>CL0025</v>
          </cell>
        </row>
        <row r="715">
          <cell r="C715" t="str">
            <v>CL0036</v>
          </cell>
        </row>
        <row r="716">
          <cell r="C716" t="str">
            <v>CL0059</v>
          </cell>
        </row>
        <row r="717">
          <cell r="C717" t="str">
            <v>CL0067</v>
          </cell>
        </row>
        <row r="718">
          <cell r="C718" t="str">
            <v>CL0069</v>
          </cell>
        </row>
        <row r="719">
          <cell r="C719" t="str">
            <v>CL0159</v>
          </cell>
        </row>
        <row r="720">
          <cell r="C720" t="str">
            <v>CL0181</v>
          </cell>
        </row>
        <row r="721">
          <cell r="C721" t="str">
            <v>CL0265</v>
          </cell>
        </row>
        <row r="722">
          <cell r="C722" t="str">
            <v>CL0342</v>
          </cell>
        </row>
        <row r="723">
          <cell r="C723" t="str">
            <v>CL0359</v>
          </cell>
        </row>
        <row r="724">
          <cell r="C724" t="str">
            <v>CL0004</v>
          </cell>
        </row>
        <row r="725">
          <cell r="C725" t="str">
            <v>CL0073</v>
          </cell>
        </row>
        <row r="726">
          <cell r="C726" t="str">
            <v>CL0194</v>
          </cell>
        </row>
        <row r="727">
          <cell r="C727" t="str">
            <v>CL0163</v>
          </cell>
        </row>
        <row r="728">
          <cell r="C728" t="str">
            <v>CL0046</v>
          </cell>
        </row>
        <row r="729">
          <cell r="C729" t="str">
            <v>CL0002</v>
          </cell>
        </row>
        <row r="730">
          <cell r="C730" t="str">
            <v>CL0005</v>
          </cell>
        </row>
        <row r="731">
          <cell r="C731" t="str">
            <v>CL0255</v>
          </cell>
        </row>
        <row r="732">
          <cell r="C732" t="str">
            <v>CL0161</v>
          </cell>
        </row>
        <row r="733">
          <cell r="C733" t="str">
            <v>CL0358</v>
          </cell>
        </row>
        <row r="734">
          <cell r="C734" t="str">
            <v>CL0274</v>
          </cell>
        </row>
        <row r="735">
          <cell r="C735" t="str">
            <v>CL0336</v>
          </cell>
        </row>
        <row r="736">
          <cell r="C736" t="str">
            <v>CL0337</v>
          </cell>
        </row>
        <row r="737">
          <cell r="C737" t="str">
            <v>CL0037</v>
          </cell>
        </row>
        <row r="738">
          <cell r="C738" t="str">
            <v>CL0176</v>
          </cell>
        </row>
        <row r="739">
          <cell r="C739" t="str">
            <v>CL0009</v>
          </cell>
        </row>
        <row r="740">
          <cell r="C740" t="str">
            <v>CL0166</v>
          </cell>
        </row>
        <row r="741">
          <cell r="C741" t="str">
            <v>CL0309</v>
          </cell>
        </row>
        <row r="742">
          <cell r="C742" t="str">
            <v>CL0219</v>
          </cell>
        </row>
        <row r="743">
          <cell r="C743" t="str">
            <v>CL0049</v>
          </cell>
        </row>
        <row r="744">
          <cell r="C744" t="str">
            <v>CL0095</v>
          </cell>
        </row>
        <row r="745">
          <cell r="C745" t="str">
            <v>CL0010</v>
          </cell>
        </row>
        <row r="746">
          <cell r="C746" t="str">
            <v>CL0340</v>
          </cell>
        </row>
        <row r="747">
          <cell r="C747" t="str">
            <v>CL0022</v>
          </cell>
        </row>
        <row r="748">
          <cell r="C748" t="str">
            <v>CL0297</v>
          </cell>
        </row>
        <row r="749">
          <cell r="C749" t="str">
            <v>CL0336</v>
          </cell>
        </row>
        <row r="750">
          <cell r="C750" t="str">
            <v>CL0337</v>
          </cell>
        </row>
        <row r="751">
          <cell r="C751" t="str">
            <v>CL0037</v>
          </cell>
        </row>
        <row r="752">
          <cell r="C752" t="str">
            <v>CL0011</v>
          </cell>
        </row>
        <row r="753">
          <cell r="C753" t="str">
            <v>CL0040</v>
          </cell>
        </row>
        <row r="754">
          <cell r="C754" t="str">
            <v>CL0198</v>
          </cell>
        </row>
        <row r="755">
          <cell r="C755" t="str">
            <v>CL0203</v>
          </cell>
        </row>
        <row r="756">
          <cell r="C756" t="str">
            <v>CL0253</v>
          </cell>
        </row>
        <row r="757">
          <cell r="C757" t="str">
            <v>CL0258</v>
          </cell>
        </row>
        <row r="758">
          <cell r="C758" t="str">
            <v>CL0260</v>
          </cell>
        </row>
        <row r="759">
          <cell r="C759" t="str">
            <v>CL0282</v>
          </cell>
        </row>
        <row r="760">
          <cell r="C760" t="str">
            <v>CL0296</v>
          </cell>
        </row>
        <row r="761">
          <cell r="C761" t="str">
            <v>CL0354</v>
          </cell>
        </row>
        <row r="762">
          <cell r="C762" t="str">
            <v>CL0066</v>
          </cell>
        </row>
        <row r="763">
          <cell r="C763" t="str">
            <v>CL0106</v>
          </cell>
        </row>
        <row r="764">
          <cell r="C764" t="str">
            <v>CL0227</v>
          </cell>
        </row>
        <row r="765">
          <cell r="C765" t="str">
            <v>CL0208</v>
          </cell>
        </row>
        <row r="766">
          <cell r="C766" t="str">
            <v>CL0247</v>
          </cell>
        </row>
        <row r="767">
          <cell r="C767" t="str">
            <v>CL0051</v>
          </cell>
        </row>
        <row r="768">
          <cell r="C768" t="str">
            <v>CL0174</v>
          </cell>
        </row>
        <row r="769">
          <cell r="C769" t="str">
            <v>CL0236</v>
          </cell>
        </row>
        <row r="770">
          <cell r="C770" t="str">
            <v>CL0211</v>
          </cell>
        </row>
        <row r="771">
          <cell r="C771" t="str">
            <v>CL0277</v>
          </cell>
        </row>
        <row r="772">
          <cell r="C772" t="str">
            <v>CL0115</v>
          </cell>
        </row>
        <row r="773">
          <cell r="C773" t="str">
            <v>CL0278</v>
          </cell>
        </row>
        <row r="774">
          <cell r="C774" t="str">
            <v>CL0064</v>
          </cell>
        </row>
        <row r="775">
          <cell r="C775" t="str">
            <v>CL0112</v>
          </cell>
        </row>
        <row r="776">
          <cell r="C776" t="str">
            <v>CL0136</v>
          </cell>
        </row>
        <row r="777">
          <cell r="C777" t="str">
            <v>CL0017</v>
          </cell>
        </row>
        <row r="778">
          <cell r="C778" t="str">
            <v>CL0175</v>
          </cell>
        </row>
        <row r="779">
          <cell r="C779" t="str">
            <v>CL0082</v>
          </cell>
        </row>
        <row r="780">
          <cell r="C780" t="str">
            <v>CL0061</v>
          </cell>
        </row>
        <row r="781">
          <cell r="C781" t="str">
            <v>CL0186</v>
          </cell>
        </row>
        <row r="782">
          <cell r="C782" t="str">
            <v>CL0172</v>
          </cell>
        </row>
        <row r="783">
          <cell r="C783" t="str">
            <v>CL0132</v>
          </cell>
        </row>
        <row r="784">
          <cell r="C784" t="str">
            <v>CL0019</v>
          </cell>
        </row>
        <row r="785">
          <cell r="C785" t="str">
            <v>CL0105</v>
          </cell>
        </row>
        <row r="786">
          <cell r="C786" t="str">
            <v>CL0200</v>
          </cell>
        </row>
        <row r="787">
          <cell r="C787" t="str">
            <v>CL0078</v>
          </cell>
        </row>
        <row r="788">
          <cell r="C788" t="str">
            <v>CL0168</v>
          </cell>
        </row>
        <row r="789">
          <cell r="C789" t="str">
            <v>CL0321</v>
          </cell>
        </row>
        <row r="790">
          <cell r="C790" t="str">
            <v>CL0204</v>
          </cell>
        </row>
        <row r="791">
          <cell r="C791" t="str">
            <v>CL0109</v>
          </cell>
        </row>
        <row r="792">
          <cell r="C792" t="str">
            <v>CL0305</v>
          </cell>
        </row>
        <row r="793">
          <cell r="C793" t="str">
            <v>CL0225</v>
          </cell>
        </row>
        <row r="794">
          <cell r="C794" t="str">
            <v>CL0196</v>
          </cell>
        </row>
        <row r="795">
          <cell r="C795" t="str">
            <v>CL0147</v>
          </cell>
        </row>
        <row r="796">
          <cell r="C796" t="str">
            <v>CL0041</v>
          </cell>
        </row>
        <row r="797">
          <cell r="C797" t="str">
            <v>CL0012</v>
          </cell>
        </row>
        <row r="798">
          <cell r="C798" t="str">
            <v>CL0264</v>
          </cell>
        </row>
        <row r="799">
          <cell r="C799" t="str">
            <v>CL0101</v>
          </cell>
        </row>
        <row r="800">
          <cell r="C800" t="str">
            <v>CL0216</v>
          </cell>
        </row>
        <row r="801">
          <cell r="C801" t="str">
            <v>CL0142</v>
          </cell>
        </row>
        <row r="802">
          <cell r="C802" t="str">
            <v>CL0192</v>
          </cell>
        </row>
        <row r="803">
          <cell r="C803" t="str">
            <v>CL0052</v>
          </cell>
        </row>
        <row r="804">
          <cell r="C804" t="str">
            <v>CL0304</v>
          </cell>
        </row>
        <row r="805">
          <cell r="C805" t="str">
            <v>CL0027</v>
          </cell>
        </row>
        <row r="806">
          <cell r="C806" t="str">
            <v>CL0139</v>
          </cell>
        </row>
        <row r="807">
          <cell r="C807" t="str">
            <v>CL0113</v>
          </cell>
        </row>
        <row r="808">
          <cell r="C808" t="str">
            <v>CL0206</v>
          </cell>
        </row>
        <row r="809">
          <cell r="C809" t="str">
            <v>CL0349</v>
          </cell>
        </row>
        <row r="810">
          <cell r="C810" t="str">
            <v>CL0207</v>
          </cell>
        </row>
        <row r="811">
          <cell r="C811" t="str">
            <v>CL0055</v>
          </cell>
        </row>
        <row r="812">
          <cell r="C812" t="str">
            <v>CL0150</v>
          </cell>
        </row>
        <row r="813">
          <cell r="C813" t="str">
            <v>CL0143</v>
          </cell>
        </row>
        <row r="814">
          <cell r="C814" t="str">
            <v>CL0221</v>
          </cell>
        </row>
        <row r="815">
          <cell r="C815" t="str">
            <v>CL0148</v>
          </cell>
        </row>
        <row r="816">
          <cell r="C816" t="str">
            <v>CL0045</v>
          </cell>
        </row>
        <row r="817">
          <cell r="C817" t="str">
            <v>CL0292</v>
          </cell>
        </row>
        <row r="818">
          <cell r="C818" t="str">
            <v>CL0042</v>
          </cell>
        </row>
        <row r="819">
          <cell r="C819" t="str">
            <v>CL0006</v>
          </cell>
        </row>
        <row r="820">
          <cell r="C820" t="str">
            <v>CL0116</v>
          </cell>
        </row>
        <row r="821">
          <cell r="C821" t="str">
            <v>CL0119</v>
          </cell>
        </row>
        <row r="822">
          <cell r="C822" t="str">
            <v>CL0312</v>
          </cell>
        </row>
        <row r="823">
          <cell r="C823" t="str">
            <v>CL0125</v>
          </cell>
        </row>
        <row r="824">
          <cell r="C824" t="str">
            <v>CL0043</v>
          </cell>
        </row>
        <row r="825">
          <cell r="C825" t="str">
            <v>CL0273</v>
          </cell>
        </row>
        <row r="826">
          <cell r="C826" t="str">
            <v>CL0162</v>
          </cell>
        </row>
        <row r="827">
          <cell r="C827" t="str">
            <v>CL0023</v>
          </cell>
        </row>
        <row r="828">
          <cell r="C828" t="str">
            <v>CL0271</v>
          </cell>
        </row>
        <row r="829">
          <cell r="C829" t="str">
            <v>CL0068</v>
          </cell>
        </row>
        <row r="830">
          <cell r="C830" t="str">
            <v>CL0075</v>
          </cell>
        </row>
        <row r="831">
          <cell r="C831" t="str">
            <v>CL0246</v>
          </cell>
        </row>
        <row r="832">
          <cell r="C832" t="str">
            <v>CL0007</v>
          </cell>
        </row>
        <row r="833">
          <cell r="C833" t="str">
            <v>CL0298</v>
          </cell>
        </row>
        <row r="834">
          <cell r="C834" t="str">
            <v>CL0144</v>
          </cell>
        </row>
        <row r="835">
          <cell r="C835" t="str">
            <v>CL0077</v>
          </cell>
        </row>
        <row r="836">
          <cell r="C836" t="str">
            <v>CL0311</v>
          </cell>
        </row>
        <row r="837">
          <cell r="C837" t="str">
            <v>CL0122</v>
          </cell>
        </row>
        <row r="838">
          <cell r="C838" t="str">
            <v>CL0107</v>
          </cell>
        </row>
        <row r="839">
          <cell r="C839" t="str">
            <v>CL0190</v>
          </cell>
        </row>
        <row r="840">
          <cell r="C840" t="str">
            <v>CL0182</v>
          </cell>
        </row>
        <row r="841">
          <cell r="C841" t="str">
            <v>CL0223</v>
          </cell>
        </row>
        <row r="842">
          <cell r="C842" t="str">
            <v>CL0361</v>
          </cell>
        </row>
        <row r="843">
          <cell r="C843" t="str">
            <v>CL0102</v>
          </cell>
        </row>
        <row r="844">
          <cell r="C844" t="str">
            <v>CL0306</v>
          </cell>
        </row>
        <row r="845">
          <cell r="C845" t="str">
            <v>CL0239</v>
          </cell>
        </row>
        <row r="846">
          <cell r="C846" t="str">
            <v>CL0117</v>
          </cell>
        </row>
        <row r="847">
          <cell r="C847" t="str">
            <v>CL0240</v>
          </cell>
        </row>
        <row r="848">
          <cell r="C848" t="str">
            <v>CL0243</v>
          </cell>
        </row>
        <row r="849">
          <cell r="C849" t="str">
            <v>CL0353</v>
          </cell>
        </row>
        <row r="850">
          <cell r="C850" t="str">
            <v>CL0325</v>
          </cell>
        </row>
        <row r="851">
          <cell r="C851" t="str">
            <v>CL0099</v>
          </cell>
        </row>
        <row r="852">
          <cell r="C852" t="str">
            <v>CL0164</v>
          </cell>
        </row>
        <row r="853">
          <cell r="C853" t="str">
            <v>CL0131</v>
          </cell>
        </row>
        <row r="854">
          <cell r="C854" t="str">
            <v>CL0291</v>
          </cell>
        </row>
        <row r="855">
          <cell r="C855" t="str">
            <v>CL0262</v>
          </cell>
        </row>
        <row r="856">
          <cell r="C856" t="str">
            <v>CL0290</v>
          </cell>
        </row>
        <row r="857">
          <cell r="C857" t="str">
            <v>CL0275</v>
          </cell>
        </row>
        <row r="858">
          <cell r="C858" t="str">
            <v>CL0145</v>
          </cell>
        </row>
        <row r="859">
          <cell r="C859" t="str">
            <v>CL0021</v>
          </cell>
        </row>
        <row r="860">
          <cell r="C860" t="str">
            <v>CL0060</v>
          </cell>
        </row>
        <row r="861">
          <cell r="C861" t="str">
            <v>CL0237</v>
          </cell>
        </row>
        <row r="862">
          <cell r="C862" t="str">
            <v>CL0171</v>
          </cell>
        </row>
        <row r="863">
          <cell r="C863" t="str">
            <v>CL0280</v>
          </cell>
        </row>
        <row r="864">
          <cell r="C864" t="str">
            <v>CL0268</v>
          </cell>
        </row>
        <row r="865">
          <cell r="C865" t="str">
            <v>CL0345</v>
          </cell>
        </row>
        <row r="866">
          <cell r="C866" t="str">
            <v>CL0266</v>
          </cell>
        </row>
        <row r="867">
          <cell r="C867" t="str">
            <v>CL0241</v>
          </cell>
        </row>
        <row r="868">
          <cell r="C868" t="str">
            <v>CL0276</v>
          </cell>
        </row>
        <row r="869">
          <cell r="C869" t="str">
            <v>CL0071</v>
          </cell>
        </row>
        <row r="870">
          <cell r="C870" t="str">
            <v>CL0288</v>
          </cell>
        </row>
        <row r="871">
          <cell r="C871" t="str">
            <v>CL0328</v>
          </cell>
        </row>
        <row r="872">
          <cell r="C872" t="str">
            <v>CL0070</v>
          </cell>
        </row>
        <row r="873">
          <cell r="C873" t="str">
            <v>CL0091</v>
          </cell>
        </row>
        <row r="874">
          <cell r="C874" t="str">
            <v>CL0356</v>
          </cell>
        </row>
        <row r="875">
          <cell r="C875" t="str">
            <v>CL0032</v>
          </cell>
        </row>
        <row r="876">
          <cell r="C876" t="str">
            <v>CL0326</v>
          </cell>
        </row>
        <row r="877">
          <cell r="C877" t="str">
            <v>CL0215</v>
          </cell>
        </row>
        <row r="878">
          <cell r="C878" t="str">
            <v>CL0327</v>
          </cell>
        </row>
        <row r="879">
          <cell r="C879" t="str">
            <v>CL0020</v>
          </cell>
        </row>
        <row r="880">
          <cell r="C880" t="str">
            <v>CL0355</v>
          </cell>
        </row>
        <row r="881">
          <cell r="C881" t="str">
            <v>CL0047</v>
          </cell>
        </row>
        <row r="882">
          <cell r="C882" t="str">
            <v>CL0254</v>
          </cell>
        </row>
        <row r="883">
          <cell r="C883" t="str">
            <v>CL0202</v>
          </cell>
        </row>
        <row r="884">
          <cell r="C884" t="str">
            <v>CL0201</v>
          </cell>
        </row>
        <row r="885">
          <cell r="C885" t="str">
            <v>CL0008</v>
          </cell>
        </row>
        <row r="886">
          <cell r="C886" t="str">
            <v>CL0279</v>
          </cell>
        </row>
        <row r="887">
          <cell r="C887" t="str">
            <v>CL0351</v>
          </cell>
        </row>
        <row r="888">
          <cell r="C888" t="str">
            <v>CL0352</v>
          </cell>
        </row>
        <row r="889">
          <cell r="C889" t="str">
            <v>CL0010</v>
          </cell>
        </row>
        <row r="890">
          <cell r="C890" t="str">
            <v>CL0022</v>
          </cell>
        </row>
        <row r="891">
          <cell r="C891" t="str">
            <v>CL0095</v>
          </cell>
        </row>
        <row r="892">
          <cell r="C892" t="str">
            <v>CL0340</v>
          </cell>
        </row>
        <row r="893">
          <cell r="C893" t="str">
            <v>CL0209</v>
          </cell>
        </row>
        <row r="894">
          <cell r="C894" t="str">
            <v>CL0233</v>
          </cell>
        </row>
        <row r="895">
          <cell r="C895" t="str">
            <v>CL0088</v>
          </cell>
        </row>
        <row r="896">
          <cell r="C896" t="str">
            <v>CL0004</v>
          </cell>
        </row>
        <row r="897">
          <cell r="C897" t="str">
            <v>CL0073</v>
          </cell>
        </row>
        <row r="898">
          <cell r="C898" t="str">
            <v>CL0194</v>
          </cell>
        </row>
        <row r="899">
          <cell r="C899" t="str">
            <v>CL0163</v>
          </cell>
        </row>
        <row r="900">
          <cell r="C900" t="str">
            <v>CL0046</v>
          </cell>
        </row>
        <row r="901">
          <cell r="C901" t="str">
            <v>CL0002</v>
          </cell>
        </row>
        <row r="902">
          <cell r="C902" t="str">
            <v>CL0038</v>
          </cell>
        </row>
        <row r="903">
          <cell r="C903" t="str">
            <v>CL0256</v>
          </cell>
        </row>
        <row r="904">
          <cell r="C904" t="str">
            <v>CL0094</v>
          </cell>
        </row>
        <row r="905">
          <cell r="C905" t="str">
            <v>CL0357</v>
          </cell>
        </row>
        <row r="906">
          <cell r="C906" t="str">
            <v>CL0177</v>
          </cell>
        </row>
        <row r="907">
          <cell r="C907" t="str">
            <v>CL0039</v>
          </cell>
        </row>
        <row r="908">
          <cell r="C908" t="str">
            <v>CL0230</v>
          </cell>
        </row>
        <row r="909">
          <cell r="C909" t="str">
            <v>CL0103</v>
          </cell>
        </row>
        <row r="910">
          <cell r="C910" t="str">
            <v>CL0187</v>
          </cell>
        </row>
        <row r="911">
          <cell r="C911" t="str">
            <v>CL0124</v>
          </cell>
        </row>
        <row r="912">
          <cell r="C912" t="str">
            <v>CL0024</v>
          </cell>
        </row>
        <row r="913">
          <cell r="C913" t="str">
            <v>CL0205</v>
          </cell>
        </row>
        <row r="914">
          <cell r="C914" t="str">
            <v>CL0346</v>
          </cell>
        </row>
        <row r="915">
          <cell r="C915" t="str">
            <v>CL0093</v>
          </cell>
        </row>
        <row r="916">
          <cell r="C916" t="str">
            <v>CL0347</v>
          </cell>
        </row>
        <row r="917">
          <cell r="C917" t="str">
            <v>CL0035</v>
          </cell>
        </row>
        <row r="918">
          <cell r="C918" t="str">
            <v>CL0030</v>
          </cell>
        </row>
        <row r="919">
          <cell r="C919" t="str">
            <v>CL0001</v>
          </cell>
        </row>
        <row r="920">
          <cell r="C920" t="str">
            <v>CL0048</v>
          </cell>
        </row>
        <row r="921">
          <cell r="C921" t="str">
            <v>CL0083</v>
          </cell>
        </row>
        <row r="922">
          <cell r="C922" t="str">
            <v>CL0160</v>
          </cell>
        </row>
        <row r="923">
          <cell r="C923" t="str">
            <v>CL0199</v>
          </cell>
        </row>
        <row r="924">
          <cell r="C924" t="str">
            <v>CL0213</v>
          </cell>
        </row>
        <row r="925">
          <cell r="C925" t="str">
            <v>CL0229</v>
          </cell>
        </row>
        <row r="926">
          <cell r="C926" t="str">
            <v>CL0235</v>
          </cell>
        </row>
        <row r="927">
          <cell r="C927" t="str">
            <v>CL0267</v>
          </cell>
        </row>
        <row r="928">
          <cell r="C928" t="str">
            <v>CL0100</v>
          </cell>
        </row>
        <row r="929">
          <cell r="C929" t="str">
            <v>CL0301</v>
          </cell>
        </row>
        <row r="930">
          <cell r="C930" t="str">
            <v>CL0096</v>
          </cell>
        </row>
        <row r="931">
          <cell r="C931" t="str">
            <v>CL0015</v>
          </cell>
        </row>
        <row r="932">
          <cell r="C932" t="str">
            <v>CL0129</v>
          </cell>
        </row>
        <row r="933">
          <cell r="C933" t="str">
            <v>CL0300</v>
          </cell>
        </row>
        <row r="934">
          <cell r="C934" t="str">
            <v>CL0299</v>
          </cell>
        </row>
        <row r="935">
          <cell r="C935" t="str">
            <v>CL0310</v>
          </cell>
        </row>
        <row r="936">
          <cell r="C936" t="str">
            <v>CL0156</v>
          </cell>
        </row>
        <row r="937">
          <cell r="C937" t="str">
            <v>CL0152</v>
          </cell>
        </row>
        <row r="938">
          <cell r="C938" t="str">
            <v>CL0158</v>
          </cell>
        </row>
        <row r="939">
          <cell r="C939" t="str">
            <v>CL0090</v>
          </cell>
        </row>
        <row r="940">
          <cell r="C940" t="str">
            <v>CL0065</v>
          </cell>
        </row>
        <row r="941">
          <cell r="C941" t="str">
            <v>CL0086</v>
          </cell>
        </row>
        <row r="942">
          <cell r="C942" t="str">
            <v>CL0140</v>
          </cell>
        </row>
        <row r="943">
          <cell r="C943" t="str">
            <v>CL0080</v>
          </cell>
        </row>
        <row r="944">
          <cell r="C944" t="str">
            <v>CL0197</v>
          </cell>
        </row>
        <row r="945">
          <cell r="C945" t="str">
            <v>CL0074</v>
          </cell>
        </row>
        <row r="946">
          <cell r="C946" t="str">
            <v>CL0183</v>
          </cell>
        </row>
        <row r="947">
          <cell r="C947" t="str">
            <v>CL0220</v>
          </cell>
        </row>
        <row r="948">
          <cell r="C948" t="str">
            <v>CL0127</v>
          </cell>
        </row>
        <row r="949">
          <cell r="C949" t="str">
            <v>CL0058</v>
          </cell>
        </row>
        <row r="950">
          <cell r="C950" t="str">
            <v>CL0104</v>
          </cell>
        </row>
        <row r="951">
          <cell r="C951" t="str">
            <v>CL0063</v>
          </cell>
        </row>
        <row r="952">
          <cell r="C952" t="str">
            <v>CL0228</v>
          </cell>
        </row>
        <row r="953">
          <cell r="C953" t="str">
            <v>CL0028</v>
          </cell>
        </row>
        <row r="954">
          <cell r="C954" t="str">
            <v>CL0261</v>
          </cell>
        </row>
        <row r="955">
          <cell r="C955" t="str">
            <v>CL0130</v>
          </cell>
        </row>
        <row r="956">
          <cell r="C956" t="str">
            <v>CL0118</v>
          </cell>
        </row>
        <row r="957">
          <cell r="C957" t="str">
            <v>CL0029</v>
          </cell>
        </row>
        <row r="958">
          <cell r="C958" t="str">
            <v>CL0087</v>
          </cell>
        </row>
        <row r="959">
          <cell r="C959" t="str">
            <v>CL0224</v>
          </cell>
        </row>
        <row r="960">
          <cell r="C960" t="str">
            <v>CL0141</v>
          </cell>
        </row>
        <row r="961">
          <cell r="C961" t="str">
            <v>CL0155</v>
          </cell>
        </row>
        <row r="962">
          <cell r="C962" t="str">
            <v>CL0044</v>
          </cell>
        </row>
        <row r="963">
          <cell r="C963" t="str">
            <v>CL0313</v>
          </cell>
        </row>
        <row r="964">
          <cell r="C964" t="str">
            <v>CL0149</v>
          </cell>
        </row>
        <row r="965">
          <cell r="C965" t="str">
            <v>CL0133</v>
          </cell>
        </row>
        <row r="966">
          <cell r="C966" t="str">
            <v>CL0121</v>
          </cell>
        </row>
        <row r="967">
          <cell r="C967" t="str">
            <v>CL0081</v>
          </cell>
        </row>
        <row r="968">
          <cell r="C968" t="str">
            <v>CL0286</v>
          </cell>
        </row>
        <row r="969">
          <cell r="C969" t="str">
            <v>CL0303</v>
          </cell>
        </row>
        <row r="970">
          <cell r="C970" t="str">
            <v>CL0360</v>
          </cell>
        </row>
        <row r="971">
          <cell r="C971" t="str">
            <v>CL0005</v>
          </cell>
        </row>
        <row r="972">
          <cell r="C972" t="str">
            <v>CL0255</v>
          </cell>
        </row>
        <row r="973">
          <cell r="C973" t="str">
            <v>CL0161</v>
          </cell>
        </row>
        <row r="974">
          <cell r="C974" t="str">
            <v>CL0358</v>
          </cell>
        </row>
        <row r="975">
          <cell r="C975" t="str">
            <v>CL0018</v>
          </cell>
        </row>
        <row r="976">
          <cell r="C976" t="str">
            <v>CL0242</v>
          </cell>
        </row>
        <row r="977">
          <cell r="C977" t="str">
            <v>CL0108</v>
          </cell>
        </row>
        <row r="978">
          <cell r="C978" t="str">
            <v>CL0072</v>
          </cell>
        </row>
        <row r="979">
          <cell r="C979" t="str">
            <v>CL0135</v>
          </cell>
        </row>
        <row r="980">
          <cell r="C980" t="str">
            <v>CL0138</v>
          </cell>
        </row>
        <row r="981">
          <cell r="C981" t="str">
            <v>CL0322</v>
          </cell>
        </row>
        <row r="982">
          <cell r="C982" t="str">
            <v>CL0316</v>
          </cell>
        </row>
        <row r="983">
          <cell r="C983" t="str">
            <v>CL0288</v>
          </cell>
        </row>
        <row r="984">
          <cell r="C984" t="str">
            <v>CL0212</v>
          </cell>
        </row>
        <row r="985">
          <cell r="C985" t="str">
            <v>CL0025</v>
          </cell>
        </row>
        <row r="986">
          <cell r="C986" t="str">
            <v>CL0036</v>
          </cell>
        </row>
        <row r="987">
          <cell r="C987" t="str">
            <v>CL0059</v>
          </cell>
        </row>
        <row r="988">
          <cell r="C988" t="str">
            <v>CL0067</v>
          </cell>
        </row>
        <row r="989">
          <cell r="C989" t="str">
            <v>CL0069</v>
          </cell>
        </row>
        <row r="990">
          <cell r="C990" t="str">
            <v>CL0159</v>
          </cell>
        </row>
        <row r="991">
          <cell r="C991" t="str">
            <v>CL0181</v>
          </cell>
        </row>
        <row r="992">
          <cell r="C992" t="str">
            <v>CL0265</v>
          </cell>
        </row>
        <row r="993">
          <cell r="C993" t="str">
            <v>CL0342</v>
          </cell>
        </row>
        <row r="994">
          <cell r="C994" t="str">
            <v>CL0359</v>
          </cell>
        </row>
        <row r="995">
          <cell r="C995" t="str">
            <v>CL0037</v>
          </cell>
        </row>
        <row r="996">
          <cell r="C996" t="str">
            <v>CL0011</v>
          </cell>
        </row>
        <row r="997">
          <cell r="C997" t="str">
            <v>CL0040</v>
          </cell>
        </row>
        <row r="998">
          <cell r="C998" t="str">
            <v>CL0198</v>
          </cell>
        </row>
        <row r="999">
          <cell r="C999" t="str">
            <v>CL0203</v>
          </cell>
        </row>
        <row r="1000">
          <cell r="C1000" t="str">
            <v>CL0253</v>
          </cell>
        </row>
        <row r="1001">
          <cell r="C1001" t="str">
            <v>CL0258</v>
          </cell>
        </row>
        <row r="1002">
          <cell r="C1002" t="str">
            <v>CL0260</v>
          </cell>
        </row>
        <row r="1003">
          <cell r="C1003" t="str">
            <v>CL0282</v>
          </cell>
        </row>
        <row r="1004">
          <cell r="C1004" t="str">
            <v>CL0296</v>
          </cell>
        </row>
        <row r="1005">
          <cell r="C1005" t="str">
            <v>CL0354</v>
          </cell>
        </row>
        <row r="1006">
          <cell r="C1006" t="str">
            <v>CL0066</v>
          </cell>
        </row>
        <row r="1007">
          <cell r="C1007" t="str">
            <v>CL0106</v>
          </cell>
        </row>
        <row r="1008">
          <cell r="C1008" t="str">
            <v>CL0227</v>
          </cell>
        </row>
        <row r="1009">
          <cell r="C1009" t="str">
            <v>CL0208</v>
          </cell>
        </row>
        <row r="1010">
          <cell r="C1010" t="str">
            <v>CL0247</v>
          </cell>
        </row>
        <row r="1011">
          <cell r="C1011" t="str">
            <v>CL0051</v>
          </cell>
        </row>
        <row r="1012">
          <cell r="C1012" t="str">
            <v>CL0174</v>
          </cell>
        </row>
        <row r="1013">
          <cell r="C1013" t="str">
            <v>CL0236</v>
          </cell>
        </row>
        <row r="1014">
          <cell r="C1014" t="str">
            <v>CL0211</v>
          </cell>
        </row>
        <row r="1015">
          <cell r="C1015" t="str">
            <v>CL0277</v>
          </cell>
        </row>
        <row r="1016">
          <cell r="C1016" t="str">
            <v>CL0115</v>
          </cell>
        </row>
        <row r="1017">
          <cell r="C1017" t="str">
            <v>CL0278</v>
          </cell>
        </row>
        <row r="1018">
          <cell r="C1018" t="str">
            <v>CL0064</v>
          </cell>
        </row>
        <row r="1019">
          <cell r="C1019" t="str">
            <v>CL0112</v>
          </cell>
        </row>
        <row r="1020">
          <cell r="C1020" t="str">
            <v>CL0136</v>
          </cell>
        </row>
        <row r="1021">
          <cell r="C1021" t="str">
            <v>CL0017</v>
          </cell>
        </row>
        <row r="1022">
          <cell r="C1022" t="str">
            <v>CL0175</v>
          </cell>
        </row>
        <row r="1023">
          <cell r="C1023" t="str">
            <v>CL0082</v>
          </cell>
        </row>
        <row r="1024">
          <cell r="C1024" t="str">
            <v>CL0061</v>
          </cell>
        </row>
        <row r="1025">
          <cell r="C1025" t="str">
            <v>CL0186</v>
          </cell>
        </row>
        <row r="1026">
          <cell r="C1026" t="str">
            <v>CL0172</v>
          </cell>
        </row>
        <row r="1027">
          <cell r="C1027" t="str">
            <v>CL0132</v>
          </cell>
        </row>
        <row r="1028">
          <cell r="C1028" t="str">
            <v>CL0019</v>
          </cell>
        </row>
        <row r="1029">
          <cell r="C1029" t="str">
            <v>CL0105</v>
          </cell>
        </row>
        <row r="1030">
          <cell r="C1030" t="str">
            <v>CL0200</v>
          </cell>
        </row>
        <row r="1031">
          <cell r="C1031" t="str">
            <v>CL0078</v>
          </cell>
        </row>
        <row r="1032">
          <cell r="C1032" t="str">
            <v>CL0168</v>
          </cell>
        </row>
        <row r="1033">
          <cell r="C1033" t="str">
            <v>CL0321</v>
          </cell>
        </row>
        <row r="1034">
          <cell r="C1034" t="str">
            <v>CL0204</v>
          </cell>
        </row>
        <row r="1035">
          <cell r="C1035" t="str">
            <v>CL0109</v>
          </cell>
        </row>
        <row r="1036">
          <cell r="C1036" t="str">
            <v>CL0305</v>
          </cell>
        </row>
        <row r="1037">
          <cell r="C1037" t="str">
            <v>CL0225</v>
          </cell>
        </row>
        <row r="1038">
          <cell r="C1038" t="str">
            <v>CL0196</v>
          </cell>
        </row>
        <row r="1039">
          <cell r="C1039" t="str">
            <v>CL0147</v>
          </cell>
        </row>
        <row r="1040">
          <cell r="C1040" t="str">
            <v>CL0041</v>
          </cell>
        </row>
        <row r="1041">
          <cell r="C1041" t="str">
            <v>CL0012</v>
          </cell>
        </row>
        <row r="1042">
          <cell r="C1042" t="str">
            <v>CL0264</v>
          </cell>
        </row>
        <row r="1043">
          <cell r="C1043" t="str">
            <v>CL0101</v>
          </cell>
        </row>
        <row r="1044">
          <cell r="C1044" t="str">
            <v>CL0216</v>
          </cell>
        </row>
        <row r="1045">
          <cell r="C1045" t="str">
            <v>CL0142</v>
          </cell>
        </row>
        <row r="1046">
          <cell r="C1046" t="str">
            <v>CL0192</v>
          </cell>
        </row>
        <row r="1047">
          <cell r="C1047" t="str">
            <v>CL0052</v>
          </cell>
        </row>
        <row r="1048">
          <cell r="C1048" t="str">
            <v>CL0304</v>
          </cell>
        </row>
        <row r="1049">
          <cell r="C1049" t="str">
            <v>CL0027</v>
          </cell>
        </row>
        <row r="1050">
          <cell r="C1050" t="str">
            <v>CL0139</v>
          </cell>
        </row>
        <row r="1051">
          <cell r="C1051" t="str">
            <v>CL0113</v>
          </cell>
        </row>
        <row r="1052">
          <cell r="C1052" t="str">
            <v>CL0206</v>
          </cell>
        </row>
        <row r="1053">
          <cell r="C1053" t="str">
            <v>CL0349</v>
          </cell>
        </row>
        <row r="1054">
          <cell r="C1054" t="str">
            <v>CL0207</v>
          </cell>
        </row>
        <row r="1055">
          <cell r="C1055" t="str">
            <v>CL0055</v>
          </cell>
        </row>
        <row r="1056">
          <cell r="C1056" t="str">
            <v>CL0150</v>
          </cell>
        </row>
        <row r="1057">
          <cell r="C1057" t="str">
            <v>CL0143</v>
          </cell>
        </row>
        <row r="1058">
          <cell r="C1058" t="str">
            <v>CL0221</v>
          </cell>
        </row>
        <row r="1059">
          <cell r="C1059" t="str">
            <v>CL0148</v>
          </cell>
        </row>
        <row r="1060">
          <cell r="C1060" t="str">
            <v>CL0045</v>
          </cell>
        </row>
        <row r="1061">
          <cell r="C1061" t="str">
            <v>CL0292</v>
          </cell>
        </row>
        <row r="1062">
          <cell r="C1062" t="str">
            <v>CL0042</v>
          </cell>
        </row>
        <row r="1063">
          <cell r="C1063" t="str">
            <v>CL0006</v>
          </cell>
        </row>
        <row r="1064">
          <cell r="C1064" t="str">
            <v>CL0116</v>
          </cell>
        </row>
        <row r="1065">
          <cell r="C1065" t="str">
            <v>CL0119</v>
          </cell>
        </row>
        <row r="1066">
          <cell r="C1066" t="str">
            <v>CL0312</v>
          </cell>
        </row>
        <row r="1067">
          <cell r="C1067" t="str">
            <v>CL0125</v>
          </cell>
        </row>
        <row r="1068">
          <cell r="C1068" t="str">
            <v>CL0043</v>
          </cell>
        </row>
        <row r="1069">
          <cell r="C1069" t="str">
            <v>CL0273</v>
          </cell>
        </row>
        <row r="1070">
          <cell r="C1070" t="str">
            <v>CL0162</v>
          </cell>
        </row>
        <row r="1071">
          <cell r="C1071" t="str">
            <v>CL0023</v>
          </cell>
        </row>
        <row r="1072">
          <cell r="C1072" t="str">
            <v>CL0271</v>
          </cell>
        </row>
        <row r="1073">
          <cell r="C1073" t="str">
            <v>CL0068</v>
          </cell>
        </row>
        <row r="1074">
          <cell r="C1074" t="str">
            <v>CL0075</v>
          </cell>
        </row>
        <row r="1075">
          <cell r="C1075" t="str">
            <v>CL0246</v>
          </cell>
        </row>
        <row r="1076">
          <cell r="C1076" t="str">
            <v>CL0007</v>
          </cell>
        </row>
        <row r="1077">
          <cell r="C1077" t="str">
            <v>CL0298</v>
          </cell>
        </row>
        <row r="1078">
          <cell r="C1078" t="str">
            <v>CL0144</v>
          </cell>
        </row>
        <row r="1079">
          <cell r="C1079" t="str">
            <v>CL0077</v>
          </cell>
        </row>
        <row r="1080">
          <cell r="C1080" t="str">
            <v>CL0311</v>
          </cell>
        </row>
        <row r="1081">
          <cell r="C1081" t="str">
            <v>CL0122</v>
          </cell>
        </row>
        <row r="1082">
          <cell r="C1082" t="str">
            <v>CL0107</v>
          </cell>
        </row>
        <row r="1083">
          <cell r="C1083" t="str">
            <v>CL0190</v>
          </cell>
        </row>
        <row r="1084">
          <cell r="C1084" t="str">
            <v>CL0182</v>
          </cell>
        </row>
        <row r="1085">
          <cell r="C1085" t="str">
            <v>CL0223</v>
          </cell>
        </row>
        <row r="1086">
          <cell r="C1086" t="str">
            <v>CL0361</v>
          </cell>
        </row>
        <row r="1087">
          <cell r="C1087" t="str">
            <v>CL0102</v>
          </cell>
        </row>
        <row r="1088">
          <cell r="C1088" t="str">
            <v>CL0306</v>
          </cell>
        </row>
        <row r="1089">
          <cell r="C1089" t="str">
            <v>CL0239</v>
          </cell>
        </row>
        <row r="1090">
          <cell r="C1090" t="str">
            <v>CL0117</v>
          </cell>
        </row>
        <row r="1091">
          <cell r="C1091" t="str">
            <v>CL0240</v>
          </cell>
        </row>
        <row r="1092">
          <cell r="C1092" t="str">
            <v>CL0243</v>
          </cell>
        </row>
        <row r="1093">
          <cell r="C1093" t="str">
            <v>CL0353</v>
          </cell>
        </row>
        <row r="1094">
          <cell r="C1094" t="str">
            <v>CL0325</v>
          </cell>
        </row>
        <row r="1095">
          <cell r="C1095" t="str">
            <v>CL0099</v>
          </cell>
        </row>
        <row r="1096">
          <cell r="C1096" t="str">
            <v>CL0164</v>
          </cell>
        </row>
        <row r="1097">
          <cell r="C1097" t="str">
            <v>CL0131</v>
          </cell>
        </row>
        <row r="1098">
          <cell r="C1098" t="str">
            <v>CL0291</v>
          </cell>
        </row>
        <row r="1099">
          <cell r="C1099" t="str">
            <v>CL0262</v>
          </cell>
        </row>
        <row r="1100">
          <cell r="C1100" t="str">
            <v>CL0290</v>
          </cell>
        </row>
        <row r="1101">
          <cell r="C1101" t="str">
            <v>CL0275</v>
          </cell>
        </row>
        <row r="1102">
          <cell r="C1102" t="str">
            <v>CL0145</v>
          </cell>
        </row>
        <row r="1103">
          <cell r="C1103" t="str">
            <v>CL0021</v>
          </cell>
        </row>
        <row r="1104">
          <cell r="C1104" t="str">
            <v>CL0060</v>
          </cell>
        </row>
        <row r="1105">
          <cell r="C1105" t="str">
            <v>CL0237</v>
          </cell>
        </row>
        <row r="1106">
          <cell r="C1106" t="str">
            <v>CL0171</v>
          </cell>
        </row>
        <row r="1107">
          <cell r="C1107" t="str">
            <v>CL0280</v>
          </cell>
        </row>
        <row r="1108">
          <cell r="C1108" t="str">
            <v>CL0268</v>
          </cell>
        </row>
        <row r="1109">
          <cell r="C1109" t="str">
            <v>CL0345</v>
          </cell>
        </row>
        <row r="1110">
          <cell r="C1110" t="str">
            <v>CL0266</v>
          </cell>
        </row>
        <row r="1111">
          <cell r="C1111" t="str">
            <v>CL0241</v>
          </cell>
        </row>
        <row r="1112">
          <cell r="C1112" t="str">
            <v>CL0276</v>
          </cell>
        </row>
        <row r="1113">
          <cell r="C1113" t="str">
            <v>CL0071</v>
          </cell>
        </row>
        <row r="1114">
          <cell r="C1114" t="str">
            <v>CL0288</v>
          </cell>
        </row>
        <row r="1115">
          <cell r="C1115" t="str">
            <v>CL0328</v>
          </cell>
        </row>
        <row r="1116">
          <cell r="C1116" t="str">
            <v>CL0070</v>
          </cell>
        </row>
        <row r="1117">
          <cell r="C1117" t="str">
            <v>CL0091</v>
          </cell>
        </row>
        <row r="1118">
          <cell r="C1118" t="str">
            <v>CL0356</v>
          </cell>
        </row>
        <row r="1119">
          <cell r="C1119" t="str">
            <v>CL0032</v>
          </cell>
        </row>
        <row r="1120">
          <cell r="C1120" t="str">
            <v>CL0326</v>
          </cell>
        </row>
        <row r="1121">
          <cell r="C1121" t="str">
            <v>CL0215</v>
          </cell>
        </row>
        <row r="1122">
          <cell r="C1122" t="str">
            <v>CL0327</v>
          </cell>
        </row>
        <row r="1123">
          <cell r="C1123" t="str">
            <v>CL0020</v>
          </cell>
        </row>
        <row r="1124">
          <cell r="C1124" t="str">
            <v>CL0355</v>
          </cell>
        </row>
        <row r="1125">
          <cell r="C1125" t="str">
            <v>CL0047</v>
          </cell>
        </row>
        <row r="1126">
          <cell r="C1126" t="str">
            <v>CL0254</v>
          </cell>
        </row>
        <row r="1127">
          <cell r="C1127" t="str">
            <v>CL0202</v>
          </cell>
        </row>
        <row r="1128">
          <cell r="C1128" t="str">
            <v>CL0201</v>
          </cell>
        </row>
        <row r="1129">
          <cell r="C1129" t="str">
            <v>CL0008</v>
          </cell>
        </row>
        <row r="1130">
          <cell r="C1130" t="str">
            <v>CL0279</v>
          </cell>
        </row>
        <row r="1131">
          <cell r="C1131" t="str">
            <v>CL0351</v>
          </cell>
        </row>
        <row r="1132">
          <cell r="C1132" t="str">
            <v>CL0352</v>
          </cell>
        </row>
        <row r="1133">
          <cell r="C1133" t="str">
            <v>CL0010</v>
          </cell>
        </row>
        <row r="1134">
          <cell r="C1134" t="str">
            <v>CL0022</v>
          </cell>
        </row>
        <row r="1135">
          <cell r="C1135" t="str">
            <v>CL0095</v>
          </cell>
        </row>
        <row r="1136">
          <cell r="C1136" t="str">
            <v>CL0340</v>
          </cell>
        </row>
        <row r="1137">
          <cell r="C1137" t="str">
            <v>CL0209</v>
          </cell>
        </row>
        <row r="1138">
          <cell r="C1138" t="str">
            <v>CL0233</v>
          </cell>
        </row>
        <row r="1139">
          <cell r="C1139" t="str">
            <v>CL0088</v>
          </cell>
        </row>
        <row r="1140">
          <cell r="C1140" t="str">
            <v>CL0004</v>
          </cell>
        </row>
        <row r="1141">
          <cell r="C1141" t="str">
            <v>CL0073</v>
          </cell>
        </row>
        <row r="1142">
          <cell r="C1142" t="str">
            <v>CL0194</v>
          </cell>
        </row>
        <row r="1143">
          <cell r="C1143" t="str">
            <v>CL0163</v>
          </cell>
        </row>
        <row r="1144">
          <cell r="C1144" t="str">
            <v>CL0046</v>
          </cell>
        </row>
        <row r="1145">
          <cell r="C1145" t="str">
            <v>CL0002</v>
          </cell>
        </row>
        <row r="1146">
          <cell r="C1146" t="str">
            <v>CL0038</v>
          </cell>
        </row>
        <row r="1147">
          <cell r="C1147" t="str">
            <v>CL0256</v>
          </cell>
        </row>
        <row r="1148">
          <cell r="C1148" t="str">
            <v>CL0094</v>
          </cell>
        </row>
        <row r="1149">
          <cell r="C1149" t="str">
            <v>CL0357</v>
          </cell>
        </row>
        <row r="1150">
          <cell r="C1150" t="str">
            <v>CL0024</v>
          </cell>
        </row>
        <row r="1151">
          <cell r="C1151" t="str">
            <v>CL0035</v>
          </cell>
        </row>
        <row r="1152">
          <cell r="C1152" t="str">
            <v>CL0039</v>
          </cell>
        </row>
        <row r="1153">
          <cell r="C1153" t="str">
            <v>CL0093</v>
          </cell>
        </row>
        <row r="1154">
          <cell r="C1154" t="str">
            <v>CL0103</v>
          </cell>
        </row>
        <row r="1155">
          <cell r="C1155" t="str">
            <v>CL0124</v>
          </cell>
        </row>
        <row r="1156">
          <cell r="C1156" t="str">
            <v>CL0177</v>
          </cell>
        </row>
        <row r="1157">
          <cell r="C1157" t="str">
            <v>CL0187</v>
          </cell>
        </row>
        <row r="1158">
          <cell r="C1158" t="str">
            <v>CL0205</v>
          </cell>
        </row>
        <row r="1159">
          <cell r="C1159" t="str">
            <v>CL0230</v>
          </cell>
        </row>
        <row r="1160">
          <cell r="C1160" t="str">
            <v>CL0346</v>
          </cell>
        </row>
        <row r="1161">
          <cell r="C1161" t="str">
            <v>CL0347</v>
          </cell>
        </row>
        <row r="1162">
          <cell r="C1162" t="str">
            <v>CL0030</v>
          </cell>
        </row>
        <row r="1163">
          <cell r="C1163" t="str">
            <v>CL0001</v>
          </cell>
        </row>
        <row r="1164">
          <cell r="C1164" t="str">
            <v>CL0048</v>
          </cell>
        </row>
        <row r="1165">
          <cell r="C1165" t="str">
            <v>CL0083</v>
          </cell>
        </row>
        <row r="1166">
          <cell r="C1166" t="str">
            <v>CL0160</v>
          </cell>
        </row>
        <row r="1167">
          <cell r="C1167" t="str">
            <v>CL0199</v>
          </cell>
        </row>
        <row r="1168">
          <cell r="C1168" t="str">
            <v>CL0213</v>
          </cell>
        </row>
        <row r="1169">
          <cell r="C1169" t="str">
            <v>CL0229</v>
          </cell>
        </row>
        <row r="1170">
          <cell r="C1170" t="str">
            <v>CL0235</v>
          </cell>
        </row>
        <row r="1171">
          <cell r="C1171" t="str">
            <v>CL0267</v>
          </cell>
        </row>
        <row r="1172">
          <cell r="C1172" t="str">
            <v>CL0100</v>
          </cell>
        </row>
        <row r="1173">
          <cell r="C1173" t="str">
            <v>CL0301</v>
          </cell>
        </row>
        <row r="1174">
          <cell r="C1174" t="str">
            <v>CL0096</v>
          </cell>
        </row>
        <row r="1175">
          <cell r="C1175" t="str">
            <v>CL0015</v>
          </cell>
        </row>
        <row r="1176">
          <cell r="C1176" t="str">
            <v>CL0129</v>
          </cell>
        </row>
        <row r="1177">
          <cell r="C1177" t="str">
            <v>CL0300</v>
          </cell>
        </row>
        <row r="1178">
          <cell r="C1178" t="str">
            <v>CL0299</v>
          </cell>
        </row>
        <row r="1179">
          <cell r="C1179" t="str">
            <v>CL0310</v>
          </cell>
        </row>
        <row r="1180">
          <cell r="C1180" t="str">
            <v>CL0156</v>
          </cell>
        </row>
        <row r="1181">
          <cell r="C1181" t="str">
            <v>CL0152</v>
          </cell>
        </row>
        <row r="1182">
          <cell r="C1182" t="str">
            <v>CL0158</v>
          </cell>
        </row>
        <row r="1183">
          <cell r="C1183" t="str">
            <v>CL0090</v>
          </cell>
        </row>
        <row r="1184">
          <cell r="C1184" t="str">
            <v>CL0065</v>
          </cell>
        </row>
        <row r="1185">
          <cell r="C1185" t="str">
            <v>CL0086</v>
          </cell>
        </row>
        <row r="1186">
          <cell r="C1186" t="str">
            <v>CL0360</v>
          </cell>
        </row>
        <row r="1187">
          <cell r="C1187" t="str">
            <v>CL0140</v>
          </cell>
        </row>
        <row r="1188">
          <cell r="C1188" t="str">
            <v>CL0080</v>
          </cell>
        </row>
        <row r="1189">
          <cell r="C1189" t="str">
            <v>CL0197</v>
          </cell>
        </row>
        <row r="1190">
          <cell r="C1190" t="str">
            <v>CL0074</v>
          </cell>
        </row>
        <row r="1191">
          <cell r="C1191" t="str">
            <v>CL0183</v>
          </cell>
        </row>
        <row r="1192">
          <cell r="C1192" t="str">
            <v>CL0220</v>
          </cell>
        </row>
        <row r="1193">
          <cell r="C1193" t="str">
            <v>CL0127</v>
          </cell>
        </row>
        <row r="1194">
          <cell r="C1194" t="str">
            <v>CL0058</v>
          </cell>
        </row>
        <row r="1195">
          <cell r="C1195" t="str">
            <v>CL0104</v>
          </cell>
        </row>
        <row r="1196">
          <cell r="C1196" t="str">
            <v>CL0063</v>
          </cell>
        </row>
        <row r="1197">
          <cell r="C1197" t="str">
            <v>CL0228</v>
          </cell>
        </row>
        <row r="1198">
          <cell r="C1198" t="str">
            <v>CL0028</v>
          </cell>
        </row>
        <row r="1199">
          <cell r="C1199" t="str">
            <v>CL0261</v>
          </cell>
        </row>
        <row r="1200">
          <cell r="C1200" t="str">
            <v>CL0130</v>
          </cell>
        </row>
        <row r="1201">
          <cell r="C1201" t="str">
            <v>CL0118</v>
          </cell>
        </row>
        <row r="1202">
          <cell r="C1202" t="str">
            <v>CL0029</v>
          </cell>
        </row>
        <row r="1203">
          <cell r="C1203" t="str">
            <v>CL0087</v>
          </cell>
        </row>
        <row r="1204">
          <cell r="C1204" t="str">
            <v>CL0224</v>
          </cell>
        </row>
        <row r="1205">
          <cell r="C1205" t="str">
            <v>CL0141</v>
          </cell>
        </row>
        <row r="1206">
          <cell r="C1206" t="str">
            <v>CL0155</v>
          </cell>
        </row>
        <row r="1207">
          <cell r="C1207" t="str">
            <v>CL0044</v>
          </cell>
        </row>
        <row r="1208">
          <cell r="C1208" t="str">
            <v>CL0313</v>
          </cell>
        </row>
        <row r="1209">
          <cell r="C1209" t="str">
            <v>CL0149</v>
          </cell>
        </row>
        <row r="1210">
          <cell r="C1210" t="str">
            <v>CL0133</v>
          </cell>
        </row>
        <row r="1211">
          <cell r="C1211" t="str">
            <v>CL0121</v>
          </cell>
        </row>
        <row r="1212">
          <cell r="C1212" t="str">
            <v>CL0081</v>
          </cell>
        </row>
        <row r="1213">
          <cell r="C1213" t="str">
            <v>CL0286</v>
          </cell>
        </row>
        <row r="1214">
          <cell r="C1214" t="str">
            <v>CL0303</v>
          </cell>
        </row>
        <row r="1215">
          <cell r="C1215" t="str">
            <v>CL0005</v>
          </cell>
        </row>
        <row r="1216">
          <cell r="C1216" t="str">
            <v>CL0255</v>
          </cell>
        </row>
        <row r="1217">
          <cell r="C1217" t="str">
            <v>CL0161</v>
          </cell>
        </row>
        <row r="1218">
          <cell r="C1218" t="str">
            <v>CL0358</v>
          </cell>
        </row>
        <row r="1219">
          <cell r="C1219" t="str">
            <v>CL0018</v>
          </cell>
        </row>
        <row r="1220">
          <cell r="C1220" t="str">
            <v>CL0242</v>
          </cell>
        </row>
        <row r="1221">
          <cell r="C1221" t="str">
            <v>CL0108</v>
          </cell>
        </row>
        <row r="1222">
          <cell r="C1222" t="str">
            <v>CL0072</v>
          </cell>
        </row>
        <row r="1223">
          <cell r="C1223" t="str">
            <v>CL0135</v>
          </cell>
        </row>
        <row r="1224">
          <cell r="C1224" t="str">
            <v>CL0138</v>
          </cell>
        </row>
        <row r="1225">
          <cell r="C1225" t="str">
            <v>CL0322</v>
          </cell>
        </row>
        <row r="1226">
          <cell r="C1226" t="str">
            <v>CL0316</v>
          </cell>
        </row>
        <row r="1227">
          <cell r="C1227" t="str">
            <v>CL0212</v>
          </cell>
        </row>
        <row r="1228">
          <cell r="C1228" t="str">
            <v>CL0025</v>
          </cell>
        </row>
        <row r="1229">
          <cell r="C1229" t="str">
            <v>CL0036</v>
          </cell>
        </row>
        <row r="1230">
          <cell r="C1230" t="str">
            <v>CL0059</v>
          </cell>
        </row>
        <row r="1231">
          <cell r="C1231" t="str">
            <v>CL0067</v>
          </cell>
        </row>
        <row r="1232">
          <cell r="C1232" t="str">
            <v>CL0069</v>
          </cell>
        </row>
        <row r="1233">
          <cell r="C1233" t="str">
            <v>CL0159</v>
          </cell>
        </row>
        <row r="1234">
          <cell r="C1234" t="str">
            <v>CL0181</v>
          </cell>
        </row>
        <row r="1235">
          <cell r="C1235" t="str">
            <v>CL0265</v>
          </cell>
        </row>
        <row r="1236">
          <cell r="C1236" t="str">
            <v>CL0269</v>
          </cell>
        </row>
        <row r="1237">
          <cell r="C1237" t="str">
            <v>CL0342</v>
          </cell>
        </row>
        <row r="1238">
          <cell r="C1238" t="str">
            <v>CL0359</v>
          </cell>
        </row>
        <row r="1239">
          <cell r="C1239" t="str">
            <v>CL0037</v>
          </cell>
        </row>
        <row r="1240">
          <cell r="C1240" t="str">
            <v>CL0011</v>
          </cell>
        </row>
        <row r="1241">
          <cell r="C1241" t="str">
            <v>CL0040</v>
          </cell>
        </row>
        <row r="1242">
          <cell r="C1242" t="str">
            <v>CL0198</v>
          </cell>
        </row>
        <row r="1243">
          <cell r="C1243" t="str">
            <v>CL0203</v>
          </cell>
        </row>
        <row r="1244">
          <cell r="C1244" t="str">
            <v>CL0253</v>
          </cell>
        </row>
        <row r="1245">
          <cell r="C1245" t="str">
            <v>CL0258</v>
          </cell>
        </row>
        <row r="1246">
          <cell r="C1246" t="str">
            <v>CL0260</v>
          </cell>
        </row>
        <row r="1247">
          <cell r="C1247" t="str">
            <v>CL0282</v>
          </cell>
        </row>
        <row r="1248">
          <cell r="C1248" t="str">
            <v>CL0296</v>
          </cell>
        </row>
        <row r="1249">
          <cell r="C1249" t="str">
            <v>CL0354</v>
          </cell>
        </row>
        <row r="1250">
          <cell r="C1250" t="str">
            <v>CL0066</v>
          </cell>
        </row>
        <row r="1251">
          <cell r="C1251" t="str">
            <v>CL0106</v>
          </cell>
        </row>
        <row r="1252">
          <cell r="C1252" t="str">
            <v>CL0227</v>
          </cell>
        </row>
        <row r="1253">
          <cell r="C1253" t="str">
            <v>CL0208</v>
          </cell>
        </row>
        <row r="1254">
          <cell r="C1254" t="str">
            <v>CL0247</v>
          </cell>
        </row>
        <row r="1255">
          <cell r="C1255" t="str">
            <v>CL0051</v>
          </cell>
        </row>
        <row r="1256">
          <cell r="C1256" t="str">
            <v>CL0174</v>
          </cell>
        </row>
        <row r="1257">
          <cell r="C1257" t="str">
            <v>CL0236</v>
          </cell>
        </row>
        <row r="1258">
          <cell r="C1258" t="str">
            <v>CL0211</v>
          </cell>
        </row>
        <row r="1259">
          <cell r="C1259" t="str">
            <v>CL0277</v>
          </cell>
        </row>
        <row r="1260">
          <cell r="C1260" t="str">
            <v>CL0115</v>
          </cell>
        </row>
        <row r="1261">
          <cell r="C1261" t="str">
            <v>CL0278</v>
          </cell>
        </row>
        <row r="1262">
          <cell r="C1262" t="str">
            <v>CL0064</v>
          </cell>
        </row>
        <row r="1263">
          <cell r="C1263" t="str">
            <v>CL0112</v>
          </cell>
        </row>
        <row r="1264">
          <cell r="C1264" t="str">
            <v>CL0136</v>
          </cell>
        </row>
        <row r="1265">
          <cell r="C1265" t="str">
            <v>CL0017</v>
          </cell>
        </row>
        <row r="1266">
          <cell r="C1266" t="str">
            <v>CL0175</v>
          </cell>
        </row>
        <row r="1267">
          <cell r="C1267" t="str">
            <v>CL0082</v>
          </cell>
        </row>
        <row r="1268">
          <cell r="C1268" t="str">
            <v>CL0061</v>
          </cell>
        </row>
        <row r="1269">
          <cell r="C1269" t="str">
            <v>CL0186</v>
          </cell>
        </row>
        <row r="1270">
          <cell r="C1270" t="str">
            <v>CL0172</v>
          </cell>
        </row>
        <row r="1271">
          <cell r="C1271" t="str">
            <v>CL0132</v>
          </cell>
        </row>
        <row r="1272">
          <cell r="C1272" t="str">
            <v>CL0019</v>
          </cell>
        </row>
        <row r="1273">
          <cell r="C1273" t="str">
            <v>CL0105</v>
          </cell>
        </row>
        <row r="1274">
          <cell r="C1274" t="str">
            <v>CL0200</v>
          </cell>
        </row>
        <row r="1275">
          <cell r="C1275" t="str">
            <v>CL0078</v>
          </cell>
        </row>
        <row r="1276">
          <cell r="C1276" t="str">
            <v>CL0168</v>
          </cell>
        </row>
        <row r="1277">
          <cell r="C1277" t="str">
            <v>CL0321</v>
          </cell>
        </row>
        <row r="1278">
          <cell r="C1278" t="str">
            <v>CL0204</v>
          </cell>
        </row>
        <row r="1279">
          <cell r="C1279" t="str">
            <v>CL0109</v>
          </cell>
        </row>
        <row r="1280">
          <cell r="C1280" t="str">
            <v>CL0305</v>
          </cell>
        </row>
        <row r="1281">
          <cell r="C1281" t="str">
            <v>CL0225</v>
          </cell>
        </row>
        <row r="1282">
          <cell r="C1282" t="str">
            <v>CL0196</v>
          </cell>
        </row>
        <row r="1283">
          <cell r="C1283" t="str">
            <v>CL0147</v>
          </cell>
        </row>
        <row r="1284">
          <cell r="C1284" t="str">
            <v>CL0041</v>
          </cell>
        </row>
        <row r="1285">
          <cell r="C1285" t="str">
            <v>CL0012</v>
          </cell>
        </row>
        <row r="1286">
          <cell r="C1286" t="str">
            <v>CL0264</v>
          </cell>
        </row>
        <row r="1287">
          <cell r="C1287" t="str">
            <v>CL0101</v>
          </cell>
        </row>
        <row r="1288">
          <cell r="C1288" t="str">
            <v>CL0216</v>
          </cell>
        </row>
        <row r="1289">
          <cell r="C1289" t="str">
            <v>CL0142</v>
          </cell>
        </row>
        <row r="1290">
          <cell r="C1290" t="str">
            <v>CL0192</v>
          </cell>
        </row>
        <row r="1291">
          <cell r="C1291" t="str">
            <v>CL0052</v>
          </cell>
        </row>
        <row r="1292">
          <cell r="C1292" t="str">
            <v>CL0304</v>
          </cell>
        </row>
        <row r="1293">
          <cell r="C1293" t="str">
            <v>CL0027</v>
          </cell>
        </row>
        <row r="1294">
          <cell r="C1294" t="str">
            <v>CL0139</v>
          </cell>
        </row>
        <row r="1295">
          <cell r="C1295" t="str">
            <v>CL0113</v>
          </cell>
        </row>
        <row r="1296">
          <cell r="C1296" t="str">
            <v>CL0206</v>
          </cell>
        </row>
        <row r="1297">
          <cell r="C1297" t="str">
            <v>CL0349</v>
          </cell>
        </row>
        <row r="1298">
          <cell r="C1298" t="str">
            <v>CL0207</v>
          </cell>
        </row>
        <row r="1299">
          <cell r="C1299" t="str">
            <v>CL0055</v>
          </cell>
        </row>
        <row r="1300">
          <cell r="C1300" t="str">
            <v>CL0150</v>
          </cell>
        </row>
        <row r="1301">
          <cell r="C1301" t="str">
            <v>CL0143</v>
          </cell>
        </row>
        <row r="1302">
          <cell r="C1302" t="str">
            <v>CL0221</v>
          </cell>
        </row>
        <row r="1303">
          <cell r="C1303" t="str">
            <v>CL0148</v>
          </cell>
        </row>
        <row r="1304">
          <cell r="C1304" t="str">
            <v>CL0045</v>
          </cell>
        </row>
        <row r="1305">
          <cell r="C1305" t="str">
            <v>CL0292</v>
          </cell>
        </row>
        <row r="1306">
          <cell r="C1306" t="str">
            <v>CL0042</v>
          </cell>
        </row>
        <row r="1307">
          <cell r="C1307" t="str">
            <v>CL0006</v>
          </cell>
        </row>
        <row r="1308">
          <cell r="C1308" t="str">
            <v>CL0116</v>
          </cell>
        </row>
        <row r="1309">
          <cell r="C1309" t="str">
            <v>CL0119</v>
          </cell>
        </row>
        <row r="1310">
          <cell r="C1310" t="str">
            <v>CL0312</v>
          </cell>
        </row>
        <row r="1311">
          <cell r="C1311" t="str">
            <v>CL0125</v>
          </cell>
        </row>
        <row r="1312">
          <cell r="C1312" t="str">
            <v>CL0043</v>
          </cell>
        </row>
        <row r="1313">
          <cell r="C1313" t="str">
            <v>CL0273</v>
          </cell>
        </row>
        <row r="1314">
          <cell r="C1314" t="str">
            <v>CL0162</v>
          </cell>
        </row>
        <row r="1315">
          <cell r="C1315" t="str">
            <v>CL0023</v>
          </cell>
        </row>
        <row r="1316">
          <cell r="C1316" t="str">
            <v>CL0271</v>
          </cell>
        </row>
        <row r="1317">
          <cell r="C1317" t="str">
            <v>CL0068</v>
          </cell>
        </row>
        <row r="1318">
          <cell r="C1318" t="str">
            <v>CL0075</v>
          </cell>
        </row>
        <row r="1319">
          <cell r="C1319" t="str">
            <v>CL0246</v>
          </cell>
        </row>
        <row r="1320">
          <cell r="C1320" t="str">
            <v>CL0007</v>
          </cell>
        </row>
        <row r="1321">
          <cell r="C1321" t="str">
            <v>CL0298</v>
          </cell>
        </row>
        <row r="1322">
          <cell r="C1322" t="str">
            <v>CL0144</v>
          </cell>
        </row>
        <row r="1323">
          <cell r="C1323" t="str">
            <v>CL0077</v>
          </cell>
        </row>
        <row r="1324">
          <cell r="C1324" t="str">
            <v>CL0311</v>
          </cell>
        </row>
        <row r="1325">
          <cell r="C1325" t="str">
            <v>CL0122</v>
          </cell>
        </row>
        <row r="1326">
          <cell r="C1326" t="str">
            <v>CL0107</v>
          </cell>
        </row>
        <row r="1327">
          <cell r="C1327" t="str">
            <v>CL0190</v>
          </cell>
        </row>
        <row r="1328">
          <cell r="C1328" t="str">
            <v>CL0182</v>
          </cell>
        </row>
        <row r="1329">
          <cell r="C1329" t="str">
            <v>CL0223</v>
          </cell>
        </row>
        <row r="1330">
          <cell r="C1330" t="str">
            <v>CL0361</v>
          </cell>
        </row>
        <row r="1331">
          <cell r="C1331" t="str">
            <v>CL0102</v>
          </cell>
        </row>
        <row r="1332">
          <cell r="C1332" t="str">
            <v>CL0306</v>
          </cell>
        </row>
        <row r="1333">
          <cell r="C1333" t="str">
            <v>CL0239</v>
          </cell>
        </row>
        <row r="1334">
          <cell r="C1334" t="str">
            <v>CL0117</v>
          </cell>
        </row>
        <row r="1335">
          <cell r="C1335" t="str">
            <v>CL0240</v>
          </cell>
        </row>
        <row r="1336">
          <cell r="C1336" t="str">
            <v>CL0243</v>
          </cell>
        </row>
        <row r="1337">
          <cell r="C1337" t="str">
            <v>CL0353</v>
          </cell>
        </row>
        <row r="1338">
          <cell r="C1338" t="str">
            <v>CL0325</v>
          </cell>
        </row>
        <row r="1339">
          <cell r="C1339" t="str">
            <v>CL0099</v>
          </cell>
        </row>
        <row r="1340">
          <cell r="C1340" t="str">
            <v>CL0164</v>
          </cell>
        </row>
        <row r="1341">
          <cell r="C1341" t="str">
            <v>CL0131</v>
          </cell>
        </row>
        <row r="1342">
          <cell r="C1342" t="str">
            <v>CL0291</v>
          </cell>
        </row>
        <row r="1343">
          <cell r="C1343" t="str">
            <v>CL0262</v>
          </cell>
        </row>
        <row r="1344">
          <cell r="C1344" t="str">
            <v>CL0290</v>
          </cell>
        </row>
        <row r="1345">
          <cell r="C1345" t="str">
            <v>CL0275</v>
          </cell>
        </row>
        <row r="1346">
          <cell r="C1346" t="str">
            <v>CL0145</v>
          </cell>
        </row>
        <row r="1347">
          <cell r="C1347" t="str">
            <v>CL0021</v>
          </cell>
        </row>
        <row r="1348">
          <cell r="C1348" t="str">
            <v>CL0060</v>
          </cell>
        </row>
        <row r="1349">
          <cell r="C1349" t="str">
            <v>CL0237</v>
          </cell>
        </row>
        <row r="1350">
          <cell r="C1350" t="str">
            <v>CL0171</v>
          </cell>
        </row>
        <row r="1351">
          <cell r="C1351" t="str">
            <v>CL0280</v>
          </cell>
        </row>
        <row r="1352">
          <cell r="C1352" t="str">
            <v>CL0268</v>
          </cell>
        </row>
        <row r="1353">
          <cell r="C1353" t="str">
            <v>CL0345</v>
          </cell>
        </row>
        <row r="1354">
          <cell r="C1354" t="str">
            <v>CL0266</v>
          </cell>
        </row>
        <row r="1355">
          <cell r="C1355" t="str">
            <v>CL0241</v>
          </cell>
        </row>
        <row r="1356">
          <cell r="C1356" t="str">
            <v>CL0276</v>
          </cell>
        </row>
        <row r="1357">
          <cell r="C1357" t="str">
            <v>CL0071</v>
          </cell>
        </row>
        <row r="1358">
          <cell r="C1358" t="str">
            <v>CL0328</v>
          </cell>
        </row>
        <row r="1359">
          <cell r="C1359" t="str">
            <v>CL0070</v>
          </cell>
        </row>
        <row r="1360">
          <cell r="C1360" t="str">
            <v>CL0091</v>
          </cell>
        </row>
        <row r="1361">
          <cell r="C1361" t="str">
            <v>CL0356</v>
          </cell>
        </row>
        <row r="1362">
          <cell r="C1362" t="str">
            <v>CL0032</v>
          </cell>
        </row>
        <row r="1363">
          <cell r="C1363" t="str">
            <v>CL0326</v>
          </cell>
        </row>
        <row r="1364">
          <cell r="C1364" t="str">
            <v>CL0215</v>
          </cell>
        </row>
        <row r="1365">
          <cell r="C1365" t="str">
            <v>CL0327</v>
          </cell>
        </row>
        <row r="1366">
          <cell r="C1366" t="str">
            <v>CL0020</v>
          </cell>
        </row>
        <row r="1367">
          <cell r="C1367" t="str">
            <v>CL0355</v>
          </cell>
        </row>
        <row r="1368">
          <cell r="C1368" t="str">
            <v>CL0047</v>
          </cell>
        </row>
        <row r="1369">
          <cell r="C1369" t="str">
            <v>CL0254</v>
          </cell>
        </row>
        <row r="1370">
          <cell r="C1370" t="str">
            <v>CL0202</v>
          </cell>
        </row>
        <row r="1371">
          <cell r="C1371" t="str">
            <v>CL0201</v>
          </cell>
        </row>
        <row r="1372">
          <cell r="C1372" t="str">
            <v>CL0008</v>
          </cell>
        </row>
        <row r="1373">
          <cell r="C1373" t="str">
            <v>CL0279</v>
          </cell>
        </row>
        <row r="1374">
          <cell r="C1374" t="str">
            <v>CL0351</v>
          </cell>
        </row>
        <row r="1375">
          <cell r="C1375" t="str">
            <v>CL0352</v>
          </cell>
        </row>
        <row r="1376">
          <cell r="C1376" t="str">
            <v>CL0362</v>
          </cell>
        </row>
        <row r="1377">
          <cell r="C1377" t="str">
            <v>CL0010</v>
          </cell>
        </row>
        <row r="1378">
          <cell r="C1378" t="str">
            <v>CL0022</v>
          </cell>
        </row>
        <row r="1379">
          <cell r="C1379" t="str">
            <v>CL0095</v>
          </cell>
        </row>
        <row r="1380">
          <cell r="C1380" t="str">
            <v>CL0340</v>
          </cell>
        </row>
        <row r="1381">
          <cell r="C1381" t="str">
            <v>CL0209</v>
          </cell>
        </row>
        <row r="1382">
          <cell r="C1382" t="str">
            <v>CL0233</v>
          </cell>
        </row>
        <row r="1383">
          <cell r="C1383" t="str">
            <v>CL0088</v>
          </cell>
        </row>
        <row r="1384">
          <cell r="C1384" t="str">
            <v>CL0004</v>
          </cell>
        </row>
        <row r="1385">
          <cell r="C1385" t="str">
            <v>CL0073</v>
          </cell>
        </row>
        <row r="1386">
          <cell r="C1386" t="str">
            <v>CL0194</v>
          </cell>
        </row>
        <row r="1387">
          <cell r="C1387" t="str">
            <v>CL0163</v>
          </cell>
        </row>
        <row r="1388">
          <cell r="C1388" t="str">
            <v>CL0046</v>
          </cell>
        </row>
        <row r="1389">
          <cell r="C1389" t="str">
            <v>CL0002</v>
          </cell>
        </row>
        <row r="1390">
          <cell r="C1390" t="str">
            <v>CL0038</v>
          </cell>
        </row>
        <row r="1391">
          <cell r="C1391" t="str">
            <v>CL0256</v>
          </cell>
        </row>
        <row r="1392">
          <cell r="C1392" t="str">
            <v>CL0094</v>
          </cell>
        </row>
        <row r="1393">
          <cell r="C1393" t="str">
            <v>CL0357</v>
          </cell>
        </row>
        <row r="1394">
          <cell r="C1394" t="str">
            <v>CL0024</v>
          </cell>
        </row>
        <row r="1395">
          <cell r="C1395" t="str">
            <v>CL0035</v>
          </cell>
        </row>
        <row r="1396">
          <cell r="C1396" t="str">
            <v>CL0039</v>
          </cell>
        </row>
        <row r="1397">
          <cell r="C1397" t="str">
            <v>CL0093</v>
          </cell>
        </row>
        <row r="1398">
          <cell r="C1398" t="str">
            <v>CL0103</v>
          </cell>
        </row>
        <row r="1399">
          <cell r="C1399" t="str">
            <v>CL0124</v>
          </cell>
        </row>
        <row r="1400">
          <cell r="C1400" t="str">
            <v>CL0177</v>
          </cell>
        </row>
        <row r="1401">
          <cell r="C1401" t="str">
            <v>CL0187</v>
          </cell>
        </row>
        <row r="1402">
          <cell r="C1402" t="str">
            <v>CL0205</v>
          </cell>
        </row>
        <row r="1403">
          <cell r="C1403" t="str">
            <v>CL0230</v>
          </cell>
        </row>
        <row r="1404">
          <cell r="C1404" t="str">
            <v>CL0346</v>
          </cell>
        </row>
        <row r="1405">
          <cell r="C1405" t="str">
            <v>CL0347</v>
          </cell>
        </row>
        <row r="1406">
          <cell r="C1406" t="str">
            <v>CL0030</v>
          </cell>
        </row>
        <row r="1407">
          <cell r="C1407" t="str">
            <v>CL0001</v>
          </cell>
        </row>
        <row r="1408">
          <cell r="C1408" t="str">
            <v>CL0048</v>
          </cell>
        </row>
        <row r="1409">
          <cell r="C1409" t="str">
            <v>CL0083</v>
          </cell>
        </row>
        <row r="1410">
          <cell r="C1410" t="str">
            <v>CL0160</v>
          </cell>
        </row>
        <row r="1411">
          <cell r="C1411" t="str">
            <v>CL0199</v>
          </cell>
        </row>
        <row r="1412">
          <cell r="C1412" t="str">
            <v>CL0213</v>
          </cell>
        </row>
        <row r="1413">
          <cell r="C1413" t="str">
            <v>CL0229</v>
          </cell>
        </row>
        <row r="1414">
          <cell r="C1414" t="str">
            <v>CL0235</v>
          </cell>
        </row>
        <row r="1415">
          <cell r="C1415" t="str">
            <v>CL0267</v>
          </cell>
        </row>
        <row r="1416">
          <cell r="C1416" t="str">
            <v>CL0100</v>
          </cell>
        </row>
        <row r="1417">
          <cell r="C1417" t="str">
            <v>CL0301</v>
          </cell>
        </row>
        <row r="1418">
          <cell r="C1418" t="str">
            <v>CL0096</v>
          </cell>
        </row>
        <row r="1419">
          <cell r="C1419" t="str">
            <v>CL0015</v>
          </cell>
        </row>
        <row r="1420">
          <cell r="C1420" t="str">
            <v>CL0129</v>
          </cell>
        </row>
        <row r="1421">
          <cell r="C1421" t="str">
            <v>CL0300</v>
          </cell>
        </row>
        <row r="1422">
          <cell r="C1422" t="str">
            <v>CL0299</v>
          </cell>
        </row>
        <row r="1423">
          <cell r="C1423" t="str">
            <v>CL0310</v>
          </cell>
        </row>
        <row r="1424">
          <cell r="C1424" t="str">
            <v>CL0156</v>
          </cell>
        </row>
        <row r="1425">
          <cell r="C1425" t="str">
            <v>CL0152</v>
          </cell>
        </row>
        <row r="1426">
          <cell r="C1426" t="str">
            <v>CL0158</v>
          </cell>
        </row>
        <row r="1427">
          <cell r="C1427" t="str">
            <v>CL0090</v>
          </cell>
        </row>
        <row r="1428">
          <cell r="C1428" t="str">
            <v>CL0065</v>
          </cell>
        </row>
        <row r="1429">
          <cell r="C1429" t="str">
            <v>CL0086</v>
          </cell>
        </row>
        <row r="1430">
          <cell r="C1430" t="str">
            <v>CL0360</v>
          </cell>
        </row>
        <row r="1431">
          <cell r="C1431" t="str">
            <v>CL0140</v>
          </cell>
        </row>
        <row r="1432">
          <cell r="C1432" t="str">
            <v>CL0080</v>
          </cell>
        </row>
        <row r="1433">
          <cell r="C1433" t="str">
            <v>CL0197</v>
          </cell>
        </row>
        <row r="1434">
          <cell r="C1434" t="str">
            <v>CL0074</v>
          </cell>
        </row>
        <row r="1435">
          <cell r="C1435" t="str">
            <v>CL0183</v>
          </cell>
        </row>
        <row r="1436">
          <cell r="C1436" t="str">
            <v>CL0220</v>
          </cell>
        </row>
        <row r="1437">
          <cell r="C1437" t="str">
            <v>CL0127</v>
          </cell>
        </row>
        <row r="1438">
          <cell r="C1438" t="str">
            <v>CL0058</v>
          </cell>
        </row>
        <row r="1439">
          <cell r="C1439" t="str">
            <v>CL0104</v>
          </cell>
        </row>
        <row r="1440">
          <cell r="C1440" t="str">
            <v>CL0063</v>
          </cell>
        </row>
        <row r="1441">
          <cell r="C1441" t="str">
            <v>CL0228</v>
          </cell>
        </row>
        <row r="1442">
          <cell r="C1442" t="str">
            <v>CL0028</v>
          </cell>
        </row>
        <row r="1443">
          <cell r="C1443" t="str">
            <v>CL0261</v>
          </cell>
        </row>
        <row r="1444">
          <cell r="C1444" t="str">
            <v>CL0130</v>
          </cell>
        </row>
        <row r="1445">
          <cell r="C1445" t="str">
            <v>CL0118</v>
          </cell>
        </row>
        <row r="1446">
          <cell r="C1446" t="str">
            <v>CL0029</v>
          </cell>
        </row>
        <row r="1447">
          <cell r="C1447" t="str">
            <v>CL0087</v>
          </cell>
        </row>
        <row r="1448">
          <cell r="C1448" t="str">
            <v>CL0224</v>
          </cell>
        </row>
        <row r="1449">
          <cell r="C1449" t="str">
            <v>CL0363</v>
          </cell>
        </row>
        <row r="1450">
          <cell r="C1450" t="str">
            <v>CL0141</v>
          </cell>
        </row>
        <row r="1451">
          <cell r="C1451" t="str">
            <v>CL0155</v>
          </cell>
        </row>
        <row r="1452">
          <cell r="C1452" t="str">
            <v>CL0044</v>
          </cell>
        </row>
        <row r="1453">
          <cell r="C1453" t="str">
            <v>CL0313</v>
          </cell>
        </row>
        <row r="1454">
          <cell r="C1454" t="str">
            <v>CL0149</v>
          </cell>
        </row>
        <row r="1455">
          <cell r="C1455" t="str">
            <v>CL0133</v>
          </cell>
        </row>
        <row r="1456">
          <cell r="C1456" t="str">
            <v>CL0121</v>
          </cell>
        </row>
        <row r="1457">
          <cell r="C1457" t="str">
            <v>CL0081</v>
          </cell>
        </row>
        <row r="1458">
          <cell r="C1458" t="str">
            <v>CL0286</v>
          </cell>
        </row>
        <row r="1459">
          <cell r="C1459" t="str">
            <v>CL0303</v>
          </cell>
        </row>
        <row r="1460">
          <cell r="C1460" t="str">
            <v>CL0005</v>
          </cell>
        </row>
        <row r="1461">
          <cell r="C1461" t="str">
            <v>CL0255</v>
          </cell>
        </row>
        <row r="1462">
          <cell r="C1462" t="str">
            <v>CL0161</v>
          </cell>
        </row>
        <row r="1463">
          <cell r="C1463" t="str">
            <v>CL0358</v>
          </cell>
        </row>
        <row r="1464">
          <cell r="C1464" t="str">
            <v>CL0018</v>
          </cell>
        </row>
        <row r="1465">
          <cell r="C1465" t="str">
            <v>CL0242</v>
          </cell>
        </row>
        <row r="1466">
          <cell r="C1466" t="str">
            <v>CL0108</v>
          </cell>
        </row>
        <row r="1467">
          <cell r="C1467" t="str">
            <v>CL0072</v>
          </cell>
        </row>
        <row r="1468">
          <cell r="C1468" t="str">
            <v>CL0135</v>
          </cell>
        </row>
        <row r="1469">
          <cell r="C1469" t="str">
            <v>CL0138</v>
          </cell>
        </row>
        <row r="1470">
          <cell r="C1470" t="str">
            <v>CL0322</v>
          </cell>
        </row>
        <row r="1471">
          <cell r="C1471" t="str">
            <v>CL0316</v>
          </cell>
        </row>
        <row r="1472">
          <cell r="C1472" t="str">
            <v>CL0212</v>
          </cell>
        </row>
        <row r="1473">
          <cell r="C1473" t="str">
            <v>CL0274</v>
          </cell>
        </row>
        <row r="1474">
          <cell r="C1474" t="str">
            <v>CL0297</v>
          </cell>
        </row>
        <row r="1475">
          <cell r="C1475" t="str">
            <v>CL0336</v>
          </cell>
        </row>
        <row r="1476">
          <cell r="C1476" t="str">
            <v>CL0337</v>
          </cell>
        </row>
        <row r="1477">
          <cell r="C1477" t="str">
            <v>CL0025</v>
          </cell>
        </row>
        <row r="1478">
          <cell r="C1478" t="str">
            <v>CL0036</v>
          </cell>
        </row>
        <row r="1479">
          <cell r="C1479" t="str">
            <v>CL0059</v>
          </cell>
        </row>
        <row r="1480">
          <cell r="C1480" t="str">
            <v>CL0067</v>
          </cell>
        </row>
        <row r="1481">
          <cell r="C1481" t="str">
            <v>CL0069</v>
          </cell>
        </row>
        <row r="1482">
          <cell r="C1482" t="str">
            <v>CL0159</v>
          </cell>
        </row>
        <row r="1483">
          <cell r="C1483" t="str">
            <v>CL0181</v>
          </cell>
        </row>
        <row r="1484">
          <cell r="C1484" t="str">
            <v>CL0265</v>
          </cell>
        </row>
        <row r="1485">
          <cell r="C1485" t="str">
            <v>CL0342</v>
          </cell>
        </row>
        <row r="1486">
          <cell r="C1486" t="str">
            <v>CL0359</v>
          </cell>
        </row>
        <row r="1487">
          <cell r="C1487" t="str">
            <v>CL0288</v>
          </cell>
        </row>
        <row r="1488">
          <cell r="C1488" t="str">
            <v>CL0364</v>
          </cell>
        </row>
        <row r="1489">
          <cell r="C1489" t="str">
            <v>CL0365</v>
          </cell>
        </row>
        <row r="1490">
          <cell r="C1490" t="str">
            <v>CL0366</v>
          </cell>
        </row>
        <row r="1491">
          <cell r="C1491" t="str">
            <v>CL0367</v>
          </cell>
        </row>
        <row r="1492">
          <cell r="C1492" t="str">
            <v>CL0037</v>
          </cell>
        </row>
        <row r="1493">
          <cell r="C1493" t="str">
            <v>CL0011</v>
          </cell>
        </row>
        <row r="1494">
          <cell r="C1494" t="str">
            <v>CL0040</v>
          </cell>
        </row>
        <row r="1495">
          <cell r="C1495" t="str">
            <v>CL0198</v>
          </cell>
        </row>
        <row r="1496">
          <cell r="C1496" t="str">
            <v>CL0203</v>
          </cell>
        </row>
        <row r="1497">
          <cell r="C1497" t="str">
            <v>CL0253</v>
          </cell>
        </row>
        <row r="1498">
          <cell r="C1498" t="str">
            <v>CL0258</v>
          </cell>
        </row>
        <row r="1499">
          <cell r="C1499" t="str">
            <v>CL0260</v>
          </cell>
        </row>
        <row r="1500">
          <cell r="C1500" t="str">
            <v>CL0282</v>
          </cell>
        </row>
        <row r="1501">
          <cell r="C1501" t="str">
            <v>CL0296</v>
          </cell>
        </row>
        <row r="1502">
          <cell r="C1502" t="str">
            <v>CL0354</v>
          </cell>
        </row>
        <row r="1503">
          <cell r="C1503" t="str">
            <v>CL0066</v>
          </cell>
        </row>
        <row r="1504">
          <cell r="C1504" t="str">
            <v>CL0106</v>
          </cell>
        </row>
        <row r="1505">
          <cell r="C1505" t="str">
            <v>CL0227</v>
          </cell>
        </row>
        <row r="1506">
          <cell r="C1506" t="str">
            <v>CL0208</v>
          </cell>
        </row>
        <row r="1507">
          <cell r="C1507" t="str">
            <v>CL0247</v>
          </cell>
        </row>
        <row r="1508">
          <cell r="C1508" t="str">
            <v>CL0051</v>
          </cell>
        </row>
        <row r="1509">
          <cell r="C1509" t="str">
            <v>CL0174</v>
          </cell>
        </row>
        <row r="1510">
          <cell r="C1510" t="str">
            <v>CL0236</v>
          </cell>
        </row>
        <row r="1511">
          <cell r="C1511" t="str">
            <v>CL0211</v>
          </cell>
        </row>
        <row r="1512">
          <cell r="C1512" t="str">
            <v>CL0277</v>
          </cell>
        </row>
        <row r="1513">
          <cell r="C1513" t="str">
            <v>CL0115</v>
          </cell>
        </row>
        <row r="1514">
          <cell r="C1514" t="str">
            <v>CL0278</v>
          </cell>
        </row>
        <row r="1515">
          <cell r="C1515" t="str">
            <v>CL0064</v>
          </cell>
        </row>
        <row r="1516">
          <cell r="C1516" t="str">
            <v>CL0112</v>
          </cell>
        </row>
        <row r="1517">
          <cell r="C1517" t="str">
            <v>CL0136</v>
          </cell>
        </row>
        <row r="1518">
          <cell r="C1518" t="str">
            <v>CL0017</v>
          </cell>
        </row>
        <row r="1519">
          <cell r="C1519" t="str">
            <v>CL0175</v>
          </cell>
        </row>
        <row r="1520">
          <cell r="C1520" t="str">
            <v>CL0082</v>
          </cell>
        </row>
        <row r="1521">
          <cell r="C1521" t="str">
            <v>CL0061</v>
          </cell>
        </row>
        <row r="1522">
          <cell r="C1522" t="str">
            <v>CL0186</v>
          </cell>
        </row>
        <row r="1523">
          <cell r="C1523" t="str">
            <v>CL0172</v>
          </cell>
        </row>
        <row r="1524">
          <cell r="C1524" t="str">
            <v>CL0132</v>
          </cell>
        </row>
        <row r="1525">
          <cell r="C1525" t="str">
            <v>CL0019</v>
          </cell>
        </row>
        <row r="1526">
          <cell r="C1526" t="str">
            <v>CL0105</v>
          </cell>
        </row>
        <row r="1527">
          <cell r="C1527" t="str">
            <v>CL0200</v>
          </cell>
        </row>
        <row r="1528">
          <cell r="C1528" t="str">
            <v>CL0078</v>
          </cell>
        </row>
        <row r="1529">
          <cell r="C1529" t="str">
            <v>CL0168</v>
          </cell>
        </row>
        <row r="1530">
          <cell r="C1530" t="str">
            <v>CL0321</v>
          </cell>
        </row>
        <row r="1531">
          <cell r="C1531" t="str">
            <v>CL0204</v>
          </cell>
        </row>
        <row r="1532">
          <cell r="C1532" t="str">
            <v>CL0109</v>
          </cell>
        </row>
        <row r="1533">
          <cell r="C1533" t="str">
            <v>CL0305</v>
          </cell>
        </row>
        <row r="1534">
          <cell r="C1534" t="str">
            <v>CL0225</v>
          </cell>
        </row>
        <row r="1535">
          <cell r="C1535" t="str">
            <v>CL0196</v>
          </cell>
        </row>
        <row r="1536">
          <cell r="C1536" t="str">
            <v>CL0147</v>
          </cell>
        </row>
        <row r="1537">
          <cell r="C1537" t="str">
            <v>CL0041</v>
          </cell>
        </row>
        <row r="1538">
          <cell r="C1538" t="str">
            <v>CL0012</v>
          </cell>
        </row>
        <row r="1539">
          <cell r="C1539" t="str">
            <v>CL0264</v>
          </cell>
        </row>
        <row r="1540">
          <cell r="C1540" t="str">
            <v>CL0101</v>
          </cell>
        </row>
        <row r="1541">
          <cell r="C1541" t="str">
            <v>CL0216</v>
          </cell>
        </row>
        <row r="1542">
          <cell r="C1542" t="str">
            <v>CL0142</v>
          </cell>
        </row>
        <row r="1543">
          <cell r="C1543" t="str">
            <v>CL0192</v>
          </cell>
        </row>
        <row r="1544">
          <cell r="C1544" t="str">
            <v>CL0052</v>
          </cell>
        </row>
        <row r="1545">
          <cell r="C1545" t="str">
            <v>CL0304</v>
          </cell>
        </row>
        <row r="1546">
          <cell r="C1546" t="str">
            <v>CL0027</v>
          </cell>
        </row>
        <row r="1547">
          <cell r="C1547" t="str">
            <v>CL0139</v>
          </cell>
        </row>
        <row r="1548">
          <cell r="C1548" t="str">
            <v>CL0113</v>
          </cell>
        </row>
        <row r="1549">
          <cell r="C1549" t="str">
            <v>CL0206</v>
          </cell>
        </row>
        <row r="1550">
          <cell r="C1550" t="str">
            <v>CL0349</v>
          </cell>
        </row>
        <row r="1551">
          <cell r="C1551" t="str">
            <v>CL0207</v>
          </cell>
        </row>
        <row r="1552">
          <cell r="C1552" t="str">
            <v>CL0055</v>
          </cell>
        </row>
        <row r="1553">
          <cell r="C1553" t="str">
            <v>CL0150</v>
          </cell>
        </row>
        <row r="1554">
          <cell r="C1554" t="str">
            <v>CL0143</v>
          </cell>
        </row>
        <row r="1555">
          <cell r="C1555" t="str">
            <v>CL0221</v>
          </cell>
        </row>
        <row r="1556">
          <cell r="C1556" t="str">
            <v>CL0148</v>
          </cell>
        </row>
        <row r="1557">
          <cell r="C1557" t="str">
            <v>CL0045</v>
          </cell>
        </row>
        <row r="1558">
          <cell r="C1558" t="str">
            <v>CL0292</v>
          </cell>
        </row>
        <row r="1559">
          <cell r="C1559" t="str">
            <v>CL0042</v>
          </cell>
        </row>
        <row r="1560">
          <cell r="C1560" t="str">
            <v>CL0006</v>
          </cell>
        </row>
        <row r="1561">
          <cell r="C1561" t="str">
            <v>CL0116</v>
          </cell>
        </row>
        <row r="1562">
          <cell r="C1562" t="str">
            <v>CL0119</v>
          </cell>
        </row>
        <row r="1563">
          <cell r="C1563" t="str">
            <v>CL0312</v>
          </cell>
        </row>
        <row r="1564">
          <cell r="C1564" t="str">
            <v>CL0125</v>
          </cell>
        </row>
        <row r="1565">
          <cell r="C1565" t="str">
            <v>CL0043</v>
          </cell>
        </row>
        <row r="1566">
          <cell r="C1566" t="str">
            <v>CL0273</v>
          </cell>
        </row>
        <row r="1567">
          <cell r="C1567" t="str">
            <v>CL0162</v>
          </cell>
        </row>
        <row r="1568">
          <cell r="C1568" t="str">
            <v>CL0023</v>
          </cell>
        </row>
        <row r="1569">
          <cell r="C1569" t="str">
            <v>CL0271</v>
          </cell>
        </row>
        <row r="1570">
          <cell r="C1570" t="str">
            <v>CL0068</v>
          </cell>
        </row>
        <row r="1571">
          <cell r="C1571" t="str">
            <v>CL0075</v>
          </cell>
        </row>
        <row r="1572">
          <cell r="C1572" t="str">
            <v>CL0246</v>
          </cell>
        </row>
        <row r="1573">
          <cell r="C1573" t="str">
            <v>CL0007</v>
          </cell>
        </row>
        <row r="1574">
          <cell r="C1574" t="str">
            <v>CL0298</v>
          </cell>
        </row>
        <row r="1575">
          <cell r="C1575" t="str">
            <v>CL0144</v>
          </cell>
        </row>
        <row r="1576">
          <cell r="C1576" t="str">
            <v>CL0077</v>
          </cell>
        </row>
        <row r="1577">
          <cell r="C1577" t="str">
            <v>CL0311</v>
          </cell>
        </row>
        <row r="1578">
          <cell r="C1578" t="str">
            <v>CL0122</v>
          </cell>
        </row>
        <row r="1579">
          <cell r="C1579" t="str">
            <v>CL0107</v>
          </cell>
        </row>
        <row r="1580">
          <cell r="C1580" t="str">
            <v>CL0190</v>
          </cell>
        </row>
        <row r="1581">
          <cell r="C1581" t="str">
            <v>CL0182</v>
          </cell>
        </row>
        <row r="1582">
          <cell r="C1582" t="str">
            <v>CL0223</v>
          </cell>
        </row>
        <row r="1583">
          <cell r="C1583" t="str">
            <v>CL0361</v>
          </cell>
        </row>
        <row r="1584">
          <cell r="C1584" t="str">
            <v>CL0102</v>
          </cell>
        </row>
        <row r="1585">
          <cell r="C1585" t="str">
            <v>CL0306</v>
          </cell>
        </row>
        <row r="1586">
          <cell r="C1586" t="str">
            <v>CL0239</v>
          </cell>
        </row>
        <row r="1587">
          <cell r="C1587" t="str">
            <v>CL0117</v>
          </cell>
        </row>
        <row r="1588">
          <cell r="C1588" t="str">
            <v>CL0240</v>
          </cell>
        </row>
        <row r="1589">
          <cell r="C1589" t="str">
            <v>CL0243</v>
          </cell>
        </row>
        <row r="1590">
          <cell r="C1590" t="str">
            <v>CL0353</v>
          </cell>
        </row>
        <row r="1591">
          <cell r="C1591" t="str">
            <v>CL0325</v>
          </cell>
        </row>
        <row r="1592">
          <cell r="C1592" t="str">
            <v>CL0099</v>
          </cell>
        </row>
        <row r="1593">
          <cell r="C1593" t="str">
            <v>CL0164</v>
          </cell>
        </row>
        <row r="1594">
          <cell r="C1594" t="str">
            <v>CL0131</v>
          </cell>
        </row>
        <row r="1595">
          <cell r="C1595" t="str">
            <v>CL0291</v>
          </cell>
        </row>
        <row r="1596">
          <cell r="C1596" t="str">
            <v>CL0262</v>
          </cell>
        </row>
        <row r="1597">
          <cell r="C1597" t="str">
            <v>CL0290</v>
          </cell>
        </row>
        <row r="1598">
          <cell r="C1598" t="str">
            <v>CL0275</v>
          </cell>
        </row>
        <row r="1599">
          <cell r="C1599" t="str">
            <v>CL0145</v>
          </cell>
        </row>
        <row r="1600">
          <cell r="C1600" t="str">
            <v>CL0021</v>
          </cell>
        </row>
        <row r="1601">
          <cell r="C1601" t="str">
            <v>CL0060</v>
          </cell>
        </row>
        <row r="1602">
          <cell r="C1602" t="str">
            <v>CL0237</v>
          </cell>
        </row>
        <row r="1603">
          <cell r="C1603" t="str">
            <v>CL0171</v>
          </cell>
        </row>
        <row r="1604">
          <cell r="C1604" t="str">
            <v>CL0280</v>
          </cell>
        </row>
        <row r="1605">
          <cell r="C1605" t="str">
            <v>CL0268</v>
          </cell>
        </row>
        <row r="1606">
          <cell r="C1606" t="str">
            <v>CL0345</v>
          </cell>
        </row>
        <row r="1607">
          <cell r="C1607" t="str">
            <v>CL0266</v>
          </cell>
        </row>
        <row r="1608">
          <cell r="C1608" t="str">
            <v>CL0241</v>
          </cell>
        </row>
        <row r="1609">
          <cell r="C1609" t="str">
            <v>CL0276</v>
          </cell>
        </row>
        <row r="1610">
          <cell r="C1610" t="str">
            <v>CL0071</v>
          </cell>
        </row>
        <row r="1611">
          <cell r="C1611" t="str">
            <v>CL0328</v>
          </cell>
        </row>
        <row r="1612">
          <cell r="C1612" t="str">
            <v>CL0070</v>
          </cell>
        </row>
        <row r="1613">
          <cell r="C1613" t="str">
            <v>CL0091</v>
          </cell>
        </row>
        <row r="1614">
          <cell r="C1614" t="str">
            <v>CL0356</v>
          </cell>
        </row>
        <row r="1615">
          <cell r="C1615" t="str">
            <v>CL0032</v>
          </cell>
        </row>
        <row r="1616">
          <cell r="C1616" t="str">
            <v>CL0326</v>
          </cell>
        </row>
        <row r="1617">
          <cell r="C1617" t="str">
            <v>CL0215</v>
          </cell>
        </row>
        <row r="1618">
          <cell r="C1618" t="str">
            <v>CL0327</v>
          </cell>
        </row>
        <row r="1619">
          <cell r="C1619" t="str">
            <v>CL0020</v>
          </cell>
        </row>
        <row r="1620">
          <cell r="C1620" t="str">
            <v>CL0355</v>
          </cell>
        </row>
        <row r="1621">
          <cell r="C1621" t="str">
            <v>CL0047</v>
          </cell>
        </row>
        <row r="1622">
          <cell r="C1622" t="str">
            <v>CL0254</v>
          </cell>
        </row>
        <row r="1623">
          <cell r="C1623" t="str">
            <v>CL0202</v>
          </cell>
        </row>
        <row r="1624">
          <cell r="C1624" t="str">
            <v>CL0201</v>
          </cell>
        </row>
        <row r="1625">
          <cell r="C1625" t="str">
            <v>CL0008</v>
          </cell>
        </row>
        <row r="1626">
          <cell r="C1626" t="str">
            <v>CL0279</v>
          </cell>
        </row>
        <row r="1627">
          <cell r="C1627" t="str">
            <v>CL0351</v>
          </cell>
        </row>
        <row r="1628">
          <cell r="C1628" t="str">
            <v>CL0352</v>
          </cell>
        </row>
        <row r="1629">
          <cell r="C1629" t="str">
            <v>CL0362</v>
          </cell>
        </row>
        <row r="1630">
          <cell r="C1630" t="str">
            <v>CL0010</v>
          </cell>
        </row>
        <row r="1631">
          <cell r="C1631" t="str">
            <v>CL0022</v>
          </cell>
        </row>
        <row r="1632">
          <cell r="C1632" t="str">
            <v>CL0095</v>
          </cell>
        </row>
        <row r="1633">
          <cell r="C1633" t="str">
            <v>CL0340</v>
          </cell>
        </row>
        <row r="1634">
          <cell r="C1634" t="str">
            <v>CL0209</v>
          </cell>
        </row>
        <row r="1635">
          <cell r="C1635" t="str">
            <v>CL0233</v>
          </cell>
        </row>
        <row r="1636">
          <cell r="C1636" t="str">
            <v>CL0088</v>
          </cell>
        </row>
        <row r="1637">
          <cell r="C1637" t="str">
            <v>CL0004</v>
          </cell>
        </row>
        <row r="1638">
          <cell r="C1638" t="str">
            <v>CL0073</v>
          </cell>
        </row>
        <row r="1639">
          <cell r="C1639" t="str">
            <v>CL0194</v>
          </cell>
        </row>
        <row r="1640">
          <cell r="C1640" t="str">
            <v>CL0163</v>
          </cell>
        </row>
        <row r="1641">
          <cell r="C1641" t="str">
            <v>CL0046</v>
          </cell>
        </row>
        <row r="1642">
          <cell r="C1642" t="str">
            <v>CL0002</v>
          </cell>
        </row>
        <row r="1643">
          <cell r="C1643" t="str">
            <v>CL0038</v>
          </cell>
        </row>
        <row r="1644">
          <cell r="C1644" t="str">
            <v>CL0256</v>
          </cell>
        </row>
        <row r="1645">
          <cell r="C1645" t="str">
            <v>CL0094</v>
          </cell>
        </row>
        <row r="1646">
          <cell r="C1646" t="str">
            <v>CL0357</v>
          </cell>
        </row>
        <row r="1647">
          <cell r="C1647" t="str">
            <v>CL0024</v>
          </cell>
        </row>
        <row r="1648">
          <cell r="C1648" t="str">
            <v>CL0035</v>
          </cell>
        </row>
        <row r="1649">
          <cell r="C1649" t="str">
            <v>CL0039</v>
          </cell>
        </row>
        <row r="1650">
          <cell r="C1650" t="str">
            <v>CL0093</v>
          </cell>
        </row>
        <row r="1651">
          <cell r="C1651" t="str">
            <v>CL0103</v>
          </cell>
        </row>
        <row r="1652">
          <cell r="C1652" t="str">
            <v>CL0124</v>
          </cell>
        </row>
        <row r="1653">
          <cell r="C1653" t="str">
            <v>CL0177</v>
          </cell>
        </row>
        <row r="1654">
          <cell r="C1654" t="str">
            <v>CL0187</v>
          </cell>
        </row>
        <row r="1655">
          <cell r="C1655" t="str">
            <v>CL0205</v>
          </cell>
        </row>
        <row r="1656">
          <cell r="C1656" t="str">
            <v>CL0230</v>
          </cell>
        </row>
        <row r="1657">
          <cell r="C1657" t="str">
            <v>CL0346</v>
          </cell>
        </row>
        <row r="1658">
          <cell r="C1658" t="str">
            <v>CL0347</v>
          </cell>
        </row>
        <row r="1659">
          <cell r="C1659" t="str">
            <v>CL0030</v>
          </cell>
        </row>
        <row r="1660">
          <cell r="C1660" t="str">
            <v>CL0001</v>
          </cell>
        </row>
        <row r="1661">
          <cell r="C1661" t="str">
            <v>CL0048</v>
          </cell>
        </row>
        <row r="1662">
          <cell r="C1662" t="str">
            <v>CL0083</v>
          </cell>
        </row>
        <row r="1663">
          <cell r="C1663" t="str">
            <v>CL0160</v>
          </cell>
        </row>
        <row r="1664">
          <cell r="C1664" t="str">
            <v>CL0199</v>
          </cell>
        </row>
        <row r="1665">
          <cell r="C1665" t="str">
            <v>CL0213</v>
          </cell>
        </row>
        <row r="1666">
          <cell r="C1666" t="str">
            <v>CL0229</v>
          </cell>
        </row>
        <row r="1667">
          <cell r="C1667" t="str">
            <v>CL0235</v>
          </cell>
        </row>
        <row r="1668">
          <cell r="C1668" t="str">
            <v>CL0267</v>
          </cell>
        </row>
        <row r="1669">
          <cell r="C1669" t="str">
            <v>CL0100</v>
          </cell>
        </row>
        <row r="1670">
          <cell r="C1670" t="str">
            <v>CL0301</v>
          </cell>
        </row>
        <row r="1671">
          <cell r="C1671" t="str">
            <v>CL0096</v>
          </cell>
        </row>
        <row r="1672">
          <cell r="C1672" t="str">
            <v>CL0015</v>
          </cell>
        </row>
        <row r="1673">
          <cell r="C1673" t="str">
            <v>CL0129</v>
          </cell>
        </row>
        <row r="1674">
          <cell r="C1674" t="str">
            <v>CL0300</v>
          </cell>
        </row>
        <row r="1675">
          <cell r="C1675" t="str">
            <v>CL0299</v>
          </cell>
        </row>
        <row r="1676">
          <cell r="C1676" t="str">
            <v>CL0310</v>
          </cell>
        </row>
        <row r="1677">
          <cell r="C1677" t="str">
            <v>CL0156</v>
          </cell>
        </row>
        <row r="1678">
          <cell r="C1678" t="str">
            <v>CL0152</v>
          </cell>
        </row>
        <row r="1679">
          <cell r="C1679" t="str">
            <v>CL0158</v>
          </cell>
        </row>
        <row r="1680">
          <cell r="C1680" t="str">
            <v>CL0090</v>
          </cell>
        </row>
        <row r="1681">
          <cell r="C1681" t="str">
            <v>CL0065</v>
          </cell>
        </row>
        <row r="1682">
          <cell r="C1682" t="str">
            <v>CL0086</v>
          </cell>
        </row>
        <row r="1683">
          <cell r="C1683" t="str">
            <v>CL0360</v>
          </cell>
        </row>
        <row r="1684">
          <cell r="C1684" t="str">
            <v>CL0140</v>
          </cell>
        </row>
        <row r="1685">
          <cell r="C1685" t="str">
            <v>CL0080</v>
          </cell>
        </row>
        <row r="1686">
          <cell r="C1686" t="str">
            <v>CL0197</v>
          </cell>
        </row>
        <row r="1687">
          <cell r="C1687" t="str">
            <v>CL0074</v>
          </cell>
        </row>
        <row r="1688">
          <cell r="C1688" t="str">
            <v>CL0183</v>
          </cell>
        </row>
        <row r="1689">
          <cell r="C1689" t="str">
            <v>CL0220</v>
          </cell>
        </row>
        <row r="1690">
          <cell r="C1690" t="str">
            <v>CL0127</v>
          </cell>
        </row>
        <row r="1691">
          <cell r="C1691" t="str">
            <v>CL0058</v>
          </cell>
        </row>
        <row r="1692">
          <cell r="C1692" t="str">
            <v>CL0104</v>
          </cell>
        </row>
        <row r="1693">
          <cell r="C1693" t="str">
            <v>CL0063</v>
          </cell>
        </row>
        <row r="1694">
          <cell r="C1694" t="str">
            <v>CL0228</v>
          </cell>
        </row>
        <row r="1695">
          <cell r="C1695" t="str">
            <v>CL0028</v>
          </cell>
        </row>
        <row r="1696">
          <cell r="C1696" t="str">
            <v>CL0261</v>
          </cell>
        </row>
        <row r="1697">
          <cell r="C1697" t="str">
            <v>CL0130</v>
          </cell>
        </row>
        <row r="1698">
          <cell r="C1698" t="str">
            <v>CL0118</v>
          </cell>
        </row>
        <row r="1699">
          <cell r="C1699" t="str">
            <v>CL0029</v>
          </cell>
        </row>
        <row r="1700">
          <cell r="C1700" t="str">
            <v>CL0087</v>
          </cell>
        </row>
        <row r="1701">
          <cell r="C1701" t="str">
            <v>CL0224</v>
          </cell>
        </row>
        <row r="1702">
          <cell r="C1702" t="str">
            <v>CL0363</v>
          </cell>
        </row>
        <row r="1703">
          <cell r="C1703" t="str">
            <v>CL0141</v>
          </cell>
        </row>
        <row r="1704">
          <cell r="C1704" t="str">
            <v>CL0155</v>
          </cell>
        </row>
        <row r="1705">
          <cell r="C1705" t="str">
            <v>CL0044</v>
          </cell>
        </row>
        <row r="1706">
          <cell r="C1706" t="str">
            <v>CL0313</v>
          </cell>
        </row>
        <row r="1707">
          <cell r="C1707" t="str">
            <v>CL0149</v>
          </cell>
        </row>
        <row r="1708">
          <cell r="C1708" t="str">
            <v>CL0133</v>
          </cell>
        </row>
        <row r="1709">
          <cell r="C1709" t="str">
            <v>CL0121</v>
          </cell>
        </row>
        <row r="1710">
          <cell r="C1710" t="str">
            <v>CL0081</v>
          </cell>
        </row>
        <row r="1711">
          <cell r="C1711" t="str">
            <v>CL0286</v>
          </cell>
        </row>
        <row r="1712">
          <cell r="C1712" t="str">
            <v>CL0303</v>
          </cell>
        </row>
        <row r="1713">
          <cell r="C1713" t="str">
            <v>CL0005</v>
          </cell>
        </row>
        <row r="1714">
          <cell r="C1714" t="str">
            <v>CL0255</v>
          </cell>
        </row>
        <row r="1715">
          <cell r="C1715" t="str">
            <v>CL0161</v>
          </cell>
        </row>
        <row r="1716">
          <cell r="C1716" t="str">
            <v>CL0358</v>
          </cell>
        </row>
        <row r="1717">
          <cell r="C1717" t="str">
            <v>CL0018</v>
          </cell>
        </row>
        <row r="1718">
          <cell r="C1718" t="str">
            <v>CL0242</v>
          </cell>
        </row>
        <row r="1719">
          <cell r="C1719" t="str">
            <v>CL0108</v>
          </cell>
        </row>
        <row r="1720">
          <cell r="C1720" t="str">
            <v>CL0072</v>
          </cell>
        </row>
        <row r="1721">
          <cell r="C1721" t="str">
            <v>CL0135</v>
          </cell>
        </row>
        <row r="1722">
          <cell r="C1722" t="str">
            <v>CL0138</v>
          </cell>
        </row>
        <row r="1723">
          <cell r="C1723" t="str">
            <v>CL0322</v>
          </cell>
        </row>
        <row r="1724">
          <cell r="C1724" t="str">
            <v>CL0316</v>
          </cell>
        </row>
        <row r="1725">
          <cell r="C1725" t="str">
            <v>CL0212</v>
          </cell>
        </row>
        <row r="1726">
          <cell r="C1726" t="str">
            <v>CL0274</v>
          </cell>
        </row>
        <row r="1727">
          <cell r="C1727" t="str">
            <v>CL0297</v>
          </cell>
        </row>
        <row r="1728">
          <cell r="C1728" t="str">
            <v>CL0336</v>
          </cell>
        </row>
        <row r="1729">
          <cell r="C1729" t="str">
            <v>CL0337</v>
          </cell>
        </row>
        <row r="1730">
          <cell r="C1730" t="str">
            <v>CL0025</v>
          </cell>
        </row>
        <row r="1731">
          <cell r="C1731" t="str">
            <v>CL0036</v>
          </cell>
        </row>
        <row r="1732">
          <cell r="C1732" t="str">
            <v>CL0059</v>
          </cell>
        </row>
        <row r="1733">
          <cell r="C1733" t="str">
            <v>CL0067</v>
          </cell>
        </row>
        <row r="1734">
          <cell r="C1734" t="str">
            <v>CL0069</v>
          </cell>
        </row>
        <row r="1735">
          <cell r="C1735" t="str">
            <v>CL0181</v>
          </cell>
        </row>
        <row r="1736">
          <cell r="C1736" t="str">
            <v>CL0265</v>
          </cell>
        </row>
        <row r="1737">
          <cell r="C1737" t="str">
            <v>CL0342</v>
          </cell>
        </row>
        <row r="1738">
          <cell r="C1738" t="str">
            <v>CL0359</v>
          </cell>
        </row>
        <row r="1739">
          <cell r="C1739" t="str">
            <v>CL0288</v>
          </cell>
        </row>
        <row r="1740">
          <cell r="C1740" t="str">
            <v>CL0364</v>
          </cell>
        </row>
        <row r="1741">
          <cell r="C1741" t="str">
            <v>CL0365</v>
          </cell>
        </row>
        <row r="1742">
          <cell r="C1742" t="str">
            <v>CL0366</v>
          </cell>
        </row>
        <row r="1743">
          <cell r="C1743" t="str">
            <v>CL0367</v>
          </cell>
        </row>
        <row r="1744">
          <cell r="C1744" t="str">
            <v>CL0037</v>
          </cell>
        </row>
        <row r="1745">
          <cell r="C1745" t="str">
            <v>CL0011</v>
          </cell>
        </row>
        <row r="1746">
          <cell r="C1746" t="str">
            <v>CL0040</v>
          </cell>
        </row>
        <row r="1747">
          <cell r="C1747" t="str">
            <v>CL0198</v>
          </cell>
        </row>
        <row r="1748">
          <cell r="C1748" t="str">
            <v>CL0203</v>
          </cell>
        </row>
        <row r="1749">
          <cell r="C1749" t="str">
            <v>CL0253</v>
          </cell>
        </row>
        <row r="1750">
          <cell r="C1750" t="str">
            <v>CL0258</v>
          </cell>
        </row>
        <row r="1751">
          <cell r="C1751" t="str">
            <v>CL0260</v>
          </cell>
        </row>
        <row r="1752">
          <cell r="C1752" t="str">
            <v>CL0282</v>
          </cell>
        </row>
        <row r="1753">
          <cell r="C1753" t="str">
            <v>CL0296</v>
          </cell>
        </row>
        <row r="1754">
          <cell r="C1754" t="str">
            <v>CL0354</v>
          </cell>
        </row>
        <row r="1755">
          <cell r="C1755" t="str">
            <v>CL0066</v>
          </cell>
        </row>
        <row r="1756">
          <cell r="C1756" t="str">
            <v>CL0106</v>
          </cell>
        </row>
        <row r="1757">
          <cell r="C1757" t="str">
            <v>CL0227</v>
          </cell>
        </row>
        <row r="1758">
          <cell r="C1758" t="str">
            <v>CL0208</v>
          </cell>
        </row>
        <row r="1759">
          <cell r="C1759" t="str">
            <v>CL0247</v>
          </cell>
        </row>
        <row r="1760">
          <cell r="C1760" t="str">
            <v>CL0051</v>
          </cell>
        </row>
        <row r="1761">
          <cell r="C1761" t="str">
            <v>CL0174</v>
          </cell>
        </row>
        <row r="1762">
          <cell r="C1762" t="str">
            <v>CL0236</v>
          </cell>
        </row>
        <row r="1763">
          <cell r="C1763" t="str">
            <v>CL0211</v>
          </cell>
        </row>
        <row r="1764">
          <cell r="C1764" t="str">
            <v>CL0277</v>
          </cell>
        </row>
        <row r="1765">
          <cell r="C1765" t="str">
            <v>CL0115</v>
          </cell>
        </row>
        <row r="1766">
          <cell r="C1766" t="str">
            <v>CL0278</v>
          </cell>
        </row>
        <row r="1767">
          <cell r="C1767" t="str">
            <v>CL0064</v>
          </cell>
        </row>
        <row r="1768">
          <cell r="C1768" t="str">
            <v>CL0112</v>
          </cell>
        </row>
        <row r="1769">
          <cell r="C1769" t="str">
            <v>CL0136</v>
          </cell>
        </row>
        <row r="1770">
          <cell r="C1770" t="str">
            <v>CL0017</v>
          </cell>
        </row>
        <row r="1771">
          <cell r="C1771" t="str">
            <v>CL0175</v>
          </cell>
        </row>
        <row r="1772">
          <cell r="C1772" t="str">
            <v>CL0082</v>
          </cell>
        </row>
        <row r="1773">
          <cell r="C1773" t="str">
            <v>CL0061</v>
          </cell>
        </row>
        <row r="1774">
          <cell r="C1774" t="str">
            <v>CL0186</v>
          </cell>
        </row>
        <row r="1775">
          <cell r="C1775" t="str">
            <v>CL0172</v>
          </cell>
        </row>
        <row r="1776">
          <cell r="C1776" t="str">
            <v>CL0132</v>
          </cell>
        </row>
        <row r="1777">
          <cell r="C1777" t="str">
            <v>CL0019</v>
          </cell>
        </row>
        <row r="1778">
          <cell r="C1778" t="str">
            <v>CL0105</v>
          </cell>
        </row>
        <row r="1779">
          <cell r="C1779" t="str">
            <v>CL0200</v>
          </cell>
        </row>
        <row r="1780">
          <cell r="C1780" t="str">
            <v>CL0078</v>
          </cell>
        </row>
        <row r="1781">
          <cell r="C1781" t="str">
            <v>CL0168</v>
          </cell>
        </row>
        <row r="1782">
          <cell r="C1782" t="str">
            <v>CL0321</v>
          </cell>
        </row>
        <row r="1783">
          <cell r="C1783" t="str">
            <v>CL0204</v>
          </cell>
        </row>
        <row r="1784">
          <cell r="C1784" t="str">
            <v>CL0109</v>
          </cell>
        </row>
        <row r="1785">
          <cell r="C1785" t="str">
            <v>CL0305</v>
          </cell>
        </row>
        <row r="1786">
          <cell r="C1786" t="str">
            <v>CL0225</v>
          </cell>
        </row>
        <row r="1787">
          <cell r="C1787" t="str">
            <v>CL0196</v>
          </cell>
        </row>
        <row r="1788">
          <cell r="C1788" t="str">
            <v>CL0147</v>
          </cell>
        </row>
        <row r="1789">
          <cell r="C1789" t="str">
            <v>CL0041</v>
          </cell>
        </row>
        <row r="1790">
          <cell r="C1790" t="str">
            <v>CL0012</v>
          </cell>
        </row>
        <row r="1791">
          <cell r="C1791" t="str">
            <v>CL0264</v>
          </cell>
        </row>
        <row r="1792">
          <cell r="C1792" t="str">
            <v>CL0101</v>
          </cell>
        </row>
        <row r="1793">
          <cell r="C1793" t="str">
            <v>CL0216</v>
          </cell>
        </row>
        <row r="1794">
          <cell r="C1794" t="str">
            <v>CL0142</v>
          </cell>
        </row>
        <row r="1795">
          <cell r="C1795" t="str">
            <v>CL0192</v>
          </cell>
        </row>
        <row r="1796">
          <cell r="C1796" t="str">
            <v>CL0052</v>
          </cell>
        </row>
        <row r="1797">
          <cell r="C1797" t="str">
            <v>CL0304</v>
          </cell>
        </row>
        <row r="1798">
          <cell r="C1798" t="str">
            <v>CL0027</v>
          </cell>
        </row>
        <row r="1799">
          <cell r="C1799" t="str">
            <v>CL0139</v>
          </cell>
        </row>
        <row r="1800">
          <cell r="C1800" t="str">
            <v>CL0113</v>
          </cell>
        </row>
        <row r="1801">
          <cell r="C1801" t="str">
            <v>CL0206</v>
          </cell>
        </row>
        <row r="1802">
          <cell r="C1802" t="str">
            <v>CL0349</v>
          </cell>
        </row>
        <row r="1803">
          <cell r="C1803" t="str">
            <v>CL0207</v>
          </cell>
        </row>
        <row r="1804">
          <cell r="C1804" t="str">
            <v>CL0055</v>
          </cell>
        </row>
        <row r="1805">
          <cell r="C1805" t="str">
            <v>CL0150</v>
          </cell>
        </row>
        <row r="1806">
          <cell r="C1806" t="str">
            <v>CL0143</v>
          </cell>
        </row>
        <row r="1807">
          <cell r="C1807" t="str">
            <v>CL0221</v>
          </cell>
        </row>
        <row r="1808">
          <cell r="C1808" t="str">
            <v>CL0148</v>
          </cell>
        </row>
        <row r="1809">
          <cell r="C1809" t="str">
            <v>CL0045</v>
          </cell>
        </row>
        <row r="1810">
          <cell r="C1810" t="str">
            <v>CL0292</v>
          </cell>
        </row>
        <row r="1811">
          <cell r="C1811" t="str">
            <v>CL0042</v>
          </cell>
        </row>
        <row r="1812">
          <cell r="C1812" t="str">
            <v>CL0006</v>
          </cell>
        </row>
        <row r="1813">
          <cell r="C1813" t="str">
            <v>CL0116</v>
          </cell>
        </row>
        <row r="1814">
          <cell r="C1814" t="str">
            <v>CL0119</v>
          </cell>
        </row>
        <row r="1815">
          <cell r="C1815" t="str">
            <v>CL0312</v>
          </cell>
        </row>
        <row r="1816">
          <cell r="C1816" t="str">
            <v>CL0125</v>
          </cell>
        </row>
        <row r="1817">
          <cell r="C1817" t="str">
            <v>CL0043</v>
          </cell>
        </row>
        <row r="1818">
          <cell r="C1818" t="str">
            <v>CL0273</v>
          </cell>
        </row>
        <row r="1819">
          <cell r="C1819" t="str">
            <v>CL0162</v>
          </cell>
        </row>
        <row r="1820">
          <cell r="C1820" t="str">
            <v>CL0023</v>
          </cell>
        </row>
        <row r="1821">
          <cell r="C1821" t="str">
            <v>CL0271</v>
          </cell>
        </row>
        <row r="1822">
          <cell r="C1822" t="str">
            <v>CL0068</v>
          </cell>
        </row>
        <row r="1823">
          <cell r="C1823" t="str">
            <v>CL0075</v>
          </cell>
        </row>
        <row r="1824">
          <cell r="C1824" t="str">
            <v>CL0246</v>
          </cell>
        </row>
        <row r="1825">
          <cell r="C1825" t="str">
            <v>CL0007</v>
          </cell>
        </row>
        <row r="1826">
          <cell r="C1826" t="str">
            <v>CL0298</v>
          </cell>
        </row>
        <row r="1827">
          <cell r="C1827" t="str">
            <v>CL0144</v>
          </cell>
        </row>
        <row r="1828">
          <cell r="C1828" t="str">
            <v>CL0077</v>
          </cell>
        </row>
        <row r="1829">
          <cell r="C1829" t="str">
            <v>CL0311</v>
          </cell>
        </row>
        <row r="1830">
          <cell r="C1830" t="str">
            <v>CL0122</v>
          </cell>
        </row>
        <row r="1831">
          <cell r="C1831" t="str">
            <v>CL0107</v>
          </cell>
        </row>
        <row r="1832">
          <cell r="C1832" t="str">
            <v>CL0190</v>
          </cell>
        </row>
        <row r="1833">
          <cell r="C1833" t="str">
            <v>CL0182</v>
          </cell>
        </row>
        <row r="1834">
          <cell r="C1834" t="str">
            <v>CL0223</v>
          </cell>
        </row>
        <row r="1835">
          <cell r="C1835" t="str">
            <v>CL0361</v>
          </cell>
        </row>
        <row r="1836">
          <cell r="C1836" t="str">
            <v>CL0102</v>
          </cell>
        </row>
        <row r="1837">
          <cell r="C1837" t="str">
            <v>CL0306</v>
          </cell>
        </row>
        <row r="1838">
          <cell r="C1838" t="str">
            <v>CL0239</v>
          </cell>
        </row>
        <row r="1839">
          <cell r="C1839" t="str">
            <v>CL0117</v>
          </cell>
        </row>
        <row r="1840">
          <cell r="C1840" t="str">
            <v>CL0240</v>
          </cell>
        </row>
        <row r="1841">
          <cell r="C1841" t="str">
            <v>CL0243</v>
          </cell>
        </row>
        <row r="1842">
          <cell r="C1842" t="str">
            <v>CL0353</v>
          </cell>
        </row>
        <row r="1843">
          <cell r="C1843" t="str">
            <v>CL0325</v>
          </cell>
        </row>
        <row r="1844">
          <cell r="C1844" t="str">
            <v>CL0099</v>
          </cell>
        </row>
        <row r="1845">
          <cell r="C1845" t="str">
            <v>CL0164</v>
          </cell>
        </row>
        <row r="1846">
          <cell r="C1846" t="str">
            <v>CL0131</v>
          </cell>
        </row>
        <row r="1847">
          <cell r="C1847" t="str">
            <v>CL0291</v>
          </cell>
        </row>
        <row r="1848">
          <cell r="C1848" t="str">
            <v>CL0262</v>
          </cell>
        </row>
        <row r="1849">
          <cell r="C1849" t="str">
            <v>CL0290</v>
          </cell>
        </row>
        <row r="1850">
          <cell r="C1850" t="str">
            <v>CL0275</v>
          </cell>
        </row>
        <row r="1851">
          <cell r="C1851" t="str">
            <v>CL0145</v>
          </cell>
        </row>
        <row r="1852">
          <cell r="C1852" t="str">
            <v>CL0021</v>
          </cell>
        </row>
        <row r="1853">
          <cell r="C1853" t="str">
            <v>CL0060</v>
          </cell>
        </row>
        <row r="1854">
          <cell r="C1854" t="str">
            <v>CL0237</v>
          </cell>
        </row>
        <row r="1855">
          <cell r="C1855" t="str">
            <v>CL0171</v>
          </cell>
        </row>
        <row r="1856">
          <cell r="C1856" t="str">
            <v>CL0280</v>
          </cell>
        </row>
        <row r="1857">
          <cell r="C1857" t="str">
            <v>CL0268</v>
          </cell>
        </row>
        <row r="1858">
          <cell r="C1858" t="str">
            <v>CL0345</v>
          </cell>
        </row>
        <row r="1859">
          <cell r="C1859" t="str">
            <v>CL0266</v>
          </cell>
        </row>
        <row r="1860">
          <cell r="C1860" t="str">
            <v>CL0241</v>
          </cell>
        </row>
        <row r="1861">
          <cell r="C1861" t="str">
            <v>CL0276</v>
          </cell>
        </row>
        <row r="1862">
          <cell r="C1862" t="str">
            <v>CL0071</v>
          </cell>
        </row>
        <row r="1863">
          <cell r="C1863" t="str">
            <v>CL0301</v>
          </cell>
        </row>
        <row r="1864">
          <cell r="C1864" t="str">
            <v>CL0328</v>
          </cell>
        </row>
        <row r="1865">
          <cell r="C1865" t="str">
            <v>CL0070</v>
          </cell>
        </row>
        <row r="1866">
          <cell r="C1866" t="str">
            <v>CL0091</v>
          </cell>
        </row>
        <row r="1867">
          <cell r="C1867" t="str">
            <v>CL0356</v>
          </cell>
        </row>
        <row r="1868">
          <cell r="C1868" t="str">
            <v>CL0032</v>
          </cell>
        </row>
        <row r="1869">
          <cell r="C1869" t="str">
            <v>CL0326</v>
          </cell>
        </row>
        <row r="1870">
          <cell r="C1870" t="str">
            <v>CL0215</v>
          </cell>
        </row>
        <row r="1871">
          <cell r="C1871" t="str">
            <v>CL0327</v>
          </cell>
        </row>
        <row r="1872">
          <cell r="C1872" t="str">
            <v>CL0020</v>
          </cell>
        </row>
        <row r="1873">
          <cell r="C1873" t="str">
            <v>CL0355</v>
          </cell>
        </row>
        <row r="1874">
          <cell r="C1874" t="str">
            <v>CL0047</v>
          </cell>
        </row>
        <row r="1875">
          <cell r="C1875" t="str">
            <v>CL0254</v>
          </cell>
        </row>
        <row r="1876">
          <cell r="C1876" t="str">
            <v>CL0202</v>
          </cell>
        </row>
        <row r="1877">
          <cell r="C1877" t="str">
            <v>CL0008</v>
          </cell>
        </row>
        <row r="1878">
          <cell r="C1878" t="str">
            <v>CL0279</v>
          </cell>
        </row>
        <row r="1879">
          <cell r="C1879" t="str">
            <v>CL0351</v>
          </cell>
        </row>
        <row r="1880">
          <cell r="C1880" t="str">
            <v>CL0352</v>
          </cell>
        </row>
        <row r="1881">
          <cell r="C1881" t="str">
            <v>CL0362</v>
          </cell>
        </row>
        <row r="1882">
          <cell r="C1882" t="str">
            <v>CL0010</v>
          </cell>
        </row>
        <row r="1883">
          <cell r="C1883" t="str">
            <v>CL0022</v>
          </cell>
        </row>
        <row r="1884">
          <cell r="C1884" t="str">
            <v>CL0095</v>
          </cell>
        </row>
        <row r="1885">
          <cell r="C1885" t="str">
            <v>CL0340</v>
          </cell>
        </row>
        <row r="1886">
          <cell r="C1886" t="str">
            <v>CL0209</v>
          </cell>
        </row>
        <row r="1887">
          <cell r="C1887" t="str">
            <v>CL0233</v>
          </cell>
        </row>
        <row r="1888">
          <cell r="C1888" t="str">
            <v>CL0088</v>
          </cell>
        </row>
        <row r="1889">
          <cell r="C1889" t="str">
            <v>CL0004</v>
          </cell>
        </row>
        <row r="1890">
          <cell r="C1890" t="str">
            <v>CL0073</v>
          </cell>
        </row>
        <row r="1891">
          <cell r="C1891" t="str">
            <v>CL0194</v>
          </cell>
        </row>
        <row r="1892">
          <cell r="C1892" t="str">
            <v>CL0163</v>
          </cell>
        </row>
        <row r="1893">
          <cell r="C1893" t="str">
            <v>CL0046</v>
          </cell>
        </row>
        <row r="1894">
          <cell r="C1894" t="str">
            <v>CL0002</v>
          </cell>
        </row>
        <row r="1895">
          <cell r="C1895" t="str">
            <v>CL0038</v>
          </cell>
        </row>
        <row r="1896">
          <cell r="C1896" t="str">
            <v>CL0256</v>
          </cell>
        </row>
        <row r="1897">
          <cell r="C1897" t="str">
            <v>CL0094</v>
          </cell>
        </row>
        <row r="1898">
          <cell r="C1898" t="str">
            <v>CL0357</v>
          </cell>
        </row>
        <row r="1899">
          <cell r="C1899" t="str">
            <v>CL0024</v>
          </cell>
        </row>
        <row r="1900">
          <cell r="C1900" t="str">
            <v>CL0035</v>
          </cell>
        </row>
        <row r="1901">
          <cell r="C1901" t="str">
            <v>CL0039</v>
          </cell>
        </row>
        <row r="1902">
          <cell r="C1902" t="str">
            <v>CL0093</v>
          </cell>
        </row>
        <row r="1903">
          <cell r="C1903" t="str">
            <v>CL0103</v>
          </cell>
        </row>
        <row r="1904">
          <cell r="C1904" t="str">
            <v>CL0124</v>
          </cell>
        </row>
        <row r="1905">
          <cell r="C1905" t="str">
            <v>CL0177</v>
          </cell>
        </row>
        <row r="1906">
          <cell r="C1906" t="str">
            <v>CL0187</v>
          </cell>
        </row>
        <row r="1907">
          <cell r="C1907" t="str">
            <v>CL0205</v>
          </cell>
        </row>
        <row r="1908">
          <cell r="C1908" t="str">
            <v>CL0230</v>
          </cell>
        </row>
        <row r="1909">
          <cell r="C1909" t="str">
            <v>CL0346</v>
          </cell>
        </row>
        <row r="1910">
          <cell r="C1910" t="str">
            <v>CL0347</v>
          </cell>
        </row>
        <row r="1911">
          <cell r="C1911" t="str">
            <v>CL0030</v>
          </cell>
        </row>
        <row r="1912">
          <cell r="C1912" t="str">
            <v>CL0001</v>
          </cell>
        </row>
        <row r="1913">
          <cell r="C1913" t="str">
            <v>CL0048</v>
          </cell>
        </row>
        <row r="1914">
          <cell r="C1914" t="str">
            <v>CL0083</v>
          </cell>
        </row>
        <row r="1915">
          <cell r="C1915" t="str">
            <v>CL0160</v>
          </cell>
        </row>
        <row r="1916">
          <cell r="C1916" t="str">
            <v>CL0199</v>
          </cell>
        </row>
        <row r="1917">
          <cell r="C1917" t="str">
            <v>CL0213</v>
          </cell>
        </row>
        <row r="1918">
          <cell r="C1918" t="str">
            <v>CL0229</v>
          </cell>
        </row>
        <row r="1919">
          <cell r="C1919" t="str">
            <v>CL0235</v>
          </cell>
        </row>
        <row r="1920">
          <cell r="C1920" t="str">
            <v>CL0267</v>
          </cell>
        </row>
        <row r="1921">
          <cell r="C1921" t="str">
            <v>CL0100</v>
          </cell>
        </row>
        <row r="1922">
          <cell r="C1922" t="str">
            <v>CL0096</v>
          </cell>
        </row>
        <row r="1923">
          <cell r="C1923" t="str">
            <v>CL0015</v>
          </cell>
        </row>
        <row r="1924">
          <cell r="C1924" t="str">
            <v>CL0129</v>
          </cell>
        </row>
        <row r="1925">
          <cell r="C1925" t="str">
            <v>CL0300</v>
          </cell>
        </row>
        <row r="1926">
          <cell r="C1926" t="str">
            <v>CL0299</v>
          </cell>
        </row>
        <row r="1927">
          <cell r="C1927" t="str">
            <v>CL0310</v>
          </cell>
        </row>
        <row r="1928">
          <cell r="C1928" t="str">
            <v>CL0156</v>
          </cell>
        </row>
        <row r="1929">
          <cell r="C1929" t="str">
            <v>CL0152</v>
          </cell>
        </row>
        <row r="1930">
          <cell r="C1930" t="str">
            <v>CL0158</v>
          </cell>
        </row>
        <row r="1931">
          <cell r="C1931" t="str">
            <v>CL0090</v>
          </cell>
        </row>
        <row r="1932">
          <cell r="C1932" t="str">
            <v>CL0065</v>
          </cell>
        </row>
        <row r="1933">
          <cell r="C1933" t="str">
            <v>CL0086</v>
          </cell>
        </row>
        <row r="1934">
          <cell r="C1934" t="str">
            <v>CL0360</v>
          </cell>
        </row>
        <row r="1935">
          <cell r="C1935" t="str">
            <v>CL0140</v>
          </cell>
        </row>
        <row r="1936">
          <cell r="C1936" t="str">
            <v>CL0080</v>
          </cell>
        </row>
        <row r="1937">
          <cell r="C1937" t="str">
            <v>CL0197</v>
          </cell>
        </row>
        <row r="1938">
          <cell r="C1938" t="str">
            <v>CL0074</v>
          </cell>
        </row>
        <row r="1939">
          <cell r="C1939" t="str">
            <v>CL0183</v>
          </cell>
        </row>
        <row r="1940">
          <cell r="C1940" t="str">
            <v>CL0220</v>
          </cell>
        </row>
        <row r="1941">
          <cell r="C1941" t="str">
            <v>CL0127</v>
          </cell>
        </row>
        <row r="1942">
          <cell r="C1942" t="str">
            <v>CL0058</v>
          </cell>
        </row>
        <row r="1943">
          <cell r="C1943" t="str">
            <v>CL0104</v>
          </cell>
        </row>
        <row r="1944">
          <cell r="C1944" t="str">
            <v>CL0063</v>
          </cell>
        </row>
        <row r="1945">
          <cell r="C1945" t="str">
            <v>CL0228</v>
          </cell>
        </row>
        <row r="1946">
          <cell r="C1946" t="str">
            <v>CL0028</v>
          </cell>
        </row>
        <row r="1947">
          <cell r="C1947" t="str">
            <v>CL0261</v>
          </cell>
        </row>
        <row r="1948">
          <cell r="C1948" t="str">
            <v>CL0130</v>
          </cell>
        </row>
        <row r="1949">
          <cell r="C1949" t="str">
            <v>CL0118</v>
          </cell>
        </row>
        <row r="1950">
          <cell r="C1950" t="str">
            <v>CL0029</v>
          </cell>
        </row>
        <row r="1951">
          <cell r="C1951" t="str">
            <v>CL0087</v>
          </cell>
        </row>
        <row r="1952">
          <cell r="C1952" t="str">
            <v>CL0224</v>
          </cell>
        </row>
        <row r="1953">
          <cell r="C1953" t="str">
            <v>CL0363</v>
          </cell>
        </row>
        <row r="1954">
          <cell r="C1954" t="str">
            <v>CL0141</v>
          </cell>
        </row>
        <row r="1955">
          <cell r="C1955" t="str">
            <v>CL0155</v>
          </cell>
        </row>
        <row r="1956">
          <cell r="C1956" t="str">
            <v>CL0044</v>
          </cell>
        </row>
        <row r="1957">
          <cell r="C1957" t="str">
            <v>CL0313</v>
          </cell>
        </row>
        <row r="1958">
          <cell r="C1958" t="str">
            <v>CL0149</v>
          </cell>
        </row>
        <row r="1959">
          <cell r="C1959" t="str">
            <v>CL0133</v>
          </cell>
        </row>
        <row r="1960">
          <cell r="C1960" t="str">
            <v>CL0121</v>
          </cell>
        </row>
        <row r="1961">
          <cell r="C1961" t="str">
            <v>CL0081</v>
          </cell>
        </row>
        <row r="1962">
          <cell r="C1962" t="str">
            <v>CL0286</v>
          </cell>
        </row>
        <row r="1963">
          <cell r="C1963" t="str">
            <v>CL0303</v>
          </cell>
        </row>
        <row r="1964">
          <cell r="C1964" t="str">
            <v>CL0005</v>
          </cell>
        </row>
        <row r="1965">
          <cell r="C1965" t="str">
            <v>CL0255</v>
          </cell>
        </row>
        <row r="1966">
          <cell r="C1966" t="str">
            <v>CL0161</v>
          </cell>
        </row>
        <row r="1967">
          <cell r="C1967" t="str">
            <v>CL0358</v>
          </cell>
        </row>
        <row r="1968">
          <cell r="C1968" t="str">
            <v>CL0018</v>
          </cell>
        </row>
        <row r="1969">
          <cell r="C1969" t="str">
            <v>CL0242</v>
          </cell>
        </row>
        <row r="1970">
          <cell r="C1970" t="str">
            <v>CL0108</v>
          </cell>
        </row>
        <row r="1971">
          <cell r="C1971" t="str">
            <v>CL0072</v>
          </cell>
        </row>
        <row r="1972">
          <cell r="C1972" t="str">
            <v>CL0135</v>
          </cell>
        </row>
        <row r="1973">
          <cell r="C1973" t="str">
            <v>CL0138</v>
          </cell>
        </row>
        <row r="1974">
          <cell r="C1974" t="str">
            <v>CL0322</v>
          </cell>
        </row>
        <row r="1975">
          <cell r="C1975" t="str">
            <v>CL0316</v>
          </cell>
        </row>
        <row r="1976">
          <cell r="C1976" t="str">
            <v>CL0212</v>
          </cell>
        </row>
        <row r="1977">
          <cell r="C1977" t="str">
            <v>CL0274</v>
          </cell>
        </row>
        <row r="1978">
          <cell r="C1978" t="str">
            <v>CL0297</v>
          </cell>
        </row>
        <row r="1979">
          <cell r="C1979" t="str">
            <v>CL0336</v>
          </cell>
        </row>
        <row r="1980">
          <cell r="C1980" t="str">
            <v>CL0337</v>
          </cell>
        </row>
        <row r="1981">
          <cell r="C1981" t="str">
            <v>CL0025</v>
          </cell>
        </row>
        <row r="1982">
          <cell r="C1982" t="str">
            <v>CL0036</v>
          </cell>
        </row>
        <row r="1983">
          <cell r="C1983" t="str">
            <v>CL0059</v>
          </cell>
        </row>
        <row r="1984">
          <cell r="C1984" t="str">
            <v>CL0067</v>
          </cell>
        </row>
        <row r="1985">
          <cell r="C1985" t="str">
            <v>CL0069</v>
          </cell>
        </row>
        <row r="1986">
          <cell r="C1986" t="str">
            <v>CL0159</v>
          </cell>
        </row>
        <row r="1987">
          <cell r="C1987" t="str">
            <v>CL0181</v>
          </cell>
        </row>
        <row r="1988">
          <cell r="C1988" t="str">
            <v>CL0265</v>
          </cell>
        </row>
        <row r="1989">
          <cell r="C1989" t="str">
            <v>CL0342</v>
          </cell>
        </row>
        <row r="1990">
          <cell r="C1990" t="str">
            <v>CL0359</v>
          </cell>
        </row>
        <row r="1991">
          <cell r="C1991" t="str">
            <v>CL0288</v>
          </cell>
        </row>
        <row r="1992">
          <cell r="C1992" t="str">
            <v>CL0364</v>
          </cell>
        </row>
        <row r="1993">
          <cell r="C1993" t="str">
            <v>CL0365</v>
          </cell>
        </row>
        <row r="1994">
          <cell r="C1994" t="str">
            <v>CL0366</v>
          </cell>
        </row>
        <row r="1995">
          <cell r="C1995" t="str">
            <v>CL0367</v>
          </cell>
        </row>
        <row r="1996">
          <cell r="C1996" t="str">
            <v>CL0274</v>
          </cell>
        </row>
        <row r="1997">
          <cell r="C1997" t="str">
            <v>CL0297</v>
          </cell>
        </row>
        <row r="1998">
          <cell r="C1998" t="str">
            <v>CL0336</v>
          </cell>
        </row>
        <row r="1999">
          <cell r="C1999" t="str">
            <v>CL0337</v>
          </cell>
        </row>
        <row r="2000">
          <cell r="C2000" t="str">
            <v>CL0037</v>
          </cell>
        </row>
        <row r="2001">
          <cell r="C2001" t="str">
            <v>CL0011</v>
          </cell>
        </row>
        <row r="2002">
          <cell r="C2002" t="str">
            <v>CL0040</v>
          </cell>
        </row>
        <row r="2003">
          <cell r="C2003" t="str">
            <v>CL0198</v>
          </cell>
        </row>
        <row r="2004">
          <cell r="C2004" t="str">
            <v>CL0203</v>
          </cell>
        </row>
        <row r="2005">
          <cell r="C2005" t="str">
            <v>CL0253</v>
          </cell>
        </row>
        <row r="2006">
          <cell r="C2006" t="str">
            <v>CL0258</v>
          </cell>
        </row>
        <row r="2007">
          <cell r="C2007" t="str">
            <v>CL0260</v>
          </cell>
        </row>
        <row r="2008">
          <cell r="C2008" t="str">
            <v>CL0282</v>
          </cell>
        </row>
        <row r="2009">
          <cell r="C2009" t="str">
            <v>CL0296</v>
          </cell>
        </row>
        <row r="2010">
          <cell r="C2010" t="str">
            <v>CL0354</v>
          </cell>
        </row>
        <row r="2011">
          <cell r="C2011" t="str">
            <v>CL0066</v>
          </cell>
        </row>
        <row r="2012">
          <cell r="C2012" t="str">
            <v>CL0106</v>
          </cell>
        </row>
        <row r="2013">
          <cell r="C2013" t="str">
            <v>CL0227</v>
          </cell>
        </row>
        <row r="2014">
          <cell r="C2014" t="str">
            <v>CL0208</v>
          </cell>
        </row>
        <row r="2015">
          <cell r="C2015" t="str">
            <v>CL0247</v>
          </cell>
        </row>
        <row r="2016">
          <cell r="C2016" t="str">
            <v>CL0051</v>
          </cell>
        </row>
        <row r="2017">
          <cell r="C2017" t="str">
            <v>CL0174</v>
          </cell>
        </row>
        <row r="2018">
          <cell r="C2018" t="str">
            <v>CL0236</v>
          </cell>
        </row>
        <row r="2019">
          <cell r="C2019" t="str">
            <v>CL0211</v>
          </cell>
        </row>
        <row r="2020">
          <cell r="C2020" t="str">
            <v>CL0277</v>
          </cell>
        </row>
        <row r="2021">
          <cell r="C2021" t="str">
            <v>CL0115</v>
          </cell>
        </row>
        <row r="2022">
          <cell r="C2022" t="str">
            <v>CL0278</v>
          </cell>
        </row>
        <row r="2023">
          <cell r="C2023" t="str">
            <v>CL0064</v>
          </cell>
        </row>
        <row r="2024">
          <cell r="C2024" t="str">
            <v>CL0112</v>
          </cell>
        </row>
        <row r="2025">
          <cell r="C2025" t="str">
            <v>CL0136</v>
          </cell>
        </row>
        <row r="2026">
          <cell r="C2026" t="str">
            <v>CL0017</v>
          </cell>
        </row>
        <row r="2027">
          <cell r="C2027" t="str">
            <v>CL0175</v>
          </cell>
        </row>
        <row r="2028">
          <cell r="C2028" t="str">
            <v>CL0082</v>
          </cell>
        </row>
        <row r="2029">
          <cell r="C2029" t="str">
            <v>CL0061</v>
          </cell>
        </row>
        <row r="2030">
          <cell r="C2030" t="str">
            <v>CL0186</v>
          </cell>
        </row>
        <row r="2031">
          <cell r="C2031" t="str">
            <v>CL0172</v>
          </cell>
        </row>
        <row r="2032">
          <cell r="C2032" t="str">
            <v>CL0132</v>
          </cell>
        </row>
        <row r="2033">
          <cell r="C2033" t="str">
            <v>CL0019</v>
          </cell>
        </row>
        <row r="2034">
          <cell r="C2034" t="str">
            <v>CL0105</v>
          </cell>
        </row>
        <row r="2035">
          <cell r="C2035" t="str">
            <v>CL0200</v>
          </cell>
        </row>
        <row r="2036">
          <cell r="C2036" t="str">
            <v>CL0078</v>
          </cell>
        </row>
        <row r="2037">
          <cell r="C2037" t="str">
            <v>CL0168</v>
          </cell>
        </row>
        <row r="2038">
          <cell r="C2038" t="str">
            <v>CL0321</v>
          </cell>
        </row>
        <row r="2039">
          <cell r="C2039" t="str">
            <v>CL0204</v>
          </cell>
        </row>
        <row r="2040">
          <cell r="C2040" t="str">
            <v>CL0109</v>
          </cell>
        </row>
        <row r="2041">
          <cell r="C2041" t="str">
            <v>CL0305</v>
          </cell>
        </row>
        <row r="2042">
          <cell r="C2042" t="str">
            <v>CL0225</v>
          </cell>
        </row>
        <row r="2043">
          <cell r="C2043" t="str">
            <v>CL0196</v>
          </cell>
        </row>
        <row r="2044">
          <cell r="C2044" t="str">
            <v>CL0147</v>
          </cell>
        </row>
        <row r="2045">
          <cell r="C2045" t="str">
            <v>CL0041</v>
          </cell>
        </row>
        <row r="2046">
          <cell r="C2046" t="str">
            <v>CL0012</v>
          </cell>
        </row>
        <row r="2047">
          <cell r="C2047" t="str">
            <v>CL0264</v>
          </cell>
        </row>
        <row r="2048">
          <cell r="C2048" t="str">
            <v>CL0101</v>
          </cell>
        </row>
        <row r="2049">
          <cell r="C2049" t="str">
            <v>CL0216</v>
          </cell>
        </row>
        <row r="2050">
          <cell r="C2050" t="str">
            <v>CL0142</v>
          </cell>
        </row>
        <row r="2051">
          <cell r="C2051" t="str">
            <v>CL0192</v>
          </cell>
        </row>
        <row r="2052">
          <cell r="C2052" t="str">
            <v>CL0052</v>
          </cell>
        </row>
        <row r="2053">
          <cell r="C2053" t="str">
            <v>CL0304</v>
          </cell>
        </row>
        <row r="2054">
          <cell r="C2054" t="str">
            <v>CL0027</v>
          </cell>
        </row>
        <row r="2055">
          <cell r="C2055" t="str">
            <v>CL0139</v>
          </cell>
        </row>
        <row r="2056">
          <cell r="C2056" t="str">
            <v>CL0113</v>
          </cell>
        </row>
        <row r="2057">
          <cell r="C2057" t="str">
            <v>CL0206</v>
          </cell>
        </row>
        <row r="2058">
          <cell r="C2058" t="str">
            <v>CL0349</v>
          </cell>
        </row>
        <row r="2059">
          <cell r="C2059" t="str">
            <v>CL0207</v>
          </cell>
        </row>
        <row r="2060">
          <cell r="C2060" t="str">
            <v>CL0055</v>
          </cell>
        </row>
        <row r="2061">
          <cell r="C2061" t="str">
            <v>CL0150</v>
          </cell>
        </row>
        <row r="2062">
          <cell r="C2062" t="str">
            <v>CL0143</v>
          </cell>
        </row>
        <row r="2063">
          <cell r="C2063" t="str">
            <v>CL0221</v>
          </cell>
        </row>
        <row r="2064">
          <cell r="C2064" t="str">
            <v>CL0148</v>
          </cell>
        </row>
        <row r="2065">
          <cell r="C2065" t="str">
            <v>CL0045</v>
          </cell>
        </row>
        <row r="2066">
          <cell r="C2066" t="str">
            <v>CL0292</v>
          </cell>
        </row>
        <row r="2067">
          <cell r="C2067" t="str">
            <v>CL0042</v>
          </cell>
        </row>
        <row r="2068">
          <cell r="C2068" t="str">
            <v>CL0006</v>
          </cell>
        </row>
        <row r="2069">
          <cell r="C2069" t="str">
            <v>CL0116</v>
          </cell>
        </row>
        <row r="2070">
          <cell r="C2070" t="str">
            <v>CL0119</v>
          </cell>
        </row>
        <row r="2071">
          <cell r="C2071" t="str">
            <v>CL0312</v>
          </cell>
        </row>
        <row r="2072">
          <cell r="C2072" t="str">
            <v>CL0125</v>
          </cell>
        </row>
        <row r="2073">
          <cell r="C2073" t="str">
            <v>CL0043</v>
          </cell>
        </row>
        <row r="2074">
          <cell r="C2074" t="str">
            <v>CL0273</v>
          </cell>
        </row>
        <row r="2075">
          <cell r="C2075" t="str">
            <v>CL0162</v>
          </cell>
        </row>
        <row r="2076">
          <cell r="C2076" t="str">
            <v>CL0023</v>
          </cell>
        </row>
        <row r="2077">
          <cell r="C2077" t="str">
            <v>CL0271</v>
          </cell>
        </row>
        <row r="2078">
          <cell r="C2078" t="str">
            <v>CL0068</v>
          </cell>
        </row>
        <row r="2079">
          <cell r="C2079" t="str">
            <v>CL0075</v>
          </cell>
        </row>
        <row r="2080">
          <cell r="C2080" t="str">
            <v>CL0246</v>
          </cell>
        </row>
        <row r="2081">
          <cell r="C2081" t="str">
            <v>CL0007</v>
          </cell>
        </row>
        <row r="2082">
          <cell r="C2082" t="str">
            <v>CL0298</v>
          </cell>
        </row>
        <row r="2083">
          <cell r="C2083" t="str">
            <v>CL0144</v>
          </cell>
        </row>
        <row r="2084">
          <cell r="C2084" t="str">
            <v>CL0077</v>
          </cell>
        </row>
        <row r="2085">
          <cell r="C2085" t="str">
            <v>CL0311</v>
          </cell>
        </row>
        <row r="2086">
          <cell r="C2086" t="str">
            <v>CL0122</v>
          </cell>
        </row>
        <row r="2087">
          <cell r="C2087" t="str">
            <v>CL0107</v>
          </cell>
        </row>
        <row r="2088">
          <cell r="C2088" t="str">
            <v>CL0190</v>
          </cell>
        </row>
        <row r="2089">
          <cell r="C2089" t="str">
            <v>CL0182</v>
          </cell>
        </row>
        <row r="2090">
          <cell r="C2090" t="str">
            <v>CL0223</v>
          </cell>
        </row>
        <row r="2091">
          <cell r="C2091" t="str">
            <v>CL0361</v>
          </cell>
        </row>
        <row r="2092">
          <cell r="C2092" t="str">
            <v>CL0102</v>
          </cell>
        </row>
        <row r="2093">
          <cell r="C2093" t="str">
            <v>CL0306</v>
          </cell>
        </row>
        <row r="2094">
          <cell r="C2094" t="str">
            <v>CL0239</v>
          </cell>
        </row>
        <row r="2095">
          <cell r="C2095" t="str">
            <v>CL0117</v>
          </cell>
        </row>
        <row r="2096">
          <cell r="C2096" t="str">
            <v>CL0240</v>
          </cell>
        </row>
        <row r="2097">
          <cell r="C2097" t="str">
            <v>CL0243</v>
          </cell>
        </row>
        <row r="2098">
          <cell r="C2098" t="str">
            <v>CL0353</v>
          </cell>
        </row>
        <row r="2099">
          <cell r="C2099" t="str">
            <v>CL0325</v>
          </cell>
        </row>
        <row r="2100">
          <cell r="C2100" t="str">
            <v>CL0099</v>
          </cell>
        </row>
        <row r="2101">
          <cell r="C2101" t="str">
            <v>CL0164</v>
          </cell>
        </row>
        <row r="2102">
          <cell r="C2102" t="str">
            <v>CL0131</v>
          </cell>
        </row>
        <row r="2103">
          <cell r="C2103" t="str">
            <v>CL0291</v>
          </cell>
        </row>
        <row r="2104">
          <cell r="C2104" t="str">
            <v>CL0262</v>
          </cell>
        </row>
        <row r="2105">
          <cell r="C2105" t="str">
            <v>CL0290</v>
          </cell>
        </row>
        <row r="2106">
          <cell r="C2106" t="str">
            <v>CL0275</v>
          </cell>
        </row>
        <row r="2107">
          <cell r="C2107" t="str">
            <v>CL0145</v>
          </cell>
        </row>
        <row r="2108">
          <cell r="C2108" t="str">
            <v>CL0021</v>
          </cell>
        </row>
        <row r="2109">
          <cell r="C2109" t="str">
            <v>CL0060</v>
          </cell>
        </row>
        <row r="2110">
          <cell r="C2110" t="str">
            <v>CL0237</v>
          </cell>
        </row>
        <row r="2111">
          <cell r="C2111" t="str">
            <v>CL0171</v>
          </cell>
        </row>
        <row r="2112">
          <cell r="C2112" t="str">
            <v>CL0280</v>
          </cell>
        </row>
        <row r="2113">
          <cell r="C2113" t="str">
            <v>CL0268</v>
          </cell>
        </row>
        <row r="2114">
          <cell r="C2114" t="str">
            <v>CL0345</v>
          </cell>
        </row>
        <row r="2115">
          <cell r="C2115" t="str">
            <v>CL0266</v>
          </cell>
        </row>
        <row r="2116">
          <cell r="C2116" t="str">
            <v>CL0241</v>
          </cell>
        </row>
        <row r="2117">
          <cell r="C2117" t="str">
            <v>CL0276</v>
          </cell>
        </row>
        <row r="2118">
          <cell r="C2118" t="str">
            <v>CL0071</v>
          </cell>
        </row>
        <row r="2119">
          <cell r="C2119" t="str">
            <v>CL0301</v>
          </cell>
        </row>
        <row r="2120">
          <cell r="C2120" t="str">
            <v>CL0328</v>
          </cell>
        </row>
        <row r="2121">
          <cell r="C2121" t="str">
            <v>CL0070</v>
          </cell>
        </row>
        <row r="2122">
          <cell r="C2122" t="str">
            <v>CL0091</v>
          </cell>
        </row>
        <row r="2123">
          <cell r="C2123" t="str">
            <v>CL0356</v>
          </cell>
        </row>
        <row r="2124">
          <cell r="C2124" t="str">
            <v>CL0032</v>
          </cell>
        </row>
        <row r="2125">
          <cell r="C2125" t="str">
            <v>CL0326</v>
          </cell>
        </row>
        <row r="2126">
          <cell r="C2126" t="str">
            <v>CL0215</v>
          </cell>
        </row>
        <row r="2127">
          <cell r="C2127" t="str">
            <v>CL0327</v>
          </cell>
        </row>
        <row r="2128">
          <cell r="C2128" t="str">
            <v>CL0020</v>
          </cell>
        </row>
        <row r="2129">
          <cell r="C2129" t="str">
            <v>CL0355</v>
          </cell>
        </row>
        <row r="2130">
          <cell r="C2130" t="str">
            <v>CL0047</v>
          </cell>
        </row>
        <row r="2131">
          <cell r="C2131" t="str">
            <v>CL0254</v>
          </cell>
        </row>
        <row r="2132">
          <cell r="C2132" t="str">
            <v>CL0008</v>
          </cell>
        </row>
        <row r="2133">
          <cell r="C2133" t="str">
            <v>CL0279</v>
          </cell>
        </row>
        <row r="2134">
          <cell r="C2134" t="str">
            <v>CL0351</v>
          </cell>
        </row>
        <row r="2135">
          <cell r="C2135" t="str">
            <v>CL0352</v>
          </cell>
        </row>
        <row r="2136">
          <cell r="C2136" t="str">
            <v>CL0362</v>
          </cell>
        </row>
        <row r="2137">
          <cell r="C2137" t="str">
            <v>CL0010</v>
          </cell>
        </row>
        <row r="2138">
          <cell r="C2138" t="str">
            <v>CL0022</v>
          </cell>
        </row>
        <row r="2139">
          <cell r="C2139" t="str">
            <v>CL0095</v>
          </cell>
        </row>
        <row r="2140">
          <cell r="C2140" t="str">
            <v>CL0340</v>
          </cell>
        </row>
        <row r="2141">
          <cell r="C2141" t="str">
            <v>CL0209</v>
          </cell>
        </row>
        <row r="2142">
          <cell r="C2142" t="str">
            <v>CL0233</v>
          </cell>
        </row>
        <row r="2143">
          <cell r="C2143" t="str">
            <v>CL0088</v>
          </cell>
        </row>
        <row r="2144">
          <cell r="C2144" t="str">
            <v>CL0004</v>
          </cell>
        </row>
        <row r="2145">
          <cell r="C2145" t="str">
            <v>CL0073</v>
          </cell>
        </row>
        <row r="2146">
          <cell r="C2146" t="str">
            <v>CL0194</v>
          </cell>
        </row>
        <row r="2147">
          <cell r="C2147" t="str">
            <v>CL0163</v>
          </cell>
        </row>
        <row r="2148">
          <cell r="C2148" t="str">
            <v>CL0046</v>
          </cell>
        </row>
        <row r="2149">
          <cell r="C2149" t="str">
            <v>CL0002</v>
          </cell>
        </row>
        <row r="2150">
          <cell r="C2150" t="str">
            <v>CL0038</v>
          </cell>
        </row>
        <row r="2151">
          <cell r="C2151" t="str">
            <v>CL0256</v>
          </cell>
        </row>
        <row r="2152">
          <cell r="C2152" t="str">
            <v>CL0094</v>
          </cell>
        </row>
        <row r="2153">
          <cell r="C2153" t="str">
            <v>CL0357</v>
          </cell>
        </row>
        <row r="2154">
          <cell r="C2154" t="str">
            <v>CL0024</v>
          </cell>
        </row>
        <row r="2155">
          <cell r="C2155" t="str">
            <v>CL0035</v>
          </cell>
        </row>
        <row r="2156">
          <cell r="C2156" t="str">
            <v>CL0039</v>
          </cell>
        </row>
        <row r="2157">
          <cell r="C2157" t="str">
            <v>CL0093</v>
          </cell>
        </row>
        <row r="2158">
          <cell r="C2158" t="str">
            <v>CL0103</v>
          </cell>
        </row>
        <row r="2159">
          <cell r="C2159" t="str">
            <v>CL0124</v>
          </cell>
        </row>
        <row r="2160">
          <cell r="C2160" t="str">
            <v>CL0177</v>
          </cell>
        </row>
        <row r="2161">
          <cell r="C2161" t="str">
            <v>CL0187</v>
          </cell>
        </row>
        <row r="2162">
          <cell r="C2162" t="str">
            <v>CL0205</v>
          </cell>
        </row>
        <row r="2163">
          <cell r="C2163" t="str">
            <v>CL0230</v>
          </cell>
        </row>
        <row r="2164">
          <cell r="C2164" t="str">
            <v>CL0346</v>
          </cell>
        </row>
        <row r="2165">
          <cell r="C2165" t="str">
            <v>CL0347</v>
          </cell>
        </row>
        <row r="2166">
          <cell r="C2166" t="str">
            <v>CL0030</v>
          </cell>
        </row>
        <row r="2167">
          <cell r="C2167" t="str">
            <v>CL0001</v>
          </cell>
        </row>
        <row r="2168">
          <cell r="C2168" t="str">
            <v>CL0048</v>
          </cell>
        </row>
        <row r="2169">
          <cell r="C2169" t="str">
            <v>CL0083</v>
          </cell>
        </row>
        <row r="2170">
          <cell r="C2170" t="str">
            <v>CL0160</v>
          </cell>
        </row>
        <row r="2171">
          <cell r="C2171" t="str">
            <v>CL0199</v>
          </cell>
        </row>
        <row r="2172">
          <cell r="C2172" t="str">
            <v>CL0213</v>
          </cell>
        </row>
        <row r="2173">
          <cell r="C2173" t="str">
            <v>CL0229</v>
          </cell>
        </row>
        <row r="2174">
          <cell r="C2174" t="str">
            <v>CL0235</v>
          </cell>
        </row>
        <row r="2175">
          <cell r="C2175" t="str">
            <v>CL0267</v>
          </cell>
        </row>
        <row r="2176">
          <cell r="C2176" t="str">
            <v>CL0100</v>
          </cell>
        </row>
        <row r="2177">
          <cell r="C2177" t="str">
            <v>CL0096</v>
          </cell>
        </row>
        <row r="2178">
          <cell r="C2178" t="str">
            <v>CL0015</v>
          </cell>
        </row>
        <row r="2179">
          <cell r="C2179" t="str">
            <v>CL0129</v>
          </cell>
        </row>
        <row r="2180">
          <cell r="C2180" t="str">
            <v>CL0300</v>
          </cell>
        </row>
        <row r="2181">
          <cell r="C2181" t="str">
            <v>CL0299</v>
          </cell>
        </row>
        <row r="2182">
          <cell r="C2182" t="str">
            <v>CL0310</v>
          </cell>
        </row>
        <row r="2183">
          <cell r="C2183" t="str">
            <v>CL0156</v>
          </cell>
        </row>
        <row r="2184">
          <cell r="C2184" t="str">
            <v>CL0152</v>
          </cell>
        </row>
        <row r="2185">
          <cell r="C2185" t="str">
            <v>CL0158</v>
          </cell>
        </row>
        <row r="2186">
          <cell r="C2186" t="str">
            <v>CL0090</v>
          </cell>
        </row>
        <row r="2187">
          <cell r="C2187" t="str">
            <v>CL0065</v>
          </cell>
        </row>
        <row r="2188">
          <cell r="C2188" t="str">
            <v>CL0086</v>
          </cell>
        </row>
        <row r="2189">
          <cell r="C2189" t="str">
            <v>CL0360</v>
          </cell>
        </row>
        <row r="2190">
          <cell r="C2190" t="str">
            <v>CL0140</v>
          </cell>
        </row>
        <row r="2191">
          <cell r="C2191" t="str">
            <v>CL0080</v>
          </cell>
        </row>
        <row r="2192">
          <cell r="C2192" t="str">
            <v>CL0197</v>
          </cell>
        </row>
        <row r="2193">
          <cell r="C2193" t="str">
            <v>CL0074</v>
          </cell>
        </row>
        <row r="2194">
          <cell r="C2194" t="str">
            <v>CL0183</v>
          </cell>
        </row>
        <row r="2195">
          <cell r="C2195" t="str">
            <v>CL0220</v>
          </cell>
        </row>
        <row r="2196">
          <cell r="C2196" t="str">
            <v>CL0127</v>
          </cell>
        </row>
        <row r="2197">
          <cell r="C2197" t="str">
            <v>CL0058</v>
          </cell>
        </row>
        <row r="2198">
          <cell r="C2198" t="str">
            <v>CL0104</v>
          </cell>
        </row>
        <row r="2199">
          <cell r="C2199" t="str">
            <v>CL0063</v>
          </cell>
        </row>
        <row r="2200">
          <cell r="C2200" t="str">
            <v>CL0228</v>
          </cell>
        </row>
        <row r="2201">
          <cell r="C2201" t="str">
            <v>CL0028</v>
          </cell>
        </row>
        <row r="2202">
          <cell r="C2202" t="str">
            <v>CL0261</v>
          </cell>
        </row>
        <row r="2203">
          <cell r="C2203" t="str">
            <v>CL0130</v>
          </cell>
        </row>
        <row r="2204">
          <cell r="C2204" t="str">
            <v>CL0118</v>
          </cell>
        </row>
        <row r="2205">
          <cell r="C2205" t="str">
            <v>CL0029</v>
          </cell>
        </row>
        <row r="2206">
          <cell r="C2206" t="str">
            <v>CL0087</v>
          </cell>
        </row>
        <row r="2207">
          <cell r="C2207" t="str">
            <v>CL0224</v>
          </cell>
        </row>
        <row r="2208">
          <cell r="C2208" t="str">
            <v>CL0363</v>
          </cell>
        </row>
        <row r="2209">
          <cell r="C2209" t="str">
            <v>CL0141</v>
          </cell>
        </row>
        <row r="2210">
          <cell r="C2210" t="str">
            <v>CL0155</v>
          </cell>
        </row>
        <row r="2211">
          <cell r="C2211" t="str">
            <v>CL0044</v>
          </cell>
        </row>
        <row r="2212">
          <cell r="C2212" t="str">
            <v>CL0313</v>
          </cell>
        </row>
        <row r="2213">
          <cell r="C2213" t="str">
            <v>CL0149</v>
          </cell>
        </row>
        <row r="2214">
          <cell r="C2214" t="str">
            <v>CL0133</v>
          </cell>
        </row>
        <row r="2215">
          <cell r="C2215" t="str">
            <v>CL0121</v>
          </cell>
        </row>
        <row r="2216">
          <cell r="C2216" t="str">
            <v>CL0081</v>
          </cell>
        </row>
        <row r="2217">
          <cell r="C2217" t="str">
            <v>CL0286</v>
          </cell>
        </row>
        <row r="2218">
          <cell r="C2218" t="str">
            <v>CL0303</v>
          </cell>
        </row>
        <row r="2219">
          <cell r="C2219" t="str">
            <v>CL0005</v>
          </cell>
        </row>
        <row r="2220">
          <cell r="C2220" t="str">
            <v>CL0255</v>
          </cell>
        </row>
        <row r="2221">
          <cell r="C2221" t="str">
            <v>CL0161</v>
          </cell>
        </row>
        <row r="2222">
          <cell r="C2222" t="str">
            <v>CL0358</v>
          </cell>
        </row>
        <row r="2223">
          <cell r="C2223" t="str">
            <v>CL0018</v>
          </cell>
        </row>
        <row r="2224">
          <cell r="C2224" t="str">
            <v>CL0242</v>
          </cell>
        </row>
        <row r="2225">
          <cell r="C2225" t="str">
            <v>CL0108</v>
          </cell>
        </row>
        <row r="2226">
          <cell r="C2226" t="str">
            <v>CL0072</v>
          </cell>
        </row>
        <row r="2227">
          <cell r="C2227" t="str">
            <v>CL0135</v>
          </cell>
        </row>
        <row r="2228">
          <cell r="C2228" t="str">
            <v>CL0138</v>
          </cell>
        </row>
        <row r="2229">
          <cell r="C2229" t="str">
            <v>CL0322</v>
          </cell>
        </row>
        <row r="2230">
          <cell r="C2230" t="str">
            <v>CL0316</v>
          </cell>
        </row>
        <row r="2231">
          <cell r="C2231" t="str">
            <v>CL0212</v>
          </cell>
        </row>
        <row r="2232">
          <cell r="C2232" t="str">
            <v>CL0368</v>
          </cell>
        </row>
        <row r="2233">
          <cell r="C2233" t="str">
            <v>CL0274</v>
          </cell>
        </row>
        <row r="2234">
          <cell r="C2234" t="str">
            <v>CL0297</v>
          </cell>
        </row>
        <row r="2235">
          <cell r="C2235" t="str">
            <v>CL0336</v>
          </cell>
        </row>
        <row r="2236">
          <cell r="C2236" t="str">
            <v>CL0337</v>
          </cell>
        </row>
        <row r="2237">
          <cell r="C2237" t="str">
            <v>CL0025</v>
          </cell>
        </row>
        <row r="2238">
          <cell r="C2238" t="str">
            <v>CL0036</v>
          </cell>
        </row>
        <row r="2239">
          <cell r="C2239" t="str">
            <v>CL0059</v>
          </cell>
        </row>
        <row r="2240">
          <cell r="C2240" t="str">
            <v>CL0067</v>
          </cell>
        </row>
        <row r="2241">
          <cell r="C2241" t="str">
            <v>CL0069</v>
          </cell>
        </row>
        <row r="2242">
          <cell r="C2242" t="str">
            <v>CL0159</v>
          </cell>
        </row>
        <row r="2243">
          <cell r="C2243" t="str">
            <v>CL0181</v>
          </cell>
        </row>
        <row r="2244">
          <cell r="C2244" t="str">
            <v>CL0265</v>
          </cell>
        </row>
        <row r="2245">
          <cell r="C2245" t="str">
            <v>CL0342</v>
          </cell>
        </row>
        <row r="2246">
          <cell r="C2246" t="str">
            <v>CL0359</v>
          </cell>
        </row>
        <row r="2247">
          <cell r="C2247" t="str">
            <v>CL0288</v>
          </cell>
        </row>
        <row r="2248">
          <cell r="C2248" t="str">
            <v>CL0364</v>
          </cell>
        </row>
        <row r="2249">
          <cell r="C2249" t="str">
            <v>CL0365</v>
          </cell>
        </row>
        <row r="2250">
          <cell r="C2250" t="str">
            <v>CL0366</v>
          </cell>
        </row>
        <row r="2251">
          <cell r="C2251" t="str">
            <v>CL0367</v>
          </cell>
        </row>
        <row r="2252">
          <cell r="C2252" t="str">
            <v>CL0018</v>
          </cell>
        </row>
        <row r="2253">
          <cell r="C2253" t="str">
            <v>CL0242</v>
          </cell>
        </row>
        <row r="2254">
          <cell r="C2254" t="str">
            <v>CL0108</v>
          </cell>
        </row>
        <row r="2255">
          <cell r="C2255" t="str">
            <v>CL0072</v>
          </cell>
        </row>
        <row r="2256">
          <cell r="C2256" t="str">
            <v>CL0135</v>
          </cell>
        </row>
        <row r="2257">
          <cell r="C2257" t="str">
            <v>CL0138</v>
          </cell>
        </row>
        <row r="2258">
          <cell r="C2258" t="str">
            <v>CL0322</v>
          </cell>
        </row>
        <row r="2259">
          <cell r="C2259" t="str">
            <v>CL0316</v>
          </cell>
        </row>
        <row r="2260">
          <cell r="C2260" t="str">
            <v>CL0037</v>
          </cell>
        </row>
        <row r="2261">
          <cell r="C2261" t="str">
            <v>CL0011</v>
          </cell>
        </row>
        <row r="2262">
          <cell r="C2262" t="str">
            <v>CL0040</v>
          </cell>
        </row>
        <row r="2263">
          <cell r="C2263" t="str">
            <v>CL0198</v>
          </cell>
        </row>
        <row r="2264">
          <cell r="C2264" t="str">
            <v>CL0203</v>
          </cell>
        </row>
        <row r="2265">
          <cell r="C2265" t="str">
            <v>CL0253</v>
          </cell>
        </row>
        <row r="2266">
          <cell r="C2266" t="str">
            <v>CL0258</v>
          </cell>
        </row>
        <row r="2267">
          <cell r="C2267" t="str">
            <v>CL0260</v>
          </cell>
        </row>
        <row r="2268">
          <cell r="C2268" t="str">
            <v>CL0282</v>
          </cell>
        </row>
        <row r="2269">
          <cell r="C2269" t="str">
            <v>CL0296</v>
          </cell>
        </row>
        <row r="2270">
          <cell r="C2270" t="str">
            <v>CL0354</v>
          </cell>
        </row>
        <row r="2271">
          <cell r="C2271" t="str">
            <v>CL0066</v>
          </cell>
        </row>
        <row r="2272">
          <cell r="C2272" t="str">
            <v>CL0106</v>
          </cell>
        </row>
        <row r="2273">
          <cell r="C2273" t="str">
            <v>CL0227</v>
          </cell>
        </row>
        <row r="2274">
          <cell r="C2274" t="str">
            <v>CL0208</v>
          </cell>
        </row>
        <row r="2275">
          <cell r="C2275" t="str">
            <v>CL0247</v>
          </cell>
        </row>
        <row r="2276">
          <cell r="C2276" t="str">
            <v>CL0051</v>
          </cell>
        </row>
        <row r="2277">
          <cell r="C2277" t="str">
            <v>CL0174</v>
          </cell>
        </row>
        <row r="2278">
          <cell r="C2278" t="str">
            <v>CL0236</v>
          </cell>
        </row>
        <row r="2279">
          <cell r="C2279" t="str">
            <v>CL0211</v>
          </cell>
        </row>
        <row r="2280">
          <cell r="C2280" t="str">
            <v>CL0277</v>
          </cell>
        </row>
        <row r="2281">
          <cell r="C2281" t="str">
            <v>CL0115</v>
          </cell>
        </row>
        <row r="2282">
          <cell r="C2282" t="str">
            <v>CL0278</v>
          </cell>
        </row>
        <row r="2283">
          <cell r="C2283" t="str">
            <v>CL0064</v>
          </cell>
        </row>
        <row r="2284">
          <cell r="C2284" t="str">
            <v>CL0112</v>
          </cell>
        </row>
        <row r="2285">
          <cell r="C2285" t="str">
            <v>CL0136</v>
          </cell>
        </row>
        <row r="2286">
          <cell r="C2286" t="str">
            <v>CL0017</v>
          </cell>
        </row>
        <row r="2287">
          <cell r="C2287" t="str">
            <v>CL0175</v>
          </cell>
        </row>
        <row r="2288">
          <cell r="C2288" t="str">
            <v>CL0082</v>
          </cell>
        </row>
        <row r="2289">
          <cell r="C2289" t="str">
            <v>CL0061</v>
          </cell>
        </row>
        <row r="2290">
          <cell r="C2290" t="str">
            <v>CL0186</v>
          </cell>
        </row>
        <row r="2291">
          <cell r="C2291" t="str">
            <v>CL0172</v>
          </cell>
        </row>
        <row r="2292">
          <cell r="C2292" t="str">
            <v>CL0132</v>
          </cell>
        </row>
        <row r="2293">
          <cell r="C2293" t="str">
            <v>CL0019</v>
          </cell>
        </row>
        <row r="2294">
          <cell r="C2294" t="str">
            <v>CL0105</v>
          </cell>
        </row>
        <row r="2295">
          <cell r="C2295" t="str">
            <v>CL0200</v>
          </cell>
        </row>
        <row r="2296">
          <cell r="C2296" t="str">
            <v>CL0078</v>
          </cell>
        </row>
        <row r="2297">
          <cell r="C2297" t="str">
            <v>CL0168</v>
          </cell>
        </row>
        <row r="2298">
          <cell r="C2298" t="str">
            <v>CL0321</v>
          </cell>
        </row>
        <row r="2299">
          <cell r="C2299" t="str">
            <v>CL0204</v>
          </cell>
        </row>
        <row r="2300">
          <cell r="C2300" t="str">
            <v>CL0109</v>
          </cell>
        </row>
        <row r="2301">
          <cell r="C2301" t="str">
            <v>CL0305</v>
          </cell>
        </row>
        <row r="2302">
          <cell r="C2302" t="str">
            <v>CL0225</v>
          </cell>
        </row>
        <row r="2303">
          <cell r="C2303" t="str">
            <v>CL0196</v>
          </cell>
        </row>
        <row r="2304">
          <cell r="C2304" t="str">
            <v>CL0147</v>
          </cell>
        </row>
        <row r="2305">
          <cell r="C2305" t="str">
            <v>CL0041</v>
          </cell>
        </row>
        <row r="2306">
          <cell r="C2306" t="str">
            <v>CL0012</v>
          </cell>
        </row>
        <row r="2307">
          <cell r="C2307" t="str">
            <v>CL0264</v>
          </cell>
        </row>
        <row r="2308">
          <cell r="C2308" t="str">
            <v>CL0101</v>
          </cell>
        </row>
        <row r="2309">
          <cell r="C2309" t="str">
            <v>CL0216</v>
          </cell>
        </row>
        <row r="2310">
          <cell r="C2310" t="str">
            <v>CL0142</v>
          </cell>
        </row>
        <row r="2311">
          <cell r="C2311" t="str">
            <v>CL0192</v>
          </cell>
        </row>
        <row r="2312">
          <cell r="C2312" t="str">
            <v>CL0052</v>
          </cell>
        </row>
        <row r="2313">
          <cell r="C2313" t="str">
            <v>CL0027</v>
          </cell>
        </row>
        <row r="2314">
          <cell r="C2314" t="str">
            <v>CL0139</v>
          </cell>
        </row>
        <row r="2315">
          <cell r="C2315" t="str">
            <v>CL0113</v>
          </cell>
        </row>
        <row r="2316">
          <cell r="C2316" t="str">
            <v>CL0206</v>
          </cell>
        </row>
        <row r="2317">
          <cell r="C2317" t="str">
            <v>CL0349</v>
          </cell>
        </row>
        <row r="2318">
          <cell r="C2318" t="str">
            <v>CL0150</v>
          </cell>
        </row>
        <row r="2319">
          <cell r="C2319" t="str">
            <v>CL0143</v>
          </cell>
        </row>
        <row r="2320">
          <cell r="C2320" t="str">
            <v>CL0221</v>
          </cell>
        </row>
        <row r="2321">
          <cell r="C2321" t="str">
            <v>CL0148</v>
          </cell>
        </row>
        <row r="2322">
          <cell r="C2322" t="str">
            <v>CL0045</v>
          </cell>
        </row>
        <row r="2323">
          <cell r="C2323" t="str">
            <v>CL0292</v>
          </cell>
        </row>
        <row r="2324">
          <cell r="C2324" t="str">
            <v>CL0042</v>
          </cell>
        </row>
        <row r="2325">
          <cell r="C2325" t="str">
            <v>CL0006</v>
          </cell>
        </row>
        <row r="2326">
          <cell r="C2326" t="str">
            <v>CL0116</v>
          </cell>
        </row>
        <row r="2327">
          <cell r="C2327" t="str">
            <v>CL0119</v>
          </cell>
        </row>
        <row r="2328">
          <cell r="C2328" t="str">
            <v>CL0312</v>
          </cell>
        </row>
        <row r="2329">
          <cell r="C2329" t="str">
            <v>CL0125</v>
          </cell>
        </row>
        <row r="2330">
          <cell r="C2330" t="str">
            <v>CL0043</v>
          </cell>
        </row>
        <row r="2331">
          <cell r="C2331" t="str">
            <v>CL0273</v>
          </cell>
        </row>
        <row r="2332">
          <cell r="C2332" t="str">
            <v>CL0162</v>
          </cell>
        </row>
        <row r="2333">
          <cell r="C2333" t="str">
            <v>CL0023</v>
          </cell>
        </row>
        <row r="2334">
          <cell r="C2334" t="str">
            <v>CL0207</v>
          </cell>
        </row>
        <row r="2335">
          <cell r="C2335" t="str">
            <v>CL0055</v>
          </cell>
        </row>
        <row r="2336">
          <cell r="C2336" t="str">
            <v>CL0271</v>
          </cell>
        </row>
        <row r="2337">
          <cell r="C2337" t="str">
            <v>CL0068</v>
          </cell>
        </row>
        <row r="2338">
          <cell r="C2338" t="str">
            <v>CL0075</v>
          </cell>
        </row>
        <row r="2339">
          <cell r="C2339" t="str">
            <v>CL0246</v>
          </cell>
        </row>
        <row r="2340">
          <cell r="C2340" t="str">
            <v>CL0007</v>
          </cell>
        </row>
        <row r="2341">
          <cell r="C2341" t="str">
            <v>CL0298</v>
          </cell>
        </row>
        <row r="2342">
          <cell r="C2342" t="str">
            <v>CL0144</v>
          </cell>
        </row>
        <row r="2343">
          <cell r="C2343" t="str">
            <v>CL0077</v>
          </cell>
        </row>
        <row r="2344">
          <cell r="C2344" t="str">
            <v>CL0311</v>
          </cell>
        </row>
        <row r="2345">
          <cell r="C2345" t="str">
            <v>CL0122</v>
          </cell>
        </row>
        <row r="2346">
          <cell r="C2346" t="str">
            <v>CL0107</v>
          </cell>
        </row>
        <row r="2347">
          <cell r="C2347" t="str">
            <v>CL0190</v>
          </cell>
        </row>
        <row r="2348">
          <cell r="C2348" t="str">
            <v>CL0182</v>
          </cell>
        </row>
        <row r="2349">
          <cell r="C2349" t="str">
            <v>CL0223</v>
          </cell>
        </row>
        <row r="2350">
          <cell r="C2350" t="str">
            <v>CL0361</v>
          </cell>
        </row>
        <row r="2351">
          <cell r="C2351" t="str">
            <v>CL0102</v>
          </cell>
        </row>
        <row r="2352">
          <cell r="C2352" t="str">
            <v>CL0306</v>
          </cell>
        </row>
        <row r="2353">
          <cell r="C2353" t="str">
            <v>CL0239</v>
          </cell>
        </row>
        <row r="2354">
          <cell r="C2354" t="str">
            <v>CL0117</v>
          </cell>
        </row>
        <row r="2355">
          <cell r="C2355" t="str">
            <v>CL0240</v>
          </cell>
        </row>
        <row r="2356">
          <cell r="C2356" t="str">
            <v>CL0243</v>
          </cell>
        </row>
        <row r="2357">
          <cell r="C2357" t="str">
            <v>CL0353</v>
          </cell>
        </row>
        <row r="2358">
          <cell r="C2358" t="str">
            <v>CL0325</v>
          </cell>
        </row>
        <row r="2359">
          <cell r="C2359" t="str">
            <v>CL0099</v>
          </cell>
        </row>
        <row r="2360">
          <cell r="C2360" t="str">
            <v>CL0164</v>
          </cell>
        </row>
        <row r="2361">
          <cell r="C2361" t="str">
            <v>CL0131</v>
          </cell>
        </row>
        <row r="2362">
          <cell r="C2362" t="str">
            <v>CL0291</v>
          </cell>
        </row>
        <row r="2363">
          <cell r="C2363" t="str">
            <v>CL0262</v>
          </cell>
        </row>
        <row r="2364">
          <cell r="C2364" t="str">
            <v>CL0290</v>
          </cell>
        </row>
        <row r="2365">
          <cell r="C2365" t="str">
            <v>CL0275</v>
          </cell>
        </row>
        <row r="2366">
          <cell r="C2366" t="str">
            <v>CL0145</v>
          </cell>
        </row>
        <row r="2367">
          <cell r="C2367" t="str">
            <v>CL0021</v>
          </cell>
        </row>
        <row r="2368">
          <cell r="C2368" t="str">
            <v>CL0060</v>
          </cell>
        </row>
        <row r="2369">
          <cell r="C2369" t="str">
            <v>CL0237</v>
          </cell>
        </row>
        <row r="2370">
          <cell r="C2370" t="str">
            <v>CL0171</v>
          </cell>
        </row>
        <row r="2371">
          <cell r="C2371" t="str">
            <v>CL0280</v>
          </cell>
        </row>
        <row r="2372">
          <cell r="C2372" t="str">
            <v>CL0268</v>
          </cell>
        </row>
        <row r="2373">
          <cell r="C2373" t="str">
            <v>CL0345</v>
          </cell>
        </row>
        <row r="2374">
          <cell r="C2374" t="str">
            <v>CL0266</v>
          </cell>
        </row>
        <row r="2375">
          <cell r="C2375" t="str">
            <v>CL0241</v>
          </cell>
        </row>
        <row r="2376">
          <cell r="C2376" t="str">
            <v>CL0276</v>
          </cell>
        </row>
        <row r="2377">
          <cell r="C2377" t="str">
            <v>CL0071</v>
          </cell>
        </row>
        <row r="2378">
          <cell r="C2378" t="str">
            <v>CL0301</v>
          </cell>
        </row>
        <row r="2379">
          <cell r="C2379" t="str">
            <v>CL0304</v>
          </cell>
        </row>
        <row r="2380">
          <cell r="C2380" t="str">
            <v>CL0020</v>
          </cell>
        </row>
        <row r="2381">
          <cell r="C2381" t="str">
            <v>CL0032</v>
          </cell>
        </row>
        <row r="2382">
          <cell r="C2382" t="str">
            <v>CL0047</v>
          </cell>
        </row>
        <row r="2383">
          <cell r="C2383" t="str">
            <v>CL0070</v>
          </cell>
        </row>
        <row r="2384">
          <cell r="C2384" t="str">
            <v>CL0091</v>
          </cell>
        </row>
        <row r="2385">
          <cell r="C2385" t="str">
            <v>CL0215</v>
          </cell>
        </row>
        <row r="2386">
          <cell r="C2386" t="str">
            <v>CL0326</v>
          </cell>
        </row>
        <row r="2387">
          <cell r="C2387" t="str">
            <v>CL0327</v>
          </cell>
        </row>
        <row r="2388">
          <cell r="C2388" t="str">
            <v>CL0328</v>
          </cell>
        </row>
        <row r="2389">
          <cell r="C2389" t="str">
            <v>CL0355</v>
          </cell>
        </row>
        <row r="2390">
          <cell r="C2390" t="str">
            <v>CL0356</v>
          </cell>
        </row>
        <row r="2391">
          <cell r="C2391" t="str">
            <v>CL0370</v>
          </cell>
        </row>
        <row r="2392">
          <cell r="C2392" t="str">
            <v>CL0254</v>
          </cell>
        </row>
        <row r="2393">
          <cell r="C2393" t="str">
            <v>CL0008</v>
          </cell>
        </row>
        <row r="2394">
          <cell r="C2394" t="str">
            <v>CL0279</v>
          </cell>
        </row>
        <row r="2395">
          <cell r="C2395" t="str">
            <v>CL0351</v>
          </cell>
        </row>
        <row r="2396">
          <cell r="C2396" t="str">
            <v>CL0352</v>
          </cell>
        </row>
        <row r="2397">
          <cell r="C2397" t="str">
            <v>CL0362</v>
          </cell>
        </row>
        <row r="2398">
          <cell r="C2398" t="str">
            <v>CL0010</v>
          </cell>
        </row>
        <row r="2399">
          <cell r="C2399" t="str">
            <v>CL0022</v>
          </cell>
        </row>
        <row r="2400">
          <cell r="C2400" t="str">
            <v>CL0095</v>
          </cell>
        </row>
        <row r="2401">
          <cell r="C2401" t="str">
            <v>CL0340</v>
          </cell>
        </row>
        <row r="2402">
          <cell r="C2402" t="str">
            <v>CL0088</v>
          </cell>
        </row>
        <row r="2403">
          <cell r="C2403" t="str">
            <v>CL0004</v>
          </cell>
        </row>
        <row r="2404">
          <cell r="C2404" t="str">
            <v>CL0073</v>
          </cell>
        </row>
        <row r="2405">
          <cell r="C2405" t="str">
            <v>CL0194</v>
          </cell>
        </row>
        <row r="2406">
          <cell r="C2406" t="str">
            <v>CL0163</v>
          </cell>
        </row>
        <row r="2407">
          <cell r="C2407" t="str">
            <v>CL0046</v>
          </cell>
        </row>
        <row r="2408">
          <cell r="C2408" t="str">
            <v>CL0002</v>
          </cell>
        </row>
        <row r="2409">
          <cell r="C2409" t="str">
            <v>CL0369</v>
          </cell>
        </row>
        <row r="2410">
          <cell r="C2410" t="str">
            <v>CL0038</v>
          </cell>
        </row>
        <row r="2411">
          <cell r="C2411" t="str">
            <v>CL0256</v>
          </cell>
        </row>
        <row r="2412">
          <cell r="C2412" t="str">
            <v>CL0094</v>
          </cell>
        </row>
        <row r="2413">
          <cell r="C2413" t="str">
            <v>CL0357</v>
          </cell>
        </row>
        <row r="2414">
          <cell r="C2414" t="str">
            <v>CL0024</v>
          </cell>
        </row>
        <row r="2415">
          <cell r="C2415" t="str">
            <v>CL0035</v>
          </cell>
        </row>
        <row r="2416">
          <cell r="C2416" t="str">
            <v>CL0039</v>
          </cell>
        </row>
        <row r="2417">
          <cell r="C2417" t="str">
            <v>CL0093</v>
          </cell>
        </row>
        <row r="2418">
          <cell r="C2418" t="str">
            <v>CL0103</v>
          </cell>
        </row>
        <row r="2419">
          <cell r="C2419" t="str">
            <v>CL0124</v>
          </cell>
        </row>
        <row r="2420">
          <cell r="C2420" t="str">
            <v>CL0177</v>
          </cell>
        </row>
        <row r="2421">
          <cell r="C2421" t="str">
            <v>CL0187</v>
          </cell>
        </row>
        <row r="2422">
          <cell r="C2422" t="str">
            <v>CL0205</v>
          </cell>
        </row>
        <row r="2423">
          <cell r="C2423" t="str">
            <v>CL0230</v>
          </cell>
        </row>
        <row r="2424">
          <cell r="C2424" t="str">
            <v>CL0346</v>
          </cell>
        </row>
        <row r="2425">
          <cell r="C2425" t="str">
            <v>CL0347</v>
          </cell>
        </row>
        <row r="2426">
          <cell r="C2426" t="str">
            <v>CL0030</v>
          </cell>
        </row>
        <row r="2427">
          <cell r="C2427" t="str">
            <v>CL0001</v>
          </cell>
        </row>
        <row r="2428">
          <cell r="C2428" t="str">
            <v>CL0048</v>
          </cell>
        </row>
        <row r="2429">
          <cell r="C2429" t="str">
            <v>CL0083</v>
          </cell>
        </row>
        <row r="2430">
          <cell r="C2430" t="str">
            <v>CL0160</v>
          </cell>
        </row>
        <row r="2431">
          <cell r="C2431" t="str">
            <v>CL0199</v>
          </cell>
        </row>
        <row r="2432">
          <cell r="C2432" t="str">
            <v>CL0213</v>
          </cell>
        </row>
        <row r="2433">
          <cell r="C2433" t="str">
            <v>CL0229</v>
          </cell>
        </row>
        <row r="2434">
          <cell r="C2434" t="str">
            <v>CL0235</v>
          </cell>
        </row>
        <row r="2435">
          <cell r="C2435" t="str">
            <v>CL0267</v>
          </cell>
        </row>
        <row r="2436">
          <cell r="C2436" t="str">
            <v>CL0100</v>
          </cell>
        </row>
        <row r="2437">
          <cell r="C2437" t="str">
            <v>CL0096</v>
          </cell>
        </row>
        <row r="2438">
          <cell r="C2438" t="str">
            <v>CL0015</v>
          </cell>
        </row>
        <row r="2439">
          <cell r="C2439" t="str">
            <v>CL0129</v>
          </cell>
        </row>
        <row r="2440">
          <cell r="C2440" t="str">
            <v>CL0300</v>
          </cell>
        </row>
        <row r="2441">
          <cell r="C2441" t="str">
            <v>CL0299</v>
          </cell>
        </row>
        <row r="2442">
          <cell r="C2442" t="str">
            <v>CL0310</v>
          </cell>
        </row>
        <row r="2443">
          <cell r="C2443" t="str">
            <v>CL0156</v>
          </cell>
        </row>
        <row r="2444">
          <cell r="C2444" t="str">
            <v>CL0152</v>
          </cell>
        </row>
        <row r="2445">
          <cell r="C2445" t="str">
            <v>CL0158</v>
          </cell>
        </row>
        <row r="2446">
          <cell r="C2446" t="str">
            <v>CL0090</v>
          </cell>
        </row>
        <row r="2447">
          <cell r="C2447" t="str">
            <v>CL0065</v>
          </cell>
        </row>
        <row r="2448">
          <cell r="C2448" t="str">
            <v>CL0086</v>
          </cell>
        </row>
        <row r="2449">
          <cell r="C2449" t="str">
            <v>CL0360</v>
          </cell>
        </row>
        <row r="2450">
          <cell r="C2450" t="str">
            <v>CL0140</v>
          </cell>
        </row>
        <row r="2451">
          <cell r="C2451" t="str">
            <v>CL0080</v>
          </cell>
        </row>
        <row r="2452">
          <cell r="C2452" t="str">
            <v>CL0197</v>
          </cell>
        </row>
        <row r="2453">
          <cell r="C2453" t="str">
            <v>CL0074</v>
          </cell>
        </row>
        <row r="2454">
          <cell r="C2454" t="str">
            <v>CL0183</v>
          </cell>
        </row>
        <row r="2455">
          <cell r="C2455" t="str">
            <v>CL0220</v>
          </cell>
        </row>
        <row r="2456">
          <cell r="C2456" t="str">
            <v>CL0127</v>
          </cell>
        </row>
        <row r="2457">
          <cell r="C2457" t="str">
            <v>CL0058</v>
          </cell>
        </row>
        <row r="2458">
          <cell r="C2458" t="str">
            <v>CL0104</v>
          </cell>
        </row>
        <row r="2459">
          <cell r="C2459" t="str">
            <v>CL0063</v>
          </cell>
        </row>
        <row r="2460">
          <cell r="C2460" t="str">
            <v>CL0228</v>
          </cell>
        </row>
        <row r="2461">
          <cell r="C2461" t="str">
            <v>CL0028</v>
          </cell>
        </row>
        <row r="2462">
          <cell r="C2462" t="str">
            <v>CL0261</v>
          </cell>
        </row>
        <row r="2463">
          <cell r="C2463" t="str">
            <v>CL0130</v>
          </cell>
        </row>
        <row r="2464">
          <cell r="C2464" t="str">
            <v>CL0118</v>
          </cell>
        </row>
        <row r="2465">
          <cell r="C2465" t="str">
            <v>CL0029</v>
          </cell>
        </row>
        <row r="2466">
          <cell r="C2466" t="str">
            <v>CL0087</v>
          </cell>
        </row>
        <row r="2467">
          <cell r="C2467" t="str">
            <v>CL0224</v>
          </cell>
        </row>
        <row r="2468">
          <cell r="C2468" t="str">
            <v>CL0363</v>
          </cell>
        </row>
        <row r="2469">
          <cell r="C2469" t="str">
            <v>CL0141</v>
          </cell>
        </row>
        <row r="2470">
          <cell r="C2470" t="str">
            <v>CL0155</v>
          </cell>
        </row>
        <row r="2471">
          <cell r="C2471" t="str">
            <v>CL0044</v>
          </cell>
        </row>
        <row r="2472">
          <cell r="C2472" t="str">
            <v>CL0313</v>
          </cell>
        </row>
        <row r="2473">
          <cell r="C2473" t="str">
            <v>CL0149</v>
          </cell>
        </row>
        <row r="2474">
          <cell r="C2474" t="str">
            <v>CL0133</v>
          </cell>
        </row>
        <row r="2475">
          <cell r="C2475" t="str">
            <v>CL0121</v>
          </cell>
        </row>
        <row r="2476">
          <cell r="C2476" t="str">
            <v>CL0081</v>
          </cell>
        </row>
        <row r="2477">
          <cell r="C2477" t="str">
            <v>CL0286</v>
          </cell>
        </row>
        <row r="2478">
          <cell r="C2478" t="str">
            <v>CL0303</v>
          </cell>
        </row>
        <row r="2479">
          <cell r="C2479" t="str">
            <v>CL0005</v>
          </cell>
        </row>
        <row r="2480">
          <cell r="C2480" t="str">
            <v>CL0255</v>
          </cell>
        </row>
        <row r="2481">
          <cell r="C2481" t="str">
            <v>CL0161</v>
          </cell>
        </row>
        <row r="2482">
          <cell r="C2482" t="str">
            <v>CL0358</v>
          </cell>
        </row>
        <row r="2483">
          <cell r="C2483" t="str">
            <v>CL0212</v>
          </cell>
        </row>
        <row r="2484">
          <cell r="C2484" t="str">
            <v>CL0368</v>
          </cell>
        </row>
        <row r="2485">
          <cell r="C2485" t="str">
            <v>CL0274</v>
          </cell>
        </row>
        <row r="2486">
          <cell r="C2486" t="str">
            <v>CL0297</v>
          </cell>
        </row>
        <row r="2487">
          <cell r="C2487" t="str">
            <v>CL0336</v>
          </cell>
        </row>
        <row r="2488">
          <cell r="C2488" t="str">
            <v>CL0337</v>
          </cell>
        </row>
        <row r="2489">
          <cell r="C2489" t="str">
            <v>CL0025</v>
          </cell>
        </row>
        <row r="2490">
          <cell r="C2490" t="str">
            <v>CL0036</v>
          </cell>
        </row>
        <row r="2491">
          <cell r="C2491" t="str">
            <v>CL0059</v>
          </cell>
        </row>
        <row r="2492">
          <cell r="C2492" t="str">
            <v>CL0067</v>
          </cell>
        </row>
        <row r="2493">
          <cell r="C2493" t="str">
            <v>CL0069</v>
          </cell>
        </row>
        <row r="2494">
          <cell r="C2494" t="str">
            <v>CL0159</v>
          </cell>
        </row>
        <row r="2495">
          <cell r="C2495" t="str">
            <v>CL0181</v>
          </cell>
        </row>
        <row r="2496">
          <cell r="C2496" t="str">
            <v>CL0265</v>
          </cell>
        </row>
        <row r="2497">
          <cell r="C2497" t="str">
            <v>CL0342</v>
          </cell>
        </row>
        <row r="2498">
          <cell r="C2498" t="str">
            <v>CL0359</v>
          </cell>
        </row>
        <row r="2499">
          <cell r="C2499" t="str">
            <v>CL0288</v>
          </cell>
        </row>
        <row r="2500">
          <cell r="C2500" t="str">
            <v>CL0364</v>
          </cell>
        </row>
        <row r="2501">
          <cell r="C2501" t="str">
            <v>CL0365</v>
          </cell>
        </row>
        <row r="2502">
          <cell r="C2502" t="str">
            <v>CL0366</v>
          </cell>
        </row>
        <row r="2503">
          <cell r="C2503" t="str">
            <v>CL0367</v>
          </cell>
        </row>
        <row r="2504">
          <cell r="C2504" t="str">
            <v>CL0001</v>
          </cell>
        </row>
        <row r="2505">
          <cell r="C2505" t="str">
            <v>CL0002</v>
          </cell>
        </row>
        <row r="2506">
          <cell r="C2506" t="str">
            <v>CL0004</v>
          </cell>
        </row>
        <row r="2507">
          <cell r="C2507" t="str">
            <v>CL0005</v>
          </cell>
        </row>
        <row r="2508">
          <cell r="C2508" t="str">
            <v>CL0006</v>
          </cell>
        </row>
        <row r="2509">
          <cell r="C2509" t="str">
            <v>CL0007</v>
          </cell>
        </row>
        <row r="2510">
          <cell r="C2510" t="str">
            <v>CL0008</v>
          </cell>
        </row>
        <row r="2511">
          <cell r="C2511" t="str">
            <v>CL0010</v>
          </cell>
        </row>
        <row r="2512">
          <cell r="C2512" t="str">
            <v>CL0011</v>
          </cell>
        </row>
        <row r="2513">
          <cell r="C2513" t="str">
            <v>CL0012</v>
          </cell>
        </row>
        <row r="2514">
          <cell r="C2514" t="str">
            <v>CL0015</v>
          </cell>
        </row>
        <row r="2515">
          <cell r="C2515" t="str">
            <v>CL0017</v>
          </cell>
        </row>
        <row r="2516">
          <cell r="C2516" t="str">
            <v>CL0018</v>
          </cell>
        </row>
        <row r="2517">
          <cell r="C2517" t="str">
            <v>CL0019</v>
          </cell>
        </row>
        <row r="2518">
          <cell r="C2518" t="str">
            <v>CL0020</v>
          </cell>
        </row>
        <row r="2519">
          <cell r="C2519" t="str">
            <v>CL0021</v>
          </cell>
        </row>
        <row r="2520">
          <cell r="C2520" t="str">
            <v>CL0022</v>
          </cell>
        </row>
        <row r="2521">
          <cell r="C2521" t="str">
            <v>CL0023</v>
          </cell>
        </row>
        <row r="2522">
          <cell r="C2522" t="str">
            <v>CL0024</v>
          </cell>
        </row>
        <row r="2523">
          <cell r="C2523" t="str">
            <v>CL0025</v>
          </cell>
        </row>
        <row r="2524">
          <cell r="C2524" t="str">
            <v>CL0027</v>
          </cell>
        </row>
        <row r="2525">
          <cell r="C2525" t="str">
            <v>CL0028</v>
          </cell>
        </row>
        <row r="2526">
          <cell r="C2526" t="str">
            <v>CL0029</v>
          </cell>
        </row>
        <row r="2527">
          <cell r="C2527" t="str">
            <v>CL0030</v>
          </cell>
        </row>
        <row r="2528">
          <cell r="C2528" t="str">
            <v>CL0032</v>
          </cell>
        </row>
        <row r="2529">
          <cell r="C2529" t="str">
            <v>CL0035</v>
          </cell>
        </row>
        <row r="2530">
          <cell r="C2530" t="str">
            <v>CL0036</v>
          </cell>
        </row>
        <row r="2531">
          <cell r="C2531" t="str">
            <v>CL0037</v>
          </cell>
        </row>
        <row r="2532">
          <cell r="C2532" t="str">
            <v>CL0038</v>
          </cell>
        </row>
        <row r="2533">
          <cell r="C2533" t="str">
            <v>CL0039</v>
          </cell>
        </row>
        <row r="2534">
          <cell r="C2534" t="str">
            <v>CL0040</v>
          </cell>
        </row>
        <row r="2535">
          <cell r="C2535" t="str">
            <v>CL0041</v>
          </cell>
        </row>
        <row r="2536">
          <cell r="C2536" t="str">
            <v>CL0042</v>
          </cell>
        </row>
        <row r="2537">
          <cell r="C2537" t="str">
            <v>CL0043</v>
          </cell>
        </row>
        <row r="2538">
          <cell r="C2538" t="str">
            <v>CL0044</v>
          </cell>
        </row>
        <row r="2539">
          <cell r="C2539" t="str">
            <v>CL0045</v>
          </cell>
        </row>
        <row r="2540">
          <cell r="C2540" t="str">
            <v>CL0046</v>
          </cell>
        </row>
        <row r="2541">
          <cell r="C2541" t="str">
            <v>CL0047</v>
          </cell>
        </row>
        <row r="2542">
          <cell r="C2542" t="str">
            <v>CL0048</v>
          </cell>
        </row>
        <row r="2543">
          <cell r="C2543" t="str">
            <v>CL0051</v>
          </cell>
        </row>
        <row r="2544">
          <cell r="C2544" t="str">
            <v>CL0052</v>
          </cell>
        </row>
        <row r="2545">
          <cell r="C2545" t="str">
            <v>CL0055</v>
          </cell>
        </row>
        <row r="2546">
          <cell r="C2546" t="str">
            <v>CL0058</v>
          </cell>
        </row>
        <row r="2547">
          <cell r="C2547" t="str">
            <v>CL0059</v>
          </cell>
        </row>
        <row r="2548">
          <cell r="C2548" t="str">
            <v>CL0060</v>
          </cell>
        </row>
        <row r="2549">
          <cell r="C2549" t="str">
            <v>CL0061</v>
          </cell>
        </row>
        <row r="2550">
          <cell r="C2550" t="str">
            <v>CL0063</v>
          </cell>
        </row>
        <row r="2551">
          <cell r="C2551" t="str">
            <v>CL0064</v>
          </cell>
        </row>
        <row r="2552">
          <cell r="C2552" t="str">
            <v>CL0065</v>
          </cell>
        </row>
        <row r="2553">
          <cell r="C2553" t="str">
            <v>CL0066</v>
          </cell>
        </row>
        <row r="2554">
          <cell r="C2554" t="str">
            <v>CL0067</v>
          </cell>
        </row>
        <row r="2555">
          <cell r="C2555" t="str">
            <v>CL0068</v>
          </cell>
        </row>
        <row r="2556">
          <cell r="C2556" t="str">
            <v>CL0069</v>
          </cell>
        </row>
        <row r="2557">
          <cell r="C2557" t="str">
            <v>CL0070</v>
          </cell>
        </row>
        <row r="2558">
          <cell r="C2558" t="str">
            <v>CL0071</v>
          </cell>
        </row>
        <row r="2559">
          <cell r="C2559" t="str">
            <v>CL0072</v>
          </cell>
        </row>
        <row r="2560">
          <cell r="C2560" t="str">
            <v>CL0073</v>
          </cell>
        </row>
        <row r="2561">
          <cell r="C2561" t="str">
            <v>CL0074</v>
          </cell>
        </row>
        <row r="2562">
          <cell r="C2562" t="str">
            <v>CL0075</v>
          </cell>
        </row>
        <row r="2563">
          <cell r="C2563" t="str">
            <v>CL0077</v>
          </cell>
        </row>
        <row r="2564">
          <cell r="C2564" t="str">
            <v>CL0078</v>
          </cell>
        </row>
        <row r="2565">
          <cell r="C2565" t="str">
            <v>CL0080</v>
          </cell>
        </row>
        <row r="2566">
          <cell r="C2566" t="str">
            <v>CL0081</v>
          </cell>
        </row>
        <row r="2567">
          <cell r="C2567" t="str">
            <v>CL0083</v>
          </cell>
        </row>
        <row r="2568">
          <cell r="C2568" t="str">
            <v>CL0086</v>
          </cell>
        </row>
        <row r="2569">
          <cell r="C2569" t="str">
            <v>CL0087</v>
          </cell>
        </row>
        <row r="2570">
          <cell r="C2570" t="str">
            <v>CL0088</v>
          </cell>
        </row>
        <row r="2571">
          <cell r="C2571" t="str">
            <v>CL0090</v>
          </cell>
        </row>
        <row r="2572">
          <cell r="C2572" t="str">
            <v>CL0091</v>
          </cell>
        </row>
        <row r="2573">
          <cell r="C2573" t="str">
            <v>CL0093</v>
          </cell>
        </row>
        <row r="2574">
          <cell r="C2574" t="str">
            <v>CL0094</v>
          </cell>
        </row>
        <row r="2575">
          <cell r="C2575" t="str">
            <v>CL0095</v>
          </cell>
        </row>
        <row r="2576">
          <cell r="C2576" t="str">
            <v>CL0096</v>
          </cell>
        </row>
        <row r="2577">
          <cell r="C2577" t="str">
            <v>CL0099</v>
          </cell>
        </row>
        <row r="2578">
          <cell r="C2578" t="str">
            <v>CL0100</v>
          </cell>
        </row>
        <row r="2579">
          <cell r="C2579" t="str">
            <v>CL0101</v>
          </cell>
        </row>
        <row r="2580">
          <cell r="C2580" t="str">
            <v>CL0102</v>
          </cell>
        </row>
        <row r="2581">
          <cell r="C2581" t="str">
            <v>CL0103</v>
          </cell>
        </row>
        <row r="2582">
          <cell r="C2582" t="str">
            <v>CL0104</v>
          </cell>
        </row>
        <row r="2583">
          <cell r="C2583" t="str">
            <v>CL0105</v>
          </cell>
        </row>
        <row r="2584">
          <cell r="C2584" t="str">
            <v>CL0106</v>
          </cell>
        </row>
        <row r="2585">
          <cell r="C2585" t="str">
            <v>CL0107</v>
          </cell>
        </row>
        <row r="2586">
          <cell r="C2586" t="str">
            <v>CL0108</v>
          </cell>
        </row>
        <row r="2587">
          <cell r="C2587" t="str">
            <v>CL0109</v>
          </cell>
        </row>
        <row r="2588">
          <cell r="C2588" t="str">
            <v>CL0112</v>
          </cell>
        </row>
        <row r="2589">
          <cell r="C2589" t="str">
            <v>CL0113</v>
          </cell>
        </row>
        <row r="2590">
          <cell r="C2590" t="str">
            <v>CL0115</v>
          </cell>
        </row>
        <row r="2591">
          <cell r="C2591" t="str">
            <v>CL0116</v>
          </cell>
        </row>
        <row r="2592">
          <cell r="C2592" t="str">
            <v>CL0117</v>
          </cell>
        </row>
        <row r="2593">
          <cell r="C2593" t="str">
            <v>CL0118</v>
          </cell>
        </row>
        <row r="2594">
          <cell r="C2594" t="str">
            <v>CL0119</v>
          </cell>
        </row>
        <row r="2595">
          <cell r="C2595" t="str">
            <v>CL0121</v>
          </cell>
        </row>
        <row r="2596">
          <cell r="C2596" t="str">
            <v>CL0122</v>
          </cell>
        </row>
        <row r="2597">
          <cell r="C2597" t="str">
            <v>CL0124</v>
          </cell>
        </row>
        <row r="2598">
          <cell r="C2598" t="str">
            <v>CL0125</v>
          </cell>
        </row>
        <row r="2599">
          <cell r="C2599" t="str">
            <v>CL0127</v>
          </cell>
        </row>
        <row r="2600">
          <cell r="C2600" t="str">
            <v>CL0129</v>
          </cell>
        </row>
        <row r="2601">
          <cell r="C2601" t="str">
            <v>CL0130</v>
          </cell>
        </row>
        <row r="2602">
          <cell r="C2602" t="str">
            <v>CL0131</v>
          </cell>
        </row>
        <row r="2603">
          <cell r="C2603" t="str">
            <v>CL0132</v>
          </cell>
        </row>
        <row r="2604">
          <cell r="C2604" t="str">
            <v>CL0133</v>
          </cell>
        </row>
        <row r="2605">
          <cell r="C2605" t="str">
            <v>CL0135</v>
          </cell>
        </row>
        <row r="2606">
          <cell r="C2606" t="str">
            <v>CL0136</v>
          </cell>
        </row>
        <row r="2607">
          <cell r="C2607" t="str">
            <v>CL0138</v>
          </cell>
        </row>
        <row r="2608">
          <cell r="C2608" t="str">
            <v>CL0139</v>
          </cell>
        </row>
        <row r="2609">
          <cell r="C2609" t="str">
            <v>CL0140</v>
          </cell>
        </row>
        <row r="2610">
          <cell r="C2610" t="str">
            <v>CL0141</v>
          </cell>
        </row>
        <row r="2611">
          <cell r="C2611" t="str">
            <v>CL0142</v>
          </cell>
        </row>
        <row r="2612">
          <cell r="C2612" t="str">
            <v>CL0143</v>
          </cell>
        </row>
        <row r="2613">
          <cell r="C2613" t="str">
            <v>CL0144</v>
          </cell>
        </row>
        <row r="2614">
          <cell r="C2614" t="str">
            <v>CL0145</v>
          </cell>
        </row>
        <row r="2615">
          <cell r="C2615" t="str">
            <v>CL0147</v>
          </cell>
        </row>
        <row r="2616">
          <cell r="C2616" t="str">
            <v>CL0148</v>
          </cell>
        </row>
        <row r="2617">
          <cell r="C2617" t="str">
            <v>CL0149</v>
          </cell>
        </row>
        <row r="2618">
          <cell r="C2618" t="str">
            <v>CL0150</v>
          </cell>
        </row>
        <row r="2619">
          <cell r="C2619" t="str">
            <v>CL0152</v>
          </cell>
        </row>
        <row r="2620">
          <cell r="C2620" t="str">
            <v>CL0155</v>
          </cell>
        </row>
        <row r="2621">
          <cell r="C2621" t="str">
            <v>CL0156</v>
          </cell>
        </row>
        <row r="2622">
          <cell r="C2622" t="str">
            <v>CL0158</v>
          </cell>
        </row>
        <row r="2623">
          <cell r="C2623" t="str">
            <v>CL0159</v>
          </cell>
        </row>
        <row r="2624">
          <cell r="C2624" t="str">
            <v>CL0160</v>
          </cell>
        </row>
        <row r="2625">
          <cell r="C2625" t="str">
            <v>CL0161</v>
          </cell>
        </row>
        <row r="2626">
          <cell r="C2626" t="str">
            <v>CL0162</v>
          </cell>
        </row>
        <row r="2627">
          <cell r="C2627" t="str">
            <v>CL0163</v>
          </cell>
        </row>
        <row r="2628">
          <cell r="C2628" t="str">
            <v>CL0164</v>
          </cell>
        </row>
        <row r="2629">
          <cell r="C2629" t="str">
            <v>CL0168</v>
          </cell>
        </row>
        <row r="2630">
          <cell r="C2630" t="str">
            <v>CL0171</v>
          </cell>
        </row>
        <row r="2631">
          <cell r="C2631" t="str">
            <v>CL0172</v>
          </cell>
        </row>
        <row r="2632">
          <cell r="C2632" t="str">
            <v>CL0174</v>
          </cell>
        </row>
        <row r="2633">
          <cell r="C2633" t="str">
            <v>CL0175</v>
          </cell>
        </row>
        <row r="2634">
          <cell r="C2634" t="str">
            <v>CL0177</v>
          </cell>
        </row>
        <row r="2635">
          <cell r="C2635" t="str">
            <v>CL0181</v>
          </cell>
        </row>
        <row r="2636">
          <cell r="C2636" t="str">
            <v>CL0182</v>
          </cell>
        </row>
        <row r="2637">
          <cell r="C2637" t="str">
            <v>CL0183</v>
          </cell>
        </row>
        <row r="2638">
          <cell r="C2638" t="str">
            <v>CL0186</v>
          </cell>
        </row>
        <row r="2639">
          <cell r="C2639" t="str">
            <v>CL0187</v>
          </cell>
        </row>
        <row r="2640">
          <cell r="C2640" t="str">
            <v>CL0190</v>
          </cell>
        </row>
        <row r="2641">
          <cell r="C2641" t="str">
            <v>CL0192</v>
          </cell>
        </row>
        <row r="2642">
          <cell r="C2642" t="str">
            <v>CL0194</v>
          </cell>
        </row>
        <row r="2643">
          <cell r="C2643" t="str">
            <v>CL0196</v>
          </cell>
        </row>
        <row r="2644">
          <cell r="C2644" t="str">
            <v>CL0197</v>
          </cell>
        </row>
        <row r="2645">
          <cell r="C2645" t="str">
            <v>CL0198</v>
          </cell>
        </row>
        <row r="2646">
          <cell r="C2646" t="str">
            <v>CL0199</v>
          </cell>
        </row>
        <row r="2647">
          <cell r="C2647" t="str">
            <v>CL0200</v>
          </cell>
        </row>
        <row r="2648">
          <cell r="C2648" t="str">
            <v>CL0203</v>
          </cell>
        </row>
        <row r="2649">
          <cell r="C2649" t="str">
            <v>CL0204</v>
          </cell>
        </row>
        <row r="2650">
          <cell r="C2650" t="str">
            <v>CL0205</v>
          </cell>
        </row>
        <row r="2651">
          <cell r="C2651" t="str">
            <v>CL0206</v>
          </cell>
        </row>
        <row r="2652">
          <cell r="C2652" t="str">
            <v>CL0207</v>
          </cell>
        </row>
        <row r="2653">
          <cell r="C2653" t="str">
            <v>CL0208</v>
          </cell>
        </row>
        <row r="2654">
          <cell r="C2654" t="str">
            <v>CL0211</v>
          </cell>
        </row>
        <row r="2655">
          <cell r="C2655" t="str">
            <v>CL0212</v>
          </cell>
        </row>
        <row r="2656">
          <cell r="C2656" t="str">
            <v>CL0213</v>
          </cell>
        </row>
        <row r="2657">
          <cell r="C2657" t="str">
            <v>CL0215</v>
          </cell>
        </row>
        <row r="2658">
          <cell r="C2658" t="str">
            <v>CL0216</v>
          </cell>
        </row>
        <row r="2659">
          <cell r="C2659" t="str">
            <v>CL0220</v>
          </cell>
        </row>
        <row r="2660">
          <cell r="C2660" t="str">
            <v>CL0221</v>
          </cell>
        </row>
        <row r="2661">
          <cell r="C2661" t="str">
            <v>CL0223</v>
          </cell>
        </row>
        <row r="2662">
          <cell r="C2662" t="str">
            <v>CL0224</v>
          </cell>
        </row>
        <row r="2663">
          <cell r="C2663" t="str">
            <v>CL0225</v>
          </cell>
        </row>
        <row r="2664">
          <cell r="C2664" t="str">
            <v>CL0227</v>
          </cell>
        </row>
        <row r="2665">
          <cell r="C2665" t="str">
            <v>CL0228</v>
          </cell>
        </row>
        <row r="2666">
          <cell r="C2666" t="str">
            <v>CL0229</v>
          </cell>
        </row>
        <row r="2667">
          <cell r="C2667" t="str">
            <v>CL0230</v>
          </cell>
        </row>
        <row r="2668">
          <cell r="C2668" t="str">
            <v>CL0235</v>
          </cell>
        </row>
        <row r="2669">
          <cell r="C2669" t="str">
            <v>CL0236</v>
          </cell>
        </row>
        <row r="2670">
          <cell r="C2670" t="str">
            <v>CL0237</v>
          </cell>
        </row>
        <row r="2671">
          <cell r="C2671" t="str">
            <v>CL0239</v>
          </cell>
        </row>
        <row r="2672">
          <cell r="C2672" t="str">
            <v>CL0240</v>
          </cell>
        </row>
        <row r="2673">
          <cell r="C2673" t="str">
            <v>CL0241</v>
          </cell>
        </row>
        <row r="2674">
          <cell r="C2674" t="str">
            <v>CL0242</v>
          </cell>
        </row>
        <row r="2675">
          <cell r="C2675" t="str">
            <v>CL0243</v>
          </cell>
        </row>
        <row r="2676">
          <cell r="C2676" t="str">
            <v>CL0246</v>
          </cell>
        </row>
        <row r="2677">
          <cell r="C2677" t="str">
            <v>CL0247</v>
          </cell>
        </row>
        <row r="2678">
          <cell r="C2678" t="str">
            <v>CL0253</v>
          </cell>
        </row>
        <row r="2679">
          <cell r="C2679" t="str">
            <v>CL0254</v>
          </cell>
        </row>
        <row r="2680">
          <cell r="C2680" t="str">
            <v>CL0255</v>
          </cell>
        </row>
        <row r="2681">
          <cell r="C2681" t="str">
            <v>CL0256</v>
          </cell>
        </row>
        <row r="2682">
          <cell r="C2682" t="str">
            <v>CL0258</v>
          </cell>
        </row>
        <row r="2683">
          <cell r="C2683" t="str">
            <v>CL0260</v>
          </cell>
        </row>
        <row r="2684">
          <cell r="C2684" t="str">
            <v>CL0261</v>
          </cell>
        </row>
        <row r="2685">
          <cell r="C2685" t="str">
            <v>CL0262</v>
          </cell>
        </row>
        <row r="2686">
          <cell r="C2686" t="str">
            <v>CL0264</v>
          </cell>
        </row>
        <row r="2687">
          <cell r="C2687" t="str">
            <v>CL0265</v>
          </cell>
        </row>
        <row r="2688">
          <cell r="C2688" t="str">
            <v>CL0266</v>
          </cell>
        </row>
        <row r="2689">
          <cell r="C2689" t="str">
            <v>CL0267</v>
          </cell>
        </row>
        <row r="2690">
          <cell r="C2690" t="str">
            <v>CL0268</v>
          </cell>
        </row>
        <row r="2691">
          <cell r="C2691" t="str">
            <v>CL0271</v>
          </cell>
        </row>
        <row r="2692">
          <cell r="C2692" t="str">
            <v>CL0273</v>
          </cell>
        </row>
        <row r="2693">
          <cell r="C2693" t="str">
            <v>CL0274</v>
          </cell>
        </row>
        <row r="2694">
          <cell r="C2694" t="str">
            <v>CL0275</v>
          </cell>
        </row>
        <row r="2695">
          <cell r="C2695" t="str">
            <v>CL0276</v>
          </cell>
        </row>
        <row r="2696">
          <cell r="C2696" t="str">
            <v>CL0277</v>
          </cell>
        </row>
        <row r="2697">
          <cell r="C2697" t="str">
            <v>CL0278</v>
          </cell>
        </row>
        <row r="2698">
          <cell r="C2698" t="str">
            <v>CL0279</v>
          </cell>
        </row>
        <row r="2699">
          <cell r="C2699" t="str">
            <v>CL0280</v>
          </cell>
        </row>
        <row r="2700">
          <cell r="C2700" t="str">
            <v>CL0282</v>
          </cell>
        </row>
        <row r="2701">
          <cell r="C2701" t="str">
            <v>CL0286</v>
          </cell>
        </row>
        <row r="2702">
          <cell r="C2702" t="str">
            <v>CL0288</v>
          </cell>
        </row>
        <row r="2703">
          <cell r="C2703" t="str">
            <v>CL0290</v>
          </cell>
        </row>
        <row r="2704">
          <cell r="C2704" t="str">
            <v>CL0291</v>
          </cell>
        </row>
        <row r="2705">
          <cell r="C2705" t="str">
            <v>CL0292</v>
          </cell>
        </row>
        <row r="2706">
          <cell r="C2706" t="str">
            <v>CL0296</v>
          </cell>
        </row>
        <row r="2707">
          <cell r="C2707" t="str">
            <v>CL0297</v>
          </cell>
        </row>
        <row r="2708">
          <cell r="C2708" t="str">
            <v>CL0298</v>
          </cell>
        </row>
        <row r="2709">
          <cell r="C2709" t="str">
            <v>CL0299</v>
          </cell>
        </row>
        <row r="2710">
          <cell r="C2710" t="str">
            <v>CL0300</v>
          </cell>
        </row>
        <row r="2711">
          <cell r="C2711" t="str">
            <v>CL0301</v>
          </cell>
        </row>
        <row r="2712">
          <cell r="C2712" t="str">
            <v>CL0303</v>
          </cell>
        </row>
        <row r="2713">
          <cell r="C2713" t="str">
            <v>CL0304</v>
          </cell>
        </row>
        <row r="2714">
          <cell r="C2714" t="str">
            <v>CL0305</v>
          </cell>
        </row>
        <row r="2715">
          <cell r="C2715" t="str">
            <v>CL0306</v>
          </cell>
        </row>
        <row r="2716">
          <cell r="C2716" t="str">
            <v>CL0310</v>
          </cell>
        </row>
        <row r="2717">
          <cell r="C2717" t="str">
            <v>CL0311</v>
          </cell>
        </row>
        <row r="2718">
          <cell r="C2718" t="str">
            <v>CL0312</v>
          </cell>
        </row>
        <row r="2719">
          <cell r="C2719" t="str">
            <v>CL0313</v>
          </cell>
        </row>
        <row r="2720">
          <cell r="C2720" t="str">
            <v>CL0316</v>
          </cell>
        </row>
        <row r="2721">
          <cell r="C2721" t="str">
            <v>CL0321</v>
          </cell>
        </row>
        <row r="2722">
          <cell r="C2722" t="str">
            <v>CL0322</v>
          </cell>
        </row>
        <row r="2723">
          <cell r="C2723" t="str">
            <v>CL0325</v>
          </cell>
        </row>
        <row r="2724">
          <cell r="C2724" t="str">
            <v>CL0326</v>
          </cell>
        </row>
        <row r="2725">
          <cell r="C2725" t="str">
            <v>CL0327</v>
          </cell>
        </row>
        <row r="2726">
          <cell r="C2726" t="str">
            <v>CL0328</v>
          </cell>
        </row>
        <row r="2727">
          <cell r="C2727" t="str">
            <v>CL0336</v>
          </cell>
        </row>
        <row r="2728">
          <cell r="C2728" t="str">
            <v>CL0337</v>
          </cell>
        </row>
        <row r="2729">
          <cell r="C2729" t="str">
            <v>CL0340</v>
          </cell>
        </row>
        <row r="2730">
          <cell r="C2730" t="str">
            <v>CL0342</v>
          </cell>
        </row>
        <row r="2731">
          <cell r="C2731" t="str">
            <v>CL0345</v>
          </cell>
        </row>
        <row r="2732">
          <cell r="C2732" t="str">
            <v>CL0346</v>
          </cell>
        </row>
        <row r="2733">
          <cell r="C2733" t="str">
            <v>CL0347</v>
          </cell>
        </row>
        <row r="2734">
          <cell r="C2734" t="str">
            <v>CL0349</v>
          </cell>
        </row>
        <row r="2735">
          <cell r="C2735" t="str">
            <v>CL0351</v>
          </cell>
        </row>
        <row r="2736">
          <cell r="C2736" t="str">
            <v>CL0352</v>
          </cell>
        </row>
        <row r="2737">
          <cell r="C2737" t="str">
            <v>CL0353</v>
          </cell>
        </row>
        <row r="2738">
          <cell r="C2738" t="str">
            <v>CL0354</v>
          </cell>
        </row>
        <row r="2739">
          <cell r="C2739" t="str">
            <v>CL0355</v>
          </cell>
        </row>
        <row r="2740">
          <cell r="C2740" t="str">
            <v>CL0356</v>
          </cell>
        </row>
        <row r="2741">
          <cell r="C2741" t="str">
            <v>CL0357</v>
          </cell>
        </row>
        <row r="2742">
          <cell r="C2742" t="str">
            <v>CL0358</v>
          </cell>
        </row>
        <row r="2743">
          <cell r="C2743" t="str">
            <v>CL0359</v>
          </cell>
        </row>
        <row r="2744">
          <cell r="C2744" t="str">
            <v>CL0360</v>
          </cell>
        </row>
        <row r="2745">
          <cell r="C2745" t="str">
            <v>CL0361</v>
          </cell>
        </row>
        <row r="2746">
          <cell r="C2746" t="str">
            <v>CL0362</v>
          </cell>
        </row>
        <row r="2747">
          <cell r="C2747" t="str">
            <v>CL0363</v>
          </cell>
        </row>
        <row r="2748">
          <cell r="C2748" t="str">
            <v>CL0364</v>
          </cell>
        </row>
        <row r="2749">
          <cell r="C2749" t="str">
            <v>CL0365</v>
          </cell>
        </row>
        <row r="2750">
          <cell r="C2750" t="str">
            <v>CL0366</v>
          </cell>
        </row>
        <row r="2751">
          <cell r="C2751" t="str">
            <v>CL0367</v>
          </cell>
        </row>
        <row r="2752">
          <cell r="C2752" t="str">
            <v>CL0368</v>
          </cell>
        </row>
        <row r="2753">
          <cell r="C2753" t="str">
            <v>CL0369</v>
          </cell>
        </row>
        <row r="2754">
          <cell r="C2754" t="str">
            <v>CL0370</v>
          </cell>
        </row>
        <row r="2755">
          <cell r="C2755" t="str">
            <v>CL0371</v>
          </cell>
        </row>
        <row r="2756">
          <cell r="C2756" t="str">
            <v>CL0037</v>
          </cell>
        </row>
        <row r="2757">
          <cell r="C2757" t="str">
            <v>CL0011</v>
          </cell>
        </row>
        <row r="2758">
          <cell r="C2758" t="str">
            <v>CL0040</v>
          </cell>
        </row>
        <row r="2759">
          <cell r="C2759" t="str">
            <v>CL0198</v>
          </cell>
        </row>
        <row r="2760">
          <cell r="C2760" t="str">
            <v>CL0203</v>
          </cell>
        </row>
        <row r="2761">
          <cell r="C2761" t="str">
            <v>CL0253</v>
          </cell>
        </row>
        <row r="2762">
          <cell r="C2762" t="str">
            <v>CL0258</v>
          </cell>
        </row>
        <row r="2763">
          <cell r="C2763" t="str">
            <v>CL0260</v>
          </cell>
        </row>
        <row r="2764">
          <cell r="C2764" t="str">
            <v>CL0282</v>
          </cell>
        </row>
        <row r="2765">
          <cell r="C2765" t="str">
            <v>CL0296</v>
          </cell>
        </row>
        <row r="2766">
          <cell r="C2766" t="str">
            <v>CL0354</v>
          </cell>
        </row>
        <row r="2767">
          <cell r="C2767" t="str">
            <v>CL0066</v>
          </cell>
        </row>
        <row r="2768">
          <cell r="C2768" t="str">
            <v>CL0106</v>
          </cell>
        </row>
        <row r="2769">
          <cell r="C2769" t="str">
            <v>CL0227</v>
          </cell>
        </row>
        <row r="2770">
          <cell r="C2770" t="str">
            <v>CL0208</v>
          </cell>
        </row>
        <row r="2771">
          <cell r="C2771" t="str">
            <v>CL0247</v>
          </cell>
        </row>
        <row r="2772">
          <cell r="C2772" t="str">
            <v>CL0051</v>
          </cell>
        </row>
        <row r="2773">
          <cell r="C2773" t="str">
            <v>CL0174</v>
          </cell>
        </row>
        <row r="2774">
          <cell r="C2774" t="str">
            <v>CL0236</v>
          </cell>
        </row>
        <row r="2775">
          <cell r="C2775" t="str">
            <v>CL0211</v>
          </cell>
        </row>
        <row r="2776">
          <cell r="C2776" t="str">
            <v>CL0277</v>
          </cell>
        </row>
        <row r="2777">
          <cell r="C2777" t="str">
            <v>CL0115</v>
          </cell>
        </row>
        <row r="2778">
          <cell r="C2778" t="str">
            <v>CL0278</v>
          </cell>
        </row>
        <row r="2779">
          <cell r="C2779" t="str">
            <v>CL0064</v>
          </cell>
        </row>
        <row r="2780">
          <cell r="C2780" t="str">
            <v>CL0112</v>
          </cell>
        </row>
        <row r="2781">
          <cell r="C2781" t="str">
            <v>CL0136</v>
          </cell>
        </row>
        <row r="2782">
          <cell r="C2782" t="str">
            <v>CL0017</v>
          </cell>
        </row>
        <row r="2783">
          <cell r="C2783" t="str">
            <v>CL0175</v>
          </cell>
        </row>
        <row r="2784">
          <cell r="C2784" t="str">
            <v>CL0061</v>
          </cell>
        </row>
        <row r="2785">
          <cell r="C2785" t="str">
            <v>CL0186</v>
          </cell>
        </row>
        <row r="2786">
          <cell r="C2786" t="str">
            <v>CL0172</v>
          </cell>
        </row>
        <row r="2787">
          <cell r="C2787" t="str">
            <v>CL0132</v>
          </cell>
        </row>
        <row r="2788">
          <cell r="C2788" t="str">
            <v>CL0019</v>
          </cell>
        </row>
        <row r="2789">
          <cell r="C2789" t="str">
            <v>CL0105</v>
          </cell>
        </row>
        <row r="2790">
          <cell r="C2790" t="str">
            <v>CL0200</v>
          </cell>
        </row>
        <row r="2791">
          <cell r="C2791" t="str">
            <v>CL0078</v>
          </cell>
        </row>
        <row r="2792">
          <cell r="C2792" t="str">
            <v>CL0168</v>
          </cell>
        </row>
        <row r="2793">
          <cell r="C2793" t="str">
            <v>CL0321</v>
          </cell>
        </row>
        <row r="2794">
          <cell r="C2794" t="str">
            <v>CL0204</v>
          </cell>
        </row>
        <row r="2795">
          <cell r="C2795" t="str">
            <v>CL0109</v>
          </cell>
        </row>
        <row r="2796">
          <cell r="C2796" t="str">
            <v>CL0305</v>
          </cell>
        </row>
        <row r="2797">
          <cell r="C2797" t="str">
            <v>CL0225</v>
          </cell>
        </row>
        <row r="2798">
          <cell r="C2798" t="str">
            <v>CL0196</v>
          </cell>
        </row>
        <row r="2799">
          <cell r="C2799" t="str">
            <v>CL0147</v>
          </cell>
        </row>
        <row r="2800">
          <cell r="C2800" t="str">
            <v>CL0041</v>
          </cell>
        </row>
        <row r="2801">
          <cell r="C2801" t="str">
            <v>CL0012</v>
          </cell>
        </row>
        <row r="2802">
          <cell r="C2802" t="str">
            <v>CL0264</v>
          </cell>
        </row>
        <row r="2803">
          <cell r="C2803" t="str">
            <v>CL0101</v>
          </cell>
        </row>
        <row r="2804">
          <cell r="C2804" t="str">
            <v>CL0216</v>
          </cell>
        </row>
        <row r="2805">
          <cell r="C2805" t="str">
            <v>CL0142</v>
          </cell>
        </row>
        <row r="2806">
          <cell r="C2806" t="str">
            <v>CL0192</v>
          </cell>
        </row>
        <row r="2807">
          <cell r="C2807" t="str">
            <v>CL0052</v>
          </cell>
        </row>
        <row r="2808">
          <cell r="C2808" t="str">
            <v>CL0027</v>
          </cell>
        </row>
        <row r="2809">
          <cell r="C2809" t="str">
            <v>CL0139</v>
          </cell>
        </row>
        <row r="2810">
          <cell r="C2810" t="str">
            <v>CL0113</v>
          </cell>
        </row>
        <row r="2811">
          <cell r="C2811" t="str">
            <v>CL0206</v>
          </cell>
        </row>
        <row r="2812">
          <cell r="C2812" t="str">
            <v>CL0349</v>
          </cell>
        </row>
        <row r="2813">
          <cell r="C2813" t="str">
            <v>CL0207</v>
          </cell>
        </row>
        <row r="2814">
          <cell r="C2814" t="str">
            <v>CL0055</v>
          </cell>
        </row>
        <row r="2815">
          <cell r="C2815" t="str">
            <v>CL0150</v>
          </cell>
        </row>
        <row r="2816">
          <cell r="C2816" t="str">
            <v>CL0143</v>
          </cell>
        </row>
        <row r="2817">
          <cell r="C2817" t="str">
            <v>CL0221</v>
          </cell>
        </row>
        <row r="2818">
          <cell r="C2818" t="str">
            <v>CL0148</v>
          </cell>
        </row>
        <row r="2819">
          <cell r="C2819" t="str">
            <v>CL0045</v>
          </cell>
        </row>
        <row r="2820">
          <cell r="C2820" t="str">
            <v>CL0292</v>
          </cell>
        </row>
        <row r="2821">
          <cell r="C2821" t="str">
            <v>CL0042</v>
          </cell>
        </row>
        <row r="2822">
          <cell r="C2822" t="str">
            <v>CL0006</v>
          </cell>
        </row>
        <row r="2823">
          <cell r="C2823" t="str">
            <v>CL0116</v>
          </cell>
        </row>
        <row r="2824">
          <cell r="C2824" t="str">
            <v>CL0119</v>
          </cell>
        </row>
        <row r="2825">
          <cell r="C2825" t="str">
            <v>CL0312</v>
          </cell>
        </row>
        <row r="2826">
          <cell r="C2826" t="str">
            <v>CL0125</v>
          </cell>
        </row>
        <row r="2827">
          <cell r="C2827" t="str">
            <v>CL0043</v>
          </cell>
        </row>
        <row r="2828">
          <cell r="C2828" t="str">
            <v>CL0273</v>
          </cell>
        </row>
        <row r="2829">
          <cell r="C2829" t="str">
            <v>CL0162</v>
          </cell>
        </row>
        <row r="2830">
          <cell r="C2830" t="str">
            <v>CL0023</v>
          </cell>
        </row>
        <row r="2831">
          <cell r="C2831" t="str">
            <v>CL0271</v>
          </cell>
        </row>
        <row r="2832">
          <cell r="C2832" t="str">
            <v>CL0068</v>
          </cell>
        </row>
        <row r="2833">
          <cell r="C2833" t="str">
            <v>CL0075</v>
          </cell>
        </row>
        <row r="2834">
          <cell r="C2834" t="str">
            <v>CL0246</v>
          </cell>
        </row>
        <row r="2835">
          <cell r="C2835" t="str">
            <v>CL0007</v>
          </cell>
        </row>
        <row r="2836">
          <cell r="C2836" t="str">
            <v>CL0298</v>
          </cell>
        </row>
        <row r="2837">
          <cell r="C2837" t="str">
            <v>CL0144</v>
          </cell>
        </row>
        <row r="2838">
          <cell r="C2838" t="str">
            <v>CL0077</v>
          </cell>
        </row>
        <row r="2839">
          <cell r="C2839" t="str">
            <v>CL0311</v>
          </cell>
        </row>
        <row r="2840">
          <cell r="C2840" t="str">
            <v>CL0122</v>
          </cell>
        </row>
        <row r="2841">
          <cell r="C2841" t="str">
            <v>CL0107</v>
          </cell>
        </row>
        <row r="2842">
          <cell r="C2842" t="str">
            <v>CL0190</v>
          </cell>
        </row>
        <row r="2843">
          <cell r="C2843" t="str">
            <v>CL0182</v>
          </cell>
        </row>
        <row r="2844">
          <cell r="C2844" t="str">
            <v>CL0223</v>
          </cell>
        </row>
        <row r="2845">
          <cell r="C2845" t="str">
            <v>CL0361</v>
          </cell>
        </row>
        <row r="2846">
          <cell r="C2846" t="str">
            <v>CL0102</v>
          </cell>
        </row>
        <row r="2847">
          <cell r="C2847" t="str">
            <v>CL0369</v>
          </cell>
        </row>
        <row r="2848">
          <cell r="C2848" t="str">
            <v>CL0306</v>
          </cell>
        </row>
        <row r="2849">
          <cell r="C2849" t="str">
            <v>CL0239</v>
          </cell>
        </row>
        <row r="2850">
          <cell r="C2850" t="str">
            <v>CL0117</v>
          </cell>
        </row>
        <row r="2851">
          <cell r="C2851" t="str">
            <v>CL0240</v>
          </cell>
        </row>
        <row r="2852">
          <cell r="C2852" t="str">
            <v>CL0243</v>
          </cell>
        </row>
        <row r="2853">
          <cell r="C2853" t="str">
            <v>CL0353</v>
          </cell>
        </row>
        <row r="2854">
          <cell r="C2854" t="str">
            <v>CL0325</v>
          </cell>
        </row>
        <row r="2855">
          <cell r="C2855" t="str">
            <v>CL0099</v>
          </cell>
        </row>
        <row r="2856">
          <cell r="C2856" t="str">
            <v>CL0164</v>
          </cell>
        </row>
        <row r="2857">
          <cell r="C2857" t="str">
            <v>CL0291</v>
          </cell>
        </row>
        <row r="2858">
          <cell r="C2858" t="str">
            <v>CL0262</v>
          </cell>
        </row>
        <row r="2859">
          <cell r="C2859" t="str">
            <v>CL0290</v>
          </cell>
        </row>
        <row r="2860">
          <cell r="C2860" t="str">
            <v>CL0275</v>
          </cell>
        </row>
        <row r="2861">
          <cell r="C2861" t="str">
            <v>CL0145</v>
          </cell>
        </row>
        <row r="2862">
          <cell r="C2862" t="str">
            <v>CL0021</v>
          </cell>
        </row>
        <row r="2863">
          <cell r="C2863" t="str">
            <v>CL0060</v>
          </cell>
        </row>
        <row r="2864">
          <cell r="C2864" t="str">
            <v>CL0237</v>
          </cell>
        </row>
        <row r="2865">
          <cell r="C2865" t="str">
            <v>CL0171</v>
          </cell>
        </row>
        <row r="2866">
          <cell r="C2866" t="str">
            <v>CL0280</v>
          </cell>
        </row>
        <row r="2867">
          <cell r="C2867" t="str">
            <v>CL0268</v>
          </cell>
        </row>
        <row r="2868">
          <cell r="C2868" t="str">
            <v>CL0345</v>
          </cell>
        </row>
        <row r="2869">
          <cell r="C2869" t="str">
            <v>CL0266</v>
          </cell>
        </row>
        <row r="2870">
          <cell r="C2870" t="str">
            <v>CL0241</v>
          </cell>
        </row>
        <row r="2871">
          <cell r="C2871" t="str">
            <v>CL0276</v>
          </cell>
        </row>
        <row r="2872">
          <cell r="C2872" t="str">
            <v>CL0071</v>
          </cell>
        </row>
        <row r="2873">
          <cell r="C2873" t="str">
            <v>CL0301</v>
          </cell>
        </row>
        <row r="2874">
          <cell r="C2874" t="str">
            <v>CL0304</v>
          </cell>
        </row>
        <row r="2875">
          <cell r="C2875" t="str">
            <v>CL0020</v>
          </cell>
        </row>
        <row r="2876">
          <cell r="C2876" t="str">
            <v>CL0032</v>
          </cell>
        </row>
        <row r="2877">
          <cell r="C2877" t="str">
            <v>CL0047</v>
          </cell>
        </row>
        <row r="2878">
          <cell r="C2878" t="str">
            <v>CL0070</v>
          </cell>
        </row>
        <row r="2879">
          <cell r="C2879" t="str">
            <v>CL0091</v>
          </cell>
        </row>
        <row r="2880">
          <cell r="C2880" t="str">
            <v>CL0215</v>
          </cell>
        </row>
        <row r="2881">
          <cell r="C2881" t="str">
            <v>CL0326</v>
          </cell>
        </row>
        <row r="2882">
          <cell r="C2882" t="str">
            <v>CL0327</v>
          </cell>
        </row>
        <row r="2883">
          <cell r="C2883" t="str">
            <v>CL0328</v>
          </cell>
        </row>
        <row r="2884">
          <cell r="C2884" t="str">
            <v>CL0355</v>
          </cell>
        </row>
        <row r="2885">
          <cell r="C2885" t="str">
            <v>CL0356</v>
          </cell>
        </row>
        <row r="2886">
          <cell r="C2886" t="str">
            <v>CL0254</v>
          </cell>
        </row>
        <row r="2887">
          <cell r="C2887" t="str">
            <v>CL0008</v>
          </cell>
        </row>
        <row r="2888">
          <cell r="C2888" t="str">
            <v>CL0279</v>
          </cell>
        </row>
        <row r="2889">
          <cell r="C2889" t="str">
            <v>CL0351</v>
          </cell>
        </row>
        <row r="2890">
          <cell r="C2890" t="str">
            <v>CL0352</v>
          </cell>
        </row>
        <row r="2891">
          <cell r="C2891" t="str">
            <v>CL0362</v>
          </cell>
        </row>
        <row r="2892">
          <cell r="C2892" t="str">
            <v>CL0372</v>
          </cell>
        </row>
        <row r="2893">
          <cell r="C2893" t="str">
            <v>CL0373</v>
          </cell>
        </row>
        <row r="2894">
          <cell r="C2894" t="str">
            <v>CL0010</v>
          </cell>
        </row>
        <row r="2895">
          <cell r="C2895" t="str">
            <v>CL0022</v>
          </cell>
        </row>
        <row r="2896">
          <cell r="C2896" t="str">
            <v>CL0095</v>
          </cell>
        </row>
        <row r="2897">
          <cell r="C2897" t="str">
            <v>CL0340</v>
          </cell>
        </row>
        <row r="2898">
          <cell r="C2898" t="str">
            <v>CL0088</v>
          </cell>
        </row>
        <row r="2899">
          <cell r="C2899" t="str">
            <v>CL0004</v>
          </cell>
        </row>
        <row r="2900">
          <cell r="C2900" t="str">
            <v>CL0073</v>
          </cell>
        </row>
        <row r="2901">
          <cell r="C2901" t="str">
            <v>CL0194</v>
          </cell>
        </row>
        <row r="2902">
          <cell r="C2902" t="str">
            <v>CL0163</v>
          </cell>
        </row>
        <row r="2903">
          <cell r="C2903" t="str">
            <v>CL0046</v>
          </cell>
        </row>
        <row r="2904">
          <cell r="C2904" t="str">
            <v>CL0002</v>
          </cell>
        </row>
        <row r="2905">
          <cell r="C2905" t="str">
            <v>CL0038</v>
          </cell>
        </row>
        <row r="2906">
          <cell r="C2906" t="str">
            <v>CL0256</v>
          </cell>
        </row>
        <row r="2907">
          <cell r="C2907" t="str">
            <v>CL0094</v>
          </cell>
        </row>
        <row r="2908">
          <cell r="C2908" t="str">
            <v>CL0357</v>
          </cell>
        </row>
        <row r="2909">
          <cell r="C2909" t="str">
            <v>CL0024</v>
          </cell>
        </row>
        <row r="2910">
          <cell r="C2910" t="str">
            <v>CL0035</v>
          </cell>
        </row>
        <row r="2911">
          <cell r="C2911" t="str">
            <v>CL0039</v>
          </cell>
        </row>
        <row r="2912">
          <cell r="C2912" t="str">
            <v>CL0093</v>
          </cell>
        </row>
        <row r="2913">
          <cell r="C2913" t="str">
            <v>CL0103</v>
          </cell>
        </row>
        <row r="2914">
          <cell r="C2914" t="str">
            <v>CL0124</v>
          </cell>
        </row>
        <row r="2915">
          <cell r="C2915" t="str">
            <v>CL0177</v>
          </cell>
        </row>
        <row r="2916">
          <cell r="C2916" t="str">
            <v>CL0187</v>
          </cell>
        </row>
        <row r="2917">
          <cell r="C2917" t="str">
            <v>CL0205</v>
          </cell>
        </row>
        <row r="2918">
          <cell r="C2918" t="str">
            <v>CL0230</v>
          </cell>
        </row>
        <row r="2919">
          <cell r="C2919" t="str">
            <v>CL0346</v>
          </cell>
        </row>
        <row r="2920">
          <cell r="C2920" t="str">
            <v>CL0347</v>
          </cell>
        </row>
        <row r="2921">
          <cell r="C2921" t="str">
            <v>CL0030</v>
          </cell>
        </row>
        <row r="2922">
          <cell r="C2922" t="str">
            <v>CL0001</v>
          </cell>
        </row>
        <row r="2923">
          <cell r="C2923" t="str">
            <v>CL0048</v>
          </cell>
        </row>
        <row r="2924">
          <cell r="C2924" t="str">
            <v>CL0083</v>
          </cell>
        </row>
        <row r="2925">
          <cell r="C2925" t="str">
            <v>CL0160</v>
          </cell>
        </row>
        <row r="2926">
          <cell r="C2926" t="str">
            <v>CL0199</v>
          </cell>
        </row>
        <row r="2927">
          <cell r="C2927" t="str">
            <v>CL0213</v>
          </cell>
        </row>
        <row r="2928">
          <cell r="C2928" t="str">
            <v>CL0229</v>
          </cell>
        </row>
        <row r="2929">
          <cell r="C2929" t="str">
            <v>CL0235</v>
          </cell>
        </row>
        <row r="2930">
          <cell r="C2930" t="str">
            <v>CL0267</v>
          </cell>
        </row>
        <row r="2931">
          <cell r="C2931" t="str">
            <v>CL0100</v>
          </cell>
        </row>
        <row r="2932">
          <cell r="C2932" t="str">
            <v>CL0096</v>
          </cell>
        </row>
        <row r="2933">
          <cell r="C2933" t="str">
            <v>CL0015</v>
          </cell>
        </row>
        <row r="2934">
          <cell r="C2934" t="str">
            <v>CL0129</v>
          </cell>
        </row>
        <row r="2935">
          <cell r="C2935" t="str">
            <v>CL0300</v>
          </cell>
        </row>
        <row r="2936">
          <cell r="C2936" t="str">
            <v>CL0299</v>
          </cell>
        </row>
        <row r="2937">
          <cell r="C2937" t="str">
            <v>CL0310</v>
          </cell>
        </row>
        <row r="2938">
          <cell r="C2938" t="str">
            <v>CL0156</v>
          </cell>
        </row>
        <row r="2939">
          <cell r="C2939" t="str">
            <v>CL0152</v>
          </cell>
        </row>
        <row r="2940">
          <cell r="C2940" t="str">
            <v>CL0158</v>
          </cell>
        </row>
        <row r="2941">
          <cell r="C2941" t="str">
            <v>CL0090</v>
          </cell>
        </row>
        <row r="2942">
          <cell r="C2942" t="str">
            <v>CL0065</v>
          </cell>
        </row>
        <row r="2943">
          <cell r="C2943" t="str">
            <v>CL0086</v>
          </cell>
        </row>
        <row r="2944">
          <cell r="C2944" t="str">
            <v>CL0360</v>
          </cell>
        </row>
        <row r="2945">
          <cell r="C2945" t="str">
            <v>CL0140</v>
          </cell>
        </row>
        <row r="2946">
          <cell r="C2946" t="str">
            <v>CL0080</v>
          </cell>
        </row>
        <row r="2947">
          <cell r="C2947" t="str">
            <v>CL0197</v>
          </cell>
        </row>
        <row r="2948">
          <cell r="C2948" t="str">
            <v>CL0074</v>
          </cell>
        </row>
        <row r="2949">
          <cell r="C2949" t="str">
            <v>CL0183</v>
          </cell>
        </row>
        <row r="2950">
          <cell r="C2950" t="str">
            <v>CL0220</v>
          </cell>
        </row>
        <row r="2951">
          <cell r="C2951" t="str">
            <v>CL0127</v>
          </cell>
        </row>
        <row r="2952">
          <cell r="C2952" t="str">
            <v>CL0058</v>
          </cell>
        </row>
        <row r="2953">
          <cell r="C2953" t="str">
            <v>CL0104</v>
          </cell>
        </row>
        <row r="2954">
          <cell r="C2954" t="str">
            <v>CL0063</v>
          </cell>
        </row>
        <row r="2955">
          <cell r="C2955" t="str">
            <v>CL0228</v>
          </cell>
        </row>
        <row r="2956">
          <cell r="C2956" t="str">
            <v>CL0028</v>
          </cell>
        </row>
        <row r="2957">
          <cell r="C2957" t="str">
            <v>CL0261</v>
          </cell>
        </row>
        <row r="2958">
          <cell r="C2958" t="str">
            <v>CL0130</v>
          </cell>
        </row>
        <row r="2959">
          <cell r="C2959" t="str">
            <v>CL0118</v>
          </cell>
        </row>
        <row r="2960">
          <cell r="C2960" t="str">
            <v>CL0029</v>
          </cell>
        </row>
        <row r="2961">
          <cell r="C2961" t="str">
            <v>CL0087</v>
          </cell>
        </row>
        <row r="2962">
          <cell r="C2962" t="str">
            <v>CL0224</v>
          </cell>
        </row>
        <row r="2963">
          <cell r="C2963" t="str">
            <v>CL0371</v>
          </cell>
        </row>
        <row r="2964">
          <cell r="C2964" t="str">
            <v>CL0363</v>
          </cell>
        </row>
        <row r="2965">
          <cell r="C2965" t="str">
            <v>CL0141</v>
          </cell>
        </row>
        <row r="2966">
          <cell r="C2966" t="str">
            <v>CL0155</v>
          </cell>
        </row>
        <row r="2967">
          <cell r="C2967" t="str">
            <v>CL0044</v>
          </cell>
        </row>
        <row r="2968">
          <cell r="C2968" t="str">
            <v>CL0313</v>
          </cell>
        </row>
        <row r="2969">
          <cell r="C2969" t="str">
            <v>CL0149</v>
          </cell>
        </row>
        <row r="2970">
          <cell r="C2970" t="str">
            <v>CL0133</v>
          </cell>
        </row>
        <row r="2971">
          <cell r="C2971" t="str">
            <v>CL0121</v>
          </cell>
        </row>
        <row r="2972">
          <cell r="C2972" t="str">
            <v>CL0081</v>
          </cell>
        </row>
        <row r="2973">
          <cell r="C2973" t="str">
            <v>CL0286</v>
          </cell>
        </row>
        <row r="2974">
          <cell r="C2974" t="str">
            <v>CL0303</v>
          </cell>
        </row>
        <row r="2975">
          <cell r="C2975" t="str">
            <v>CL0005</v>
          </cell>
        </row>
        <row r="2976">
          <cell r="C2976" t="str">
            <v>CL0255</v>
          </cell>
        </row>
        <row r="2977">
          <cell r="C2977" t="str">
            <v>CL0161</v>
          </cell>
        </row>
        <row r="2978">
          <cell r="C2978" t="str">
            <v>CL0358</v>
          </cell>
        </row>
        <row r="2979">
          <cell r="C2979" t="str">
            <v>CL0018</v>
          </cell>
        </row>
        <row r="2980">
          <cell r="C2980" t="str">
            <v>CL0242</v>
          </cell>
        </row>
        <row r="2981">
          <cell r="C2981" t="str">
            <v>CL0108</v>
          </cell>
        </row>
        <row r="2982">
          <cell r="C2982" t="str">
            <v>CL0072</v>
          </cell>
        </row>
        <row r="2983">
          <cell r="C2983" t="str">
            <v>CL0135</v>
          </cell>
        </row>
        <row r="2984">
          <cell r="C2984" t="str">
            <v>CL0138</v>
          </cell>
        </row>
        <row r="2985">
          <cell r="C2985" t="str">
            <v>CL0322</v>
          </cell>
        </row>
        <row r="2986">
          <cell r="C2986" t="str">
            <v>CL0316</v>
          </cell>
        </row>
        <row r="2987">
          <cell r="C2987" t="str">
            <v>CL0212</v>
          </cell>
        </row>
        <row r="2988">
          <cell r="C2988" t="str">
            <v>CL0368</v>
          </cell>
        </row>
        <row r="2989">
          <cell r="C2989" t="str">
            <v>CL0274</v>
          </cell>
        </row>
        <row r="2990">
          <cell r="C2990" t="str">
            <v>CL0297</v>
          </cell>
        </row>
        <row r="2991">
          <cell r="C2991" t="str">
            <v>CL0336</v>
          </cell>
        </row>
        <row r="2992">
          <cell r="C2992" t="str">
            <v>CL0337</v>
          </cell>
        </row>
        <row r="2993">
          <cell r="C2993" t="str">
            <v>CL0025</v>
          </cell>
        </row>
        <row r="2994">
          <cell r="C2994" t="str">
            <v>CL0036</v>
          </cell>
        </row>
        <row r="2995">
          <cell r="C2995" t="str">
            <v>CL0059</v>
          </cell>
        </row>
        <row r="2996">
          <cell r="C2996" t="str">
            <v>CL0067</v>
          </cell>
        </row>
        <row r="2997">
          <cell r="C2997" t="str">
            <v>CL0069</v>
          </cell>
        </row>
        <row r="2998">
          <cell r="C2998" t="str">
            <v>CL0159</v>
          </cell>
        </row>
        <row r="2999">
          <cell r="C2999" t="str">
            <v>CL0181</v>
          </cell>
        </row>
        <row r="3000">
          <cell r="C3000" t="str">
            <v>CL0265</v>
          </cell>
        </row>
        <row r="3001">
          <cell r="C3001" t="str">
            <v>CL0342</v>
          </cell>
        </row>
        <row r="3002">
          <cell r="C3002" t="str">
            <v>CL0359</v>
          </cell>
        </row>
        <row r="3003">
          <cell r="C3003" t="str">
            <v>CL0288</v>
          </cell>
        </row>
        <row r="3004">
          <cell r="C3004" t="str">
            <v>CL0364</v>
          </cell>
        </row>
        <row r="3005">
          <cell r="C3005" t="str">
            <v>CL0365</v>
          </cell>
        </row>
        <row r="3006">
          <cell r="C3006" t="str">
            <v>CL0366</v>
          </cell>
        </row>
        <row r="3007">
          <cell r="C3007" t="str">
            <v>CL0367</v>
          </cell>
        </row>
        <row r="3008">
          <cell r="C3008" t="str">
            <v>CL0374</v>
          </cell>
        </row>
        <row r="3009">
          <cell r="C3009" t="str">
            <v>CL0037</v>
          </cell>
        </row>
        <row r="3010">
          <cell r="C3010" t="str">
            <v>CL0011</v>
          </cell>
        </row>
        <row r="3011">
          <cell r="C3011" t="str">
            <v>CL0040</v>
          </cell>
        </row>
        <row r="3012">
          <cell r="C3012" t="str">
            <v>CL0198</v>
          </cell>
        </row>
        <row r="3013">
          <cell r="C3013" t="str">
            <v>CL0203</v>
          </cell>
        </row>
        <row r="3014">
          <cell r="C3014" t="str">
            <v>CL0253</v>
          </cell>
        </row>
        <row r="3015">
          <cell r="C3015" t="str">
            <v>CL0258</v>
          </cell>
        </row>
        <row r="3016">
          <cell r="C3016" t="str">
            <v>CL0260</v>
          </cell>
        </row>
        <row r="3017">
          <cell r="C3017" t="str">
            <v>CL0282</v>
          </cell>
        </row>
        <row r="3018">
          <cell r="C3018" t="str">
            <v>CL0296</v>
          </cell>
        </row>
        <row r="3019">
          <cell r="C3019" t="str">
            <v>CL0354</v>
          </cell>
        </row>
        <row r="3020">
          <cell r="C3020" t="str">
            <v>CL0275</v>
          </cell>
        </row>
        <row r="3021">
          <cell r="C3021" t="str">
            <v>CL0276</v>
          </cell>
        </row>
        <row r="3022">
          <cell r="C3022" t="str">
            <v>CL0066</v>
          </cell>
        </row>
        <row r="3023">
          <cell r="C3023" t="str">
            <v>CL0106</v>
          </cell>
        </row>
        <row r="3024">
          <cell r="C3024" t="str">
            <v>CL0227</v>
          </cell>
        </row>
        <row r="3025">
          <cell r="C3025" t="str">
            <v>CL0208</v>
          </cell>
        </row>
        <row r="3026">
          <cell r="C3026" t="str">
            <v>CL0247</v>
          </cell>
        </row>
        <row r="3027">
          <cell r="C3027" t="str">
            <v>CL0051</v>
          </cell>
        </row>
        <row r="3028">
          <cell r="C3028" t="str">
            <v>CL0174</v>
          </cell>
        </row>
        <row r="3029">
          <cell r="C3029" t="str">
            <v>CL0236</v>
          </cell>
        </row>
        <row r="3030">
          <cell r="C3030" t="str">
            <v>CL0211</v>
          </cell>
        </row>
        <row r="3031">
          <cell r="C3031" t="str">
            <v>CL0277</v>
          </cell>
        </row>
        <row r="3032">
          <cell r="C3032" t="str">
            <v>CL0115</v>
          </cell>
        </row>
        <row r="3033">
          <cell r="C3033" t="str">
            <v>CL0278</v>
          </cell>
        </row>
        <row r="3034">
          <cell r="C3034" t="str">
            <v>CL0064</v>
          </cell>
        </row>
        <row r="3035">
          <cell r="C3035" t="str">
            <v>CL0112</v>
          </cell>
        </row>
        <row r="3036">
          <cell r="C3036" t="str">
            <v>CL0136</v>
          </cell>
        </row>
        <row r="3037">
          <cell r="C3037" t="str">
            <v>CL0017</v>
          </cell>
        </row>
        <row r="3038">
          <cell r="C3038" t="str">
            <v>CL0175</v>
          </cell>
        </row>
        <row r="3039">
          <cell r="C3039" t="str">
            <v>CL0061</v>
          </cell>
        </row>
        <row r="3040">
          <cell r="C3040" t="str">
            <v>CL0186</v>
          </cell>
        </row>
        <row r="3041">
          <cell r="C3041" t="str">
            <v>CL0172</v>
          </cell>
        </row>
        <row r="3042">
          <cell r="C3042" t="str">
            <v>CL0132</v>
          </cell>
        </row>
        <row r="3043">
          <cell r="C3043" t="str">
            <v>CL0019</v>
          </cell>
        </row>
        <row r="3044">
          <cell r="C3044" t="str">
            <v>CL0105</v>
          </cell>
        </row>
        <row r="3045">
          <cell r="C3045" t="str">
            <v>CL0200</v>
          </cell>
        </row>
        <row r="3046">
          <cell r="C3046" t="str">
            <v>CL0078</v>
          </cell>
        </row>
        <row r="3047">
          <cell r="C3047" t="str">
            <v>CL0168</v>
          </cell>
        </row>
        <row r="3048">
          <cell r="C3048" t="str">
            <v>CL0321</v>
          </cell>
        </row>
        <row r="3049">
          <cell r="C3049" t="str">
            <v>CL0204</v>
          </cell>
        </row>
        <row r="3050">
          <cell r="C3050" t="str">
            <v>CL0109</v>
          </cell>
        </row>
        <row r="3051">
          <cell r="C3051" t="str">
            <v>CL0305</v>
          </cell>
        </row>
        <row r="3052">
          <cell r="C3052" t="str">
            <v>CL0225</v>
          </cell>
        </row>
        <row r="3053">
          <cell r="C3053" t="str">
            <v>CL0196</v>
          </cell>
        </row>
        <row r="3054">
          <cell r="C3054" t="str">
            <v>CL0147</v>
          </cell>
        </row>
        <row r="3055">
          <cell r="C3055" t="str">
            <v>CL0041</v>
          </cell>
        </row>
        <row r="3056">
          <cell r="C3056" t="str">
            <v>CL0012</v>
          </cell>
        </row>
        <row r="3057">
          <cell r="C3057" t="str">
            <v>CL0264</v>
          </cell>
        </row>
        <row r="3058">
          <cell r="C3058" t="str">
            <v>CL0101</v>
          </cell>
        </row>
        <row r="3059">
          <cell r="C3059" t="str">
            <v>CL0216</v>
          </cell>
        </row>
        <row r="3060">
          <cell r="C3060" t="str">
            <v>CL0142</v>
          </cell>
        </row>
        <row r="3061">
          <cell r="C3061" t="str">
            <v>CL0192</v>
          </cell>
        </row>
        <row r="3062">
          <cell r="C3062" t="str">
            <v>CL0052</v>
          </cell>
        </row>
        <row r="3063">
          <cell r="C3063" t="str">
            <v>CL0027</v>
          </cell>
        </row>
        <row r="3064">
          <cell r="C3064" t="str">
            <v>CL0139</v>
          </cell>
        </row>
        <row r="3065">
          <cell r="C3065" t="str">
            <v>CL0113</v>
          </cell>
        </row>
        <row r="3066">
          <cell r="C3066" t="str">
            <v>CL0206</v>
          </cell>
        </row>
        <row r="3067">
          <cell r="C3067" t="str">
            <v>CL0349</v>
          </cell>
        </row>
        <row r="3068">
          <cell r="C3068" t="str">
            <v>CL0207</v>
          </cell>
        </row>
        <row r="3069">
          <cell r="C3069" t="str">
            <v>CL0055</v>
          </cell>
        </row>
        <row r="3070">
          <cell r="C3070" t="str">
            <v>CL0150</v>
          </cell>
        </row>
        <row r="3071">
          <cell r="C3071" t="str">
            <v>CL0143</v>
          </cell>
        </row>
        <row r="3072">
          <cell r="C3072" t="str">
            <v>CL0221</v>
          </cell>
        </row>
        <row r="3073">
          <cell r="C3073" t="str">
            <v>CL0148</v>
          </cell>
        </row>
        <row r="3074">
          <cell r="C3074" t="str">
            <v>CL0045</v>
          </cell>
        </row>
        <row r="3075">
          <cell r="C3075" t="str">
            <v>CL0292</v>
          </cell>
        </row>
        <row r="3076">
          <cell r="C3076" t="str">
            <v>CL0042</v>
          </cell>
        </row>
        <row r="3077">
          <cell r="C3077" t="str">
            <v>CL0006</v>
          </cell>
        </row>
        <row r="3078">
          <cell r="C3078" t="str">
            <v>CL0116</v>
          </cell>
        </row>
        <row r="3079">
          <cell r="C3079" t="str">
            <v>CL0119</v>
          </cell>
        </row>
        <row r="3080">
          <cell r="C3080" t="str">
            <v>CL0312</v>
          </cell>
        </row>
        <row r="3081">
          <cell r="C3081" t="str">
            <v>CL0125</v>
          </cell>
        </row>
        <row r="3082">
          <cell r="C3082" t="str">
            <v>CL0043</v>
          </cell>
        </row>
        <row r="3083">
          <cell r="C3083" t="str">
            <v>CL0273</v>
          </cell>
        </row>
        <row r="3084">
          <cell r="C3084" t="str">
            <v>CL0162</v>
          </cell>
        </row>
        <row r="3085">
          <cell r="C3085" t="str">
            <v>CL0023</v>
          </cell>
        </row>
        <row r="3086">
          <cell r="C3086" t="str">
            <v>CL0271</v>
          </cell>
        </row>
        <row r="3087">
          <cell r="C3087" t="str">
            <v>CL0068</v>
          </cell>
        </row>
        <row r="3088">
          <cell r="C3088" t="str">
            <v>CL0075</v>
          </cell>
        </row>
        <row r="3089">
          <cell r="C3089" t="str">
            <v>CL0246</v>
          </cell>
        </row>
        <row r="3090">
          <cell r="C3090" t="str">
            <v>CL0007</v>
          </cell>
        </row>
        <row r="3091">
          <cell r="C3091" t="str">
            <v>CL0298</v>
          </cell>
        </row>
        <row r="3092">
          <cell r="C3092" t="str">
            <v>CL0144</v>
          </cell>
        </row>
        <row r="3093">
          <cell r="C3093" t="str">
            <v>CL0077</v>
          </cell>
        </row>
        <row r="3094">
          <cell r="C3094" t="str">
            <v>CL0122</v>
          </cell>
        </row>
        <row r="3095">
          <cell r="C3095" t="str">
            <v>CL0107</v>
          </cell>
        </row>
        <row r="3096">
          <cell r="C3096" t="str">
            <v>CL0190</v>
          </cell>
        </row>
        <row r="3097">
          <cell r="C3097" t="str">
            <v>CL0182</v>
          </cell>
        </row>
        <row r="3098">
          <cell r="C3098" t="str">
            <v>CL0223</v>
          </cell>
        </row>
        <row r="3099">
          <cell r="C3099" t="str">
            <v>CL0361</v>
          </cell>
        </row>
        <row r="3100">
          <cell r="C3100" t="str">
            <v>CL0102</v>
          </cell>
        </row>
        <row r="3101">
          <cell r="C3101" t="str">
            <v>CL0369</v>
          </cell>
        </row>
        <row r="3102">
          <cell r="C3102" t="str">
            <v>CL0306</v>
          </cell>
        </row>
        <row r="3103">
          <cell r="C3103" t="str">
            <v>CL0239</v>
          </cell>
        </row>
        <row r="3104">
          <cell r="C3104" t="str">
            <v>CL0117</v>
          </cell>
        </row>
        <row r="3105">
          <cell r="C3105" t="str">
            <v>CL0240</v>
          </cell>
        </row>
        <row r="3106">
          <cell r="C3106" t="str">
            <v>CL0243</v>
          </cell>
        </row>
        <row r="3107">
          <cell r="C3107" t="str">
            <v>CL0353</v>
          </cell>
        </row>
        <row r="3108">
          <cell r="C3108" t="str">
            <v>CL0325</v>
          </cell>
        </row>
        <row r="3109">
          <cell r="C3109" t="str">
            <v>CL0099</v>
          </cell>
        </row>
        <row r="3110">
          <cell r="C3110" t="str">
            <v>CL0164</v>
          </cell>
        </row>
        <row r="3111">
          <cell r="C3111" t="str">
            <v>CL0291</v>
          </cell>
        </row>
        <row r="3112">
          <cell r="C3112" t="str">
            <v>CL0262</v>
          </cell>
        </row>
        <row r="3113">
          <cell r="C3113" t="str">
            <v>CL0290</v>
          </cell>
        </row>
        <row r="3114">
          <cell r="C3114" t="str">
            <v>CL0145</v>
          </cell>
        </row>
        <row r="3115">
          <cell r="C3115" t="str">
            <v>CL0021</v>
          </cell>
        </row>
        <row r="3116">
          <cell r="C3116" t="str">
            <v>CL0060</v>
          </cell>
        </row>
        <row r="3117">
          <cell r="C3117" t="str">
            <v>CL0237</v>
          </cell>
        </row>
        <row r="3118">
          <cell r="C3118" t="str">
            <v>CL0171</v>
          </cell>
        </row>
        <row r="3119">
          <cell r="C3119" t="str">
            <v>CL0280</v>
          </cell>
        </row>
        <row r="3120">
          <cell r="C3120" t="str">
            <v>CL0268</v>
          </cell>
        </row>
        <row r="3121">
          <cell r="C3121" t="str">
            <v>CL0345</v>
          </cell>
        </row>
        <row r="3122">
          <cell r="C3122" t="str">
            <v>CL0266</v>
          </cell>
        </row>
        <row r="3123">
          <cell r="C3123" t="str">
            <v>CL0241</v>
          </cell>
        </row>
        <row r="3124">
          <cell r="C3124" t="str">
            <v>CL0071</v>
          </cell>
        </row>
        <row r="3125">
          <cell r="C3125" t="str">
            <v>CL0301</v>
          </cell>
        </row>
        <row r="3126">
          <cell r="C3126" t="str">
            <v>CL0304</v>
          </cell>
        </row>
        <row r="3127">
          <cell r="C3127" t="str">
            <v>CL0374</v>
          </cell>
        </row>
        <row r="3128">
          <cell r="C3128" t="str">
            <v>CL0020</v>
          </cell>
        </row>
        <row r="3129">
          <cell r="C3129" t="str">
            <v>CL0032</v>
          </cell>
        </row>
        <row r="3130">
          <cell r="C3130" t="str">
            <v>CL0047</v>
          </cell>
        </row>
        <row r="3131">
          <cell r="C3131" t="str">
            <v>CL0070</v>
          </cell>
        </row>
        <row r="3132">
          <cell r="C3132" t="str">
            <v>CL0091</v>
          </cell>
        </row>
        <row r="3133">
          <cell r="C3133" t="str">
            <v>CL0215</v>
          </cell>
        </row>
        <row r="3134">
          <cell r="C3134" t="str">
            <v>CL0326</v>
          </cell>
        </row>
        <row r="3135">
          <cell r="C3135" t="str">
            <v>CL0327</v>
          </cell>
        </row>
        <row r="3136">
          <cell r="C3136" t="str">
            <v>CL0328</v>
          </cell>
        </row>
        <row r="3137">
          <cell r="C3137" t="str">
            <v>CL0355</v>
          </cell>
        </row>
        <row r="3138">
          <cell r="C3138" t="str">
            <v>CL0356</v>
          </cell>
        </row>
        <row r="3139">
          <cell r="C3139" t="str">
            <v>CL0254</v>
          </cell>
        </row>
        <row r="3140">
          <cell r="C3140" t="str">
            <v>CL0202</v>
          </cell>
        </row>
        <row r="3141">
          <cell r="C3141" t="str">
            <v>CL0008</v>
          </cell>
        </row>
        <row r="3142">
          <cell r="C3142" t="str">
            <v>CL0279</v>
          </cell>
        </row>
        <row r="3143">
          <cell r="C3143" t="str">
            <v>CL0351</v>
          </cell>
        </row>
        <row r="3144">
          <cell r="C3144" t="str">
            <v>CL0352</v>
          </cell>
        </row>
        <row r="3145">
          <cell r="C3145" t="str">
            <v>CL0362</v>
          </cell>
        </row>
        <row r="3146">
          <cell r="C3146" t="str">
            <v>CL0372</v>
          </cell>
        </row>
        <row r="3147">
          <cell r="C3147" t="str">
            <v>CL0373</v>
          </cell>
        </row>
        <row r="3148">
          <cell r="C3148" t="str">
            <v>CL0010</v>
          </cell>
        </row>
        <row r="3149">
          <cell r="C3149" t="str">
            <v>CL0022</v>
          </cell>
        </row>
        <row r="3150">
          <cell r="C3150" t="str">
            <v>CL0095</v>
          </cell>
        </row>
        <row r="3151">
          <cell r="C3151" t="str">
            <v>CL0340</v>
          </cell>
        </row>
        <row r="3152">
          <cell r="C3152" t="str">
            <v>CL0088</v>
          </cell>
        </row>
        <row r="3153">
          <cell r="C3153" t="str">
            <v>CL0004</v>
          </cell>
        </row>
        <row r="3154">
          <cell r="C3154" t="str">
            <v>CL0073</v>
          </cell>
        </row>
        <row r="3155">
          <cell r="C3155" t="str">
            <v>CL0194</v>
          </cell>
        </row>
        <row r="3156">
          <cell r="C3156" t="str">
            <v>CL0163</v>
          </cell>
        </row>
        <row r="3157">
          <cell r="C3157" t="str">
            <v>CL0046</v>
          </cell>
        </row>
        <row r="3158">
          <cell r="C3158" t="str">
            <v>CL0002</v>
          </cell>
        </row>
        <row r="3159">
          <cell r="C3159" t="str">
            <v>CL0038</v>
          </cell>
        </row>
        <row r="3160">
          <cell r="C3160" t="str">
            <v>CL0256</v>
          </cell>
        </row>
        <row r="3161">
          <cell r="C3161" t="str">
            <v>CL0094</v>
          </cell>
        </row>
        <row r="3162">
          <cell r="C3162" t="str">
            <v>CL0357</v>
          </cell>
        </row>
        <row r="3163">
          <cell r="C3163" t="str">
            <v>CL0024</v>
          </cell>
        </row>
        <row r="3164">
          <cell r="C3164" t="str">
            <v>CL0035</v>
          </cell>
        </row>
        <row r="3165">
          <cell r="C3165" t="str">
            <v>CL0039</v>
          </cell>
        </row>
        <row r="3166">
          <cell r="C3166" t="str">
            <v>CL0093</v>
          </cell>
        </row>
        <row r="3167">
          <cell r="C3167" t="str">
            <v>CL0103</v>
          </cell>
        </row>
        <row r="3168">
          <cell r="C3168" t="str">
            <v>CL0124</v>
          </cell>
        </row>
        <row r="3169">
          <cell r="C3169" t="str">
            <v>CL0177</v>
          </cell>
        </row>
        <row r="3170">
          <cell r="C3170" t="str">
            <v>CL0187</v>
          </cell>
        </row>
        <row r="3171">
          <cell r="C3171" t="str">
            <v>CL0205</v>
          </cell>
        </row>
        <row r="3172">
          <cell r="C3172" t="str">
            <v>CL0230</v>
          </cell>
        </row>
        <row r="3173">
          <cell r="C3173" t="str">
            <v>CL0346</v>
          </cell>
        </row>
        <row r="3174">
          <cell r="C3174" t="str">
            <v>CL0347</v>
          </cell>
        </row>
        <row r="3175">
          <cell r="C3175" t="str">
            <v>CL0030</v>
          </cell>
        </row>
        <row r="3176">
          <cell r="C3176" t="str">
            <v>CL0001</v>
          </cell>
        </row>
        <row r="3177">
          <cell r="C3177" t="str">
            <v>CL0048</v>
          </cell>
        </row>
        <row r="3178">
          <cell r="C3178" t="str">
            <v>CL0083</v>
          </cell>
        </row>
        <row r="3179">
          <cell r="C3179" t="str">
            <v>CL0160</v>
          </cell>
        </row>
        <row r="3180">
          <cell r="C3180" t="str">
            <v>CL0199</v>
          </cell>
        </row>
        <row r="3181">
          <cell r="C3181" t="str">
            <v>CL0213</v>
          </cell>
        </row>
        <row r="3182">
          <cell r="C3182" t="str">
            <v>CL0229</v>
          </cell>
        </row>
        <row r="3183">
          <cell r="C3183" t="str">
            <v>CL0235</v>
          </cell>
        </row>
        <row r="3184">
          <cell r="C3184" t="str">
            <v>CL0267</v>
          </cell>
        </row>
        <row r="3185">
          <cell r="C3185" t="str">
            <v>CL0100</v>
          </cell>
        </row>
        <row r="3186">
          <cell r="C3186" t="str">
            <v>CL0096</v>
          </cell>
        </row>
        <row r="3187">
          <cell r="C3187" t="str">
            <v>CL0015</v>
          </cell>
        </row>
        <row r="3188">
          <cell r="C3188" t="str">
            <v>CL0129</v>
          </cell>
        </row>
        <row r="3189">
          <cell r="C3189" t="str">
            <v>CL0300</v>
          </cell>
        </row>
        <row r="3190">
          <cell r="C3190" t="str">
            <v>CL0299</v>
          </cell>
        </row>
        <row r="3191">
          <cell r="C3191" t="str">
            <v>CL0310</v>
          </cell>
        </row>
        <row r="3192">
          <cell r="C3192" t="str">
            <v>CL0156</v>
          </cell>
        </row>
        <row r="3193">
          <cell r="C3193" t="str">
            <v>CL0152</v>
          </cell>
        </row>
        <row r="3194">
          <cell r="C3194" t="str">
            <v>CL0158</v>
          </cell>
        </row>
        <row r="3195">
          <cell r="C3195" t="str">
            <v>CL0090</v>
          </cell>
        </row>
        <row r="3196">
          <cell r="C3196" t="str">
            <v>CL0065</v>
          </cell>
        </row>
        <row r="3197">
          <cell r="C3197" t="str">
            <v>CL0086</v>
          </cell>
        </row>
        <row r="3198">
          <cell r="C3198" t="str">
            <v>CL0360</v>
          </cell>
        </row>
        <row r="3199">
          <cell r="C3199" t="str">
            <v>CL0140</v>
          </cell>
        </row>
        <row r="3200">
          <cell r="C3200" t="str">
            <v>CL0080</v>
          </cell>
        </row>
        <row r="3201">
          <cell r="C3201" t="str">
            <v>CL0197</v>
          </cell>
        </row>
        <row r="3202">
          <cell r="C3202" t="str">
            <v>CL0074</v>
          </cell>
        </row>
        <row r="3203">
          <cell r="C3203" t="str">
            <v>CL0183</v>
          </cell>
        </row>
        <row r="3204">
          <cell r="C3204" t="str">
            <v>CL0220</v>
          </cell>
        </row>
        <row r="3205">
          <cell r="C3205" t="str">
            <v>CL0127</v>
          </cell>
        </row>
        <row r="3206">
          <cell r="C3206" t="str">
            <v>CL0058</v>
          </cell>
        </row>
        <row r="3207">
          <cell r="C3207" t="str">
            <v>CL0104</v>
          </cell>
        </row>
        <row r="3208">
          <cell r="C3208" t="str">
            <v>CL0063</v>
          </cell>
        </row>
        <row r="3209">
          <cell r="C3209" t="str">
            <v>CL0228</v>
          </cell>
        </row>
        <row r="3210">
          <cell r="C3210" t="str">
            <v>CL0028</v>
          </cell>
        </row>
        <row r="3211">
          <cell r="C3211" t="str">
            <v>CL0261</v>
          </cell>
        </row>
        <row r="3212">
          <cell r="C3212" t="str">
            <v>CL0130</v>
          </cell>
        </row>
        <row r="3213">
          <cell r="C3213" t="str">
            <v>CL0118</v>
          </cell>
        </row>
        <row r="3214">
          <cell r="C3214" t="str">
            <v>CL0029</v>
          </cell>
        </row>
        <row r="3215">
          <cell r="C3215" t="str">
            <v>CL0087</v>
          </cell>
        </row>
        <row r="3216">
          <cell r="C3216" t="str">
            <v>CL0224</v>
          </cell>
        </row>
        <row r="3217">
          <cell r="C3217" t="str">
            <v>CL0371</v>
          </cell>
        </row>
        <row r="3218">
          <cell r="C3218" t="str">
            <v>CL0363</v>
          </cell>
        </row>
        <row r="3219">
          <cell r="C3219" t="str">
            <v>CL0141</v>
          </cell>
        </row>
        <row r="3220">
          <cell r="C3220" t="str">
            <v>CL0155</v>
          </cell>
        </row>
        <row r="3221">
          <cell r="C3221" t="str">
            <v>CL0044</v>
          </cell>
        </row>
        <row r="3222">
          <cell r="C3222" t="str">
            <v>CL0313</v>
          </cell>
        </row>
        <row r="3223">
          <cell r="C3223" t="str">
            <v>CL0149</v>
          </cell>
        </row>
        <row r="3224">
          <cell r="C3224" t="str">
            <v>CL0133</v>
          </cell>
        </row>
        <row r="3225">
          <cell r="C3225" t="str">
            <v>CL0121</v>
          </cell>
        </row>
        <row r="3226">
          <cell r="C3226" t="str">
            <v>CL0081</v>
          </cell>
        </row>
        <row r="3227">
          <cell r="C3227" t="str">
            <v>CL0286</v>
          </cell>
        </row>
        <row r="3228">
          <cell r="C3228" t="str">
            <v>CL0303</v>
          </cell>
        </row>
        <row r="3229">
          <cell r="C3229" t="str">
            <v>CL0005</v>
          </cell>
        </row>
        <row r="3230">
          <cell r="C3230" t="str">
            <v>CL0255</v>
          </cell>
        </row>
        <row r="3231">
          <cell r="C3231" t="str">
            <v>CL0161</v>
          </cell>
        </row>
        <row r="3232">
          <cell r="C3232" t="str">
            <v>CL0358</v>
          </cell>
        </row>
        <row r="3233">
          <cell r="C3233" t="str">
            <v>CL0018</v>
          </cell>
        </row>
        <row r="3234">
          <cell r="C3234" t="str">
            <v>CL0242</v>
          </cell>
        </row>
        <row r="3235">
          <cell r="C3235" t="str">
            <v>CL0108</v>
          </cell>
        </row>
        <row r="3236">
          <cell r="C3236" t="str">
            <v>CL0072</v>
          </cell>
        </row>
        <row r="3237">
          <cell r="C3237" t="str">
            <v>CL0135</v>
          </cell>
        </row>
        <row r="3238">
          <cell r="C3238" t="str">
            <v>CL0138</v>
          </cell>
        </row>
        <row r="3239">
          <cell r="C3239" t="str">
            <v>CL0322</v>
          </cell>
        </row>
        <row r="3240">
          <cell r="C3240" t="str">
            <v>CL0316</v>
          </cell>
        </row>
        <row r="3241">
          <cell r="C3241" t="str">
            <v>CL0212</v>
          </cell>
        </row>
        <row r="3242">
          <cell r="C3242" t="str">
            <v>CL0368</v>
          </cell>
        </row>
        <row r="3243">
          <cell r="C3243" t="str">
            <v>CL0274</v>
          </cell>
        </row>
        <row r="3244">
          <cell r="C3244" t="str">
            <v>CL0297</v>
          </cell>
        </row>
        <row r="3245">
          <cell r="C3245" t="str">
            <v>CL0336</v>
          </cell>
        </row>
        <row r="3246">
          <cell r="C3246" t="str">
            <v>CL0337</v>
          </cell>
        </row>
        <row r="3247">
          <cell r="C3247" t="str">
            <v>CL0025</v>
          </cell>
        </row>
        <row r="3248">
          <cell r="C3248" t="str">
            <v>CL0036</v>
          </cell>
        </row>
        <row r="3249">
          <cell r="C3249" t="str">
            <v>CL0059</v>
          </cell>
        </row>
        <row r="3250">
          <cell r="C3250" t="str">
            <v>CL0067</v>
          </cell>
        </row>
        <row r="3251">
          <cell r="C3251" t="str">
            <v>CL0069</v>
          </cell>
        </row>
        <row r="3252">
          <cell r="C3252" t="str">
            <v>CL0159</v>
          </cell>
        </row>
        <row r="3253">
          <cell r="C3253" t="str">
            <v>CL0181</v>
          </cell>
        </row>
        <row r="3254">
          <cell r="C3254" t="str">
            <v>CL0265</v>
          </cell>
        </row>
        <row r="3255">
          <cell r="C3255" t="str">
            <v>CL0342</v>
          </cell>
        </row>
        <row r="3256">
          <cell r="C3256" t="str">
            <v>CL0359</v>
          </cell>
        </row>
        <row r="3257">
          <cell r="C3257" t="str">
            <v>CL0288</v>
          </cell>
        </row>
        <row r="3258">
          <cell r="C3258" t="str">
            <v>CL0364</v>
          </cell>
        </row>
        <row r="3259">
          <cell r="C3259" t="str">
            <v>CL0365</v>
          </cell>
        </row>
        <row r="3260">
          <cell r="C3260" t="str">
            <v>CL0366</v>
          </cell>
        </row>
        <row r="3261">
          <cell r="C3261" t="str">
            <v>CL0367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atos Mar-Jul"/>
      <sheetName val="Pasado"/>
      <sheetName val="Actual"/>
      <sheetName val="#clientes"/>
      <sheetName val="PMedioLib"/>
      <sheetName val="BCo Credito"/>
      <sheetName val="Wiesse"/>
    </sheetNames>
    <sheetDataSet>
      <sheetData sheetId="0" refreshError="1"/>
      <sheetData sheetId="1" refreshError="1">
        <row r="1">
          <cell r="M1" t="str">
            <v>TensionBarraEntrega</v>
          </cell>
          <cell r="N1" t="str">
            <v>NivelTensionEntrega</v>
          </cell>
          <cell r="O1" t="str">
            <v>idBarraReferencia</v>
          </cell>
          <cell r="P1" t="str">
            <v>CodBarraReferencia</v>
          </cell>
          <cell r="Q1" t="str">
            <v>NomBarraReferencia</v>
          </cell>
          <cell r="R1" t="str">
            <v>TensionBarraReferencia</v>
          </cell>
          <cell r="S1" t="str">
            <v>NivelTensionReferencia</v>
          </cell>
          <cell r="T1" t="str">
            <v>PagaVAD</v>
          </cell>
          <cell r="U1" t="str">
            <v>Caso</v>
          </cell>
          <cell r="V1" t="str">
            <v>AnnioMesPrecioBarraReferencia</v>
          </cell>
          <cell r="W1" t="str">
            <v>PPM</v>
          </cell>
          <cell r="X1" t="str">
            <v>PEMP</v>
          </cell>
          <cell r="Y1" t="str">
            <v>PEMF</v>
          </cell>
          <cell r="Z1" t="str">
            <v>FAPPM</v>
          </cell>
          <cell r="AA1" t="str">
            <v>FAPEM</v>
          </cell>
          <cell r="AB1" t="str">
            <v>PPM_ACT</v>
          </cell>
          <cell r="AC1" t="str">
            <v>PEMP_ACT</v>
          </cell>
          <cell r="AD1" t="str">
            <v>PEMF_ACT</v>
          </cell>
          <cell r="AE1" t="str">
            <v>PCSPT</v>
          </cell>
          <cell r="AF1" t="str">
            <v>FAPCSPT</v>
          </cell>
          <cell r="AG1" t="str">
            <v>PCSPT_ACT</v>
          </cell>
          <cell r="AH1" t="str">
            <v>optEspecialCPSEE01</v>
          </cell>
          <cell r="AI1" t="str">
            <v>CPSEE01</v>
          </cell>
          <cell r="AJ1" t="str">
            <v>FACPSEE01</v>
          </cell>
          <cell r="AK1" t="str">
            <v>CPSEE01_ACT</v>
          </cell>
          <cell r="AL1" t="str">
            <v>CPSEE02</v>
          </cell>
          <cell r="AM1" t="str">
            <v>FACPSEE02</v>
          </cell>
          <cell r="AN1" t="str">
            <v>CPSEE02_ACT</v>
          </cell>
          <cell r="AO1" t="str">
            <v>CPSEE</v>
          </cell>
          <cell r="AP1" t="str">
            <v>RelacionNivelTension</v>
          </cell>
          <cell r="AQ1" t="str">
            <v>L100</v>
          </cell>
          <cell r="AR1" t="str">
            <v>L138</v>
          </cell>
          <cell r="AS1" t="str">
            <v>L220</v>
          </cell>
          <cell r="AT1" t="str">
            <v>optEspecialFPM_EP</v>
          </cell>
          <cell r="AU1" t="str">
            <v>FPET</v>
          </cell>
          <cell r="AV1" t="str">
            <v>PELMenor_100KV</v>
          </cell>
          <cell r="AW1" t="str">
            <v>PELNT110_138KV</v>
          </cell>
          <cell r="AX1" t="str">
            <v>PELNT220KV</v>
          </cell>
        </row>
        <row r="2">
          <cell r="T2" t="str">
            <v xml:space="preserve"> A CLIENTE LIBRES</v>
          </cell>
        </row>
        <row r="5">
          <cell r="M5" t="str">
            <v>CLIENTE LIBRE</v>
          </cell>
          <cell r="N5" t="str">
            <v>BARRA DE ENTREGA</v>
          </cell>
          <cell r="Q5" t="str">
            <v>POTENCIA CONTRATADA (PC) ó MAXIMA DEMANDA LEIDA</v>
          </cell>
          <cell r="W5" t="str">
            <v>ENERGIA  ACTIVA REGISTRADA</v>
          </cell>
          <cell r="AB5" t="str">
            <v>ENERGIA</v>
          </cell>
          <cell r="AC5" t="str">
            <v>PRECIO DE POTENCIA</v>
          </cell>
          <cell r="AG5" t="str">
            <v>PRECIO DE ENERGIA ACTIVA</v>
          </cell>
          <cell r="AI5" t="str">
            <v>PRECIO</v>
          </cell>
          <cell r="AJ5" t="str">
            <v>FACTURACION (S/.)</v>
          </cell>
        </row>
        <row r="6">
          <cell r="R6" t="str">
            <v>POTENCIA</v>
          </cell>
          <cell r="W6" t="str">
            <v>H.P.</v>
          </cell>
          <cell r="X6" t="str">
            <v>H.F.P.</v>
          </cell>
          <cell r="Y6" t="str">
            <v>TOTAL</v>
          </cell>
          <cell r="AB6" t="str">
            <v>REACTIVA</v>
          </cell>
          <cell r="AC6" t="str">
            <v>H.P.</v>
          </cell>
          <cell r="AD6" t="str">
            <v>H.F.P.</v>
          </cell>
          <cell r="AE6" t="str">
            <v>EXCESO</v>
          </cell>
          <cell r="AF6" t="str">
            <v>EXCESO</v>
          </cell>
          <cell r="AG6" t="str">
            <v>H.P.</v>
          </cell>
          <cell r="AH6" t="str">
            <v>H.F.P.</v>
          </cell>
          <cell r="AI6" t="str">
            <v>ENERGIA</v>
          </cell>
          <cell r="AJ6" t="str">
            <v>POTENCIA</v>
          </cell>
          <cell r="AK6" t="str">
            <v>CALCULADA</v>
          </cell>
          <cell r="AL6" t="str">
            <v>DIFERENCIA</v>
          </cell>
          <cell r="AM6" t="str">
            <v>EXCESO</v>
          </cell>
          <cell r="AN6" t="str">
            <v>CALCULADA</v>
          </cell>
          <cell r="AO6" t="str">
            <v>DIFERENCIA</v>
          </cell>
          <cell r="AP6" t="str">
            <v>ENERGIA</v>
          </cell>
          <cell r="AQ6" t="str">
            <v>CALCULADA</v>
          </cell>
          <cell r="AR6" t="str">
            <v>DIFERENCIA</v>
          </cell>
          <cell r="AS6" t="str">
            <v>ENERGIA</v>
          </cell>
          <cell r="AT6" t="str">
            <v>CALCULADA</v>
          </cell>
          <cell r="AU6" t="str">
            <v>DIFERENCIA</v>
          </cell>
          <cell r="AV6" t="str">
            <v xml:space="preserve">PEAJE A </v>
          </cell>
          <cell r="AW6" t="str">
            <v>OTROS(1)</v>
          </cell>
          <cell r="AX6" t="str">
            <v>TOTAL (3)</v>
          </cell>
        </row>
        <row r="7">
          <cell r="Q7" t="str">
            <v>HP</v>
          </cell>
          <cell r="T7" t="str">
            <v>HFP</v>
          </cell>
          <cell r="AB7" t="str">
            <v>FACTURADA</v>
          </cell>
          <cell r="AE7" t="str">
            <v>H.P.</v>
          </cell>
          <cell r="AF7" t="str">
            <v>H.F.P.</v>
          </cell>
          <cell r="AI7" t="str">
            <v>REACTIVA</v>
          </cell>
        </row>
        <row r="8">
          <cell r="M8" t="str">
            <v>NOMBRE cliente</v>
          </cell>
          <cell r="N8" t="str">
            <v>NOMBRE barra</v>
          </cell>
          <cell r="O8" t="str">
            <v>TENSION</v>
          </cell>
          <cell r="P8" t="str">
            <v>NIVEL</v>
          </cell>
          <cell r="Q8" t="str">
            <v>PC/MD</v>
          </cell>
          <cell r="R8" t="str">
            <v>H.P. (MW)</v>
          </cell>
          <cell r="S8" t="str">
            <v>EXC.H.P. (MW)</v>
          </cell>
          <cell r="T8" t="str">
            <v>PC/MD</v>
          </cell>
          <cell r="U8" t="str">
            <v>H.F.P. (MW)</v>
          </cell>
          <cell r="V8" t="str">
            <v>EXC.H.F.P. (MW)</v>
          </cell>
          <cell r="W8" t="str">
            <v>(MWh)</v>
          </cell>
          <cell r="X8" t="str">
            <v>(MWh)</v>
          </cell>
          <cell r="Y8" t="str">
            <v>(MWh)</v>
          </cell>
          <cell r="Z8" t="str">
            <v>CACULADO MW.h</v>
          </cell>
          <cell r="AA8" t="str">
            <v>DELTA</v>
          </cell>
          <cell r="AB8" t="str">
            <v>(MVARh)</v>
          </cell>
          <cell r="AC8" t="str">
            <v>(S/./kW)</v>
          </cell>
          <cell r="AD8" t="str">
            <v>(S/./kW)</v>
          </cell>
          <cell r="AE8" t="str">
            <v>(S/./kW)</v>
          </cell>
          <cell r="AF8" t="str">
            <v>(S/./kW)</v>
          </cell>
          <cell r="AG8" t="str">
            <v>Ctv S/./kWh</v>
          </cell>
          <cell r="AH8" t="str">
            <v>Ctv S/./kWh</v>
          </cell>
          <cell r="AI8" t="str">
            <v>Ctv.S/./kvarh</v>
          </cell>
          <cell r="AJ8" t="str">
            <v>POTENCIA</v>
          </cell>
          <cell r="AK8" t="str">
            <v>CALCULADA</v>
          </cell>
          <cell r="AL8" t="str">
            <v>DIFERENCIA</v>
          </cell>
          <cell r="AM8" t="str">
            <v>POTENCIA</v>
          </cell>
          <cell r="AN8" t="str">
            <v>CALCULADA</v>
          </cell>
          <cell r="AO8" t="str">
            <v>DIFERENCIA</v>
          </cell>
          <cell r="AP8" t="str">
            <v>ACTIVA</v>
          </cell>
          <cell r="AQ8" t="str">
            <v>CALCULADA</v>
          </cell>
          <cell r="AR8" t="str">
            <v>DIFERENCIA</v>
          </cell>
          <cell r="AS8" t="str">
            <v>REACTIVA</v>
          </cell>
          <cell r="AT8" t="str">
            <v>CALCULADA</v>
          </cell>
          <cell r="AU8" t="str">
            <v>DIFERENCIA</v>
          </cell>
          <cell r="AV8" t="str">
            <v>TERCEROS</v>
          </cell>
          <cell r="AW8" t="str">
            <v>OTROS(1)</v>
          </cell>
          <cell r="AX8" t="str">
            <v>TOTAL (3)</v>
          </cell>
        </row>
        <row r="9">
          <cell r="M9" t="str">
            <v>SERVICIOS INDUSTRIALES DE LA MARINA - SIMA</v>
          </cell>
          <cell r="N9" t="str">
            <v>SANTA MARINA</v>
          </cell>
          <cell r="O9">
            <v>60</v>
          </cell>
          <cell r="P9" t="str">
            <v>AT</v>
          </cell>
          <cell r="Q9" t="str">
            <v>PC</v>
          </cell>
          <cell r="R9">
            <v>3.1</v>
          </cell>
          <cell r="S9">
            <v>0</v>
          </cell>
          <cell r="T9" t="str">
            <v>PC</v>
          </cell>
          <cell r="U9">
            <v>1.9</v>
          </cell>
          <cell r="V9">
            <v>0</v>
          </cell>
          <cell r="W9">
            <v>219.61079999999998</v>
          </cell>
          <cell r="X9">
            <v>1214.9568000000002</v>
          </cell>
          <cell r="Y9">
            <v>1434.5676000000001</v>
          </cell>
          <cell r="Z9">
            <v>1434.5676000000001</v>
          </cell>
          <cell r="AA9">
            <v>0</v>
          </cell>
          <cell r="AB9">
            <v>0</v>
          </cell>
          <cell r="AC9">
            <v>39.06</v>
          </cell>
          <cell r="AD9">
            <v>9.81</v>
          </cell>
          <cell r="AE9">
            <v>0</v>
          </cell>
          <cell r="AF9">
            <v>0</v>
          </cell>
          <cell r="AG9">
            <v>14.15</v>
          </cell>
          <cell r="AH9">
            <v>10.17</v>
          </cell>
          <cell r="AI9">
            <v>0</v>
          </cell>
          <cell r="AJ9">
            <v>139725</v>
          </cell>
          <cell r="AK9">
            <v>139725.00000000003</v>
          </cell>
          <cell r="AL9">
            <v>0</v>
          </cell>
          <cell r="AM9">
            <v>0</v>
          </cell>
          <cell r="AN9">
            <v>0</v>
          </cell>
          <cell r="AO9">
            <v>0</v>
          </cell>
          <cell r="AP9">
            <v>154636.04</v>
          </cell>
          <cell r="AQ9">
            <v>154636.03476000001</v>
          </cell>
          <cell r="AR9">
            <v>5.2399999985937029E-3</v>
          </cell>
          <cell r="AS9">
            <v>0</v>
          </cell>
          <cell r="AT9">
            <v>0</v>
          </cell>
          <cell r="AU9">
            <v>0</v>
          </cell>
          <cell r="AV9">
            <v>0</v>
          </cell>
          <cell r="AW9">
            <v>1945</v>
          </cell>
          <cell r="AX9">
            <v>296306.03999999998</v>
          </cell>
        </row>
        <row r="10">
          <cell r="M10" t="str">
            <v>REFINERÍA LA PAMPILLA S.A.</v>
          </cell>
          <cell r="N10" t="str">
            <v>OQUENDO</v>
          </cell>
          <cell r="O10">
            <v>60</v>
          </cell>
          <cell r="P10" t="str">
            <v>AT</v>
          </cell>
          <cell r="Q10" t="str">
            <v>PC</v>
          </cell>
          <cell r="R10">
            <v>8.4</v>
          </cell>
          <cell r="S10">
            <v>0</v>
          </cell>
          <cell r="T10" t="str">
            <v>PC</v>
          </cell>
          <cell r="U10">
            <v>0</v>
          </cell>
          <cell r="V10">
            <v>0.80367999999999995</v>
          </cell>
          <cell r="W10">
            <v>279.88078000000002</v>
          </cell>
          <cell r="X10">
            <v>1509.93309</v>
          </cell>
          <cell r="Y10">
            <v>1789.81387</v>
          </cell>
          <cell r="Z10">
            <v>1789.81387</v>
          </cell>
          <cell r="AA10">
            <v>0</v>
          </cell>
          <cell r="AB10">
            <v>0</v>
          </cell>
          <cell r="AC10">
            <v>42.84</v>
          </cell>
          <cell r="AD10">
            <v>0</v>
          </cell>
          <cell r="AE10">
            <v>0</v>
          </cell>
          <cell r="AF10">
            <v>23.48</v>
          </cell>
          <cell r="AG10">
            <v>14.09</v>
          </cell>
          <cell r="AH10">
            <v>10.130000000000001</v>
          </cell>
          <cell r="AI10">
            <v>0</v>
          </cell>
          <cell r="AJ10">
            <v>359856</v>
          </cell>
          <cell r="AK10">
            <v>359856.00000000006</v>
          </cell>
          <cell r="AL10">
            <v>0</v>
          </cell>
          <cell r="AM10">
            <v>0</v>
          </cell>
          <cell r="AN10">
            <v>18870.4064</v>
          </cell>
          <cell r="AO10">
            <v>18870.4064</v>
          </cell>
          <cell r="AP10">
            <v>192391.42</v>
          </cell>
          <cell r="AQ10">
            <v>192391.42391900002</v>
          </cell>
          <cell r="AR10">
            <v>-3.9190000097732991E-3</v>
          </cell>
          <cell r="AS10">
            <v>0</v>
          </cell>
          <cell r="AT10">
            <v>0</v>
          </cell>
          <cell r="AU10">
            <v>0</v>
          </cell>
          <cell r="AV10">
            <v>0</v>
          </cell>
          <cell r="AW10">
            <v>18945.849999999999</v>
          </cell>
          <cell r="AX10">
            <v>571193.27</v>
          </cell>
        </row>
        <row r="11">
          <cell r="M11" t="str">
            <v>EMPRESA NACIONAL DE PUERTOS S.A. (ENAPU S.A.)</v>
          </cell>
          <cell r="N11" t="str">
            <v>SANTA MARINA</v>
          </cell>
          <cell r="O11">
            <v>60</v>
          </cell>
          <cell r="P11" t="str">
            <v>AT</v>
          </cell>
          <cell r="Q11" t="str">
            <v>PC</v>
          </cell>
          <cell r="R11">
            <v>2.82</v>
          </cell>
          <cell r="S11">
            <v>0</v>
          </cell>
          <cell r="T11" t="str">
            <v>PC</v>
          </cell>
          <cell r="U11">
            <v>0</v>
          </cell>
          <cell r="V11">
            <v>0</v>
          </cell>
          <cell r="W11">
            <v>143.59320000000002</v>
          </cell>
          <cell r="X11">
            <v>505.41480000000001</v>
          </cell>
          <cell r="Y11">
            <v>649.00800000000004</v>
          </cell>
          <cell r="Z11">
            <v>649.00800000000004</v>
          </cell>
          <cell r="AA11">
            <v>0</v>
          </cell>
          <cell r="AB11">
            <v>0</v>
          </cell>
          <cell r="AC11">
            <v>30.71</v>
          </cell>
          <cell r="AD11">
            <v>0</v>
          </cell>
          <cell r="AE11">
            <v>0</v>
          </cell>
          <cell r="AF11">
            <v>0</v>
          </cell>
          <cell r="AG11">
            <v>13.609996852218629</v>
          </cell>
          <cell r="AH11">
            <v>9.8199993351995243</v>
          </cell>
          <cell r="AI11">
            <v>0</v>
          </cell>
          <cell r="AJ11">
            <v>86602.2</v>
          </cell>
          <cell r="AK11">
            <v>86602.2</v>
          </cell>
          <cell r="AL11">
            <v>0</v>
          </cell>
          <cell r="AM11">
            <v>0</v>
          </cell>
          <cell r="AN11">
            <v>0</v>
          </cell>
          <cell r="AO11">
            <v>0</v>
          </cell>
          <cell r="AP11">
            <v>69174.77</v>
          </cell>
          <cell r="AQ11">
            <v>69174.760000000009</v>
          </cell>
          <cell r="AR11">
            <v>9.9999999947613105E-3</v>
          </cell>
          <cell r="AS11">
            <v>0</v>
          </cell>
          <cell r="AT11">
            <v>0</v>
          </cell>
          <cell r="AU11">
            <v>0</v>
          </cell>
          <cell r="AV11">
            <v>0</v>
          </cell>
          <cell r="AW11">
            <v>33526.589999999997</v>
          </cell>
          <cell r="AX11">
            <v>189303.56</v>
          </cell>
        </row>
        <row r="12">
          <cell r="M12" t="str">
            <v>INST. PERUANO DE ENERG. NUCLEAR</v>
          </cell>
          <cell r="N12" t="str">
            <v>ZAPALLAL</v>
          </cell>
          <cell r="O12">
            <v>60</v>
          </cell>
          <cell r="P12" t="str">
            <v>AT</v>
          </cell>
          <cell r="Q12" t="str">
            <v>PC</v>
          </cell>
          <cell r="R12">
            <v>0.2</v>
          </cell>
          <cell r="S12">
            <v>0</v>
          </cell>
          <cell r="T12" t="str">
            <v>PC</v>
          </cell>
          <cell r="U12">
            <v>0</v>
          </cell>
          <cell r="V12">
            <v>0</v>
          </cell>
          <cell r="W12">
            <v>15.57</v>
          </cell>
          <cell r="X12">
            <v>139.17599999999999</v>
          </cell>
          <cell r="Y12">
            <v>154.74599999999998</v>
          </cell>
          <cell r="Z12">
            <v>154.74599999999998</v>
          </cell>
          <cell r="AA12">
            <v>0</v>
          </cell>
          <cell r="AB12">
            <v>0</v>
          </cell>
          <cell r="AC12">
            <v>33.4</v>
          </cell>
          <cell r="AD12">
            <v>0</v>
          </cell>
          <cell r="AE12">
            <v>0</v>
          </cell>
          <cell r="AF12">
            <v>0</v>
          </cell>
          <cell r="AG12">
            <v>14.44</v>
          </cell>
          <cell r="AH12">
            <v>10.44</v>
          </cell>
          <cell r="AI12">
            <v>0</v>
          </cell>
          <cell r="AJ12">
            <v>6680</v>
          </cell>
          <cell r="AK12">
            <v>6680</v>
          </cell>
          <cell r="AL12">
            <v>0</v>
          </cell>
          <cell r="AM12">
            <v>0</v>
          </cell>
          <cell r="AN12">
            <v>0</v>
          </cell>
          <cell r="AO12">
            <v>0</v>
          </cell>
          <cell r="AP12">
            <v>16778.28</v>
          </cell>
          <cell r="AQ12">
            <v>16778.2824</v>
          </cell>
          <cell r="AR12">
            <v>-2.4000000012165401E-3</v>
          </cell>
          <cell r="AS12">
            <v>0</v>
          </cell>
          <cell r="AT12">
            <v>0</v>
          </cell>
          <cell r="AU12">
            <v>0</v>
          </cell>
          <cell r="AV12">
            <v>82293.289999999994</v>
          </cell>
          <cell r="AW12">
            <v>123.02</v>
          </cell>
          <cell r="AX12">
            <v>105874.59</v>
          </cell>
        </row>
        <row r="13">
          <cell r="M13" t="str">
            <v>COMPAÑIA GOOD YEAR DEL PERU S.A.</v>
          </cell>
          <cell r="N13" t="str">
            <v>INDUSTRIAL</v>
          </cell>
          <cell r="O13">
            <v>10</v>
          </cell>
          <cell r="P13" t="str">
            <v>MT</v>
          </cell>
          <cell r="Q13" t="str">
            <v>PC/MD</v>
          </cell>
          <cell r="R13">
            <v>0.8</v>
          </cell>
          <cell r="S13">
            <v>4.24E-2</v>
          </cell>
          <cell r="T13" t="str">
            <v>PC</v>
          </cell>
          <cell r="U13">
            <v>3.0876000000000001</v>
          </cell>
          <cell r="V13">
            <v>0</v>
          </cell>
          <cell r="W13">
            <v>149.6934</v>
          </cell>
          <cell r="X13">
            <v>1311.0431999999998</v>
          </cell>
          <cell r="Y13">
            <v>1460.7365999999997</v>
          </cell>
          <cell r="Z13">
            <v>1460.7365999999997</v>
          </cell>
          <cell r="AA13">
            <v>0</v>
          </cell>
          <cell r="AB13">
            <v>0</v>
          </cell>
          <cell r="AC13">
            <v>43.93</v>
          </cell>
          <cell r="AD13">
            <v>11.02</v>
          </cell>
          <cell r="AE13">
            <v>131.79</v>
          </cell>
          <cell r="AF13">
            <v>0</v>
          </cell>
          <cell r="AG13">
            <v>14.26</v>
          </cell>
          <cell r="AH13">
            <v>10.33</v>
          </cell>
          <cell r="AI13">
            <v>0</v>
          </cell>
          <cell r="AJ13">
            <v>69169.350000000006</v>
          </cell>
          <cell r="AK13">
            <v>69169.351999999999</v>
          </cell>
          <cell r="AL13">
            <v>-1.999999993131496E-3</v>
          </cell>
          <cell r="AM13">
            <v>5587.9</v>
          </cell>
          <cell r="AN13">
            <v>5587.8959999999997</v>
          </cell>
          <cell r="AO13">
            <v>-3.9999999999054126E-3</v>
          </cell>
          <cell r="AP13">
            <v>156777.04</v>
          </cell>
          <cell r="AQ13">
            <v>156777.04139999999</v>
          </cell>
          <cell r="AR13">
            <v>-1.3999999791849405E-3</v>
          </cell>
          <cell r="AS13">
            <v>0</v>
          </cell>
          <cell r="AT13">
            <v>0</v>
          </cell>
          <cell r="AU13">
            <v>0</v>
          </cell>
          <cell r="AV13">
            <v>0</v>
          </cell>
          <cell r="AW13">
            <v>75.44</v>
          </cell>
          <cell r="AX13">
            <v>231609.73</v>
          </cell>
        </row>
        <row r="14">
          <cell r="M14" t="str">
            <v>TEXTIL EL AMAZONAS S.A.</v>
          </cell>
          <cell r="N14" t="str">
            <v>MIRONES</v>
          </cell>
          <cell r="O14">
            <v>10</v>
          </cell>
          <cell r="P14" t="str">
            <v>MT</v>
          </cell>
          <cell r="Q14" t="str">
            <v>PC</v>
          </cell>
          <cell r="R14">
            <v>1.9</v>
          </cell>
          <cell r="S14">
            <v>0</v>
          </cell>
          <cell r="T14" t="str">
            <v>PC/MD</v>
          </cell>
          <cell r="U14">
            <v>0</v>
          </cell>
          <cell r="V14">
            <v>0</v>
          </cell>
          <cell r="W14">
            <v>180.60839999999999</v>
          </cell>
          <cell r="X14">
            <v>706.8918000000001</v>
          </cell>
          <cell r="Y14">
            <v>887.50020000000006</v>
          </cell>
          <cell r="Z14">
            <v>887.50020000000006</v>
          </cell>
          <cell r="AA14">
            <v>0</v>
          </cell>
          <cell r="AB14">
            <v>0</v>
          </cell>
          <cell r="AC14">
            <v>42.8</v>
          </cell>
          <cell r="AD14">
            <v>0</v>
          </cell>
          <cell r="AE14">
            <v>0</v>
          </cell>
          <cell r="AF14">
            <v>0</v>
          </cell>
          <cell r="AG14">
            <v>14.35</v>
          </cell>
          <cell r="AH14">
            <v>10.4</v>
          </cell>
          <cell r="AI14">
            <v>0</v>
          </cell>
          <cell r="AJ14">
            <v>81320</v>
          </cell>
          <cell r="AK14">
            <v>81320</v>
          </cell>
          <cell r="AL14">
            <v>0</v>
          </cell>
          <cell r="AM14">
            <v>0</v>
          </cell>
          <cell r="AN14">
            <v>0</v>
          </cell>
          <cell r="AO14">
            <v>0</v>
          </cell>
          <cell r="AP14">
            <v>99434.06</v>
          </cell>
          <cell r="AQ14">
            <v>99434.05260000001</v>
          </cell>
          <cell r="AR14">
            <v>7.399999987683259E-3</v>
          </cell>
          <cell r="AS14">
            <v>0</v>
          </cell>
          <cell r="AT14">
            <v>0</v>
          </cell>
          <cell r="AU14">
            <v>0</v>
          </cell>
          <cell r="AV14">
            <v>0</v>
          </cell>
          <cell r="AW14">
            <v>75.44</v>
          </cell>
          <cell r="AX14">
            <v>180829.5</v>
          </cell>
        </row>
        <row r="15">
          <cell r="M15" t="str">
            <v>TEXTIL ALGODONERA S.A.***</v>
          </cell>
          <cell r="N15" t="str">
            <v>MIRONES</v>
          </cell>
          <cell r="O15">
            <v>10</v>
          </cell>
          <cell r="P15" t="str">
            <v>MT</v>
          </cell>
          <cell r="Q15" t="str">
            <v>MD</v>
          </cell>
          <cell r="R15">
            <v>1.2116</v>
          </cell>
          <cell r="S15">
            <v>0</v>
          </cell>
          <cell r="T15" t="str">
            <v>PC</v>
          </cell>
          <cell r="U15">
            <v>6.08E-2</v>
          </cell>
          <cell r="V15">
            <v>0</v>
          </cell>
          <cell r="W15">
            <v>104.66680000000001</v>
          </cell>
          <cell r="X15">
            <v>440.35700000000003</v>
          </cell>
          <cell r="Y15">
            <v>545.02380000000005</v>
          </cell>
          <cell r="Z15">
            <v>545.02380000000005</v>
          </cell>
          <cell r="AA15">
            <v>0</v>
          </cell>
          <cell r="AB15">
            <v>0</v>
          </cell>
          <cell r="AC15">
            <v>41.65</v>
          </cell>
          <cell r="AD15">
            <v>10.44</v>
          </cell>
          <cell r="AE15">
            <v>0</v>
          </cell>
          <cell r="AF15">
            <v>0</v>
          </cell>
          <cell r="AG15">
            <v>14.15</v>
          </cell>
          <cell r="AH15">
            <v>10.17</v>
          </cell>
          <cell r="AI15">
            <v>0</v>
          </cell>
          <cell r="AJ15">
            <v>51097.89</v>
          </cell>
          <cell r="AK15">
            <v>51097.891999999993</v>
          </cell>
          <cell r="AL15">
            <v>-1.999999993131496E-3</v>
          </cell>
          <cell r="AM15">
            <v>0</v>
          </cell>
          <cell r="AN15">
            <v>0</v>
          </cell>
          <cell r="AO15">
            <v>0</v>
          </cell>
          <cell r="AP15">
            <v>59594.66</v>
          </cell>
          <cell r="AQ15">
            <v>59594.659100000004</v>
          </cell>
          <cell r="AR15">
            <v>8.9999999909196049E-4</v>
          </cell>
          <cell r="AS15">
            <v>0</v>
          </cell>
          <cell r="AT15">
            <v>0</v>
          </cell>
          <cell r="AU15">
            <v>0</v>
          </cell>
          <cell r="AV15">
            <v>0</v>
          </cell>
          <cell r="AW15">
            <v>2229.66</v>
          </cell>
          <cell r="AX15">
            <v>112922.21</v>
          </cell>
        </row>
        <row r="16">
          <cell r="M16" t="str">
            <v>SAN MIGUEL INDUSTRIAL S.A.</v>
          </cell>
          <cell r="N16" t="str">
            <v>MIRONES</v>
          </cell>
          <cell r="O16">
            <v>10</v>
          </cell>
          <cell r="P16" t="str">
            <v>MT</v>
          </cell>
          <cell r="Q16" t="str">
            <v>MD%</v>
          </cell>
          <cell r="R16">
            <v>5.2548000000000004</v>
          </cell>
          <cell r="S16">
            <v>0</v>
          </cell>
          <cell r="T16" t="str">
            <v>MD</v>
          </cell>
          <cell r="U16">
            <v>0.11040000000000001</v>
          </cell>
          <cell r="V16">
            <v>0</v>
          </cell>
          <cell r="W16">
            <v>596.37599999999998</v>
          </cell>
          <cell r="X16">
            <v>2885.1772000000001</v>
          </cell>
          <cell r="Y16">
            <v>3481.5532000000003</v>
          </cell>
          <cell r="Z16">
            <v>3481.5532000000003</v>
          </cell>
          <cell r="AA16">
            <v>0</v>
          </cell>
          <cell r="AB16">
            <v>0</v>
          </cell>
          <cell r="AC16">
            <v>41.19</v>
          </cell>
          <cell r="AD16">
            <v>10.33</v>
          </cell>
          <cell r="AE16">
            <v>0</v>
          </cell>
          <cell r="AF16">
            <v>0</v>
          </cell>
          <cell r="AG16">
            <v>14.15</v>
          </cell>
          <cell r="AH16">
            <v>10.17</v>
          </cell>
          <cell r="AI16">
            <v>0</v>
          </cell>
          <cell r="AJ16">
            <v>217585.64</v>
          </cell>
          <cell r="AK16">
            <v>217585.644</v>
          </cell>
          <cell r="AL16">
            <v>-3.999999986262992E-3</v>
          </cell>
          <cell r="AM16">
            <v>0</v>
          </cell>
          <cell r="AN16">
            <v>0</v>
          </cell>
          <cell r="AO16">
            <v>0</v>
          </cell>
          <cell r="AP16">
            <v>377809.72</v>
          </cell>
          <cell r="AQ16">
            <v>377809.72524000006</v>
          </cell>
          <cell r="AR16">
            <v>-5.2400000859051943E-3</v>
          </cell>
          <cell r="AS16">
            <v>0</v>
          </cell>
          <cell r="AT16">
            <v>0</v>
          </cell>
          <cell r="AU16">
            <v>0</v>
          </cell>
          <cell r="AV16">
            <v>0</v>
          </cell>
          <cell r="AW16">
            <v>75.44</v>
          </cell>
          <cell r="AX16">
            <v>595470.80000000005</v>
          </cell>
        </row>
        <row r="17">
          <cell r="M17" t="str">
            <v>EMBOTELLADORA LATINOAMERICANA S.A. -ELSA</v>
          </cell>
          <cell r="N17" t="str">
            <v>MIRONES</v>
          </cell>
          <cell r="O17">
            <v>10</v>
          </cell>
          <cell r="P17" t="str">
            <v>MT</v>
          </cell>
          <cell r="Q17" t="str">
            <v>PC</v>
          </cell>
          <cell r="R17">
            <v>1.05</v>
          </cell>
          <cell r="S17">
            <v>0</v>
          </cell>
          <cell r="T17" t="str">
            <v>MD</v>
          </cell>
          <cell r="U17">
            <v>0.05</v>
          </cell>
          <cell r="V17">
            <v>0</v>
          </cell>
          <cell r="W17">
            <v>48.633600000000001</v>
          </cell>
          <cell r="X17">
            <v>235.22879999999998</v>
          </cell>
          <cell r="Y17">
            <v>283.86239999999998</v>
          </cell>
          <cell r="Z17">
            <v>283.86239999999998</v>
          </cell>
          <cell r="AA17">
            <v>0</v>
          </cell>
          <cell r="AB17">
            <v>0</v>
          </cell>
          <cell r="AC17">
            <v>41.98</v>
          </cell>
          <cell r="AD17">
            <v>10.49</v>
          </cell>
          <cell r="AE17">
            <v>0</v>
          </cell>
          <cell r="AF17">
            <v>0</v>
          </cell>
          <cell r="AG17">
            <v>14.26</v>
          </cell>
          <cell r="AH17">
            <v>10.33</v>
          </cell>
          <cell r="AI17">
            <v>0</v>
          </cell>
          <cell r="AJ17">
            <v>44603.5</v>
          </cell>
          <cell r="AK17">
            <v>44603.500000000007</v>
          </cell>
          <cell r="AL17">
            <v>0</v>
          </cell>
          <cell r="AM17">
            <v>0</v>
          </cell>
          <cell r="AN17">
            <v>0</v>
          </cell>
          <cell r="AO17">
            <v>0</v>
          </cell>
          <cell r="AP17">
            <v>31234.29</v>
          </cell>
          <cell r="AQ17">
            <v>31234.286399999997</v>
          </cell>
          <cell r="AR17">
            <v>3.6000000036437996E-3</v>
          </cell>
          <cell r="AS17">
            <v>0</v>
          </cell>
          <cell r="AT17">
            <v>0</v>
          </cell>
          <cell r="AU17">
            <v>0</v>
          </cell>
          <cell r="AV17">
            <v>0</v>
          </cell>
          <cell r="AW17">
            <v>75.44</v>
          </cell>
          <cell r="AX17">
            <v>75913.23</v>
          </cell>
        </row>
        <row r="18">
          <cell r="M18" t="str">
            <v>CIA, INDUSTRIAL NUEVO MUNDO S,A,</v>
          </cell>
          <cell r="N18" t="str">
            <v>MIRONES</v>
          </cell>
          <cell r="O18">
            <v>10</v>
          </cell>
          <cell r="P18" t="str">
            <v>MT</v>
          </cell>
          <cell r="Q18" t="str">
            <v>MD%</v>
          </cell>
          <cell r="R18">
            <v>2.1823999999999999</v>
          </cell>
          <cell r="S18">
            <v>0</v>
          </cell>
          <cell r="T18" t="str">
            <v>PC</v>
          </cell>
          <cell r="U18">
            <v>0.18880000000000002</v>
          </cell>
          <cell r="V18">
            <v>0</v>
          </cell>
          <cell r="W18">
            <v>239.01679999999999</v>
          </cell>
          <cell r="X18">
            <v>1041.5968</v>
          </cell>
          <cell r="Y18">
            <v>1280.6136000000001</v>
          </cell>
          <cell r="Z18">
            <v>1280.6136000000001</v>
          </cell>
          <cell r="AA18">
            <v>0</v>
          </cell>
          <cell r="AB18">
            <v>0</v>
          </cell>
          <cell r="AC18">
            <v>40.15</v>
          </cell>
          <cell r="AD18">
            <v>10.09</v>
          </cell>
          <cell r="AE18">
            <v>0</v>
          </cell>
          <cell r="AF18">
            <v>0</v>
          </cell>
          <cell r="AG18">
            <v>14.07</v>
          </cell>
          <cell r="AH18">
            <v>10.16</v>
          </cell>
          <cell r="AI18">
            <v>0</v>
          </cell>
          <cell r="AJ18">
            <v>89528.35</v>
          </cell>
          <cell r="AK18">
            <v>89528.351999999999</v>
          </cell>
          <cell r="AL18">
            <v>-1.999999993131496E-3</v>
          </cell>
          <cell r="AM18">
            <v>0</v>
          </cell>
          <cell r="AN18">
            <v>0</v>
          </cell>
          <cell r="AO18">
            <v>0</v>
          </cell>
          <cell r="AP18">
            <v>139455.89000000001</v>
          </cell>
          <cell r="AQ18">
            <v>139455.89864</v>
          </cell>
          <cell r="AR18">
            <v>-8.6399999854620546E-3</v>
          </cell>
          <cell r="AS18">
            <v>0</v>
          </cell>
          <cell r="AT18">
            <v>0</v>
          </cell>
          <cell r="AU18">
            <v>0</v>
          </cell>
          <cell r="AV18">
            <v>0</v>
          </cell>
          <cell r="AW18">
            <v>2547.9299999999998</v>
          </cell>
          <cell r="AX18">
            <v>231532.17</v>
          </cell>
        </row>
        <row r="19">
          <cell r="M19" t="str">
            <v>OLVICSA</v>
          </cell>
          <cell r="N19" t="str">
            <v>OQUENDO</v>
          </cell>
          <cell r="O19">
            <v>10</v>
          </cell>
          <cell r="P19" t="str">
            <v>MT</v>
          </cell>
          <cell r="Q19" t="str">
            <v>PC/PV80%</v>
          </cell>
          <cell r="R19">
            <v>0.03</v>
          </cell>
          <cell r="S19">
            <v>0</v>
          </cell>
          <cell r="T19" t="str">
            <v>MD</v>
          </cell>
          <cell r="U19">
            <v>0.77</v>
          </cell>
          <cell r="V19">
            <v>0</v>
          </cell>
          <cell r="W19">
            <v>2.1459999999999999</v>
          </cell>
          <cell r="X19">
            <v>25.570799999999998</v>
          </cell>
          <cell r="Y19">
            <v>27.716799999999999</v>
          </cell>
          <cell r="Z19">
            <v>27.716799999999999</v>
          </cell>
          <cell r="AA19">
            <v>0</v>
          </cell>
          <cell r="AB19">
            <v>0</v>
          </cell>
          <cell r="AC19">
            <v>45.17</v>
          </cell>
          <cell r="AD19">
            <v>11.32</v>
          </cell>
          <cell r="AE19">
            <v>0</v>
          </cell>
          <cell r="AF19">
            <v>0</v>
          </cell>
          <cell r="AG19">
            <v>14.15</v>
          </cell>
          <cell r="AH19">
            <v>10.25</v>
          </cell>
          <cell r="AI19">
            <v>0</v>
          </cell>
          <cell r="AJ19">
            <v>10071.5</v>
          </cell>
          <cell r="AK19">
            <v>10071.5</v>
          </cell>
          <cell r="AL19">
            <v>0</v>
          </cell>
          <cell r="AM19">
            <v>0</v>
          </cell>
          <cell r="AN19">
            <v>0</v>
          </cell>
          <cell r="AO19">
            <v>0</v>
          </cell>
          <cell r="AP19">
            <v>2924.67</v>
          </cell>
          <cell r="AQ19">
            <v>2924.6659999999997</v>
          </cell>
          <cell r="AR19">
            <v>4.0000000003601599E-3</v>
          </cell>
          <cell r="AS19">
            <v>0</v>
          </cell>
          <cell r="AT19">
            <v>0</v>
          </cell>
          <cell r="AU19">
            <v>0</v>
          </cell>
          <cell r="AV19">
            <v>0</v>
          </cell>
          <cell r="AW19">
            <v>322.69</v>
          </cell>
          <cell r="AX19">
            <v>13318.86</v>
          </cell>
        </row>
        <row r="20">
          <cell r="M20" t="str">
            <v>OWENS-ILLINOIS PERÚ S.A.(EX VIDRIOS INDUSTRIALES)</v>
          </cell>
          <cell r="N20" t="str">
            <v>MARANGA</v>
          </cell>
          <cell r="O20">
            <v>10</v>
          </cell>
          <cell r="P20" t="str">
            <v>MT</v>
          </cell>
          <cell r="Q20" t="str">
            <v>MD</v>
          </cell>
          <cell r="R20">
            <v>2.8968000000000003</v>
          </cell>
          <cell r="S20">
            <v>0</v>
          </cell>
          <cell r="T20" t="str">
            <v>PC/MD%</v>
          </cell>
          <cell r="U20">
            <v>0.1164</v>
          </cell>
          <cell r="V20">
            <v>0</v>
          </cell>
          <cell r="W20">
            <v>315.18119999999999</v>
          </cell>
          <cell r="X20">
            <v>1511.5338000000002</v>
          </cell>
          <cell r="Y20">
            <v>1826.7149999999999</v>
          </cell>
          <cell r="Z20">
            <v>1826.7150000000001</v>
          </cell>
          <cell r="AA20">
            <v>0</v>
          </cell>
          <cell r="AB20">
            <v>0</v>
          </cell>
          <cell r="AC20">
            <v>42.59</v>
          </cell>
          <cell r="AD20">
            <v>10.72</v>
          </cell>
          <cell r="AE20">
            <v>0</v>
          </cell>
          <cell r="AF20">
            <v>0</v>
          </cell>
          <cell r="AG20">
            <v>14.04</v>
          </cell>
          <cell r="AH20">
            <v>10.07</v>
          </cell>
          <cell r="AI20">
            <v>0</v>
          </cell>
          <cell r="AJ20">
            <v>124622.52</v>
          </cell>
          <cell r="AK20">
            <v>124622.52000000002</v>
          </cell>
          <cell r="AL20">
            <v>0</v>
          </cell>
          <cell r="AM20">
            <v>0</v>
          </cell>
          <cell r="AN20">
            <v>0</v>
          </cell>
          <cell r="AO20">
            <v>0</v>
          </cell>
          <cell r="AP20">
            <v>196462.89</v>
          </cell>
          <cell r="AQ20">
            <v>196462.89414000002</v>
          </cell>
          <cell r="AR20">
            <v>-4.1400000045541674E-3</v>
          </cell>
          <cell r="AS20">
            <v>0</v>
          </cell>
          <cell r="AT20">
            <v>0</v>
          </cell>
          <cell r="AU20">
            <v>0</v>
          </cell>
          <cell r="AV20">
            <v>0</v>
          </cell>
          <cell r="AW20">
            <v>75.44</v>
          </cell>
          <cell r="AX20">
            <v>321160.84999999998</v>
          </cell>
        </row>
        <row r="21">
          <cell r="M21" t="str">
            <v>EMBOTELLADORA DON JORGE SAC</v>
          </cell>
          <cell r="N21" t="str">
            <v>MIRONES</v>
          </cell>
          <cell r="O21">
            <v>10</v>
          </cell>
          <cell r="P21" t="str">
            <v>MT</v>
          </cell>
          <cell r="Q21" t="str">
            <v>PC</v>
          </cell>
          <cell r="R21">
            <v>0.70879999999999999</v>
          </cell>
          <cell r="S21">
            <v>0</v>
          </cell>
          <cell r="T21" t="str">
            <v>MD</v>
          </cell>
          <cell r="U21">
            <v>0</v>
          </cell>
          <cell r="V21">
            <v>0</v>
          </cell>
          <cell r="W21">
            <v>34.168399999999998</v>
          </cell>
          <cell r="X21">
            <v>121.5424</v>
          </cell>
          <cell r="Y21">
            <v>155.71080000000001</v>
          </cell>
          <cell r="Z21">
            <v>155.71080000000001</v>
          </cell>
          <cell r="AA21">
            <v>0</v>
          </cell>
          <cell r="AB21">
            <v>90.834600000000009</v>
          </cell>
          <cell r="AC21">
            <v>41.05</v>
          </cell>
          <cell r="AD21">
            <v>0</v>
          </cell>
          <cell r="AE21">
            <v>0</v>
          </cell>
          <cell r="AF21">
            <v>0</v>
          </cell>
          <cell r="AG21">
            <v>14.11</v>
          </cell>
          <cell r="AH21">
            <v>10.17</v>
          </cell>
          <cell r="AI21">
            <v>5.62</v>
          </cell>
          <cell r="AJ21">
            <v>29096.240000000002</v>
          </cell>
          <cell r="AK21">
            <v>29096.239999999998</v>
          </cell>
          <cell r="AL21">
            <v>0</v>
          </cell>
          <cell r="AM21">
            <v>0</v>
          </cell>
          <cell r="AN21">
            <v>0</v>
          </cell>
          <cell r="AO21">
            <v>0</v>
          </cell>
          <cell r="AP21">
            <v>17182.02</v>
          </cell>
          <cell r="AQ21">
            <v>17182.02332</v>
          </cell>
          <cell r="AR21">
            <v>-3.3199999998032581E-3</v>
          </cell>
          <cell r="AS21">
            <v>5104.8999999999996</v>
          </cell>
          <cell r="AT21">
            <v>5104.904520000001</v>
          </cell>
          <cell r="AU21">
            <v>-4.5200000013210229E-3</v>
          </cell>
          <cell r="AV21">
            <v>0</v>
          </cell>
          <cell r="AW21">
            <v>1208.0999999999999</v>
          </cell>
          <cell r="AX21">
            <v>52591.26</v>
          </cell>
        </row>
        <row r="22">
          <cell r="M22" t="str">
            <v>BURNS PHILP PERU S.A.C.</v>
          </cell>
          <cell r="N22" t="str">
            <v>SANTA MARINA</v>
          </cell>
          <cell r="O22">
            <v>10</v>
          </cell>
          <cell r="P22" t="str">
            <v>MT</v>
          </cell>
          <cell r="Q22" t="str">
            <v>PC</v>
          </cell>
          <cell r="R22">
            <v>1.2</v>
          </cell>
          <cell r="S22">
            <v>0</v>
          </cell>
          <cell r="T22" t="str">
            <v>PC</v>
          </cell>
          <cell r="U22">
            <v>0.1</v>
          </cell>
          <cell r="V22">
            <v>0</v>
          </cell>
          <cell r="W22">
            <v>75.5304</v>
          </cell>
          <cell r="X22">
            <v>288.28120000000001</v>
          </cell>
          <cell r="Y22">
            <v>363.8116</v>
          </cell>
          <cell r="Z22">
            <v>363.8116</v>
          </cell>
          <cell r="AA22">
            <v>0</v>
          </cell>
          <cell r="AB22">
            <v>0</v>
          </cell>
          <cell r="AC22">
            <v>46.29</v>
          </cell>
          <cell r="AD22">
            <v>11.56</v>
          </cell>
          <cell r="AE22">
            <v>0</v>
          </cell>
          <cell r="AF22">
            <v>0</v>
          </cell>
          <cell r="AG22">
            <v>14.21</v>
          </cell>
          <cell r="AH22">
            <v>10.25</v>
          </cell>
          <cell r="AI22">
            <v>0</v>
          </cell>
          <cell r="AJ22">
            <v>56704</v>
          </cell>
          <cell r="AK22">
            <v>56703.999999999993</v>
          </cell>
          <cell r="AL22">
            <v>0</v>
          </cell>
          <cell r="AM22">
            <v>0</v>
          </cell>
          <cell r="AN22">
            <v>0</v>
          </cell>
          <cell r="AO22">
            <v>0</v>
          </cell>
          <cell r="AP22">
            <v>40281.69</v>
          </cell>
          <cell r="AQ22">
            <v>40281.692840000003</v>
          </cell>
          <cell r="AR22">
            <v>-2.8400000010151416E-3</v>
          </cell>
          <cell r="AS22">
            <v>0</v>
          </cell>
          <cell r="AT22">
            <v>0</v>
          </cell>
          <cell r="AU22">
            <v>0</v>
          </cell>
          <cell r="AV22">
            <v>0</v>
          </cell>
          <cell r="AW22">
            <v>263.95</v>
          </cell>
          <cell r="AX22">
            <v>97249.64</v>
          </cell>
        </row>
        <row r="23">
          <cell r="M23" t="str">
            <v>FUNDICION CALLAO S.A.</v>
          </cell>
          <cell r="N23" t="str">
            <v>BARSI</v>
          </cell>
          <cell r="O23">
            <v>10</v>
          </cell>
          <cell r="P23" t="str">
            <v>MT</v>
          </cell>
          <cell r="Q23" t="str">
            <v>MD</v>
          </cell>
          <cell r="R23">
            <v>0.17760000000000001</v>
          </cell>
          <cell r="S23">
            <v>0</v>
          </cell>
          <cell r="T23" t="str">
            <v>PC</v>
          </cell>
          <cell r="U23">
            <v>4.5776000000000003</v>
          </cell>
          <cell r="V23">
            <v>0</v>
          </cell>
          <cell r="W23">
            <v>38.163199999999996</v>
          </cell>
          <cell r="X23">
            <v>578.95519999999999</v>
          </cell>
          <cell r="Y23">
            <v>617.11839999999995</v>
          </cell>
          <cell r="Z23">
            <v>617.11839999999995</v>
          </cell>
          <cell r="AA23">
            <v>0</v>
          </cell>
          <cell r="AB23">
            <v>0</v>
          </cell>
          <cell r="AC23">
            <v>41.42</v>
          </cell>
          <cell r="AD23">
            <v>10.35</v>
          </cell>
          <cell r="AE23">
            <v>0</v>
          </cell>
          <cell r="AF23">
            <v>0</v>
          </cell>
          <cell r="AG23">
            <v>14.15</v>
          </cell>
          <cell r="AH23">
            <v>10.17</v>
          </cell>
          <cell r="AI23">
            <v>0</v>
          </cell>
          <cell r="AJ23">
            <v>54734.35</v>
          </cell>
          <cell r="AK23">
            <v>54734.351999999999</v>
          </cell>
          <cell r="AL23">
            <v>-2.0000000004074536E-3</v>
          </cell>
          <cell r="AM23">
            <v>0</v>
          </cell>
          <cell r="AN23">
            <v>0</v>
          </cell>
          <cell r="AO23">
            <v>0</v>
          </cell>
          <cell r="AP23">
            <v>64279.83</v>
          </cell>
          <cell r="AQ23">
            <v>64279.836640000001</v>
          </cell>
          <cell r="AR23">
            <v>-6.6399999996065162E-3</v>
          </cell>
          <cell r="AS23">
            <v>0</v>
          </cell>
          <cell r="AT23">
            <v>0</v>
          </cell>
          <cell r="AU23">
            <v>0</v>
          </cell>
          <cell r="AV23">
            <v>0</v>
          </cell>
          <cell r="AW23">
            <v>351.87</v>
          </cell>
          <cell r="AX23">
            <v>119366.05</v>
          </cell>
        </row>
        <row r="24">
          <cell r="M24" t="str">
            <v>PRAXAIR PERU S.A.</v>
          </cell>
          <cell r="N24" t="str">
            <v>MARANGA</v>
          </cell>
          <cell r="O24">
            <v>10</v>
          </cell>
          <cell r="P24" t="str">
            <v>MT</v>
          </cell>
          <cell r="Q24" t="str">
            <v>MD</v>
          </cell>
          <cell r="R24">
            <v>0.61520000000000008</v>
          </cell>
          <cell r="S24">
            <v>0</v>
          </cell>
          <cell r="T24" t="str">
            <v>MD</v>
          </cell>
          <cell r="U24">
            <v>1.44E-2</v>
          </cell>
          <cell r="V24">
            <v>0</v>
          </cell>
          <cell r="W24">
            <v>39.531199999999998</v>
          </cell>
          <cell r="X24">
            <v>185.84879999999998</v>
          </cell>
          <cell r="Y24">
            <v>225.38</v>
          </cell>
          <cell r="Z24">
            <v>225.38</v>
          </cell>
          <cell r="AA24">
            <v>0</v>
          </cell>
          <cell r="AB24">
            <v>0</v>
          </cell>
          <cell r="AC24">
            <v>36.180006501950587</v>
          </cell>
          <cell r="AD24">
            <v>7.9097222222222223</v>
          </cell>
          <cell r="AE24">
            <v>0</v>
          </cell>
          <cell r="AF24">
            <v>0</v>
          </cell>
          <cell r="AG24">
            <v>13.72999048852552</v>
          </cell>
          <cell r="AH24">
            <v>9.9100021092414909</v>
          </cell>
          <cell r="AI24">
            <v>0</v>
          </cell>
          <cell r="AJ24">
            <v>22371.84</v>
          </cell>
          <cell r="AK24">
            <v>22371.840000000007</v>
          </cell>
          <cell r="AL24">
            <v>0</v>
          </cell>
          <cell r="AM24">
            <v>0</v>
          </cell>
          <cell r="AN24">
            <v>0</v>
          </cell>
          <cell r="AO24">
            <v>0</v>
          </cell>
          <cell r="AP24">
            <v>23845.25</v>
          </cell>
          <cell r="AQ24">
            <v>23845.25</v>
          </cell>
          <cell r="AR24">
            <v>0</v>
          </cell>
          <cell r="AS24">
            <v>0</v>
          </cell>
          <cell r="AT24">
            <v>0</v>
          </cell>
          <cell r="AU24">
            <v>0</v>
          </cell>
          <cell r="AV24">
            <v>0</v>
          </cell>
          <cell r="AW24">
            <v>5367.52</v>
          </cell>
          <cell r="AX24">
            <v>51584.61</v>
          </cell>
        </row>
        <row r="25">
          <cell r="M25" t="str">
            <v>COGORNO S.A.</v>
          </cell>
          <cell r="N25" t="str">
            <v>SANTA MARINA</v>
          </cell>
          <cell r="O25">
            <v>10</v>
          </cell>
          <cell r="P25" t="str">
            <v>MT</v>
          </cell>
          <cell r="Q25" t="str">
            <v>PC</v>
          </cell>
          <cell r="R25">
            <v>0.06</v>
          </cell>
          <cell r="S25">
            <v>5.5999999999999999E-3</v>
          </cell>
          <cell r="T25" t="str">
            <v>MD</v>
          </cell>
          <cell r="U25">
            <v>1.4544000000000001</v>
          </cell>
          <cell r="V25">
            <v>0</v>
          </cell>
          <cell r="W25">
            <v>4.4276</v>
          </cell>
          <cell r="X25">
            <v>389.93</v>
          </cell>
          <cell r="Y25">
            <v>394.35759999999999</v>
          </cell>
          <cell r="Z25">
            <v>394.35759999999999</v>
          </cell>
          <cell r="AA25">
            <v>0</v>
          </cell>
          <cell r="AB25">
            <v>2.9619</v>
          </cell>
          <cell r="AC25">
            <v>48.59</v>
          </cell>
          <cell r="AD25">
            <v>12.75</v>
          </cell>
          <cell r="AE25">
            <v>145.77000000000001</v>
          </cell>
          <cell r="AF25">
            <v>0</v>
          </cell>
          <cell r="AG25">
            <v>14.39</v>
          </cell>
          <cell r="AH25">
            <v>10.41</v>
          </cell>
          <cell r="AI25">
            <v>8.41</v>
          </cell>
          <cell r="AJ25">
            <v>21459</v>
          </cell>
          <cell r="AK25">
            <v>21459.000000000004</v>
          </cell>
          <cell r="AL25">
            <v>0</v>
          </cell>
          <cell r="AM25">
            <v>816.31</v>
          </cell>
          <cell r="AN25">
            <v>816.31200000000001</v>
          </cell>
          <cell r="AO25">
            <v>2.0000000000663931E-3</v>
          </cell>
          <cell r="AP25">
            <v>41228.839999999997</v>
          </cell>
          <cell r="AQ25">
            <v>41228.844640000003</v>
          </cell>
          <cell r="AR25">
            <v>-4.6400000064750202E-3</v>
          </cell>
          <cell r="AS25">
            <v>249.1</v>
          </cell>
          <cell r="AT25">
            <v>249.09579000000002</v>
          </cell>
          <cell r="AU25">
            <v>4.2099999999720694E-3</v>
          </cell>
          <cell r="AV25">
            <v>0</v>
          </cell>
          <cell r="AW25">
            <v>118.8</v>
          </cell>
          <cell r="AX25">
            <v>63872.05</v>
          </cell>
        </row>
        <row r="26">
          <cell r="M26" t="str">
            <v>FIJESA S.A.C.</v>
          </cell>
          <cell r="N26" t="str">
            <v>INDUSTRIAL</v>
          </cell>
          <cell r="O26">
            <v>10</v>
          </cell>
          <cell r="P26" t="str">
            <v>MT</v>
          </cell>
          <cell r="Q26" t="str">
            <v>PC</v>
          </cell>
          <cell r="R26">
            <v>1.2</v>
          </cell>
          <cell r="S26">
            <v>0</v>
          </cell>
          <cell r="T26" t="str">
            <v>PC</v>
          </cell>
          <cell r="U26">
            <v>0.2</v>
          </cell>
          <cell r="V26">
            <v>0</v>
          </cell>
          <cell r="W26">
            <v>85.63</v>
          </cell>
          <cell r="X26">
            <v>361.56479999999999</v>
          </cell>
          <cell r="Y26">
            <v>447.19479999999999</v>
          </cell>
          <cell r="Z26">
            <v>447.19479999999999</v>
          </cell>
          <cell r="AA26">
            <v>0</v>
          </cell>
          <cell r="AB26">
            <v>0</v>
          </cell>
          <cell r="AC26">
            <v>41.04</v>
          </cell>
          <cell r="AD26">
            <v>10.3</v>
          </cell>
          <cell r="AE26">
            <v>0</v>
          </cell>
          <cell r="AF26">
            <v>0</v>
          </cell>
          <cell r="AG26">
            <v>14.15</v>
          </cell>
          <cell r="AH26">
            <v>10.17</v>
          </cell>
          <cell r="AI26">
            <v>0</v>
          </cell>
          <cell r="AJ26">
            <v>51308</v>
          </cell>
          <cell r="AK26">
            <v>51308</v>
          </cell>
          <cell r="AL26">
            <v>0</v>
          </cell>
          <cell r="AM26">
            <v>0</v>
          </cell>
          <cell r="AN26">
            <v>0</v>
          </cell>
          <cell r="AO26">
            <v>0</v>
          </cell>
          <cell r="AP26">
            <v>48887.79</v>
          </cell>
          <cell r="AQ26">
            <v>48887.785159999999</v>
          </cell>
          <cell r="AR26">
            <v>4.8400000014225952E-3</v>
          </cell>
          <cell r="AS26">
            <v>0</v>
          </cell>
          <cell r="AT26">
            <v>0</v>
          </cell>
          <cell r="AU26">
            <v>0</v>
          </cell>
          <cell r="AV26">
            <v>0</v>
          </cell>
          <cell r="AW26">
            <v>2693.1</v>
          </cell>
          <cell r="AX26">
            <v>102888.89</v>
          </cell>
        </row>
        <row r="27">
          <cell r="M27" t="str">
            <v>INDECO S.A</v>
          </cell>
          <cell r="N27" t="str">
            <v>MIRONES</v>
          </cell>
          <cell r="O27">
            <v>10</v>
          </cell>
          <cell r="P27" t="str">
            <v>MT</v>
          </cell>
          <cell r="Q27" t="str">
            <v>MD%</v>
          </cell>
          <cell r="R27">
            <v>1.9904000000000002</v>
          </cell>
          <cell r="S27">
            <v>0</v>
          </cell>
          <cell r="T27" t="str">
            <v>PC</v>
          </cell>
          <cell r="U27">
            <v>0.34960000000000002</v>
          </cell>
          <cell r="V27">
            <v>0</v>
          </cell>
          <cell r="W27">
            <v>178.2996</v>
          </cell>
          <cell r="X27">
            <v>839.8972</v>
          </cell>
          <cell r="Y27">
            <v>1018.1967999999999</v>
          </cell>
          <cell r="Z27">
            <v>1018.1967999999999</v>
          </cell>
          <cell r="AA27">
            <v>0</v>
          </cell>
          <cell r="AB27">
            <v>0</v>
          </cell>
          <cell r="AC27">
            <v>35.15</v>
          </cell>
          <cell r="AD27">
            <v>7.9100114416475975</v>
          </cell>
          <cell r="AE27">
            <v>0</v>
          </cell>
          <cell r="AF27">
            <v>0</v>
          </cell>
          <cell r="AG27">
            <v>13.73000275940047</v>
          </cell>
          <cell r="AH27">
            <v>9.9099996999632811</v>
          </cell>
          <cell r="AI27">
            <v>0</v>
          </cell>
          <cell r="AJ27">
            <v>72727.899999999994</v>
          </cell>
          <cell r="AK27">
            <v>72727.899999999994</v>
          </cell>
          <cell r="AL27">
            <v>0</v>
          </cell>
          <cell r="AM27">
            <v>0</v>
          </cell>
          <cell r="AN27">
            <v>0</v>
          </cell>
          <cell r="AO27">
            <v>0</v>
          </cell>
          <cell r="AP27">
            <v>107714.35</v>
          </cell>
          <cell r="AQ27">
            <v>107714.35</v>
          </cell>
          <cell r="AR27">
            <v>0</v>
          </cell>
          <cell r="AS27">
            <v>0</v>
          </cell>
          <cell r="AT27">
            <v>0</v>
          </cell>
          <cell r="AU27">
            <v>0</v>
          </cell>
          <cell r="AV27">
            <v>0</v>
          </cell>
          <cell r="AW27">
            <v>19057.330000000002</v>
          </cell>
          <cell r="AX27">
            <v>199499.58</v>
          </cell>
        </row>
        <row r="28">
          <cell r="M28" t="str">
            <v>ALUSUD PERU S.A.</v>
          </cell>
          <cell r="N28" t="str">
            <v>TOMAS VALLE</v>
          </cell>
          <cell r="O28">
            <v>10</v>
          </cell>
          <cell r="P28" t="str">
            <v>MT</v>
          </cell>
          <cell r="Q28" t="str">
            <v>PC</v>
          </cell>
          <cell r="R28">
            <v>1.48</v>
          </cell>
          <cell r="S28">
            <v>0</v>
          </cell>
          <cell r="T28" t="str">
            <v>MD</v>
          </cell>
          <cell r="U28">
            <v>0.12</v>
          </cell>
          <cell r="V28">
            <v>3.5200000000000002E-2</v>
          </cell>
          <cell r="W28">
            <v>172.24079999999998</v>
          </cell>
          <cell r="X28">
            <v>904.11719999999991</v>
          </cell>
          <cell r="Y28">
            <v>1076.3579999999999</v>
          </cell>
          <cell r="Z28">
            <v>1076.3579999999999</v>
          </cell>
          <cell r="AA28">
            <v>0</v>
          </cell>
          <cell r="AB28">
            <v>0</v>
          </cell>
          <cell r="AC28">
            <v>43.8</v>
          </cell>
          <cell r="AD28">
            <v>11</v>
          </cell>
          <cell r="AE28">
            <v>0</v>
          </cell>
          <cell r="AF28">
            <v>55</v>
          </cell>
          <cell r="AG28">
            <v>14.15</v>
          </cell>
          <cell r="AH28">
            <v>10.25</v>
          </cell>
          <cell r="AI28">
            <v>0</v>
          </cell>
          <cell r="AJ28">
            <v>66144</v>
          </cell>
          <cell r="AK28">
            <v>66143.999999999985</v>
          </cell>
          <cell r="AL28">
            <v>0</v>
          </cell>
          <cell r="AM28">
            <v>0</v>
          </cell>
          <cell r="AN28">
            <v>1936.0000000000002</v>
          </cell>
          <cell r="AO28">
            <v>1936.0000000000002</v>
          </cell>
          <cell r="AP28">
            <v>117044.08</v>
          </cell>
          <cell r="AQ28">
            <v>117044.08619999999</v>
          </cell>
          <cell r="AR28">
            <v>-6.1999999888939783E-3</v>
          </cell>
          <cell r="AS28">
            <v>0</v>
          </cell>
          <cell r="AT28">
            <v>0</v>
          </cell>
          <cell r="AU28">
            <v>0</v>
          </cell>
          <cell r="AV28">
            <v>0</v>
          </cell>
          <cell r="AW28">
            <v>2011.44</v>
          </cell>
          <cell r="AX28">
            <v>185199.52</v>
          </cell>
        </row>
        <row r="29">
          <cell r="M29" t="str">
            <v>P &amp; G INDUSTRIAL PERU S.R.L.</v>
          </cell>
          <cell r="N29" t="str">
            <v>INDUSTRIAL</v>
          </cell>
          <cell r="O29">
            <v>10</v>
          </cell>
          <cell r="P29" t="str">
            <v>MT</v>
          </cell>
          <cell r="Q29" t="str">
            <v>MD%</v>
          </cell>
          <cell r="R29">
            <v>0</v>
          </cell>
          <cell r="S29">
            <v>2.0799999999999999E-2</v>
          </cell>
          <cell r="T29" t="str">
            <v>PC</v>
          </cell>
          <cell r="U29">
            <v>1.05</v>
          </cell>
          <cell r="V29">
            <v>0</v>
          </cell>
          <cell r="W29">
            <v>47.387599999999999</v>
          </cell>
          <cell r="X29">
            <v>376.94900000000001</v>
          </cell>
          <cell r="Y29">
            <v>424.33660000000003</v>
          </cell>
          <cell r="Z29">
            <v>424.33660000000003</v>
          </cell>
          <cell r="AA29">
            <v>0</v>
          </cell>
          <cell r="AB29">
            <v>0</v>
          </cell>
          <cell r="AC29">
            <v>0</v>
          </cell>
          <cell r="AD29">
            <v>11.45</v>
          </cell>
          <cell r="AE29">
            <v>182.72</v>
          </cell>
          <cell r="AF29">
            <v>0</v>
          </cell>
          <cell r="AG29">
            <v>14.39</v>
          </cell>
          <cell r="AH29">
            <v>10.4</v>
          </cell>
          <cell r="AI29">
            <v>0</v>
          </cell>
          <cell r="AJ29">
            <v>12022.5</v>
          </cell>
          <cell r="AK29">
            <v>12022.499999999998</v>
          </cell>
          <cell r="AL29">
            <v>0</v>
          </cell>
          <cell r="AM29">
            <v>3800.58</v>
          </cell>
          <cell r="AN29">
            <v>3800.576</v>
          </cell>
          <cell r="AO29">
            <v>-3.9999999999054126E-3</v>
          </cell>
          <cell r="AP29">
            <v>46021.78</v>
          </cell>
          <cell r="AQ29">
            <v>46021.771640000006</v>
          </cell>
          <cell r="AR29">
            <v>8.3599999925354496E-3</v>
          </cell>
          <cell r="AS29">
            <v>0</v>
          </cell>
          <cell r="AT29">
            <v>0</v>
          </cell>
          <cell r="AU29">
            <v>0</v>
          </cell>
          <cell r="AV29">
            <v>0</v>
          </cell>
          <cell r="AW29">
            <v>1022.39</v>
          </cell>
          <cell r="AX29">
            <v>62867.25</v>
          </cell>
        </row>
        <row r="30">
          <cell r="M30" t="str">
            <v>LIMA AIRPORT PARTNERS S.R.L.</v>
          </cell>
          <cell r="N30" t="str">
            <v>BARSI</v>
          </cell>
          <cell r="O30">
            <v>10</v>
          </cell>
          <cell r="P30" t="str">
            <v>MT</v>
          </cell>
          <cell r="Q30" t="str">
            <v>MD%</v>
          </cell>
          <cell r="R30">
            <v>2.2544</v>
          </cell>
          <cell r="S30">
            <v>0</v>
          </cell>
          <cell r="T30" t="str">
            <v>MD</v>
          </cell>
          <cell r="U30">
            <v>0.1124</v>
          </cell>
          <cell r="V30">
            <v>0</v>
          </cell>
          <cell r="W30">
            <v>230.4872</v>
          </cell>
          <cell r="X30">
            <v>965.71219999999994</v>
          </cell>
          <cell r="Y30">
            <v>1196.1994</v>
          </cell>
          <cell r="Z30">
            <v>1196.1994</v>
          </cell>
          <cell r="AA30">
            <v>0</v>
          </cell>
          <cell r="AB30">
            <v>93.293729999999996</v>
          </cell>
          <cell r="AC30">
            <v>35.15</v>
          </cell>
          <cell r="AD30">
            <v>7.9099644128113882</v>
          </cell>
          <cell r="AE30">
            <v>0</v>
          </cell>
          <cell r="AF30">
            <v>0</v>
          </cell>
          <cell r="AG30">
            <v>16.843681558021441</v>
          </cell>
          <cell r="AH30">
            <v>9.9100001014795112</v>
          </cell>
          <cell r="AI30">
            <v>4.2699975657528109</v>
          </cell>
          <cell r="AJ30">
            <v>80131.240000000005</v>
          </cell>
          <cell r="AK30">
            <v>80131.240000000005</v>
          </cell>
          <cell r="AL30">
            <v>0</v>
          </cell>
          <cell r="AM30">
            <v>0</v>
          </cell>
          <cell r="AN30">
            <v>0</v>
          </cell>
          <cell r="AO30">
            <v>0</v>
          </cell>
          <cell r="AP30">
            <v>134524.60999999999</v>
          </cell>
          <cell r="AQ30">
            <v>134524.60999999999</v>
          </cell>
          <cell r="AR30">
            <v>0</v>
          </cell>
          <cell r="AS30">
            <v>3983.64</v>
          </cell>
          <cell r="AT30">
            <v>3983.64</v>
          </cell>
          <cell r="AU30">
            <v>0</v>
          </cell>
          <cell r="AV30">
            <v>0</v>
          </cell>
          <cell r="AW30">
            <v>14482.47</v>
          </cell>
          <cell r="AX30">
            <v>233121.96</v>
          </cell>
        </row>
        <row r="31">
          <cell r="M31" t="str">
            <v>CIA. REX S.A.</v>
          </cell>
          <cell r="N31" t="str">
            <v>CHAVARRIA</v>
          </cell>
          <cell r="O31">
            <v>10</v>
          </cell>
          <cell r="P31" t="str">
            <v>MT</v>
          </cell>
          <cell r="Q31" t="str">
            <v>PC</v>
          </cell>
          <cell r="R31">
            <v>0.3</v>
          </cell>
          <cell r="S31">
            <v>0</v>
          </cell>
          <cell r="T31" t="str">
            <v>PC</v>
          </cell>
          <cell r="U31">
            <v>0.22</v>
          </cell>
          <cell r="V31">
            <v>0</v>
          </cell>
          <cell r="W31">
            <v>41.665599999999998</v>
          </cell>
          <cell r="X31">
            <v>350.39279999999997</v>
          </cell>
          <cell r="Y31">
            <v>392.05839999999995</v>
          </cell>
          <cell r="Z31">
            <v>392.05839999999995</v>
          </cell>
          <cell r="AA31">
            <v>0</v>
          </cell>
          <cell r="AB31">
            <v>0</v>
          </cell>
          <cell r="AC31">
            <v>46.309733333333334</v>
          </cell>
          <cell r="AD31">
            <v>7.91</v>
          </cell>
          <cell r="AE31">
            <v>0</v>
          </cell>
          <cell r="AF31">
            <v>0</v>
          </cell>
          <cell r="AG31">
            <v>14.080008448216274</v>
          </cell>
          <cell r="AH31">
            <v>10.160000433798871</v>
          </cell>
          <cell r="AI31">
            <v>0</v>
          </cell>
          <cell r="AJ31">
            <v>15633.12</v>
          </cell>
          <cell r="AK31">
            <v>15633.12</v>
          </cell>
          <cell r="AL31">
            <v>0</v>
          </cell>
          <cell r="AM31">
            <v>0</v>
          </cell>
          <cell r="AN31">
            <v>0</v>
          </cell>
          <cell r="AO31">
            <v>0</v>
          </cell>
          <cell r="AP31">
            <v>41466.43</v>
          </cell>
          <cell r="AQ31">
            <v>41466.43</v>
          </cell>
          <cell r="AR31">
            <v>0</v>
          </cell>
          <cell r="AS31">
            <v>0</v>
          </cell>
          <cell r="AT31">
            <v>0</v>
          </cell>
          <cell r="AU31">
            <v>0</v>
          </cell>
          <cell r="AV31">
            <v>0</v>
          </cell>
          <cell r="AW31">
            <v>8220.69</v>
          </cell>
          <cell r="AX31">
            <v>65320.24</v>
          </cell>
        </row>
        <row r="32">
          <cell r="M32" t="str">
            <v>PESQUERA DIAMANTE S.A.</v>
          </cell>
          <cell r="N32" t="str">
            <v>OQUENDO</v>
          </cell>
          <cell r="O32">
            <v>10</v>
          </cell>
          <cell r="P32" t="str">
            <v>MT</v>
          </cell>
          <cell r="Q32" t="str">
            <v>PC</v>
          </cell>
          <cell r="R32">
            <v>0.7</v>
          </cell>
          <cell r="S32">
            <v>0</v>
          </cell>
          <cell r="T32" t="str">
            <v>PC</v>
          </cell>
          <cell r="U32">
            <v>1.2</v>
          </cell>
          <cell r="V32">
            <v>0</v>
          </cell>
          <cell r="W32">
            <v>24.182400000000001</v>
          </cell>
          <cell r="X32">
            <v>103.20439999999999</v>
          </cell>
          <cell r="Y32">
            <v>127.38679999999999</v>
          </cell>
          <cell r="Z32">
            <v>127.38679999999999</v>
          </cell>
          <cell r="AA32">
            <v>0</v>
          </cell>
          <cell r="AB32">
            <v>0</v>
          </cell>
          <cell r="AC32">
            <v>41.11</v>
          </cell>
          <cell r="AD32">
            <v>11.49</v>
          </cell>
          <cell r="AE32">
            <v>0</v>
          </cell>
          <cell r="AF32">
            <v>0</v>
          </cell>
          <cell r="AG32">
            <v>15.08</v>
          </cell>
          <cell r="AH32">
            <v>11.12</v>
          </cell>
          <cell r="AI32">
            <v>0</v>
          </cell>
          <cell r="AJ32">
            <v>42565</v>
          </cell>
          <cell r="AK32">
            <v>42565</v>
          </cell>
          <cell r="AL32">
            <v>0</v>
          </cell>
          <cell r="AM32">
            <v>0</v>
          </cell>
          <cell r="AN32">
            <v>0</v>
          </cell>
          <cell r="AO32">
            <v>0</v>
          </cell>
          <cell r="AP32">
            <v>15123.04</v>
          </cell>
          <cell r="AQ32">
            <v>15123.035199999998</v>
          </cell>
          <cell r="AR32">
            <v>4.8000000024330802E-3</v>
          </cell>
          <cell r="AS32">
            <v>0</v>
          </cell>
          <cell r="AT32">
            <v>0</v>
          </cell>
          <cell r="AU32">
            <v>0</v>
          </cell>
          <cell r="AV32">
            <v>0</v>
          </cell>
          <cell r="AW32">
            <v>75.44</v>
          </cell>
          <cell r="AX32">
            <v>57763.48</v>
          </cell>
        </row>
        <row r="33">
          <cell r="M33" t="str">
            <v>FERIA INTERNACIONAL DEL PACIFICO S.A.</v>
          </cell>
          <cell r="N33" t="str">
            <v>MARANGA</v>
          </cell>
          <cell r="O33">
            <v>10</v>
          </cell>
          <cell r="P33" t="str">
            <v>MT</v>
          </cell>
          <cell r="Q33" t="str">
            <v>PR/PC</v>
          </cell>
          <cell r="R33">
            <v>0.23680000000000001</v>
          </cell>
          <cell r="S33">
            <v>0</v>
          </cell>
          <cell r="T33" t="str">
            <v>PC</v>
          </cell>
          <cell r="U33">
            <v>0.1797</v>
          </cell>
          <cell r="V33">
            <v>0</v>
          </cell>
          <cell r="W33">
            <v>28.370799999999999</v>
          </cell>
          <cell r="X33">
            <v>77.421999999999997</v>
          </cell>
          <cell r="Y33">
            <v>105.7928</v>
          </cell>
          <cell r="Z33">
            <v>105.7928</v>
          </cell>
          <cell r="AA33">
            <v>0</v>
          </cell>
          <cell r="AB33">
            <v>54.81756</v>
          </cell>
          <cell r="AC33">
            <v>37.590498310810808</v>
          </cell>
          <cell r="AD33">
            <v>7.9100166944908192</v>
          </cell>
          <cell r="AE33">
            <v>0</v>
          </cell>
          <cell r="AF33">
            <v>0</v>
          </cell>
          <cell r="AG33">
            <v>13.729997039209326</v>
          </cell>
          <cell r="AH33">
            <v>9.9099997416754935</v>
          </cell>
          <cell r="AI33">
            <v>4.2700003429557976</v>
          </cell>
          <cell r="AJ33">
            <v>10322.86</v>
          </cell>
          <cell r="AK33">
            <v>10322.86</v>
          </cell>
          <cell r="AL33">
            <v>0</v>
          </cell>
          <cell r="AM33">
            <v>0</v>
          </cell>
          <cell r="AN33">
            <v>0</v>
          </cell>
          <cell r="AO33">
            <v>0</v>
          </cell>
          <cell r="AP33">
            <v>11567.83</v>
          </cell>
          <cell r="AQ33">
            <v>11567.83</v>
          </cell>
          <cell r="AR33">
            <v>0</v>
          </cell>
          <cell r="AS33">
            <v>2340.71</v>
          </cell>
          <cell r="AT33">
            <v>2340.71</v>
          </cell>
          <cell r="AU33">
            <v>0</v>
          </cell>
          <cell r="AV33">
            <v>0</v>
          </cell>
          <cell r="AW33">
            <v>23238.02</v>
          </cell>
          <cell r="AX33">
            <v>47469.42</v>
          </cell>
        </row>
        <row r="34">
          <cell r="M34" t="str">
            <v>NESTLÉ PERÚ S.A.</v>
          </cell>
          <cell r="N34" t="str">
            <v>PANDO</v>
          </cell>
          <cell r="O34">
            <v>10</v>
          </cell>
          <cell r="P34" t="str">
            <v>MT</v>
          </cell>
          <cell r="Q34" t="str">
            <v>MD</v>
          </cell>
          <cell r="R34">
            <v>2.6543999999999999</v>
          </cell>
          <cell r="S34">
            <v>0</v>
          </cell>
          <cell r="T34" t="str">
            <v>PC</v>
          </cell>
          <cell r="U34">
            <v>6.8000000000000005E-2</v>
          </cell>
          <cell r="V34">
            <v>0</v>
          </cell>
          <cell r="W34">
            <v>174.57400000000001</v>
          </cell>
          <cell r="X34">
            <v>740.88</v>
          </cell>
          <cell r="Y34">
            <v>915.45399999999995</v>
          </cell>
          <cell r="Z34">
            <v>915.45399999999995</v>
          </cell>
          <cell r="AA34">
            <v>0</v>
          </cell>
          <cell r="AB34">
            <v>0</v>
          </cell>
          <cell r="AC34">
            <v>41.52</v>
          </cell>
          <cell r="AD34">
            <v>10.39</v>
          </cell>
          <cell r="AE34">
            <v>0</v>
          </cell>
          <cell r="AF34">
            <v>0</v>
          </cell>
          <cell r="AG34">
            <v>14.15</v>
          </cell>
          <cell r="AH34">
            <v>10.17</v>
          </cell>
          <cell r="AI34">
            <v>0</v>
          </cell>
          <cell r="AJ34">
            <v>110917.21</v>
          </cell>
          <cell r="AK34">
            <v>110917.208</v>
          </cell>
          <cell r="AL34">
            <v>2.0000000076834112E-3</v>
          </cell>
          <cell r="AM34">
            <v>0</v>
          </cell>
          <cell r="AN34">
            <v>0</v>
          </cell>
          <cell r="AO34">
            <v>0</v>
          </cell>
          <cell r="AP34">
            <v>100049.72</v>
          </cell>
          <cell r="AQ34">
            <v>100049.717</v>
          </cell>
          <cell r="AR34">
            <v>2.9999999969732016E-3</v>
          </cell>
          <cell r="AS34">
            <v>0</v>
          </cell>
          <cell r="AT34">
            <v>0</v>
          </cell>
          <cell r="AU34">
            <v>0</v>
          </cell>
          <cell r="AV34">
            <v>0</v>
          </cell>
          <cell r="AW34">
            <v>75.44</v>
          </cell>
          <cell r="AX34">
            <v>211042.37</v>
          </cell>
        </row>
        <row r="35">
          <cell r="M35" t="str">
            <v>IDIESA ARTICULOS PLASTICOS ***</v>
          </cell>
          <cell r="N35" t="str">
            <v>SANTA ROSA</v>
          </cell>
          <cell r="O35">
            <v>10</v>
          </cell>
          <cell r="P35" t="str">
            <v>MT</v>
          </cell>
          <cell r="Q35" t="str">
            <v>PC</v>
          </cell>
          <cell r="R35">
            <v>0.47</v>
          </cell>
          <cell r="S35">
            <v>1.1599999999999999E-2</v>
          </cell>
          <cell r="T35" t="str">
            <v>PC</v>
          </cell>
          <cell r="U35">
            <v>0.66839999999999999</v>
          </cell>
          <cell r="V35">
            <v>0</v>
          </cell>
          <cell r="W35">
            <v>83.74860000000001</v>
          </cell>
          <cell r="X35">
            <v>416.2842</v>
          </cell>
          <cell r="Y35">
            <v>500.03280000000001</v>
          </cell>
          <cell r="Z35">
            <v>500.03280000000001</v>
          </cell>
          <cell r="AA35">
            <v>0</v>
          </cell>
          <cell r="AB35">
            <v>0</v>
          </cell>
          <cell r="AC35">
            <v>44.1</v>
          </cell>
          <cell r="AD35">
            <v>11.07</v>
          </cell>
          <cell r="AE35">
            <v>132.30000000000001</v>
          </cell>
          <cell r="AF35">
            <v>0</v>
          </cell>
          <cell r="AG35">
            <v>14.12</v>
          </cell>
          <cell r="AH35">
            <v>10.17</v>
          </cell>
          <cell r="AI35">
            <v>0</v>
          </cell>
          <cell r="AJ35">
            <v>28126.19</v>
          </cell>
          <cell r="AK35">
            <v>28126.187999999998</v>
          </cell>
          <cell r="AL35">
            <v>2.0000000004074536E-3</v>
          </cell>
          <cell r="AM35">
            <v>1534.68</v>
          </cell>
          <cell r="AN35">
            <v>1534.68</v>
          </cell>
          <cell r="AO35">
            <v>0</v>
          </cell>
          <cell r="AP35">
            <v>54161.4</v>
          </cell>
          <cell r="AQ35">
            <v>54161.405459999994</v>
          </cell>
          <cell r="AR35">
            <v>-5.4599999930360354E-3</v>
          </cell>
          <cell r="AS35">
            <v>0</v>
          </cell>
          <cell r="AT35">
            <v>0</v>
          </cell>
          <cell r="AU35">
            <v>0</v>
          </cell>
          <cell r="AV35">
            <v>0</v>
          </cell>
          <cell r="AW35">
            <v>1646.56</v>
          </cell>
          <cell r="AX35">
            <v>85468.83</v>
          </cell>
        </row>
        <row r="36">
          <cell r="M36" t="str">
            <v>AMERAL S.A.A.</v>
          </cell>
          <cell r="N36" t="str">
            <v>BARSI</v>
          </cell>
          <cell r="O36">
            <v>10</v>
          </cell>
          <cell r="P36" t="str">
            <v>MT</v>
          </cell>
          <cell r="Q36" t="str">
            <v>PC</v>
          </cell>
          <cell r="R36">
            <v>0.09</v>
          </cell>
          <cell r="S36">
            <v>2.1999999999999999E-2</v>
          </cell>
          <cell r="T36" t="str">
            <v>PC</v>
          </cell>
          <cell r="U36">
            <v>0.28799999999999998</v>
          </cell>
          <cell r="V36">
            <v>0</v>
          </cell>
          <cell r="W36">
            <v>11.602799999999998</v>
          </cell>
          <cell r="X36">
            <v>83.972399999999993</v>
          </cell>
          <cell r="Y36">
            <v>95.575199999999995</v>
          </cell>
          <cell r="Z36">
            <v>95.575199999999995</v>
          </cell>
          <cell r="AA36">
            <v>0</v>
          </cell>
          <cell r="AB36">
            <v>0</v>
          </cell>
          <cell r="AC36">
            <v>40.22</v>
          </cell>
          <cell r="AD36">
            <v>10.38</v>
          </cell>
          <cell r="AE36">
            <v>120.66</v>
          </cell>
          <cell r="AF36">
            <v>0</v>
          </cell>
          <cell r="AG36">
            <v>13.93</v>
          </cell>
          <cell r="AH36">
            <v>10.07</v>
          </cell>
          <cell r="AI36">
            <v>0</v>
          </cell>
          <cell r="AJ36">
            <v>6609.24</v>
          </cell>
          <cell r="AK36">
            <v>6609.24</v>
          </cell>
          <cell r="AL36">
            <v>0</v>
          </cell>
          <cell r="AM36">
            <v>2654.52</v>
          </cell>
          <cell r="AN36">
            <v>2654.52</v>
          </cell>
          <cell r="AO36">
            <v>0</v>
          </cell>
          <cell r="AP36">
            <v>10072.290000000001</v>
          </cell>
          <cell r="AQ36">
            <v>10072.290719999999</v>
          </cell>
          <cell r="AR36">
            <v>-7.1999999818217475E-4</v>
          </cell>
          <cell r="AS36">
            <v>0</v>
          </cell>
          <cell r="AT36">
            <v>0</v>
          </cell>
          <cell r="AU36">
            <v>0</v>
          </cell>
          <cell r="AV36">
            <v>0</v>
          </cell>
          <cell r="AW36">
            <v>994.48</v>
          </cell>
          <cell r="AX36">
            <v>20330.53</v>
          </cell>
        </row>
        <row r="37">
          <cell r="M37" t="str">
            <v>FABRICA PERUANA DE ETERNIT S.A.</v>
          </cell>
          <cell r="N37" t="str">
            <v>MIRONES</v>
          </cell>
          <cell r="O37">
            <v>10</v>
          </cell>
          <cell r="P37" t="str">
            <v>MT</v>
          </cell>
          <cell r="Q37" t="str">
            <v>MD%</v>
          </cell>
          <cell r="R37">
            <v>0.53039999999999998</v>
          </cell>
          <cell r="S37">
            <v>0</v>
          </cell>
          <cell r="T37" t="str">
            <v>PC</v>
          </cell>
          <cell r="U37">
            <v>1.2432000000000001</v>
          </cell>
          <cell r="V37">
            <v>0</v>
          </cell>
          <cell r="W37">
            <v>27.360400000000002</v>
          </cell>
          <cell r="X37">
            <v>461.10480000000001</v>
          </cell>
          <cell r="Y37">
            <v>488.46520000000004</v>
          </cell>
          <cell r="Z37">
            <v>488.46520000000004</v>
          </cell>
          <cell r="AA37">
            <v>0</v>
          </cell>
          <cell r="AB37">
            <v>0</v>
          </cell>
          <cell r="AC37">
            <v>42.4</v>
          </cell>
          <cell r="AD37">
            <v>10.65</v>
          </cell>
          <cell r="AE37">
            <v>0</v>
          </cell>
          <cell r="AF37">
            <v>0</v>
          </cell>
          <cell r="AG37">
            <v>14.31</v>
          </cell>
          <cell r="AH37">
            <v>10.33</v>
          </cell>
          <cell r="AI37">
            <v>0</v>
          </cell>
          <cell r="AJ37">
            <v>35729.040000000001</v>
          </cell>
          <cell r="AK37">
            <v>35729.040000000001</v>
          </cell>
          <cell r="AL37">
            <v>0</v>
          </cell>
          <cell r="AM37">
            <v>0</v>
          </cell>
          <cell r="AN37">
            <v>0</v>
          </cell>
          <cell r="AO37">
            <v>0</v>
          </cell>
          <cell r="AP37">
            <v>51547.4</v>
          </cell>
          <cell r="AQ37">
            <v>51547.399080000003</v>
          </cell>
          <cell r="AR37">
            <v>9.1999999858671799E-4</v>
          </cell>
          <cell r="AS37">
            <v>0</v>
          </cell>
          <cell r="AT37">
            <v>0</v>
          </cell>
          <cell r="AU37">
            <v>0</v>
          </cell>
          <cell r="AV37">
            <v>0</v>
          </cell>
          <cell r="AW37">
            <v>75.44</v>
          </cell>
          <cell r="AX37">
            <v>87351.88</v>
          </cell>
        </row>
        <row r="38">
          <cell r="M38" t="str">
            <v>CONSORCIO METALURGICO S.A.</v>
          </cell>
          <cell r="N38" t="str">
            <v>INDUSTRIAL</v>
          </cell>
          <cell r="O38">
            <v>10</v>
          </cell>
          <cell r="P38" t="str">
            <v>MT</v>
          </cell>
          <cell r="Q38" t="str">
            <v>PC</v>
          </cell>
          <cell r="R38">
            <v>8.5000000000000006E-2</v>
          </cell>
          <cell r="S38">
            <v>7.7999999999999996E-3</v>
          </cell>
          <cell r="T38" t="str">
            <v>PC</v>
          </cell>
          <cell r="U38">
            <v>1.9024000000000001</v>
          </cell>
          <cell r="V38">
            <v>0</v>
          </cell>
          <cell r="W38">
            <v>6.4876000000000005</v>
          </cell>
          <cell r="X38">
            <v>222.95160000000001</v>
          </cell>
          <cell r="Y38">
            <v>229.43920000000003</v>
          </cell>
          <cell r="Z38">
            <v>229.43920000000003</v>
          </cell>
          <cell r="AA38">
            <v>0</v>
          </cell>
          <cell r="AB38">
            <v>65.463539999999995</v>
          </cell>
          <cell r="AC38">
            <v>36.553647058823536</v>
          </cell>
          <cell r="AD38">
            <v>7.909997897392766</v>
          </cell>
          <cell r="AE38">
            <v>176.05</v>
          </cell>
          <cell r="AF38">
            <v>0</v>
          </cell>
          <cell r="AG38">
            <v>14.079937110795978</v>
          </cell>
          <cell r="AH38">
            <v>10.159998851768725</v>
          </cell>
          <cell r="AI38">
            <v>4.269995175940684</v>
          </cell>
          <cell r="AJ38">
            <v>18155.04</v>
          </cell>
          <cell r="AK38">
            <v>18155.04</v>
          </cell>
          <cell r="AL38">
            <v>0</v>
          </cell>
          <cell r="AM38">
            <v>1373.19</v>
          </cell>
          <cell r="AN38">
            <v>1373.19</v>
          </cell>
          <cell r="AO38">
            <v>0</v>
          </cell>
          <cell r="AP38">
            <v>23565.33</v>
          </cell>
          <cell r="AQ38">
            <v>23565.33</v>
          </cell>
          <cell r="AR38">
            <v>0</v>
          </cell>
          <cell r="AS38">
            <v>2795.29</v>
          </cell>
          <cell r="AT38">
            <v>2795.29</v>
          </cell>
          <cell r="AU38">
            <v>0</v>
          </cell>
          <cell r="AV38">
            <v>0</v>
          </cell>
          <cell r="AW38">
            <v>9232.75</v>
          </cell>
          <cell r="AX38">
            <v>55121.599999999999</v>
          </cell>
        </row>
        <row r="39">
          <cell r="M39" t="str">
            <v>MOLITALIA S.A.</v>
          </cell>
          <cell r="N39" t="str">
            <v>PANDO</v>
          </cell>
          <cell r="O39">
            <v>10</v>
          </cell>
          <cell r="P39" t="str">
            <v>MT</v>
          </cell>
          <cell r="Q39" t="str">
            <v>MD</v>
          </cell>
          <cell r="R39">
            <v>2.5848</v>
          </cell>
          <cell r="S39">
            <v>0</v>
          </cell>
          <cell r="T39" t="str">
            <v>PC</v>
          </cell>
          <cell r="U39">
            <v>4.7999999999999996E-3</v>
          </cell>
          <cell r="V39">
            <v>0</v>
          </cell>
          <cell r="W39">
            <v>290.69440000000003</v>
          </cell>
          <cell r="X39">
            <v>1372.9712</v>
          </cell>
          <cell r="Y39">
            <v>1663.6656</v>
          </cell>
          <cell r="Z39">
            <v>1663.6656</v>
          </cell>
          <cell r="AA39">
            <v>0</v>
          </cell>
          <cell r="AB39">
            <v>0</v>
          </cell>
          <cell r="AC39">
            <v>45.31</v>
          </cell>
          <cell r="AD39">
            <v>11.37</v>
          </cell>
          <cell r="AE39">
            <v>0</v>
          </cell>
          <cell r="AF39">
            <v>0</v>
          </cell>
          <cell r="AG39">
            <v>14.11</v>
          </cell>
          <cell r="AH39">
            <v>10.16</v>
          </cell>
          <cell r="AI39">
            <v>0</v>
          </cell>
          <cell r="AJ39">
            <v>117171.87</v>
          </cell>
          <cell r="AK39">
            <v>117171.864</v>
          </cell>
          <cell r="AL39">
            <v>5.9999999939464033E-3</v>
          </cell>
          <cell r="AM39">
            <v>0</v>
          </cell>
          <cell r="AN39">
            <v>0</v>
          </cell>
          <cell r="AO39">
            <v>0</v>
          </cell>
          <cell r="AP39">
            <v>180510.85</v>
          </cell>
          <cell r="AQ39">
            <v>180510.85376000003</v>
          </cell>
          <cell r="AR39">
            <v>-3.7600000214297324E-3</v>
          </cell>
          <cell r="AS39">
            <v>0</v>
          </cell>
          <cell r="AT39">
            <v>0</v>
          </cell>
          <cell r="AU39">
            <v>0</v>
          </cell>
          <cell r="AV39">
            <v>0</v>
          </cell>
          <cell r="AW39">
            <v>75.44</v>
          </cell>
          <cell r="AX39">
            <v>297758.15999999997</v>
          </cell>
        </row>
        <row r="40">
          <cell r="M40" t="str">
            <v>ALICORP S.A.A.</v>
          </cell>
          <cell r="N40" t="str">
            <v>SANTA MARINA</v>
          </cell>
          <cell r="O40">
            <v>10</v>
          </cell>
          <cell r="P40" t="str">
            <v>MT</v>
          </cell>
          <cell r="Q40" t="str">
            <v>PC</v>
          </cell>
          <cell r="R40">
            <v>0.13</v>
          </cell>
          <cell r="S40">
            <v>7.959999999999999E-2</v>
          </cell>
          <cell r="T40" t="str">
            <v>PC</v>
          </cell>
          <cell r="U40">
            <v>2.5904000000000003</v>
          </cell>
          <cell r="V40">
            <v>0</v>
          </cell>
          <cell r="W40">
            <v>99.682400000000001</v>
          </cell>
          <cell r="X40">
            <v>969.33480000000009</v>
          </cell>
          <cell r="Y40">
            <v>1069.0172</v>
          </cell>
          <cell r="Z40">
            <v>1069.0172</v>
          </cell>
          <cell r="AA40">
            <v>0</v>
          </cell>
          <cell r="AB40">
            <v>0</v>
          </cell>
          <cell r="AC40">
            <v>45.82</v>
          </cell>
          <cell r="AD40">
            <v>11.48</v>
          </cell>
          <cell r="AE40">
            <v>137.46</v>
          </cell>
          <cell r="AF40">
            <v>0</v>
          </cell>
          <cell r="AG40">
            <v>13.89</v>
          </cell>
          <cell r="AH40">
            <v>10.06</v>
          </cell>
          <cell r="AI40">
            <v>0</v>
          </cell>
          <cell r="AJ40">
            <v>35694.39</v>
          </cell>
          <cell r="AK40">
            <v>35694.392</v>
          </cell>
          <cell r="AL40">
            <v>-2.0000000004074536E-3</v>
          </cell>
          <cell r="AM40">
            <v>10941.82</v>
          </cell>
          <cell r="AN40">
            <v>10941.815999999999</v>
          </cell>
          <cell r="AO40">
            <v>-4.0000000008149073E-3</v>
          </cell>
          <cell r="AP40">
            <v>111360.97</v>
          </cell>
          <cell r="AQ40">
            <v>111360.96624000001</v>
          </cell>
          <cell r="AR40">
            <v>3.759999992325902E-3</v>
          </cell>
          <cell r="AS40">
            <v>0</v>
          </cell>
          <cell r="AT40">
            <v>0</v>
          </cell>
          <cell r="AU40">
            <v>0</v>
          </cell>
          <cell r="AV40">
            <v>0</v>
          </cell>
          <cell r="AW40">
            <v>75.44</v>
          </cell>
          <cell r="AX40">
            <v>158072.62</v>
          </cell>
        </row>
        <row r="41">
          <cell r="M41" t="str">
            <v>FCA. DE TEJIDOS LA BELLOTA S.A.</v>
          </cell>
          <cell r="N41" t="str">
            <v>MIRONES</v>
          </cell>
          <cell r="O41">
            <v>10</v>
          </cell>
          <cell r="P41" t="str">
            <v>MT</v>
          </cell>
          <cell r="Q41" t="str">
            <v>MD</v>
          </cell>
          <cell r="R41">
            <v>1.008</v>
          </cell>
          <cell r="S41">
            <v>0</v>
          </cell>
          <cell r="T41" t="str">
            <v>MD</v>
          </cell>
          <cell r="U41">
            <v>0.18719999999999998</v>
          </cell>
          <cell r="V41">
            <v>0</v>
          </cell>
          <cell r="W41">
            <v>41.592480000000002</v>
          </cell>
          <cell r="X41">
            <v>179.18135999999998</v>
          </cell>
          <cell r="Y41">
            <v>220.77383999999998</v>
          </cell>
          <cell r="Z41">
            <v>220.77383999999998</v>
          </cell>
          <cell r="AA41">
            <v>0</v>
          </cell>
          <cell r="AB41">
            <v>0</v>
          </cell>
          <cell r="AC41">
            <v>41.53</v>
          </cell>
          <cell r="AD41">
            <v>10.42</v>
          </cell>
          <cell r="AE41">
            <v>0</v>
          </cell>
          <cell r="AF41">
            <v>0</v>
          </cell>
          <cell r="AG41">
            <v>13.89</v>
          </cell>
          <cell r="AH41">
            <v>10.06</v>
          </cell>
          <cell r="AI41">
            <v>0</v>
          </cell>
          <cell r="AJ41">
            <v>43812.86</v>
          </cell>
          <cell r="AK41">
            <v>43812.863999999994</v>
          </cell>
          <cell r="AL41">
            <v>-3.9999999935389496E-3</v>
          </cell>
          <cell r="AM41">
            <v>0</v>
          </cell>
          <cell r="AN41">
            <v>0</v>
          </cell>
          <cell r="AO41">
            <v>0</v>
          </cell>
          <cell r="AP41">
            <v>23802.84</v>
          </cell>
          <cell r="AQ41">
            <v>23802.840287999999</v>
          </cell>
          <cell r="AR41">
            <v>-2.879999992728699E-4</v>
          </cell>
          <cell r="AS41">
            <v>0</v>
          </cell>
          <cell r="AT41">
            <v>0</v>
          </cell>
          <cell r="AU41">
            <v>0</v>
          </cell>
          <cell r="AV41">
            <v>0</v>
          </cell>
          <cell r="AW41">
            <v>1119.08</v>
          </cell>
          <cell r="AX41">
            <v>68734.78</v>
          </cell>
        </row>
        <row r="42">
          <cell r="M42" t="str">
            <v>TECNOLOGIA TEXTIL S.A.(EX-POWEL S.A.)</v>
          </cell>
          <cell r="N42" t="str">
            <v>SANTA ROSA</v>
          </cell>
          <cell r="O42">
            <v>10</v>
          </cell>
          <cell r="P42" t="str">
            <v>MT</v>
          </cell>
          <cell r="Q42" t="str">
            <v>MD%</v>
          </cell>
          <cell r="R42">
            <v>1.2624000000000002</v>
          </cell>
          <cell r="S42">
            <v>0</v>
          </cell>
          <cell r="T42" t="str">
            <v>PC</v>
          </cell>
          <cell r="U42">
            <v>0</v>
          </cell>
          <cell r="V42">
            <v>0</v>
          </cell>
          <cell r="W42">
            <v>142.08120000000002</v>
          </cell>
          <cell r="X42">
            <v>580.20659999999998</v>
          </cell>
          <cell r="Y42">
            <v>722.28780000000006</v>
          </cell>
          <cell r="Z42">
            <v>722.28780000000006</v>
          </cell>
          <cell r="AA42">
            <v>0</v>
          </cell>
          <cell r="AB42">
            <v>0</v>
          </cell>
          <cell r="AC42">
            <v>35.15</v>
          </cell>
          <cell r="AD42">
            <v>0</v>
          </cell>
          <cell r="AE42">
            <v>0</v>
          </cell>
          <cell r="AF42">
            <v>0</v>
          </cell>
          <cell r="AG42">
            <v>13.730000872740375</v>
          </cell>
          <cell r="AH42">
            <v>9.9099993002492575</v>
          </cell>
          <cell r="AI42">
            <v>0</v>
          </cell>
          <cell r="AJ42">
            <v>44373.36</v>
          </cell>
          <cell r="AK42">
            <v>44373.360000000008</v>
          </cell>
          <cell r="AL42">
            <v>0</v>
          </cell>
          <cell r="AM42">
            <v>0</v>
          </cell>
          <cell r="AN42">
            <v>0</v>
          </cell>
          <cell r="AO42">
            <v>0</v>
          </cell>
          <cell r="AP42">
            <v>77006.22</v>
          </cell>
          <cell r="AQ42">
            <v>77006.22</v>
          </cell>
          <cell r="AR42">
            <v>0</v>
          </cell>
          <cell r="AS42">
            <v>0</v>
          </cell>
          <cell r="AT42">
            <v>0</v>
          </cell>
          <cell r="AU42">
            <v>0</v>
          </cell>
          <cell r="AV42">
            <v>0</v>
          </cell>
          <cell r="AW42">
            <v>10454.11</v>
          </cell>
          <cell r="AX42">
            <v>131833.69</v>
          </cell>
        </row>
        <row r="43">
          <cell r="M43" t="str">
            <v>TEKNOQUIMICA S A</v>
          </cell>
          <cell r="N43" t="str">
            <v>SANTA ROSA</v>
          </cell>
          <cell r="O43">
            <v>10</v>
          </cell>
          <cell r="P43" t="str">
            <v>MT</v>
          </cell>
          <cell r="Q43" t="str">
            <v>MD%</v>
          </cell>
          <cell r="R43">
            <v>0.8</v>
          </cell>
          <cell r="S43">
            <v>0</v>
          </cell>
          <cell r="T43" t="str">
            <v>PC</v>
          </cell>
          <cell r="U43">
            <v>0.19719999999999999</v>
          </cell>
          <cell r="V43">
            <v>0</v>
          </cell>
          <cell r="W43">
            <v>59.568400000000004</v>
          </cell>
          <cell r="X43">
            <v>260.74879999999996</v>
          </cell>
          <cell r="Y43">
            <v>320.31719999999996</v>
          </cell>
          <cell r="Z43">
            <v>320.31719999999996</v>
          </cell>
          <cell r="AA43">
            <v>0</v>
          </cell>
          <cell r="AB43">
            <v>0</v>
          </cell>
          <cell r="AC43">
            <v>39.26</v>
          </cell>
          <cell r="AD43">
            <v>10.65</v>
          </cell>
          <cell r="AE43">
            <v>0</v>
          </cell>
          <cell r="AF43">
            <v>0</v>
          </cell>
          <cell r="AG43">
            <v>15.25</v>
          </cell>
          <cell r="AH43">
            <v>11.37</v>
          </cell>
          <cell r="AI43">
            <v>0</v>
          </cell>
          <cell r="AJ43">
            <v>33508.18</v>
          </cell>
          <cell r="AK43">
            <v>33508.18</v>
          </cell>
          <cell r="AL43">
            <v>0</v>
          </cell>
          <cell r="AM43">
            <v>0</v>
          </cell>
          <cell r="AN43">
            <v>0</v>
          </cell>
          <cell r="AO43">
            <v>0</v>
          </cell>
          <cell r="AP43">
            <v>38731.32</v>
          </cell>
          <cell r="AQ43">
            <v>38731.319559999989</v>
          </cell>
          <cell r="AR43">
            <v>4.4000001071253791E-4</v>
          </cell>
          <cell r="AS43">
            <v>0</v>
          </cell>
          <cell r="AT43">
            <v>0</v>
          </cell>
          <cell r="AU43">
            <v>0</v>
          </cell>
          <cell r="AV43">
            <v>0</v>
          </cell>
          <cell r="AW43">
            <v>75.44</v>
          </cell>
          <cell r="AX43">
            <v>72314.94</v>
          </cell>
        </row>
        <row r="44">
          <cell r="M44" t="str">
            <v>PROD. DE ACERO CASSADO S.A. - PRODAC</v>
          </cell>
          <cell r="N44" t="str">
            <v>OQUENDO</v>
          </cell>
          <cell r="O44">
            <v>10</v>
          </cell>
          <cell r="P44" t="str">
            <v>MT</v>
          </cell>
          <cell r="Q44" t="str">
            <v>PC</v>
          </cell>
          <cell r="R44">
            <v>1.7</v>
          </cell>
          <cell r="S44">
            <v>0</v>
          </cell>
          <cell r="T44" t="str">
            <v>MD</v>
          </cell>
          <cell r="U44">
            <v>0.5</v>
          </cell>
          <cell r="V44">
            <v>0</v>
          </cell>
          <cell r="W44">
            <v>175.32239999999999</v>
          </cell>
          <cell r="X44">
            <v>689.27080000000001</v>
          </cell>
          <cell r="Y44">
            <v>864.59320000000002</v>
          </cell>
          <cell r="Z44">
            <v>864.59320000000002</v>
          </cell>
          <cell r="AA44">
            <v>0</v>
          </cell>
          <cell r="AB44">
            <v>0</v>
          </cell>
          <cell r="AC44">
            <v>42.68</v>
          </cell>
          <cell r="AD44">
            <v>10.69</v>
          </cell>
          <cell r="AE44">
            <v>0</v>
          </cell>
          <cell r="AF44">
            <v>0</v>
          </cell>
          <cell r="AG44">
            <v>14.12</v>
          </cell>
          <cell r="AH44">
            <v>10.17</v>
          </cell>
          <cell r="AI44">
            <v>0</v>
          </cell>
          <cell r="AJ44">
            <v>77901</v>
          </cell>
          <cell r="AK44">
            <v>77901</v>
          </cell>
          <cell r="AL44">
            <v>0</v>
          </cell>
          <cell r="AM44">
            <v>0</v>
          </cell>
          <cell r="AN44">
            <v>0</v>
          </cell>
          <cell r="AO44">
            <v>0</v>
          </cell>
          <cell r="AP44">
            <v>94854.36</v>
          </cell>
          <cell r="AQ44">
            <v>94854.363240000006</v>
          </cell>
          <cell r="AR44">
            <v>-3.2400000054622069E-3</v>
          </cell>
          <cell r="AS44">
            <v>0</v>
          </cell>
          <cell r="AT44">
            <v>0</v>
          </cell>
          <cell r="AU44">
            <v>0</v>
          </cell>
          <cell r="AV44">
            <v>0</v>
          </cell>
          <cell r="AW44">
            <v>75.44</v>
          </cell>
          <cell r="AX44">
            <v>172830.8</v>
          </cell>
        </row>
        <row r="45">
          <cell r="M45" t="str">
            <v>INMOBILIARIA GUZMAN BLANCO S.A.</v>
          </cell>
          <cell r="N45" t="str">
            <v>MARANGA</v>
          </cell>
          <cell r="O45">
            <v>10</v>
          </cell>
          <cell r="P45" t="str">
            <v>MT</v>
          </cell>
          <cell r="Q45" t="str">
            <v>MD%</v>
          </cell>
          <cell r="R45">
            <v>0.49199999999999999</v>
          </cell>
          <cell r="S45">
            <v>0</v>
          </cell>
          <cell r="T45" t="str">
            <v>MD</v>
          </cell>
          <cell r="U45">
            <v>0</v>
          </cell>
          <cell r="V45">
            <v>0</v>
          </cell>
          <cell r="W45">
            <v>39.741999999999997</v>
          </cell>
          <cell r="X45">
            <v>76.597399999999993</v>
          </cell>
          <cell r="Y45">
            <v>116.33939999999998</v>
          </cell>
          <cell r="Z45">
            <v>116.33939999999998</v>
          </cell>
          <cell r="AA45">
            <v>0</v>
          </cell>
          <cell r="AB45">
            <v>0</v>
          </cell>
          <cell r="AC45">
            <v>36.159999999999997</v>
          </cell>
          <cell r="AD45">
            <v>0</v>
          </cell>
          <cell r="AE45">
            <v>0</v>
          </cell>
          <cell r="AF45">
            <v>0</v>
          </cell>
          <cell r="AG45">
            <v>14.01</v>
          </cell>
          <cell r="AH45">
            <v>10.08</v>
          </cell>
          <cell r="AI45">
            <v>0</v>
          </cell>
          <cell r="AJ45">
            <v>17790.72</v>
          </cell>
          <cell r="AK45">
            <v>17790.719999999998</v>
          </cell>
          <cell r="AL45">
            <v>0</v>
          </cell>
          <cell r="AM45">
            <v>0</v>
          </cell>
          <cell r="AN45">
            <v>0</v>
          </cell>
          <cell r="AO45">
            <v>0</v>
          </cell>
          <cell r="AP45">
            <v>13288.87</v>
          </cell>
          <cell r="AQ45">
            <v>13288.87212</v>
          </cell>
          <cell r="AR45">
            <v>-2.119999999194988E-3</v>
          </cell>
          <cell r="AS45">
            <v>0</v>
          </cell>
          <cell r="AT45">
            <v>0</v>
          </cell>
          <cell r="AU45">
            <v>0</v>
          </cell>
          <cell r="AV45">
            <v>0</v>
          </cell>
          <cell r="AW45">
            <v>285.85000000000002</v>
          </cell>
          <cell r="AX45">
            <v>31365.439999999999</v>
          </cell>
        </row>
        <row r="46">
          <cell r="M46" t="str">
            <v>CEPER-CONDUCTORES ELECTRICOS PERUANOS</v>
          </cell>
          <cell r="N46" t="str">
            <v>CHAVARRIA</v>
          </cell>
          <cell r="O46">
            <v>10</v>
          </cell>
          <cell r="P46" t="str">
            <v>MT</v>
          </cell>
          <cell r="Q46" t="str">
            <v>PC</v>
          </cell>
          <cell r="R46">
            <v>0.75</v>
          </cell>
          <cell r="S46">
            <v>0</v>
          </cell>
          <cell r="T46" t="str">
            <v>MD</v>
          </cell>
          <cell r="U46">
            <v>0.35</v>
          </cell>
          <cell r="V46">
            <v>0</v>
          </cell>
          <cell r="W46">
            <v>47.375399999999999</v>
          </cell>
          <cell r="X46">
            <v>230.00039999999998</v>
          </cell>
          <cell r="Y46">
            <v>277.37579999999997</v>
          </cell>
          <cell r="Z46">
            <v>277.37579999999997</v>
          </cell>
          <cell r="AA46">
            <v>0</v>
          </cell>
          <cell r="AB46">
            <v>0</v>
          </cell>
          <cell r="AC46">
            <v>43.72</v>
          </cell>
          <cell r="AD46">
            <v>10.91</v>
          </cell>
          <cell r="AE46">
            <v>0</v>
          </cell>
          <cell r="AF46">
            <v>0</v>
          </cell>
          <cell r="AG46">
            <v>13.73</v>
          </cell>
          <cell r="AH46">
            <v>9.84</v>
          </cell>
          <cell r="AI46">
            <v>0</v>
          </cell>
          <cell r="AJ46">
            <v>36608.5</v>
          </cell>
          <cell r="AK46">
            <v>36608.5</v>
          </cell>
          <cell r="AL46">
            <v>0</v>
          </cell>
          <cell r="AM46">
            <v>0</v>
          </cell>
          <cell r="AN46">
            <v>0</v>
          </cell>
          <cell r="AO46">
            <v>0</v>
          </cell>
          <cell r="AP46">
            <v>29136.68</v>
          </cell>
          <cell r="AQ46">
            <v>29136.681779999999</v>
          </cell>
          <cell r="AR46">
            <v>-1.7799999986891635E-3</v>
          </cell>
          <cell r="AS46">
            <v>0</v>
          </cell>
          <cell r="AT46">
            <v>0</v>
          </cell>
          <cell r="AU46">
            <v>0</v>
          </cell>
          <cell r="AV46">
            <v>0</v>
          </cell>
          <cell r="AW46">
            <v>369.48</v>
          </cell>
          <cell r="AX46">
            <v>66114.66</v>
          </cell>
        </row>
        <row r="47">
          <cell r="M47" t="str">
            <v>AJINOMOTO DEL PERU S.A.</v>
          </cell>
          <cell r="N47" t="str">
            <v>OQUENDO</v>
          </cell>
          <cell r="O47">
            <v>10</v>
          </cell>
          <cell r="P47" t="str">
            <v>MT</v>
          </cell>
          <cell r="Q47" t="str">
            <v>PC</v>
          </cell>
          <cell r="R47">
            <v>2.9</v>
          </cell>
          <cell r="S47">
            <v>0</v>
          </cell>
          <cell r="T47" t="str">
            <v>MD</v>
          </cell>
          <cell r="U47">
            <v>0.15</v>
          </cell>
          <cell r="V47">
            <v>0</v>
          </cell>
          <cell r="W47">
            <v>306.98712</v>
          </cell>
          <cell r="X47">
            <v>1523.3812800000001</v>
          </cell>
          <cell r="Y47">
            <v>1830.3684000000001</v>
          </cell>
          <cell r="Z47">
            <v>1830.3684000000001</v>
          </cell>
          <cell r="AA47">
            <v>0</v>
          </cell>
          <cell r="AB47">
            <v>0</v>
          </cell>
          <cell r="AC47">
            <v>41.39</v>
          </cell>
          <cell r="AD47">
            <v>10.38</v>
          </cell>
          <cell r="AE47">
            <v>0</v>
          </cell>
          <cell r="AF47">
            <v>0</v>
          </cell>
          <cell r="AG47">
            <v>14.15</v>
          </cell>
          <cell r="AH47">
            <v>10.17</v>
          </cell>
          <cell r="AI47">
            <v>0</v>
          </cell>
          <cell r="AJ47">
            <v>121588</v>
          </cell>
          <cell r="AK47">
            <v>121588</v>
          </cell>
          <cell r="AL47">
            <v>0</v>
          </cell>
          <cell r="AM47">
            <v>0</v>
          </cell>
          <cell r="AN47">
            <v>0</v>
          </cell>
          <cell r="AO47">
            <v>0</v>
          </cell>
          <cell r="AP47">
            <v>198366.56</v>
          </cell>
          <cell r="AQ47">
            <v>198366.55365600003</v>
          </cell>
          <cell r="AR47">
            <v>6.343999964883551E-3</v>
          </cell>
          <cell r="AS47">
            <v>0</v>
          </cell>
          <cell r="AT47">
            <v>0</v>
          </cell>
          <cell r="AU47">
            <v>0</v>
          </cell>
          <cell r="AV47">
            <v>0</v>
          </cell>
          <cell r="AW47">
            <v>75.44</v>
          </cell>
          <cell r="AX47">
            <v>320030</v>
          </cell>
        </row>
        <row r="48">
          <cell r="M48" t="str">
            <v>EMBOTELLADORA LATINOAMERICANA S.A. -ELSA</v>
          </cell>
          <cell r="N48" t="str">
            <v>TOMAS VALLE</v>
          </cell>
          <cell r="O48">
            <v>10</v>
          </cell>
          <cell r="P48" t="str">
            <v>MT</v>
          </cell>
          <cell r="Q48" t="str">
            <v>PC</v>
          </cell>
          <cell r="R48">
            <v>2.1</v>
          </cell>
          <cell r="S48">
            <v>0</v>
          </cell>
          <cell r="T48" t="str">
            <v>MD</v>
          </cell>
          <cell r="U48">
            <v>0</v>
          </cell>
          <cell r="V48">
            <v>0</v>
          </cell>
          <cell r="W48">
            <v>172.89453</v>
          </cell>
          <cell r="X48">
            <v>738.20054000000005</v>
          </cell>
          <cell r="Y48">
            <v>911.09507000000008</v>
          </cell>
          <cell r="Z48">
            <v>911.09507000000008</v>
          </cell>
          <cell r="AA48">
            <v>0</v>
          </cell>
          <cell r="AB48">
            <v>0</v>
          </cell>
          <cell r="AC48">
            <v>40.75</v>
          </cell>
          <cell r="AD48">
            <v>0</v>
          </cell>
          <cell r="AE48">
            <v>0</v>
          </cell>
          <cell r="AF48">
            <v>0</v>
          </cell>
          <cell r="AG48">
            <v>14.24</v>
          </cell>
          <cell r="AH48">
            <v>10.33</v>
          </cell>
          <cell r="AI48">
            <v>0</v>
          </cell>
          <cell r="AJ48">
            <v>85575</v>
          </cell>
          <cell r="AK48">
            <v>85575</v>
          </cell>
          <cell r="AL48">
            <v>0</v>
          </cell>
          <cell r="AM48">
            <v>0</v>
          </cell>
          <cell r="AN48">
            <v>0</v>
          </cell>
          <cell r="AO48">
            <v>0</v>
          </cell>
          <cell r="AP48">
            <v>100876.3</v>
          </cell>
          <cell r="AQ48">
            <v>100876.29685400001</v>
          </cell>
          <cell r="AR48">
            <v>3.1459999881917611E-3</v>
          </cell>
          <cell r="AS48">
            <v>0</v>
          </cell>
          <cell r="AT48">
            <v>0</v>
          </cell>
          <cell r="AU48">
            <v>0</v>
          </cell>
          <cell r="AV48">
            <v>0</v>
          </cell>
          <cell r="AW48">
            <v>75.44</v>
          </cell>
          <cell r="AX48">
            <v>186526.74</v>
          </cell>
        </row>
        <row r="49">
          <cell r="M49" t="str">
            <v>SUDAMERICANA DE FIBRAS S.A.</v>
          </cell>
          <cell r="N49" t="str">
            <v>OQUENDO</v>
          </cell>
          <cell r="O49">
            <v>10</v>
          </cell>
          <cell r="P49" t="str">
            <v>MT</v>
          </cell>
          <cell r="Q49" t="str">
            <v>PR%</v>
          </cell>
          <cell r="R49">
            <v>1.89581</v>
          </cell>
          <cell r="S49">
            <v>0</v>
          </cell>
          <cell r="T49" t="str">
            <v>PC</v>
          </cell>
          <cell r="U49">
            <v>8.6700000000000006E-3</v>
          </cell>
          <cell r="V49">
            <v>0</v>
          </cell>
          <cell r="W49">
            <v>221.36476999999999</v>
          </cell>
          <cell r="X49">
            <v>1115.1084799999999</v>
          </cell>
          <cell r="Y49">
            <v>1336.4732499999998</v>
          </cell>
          <cell r="Z49">
            <v>1336.4732499999998</v>
          </cell>
          <cell r="AA49">
            <v>0</v>
          </cell>
          <cell r="AB49">
            <v>0</v>
          </cell>
          <cell r="AC49">
            <v>34.139998206571335</v>
          </cell>
          <cell r="AD49">
            <v>7.520184544405998</v>
          </cell>
          <cell r="AE49">
            <v>0</v>
          </cell>
          <cell r="AF49">
            <v>0</v>
          </cell>
          <cell r="AG49">
            <v>15.058365728299034</v>
          </cell>
          <cell r="AH49">
            <v>10.868785011821632</v>
          </cell>
          <cell r="AI49">
            <v>0</v>
          </cell>
          <cell r="AJ49">
            <v>64788.15</v>
          </cell>
          <cell r="AK49">
            <v>64788.15</v>
          </cell>
          <cell r="AL49">
            <v>0</v>
          </cell>
          <cell r="AM49">
            <v>0</v>
          </cell>
          <cell r="AN49">
            <v>0</v>
          </cell>
          <cell r="AO49">
            <v>0</v>
          </cell>
          <cell r="AP49">
            <v>154532.66</v>
          </cell>
          <cell r="AQ49">
            <v>154532.65999999997</v>
          </cell>
          <cell r="AR49">
            <v>0</v>
          </cell>
          <cell r="AS49">
            <v>0</v>
          </cell>
          <cell r="AT49">
            <v>0</v>
          </cell>
          <cell r="AU49">
            <v>0</v>
          </cell>
          <cell r="AV49">
            <v>0</v>
          </cell>
          <cell r="AW49">
            <v>1184.53</v>
          </cell>
          <cell r="AX49">
            <v>220505.34</v>
          </cell>
        </row>
        <row r="50">
          <cell r="M50" t="str">
            <v>INDUSTRIAS DEL ENVASE S.A.</v>
          </cell>
          <cell r="N50" t="str">
            <v>TOMAS VALLE</v>
          </cell>
          <cell r="O50">
            <v>10</v>
          </cell>
          <cell r="P50" t="str">
            <v>MT</v>
          </cell>
          <cell r="Q50" t="str">
            <v>PR</v>
          </cell>
          <cell r="R50">
            <v>1.8015999999999999</v>
          </cell>
          <cell r="S50">
            <v>0</v>
          </cell>
          <cell r="T50" t="str">
            <v>PC</v>
          </cell>
          <cell r="U50">
            <v>0</v>
          </cell>
          <cell r="V50">
            <v>0</v>
          </cell>
          <cell r="W50">
            <v>194.10400000000001</v>
          </cell>
          <cell r="X50">
            <v>774.81399999999996</v>
          </cell>
          <cell r="Y50">
            <v>968.91800000000001</v>
          </cell>
          <cell r="Z50">
            <v>968.91800000000001</v>
          </cell>
          <cell r="AA50">
            <v>0</v>
          </cell>
          <cell r="AB50">
            <v>0</v>
          </cell>
          <cell r="AC50">
            <v>37.797124777975128</v>
          </cell>
          <cell r="AD50">
            <v>0</v>
          </cell>
          <cell r="AE50">
            <v>0</v>
          </cell>
          <cell r="AF50">
            <v>0</v>
          </cell>
          <cell r="AG50">
            <v>13.730000412150186</v>
          </cell>
          <cell r="AH50">
            <v>9.9100003355644084</v>
          </cell>
          <cell r="AI50">
            <v>0</v>
          </cell>
          <cell r="AJ50">
            <v>68095.3</v>
          </cell>
          <cell r="AK50">
            <v>68095.299999999974</v>
          </cell>
          <cell r="AL50">
            <v>0</v>
          </cell>
          <cell r="AM50">
            <v>0</v>
          </cell>
          <cell r="AN50">
            <v>0</v>
          </cell>
          <cell r="AO50">
            <v>0</v>
          </cell>
          <cell r="AP50">
            <v>103434.55</v>
          </cell>
          <cell r="AQ50">
            <v>103434.55</v>
          </cell>
          <cell r="AR50">
            <v>0</v>
          </cell>
          <cell r="AS50">
            <v>0</v>
          </cell>
          <cell r="AT50">
            <v>0</v>
          </cell>
          <cell r="AU50">
            <v>0</v>
          </cell>
          <cell r="AV50">
            <v>0</v>
          </cell>
          <cell r="AW50">
            <v>15128.51</v>
          </cell>
          <cell r="AX50">
            <v>186658.36</v>
          </cell>
        </row>
        <row r="51">
          <cell r="M51" t="str">
            <v>TECNOLOGIA TEXTIL S.A.(EX-POWEL S.A.)</v>
          </cell>
          <cell r="N51" t="str">
            <v>SANTA ROSA</v>
          </cell>
          <cell r="O51">
            <v>10</v>
          </cell>
          <cell r="P51" t="str">
            <v>MT</v>
          </cell>
          <cell r="Q51" t="str">
            <v>MD%</v>
          </cell>
          <cell r="R51">
            <v>1.2727999999999999</v>
          </cell>
          <cell r="S51">
            <v>0</v>
          </cell>
          <cell r="T51" t="str">
            <v>PC</v>
          </cell>
          <cell r="U51">
            <v>2.0399999999999998E-2</v>
          </cell>
          <cell r="V51">
            <v>0</v>
          </cell>
          <cell r="W51">
            <v>107.1846</v>
          </cell>
          <cell r="X51">
            <v>431.60559999999998</v>
          </cell>
          <cell r="Y51">
            <v>538.79020000000003</v>
          </cell>
          <cell r="Z51">
            <v>538.79020000000003</v>
          </cell>
          <cell r="AA51">
            <v>0</v>
          </cell>
          <cell r="AB51">
            <v>0</v>
          </cell>
          <cell r="AC51">
            <v>36.160001571338782</v>
          </cell>
          <cell r="AD51">
            <v>8.1401960784313729</v>
          </cell>
          <cell r="AE51">
            <v>0</v>
          </cell>
          <cell r="AF51">
            <v>0</v>
          </cell>
          <cell r="AG51">
            <v>13.943588911093569</v>
          </cell>
          <cell r="AH51">
            <v>10.030504701514531</v>
          </cell>
          <cell r="AI51">
            <v>0</v>
          </cell>
          <cell r="AJ51">
            <v>46190.51</v>
          </cell>
          <cell r="AK51">
            <v>46190.51</v>
          </cell>
          <cell r="AL51">
            <v>0</v>
          </cell>
          <cell r="AM51">
            <v>0</v>
          </cell>
          <cell r="AN51">
            <v>0</v>
          </cell>
          <cell r="AO51">
            <v>0</v>
          </cell>
          <cell r="AP51">
            <v>58237.599999999999</v>
          </cell>
          <cell r="AQ51">
            <v>58237.599999999999</v>
          </cell>
          <cell r="AR51">
            <v>0</v>
          </cell>
          <cell r="AS51">
            <v>0</v>
          </cell>
          <cell r="AT51">
            <v>0</v>
          </cell>
          <cell r="AU51">
            <v>0</v>
          </cell>
          <cell r="AV51">
            <v>0</v>
          </cell>
          <cell r="AW51">
            <v>1647.3</v>
          </cell>
          <cell r="AX51">
            <v>106075.41</v>
          </cell>
        </row>
        <row r="52">
          <cell r="M52" t="str">
            <v>CIA, INDUSTRIAL NUEVO MUNDO S,A,</v>
          </cell>
          <cell r="N52" t="str">
            <v>MIRONES</v>
          </cell>
          <cell r="O52">
            <v>10</v>
          </cell>
          <cell r="P52" t="str">
            <v>MT</v>
          </cell>
          <cell r="Q52" t="str">
            <v>MD</v>
          </cell>
          <cell r="R52">
            <v>1.3504</v>
          </cell>
          <cell r="S52">
            <v>0</v>
          </cell>
          <cell r="T52" t="str">
            <v>PR</v>
          </cell>
          <cell r="U52">
            <v>1.5599999999999999E-2</v>
          </cell>
          <cell r="V52">
            <v>0</v>
          </cell>
          <cell r="W52">
            <v>148.9076</v>
          </cell>
          <cell r="X52">
            <v>648.87740000000008</v>
          </cell>
          <cell r="Y52">
            <v>797.78499999999997</v>
          </cell>
          <cell r="Z52">
            <v>797.78500000000008</v>
          </cell>
          <cell r="AA52">
            <v>0</v>
          </cell>
          <cell r="AB52">
            <v>0</v>
          </cell>
          <cell r="AC52">
            <v>40.869999999999997</v>
          </cell>
          <cell r="AD52">
            <v>10.23</v>
          </cell>
          <cell r="AE52">
            <v>0</v>
          </cell>
          <cell r="AF52">
            <v>0</v>
          </cell>
          <cell r="AG52">
            <v>14.11</v>
          </cell>
          <cell r="AH52">
            <v>10.16</v>
          </cell>
          <cell r="AI52">
            <v>0</v>
          </cell>
          <cell r="AJ52">
            <v>55350.44</v>
          </cell>
          <cell r="AK52">
            <v>55350.435999999994</v>
          </cell>
          <cell r="AL52">
            <v>4.0000000080908649E-3</v>
          </cell>
          <cell r="AM52">
            <v>0</v>
          </cell>
          <cell r="AN52">
            <v>0</v>
          </cell>
          <cell r="AO52">
            <v>0</v>
          </cell>
          <cell r="AP52">
            <v>86936.8</v>
          </cell>
          <cell r="AQ52">
            <v>86936.806200000006</v>
          </cell>
          <cell r="AR52">
            <v>-6.2000000034458935E-3</v>
          </cell>
          <cell r="AS52">
            <v>0</v>
          </cell>
          <cell r="AT52">
            <v>0</v>
          </cell>
          <cell r="AU52">
            <v>0</v>
          </cell>
          <cell r="AV52">
            <v>0</v>
          </cell>
          <cell r="AW52">
            <v>75.44</v>
          </cell>
          <cell r="AX52">
            <v>142362.68</v>
          </cell>
        </row>
        <row r="53">
          <cell r="M53" t="str">
            <v>KIMBERLY CLARK PERU S.A.</v>
          </cell>
          <cell r="N53" t="str">
            <v>PUENTE PIEDRA</v>
          </cell>
          <cell r="O53">
            <v>10</v>
          </cell>
          <cell r="P53" t="str">
            <v>MT</v>
          </cell>
          <cell r="Q53" t="str">
            <v>PC</v>
          </cell>
          <cell r="R53">
            <v>3.5</v>
          </cell>
          <cell r="S53">
            <v>0</v>
          </cell>
          <cell r="T53" t="str">
            <v>PC</v>
          </cell>
          <cell r="U53">
            <v>1.55</v>
          </cell>
          <cell r="V53">
            <v>0</v>
          </cell>
          <cell r="W53">
            <v>521.86202000000003</v>
          </cell>
          <cell r="X53">
            <v>2668.3607900000002</v>
          </cell>
          <cell r="Y53">
            <v>3190.2228100000002</v>
          </cell>
          <cell r="Z53">
            <v>3190.2228100000002</v>
          </cell>
          <cell r="AA53">
            <v>0</v>
          </cell>
          <cell r="AB53">
            <v>0</v>
          </cell>
          <cell r="AC53">
            <v>41.95</v>
          </cell>
          <cell r="AD53">
            <v>11.47</v>
          </cell>
          <cell r="AE53">
            <v>0</v>
          </cell>
          <cell r="AF53">
            <v>0</v>
          </cell>
          <cell r="AG53">
            <v>14.12</v>
          </cell>
          <cell r="AH53">
            <v>10.17</v>
          </cell>
          <cell r="AI53">
            <v>0</v>
          </cell>
          <cell r="AJ53">
            <v>164603.5</v>
          </cell>
          <cell r="AK53">
            <v>164603.50000000003</v>
          </cell>
          <cell r="AL53">
            <v>0</v>
          </cell>
          <cell r="AM53">
            <v>0</v>
          </cell>
          <cell r="AN53">
            <v>0</v>
          </cell>
          <cell r="AO53">
            <v>0</v>
          </cell>
          <cell r="AP53">
            <v>255496.01</v>
          </cell>
          <cell r="AQ53">
            <v>345059.20956700004</v>
          </cell>
          <cell r="AR53">
            <v>-89563.199567000032</v>
          </cell>
          <cell r="AS53">
            <v>0</v>
          </cell>
          <cell r="AT53">
            <v>0</v>
          </cell>
          <cell r="AU53">
            <v>0</v>
          </cell>
          <cell r="AV53">
            <v>0</v>
          </cell>
          <cell r="AW53">
            <v>87877.32</v>
          </cell>
          <cell r="AX53">
            <v>507976.83</v>
          </cell>
        </row>
        <row r="54">
          <cell r="M54" t="str">
            <v>BANCO CENTRAL DE RESERVA DEL PERU</v>
          </cell>
          <cell r="N54" t="str">
            <v>TACNA</v>
          </cell>
          <cell r="O54">
            <v>10</v>
          </cell>
          <cell r="P54" t="str">
            <v>MT</v>
          </cell>
          <cell r="Q54" t="str">
            <v>PC</v>
          </cell>
          <cell r="R54">
            <v>1.355</v>
          </cell>
          <cell r="S54">
            <v>0</v>
          </cell>
          <cell r="T54" t="str">
            <v>MD</v>
          </cell>
          <cell r="U54">
            <v>0.245</v>
          </cell>
          <cell r="V54">
            <v>0</v>
          </cell>
          <cell r="W54">
            <v>52.293199999999999</v>
          </cell>
          <cell r="X54">
            <v>290.00120000000004</v>
          </cell>
          <cell r="Y54">
            <v>342.29440000000005</v>
          </cell>
          <cell r="Z54">
            <v>342.29440000000005</v>
          </cell>
          <cell r="AA54">
            <v>0</v>
          </cell>
          <cell r="AB54">
            <v>0</v>
          </cell>
          <cell r="AC54">
            <v>46.65</v>
          </cell>
          <cell r="AD54">
            <v>11.66</v>
          </cell>
          <cell r="AE54">
            <v>0</v>
          </cell>
          <cell r="AF54">
            <v>0</v>
          </cell>
          <cell r="AG54">
            <v>14.15</v>
          </cell>
          <cell r="AH54">
            <v>10.17</v>
          </cell>
          <cell r="AI54">
            <v>0</v>
          </cell>
          <cell r="AJ54">
            <v>66067.45</v>
          </cell>
          <cell r="AK54">
            <v>66067.45</v>
          </cell>
          <cell r="AL54">
            <v>0</v>
          </cell>
          <cell r="AM54">
            <v>0</v>
          </cell>
          <cell r="AN54">
            <v>0</v>
          </cell>
          <cell r="AO54">
            <v>0</v>
          </cell>
          <cell r="AP54">
            <v>36892.61</v>
          </cell>
          <cell r="AQ54">
            <v>36892.609840000005</v>
          </cell>
          <cell r="AR54">
            <v>1.5999999595806003E-4</v>
          </cell>
          <cell r="AS54">
            <v>0</v>
          </cell>
          <cell r="AT54">
            <v>0</v>
          </cell>
          <cell r="AU54">
            <v>0</v>
          </cell>
          <cell r="AV54">
            <v>0</v>
          </cell>
          <cell r="AW54">
            <v>75.44</v>
          </cell>
          <cell r="AX54">
            <v>103035.5</v>
          </cell>
        </row>
        <row r="55">
          <cell r="M55" t="str">
            <v>INDUSTRIA TUBULAR DEL ACERO</v>
          </cell>
          <cell r="N55" t="str">
            <v>NARANJAL</v>
          </cell>
          <cell r="O55">
            <v>10</v>
          </cell>
          <cell r="P55" t="str">
            <v>MT</v>
          </cell>
          <cell r="Q55" t="str">
            <v>PC</v>
          </cell>
          <cell r="R55">
            <v>0.15</v>
          </cell>
          <cell r="S55">
            <v>0</v>
          </cell>
          <cell r="T55" t="str">
            <v>MD</v>
          </cell>
          <cell r="U55">
            <v>0.85099999999999998</v>
          </cell>
          <cell r="V55">
            <v>0</v>
          </cell>
          <cell r="W55">
            <v>4.6376999999999997</v>
          </cell>
          <cell r="X55">
            <v>39.303699999999999</v>
          </cell>
          <cell r="Y55">
            <v>43.941400000000002</v>
          </cell>
          <cell r="Z55">
            <v>43.941400000000002</v>
          </cell>
          <cell r="AA55">
            <v>0</v>
          </cell>
          <cell r="AB55">
            <v>76.551000000000002</v>
          </cell>
          <cell r="AC55">
            <v>43.2</v>
          </cell>
          <cell r="AD55">
            <v>10.77</v>
          </cell>
          <cell r="AE55">
            <v>0</v>
          </cell>
          <cell r="AF55">
            <v>0</v>
          </cell>
          <cell r="AG55">
            <v>14.12</v>
          </cell>
          <cell r="AH55">
            <v>10.17</v>
          </cell>
          <cell r="AI55">
            <v>5.62</v>
          </cell>
          <cell r="AJ55">
            <v>15645.27</v>
          </cell>
          <cell r="AK55">
            <v>15645.27</v>
          </cell>
          <cell r="AL55">
            <v>0</v>
          </cell>
          <cell r="AM55">
            <v>0</v>
          </cell>
          <cell r="AN55">
            <v>0</v>
          </cell>
          <cell r="AO55">
            <v>0</v>
          </cell>
          <cell r="AP55">
            <v>4652.03</v>
          </cell>
          <cell r="AQ55">
            <v>4652.0295299999998</v>
          </cell>
          <cell r="AR55">
            <v>4.6999999995023245E-4</v>
          </cell>
          <cell r="AS55">
            <v>4302.17</v>
          </cell>
          <cell r="AT55">
            <v>4302.1662000000006</v>
          </cell>
          <cell r="AU55">
            <v>3.7999999995008693E-3</v>
          </cell>
          <cell r="AV55">
            <v>0</v>
          </cell>
          <cell r="AW55">
            <v>775.6</v>
          </cell>
          <cell r="AX55">
            <v>25375.07</v>
          </cell>
        </row>
        <row r="56">
          <cell r="M56" t="str">
            <v>FILAMENTOS INDUSTRIALES S.A.</v>
          </cell>
          <cell r="N56" t="str">
            <v>NARANJAL</v>
          </cell>
          <cell r="O56">
            <v>10</v>
          </cell>
          <cell r="P56" t="str">
            <v>MT</v>
          </cell>
          <cell r="Q56" t="str">
            <v>MD</v>
          </cell>
          <cell r="R56">
            <v>5.1168000000000005</v>
          </cell>
          <cell r="S56">
            <v>0</v>
          </cell>
          <cell r="T56" t="str">
            <v>PC</v>
          </cell>
          <cell r="U56">
            <v>5.5200000000000006E-2</v>
          </cell>
          <cell r="V56">
            <v>0</v>
          </cell>
          <cell r="W56">
            <v>607.774</v>
          </cell>
          <cell r="X56">
            <v>2985.7587999999996</v>
          </cell>
          <cell r="Y56">
            <v>3593.5327999999995</v>
          </cell>
          <cell r="Z56">
            <v>3593.5327999999995</v>
          </cell>
          <cell r="AA56">
            <v>0</v>
          </cell>
          <cell r="AB56">
            <v>0</v>
          </cell>
          <cell r="AC56">
            <v>40.42</v>
          </cell>
          <cell r="AD56">
            <v>10.16</v>
          </cell>
          <cell r="AE56">
            <v>0</v>
          </cell>
          <cell r="AF56">
            <v>0</v>
          </cell>
          <cell r="AG56">
            <v>14.1</v>
          </cell>
          <cell r="AH56">
            <v>10.16</v>
          </cell>
          <cell r="AI56">
            <v>0</v>
          </cell>
          <cell r="AJ56">
            <v>207381.89</v>
          </cell>
          <cell r="AK56">
            <v>207381.88800000004</v>
          </cell>
          <cell r="AL56">
            <v>1.9999999785795808E-3</v>
          </cell>
          <cell r="AM56">
            <v>0</v>
          </cell>
          <cell r="AN56">
            <v>0</v>
          </cell>
          <cell r="AO56">
            <v>0</v>
          </cell>
          <cell r="AP56">
            <v>389049.22</v>
          </cell>
          <cell r="AQ56">
            <v>389049.22807999997</v>
          </cell>
          <cell r="AR56">
            <v>-8.0799999996088445E-3</v>
          </cell>
          <cell r="AS56">
            <v>0</v>
          </cell>
          <cell r="AT56">
            <v>0</v>
          </cell>
          <cell r="AU56">
            <v>0</v>
          </cell>
          <cell r="AV56">
            <v>0</v>
          </cell>
          <cell r="AW56">
            <v>75.44</v>
          </cell>
          <cell r="AX56">
            <v>596506.55000000005</v>
          </cell>
        </row>
        <row r="57">
          <cell r="M57" t="str">
            <v>SAGA FALABELLA S.A.</v>
          </cell>
          <cell r="N57" t="str">
            <v>MARANGA</v>
          </cell>
          <cell r="O57">
            <v>10</v>
          </cell>
          <cell r="P57" t="str">
            <v>MT</v>
          </cell>
          <cell r="Q57" t="str">
            <v>MD%</v>
          </cell>
          <cell r="R57">
            <v>1.5432000000000001</v>
          </cell>
          <cell r="S57">
            <v>0</v>
          </cell>
          <cell r="T57" t="str">
            <v>PC</v>
          </cell>
          <cell r="U57">
            <v>3.2000000000000001E-2</v>
          </cell>
          <cell r="V57">
            <v>0</v>
          </cell>
          <cell r="W57">
            <v>129.27439999999999</v>
          </cell>
          <cell r="X57">
            <v>342.60120000000001</v>
          </cell>
          <cell r="Y57">
            <v>471.87559999999996</v>
          </cell>
          <cell r="Z57">
            <v>471.87559999999996</v>
          </cell>
          <cell r="AA57">
            <v>0</v>
          </cell>
          <cell r="AB57">
            <v>0</v>
          </cell>
          <cell r="AC57">
            <v>37.130000000000003</v>
          </cell>
          <cell r="AD57">
            <v>9.41</v>
          </cell>
          <cell r="AE57">
            <v>0</v>
          </cell>
          <cell r="AF57">
            <v>0</v>
          </cell>
          <cell r="AG57">
            <v>14.06</v>
          </cell>
          <cell r="AH57">
            <v>10.130000000000001</v>
          </cell>
          <cell r="AI57">
            <v>0</v>
          </cell>
          <cell r="AJ57">
            <v>57600.14</v>
          </cell>
          <cell r="AK57">
            <v>57600.136000000006</v>
          </cell>
          <cell r="AL57">
            <v>3.9999999935389496E-3</v>
          </cell>
          <cell r="AM57">
            <v>0</v>
          </cell>
          <cell r="AN57">
            <v>0</v>
          </cell>
          <cell r="AO57">
            <v>0</v>
          </cell>
          <cell r="AP57">
            <v>52881.48</v>
          </cell>
          <cell r="AQ57">
            <v>52881.482199999999</v>
          </cell>
          <cell r="AR57">
            <v>-2.1999999953550287E-3</v>
          </cell>
          <cell r="AS57">
            <v>0</v>
          </cell>
          <cell r="AT57">
            <v>0</v>
          </cell>
          <cell r="AU57">
            <v>0</v>
          </cell>
          <cell r="AV57">
            <v>0</v>
          </cell>
          <cell r="AW57">
            <v>233.85</v>
          </cell>
          <cell r="AX57">
            <v>110715.47</v>
          </cell>
        </row>
        <row r="58">
          <cell r="M58" t="str">
            <v>SAN JORGE INDUSTRIAL S.A.</v>
          </cell>
          <cell r="N58" t="str">
            <v>INFANTAS</v>
          </cell>
          <cell r="O58">
            <v>10</v>
          </cell>
          <cell r="P58" t="str">
            <v>MT</v>
          </cell>
          <cell r="Q58" t="str">
            <v>MD%</v>
          </cell>
          <cell r="R58">
            <v>2.5000000000000001E-2</v>
          </cell>
          <cell r="S58">
            <v>0</v>
          </cell>
          <cell r="T58" t="str">
            <v>PC</v>
          </cell>
          <cell r="U58">
            <v>1.1958</v>
          </cell>
          <cell r="V58">
            <v>0</v>
          </cell>
          <cell r="W58">
            <v>1.5648</v>
          </cell>
          <cell r="X58">
            <v>217.75239999999999</v>
          </cell>
          <cell r="Y58">
            <v>219.31719999999999</v>
          </cell>
          <cell r="Z58">
            <v>219.31719999999999</v>
          </cell>
          <cell r="AA58">
            <v>0</v>
          </cell>
          <cell r="AB58">
            <v>0</v>
          </cell>
          <cell r="AC58">
            <v>36.159999999999997</v>
          </cell>
          <cell r="AD58">
            <v>8.14</v>
          </cell>
          <cell r="AE58">
            <v>0</v>
          </cell>
          <cell r="AF58">
            <v>0</v>
          </cell>
          <cell r="AG58">
            <v>14.01</v>
          </cell>
          <cell r="AH58">
            <v>10.08</v>
          </cell>
          <cell r="AI58">
            <v>0</v>
          </cell>
          <cell r="AJ58">
            <v>10637.81</v>
          </cell>
          <cell r="AK58">
            <v>10637.812</v>
          </cell>
          <cell r="AL58">
            <v>-2.0000000004074536E-3</v>
          </cell>
          <cell r="AM58">
            <v>0</v>
          </cell>
          <cell r="AN58">
            <v>0</v>
          </cell>
          <cell r="AO58">
            <v>0</v>
          </cell>
          <cell r="AP58">
            <v>22168.67</v>
          </cell>
          <cell r="AQ58">
            <v>22168.670399999999</v>
          </cell>
          <cell r="AR58">
            <v>-4.0000000080908649E-4</v>
          </cell>
          <cell r="AS58">
            <v>0</v>
          </cell>
          <cell r="AT58">
            <v>0</v>
          </cell>
          <cell r="AU58">
            <v>0</v>
          </cell>
          <cell r="AV58">
            <v>0</v>
          </cell>
          <cell r="AW58">
            <v>376.68</v>
          </cell>
          <cell r="AX58">
            <v>33183.160000000003</v>
          </cell>
        </row>
        <row r="59">
          <cell r="M59" t="str">
            <v>CIA. MINERA AGREGADOS CALCAREOS S.A.</v>
          </cell>
          <cell r="N59" t="str">
            <v>NARANJAL</v>
          </cell>
          <cell r="O59">
            <v>10</v>
          </cell>
          <cell r="P59" t="str">
            <v>MT</v>
          </cell>
          <cell r="Q59" t="str">
            <v>PR/MD</v>
          </cell>
          <cell r="R59">
            <v>1.3391999999999999</v>
          </cell>
          <cell r="S59">
            <v>0</v>
          </cell>
          <cell r="T59" t="str">
            <v>MD</v>
          </cell>
          <cell r="U59">
            <v>0.752</v>
          </cell>
          <cell r="V59">
            <v>0</v>
          </cell>
          <cell r="W59">
            <v>111.718</v>
          </cell>
          <cell r="X59">
            <v>445.41759999999999</v>
          </cell>
          <cell r="Y59">
            <v>557.13559999999995</v>
          </cell>
          <cell r="Z59">
            <v>557.13559999999995</v>
          </cell>
          <cell r="AA59">
            <v>0</v>
          </cell>
          <cell r="AB59">
            <v>0</v>
          </cell>
          <cell r="AC59">
            <v>41.95</v>
          </cell>
          <cell r="AD59">
            <v>10.49</v>
          </cell>
          <cell r="AE59">
            <v>0</v>
          </cell>
          <cell r="AF59">
            <v>0</v>
          </cell>
          <cell r="AG59">
            <v>14.15</v>
          </cell>
          <cell r="AH59">
            <v>10.17</v>
          </cell>
          <cell r="AI59">
            <v>0</v>
          </cell>
          <cell r="AJ59">
            <v>64067.92</v>
          </cell>
          <cell r="AK59">
            <v>64067.92</v>
          </cell>
          <cell r="AL59">
            <v>0</v>
          </cell>
          <cell r="AM59">
            <v>0</v>
          </cell>
          <cell r="AN59">
            <v>0</v>
          </cell>
          <cell r="AO59">
            <v>0</v>
          </cell>
          <cell r="AP59">
            <v>61107.07</v>
          </cell>
          <cell r="AQ59">
            <v>61107.066920000005</v>
          </cell>
          <cell r="AR59">
            <v>3.0799999949522316E-3</v>
          </cell>
          <cell r="AS59">
            <v>0</v>
          </cell>
          <cell r="AT59">
            <v>0</v>
          </cell>
          <cell r="AU59">
            <v>0</v>
          </cell>
          <cell r="AV59">
            <v>0</v>
          </cell>
          <cell r="AW59">
            <v>75.44</v>
          </cell>
          <cell r="AX59">
            <v>125250.43</v>
          </cell>
        </row>
        <row r="60">
          <cell r="M60" t="str">
            <v>HILANDERIA DE ALGODON PERUANOS.A.</v>
          </cell>
          <cell r="N60" t="str">
            <v>SANTA ROSA</v>
          </cell>
          <cell r="O60">
            <v>10</v>
          </cell>
          <cell r="P60" t="str">
            <v>MT</v>
          </cell>
          <cell r="Q60" t="str">
            <v>PC/MD%</v>
          </cell>
          <cell r="R60">
            <v>0.08</v>
          </cell>
          <cell r="S60">
            <v>0</v>
          </cell>
          <cell r="T60" t="str">
            <v>MD</v>
          </cell>
          <cell r="U60">
            <v>1.3654000000000002</v>
          </cell>
          <cell r="V60">
            <v>0</v>
          </cell>
          <cell r="W60">
            <v>116.92919999999999</v>
          </cell>
          <cell r="X60">
            <v>715.5603000000001</v>
          </cell>
          <cell r="Y60">
            <v>832.48950000000013</v>
          </cell>
          <cell r="Z60">
            <v>832.48950000000013</v>
          </cell>
          <cell r="AA60">
            <v>0</v>
          </cell>
          <cell r="AB60">
            <v>0</v>
          </cell>
          <cell r="AC60">
            <v>40.74</v>
          </cell>
          <cell r="AD60">
            <v>10.85</v>
          </cell>
          <cell r="AE60">
            <v>0</v>
          </cell>
          <cell r="AF60">
            <v>0</v>
          </cell>
          <cell r="AG60">
            <v>14.02</v>
          </cell>
          <cell r="AH60">
            <v>10.08</v>
          </cell>
          <cell r="AI60">
            <v>0</v>
          </cell>
          <cell r="AJ60">
            <v>18073.79</v>
          </cell>
          <cell r="AK60">
            <v>18073.79</v>
          </cell>
          <cell r="AL60">
            <v>0</v>
          </cell>
          <cell r="AM60">
            <v>0</v>
          </cell>
          <cell r="AN60">
            <v>0</v>
          </cell>
          <cell r="AO60">
            <v>0</v>
          </cell>
          <cell r="AP60">
            <v>80920.59</v>
          </cell>
          <cell r="AQ60">
            <v>88521.952080000017</v>
          </cell>
          <cell r="AR60">
            <v>-7601.3620800000208</v>
          </cell>
          <cell r="AS60">
            <v>0</v>
          </cell>
          <cell r="AT60">
            <v>0</v>
          </cell>
          <cell r="AU60">
            <v>0</v>
          </cell>
          <cell r="AV60">
            <v>0</v>
          </cell>
          <cell r="AW60">
            <v>7525.98</v>
          </cell>
          <cell r="AX60">
            <v>106520.36</v>
          </cell>
        </row>
        <row r="61">
          <cell r="M61" t="str">
            <v>INDUSTRIAS ELECTROQUIMICAS S.A.</v>
          </cell>
          <cell r="N61" t="str">
            <v>TOMAS VALLE</v>
          </cell>
          <cell r="O61">
            <v>10</v>
          </cell>
          <cell r="P61" t="str">
            <v>MT</v>
          </cell>
          <cell r="Q61" t="str">
            <v>PC</v>
          </cell>
          <cell r="R61">
            <v>0</v>
          </cell>
          <cell r="S61">
            <v>0</v>
          </cell>
          <cell r="T61" t="str">
            <v>MD</v>
          </cell>
          <cell r="U61">
            <v>2.5</v>
          </cell>
          <cell r="V61">
            <v>0</v>
          </cell>
          <cell r="W61">
            <v>117.5184</v>
          </cell>
          <cell r="X61">
            <v>1030.1464000000001</v>
          </cell>
          <cell r="Y61">
            <v>1147.6648</v>
          </cell>
          <cell r="Z61">
            <v>1147.6648</v>
          </cell>
          <cell r="AA61">
            <v>0</v>
          </cell>
          <cell r="AB61">
            <v>0</v>
          </cell>
          <cell r="AC61">
            <v>0</v>
          </cell>
          <cell r="AD61">
            <v>10.66</v>
          </cell>
          <cell r="AE61">
            <v>0</v>
          </cell>
          <cell r="AF61">
            <v>0</v>
          </cell>
          <cell r="AG61">
            <v>12.99</v>
          </cell>
          <cell r="AH61">
            <v>8.9700000000000006</v>
          </cell>
          <cell r="AI61">
            <v>0</v>
          </cell>
          <cell r="AJ61">
            <v>26650</v>
          </cell>
          <cell r="AK61">
            <v>26650</v>
          </cell>
          <cell r="AL61">
            <v>0</v>
          </cell>
          <cell r="AM61">
            <v>0</v>
          </cell>
          <cell r="AN61">
            <v>0</v>
          </cell>
          <cell r="AO61">
            <v>0</v>
          </cell>
          <cell r="AP61">
            <v>107669.77</v>
          </cell>
          <cell r="AQ61">
            <v>107669.77224000001</v>
          </cell>
          <cell r="AR61">
            <v>-2.2400000016205013E-3</v>
          </cell>
          <cell r="AS61">
            <v>0</v>
          </cell>
          <cell r="AT61">
            <v>0</v>
          </cell>
          <cell r="AU61">
            <v>0</v>
          </cell>
          <cell r="AV61">
            <v>0</v>
          </cell>
          <cell r="AW61">
            <v>75.44</v>
          </cell>
          <cell r="AX61">
            <v>134395.21</v>
          </cell>
        </row>
        <row r="62">
          <cell r="M62" t="str">
            <v>TECNOFIL S.A.</v>
          </cell>
          <cell r="N62" t="str">
            <v>CHAVARRIA</v>
          </cell>
          <cell r="O62">
            <v>10</v>
          </cell>
          <cell r="P62" t="str">
            <v>MT</v>
          </cell>
          <cell r="Q62" t="str">
            <v>PC</v>
          </cell>
          <cell r="R62">
            <v>1.8</v>
          </cell>
          <cell r="S62">
            <v>0</v>
          </cell>
          <cell r="T62" t="str">
            <v>MD</v>
          </cell>
          <cell r="U62">
            <v>0.8</v>
          </cell>
          <cell r="V62">
            <v>0</v>
          </cell>
          <cell r="W62">
            <v>199.56120000000001</v>
          </cell>
          <cell r="X62">
            <v>1141.0411999999999</v>
          </cell>
          <cell r="Y62">
            <v>1340.6024</v>
          </cell>
          <cell r="Z62">
            <v>1340.6024</v>
          </cell>
          <cell r="AA62">
            <v>0</v>
          </cell>
          <cell r="AB62">
            <v>0</v>
          </cell>
          <cell r="AC62">
            <v>42.41</v>
          </cell>
          <cell r="AD62">
            <v>10.6</v>
          </cell>
          <cell r="AE62">
            <v>0</v>
          </cell>
          <cell r="AF62">
            <v>0</v>
          </cell>
          <cell r="AG62">
            <v>14.39</v>
          </cell>
          <cell r="AH62">
            <v>10.41</v>
          </cell>
          <cell r="AI62">
            <v>0</v>
          </cell>
          <cell r="AJ62">
            <v>84818</v>
          </cell>
          <cell r="AK62">
            <v>84818</v>
          </cell>
          <cell r="AL62">
            <v>0</v>
          </cell>
          <cell r="AM62">
            <v>0</v>
          </cell>
          <cell r="AN62">
            <v>0</v>
          </cell>
          <cell r="AO62">
            <v>0</v>
          </cell>
          <cell r="AP62">
            <v>147499.25</v>
          </cell>
          <cell r="AQ62">
            <v>147499.24559999999</v>
          </cell>
          <cell r="AR62">
            <v>4.4000000052619725E-3</v>
          </cell>
          <cell r="AS62">
            <v>0</v>
          </cell>
          <cell r="AT62">
            <v>0</v>
          </cell>
          <cell r="AU62">
            <v>0</v>
          </cell>
          <cell r="AV62">
            <v>0</v>
          </cell>
          <cell r="AW62">
            <v>75.44</v>
          </cell>
          <cell r="AX62">
            <v>232392.69</v>
          </cell>
        </row>
        <row r="63">
          <cell r="M63" t="str">
            <v>CERAMICOS PERUANOS S.A.</v>
          </cell>
          <cell r="N63" t="str">
            <v>PUENTE PIEDRA</v>
          </cell>
          <cell r="O63">
            <v>10</v>
          </cell>
          <cell r="P63" t="str">
            <v>MT</v>
          </cell>
          <cell r="Q63" t="str">
            <v>PC</v>
          </cell>
          <cell r="R63">
            <v>0.55000000000000004</v>
          </cell>
          <cell r="S63">
            <v>0</v>
          </cell>
          <cell r="T63" t="str">
            <v>PC</v>
          </cell>
          <cell r="U63">
            <v>1.1000000000000001</v>
          </cell>
          <cell r="V63">
            <v>0</v>
          </cell>
          <cell r="W63">
            <v>94.5304</v>
          </cell>
          <cell r="X63">
            <v>627.97440000000006</v>
          </cell>
          <cell r="Y63">
            <v>722.50480000000005</v>
          </cell>
          <cell r="Z63">
            <v>722.50480000000005</v>
          </cell>
          <cell r="AA63">
            <v>0</v>
          </cell>
          <cell r="AB63">
            <v>0</v>
          </cell>
          <cell r="AC63">
            <v>49.28</v>
          </cell>
          <cell r="AD63">
            <v>12.3</v>
          </cell>
          <cell r="AE63">
            <v>0</v>
          </cell>
          <cell r="AF63">
            <v>0</v>
          </cell>
          <cell r="AG63">
            <v>14.15</v>
          </cell>
          <cell r="AH63">
            <v>10.17</v>
          </cell>
          <cell r="AI63">
            <v>0</v>
          </cell>
          <cell r="AJ63">
            <v>40634</v>
          </cell>
          <cell r="AK63">
            <v>40634</v>
          </cell>
          <cell r="AL63">
            <v>0</v>
          </cell>
          <cell r="AM63">
            <v>0</v>
          </cell>
          <cell r="AN63">
            <v>0</v>
          </cell>
          <cell r="AO63">
            <v>0</v>
          </cell>
          <cell r="AP63">
            <v>77241.05</v>
          </cell>
          <cell r="AQ63">
            <v>77241.048080000008</v>
          </cell>
          <cell r="AR63">
            <v>1.919999995152466E-3</v>
          </cell>
          <cell r="AS63">
            <v>0</v>
          </cell>
          <cell r="AT63">
            <v>0</v>
          </cell>
          <cell r="AU63">
            <v>0</v>
          </cell>
          <cell r="AV63">
            <v>0</v>
          </cell>
          <cell r="AW63">
            <v>1419.62</v>
          </cell>
          <cell r="AX63">
            <v>119294.67</v>
          </cell>
        </row>
        <row r="64">
          <cell r="M64" t="str">
            <v>COMPAÑIA INDUSTRIAL TEXTIL CREDISA-TRUTEX S.A.</v>
          </cell>
          <cell r="N64" t="str">
            <v>INFANTAS</v>
          </cell>
          <cell r="O64">
            <v>10</v>
          </cell>
          <cell r="P64" t="str">
            <v>MT</v>
          </cell>
          <cell r="Q64" t="str">
            <v>PR</v>
          </cell>
          <cell r="R64">
            <v>1.4567999999999999</v>
          </cell>
          <cell r="S64">
            <v>0</v>
          </cell>
          <cell r="T64" t="str">
            <v>PC</v>
          </cell>
          <cell r="U64">
            <v>0</v>
          </cell>
          <cell r="V64">
            <v>0</v>
          </cell>
          <cell r="W64">
            <v>161.16720000000001</v>
          </cell>
          <cell r="X64">
            <v>759.40049999999997</v>
          </cell>
          <cell r="Y64">
            <v>920.56769999999995</v>
          </cell>
          <cell r="Z64">
            <v>920.56769999999995</v>
          </cell>
          <cell r="AA64">
            <v>0</v>
          </cell>
          <cell r="AB64">
            <v>0</v>
          </cell>
          <cell r="AC64">
            <v>42.15</v>
          </cell>
          <cell r="AD64">
            <v>0</v>
          </cell>
          <cell r="AE64">
            <v>0</v>
          </cell>
          <cell r="AF64">
            <v>0</v>
          </cell>
          <cell r="AG64">
            <v>14.15</v>
          </cell>
          <cell r="AH64">
            <v>10.17</v>
          </cell>
          <cell r="AI64">
            <v>0</v>
          </cell>
          <cell r="AJ64">
            <v>61404.12</v>
          </cell>
          <cell r="AK64">
            <v>61404.119999999995</v>
          </cell>
          <cell r="AL64">
            <v>0</v>
          </cell>
          <cell r="AM64">
            <v>0</v>
          </cell>
          <cell r="AN64">
            <v>0</v>
          </cell>
          <cell r="AO64">
            <v>0</v>
          </cell>
          <cell r="AP64">
            <v>100036.19</v>
          </cell>
          <cell r="AQ64">
            <v>100036.18965</v>
          </cell>
          <cell r="AR64">
            <v>3.5000000207219273E-4</v>
          </cell>
          <cell r="AS64">
            <v>0</v>
          </cell>
          <cell r="AT64">
            <v>0</v>
          </cell>
          <cell r="AU64">
            <v>0</v>
          </cell>
          <cell r="AV64">
            <v>0</v>
          </cell>
          <cell r="AW64">
            <v>182.83</v>
          </cell>
          <cell r="AX64">
            <v>161623.14000000001</v>
          </cell>
        </row>
        <row r="65">
          <cell r="M65" t="str">
            <v>CERAMICA LIMA S.A. (CELIMA)</v>
          </cell>
          <cell r="N65" t="str">
            <v>SANTA ROSA</v>
          </cell>
          <cell r="O65">
            <v>10</v>
          </cell>
          <cell r="P65" t="str">
            <v>MT</v>
          </cell>
          <cell r="Q65" t="str">
            <v>MD</v>
          </cell>
          <cell r="R65">
            <v>1.9935999999999998</v>
          </cell>
          <cell r="S65">
            <v>2.4399999999999998E-2</v>
          </cell>
          <cell r="T65" t="str">
            <v>PC</v>
          </cell>
          <cell r="U65">
            <v>0.18240000000000001</v>
          </cell>
          <cell r="V65">
            <v>0.20799999999999999</v>
          </cell>
          <cell r="W65">
            <v>217.67400000000001</v>
          </cell>
          <cell r="X65">
            <v>1122.7260000000001</v>
          </cell>
          <cell r="Y65">
            <v>1340.4</v>
          </cell>
          <cell r="Z65">
            <v>1340.4</v>
          </cell>
          <cell r="AA65">
            <v>0</v>
          </cell>
          <cell r="AB65">
            <v>0</v>
          </cell>
          <cell r="AC65">
            <v>43.1</v>
          </cell>
          <cell r="AD65">
            <v>10.84</v>
          </cell>
          <cell r="AE65">
            <v>129.30000000000001</v>
          </cell>
          <cell r="AF65">
            <v>32.520000000000003</v>
          </cell>
          <cell r="AG65">
            <v>14.15</v>
          </cell>
          <cell r="AH65">
            <v>10.17</v>
          </cell>
          <cell r="AI65">
            <v>0</v>
          </cell>
          <cell r="AJ65">
            <v>87901.38</v>
          </cell>
          <cell r="AK65">
            <v>87901.376000000004</v>
          </cell>
          <cell r="AL65">
            <v>4.0000000008149073E-3</v>
          </cell>
          <cell r="AM65">
            <v>3154.92</v>
          </cell>
          <cell r="AN65">
            <v>9919.0800000000017</v>
          </cell>
          <cell r="AO65">
            <v>6764.1600000000017</v>
          </cell>
          <cell r="AP65">
            <v>144982.1</v>
          </cell>
          <cell r="AQ65">
            <v>144982.10520000002</v>
          </cell>
          <cell r="AR65">
            <v>-5.2000000141561031E-3</v>
          </cell>
          <cell r="AS65">
            <v>0</v>
          </cell>
          <cell r="AT65">
            <v>0</v>
          </cell>
          <cell r="AU65">
            <v>0</v>
          </cell>
          <cell r="AV65">
            <v>0</v>
          </cell>
          <cell r="AW65">
            <v>6839.6</v>
          </cell>
          <cell r="AX65">
            <v>242878</v>
          </cell>
        </row>
        <row r="66">
          <cell r="M66" t="str">
            <v>AGA S.A.</v>
          </cell>
          <cell r="N66" t="str">
            <v>OQUENDO</v>
          </cell>
          <cell r="O66">
            <v>10</v>
          </cell>
          <cell r="P66" t="str">
            <v>MT</v>
          </cell>
          <cell r="Q66" t="str">
            <v>MD%</v>
          </cell>
          <cell r="R66">
            <v>2.4588000000000001</v>
          </cell>
          <cell r="S66">
            <v>0</v>
          </cell>
          <cell r="T66" t="str">
            <v>PC</v>
          </cell>
          <cell r="U66">
            <v>0.1212</v>
          </cell>
          <cell r="V66">
            <v>0</v>
          </cell>
          <cell r="W66">
            <v>77.423400000000001</v>
          </cell>
          <cell r="X66">
            <v>713.60159999999996</v>
          </cell>
          <cell r="Y66">
            <v>791.02499999999998</v>
          </cell>
          <cell r="Z66">
            <v>791.02499999999998</v>
          </cell>
          <cell r="AA66">
            <v>0</v>
          </cell>
          <cell r="AB66">
            <v>0</v>
          </cell>
          <cell r="AC66">
            <v>29.05</v>
          </cell>
          <cell r="AD66">
            <v>10.210000000000001</v>
          </cell>
          <cell r="AE66">
            <v>0</v>
          </cell>
          <cell r="AF66">
            <v>0</v>
          </cell>
          <cell r="AG66">
            <v>14.11</v>
          </cell>
          <cell r="AH66">
            <v>10.17</v>
          </cell>
          <cell r="AI66">
            <v>0</v>
          </cell>
          <cell r="AJ66">
            <v>72665.59</v>
          </cell>
          <cell r="AK66">
            <v>72665.592000000004</v>
          </cell>
          <cell r="AL66">
            <v>-2.0000000076834112E-3</v>
          </cell>
          <cell r="AM66">
            <v>0</v>
          </cell>
          <cell r="AN66">
            <v>0</v>
          </cell>
          <cell r="AO66">
            <v>0</v>
          </cell>
          <cell r="AP66">
            <v>83497.72</v>
          </cell>
          <cell r="AQ66">
            <v>83497.724459999998</v>
          </cell>
          <cell r="AR66">
            <v>-4.4599999964702874E-3</v>
          </cell>
          <cell r="AS66">
            <v>0</v>
          </cell>
          <cell r="AT66">
            <v>0</v>
          </cell>
          <cell r="AU66">
            <v>0</v>
          </cell>
          <cell r="AV66">
            <v>0</v>
          </cell>
          <cell r="AW66">
            <v>75.44</v>
          </cell>
          <cell r="AX66">
            <v>156238.75</v>
          </cell>
        </row>
        <row r="67">
          <cell r="M67" t="str">
            <v>FUNDICION VENTANILLA S.A.</v>
          </cell>
          <cell r="N67" t="str">
            <v>OQUENDO</v>
          </cell>
          <cell r="O67">
            <v>10</v>
          </cell>
          <cell r="P67" t="str">
            <v>MT</v>
          </cell>
          <cell r="Q67" t="str">
            <v>PC</v>
          </cell>
          <cell r="R67">
            <v>0.11</v>
          </cell>
          <cell r="S67">
            <v>0</v>
          </cell>
          <cell r="T67" t="str">
            <v>PC</v>
          </cell>
          <cell r="U67">
            <v>1.29</v>
          </cell>
          <cell r="V67">
            <v>0</v>
          </cell>
          <cell r="W67">
            <v>7.8940000000000001</v>
          </cell>
          <cell r="X67">
            <v>164.43520000000001</v>
          </cell>
          <cell r="Y67">
            <v>172.32920000000001</v>
          </cell>
          <cell r="Z67">
            <v>172.32920000000001</v>
          </cell>
          <cell r="AA67">
            <v>0</v>
          </cell>
          <cell r="AB67">
            <v>0</v>
          </cell>
          <cell r="AC67">
            <v>41.56</v>
          </cell>
          <cell r="AD67">
            <v>10.47</v>
          </cell>
          <cell r="AE67">
            <v>0</v>
          </cell>
          <cell r="AF67">
            <v>0</v>
          </cell>
          <cell r="AG67">
            <v>14.23</v>
          </cell>
          <cell r="AH67">
            <v>10.29</v>
          </cell>
          <cell r="AI67">
            <v>0</v>
          </cell>
          <cell r="AJ67">
            <v>18077.900000000001</v>
          </cell>
          <cell r="AK67">
            <v>18077.900000000001</v>
          </cell>
          <cell r="AL67">
            <v>0</v>
          </cell>
          <cell r="AM67">
            <v>0</v>
          </cell>
          <cell r="AN67">
            <v>0</v>
          </cell>
          <cell r="AO67">
            <v>0</v>
          </cell>
          <cell r="AP67">
            <v>18043.7</v>
          </cell>
          <cell r="AQ67">
            <v>18043.698280000001</v>
          </cell>
          <cell r="AR67">
            <v>1.720000000204891E-3</v>
          </cell>
          <cell r="AS67">
            <v>0</v>
          </cell>
          <cell r="AT67">
            <v>0</v>
          </cell>
          <cell r="AU67">
            <v>0</v>
          </cell>
          <cell r="AV67">
            <v>0</v>
          </cell>
          <cell r="AW67">
            <v>408.97</v>
          </cell>
          <cell r="AX67">
            <v>36530.57</v>
          </cell>
        </row>
        <row r="68">
          <cell r="M68" t="str">
            <v>CENTRO PAPELERO S.A.C.</v>
          </cell>
          <cell r="N68" t="str">
            <v>SANTA ROSA</v>
          </cell>
          <cell r="O68">
            <v>10</v>
          </cell>
          <cell r="P68" t="str">
            <v>MT</v>
          </cell>
          <cell r="Q68" t="str">
            <v>PC</v>
          </cell>
          <cell r="R68">
            <v>2.8</v>
          </cell>
          <cell r="S68">
            <v>0</v>
          </cell>
          <cell r="T68" t="str">
            <v>MD</v>
          </cell>
          <cell r="U68">
            <v>0.108</v>
          </cell>
          <cell r="V68">
            <v>0</v>
          </cell>
          <cell r="W68">
            <v>249.65940000000001</v>
          </cell>
          <cell r="X68">
            <v>1085.4474</v>
          </cell>
          <cell r="Y68">
            <v>1335.1068</v>
          </cell>
          <cell r="Z68">
            <v>1335.1068</v>
          </cell>
          <cell r="AA68">
            <v>0</v>
          </cell>
          <cell r="AB68">
            <v>0</v>
          </cell>
          <cell r="AC68">
            <v>36.046410714285713</v>
          </cell>
          <cell r="AD68">
            <v>7.91</v>
          </cell>
          <cell r="AE68">
            <v>0</v>
          </cell>
          <cell r="AF68">
            <v>0</v>
          </cell>
          <cell r="AG68">
            <v>14.079998590079123</v>
          </cell>
          <cell r="AH68">
            <v>10.160000383252106</v>
          </cell>
          <cell r="AI68">
            <v>0</v>
          </cell>
          <cell r="AJ68">
            <v>101784.23</v>
          </cell>
          <cell r="AK68">
            <v>101784.23</v>
          </cell>
          <cell r="AL68">
            <v>0</v>
          </cell>
          <cell r="AM68">
            <v>0</v>
          </cell>
          <cell r="AN68">
            <v>0</v>
          </cell>
          <cell r="AO68">
            <v>0</v>
          </cell>
          <cell r="AP68">
            <v>145433.5</v>
          </cell>
          <cell r="AQ68">
            <v>145433.5</v>
          </cell>
          <cell r="AR68">
            <v>0</v>
          </cell>
          <cell r="AS68">
            <v>0</v>
          </cell>
          <cell r="AT68">
            <v>0</v>
          </cell>
          <cell r="AU68">
            <v>0</v>
          </cell>
          <cell r="AV68">
            <v>0</v>
          </cell>
          <cell r="AW68">
            <v>34565.57</v>
          </cell>
          <cell r="AX68">
            <v>281783.3</v>
          </cell>
        </row>
        <row r="69">
          <cell r="M69" t="str">
            <v>SEDAPAL (C.R. 67)</v>
          </cell>
          <cell r="N69" t="str">
            <v>CANTO GRANDE</v>
          </cell>
          <cell r="O69">
            <v>10</v>
          </cell>
          <cell r="P69" t="str">
            <v>MT</v>
          </cell>
          <cell r="Q69" t="str">
            <v>MD%</v>
          </cell>
          <cell r="R69">
            <v>1.446</v>
          </cell>
          <cell r="S69">
            <v>0</v>
          </cell>
          <cell r="T69" t="str">
            <v>MD</v>
          </cell>
          <cell r="U69">
            <v>0.123</v>
          </cell>
          <cell r="V69">
            <v>0</v>
          </cell>
          <cell r="W69">
            <v>85.166499999999999</v>
          </cell>
          <cell r="X69">
            <v>555.07000000000005</v>
          </cell>
          <cell r="Y69">
            <v>640.23650000000009</v>
          </cell>
          <cell r="Z69">
            <v>640.23650000000009</v>
          </cell>
          <cell r="AA69">
            <v>0</v>
          </cell>
          <cell r="AB69">
            <v>0</v>
          </cell>
          <cell r="AC69">
            <v>42.85</v>
          </cell>
          <cell r="AD69">
            <v>10.74</v>
          </cell>
          <cell r="AE69">
            <v>0</v>
          </cell>
          <cell r="AF69">
            <v>0</v>
          </cell>
          <cell r="AG69">
            <v>14.38</v>
          </cell>
          <cell r="AH69">
            <v>10.41</v>
          </cell>
          <cell r="AI69">
            <v>0</v>
          </cell>
          <cell r="AJ69">
            <v>63282.12</v>
          </cell>
          <cell r="AK69">
            <v>63282.12</v>
          </cell>
          <cell r="AL69">
            <v>0</v>
          </cell>
          <cell r="AM69">
            <v>0</v>
          </cell>
          <cell r="AN69">
            <v>0</v>
          </cell>
          <cell r="AO69">
            <v>0</v>
          </cell>
          <cell r="AP69">
            <v>70029.73</v>
          </cell>
          <cell r="AQ69">
            <v>70029.729700000011</v>
          </cell>
          <cell r="AR69">
            <v>2.9999998514540493E-4</v>
          </cell>
          <cell r="AS69">
            <v>0</v>
          </cell>
          <cell r="AT69">
            <v>0</v>
          </cell>
          <cell r="AU69">
            <v>0</v>
          </cell>
          <cell r="AV69">
            <v>0</v>
          </cell>
          <cell r="AW69">
            <v>166.26</v>
          </cell>
          <cell r="AX69">
            <v>133478.10999999999</v>
          </cell>
        </row>
        <row r="70">
          <cell r="M70" t="str">
            <v>HILANDERIA DE ALGODON PERUANOS.A.</v>
          </cell>
          <cell r="N70" t="str">
            <v>SANTA ROSA</v>
          </cell>
          <cell r="O70">
            <v>10</v>
          </cell>
          <cell r="P70" t="str">
            <v>MT</v>
          </cell>
          <cell r="Q70" t="str">
            <v>PC/MD%</v>
          </cell>
          <cell r="R70">
            <v>0.15</v>
          </cell>
          <cell r="S70">
            <v>0</v>
          </cell>
          <cell r="T70" t="str">
            <v>PC</v>
          </cell>
          <cell r="U70">
            <v>1.2968</v>
          </cell>
          <cell r="V70">
            <v>0</v>
          </cell>
          <cell r="W70">
            <v>103.342</v>
          </cell>
          <cell r="X70">
            <v>621.52280000000007</v>
          </cell>
          <cell r="Y70">
            <v>724.86480000000006</v>
          </cell>
          <cell r="Z70">
            <v>724.86480000000006</v>
          </cell>
          <cell r="AA70">
            <v>0</v>
          </cell>
          <cell r="AB70">
            <v>0</v>
          </cell>
          <cell r="AC70">
            <v>42.28</v>
          </cell>
          <cell r="AD70">
            <v>11.34</v>
          </cell>
          <cell r="AE70">
            <v>0</v>
          </cell>
          <cell r="AF70">
            <v>0</v>
          </cell>
          <cell r="AG70">
            <v>14.02</v>
          </cell>
          <cell r="AH70">
            <v>10.08</v>
          </cell>
          <cell r="AI70">
            <v>0</v>
          </cell>
          <cell r="AJ70">
            <v>21047.71</v>
          </cell>
          <cell r="AK70">
            <v>21047.712</v>
          </cell>
          <cell r="AL70">
            <v>-2.0000000004074536E-3</v>
          </cell>
          <cell r="AM70">
            <v>0</v>
          </cell>
          <cell r="AN70">
            <v>0</v>
          </cell>
          <cell r="AO70">
            <v>0</v>
          </cell>
          <cell r="AP70">
            <v>77138.05</v>
          </cell>
          <cell r="AQ70">
            <v>77138.046640000015</v>
          </cell>
          <cell r="AR70">
            <v>3.3599999878788367E-3</v>
          </cell>
          <cell r="AS70">
            <v>0</v>
          </cell>
          <cell r="AT70">
            <v>0</v>
          </cell>
          <cell r="AU70">
            <v>0</v>
          </cell>
          <cell r="AV70">
            <v>0</v>
          </cell>
          <cell r="AW70">
            <v>75.44</v>
          </cell>
          <cell r="AX70">
            <v>98261.2</v>
          </cell>
        </row>
        <row r="71">
          <cell r="M71" t="str">
            <v>CERAMICA LIMA S.A. (CELIMA)</v>
          </cell>
          <cell r="N71" t="str">
            <v>CHAVARRIA</v>
          </cell>
          <cell r="O71">
            <v>10</v>
          </cell>
          <cell r="P71" t="str">
            <v>MT</v>
          </cell>
          <cell r="Q71" t="str">
            <v>MD</v>
          </cell>
          <cell r="R71">
            <v>1.248</v>
          </cell>
          <cell r="S71">
            <v>0</v>
          </cell>
          <cell r="T71" t="str">
            <v>PC</v>
          </cell>
          <cell r="U71">
            <v>2.1600000000000001E-2</v>
          </cell>
          <cell r="V71">
            <v>0</v>
          </cell>
          <cell r="W71">
            <v>120.62960000000001</v>
          </cell>
          <cell r="X71">
            <v>612.28</v>
          </cell>
          <cell r="Y71">
            <v>732.90959999999995</v>
          </cell>
          <cell r="Z71">
            <v>732.90959999999995</v>
          </cell>
          <cell r="AA71">
            <v>0</v>
          </cell>
          <cell r="AB71">
            <v>0</v>
          </cell>
          <cell r="AC71">
            <v>42.15</v>
          </cell>
          <cell r="AD71">
            <v>10.55</v>
          </cell>
          <cell r="AE71">
            <v>0</v>
          </cell>
          <cell r="AF71">
            <v>0</v>
          </cell>
          <cell r="AG71">
            <v>14.15</v>
          </cell>
          <cell r="AH71">
            <v>10.17</v>
          </cell>
          <cell r="AI71">
            <v>0</v>
          </cell>
          <cell r="AJ71">
            <v>52831.08</v>
          </cell>
          <cell r="AK71">
            <v>52831.08</v>
          </cell>
          <cell r="AL71">
            <v>0</v>
          </cell>
          <cell r="AM71">
            <v>0</v>
          </cell>
          <cell r="AN71">
            <v>0</v>
          </cell>
          <cell r="AO71">
            <v>0</v>
          </cell>
          <cell r="AP71">
            <v>79337.97</v>
          </cell>
          <cell r="AQ71">
            <v>79337.964400000012</v>
          </cell>
          <cell r="AR71">
            <v>5.599999989499338E-3</v>
          </cell>
          <cell r="AS71">
            <v>0</v>
          </cell>
          <cell r="AT71">
            <v>0</v>
          </cell>
          <cell r="AU71">
            <v>0</v>
          </cell>
          <cell r="AV71">
            <v>0</v>
          </cell>
          <cell r="AW71">
            <v>75.44</v>
          </cell>
          <cell r="AX71">
            <v>132244.49</v>
          </cell>
        </row>
        <row r="72">
          <cell r="M72" t="str">
            <v>INMB. E INV. SAN FERNANDO S.A</v>
          </cell>
          <cell r="N72" t="str">
            <v>PUENTE PIEDRA</v>
          </cell>
          <cell r="O72">
            <v>10</v>
          </cell>
          <cell r="P72" t="str">
            <v>MT</v>
          </cell>
          <cell r="Q72" t="str">
            <v>PC</v>
          </cell>
          <cell r="R72">
            <v>0.5</v>
          </cell>
          <cell r="S72">
            <v>0</v>
          </cell>
          <cell r="T72" t="str">
            <v>PC</v>
          </cell>
          <cell r="U72">
            <v>0.66120000000000001</v>
          </cell>
          <cell r="V72">
            <v>0</v>
          </cell>
          <cell r="W72">
            <v>63.308199999999999</v>
          </cell>
          <cell r="X72">
            <v>423.97040000000004</v>
          </cell>
          <cell r="Y72">
            <v>487.27860000000004</v>
          </cell>
          <cell r="Z72">
            <v>487.27860000000004</v>
          </cell>
          <cell r="AA72">
            <v>0</v>
          </cell>
          <cell r="AB72">
            <v>45.796320000000001</v>
          </cell>
          <cell r="AC72">
            <v>35.050919999999998</v>
          </cell>
          <cell r="AD72">
            <v>15.819993950393224</v>
          </cell>
          <cell r="AE72">
            <v>0</v>
          </cell>
          <cell r="AF72">
            <v>0</v>
          </cell>
          <cell r="AG72">
            <v>13.730006539437229</v>
          </cell>
          <cell r="AH72">
            <v>9.9100007925081552</v>
          </cell>
          <cell r="AI72">
            <v>5.5999914403602737</v>
          </cell>
          <cell r="AJ72">
            <v>27985.64</v>
          </cell>
          <cell r="AK72">
            <v>27985.639999999996</v>
          </cell>
          <cell r="AL72">
            <v>0</v>
          </cell>
          <cell r="AM72">
            <v>0</v>
          </cell>
          <cell r="AN72">
            <v>0</v>
          </cell>
          <cell r="AO72">
            <v>0</v>
          </cell>
          <cell r="AP72">
            <v>50707.69</v>
          </cell>
          <cell r="AQ72">
            <v>50707.689999999995</v>
          </cell>
          <cell r="AR72">
            <v>0</v>
          </cell>
          <cell r="AS72">
            <v>2564.59</v>
          </cell>
          <cell r="AT72">
            <v>2564.59</v>
          </cell>
          <cell r="AU72">
            <v>0</v>
          </cell>
          <cell r="AV72">
            <v>0</v>
          </cell>
          <cell r="AW72">
            <v>10929.14</v>
          </cell>
          <cell r="AX72">
            <v>92187.06</v>
          </cell>
        </row>
        <row r="73">
          <cell r="M73" t="str">
            <v>METALPACK S.A.</v>
          </cell>
          <cell r="N73" t="str">
            <v>OQUENDO</v>
          </cell>
          <cell r="O73">
            <v>10</v>
          </cell>
          <cell r="P73" t="str">
            <v>MT</v>
          </cell>
          <cell r="Q73" t="str">
            <v>MD%</v>
          </cell>
          <cell r="R73">
            <v>0.68</v>
          </cell>
          <cell r="S73">
            <v>0</v>
          </cell>
          <cell r="T73" t="str">
            <v>MD</v>
          </cell>
          <cell r="U73">
            <v>0.12079999999999999</v>
          </cell>
          <cell r="V73">
            <v>0</v>
          </cell>
          <cell r="W73">
            <v>37.708199999999998</v>
          </cell>
          <cell r="X73">
            <v>187.64699999999999</v>
          </cell>
          <cell r="Y73">
            <v>225.3552</v>
          </cell>
          <cell r="Z73">
            <v>225.3552</v>
          </cell>
          <cell r="AA73">
            <v>0</v>
          </cell>
          <cell r="AB73">
            <v>67.693649999999991</v>
          </cell>
          <cell r="AC73">
            <v>40.130000000000003</v>
          </cell>
          <cell r="AD73">
            <v>10.65</v>
          </cell>
          <cell r="AE73">
            <v>0</v>
          </cell>
          <cell r="AF73">
            <v>0</v>
          </cell>
          <cell r="AG73">
            <v>14.12</v>
          </cell>
          <cell r="AH73">
            <v>10.17</v>
          </cell>
          <cell r="AI73">
            <v>5.62</v>
          </cell>
          <cell r="AJ73">
            <v>28574.92</v>
          </cell>
          <cell r="AK73">
            <v>28574.920000000002</v>
          </cell>
          <cell r="AL73">
            <v>0</v>
          </cell>
          <cell r="AM73">
            <v>0</v>
          </cell>
          <cell r="AN73">
            <v>0</v>
          </cell>
          <cell r="AO73">
            <v>0</v>
          </cell>
          <cell r="AP73">
            <v>24408.1</v>
          </cell>
          <cell r="AQ73">
            <v>24408.097739999997</v>
          </cell>
          <cell r="AR73">
            <v>2.2600000011152588E-3</v>
          </cell>
          <cell r="AS73">
            <v>3804.38</v>
          </cell>
          <cell r="AT73">
            <v>3804.3831299999993</v>
          </cell>
          <cell r="AU73">
            <v>-3.1299999991460936E-3</v>
          </cell>
          <cell r="AV73">
            <v>0</v>
          </cell>
          <cell r="AW73">
            <v>308.24</v>
          </cell>
          <cell r="AX73">
            <v>57095.64</v>
          </cell>
        </row>
        <row r="74">
          <cell r="M74" t="str">
            <v>INDUSTRIAS FULL COTTON S.A.</v>
          </cell>
          <cell r="N74" t="str">
            <v>CHAVARRIA</v>
          </cell>
          <cell r="O74">
            <v>10</v>
          </cell>
          <cell r="P74" t="str">
            <v>MT</v>
          </cell>
          <cell r="Q74" t="str">
            <v>MD%</v>
          </cell>
          <cell r="R74">
            <v>0.99</v>
          </cell>
          <cell r="S74">
            <v>0</v>
          </cell>
          <cell r="T74" t="str">
            <v>MD</v>
          </cell>
          <cell r="U74">
            <v>4.9599999999999998E-2</v>
          </cell>
          <cell r="V74">
            <v>0</v>
          </cell>
          <cell r="W74">
            <v>78.680800000000005</v>
          </cell>
          <cell r="X74">
            <v>355.53719999999998</v>
          </cell>
          <cell r="Y74">
            <v>434.21799999999996</v>
          </cell>
          <cell r="Z74">
            <v>434.21799999999996</v>
          </cell>
          <cell r="AA74">
            <v>0</v>
          </cell>
          <cell r="AB74">
            <v>0</v>
          </cell>
          <cell r="AC74">
            <v>35.019353535353538</v>
          </cell>
          <cell r="AD74">
            <v>7.9100806451612895</v>
          </cell>
          <cell r="AE74">
            <v>0</v>
          </cell>
          <cell r="AF74">
            <v>0</v>
          </cell>
          <cell r="AG74">
            <v>13.729995119520899</v>
          </cell>
          <cell r="AH74">
            <v>9.9100009788005305</v>
          </cell>
          <cell r="AI74">
            <v>0</v>
          </cell>
          <cell r="AJ74">
            <v>35061.5</v>
          </cell>
          <cell r="AK74">
            <v>35061.5</v>
          </cell>
          <cell r="AL74">
            <v>0</v>
          </cell>
          <cell r="AM74">
            <v>0</v>
          </cell>
          <cell r="AN74">
            <v>0</v>
          </cell>
          <cell r="AO74">
            <v>0</v>
          </cell>
          <cell r="AP74">
            <v>46036.61</v>
          </cell>
          <cell r="AQ74">
            <v>46036.61</v>
          </cell>
          <cell r="AR74">
            <v>0</v>
          </cell>
          <cell r="AS74">
            <v>0</v>
          </cell>
          <cell r="AT74">
            <v>0</v>
          </cell>
          <cell r="AU74">
            <v>0</v>
          </cell>
          <cell r="AV74">
            <v>0</v>
          </cell>
          <cell r="AW74">
            <v>9567.2900000000009</v>
          </cell>
          <cell r="AX74">
            <v>90665.4</v>
          </cell>
        </row>
        <row r="75">
          <cell r="M75" t="str">
            <v>CONSORCIO AGUA AZUL S.A.</v>
          </cell>
          <cell r="N75" t="str">
            <v>CAUDIVILLA</v>
          </cell>
          <cell r="O75">
            <v>10</v>
          </cell>
          <cell r="P75" t="str">
            <v>MT</v>
          </cell>
          <cell r="Q75" t="str">
            <v>PC</v>
          </cell>
          <cell r="R75">
            <v>1.4</v>
          </cell>
          <cell r="S75">
            <v>0</v>
          </cell>
          <cell r="T75" t="str">
            <v>MD</v>
          </cell>
          <cell r="U75">
            <v>3.3600000000000005E-2</v>
          </cell>
          <cell r="V75">
            <v>0</v>
          </cell>
          <cell r="W75">
            <v>146.1952</v>
          </cell>
          <cell r="X75">
            <v>744.69919999999991</v>
          </cell>
          <cell r="Y75">
            <v>890.89439999999991</v>
          </cell>
          <cell r="Z75">
            <v>890.89439999999991</v>
          </cell>
          <cell r="AA75">
            <v>0</v>
          </cell>
          <cell r="AB75">
            <v>17.85303</v>
          </cell>
          <cell r="AC75">
            <v>35.71219285714286</v>
          </cell>
          <cell r="AD75">
            <v>7.9101190476190464</v>
          </cell>
          <cell r="AE75">
            <v>0</v>
          </cell>
          <cell r="AF75">
            <v>0</v>
          </cell>
          <cell r="AG75">
            <v>13.729999343343691</v>
          </cell>
          <cell r="AH75">
            <v>9.9099999033166686</v>
          </cell>
          <cell r="AI75">
            <v>4.2699754607481202</v>
          </cell>
          <cell r="AJ75">
            <v>50262.85</v>
          </cell>
          <cell r="AK75">
            <v>50262.85</v>
          </cell>
          <cell r="AL75">
            <v>0</v>
          </cell>
          <cell r="AM75">
            <v>0</v>
          </cell>
          <cell r="AN75">
            <v>0</v>
          </cell>
          <cell r="AO75">
            <v>0</v>
          </cell>
          <cell r="AP75">
            <v>93872.29</v>
          </cell>
          <cell r="AQ75">
            <v>93872.289999999979</v>
          </cell>
          <cell r="AR75">
            <v>0</v>
          </cell>
          <cell r="AS75">
            <v>762.32</v>
          </cell>
          <cell r="AT75">
            <v>762.32000000000016</v>
          </cell>
          <cell r="AU75">
            <v>0</v>
          </cell>
          <cell r="AV75">
            <v>0</v>
          </cell>
          <cell r="AW75">
            <v>14779.46</v>
          </cell>
          <cell r="AX75">
            <v>159676.92000000001</v>
          </cell>
        </row>
        <row r="76">
          <cell r="M76" t="str">
            <v>SEDAPAL</v>
          </cell>
          <cell r="N76" t="str">
            <v>SANTA ROSA</v>
          </cell>
          <cell r="O76">
            <v>10</v>
          </cell>
          <cell r="P76" t="str">
            <v>MT</v>
          </cell>
          <cell r="Q76" t="str">
            <v>MD%</v>
          </cell>
          <cell r="R76">
            <v>0.48</v>
          </cell>
          <cell r="S76">
            <v>0</v>
          </cell>
          <cell r="T76" t="str">
            <v>PC</v>
          </cell>
          <cell r="U76">
            <v>0.32400000000000001</v>
          </cell>
          <cell r="V76">
            <v>0</v>
          </cell>
          <cell r="W76">
            <v>21.9848</v>
          </cell>
          <cell r="X76">
            <v>123.92360000000001</v>
          </cell>
          <cell r="Y76">
            <v>145.9084</v>
          </cell>
          <cell r="Z76">
            <v>145.9084</v>
          </cell>
          <cell r="AA76">
            <v>0</v>
          </cell>
          <cell r="AB76">
            <v>0</v>
          </cell>
          <cell r="AC76">
            <v>46.35</v>
          </cell>
          <cell r="AD76">
            <v>18.190000000000001</v>
          </cell>
          <cell r="AE76">
            <v>0</v>
          </cell>
          <cell r="AF76">
            <v>0</v>
          </cell>
          <cell r="AG76">
            <v>15.37</v>
          </cell>
          <cell r="AH76">
            <v>11.06</v>
          </cell>
          <cell r="AI76">
            <v>0</v>
          </cell>
          <cell r="AJ76">
            <v>28141.56</v>
          </cell>
          <cell r="AK76">
            <v>28141.56</v>
          </cell>
          <cell r="AL76">
            <v>0</v>
          </cell>
          <cell r="AM76">
            <v>0</v>
          </cell>
          <cell r="AN76">
            <v>0</v>
          </cell>
          <cell r="AO76">
            <v>0</v>
          </cell>
          <cell r="AP76">
            <v>17085.009999999998</v>
          </cell>
          <cell r="AQ76">
            <v>17085.013920000001</v>
          </cell>
          <cell r="AR76">
            <v>-3.9200000028358772E-3</v>
          </cell>
          <cell r="AS76">
            <v>0</v>
          </cell>
          <cell r="AT76">
            <v>0</v>
          </cell>
          <cell r="AU76">
            <v>0</v>
          </cell>
          <cell r="AV76">
            <v>0</v>
          </cell>
          <cell r="AW76">
            <v>98.48</v>
          </cell>
          <cell r="AX76">
            <v>45325.05</v>
          </cell>
        </row>
        <row r="77">
          <cell r="M77" t="str">
            <v>GRUPO REYES S.A.C.</v>
          </cell>
          <cell r="N77" t="str">
            <v>OQUENDO</v>
          </cell>
          <cell r="O77">
            <v>10</v>
          </cell>
          <cell r="P77" t="str">
            <v>MT</v>
          </cell>
          <cell r="Q77" t="str">
            <v>PR</v>
          </cell>
          <cell r="R77">
            <v>0</v>
          </cell>
          <cell r="S77">
            <v>0</v>
          </cell>
          <cell r="T77" t="str">
            <v>MD</v>
          </cell>
          <cell r="U77">
            <v>0.81720000000000004</v>
          </cell>
          <cell r="V77">
            <v>0</v>
          </cell>
          <cell r="W77">
            <v>51.787199999999999</v>
          </cell>
          <cell r="X77">
            <v>488.36099999999999</v>
          </cell>
          <cell r="Y77">
            <v>540.14819999999997</v>
          </cell>
          <cell r="Z77">
            <v>540.14819999999997</v>
          </cell>
          <cell r="AA77">
            <v>0</v>
          </cell>
          <cell r="AB77">
            <v>0</v>
          </cell>
          <cell r="AC77">
            <v>0</v>
          </cell>
          <cell r="AD77">
            <v>7.9099975526186981</v>
          </cell>
          <cell r="AE77">
            <v>0</v>
          </cell>
          <cell r="AF77">
            <v>0</v>
          </cell>
          <cell r="AG77">
            <v>13.729995056693548</v>
          </cell>
          <cell r="AH77">
            <v>9.9100010033561237</v>
          </cell>
          <cell r="AI77">
            <v>0</v>
          </cell>
          <cell r="AJ77">
            <v>12697.33</v>
          </cell>
          <cell r="AK77">
            <v>6464.05</v>
          </cell>
          <cell r="AL77">
            <v>6233.28</v>
          </cell>
          <cell r="AM77">
            <v>0</v>
          </cell>
          <cell r="AN77">
            <v>0</v>
          </cell>
          <cell r="AO77">
            <v>0</v>
          </cell>
          <cell r="AP77">
            <v>55506.96</v>
          </cell>
          <cell r="AQ77">
            <v>55506.959999999992</v>
          </cell>
          <cell r="AR77">
            <v>0</v>
          </cell>
          <cell r="AS77">
            <v>0</v>
          </cell>
          <cell r="AT77">
            <v>0</v>
          </cell>
          <cell r="AU77">
            <v>0</v>
          </cell>
          <cell r="AV77">
            <v>0</v>
          </cell>
          <cell r="AW77">
            <v>11087.79</v>
          </cell>
          <cell r="AX77">
            <v>79292.08</v>
          </cell>
        </row>
        <row r="78">
          <cell r="M78" t="str">
            <v>PERU PIMA S.A.</v>
          </cell>
          <cell r="N78" t="str">
            <v>BARSI</v>
          </cell>
          <cell r="O78">
            <v>10</v>
          </cell>
          <cell r="P78" t="str">
            <v>MT</v>
          </cell>
          <cell r="Q78" t="str">
            <v>MD</v>
          </cell>
          <cell r="R78">
            <v>1.1168</v>
          </cell>
          <cell r="S78">
            <v>0</v>
          </cell>
          <cell r="T78" t="str">
            <v>PC</v>
          </cell>
          <cell r="U78">
            <v>3.44E-2</v>
          </cell>
          <cell r="V78">
            <v>0</v>
          </cell>
          <cell r="W78">
            <v>121.62439999999999</v>
          </cell>
          <cell r="X78">
            <v>523.80759999999998</v>
          </cell>
          <cell r="Y78">
            <v>645.43200000000002</v>
          </cell>
          <cell r="Z78">
            <v>645.43200000000002</v>
          </cell>
          <cell r="AA78">
            <v>0</v>
          </cell>
          <cell r="AB78">
            <v>0</v>
          </cell>
          <cell r="AC78">
            <v>35.149991045845276</v>
          </cell>
          <cell r="AD78">
            <v>7.9098837209302335</v>
          </cell>
          <cell r="AE78">
            <v>0</v>
          </cell>
          <cell r="AF78">
            <v>0</v>
          </cell>
          <cell r="AG78">
            <v>13.729999901335589</v>
          </cell>
          <cell r="AH78">
            <v>9.909999396725059</v>
          </cell>
          <cell r="AI78">
            <v>0</v>
          </cell>
          <cell r="AJ78">
            <v>39527.61</v>
          </cell>
          <cell r="AK78">
            <v>39527.610000000008</v>
          </cell>
          <cell r="AL78">
            <v>0</v>
          </cell>
          <cell r="AM78">
            <v>0</v>
          </cell>
          <cell r="AN78">
            <v>0</v>
          </cell>
          <cell r="AO78">
            <v>0</v>
          </cell>
          <cell r="AP78">
            <v>68608.36</v>
          </cell>
          <cell r="AQ78">
            <v>68608.360000000015</v>
          </cell>
          <cell r="AR78">
            <v>0</v>
          </cell>
          <cell r="AS78">
            <v>0</v>
          </cell>
          <cell r="AT78">
            <v>0</v>
          </cell>
          <cell r="AU78">
            <v>0</v>
          </cell>
          <cell r="AV78">
            <v>0</v>
          </cell>
          <cell r="AW78">
            <v>17260.41</v>
          </cell>
          <cell r="AX78">
            <v>125396.38</v>
          </cell>
        </row>
        <row r="79">
          <cell r="M79" t="str">
            <v>TECNOLOGICA DE ALIMENTOS S.A.</v>
          </cell>
          <cell r="N79" t="str">
            <v>OQUENDO</v>
          </cell>
          <cell r="O79">
            <v>10</v>
          </cell>
          <cell r="P79" t="str">
            <v>MT</v>
          </cell>
          <cell r="Q79" t="str">
            <v>PR</v>
          </cell>
          <cell r="R79">
            <v>1.9552</v>
          </cell>
          <cell r="S79">
            <v>0.15519999999999998</v>
          </cell>
          <cell r="T79" t="str">
            <v>MD</v>
          </cell>
          <cell r="U79">
            <v>8.2400000000000001E-2</v>
          </cell>
          <cell r="V79">
            <v>0</v>
          </cell>
          <cell r="W79">
            <v>97.818399999999997</v>
          </cell>
          <cell r="X79">
            <v>247.15</v>
          </cell>
          <cell r="Y79">
            <v>344.96839999999997</v>
          </cell>
          <cell r="Z79">
            <v>344.96839999999997</v>
          </cell>
          <cell r="AA79">
            <v>0</v>
          </cell>
          <cell r="AB79">
            <v>222.98388</v>
          </cell>
          <cell r="AC79">
            <v>34.772785392798689</v>
          </cell>
          <cell r="AD79">
            <v>7.9099514563106785</v>
          </cell>
          <cell r="AE79">
            <v>52.725000000000001</v>
          </cell>
          <cell r="AF79">
            <v>0</v>
          </cell>
          <cell r="AG79">
            <v>13.730003762073393</v>
          </cell>
          <cell r="AH79">
            <v>9.9100020230629173</v>
          </cell>
          <cell r="AI79">
            <v>4.2699992483761608</v>
          </cell>
          <cell r="AJ79">
            <v>68639.53</v>
          </cell>
          <cell r="AK79">
            <v>68639.53</v>
          </cell>
          <cell r="AL79">
            <v>0</v>
          </cell>
          <cell r="AM79">
            <v>8182.92</v>
          </cell>
          <cell r="AN79">
            <v>8182.9199999999992</v>
          </cell>
          <cell r="AO79">
            <v>0</v>
          </cell>
          <cell r="AP79">
            <v>37923.040000000001</v>
          </cell>
          <cell r="AQ79">
            <v>37923.040000000001</v>
          </cell>
          <cell r="AR79">
            <v>0</v>
          </cell>
          <cell r="AS79">
            <v>9521.41</v>
          </cell>
          <cell r="AT79">
            <v>9521.41</v>
          </cell>
          <cell r="AU79">
            <v>0</v>
          </cell>
          <cell r="AV79">
            <v>0</v>
          </cell>
          <cell r="AW79">
            <v>9205.1299999999992</v>
          </cell>
          <cell r="AX79">
            <v>133472.03</v>
          </cell>
        </row>
        <row r="80">
          <cell r="M80" t="str">
            <v>EMPRESA PESQUERA SAN FERMIN S.A.</v>
          </cell>
          <cell r="N80" t="str">
            <v>CHANCAY</v>
          </cell>
          <cell r="O80">
            <v>10</v>
          </cell>
          <cell r="P80" t="str">
            <v>MT</v>
          </cell>
          <cell r="Q80" t="str">
            <v>PC</v>
          </cell>
          <cell r="R80">
            <v>7.7599999999999988E-2</v>
          </cell>
          <cell r="S80">
            <v>0</v>
          </cell>
          <cell r="T80" t="str">
            <v>MD</v>
          </cell>
          <cell r="U80">
            <v>1.9</v>
          </cell>
          <cell r="V80">
            <v>0</v>
          </cell>
          <cell r="W80">
            <v>0.32</v>
          </cell>
          <cell r="X80">
            <v>1.6759999999999999</v>
          </cell>
          <cell r="Y80">
            <v>1.996</v>
          </cell>
          <cell r="Z80">
            <v>1.996</v>
          </cell>
          <cell r="AA80">
            <v>0</v>
          </cell>
          <cell r="AB80">
            <v>0</v>
          </cell>
          <cell r="AC80">
            <v>38.25</v>
          </cell>
          <cell r="AD80">
            <v>6.69</v>
          </cell>
          <cell r="AE80">
            <v>0</v>
          </cell>
          <cell r="AF80">
            <v>0</v>
          </cell>
          <cell r="AG80">
            <v>14.45</v>
          </cell>
          <cell r="AH80">
            <v>10.430190930787589</v>
          </cell>
          <cell r="AI80">
            <v>0</v>
          </cell>
          <cell r="AJ80">
            <v>15679.2</v>
          </cell>
          <cell r="AK80">
            <v>15679.199999999999</v>
          </cell>
          <cell r="AL80">
            <v>0</v>
          </cell>
          <cell r="AM80">
            <v>0</v>
          </cell>
          <cell r="AN80">
            <v>0</v>
          </cell>
          <cell r="AO80">
            <v>0</v>
          </cell>
          <cell r="AP80">
            <v>221.05</v>
          </cell>
          <cell r="AQ80">
            <v>221.04999999999995</v>
          </cell>
          <cell r="AR80">
            <v>0</v>
          </cell>
          <cell r="AS80">
            <v>0</v>
          </cell>
          <cell r="AT80">
            <v>0</v>
          </cell>
          <cell r="AU80">
            <v>0</v>
          </cell>
          <cell r="AV80">
            <v>0</v>
          </cell>
          <cell r="AW80">
            <v>2386.19</v>
          </cell>
          <cell r="AX80">
            <v>18286.439999999999</v>
          </cell>
        </row>
        <row r="81">
          <cell r="M81" t="str">
            <v>AUSTRAL GROUP S.A.A.</v>
          </cell>
          <cell r="N81" t="str">
            <v>CHANCAY</v>
          </cell>
          <cell r="O81">
            <v>10</v>
          </cell>
          <cell r="P81" t="str">
            <v>MT</v>
          </cell>
          <cell r="Q81" t="str">
            <v>MD</v>
          </cell>
          <cell r="R81">
            <v>9.9199999999999997E-2</v>
          </cell>
          <cell r="S81">
            <v>0</v>
          </cell>
          <cell r="T81" t="str">
            <v>MD</v>
          </cell>
          <cell r="U81">
            <v>1.7655999999999998</v>
          </cell>
          <cell r="V81">
            <v>0</v>
          </cell>
          <cell r="W81">
            <v>15.668799999999999</v>
          </cell>
          <cell r="X81">
            <v>50.012</v>
          </cell>
          <cell r="Y81">
            <v>65.680800000000005</v>
          </cell>
          <cell r="Z81">
            <v>65.680800000000005</v>
          </cell>
          <cell r="AA81">
            <v>0</v>
          </cell>
          <cell r="AB81">
            <v>0</v>
          </cell>
          <cell r="AC81">
            <v>38.25</v>
          </cell>
          <cell r="AD81">
            <v>6.6899977344811967</v>
          </cell>
          <cell r="AE81">
            <v>0</v>
          </cell>
          <cell r="AF81">
            <v>0</v>
          </cell>
          <cell r="AG81">
            <v>14.449989788624528</v>
          </cell>
          <cell r="AH81">
            <v>10.429996800767816</v>
          </cell>
          <cell r="AI81">
            <v>0</v>
          </cell>
          <cell r="AJ81">
            <v>15606.26</v>
          </cell>
          <cell r="AK81">
            <v>15606.259999999998</v>
          </cell>
          <cell r="AL81">
            <v>0</v>
          </cell>
          <cell r="AM81">
            <v>0</v>
          </cell>
          <cell r="AN81">
            <v>0</v>
          </cell>
          <cell r="AO81">
            <v>0</v>
          </cell>
          <cell r="AP81">
            <v>7480.39</v>
          </cell>
          <cell r="AQ81">
            <v>7480.3899999999994</v>
          </cell>
          <cell r="AR81">
            <v>0</v>
          </cell>
          <cell r="AS81">
            <v>0</v>
          </cell>
          <cell r="AT81">
            <v>0</v>
          </cell>
          <cell r="AU81">
            <v>0</v>
          </cell>
          <cell r="AV81">
            <v>0</v>
          </cell>
          <cell r="AW81">
            <v>7776.87</v>
          </cell>
          <cell r="AX81">
            <v>30863.52</v>
          </cell>
        </row>
        <row r="82">
          <cell r="M82" t="str">
            <v>GRUNEPA S.A.</v>
          </cell>
          <cell r="N82" t="str">
            <v>CHANCAY</v>
          </cell>
          <cell r="O82">
            <v>10</v>
          </cell>
          <cell r="P82" t="str">
            <v>MT</v>
          </cell>
          <cell r="Q82" t="str">
            <v>PC</v>
          </cell>
          <cell r="R82">
            <v>0.1</v>
          </cell>
          <cell r="S82">
            <v>0</v>
          </cell>
          <cell r="T82" t="str">
            <v>PC</v>
          </cell>
          <cell r="U82">
            <v>0.97772000000000003</v>
          </cell>
          <cell r="V82">
            <v>0</v>
          </cell>
          <cell r="W82">
            <v>4.9678699999999996</v>
          </cell>
          <cell r="X82">
            <v>22.087610000000002</v>
          </cell>
          <cell r="Y82">
            <v>27.055480000000003</v>
          </cell>
          <cell r="Z82">
            <v>27.055480000000003</v>
          </cell>
          <cell r="AA82">
            <v>0</v>
          </cell>
          <cell r="AB82">
            <v>0</v>
          </cell>
          <cell r="AC82">
            <v>39.506900000000002</v>
          </cell>
          <cell r="AD82">
            <v>13.379996317964242</v>
          </cell>
          <cell r="AE82">
            <v>0</v>
          </cell>
          <cell r="AF82">
            <v>0</v>
          </cell>
          <cell r="AG82">
            <v>14.450056060243121</v>
          </cell>
          <cell r="AH82">
            <v>10.43001030894696</v>
          </cell>
          <cell r="AI82">
            <v>0</v>
          </cell>
          <cell r="AJ82">
            <v>17032.580000000002</v>
          </cell>
          <cell r="AK82">
            <v>17032.579999999998</v>
          </cell>
          <cell r="AL82">
            <v>0</v>
          </cell>
          <cell r="AM82">
            <v>0</v>
          </cell>
          <cell r="AN82">
            <v>0</v>
          </cell>
          <cell r="AO82">
            <v>0</v>
          </cell>
          <cell r="AP82">
            <v>3021.6</v>
          </cell>
          <cell r="AQ82">
            <v>3021.5999999999995</v>
          </cell>
          <cell r="AR82">
            <v>0</v>
          </cell>
          <cell r="AS82">
            <v>0</v>
          </cell>
          <cell r="AT82">
            <v>0</v>
          </cell>
          <cell r="AU82">
            <v>0</v>
          </cell>
          <cell r="AV82">
            <v>0</v>
          </cell>
          <cell r="AW82">
            <v>907.64</v>
          </cell>
          <cell r="AX82">
            <v>20961.82</v>
          </cell>
        </row>
        <row r="83">
          <cell r="M83" t="str">
            <v>MINERA COLQUISIRI S.A.</v>
          </cell>
          <cell r="N83" t="str">
            <v>HUARAL</v>
          </cell>
          <cell r="O83">
            <v>10</v>
          </cell>
          <cell r="P83" t="str">
            <v>MT</v>
          </cell>
          <cell r="Q83" t="str">
            <v>PR</v>
          </cell>
          <cell r="R83">
            <v>1.8</v>
          </cell>
          <cell r="S83">
            <v>0</v>
          </cell>
          <cell r="T83" t="str">
            <v>PR</v>
          </cell>
          <cell r="U83">
            <v>0</v>
          </cell>
          <cell r="V83">
            <v>0</v>
          </cell>
          <cell r="W83">
            <v>179.33320000000001</v>
          </cell>
          <cell r="X83">
            <v>870.49680000000001</v>
          </cell>
          <cell r="Y83">
            <v>1049.83</v>
          </cell>
          <cell r="Z83">
            <v>1049.83</v>
          </cell>
          <cell r="AA83">
            <v>0</v>
          </cell>
          <cell r="AB83">
            <v>0</v>
          </cell>
          <cell r="AC83">
            <v>51.75</v>
          </cell>
          <cell r="AD83">
            <v>0</v>
          </cell>
          <cell r="AE83">
            <v>0</v>
          </cell>
          <cell r="AF83">
            <v>0</v>
          </cell>
          <cell r="AG83">
            <v>14.14</v>
          </cell>
          <cell r="AH83">
            <v>10.17</v>
          </cell>
          <cell r="AI83">
            <v>0</v>
          </cell>
          <cell r="AJ83">
            <v>93150</v>
          </cell>
          <cell r="AK83">
            <v>93150</v>
          </cell>
          <cell r="AL83">
            <v>0</v>
          </cell>
          <cell r="AM83">
            <v>0</v>
          </cell>
          <cell r="AN83">
            <v>0</v>
          </cell>
          <cell r="AO83">
            <v>0</v>
          </cell>
          <cell r="AP83">
            <v>113887.23</v>
          </cell>
          <cell r="AQ83">
            <v>113887.23904</v>
          </cell>
          <cell r="AR83">
            <v>-9.0400000044610351E-3</v>
          </cell>
          <cell r="AS83">
            <v>0</v>
          </cell>
          <cell r="AT83">
            <v>0</v>
          </cell>
          <cell r="AU83">
            <v>0</v>
          </cell>
          <cell r="AV83">
            <v>0</v>
          </cell>
          <cell r="AW83">
            <v>75.44</v>
          </cell>
          <cell r="AX83">
            <v>207112.67</v>
          </cell>
        </row>
        <row r="84">
          <cell r="M84" t="str">
            <v>CONSERVERA GARRIDO S.A.</v>
          </cell>
          <cell r="N84" t="str">
            <v>SUPE</v>
          </cell>
          <cell r="O84">
            <v>10</v>
          </cell>
          <cell r="P84" t="str">
            <v>MT</v>
          </cell>
          <cell r="Q84" t="str">
            <v>PC</v>
          </cell>
          <cell r="R84">
            <v>0.6</v>
          </cell>
          <cell r="S84">
            <v>0</v>
          </cell>
          <cell r="T84" t="str">
            <v>MD</v>
          </cell>
          <cell r="U84">
            <v>4.1090000000000002E-2</v>
          </cell>
          <cell r="V84">
            <v>0</v>
          </cell>
          <cell r="W84">
            <v>4.8466100000000001</v>
          </cell>
          <cell r="X84">
            <v>17.688590000000001</v>
          </cell>
          <cell r="Y84">
            <v>22.535200000000003</v>
          </cell>
          <cell r="Z84">
            <v>22.535200000000003</v>
          </cell>
          <cell r="AA84">
            <v>0</v>
          </cell>
          <cell r="AB84">
            <v>26.520709999999998</v>
          </cell>
          <cell r="AC84">
            <v>41.573450000000001</v>
          </cell>
          <cell r="AD84">
            <v>6.6899488926746162</v>
          </cell>
          <cell r="AE84">
            <v>0</v>
          </cell>
          <cell r="AF84">
            <v>0</v>
          </cell>
          <cell r="AG84">
            <v>13.709995233781965</v>
          </cell>
          <cell r="AH84">
            <v>10.090007174116195</v>
          </cell>
          <cell r="AI84">
            <v>5.6199852869700706</v>
          </cell>
          <cell r="AJ84">
            <v>25218.959999999999</v>
          </cell>
          <cell r="AK84">
            <v>25218.959999999999</v>
          </cell>
          <cell r="AL84">
            <v>0</v>
          </cell>
          <cell r="AM84">
            <v>0</v>
          </cell>
          <cell r="AN84">
            <v>0</v>
          </cell>
          <cell r="AO84">
            <v>0</v>
          </cell>
          <cell r="AP84">
            <v>2449.25</v>
          </cell>
          <cell r="AQ84">
            <v>2449.2500000000005</v>
          </cell>
          <cell r="AR84">
            <v>0</v>
          </cell>
          <cell r="AS84">
            <v>1490.46</v>
          </cell>
          <cell r="AT84">
            <v>1490.4600000000003</v>
          </cell>
          <cell r="AU84">
            <v>0</v>
          </cell>
          <cell r="AV84">
            <v>0</v>
          </cell>
          <cell r="AW84">
            <v>2944.04</v>
          </cell>
          <cell r="AX84">
            <v>32102.71</v>
          </cell>
        </row>
        <row r="85">
          <cell r="M85" t="str">
            <v>GRUPO SINDIC..PESQUERO DEL PERU S.A</v>
          </cell>
          <cell r="N85" t="str">
            <v>HUACHO</v>
          </cell>
          <cell r="O85">
            <v>10</v>
          </cell>
          <cell r="P85" t="str">
            <v>MT</v>
          </cell>
          <cell r="Q85" t="str">
            <v>PC</v>
          </cell>
          <cell r="R85">
            <v>0.2064</v>
          </cell>
          <cell r="S85">
            <v>0</v>
          </cell>
          <cell r="T85" t="str">
            <v>PCEST</v>
          </cell>
          <cell r="U85">
            <v>5.1200000000000002E-2</v>
          </cell>
          <cell r="V85">
            <v>0</v>
          </cell>
          <cell r="W85">
            <v>5.2356000000000007</v>
          </cell>
          <cell r="X85">
            <v>20.3992</v>
          </cell>
          <cell r="Y85">
            <v>25.634800000000002</v>
          </cell>
          <cell r="Z85">
            <v>25.634800000000002</v>
          </cell>
          <cell r="AA85">
            <v>0</v>
          </cell>
          <cell r="AB85">
            <v>0</v>
          </cell>
          <cell r="AC85">
            <v>91.20004844961241</v>
          </cell>
          <cell r="AD85">
            <v>6.6900390625000004</v>
          </cell>
          <cell r="AE85">
            <v>0</v>
          </cell>
          <cell r="AF85">
            <v>0</v>
          </cell>
          <cell r="AG85">
            <v>13.709985483994192</v>
          </cell>
          <cell r="AH85">
            <v>10.090003529550179</v>
          </cell>
          <cell r="AI85">
            <v>0</v>
          </cell>
          <cell r="AJ85">
            <v>19166.22</v>
          </cell>
          <cell r="AK85">
            <v>19166.22</v>
          </cell>
          <cell r="AL85">
            <v>0</v>
          </cell>
          <cell r="AM85">
            <v>0</v>
          </cell>
          <cell r="AN85">
            <v>0</v>
          </cell>
          <cell r="AO85">
            <v>0</v>
          </cell>
          <cell r="AP85">
            <v>2776.08</v>
          </cell>
          <cell r="AQ85">
            <v>2776.08</v>
          </cell>
          <cell r="AR85">
            <v>0</v>
          </cell>
          <cell r="AS85">
            <v>0</v>
          </cell>
          <cell r="AT85">
            <v>0</v>
          </cell>
          <cell r="AU85">
            <v>0</v>
          </cell>
          <cell r="AV85">
            <v>0</v>
          </cell>
          <cell r="AW85">
            <v>6947.7</v>
          </cell>
          <cell r="AX85">
            <v>28890</v>
          </cell>
        </row>
        <row r="86">
          <cell r="M86" t="str">
            <v>AGRO-GUAYABITO S.A.</v>
          </cell>
          <cell r="N86" t="str">
            <v>SUPE</v>
          </cell>
          <cell r="O86">
            <v>10</v>
          </cell>
          <cell r="P86" t="str">
            <v>MT</v>
          </cell>
          <cell r="Q86" t="str">
            <v>PC</v>
          </cell>
          <cell r="R86">
            <v>0.15</v>
          </cell>
          <cell r="S86">
            <v>0</v>
          </cell>
          <cell r="T86">
            <v>0</v>
          </cell>
          <cell r="U86">
            <v>0.97499999999999998</v>
          </cell>
          <cell r="V86">
            <v>0</v>
          </cell>
          <cell r="W86">
            <v>3.7959800000000001</v>
          </cell>
          <cell r="X86">
            <v>81.338080000000005</v>
          </cell>
          <cell r="Y86">
            <v>85.134060000000005</v>
          </cell>
          <cell r="Z86">
            <v>85.134060000000005</v>
          </cell>
          <cell r="AA86">
            <v>0</v>
          </cell>
          <cell r="AB86">
            <v>42.308980000000005</v>
          </cell>
          <cell r="AC86">
            <v>43.4</v>
          </cell>
          <cell r="AD86">
            <v>12.46</v>
          </cell>
          <cell r="AE86">
            <v>0</v>
          </cell>
          <cell r="AF86">
            <v>0</v>
          </cell>
          <cell r="AG86">
            <v>14</v>
          </cell>
          <cell r="AH86">
            <v>10.36</v>
          </cell>
          <cell r="AI86">
            <v>5.63</v>
          </cell>
          <cell r="AJ86">
            <v>18658.5</v>
          </cell>
          <cell r="AK86">
            <v>18658.5</v>
          </cell>
          <cell r="AL86">
            <v>0</v>
          </cell>
          <cell r="AM86">
            <v>0</v>
          </cell>
          <cell r="AN86">
            <v>0</v>
          </cell>
          <cell r="AO86">
            <v>0</v>
          </cell>
          <cell r="AP86">
            <v>8958.07</v>
          </cell>
          <cell r="AQ86">
            <v>8958.0622879999992</v>
          </cell>
          <cell r="AR86">
            <v>7.7120000005379552E-3</v>
          </cell>
          <cell r="AS86">
            <v>2382</v>
          </cell>
          <cell r="AT86">
            <v>2381.9955740000005</v>
          </cell>
          <cell r="AU86">
            <v>4.425999999511987E-3</v>
          </cell>
          <cell r="AV86">
            <v>0</v>
          </cell>
          <cell r="AW86">
            <v>259.42</v>
          </cell>
          <cell r="AX86">
            <v>30257.99</v>
          </cell>
        </row>
        <row r="87">
          <cell r="M87" t="str">
            <v>PESQUERA HAYDUK S.A.</v>
          </cell>
          <cell r="N87" t="str">
            <v>HUACHO</v>
          </cell>
          <cell r="O87">
            <v>10</v>
          </cell>
          <cell r="P87" t="str">
            <v>MT</v>
          </cell>
          <cell r="Q87" t="str">
            <v>PC</v>
          </cell>
          <cell r="R87">
            <v>1.5</v>
          </cell>
          <cell r="S87">
            <v>0</v>
          </cell>
          <cell r="T87" t="str">
            <v>PCEST</v>
          </cell>
          <cell r="U87">
            <v>5.4399999999999997E-2</v>
          </cell>
          <cell r="V87">
            <v>0</v>
          </cell>
          <cell r="W87">
            <v>4.7483999999999993</v>
          </cell>
          <cell r="X87">
            <v>18.062000000000001</v>
          </cell>
          <cell r="Y87">
            <v>22.810400000000001</v>
          </cell>
          <cell r="Z87">
            <v>22.810400000000001</v>
          </cell>
          <cell r="AA87">
            <v>0</v>
          </cell>
          <cell r="AB87">
            <v>8.4152999999999984</v>
          </cell>
          <cell r="AC87">
            <v>39.964933333333335</v>
          </cell>
          <cell r="AD87">
            <v>6.690073529411765</v>
          </cell>
          <cell r="AE87">
            <v>0</v>
          </cell>
          <cell r="AF87">
            <v>0</v>
          </cell>
          <cell r="AG87">
            <v>13.710091820402662</v>
          </cell>
          <cell r="AH87">
            <v>10.090023253238844</v>
          </cell>
          <cell r="AI87">
            <v>5.470036718833553</v>
          </cell>
          <cell r="AJ87">
            <v>60311.34</v>
          </cell>
          <cell r="AK87">
            <v>60311.340000000004</v>
          </cell>
          <cell r="AL87">
            <v>0</v>
          </cell>
          <cell r="AM87">
            <v>0</v>
          </cell>
          <cell r="AN87">
            <v>0</v>
          </cell>
          <cell r="AO87">
            <v>0</v>
          </cell>
          <cell r="AP87">
            <v>2473.4699999999998</v>
          </cell>
          <cell r="AQ87">
            <v>2473.4699999999998</v>
          </cell>
          <cell r="AR87">
            <v>0</v>
          </cell>
          <cell r="AS87">
            <v>460.32</v>
          </cell>
          <cell r="AT87">
            <v>460.31999999999988</v>
          </cell>
          <cell r="AU87">
            <v>0</v>
          </cell>
          <cell r="AV87">
            <v>0</v>
          </cell>
          <cell r="AW87">
            <v>3445.56</v>
          </cell>
          <cell r="AX87">
            <v>66690.69</v>
          </cell>
        </row>
        <row r="88">
          <cell r="M88" t="str">
            <v>SERVICIOS INDUSTRIALES DE LA MARINA - SIMA</v>
          </cell>
          <cell r="N88" t="str">
            <v>SANTA MARINA</v>
          </cell>
          <cell r="O88">
            <v>60</v>
          </cell>
          <cell r="P88" t="str">
            <v>AT</v>
          </cell>
          <cell r="Q88" t="str">
            <v>PC</v>
          </cell>
          <cell r="R88">
            <v>3.1</v>
          </cell>
          <cell r="S88">
            <v>0</v>
          </cell>
          <cell r="T88" t="str">
            <v>PC</v>
          </cell>
          <cell r="U88">
            <v>1.9</v>
          </cell>
          <cell r="V88">
            <v>0</v>
          </cell>
          <cell r="W88">
            <v>253.75320000000002</v>
          </cell>
          <cell r="X88">
            <v>1361.3328000000001</v>
          </cell>
          <cell r="Y88">
            <v>1615.0860000000002</v>
          </cell>
          <cell r="Z88">
            <v>1615.0860000000002</v>
          </cell>
          <cell r="AA88">
            <v>0</v>
          </cell>
          <cell r="AB88">
            <v>0</v>
          </cell>
          <cell r="AC88">
            <v>39.03</v>
          </cell>
          <cell r="AD88">
            <v>9.8000000000000007</v>
          </cell>
          <cell r="AE88">
            <v>0</v>
          </cell>
          <cell r="AF88">
            <v>0</v>
          </cell>
          <cell r="AG88">
            <v>13.32</v>
          </cell>
          <cell r="AH88">
            <v>9.25</v>
          </cell>
          <cell r="AI88">
            <v>0</v>
          </cell>
          <cell r="AJ88">
            <v>139613</v>
          </cell>
          <cell r="AK88">
            <v>139613</v>
          </cell>
          <cell r="AL88">
            <v>0</v>
          </cell>
          <cell r="AM88">
            <v>0</v>
          </cell>
          <cell r="AN88">
            <v>0</v>
          </cell>
          <cell r="AO88">
            <v>0</v>
          </cell>
          <cell r="AP88">
            <v>159723.21</v>
          </cell>
          <cell r="AQ88">
            <v>159723.21024000001</v>
          </cell>
          <cell r="AR88">
            <v>-2.400000230409205E-4</v>
          </cell>
          <cell r="AS88">
            <v>0</v>
          </cell>
          <cell r="AT88">
            <v>0</v>
          </cell>
          <cell r="AU88">
            <v>0</v>
          </cell>
          <cell r="AV88">
            <v>0</v>
          </cell>
          <cell r="AW88">
            <v>1992.24</v>
          </cell>
          <cell r="AX88">
            <v>301328.45</v>
          </cell>
        </row>
        <row r="89">
          <cell r="M89" t="str">
            <v>REFINERÍA LA PAMPILLA S.A.</v>
          </cell>
          <cell r="N89" t="str">
            <v>OQUENDO</v>
          </cell>
          <cell r="O89">
            <v>60</v>
          </cell>
          <cell r="P89" t="str">
            <v>AT</v>
          </cell>
          <cell r="Q89" t="str">
            <v>PC</v>
          </cell>
          <cell r="R89">
            <v>8.4</v>
          </cell>
          <cell r="S89">
            <v>0</v>
          </cell>
          <cell r="T89" t="str">
            <v>PC</v>
          </cell>
          <cell r="U89">
            <v>0</v>
          </cell>
          <cell r="V89">
            <v>0.98696000000000006</v>
          </cell>
          <cell r="W89">
            <v>1040.77801</v>
          </cell>
          <cell r="X89">
            <v>4937.6576299999997</v>
          </cell>
          <cell r="Y89">
            <v>5978.4356399999997</v>
          </cell>
          <cell r="Z89">
            <v>5978.4356399999997</v>
          </cell>
          <cell r="AA89">
            <v>0</v>
          </cell>
          <cell r="AB89">
            <v>0</v>
          </cell>
          <cell r="AC89">
            <v>42.79</v>
          </cell>
          <cell r="AD89">
            <v>0</v>
          </cell>
          <cell r="AE89">
            <v>0</v>
          </cell>
          <cell r="AF89">
            <v>23.44</v>
          </cell>
          <cell r="AG89">
            <v>13.26</v>
          </cell>
          <cell r="AH89">
            <v>9.2200000000000006</v>
          </cell>
          <cell r="AI89">
            <v>0</v>
          </cell>
          <cell r="AJ89">
            <v>359436</v>
          </cell>
          <cell r="AK89">
            <v>359436.00000000006</v>
          </cell>
          <cell r="AL89">
            <v>0</v>
          </cell>
          <cell r="AM89">
            <v>0</v>
          </cell>
          <cell r="AN89">
            <v>23134.342400000001</v>
          </cell>
          <cell r="AO89">
            <v>23134.342400000001</v>
          </cell>
          <cell r="AP89">
            <v>593259.19999999995</v>
          </cell>
          <cell r="AQ89">
            <v>593259.19761200005</v>
          </cell>
          <cell r="AR89">
            <v>2.3879999062046409E-3</v>
          </cell>
          <cell r="AS89">
            <v>0</v>
          </cell>
          <cell r="AT89">
            <v>0</v>
          </cell>
          <cell r="AU89">
            <v>0</v>
          </cell>
          <cell r="AV89">
            <v>0</v>
          </cell>
          <cell r="AW89">
            <v>23209.78</v>
          </cell>
          <cell r="AX89">
            <v>975904.98</v>
          </cell>
        </row>
        <row r="90">
          <cell r="M90" t="str">
            <v>EMPRESA NACIONAL DE PUERTOS S.A. (ENAPU S.A.)</v>
          </cell>
          <cell r="N90" t="str">
            <v>SANTA MARINA</v>
          </cell>
          <cell r="O90">
            <v>60</v>
          </cell>
          <cell r="P90" t="str">
            <v>AT</v>
          </cell>
          <cell r="Q90" t="str">
            <v>PC</v>
          </cell>
          <cell r="R90">
            <v>2.82</v>
          </cell>
          <cell r="S90">
            <v>0</v>
          </cell>
          <cell r="T90" t="str">
            <v>PC</v>
          </cell>
          <cell r="U90">
            <v>0</v>
          </cell>
          <cell r="V90">
            <v>0</v>
          </cell>
          <cell r="W90">
            <v>159.62039999999999</v>
          </cell>
          <cell r="X90">
            <v>521.30520000000001</v>
          </cell>
          <cell r="Y90">
            <v>680.92560000000003</v>
          </cell>
          <cell r="Z90">
            <v>680.92560000000003</v>
          </cell>
          <cell r="AA90">
            <v>0</v>
          </cell>
          <cell r="AB90">
            <v>0</v>
          </cell>
          <cell r="AC90">
            <v>30.66</v>
          </cell>
          <cell r="AD90">
            <v>0</v>
          </cell>
          <cell r="AE90">
            <v>0</v>
          </cell>
          <cell r="AF90">
            <v>0</v>
          </cell>
          <cell r="AG90">
            <v>12.809997970184261</v>
          </cell>
          <cell r="AH90">
            <v>8.9299991636377314</v>
          </cell>
          <cell r="AI90">
            <v>0</v>
          </cell>
          <cell r="AJ90">
            <v>86461.2</v>
          </cell>
          <cell r="AK90">
            <v>86461.2</v>
          </cell>
          <cell r="AL90">
            <v>0</v>
          </cell>
          <cell r="AM90">
            <v>0</v>
          </cell>
          <cell r="AN90">
            <v>0</v>
          </cell>
          <cell r="AO90">
            <v>0</v>
          </cell>
          <cell r="AP90">
            <v>66999.92</v>
          </cell>
          <cell r="AQ90">
            <v>66999.92</v>
          </cell>
          <cell r="AR90">
            <v>0</v>
          </cell>
          <cell r="AS90">
            <v>0</v>
          </cell>
          <cell r="AT90">
            <v>0</v>
          </cell>
          <cell r="AU90">
            <v>0</v>
          </cell>
          <cell r="AV90">
            <v>0</v>
          </cell>
          <cell r="AW90">
            <v>33615.949999999997</v>
          </cell>
          <cell r="AX90">
            <v>187077.07</v>
          </cell>
        </row>
        <row r="91">
          <cell r="M91" t="str">
            <v>INST. PERUANO DE ENERG. NUCLEAR</v>
          </cell>
          <cell r="N91" t="str">
            <v>ZAPALLAL</v>
          </cell>
          <cell r="O91">
            <v>60</v>
          </cell>
          <cell r="P91" t="str">
            <v>AT</v>
          </cell>
          <cell r="Q91" t="str">
            <v>PC</v>
          </cell>
          <cell r="R91">
            <v>0.2</v>
          </cell>
          <cell r="S91">
            <v>0</v>
          </cell>
          <cell r="T91" t="str">
            <v>PC</v>
          </cell>
          <cell r="U91">
            <v>0</v>
          </cell>
          <cell r="V91">
            <v>0</v>
          </cell>
          <cell r="W91">
            <v>18.45</v>
          </cell>
          <cell r="X91">
            <v>139.05000000000001</v>
          </cell>
          <cell r="Y91">
            <v>157.5</v>
          </cell>
          <cell r="Z91">
            <v>157.5</v>
          </cell>
          <cell r="AA91">
            <v>0</v>
          </cell>
          <cell r="AB91">
            <v>0</v>
          </cell>
          <cell r="AC91">
            <v>33.369999999999997</v>
          </cell>
          <cell r="AD91">
            <v>0</v>
          </cell>
          <cell r="AE91">
            <v>0</v>
          </cell>
          <cell r="AF91">
            <v>0</v>
          </cell>
          <cell r="AG91">
            <v>13.64</v>
          </cell>
          <cell r="AH91">
            <v>9.5500000000000007</v>
          </cell>
          <cell r="AI91">
            <v>0</v>
          </cell>
          <cell r="AJ91">
            <v>6674</v>
          </cell>
          <cell r="AK91">
            <v>6673.9999999999991</v>
          </cell>
          <cell r="AL91">
            <v>0</v>
          </cell>
          <cell r="AM91">
            <v>0</v>
          </cell>
          <cell r="AN91">
            <v>0</v>
          </cell>
          <cell r="AO91">
            <v>0</v>
          </cell>
          <cell r="AP91">
            <v>15795.86</v>
          </cell>
          <cell r="AQ91">
            <v>15795.855000000001</v>
          </cell>
          <cell r="AR91">
            <v>4.9999999991996447E-3</v>
          </cell>
          <cell r="AS91">
            <v>0</v>
          </cell>
          <cell r="AT91">
            <v>0</v>
          </cell>
          <cell r="AU91">
            <v>0</v>
          </cell>
          <cell r="AV91">
            <v>0</v>
          </cell>
          <cell r="AW91">
            <v>221.32</v>
          </cell>
          <cell r="AX91">
            <v>22691.18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a CSQL"/>
      <sheetName val="Textos"/>
      <sheetName val="Suministros_Empresa"/>
      <sheetName val="Suministros_Actividad"/>
      <sheetName val="Suministros_NT"/>
      <sheetName val="Ventas_Energia"/>
      <sheetName val="PMedio_Empresa"/>
      <sheetName val="PMedio_Actividad"/>
      <sheetName val="PMedio_NT"/>
      <sheetName val="Diagrama_NT"/>
      <sheetName val="Diagrama_Promedio"/>
      <sheetName val="Analisis"/>
      <sheetName val="Contratos"/>
      <sheetName val="Contratos_PC"/>
      <sheetName val="Hechos_Relev."/>
      <sheetName val="Grandes_Usuarios"/>
      <sheetName val="DataGrandesUsuarios"/>
      <sheetName val="Lista_Suminist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7">
          <cell r="K127">
            <v>120</v>
          </cell>
        </row>
        <row r="128">
          <cell r="K128">
            <v>14.1</v>
          </cell>
        </row>
        <row r="129">
          <cell r="K129">
            <v>60</v>
          </cell>
        </row>
        <row r="130">
          <cell r="K130">
            <v>24</v>
          </cell>
        </row>
        <row r="131">
          <cell r="K131">
            <v>19</v>
          </cell>
        </row>
        <row r="132">
          <cell r="K132">
            <v>25</v>
          </cell>
        </row>
        <row r="133">
          <cell r="K133">
            <v>18</v>
          </cell>
        </row>
        <row r="134">
          <cell r="K134">
            <v>144</v>
          </cell>
        </row>
        <row r="135">
          <cell r="K135">
            <v>15</v>
          </cell>
        </row>
        <row r="136">
          <cell r="K136">
            <v>10.199999999999999</v>
          </cell>
        </row>
        <row r="137">
          <cell r="K137">
            <v>25</v>
          </cell>
        </row>
        <row r="138">
          <cell r="K138">
            <v>27.7</v>
          </cell>
        </row>
        <row r="139">
          <cell r="K139">
            <v>14</v>
          </cell>
        </row>
        <row r="140">
          <cell r="K140">
            <v>200</v>
          </cell>
        </row>
        <row r="141">
          <cell r="K141">
            <v>10</v>
          </cell>
        </row>
        <row r="142">
          <cell r="K142">
            <v>21.5</v>
          </cell>
        </row>
        <row r="143">
          <cell r="K143">
            <v>27</v>
          </cell>
        </row>
        <row r="144">
          <cell r="K144">
            <v>13.1</v>
          </cell>
        </row>
        <row r="145">
          <cell r="K145">
            <v>43</v>
          </cell>
        </row>
        <row r="146">
          <cell r="K146">
            <v>35.925999999999995</v>
          </cell>
        </row>
        <row r="147">
          <cell r="K147">
            <v>70</v>
          </cell>
        </row>
        <row r="148">
          <cell r="K148">
            <v>16</v>
          </cell>
        </row>
        <row r="149">
          <cell r="K149">
            <v>12</v>
          </cell>
        </row>
        <row r="150">
          <cell r="K150">
            <v>50</v>
          </cell>
        </row>
        <row r="151">
          <cell r="K151">
            <v>182</v>
          </cell>
        </row>
        <row r="152">
          <cell r="K152">
            <v>57.24</v>
          </cell>
        </row>
        <row r="153">
          <cell r="K153">
            <v>120</v>
          </cell>
        </row>
        <row r="154">
          <cell r="K154">
            <v>10</v>
          </cell>
        </row>
        <row r="155">
          <cell r="K155">
            <v>38.5</v>
          </cell>
        </row>
        <row r="156">
          <cell r="K156">
            <v>10</v>
          </cell>
        </row>
        <row r="157">
          <cell r="K157">
            <v>14.5</v>
          </cell>
        </row>
        <row r="158">
          <cell r="K158">
            <v>45.26</v>
          </cell>
        </row>
        <row r="159">
          <cell r="K159">
            <v>16</v>
          </cell>
        </row>
        <row r="160">
          <cell r="K160">
            <v>25</v>
          </cell>
        </row>
        <row r="161">
          <cell r="K161">
            <v>12</v>
          </cell>
        </row>
        <row r="162">
          <cell r="K162">
            <v>14.5</v>
          </cell>
        </row>
        <row r="163">
          <cell r="K163">
            <v>26</v>
          </cell>
        </row>
      </sheetData>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a CSQL"/>
      <sheetName val="Textos"/>
      <sheetName val="Suministros_Empresa"/>
      <sheetName val="Suministros_Actividad"/>
      <sheetName val="Suministros_NT"/>
      <sheetName val="Ventas_Energia"/>
      <sheetName val="PMedio_Empresa"/>
      <sheetName val="PMedio_Actividad"/>
      <sheetName val="PMedio_NT"/>
      <sheetName val="Diagrama_NT"/>
      <sheetName val="Diagrama_Promedio"/>
      <sheetName val="Analisis"/>
      <sheetName val="Contratos"/>
      <sheetName val="Contratos_PC"/>
      <sheetName val="Grandes_Usuarios"/>
      <sheetName val="Hechos_Relev."/>
      <sheetName val="DataGrandesUsu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62">
          <cell r="K62" t="str">
            <v>Total</v>
          </cell>
        </row>
        <row r="63">
          <cell r="K63">
            <v>120</v>
          </cell>
        </row>
        <row r="64">
          <cell r="K64">
            <v>14.1</v>
          </cell>
        </row>
        <row r="65">
          <cell r="K65">
            <v>26</v>
          </cell>
        </row>
        <row r="66">
          <cell r="K66">
            <v>101.75</v>
          </cell>
        </row>
        <row r="67">
          <cell r="K67">
            <v>62</v>
          </cell>
        </row>
        <row r="68">
          <cell r="K68">
            <v>83</v>
          </cell>
        </row>
        <row r="69">
          <cell r="K69">
            <v>25</v>
          </cell>
        </row>
        <row r="70">
          <cell r="K70">
            <v>12</v>
          </cell>
        </row>
        <row r="71">
          <cell r="K71">
            <v>18</v>
          </cell>
        </row>
        <row r="72">
          <cell r="K72">
            <v>132</v>
          </cell>
        </row>
        <row r="73">
          <cell r="K73">
            <v>15</v>
          </cell>
        </row>
        <row r="74">
          <cell r="K74">
            <v>10</v>
          </cell>
        </row>
        <row r="75">
          <cell r="K75">
            <v>25</v>
          </cell>
        </row>
        <row r="76">
          <cell r="K76">
            <v>10</v>
          </cell>
        </row>
        <row r="77">
          <cell r="K77">
            <v>14</v>
          </cell>
        </row>
        <row r="78">
          <cell r="K78">
            <v>200</v>
          </cell>
        </row>
        <row r="79">
          <cell r="K79">
            <v>10</v>
          </cell>
        </row>
        <row r="80">
          <cell r="K80">
            <v>21</v>
          </cell>
        </row>
        <row r="81">
          <cell r="K81">
            <v>27</v>
          </cell>
        </row>
        <row r="82">
          <cell r="K82">
            <v>13.1</v>
          </cell>
        </row>
        <row r="83">
          <cell r="K83">
            <v>33</v>
          </cell>
        </row>
        <row r="84">
          <cell r="K84">
            <v>78.835000000000008</v>
          </cell>
        </row>
        <row r="85">
          <cell r="K85">
            <v>75</v>
          </cell>
        </row>
        <row r="86">
          <cell r="K86">
            <v>14</v>
          </cell>
        </row>
        <row r="87">
          <cell r="K87">
            <v>12</v>
          </cell>
        </row>
        <row r="88">
          <cell r="K88">
            <v>50</v>
          </cell>
        </row>
        <row r="89">
          <cell r="K89">
            <v>182</v>
          </cell>
        </row>
        <row r="90">
          <cell r="K90">
            <v>52.77</v>
          </cell>
        </row>
        <row r="91">
          <cell r="K91">
            <v>120</v>
          </cell>
        </row>
        <row r="92">
          <cell r="K92">
            <v>10</v>
          </cell>
        </row>
        <row r="93">
          <cell r="K93">
            <v>44.5</v>
          </cell>
        </row>
        <row r="94">
          <cell r="K94">
            <v>14.611000000000001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raFactores"/>
      <sheetName val="TransSecun"/>
      <sheetName val="PBEMT"/>
      <sheetName val="Pliegos"/>
      <sheetName val="PliegosFOSE"/>
      <sheetName val="FPonVAD"/>
      <sheetName val="FBP"/>
      <sheetName val="Ep"/>
      <sheetName val="PTP"/>
      <sheetName val="FPerd"/>
      <sheetName val="Cálculo Precios Medios"/>
      <sheetName val="Precios Medios"/>
      <sheetName val="Precios Medios FOSE"/>
      <sheetName val="Cargos"/>
      <sheetName val="CargosFOSE"/>
      <sheetName val="ParaFormu"/>
      <sheetName val="EstructuraBT5"/>
      <sheetName val="Tabla_Resumen"/>
      <sheetName val="Tabla_ResumenFOSE"/>
    </sheetNames>
    <sheetDataSet>
      <sheetData sheetId="0" refreshError="1">
        <row r="21">
          <cell r="V21" t="str">
            <v>SISTEMA ELÉCTRICO INTERCONECTADO NACIONAL</v>
          </cell>
        </row>
        <row r="22">
          <cell r="V22" t="str">
            <v>Talara</v>
          </cell>
          <cell r="W22">
            <v>220</v>
          </cell>
          <cell r="X22">
            <v>33.507488000000002</v>
          </cell>
          <cell r="Y22">
            <v>11.709082</v>
          </cell>
          <cell r="Z22">
            <v>9.3437190000000001</v>
          </cell>
        </row>
        <row r="23">
          <cell r="V23" t="str">
            <v>Piura Oeste</v>
          </cell>
          <cell r="W23">
            <v>220</v>
          </cell>
          <cell r="X23">
            <v>33.497250000000001</v>
          </cell>
          <cell r="Y23">
            <v>11.869626999999999</v>
          </cell>
          <cell r="Z23">
            <v>9.4507490000000001</v>
          </cell>
        </row>
        <row r="24">
          <cell r="V24" t="str">
            <v>Chiclayo Oeste</v>
          </cell>
          <cell r="W24">
            <v>220</v>
          </cell>
          <cell r="X24">
            <v>32.913683999999996</v>
          </cell>
          <cell r="Y24">
            <v>11.901736</v>
          </cell>
          <cell r="Z24">
            <v>9.4507490000000001</v>
          </cell>
        </row>
        <row r="25">
          <cell r="V25" t="str">
            <v>Guadalupe</v>
          </cell>
          <cell r="W25">
            <v>220</v>
          </cell>
          <cell r="X25">
            <v>32.780589999999997</v>
          </cell>
          <cell r="Y25">
            <v>11.987359999999999</v>
          </cell>
          <cell r="Z25">
            <v>9.5042640000000009</v>
          </cell>
        </row>
        <row r="26">
          <cell r="V26" t="str">
            <v>Guadalupe60</v>
          </cell>
          <cell r="W26">
            <v>60</v>
          </cell>
          <cell r="X26">
            <v>32.729399999999998</v>
          </cell>
          <cell r="Y26">
            <v>11.998063000000002</v>
          </cell>
          <cell r="Z26">
            <v>9.5149670000000004</v>
          </cell>
        </row>
        <row r="27">
          <cell r="V27" t="str">
            <v>Trujillo Norte</v>
          </cell>
          <cell r="W27">
            <v>220</v>
          </cell>
          <cell r="X27">
            <v>32.514402000000004</v>
          </cell>
          <cell r="Y27">
            <v>12.030172</v>
          </cell>
          <cell r="Z27">
            <v>9.5149670000000004</v>
          </cell>
        </row>
        <row r="28">
          <cell r="V28" t="str">
            <v>Chimbote 1</v>
          </cell>
          <cell r="W28">
            <v>220</v>
          </cell>
          <cell r="X28">
            <v>32.063929999999999</v>
          </cell>
          <cell r="Y28">
            <v>11.912439000000001</v>
          </cell>
          <cell r="Z28">
            <v>9.4400460000000006</v>
          </cell>
        </row>
        <row r="29">
          <cell r="V29" t="str">
            <v>Paramonga</v>
          </cell>
          <cell r="W29">
            <v>220</v>
          </cell>
          <cell r="X29">
            <v>32.115119999999997</v>
          </cell>
          <cell r="Y29">
            <v>12.158607999999999</v>
          </cell>
          <cell r="Z29">
            <v>9.3865309999999997</v>
          </cell>
        </row>
        <row r="30">
          <cell r="V30" t="str">
            <v>Paramonga138</v>
          </cell>
          <cell r="W30">
            <v>138</v>
          </cell>
          <cell r="X30">
            <v>32.022977999999995</v>
          </cell>
          <cell r="Y30">
            <v>12.225427600000002</v>
          </cell>
          <cell r="Z30">
            <v>9.4640536000000015</v>
          </cell>
        </row>
        <row r="31">
          <cell r="V31" t="str">
            <v>Huacho</v>
          </cell>
          <cell r="W31">
            <v>220</v>
          </cell>
          <cell r="X31">
            <v>32.268689999999999</v>
          </cell>
          <cell r="Y31">
            <v>12.479698000000001</v>
          </cell>
          <cell r="Z31">
            <v>9.4507490000000001</v>
          </cell>
        </row>
        <row r="32">
          <cell r="V32" t="str">
            <v>Zapallal</v>
          </cell>
          <cell r="W32">
            <v>220</v>
          </cell>
          <cell r="X32">
            <v>32.514402000000004</v>
          </cell>
          <cell r="Y32">
            <v>13.046956999999999</v>
          </cell>
          <cell r="Z32">
            <v>9.5042640000000009</v>
          </cell>
        </row>
        <row r="33">
          <cell r="V33" t="str">
            <v>Ventanilla</v>
          </cell>
          <cell r="W33">
            <v>220</v>
          </cell>
          <cell r="X33">
            <v>32.575829999999996</v>
          </cell>
          <cell r="Y33">
            <v>13.164690000000002</v>
          </cell>
          <cell r="Z33">
            <v>9.5684819999999995</v>
          </cell>
        </row>
        <row r="34">
          <cell r="V34" t="str">
            <v>Lima</v>
          </cell>
          <cell r="W34">
            <v>220</v>
          </cell>
          <cell r="X34">
            <v>32.708923999999996</v>
          </cell>
          <cell r="Y34">
            <v>13.410859</v>
          </cell>
          <cell r="Z34">
            <v>9.6005910000000014</v>
          </cell>
        </row>
        <row r="35">
          <cell r="V35" t="str">
            <v>Independencia</v>
          </cell>
          <cell r="W35">
            <v>220</v>
          </cell>
          <cell r="X35">
            <v>32.432497999999995</v>
          </cell>
          <cell r="Y35">
            <v>12.693757999999999</v>
          </cell>
          <cell r="Z35">
            <v>9.4828580000000002</v>
          </cell>
        </row>
        <row r="36">
          <cell r="V36" t="str">
            <v>Ica</v>
          </cell>
          <cell r="W36">
            <v>220</v>
          </cell>
          <cell r="X36">
            <v>32.719161999999997</v>
          </cell>
          <cell r="Y36">
            <v>12.779382</v>
          </cell>
          <cell r="Z36">
            <v>9.5470760000000006</v>
          </cell>
        </row>
        <row r="37">
          <cell r="V37" t="str">
            <v>Marcona</v>
          </cell>
          <cell r="W37">
            <v>220</v>
          </cell>
          <cell r="X37">
            <v>33.251537999999996</v>
          </cell>
          <cell r="Y37">
            <v>12.865005999999999</v>
          </cell>
          <cell r="Z37">
            <v>9.664809</v>
          </cell>
        </row>
        <row r="38">
          <cell r="V38" t="str">
            <v>Mantaro</v>
          </cell>
          <cell r="W38">
            <v>220</v>
          </cell>
          <cell r="X38">
            <v>31.429173999999996</v>
          </cell>
          <cell r="Y38">
            <v>11.013387</v>
          </cell>
          <cell r="Z38">
            <v>9.1510650000000009</v>
          </cell>
        </row>
        <row r="39">
          <cell r="V39" t="str">
            <v>Huayucachi</v>
          </cell>
          <cell r="W39">
            <v>220</v>
          </cell>
          <cell r="X39">
            <v>31.736314</v>
          </cell>
          <cell r="Y39">
            <v>11.527131000000001</v>
          </cell>
          <cell r="Z39">
            <v>9.2366890000000019</v>
          </cell>
        </row>
        <row r="40">
          <cell r="V40" t="str">
            <v>Pachachaca</v>
          </cell>
          <cell r="W40">
            <v>220</v>
          </cell>
          <cell r="X40">
            <v>31.930835999999999</v>
          </cell>
          <cell r="Y40">
            <v>10.628079</v>
          </cell>
          <cell r="Z40">
            <v>9.2687980000000003</v>
          </cell>
        </row>
        <row r="41">
          <cell r="V41" t="str">
            <v>Huancavelica</v>
          </cell>
          <cell r="W41">
            <v>220</v>
          </cell>
          <cell r="X41">
            <v>31.695361999999999</v>
          </cell>
          <cell r="Y41">
            <v>11.473616000000002</v>
          </cell>
          <cell r="Z41">
            <v>9.2366890000000019</v>
          </cell>
        </row>
        <row r="42">
          <cell r="V42" t="str">
            <v>Callahuanca</v>
          </cell>
          <cell r="W42">
            <v>220</v>
          </cell>
          <cell r="X42">
            <v>32.227738000000002</v>
          </cell>
          <cell r="Y42">
            <v>12.008766000000001</v>
          </cell>
          <cell r="Z42">
            <v>9.4079369999999987</v>
          </cell>
        </row>
        <row r="43">
          <cell r="V43" t="str">
            <v>Cajamarquilla</v>
          </cell>
          <cell r="W43">
            <v>220</v>
          </cell>
          <cell r="X43">
            <v>32.545116</v>
          </cell>
          <cell r="Y43">
            <v>12.84812088</v>
          </cell>
          <cell r="Z43">
            <v>9.6051118800000008</v>
          </cell>
        </row>
        <row r="44">
          <cell r="V44" t="str">
            <v>Huallanca</v>
          </cell>
          <cell r="W44">
            <v>138</v>
          </cell>
          <cell r="X44">
            <v>30.702275999999998</v>
          </cell>
          <cell r="Y44">
            <v>11.398695</v>
          </cell>
          <cell r="Z44">
            <v>9.118955999999999</v>
          </cell>
        </row>
        <row r="45">
          <cell r="V45" t="str">
            <v>Vizcarra</v>
          </cell>
          <cell r="W45">
            <v>220</v>
          </cell>
          <cell r="X45">
            <v>31.889884000000002</v>
          </cell>
          <cell r="Y45">
            <v>11.527131000000001</v>
          </cell>
          <cell r="Z45">
            <v>9.2795009999999998</v>
          </cell>
        </row>
        <row r="46">
          <cell r="V46" t="str">
            <v>Tingo María</v>
          </cell>
          <cell r="W46">
            <v>220</v>
          </cell>
          <cell r="X46">
            <v>31.091319999999996</v>
          </cell>
          <cell r="Y46">
            <v>11.163228999999999</v>
          </cell>
          <cell r="Z46">
            <v>9.0440349999999992</v>
          </cell>
        </row>
        <row r="47">
          <cell r="V47" t="str">
            <v>Aguaytía</v>
          </cell>
          <cell r="W47">
            <v>220</v>
          </cell>
          <cell r="X47">
            <v>30.681799999999999</v>
          </cell>
          <cell r="Y47">
            <v>11.034793000000001</v>
          </cell>
          <cell r="Z47">
            <v>8.9263019999999997</v>
          </cell>
        </row>
        <row r="48">
          <cell r="V48" t="str">
            <v>Pucallpa</v>
          </cell>
          <cell r="W48">
            <v>60</v>
          </cell>
          <cell r="X48">
            <v>31.562268</v>
          </cell>
          <cell r="Y48">
            <v>13.951789939999999</v>
          </cell>
          <cell r="Z48">
            <v>11.77908094</v>
          </cell>
        </row>
        <row r="49">
          <cell r="V49" t="str">
            <v>Tingo María138</v>
          </cell>
          <cell r="W49">
            <v>138</v>
          </cell>
          <cell r="X49">
            <v>31.009415999999998</v>
          </cell>
          <cell r="Y49">
            <v>11.013387</v>
          </cell>
          <cell r="Z49">
            <v>9.0226290000000002</v>
          </cell>
        </row>
        <row r="50">
          <cell r="V50" t="str">
            <v>Huánuco</v>
          </cell>
          <cell r="W50">
            <v>138</v>
          </cell>
          <cell r="X50">
            <v>31.582743999999998</v>
          </cell>
          <cell r="Y50">
            <v>11.066902000000001</v>
          </cell>
          <cell r="Z50">
            <v>9.1510650000000009</v>
          </cell>
        </row>
        <row r="51">
          <cell r="V51" t="str">
            <v>Paragsha II</v>
          </cell>
          <cell r="W51">
            <v>138</v>
          </cell>
          <cell r="X51">
            <v>31.838693999999997</v>
          </cell>
          <cell r="Y51">
            <v>11.0838535</v>
          </cell>
          <cell r="Z51">
            <v>9.2857494999999997</v>
          </cell>
        </row>
        <row r="52">
          <cell r="V52" t="str">
            <v>Oroya Nueva220</v>
          </cell>
          <cell r="W52">
            <v>220</v>
          </cell>
          <cell r="X52">
            <v>31.889884000000002</v>
          </cell>
          <cell r="Y52">
            <v>10.7948725</v>
          </cell>
          <cell r="Z52">
            <v>9.3499675</v>
          </cell>
        </row>
        <row r="53">
          <cell r="V53" t="str">
            <v>Oroya Nueva50</v>
          </cell>
          <cell r="W53">
            <v>50</v>
          </cell>
          <cell r="X53">
            <v>32.033215999999996</v>
          </cell>
          <cell r="Y53">
            <v>10.8697935</v>
          </cell>
          <cell r="Z53">
            <v>9.4034825000000009</v>
          </cell>
        </row>
        <row r="54">
          <cell r="V54" t="str">
            <v>Carhuamayo138</v>
          </cell>
          <cell r="W54">
            <v>138</v>
          </cell>
          <cell r="X54">
            <v>31.992263999999999</v>
          </cell>
          <cell r="Y54">
            <v>10.955417499999999</v>
          </cell>
          <cell r="Z54">
            <v>9.2001254999999986</v>
          </cell>
        </row>
        <row r="55">
          <cell r="V55" t="str">
            <v>Carhuamayo Nueva</v>
          </cell>
          <cell r="W55">
            <v>220</v>
          </cell>
          <cell r="X55">
            <v>31.572505999999997</v>
          </cell>
          <cell r="Y55">
            <v>10.874248</v>
          </cell>
          <cell r="Z55">
            <v>9.20458</v>
          </cell>
        </row>
        <row r="56">
          <cell r="V56" t="str">
            <v>Caripa</v>
          </cell>
          <cell r="W56">
            <v>138</v>
          </cell>
          <cell r="X56">
            <v>32.125357999999999</v>
          </cell>
          <cell r="Y56">
            <v>10.966120500000001</v>
          </cell>
          <cell r="Z56">
            <v>9.2750465000000002</v>
          </cell>
        </row>
        <row r="57">
          <cell r="V57" t="str">
            <v>Condorcocha44</v>
          </cell>
          <cell r="W57">
            <v>44</v>
          </cell>
          <cell r="X57">
            <v>32.299404000000003</v>
          </cell>
          <cell r="Y57">
            <v>11.473448960000001</v>
          </cell>
          <cell r="Z57">
            <v>9.7823749600000003</v>
          </cell>
        </row>
        <row r="58">
          <cell r="V58" t="str">
            <v>Machupicchu</v>
          </cell>
          <cell r="W58">
            <v>138</v>
          </cell>
          <cell r="X58">
            <v>30.251804</v>
          </cell>
          <cell r="Y58">
            <v>10.007305000000001</v>
          </cell>
          <cell r="Z58">
            <v>8.369746000000001</v>
          </cell>
        </row>
        <row r="59">
          <cell r="V59" t="str">
            <v>Cachimayo</v>
          </cell>
          <cell r="W59">
            <v>138</v>
          </cell>
          <cell r="X59">
            <v>31.29608</v>
          </cell>
          <cell r="Y59">
            <v>10.306989000000002</v>
          </cell>
          <cell r="Z59">
            <v>8.6266180000000006</v>
          </cell>
        </row>
        <row r="60">
          <cell r="V60" t="str">
            <v>Cusco</v>
          </cell>
          <cell r="W60">
            <v>138</v>
          </cell>
          <cell r="X60">
            <v>31.214175999999998</v>
          </cell>
          <cell r="Y60">
            <v>10.328395</v>
          </cell>
          <cell r="Z60">
            <v>8.637321</v>
          </cell>
        </row>
        <row r="61">
          <cell r="V61" t="str">
            <v>Combapata</v>
          </cell>
          <cell r="W61">
            <v>138</v>
          </cell>
          <cell r="X61">
            <v>31.552029999999998</v>
          </cell>
          <cell r="Y61">
            <v>10.563860999999999</v>
          </cell>
          <cell r="Z61">
            <v>8.8620839999999994</v>
          </cell>
        </row>
        <row r="62">
          <cell r="V62" t="str">
            <v>Tintaya</v>
          </cell>
          <cell r="W62">
            <v>138</v>
          </cell>
          <cell r="X62">
            <v>31.807980000000001</v>
          </cell>
          <cell r="Y62">
            <v>10.831436</v>
          </cell>
          <cell r="Z62">
            <v>9.118955999999999</v>
          </cell>
        </row>
        <row r="63">
          <cell r="V63" t="str">
            <v>Ayaviri</v>
          </cell>
          <cell r="W63">
            <v>138</v>
          </cell>
          <cell r="X63">
            <v>31.29608</v>
          </cell>
          <cell r="Y63">
            <v>10.638781999999999</v>
          </cell>
          <cell r="Z63">
            <v>8.9798170000000006</v>
          </cell>
        </row>
        <row r="64">
          <cell r="V64" t="str">
            <v>Azángaro</v>
          </cell>
          <cell r="W64">
            <v>138</v>
          </cell>
          <cell r="X64">
            <v>31.009415999999998</v>
          </cell>
          <cell r="Y64">
            <v>10.531752000000001</v>
          </cell>
          <cell r="Z64">
            <v>8.9048960000000008</v>
          </cell>
        </row>
        <row r="65">
          <cell r="V65" t="str">
            <v>Juliaca</v>
          </cell>
          <cell r="W65">
            <v>138</v>
          </cell>
          <cell r="X65">
            <v>32.186785999999998</v>
          </cell>
          <cell r="Y65">
            <v>10.917059999999999</v>
          </cell>
          <cell r="Z65">
            <v>9.1831740000000011</v>
          </cell>
        </row>
        <row r="66">
          <cell r="V66" t="str">
            <v>Puno138</v>
          </cell>
          <cell r="W66">
            <v>138</v>
          </cell>
          <cell r="X66">
            <v>32.545116</v>
          </cell>
          <cell r="Y66">
            <v>11.024090000000001</v>
          </cell>
          <cell r="Z66">
            <v>9.2795009999999998</v>
          </cell>
        </row>
        <row r="67">
          <cell r="V67" t="str">
            <v>Puno220</v>
          </cell>
          <cell r="W67">
            <v>220</v>
          </cell>
          <cell r="X67">
            <v>32.555354000000001</v>
          </cell>
          <cell r="Y67">
            <v>11.056199000000001</v>
          </cell>
          <cell r="Z67">
            <v>9.2902039999999992</v>
          </cell>
        </row>
        <row r="68">
          <cell r="V68" t="str">
            <v>Callalli</v>
          </cell>
          <cell r="W68">
            <v>138</v>
          </cell>
          <cell r="X68">
            <v>32.135596</v>
          </cell>
          <cell r="Y68">
            <v>11.013387</v>
          </cell>
          <cell r="Z68">
            <v>9.2473920000000014</v>
          </cell>
        </row>
        <row r="69">
          <cell r="V69" t="str">
            <v>Santuario</v>
          </cell>
          <cell r="W69">
            <v>138</v>
          </cell>
          <cell r="X69">
            <v>32.248213999999997</v>
          </cell>
          <cell r="Y69">
            <v>11.109714</v>
          </cell>
          <cell r="Z69">
            <v>9.3116099999999999</v>
          </cell>
        </row>
        <row r="70">
          <cell r="V70" t="str">
            <v>Arequipa</v>
          </cell>
          <cell r="W70">
            <v>138</v>
          </cell>
          <cell r="X70">
            <v>32.483688000000001</v>
          </cell>
          <cell r="Y70">
            <v>11.2951072</v>
          </cell>
          <cell r="Z70">
            <v>9.4648942000000016</v>
          </cell>
        </row>
        <row r="71">
          <cell r="V71" t="str">
            <v>Socabaya220</v>
          </cell>
          <cell r="W71">
            <v>220</v>
          </cell>
          <cell r="X71">
            <v>32.483688000000001</v>
          </cell>
          <cell r="Y71">
            <v>11.184635</v>
          </cell>
          <cell r="Z71">
            <v>9.3437190000000001</v>
          </cell>
        </row>
        <row r="72">
          <cell r="V72" t="str">
            <v>Cerro Verde</v>
          </cell>
          <cell r="W72">
            <v>138</v>
          </cell>
          <cell r="X72">
            <v>32.565591999999995</v>
          </cell>
          <cell r="Y72">
            <v>11.216744</v>
          </cell>
          <cell r="Z72">
            <v>9.3758280000000003</v>
          </cell>
        </row>
        <row r="73">
          <cell r="V73" t="str">
            <v>Repartición</v>
          </cell>
          <cell r="W73">
            <v>138</v>
          </cell>
          <cell r="X73">
            <v>32.606544</v>
          </cell>
          <cell r="Y73">
            <v>11.227447</v>
          </cell>
          <cell r="Z73">
            <v>9.3758280000000003</v>
          </cell>
        </row>
        <row r="74">
          <cell r="V74" t="str">
            <v>Mollendo</v>
          </cell>
          <cell r="W74">
            <v>138</v>
          </cell>
          <cell r="X74">
            <v>32.739637999999999</v>
          </cell>
          <cell r="Y74">
            <v>11.238150000000001</v>
          </cell>
          <cell r="Z74">
            <v>9.3758280000000003</v>
          </cell>
        </row>
        <row r="75">
          <cell r="V75" t="str">
            <v>Montalvo220</v>
          </cell>
          <cell r="W75">
            <v>220</v>
          </cell>
          <cell r="X75">
            <v>32.790827999999998</v>
          </cell>
          <cell r="Y75">
            <v>11.674834499999999</v>
          </cell>
          <cell r="Z75">
            <v>9.8446214999999988</v>
          </cell>
        </row>
        <row r="76">
          <cell r="V76" t="str">
            <v>Montalvo</v>
          </cell>
          <cell r="W76">
            <v>138</v>
          </cell>
          <cell r="X76">
            <v>32.780589999999997</v>
          </cell>
          <cell r="Y76">
            <v>11.674834499999999</v>
          </cell>
          <cell r="Z76">
            <v>9.8446214999999988</v>
          </cell>
        </row>
        <row r="77">
          <cell r="V77" t="str">
            <v>Ilo</v>
          </cell>
          <cell r="W77">
            <v>138</v>
          </cell>
          <cell r="X77">
            <v>33.016064</v>
          </cell>
          <cell r="Y77">
            <v>11.739052500000001</v>
          </cell>
          <cell r="Z77">
            <v>9.8874335000000002</v>
          </cell>
        </row>
        <row r="78">
          <cell r="V78" t="str">
            <v>Botiflaca</v>
          </cell>
          <cell r="W78">
            <v>138</v>
          </cell>
          <cell r="X78">
            <v>33.026302000000001</v>
          </cell>
          <cell r="Y78">
            <v>11.717646499999999</v>
          </cell>
          <cell r="Z78">
            <v>9.8874335000000002</v>
          </cell>
        </row>
        <row r="79">
          <cell r="V79" t="str">
            <v>Toquepala</v>
          </cell>
          <cell r="W79">
            <v>138</v>
          </cell>
          <cell r="X79">
            <v>33.026302000000001</v>
          </cell>
          <cell r="Y79">
            <v>11.7604585</v>
          </cell>
          <cell r="Z79">
            <v>9.9302454999999998</v>
          </cell>
        </row>
        <row r="80">
          <cell r="V80" t="str">
            <v>Aricota138</v>
          </cell>
          <cell r="W80">
            <v>138</v>
          </cell>
          <cell r="X80">
            <v>32.811304</v>
          </cell>
          <cell r="Y80">
            <v>11.227447</v>
          </cell>
          <cell r="Z80">
            <v>9.4400460000000006</v>
          </cell>
        </row>
        <row r="81">
          <cell r="V81" t="str">
            <v>Aricota66</v>
          </cell>
          <cell r="W81">
            <v>66</v>
          </cell>
          <cell r="X81">
            <v>32.698686000000002</v>
          </cell>
          <cell r="Y81">
            <v>11.184635</v>
          </cell>
          <cell r="Z81">
            <v>9.4507490000000001</v>
          </cell>
        </row>
        <row r="82">
          <cell r="V82" t="str">
            <v>Tacna220 (SE Los Héroes)</v>
          </cell>
          <cell r="W82">
            <v>220</v>
          </cell>
          <cell r="X82">
            <v>32.934159999999999</v>
          </cell>
          <cell r="Y82">
            <v>11.270258999999999</v>
          </cell>
          <cell r="Z82">
            <v>9.3972339999999992</v>
          </cell>
        </row>
        <row r="83">
          <cell r="V83" t="str">
            <v>Tacna66 (SE Los Héroes)</v>
          </cell>
          <cell r="W83">
            <v>66</v>
          </cell>
          <cell r="X83">
            <v>33.292490000000001</v>
          </cell>
          <cell r="Y83">
            <v>12.0356454</v>
          </cell>
          <cell r="Z83">
            <v>10.098402399999999</v>
          </cell>
        </row>
        <row r="84">
          <cell r="V84" t="str">
            <v>SISTEMAS AISLADOS</v>
          </cell>
        </row>
        <row r="85">
          <cell r="V85" t="str">
            <v>Típico A</v>
          </cell>
          <cell r="W85" t="str">
            <v>MT</v>
          </cell>
          <cell r="X85">
            <v>35.250511000000003</v>
          </cell>
          <cell r="Y85">
            <v>48.616916000000003</v>
          </cell>
          <cell r="Z85">
            <v>48.616916000000003</v>
          </cell>
        </row>
        <row r="86">
          <cell r="V86" t="str">
            <v>Típico B</v>
          </cell>
          <cell r="W86" t="str">
            <v>MT</v>
          </cell>
          <cell r="X86">
            <v>24.072000000000003</v>
          </cell>
          <cell r="Y86">
            <v>21.777000000000001</v>
          </cell>
          <cell r="Z86">
            <v>21.777000000000001</v>
          </cell>
        </row>
        <row r="87">
          <cell r="V87" t="str">
            <v>Típico E</v>
          </cell>
          <cell r="W87" t="str">
            <v>MT</v>
          </cell>
          <cell r="X87">
            <v>24.701173000000001</v>
          </cell>
          <cell r="Y87">
            <v>26.005492</v>
          </cell>
          <cell r="Z87">
            <v>26.005492</v>
          </cell>
        </row>
        <row r="88">
          <cell r="V88" t="str">
            <v>Típico F</v>
          </cell>
          <cell r="W88" t="str">
            <v>MT</v>
          </cell>
          <cell r="X88">
            <v>37.353899000000006</v>
          </cell>
          <cell r="Y88">
            <v>63.089982000000006</v>
          </cell>
          <cell r="Z88">
            <v>63.089982000000006</v>
          </cell>
        </row>
        <row r="89">
          <cell r="V89" t="str">
            <v>Típico G</v>
          </cell>
          <cell r="W89" t="str">
            <v>MT</v>
          </cell>
          <cell r="X89">
            <v>22.751671999999999</v>
          </cell>
          <cell r="Y89">
            <v>27.166481999999998</v>
          </cell>
          <cell r="Z89">
            <v>27.166481999999998</v>
          </cell>
        </row>
        <row r="90">
          <cell r="V90" t="str">
            <v>Típico H</v>
          </cell>
          <cell r="W90" t="str">
            <v>MT</v>
          </cell>
          <cell r="X90">
            <v>21.909777000000002</v>
          </cell>
          <cell r="Y90">
            <v>19.881663</v>
          </cell>
          <cell r="Z90">
            <v>19.881663</v>
          </cell>
        </row>
        <row r="91">
          <cell r="V91" t="str">
            <v>Típico I</v>
          </cell>
          <cell r="W91" t="str">
            <v>MT</v>
          </cell>
          <cell r="X91">
            <v>33.005479999999999</v>
          </cell>
          <cell r="Y91">
            <v>55.356070000000003</v>
          </cell>
          <cell r="Z91">
            <v>55.356070000000003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OTAL"/>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249977111117893"/>
  </sheetPr>
  <dimension ref="A1:Z2805"/>
  <sheetViews>
    <sheetView tabSelected="1" zoomScale="85" zoomScaleNormal="85" workbookViewId="0">
      <selection activeCell="V2805" sqref="V2805"/>
    </sheetView>
  </sheetViews>
  <sheetFormatPr baseColWidth="10" defaultRowHeight="12.75"/>
  <cols>
    <col min="1" max="1" width="11.5703125" style="413"/>
    <col min="2" max="2" width="13" style="413" bestFit="1" customWidth="1"/>
    <col min="3" max="3" width="13.7109375" style="413" bestFit="1" customWidth="1"/>
    <col min="4" max="4" width="54.140625" style="413" bestFit="1" customWidth="1"/>
    <col min="5" max="5" width="13" style="413" bestFit="1" customWidth="1"/>
    <col min="6" max="6" width="13.28515625" style="413" bestFit="1" customWidth="1"/>
    <col min="7" max="8" width="13.7109375" style="413" bestFit="1" customWidth="1"/>
    <col min="9" max="9" width="13.5703125" style="413" bestFit="1" customWidth="1"/>
    <col min="10" max="10" width="13.7109375" style="413" bestFit="1" customWidth="1"/>
    <col min="11" max="11" width="14.85546875" style="413" bestFit="1" customWidth="1"/>
    <col min="12" max="12" width="16.28515625" style="413" customWidth="1"/>
    <col min="13" max="13" width="13.28515625" style="413" customWidth="1"/>
    <col min="14" max="14" width="13.42578125" style="413" customWidth="1"/>
    <col min="15" max="15" width="13.28515625" style="413" customWidth="1"/>
    <col min="16" max="16" width="15.5703125" style="413" customWidth="1"/>
    <col min="17" max="17" width="15" style="413" bestFit="1" customWidth="1"/>
    <col min="18" max="18" width="15.85546875" style="413" bestFit="1" customWidth="1"/>
    <col min="19" max="20" width="13.42578125" style="413" bestFit="1" customWidth="1"/>
    <col min="21" max="22" width="13.7109375" style="413" bestFit="1" customWidth="1"/>
    <col min="23" max="23" width="13.5703125" style="413" bestFit="1" customWidth="1"/>
    <col min="24" max="24" width="13.42578125" style="413" bestFit="1" customWidth="1"/>
    <col min="25" max="25" width="15.42578125" style="383" hidden="1" customWidth="1"/>
    <col min="26" max="26" width="16" style="383" hidden="1" customWidth="1"/>
    <col min="27" max="253" width="11.5703125" style="413"/>
    <col min="254" max="254" width="13" style="413" bestFit="1" customWidth="1"/>
    <col min="255" max="255" width="13.7109375" style="413" bestFit="1" customWidth="1"/>
    <col min="256" max="256" width="54.140625" style="413" bestFit="1" customWidth="1"/>
    <col min="257" max="257" width="13" style="413" bestFit="1" customWidth="1"/>
    <col min="258" max="258" width="13.28515625" style="413" bestFit="1" customWidth="1"/>
    <col min="259" max="260" width="13.7109375" style="413" bestFit="1" customWidth="1"/>
    <col min="261" max="261" width="13.5703125" style="413" bestFit="1" customWidth="1"/>
    <col min="262" max="262" width="13.7109375" style="413" bestFit="1" customWidth="1"/>
    <col min="263" max="263" width="14.85546875" style="413" bestFit="1" customWidth="1"/>
    <col min="264" max="264" width="16.28515625" style="413" customWidth="1"/>
    <col min="265" max="265" width="13.28515625" style="413" customWidth="1"/>
    <col min="266" max="266" width="13.42578125" style="413" customWidth="1"/>
    <col min="267" max="267" width="13.28515625" style="413" customWidth="1"/>
    <col min="268" max="268" width="15.5703125" style="413" customWidth="1"/>
    <col min="269" max="269" width="15" style="413" bestFit="1" customWidth="1"/>
    <col min="270" max="270" width="15.85546875" style="413" bestFit="1" customWidth="1"/>
    <col min="271" max="272" width="13.42578125" style="413" bestFit="1" customWidth="1"/>
    <col min="273" max="274" width="13.7109375" style="413" bestFit="1" customWidth="1"/>
    <col min="275" max="275" width="13.5703125" style="413" bestFit="1" customWidth="1"/>
    <col min="276" max="276" width="13.42578125" style="413" bestFit="1" customWidth="1"/>
    <col min="277" max="277" width="15.42578125" style="413" bestFit="1" customWidth="1"/>
    <col min="278" max="278" width="16" style="413" bestFit="1" customWidth="1"/>
    <col min="279" max="279" width="13.7109375" style="413" customWidth="1"/>
    <col min="280" max="281" width="0" style="413" hidden="1" customWidth="1"/>
    <col min="282" max="282" width="12" style="413" customWidth="1"/>
    <col min="283" max="509" width="11.5703125" style="413"/>
    <col min="510" max="510" width="13" style="413" bestFit="1" customWidth="1"/>
    <col min="511" max="511" width="13.7109375" style="413" bestFit="1" customWidth="1"/>
    <col min="512" max="512" width="54.140625" style="413" bestFit="1" customWidth="1"/>
    <col min="513" max="513" width="13" style="413" bestFit="1" customWidth="1"/>
    <col min="514" max="514" width="13.28515625" style="413" bestFit="1" customWidth="1"/>
    <col min="515" max="516" width="13.7109375" style="413" bestFit="1" customWidth="1"/>
    <col min="517" max="517" width="13.5703125" style="413" bestFit="1" customWidth="1"/>
    <col min="518" max="518" width="13.7109375" style="413" bestFit="1" customWidth="1"/>
    <col min="519" max="519" width="14.85546875" style="413" bestFit="1" customWidth="1"/>
    <col min="520" max="520" width="16.28515625" style="413" customWidth="1"/>
    <col min="521" max="521" width="13.28515625" style="413" customWidth="1"/>
    <col min="522" max="522" width="13.42578125" style="413" customWidth="1"/>
    <col min="523" max="523" width="13.28515625" style="413" customWidth="1"/>
    <col min="524" max="524" width="15.5703125" style="413" customWidth="1"/>
    <col min="525" max="525" width="15" style="413" bestFit="1" customWidth="1"/>
    <col min="526" max="526" width="15.85546875" style="413" bestFit="1" customWidth="1"/>
    <col min="527" max="528" width="13.42578125" style="413" bestFit="1" customWidth="1"/>
    <col min="529" max="530" width="13.7109375" style="413" bestFit="1" customWidth="1"/>
    <col min="531" max="531" width="13.5703125" style="413" bestFit="1" customWidth="1"/>
    <col min="532" max="532" width="13.42578125" style="413" bestFit="1" customWidth="1"/>
    <col min="533" max="533" width="15.42578125" style="413" bestFit="1" customWidth="1"/>
    <col min="534" max="534" width="16" style="413" bestFit="1" customWidth="1"/>
    <col min="535" max="535" width="13.7109375" style="413" customWidth="1"/>
    <col min="536" max="537" width="0" style="413" hidden="1" customWidth="1"/>
    <col min="538" max="538" width="12" style="413" customWidth="1"/>
    <col min="539" max="765" width="11.5703125" style="413"/>
    <col min="766" max="766" width="13" style="413" bestFit="1" customWidth="1"/>
    <col min="767" max="767" width="13.7109375" style="413" bestFit="1" customWidth="1"/>
    <col min="768" max="768" width="54.140625" style="413" bestFit="1" customWidth="1"/>
    <col min="769" max="769" width="13" style="413" bestFit="1" customWidth="1"/>
    <col min="770" max="770" width="13.28515625" style="413" bestFit="1" customWidth="1"/>
    <col min="771" max="772" width="13.7109375" style="413" bestFit="1" customWidth="1"/>
    <col min="773" max="773" width="13.5703125" style="413" bestFit="1" customWidth="1"/>
    <col min="774" max="774" width="13.7109375" style="413" bestFit="1" customWidth="1"/>
    <col min="775" max="775" width="14.85546875" style="413" bestFit="1" customWidth="1"/>
    <col min="776" max="776" width="16.28515625" style="413" customWidth="1"/>
    <col min="777" max="777" width="13.28515625" style="413" customWidth="1"/>
    <col min="778" max="778" width="13.42578125" style="413" customWidth="1"/>
    <col min="779" max="779" width="13.28515625" style="413" customWidth="1"/>
    <col min="780" max="780" width="15.5703125" style="413" customWidth="1"/>
    <col min="781" max="781" width="15" style="413" bestFit="1" customWidth="1"/>
    <col min="782" max="782" width="15.85546875" style="413" bestFit="1" customWidth="1"/>
    <col min="783" max="784" width="13.42578125" style="413" bestFit="1" customWidth="1"/>
    <col min="785" max="786" width="13.7109375" style="413" bestFit="1" customWidth="1"/>
    <col min="787" max="787" width="13.5703125" style="413" bestFit="1" customWidth="1"/>
    <col min="788" max="788" width="13.42578125" style="413" bestFit="1" customWidth="1"/>
    <col min="789" max="789" width="15.42578125" style="413" bestFit="1" customWidth="1"/>
    <col min="790" max="790" width="16" style="413" bestFit="1" customWidth="1"/>
    <col min="791" max="791" width="13.7109375" style="413" customWidth="1"/>
    <col min="792" max="793" width="0" style="413" hidden="1" customWidth="1"/>
    <col min="794" max="794" width="12" style="413" customWidth="1"/>
    <col min="795" max="1021" width="11.5703125" style="413"/>
    <col min="1022" max="1022" width="13" style="413" bestFit="1" customWidth="1"/>
    <col min="1023" max="1023" width="13.7109375" style="413" bestFit="1" customWidth="1"/>
    <col min="1024" max="1024" width="54.140625" style="413" bestFit="1" customWidth="1"/>
    <col min="1025" max="1025" width="13" style="413" bestFit="1" customWidth="1"/>
    <col min="1026" max="1026" width="13.28515625" style="413" bestFit="1" customWidth="1"/>
    <col min="1027" max="1028" width="13.7109375" style="413" bestFit="1" customWidth="1"/>
    <col min="1029" max="1029" width="13.5703125" style="413" bestFit="1" customWidth="1"/>
    <col min="1030" max="1030" width="13.7109375" style="413" bestFit="1" customWidth="1"/>
    <col min="1031" max="1031" width="14.85546875" style="413" bestFit="1" customWidth="1"/>
    <col min="1032" max="1032" width="16.28515625" style="413" customWidth="1"/>
    <col min="1033" max="1033" width="13.28515625" style="413" customWidth="1"/>
    <col min="1034" max="1034" width="13.42578125" style="413" customWidth="1"/>
    <col min="1035" max="1035" width="13.28515625" style="413" customWidth="1"/>
    <col min="1036" max="1036" width="15.5703125" style="413" customWidth="1"/>
    <col min="1037" max="1037" width="15" style="413" bestFit="1" customWidth="1"/>
    <col min="1038" max="1038" width="15.85546875" style="413" bestFit="1" customWidth="1"/>
    <col min="1039" max="1040" width="13.42578125" style="413" bestFit="1" customWidth="1"/>
    <col min="1041" max="1042" width="13.7109375" style="413" bestFit="1" customWidth="1"/>
    <col min="1043" max="1043" width="13.5703125" style="413" bestFit="1" customWidth="1"/>
    <col min="1044" max="1044" width="13.42578125" style="413" bestFit="1" customWidth="1"/>
    <col min="1045" max="1045" width="15.42578125" style="413" bestFit="1" customWidth="1"/>
    <col min="1046" max="1046" width="16" style="413" bestFit="1" customWidth="1"/>
    <col min="1047" max="1047" width="13.7109375" style="413" customWidth="1"/>
    <col min="1048" max="1049" width="0" style="413" hidden="1" customWidth="1"/>
    <col min="1050" max="1050" width="12" style="413" customWidth="1"/>
    <col min="1051" max="1277" width="11.5703125" style="413"/>
    <col min="1278" max="1278" width="13" style="413" bestFit="1" customWidth="1"/>
    <col min="1279" max="1279" width="13.7109375" style="413" bestFit="1" customWidth="1"/>
    <col min="1280" max="1280" width="54.140625" style="413" bestFit="1" customWidth="1"/>
    <col min="1281" max="1281" width="13" style="413" bestFit="1" customWidth="1"/>
    <col min="1282" max="1282" width="13.28515625" style="413" bestFit="1" customWidth="1"/>
    <col min="1283" max="1284" width="13.7109375" style="413" bestFit="1" customWidth="1"/>
    <col min="1285" max="1285" width="13.5703125" style="413" bestFit="1" customWidth="1"/>
    <col min="1286" max="1286" width="13.7109375" style="413" bestFit="1" customWidth="1"/>
    <col min="1287" max="1287" width="14.85546875" style="413" bestFit="1" customWidth="1"/>
    <col min="1288" max="1288" width="16.28515625" style="413" customWidth="1"/>
    <col min="1289" max="1289" width="13.28515625" style="413" customWidth="1"/>
    <col min="1290" max="1290" width="13.42578125" style="413" customWidth="1"/>
    <col min="1291" max="1291" width="13.28515625" style="413" customWidth="1"/>
    <col min="1292" max="1292" width="15.5703125" style="413" customWidth="1"/>
    <col min="1293" max="1293" width="15" style="413" bestFit="1" customWidth="1"/>
    <col min="1294" max="1294" width="15.85546875" style="413" bestFit="1" customWidth="1"/>
    <col min="1295" max="1296" width="13.42578125" style="413" bestFit="1" customWidth="1"/>
    <col min="1297" max="1298" width="13.7109375" style="413" bestFit="1" customWidth="1"/>
    <col min="1299" max="1299" width="13.5703125" style="413" bestFit="1" customWidth="1"/>
    <col min="1300" max="1300" width="13.42578125" style="413" bestFit="1" customWidth="1"/>
    <col min="1301" max="1301" width="15.42578125" style="413" bestFit="1" customWidth="1"/>
    <col min="1302" max="1302" width="16" style="413" bestFit="1" customWidth="1"/>
    <col min="1303" max="1303" width="13.7109375" style="413" customWidth="1"/>
    <col min="1304" max="1305" width="0" style="413" hidden="1" customWidth="1"/>
    <col min="1306" max="1306" width="12" style="413" customWidth="1"/>
    <col min="1307" max="1533" width="11.5703125" style="413"/>
    <col min="1534" max="1534" width="13" style="413" bestFit="1" customWidth="1"/>
    <col min="1535" max="1535" width="13.7109375" style="413" bestFit="1" customWidth="1"/>
    <col min="1536" max="1536" width="54.140625" style="413" bestFit="1" customWidth="1"/>
    <col min="1537" max="1537" width="13" style="413" bestFit="1" customWidth="1"/>
    <col min="1538" max="1538" width="13.28515625" style="413" bestFit="1" customWidth="1"/>
    <col min="1539" max="1540" width="13.7109375" style="413" bestFit="1" customWidth="1"/>
    <col min="1541" max="1541" width="13.5703125" style="413" bestFit="1" customWidth="1"/>
    <col min="1542" max="1542" width="13.7109375" style="413" bestFit="1" customWidth="1"/>
    <col min="1543" max="1543" width="14.85546875" style="413" bestFit="1" customWidth="1"/>
    <col min="1544" max="1544" width="16.28515625" style="413" customWidth="1"/>
    <col min="1545" max="1545" width="13.28515625" style="413" customWidth="1"/>
    <col min="1546" max="1546" width="13.42578125" style="413" customWidth="1"/>
    <col min="1547" max="1547" width="13.28515625" style="413" customWidth="1"/>
    <col min="1548" max="1548" width="15.5703125" style="413" customWidth="1"/>
    <col min="1549" max="1549" width="15" style="413" bestFit="1" customWidth="1"/>
    <col min="1550" max="1550" width="15.85546875" style="413" bestFit="1" customWidth="1"/>
    <col min="1551" max="1552" width="13.42578125" style="413" bestFit="1" customWidth="1"/>
    <col min="1553" max="1554" width="13.7109375" style="413" bestFit="1" customWidth="1"/>
    <col min="1555" max="1555" width="13.5703125" style="413" bestFit="1" customWidth="1"/>
    <col min="1556" max="1556" width="13.42578125" style="413" bestFit="1" customWidth="1"/>
    <col min="1557" max="1557" width="15.42578125" style="413" bestFit="1" customWidth="1"/>
    <col min="1558" max="1558" width="16" style="413" bestFit="1" customWidth="1"/>
    <col min="1559" max="1559" width="13.7109375" style="413" customWidth="1"/>
    <col min="1560" max="1561" width="0" style="413" hidden="1" customWidth="1"/>
    <col min="1562" max="1562" width="12" style="413" customWidth="1"/>
    <col min="1563" max="1789" width="11.5703125" style="413"/>
    <col min="1790" max="1790" width="13" style="413" bestFit="1" customWidth="1"/>
    <col min="1791" max="1791" width="13.7109375" style="413" bestFit="1" customWidth="1"/>
    <col min="1792" max="1792" width="54.140625" style="413" bestFit="1" customWidth="1"/>
    <col min="1793" max="1793" width="13" style="413" bestFit="1" customWidth="1"/>
    <col min="1794" max="1794" width="13.28515625" style="413" bestFit="1" customWidth="1"/>
    <col min="1795" max="1796" width="13.7109375" style="413" bestFit="1" customWidth="1"/>
    <col min="1797" max="1797" width="13.5703125" style="413" bestFit="1" customWidth="1"/>
    <col min="1798" max="1798" width="13.7109375" style="413" bestFit="1" customWidth="1"/>
    <col min="1799" max="1799" width="14.85546875" style="413" bestFit="1" customWidth="1"/>
    <col min="1800" max="1800" width="16.28515625" style="413" customWidth="1"/>
    <col min="1801" max="1801" width="13.28515625" style="413" customWidth="1"/>
    <col min="1802" max="1802" width="13.42578125" style="413" customWidth="1"/>
    <col min="1803" max="1803" width="13.28515625" style="413" customWidth="1"/>
    <col min="1804" max="1804" width="15.5703125" style="413" customWidth="1"/>
    <col min="1805" max="1805" width="15" style="413" bestFit="1" customWidth="1"/>
    <col min="1806" max="1806" width="15.85546875" style="413" bestFit="1" customWidth="1"/>
    <col min="1807" max="1808" width="13.42578125" style="413" bestFit="1" customWidth="1"/>
    <col min="1809" max="1810" width="13.7109375" style="413" bestFit="1" customWidth="1"/>
    <col min="1811" max="1811" width="13.5703125" style="413" bestFit="1" customWidth="1"/>
    <col min="1812" max="1812" width="13.42578125" style="413" bestFit="1" customWidth="1"/>
    <col min="1813" max="1813" width="15.42578125" style="413" bestFit="1" customWidth="1"/>
    <col min="1814" max="1814" width="16" style="413" bestFit="1" customWidth="1"/>
    <col min="1815" max="1815" width="13.7109375" style="413" customWidth="1"/>
    <col min="1816" max="1817" width="0" style="413" hidden="1" customWidth="1"/>
    <col min="1818" max="1818" width="12" style="413" customWidth="1"/>
    <col min="1819" max="2045" width="11.5703125" style="413"/>
    <col min="2046" max="2046" width="13" style="413" bestFit="1" customWidth="1"/>
    <col min="2047" max="2047" width="13.7109375" style="413" bestFit="1" customWidth="1"/>
    <col min="2048" max="2048" width="54.140625" style="413" bestFit="1" customWidth="1"/>
    <col min="2049" max="2049" width="13" style="413" bestFit="1" customWidth="1"/>
    <col min="2050" max="2050" width="13.28515625" style="413" bestFit="1" customWidth="1"/>
    <col min="2051" max="2052" width="13.7109375" style="413" bestFit="1" customWidth="1"/>
    <col min="2053" max="2053" width="13.5703125" style="413" bestFit="1" customWidth="1"/>
    <col min="2054" max="2054" width="13.7109375" style="413" bestFit="1" customWidth="1"/>
    <col min="2055" max="2055" width="14.85546875" style="413" bestFit="1" customWidth="1"/>
    <col min="2056" max="2056" width="16.28515625" style="413" customWidth="1"/>
    <col min="2057" max="2057" width="13.28515625" style="413" customWidth="1"/>
    <col min="2058" max="2058" width="13.42578125" style="413" customWidth="1"/>
    <col min="2059" max="2059" width="13.28515625" style="413" customWidth="1"/>
    <col min="2060" max="2060" width="15.5703125" style="413" customWidth="1"/>
    <col min="2061" max="2061" width="15" style="413" bestFit="1" customWidth="1"/>
    <col min="2062" max="2062" width="15.85546875" style="413" bestFit="1" customWidth="1"/>
    <col min="2063" max="2064" width="13.42578125" style="413" bestFit="1" customWidth="1"/>
    <col min="2065" max="2066" width="13.7109375" style="413" bestFit="1" customWidth="1"/>
    <col min="2067" max="2067" width="13.5703125" style="413" bestFit="1" customWidth="1"/>
    <col min="2068" max="2068" width="13.42578125" style="413" bestFit="1" customWidth="1"/>
    <col min="2069" max="2069" width="15.42578125" style="413" bestFit="1" customWidth="1"/>
    <col min="2070" max="2070" width="16" style="413" bestFit="1" customWidth="1"/>
    <col min="2071" max="2071" width="13.7109375" style="413" customWidth="1"/>
    <col min="2072" max="2073" width="0" style="413" hidden="1" customWidth="1"/>
    <col min="2074" max="2074" width="12" style="413" customWidth="1"/>
    <col min="2075" max="2301" width="11.5703125" style="413"/>
    <col min="2302" max="2302" width="13" style="413" bestFit="1" customWidth="1"/>
    <col min="2303" max="2303" width="13.7109375" style="413" bestFit="1" customWidth="1"/>
    <col min="2304" max="2304" width="54.140625" style="413" bestFit="1" customWidth="1"/>
    <col min="2305" max="2305" width="13" style="413" bestFit="1" customWidth="1"/>
    <col min="2306" max="2306" width="13.28515625" style="413" bestFit="1" customWidth="1"/>
    <col min="2307" max="2308" width="13.7109375" style="413" bestFit="1" customWidth="1"/>
    <col min="2309" max="2309" width="13.5703125" style="413" bestFit="1" customWidth="1"/>
    <col min="2310" max="2310" width="13.7109375" style="413" bestFit="1" customWidth="1"/>
    <col min="2311" max="2311" width="14.85546875" style="413" bestFit="1" customWidth="1"/>
    <col min="2312" max="2312" width="16.28515625" style="413" customWidth="1"/>
    <col min="2313" max="2313" width="13.28515625" style="413" customWidth="1"/>
    <col min="2314" max="2314" width="13.42578125" style="413" customWidth="1"/>
    <col min="2315" max="2315" width="13.28515625" style="413" customWidth="1"/>
    <col min="2316" max="2316" width="15.5703125" style="413" customWidth="1"/>
    <col min="2317" max="2317" width="15" style="413" bestFit="1" customWidth="1"/>
    <col min="2318" max="2318" width="15.85546875" style="413" bestFit="1" customWidth="1"/>
    <col min="2319" max="2320" width="13.42578125" style="413" bestFit="1" customWidth="1"/>
    <col min="2321" max="2322" width="13.7109375" style="413" bestFit="1" customWidth="1"/>
    <col min="2323" max="2323" width="13.5703125" style="413" bestFit="1" customWidth="1"/>
    <col min="2324" max="2324" width="13.42578125" style="413" bestFit="1" customWidth="1"/>
    <col min="2325" max="2325" width="15.42578125" style="413" bestFit="1" customWidth="1"/>
    <col min="2326" max="2326" width="16" style="413" bestFit="1" customWidth="1"/>
    <col min="2327" max="2327" width="13.7109375" style="413" customWidth="1"/>
    <col min="2328" max="2329" width="0" style="413" hidden="1" customWidth="1"/>
    <col min="2330" max="2330" width="12" style="413" customWidth="1"/>
    <col min="2331" max="2557" width="11.5703125" style="413"/>
    <col min="2558" max="2558" width="13" style="413" bestFit="1" customWidth="1"/>
    <col min="2559" max="2559" width="13.7109375" style="413" bestFit="1" customWidth="1"/>
    <col min="2560" max="2560" width="54.140625" style="413" bestFit="1" customWidth="1"/>
    <col min="2561" max="2561" width="13" style="413" bestFit="1" customWidth="1"/>
    <col min="2562" max="2562" width="13.28515625" style="413" bestFit="1" customWidth="1"/>
    <col min="2563" max="2564" width="13.7109375" style="413" bestFit="1" customWidth="1"/>
    <col min="2565" max="2565" width="13.5703125" style="413" bestFit="1" customWidth="1"/>
    <col min="2566" max="2566" width="13.7109375" style="413" bestFit="1" customWidth="1"/>
    <col min="2567" max="2567" width="14.85546875" style="413" bestFit="1" customWidth="1"/>
    <col min="2568" max="2568" width="16.28515625" style="413" customWidth="1"/>
    <col min="2569" max="2569" width="13.28515625" style="413" customWidth="1"/>
    <col min="2570" max="2570" width="13.42578125" style="413" customWidth="1"/>
    <col min="2571" max="2571" width="13.28515625" style="413" customWidth="1"/>
    <col min="2572" max="2572" width="15.5703125" style="413" customWidth="1"/>
    <col min="2573" max="2573" width="15" style="413" bestFit="1" customWidth="1"/>
    <col min="2574" max="2574" width="15.85546875" style="413" bestFit="1" customWidth="1"/>
    <col min="2575" max="2576" width="13.42578125" style="413" bestFit="1" customWidth="1"/>
    <col min="2577" max="2578" width="13.7109375" style="413" bestFit="1" customWidth="1"/>
    <col min="2579" max="2579" width="13.5703125" style="413" bestFit="1" customWidth="1"/>
    <col min="2580" max="2580" width="13.42578125" style="413" bestFit="1" customWidth="1"/>
    <col min="2581" max="2581" width="15.42578125" style="413" bestFit="1" customWidth="1"/>
    <col min="2582" max="2582" width="16" style="413" bestFit="1" customWidth="1"/>
    <col min="2583" max="2583" width="13.7109375" style="413" customWidth="1"/>
    <col min="2584" max="2585" width="0" style="413" hidden="1" customWidth="1"/>
    <col min="2586" max="2586" width="12" style="413" customWidth="1"/>
    <col min="2587" max="2813" width="11.5703125" style="413"/>
    <col min="2814" max="2814" width="13" style="413" bestFit="1" customWidth="1"/>
    <col min="2815" max="2815" width="13.7109375" style="413" bestFit="1" customWidth="1"/>
    <col min="2816" max="2816" width="54.140625" style="413" bestFit="1" customWidth="1"/>
    <col min="2817" max="2817" width="13" style="413" bestFit="1" customWidth="1"/>
    <col min="2818" max="2818" width="13.28515625" style="413" bestFit="1" customWidth="1"/>
    <col min="2819" max="2820" width="13.7109375" style="413" bestFit="1" customWidth="1"/>
    <col min="2821" max="2821" width="13.5703125" style="413" bestFit="1" customWidth="1"/>
    <col min="2822" max="2822" width="13.7109375" style="413" bestFit="1" customWidth="1"/>
    <col min="2823" max="2823" width="14.85546875" style="413" bestFit="1" customWidth="1"/>
    <col min="2824" max="2824" width="16.28515625" style="413" customWidth="1"/>
    <col min="2825" max="2825" width="13.28515625" style="413" customWidth="1"/>
    <col min="2826" max="2826" width="13.42578125" style="413" customWidth="1"/>
    <col min="2827" max="2827" width="13.28515625" style="413" customWidth="1"/>
    <col min="2828" max="2828" width="15.5703125" style="413" customWidth="1"/>
    <col min="2829" max="2829" width="15" style="413" bestFit="1" customWidth="1"/>
    <col min="2830" max="2830" width="15.85546875" style="413" bestFit="1" customWidth="1"/>
    <col min="2831" max="2832" width="13.42578125" style="413" bestFit="1" customWidth="1"/>
    <col min="2833" max="2834" width="13.7109375" style="413" bestFit="1" customWidth="1"/>
    <col min="2835" max="2835" width="13.5703125" style="413" bestFit="1" customWidth="1"/>
    <col min="2836" max="2836" width="13.42578125" style="413" bestFit="1" customWidth="1"/>
    <col min="2837" max="2837" width="15.42578125" style="413" bestFit="1" customWidth="1"/>
    <col min="2838" max="2838" width="16" style="413" bestFit="1" customWidth="1"/>
    <col min="2839" max="2839" width="13.7109375" style="413" customWidth="1"/>
    <col min="2840" max="2841" width="0" style="413" hidden="1" customWidth="1"/>
    <col min="2842" max="2842" width="12" style="413" customWidth="1"/>
    <col min="2843" max="3069" width="11.5703125" style="413"/>
    <col min="3070" max="3070" width="13" style="413" bestFit="1" customWidth="1"/>
    <col min="3071" max="3071" width="13.7109375" style="413" bestFit="1" customWidth="1"/>
    <col min="3072" max="3072" width="54.140625" style="413" bestFit="1" customWidth="1"/>
    <col min="3073" max="3073" width="13" style="413" bestFit="1" customWidth="1"/>
    <col min="3074" max="3074" width="13.28515625" style="413" bestFit="1" customWidth="1"/>
    <col min="3075" max="3076" width="13.7109375" style="413" bestFit="1" customWidth="1"/>
    <col min="3077" max="3077" width="13.5703125" style="413" bestFit="1" customWidth="1"/>
    <col min="3078" max="3078" width="13.7109375" style="413" bestFit="1" customWidth="1"/>
    <col min="3079" max="3079" width="14.85546875" style="413" bestFit="1" customWidth="1"/>
    <col min="3080" max="3080" width="16.28515625" style="413" customWidth="1"/>
    <col min="3081" max="3081" width="13.28515625" style="413" customWidth="1"/>
    <col min="3082" max="3082" width="13.42578125" style="413" customWidth="1"/>
    <col min="3083" max="3083" width="13.28515625" style="413" customWidth="1"/>
    <col min="3084" max="3084" width="15.5703125" style="413" customWidth="1"/>
    <col min="3085" max="3085" width="15" style="413" bestFit="1" customWidth="1"/>
    <col min="3086" max="3086" width="15.85546875" style="413" bestFit="1" customWidth="1"/>
    <col min="3087" max="3088" width="13.42578125" style="413" bestFit="1" customWidth="1"/>
    <col min="3089" max="3090" width="13.7109375" style="413" bestFit="1" customWidth="1"/>
    <col min="3091" max="3091" width="13.5703125" style="413" bestFit="1" customWidth="1"/>
    <col min="3092" max="3092" width="13.42578125" style="413" bestFit="1" customWidth="1"/>
    <col min="3093" max="3093" width="15.42578125" style="413" bestFit="1" customWidth="1"/>
    <col min="3094" max="3094" width="16" style="413" bestFit="1" customWidth="1"/>
    <col min="3095" max="3095" width="13.7109375" style="413" customWidth="1"/>
    <col min="3096" max="3097" width="0" style="413" hidden="1" customWidth="1"/>
    <col min="3098" max="3098" width="12" style="413" customWidth="1"/>
    <col min="3099" max="3325" width="11.5703125" style="413"/>
    <col min="3326" max="3326" width="13" style="413" bestFit="1" customWidth="1"/>
    <col min="3327" max="3327" width="13.7109375" style="413" bestFit="1" customWidth="1"/>
    <col min="3328" max="3328" width="54.140625" style="413" bestFit="1" customWidth="1"/>
    <col min="3329" max="3329" width="13" style="413" bestFit="1" customWidth="1"/>
    <col min="3330" max="3330" width="13.28515625" style="413" bestFit="1" customWidth="1"/>
    <col min="3331" max="3332" width="13.7109375" style="413" bestFit="1" customWidth="1"/>
    <col min="3333" max="3333" width="13.5703125" style="413" bestFit="1" customWidth="1"/>
    <col min="3334" max="3334" width="13.7109375" style="413" bestFit="1" customWidth="1"/>
    <col min="3335" max="3335" width="14.85546875" style="413" bestFit="1" customWidth="1"/>
    <col min="3336" max="3336" width="16.28515625" style="413" customWidth="1"/>
    <col min="3337" max="3337" width="13.28515625" style="413" customWidth="1"/>
    <col min="3338" max="3338" width="13.42578125" style="413" customWidth="1"/>
    <col min="3339" max="3339" width="13.28515625" style="413" customWidth="1"/>
    <col min="3340" max="3340" width="15.5703125" style="413" customWidth="1"/>
    <col min="3341" max="3341" width="15" style="413" bestFit="1" customWidth="1"/>
    <col min="3342" max="3342" width="15.85546875" style="413" bestFit="1" customWidth="1"/>
    <col min="3343" max="3344" width="13.42578125" style="413" bestFit="1" customWidth="1"/>
    <col min="3345" max="3346" width="13.7109375" style="413" bestFit="1" customWidth="1"/>
    <col min="3347" max="3347" width="13.5703125" style="413" bestFit="1" customWidth="1"/>
    <col min="3348" max="3348" width="13.42578125" style="413" bestFit="1" customWidth="1"/>
    <col min="3349" max="3349" width="15.42578125" style="413" bestFit="1" customWidth="1"/>
    <col min="3350" max="3350" width="16" style="413" bestFit="1" customWidth="1"/>
    <col min="3351" max="3351" width="13.7109375" style="413" customWidth="1"/>
    <col min="3352" max="3353" width="0" style="413" hidden="1" customWidth="1"/>
    <col min="3354" max="3354" width="12" style="413" customWidth="1"/>
    <col min="3355" max="3581" width="11.5703125" style="413"/>
    <col min="3582" max="3582" width="13" style="413" bestFit="1" customWidth="1"/>
    <col min="3583" max="3583" width="13.7109375" style="413" bestFit="1" customWidth="1"/>
    <col min="3584" max="3584" width="54.140625" style="413" bestFit="1" customWidth="1"/>
    <col min="3585" max="3585" width="13" style="413" bestFit="1" customWidth="1"/>
    <col min="3586" max="3586" width="13.28515625" style="413" bestFit="1" customWidth="1"/>
    <col min="3587" max="3588" width="13.7109375" style="413" bestFit="1" customWidth="1"/>
    <col min="3589" max="3589" width="13.5703125" style="413" bestFit="1" customWidth="1"/>
    <col min="3590" max="3590" width="13.7109375" style="413" bestFit="1" customWidth="1"/>
    <col min="3591" max="3591" width="14.85546875" style="413" bestFit="1" customWidth="1"/>
    <col min="3592" max="3592" width="16.28515625" style="413" customWidth="1"/>
    <col min="3593" max="3593" width="13.28515625" style="413" customWidth="1"/>
    <col min="3594" max="3594" width="13.42578125" style="413" customWidth="1"/>
    <col min="3595" max="3595" width="13.28515625" style="413" customWidth="1"/>
    <col min="3596" max="3596" width="15.5703125" style="413" customWidth="1"/>
    <col min="3597" max="3597" width="15" style="413" bestFit="1" customWidth="1"/>
    <col min="3598" max="3598" width="15.85546875" style="413" bestFit="1" customWidth="1"/>
    <col min="3599" max="3600" width="13.42578125" style="413" bestFit="1" customWidth="1"/>
    <col min="3601" max="3602" width="13.7109375" style="413" bestFit="1" customWidth="1"/>
    <col min="3603" max="3603" width="13.5703125" style="413" bestFit="1" customWidth="1"/>
    <col min="3604" max="3604" width="13.42578125" style="413" bestFit="1" customWidth="1"/>
    <col min="3605" max="3605" width="15.42578125" style="413" bestFit="1" customWidth="1"/>
    <col min="3606" max="3606" width="16" style="413" bestFit="1" customWidth="1"/>
    <col min="3607" max="3607" width="13.7109375" style="413" customWidth="1"/>
    <col min="3608" max="3609" width="0" style="413" hidden="1" customWidth="1"/>
    <col min="3610" max="3610" width="12" style="413" customWidth="1"/>
    <col min="3611" max="3837" width="11.5703125" style="413"/>
    <col min="3838" max="3838" width="13" style="413" bestFit="1" customWidth="1"/>
    <col min="3839" max="3839" width="13.7109375" style="413" bestFit="1" customWidth="1"/>
    <col min="3840" max="3840" width="54.140625" style="413" bestFit="1" customWidth="1"/>
    <col min="3841" max="3841" width="13" style="413" bestFit="1" customWidth="1"/>
    <col min="3842" max="3842" width="13.28515625" style="413" bestFit="1" customWidth="1"/>
    <col min="3843" max="3844" width="13.7109375" style="413" bestFit="1" customWidth="1"/>
    <col min="3845" max="3845" width="13.5703125" style="413" bestFit="1" customWidth="1"/>
    <col min="3846" max="3846" width="13.7109375" style="413" bestFit="1" customWidth="1"/>
    <col min="3847" max="3847" width="14.85546875" style="413" bestFit="1" customWidth="1"/>
    <col min="3848" max="3848" width="16.28515625" style="413" customWidth="1"/>
    <col min="3849" max="3849" width="13.28515625" style="413" customWidth="1"/>
    <col min="3850" max="3850" width="13.42578125" style="413" customWidth="1"/>
    <col min="3851" max="3851" width="13.28515625" style="413" customWidth="1"/>
    <col min="3852" max="3852" width="15.5703125" style="413" customWidth="1"/>
    <col min="3853" max="3853" width="15" style="413" bestFit="1" customWidth="1"/>
    <col min="3854" max="3854" width="15.85546875" style="413" bestFit="1" customWidth="1"/>
    <col min="3855" max="3856" width="13.42578125" style="413" bestFit="1" customWidth="1"/>
    <col min="3857" max="3858" width="13.7109375" style="413" bestFit="1" customWidth="1"/>
    <col min="3859" max="3859" width="13.5703125" style="413" bestFit="1" customWidth="1"/>
    <col min="3860" max="3860" width="13.42578125" style="413" bestFit="1" customWidth="1"/>
    <col min="3861" max="3861" width="15.42578125" style="413" bestFit="1" customWidth="1"/>
    <col min="3862" max="3862" width="16" style="413" bestFit="1" customWidth="1"/>
    <col min="3863" max="3863" width="13.7109375" style="413" customWidth="1"/>
    <col min="3864" max="3865" width="0" style="413" hidden="1" customWidth="1"/>
    <col min="3866" max="3866" width="12" style="413" customWidth="1"/>
    <col min="3867" max="4093" width="11.5703125" style="413"/>
    <col min="4094" max="4094" width="13" style="413" bestFit="1" customWidth="1"/>
    <col min="4095" max="4095" width="13.7109375" style="413" bestFit="1" customWidth="1"/>
    <col min="4096" max="4096" width="54.140625" style="413" bestFit="1" customWidth="1"/>
    <col min="4097" max="4097" width="13" style="413" bestFit="1" customWidth="1"/>
    <col min="4098" max="4098" width="13.28515625" style="413" bestFit="1" customWidth="1"/>
    <col min="4099" max="4100" width="13.7109375" style="413" bestFit="1" customWidth="1"/>
    <col min="4101" max="4101" width="13.5703125" style="413" bestFit="1" customWidth="1"/>
    <col min="4102" max="4102" width="13.7109375" style="413" bestFit="1" customWidth="1"/>
    <col min="4103" max="4103" width="14.85546875" style="413" bestFit="1" customWidth="1"/>
    <col min="4104" max="4104" width="16.28515625" style="413" customWidth="1"/>
    <col min="4105" max="4105" width="13.28515625" style="413" customWidth="1"/>
    <col min="4106" max="4106" width="13.42578125" style="413" customWidth="1"/>
    <col min="4107" max="4107" width="13.28515625" style="413" customWidth="1"/>
    <col min="4108" max="4108" width="15.5703125" style="413" customWidth="1"/>
    <col min="4109" max="4109" width="15" style="413" bestFit="1" customWidth="1"/>
    <col min="4110" max="4110" width="15.85546875" style="413" bestFit="1" customWidth="1"/>
    <col min="4111" max="4112" width="13.42578125" style="413" bestFit="1" customWidth="1"/>
    <col min="4113" max="4114" width="13.7109375" style="413" bestFit="1" customWidth="1"/>
    <col min="4115" max="4115" width="13.5703125" style="413" bestFit="1" customWidth="1"/>
    <col min="4116" max="4116" width="13.42578125" style="413" bestFit="1" customWidth="1"/>
    <col min="4117" max="4117" width="15.42578125" style="413" bestFit="1" customWidth="1"/>
    <col min="4118" max="4118" width="16" style="413" bestFit="1" customWidth="1"/>
    <col min="4119" max="4119" width="13.7109375" style="413" customWidth="1"/>
    <col min="4120" max="4121" width="0" style="413" hidden="1" customWidth="1"/>
    <col min="4122" max="4122" width="12" style="413" customWidth="1"/>
    <col min="4123" max="4349" width="11.5703125" style="413"/>
    <col min="4350" max="4350" width="13" style="413" bestFit="1" customWidth="1"/>
    <col min="4351" max="4351" width="13.7109375" style="413" bestFit="1" customWidth="1"/>
    <col min="4352" max="4352" width="54.140625" style="413" bestFit="1" customWidth="1"/>
    <col min="4353" max="4353" width="13" style="413" bestFit="1" customWidth="1"/>
    <col min="4354" max="4354" width="13.28515625" style="413" bestFit="1" customWidth="1"/>
    <col min="4355" max="4356" width="13.7109375" style="413" bestFit="1" customWidth="1"/>
    <col min="4357" max="4357" width="13.5703125" style="413" bestFit="1" customWidth="1"/>
    <col min="4358" max="4358" width="13.7109375" style="413" bestFit="1" customWidth="1"/>
    <col min="4359" max="4359" width="14.85546875" style="413" bestFit="1" customWidth="1"/>
    <col min="4360" max="4360" width="16.28515625" style="413" customWidth="1"/>
    <col min="4361" max="4361" width="13.28515625" style="413" customWidth="1"/>
    <col min="4362" max="4362" width="13.42578125" style="413" customWidth="1"/>
    <col min="4363" max="4363" width="13.28515625" style="413" customWidth="1"/>
    <col min="4364" max="4364" width="15.5703125" style="413" customWidth="1"/>
    <col min="4365" max="4365" width="15" style="413" bestFit="1" customWidth="1"/>
    <col min="4366" max="4366" width="15.85546875" style="413" bestFit="1" customWidth="1"/>
    <col min="4367" max="4368" width="13.42578125" style="413" bestFit="1" customWidth="1"/>
    <col min="4369" max="4370" width="13.7109375" style="413" bestFit="1" customWidth="1"/>
    <col min="4371" max="4371" width="13.5703125" style="413" bestFit="1" customWidth="1"/>
    <col min="4372" max="4372" width="13.42578125" style="413" bestFit="1" customWidth="1"/>
    <col min="4373" max="4373" width="15.42578125" style="413" bestFit="1" customWidth="1"/>
    <col min="4374" max="4374" width="16" style="413" bestFit="1" customWidth="1"/>
    <col min="4375" max="4375" width="13.7109375" style="413" customWidth="1"/>
    <col min="4376" max="4377" width="0" style="413" hidden="1" customWidth="1"/>
    <col min="4378" max="4378" width="12" style="413" customWidth="1"/>
    <col min="4379" max="4605" width="11.5703125" style="413"/>
    <col min="4606" max="4606" width="13" style="413" bestFit="1" customWidth="1"/>
    <col min="4607" max="4607" width="13.7109375" style="413" bestFit="1" customWidth="1"/>
    <col min="4608" max="4608" width="54.140625" style="413" bestFit="1" customWidth="1"/>
    <col min="4609" max="4609" width="13" style="413" bestFit="1" customWidth="1"/>
    <col min="4610" max="4610" width="13.28515625" style="413" bestFit="1" customWidth="1"/>
    <col min="4611" max="4612" width="13.7109375" style="413" bestFit="1" customWidth="1"/>
    <col min="4613" max="4613" width="13.5703125" style="413" bestFit="1" customWidth="1"/>
    <col min="4614" max="4614" width="13.7109375" style="413" bestFit="1" customWidth="1"/>
    <col min="4615" max="4615" width="14.85546875" style="413" bestFit="1" customWidth="1"/>
    <col min="4616" max="4616" width="16.28515625" style="413" customWidth="1"/>
    <col min="4617" max="4617" width="13.28515625" style="413" customWidth="1"/>
    <col min="4618" max="4618" width="13.42578125" style="413" customWidth="1"/>
    <col min="4619" max="4619" width="13.28515625" style="413" customWidth="1"/>
    <col min="4620" max="4620" width="15.5703125" style="413" customWidth="1"/>
    <col min="4621" max="4621" width="15" style="413" bestFit="1" customWidth="1"/>
    <col min="4622" max="4622" width="15.85546875" style="413" bestFit="1" customWidth="1"/>
    <col min="4623" max="4624" width="13.42578125" style="413" bestFit="1" customWidth="1"/>
    <col min="4625" max="4626" width="13.7109375" style="413" bestFit="1" customWidth="1"/>
    <col min="4627" max="4627" width="13.5703125" style="413" bestFit="1" customWidth="1"/>
    <col min="4628" max="4628" width="13.42578125" style="413" bestFit="1" customWidth="1"/>
    <col min="4629" max="4629" width="15.42578125" style="413" bestFit="1" customWidth="1"/>
    <col min="4630" max="4630" width="16" style="413" bestFit="1" customWidth="1"/>
    <col min="4631" max="4631" width="13.7109375" style="413" customWidth="1"/>
    <col min="4632" max="4633" width="0" style="413" hidden="1" customWidth="1"/>
    <col min="4634" max="4634" width="12" style="413" customWidth="1"/>
    <col min="4635" max="4861" width="11.5703125" style="413"/>
    <col min="4862" max="4862" width="13" style="413" bestFit="1" customWidth="1"/>
    <col min="4863" max="4863" width="13.7109375" style="413" bestFit="1" customWidth="1"/>
    <col min="4864" max="4864" width="54.140625" style="413" bestFit="1" customWidth="1"/>
    <col min="4865" max="4865" width="13" style="413" bestFit="1" customWidth="1"/>
    <col min="4866" max="4866" width="13.28515625" style="413" bestFit="1" customWidth="1"/>
    <col min="4867" max="4868" width="13.7109375" style="413" bestFit="1" customWidth="1"/>
    <col min="4869" max="4869" width="13.5703125" style="413" bestFit="1" customWidth="1"/>
    <col min="4870" max="4870" width="13.7109375" style="413" bestFit="1" customWidth="1"/>
    <col min="4871" max="4871" width="14.85546875" style="413" bestFit="1" customWidth="1"/>
    <col min="4872" max="4872" width="16.28515625" style="413" customWidth="1"/>
    <col min="4873" max="4873" width="13.28515625" style="413" customWidth="1"/>
    <col min="4874" max="4874" width="13.42578125" style="413" customWidth="1"/>
    <col min="4875" max="4875" width="13.28515625" style="413" customWidth="1"/>
    <col min="4876" max="4876" width="15.5703125" style="413" customWidth="1"/>
    <col min="4877" max="4877" width="15" style="413" bestFit="1" customWidth="1"/>
    <col min="4878" max="4878" width="15.85546875" style="413" bestFit="1" customWidth="1"/>
    <col min="4879" max="4880" width="13.42578125" style="413" bestFit="1" customWidth="1"/>
    <col min="4881" max="4882" width="13.7109375" style="413" bestFit="1" customWidth="1"/>
    <col min="4883" max="4883" width="13.5703125" style="413" bestFit="1" customWidth="1"/>
    <col min="4884" max="4884" width="13.42578125" style="413" bestFit="1" customWidth="1"/>
    <col min="4885" max="4885" width="15.42578125" style="413" bestFit="1" customWidth="1"/>
    <col min="4886" max="4886" width="16" style="413" bestFit="1" customWidth="1"/>
    <col min="4887" max="4887" width="13.7109375" style="413" customWidth="1"/>
    <col min="4888" max="4889" width="0" style="413" hidden="1" customWidth="1"/>
    <col min="4890" max="4890" width="12" style="413" customWidth="1"/>
    <col min="4891" max="5117" width="11.5703125" style="413"/>
    <col min="5118" max="5118" width="13" style="413" bestFit="1" customWidth="1"/>
    <col min="5119" max="5119" width="13.7109375" style="413" bestFit="1" customWidth="1"/>
    <col min="5120" max="5120" width="54.140625" style="413" bestFit="1" customWidth="1"/>
    <col min="5121" max="5121" width="13" style="413" bestFit="1" customWidth="1"/>
    <col min="5122" max="5122" width="13.28515625" style="413" bestFit="1" customWidth="1"/>
    <col min="5123" max="5124" width="13.7109375" style="413" bestFit="1" customWidth="1"/>
    <col min="5125" max="5125" width="13.5703125" style="413" bestFit="1" customWidth="1"/>
    <col min="5126" max="5126" width="13.7109375" style="413" bestFit="1" customWidth="1"/>
    <col min="5127" max="5127" width="14.85546875" style="413" bestFit="1" customWidth="1"/>
    <col min="5128" max="5128" width="16.28515625" style="413" customWidth="1"/>
    <col min="5129" max="5129" width="13.28515625" style="413" customWidth="1"/>
    <col min="5130" max="5130" width="13.42578125" style="413" customWidth="1"/>
    <col min="5131" max="5131" width="13.28515625" style="413" customWidth="1"/>
    <col min="5132" max="5132" width="15.5703125" style="413" customWidth="1"/>
    <col min="5133" max="5133" width="15" style="413" bestFit="1" customWidth="1"/>
    <col min="5134" max="5134" width="15.85546875" style="413" bestFit="1" customWidth="1"/>
    <col min="5135" max="5136" width="13.42578125" style="413" bestFit="1" customWidth="1"/>
    <col min="5137" max="5138" width="13.7109375" style="413" bestFit="1" customWidth="1"/>
    <col min="5139" max="5139" width="13.5703125" style="413" bestFit="1" customWidth="1"/>
    <col min="5140" max="5140" width="13.42578125" style="413" bestFit="1" customWidth="1"/>
    <col min="5141" max="5141" width="15.42578125" style="413" bestFit="1" customWidth="1"/>
    <col min="5142" max="5142" width="16" style="413" bestFit="1" customWidth="1"/>
    <col min="5143" max="5143" width="13.7109375" style="413" customWidth="1"/>
    <col min="5144" max="5145" width="0" style="413" hidden="1" customWidth="1"/>
    <col min="5146" max="5146" width="12" style="413" customWidth="1"/>
    <col min="5147" max="5373" width="11.5703125" style="413"/>
    <col min="5374" max="5374" width="13" style="413" bestFit="1" customWidth="1"/>
    <col min="5375" max="5375" width="13.7109375" style="413" bestFit="1" customWidth="1"/>
    <col min="5376" max="5376" width="54.140625" style="413" bestFit="1" customWidth="1"/>
    <col min="5377" max="5377" width="13" style="413" bestFit="1" customWidth="1"/>
    <col min="5378" max="5378" width="13.28515625" style="413" bestFit="1" customWidth="1"/>
    <col min="5379" max="5380" width="13.7109375" style="413" bestFit="1" customWidth="1"/>
    <col min="5381" max="5381" width="13.5703125" style="413" bestFit="1" customWidth="1"/>
    <col min="5382" max="5382" width="13.7109375" style="413" bestFit="1" customWidth="1"/>
    <col min="5383" max="5383" width="14.85546875" style="413" bestFit="1" customWidth="1"/>
    <col min="5384" max="5384" width="16.28515625" style="413" customWidth="1"/>
    <col min="5385" max="5385" width="13.28515625" style="413" customWidth="1"/>
    <col min="5386" max="5386" width="13.42578125" style="413" customWidth="1"/>
    <col min="5387" max="5387" width="13.28515625" style="413" customWidth="1"/>
    <col min="5388" max="5388" width="15.5703125" style="413" customWidth="1"/>
    <col min="5389" max="5389" width="15" style="413" bestFit="1" customWidth="1"/>
    <col min="5390" max="5390" width="15.85546875" style="413" bestFit="1" customWidth="1"/>
    <col min="5391" max="5392" width="13.42578125" style="413" bestFit="1" customWidth="1"/>
    <col min="5393" max="5394" width="13.7109375" style="413" bestFit="1" customWidth="1"/>
    <col min="5395" max="5395" width="13.5703125" style="413" bestFit="1" customWidth="1"/>
    <col min="5396" max="5396" width="13.42578125" style="413" bestFit="1" customWidth="1"/>
    <col min="5397" max="5397" width="15.42578125" style="413" bestFit="1" customWidth="1"/>
    <col min="5398" max="5398" width="16" style="413" bestFit="1" customWidth="1"/>
    <col min="5399" max="5399" width="13.7109375" style="413" customWidth="1"/>
    <col min="5400" max="5401" width="0" style="413" hidden="1" customWidth="1"/>
    <col min="5402" max="5402" width="12" style="413" customWidth="1"/>
    <col min="5403" max="5629" width="11.5703125" style="413"/>
    <col min="5630" max="5630" width="13" style="413" bestFit="1" customWidth="1"/>
    <col min="5631" max="5631" width="13.7109375" style="413" bestFit="1" customWidth="1"/>
    <col min="5632" max="5632" width="54.140625" style="413" bestFit="1" customWidth="1"/>
    <col min="5633" max="5633" width="13" style="413" bestFit="1" customWidth="1"/>
    <col min="5634" max="5634" width="13.28515625" style="413" bestFit="1" customWidth="1"/>
    <col min="5635" max="5636" width="13.7109375" style="413" bestFit="1" customWidth="1"/>
    <col min="5637" max="5637" width="13.5703125" style="413" bestFit="1" customWidth="1"/>
    <col min="5638" max="5638" width="13.7109375" style="413" bestFit="1" customWidth="1"/>
    <col min="5639" max="5639" width="14.85546875" style="413" bestFit="1" customWidth="1"/>
    <col min="5640" max="5640" width="16.28515625" style="413" customWidth="1"/>
    <col min="5641" max="5641" width="13.28515625" style="413" customWidth="1"/>
    <col min="5642" max="5642" width="13.42578125" style="413" customWidth="1"/>
    <col min="5643" max="5643" width="13.28515625" style="413" customWidth="1"/>
    <col min="5644" max="5644" width="15.5703125" style="413" customWidth="1"/>
    <col min="5645" max="5645" width="15" style="413" bestFit="1" customWidth="1"/>
    <col min="5646" max="5646" width="15.85546875" style="413" bestFit="1" customWidth="1"/>
    <col min="5647" max="5648" width="13.42578125" style="413" bestFit="1" customWidth="1"/>
    <col min="5649" max="5650" width="13.7109375" style="413" bestFit="1" customWidth="1"/>
    <col min="5651" max="5651" width="13.5703125" style="413" bestFit="1" customWidth="1"/>
    <col min="5652" max="5652" width="13.42578125" style="413" bestFit="1" customWidth="1"/>
    <col min="5653" max="5653" width="15.42578125" style="413" bestFit="1" customWidth="1"/>
    <col min="5654" max="5654" width="16" style="413" bestFit="1" customWidth="1"/>
    <col min="5655" max="5655" width="13.7109375" style="413" customWidth="1"/>
    <col min="5656" max="5657" width="0" style="413" hidden="1" customWidth="1"/>
    <col min="5658" max="5658" width="12" style="413" customWidth="1"/>
    <col min="5659" max="5885" width="11.5703125" style="413"/>
    <col min="5886" max="5886" width="13" style="413" bestFit="1" customWidth="1"/>
    <col min="5887" max="5887" width="13.7109375" style="413" bestFit="1" customWidth="1"/>
    <col min="5888" max="5888" width="54.140625" style="413" bestFit="1" customWidth="1"/>
    <col min="5889" max="5889" width="13" style="413" bestFit="1" customWidth="1"/>
    <col min="5890" max="5890" width="13.28515625" style="413" bestFit="1" customWidth="1"/>
    <col min="5891" max="5892" width="13.7109375" style="413" bestFit="1" customWidth="1"/>
    <col min="5893" max="5893" width="13.5703125" style="413" bestFit="1" customWidth="1"/>
    <col min="5894" max="5894" width="13.7109375" style="413" bestFit="1" customWidth="1"/>
    <col min="5895" max="5895" width="14.85546875" style="413" bestFit="1" customWidth="1"/>
    <col min="5896" max="5896" width="16.28515625" style="413" customWidth="1"/>
    <col min="5897" max="5897" width="13.28515625" style="413" customWidth="1"/>
    <col min="5898" max="5898" width="13.42578125" style="413" customWidth="1"/>
    <col min="5899" max="5899" width="13.28515625" style="413" customWidth="1"/>
    <col min="5900" max="5900" width="15.5703125" style="413" customWidth="1"/>
    <col min="5901" max="5901" width="15" style="413" bestFit="1" customWidth="1"/>
    <col min="5902" max="5902" width="15.85546875" style="413" bestFit="1" customWidth="1"/>
    <col min="5903" max="5904" width="13.42578125" style="413" bestFit="1" customWidth="1"/>
    <col min="5905" max="5906" width="13.7109375" style="413" bestFit="1" customWidth="1"/>
    <col min="5907" max="5907" width="13.5703125" style="413" bestFit="1" customWidth="1"/>
    <col min="5908" max="5908" width="13.42578125" style="413" bestFit="1" customWidth="1"/>
    <col min="5909" max="5909" width="15.42578125" style="413" bestFit="1" customWidth="1"/>
    <col min="5910" max="5910" width="16" style="413" bestFit="1" customWidth="1"/>
    <col min="5911" max="5911" width="13.7109375" style="413" customWidth="1"/>
    <col min="5912" max="5913" width="0" style="413" hidden="1" customWidth="1"/>
    <col min="5914" max="5914" width="12" style="413" customWidth="1"/>
    <col min="5915" max="6141" width="11.5703125" style="413"/>
    <col min="6142" max="6142" width="13" style="413" bestFit="1" customWidth="1"/>
    <col min="6143" max="6143" width="13.7109375" style="413" bestFit="1" customWidth="1"/>
    <col min="6144" max="6144" width="54.140625" style="413" bestFit="1" customWidth="1"/>
    <col min="6145" max="6145" width="13" style="413" bestFit="1" customWidth="1"/>
    <col min="6146" max="6146" width="13.28515625" style="413" bestFit="1" customWidth="1"/>
    <col min="6147" max="6148" width="13.7109375" style="413" bestFit="1" customWidth="1"/>
    <col min="6149" max="6149" width="13.5703125" style="413" bestFit="1" customWidth="1"/>
    <col min="6150" max="6150" width="13.7109375" style="413" bestFit="1" customWidth="1"/>
    <col min="6151" max="6151" width="14.85546875" style="413" bestFit="1" customWidth="1"/>
    <col min="6152" max="6152" width="16.28515625" style="413" customWidth="1"/>
    <col min="6153" max="6153" width="13.28515625" style="413" customWidth="1"/>
    <col min="6154" max="6154" width="13.42578125" style="413" customWidth="1"/>
    <col min="6155" max="6155" width="13.28515625" style="413" customWidth="1"/>
    <col min="6156" max="6156" width="15.5703125" style="413" customWidth="1"/>
    <col min="6157" max="6157" width="15" style="413" bestFit="1" customWidth="1"/>
    <col min="6158" max="6158" width="15.85546875" style="413" bestFit="1" customWidth="1"/>
    <col min="6159" max="6160" width="13.42578125" style="413" bestFit="1" customWidth="1"/>
    <col min="6161" max="6162" width="13.7109375" style="413" bestFit="1" customWidth="1"/>
    <col min="6163" max="6163" width="13.5703125" style="413" bestFit="1" customWidth="1"/>
    <col min="6164" max="6164" width="13.42578125" style="413" bestFit="1" customWidth="1"/>
    <col min="6165" max="6165" width="15.42578125" style="413" bestFit="1" customWidth="1"/>
    <col min="6166" max="6166" width="16" style="413" bestFit="1" customWidth="1"/>
    <col min="6167" max="6167" width="13.7109375" style="413" customWidth="1"/>
    <col min="6168" max="6169" width="0" style="413" hidden="1" customWidth="1"/>
    <col min="6170" max="6170" width="12" style="413" customWidth="1"/>
    <col min="6171" max="6397" width="11.5703125" style="413"/>
    <col min="6398" max="6398" width="13" style="413" bestFit="1" customWidth="1"/>
    <col min="6399" max="6399" width="13.7109375" style="413" bestFit="1" customWidth="1"/>
    <col min="6400" max="6400" width="54.140625" style="413" bestFit="1" customWidth="1"/>
    <col min="6401" max="6401" width="13" style="413" bestFit="1" customWidth="1"/>
    <col min="6402" max="6402" width="13.28515625" style="413" bestFit="1" customWidth="1"/>
    <col min="6403" max="6404" width="13.7109375" style="413" bestFit="1" customWidth="1"/>
    <col min="6405" max="6405" width="13.5703125" style="413" bestFit="1" customWidth="1"/>
    <col min="6406" max="6406" width="13.7109375" style="413" bestFit="1" customWidth="1"/>
    <col min="6407" max="6407" width="14.85546875" style="413" bestFit="1" customWidth="1"/>
    <col min="6408" max="6408" width="16.28515625" style="413" customWidth="1"/>
    <col min="6409" max="6409" width="13.28515625" style="413" customWidth="1"/>
    <col min="6410" max="6410" width="13.42578125" style="413" customWidth="1"/>
    <col min="6411" max="6411" width="13.28515625" style="413" customWidth="1"/>
    <col min="6412" max="6412" width="15.5703125" style="413" customWidth="1"/>
    <col min="6413" max="6413" width="15" style="413" bestFit="1" customWidth="1"/>
    <col min="6414" max="6414" width="15.85546875" style="413" bestFit="1" customWidth="1"/>
    <col min="6415" max="6416" width="13.42578125" style="413" bestFit="1" customWidth="1"/>
    <col min="6417" max="6418" width="13.7109375" style="413" bestFit="1" customWidth="1"/>
    <col min="6419" max="6419" width="13.5703125" style="413" bestFit="1" customWidth="1"/>
    <col min="6420" max="6420" width="13.42578125" style="413" bestFit="1" customWidth="1"/>
    <col min="6421" max="6421" width="15.42578125" style="413" bestFit="1" customWidth="1"/>
    <col min="6422" max="6422" width="16" style="413" bestFit="1" customWidth="1"/>
    <col min="6423" max="6423" width="13.7109375" style="413" customWidth="1"/>
    <col min="6424" max="6425" width="0" style="413" hidden="1" customWidth="1"/>
    <col min="6426" max="6426" width="12" style="413" customWidth="1"/>
    <col min="6427" max="6653" width="11.5703125" style="413"/>
    <col min="6654" max="6654" width="13" style="413" bestFit="1" customWidth="1"/>
    <col min="6655" max="6655" width="13.7109375" style="413" bestFit="1" customWidth="1"/>
    <col min="6656" max="6656" width="54.140625" style="413" bestFit="1" customWidth="1"/>
    <col min="6657" max="6657" width="13" style="413" bestFit="1" customWidth="1"/>
    <col min="6658" max="6658" width="13.28515625" style="413" bestFit="1" customWidth="1"/>
    <col min="6659" max="6660" width="13.7109375" style="413" bestFit="1" customWidth="1"/>
    <col min="6661" max="6661" width="13.5703125" style="413" bestFit="1" customWidth="1"/>
    <col min="6662" max="6662" width="13.7109375" style="413" bestFit="1" customWidth="1"/>
    <col min="6663" max="6663" width="14.85546875" style="413" bestFit="1" customWidth="1"/>
    <col min="6664" max="6664" width="16.28515625" style="413" customWidth="1"/>
    <col min="6665" max="6665" width="13.28515625" style="413" customWidth="1"/>
    <col min="6666" max="6666" width="13.42578125" style="413" customWidth="1"/>
    <col min="6667" max="6667" width="13.28515625" style="413" customWidth="1"/>
    <col min="6668" max="6668" width="15.5703125" style="413" customWidth="1"/>
    <col min="6669" max="6669" width="15" style="413" bestFit="1" customWidth="1"/>
    <col min="6670" max="6670" width="15.85546875" style="413" bestFit="1" customWidth="1"/>
    <col min="6671" max="6672" width="13.42578125" style="413" bestFit="1" customWidth="1"/>
    <col min="6673" max="6674" width="13.7109375" style="413" bestFit="1" customWidth="1"/>
    <col min="6675" max="6675" width="13.5703125" style="413" bestFit="1" customWidth="1"/>
    <col min="6676" max="6676" width="13.42578125" style="413" bestFit="1" customWidth="1"/>
    <col min="6677" max="6677" width="15.42578125" style="413" bestFit="1" customWidth="1"/>
    <col min="6678" max="6678" width="16" style="413" bestFit="1" customWidth="1"/>
    <col min="6679" max="6679" width="13.7109375" style="413" customWidth="1"/>
    <col min="6680" max="6681" width="0" style="413" hidden="1" customWidth="1"/>
    <col min="6682" max="6682" width="12" style="413" customWidth="1"/>
    <col min="6683" max="6909" width="11.5703125" style="413"/>
    <col min="6910" max="6910" width="13" style="413" bestFit="1" customWidth="1"/>
    <col min="6911" max="6911" width="13.7109375" style="413" bestFit="1" customWidth="1"/>
    <col min="6912" max="6912" width="54.140625" style="413" bestFit="1" customWidth="1"/>
    <col min="6913" max="6913" width="13" style="413" bestFit="1" customWidth="1"/>
    <col min="6914" max="6914" width="13.28515625" style="413" bestFit="1" customWidth="1"/>
    <col min="6915" max="6916" width="13.7109375" style="413" bestFit="1" customWidth="1"/>
    <col min="6917" max="6917" width="13.5703125" style="413" bestFit="1" customWidth="1"/>
    <col min="6918" max="6918" width="13.7109375" style="413" bestFit="1" customWidth="1"/>
    <col min="6919" max="6919" width="14.85546875" style="413" bestFit="1" customWidth="1"/>
    <col min="6920" max="6920" width="16.28515625" style="413" customWidth="1"/>
    <col min="6921" max="6921" width="13.28515625" style="413" customWidth="1"/>
    <col min="6922" max="6922" width="13.42578125" style="413" customWidth="1"/>
    <col min="6923" max="6923" width="13.28515625" style="413" customWidth="1"/>
    <col min="6924" max="6924" width="15.5703125" style="413" customWidth="1"/>
    <col min="6925" max="6925" width="15" style="413" bestFit="1" customWidth="1"/>
    <col min="6926" max="6926" width="15.85546875" style="413" bestFit="1" customWidth="1"/>
    <col min="6927" max="6928" width="13.42578125" style="413" bestFit="1" customWidth="1"/>
    <col min="6929" max="6930" width="13.7109375" style="413" bestFit="1" customWidth="1"/>
    <col min="6931" max="6931" width="13.5703125" style="413" bestFit="1" customWidth="1"/>
    <col min="6932" max="6932" width="13.42578125" style="413" bestFit="1" customWidth="1"/>
    <col min="6933" max="6933" width="15.42578125" style="413" bestFit="1" customWidth="1"/>
    <col min="6934" max="6934" width="16" style="413" bestFit="1" customWidth="1"/>
    <col min="6935" max="6935" width="13.7109375" style="413" customWidth="1"/>
    <col min="6936" max="6937" width="0" style="413" hidden="1" customWidth="1"/>
    <col min="6938" max="6938" width="12" style="413" customWidth="1"/>
    <col min="6939" max="7165" width="11.5703125" style="413"/>
    <col min="7166" max="7166" width="13" style="413" bestFit="1" customWidth="1"/>
    <col min="7167" max="7167" width="13.7109375" style="413" bestFit="1" customWidth="1"/>
    <col min="7168" max="7168" width="54.140625" style="413" bestFit="1" customWidth="1"/>
    <col min="7169" max="7169" width="13" style="413" bestFit="1" customWidth="1"/>
    <col min="7170" max="7170" width="13.28515625" style="413" bestFit="1" customWidth="1"/>
    <col min="7171" max="7172" width="13.7109375" style="413" bestFit="1" customWidth="1"/>
    <col min="7173" max="7173" width="13.5703125" style="413" bestFit="1" customWidth="1"/>
    <col min="7174" max="7174" width="13.7109375" style="413" bestFit="1" customWidth="1"/>
    <col min="7175" max="7175" width="14.85546875" style="413" bestFit="1" customWidth="1"/>
    <col min="7176" max="7176" width="16.28515625" style="413" customWidth="1"/>
    <col min="7177" max="7177" width="13.28515625" style="413" customWidth="1"/>
    <col min="7178" max="7178" width="13.42578125" style="413" customWidth="1"/>
    <col min="7179" max="7179" width="13.28515625" style="413" customWidth="1"/>
    <col min="7180" max="7180" width="15.5703125" style="413" customWidth="1"/>
    <col min="7181" max="7181" width="15" style="413" bestFit="1" customWidth="1"/>
    <col min="7182" max="7182" width="15.85546875" style="413" bestFit="1" customWidth="1"/>
    <col min="7183" max="7184" width="13.42578125" style="413" bestFit="1" customWidth="1"/>
    <col min="7185" max="7186" width="13.7109375" style="413" bestFit="1" customWidth="1"/>
    <col min="7187" max="7187" width="13.5703125" style="413" bestFit="1" customWidth="1"/>
    <col min="7188" max="7188" width="13.42578125" style="413" bestFit="1" customWidth="1"/>
    <col min="7189" max="7189" width="15.42578125" style="413" bestFit="1" customWidth="1"/>
    <col min="7190" max="7190" width="16" style="413" bestFit="1" customWidth="1"/>
    <col min="7191" max="7191" width="13.7109375" style="413" customWidth="1"/>
    <col min="7192" max="7193" width="0" style="413" hidden="1" customWidth="1"/>
    <col min="7194" max="7194" width="12" style="413" customWidth="1"/>
    <col min="7195" max="7421" width="11.5703125" style="413"/>
    <col min="7422" max="7422" width="13" style="413" bestFit="1" customWidth="1"/>
    <col min="7423" max="7423" width="13.7109375" style="413" bestFit="1" customWidth="1"/>
    <col min="7424" max="7424" width="54.140625" style="413" bestFit="1" customWidth="1"/>
    <col min="7425" max="7425" width="13" style="413" bestFit="1" customWidth="1"/>
    <col min="7426" max="7426" width="13.28515625" style="413" bestFit="1" customWidth="1"/>
    <col min="7427" max="7428" width="13.7109375" style="413" bestFit="1" customWidth="1"/>
    <col min="7429" max="7429" width="13.5703125" style="413" bestFit="1" customWidth="1"/>
    <col min="7430" max="7430" width="13.7109375" style="413" bestFit="1" customWidth="1"/>
    <col min="7431" max="7431" width="14.85546875" style="413" bestFit="1" customWidth="1"/>
    <col min="7432" max="7432" width="16.28515625" style="413" customWidth="1"/>
    <col min="7433" max="7433" width="13.28515625" style="413" customWidth="1"/>
    <col min="7434" max="7434" width="13.42578125" style="413" customWidth="1"/>
    <col min="7435" max="7435" width="13.28515625" style="413" customWidth="1"/>
    <col min="7436" max="7436" width="15.5703125" style="413" customWidth="1"/>
    <col min="7437" max="7437" width="15" style="413" bestFit="1" customWidth="1"/>
    <col min="7438" max="7438" width="15.85546875" style="413" bestFit="1" customWidth="1"/>
    <col min="7439" max="7440" width="13.42578125" style="413" bestFit="1" customWidth="1"/>
    <col min="7441" max="7442" width="13.7109375" style="413" bestFit="1" customWidth="1"/>
    <col min="7443" max="7443" width="13.5703125" style="413" bestFit="1" customWidth="1"/>
    <col min="7444" max="7444" width="13.42578125" style="413" bestFit="1" customWidth="1"/>
    <col min="7445" max="7445" width="15.42578125" style="413" bestFit="1" customWidth="1"/>
    <col min="7446" max="7446" width="16" style="413" bestFit="1" customWidth="1"/>
    <col min="7447" max="7447" width="13.7109375" style="413" customWidth="1"/>
    <col min="7448" max="7449" width="0" style="413" hidden="1" customWidth="1"/>
    <col min="7450" max="7450" width="12" style="413" customWidth="1"/>
    <col min="7451" max="7677" width="11.5703125" style="413"/>
    <col min="7678" max="7678" width="13" style="413" bestFit="1" customWidth="1"/>
    <col min="7679" max="7679" width="13.7109375" style="413" bestFit="1" customWidth="1"/>
    <col min="7680" max="7680" width="54.140625" style="413" bestFit="1" customWidth="1"/>
    <col min="7681" max="7681" width="13" style="413" bestFit="1" customWidth="1"/>
    <col min="7682" max="7682" width="13.28515625" style="413" bestFit="1" customWidth="1"/>
    <col min="7683" max="7684" width="13.7109375" style="413" bestFit="1" customWidth="1"/>
    <col min="7685" max="7685" width="13.5703125" style="413" bestFit="1" customWidth="1"/>
    <col min="7686" max="7686" width="13.7109375" style="413" bestFit="1" customWidth="1"/>
    <col min="7687" max="7687" width="14.85546875" style="413" bestFit="1" customWidth="1"/>
    <col min="7688" max="7688" width="16.28515625" style="413" customWidth="1"/>
    <col min="7689" max="7689" width="13.28515625" style="413" customWidth="1"/>
    <col min="7690" max="7690" width="13.42578125" style="413" customWidth="1"/>
    <col min="7691" max="7691" width="13.28515625" style="413" customWidth="1"/>
    <col min="7692" max="7692" width="15.5703125" style="413" customWidth="1"/>
    <col min="7693" max="7693" width="15" style="413" bestFit="1" customWidth="1"/>
    <col min="7694" max="7694" width="15.85546875" style="413" bestFit="1" customWidth="1"/>
    <col min="7695" max="7696" width="13.42578125" style="413" bestFit="1" customWidth="1"/>
    <col min="7697" max="7698" width="13.7109375" style="413" bestFit="1" customWidth="1"/>
    <col min="7699" max="7699" width="13.5703125" style="413" bestFit="1" customWidth="1"/>
    <col min="7700" max="7700" width="13.42578125" style="413" bestFit="1" customWidth="1"/>
    <col min="7701" max="7701" width="15.42578125" style="413" bestFit="1" customWidth="1"/>
    <col min="7702" max="7702" width="16" style="413" bestFit="1" customWidth="1"/>
    <col min="7703" max="7703" width="13.7109375" style="413" customWidth="1"/>
    <col min="7704" max="7705" width="0" style="413" hidden="1" customWidth="1"/>
    <col min="7706" max="7706" width="12" style="413" customWidth="1"/>
    <col min="7707" max="7933" width="11.5703125" style="413"/>
    <col min="7934" max="7934" width="13" style="413" bestFit="1" customWidth="1"/>
    <col min="7935" max="7935" width="13.7109375" style="413" bestFit="1" customWidth="1"/>
    <col min="7936" max="7936" width="54.140625" style="413" bestFit="1" customWidth="1"/>
    <col min="7937" max="7937" width="13" style="413" bestFit="1" customWidth="1"/>
    <col min="7938" max="7938" width="13.28515625" style="413" bestFit="1" customWidth="1"/>
    <col min="7939" max="7940" width="13.7109375" style="413" bestFit="1" customWidth="1"/>
    <col min="7941" max="7941" width="13.5703125" style="413" bestFit="1" customWidth="1"/>
    <col min="7942" max="7942" width="13.7109375" style="413" bestFit="1" customWidth="1"/>
    <col min="7943" max="7943" width="14.85546875" style="413" bestFit="1" customWidth="1"/>
    <col min="7944" max="7944" width="16.28515625" style="413" customWidth="1"/>
    <col min="7945" max="7945" width="13.28515625" style="413" customWidth="1"/>
    <col min="7946" max="7946" width="13.42578125" style="413" customWidth="1"/>
    <col min="7947" max="7947" width="13.28515625" style="413" customWidth="1"/>
    <col min="7948" max="7948" width="15.5703125" style="413" customWidth="1"/>
    <col min="7949" max="7949" width="15" style="413" bestFit="1" customWidth="1"/>
    <col min="7950" max="7950" width="15.85546875" style="413" bestFit="1" customWidth="1"/>
    <col min="7951" max="7952" width="13.42578125" style="413" bestFit="1" customWidth="1"/>
    <col min="7953" max="7954" width="13.7109375" style="413" bestFit="1" customWidth="1"/>
    <col min="7955" max="7955" width="13.5703125" style="413" bestFit="1" customWidth="1"/>
    <col min="7956" max="7956" width="13.42578125" style="413" bestFit="1" customWidth="1"/>
    <col min="7957" max="7957" width="15.42578125" style="413" bestFit="1" customWidth="1"/>
    <col min="7958" max="7958" width="16" style="413" bestFit="1" customWidth="1"/>
    <col min="7959" max="7959" width="13.7109375" style="413" customWidth="1"/>
    <col min="7960" max="7961" width="0" style="413" hidden="1" customWidth="1"/>
    <col min="7962" max="7962" width="12" style="413" customWidth="1"/>
    <col min="7963" max="8189" width="11.5703125" style="413"/>
    <col min="8190" max="8190" width="13" style="413" bestFit="1" customWidth="1"/>
    <col min="8191" max="8191" width="13.7109375" style="413" bestFit="1" customWidth="1"/>
    <col min="8192" max="8192" width="54.140625" style="413" bestFit="1" customWidth="1"/>
    <col min="8193" max="8193" width="13" style="413" bestFit="1" customWidth="1"/>
    <col min="8194" max="8194" width="13.28515625" style="413" bestFit="1" customWidth="1"/>
    <col min="8195" max="8196" width="13.7109375" style="413" bestFit="1" customWidth="1"/>
    <col min="8197" max="8197" width="13.5703125" style="413" bestFit="1" customWidth="1"/>
    <col min="8198" max="8198" width="13.7109375" style="413" bestFit="1" customWidth="1"/>
    <col min="8199" max="8199" width="14.85546875" style="413" bestFit="1" customWidth="1"/>
    <col min="8200" max="8200" width="16.28515625" style="413" customWidth="1"/>
    <col min="8201" max="8201" width="13.28515625" style="413" customWidth="1"/>
    <col min="8202" max="8202" width="13.42578125" style="413" customWidth="1"/>
    <col min="8203" max="8203" width="13.28515625" style="413" customWidth="1"/>
    <col min="8204" max="8204" width="15.5703125" style="413" customWidth="1"/>
    <col min="8205" max="8205" width="15" style="413" bestFit="1" customWidth="1"/>
    <col min="8206" max="8206" width="15.85546875" style="413" bestFit="1" customWidth="1"/>
    <col min="8207" max="8208" width="13.42578125" style="413" bestFit="1" customWidth="1"/>
    <col min="8209" max="8210" width="13.7109375" style="413" bestFit="1" customWidth="1"/>
    <col min="8211" max="8211" width="13.5703125" style="413" bestFit="1" customWidth="1"/>
    <col min="8212" max="8212" width="13.42578125" style="413" bestFit="1" customWidth="1"/>
    <col min="8213" max="8213" width="15.42578125" style="413" bestFit="1" customWidth="1"/>
    <col min="8214" max="8214" width="16" style="413" bestFit="1" customWidth="1"/>
    <col min="8215" max="8215" width="13.7109375" style="413" customWidth="1"/>
    <col min="8216" max="8217" width="0" style="413" hidden="1" customWidth="1"/>
    <col min="8218" max="8218" width="12" style="413" customWidth="1"/>
    <col min="8219" max="8445" width="11.5703125" style="413"/>
    <col min="8446" max="8446" width="13" style="413" bestFit="1" customWidth="1"/>
    <col min="8447" max="8447" width="13.7109375" style="413" bestFit="1" customWidth="1"/>
    <col min="8448" max="8448" width="54.140625" style="413" bestFit="1" customWidth="1"/>
    <col min="8449" max="8449" width="13" style="413" bestFit="1" customWidth="1"/>
    <col min="8450" max="8450" width="13.28515625" style="413" bestFit="1" customWidth="1"/>
    <col min="8451" max="8452" width="13.7109375" style="413" bestFit="1" customWidth="1"/>
    <col min="8453" max="8453" width="13.5703125" style="413" bestFit="1" customWidth="1"/>
    <col min="8454" max="8454" width="13.7109375" style="413" bestFit="1" customWidth="1"/>
    <col min="8455" max="8455" width="14.85546875" style="413" bestFit="1" customWidth="1"/>
    <col min="8456" max="8456" width="16.28515625" style="413" customWidth="1"/>
    <col min="8457" max="8457" width="13.28515625" style="413" customWidth="1"/>
    <col min="8458" max="8458" width="13.42578125" style="413" customWidth="1"/>
    <col min="8459" max="8459" width="13.28515625" style="413" customWidth="1"/>
    <col min="8460" max="8460" width="15.5703125" style="413" customWidth="1"/>
    <col min="8461" max="8461" width="15" style="413" bestFit="1" customWidth="1"/>
    <col min="8462" max="8462" width="15.85546875" style="413" bestFit="1" customWidth="1"/>
    <col min="8463" max="8464" width="13.42578125" style="413" bestFit="1" customWidth="1"/>
    <col min="8465" max="8466" width="13.7109375" style="413" bestFit="1" customWidth="1"/>
    <col min="8467" max="8467" width="13.5703125" style="413" bestFit="1" customWidth="1"/>
    <col min="8468" max="8468" width="13.42578125" style="413" bestFit="1" customWidth="1"/>
    <col min="8469" max="8469" width="15.42578125" style="413" bestFit="1" customWidth="1"/>
    <col min="8470" max="8470" width="16" style="413" bestFit="1" customWidth="1"/>
    <col min="8471" max="8471" width="13.7109375" style="413" customWidth="1"/>
    <col min="8472" max="8473" width="0" style="413" hidden="1" customWidth="1"/>
    <col min="8474" max="8474" width="12" style="413" customWidth="1"/>
    <col min="8475" max="8701" width="11.5703125" style="413"/>
    <col min="8702" max="8702" width="13" style="413" bestFit="1" customWidth="1"/>
    <col min="8703" max="8703" width="13.7109375" style="413" bestFit="1" customWidth="1"/>
    <col min="8704" max="8704" width="54.140625" style="413" bestFit="1" customWidth="1"/>
    <col min="8705" max="8705" width="13" style="413" bestFit="1" customWidth="1"/>
    <col min="8706" max="8706" width="13.28515625" style="413" bestFit="1" customWidth="1"/>
    <col min="8707" max="8708" width="13.7109375" style="413" bestFit="1" customWidth="1"/>
    <col min="8709" max="8709" width="13.5703125" style="413" bestFit="1" customWidth="1"/>
    <col min="8710" max="8710" width="13.7109375" style="413" bestFit="1" customWidth="1"/>
    <col min="8711" max="8711" width="14.85546875" style="413" bestFit="1" customWidth="1"/>
    <col min="8712" max="8712" width="16.28515625" style="413" customWidth="1"/>
    <col min="8713" max="8713" width="13.28515625" style="413" customWidth="1"/>
    <col min="8714" max="8714" width="13.42578125" style="413" customWidth="1"/>
    <col min="8715" max="8715" width="13.28515625" style="413" customWidth="1"/>
    <col min="8716" max="8716" width="15.5703125" style="413" customWidth="1"/>
    <col min="8717" max="8717" width="15" style="413" bestFit="1" customWidth="1"/>
    <col min="8718" max="8718" width="15.85546875" style="413" bestFit="1" customWidth="1"/>
    <col min="8719" max="8720" width="13.42578125" style="413" bestFit="1" customWidth="1"/>
    <col min="8721" max="8722" width="13.7109375" style="413" bestFit="1" customWidth="1"/>
    <col min="8723" max="8723" width="13.5703125" style="413" bestFit="1" customWidth="1"/>
    <col min="8724" max="8724" width="13.42578125" style="413" bestFit="1" customWidth="1"/>
    <col min="8725" max="8725" width="15.42578125" style="413" bestFit="1" customWidth="1"/>
    <col min="8726" max="8726" width="16" style="413" bestFit="1" customWidth="1"/>
    <col min="8727" max="8727" width="13.7109375" style="413" customWidth="1"/>
    <col min="8728" max="8729" width="0" style="413" hidden="1" customWidth="1"/>
    <col min="8730" max="8730" width="12" style="413" customWidth="1"/>
    <col min="8731" max="8957" width="11.5703125" style="413"/>
    <col min="8958" max="8958" width="13" style="413" bestFit="1" customWidth="1"/>
    <col min="8959" max="8959" width="13.7109375" style="413" bestFit="1" customWidth="1"/>
    <col min="8960" max="8960" width="54.140625" style="413" bestFit="1" customWidth="1"/>
    <col min="8961" max="8961" width="13" style="413" bestFit="1" customWidth="1"/>
    <col min="8962" max="8962" width="13.28515625" style="413" bestFit="1" customWidth="1"/>
    <col min="8963" max="8964" width="13.7109375" style="413" bestFit="1" customWidth="1"/>
    <col min="8965" max="8965" width="13.5703125" style="413" bestFit="1" customWidth="1"/>
    <col min="8966" max="8966" width="13.7109375" style="413" bestFit="1" customWidth="1"/>
    <col min="8967" max="8967" width="14.85546875" style="413" bestFit="1" customWidth="1"/>
    <col min="8968" max="8968" width="16.28515625" style="413" customWidth="1"/>
    <col min="8969" max="8969" width="13.28515625" style="413" customWidth="1"/>
    <col min="8970" max="8970" width="13.42578125" style="413" customWidth="1"/>
    <col min="8971" max="8971" width="13.28515625" style="413" customWidth="1"/>
    <col min="8972" max="8972" width="15.5703125" style="413" customWidth="1"/>
    <col min="8973" max="8973" width="15" style="413" bestFit="1" customWidth="1"/>
    <col min="8974" max="8974" width="15.85546875" style="413" bestFit="1" customWidth="1"/>
    <col min="8975" max="8976" width="13.42578125" style="413" bestFit="1" customWidth="1"/>
    <col min="8977" max="8978" width="13.7109375" style="413" bestFit="1" customWidth="1"/>
    <col min="8979" max="8979" width="13.5703125" style="413" bestFit="1" customWidth="1"/>
    <col min="8980" max="8980" width="13.42578125" style="413" bestFit="1" customWidth="1"/>
    <col min="8981" max="8981" width="15.42578125" style="413" bestFit="1" customWidth="1"/>
    <col min="8982" max="8982" width="16" style="413" bestFit="1" customWidth="1"/>
    <col min="8983" max="8983" width="13.7109375" style="413" customWidth="1"/>
    <col min="8984" max="8985" width="0" style="413" hidden="1" customWidth="1"/>
    <col min="8986" max="8986" width="12" style="413" customWidth="1"/>
    <col min="8987" max="9213" width="11.5703125" style="413"/>
    <col min="9214" max="9214" width="13" style="413" bestFit="1" customWidth="1"/>
    <col min="9215" max="9215" width="13.7109375" style="413" bestFit="1" customWidth="1"/>
    <col min="9216" max="9216" width="54.140625" style="413" bestFit="1" customWidth="1"/>
    <col min="9217" max="9217" width="13" style="413" bestFit="1" customWidth="1"/>
    <col min="9218" max="9218" width="13.28515625" style="413" bestFit="1" customWidth="1"/>
    <col min="9219" max="9220" width="13.7109375" style="413" bestFit="1" customWidth="1"/>
    <col min="9221" max="9221" width="13.5703125" style="413" bestFit="1" customWidth="1"/>
    <col min="9222" max="9222" width="13.7109375" style="413" bestFit="1" customWidth="1"/>
    <col min="9223" max="9223" width="14.85546875" style="413" bestFit="1" customWidth="1"/>
    <col min="9224" max="9224" width="16.28515625" style="413" customWidth="1"/>
    <col min="9225" max="9225" width="13.28515625" style="413" customWidth="1"/>
    <col min="9226" max="9226" width="13.42578125" style="413" customWidth="1"/>
    <col min="9227" max="9227" width="13.28515625" style="413" customWidth="1"/>
    <col min="9228" max="9228" width="15.5703125" style="413" customWidth="1"/>
    <col min="9229" max="9229" width="15" style="413" bestFit="1" customWidth="1"/>
    <col min="9230" max="9230" width="15.85546875" style="413" bestFit="1" customWidth="1"/>
    <col min="9231" max="9232" width="13.42578125" style="413" bestFit="1" customWidth="1"/>
    <col min="9233" max="9234" width="13.7109375" style="413" bestFit="1" customWidth="1"/>
    <col min="9235" max="9235" width="13.5703125" style="413" bestFit="1" customWidth="1"/>
    <col min="9236" max="9236" width="13.42578125" style="413" bestFit="1" customWidth="1"/>
    <col min="9237" max="9237" width="15.42578125" style="413" bestFit="1" customWidth="1"/>
    <col min="9238" max="9238" width="16" style="413" bestFit="1" customWidth="1"/>
    <col min="9239" max="9239" width="13.7109375" style="413" customWidth="1"/>
    <col min="9240" max="9241" width="0" style="413" hidden="1" customWidth="1"/>
    <col min="9242" max="9242" width="12" style="413" customWidth="1"/>
    <col min="9243" max="9469" width="11.5703125" style="413"/>
    <col min="9470" max="9470" width="13" style="413" bestFit="1" customWidth="1"/>
    <col min="9471" max="9471" width="13.7109375" style="413" bestFit="1" customWidth="1"/>
    <col min="9472" max="9472" width="54.140625" style="413" bestFit="1" customWidth="1"/>
    <col min="9473" max="9473" width="13" style="413" bestFit="1" customWidth="1"/>
    <col min="9474" max="9474" width="13.28515625" style="413" bestFit="1" customWidth="1"/>
    <col min="9475" max="9476" width="13.7109375" style="413" bestFit="1" customWidth="1"/>
    <col min="9477" max="9477" width="13.5703125" style="413" bestFit="1" customWidth="1"/>
    <col min="9478" max="9478" width="13.7109375" style="413" bestFit="1" customWidth="1"/>
    <col min="9479" max="9479" width="14.85546875" style="413" bestFit="1" customWidth="1"/>
    <col min="9480" max="9480" width="16.28515625" style="413" customWidth="1"/>
    <col min="9481" max="9481" width="13.28515625" style="413" customWidth="1"/>
    <col min="9482" max="9482" width="13.42578125" style="413" customWidth="1"/>
    <col min="9483" max="9483" width="13.28515625" style="413" customWidth="1"/>
    <col min="9484" max="9484" width="15.5703125" style="413" customWidth="1"/>
    <col min="9485" max="9485" width="15" style="413" bestFit="1" customWidth="1"/>
    <col min="9486" max="9486" width="15.85546875" style="413" bestFit="1" customWidth="1"/>
    <col min="9487" max="9488" width="13.42578125" style="413" bestFit="1" customWidth="1"/>
    <col min="9489" max="9490" width="13.7109375" style="413" bestFit="1" customWidth="1"/>
    <col min="9491" max="9491" width="13.5703125" style="413" bestFit="1" customWidth="1"/>
    <col min="9492" max="9492" width="13.42578125" style="413" bestFit="1" customWidth="1"/>
    <col min="9493" max="9493" width="15.42578125" style="413" bestFit="1" customWidth="1"/>
    <col min="9494" max="9494" width="16" style="413" bestFit="1" customWidth="1"/>
    <col min="9495" max="9495" width="13.7109375" style="413" customWidth="1"/>
    <col min="9496" max="9497" width="0" style="413" hidden="1" customWidth="1"/>
    <col min="9498" max="9498" width="12" style="413" customWidth="1"/>
    <col min="9499" max="9725" width="11.5703125" style="413"/>
    <col min="9726" max="9726" width="13" style="413" bestFit="1" customWidth="1"/>
    <col min="9727" max="9727" width="13.7109375" style="413" bestFit="1" customWidth="1"/>
    <col min="9728" max="9728" width="54.140625" style="413" bestFit="1" customWidth="1"/>
    <col min="9729" max="9729" width="13" style="413" bestFit="1" customWidth="1"/>
    <col min="9730" max="9730" width="13.28515625" style="413" bestFit="1" customWidth="1"/>
    <col min="9731" max="9732" width="13.7109375" style="413" bestFit="1" customWidth="1"/>
    <col min="9733" max="9733" width="13.5703125" style="413" bestFit="1" customWidth="1"/>
    <col min="9734" max="9734" width="13.7109375" style="413" bestFit="1" customWidth="1"/>
    <col min="9735" max="9735" width="14.85546875" style="413" bestFit="1" customWidth="1"/>
    <col min="9736" max="9736" width="16.28515625" style="413" customWidth="1"/>
    <col min="9737" max="9737" width="13.28515625" style="413" customWidth="1"/>
    <col min="9738" max="9738" width="13.42578125" style="413" customWidth="1"/>
    <col min="9739" max="9739" width="13.28515625" style="413" customWidth="1"/>
    <col min="9740" max="9740" width="15.5703125" style="413" customWidth="1"/>
    <col min="9741" max="9741" width="15" style="413" bestFit="1" customWidth="1"/>
    <col min="9742" max="9742" width="15.85546875" style="413" bestFit="1" customWidth="1"/>
    <col min="9743" max="9744" width="13.42578125" style="413" bestFit="1" customWidth="1"/>
    <col min="9745" max="9746" width="13.7109375" style="413" bestFit="1" customWidth="1"/>
    <col min="9747" max="9747" width="13.5703125" style="413" bestFit="1" customWidth="1"/>
    <col min="9748" max="9748" width="13.42578125" style="413" bestFit="1" customWidth="1"/>
    <col min="9749" max="9749" width="15.42578125" style="413" bestFit="1" customWidth="1"/>
    <col min="9750" max="9750" width="16" style="413" bestFit="1" customWidth="1"/>
    <col min="9751" max="9751" width="13.7109375" style="413" customWidth="1"/>
    <col min="9752" max="9753" width="0" style="413" hidden="1" customWidth="1"/>
    <col min="9754" max="9754" width="12" style="413" customWidth="1"/>
    <col min="9755" max="9981" width="11.5703125" style="413"/>
    <col min="9982" max="9982" width="13" style="413" bestFit="1" customWidth="1"/>
    <col min="9983" max="9983" width="13.7109375" style="413" bestFit="1" customWidth="1"/>
    <col min="9984" max="9984" width="54.140625" style="413" bestFit="1" customWidth="1"/>
    <col min="9985" max="9985" width="13" style="413" bestFit="1" customWidth="1"/>
    <col min="9986" max="9986" width="13.28515625" style="413" bestFit="1" customWidth="1"/>
    <col min="9987" max="9988" width="13.7109375" style="413" bestFit="1" customWidth="1"/>
    <col min="9989" max="9989" width="13.5703125" style="413" bestFit="1" customWidth="1"/>
    <col min="9990" max="9990" width="13.7109375" style="413" bestFit="1" customWidth="1"/>
    <col min="9991" max="9991" width="14.85546875" style="413" bestFit="1" customWidth="1"/>
    <col min="9992" max="9992" width="16.28515625" style="413" customWidth="1"/>
    <col min="9993" max="9993" width="13.28515625" style="413" customWidth="1"/>
    <col min="9994" max="9994" width="13.42578125" style="413" customWidth="1"/>
    <col min="9995" max="9995" width="13.28515625" style="413" customWidth="1"/>
    <col min="9996" max="9996" width="15.5703125" style="413" customWidth="1"/>
    <col min="9997" max="9997" width="15" style="413" bestFit="1" customWidth="1"/>
    <col min="9998" max="9998" width="15.85546875" style="413" bestFit="1" customWidth="1"/>
    <col min="9999" max="10000" width="13.42578125" style="413" bestFit="1" customWidth="1"/>
    <col min="10001" max="10002" width="13.7109375" style="413" bestFit="1" customWidth="1"/>
    <col min="10003" max="10003" width="13.5703125" style="413" bestFit="1" customWidth="1"/>
    <col min="10004" max="10004" width="13.42578125" style="413" bestFit="1" customWidth="1"/>
    <col min="10005" max="10005" width="15.42578125" style="413" bestFit="1" customWidth="1"/>
    <col min="10006" max="10006" width="16" style="413" bestFit="1" customWidth="1"/>
    <col min="10007" max="10007" width="13.7109375" style="413" customWidth="1"/>
    <col min="10008" max="10009" width="0" style="413" hidden="1" customWidth="1"/>
    <col min="10010" max="10010" width="12" style="413" customWidth="1"/>
    <col min="10011" max="10237" width="11.5703125" style="413"/>
    <col min="10238" max="10238" width="13" style="413" bestFit="1" customWidth="1"/>
    <col min="10239" max="10239" width="13.7109375" style="413" bestFit="1" customWidth="1"/>
    <col min="10240" max="10240" width="54.140625" style="413" bestFit="1" customWidth="1"/>
    <col min="10241" max="10241" width="13" style="413" bestFit="1" customWidth="1"/>
    <col min="10242" max="10242" width="13.28515625" style="413" bestFit="1" customWidth="1"/>
    <col min="10243" max="10244" width="13.7109375" style="413" bestFit="1" customWidth="1"/>
    <col min="10245" max="10245" width="13.5703125" style="413" bestFit="1" customWidth="1"/>
    <col min="10246" max="10246" width="13.7109375" style="413" bestFit="1" customWidth="1"/>
    <col min="10247" max="10247" width="14.85546875" style="413" bestFit="1" customWidth="1"/>
    <col min="10248" max="10248" width="16.28515625" style="413" customWidth="1"/>
    <col min="10249" max="10249" width="13.28515625" style="413" customWidth="1"/>
    <col min="10250" max="10250" width="13.42578125" style="413" customWidth="1"/>
    <col min="10251" max="10251" width="13.28515625" style="413" customWidth="1"/>
    <col min="10252" max="10252" width="15.5703125" style="413" customWidth="1"/>
    <col min="10253" max="10253" width="15" style="413" bestFit="1" customWidth="1"/>
    <col min="10254" max="10254" width="15.85546875" style="413" bestFit="1" customWidth="1"/>
    <col min="10255" max="10256" width="13.42578125" style="413" bestFit="1" customWidth="1"/>
    <col min="10257" max="10258" width="13.7109375" style="413" bestFit="1" customWidth="1"/>
    <col min="10259" max="10259" width="13.5703125" style="413" bestFit="1" customWidth="1"/>
    <col min="10260" max="10260" width="13.42578125" style="413" bestFit="1" customWidth="1"/>
    <col min="10261" max="10261" width="15.42578125" style="413" bestFit="1" customWidth="1"/>
    <col min="10262" max="10262" width="16" style="413" bestFit="1" customWidth="1"/>
    <col min="10263" max="10263" width="13.7109375" style="413" customWidth="1"/>
    <col min="10264" max="10265" width="0" style="413" hidden="1" customWidth="1"/>
    <col min="10266" max="10266" width="12" style="413" customWidth="1"/>
    <col min="10267" max="10493" width="11.5703125" style="413"/>
    <col min="10494" max="10494" width="13" style="413" bestFit="1" customWidth="1"/>
    <col min="10495" max="10495" width="13.7109375" style="413" bestFit="1" customWidth="1"/>
    <col min="10496" max="10496" width="54.140625" style="413" bestFit="1" customWidth="1"/>
    <col min="10497" max="10497" width="13" style="413" bestFit="1" customWidth="1"/>
    <col min="10498" max="10498" width="13.28515625" style="413" bestFit="1" customWidth="1"/>
    <col min="10499" max="10500" width="13.7109375" style="413" bestFit="1" customWidth="1"/>
    <col min="10501" max="10501" width="13.5703125" style="413" bestFit="1" customWidth="1"/>
    <col min="10502" max="10502" width="13.7109375" style="413" bestFit="1" customWidth="1"/>
    <col min="10503" max="10503" width="14.85546875" style="413" bestFit="1" customWidth="1"/>
    <col min="10504" max="10504" width="16.28515625" style="413" customWidth="1"/>
    <col min="10505" max="10505" width="13.28515625" style="413" customWidth="1"/>
    <col min="10506" max="10506" width="13.42578125" style="413" customWidth="1"/>
    <col min="10507" max="10507" width="13.28515625" style="413" customWidth="1"/>
    <col min="10508" max="10508" width="15.5703125" style="413" customWidth="1"/>
    <col min="10509" max="10509" width="15" style="413" bestFit="1" customWidth="1"/>
    <col min="10510" max="10510" width="15.85546875" style="413" bestFit="1" customWidth="1"/>
    <col min="10511" max="10512" width="13.42578125" style="413" bestFit="1" customWidth="1"/>
    <col min="10513" max="10514" width="13.7109375" style="413" bestFit="1" customWidth="1"/>
    <col min="10515" max="10515" width="13.5703125" style="413" bestFit="1" customWidth="1"/>
    <col min="10516" max="10516" width="13.42578125" style="413" bestFit="1" customWidth="1"/>
    <col min="10517" max="10517" width="15.42578125" style="413" bestFit="1" customWidth="1"/>
    <col min="10518" max="10518" width="16" style="413" bestFit="1" customWidth="1"/>
    <col min="10519" max="10519" width="13.7109375" style="413" customWidth="1"/>
    <col min="10520" max="10521" width="0" style="413" hidden="1" customWidth="1"/>
    <col min="10522" max="10522" width="12" style="413" customWidth="1"/>
    <col min="10523" max="10749" width="11.5703125" style="413"/>
    <col min="10750" max="10750" width="13" style="413" bestFit="1" customWidth="1"/>
    <col min="10751" max="10751" width="13.7109375" style="413" bestFit="1" customWidth="1"/>
    <col min="10752" max="10752" width="54.140625" style="413" bestFit="1" customWidth="1"/>
    <col min="10753" max="10753" width="13" style="413" bestFit="1" customWidth="1"/>
    <col min="10754" max="10754" width="13.28515625" style="413" bestFit="1" customWidth="1"/>
    <col min="10755" max="10756" width="13.7109375" style="413" bestFit="1" customWidth="1"/>
    <col min="10757" max="10757" width="13.5703125" style="413" bestFit="1" customWidth="1"/>
    <col min="10758" max="10758" width="13.7109375" style="413" bestFit="1" customWidth="1"/>
    <col min="10759" max="10759" width="14.85546875" style="413" bestFit="1" customWidth="1"/>
    <col min="10760" max="10760" width="16.28515625" style="413" customWidth="1"/>
    <col min="10761" max="10761" width="13.28515625" style="413" customWidth="1"/>
    <col min="10762" max="10762" width="13.42578125" style="413" customWidth="1"/>
    <col min="10763" max="10763" width="13.28515625" style="413" customWidth="1"/>
    <col min="10764" max="10764" width="15.5703125" style="413" customWidth="1"/>
    <col min="10765" max="10765" width="15" style="413" bestFit="1" customWidth="1"/>
    <col min="10766" max="10766" width="15.85546875" style="413" bestFit="1" customWidth="1"/>
    <col min="10767" max="10768" width="13.42578125" style="413" bestFit="1" customWidth="1"/>
    <col min="10769" max="10770" width="13.7109375" style="413" bestFit="1" customWidth="1"/>
    <col min="10771" max="10771" width="13.5703125" style="413" bestFit="1" customWidth="1"/>
    <col min="10772" max="10772" width="13.42578125" style="413" bestFit="1" customWidth="1"/>
    <col min="10773" max="10773" width="15.42578125" style="413" bestFit="1" customWidth="1"/>
    <col min="10774" max="10774" width="16" style="413" bestFit="1" customWidth="1"/>
    <col min="10775" max="10775" width="13.7109375" style="413" customWidth="1"/>
    <col min="10776" max="10777" width="0" style="413" hidden="1" customWidth="1"/>
    <col min="10778" max="10778" width="12" style="413" customWidth="1"/>
    <col min="10779" max="11005" width="11.5703125" style="413"/>
    <col min="11006" max="11006" width="13" style="413" bestFit="1" customWidth="1"/>
    <col min="11007" max="11007" width="13.7109375" style="413" bestFit="1" customWidth="1"/>
    <col min="11008" max="11008" width="54.140625" style="413" bestFit="1" customWidth="1"/>
    <col min="11009" max="11009" width="13" style="413" bestFit="1" customWidth="1"/>
    <col min="11010" max="11010" width="13.28515625" style="413" bestFit="1" customWidth="1"/>
    <col min="11011" max="11012" width="13.7109375" style="413" bestFit="1" customWidth="1"/>
    <col min="11013" max="11013" width="13.5703125" style="413" bestFit="1" customWidth="1"/>
    <col min="11014" max="11014" width="13.7109375" style="413" bestFit="1" customWidth="1"/>
    <col min="11015" max="11015" width="14.85546875" style="413" bestFit="1" customWidth="1"/>
    <col min="11016" max="11016" width="16.28515625" style="413" customWidth="1"/>
    <col min="11017" max="11017" width="13.28515625" style="413" customWidth="1"/>
    <col min="11018" max="11018" width="13.42578125" style="413" customWidth="1"/>
    <col min="11019" max="11019" width="13.28515625" style="413" customWidth="1"/>
    <col min="11020" max="11020" width="15.5703125" style="413" customWidth="1"/>
    <col min="11021" max="11021" width="15" style="413" bestFit="1" customWidth="1"/>
    <col min="11022" max="11022" width="15.85546875" style="413" bestFit="1" customWidth="1"/>
    <col min="11023" max="11024" width="13.42578125" style="413" bestFit="1" customWidth="1"/>
    <col min="11025" max="11026" width="13.7109375" style="413" bestFit="1" customWidth="1"/>
    <col min="11027" max="11027" width="13.5703125" style="413" bestFit="1" customWidth="1"/>
    <col min="11028" max="11028" width="13.42578125" style="413" bestFit="1" customWidth="1"/>
    <col min="11029" max="11029" width="15.42578125" style="413" bestFit="1" customWidth="1"/>
    <col min="11030" max="11030" width="16" style="413" bestFit="1" customWidth="1"/>
    <col min="11031" max="11031" width="13.7109375" style="413" customWidth="1"/>
    <col min="11032" max="11033" width="0" style="413" hidden="1" customWidth="1"/>
    <col min="11034" max="11034" width="12" style="413" customWidth="1"/>
    <col min="11035" max="11261" width="11.5703125" style="413"/>
    <col min="11262" max="11262" width="13" style="413" bestFit="1" customWidth="1"/>
    <col min="11263" max="11263" width="13.7109375" style="413" bestFit="1" customWidth="1"/>
    <col min="11264" max="11264" width="54.140625" style="413" bestFit="1" customWidth="1"/>
    <col min="11265" max="11265" width="13" style="413" bestFit="1" customWidth="1"/>
    <col min="11266" max="11266" width="13.28515625" style="413" bestFit="1" customWidth="1"/>
    <col min="11267" max="11268" width="13.7109375" style="413" bestFit="1" customWidth="1"/>
    <col min="11269" max="11269" width="13.5703125" style="413" bestFit="1" customWidth="1"/>
    <col min="11270" max="11270" width="13.7109375" style="413" bestFit="1" customWidth="1"/>
    <col min="11271" max="11271" width="14.85546875" style="413" bestFit="1" customWidth="1"/>
    <col min="11272" max="11272" width="16.28515625" style="413" customWidth="1"/>
    <col min="11273" max="11273" width="13.28515625" style="413" customWidth="1"/>
    <col min="11274" max="11274" width="13.42578125" style="413" customWidth="1"/>
    <col min="11275" max="11275" width="13.28515625" style="413" customWidth="1"/>
    <col min="11276" max="11276" width="15.5703125" style="413" customWidth="1"/>
    <col min="11277" max="11277" width="15" style="413" bestFit="1" customWidth="1"/>
    <col min="11278" max="11278" width="15.85546875" style="413" bestFit="1" customWidth="1"/>
    <col min="11279" max="11280" width="13.42578125" style="413" bestFit="1" customWidth="1"/>
    <col min="11281" max="11282" width="13.7109375" style="413" bestFit="1" customWidth="1"/>
    <col min="11283" max="11283" width="13.5703125" style="413" bestFit="1" customWidth="1"/>
    <col min="11284" max="11284" width="13.42578125" style="413" bestFit="1" customWidth="1"/>
    <col min="11285" max="11285" width="15.42578125" style="413" bestFit="1" customWidth="1"/>
    <col min="11286" max="11286" width="16" style="413" bestFit="1" customWidth="1"/>
    <col min="11287" max="11287" width="13.7109375" style="413" customWidth="1"/>
    <col min="11288" max="11289" width="0" style="413" hidden="1" customWidth="1"/>
    <col min="11290" max="11290" width="12" style="413" customWidth="1"/>
    <col min="11291" max="11517" width="11.5703125" style="413"/>
    <col min="11518" max="11518" width="13" style="413" bestFit="1" customWidth="1"/>
    <col min="11519" max="11519" width="13.7109375" style="413" bestFit="1" customWidth="1"/>
    <col min="11520" max="11520" width="54.140625" style="413" bestFit="1" customWidth="1"/>
    <col min="11521" max="11521" width="13" style="413" bestFit="1" customWidth="1"/>
    <col min="11522" max="11522" width="13.28515625" style="413" bestFit="1" customWidth="1"/>
    <col min="11523" max="11524" width="13.7109375" style="413" bestFit="1" customWidth="1"/>
    <col min="11525" max="11525" width="13.5703125" style="413" bestFit="1" customWidth="1"/>
    <col min="11526" max="11526" width="13.7109375" style="413" bestFit="1" customWidth="1"/>
    <col min="11527" max="11527" width="14.85546875" style="413" bestFit="1" customWidth="1"/>
    <col min="11528" max="11528" width="16.28515625" style="413" customWidth="1"/>
    <col min="11529" max="11529" width="13.28515625" style="413" customWidth="1"/>
    <col min="11530" max="11530" width="13.42578125" style="413" customWidth="1"/>
    <col min="11531" max="11531" width="13.28515625" style="413" customWidth="1"/>
    <col min="11532" max="11532" width="15.5703125" style="413" customWidth="1"/>
    <col min="11533" max="11533" width="15" style="413" bestFit="1" customWidth="1"/>
    <col min="11534" max="11534" width="15.85546875" style="413" bestFit="1" customWidth="1"/>
    <col min="11535" max="11536" width="13.42578125" style="413" bestFit="1" customWidth="1"/>
    <col min="11537" max="11538" width="13.7109375" style="413" bestFit="1" customWidth="1"/>
    <col min="11539" max="11539" width="13.5703125" style="413" bestFit="1" customWidth="1"/>
    <col min="11540" max="11540" width="13.42578125" style="413" bestFit="1" customWidth="1"/>
    <col min="11541" max="11541" width="15.42578125" style="413" bestFit="1" customWidth="1"/>
    <col min="11542" max="11542" width="16" style="413" bestFit="1" customWidth="1"/>
    <col min="11543" max="11543" width="13.7109375" style="413" customWidth="1"/>
    <col min="11544" max="11545" width="0" style="413" hidden="1" customWidth="1"/>
    <col min="11546" max="11546" width="12" style="413" customWidth="1"/>
    <col min="11547" max="11773" width="11.5703125" style="413"/>
    <col min="11774" max="11774" width="13" style="413" bestFit="1" customWidth="1"/>
    <col min="11775" max="11775" width="13.7109375" style="413" bestFit="1" customWidth="1"/>
    <col min="11776" max="11776" width="54.140625" style="413" bestFit="1" customWidth="1"/>
    <col min="11777" max="11777" width="13" style="413" bestFit="1" customWidth="1"/>
    <col min="11778" max="11778" width="13.28515625" style="413" bestFit="1" customWidth="1"/>
    <col min="11779" max="11780" width="13.7109375" style="413" bestFit="1" customWidth="1"/>
    <col min="11781" max="11781" width="13.5703125" style="413" bestFit="1" customWidth="1"/>
    <col min="11782" max="11782" width="13.7109375" style="413" bestFit="1" customWidth="1"/>
    <col min="11783" max="11783" width="14.85546875" style="413" bestFit="1" customWidth="1"/>
    <col min="11784" max="11784" width="16.28515625" style="413" customWidth="1"/>
    <col min="11785" max="11785" width="13.28515625" style="413" customWidth="1"/>
    <col min="11786" max="11786" width="13.42578125" style="413" customWidth="1"/>
    <col min="11787" max="11787" width="13.28515625" style="413" customWidth="1"/>
    <col min="11788" max="11788" width="15.5703125" style="413" customWidth="1"/>
    <col min="11789" max="11789" width="15" style="413" bestFit="1" customWidth="1"/>
    <col min="11790" max="11790" width="15.85546875" style="413" bestFit="1" customWidth="1"/>
    <col min="11791" max="11792" width="13.42578125" style="413" bestFit="1" customWidth="1"/>
    <col min="11793" max="11794" width="13.7109375" style="413" bestFit="1" customWidth="1"/>
    <col min="11795" max="11795" width="13.5703125" style="413" bestFit="1" customWidth="1"/>
    <col min="11796" max="11796" width="13.42578125" style="413" bestFit="1" customWidth="1"/>
    <col min="11797" max="11797" width="15.42578125" style="413" bestFit="1" customWidth="1"/>
    <col min="11798" max="11798" width="16" style="413" bestFit="1" customWidth="1"/>
    <col min="11799" max="11799" width="13.7109375" style="413" customWidth="1"/>
    <col min="11800" max="11801" width="0" style="413" hidden="1" customWidth="1"/>
    <col min="11802" max="11802" width="12" style="413" customWidth="1"/>
    <col min="11803" max="12029" width="11.5703125" style="413"/>
    <col min="12030" max="12030" width="13" style="413" bestFit="1" customWidth="1"/>
    <col min="12031" max="12031" width="13.7109375" style="413" bestFit="1" customWidth="1"/>
    <col min="12032" max="12032" width="54.140625" style="413" bestFit="1" customWidth="1"/>
    <col min="12033" max="12033" width="13" style="413" bestFit="1" customWidth="1"/>
    <col min="12034" max="12034" width="13.28515625" style="413" bestFit="1" customWidth="1"/>
    <col min="12035" max="12036" width="13.7109375" style="413" bestFit="1" customWidth="1"/>
    <col min="12037" max="12037" width="13.5703125" style="413" bestFit="1" customWidth="1"/>
    <col min="12038" max="12038" width="13.7109375" style="413" bestFit="1" customWidth="1"/>
    <col min="12039" max="12039" width="14.85546875" style="413" bestFit="1" customWidth="1"/>
    <col min="12040" max="12040" width="16.28515625" style="413" customWidth="1"/>
    <col min="12041" max="12041" width="13.28515625" style="413" customWidth="1"/>
    <col min="12042" max="12042" width="13.42578125" style="413" customWidth="1"/>
    <col min="12043" max="12043" width="13.28515625" style="413" customWidth="1"/>
    <col min="12044" max="12044" width="15.5703125" style="413" customWidth="1"/>
    <col min="12045" max="12045" width="15" style="413" bestFit="1" customWidth="1"/>
    <col min="12046" max="12046" width="15.85546875" style="413" bestFit="1" customWidth="1"/>
    <col min="12047" max="12048" width="13.42578125" style="413" bestFit="1" customWidth="1"/>
    <col min="12049" max="12050" width="13.7109375" style="413" bestFit="1" customWidth="1"/>
    <col min="12051" max="12051" width="13.5703125" style="413" bestFit="1" customWidth="1"/>
    <col min="12052" max="12052" width="13.42578125" style="413" bestFit="1" customWidth="1"/>
    <col min="12053" max="12053" width="15.42578125" style="413" bestFit="1" customWidth="1"/>
    <col min="12054" max="12054" width="16" style="413" bestFit="1" customWidth="1"/>
    <col min="12055" max="12055" width="13.7109375" style="413" customWidth="1"/>
    <col min="12056" max="12057" width="0" style="413" hidden="1" customWidth="1"/>
    <col min="12058" max="12058" width="12" style="413" customWidth="1"/>
    <col min="12059" max="12285" width="11.5703125" style="413"/>
    <col min="12286" max="12286" width="13" style="413" bestFit="1" customWidth="1"/>
    <col min="12287" max="12287" width="13.7109375" style="413" bestFit="1" customWidth="1"/>
    <col min="12288" max="12288" width="54.140625" style="413" bestFit="1" customWidth="1"/>
    <col min="12289" max="12289" width="13" style="413" bestFit="1" customWidth="1"/>
    <col min="12290" max="12290" width="13.28515625" style="413" bestFit="1" customWidth="1"/>
    <col min="12291" max="12292" width="13.7109375" style="413" bestFit="1" customWidth="1"/>
    <col min="12293" max="12293" width="13.5703125" style="413" bestFit="1" customWidth="1"/>
    <col min="12294" max="12294" width="13.7109375" style="413" bestFit="1" customWidth="1"/>
    <col min="12295" max="12295" width="14.85546875" style="413" bestFit="1" customWidth="1"/>
    <col min="12296" max="12296" width="16.28515625" style="413" customWidth="1"/>
    <col min="12297" max="12297" width="13.28515625" style="413" customWidth="1"/>
    <col min="12298" max="12298" width="13.42578125" style="413" customWidth="1"/>
    <col min="12299" max="12299" width="13.28515625" style="413" customWidth="1"/>
    <col min="12300" max="12300" width="15.5703125" style="413" customWidth="1"/>
    <col min="12301" max="12301" width="15" style="413" bestFit="1" customWidth="1"/>
    <col min="12302" max="12302" width="15.85546875" style="413" bestFit="1" customWidth="1"/>
    <col min="12303" max="12304" width="13.42578125" style="413" bestFit="1" customWidth="1"/>
    <col min="12305" max="12306" width="13.7109375" style="413" bestFit="1" customWidth="1"/>
    <col min="12307" max="12307" width="13.5703125" style="413" bestFit="1" customWidth="1"/>
    <col min="12308" max="12308" width="13.42578125" style="413" bestFit="1" customWidth="1"/>
    <col min="12309" max="12309" width="15.42578125" style="413" bestFit="1" customWidth="1"/>
    <col min="12310" max="12310" width="16" style="413" bestFit="1" customWidth="1"/>
    <col min="12311" max="12311" width="13.7109375" style="413" customWidth="1"/>
    <col min="12312" max="12313" width="0" style="413" hidden="1" customWidth="1"/>
    <col min="12314" max="12314" width="12" style="413" customWidth="1"/>
    <col min="12315" max="12541" width="11.5703125" style="413"/>
    <col min="12542" max="12542" width="13" style="413" bestFit="1" customWidth="1"/>
    <col min="12543" max="12543" width="13.7109375" style="413" bestFit="1" customWidth="1"/>
    <col min="12544" max="12544" width="54.140625" style="413" bestFit="1" customWidth="1"/>
    <col min="12545" max="12545" width="13" style="413" bestFit="1" customWidth="1"/>
    <col min="12546" max="12546" width="13.28515625" style="413" bestFit="1" customWidth="1"/>
    <col min="12547" max="12548" width="13.7109375" style="413" bestFit="1" customWidth="1"/>
    <col min="12549" max="12549" width="13.5703125" style="413" bestFit="1" customWidth="1"/>
    <col min="12550" max="12550" width="13.7109375" style="413" bestFit="1" customWidth="1"/>
    <col min="12551" max="12551" width="14.85546875" style="413" bestFit="1" customWidth="1"/>
    <col min="12552" max="12552" width="16.28515625" style="413" customWidth="1"/>
    <col min="12553" max="12553" width="13.28515625" style="413" customWidth="1"/>
    <col min="12554" max="12554" width="13.42578125" style="413" customWidth="1"/>
    <col min="12555" max="12555" width="13.28515625" style="413" customWidth="1"/>
    <col min="12556" max="12556" width="15.5703125" style="413" customWidth="1"/>
    <col min="12557" max="12557" width="15" style="413" bestFit="1" customWidth="1"/>
    <col min="12558" max="12558" width="15.85546875" style="413" bestFit="1" customWidth="1"/>
    <col min="12559" max="12560" width="13.42578125" style="413" bestFit="1" customWidth="1"/>
    <col min="12561" max="12562" width="13.7109375" style="413" bestFit="1" customWidth="1"/>
    <col min="12563" max="12563" width="13.5703125" style="413" bestFit="1" customWidth="1"/>
    <col min="12564" max="12564" width="13.42578125" style="413" bestFit="1" customWidth="1"/>
    <col min="12565" max="12565" width="15.42578125" style="413" bestFit="1" customWidth="1"/>
    <col min="12566" max="12566" width="16" style="413" bestFit="1" customWidth="1"/>
    <col min="12567" max="12567" width="13.7109375" style="413" customWidth="1"/>
    <col min="12568" max="12569" width="0" style="413" hidden="1" customWidth="1"/>
    <col min="12570" max="12570" width="12" style="413" customWidth="1"/>
    <col min="12571" max="12797" width="11.5703125" style="413"/>
    <col min="12798" max="12798" width="13" style="413" bestFit="1" customWidth="1"/>
    <col min="12799" max="12799" width="13.7109375" style="413" bestFit="1" customWidth="1"/>
    <col min="12800" max="12800" width="54.140625" style="413" bestFit="1" customWidth="1"/>
    <col min="12801" max="12801" width="13" style="413" bestFit="1" customWidth="1"/>
    <col min="12802" max="12802" width="13.28515625" style="413" bestFit="1" customWidth="1"/>
    <col min="12803" max="12804" width="13.7109375" style="413" bestFit="1" customWidth="1"/>
    <col min="12805" max="12805" width="13.5703125" style="413" bestFit="1" customWidth="1"/>
    <col min="12806" max="12806" width="13.7109375" style="413" bestFit="1" customWidth="1"/>
    <col min="12807" max="12807" width="14.85546875" style="413" bestFit="1" customWidth="1"/>
    <col min="12808" max="12808" width="16.28515625" style="413" customWidth="1"/>
    <col min="12809" max="12809" width="13.28515625" style="413" customWidth="1"/>
    <col min="12810" max="12810" width="13.42578125" style="413" customWidth="1"/>
    <col min="12811" max="12811" width="13.28515625" style="413" customWidth="1"/>
    <col min="12812" max="12812" width="15.5703125" style="413" customWidth="1"/>
    <col min="12813" max="12813" width="15" style="413" bestFit="1" customWidth="1"/>
    <col min="12814" max="12814" width="15.85546875" style="413" bestFit="1" customWidth="1"/>
    <col min="12815" max="12816" width="13.42578125" style="413" bestFit="1" customWidth="1"/>
    <col min="12817" max="12818" width="13.7109375" style="413" bestFit="1" customWidth="1"/>
    <col min="12819" max="12819" width="13.5703125" style="413" bestFit="1" customWidth="1"/>
    <col min="12820" max="12820" width="13.42578125" style="413" bestFit="1" customWidth="1"/>
    <col min="12821" max="12821" width="15.42578125" style="413" bestFit="1" customWidth="1"/>
    <col min="12822" max="12822" width="16" style="413" bestFit="1" customWidth="1"/>
    <col min="12823" max="12823" width="13.7109375" style="413" customWidth="1"/>
    <col min="12824" max="12825" width="0" style="413" hidden="1" customWidth="1"/>
    <col min="12826" max="12826" width="12" style="413" customWidth="1"/>
    <col min="12827" max="13053" width="11.5703125" style="413"/>
    <col min="13054" max="13054" width="13" style="413" bestFit="1" customWidth="1"/>
    <col min="13055" max="13055" width="13.7109375" style="413" bestFit="1" customWidth="1"/>
    <col min="13056" max="13056" width="54.140625" style="413" bestFit="1" customWidth="1"/>
    <col min="13057" max="13057" width="13" style="413" bestFit="1" customWidth="1"/>
    <col min="13058" max="13058" width="13.28515625" style="413" bestFit="1" customWidth="1"/>
    <col min="13059" max="13060" width="13.7109375" style="413" bestFit="1" customWidth="1"/>
    <col min="13061" max="13061" width="13.5703125" style="413" bestFit="1" customWidth="1"/>
    <col min="13062" max="13062" width="13.7109375" style="413" bestFit="1" customWidth="1"/>
    <col min="13063" max="13063" width="14.85546875" style="413" bestFit="1" customWidth="1"/>
    <col min="13064" max="13064" width="16.28515625" style="413" customWidth="1"/>
    <col min="13065" max="13065" width="13.28515625" style="413" customWidth="1"/>
    <col min="13066" max="13066" width="13.42578125" style="413" customWidth="1"/>
    <col min="13067" max="13067" width="13.28515625" style="413" customWidth="1"/>
    <col min="13068" max="13068" width="15.5703125" style="413" customWidth="1"/>
    <col min="13069" max="13069" width="15" style="413" bestFit="1" customWidth="1"/>
    <col min="13070" max="13070" width="15.85546875" style="413" bestFit="1" customWidth="1"/>
    <col min="13071" max="13072" width="13.42578125" style="413" bestFit="1" customWidth="1"/>
    <col min="13073" max="13074" width="13.7109375" style="413" bestFit="1" customWidth="1"/>
    <col min="13075" max="13075" width="13.5703125" style="413" bestFit="1" customWidth="1"/>
    <col min="13076" max="13076" width="13.42578125" style="413" bestFit="1" customWidth="1"/>
    <col min="13077" max="13077" width="15.42578125" style="413" bestFit="1" customWidth="1"/>
    <col min="13078" max="13078" width="16" style="413" bestFit="1" customWidth="1"/>
    <col min="13079" max="13079" width="13.7109375" style="413" customWidth="1"/>
    <col min="13080" max="13081" width="0" style="413" hidden="1" customWidth="1"/>
    <col min="13082" max="13082" width="12" style="413" customWidth="1"/>
    <col min="13083" max="13309" width="11.5703125" style="413"/>
    <col min="13310" max="13310" width="13" style="413" bestFit="1" customWidth="1"/>
    <col min="13311" max="13311" width="13.7109375" style="413" bestFit="1" customWidth="1"/>
    <col min="13312" max="13312" width="54.140625" style="413" bestFit="1" customWidth="1"/>
    <col min="13313" max="13313" width="13" style="413" bestFit="1" customWidth="1"/>
    <col min="13314" max="13314" width="13.28515625" style="413" bestFit="1" customWidth="1"/>
    <col min="13315" max="13316" width="13.7109375" style="413" bestFit="1" customWidth="1"/>
    <col min="13317" max="13317" width="13.5703125" style="413" bestFit="1" customWidth="1"/>
    <col min="13318" max="13318" width="13.7109375" style="413" bestFit="1" customWidth="1"/>
    <col min="13319" max="13319" width="14.85546875" style="413" bestFit="1" customWidth="1"/>
    <col min="13320" max="13320" width="16.28515625" style="413" customWidth="1"/>
    <col min="13321" max="13321" width="13.28515625" style="413" customWidth="1"/>
    <col min="13322" max="13322" width="13.42578125" style="413" customWidth="1"/>
    <col min="13323" max="13323" width="13.28515625" style="413" customWidth="1"/>
    <col min="13324" max="13324" width="15.5703125" style="413" customWidth="1"/>
    <col min="13325" max="13325" width="15" style="413" bestFit="1" customWidth="1"/>
    <col min="13326" max="13326" width="15.85546875" style="413" bestFit="1" customWidth="1"/>
    <col min="13327" max="13328" width="13.42578125" style="413" bestFit="1" customWidth="1"/>
    <col min="13329" max="13330" width="13.7109375" style="413" bestFit="1" customWidth="1"/>
    <col min="13331" max="13331" width="13.5703125" style="413" bestFit="1" customWidth="1"/>
    <col min="13332" max="13332" width="13.42578125" style="413" bestFit="1" customWidth="1"/>
    <col min="13333" max="13333" width="15.42578125" style="413" bestFit="1" customWidth="1"/>
    <col min="13334" max="13334" width="16" style="413" bestFit="1" customWidth="1"/>
    <col min="13335" max="13335" width="13.7109375" style="413" customWidth="1"/>
    <col min="13336" max="13337" width="0" style="413" hidden="1" customWidth="1"/>
    <col min="13338" max="13338" width="12" style="413" customWidth="1"/>
    <col min="13339" max="13565" width="11.5703125" style="413"/>
    <col min="13566" max="13566" width="13" style="413" bestFit="1" customWidth="1"/>
    <col min="13567" max="13567" width="13.7109375" style="413" bestFit="1" customWidth="1"/>
    <col min="13568" max="13568" width="54.140625" style="413" bestFit="1" customWidth="1"/>
    <col min="13569" max="13569" width="13" style="413" bestFit="1" customWidth="1"/>
    <col min="13570" max="13570" width="13.28515625" style="413" bestFit="1" customWidth="1"/>
    <col min="13571" max="13572" width="13.7109375" style="413" bestFit="1" customWidth="1"/>
    <col min="13573" max="13573" width="13.5703125" style="413" bestFit="1" customWidth="1"/>
    <col min="13574" max="13574" width="13.7109375" style="413" bestFit="1" customWidth="1"/>
    <col min="13575" max="13575" width="14.85546875" style="413" bestFit="1" customWidth="1"/>
    <col min="13576" max="13576" width="16.28515625" style="413" customWidth="1"/>
    <col min="13577" max="13577" width="13.28515625" style="413" customWidth="1"/>
    <col min="13578" max="13578" width="13.42578125" style="413" customWidth="1"/>
    <col min="13579" max="13579" width="13.28515625" style="413" customWidth="1"/>
    <col min="13580" max="13580" width="15.5703125" style="413" customWidth="1"/>
    <col min="13581" max="13581" width="15" style="413" bestFit="1" customWidth="1"/>
    <col min="13582" max="13582" width="15.85546875" style="413" bestFit="1" customWidth="1"/>
    <col min="13583" max="13584" width="13.42578125" style="413" bestFit="1" customWidth="1"/>
    <col min="13585" max="13586" width="13.7109375" style="413" bestFit="1" customWidth="1"/>
    <col min="13587" max="13587" width="13.5703125" style="413" bestFit="1" customWidth="1"/>
    <col min="13588" max="13588" width="13.42578125" style="413" bestFit="1" customWidth="1"/>
    <col min="13589" max="13589" width="15.42578125" style="413" bestFit="1" customWidth="1"/>
    <col min="13590" max="13590" width="16" style="413" bestFit="1" customWidth="1"/>
    <col min="13591" max="13591" width="13.7109375" style="413" customWidth="1"/>
    <col min="13592" max="13593" width="0" style="413" hidden="1" customWidth="1"/>
    <col min="13594" max="13594" width="12" style="413" customWidth="1"/>
    <col min="13595" max="13821" width="11.5703125" style="413"/>
    <col min="13822" max="13822" width="13" style="413" bestFit="1" customWidth="1"/>
    <col min="13823" max="13823" width="13.7109375" style="413" bestFit="1" customWidth="1"/>
    <col min="13824" max="13824" width="54.140625" style="413" bestFit="1" customWidth="1"/>
    <col min="13825" max="13825" width="13" style="413" bestFit="1" customWidth="1"/>
    <col min="13826" max="13826" width="13.28515625" style="413" bestFit="1" customWidth="1"/>
    <col min="13827" max="13828" width="13.7109375" style="413" bestFit="1" customWidth="1"/>
    <col min="13829" max="13829" width="13.5703125" style="413" bestFit="1" customWidth="1"/>
    <col min="13830" max="13830" width="13.7109375" style="413" bestFit="1" customWidth="1"/>
    <col min="13831" max="13831" width="14.85546875" style="413" bestFit="1" customWidth="1"/>
    <col min="13832" max="13832" width="16.28515625" style="413" customWidth="1"/>
    <col min="13833" max="13833" width="13.28515625" style="413" customWidth="1"/>
    <col min="13834" max="13834" width="13.42578125" style="413" customWidth="1"/>
    <col min="13835" max="13835" width="13.28515625" style="413" customWidth="1"/>
    <col min="13836" max="13836" width="15.5703125" style="413" customWidth="1"/>
    <col min="13837" max="13837" width="15" style="413" bestFit="1" customWidth="1"/>
    <col min="13838" max="13838" width="15.85546875" style="413" bestFit="1" customWidth="1"/>
    <col min="13839" max="13840" width="13.42578125" style="413" bestFit="1" customWidth="1"/>
    <col min="13841" max="13842" width="13.7109375" style="413" bestFit="1" customWidth="1"/>
    <col min="13843" max="13843" width="13.5703125" style="413" bestFit="1" customWidth="1"/>
    <col min="13844" max="13844" width="13.42578125" style="413" bestFit="1" customWidth="1"/>
    <col min="13845" max="13845" width="15.42578125" style="413" bestFit="1" customWidth="1"/>
    <col min="13846" max="13846" width="16" style="413" bestFit="1" customWidth="1"/>
    <col min="13847" max="13847" width="13.7109375" style="413" customWidth="1"/>
    <col min="13848" max="13849" width="0" style="413" hidden="1" customWidth="1"/>
    <col min="13850" max="13850" width="12" style="413" customWidth="1"/>
    <col min="13851" max="14077" width="11.5703125" style="413"/>
    <col min="14078" max="14078" width="13" style="413" bestFit="1" customWidth="1"/>
    <col min="14079" max="14079" width="13.7109375" style="413" bestFit="1" customWidth="1"/>
    <col min="14080" max="14080" width="54.140625" style="413" bestFit="1" customWidth="1"/>
    <col min="14081" max="14081" width="13" style="413" bestFit="1" customWidth="1"/>
    <col min="14082" max="14082" width="13.28515625" style="413" bestFit="1" customWidth="1"/>
    <col min="14083" max="14084" width="13.7109375" style="413" bestFit="1" customWidth="1"/>
    <col min="14085" max="14085" width="13.5703125" style="413" bestFit="1" customWidth="1"/>
    <col min="14086" max="14086" width="13.7109375" style="413" bestFit="1" customWidth="1"/>
    <col min="14087" max="14087" width="14.85546875" style="413" bestFit="1" customWidth="1"/>
    <col min="14088" max="14088" width="16.28515625" style="413" customWidth="1"/>
    <col min="14089" max="14089" width="13.28515625" style="413" customWidth="1"/>
    <col min="14090" max="14090" width="13.42578125" style="413" customWidth="1"/>
    <col min="14091" max="14091" width="13.28515625" style="413" customWidth="1"/>
    <col min="14092" max="14092" width="15.5703125" style="413" customWidth="1"/>
    <col min="14093" max="14093" width="15" style="413" bestFit="1" customWidth="1"/>
    <col min="14094" max="14094" width="15.85546875" style="413" bestFit="1" customWidth="1"/>
    <col min="14095" max="14096" width="13.42578125" style="413" bestFit="1" customWidth="1"/>
    <col min="14097" max="14098" width="13.7109375" style="413" bestFit="1" customWidth="1"/>
    <col min="14099" max="14099" width="13.5703125" style="413" bestFit="1" customWidth="1"/>
    <col min="14100" max="14100" width="13.42578125" style="413" bestFit="1" customWidth="1"/>
    <col min="14101" max="14101" width="15.42578125" style="413" bestFit="1" customWidth="1"/>
    <col min="14102" max="14102" width="16" style="413" bestFit="1" customWidth="1"/>
    <col min="14103" max="14103" width="13.7109375" style="413" customWidth="1"/>
    <col min="14104" max="14105" width="0" style="413" hidden="1" customWidth="1"/>
    <col min="14106" max="14106" width="12" style="413" customWidth="1"/>
    <col min="14107" max="14333" width="11.5703125" style="413"/>
    <col min="14334" max="14334" width="13" style="413" bestFit="1" customWidth="1"/>
    <col min="14335" max="14335" width="13.7109375" style="413" bestFit="1" customWidth="1"/>
    <col min="14336" max="14336" width="54.140625" style="413" bestFit="1" customWidth="1"/>
    <col min="14337" max="14337" width="13" style="413" bestFit="1" customWidth="1"/>
    <col min="14338" max="14338" width="13.28515625" style="413" bestFit="1" customWidth="1"/>
    <col min="14339" max="14340" width="13.7109375" style="413" bestFit="1" customWidth="1"/>
    <col min="14341" max="14341" width="13.5703125" style="413" bestFit="1" customWidth="1"/>
    <col min="14342" max="14342" width="13.7109375" style="413" bestFit="1" customWidth="1"/>
    <col min="14343" max="14343" width="14.85546875" style="413" bestFit="1" customWidth="1"/>
    <col min="14344" max="14344" width="16.28515625" style="413" customWidth="1"/>
    <col min="14345" max="14345" width="13.28515625" style="413" customWidth="1"/>
    <col min="14346" max="14346" width="13.42578125" style="413" customWidth="1"/>
    <col min="14347" max="14347" width="13.28515625" style="413" customWidth="1"/>
    <col min="14348" max="14348" width="15.5703125" style="413" customWidth="1"/>
    <col min="14349" max="14349" width="15" style="413" bestFit="1" customWidth="1"/>
    <col min="14350" max="14350" width="15.85546875" style="413" bestFit="1" customWidth="1"/>
    <col min="14351" max="14352" width="13.42578125" style="413" bestFit="1" customWidth="1"/>
    <col min="14353" max="14354" width="13.7109375" style="413" bestFit="1" customWidth="1"/>
    <col min="14355" max="14355" width="13.5703125" style="413" bestFit="1" customWidth="1"/>
    <col min="14356" max="14356" width="13.42578125" style="413" bestFit="1" customWidth="1"/>
    <col min="14357" max="14357" width="15.42578125" style="413" bestFit="1" customWidth="1"/>
    <col min="14358" max="14358" width="16" style="413" bestFit="1" customWidth="1"/>
    <col min="14359" max="14359" width="13.7109375" style="413" customWidth="1"/>
    <col min="14360" max="14361" width="0" style="413" hidden="1" customWidth="1"/>
    <col min="14362" max="14362" width="12" style="413" customWidth="1"/>
    <col min="14363" max="14589" width="11.5703125" style="413"/>
    <col min="14590" max="14590" width="13" style="413" bestFit="1" customWidth="1"/>
    <col min="14591" max="14591" width="13.7109375" style="413" bestFit="1" customWidth="1"/>
    <col min="14592" max="14592" width="54.140625" style="413" bestFit="1" customWidth="1"/>
    <col min="14593" max="14593" width="13" style="413" bestFit="1" customWidth="1"/>
    <col min="14594" max="14594" width="13.28515625" style="413" bestFit="1" customWidth="1"/>
    <col min="14595" max="14596" width="13.7109375" style="413" bestFit="1" customWidth="1"/>
    <col min="14597" max="14597" width="13.5703125" style="413" bestFit="1" customWidth="1"/>
    <col min="14598" max="14598" width="13.7109375" style="413" bestFit="1" customWidth="1"/>
    <col min="14599" max="14599" width="14.85546875" style="413" bestFit="1" customWidth="1"/>
    <col min="14600" max="14600" width="16.28515625" style="413" customWidth="1"/>
    <col min="14601" max="14601" width="13.28515625" style="413" customWidth="1"/>
    <col min="14602" max="14602" width="13.42578125" style="413" customWidth="1"/>
    <col min="14603" max="14603" width="13.28515625" style="413" customWidth="1"/>
    <col min="14604" max="14604" width="15.5703125" style="413" customWidth="1"/>
    <col min="14605" max="14605" width="15" style="413" bestFit="1" customWidth="1"/>
    <col min="14606" max="14606" width="15.85546875" style="413" bestFit="1" customWidth="1"/>
    <col min="14607" max="14608" width="13.42578125" style="413" bestFit="1" customWidth="1"/>
    <col min="14609" max="14610" width="13.7109375" style="413" bestFit="1" customWidth="1"/>
    <col min="14611" max="14611" width="13.5703125" style="413" bestFit="1" customWidth="1"/>
    <col min="14612" max="14612" width="13.42578125" style="413" bestFit="1" customWidth="1"/>
    <col min="14613" max="14613" width="15.42578125" style="413" bestFit="1" customWidth="1"/>
    <col min="14614" max="14614" width="16" style="413" bestFit="1" customWidth="1"/>
    <col min="14615" max="14615" width="13.7109375" style="413" customWidth="1"/>
    <col min="14616" max="14617" width="0" style="413" hidden="1" customWidth="1"/>
    <col min="14618" max="14618" width="12" style="413" customWidth="1"/>
    <col min="14619" max="14845" width="11.5703125" style="413"/>
    <col min="14846" max="14846" width="13" style="413" bestFit="1" customWidth="1"/>
    <col min="14847" max="14847" width="13.7109375" style="413" bestFit="1" customWidth="1"/>
    <col min="14848" max="14848" width="54.140625" style="413" bestFit="1" customWidth="1"/>
    <col min="14849" max="14849" width="13" style="413" bestFit="1" customWidth="1"/>
    <col min="14850" max="14850" width="13.28515625" style="413" bestFit="1" customWidth="1"/>
    <col min="14851" max="14852" width="13.7109375" style="413" bestFit="1" customWidth="1"/>
    <col min="14853" max="14853" width="13.5703125" style="413" bestFit="1" customWidth="1"/>
    <col min="14854" max="14854" width="13.7109375" style="413" bestFit="1" customWidth="1"/>
    <col min="14855" max="14855" width="14.85546875" style="413" bestFit="1" customWidth="1"/>
    <col min="14856" max="14856" width="16.28515625" style="413" customWidth="1"/>
    <col min="14857" max="14857" width="13.28515625" style="413" customWidth="1"/>
    <col min="14858" max="14858" width="13.42578125" style="413" customWidth="1"/>
    <col min="14859" max="14859" width="13.28515625" style="413" customWidth="1"/>
    <col min="14860" max="14860" width="15.5703125" style="413" customWidth="1"/>
    <col min="14861" max="14861" width="15" style="413" bestFit="1" customWidth="1"/>
    <col min="14862" max="14862" width="15.85546875" style="413" bestFit="1" customWidth="1"/>
    <col min="14863" max="14864" width="13.42578125" style="413" bestFit="1" customWidth="1"/>
    <col min="14865" max="14866" width="13.7109375" style="413" bestFit="1" customWidth="1"/>
    <col min="14867" max="14867" width="13.5703125" style="413" bestFit="1" customWidth="1"/>
    <col min="14868" max="14868" width="13.42578125" style="413" bestFit="1" customWidth="1"/>
    <col min="14869" max="14869" width="15.42578125" style="413" bestFit="1" customWidth="1"/>
    <col min="14870" max="14870" width="16" style="413" bestFit="1" customWidth="1"/>
    <col min="14871" max="14871" width="13.7109375" style="413" customWidth="1"/>
    <col min="14872" max="14873" width="0" style="413" hidden="1" customWidth="1"/>
    <col min="14874" max="14874" width="12" style="413" customWidth="1"/>
    <col min="14875" max="15101" width="11.5703125" style="413"/>
    <col min="15102" max="15102" width="13" style="413" bestFit="1" customWidth="1"/>
    <col min="15103" max="15103" width="13.7109375" style="413" bestFit="1" customWidth="1"/>
    <col min="15104" max="15104" width="54.140625" style="413" bestFit="1" customWidth="1"/>
    <col min="15105" max="15105" width="13" style="413" bestFit="1" customWidth="1"/>
    <col min="15106" max="15106" width="13.28515625" style="413" bestFit="1" customWidth="1"/>
    <col min="15107" max="15108" width="13.7109375" style="413" bestFit="1" customWidth="1"/>
    <col min="15109" max="15109" width="13.5703125" style="413" bestFit="1" customWidth="1"/>
    <col min="15110" max="15110" width="13.7109375" style="413" bestFit="1" customWidth="1"/>
    <col min="15111" max="15111" width="14.85546875" style="413" bestFit="1" customWidth="1"/>
    <col min="15112" max="15112" width="16.28515625" style="413" customWidth="1"/>
    <col min="15113" max="15113" width="13.28515625" style="413" customWidth="1"/>
    <col min="15114" max="15114" width="13.42578125" style="413" customWidth="1"/>
    <col min="15115" max="15115" width="13.28515625" style="413" customWidth="1"/>
    <col min="15116" max="15116" width="15.5703125" style="413" customWidth="1"/>
    <col min="15117" max="15117" width="15" style="413" bestFit="1" customWidth="1"/>
    <col min="15118" max="15118" width="15.85546875" style="413" bestFit="1" customWidth="1"/>
    <col min="15119" max="15120" width="13.42578125" style="413" bestFit="1" customWidth="1"/>
    <col min="15121" max="15122" width="13.7109375" style="413" bestFit="1" customWidth="1"/>
    <col min="15123" max="15123" width="13.5703125" style="413" bestFit="1" customWidth="1"/>
    <col min="15124" max="15124" width="13.42578125" style="413" bestFit="1" customWidth="1"/>
    <col min="15125" max="15125" width="15.42578125" style="413" bestFit="1" customWidth="1"/>
    <col min="15126" max="15126" width="16" style="413" bestFit="1" customWidth="1"/>
    <col min="15127" max="15127" width="13.7109375" style="413" customWidth="1"/>
    <col min="15128" max="15129" width="0" style="413" hidden="1" customWidth="1"/>
    <col min="15130" max="15130" width="12" style="413" customWidth="1"/>
    <col min="15131" max="15357" width="11.5703125" style="413"/>
    <col min="15358" max="15358" width="13" style="413" bestFit="1" customWidth="1"/>
    <col min="15359" max="15359" width="13.7109375" style="413" bestFit="1" customWidth="1"/>
    <col min="15360" max="15360" width="54.140625" style="413" bestFit="1" customWidth="1"/>
    <col min="15361" max="15361" width="13" style="413" bestFit="1" customWidth="1"/>
    <col min="15362" max="15362" width="13.28515625" style="413" bestFit="1" customWidth="1"/>
    <col min="15363" max="15364" width="13.7109375" style="413" bestFit="1" customWidth="1"/>
    <col min="15365" max="15365" width="13.5703125" style="413" bestFit="1" customWidth="1"/>
    <col min="15366" max="15366" width="13.7109375" style="413" bestFit="1" customWidth="1"/>
    <col min="15367" max="15367" width="14.85546875" style="413" bestFit="1" customWidth="1"/>
    <col min="15368" max="15368" width="16.28515625" style="413" customWidth="1"/>
    <col min="15369" max="15369" width="13.28515625" style="413" customWidth="1"/>
    <col min="15370" max="15370" width="13.42578125" style="413" customWidth="1"/>
    <col min="15371" max="15371" width="13.28515625" style="413" customWidth="1"/>
    <col min="15372" max="15372" width="15.5703125" style="413" customWidth="1"/>
    <col min="15373" max="15373" width="15" style="413" bestFit="1" customWidth="1"/>
    <col min="15374" max="15374" width="15.85546875" style="413" bestFit="1" customWidth="1"/>
    <col min="15375" max="15376" width="13.42578125" style="413" bestFit="1" customWidth="1"/>
    <col min="15377" max="15378" width="13.7109375" style="413" bestFit="1" customWidth="1"/>
    <col min="15379" max="15379" width="13.5703125" style="413" bestFit="1" customWidth="1"/>
    <col min="15380" max="15380" width="13.42578125" style="413" bestFit="1" customWidth="1"/>
    <col min="15381" max="15381" width="15.42578125" style="413" bestFit="1" customWidth="1"/>
    <col min="15382" max="15382" width="16" style="413" bestFit="1" customWidth="1"/>
    <col min="15383" max="15383" width="13.7109375" style="413" customWidth="1"/>
    <col min="15384" max="15385" width="0" style="413" hidden="1" customWidth="1"/>
    <col min="15386" max="15386" width="12" style="413" customWidth="1"/>
    <col min="15387" max="15613" width="11.5703125" style="413"/>
    <col min="15614" max="15614" width="13" style="413" bestFit="1" customWidth="1"/>
    <col min="15615" max="15615" width="13.7109375" style="413" bestFit="1" customWidth="1"/>
    <col min="15616" max="15616" width="54.140625" style="413" bestFit="1" customWidth="1"/>
    <col min="15617" max="15617" width="13" style="413" bestFit="1" customWidth="1"/>
    <col min="15618" max="15618" width="13.28515625" style="413" bestFit="1" customWidth="1"/>
    <col min="15619" max="15620" width="13.7109375" style="413" bestFit="1" customWidth="1"/>
    <col min="15621" max="15621" width="13.5703125" style="413" bestFit="1" customWidth="1"/>
    <col min="15622" max="15622" width="13.7109375" style="413" bestFit="1" customWidth="1"/>
    <col min="15623" max="15623" width="14.85546875" style="413" bestFit="1" customWidth="1"/>
    <col min="15624" max="15624" width="16.28515625" style="413" customWidth="1"/>
    <col min="15625" max="15625" width="13.28515625" style="413" customWidth="1"/>
    <col min="15626" max="15626" width="13.42578125" style="413" customWidth="1"/>
    <col min="15627" max="15627" width="13.28515625" style="413" customWidth="1"/>
    <col min="15628" max="15628" width="15.5703125" style="413" customWidth="1"/>
    <col min="15629" max="15629" width="15" style="413" bestFit="1" customWidth="1"/>
    <col min="15630" max="15630" width="15.85546875" style="413" bestFit="1" customWidth="1"/>
    <col min="15631" max="15632" width="13.42578125" style="413" bestFit="1" customWidth="1"/>
    <col min="15633" max="15634" width="13.7109375" style="413" bestFit="1" customWidth="1"/>
    <col min="15635" max="15635" width="13.5703125" style="413" bestFit="1" customWidth="1"/>
    <col min="15636" max="15636" width="13.42578125" style="413" bestFit="1" customWidth="1"/>
    <col min="15637" max="15637" width="15.42578125" style="413" bestFit="1" customWidth="1"/>
    <col min="15638" max="15638" width="16" style="413" bestFit="1" customWidth="1"/>
    <col min="15639" max="15639" width="13.7109375" style="413" customWidth="1"/>
    <col min="15640" max="15641" width="0" style="413" hidden="1" customWidth="1"/>
    <col min="15642" max="15642" width="12" style="413" customWidth="1"/>
    <col min="15643" max="15869" width="11.5703125" style="413"/>
    <col min="15870" max="15870" width="13" style="413" bestFit="1" customWidth="1"/>
    <col min="15871" max="15871" width="13.7109375" style="413" bestFit="1" customWidth="1"/>
    <col min="15872" max="15872" width="54.140625" style="413" bestFit="1" customWidth="1"/>
    <col min="15873" max="15873" width="13" style="413" bestFit="1" customWidth="1"/>
    <col min="15874" max="15874" width="13.28515625" style="413" bestFit="1" customWidth="1"/>
    <col min="15875" max="15876" width="13.7109375" style="413" bestFit="1" customWidth="1"/>
    <col min="15877" max="15877" width="13.5703125" style="413" bestFit="1" customWidth="1"/>
    <col min="15878" max="15878" width="13.7109375" style="413" bestFit="1" customWidth="1"/>
    <col min="15879" max="15879" width="14.85546875" style="413" bestFit="1" customWidth="1"/>
    <col min="15880" max="15880" width="16.28515625" style="413" customWidth="1"/>
    <col min="15881" max="15881" width="13.28515625" style="413" customWidth="1"/>
    <col min="15882" max="15882" width="13.42578125" style="413" customWidth="1"/>
    <col min="15883" max="15883" width="13.28515625" style="413" customWidth="1"/>
    <col min="15884" max="15884" width="15.5703125" style="413" customWidth="1"/>
    <col min="15885" max="15885" width="15" style="413" bestFit="1" customWidth="1"/>
    <col min="15886" max="15886" width="15.85546875" style="413" bestFit="1" customWidth="1"/>
    <col min="15887" max="15888" width="13.42578125" style="413" bestFit="1" customWidth="1"/>
    <col min="15889" max="15890" width="13.7109375" style="413" bestFit="1" customWidth="1"/>
    <col min="15891" max="15891" width="13.5703125" style="413" bestFit="1" customWidth="1"/>
    <col min="15892" max="15892" width="13.42578125" style="413" bestFit="1" customWidth="1"/>
    <col min="15893" max="15893" width="15.42578125" style="413" bestFit="1" customWidth="1"/>
    <col min="15894" max="15894" width="16" style="413" bestFit="1" customWidth="1"/>
    <col min="15895" max="15895" width="13.7109375" style="413" customWidth="1"/>
    <col min="15896" max="15897" width="0" style="413" hidden="1" customWidth="1"/>
    <col min="15898" max="15898" width="12" style="413" customWidth="1"/>
    <col min="15899" max="16125" width="11.5703125" style="413"/>
    <col min="16126" max="16126" width="13" style="413" bestFit="1" customWidth="1"/>
    <col min="16127" max="16127" width="13.7109375" style="413" bestFit="1" customWidth="1"/>
    <col min="16128" max="16128" width="54.140625" style="413" bestFit="1" customWidth="1"/>
    <col min="16129" max="16129" width="13" style="413" bestFit="1" customWidth="1"/>
    <col min="16130" max="16130" width="13.28515625" style="413" bestFit="1" customWidth="1"/>
    <col min="16131" max="16132" width="13.7109375" style="413" bestFit="1" customWidth="1"/>
    <col min="16133" max="16133" width="13.5703125" style="413" bestFit="1" customWidth="1"/>
    <col min="16134" max="16134" width="13.7109375" style="413" bestFit="1" customWidth="1"/>
    <col min="16135" max="16135" width="14.85546875" style="413" bestFit="1" customWidth="1"/>
    <col min="16136" max="16136" width="16.28515625" style="413" customWidth="1"/>
    <col min="16137" max="16137" width="13.28515625" style="413" customWidth="1"/>
    <col min="16138" max="16138" width="13.42578125" style="413" customWidth="1"/>
    <col min="16139" max="16139" width="13.28515625" style="413" customWidth="1"/>
    <col min="16140" max="16140" width="15.5703125" style="413" customWidth="1"/>
    <col min="16141" max="16141" width="15" style="413" bestFit="1" customWidth="1"/>
    <col min="16142" max="16142" width="15.85546875" style="413" bestFit="1" customWidth="1"/>
    <col min="16143" max="16144" width="13.42578125" style="413" bestFit="1" customWidth="1"/>
    <col min="16145" max="16146" width="13.7109375" style="413" bestFit="1" customWidth="1"/>
    <col min="16147" max="16147" width="13.5703125" style="413" bestFit="1" customWidth="1"/>
    <col min="16148" max="16148" width="13.42578125" style="413" bestFit="1" customWidth="1"/>
    <col min="16149" max="16149" width="15.42578125" style="413" bestFit="1" customWidth="1"/>
    <col min="16150" max="16150" width="16" style="413" bestFit="1" customWidth="1"/>
    <col min="16151" max="16151" width="13.7109375" style="413" customWidth="1"/>
    <col min="16152" max="16153" width="0" style="413" hidden="1" customWidth="1"/>
    <col min="16154" max="16154" width="12" style="413" customWidth="1"/>
    <col min="16155" max="16384" width="11.5703125" style="413"/>
  </cols>
  <sheetData>
    <row r="1" spans="1:26">
      <c r="A1" s="453" t="s">
        <v>10</v>
      </c>
      <c r="B1" s="454"/>
      <c r="C1" s="454"/>
      <c r="D1" s="454"/>
      <c r="E1" s="454"/>
      <c r="F1" s="454"/>
      <c r="G1" s="455"/>
      <c r="H1" s="456" t="s">
        <v>11</v>
      </c>
      <c r="I1" s="457"/>
      <c r="J1" s="457"/>
      <c r="K1" s="457"/>
      <c r="L1" s="458" t="s">
        <v>12</v>
      </c>
      <c r="M1" s="459"/>
      <c r="N1" s="459"/>
      <c r="O1" s="459"/>
      <c r="P1" s="459"/>
      <c r="Q1" s="460"/>
      <c r="R1" s="461" t="s">
        <v>13</v>
      </c>
      <c r="S1" s="462"/>
      <c r="T1" s="463"/>
      <c r="U1" s="464" t="s">
        <v>14</v>
      </c>
      <c r="V1" s="465"/>
      <c r="W1" s="465"/>
      <c r="X1" s="410"/>
      <c r="Y1" s="413"/>
      <c r="Z1" s="413"/>
    </row>
    <row r="2" spans="1:26" ht="38.25">
      <c r="A2" s="437" t="s">
        <v>0</v>
      </c>
      <c r="B2" s="437" t="s">
        <v>1</v>
      </c>
      <c r="C2" s="437" t="s">
        <v>2</v>
      </c>
      <c r="D2" s="377" t="s">
        <v>6</v>
      </c>
      <c r="E2" s="437" t="s">
        <v>3</v>
      </c>
      <c r="F2" s="437" t="s">
        <v>4</v>
      </c>
      <c r="G2" s="437" t="s">
        <v>5</v>
      </c>
      <c r="H2" s="438" t="s">
        <v>6687</v>
      </c>
      <c r="I2" s="438" t="s">
        <v>7330</v>
      </c>
      <c r="J2" s="438" t="s">
        <v>7328</v>
      </c>
      <c r="K2" s="438" t="s">
        <v>6688</v>
      </c>
      <c r="L2" s="439" t="s">
        <v>6689</v>
      </c>
      <c r="M2" s="439" t="s">
        <v>7329</v>
      </c>
      <c r="N2" s="439" t="s">
        <v>7332</v>
      </c>
      <c r="O2" s="439" t="s">
        <v>7331</v>
      </c>
      <c r="P2" s="439" t="s">
        <v>6690</v>
      </c>
      <c r="Q2" s="439" t="s">
        <v>6691</v>
      </c>
      <c r="R2" s="440" t="s">
        <v>6692</v>
      </c>
      <c r="S2" s="440" t="s">
        <v>6746</v>
      </c>
      <c r="T2" s="440" t="s">
        <v>6747</v>
      </c>
      <c r="U2" s="384" t="s">
        <v>7</v>
      </c>
      <c r="V2" s="384" t="s">
        <v>8</v>
      </c>
      <c r="W2" s="378" t="s">
        <v>6693</v>
      </c>
      <c r="X2" s="378" t="s">
        <v>9</v>
      </c>
      <c r="Y2" s="378" t="s">
        <v>40</v>
      </c>
      <c r="Z2" s="379" t="s">
        <v>41</v>
      </c>
    </row>
    <row r="3" spans="1:26" ht="15">
      <c r="A3" s="426">
        <v>202110</v>
      </c>
      <c r="B3" s="426" t="s">
        <v>53</v>
      </c>
      <c r="C3" s="426" t="s">
        <v>5671</v>
      </c>
      <c r="D3" s="426" t="s">
        <v>5672</v>
      </c>
      <c r="E3" s="426" t="s">
        <v>265</v>
      </c>
      <c r="F3" s="426" t="s">
        <v>4477</v>
      </c>
      <c r="G3" s="426" t="s">
        <v>4315</v>
      </c>
      <c r="H3" s="427">
        <v>0.56799999999999995</v>
      </c>
      <c r="I3" s="427">
        <v>0.65300000000000002</v>
      </c>
      <c r="J3" s="427">
        <v>29.19</v>
      </c>
      <c r="K3" s="427">
        <v>151</v>
      </c>
      <c r="L3" s="427">
        <v>0.59720107880000006</v>
      </c>
      <c r="M3" s="427">
        <v>30.294881198400002</v>
      </c>
      <c r="N3" s="427">
        <v>156.71555536</v>
      </c>
      <c r="O3" s="427">
        <v>24.01</v>
      </c>
      <c r="P3" s="427">
        <v>14.63</v>
      </c>
      <c r="Q3" s="427">
        <v>14.63</v>
      </c>
      <c r="R3" s="427">
        <v>0.65283999999999998</v>
      </c>
      <c r="S3" s="427">
        <v>31.373729999999998</v>
      </c>
      <c r="T3" s="427">
        <v>148.81646000000001</v>
      </c>
      <c r="U3" s="428" t="s">
        <v>5670</v>
      </c>
      <c r="V3" s="428" t="s">
        <v>5670</v>
      </c>
      <c r="W3" s="426">
        <v>0</v>
      </c>
      <c r="X3" s="426"/>
      <c r="Y3" s="426"/>
      <c r="Z3" s="426">
        <v>3</v>
      </c>
    </row>
    <row r="4" spans="1:26" ht="15">
      <c r="A4" s="426">
        <v>202110</v>
      </c>
      <c r="B4" s="426" t="s">
        <v>53</v>
      </c>
      <c r="C4" s="426" t="s">
        <v>5803</v>
      </c>
      <c r="D4" s="426" t="s">
        <v>5804</v>
      </c>
      <c r="E4" s="426" t="s">
        <v>256</v>
      </c>
      <c r="F4" s="426" t="s">
        <v>4320</v>
      </c>
      <c r="G4" s="426" t="s">
        <v>4315</v>
      </c>
      <c r="H4" s="427">
        <v>0.23300000000000001</v>
      </c>
      <c r="I4" s="427">
        <v>0.247</v>
      </c>
      <c r="J4" s="427">
        <v>18.516999999999999</v>
      </c>
      <c r="K4" s="427">
        <v>97.74</v>
      </c>
      <c r="L4" s="427">
        <v>0.24497861155000003</v>
      </c>
      <c r="M4" s="427">
        <v>19.217893633119999</v>
      </c>
      <c r="N4" s="427">
        <v>101.4395919264</v>
      </c>
      <c r="O4" s="427">
        <v>24.01</v>
      </c>
      <c r="P4" s="427">
        <v>15.08</v>
      </c>
      <c r="Q4" s="427">
        <v>15.08</v>
      </c>
      <c r="R4" s="427">
        <v>0.24656</v>
      </c>
      <c r="S4" s="427">
        <v>22.564920000000001</v>
      </c>
      <c r="T4" s="427">
        <v>93.692819999999998</v>
      </c>
      <c r="U4" s="428" t="s">
        <v>5670</v>
      </c>
      <c r="V4" s="428" t="s">
        <v>5670</v>
      </c>
      <c r="W4" s="426">
        <v>0</v>
      </c>
      <c r="X4" s="426"/>
      <c r="Y4" s="426"/>
      <c r="Z4" s="426">
        <v>3</v>
      </c>
    </row>
    <row r="5" spans="1:26" ht="15">
      <c r="A5" s="426">
        <v>202110</v>
      </c>
      <c r="B5" s="426" t="s">
        <v>53</v>
      </c>
      <c r="C5" s="426" t="s">
        <v>5805</v>
      </c>
      <c r="D5" s="426" t="s">
        <v>5806</v>
      </c>
      <c r="E5" s="426" t="s">
        <v>256</v>
      </c>
      <c r="F5" s="426" t="s">
        <v>4487</v>
      </c>
      <c r="G5" s="426" t="s">
        <v>4315</v>
      </c>
      <c r="H5" s="427">
        <v>9.9000000000000005E-2</v>
      </c>
      <c r="I5" s="427">
        <v>0.27400000000000002</v>
      </c>
      <c r="J5" s="427">
        <v>3.254</v>
      </c>
      <c r="K5" s="427">
        <v>104.39700000000001</v>
      </c>
      <c r="L5" s="427">
        <v>0.10408962465000002</v>
      </c>
      <c r="M5" s="427">
        <v>3.3771683254400005</v>
      </c>
      <c r="N5" s="427">
        <v>108.34856842992001</v>
      </c>
      <c r="O5" s="427">
        <v>24.01</v>
      </c>
      <c r="P5" s="427">
        <v>15.08</v>
      </c>
      <c r="Q5" s="427">
        <v>15.08</v>
      </c>
      <c r="R5" s="427">
        <v>0.27379999999999999</v>
      </c>
      <c r="S5" s="427">
        <v>4.1912799999999999</v>
      </c>
      <c r="T5" s="427">
        <v>103.4592</v>
      </c>
      <c r="U5" s="428" t="s">
        <v>5670</v>
      </c>
      <c r="V5" s="428" t="s">
        <v>5670</v>
      </c>
      <c r="W5" s="426">
        <v>0</v>
      </c>
      <c r="X5" s="426"/>
      <c r="Y5" s="426"/>
      <c r="Z5" s="426">
        <v>3</v>
      </c>
    </row>
    <row r="6" spans="1:26" ht="15">
      <c r="A6" s="426">
        <v>202110</v>
      </c>
      <c r="B6" s="426" t="s">
        <v>53</v>
      </c>
      <c r="C6" s="426" t="s">
        <v>5844</v>
      </c>
      <c r="D6" s="426" t="s">
        <v>5845</v>
      </c>
      <c r="E6" s="426" t="s">
        <v>260</v>
      </c>
      <c r="F6" s="426" t="s">
        <v>5843</v>
      </c>
      <c r="G6" s="426" t="s">
        <v>5846</v>
      </c>
      <c r="H6" s="427">
        <v>0.70599999999999996</v>
      </c>
      <c r="I6" s="427">
        <v>0.95699999999999996</v>
      </c>
      <c r="J6" s="427">
        <v>51.396000000000001</v>
      </c>
      <c r="K6" s="427">
        <v>284.464</v>
      </c>
      <c r="L6" s="427">
        <v>0.73909207678</v>
      </c>
      <c r="M6" s="427">
        <v>53.121400725120004</v>
      </c>
      <c r="N6" s="427">
        <v>294.01366129408001</v>
      </c>
      <c r="O6" s="427">
        <v>23.91</v>
      </c>
      <c r="P6" s="427">
        <v>14.58</v>
      </c>
      <c r="Q6" s="427">
        <v>14.58</v>
      </c>
      <c r="R6" s="427">
        <v>0.95720000000000005</v>
      </c>
      <c r="S6" s="427">
        <v>62.383980000000001</v>
      </c>
      <c r="T6" s="427">
        <v>273.47599000000002</v>
      </c>
      <c r="U6" s="428" t="s">
        <v>5670</v>
      </c>
      <c r="V6" s="428" t="s">
        <v>5670</v>
      </c>
      <c r="W6" s="426">
        <v>0</v>
      </c>
      <c r="X6" s="426"/>
      <c r="Y6" s="426"/>
      <c r="Z6" s="426">
        <v>3</v>
      </c>
    </row>
    <row r="7" spans="1:26" ht="15">
      <c r="A7" s="426">
        <v>202110</v>
      </c>
      <c r="B7" s="426" t="s">
        <v>53</v>
      </c>
      <c r="C7" s="426" t="s">
        <v>6030</v>
      </c>
      <c r="D7" s="426" t="s">
        <v>6031</v>
      </c>
      <c r="E7" s="426" t="s">
        <v>265</v>
      </c>
      <c r="F7" s="426" t="s">
        <v>4482</v>
      </c>
      <c r="G7" s="426" t="s">
        <v>4423</v>
      </c>
      <c r="H7" s="427">
        <v>0.26300000000000001</v>
      </c>
      <c r="I7" s="427">
        <v>0.28399999999999997</v>
      </c>
      <c r="J7" s="427">
        <v>23.725999999999999</v>
      </c>
      <c r="K7" s="427">
        <v>114.983</v>
      </c>
      <c r="L7" s="427">
        <v>0.27652092205000006</v>
      </c>
      <c r="M7" s="427">
        <v>24.62406136736</v>
      </c>
      <c r="N7" s="427">
        <v>119.33526292688002</v>
      </c>
      <c r="O7" s="427">
        <v>24.01</v>
      </c>
      <c r="P7" s="427">
        <v>14.85</v>
      </c>
      <c r="Q7" s="427">
        <v>14.85</v>
      </c>
      <c r="R7" s="427">
        <v>0.28395999999999999</v>
      </c>
      <c r="S7" s="427">
        <v>29.608969999999999</v>
      </c>
      <c r="T7" s="427">
        <v>109.09958</v>
      </c>
      <c r="U7" s="428" t="s">
        <v>5670</v>
      </c>
      <c r="V7" s="428" t="s">
        <v>5670</v>
      </c>
      <c r="W7" s="426">
        <v>0</v>
      </c>
      <c r="X7" s="426"/>
      <c r="Y7" s="426"/>
      <c r="Z7" s="426">
        <v>3</v>
      </c>
    </row>
    <row r="8" spans="1:26" ht="15">
      <c r="A8" s="426">
        <v>202110</v>
      </c>
      <c r="B8" s="426" t="s">
        <v>53</v>
      </c>
      <c r="C8" s="426" t="s">
        <v>6032</v>
      </c>
      <c r="D8" s="426" t="s">
        <v>6033</v>
      </c>
      <c r="E8" s="426" t="s">
        <v>260</v>
      </c>
      <c r="F8" s="426" t="s">
        <v>4709</v>
      </c>
      <c r="G8" s="426" t="s">
        <v>4423</v>
      </c>
      <c r="H8" s="427">
        <v>1.0999999999999999E-2</v>
      </c>
      <c r="I8" s="427">
        <v>0.255</v>
      </c>
      <c r="J8" s="427">
        <v>1.0580000000000001</v>
      </c>
      <c r="K8" s="427">
        <v>26.738</v>
      </c>
      <c r="L8" s="427">
        <v>1.1565513850000002E-2</v>
      </c>
      <c r="M8" s="427">
        <v>1.0980467388800002</v>
      </c>
      <c r="N8" s="427">
        <v>27.750069663680001</v>
      </c>
      <c r="O8" s="427">
        <v>24.01</v>
      </c>
      <c r="P8" s="427">
        <v>14.41</v>
      </c>
      <c r="Q8" s="427">
        <v>14.41</v>
      </c>
      <c r="R8" s="427">
        <v>0.25519999999999998</v>
      </c>
      <c r="S8" s="427">
        <v>1.30104</v>
      </c>
      <c r="T8" s="427">
        <v>26.49898</v>
      </c>
      <c r="U8" s="428" t="s">
        <v>5670</v>
      </c>
      <c r="V8" s="428" t="s">
        <v>5670</v>
      </c>
      <c r="W8" s="426">
        <v>0</v>
      </c>
      <c r="X8" s="426"/>
      <c r="Y8" s="426"/>
      <c r="Z8" s="426">
        <v>3</v>
      </c>
    </row>
    <row r="9" spans="1:26" ht="15">
      <c r="A9" s="426">
        <v>202110</v>
      </c>
      <c r="B9" s="426" t="s">
        <v>53</v>
      </c>
      <c r="C9" s="426" t="s">
        <v>6034</v>
      </c>
      <c r="D9" s="426" t="s">
        <v>6035</v>
      </c>
      <c r="E9" s="426" t="s">
        <v>260</v>
      </c>
      <c r="F9" s="426" t="s">
        <v>4384</v>
      </c>
      <c r="G9" s="426" t="s">
        <v>4423</v>
      </c>
      <c r="H9" s="427">
        <v>0.38600000000000001</v>
      </c>
      <c r="I9" s="427">
        <v>0.40200000000000002</v>
      </c>
      <c r="J9" s="427">
        <v>12.988</v>
      </c>
      <c r="K9" s="427">
        <v>53.936999999999998</v>
      </c>
      <c r="L9" s="427">
        <v>0.40584439510000003</v>
      </c>
      <c r="M9" s="427">
        <v>13.479613463680002</v>
      </c>
      <c r="N9" s="427">
        <v>55.978588804320005</v>
      </c>
      <c r="O9" s="427">
        <v>24.01</v>
      </c>
      <c r="P9" s="427">
        <v>13.98</v>
      </c>
      <c r="Q9" s="427">
        <v>13.98</v>
      </c>
      <c r="R9" s="427">
        <v>0.40195999999999998</v>
      </c>
      <c r="S9" s="427">
        <v>14.25935</v>
      </c>
      <c r="T9" s="427">
        <v>52.673200000000001</v>
      </c>
      <c r="U9" s="428" t="s">
        <v>5670</v>
      </c>
      <c r="V9" s="428" t="s">
        <v>5670</v>
      </c>
      <c r="W9" s="426">
        <v>0</v>
      </c>
      <c r="X9" s="426"/>
      <c r="Y9" s="426"/>
      <c r="Z9" s="426">
        <v>3</v>
      </c>
    </row>
    <row r="10" spans="1:26" ht="15">
      <c r="A10" s="426">
        <v>202110</v>
      </c>
      <c r="B10" s="426" t="s">
        <v>53</v>
      </c>
      <c r="C10" s="426" t="s">
        <v>5939</v>
      </c>
      <c r="D10" s="426" t="s">
        <v>5940</v>
      </c>
      <c r="E10" s="426" t="s">
        <v>265</v>
      </c>
      <c r="F10" s="426" t="s">
        <v>4384</v>
      </c>
      <c r="G10" s="426" t="s">
        <v>4423</v>
      </c>
      <c r="H10" s="427">
        <v>0.45100000000000001</v>
      </c>
      <c r="I10" s="427">
        <v>0.45700000000000002</v>
      </c>
      <c r="J10" s="427">
        <v>17.486999999999998</v>
      </c>
      <c r="K10" s="427">
        <v>56.655000000000001</v>
      </c>
      <c r="L10" s="427">
        <v>0.47418606785000011</v>
      </c>
      <c r="M10" s="427">
        <v>18.14890673232</v>
      </c>
      <c r="N10" s="427">
        <v>58.799468800800007</v>
      </c>
      <c r="O10" s="427">
        <v>24.01</v>
      </c>
      <c r="P10" s="427">
        <v>14.85</v>
      </c>
      <c r="Q10" s="427">
        <v>14.85</v>
      </c>
      <c r="R10" s="427">
        <v>0.4572</v>
      </c>
      <c r="S10" s="427">
        <v>20.95016</v>
      </c>
      <c r="T10" s="427">
        <v>53.195050000000002</v>
      </c>
      <c r="U10" s="428" t="s">
        <v>5670</v>
      </c>
      <c r="V10" s="428" t="s">
        <v>5670</v>
      </c>
      <c r="W10" s="426">
        <v>0</v>
      </c>
      <c r="X10" s="426"/>
      <c r="Y10" s="426"/>
      <c r="Z10" s="426">
        <v>3</v>
      </c>
    </row>
    <row r="11" spans="1:26" ht="15">
      <c r="A11" s="426">
        <v>202110</v>
      </c>
      <c r="B11" s="426" t="s">
        <v>53</v>
      </c>
      <c r="C11" s="426" t="s">
        <v>5941</v>
      </c>
      <c r="D11" s="426" t="s">
        <v>5942</v>
      </c>
      <c r="E11" s="426" t="s">
        <v>260</v>
      </c>
      <c r="F11" s="426" t="s">
        <v>4480</v>
      </c>
      <c r="G11" s="426" t="s">
        <v>4415</v>
      </c>
      <c r="H11" s="427">
        <v>8.9999999999999993E-3</v>
      </c>
      <c r="I11" s="427">
        <v>0.23699999999999999</v>
      </c>
      <c r="J11" s="427">
        <v>0.52200000000000002</v>
      </c>
      <c r="K11" s="427">
        <v>33.78</v>
      </c>
      <c r="L11" s="427">
        <v>9.4626931499999997E-3</v>
      </c>
      <c r="M11" s="427">
        <v>0.54175840992000013</v>
      </c>
      <c r="N11" s="427">
        <v>35.058618940800002</v>
      </c>
      <c r="O11" s="427">
        <v>24.01</v>
      </c>
      <c r="P11" s="427">
        <v>15.5</v>
      </c>
      <c r="Q11" s="427">
        <v>15.54</v>
      </c>
      <c r="R11" s="427">
        <v>0.23708000000000001</v>
      </c>
      <c r="S11" s="427">
        <v>0.63900000000000001</v>
      </c>
      <c r="T11" s="427">
        <v>33.663029999999999</v>
      </c>
      <c r="U11" s="428" t="s">
        <v>5670</v>
      </c>
      <c r="V11" s="428" t="s">
        <v>5670</v>
      </c>
      <c r="W11" s="426">
        <v>0</v>
      </c>
      <c r="X11" s="426"/>
      <c r="Y11" s="426"/>
      <c r="Z11" s="426">
        <v>3</v>
      </c>
    </row>
    <row r="12" spans="1:26" ht="15">
      <c r="A12" s="426">
        <v>202110</v>
      </c>
      <c r="B12" s="426" t="s">
        <v>53</v>
      </c>
      <c r="C12" s="426" t="s">
        <v>5945</v>
      </c>
      <c r="D12" s="426" t="s">
        <v>5946</v>
      </c>
      <c r="E12" s="426" t="s">
        <v>260</v>
      </c>
      <c r="F12" s="426" t="s">
        <v>4483</v>
      </c>
      <c r="G12" s="426" t="s">
        <v>4315</v>
      </c>
      <c r="H12" s="427">
        <v>1.4999999999999999E-2</v>
      </c>
      <c r="I12" s="427">
        <v>0.373</v>
      </c>
      <c r="J12" s="427">
        <v>0.88300000000000001</v>
      </c>
      <c r="K12" s="427">
        <v>69.870999999999995</v>
      </c>
      <c r="L12" s="427">
        <v>1.5771155250000002E-2</v>
      </c>
      <c r="M12" s="427">
        <v>0.91642275088000003</v>
      </c>
      <c r="N12" s="427">
        <v>72.515712374559996</v>
      </c>
      <c r="O12" s="427">
        <v>30.41</v>
      </c>
      <c r="P12" s="427">
        <v>15.73</v>
      </c>
      <c r="Q12" s="427">
        <v>15.52</v>
      </c>
      <c r="R12" s="427">
        <v>0.37315999999999999</v>
      </c>
      <c r="S12" s="427">
        <v>1.0823199999999999</v>
      </c>
      <c r="T12" s="427">
        <v>69.671899999999994</v>
      </c>
      <c r="U12" s="428" t="s">
        <v>5670</v>
      </c>
      <c r="V12" s="428" t="s">
        <v>5670</v>
      </c>
      <c r="W12" s="426">
        <v>0</v>
      </c>
      <c r="X12" s="426"/>
      <c r="Y12" s="426"/>
      <c r="Z12" s="426">
        <v>3</v>
      </c>
    </row>
    <row r="13" spans="1:26" ht="15">
      <c r="A13" s="426">
        <v>202110</v>
      </c>
      <c r="B13" s="426" t="s">
        <v>53</v>
      </c>
      <c r="C13" s="426" t="s">
        <v>6217</v>
      </c>
      <c r="D13" s="426" t="s">
        <v>6218</v>
      </c>
      <c r="E13" s="426" t="s">
        <v>259</v>
      </c>
      <c r="F13" s="426" t="s">
        <v>4483</v>
      </c>
      <c r="G13" s="426" t="s">
        <v>4315</v>
      </c>
      <c r="H13" s="427">
        <v>0.20599999999999999</v>
      </c>
      <c r="I13" s="427">
        <v>0.247</v>
      </c>
      <c r="J13" s="427">
        <v>13.189</v>
      </c>
      <c r="K13" s="427">
        <v>71.45</v>
      </c>
      <c r="L13" s="427">
        <v>0.21659053210000004</v>
      </c>
      <c r="M13" s="427">
        <v>13.688221587040001</v>
      </c>
      <c r="N13" s="427">
        <v>74.154479672000008</v>
      </c>
      <c r="O13" s="427">
        <v>24.01</v>
      </c>
      <c r="P13" s="427">
        <v>13.02</v>
      </c>
      <c r="Q13" s="427">
        <v>13.05</v>
      </c>
      <c r="R13" s="427">
        <v>0.24732000000000001</v>
      </c>
      <c r="S13" s="427">
        <v>16.47636</v>
      </c>
      <c r="T13" s="427">
        <v>68.162599999999998</v>
      </c>
      <c r="U13" s="428" t="s">
        <v>5670</v>
      </c>
      <c r="V13" s="428" t="s">
        <v>5670</v>
      </c>
      <c r="W13" s="426">
        <v>0</v>
      </c>
      <c r="X13" s="426"/>
      <c r="Y13" s="426"/>
      <c r="Z13" s="426">
        <v>3</v>
      </c>
    </row>
    <row r="14" spans="1:26" ht="15">
      <c r="A14" s="426">
        <v>202110</v>
      </c>
      <c r="B14" s="426" t="s">
        <v>53</v>
      </c>
      <c r="C14" s="426" t="s">
        <v>5841</v>
      </c>
      <c r="D14" s="426" t="s">
        <v>5842</v>
      </c>
      <c r="E14" s="426" t="s">
        <v>259</v>
      </c>
      <c r="F14" s="426" t="s">
        <v>5843</v>
      </c>
      <c r="G14" s="426" t="s">
        <v>4415</v>
      </c>
      <c r="H14" s="427">
        <v>0.23400000000000001</v>
      </c>
      <c r="I14" s="427">
        <v>0.63900000000000001</v>
      </c>
      <c r="J14" s="427">
        <v>2.573</v>
      </c>
      <c r="K14" s="427">
        <v>12.414</v>
      </c>
      <c r="L14" s="427">
        <v>0.24496819542000001</v>
      </c>
      <c r="M14" s="427">
        <v>2.6593774625600002</v>
      </c>
      <c r="N14" s="427">
        <v>12.830746918080003</v>
      </c>
      <c r="O14" s="427">
        <v>24.43</v>
      </c>
      <c r="P14" s="427">
        <v>13.05</v>
      </c>
      <c r="Q14" s="427">
        <v>13.05</v>
      </c>
      <c r="R14" s="427">
        <v>0.63871999999999995</v>
      </c>
      <c r="S14" s="427">
        <v>2.9915699999999998</v>
      </c>
      <c r="T14" s="427">
        <v>11.99606</v>
      </c>
      <c r="U14" s="428" t="s">
        <v>5670</v>
      </c>
      <c r="V14" s="428" t="s">
        <v>5670</v>
      </c>
      <c r="W14" s="426">
        <v>0</v>
      </c>
      <c r="X14" s="426"/>
      <c r="Y14" s="426"/>
      <c r="Z14" s="426">
        <v>3</v>
      </c>
    </row>
    <row r="15" spans="1:26" ht="15">
      <c r="A15" s="426">
        <v>202110</v>
      </c>
      <c r="B15" s="426" t="s">
        <v>53</v>
      </c>
      <c r="C15" s="426" t="s">
        <v>5943</v>
      </c>
      <c r="D15" s="426" t="s">
        <v>5944</v>
      </c>
      <c r="E15" s="426" t="s">
        <v>259</v>
      </c>
      <c r="F15" s="426" t="s">
        <v>4484</v>
      </c>
      <c r="G15" s="426" t="s">
        <v>4315</v>
      </c>
      <c r="H15" s="427">
        <v>0.69</v>
      </c>
      <c r="I15" s="427">
        <v>0.89300000000000002</v>
      </c>
      <c r="J15" s="427">
        <v>73.224000000000004</v>
      </c>
      <c r="K15" s="427">
        <v>310.32499999999999</v>
      </c>
      <c r="L15" s="427">
        <v>0.72547314149999997</v>
      </c>
      <c r="M15" s="427">
        <v>75.995627984640009</v>
      </c>
      <c r="N15" s="427">
        <v>322.07122329200001</v>
      </c>
      <c r="O15" s="427">
        <v>24.5</v>
      </c>
      <c r="P15" s="427">
        <v>13.76</v>
      </c>
      <c r="Q15" s="427">
        <v>13.76</v>
      </c>
      <c r="R15" s="427">
        <v>0.89271999999999996</v>
      </c>
      <c r="S15" s="427">
        <v>73.224419999999995</v>
      </c>
      <c r="T15" s="427">
        <v>310.32463999999999</v>
      </c>
      <c r="U15" s="428" t="s">
        <v>5670</v>
      </c>
      <c r="V15" s="428" t="s">
        <v>5670</v>
      </c>
      <c r="W15" s="426">
        <v>0</v>
      </c>
      <c r="X15" s="426"/>
      <c r="Y15" s="426"/>
      <c r="Z15" s="426">
        <v>3</v>
      </c>
    </row>
    <row r="16" spans="1:26" ht="15">
      <c r="A16" s="426">
        <v>202110</v>
      </c>
      <c r="B16" s="426" t="s">
        <v>53</v>
      </c>
      <c r="C16" s="426" t="s">
        <v>5947</v>
      </c>
      <c r="D16" s="426" t="s">
        <v>5948</v>
      </c>
      <c r="E16" s="426" t="s">
        <v>275</v>
      </c>
      <c r="F16" s="426" t="s">
        <v>5949</v>
      </c>
      <c r="G16" s="426" t="s">
        <v>4423</v>
      </c>
      <c r="H16" s="427">
        <v>0.53100000000000003</v>
      </c>
      <c r="I16" s="427">
        <v>0.53400000000000003</v>
      </c>
      <c r="J16" s="427">
        <v>43.787999999999997</v>
      </c>
      <c r="K16" s="427">
        <v>196.45699999999999</v>
      </c>
      <c r="L16" s="427">
        <v>0.55829889585000014</v>
      </c>
      <c r="M16" s="427">
        <v>45.445435351680004</v>
      </c>
      <c r="N16" s="427">
        <v>203.89316463152002</v>
      </c>
      <c r="O16" s="427">
        <v>24.01</v>
      </c>
      <c r="P16" s="427">
        <v>15.5</v>
      </c>
      <c r="Q16" s="427">
        <v>15.5</v>
      </c>
      <c r="R16" s="427">
        <v>0.53371999999999997</v>
      </c>
      <c r="S16" s="427">
        <v>53.463320000000003</v>
      </c>
      <c r="T16" s="427">
        <v>186.78835000000001</v>
      </c>
      <c r="U16" s="428" t="s">
        <v>5670</v>
      </c>
      <c r="V16" s="428" t="s">
        <v>5670</v>
      </c>
      <c r="W16" s="426">
        <v>0</v>
      </c>
      <c r="X16" s="426"/>
      <c r="Y16" s="426"/>
      <c r="Z16" s="426">
        <v>3</v>
      </c>
    </row>
    <row r="17" spans="1:26" ht="15">
      <c r="A17" s="426">
        <v>202110</v>
      </c>
      <c r="B17" s="426" t="s">
        <v>53</v>
      </c>
      <c r="C17" s="426" t="s">
        <v>6181</v>
      </c>
      <c r="D17" s="426" t="s">
        <v>6182</v>
      </c>
      <c r="E17" s="426" t="s">
        <v>262</v>
      </c>
      <c r="F17" s="426" t="s">
        <v>4481</v>
      </c>
      <c r="G17" s="426" t="s">
        <v>4423</v>
      </c>
      <c r="H17" s="427">
        <v>0.58799999999999997</v>
      </c>
      <c r="I17" s="427">
        <v>0.64500000000000002</v>
      </c>
      <c r="J17" s="427">
        <v>18.388999999999999</v>
      </c>
      <c r="K17" s="427">
        <v>211.30799999999999</v>
      </c>
      <c r="L17" s="427">
        <v>0.61822928580000014</v>
      </c>
      <c r="M17" s="427">
        <v>19.085048659040002</v>
      </c>
      <c r="N17" s="427">
        <v>219.30629517887999</v>
      </c>
      <c r="O17" s="427">
        <v>24.01</v>
      </c>
      <c r="P17" s="427">
        <v>13.77</v>
      </c>
      <c r="Q17" s="427">
        <v>13.77</v>
      </c>
      <c r="R17" s="427">
        <v>0.64512000000000003</v>
      </c>
      <c r="S17" s="427">
        <v>22.1616</v>
      </c>
      <c r="T17" s="427">
        <v>207.53568000000001</v>
      </c>
      <c r="U17" s="428" t="s">
        <v>5670</v>
      </c>
      <c r="V17" s="428" t="s">
        <v>5670</v>
      </c>
      <c r="W17" s="426">
        <v>0</v>
      </c>
      <c r="X17" s="426"/>
      <c r="Y17" s="426"/>
      <c r="Z17" s="426">
        <v>3</v>
      </c>
    </row>
    <row r="18" spans="1:26" ht="15">
      <c r="A18" s="426">
        <v>202110</v>
      </c>
      <c r="B18" s="426" t="s">
        <v>53</v>
      </c>
      <c r="C18" s="426" t="s">
        <v>6287</v>
      </c>
      <c r="D18" s="426" t="s">
        <v>6288</v>
      </c>
      <c r="E18" s="426" t="s">
        <v>260</v>
      </c>
      <c r="F18" s="426" t="s">
        <v>4382</v>
      </c>
      <c r="G18" s="426" t="s">
        <v>4415</v>
      </c>
      <c r="H18" s="427">
        <v>0.33600000000000002</v>
      </c>
      <c r="I18" s="427">
        <v>0.45400000000000001</v>
      </c>
      <c r="J18" s="427">
        <v>34.493000000000002</v>
      </c>
      <c r="K18" s="427">
        <v>181.32599999999999</v>
      </c>
      <c r="L18" s="427">
        <v>0.35174920368000001</v>
      </c>
      <c r="M18" s="427">
        <v>35.650954844960012</v>
      </c>
      <c r="N18" s="427">
        <v>187.41324437472002</v>
      </c>
      <c r="O18" s="427">
        <v>23.91</v>
      </c>
      <c r="P18" s="427">
        <v>11.84</v>
      </c>
      <c r="Q18" s="427">
        <v>11.84</v>
      </c>
      <c r="R18" s="427">
        <v>0.45407999999999998</v>
      </c>
      <c r="S18" s="427">
        <v>39.731290000000001</v>
      </c>
      <c r="T18" s="427">
        <v>176.08831000000001</v>
      </c>
      <c r="U18" s="428" t="s">
        <v>5670</v>
      </c>
      <c r="V18" s="428" t="s">
        <v>5670</v>
      </c>
      <c r="W18" s="426">
        <v>0</v>
      </c>
      <c r="X18" s="426"/>
      <c r="Y18" s="426"/>
      <c r="Z18" s="426">
        <v>3</v>
      </c>
    </row>
    <row r="19" spans="1:26" ht="15">
      <c r="A19" s="426">
        <v>202110</v>
      </c>
      <c r="B19" s="426" t="s">
        <v>54</v>
      </c>
      <c r="C19" s="426" t="s">
        <v>410</v>
      </c>
      <c r="D19" s="426" t="s">
        <v>411</v>
      </c>
      <c r="E19" s="426" t="s">
        <v>265</v>
      </c>
      <c r="F19" s="426" t="s">
        <v>4419</v>
      </c>
      <c r="G19" s="426" t="s">
        <v>4370</v>
      </c>
      <c r="H19" s="427">
        <v>4.2431999999999999</v>
      </c>
      <c r="I19" s="427">
        <v>4.4828999999999999</v>
      </c>
      <c r="J19" s="427">
        <v>331.27100000000002</v>
      </c>
      <c r="K19" s="427">
        <v>1611.2501999999999</v>
      </c>
      <c r="L19" s="427">
        <v>4.2431999999999999</v>
      </c>
      <c r="M19" s="427">
        <v>331.27100000000002</v>
      </c>
      <c r="N19" s="427">
        <v>1611.2501999999999</v>
      </c>
      <c r="O19" s="427">
        <v>23.97</v>
      </c>
      <c r="P19" s="427">
        <v>12.73</v>
      </c>
      <c r="Q19" s="427">
        <v>12.73</v>
      </c>
      <c r="R19" s="427">
        <v>4.4829280000000002</v>
      </c>
      <c r="S19" s="427">
        <v>414.994575</v>
      </c>
      <c r="T19" s="427">
        <v>1527.526623</v>
      </c>
      <c r="U19" s="428">
        <v>41760</v>
      </c>
      <c r="V19" s="428">
        <v>45413</v>
      </c>
      <c r="W19" s="426">
        <v>4000</v>
      </c>
      <c r="X19" s="426"/>
      <c r="Y19" s="426"/>
      <c r="Z19" s="426">
        <v>1</v>
      </c>
    </row>
    <row r="20" spans="1:26" ht="15">
      <c r="A20" s="426">
        <v>202110</v>
      </c>
      <c r="B20" s="426" t="s">
        <v>54</v>
      </c>
      <c r="C20" s="426" t="s">
        <v>541</v>
      </c>
      <c r="D20" s="426" t="s">
        <v>542</v>
      </c>
      <c r="E20" s="426" t="s">
        <v>259</v>
      </c>
      <c r="F20" s="426" t="s">
        <v>4498</v>
      </c>
      <c r="G20" s="426" t="s">
        <v>4370</v>
      </c>
      <c r="H20" s="427">
        <v>5.9215999999999998</v>
      </c>
      <c r="I20" s="427">
        <v>8.8168000000000006</v>
      </c>
      <c r="J20" s="427">
        <v>329.04809999999998</v>
      </c>
      <c r="K20" s="427">
        <v>3841.6001000000001</v>
      </c>
      <c r="L20" s="427">
        <v>5.9215999999999998</v>
      </c>
      <c r="M20" s="427">
        <v>329.04809999999998</v>
      </c>
      <c r="N20" s="427">
        <v>3841.6001000000001</v>
      </c>
      <c r="O20" s="427">
        <v>22.198699999999999</v>
      </c>
      <c r="P20" s="427">
        <v>11.46</v>
      </c>
      <c r="Q20" s="427">
        <v>0</v>
      </c>
      <c r="R20" s="427">
        <v>8.8167872000000003</v>
      </c>
      <c r="S20" s="427">
        <v>405.45959099999999</v>
      </c>
      <c r="T20" s="427">
        <v>3765.1886359999999</v>
      </c>
      <c r="U20" s="428">
        <v>42370</v>
      </c>
      <c r="V20" s="428">
        <v>43555</v>
      </c>
      <c r="W20" s="426">
        <v>11000</v>
      </c>
      <c r="X20" s="426"/>
      <c r="Y20" s="426"/>
      <c r="Z20" s="426">
        <v>1</v>
      </c>
    </row>
    <row r="21" spans="1:26" ht="15">
      <c r="A21" s="426">
        <v>202110</v>
      </c>
      <c r="B21" s="426" t="s">
        <v>54</v>
      </c>
      <c r="C21" s="426" t="s">
        <v>602</v>
      </c>
      <c r="D21" s="426" t="s">
        <v>603</v>
      </c>
      <c r="E21" s="426" t="s">
        <v>275</v>
      </c>
      <c r="F21" s="426" t="s">
        <v>4497</v>
      </c>
      <c r="G21" s="426" t="s">
        <v>4437</v>
      </c>
      <c r="H21" s="427">
        <v>0.39650000000000002</v>
      </c>
      <c r="I21" s="427">
        <v>0.45229999999999998</v>
      </c>
      <c r="J21" s="427">
        <v>39.302</v>
      </c>
      <c r="K21" s="427">
        <v>177.7268</v>
      </c>
      <c r="L21" s="427">
        <v>0.39650000000000002</v>
      </c>
      <c r="M21" s="427">
        <v>39.302</v>
      </c>
      <c r="N21" s="427">
        <v>177.7268</v>
      </c>
      <c r="O21" s="427">
        <v>23.97</v>
      </c>
      <c r="P21" s="427">
        <v>13.4</v>
      </c>
      <c r="Q21" s="427">
        <v>13.4</v>
      </c>
      <c r="R21" s="427">
        <v>0.45228000000000002</v>
      </c>
      <c r="S21" s="427">
        <v>48.893385000000002</v>
      </c>
      <c r="T21" s="427">
        <v>168.135345</v>
      </c>
      <c r="U21" s="428">
        <v>42401</v>
      </c>
      <c r="V21" s="428">
        <v>44561</v>
      </c>
      <c r="W21" s="426">
        <v>1550</v>
      </c>
      <c r="X21" s="426"/>
      <c r="Y21" s="426"/>
      <c r="Z21" s="426">
        <v>1</v>
      </c>
    </row>
    <row r="22" spans="1:26" ht="15">
      <c r="A22" s="426">
        <v>202110</v>
      </c>
      <c r="B22" s="426" t="s">
        <v>54</v>
      </c>
      <c r="C22" s="426" t="s">
        <v>744</v>
      </c>
      <c r="D22" s="426" t="s">
        <v>745</v>
      </c>
      <c r="E22" s="426" t="s">
        <v>260</v>
      </c>
      <c r="F22" s="426" t="s">
        <v>4499</v>
      </c>
      <c r="G22" s="426" t="s">
        <v>4370</v>
      </c>
      <c r="H22" s="427">
        <v>2.7787999999999999</v>
      </c>
      <c r="I22" s="427">
        <v>2.8679999999999999</v>
      </c>
      <c r="J22" s="427">
        <v>145.8537</v>
      </c>
      <c r="K22" s="427">
        <v>1006.7166999999999</v>
      </c>
      <c r="L22" s="427">
        <v>2.7787999999999999</v>
      </c>
      <c r="M22" s="427">
        <v>145.8537</v>
      </c>
      <c r="N22" s="427">
        <v>1006.7166999999999</v>
      </c>
      <c r="O22" s="427">
        <v>23.97</v>
      </c>
      <c r="P22" s="427">
        <v>13.59</v>
      </c>
      <c r="Q22" s="427">
        <v>13.59</v>
      </c>
      <c r="R22" s="427">
        <v>2.8680463999999999</v>
      </c>
      <c r="S22" s="427">
        <v>188.75057100000001</v>
      </c>
      <c r="T22" s="427">
        <v>963.81982100000005</v>
      </c>
      <c r="U22" s="428">
        <v>42461</v>
      </c>
      <c r="V22" s="428">
        <v>43555</v>
      </c>
      <c r="W22" s="426">
        <v>2520</v>
      </c>
      <c r="X22" s="426"/>
      <c r="Y22" s="426"/>
      <c r="Z22" s="426">
        <v>1</v>
      </c>
    </row>
    <row r="23" spans="1:26" ht="15">
      <c r="A23" s="426">
        <v>202110</v>
      </c>
      <c r="B23" s="426" t="s">
        <v>54</v>
      </c>
      <c r="C23" s="426" t="s">
        <v>899</v>
      </c>
      <c r="D23" s="426" t="s">
        <v>900</v>
      </c>
      <c r="E23" s="426" t="s">
        <v>259</v>
      </c>
      <c r="F23" s="426" t="s">
        <v>4499</v>
      </c>
      <c r="G23" s="426" t="s">
        <v>4370</v>
      </c>
      <c r="H23" s="427">
        <v>1.2690999999999999</v>
      </c>
      <c r="I23" s="427">
        <v>1.38</v>
      </c>
      <c r="J23" s="427">
        <v>95.579099999999997</v>
      </c>
      <c r="K23" s="427">
        <v>445.77499999999998</v>
      </c>
      <c r="L23" s="427">
        <v>1.2690999999999999</v>
      </c>
      <c r="M23" s="427">
        <v>95.579099999999997</v>
      </c>
      <c r="N23" s="427">
        <v>445.77499999999998</v>
      </c>
      <c r="O23" s="427">
        <v>23.97</v>
      </c>
      <c r="P23" s="427">
        <v>13.62</v>
      </c>
      <c r="Q23" s="427">
        <v>13.62</v>
      </c>
      <c r="R23" s="427">
        <v>1.3799956</v>
      </c>
      <c r="S23" s="427">
        <v>108.85432900000001</v>
      </c>
      <c r="T23" s="427">
        <v>432.49978299999998</v>
      </c>
      <c r="U23" s="428">
        <v>42552</v>
      </c>
      <c r="V23" s="428">
        <v>43830</v>
      </c>
      <c r="W23" s="426">
        <v>600</v>
      </c>
      <c r="X23" s="426"/>
      <c r="Y23" s="426"/>
      <c r="Z23" s="426">
        <v>1</v>
      </c>
    </row>
    <row r="24" spans="1:26" ht="15">
      <c r="A24" s="426">
        <v>202110</v>
      </c>
      <c r="B24" s="426" t="s">
        <v>54</v>
      </c>
      <c r="C24" s="426" t="s">
        <v>901</v>
      </c>
      <c r="D24" s="426" t="s">
        <v>902</v>
      </c>
      <c r="E24" s="426" t="s">
        <v>259</v>
      </c>
      <c r="F24" s="426" t="s">
        <v>4501</v>
      </c>
      <c r="G24" s="426" t="s">
        <v>4370</v>
      </c>
      <c r="H24" s="427">
        <v>0.53839999999999999</v>
      </c>
      <c r="I24" s="427">
        <v>0.58409999999999995</v>
      </c>
      <c r="J24" s="427">
        <v>42.316699999999997</v>
      </c>
      <c r="K24" s="427">
        <v>225.78980000000001</v>
      </c>
      <c r="L24" s="427">
        <v>0.53839999999999999</v>
      </c>
      <c r="M24" s="427">
        <v>42.316699999999997</v>
      </c>
      <c r="N24" s="427">
        <v>225.78980000000001</v>
      </c>
      <c r="O24" s="427">
        <v>23.97</v>
      </c>
      <c r="P24" s="427">
        <v>13.62</v>
      </c>
      <c r="Q24" s="427">
        <v>13.62</v>
      </c>
      <c r="R24" s="427">
        <v>0.58412679999999995</v>
      </c>
      <c r="S24" s="427">
        <v>49.954355</v>
      </c>
      <c r="T24" s="427">
        <v>218.15209100000001</v>
      </c>
      <c r="U24" s="428">
        <v>42552</v>
      </c>
      <c r="V24" s="428">
        <v>43830</v>
      </c>
      <c r="W24" s="426">
        <v>600</v>
      </c>
      <c r="X24" s="426"/>
      <c r="Y24" s="426"/>
      <c r="Z24" s="426">
        <v>1</v>
      </c>
    </row>
    <row r="25" spans="1:26" ht="15">
      <c r="A25" s="426">
        <v>202110</v>
      </c>
      <c r="B25" s="426" t="s">
        <v>53</v>
      </c>
      <c r="C25" s="426" t="s">
        <v>6219</v>
      </c>
      <c r="D25" s="426" t="s">
        <v>6220</v>
      </c>
      <c r="E25" s="426" t="s">
        <v>258</v>
      </c>
      <c r="F25" s="426" t="s">
        <v>4384</v>
      </c>
      <c r="G25" s="426" t="s">
        <v>4423</v>
      </c>
      <c r="H25" s="427">
        <v>2.4E-2</v>
      </c>
      <c r="I25" s="427">
        <v>0.33700000000000002</v>
      </c>
      <c r="J25" s="427">
        <v>2.3260000000000001</v>
      </c>
      <c r="K25" s="427">
        <v>20.542000000000002</v>
      </c>
      <c r="L25" s="427">
        <v>2.5233848400000005E-2</v>
      </c>
      <c r="M25" s="427">
        <v>2.4140422633600003</v>
      </c>
      <c r="N25" s="427">
        <v>21.319542637120001</v>
      </c>
      <c r="O25" s="427">
        <v>24.01</v>
      </c>
      <c r="P25" s="427">
        <v>13.33</v>
      </c>
      <c r="Q25" s="427">
        <v>13.33</v>
      </c>
      <c r="R25" s="427">
        <v>0.33744000000000002</v>
      </c>
      <c r="S25" s="427">
        <v>2.8702200000000002</v>
      </c>
      <c r="T25" s="427">
        <v>19.997219999999999</v>
      </c>
      <c r="U25" s="428" t="s">
        <v>5670</v>
      </c>
      <c r="V25" s="428" t="s">
        <v>5670</v>
      </c>
      <c r="W25" s="426">
        <v>0</v>
      </c>
      <c r="X25" s="426"/>
      <c r="Y25" s="426"/>
      <c r="Z25" s="426">
        <v>3</v>
      </c>
    </row>
    <row r="26" spans="1:26" ht="15">
      <c r="A26" s="426">
        <v>202110</v>
      </c>
      <c r="B26" s="426" t="s">
        <v>53</v>
      </c>
      <c r="C26" s="426" t="s">
        <v>6285</v>
      </c>
      <c r="D26" s="426" t="s">
        <v>6286</v>
      </c>
      <c r="E26" s="426" t="s">
        <v>259</v>
      </c>
      <c r="F26" s="426" t="s">
        <v>4320</v>
      </c>
      <c r="G26" s="426" t="s">
        <v>4315</v>
      </c>
      <c r="H26" s="427">
        <v>0.76700000000000002</v>
      </c>
      <c r="I26" s="427">
        <v>0.74199999999999999</v>
      </c>
      <c r="J26" s="427">
        <v>51.793999999999997</v>
      </c>
      <c r="K26" s="427">
        <v>213.41300000000001</v>
      </c>
      <c r="L26" s="427">
        <v>0.80643173845000016</v>
      </c>
      <c r="M26" s="427">
        <v>53.754473339840004</v>
      </c>
      <c r="N26" s="427">
        <v>221.49097229168001</v>
      </c>
      <c r="O26" s="427">
        <v>24.01</v>
      </c>
      <c r="P26" s="427">
        <v>11.89</v>
      </c>
      <c r="Q26" s="427">
        <v>11.89</v>
      </c>
      <c r="R26" s="427">
        <v>0.76727999999999996</v>
      </c>
      <c r="S26" s="427">
        <v>63.956209999999999</v>
      </c>
      <c r="T26" s="427">
        <v>201.25073</v>
      </c>
      <c r="U26" s="428" t="s">
        <v>5670</v>
      </c>
      <c r="V26" s="428" t="s">
        <v>5670</v>
      </c>
      <c r="W26" s="426">
        <v>0</v>
      </c>
      <c r="X26" s="426"/>
      <c r="Y26" s="426"/>
      <c r="Z26" s="426">
        <v>3</v>
      </c>
    </row>
    <row r="27" spans="1:26" ht="15">
      <c r="A27" s="426">
        <v>202110</v>
      </c>
      <c r="B27" s="426" t="s">
        <v>53</v>
      </c>
      <c r="C27" s="426" t="s">
        <v>6290</v>
      </c>
      <c r="D27" s="426" t="s">
        <v>6291</v>
      </c>
      <c r="E27" s="426" t="s">
        <v>259</v>
      </c>
      <c r="F27" s="426" t="s">
        <v>6292</v>
      </c>
      <c r="G27" s="426" t="s">
        <v>4315</v>
      </c>
      <c r="H27" s="427">
        <v>0.23799999999999999</v>
      </c>
      <c r="I27" s="427">
        <v>0.30399999999999999</v>
      </c>
      <c r="J27" s="427">
        <v>14.53</v>
      </c>
      <c r="K27" s="427">
        <v>68.956000000000003</v>
      </c>
      <c r="L27" s="427">
        <v>0.25023566330000002</v>
      </c>
      <c r="M27" s="427">
        <v>15.079980260799999</v>
      </c>
      <c r="N27" s="427">
        <v>71.566078380160008</v>
      </c>
      <c r="O27" s="427">
        <v>24.01</v>
      </c>
      <c r="P27" s="427">
        <v>15.07</v>
      </c>
      <c r="Q27" s="427">
        <v>15.07</v>
      </c>
      <c r="R27" s="427">
        <v>0.30408000000000002</v>
      </c>
      <c r="S27" s="427">
        <v>18.496849999999998</v>
      </c>
      <c r="T27" s="427">
        <v>64.988200000000006</v>
      </c>
      <c r="U27" s="428" t="s">
        <v>5670</v>
      </c>
      <c r="V27" s="428" t="s">
        <v>5670</v>
      </c>
      <c r="W27" s="426">
        <v>0</v>
      </c>
      <c r="X27" s="426"/>
      <c r="Y27" s="426"/>
      <c r="Z27" s="426">
        <v>3</v>
      </c>
    </row>
    <row r="28" spans="1:26" ht="15">
      <c r="A28" s="426">
        <v>202110</v>
      </c>
      <c r="B28" s="426" t="s">
        <v>53</v>
      </c>
      <c r="C28" s="426" t="s">
        <v>6548</v>
      </c>
      <c r="D28" s="426" t="s">
        <v>6549</v>
      </c>
      <c r="E28" s="426" t="s">
        <v>259</v>
      </c>
      <c r="F28" s="426" t="s">
        <v>4496</v>
      </c>
      <c r="G28" s="426" t="s">
        <v>4137</v>
      </c>
      <c r="H28" s="427">
        <v>0.70699999999999996</v>
      </c>
      <c r="I28" s="427">
        <v>0.79200000000000004</v>
      </c>
      <c r="J28" s="427">
        <v>63.177999999999997</v>
      </c>
      <c r="K28" s="427">
        <v>277.06400000000002</v>
      </c>
      <c r="L28" s="427">
        <v>0.74334711745000004</v>
      </c>
      <c r="M28" s="427">
        <v>65.569373222080003</v>
      </c>
      <c r="N28" s="427">
        <v>287.55124920704003</v>
      </c>
      <c r="O28" s="427">
        <v>24.01</v>
      </c>
      <c r="P28" s="427">
        <v>12.93</v>
      </c>
      <c r="Q28" s="427">
        <v>12.93</v>
      </c>
      <c r="R28" s="427">
        <v>0.79179999999999995</v>
      </c>
      <c r="S28" s="427">
        <v>70.000399999999999</v>
      </c>
      <c r="T28" s="427">
        <v>270.24184000000002</v>
      </c>
      <c r="U28" s="428" t="s">
        <v>5670</v>
      </c>
      <c r="V28" s="428" t="s">
        <v>5670</v>
      </c>
      <c r="W28" s="426">
        <v>0</v>
      </c>
      <c r="X28" s="426"/>
      <c r="Y28" s="426"/>
      <c r="Z28" s="426">
        <v>3</v>
      </c>
    </row>
    <row r="29" spans="1:26" ht="15">
      <c r="A29" s="426">
        <v>202110</v>
      </c>
      <c r="B29" s="426" t="s">
        <v>53</v>
      </c>
      <c r="C29" s="426" t="s">
        <v>6733</v>
      </c>
      <c r="D29" s="426" t="s">
        <v>6734</v>
      </c>
      <c r="E29" s="426" t="s">
        <v>259</v>
      </c>
      <c r="F29" s="426" t="s">
        <v>4477</v>
      </c>
      <c r="G29" s="426" t="s">
        <v>4315</v>
      </c>
      <c r="H29" s="427">
        <v>0.17899999999999999</v>
      </c>
      <c r="I29" s="427">
        <v>0.378</v>
      </c>
      <c r="J29" s="427">
        <v>12.795999999999999</v>
      </c>
      <c r="K29" s="427">
        <v>105.462</v>
      </c>
      <c r="L29" s="427">
        <v>0.18820245265000002</v>
      </c>
      <c r="M29" s="427">
        <v>13.280346002560002</v>
      </c>
      <c r="N29" s="427">
        <v>109.45388012832002</v>
      </c>
      <c r="O29" s="427">
        <v>24.01</v>
      </c>
      <c r="P29" s="427">
        <v>12.72</v>
      </c>
      <c r="Q29" s="427">
        <v>12.72</v>
      </c>
      <c r="R29" s="427">
        <v>0.37847999999999998</v>
      </c>
      <c r="S29" s="427">
        <v>14.000500000000001</v>
      </c>
      <c r="T29" s="427">
        <v>104.25633999999999</v>
      </c>
      <c r="U29" s="428" t="s">
        <v>5670</v>
      </c>
      <c r="V29" s="428" t="s">
        <v>5670</v>
      </c>
      <c r="W29" s="426">
        <v>0</v>
      </c>
      <c r="X29" s="426"/>
      <c r="Y29" s="426"/>
      <c r="Z29" s="426">
        <v>3</v>
      </c>
    </row>
    <row r="30" spans="1:26" ht="15">
      <c r="A30" s="426">
        <v>202110</v>
      </c>
      <c r="B30" s="426" t="s">
        <v>53</v>
      </c>
      <c r="C30" s="426" t="s">
        <v>6735</v>
      </c>
      <c r="D30" s="426" t="s">
        <v>6736</v>
      </c>
      <c r="E30" s="426" t="s">
        <v>259</v>
      </c>
      <c r="F30" s="426" t="s">
        <v>6292</v>
      </c>
      <c r="G30" s="426" t="s">
        <v>4315</v>
      </c>
      <c r="H30" s="427">
        <v>0.38300000000000001</v>
      </c>
      <c r="I30" s="427">
        <v>0.371</v>
      </c>
      <c r="J30" s="427">
        <v>31.260999999999999</v>
      </c>
      <c r="K30" s="427">
        <v>109.26900000000001</v>
      </c>
      <c r="L30" s="427">
        <v>0.40269016405000008</v>
      </c>
      <c r="M30" s="427">
        <v>32.444271364960002</v>
      </c>
      <c r="N30" s="427">
        <v>113.40498025584002</v>
      </c>
      <c r="O30" s="427">
        <v>24.01</v>
      </c>
      <c r="P30" s="427">
        <v>13.14</v>
      </c>
      <c r="Q30" s="427">
        <v>13.14</v>
      </c>
      <c r="R30" s="427">
        <v>0.38288</v>
      </c>
      <c r="S30" s="427">
        <v>38.211109999999998</v>
      </c>
      <c r="T30" s="427">
        <v>102.31871</v>
      </c>
      <c r="U30" s="428" t="s">
        <v>5670</v>
      </c>
      <c r="V30" s="428" t="s">
        <v>5670</v>
      </c>
      <c r="W30" s="426">
        <v>0</v>
      </c>
      <c r="X30" s="426"/>
      <c r="Y30" s="426"/>
      <c r="Z30" s="426">
        <v>3</v>
      </c>
    </row>
    <row r="31" spans="1:26" ht="15">
      <c r="A31" s="426">
        <v>202110</v>
      </c>
      <c r="B31" s="426" t="s">
        <v>53</v>
      </c>
      <c r="C31" s="426" t="s">
        <v>7107</v>
      </c>
      <c r="D31" s="426" t="s">
        <v>7108</v>
      </c>
      <c r="E31" s="426" t="s">
        <v>259</v>
      </c>
      <c r="F31" s="426" t="s">
        <v>7109</v>
      </c>
      <c r="G31" s="426" t="s">
        <v>4315</v>
      </c>
      <c r="H31" s="427">
        <v>0.32700000000000001</v>
      </c>
      <c r="I31" s="427">
        <v>0.32800000000000001</v>
      </c>
      <c r="J31" s="427">
        <v>21.744</v>
      </c>
      <c r="K31" s="427">
        <v>94.656000000000006</v>
      </c>
      <c r="L31" s="427">
        <v>0.34381118445000003</v>
      </c>
      <c r="M31" s="427">
        <v>22.567039971840003</v>
      </c>
      <c r="N31" s="427">
        <v>98.238858332160021</v>
      </c>
      <c r="O31" s="427">
        <v>24.01</v>
      </c>
      <c r="P31" s="427">
        <v>12.57</v>
      </c>
      <c r="Q31" s="427">
        <v>12.57</v>
      </c>
      <c r="R31" s="427">
        <v>0.32800000000000001</v>
      </c>
      <c r="S31" s="427">
        <v>22.58999</v>
      </c>
      <c r="T31" s="427">
        <v>93.809240000000003</v>
      </c>
      <c r="U31" s="428" t="s">
        <v>5670</v>
      </c>
      <c r="V31" s="428" t="s">
        <v>5670</v>
      </c>
      <c r="W31" s="426">
        <v>0</v>
      </c>
      <c r="X31" s="426"/>
      <c r="Y31" s="426"/>
      <c r="Z31" s="426">
        <v>3</v>
      </c>
    </row>
    <row r="32" spans="1:26" ht="15">
      <c r="A32" s="426">
        <v>202110</v>
      </c>
      <c r="B32" s="426" t="s">
        <v>54</v>
      </c>
      <c r="C32" s="426" t="s">
        <v>742</v>
      </c>
      <c r="D32" s="426" t="s">
        <v>743</v>
      </c>
      <c r="E32" s="426" t="s">
        <v>260</v>
      </c>
      <c r="F32" s="426" t="s">
        <v>4419</v>
      </c>
      <c r="G32" s="426" t="s">
        <v>4370</v>
      </c>
      <c r="H32" s="427">
        <v>3.5478999999999998</v>
      </c>
      <c r="I32" s="427">
        <v>3.5495000000000001</v>
      </c>
      <c r="J32" s="427">
        <v>299.02859999999998</v>
      </c>
      <c r="K32" s="427">
        <v>1235.2284999999999</v>
      </c>
      <c r="L32" s="427">
        <v>3.5478999999999998</v>
      </c>
      <c r="M32" s="427">
        <v>299.02859999999998</v>
      </c>
      <c r="N32" s="427">
        <v>1235.2284999999999</v>
      </c>
      <c r="O32" s="427">
        <v>23.97</v>
      </c>
      <c r="P32" s="427">
        <v>12.95</v>
      </c>
      <c r="Q32" s="427">
        <v>12.95</v>
      </c>
      <c r="R32" s="427">
        <v>3.2973544000000001</v>
      </c>
      <c r="S32" s="427">
        <v>339.17918900000001</v>
      </c>
      <c r="T32" s="427">
        <v>1195.0778740000001</v>
      </c>
      <c r="U32" s="428">
        <v>42461</v>
      </c>
      <c r="V32" s="428">
        <v>43921</v>
      </c>
      <c r="W32" s="426">
        <v>3600</v>
      </c>
      <c r="X32" s="426"/>
      <c r="Y32" s="426"/>
      <c r="Z32" s="426">
        <v>1</v>
      </c>
    </row>
    <row r="33" spans="1:26" ht="15">
      <c r="A33" s="426">
        <v>202110</v>
      </c>
      <c r="B33" s="426" t="s">
        <v>54</v>
      </c>
      <c r="C33" s="426" t="s">
        <v>746</v>
      </c>
      <c r="D33" s="426" t="s">
        <v>747</v>
      </c>
      <c r="E33" s="426" t="s">
        <v>260</v>
      </c>
      <c r="F33" s="426" t="s">
        <v>4498</v>
      </c>
      <c r="G33" s="426" t="s">
        <v>4370</v>
      </c>
      <c r="H33" s="427">
        <v>8.9544999999999995</v>
      </c>
      <c r="I33" s="427">
        <v>11.4369</v>
      </c>
      <c r="J33" s="427">
        <v>819.01080000000002</v>
      </c>
      <c r="K33" s="427">
        <v>4979.9974000000002</v>
      </c>
      <c r="L33" s="427">
        <v>8.9544999999999995</v>
      </c>
      <c r="M33" s="427">
        <v>819.01080000000002</v>
      </c>
      <c r="N33" s="427">
        <v>4979.9974000000002</v>
      </c>
      <c r="O33" s="427">
        <v>23.97</v>
      </c>
      <c r="P33" s="427">
        <v>14.06</v>
      </c>
      <c r="Q33" s="427">
        <v>14.06</v>
      </c>
      <c r="R33" s="427">
        <v>11.4369356</v>
      </c>
      <c r="S33" s="427">
        <v>960.58812799999998</v>
      </c>
      <c r="T33" s="427">
        <v>4838.4200410000003</v>
      </c>
      <c r="U33" s="428">
        <v>42461</v>
      </c>
      <c r="V33" s="428">
        <v>43921</v>
      </c>
      <c r="W33" s="426">
        <v>4000</v>
      </c>
      <c r="X33" s="426"/>
      <c r="Y33" s="426"/>
      <c r="Z33" s="426">
        <v>1</v>
      </c>
    </row>
    <row r="34" spans="1:26" ht="15">
      <c r="A34" s="426">
        <v>202110</v>
      </c>
      <c r="B34" s="426" t="s">
        <v>54</v>
      </c>
      <c r="C34" s="426" t="s">
        <v>852</v>
      </c>
      <c r="D34" s="426" t="s">
        <v>853</v>
      </c>
      <c r="E34" s="426" t="s">
        <v>262</v>
      </c>
      <c r="F34" s="426" t="s">
        <v>4500</v>
      </c>
      <c r="G34" s="426" t="s">
        <v>4370</v>
      </c>
      <c r="H34" s="427">
        <v>1.1926000000000001</v>
      </c>
      <c r="I34" s="427">
        <v>1.2322</v>
      </c>
      <c r="J34" s="427">
        <v>80.626499999999993</v>
      </c>
      <c r="K34" s="427">
        <v>313.64440000000002</v>
      </c>
      <c r="L34" s="427">
        <v>1.1926000000000001</v>
      </c>
      <c r="M34" s="427">
        <v>80.626499999999993</v>
      </c>
      <c r="N34" s="427">
        <v>313.64440000000002</v>
      </c>
      <c r="O34" s="427">
        <v>23.97</v>
      </c>
      <c r="P34" s="427">
        <v>14.16</v>
      </c>
      <c r="Q34" s="427">
        <v>14.16</v>
      </c>
      <c r="R34" s="427">
        <v>1.2321816000000001</v>
      </c>
      <c r="S34" s="427">
        <v>89.948391999999998</v>
      </c>
      <c r="T34" s="427">
        <v>304.32243999999997</v>
      </c>
      <c r="U34" s="428">
        <v>42522</v>
      </c>
      <c r="V34" s="428">
        <v>43830</v>
      </c>
      <c r="W34" s="426">
        <v>1500</v>
      </c>
      <c r="X34" s="426"/>
      <c r="Y34" s="426"/>
      <c r="Z34" s="426">
        <v>1</v>
      </c>
    </row>
    <row r="35" spans="1:26" ht="15">
      <c r="A35" s="426">
        <v>202110</v>
      </c>
      <c r="B35" s="426" t="s">
        <v>54</v>
      </c>
      <c r="C35" s="426" t="s">
        <v>854</v>
      </c>
      <c r="D35" s="426" t="s">
        <v>855</v>
      </c>
      <c r="E35" s="426" t="s">
        <v>265</v>
      </c>
      <c r="F35" s="426" t="s">
        <v>4418</v>
      </c>
      <c r="G35" s="426" t="s">
        <v>4370</v>
      </c>
      <c r="H35" s="427">
        <v>0.59340000000000004</v>
      </c>
      <c r="I35" s="427">
        <v>0.5746</v>
      </c>
      <c r="J35" s="427">
        <v>15.032400000000001</v>
      </c>
      <c r="K35" s="427">
        <v>92.634900000000002</v>
      </c>
      <c r="L35" s="427">
        <v>0.59340000000000004</v>
      </c>
      <c r="M35" s="427">
        <v>15.032400000000001</v>
      </c>
      <c r="N35" s="427">
        <v>92.634900000000002</v>
      </c>
      <c r="O35" s="427">
        <v>23.97</v>
      </c>
      <c r="P35" s="427">
        <v>14.16</v>
      </c>
      <c r="Q35" s="427">
        <v>14.16</v>
      </c>
      <c r="R35" s="427">
        <v>0.59340000000000004</v>
      </c>
      <c r="S35" s="427">
        <v>15.319819000000001</v>
      </c>
      <c r="T35" s="427">
        <v>92.347480000000004</v>
      </c>
      <c r="U35" s="428">
        <v>42522</v>
      </c>
      <c r="V35" s="428">
        <v>43830</v>
      </c>
      <c r="W35" s="426">
        <v>640</v>
      </c>
      <c r="X35" s="426"/>
      <c r="Y35" s="426"/>
      <c r="Z35" s="426">
        <v>1</v>
      </c>
    </row>
    <row r="36" spans="1:26" ht="15">
      <c r="A36" s="426">
        <v>202110</v>
      </c>
      <c r="B36" s="426" t="s">
        <v>54</v>
      </c>
      <c r="C36" s="426" t="s">
        <v>903</v>
      </c>
      <c r="D36" s="426" t="s">
        <v>904</v>
      </c>
      <c r="E36" s="426" t="s">
        <v>265</v>
      </c>
      <c r="F36" s="426" t="s">
        <v>4323</v>
      </c>
      <c r="G36" s="426" t="s">
        <v>4370</v>
      </c>
      <c r="H36" s="427">
        <v>0.1731</v>
      </c>
      <c r="I36" s="427">
        <v>0.20230000000000001</v>
      </c>
      <c r="J36" s="427">
        <v>14.1707</v>
      </c>
      <c r="K36" s="427">
        <v>54.0486</v>
      </c>
      <c r="L36" s="427">
        <v>0.1731</v>
      </c>
      <c r="M36" s="427">
        <v>14.1707</v>
      </c>
      <c r="N36" s="427">
        <v>54.0486</v>
      </c>
      <c r="O36" s="427">
        <v>23.97</v>
      </c>
      <c r="P36" s="427">
        <v>14.29</v>
      </c>
      <c r="Q36" s="427">
        <v>14.29</v>
      </c>
      <c r="R36" s="427">
        <v>0.16067119999999999</v>
      </c>
      <c r="S36" s="427">
        <v>17.235410000000002</v>
      </c>
      <c r="T36" s="427">
        <v>50.983871000000001</v>
      </c>
      <c r="U36" s="428">
        <v>42552</v>
      </c>
      <c r="V36" s="428">
        <v>43921</v>
      </c>
      <c r="W36" s="426">
        <v>880</v>
      </c>
      <c r="X36" s="426"/>
      <c r="Y36" s="426"/>
      <c r="Z36" s="426">
        <v>1</v>
      </c>
    </row>
    <row r="37" spans="1:26" ht="15">
      <c r="A37" s="426">
        <v>202110</v>
      </c>
      <c r="B37" s="426" t="s">
        <v>54</v>
      </c>
      <c r="C37" s="426" t="s">
        <v>1326</v>
      </c>
      <c r="D37" s="426" t="s">
        <v>1327</v>
      </c>
      <c r="E37" s="426" t="s">
        <v>262</v>
      </c>
      <c r="F37" s="426" t="s">
        <v>4499</v>
      </c>
      <c r="G37" s="426" t="s">
        <v>4370</v>
      </c>
      <c r="H37" s="427">
        <v>0.29049999999999998</v>
      </c>
      <c r="I37" s="427">
        <v>0.37659999999999999</v>
      </c>
      <c r="J37" s="427">
        <v>11.501099999999999</v>
      </c>
      <c r="K37" s="427">
        <v>141.1942</v>
      </c>
      <c r="L37" s="427">
        <v>0.29049999999999998</v>
      </c>
      <c r="M37" s="427">
        <v>11.501099999999999</v>
      </c>
      <c r="N37" s="427">
        <v>141.1942</v>
      </c>
      <c r="O37" s="427">
        <v>23.97</v>
      </c>
      <c r="P37" s="427">
        <v>13.82</v>
      </c>
      <c r="Q37" s="427">
        <v>13.82</v>
      </c>
      <c r="R37" s="427">
        <v>0.37660080000000001</v>
      </c>
      <c r="S37" s="427">
        <v>14.016138</v>
      </c>
      <c r="T37" s="427">
        <v>138.67921200000001</v>
      </c>
      <c r="U37" s="428">
        <v>42614</v>
      </c>
      <c r="V37" s="428">
        <v>43555</v>
      </c>
      <c r="W37" s="426">
        <v>804</v>
      </c>
      <c r="X37" s="426"/>
      <c r="Y37" s="426"/>
      <c r="Z37" s="426">
        <v>1</v>
      </c>
    </row>
    <row r="38" spans="1:26" ht="15">
      <c r="A38" s="426">
        <v>202110</v>
      </c>
      <c r="B38" s="426" t="s">
        <v>54</v>
      </c>
      <c r="C38" s="426" t="s">
        <v>1328</v>
      </c>
      <c r="D38" s="426" t="s">
        <v>1329</v>
      </c>
      <c r="E38" s="426" t="s">
        <v>262</v>
      </c>
      <c r="F38" s="426" t="s">
        <v>4419</v>
      </c>
      <c r="G38" s="426" t="s">
        <v>4370</v>
      </c>
      <c r="H38" s="427">
        <v>3.1126</v>
      </c>
      <c r="I38" s="427">
        <v>3.3029999999999999</v>
      </c>
      <c r="J38" s="427">
        <v>324.58109999999999</v>
      </c>
      <c r="K38" s="427">
        <v>1397.4187999999999</v>
      </c>
      <c r="L38" s="427">
        <v>3.1126</v>
      </c>
      <c r="M38" s="427">
        <v>324.58109999999999</v>
      </c>
      <c r="N38" s="427">
        <v>1397.4187999999999</v>
      </c>
      <c r="O38" s="427">
        <v>23.97</v>
      </c>
      <c r="P38" s="427">
        <v>14.61</v>
      </c>
      <c r="Q38" s="427">
        <v>14.61</v>
      </c>
      <c r="R38" s="427">
        <v>3.3029820000000001</v>
      </c>
      <c r="S38" s="427">
        <v>362.89520900000002</v>
      </c>
      <c r="T38" s="427">
        <v>1359.104662</v>
      </c>
      <c r="U38" s="428">
        <v>42614</v>
      </c>
      <c r="V38" s="428">
        <v>43830</v>
      </c>
      <c r="W38" s="426">
        <v>2000</v>
      </c>
      <c r="X38" s="426"/>
      <c r="Y38" s="426"/>
      <c r="Z38" s="426">
        <v>1</v>
      </c>
    </row>
    <row r="39" spans="1:26" ht="15">
      <c r="A39" s="426">
        <v>202110</v>
      </c>
      <c r="B39" s="426" t="s">
        <v>54</v>
      </c>
      <c r="C39" s="426" t="s">
        <v>1380</v>
      </c>
      <c r="D39" s="426" t="s">
        <v>1381</v>
      </c>
      <c r="E39" s="426" t="s">
        <v>260</v>
      </c>
      <c r="F39" s="426" t="s">
        <v>4499</v>
      </c>
      <c r="G39" s="426" t="s">
        <v>4370</v>
      </c>
      <c r="H39" s="427">
        <v>0.14829999999999999</v>
      </c>
      <c r="I39" s="427">
        <v>0.1852</v>
      </c>
      <c r="J39" s="427">
        <v>6.6761999999999997</v>
      </c>
      <c r="K39" s="427">
        <v>25.890999999999998</v>
      </c>
      <c r="L39" s="427">
        <v>0.14829999999999999</v>
      </c>
      <c r="M39" s="427">
        <v>6.6761999999999997</v>
      </c>
      <c r="N39" s="427">
        <v>25.890999999999998</v>
      </c>
      <c r="O39" s="427">
        <v>23.97</v>
      </c>
      <c r="P39" s="427">
        <v>15.75</v>
      </c>
      <c r="Q39" s="427">
        <v>15.75</v>
      </c>
      <c r="R39" s="427">
        <v>0.18523999999999999</v>
      </c>
      <c r="S39" s="427">
        <v>7.6926800000000002</v>
      </c>
      <c r="T39" s="427">
        <v>24.874482</v>
      </c>
      <c r="U39" s="428">
        <v>42644</v>
      </c>
      <c r="V39" s="428">
        <v>43830</v>
      </c>
      <c r="W39" s="426">
        <v>150</v>
      </c>
      <c r="X39" s="426"/>
      <c r="Y39" s="426"/>
      <c r="Z39" s="426">
        <v>1</v>
      </c>
    </row>
    <row r="40" spans="1:26" ht="15">
      <c r="A40" s="426">
        <v>202110</v>
      </c>
      <c r="B40" s="426" t="s">
        <v>54</v>
      </c>
      <c r="C40" s="426" t="s">
        <v>1382</v>
      </c>
      <c r="D40" s="426" t="s">
        <v>1383</v>
      </c>
      <c r="E40" s="426" t="s">
        <v>259</v>
      </c>
      <c r="F40" s="426" t="s">
        <v>4499</v>
      </c>
      <c r="G40" s="426" t="s">
        <v>4370</v>
      </c>
      <c r="H40" s="427">
        <v>0.90190000000000003</v>
      </c>
      <c r="I40" s="427">
        <v>1.2314000000000001</v>
      </c>
      <c r="J40" s="427">
        <v>58.636099999999999</v>
      </c>
      <c r="K40" s="427">
        <v>378.62700000000001</v>
      </c>
      <c r="L40" s="427">
        <v>0.90190000000000003</v>
      </c>
      <c r="M40" s="427">
        <v>58.636099999999999</v>
      </c>
      <c r="N40" s="427">
        <v>378.62700000000001</v>
      </c>
      <c r="O40" s="427">
        <v>23.97</v>
      </c>
      <c r="P40" s="427">
        <v>14.16</v>
      </c>
      <c r="Q40" s="427">
        <v>14.16</v>
      </c>
      <c r="R40" s="427">
        <v>1.2314368</v>
      </c>
      <c r="S40" s="427">
        <v>67.714355999999995</v>
      </c>
      <c r="T40" s="427">
        <v>369.54871700000001</v>
      </c>
      <c r="U40" s="428">
        <v>42644</v>
      </c>
      <c r="V40" s="428">
        <v>43830</v>
      </c>
      <c r="W40" s="426">
        <v>1000</v>
      </c>
      <c r="X40" s="426"/>
      <c r="Y40" s="426"/>
      <c r="Z40" s="426">
        <v>1</v>
      </c>
    </row>
    <row r="41" spans="1:26" ht="15">
      <c r="A41" s="426">
        <v>202110</v>
      </c>
      <c r="B41" s="426" t="s">
        <v>54</v>
      </c>
      <c r="C41" s="426" t="s">
        <v>1384</v>
      </c>
      <c r="D41" s="426" t="s">
        <v>1385</v>
      </c>
      <c r="E41" s="426" t="s">
        <v>262</v>
      </c>
      <c r="F41" s="426" t="s">
        <v>4502</v>
      </c>
      <c r="G41" s="426" t="s">
        <v>4370</v>
      </c>
      <c r="H41" s="427">
        <v>1.1317999999999999</v>
      </c>
      <c r="I41" s="427">
        <v>1.1919</v>
      </c>
      <c r="J41" s="427">
        <v>70.780500000000004</v>
      </c>
      <c r="K41" s="427">
        <v>435.82659999999998</v>
      </c>
      <c r="L41" s="427">
        <v>1.1317999999999999</v>
      </c>
      <c r="M41" s="427">
        <v>70.780500000000004</v>
      </c>
      <c r="N41" s="427">
        <v>435.82659999999998</v>
      </c>
      <c r="O41" s="427">
        <v>23.97</v>
      </c>
      <c r="P41" s="427">
        <v>13.91</v>
      </c>
      <c r="Q41" s="427">
        <v>13.91</v>
      </c>
      <c r="R41" s="427">
        <v>1.1918823999999999</v>
      </c>
      <c r="S41" s="427">
        <v>88.921068000000005</v>
      </c>
      <c r="T41" s="427">
        <v>417.68599</v>
      </c>
      <c r="U41" s="428">
        <v>42644</v>
      </c>
      <c r="V41" s="428">
        <v>43830</v>
      </c>
      <c r="W41" s="426">
        <v>1300</v>
      </c>
      <c r="X41" s="426"/>
      <c r="Y41" s="426"/>
      <c r="Z41" s="426">
        <v>1</v>
      </c>
    </row>
    <row r="42" spans="1:26" ht="15">
      <c r="A42" s="426">
        <v>202110</v>
      </c>
      <c r="B42" s="426" t="s">
        <v>54</v>
      </c>
      <c r="C42" s="426" t="s">
        <v>1461</v>
      </c>
      <c r="D42" s="426" t="s">
        <v>1462</v>
      </c>
      <c r="E42" s="426" t="s">
        <v>259</v>
      </c>
      <c r="F42" s="426" t="s">
        <v>4498</v>
      </c>
      <c r="G42" s="426" t="s">
        <v>4370</v>
      </c>
      <c r="H42" s="427">
        <v>0.43390000000000001</v>
      </c>
      <c r="I42" s="427">
        <v>0.6573</v>
      </c>
      <c r="J42" s="427">
        <v>17.031500000000001</v>
      </c>
      <c r="K42" s="427">
        <v>177.5181</v>
      </c>
      <c r="L42" s="427">
        <v>0.43390000000000001</v>
      </c>
      <c r="M42" s="427">
        <v>17.031500000000001</v>
      </c>
      <c r="N42" s="427">
        <v>177.5181</v>
      </c>
      <c r="O42" s="427">
        <v>23.97</v>
      </c>
      <c r="P42" s="427">
        <v>15.3</v>
      </c>
      <c r="Q42" s="427">
        <v>15.3</v>
      </c>
      <c r="R42" s="427">
        <v>0.65733399999999997</v>
      </c>
      <c r="S42" s="427">
        <v>21.117207000000001</v>
      </c>
      <c r="T42" s="427">
        <v>173.43232599999999</v>
      </c>
      <c r="U42" s="428">
        <v>42644</v>
      </c>
      <c r="V42" s="428">
        <v>43830</v>
      </c>
      <c r="W42" s="426">
        <v>700</v>
      </c>
      <c r="X42" s="426"/>
      <c r="Y42" s="426"/>
      <c r="Z42" s="426">
        <v>1</v>
      </c>
    </row>
    <row r="43" spans="1:26" ht="15">
      <c r="A43" s="426">
        <v>202110</v>
      </c>
      <c r="B43" s="426" t="s">
        <v>54</v>
      </c>
      <c r="C43" s="426" t="s">
        <v>1622</v>
      </c>
      <c r="D43" s="426" t="s">
        <v>1623</v>
      </c>
      <c r="E43" s="426" t="s">
        <v>269</v>
      </c>
      <c r="F43" s="426" t="s">
        <v>4501</v>
      </c>
      <c r="G43" s="426" t="s">
        <v>4370</v>
      </c>
      <c r="H43" s="427">
        <v>0.8125</v>
      </c>
      <c r="I43" s="427">
        <v>0.84950000000000003</v>
      </c>
      <c r="J43" s="427">
        <v>64.577299999999994</v>
      </c>
      <c r="K43" s="427">
        <v>343.75069999999999</v>
      </c>
      <c r="L43" s="427">
        <v>0.8125</v>
      </c>
      <c r="M43" s="427">
        <v>64.577299999999994</v>
      </c>
      <c r="N43" s="427">
        <v>343.75069999999999</v>
      </c>
      <c r="O43" s="427">
        <v>23.97</v>
      </c>
      <c r="P43" s="427">
        <v>14.61</v>
      </c>
      <c r="Q43" s="427">
        <v>14.61</v>
      </c>
      <c r="R43" s="427">
        <v>0.84954479999999999</v>
      </c>
      <c r="S43" s="427">
        <v>80.036033000000003</v>
      </c>
      <c r="T43" s="427">
        <v>328.29199</v>
      </c>
      <c r="U43" s="428">
        <v>42705</v>
      </c>
      <c r="V43" s="428">
        <v>43830</v>
      </c>
      <c r="W43" s="426">
        <v>1000</v>
      </c>
      <c r="X43" s="426"/>
      <c r="Y43" s="426"/>
      <c r="Z43" s="426">
        <v>1</v>
      </c>
    </row>
    <row r="44" spans="1:26" ht="15">
      <c r="A44" s="426">
        <v>202110</v>
      </c>
      <c r="B44" s="426" t="s">
        <v>54</v>
      </c>
      <c r="C44" s="426" t="s">
        <v>1624</v>
      </c>
      <c r="D44" s="426" t="s">
        <v>1625</v>
      </c>
      <c r="E44" s="426" t="s">
        <v>269</v>
      </c>
      <c r="F44" s="426" t="s">
        <v>4500</v>
      </c>
      <c r="G44" s="426" t="s">
        <v>4370</v>
      </c>
      <c r="H44" s="427">
        <v>1.1277999999999999</v>
      </c>
      <c r="I44" s="427">
        <v>1.1317999999999999</v>
      </c>
      <c r="J44" s="427">
        <v>137.85140000000001</v>
      </c>
      <c r="K44" s="427">
        <v>680.98230000000001</v>
      </c>
      <c r="L44" s="427">
        <v>1.1277999999999999</v>
      </c>
      <c r="M44" s="427">
        <v>137.85140000000001</v>
      </c>
      <c r="N44" s="427">
        <v>680.98230000000001</v>
      </c>
      <c r="O44" s="427">
        <v>23.97</v>
      </c>
      <c r="P44" s="427">
        <v>14.61</v>
      </c>
      <c r="Q44" s="427">
        <v>14.61</v>
      </c>
      <c r="R44" s="427">
        <v>1.1317680000000001</v>
      </c>
      <c r="S44" s="427">
        <v>170.93937600000001</v>
      </c>
      <c r="T44" s="427">
        <v>647.89432199999999</v>
      </c>
      <c r="U44" s="428">
        <v>42705</v>
      </c>
      <c r="V44" s="428">
        <v>43830</v>
      </c>
      <c r="W44" s="426">
        <v>1000</v>
      </c>
      <c r="X44" s="426"/>
      <c r="Y44" s="426"/>
      <c r="Z44" s="426">
        <v>1</v>
      </c>
    </row>
    <row r="45" spans="1:26" ht="15">
      <c r="A45" s="426">
        <v>202110</v>
      </c>
      <c r="B45" s="426" t="s">
        <v>54</v>
      </c>
      <c r="C45" s="426" t="s">
        <v>1626</v>
      </c>
      <c r="D45" s="426" t="s">
        <v>1627</v>
      </c>
      <c r="E45" s="426" t="s">
        <v>269</v>
      </c>
      <c r="F45" s="426" t="s">
        <v>4500</v>
      </c>
      <c r="G45" s="426" t="s">
        <v>4370</v>
      </c>
      <c r="H45" s="427">
        <v>0.79900000000000004</v>
      </c>
      <c r="I45" s="427">
        <v>0.81130000000000002</v>
      </c>
      <c r="J45" s="427">
        <v>98.831900000000005</v>
      </c>
      <c r="K45" s="427">
        <v>486.0865</v>
      </c>
      <c r="L45" s="427">
        <v>0.79900000000000004</v>
      </c>
      <c r="M45" s="427">
        <v>98.831900000000005</v>
      </c>
      <c r="N45" s="427">
        <v>486.0865</v>
      </c>
      <c r="O45" s="427">
        <v>23.97</v>
      </c>
      <c r="P45" s="427">
        <v>14.61</v>
      </c>
      <c r="Q45" s="427">
        <v>14.61</v>
      </c>
      <c r="R45" s="427">
        <v>0.81129600000000002</v>
      </c>
      <c r="S45" s="427">
        <v>122.60095200000001</v>
      </c>
      <c r="T45" s="427">
        <v>462.317454</v>
      </c>
      <c r="U45" s="428">
        <v>42705</v>
      </c>
      <c r="V45" s="428">
        <v>43830</v>
      </c>
      <c r="W45" s="426">
        <v>850</v>
      </c>
      <c r="X45" s="426"/>
      <c r="Y45" s="426"/>
      <c r="Z45" s="426">
        <v>1</v>
      </c>
    </row>
    <row r="46" spans="1:26" ht="15">
      <c r="A46" s="426">
        <v>202110</v>
      </c>
      <c r="B46" s="426" t="s">
        <v>54</v>
      </c>
      <c r="C46" s="426" t="s">
        <v>1630</v>
      </c>
      <c r="D46" s="426" t="s">
        <v>1631</v>
      </c>
      <c r="E46" s="426" t="s">
        <v>265</v>
      </c>
      <c r="F46" s="426" t="s">
        <v>4323</v>
      </c>
      <c r="G46" s="426" t="s">
        <v>4370</v>
      </c>
      <c r="H46" s="427">
        <v>0.14069999999999999</v>
      </c>
      <c r="I46" s="427">
        <v>0.15679999999999999</v>
      </c>
      <c r="J46" s="427">
        <v>13.1172</v>
      </c>
      <c r="K46" s="427">
        <v>58.489800000000002</v>
      </c>
      <c r="L46" s="427">
        <v>0.14069999999999999</v>
      </c>
      <c r="M46" s="427">
        <v>13.1172</v>
      </c>
      <c r="N46" s="427">
        <v>58.489800000000002</v>
      </c>
      <c r="O46" s="427">
        <v>29.703199999999999</v>
      </c>
      <c r="P46" s="427">
        <v>13.91</v>
      </c>
      <c r="Q46" s="427">
        <v>13.91</v>
      </c>
      <c r="R46" s="427">
        <v>0.15679080000000001</v>
      </c>
      <c r="S46" s="427">
        <v>16.052612</v>
      </c>
      <c r="T46" s="427">
        <v>55.554398999999997</v>
      </c>
      <c r="U46" s="428">
        <v>42705</v>
      </c>
      <c r="V46" s="428">
        <v>43830</v>
      </c>
      <c r="W46" s="426">
        <v>350</v>
      </c>
      <c r="X46" s="426"/>
      <c r="Y46" s="426"/>
      <c r="Z46" s="426">
        <v>1</v>
      </c>
    </row>
    <row r="47" spans="1:26" ht="15">
      <c r="A47" s="426">
        <v>202110</v>
      </c>
      <c r="B47" s="426" t="s">
        <v>54</v>
      </c>
      <c r="C47" s="426" t="s">
        <v>1071</v>
      </c>
      <c r="D47" s="426" t="s">
        <v>1072</v>
      </c>
      <c r="E47" s="426" t="s">
        <v>265</v>
      </c>
      <c r="F47" s="426" t="s">
        <v>4419</v>
      </c>
      <c r="G47" s="426" t="s">
        <v>4370</v>
      </c>
      <c r="H47" s="427">
        <v>0.24679999999999999</v>
      </c>
      <c r="I47" s="427">
        <v>0.50939999999999996</v>
      </c>
      <c r="J47" s="427">
        <v>11.5524</v>
      </c>
      <c r="K47" s="427">
        <v>63.345999999999997</v>
      </c>
      <c r="L47" s="427">
        <v>0.24679999999999999</v>
      </c>
      <c r="M47" s="427">
        <v>11.5524</v>
      </c>
      <c r="N47" s="427">
        <v>63.345999999999997</v>
      </c>
      <c r="O47" s="427">
        <v>23.97</v>
      </c>
      <c r="P47" s="427">
        <v>16.440000000000001</v>
      </c>
      <c r="Q47" s="427">
        <v>16.440000000000001</v>
      </c>
      <c r="R47" s="427">
        <v>0.50936360000000003</v>
      </c>
      <c r="S47" s="427">
        <v>14.887204000000001</v>
      </c>
      <c r="T47" s="427">
        <v>60.011136</v>
      </c>
      <c r="U47" s="428">
        <v>42583</v>
      </c>
      <c r="V47" s="428">
        <v>43830</v>
      </c>
      <c r="W47" s="426">
        <v>700</v>
      </c>
      <c r="X47" s="426"/>
      <c r="Y47" s="426"/>
      <c r="Z47" s="426">
        <v>1</v>
      </c>
    </row>
    <row r="48" spans="1:26" ht="15">
      <c r="A48" s="426">
        <v>202110</v>
      </c>
      <c r="B48" s="426" t="s">
        <v>54</v>
      </c>
      <c r="C48" s="426" t="s">
        <v>1073</v>
      </c>
      <c r="D48" s="426" t="s">
        <v>1074</v>
      </c>
      <c r="E48" s="426" t="s">
        <v>265</v>
      </c>
      <c r="F48" s="426" t="s">
        <v>4419</v>
      </c>
      <c r="G48" s="426" t="s">
        <v>4370</v>
      </c>
      <c r="H48" s="427">
        <v>0.1241</v>
      </c>
      <c r="I48" s="427">
        <v>0.22700000000000001</v>
      </c>
      <c r="J48" s="427">
        <v>2.9681000000000002</v>
      </c>
      <c r="K48" s="427">
        <v>16.651199999999999</v>
      </c>
      <c r="L48" s="427">
        <v>0.1241</v>
      </c>
      <c r="M48" s="427">
        <v>2.9681000000000002</v>
      </c>
      <c r="N48" s="427">
        <v>16.651199999999999</v>
      </c>
      <c r="O48" s="427">
        <v>23.97</v>
      </c>
      <c r="P48" s="427">
        <v>16.440000000000001</v>
      </c>
      <c r="Q48" s="427">
        <v>16.440000000000001</v>
      </c>
      <c r="R48" s="427">
        <v>0.22696359999999999</v>
      </c>
      <c r="S48" s="427">
        <v>3.671754</v>
      </c>
      <c r="T48" s="427">
        <v>15.947578</v>
      </c>
      <c r="U48" s="428">
        <v>42583</v>
      </c>
      <c r="V48" s="428">
        <v>43830</v>
      </c>
      <c r="W48" s="426">
        <v>700</v>
      </c>
      <c r="X48" s="426"/>
      <c r="Y48" s="426"/>
      <c r="Z48" s="426">
        <v>1</v>
      </c>
    </row>
    <row r="49" spans="1:26" ht="15">
      <c r="A49" s="426">
        <v>202110</v>
      </c>
      <c r="B49" s="426" t="s">
        <v>54</v>
      </c>
      <c r="C49" s="426" t="s">
        <v>1463</v>
      </c>
      <c r="D49" s="426" t="s">
        <v>1464</v>
      </c>
      <c r="E49" s="426" t="s">
        <v>259</v>
      </c>
      <c r="F49" s="426" t="s">
        <v>4501</v>
      </c>
      <c r="G49" s="426" t="s">
        <v>4370</v>
      </c>
      <c r="H49" s="427">
        <v>1.2649999999999999</v>
      </c>
      <c r="I49" s="427">
        <v>1.4029</v>
      </c>
      <c r="J49" s="427">
        <v>101.1401</v>
      </c>
      <c r="K49" s="427">
        <v>382.88810000000001</v>
      </c>
      <c r="L49" s="427">
        <v>1.2649999999999999</v>
      </c>
      <c r="M49" s="427">
        <v>101.1401</v>
      </c>
      <c r="N49" s="427">
        <v>382.88810000000001</v>
      </c>
      <c r="O49" s="427">
        <v>23.97</v>
      </c>
      <c r="P49" s="427">
        <v>14.61</v>
      </c>
      <c r="Q49" s="427">
        <v>14.61</v>
      </c>
      <c r="R49" s="427">
        <v>1.4029372</v>
      </c>
      <c r="S49" s="427">
        <v>104.860443</v>
      </c>
      <c r="T49" s="427">
        <v>379.16771</v>
      </c>
      <c r="U49" s="428">
        <v>42675</v>
      </c>
      <c r="V49" s="428">
        <v>43830</v>
      </c>
      <c r="W49" s="426">
        <v>1500</v>
      </c>
      <c r="X49" s="426"/>
      <c r="Y49" s="426"/>
      <c r="Z49" s="426">
        <v>1</v>
      </c>
    </row>
    <row r="50" spans="1:26" ht="15">
      <c r="A50" s="426">
        <v>202110</v>
      </c>
      <c r="B50" s="426" t="s">
        <v>54</v>
      </c>
      <c r="C50" s="426" t="s">
        <v>1618</v>
      </c>
      <c r="D50" s="426" t="s">
        <v>1619</v>
      </c>
      <c r="E50" s="426" t="s">
        <v>262</v>
      </c>
      <c r="F50" s="426" t="s">
        <v>4491</v>
      </c>
      <c r="G50" s="426" t="s">
        <v>4366</v>
      </c>
      <c r="H50" s="427">
        <v>0.69889999999999997</v>
      </c>
      <c r="I50" s="427">
        <v>0.71160000000000001</v>
      </c>
      <c r="J50" s="427">
        <v>24.545200000000001</v>
      </c>
      <c r="K50" s="427">
        <v>261.48439999999999</v>
      </c>
      <c r="L50" s="427">
        <v>0.69889999999999997</v>
      </c>
      <c r="M50" s="427">
        <v>24.545200000000001</v>
      </c>
      <c r="N50" s="427">
        <v>261.48439999999999</v>
      </c>
      <c r="O50" s="427">
        <v>23.97</v>
      </c>
      <c r="P50" s="427">
        <v>11.86</v>
      </c>
      <c r="Q50" s="427">
        <v>11.86</v>
      </c>
      <c r="R50" s="427">
        <v>0.71164879999999997</v>
      </c>
      <c r="S50" s="427">
        <v>29.383353</v>
      </c>
      <c r="T50" s="427">
        <v>256.6463</v>
      </c>
      <c r="U50" s="428">
        <v>42705</v>
      </c>
      <c r="V50" s="428">
        <v>43830</v>
      </c>
      <c r="W50" s="426">
        <v>950</v>
      </c>
      <c r="X50" s="426"/>
      <c r="Y50" s="426"/>
      <c r="Z50" s="426">
        <v>1</v>
      </c>
    </row>
    <row r="51" spans="1:26" ht="15">
      <c r="A51" s="426">
        <v>202110</v>
      </c>
      <c r="B51" s="426" t="s">
        <v>54</v>
      </c>
      <c r="C51" s="426" t="s">
        <v>1628</v>
      </c>
      <c r="D51" s="426" t="s">
        <v>1629</v>
      </c>
      <c r="E51" s="426" t="s">
        <v>269</v>
      </c>
      <c r="F51" s="426" t="s">
        <v>4500</v>
      </c>
      <c r="G51" s="426" t="s">
        <v>4370</v>
      </c>
      <c r="H51" s="427">
        <v>0.79900000000000004</v>
      </c>
      <c r="I51" s="427">
        <v>0.80410000000000004</v>
      </c>
      <c r="J51" s="427">
        <v>97.933000000000007</v>
      </c>
      <c r="K51" s="427">
        <v>481.43599999999998</v>
      </c>
      <c r="L51" s="427">
        <v>0.79900000000000004</v>
      </c>
      <c r="M51" s="427">
        <v>97.933000000000007</v>
      </c>
      <c r="N51" s="427">
        <v>481.43599999999998</v>
      </c>
      <c r="O51" s="427">
        <v>23.97</v>
      </c>
      <c r="P51" s="427">
        <v>14.61</v>
      </c>
      <c r="Q51" s="427">
        <v>14.61</v>
      </c>
      <c r="R51" s="427">
        <v>0.80413840000000003</v>
      </c>
      <c r="S51" s="427">
        <v>121.557721</v>
      </c>
      <c r="T51" s="427">
        <v>457.81122800000003</v>
      </c>
      <c r="U51" s="428">
        <v>42705</v>
      </c>
      <c r="V51" s="428">
        <v>43830</v>
      </c>
      <c r="W51" s="426">
        <v>850</v>
      </c>
      <c r="X51" s="426"/>
      <c r="Y51" s="426"/>
      <c r="Z51" s="426">
        <v>1</v>
      </c>
    </row>
    <row r="52" spans="1:26" ht="15">
      <c r="A52" s="426">
        <v>202110</v>
      </c>
      <c r="B52" s="426" t="s">
        <v>54</v>
      </c>
      <c r="C52" s="426" t="s">
        <v>2113</v>
      </c>
      <c r="D52" s="426" t="s">
        <v>2114</v>
      </c>
      <c r="E52" s="426" t="s">
        <v>259</v>
      </c>
      <c r="F52" s="426" t="s">
        <v>4489</v>
      </c>
      <c r="G52" s="426" t="s">
        <v>4370</v>
      </c>
      <c r="H52" s="427">
        <v>2.4199999999999999E-2</v>
      </c>
      <c r="I52" s="427">
        <v>0.25829999999999997</v>
      </c>
      <c r="J52" s="427">
        <v>2.7296999999999998</v>
      </c>
      <c r="K52" s="427">
        <v>14.027799999999999</v>
      </c>
      <c r="L52" s="427">
        <v>2.4199999999999999E-2</v>
      </c>
      <c r="M52" s="427">
        <v>2.7296999999999998</v>
      </c>
      <c r="N52" s="427">
        <v>14.027799999999999</v>
      </c>
      <c r="O52" s="427">
        <v>29.1784</v>
      </c>
      <c r="P52" s="427">
        <v>12.21</v>
      </c>
      <c r="Q52" s="427">
        <v>12.21</v>
      </c>
      <c r="R52" s="427">
        <v>0.25831199999999999</v>
      </c>
      <c r="S52" s="427">
        <v>3.3955929999999999</v>
      </c>
      <c r="T52" s="427">
        <v>13.361908</v>
      </c>
      <c r="U52" s="428">
        <v>42826</v>
      </c>
      <c r="V52" s="428">
        <v>46538</v>
      </c>
      <c r="W52" s="426">
        <v>3500</v>
      </c>
      <c r="X52" s="426"/>
      <c r="Y52" s="426"/>
      <c r="Z52" s="426">
        <v>1</v>
      </c>
    </row>
    <row r="53" spans="1:26" ht="15">
      <c r="A53" s="426">
        <v>202110</v>
      </c>
      <c r="B53" s="426" t="s">
        <v>54</v>
      </c>
      <c r="C53" s="426" t="s">
        <v>1972</v>
      </c>
      <c r="D53" s="426" t="s">
        <v>1973</v>
      </c>
      <c r="E53" s="426" t="s">
        <v>260</v>
      </c>
      <c r="F53" s="426" t="s">
        <v>4529</v>
      </c>
      <c r="G53" s="426" t="s">
        <v>4370</v>
      </c>
      <c r="H53" s="427">
        <v>0.93120000000000003</v>
      </c>
      <c r="I53" s="427">
        <v>0.91920000000000002</v>
      </c>
      <c r="J53" s="427">
        <v>75.283799999999999</v>
      </c>
      <c r="K53" s="427">
        <v>314.90550000000002</v>
      </c>
      <c r="L53" s="427">
        <v>0.93120000000000003</v>
      </c>
      <c r="M53" s="427">
        <v>75.283799999999999</v>
      </c>
      <c r="N53" s="427">
        <v>314.90550000000002</v>
      </c>
      <c r="O53" s="427">
        <v>23.97</v>
      </c>
      <c r="P53" s="427">
        <v>15.95</v>
      </c>
      <c r="Q53" s="427">
        <v>15.95</v>
      </c>
      <c r="R53" s="427">
        <v>0.93120000000000003</v>
      </c>
      <c r="S53" s="427">
        <v>82.995214000000004</v>
      </c>
      <c r="T53" s="427">
        <v>307.19409400000001</v>
      </c>
      <c r="U53" s="428">
        <v>42826</v>
      </c>
      <c r="V53" s="428">
        <v>44561</v>
      </c>
      <c r="W53" s="426">
        <v>1200</v>
      </c>
      <c r="X53" s="426"/>
      <c r="Y53" s="426"/>
      <c r="Z53" s="426">
        <v>1</v>
      </c>
    </row>
    <row r="54" spans="1:26" ht="15">
      <c r="A54" s="426">
        <v>202110</v>
      </c>
      <c r="B54" s="426" t="s">
        <v>54</v>
      </c>
      <c r="C54" s="426" t="s">
        <v>2164</v>
      </c>
      <c r="D54" s="426" t="s">
        <v>2165</v>
      </c>
      <c r="E54" s="426" t="s">
        <v>259</v>
      </c>
      <c r="F54" s="426" t="s">
        <v>4505</v>
      </c>
      <c r="G54" s="426" t="s">
        <v>4370</v>
      </c>
      <c r="H54" s="427">
        <v>0.1414</v>
      </c>
      <c r="I54" s="427">
        <v>0.16850000000000001</v>
      </c>
      <c r="J54" s="427">
        <v>4.1173000000000002</v>
      </c>
      <c r="K54" s="427">
        <v>20.3475</v>
      </c>
      <c r="L54" s="427">
        <v>0.1414</v>
      </c>
      <c r="M54" s="427">
        <v>4.1173000000000002</v>
      </c>
      <c r="N54" s="427">
        <v>20.3475</v>
      </c>
      <c r="O54" s="427">
        <v>23.97</v>
      </c>
      <c r="P54" s="427">
        <v>16.73</v>
      </c>
      <c r="Q54" s="427">
        <v>16.73</v>
      </c>
      <c r="R54" s="427">
        <v>0.1685024</v>
      </c>
      <c r="S54" s="427">
        <v>4.8940619999999999</v>
      </c>
      <c r="T54" s="427">
        <v>19.570653</v>
      </c>
      <c r="U54" s="428">
        <v>42917</v>
      </c>
      <c r="V54" s="428">
        <v>44561</v>
      </c>
      <c r="W54" s="426">
        <v>270</v>
      </c>
      <c r="X54" s="426"/>
      <c r="Y54" s="426"/>
      <c r="Z54" s="426">
        <v>1</v>
      </c>
    </row>
    <row r="55" spans="1:26" ht="15">
      <c r="A55" s="426">
        <v>202110</v>
      </c>
      <c r="B55" s="426" t="s">
        <v>54</v>
      </c>
      <c r="C55" s="426" t="s">
        <v>2166</v>
      </c>
      <c r="D55" s="426" t="s">
        <v>2167</v>
      </c>
      <c r="E55" s="426" t="s">
        <v>259</v>
      </c>
      <c r="F55" s="426" t="s">
        <v>4499</v>
      </c>
      <c r="G55" s="426" t="s">
        <v>4370</v>
      </c>
      <c r="H55" s="427">
        <v>0.22159999999999999</v>
      </c>
      <c r="I55" s="427">
        <v>0.24979999999999999</v>
      </c>
      <c r="J55" s="427">
        <v>13.069900000000001</v>
      </c>
      <c r="K55" s="427">
        <v>64.339100000000002</v>
      </c>
      <c r="L55" s="427">
        <v>0.22159999999999999</v>
      </c>
      <c r="M55" s="427">
        <v>13.069900000000001</v>
      </c>
      <c r="N55" s="427">
        <v>64.339100000000002</v>
      </c>
      <c r="O55" s="427">
        <v>23.97</v>
      </c>
      <c r="P55" s="427">
        <v>16.239999999999998</v>
      </c>
      <c r="Q55" s="427">
        <v>16.239999999999998</v>
      </c>
      <c r="R55" s="427">
        <v>0.24981800000000001</v>
      </c>
      <c r="S55" s="427">
        <v>16.492629999999998</v>
      </c>
      <c r="T55" s="427">
        <v>60.916333999999999</v>
      </c>
      <c r="U55" s="428">
        <v>42917</v>
      </c>
      <c r="V55" s="428">
        <v>44561</v>
      </c>
      <c r="W55" s="426">
        <v>280</v>
      </c>
      <c r="X55" s="426"/>
      <c r="Y55" s="426"/>
      <c r="Z55" s="426">
        <v>1</v>
      </c>
    </row>
    <row r="56" spans="1:26" ht="15">
      <c r="A56" s="426">
        <v>202110</v>
      </c>
      <c r="B56" s="426" t="s">
        <v>54</v>
      </c>
      <c r="C56" s="426" t="s">
        <v>2170</v>
      </c>
      <c r="D56" s="426" t="s">
        <v>2171</v>
      </c>
      <c r="E56" s="426" t="s">
        <v>258</v>
      </c>
      <c r="F56" s="426" t="s">
        <v>4505</v>
      </c>
      <c r="G56" s="426" t="s">
        <v>4370</v>
      </c>
      <c r="H56" s="427">
        <v>0.16950000000000001</v>
      </c>
      <c r="I56" s="427">
        <v>0.23200000000000001</v>
      </c>
      <c r="J56" s="427">
        <v>4.1657999999999999</v>
      </c>
      <c r="K56" s="427">
        <v>32.826099999999997</v>
      </c>
      <c r="L56" s="427">
        <v>0.16950000000000001</v>
      </c>
      <c r="M56" s="427">
        <v>4.1657999999999999</v>
      </c>
      <c r="N56" s="427">
        <v>32.826099999999997</v>
      </c>
      <c r="O56" s="427">
        <v>23.97</v>
      </c>
      <c r="P56" s="427">
        <v>16.73</v>
      </c>
      <c r="Q56" s="427">
        <v>16.73</v>
      </c>
      <c r="R56" s="427">
        <v>0.2319976</v>
      </c>
      <c r="S56" s="427">
        <v>4.5274029999999996</v>
      </c>
      <c r="T56" s="427">
        <v>32.464488000000003</v>
      </c>
      <c r="U56" s="428">
        <v>42917</v>
      </c>
      <c r="V56" s="428">
        <v>44561</v>
      </c>
      <c r="W56" s="426">
        <v>310</v>
      </c>
      <c r="X56" s="426"/>
      <c r="Y56" s="426"/>
      <c r="Z56" s="426">
        <v>1</v>
      </c>
    </row>
    <row r="57" spans="1:26" ht="15">
      <c r="A57" s="426">
        <v>202110</v>
      </c>
      <c r="B57" s="426" t="s">
        <v>54</v>
      </c>
      <c r="C57" s="426" t="s">
        <v>2375</v>
      </c>
      <c r="D57" s="426" t="s">
        <v>2376</v>
      </c>
      <c r="E57" s="426" t="s">
        <v>262</v>
      </c>
      <c r="F57" s="426" t="s">
        <v>4418</v>
      </c>
      <c r="G57" s="426" t="s">
        <v>4370</v>
      </c>
      <c r="H57" s="427">
        <v>0.26490000000000002</v>
      </c>
      <c r="I57" s="427">
        <v>0.34560000000000002</v>
      </c>
      <c r="J57" s="427">
        <v>28.825600000000001</v>
      </c>
      <c r="K57" s="427">
        <v>134.9426</v>
      </c>
      <c r="L57" s="427">
        <v>0.26490000000000002</v>
      </c>
      <c r="M57" s="427">
        <v>28.825600000000001</v>
      </c>
      <c r="N57" s="427">
        <v>134.9426</v>
      </c>
      <c r="O57" s="427">
        <v>23.97</v>
      </c>
      <c r="P57" s="427">
        <v>13.47</v>
      </c>
      <c r="Q57" s="427">
        <v>13.47</v>
      </c>
      <c r="R57" s="427">
        <v>0.34560000000000002</v>
      </c>
      <c r="S57" s="427">
        <v>35.681480999999998</v>
      </c>
      <c r="T57" s="427">
        <v>128.08672999999999</v>
      </c>
      <c r="U57" s="428">
        <v>42979</v>
      </c>
      <c r="V57" s="428">
        <v>44561</v>
      </c>
      <c r="W57" s="426">
        <v>3500</v>
      </c>
      <c r="X57" s="426"/>
      <c r="Y57" s="426"/>
      <c r="Z57" s="426">
        <v>1</v>
      </c>
    </row>
    <row r="58" spans="1:26" ht="15">
      <c r="A58" s="426">
        <v>202110</v>
      </c>
      <c r="B58" s="426" t="s">
        <v>54</v>
      </c>
      <c r="C58" s="426" t="s">
        <v>2416</v>
      </c>
      <c r="D58" s="426" t="s">
        <v>2417</v>
      </c>
      <c r="E58" s="426" t="s">
        <v>266</v>
      </c>
      <c r="F58" s="426" t="s">
        <v>4490</v>
      </c>
      <c r="G58" s="426" t="s">
        <v>4370</v>
      </c>
      <c r="H58" s="427">
        <v>0.1885</v>
      </c>
      <c r="I58" s="427">
        <v>0.2084</v>
      </c>
      <c r="J58" s="427">
        <v>7.4795999999999996</v>
      </c>
      <c r="K58" s="427">
        <v>43.860599999999998</v>
      </c>
      <c r="L58" s="427">
        <v>0.1885</v>
      </c>
      <c r="M58" s="427">
        <v>7.4795999999999996</v>
      </c>
      <c r="N58" s="427">
        <v>43.860599999999998</v>
      </c>
      <c r="O58" s="427">
        <v>23.97</v>
      </c>
      <c r="P58" s="427">
        <v>13.08</v>
      </c>
      <c r="Q58" s="427">
        <v>13.08</v>
      </c>
      <c r="R58" s="427">
        <v>0.20841799999999999</v>
      </c>
      <c r="S58" s="427">
        <v>8.3157119999999995</v>
      </c>
      <c r="T58" s="427">
        <v>43.02449</v>
      </c>
      <c r="U58" s="428">
        <v>43009</v>
      </c>
      <c r="V58" s="428">
        <v>44196</v>
      </c>
      <c r="W58" s="426">
        <v>320</v>
      </c>
      <c r="X58" s="426"/>
      <c r="Y58" s="426"/>
      <c r="Z58" s="426">
        <v>1</v>
      </c>
    </row>
    <row r="59" spans="1:26" ht="15">
      <c r="A59" s="426">
        <v>202110</v>
      </c>
      <c r="B59" s="426" t="s">
        <v>54</v>
      </c>
      <c r="C59" s="426" t="s">
        <v>2589</v>
      </c>
      <c r="D59" s="426" t="s">
        <v>2590</v>
      </c>
      <c r="E59" s="426" t="s">
        <v>265</v>
      </c>
      <c r="F59" s="426" t="s">
        <v>4419</v>
      </c>
      <c r="G59" s="426" t="s">
        <v>4370</v>
      </c>
      <c r="H59" s="427">
        <v>0.29239999999999999</v>
      </c>
      <c r="I59" s="427">
        <v>0.42599999999999999</v>
      </c>
      <c r="J59" s="427">
        <v>4.1318000000000001</v>
      </c>
      <c r="K59" s="427">
        <v>69.296099999999996</v>
      </c>
      <c r="L59" s="427">
        <v>0.29239999999999999</v>
      </c>
      <c r="M59" s="427">
        <v>4.1318000000000001</v>
      </c>
      <c r="N59" s="427">
        <v>69.296099999999996</v>
      </c>
      <c r="O59" s="427">
        <v>23.97</v>
      </c>
      <c r="P59" s="427">
        <v>12.24</v>
      </c>
      <c r="Q59" s="427">
        <v>12.24</v>
      </c>
      <c r="R59" s="427">
        <v>0.425954</v>
      </c>
      <c r="S59" s="427">
        <v>4.286734</v>
      </c>
      <c r="T59" s="427">
        <v>69.141092999999998</v>
      </c>
      <c r="U59" s="428">
        <v>43070</v>
      </c>
      <c r="V59" s="428">
        <v>44196</v>
      </c>
      <c r="W59" s="426">
        <v>500</v>
      </c>
      <c r="X59" s="426"/>
      <c r="Y59" s="426"/>
      <c r="Z59" s="426">
        <v>1</v>
      </c>
    </row>
    <row r="60" spans="1:26" ht="15">
      <c r="A60" s="426">
        <v>202110</v>
      </c>
      <c r="B60" s="426" t="s">
        <v>54</v>
      </c>
      <c r="C60" s="426" t="s">
        <v>2710</v>
      </c>
      <c r="D60" s="426" t="s">
        <v>2711</v>
      </c>
      <c r="E60" s="426" t="s">
        <v>273</v>
      </c>
      <c r="F60" s="426" t="s">
        <v>4501</v>
      </c>
      <c r="G60" s="426" t="s">
        <v>4370</v>
      </c>
      <c r="H60" s="427">
        <v>0.59379999999999999</v>
      </c>
      <c r="I60" s="427">
        <v>0.59699999999999998</v>
      </c>
      <c r="J60" s="427">
        <v>53.724899999999998</v>
      </c>
      <c r="K60" s="427">
        <v>234.36170000000001</v>
      </c>
      <c r="L60" s="427">
        <v>0.59379999999999999</v>
      </c>
      <c r="M60" s="427">
        <v>53.724899999999998</v>
      </c>
      <c r="N60" s="427">
        <v>234.36170000000001</v>
      </c>
      <c r="O60" s="427">
        <v>23.97</v>
      </c>
      <c r="P60" s="427">
        <v>13.16</v>
      </c>
      <c r="Q60" s="427">
        <v>13.16</v>
      </c>
      <c r="R60" s="427">
        <v>0.59699999999999998</v>
      </c>
      <c r="S60" s="427">
        <v>64.159509</v>
      </c>
      <c r="T60" s="427">
        <v>223.927097</v>
      </c>
      <c r="U60" s="428">
        <v>43132</v>
      </c>
      <c r="V60" s="428">
        <v>44926</v>
      </c>
      <c r="W60" s="426">
        <v>1000</v>
      </c>
      <c r="X60" s="426"/>
      <c r="Y60" s="426"/>
      <c r="Z60" s="426">
        <v>1</v>
      </c>
    </row>
    <row r="61" spans="1:26" ht="15">
      <c r="A61" s="426">
        <v>202110</v>
      </c>
      <c r="B61" s="426" t="s">
        <v>54</v>
      </c>
      <c r="C61" s="426" t="s">
        <v>2912</v>
      </c>
      <c r="D61" s="426" t="s">
        <v>2964</v>
      </c>
      <c r="E61" s="426" t="s">
        <v>262</v>
      </c>
      <c r="F61" s="426" t="s">
        <v>4419</v>
      </c>
      <c r="G61" s="426" t="s">
        <v>4370</v>
      </c>
      <c r="H61" s="427">
        <v>0.44850000000000001</v>
      </c>
      <c r="I61" s="427">
        <v>0.45600000000000002</v>
      </c>
      <c r="J61" s="427">
        <v>37.800800000000002</v>
      </c>
      <c r="K61" s="427">
        <v>150.25579999999999</v>
      </c>
      <c r="L61" s="427">
        <v>0.44850000000000001</v>
      </c>
      <c r="M61" s="427">
        <v>37.800800000000002</v>
      </c>
      <c r="N61" s="427">
        <v>150.25579999999999</v>
      </c>
      <c r="O61" s="427">
        <v>23.97</v>
      </c>
      <c r="P61" s="427">
        <v>14.52</v>
      </c>
      <c r="Q61" s="427">
        <v>14.52</v>
      </c>
      <c r="R61" s="427">
        <v>0.45597280000000001</v>
      </c>
      <c r="S61" s="427">
        <v>43.507449000000001</v>
      </c>
      <c r="T61" s="427">
        <v>144.54915700000001</v>
      </c>
      <c r="U61" s="428">
        <v>43221</v>
      </c>
      <c r="V61" s="428">
        <v>44926</v>
      </c>
      <c r="W61" s="426">
        <v>510</v>
      </c>
      <c r="X61" s="426"/>
      <c r="Y61" s="426"/>
      <c r="Z61" s="426">
        <v>1</v>
      </c>
    </row>
    <row r="62" spans="1:26" ht="15">
      <c r="A62" s="426">
        <v>202110</v>
      </c>
      <c r="B62" s="426" t="s">
        <v>54</v>
      </c>
      <c r="C62" s="426" t="s">
        <v>2976</v>
      </c>
      <c r="D62" s="426" t="s">
        <v>2977</v>
      </c>
      <c r="E62" s="426" t="s">
        <v>259</v>
      </c>
      <c r="F62" s="426" t="s">
        <v>4509</v>
      </c>
      <c r="G62" s="426" t="s">
        <v>4366</v>
      </c>
      <c r="H62" s="427">
        <v>0.1143</v>
      </c>
      <c r="I62" s="427">
        <v>0.16209999999999999</v>
      </c>
      <c r="J62" s="427">
        <v>1.1543000000000001</v>
      </c>
      <c r="K62" s="427">
        <v>12.3987</v>
      </c>
      <c r="L62" s="427">
        <v>0.1143</v>
      </c>
      <c r="M62" s="427">
        <v>1.1543000000000001</v>
      </c>
      <c r="N62" s="427">
        <v>12.3987</v>
      </c>
      <c r="O62" s="427">
        <v>23.97</v>
      </c>
      <c r="P62" s="427">
        <v>14.97</v>
      </c>
      <c r="Q62" s="427">
        <v>14.97</v>
      </c>
      <c r="R62" s="427">
        <v>0.1620904</v>
      </c>
      <c r="S62" s="427">
        <v>2.0391170000000001</v>
      </c>
      <c r="T62" s="427">
        <v>11.513923999999999</v>
      </c>
      <c r="U62" s="428">
        <v>43252</v>
      </c>
      <c r="V62" s="428">
        <v>44926</v>
      </c>
      <c r="W62" s="426">
        <v>315</v>
      </c>
      <c r="X62" s="426"/>
      <c r="Y62" s="426"/>
      <c r="Z62" s="426">
        <v>1</v>
      </c>
    </row>
    <row r="63" spans="1:26" ht="15">
      <c r="A63" s="426">
        <v>202110</v>
      </c>
      <c r="B63" s="426" t="s">
        <v>54</v>
      </c>
      <c r="C63" s="426" t="s">
        <v>2978</v>
      </c>
      <c r="D63" s="426" t="s">
        <v>2979</v>
      </c>
      <c r="E63" s="426" t="s">
        <v>262</v>
      </c>
      <c r="F63" s="426" t="s">
        <v>4419</v>
      </c>
      <c r="G63" s="426" t="s">
        <v>4370</v>
      </c>
      <c r="H63" s="427">
        <v>0.32450000000000001</v>
      </c>
      <c r="I63" s="427">
        <v>0.32569999999999999</v>
      </c>
      <c r="J63" s="427">
        <v>18.397500000000001</v>
      </c>
      <c r="K63" s="427">
        <v>85.667100000000005</v>
      </c>
      <c r="L63" s="427">
        <v>0.32450000000000001</v>
      </c>
      <c r="M63" s="427">
        <v>18.397500000000001</v>
      </c>
      <c r="N63" s="427">
        <v>85.667100000000005</v>
      </c>
      <c r="O63" s="427">
        <v>23.97</v>
      </c>
      <c r="P63" s="427">
        <v>14.97</v>
      </c>
      <c r="Q63" s="427">
        <v>14.97</v>
      </c>
      <c r="R63" s="427">
        <v>0.32574560000000002</v>
      </c>
      <c r="S63" s="427">
        <v>22.265256999999998</v>
      </c>
      <c r="T63" s="427">
        <v>81.799375999999995</v>
      </c>
      <c r="U63" s="428">
        <v>43252</v>
      </c>
      <c r="V63" s="428">
        <v>44926</v>
      </c>
      <c r="W63" s="426">
        <v>330</v>
      </c>
      <c r="X63" s="426"/>
      <c r="Y63" s="426"/>
      <c r="Z63" s="426">
        <v>1</v>
      </c>
    </row>
    <row r="64" spans="1:26" ht="15">
      <c r="A64" s="426">
        <v>202110</v>
      </c>
      <c r="B64" s="426" t="s">
        <v>54</v>
      </c>
      <c r="C64" s="426" t="s">
        <v>3047</v>
      </c>
      <c r="D64" s="426" t="s">
        <v>3048</v>
      </c>
      <c r="E64" s="426" t="s">
        <v>262</v>
      </c>
      <c r="F64" s="426" t="s">
        <v>4489</v>
      </c>
      <c r="G64" s="426" t="s">
        <v>4370</v>
      </c>
      <c r="H64" s="427">
        <v>0.39439999999999997</v>
      </c>
      <c r="I64" s="427">
        <v>0.44740000000000002</v>
      </c>
      <c r="J64" s="427">
        <v>6.2145999999999999</v>
      </c>
      <c r="K64" s="427">
        <v>35.310600000000001</v>
      </c>
      <c r="L64" s="427">
        <v>0.39439999999999997</v>
      </c>
      <c r="M64" s="427">
        <v>6.2145999999999999</v>
      </c>
      <c r="N64" s="427">
        <v>35.310600000000001</v>
      </c>
      <c r="O64" s="427">
        <v>23.97</v>
      </c>
      <c r="P64" s="427">
        <v>12.66</v>
      </c>
      <c r="Q64" s="427">
        <v>12.66</v>
      </c>
      <c r="R64" s="427">
        <v>0.44736199999999998</v>
      </c>
      <c r="S64" s="427">
        <v>7.2856050000000003</v>
      </c>
      <c r="T64" s="427">
        <v>34.239539000000001</v>
      </c>
      <c r="U64" s="428">
        <v>43101</v>
      </c>
      <c r="V64" s="428">
        <v>44196</v>
      </c>
      <c r="W64" s="426">
        <v>1000</v>
      </c>
      <c r="X64" s="426"/>
      <c r="Y64" s="426"/>
      <c r="Z64" s="426">
        <v>1</v>
      </c>
    </row>
    <row r="65" spans="1:26" ht="15">
      <c r="A65" s="426">
        <v>202110</v>
      </c>
      <c r="B65" s="426" t="s">
        <v>54</v>
      </c>
      <c r="C65" s="426" t="s">
        <v>3049</v>
      </c>
      <c r="D65" s="426" t="s">
        <v>3050</v>
      </c>
      <c r="E65" s="426" t="s">
        <v>260</v>
      </c>
      <c r="F65" s="426" t="s">
        <v>4499</v>
      </c>
      <c r="G65" s="426" t="s">
        <v>4370</v>
      </c>
      <c r="H65" s="427">
        <v>0.3821</v>
      </c>
      <c r="I65" s="427">
        <v>0.41880000000000001</v>
      </c>
      <c r="J65" s="427">
        <v>13.051399999999999</v>
      </c>
      <c r="K65" s="427">
        <v>119.13460000000001</v>
      </c>
      <c r="L65" s="427">
        <v>0.3821</v>
      </c>
      <c r="M65" s="427">
        <v>13.051399999999999</v>
      </c>
      <c r="N65" s="427">
        <v>119.13460000000001</v>
      </c>
      <c r="O65" s="427">
        <v>23.97</v>
      </c>
      <c r="P65" s="427">
        <v>14.06</v>
      </c>
      <c r="Q65" s="427">
        <v>14.06</v>
      </c>
      <c r="R65" s="427">
        <v>0.4187784</v>
      </c>
      <c r="S65" s="427">
        <v>14.859018000000001</v>
      </c>
      <c r="T65" s="427">
        <v>117.32703600000001</v>
      </c>
      <c r="U65" s="428">
        <v>43282</v>
      </c>
      <c r="V65" s="428">
        <v>44926</v>
      </c>
      <c r="W65" s="426">
        <v>1125</v>
      </c>
      <c r="X65" s="426"/>
      <c r="Y65" s="426"/>
      <c r="Z65" s="426">
        <v>1</v>
      </c>
    </row>
    <row r="66" spans="1:26" ht="15">
      <c r="A66" s="426">
        <v>202110</v>
      </c>
      <c r="B66" s="426" t="s">
        <v>54</v>
      </c>
      <c r="C66" s="426" t="s">
        <v>3144</v>
      </c>
      <c r="D66" s="426" t="s">
        <v>3145</v>
      </c>
      <c r="E66" s="426" t="s">
        <v>275</v>
      </c>
      <c r="F66" s="426" t="s">
        <v>4419</v>
      </c>
      <c r="G66" s="426" t="s">
        <v>4370</v>
      </c>
      <c r="H66" s="427">
        <v>0.29930000000000001</v>
      </c>
      <c r="I66" s="427">
        <v>0.29799999999999999</v>
      </c>
      <c r="J66" s="427">
        <v>12.058299999999999</v>
      </c>
      <c r="K66" s="427">
        <v>36.570500000000003</v>
      </c>
      <c r="L66" s="427">
        <v>0.29930000000000001</v>
      </c>
      <c r="M66" s="427">
        <v>12.058299999999999</v>
      </c>
      <c r="N66" s="427">
        <v>36.570500000000003</v>
      </c>
      <c r="O66" s="427">
        <v>23.97</v>
      </c>
      <c r="P66" s="427">
        <v>14.74</v>
      </c>
      <c r="Q66" s="427">
        <v>14.74</v>
      </c>
      <c r="R66" s="427">
        <v>0.29934519999999998</v>
      </c>
      <c r="S66" s="427">
        <v>12.494987</v>
      </c>
      <c r="T66" s="427">
        <v>36.133899999999997</v>
      </c>
      <c r="U66" s="428">
        <v>43313</v>
      </c>
      <c r="V66" s="428">
        <v>44926</v>
      </c>
      <c r="W66" s="426">
        <v>230</v>
      </c>
      <c r="X66" s="426"/>
      <c r="Y66" s="426"/>
      <c r="Z66" s="426">
        <v>1</v>
      </c>
    </row>
    <row r="67" spans="1:26" ht="15">
      <c r="A67" s="426">
        <v>202110</v>
      </c>
      <c r="B67" s="426" t="s">
        <v>54</v>
      </c>
      <c r="C67" s="426" t="s">
        <v>3502</v>
      </c>
      <c r="D67" s="426" t="s">
        <v>3503</v>
      </c>
      <c r="E67" s="426" t="s">
        <v>262</v>
      </c>
      <c r="F67" s="426" t="s">
        <v>4499</v>
      </c>
      <c r="G67" s="426" t="s">
        <v>4370</v>
      </c>
      <c r="H67" s="427">
        <v>1.1906000000000001</v>
      </c>
      <c r="I67" s="427">
        <v>1.2229000000000001</v>
      </c>
      <c r="J67" s="427">
        <v>84.036600000000007</v>
      </c>
      <c r="K67" s="427">
        <v>358.17790000000002</v>
      </c>
      <c r="L67" s="427">
        <v>1.1906000000000001</v>
      </c>
      <c r="M67" s="427">
        <v>84.036600000000007</v>
      </c>
      <c r="N67" s="427">
        <v>358.17790000000002</v>
      </c>
      <c r="O67" s="427">
        <v>23.97</v>
      </c>
      <c r="P67" s="427">
        <v>14.06</v>
      </c>
      <c r="Q67" s="427">
        <v>14.06</v>
      </c>
      <c r="R67" s="427">
        <v>1.2228600000000001</v>
      </c>
      <c r="S67" s="427">
        <v>95.203926999999993</v>
      </c>
      <c r="T67" s="427">
        <v>347.01062999999999</v>
      </c>
      <c r="U67" s="428">
        <v>43466</v>
      </c>
      <c r="V67" s="428">
        <v>44926</v>
      </c>
      <c r="W67" s="426">
        <v>2000</v>
      </c>
      <c r="X67" s="426"/>
      <c r="Y67" s="426"/>
      <c r="Z67" s="426">
        <v>1</v>
      </c>
    </row>
    <row r="68" spans="1:26" ht="15">
      <c r="A68" s="426">
        <v>202110</v>
      </c>
      <c r="B68" s="426" t="s">
        <v>54</v>
      </c>
      <c r="C68" s="426" t="s">
        <v>3588</v>
      </c>
      <c r="D68" s="426" t="s">
        <v>3589</v>
      </c>
      <c r="E68" s="426" t="s">
        <v>260</v>
      </c>
      <c r="F68" s="426" t="s">
        <v>4501</v>
      </c>
      <c r="G68" s="426" t="s">
        <v>4370</v>
      </c>
      <c r="H68" s="427">
        <v>0.20419999999999999</v>
      </c>
      <c r="I68" s="427">
        <v>0.2092</v>
      </c>
      <c r="J68" s="427">
        <v>14.8635</v>
      </c>
      <c r="K68" s="427">
        <v>68.681899999999999</v>
      </c>
      <c r="L68" s="427">
        <v>0.20419999999999999</v>
      </c>
      <c r="M68" s="427">
        <v>14.8635</v>
      </c>
      <c r="N68" s="427">
        <v>68.681899999999999</v>
      </c>
      <c r="O68" s="427">
        <v>23.97</v>
      </c>
      <c r="P68" s="427">
        <v>14.29</v>
      </c>
      <c r="Q68" s="427">
        <v>14.29</v>
      </c>
      <c r="R68" s="427">
        <v>0.20921799999999999</v>
      </c>
      <c r="S68" s="427">
        <v>17.119142</v>
      </c>
      <c r="T68" s="427">
        <v>66.426304000000002</v>
      </c>
      <c r="U68" s="428">
        <v>43497</v>
      </c>
      <c r="V68" s="428">
        <v>45291</v>
      </c>
      <c r="W68" s="426">
        <v>276</v>
      </c>
      <c r="X68" s="426"/>
      <c r="Y68" s="426"/>
      <c r="Z68" s="426">
        <v>1</v>
      </c>
    </row>
    <row r="69" spans="1:26" ht="15">
      <c r="A69" s="426">
        <v>202110</v>
      </c>
      <c r="B69" s="426" t="s">
        <v>54</v>
      </c>
      <c r="C69" s="426" t="s">
        <v>2066</v>
      </c>
      <c r="D69" s="426" t="s">
        <v>1969</v>
      </c>
      <c r="E69" s="426" t="s">
        <v>276</v>
      </c>
      <c r="F69" s="426" t="s">
        <v>4522</v>
      </c>
      <c r="G69" s="426" t="s">
        <v>4366</v>
      </c>
      <c r="H69" s="427">
        <v>0.51790000000000003</v>
      </c>
      <c r="I69" s="427">
        <v>0.56850000000000001</v>
      </c>
      <c r="J69" s="427">
        <v>53.6997</v>
      </c>
      <c r="K69" s="427">
        <v>264.36430000000001</v>
      </c>
      <c r="L69" s="427">
        <v>0.51790000000000003</v>
      </c>
      <c r="M69" s="427">
        <v>53.6997</v>
      </c>
      <c r="N69" s="427">
        <v>264.36430000000001</v>
      </c>
      <c r="O69" s="427">
        <v>23.97</v>
      </c>
      <c r="P69" s="427">
        <v>15.47</v>
      </c>
      <c r="Q69" s="427">
        <v>15.47</v>
      </c>
      <c r="R69" s="427">
        <v>0.5684612</v>
      </c>
      <c r="S69" s="427">
        <v>66.726544000000004</v>
      </c>
      <c r="T69" s="427">
        <v>251.33740900000001</v>
      </c>
      <c r="U69" s="428">
        <v>42826</v>
      </c>
      <c r="V69" s="428">
        <v>44561</v>
      </c>
      <c r="W69" s="426">
        <v>400</v>
      </c>
      <c r="X69" s="426"/>
      <c r="Y69" s="426"/>
      <c r="Z69" s="426">
        <v>1</v>
      </c>
    </row>
    <row r="70" spans="1:26" ht="15">
      <c r="A70" s="426">
        <v>202110</v>
      </c>
      <c r="B70" s="426" t="s">
        <v>54</v>
      </c>
      <c r="C70" s="426" t="s">
        <v>1970</v>
      </c>
      <c r="D70" s="426" t="s">
        <v>1971</v>
      </c>
      <c r="E70" s="426" t="s">
        <v>265</v>
      </c>
      <c r="F70" s="426" t="s">
        <v>4522</v>
      </c>
      <c r="G70" s="426" t="s">
        <v>4366</v>
      </c>
      <c r="H70" s="427">
        <v>0.154</v>
      </c>
      <c r="I70" s="427">
        <v>0.22170000000000001</v>
      </c>
      <c r="J70" s="427">
        <v>4.9722</v>
      </c>
      <c r="K70" s="427">
        <v>36.668900000000001</v>
      </c>
      <c r="L70" s="427">
        <v>0.154</v>
      </c>
      <c r="M70" s="427">
        <v>4.9722</v>
      </c>
      <c r="N70" s="427">
        <v>36.668900000000001</v>
      </c>
      <c r="O70" s="427">
        <v>23.97</v>
      </c>
      <c r="P70" s="427">
        <v>16.940000000000001</v>
      </c>
      <c r="Q70" s="427">
        <v>16.940000000000001</v>
      </c>
      <c r="R70" s="427">
        <v>0.22174479999999999</v>
      </c>
      <c r="S70" s="427">
        <v>7.1356570000000001</v>
      </c>
      <c r="T70" s="427">
        <v>34.505408000000003</v>
      </c>
      <c r="U70" s="428">
        <v>42826</v>
      </c>
      <c r="V70" s="428">
        <v>44561</v>
      </c>
      <c r="W70" s="426">
        <v>450</v>
      </c>
      <c r="X70" s="426"/>
      <c r="Y70" s="426"/>
      <c r="Z70" s="426">
        <v>1</v>
      </c>
    </row>
    <row r="71" spans="1:26" ht="15">
      <c r="A71" s="426">
        <v>202110</v>
      </c>
      <c r="B71" s="426" t="s">
        <v>54</v>
      </c>
      <c r="C71" s="426" t="s">
        <v>2048</v>
      </c>
      <c r="D71" s="426" t="s">
        <v>2049</v>
      </c>
      <c r="E71" s="426" t="s">
        <v>265</v>
      </c>
      <c r="F71" s="426" t="s">
        <v>4419</v>
      </c>
      <c r="G71" s="426" t="s">
        <v>4370</v>
      </c>
      <c r="H71" s="427">
        <v>0.4874</v>
      </c>
      <c r="I71" s="427">
        <v>0.52139999999999997</v>
      </c>
      <c r="J71" s="427">
        <v>22.354399999999998</v>
      </c>
      <c r="K71" s="427">
        <v>122.17310000000001</v>
      </c>
      <c r="L71" s="427">
        <v>0.4874</v>
      </c>
      <c r="M71" s="427">
        <v>22.354399999999998</v>
      </c>
      <c r="N71" s="427">
        <v>122.17310000000001</v>
      </c>
      <c r="O71" s="427">
        <v>23.97</v>
      </c>
      <c r="P71" s="427">
        <v>12.72</v>
      </c>
      <c r="Q71" s="427">
        <v>12.72</v>
      </c>
      <c r="R71" s="427">
        <v>0.52137279999999997</v>
      </c>
      <c r="S71" s="427">
        <v>25.522469000000001</v>
      </c>
      <c r="T71" s="427">
        <v>119.00503</v>
      </c>
      <c r="U71" s="428">
        <v>42856</v>
      </c>
      <c r="V71" s="428">
        <v>44561</v>
      </c>
      <c r="W71" s="426">
        <v>800</v>
      </c>
      <c r="X71" s="426"/>
      <c r="Y71" s="426"/>
      <c r="Z71" s="426">
        <v>1</v>
      </c>
    </row>
    <row r="72" spans="1:26" ht="15">
      <c r="A72" s="426">
        <v>202110</v>
      </c>
      <c r="B72" s="426" t="s">
        <v>54</v>
      </c>
      <c r="C72" s="426" t="s">
        <v>2162</v>
      </c>
      <c r="D72" s="426" t="s">
        <v>2163</v>
      </c>
      <c r="E72" s="426" t="s">
        <v>259</v>
      </c>
      <c r="F72" s="426" t="s">
        <v>4499</v>
      </c>
      <c r="G72" s="426" t="s">
        <v>4370</v>
      </c>
      <c r="H72" s="427">
        <v>0.77980000000000005</v>
      </c>
      <c r="I72" s="427">
        <v>0.82669999999999999</v>
      </c>
      <c r="J72" s="427">
        <v>39.746299999999998</v>
      </c>
      <c r="K72" s="427">
        <v>222.4828</v>
      </c>
      <c r="L72" s="427">
        <v>0.77980000000000005</v>
      </c>
      <c r="M72" s="427">
        <v>39.746299999999998</v>
      </c>
      <c r="N72" s="427">
        <v>222.4828</v>
      </c>
      <c r="O72" s="427">
        <v>23.97</v>
      </c>
      <c r="P72" s="427">
        <v>16.239999999999998</v>
      </c>
      <c r="Q72" s="427">
        <v>16.239999999999998</v>
      </c>
      <c r="R72" s="427">
        <v>0.82669000000000004</v>
      </c>
      <c r="S72" s="427">
        <v>44.466642999999998</v>
      </c>
      <c r="T72" s="427">
        <v>217.76242999999999</v>
      </c>
      <c r="U72" s="428">
        <v>42917</v>
      </c>
      <c r="V72" s="428">
        <v>44561</v>
      </c>
      <c r="W72" s="426">
        <v>950</v>
      </c>
      <c r="X72" s="426"/>
      <c r="Y72" s="426"/>
      <c r="Z72" s="426">
        <v>1</v>
      </c>
    </row>
    <row r="73" spans="1:26" ht="15">
      <c r="A73" s="426">
        <v>202110</v>
      </c>
      <c r="B73" s="426" t="s">
        <v>54</v>
      </c>
      <c r="C73" s="426" t="s">
        <v>2414</v>
      </c>
      <c r="D73" s="426" t="s">
        <v>2415</v>
      </c>
      <c r="E73" s="426" t="s">
        <v>259</v>
      </c>
      <c r="F73" s="426" t="s">
        <v>4506</v>
      </c>
      <c r="G73" s="426" t="s">
        <v>4366</v>
      </c>
      <c r="H73" s="427">
        <v>0.41599999999999998</v>
      </c>
      <c r="I73" s="427">
        <v>0.47160000000000002</v>
      </c>
      <c r="J73" s="427">
        <v>22.819800000000001</v>
      </c>
      <c r="K73" s="427">
        <v>114.2098</v>
      </c>
      <c r="L73" s="427">
        <v>0.41599999999999998</v>
      </c>
      <c r="M73" s="427">
        <v>22.819800000000001</v>
      </c>
      <c r="N73" s="427">
        <v>114.2098</v>
      </c>
      <c r="O73" s="427">
        <v>23.97</v>
      </c>
      <c r="P73" s="427">
        <v>12.34</v>
      </c>
      <c r="Q73" s="427">
        <v>12.34</v>
      </c>
      <c r="R73" s="427">
        <v>0.47163640000000001</v>
      </c>
      <c r="S73" s="427">
        <v>26.962613000000001</v>
      </c>
      <c r="T73" s="427">
        <v>110.066907</v>
      </c>
      <c r="U73" s="428">
        <v>43009</v>
      </c>
      <c r="V73" s="428">
        <v>44196</v>
      </c>
      <c r="W73" s="426">
        <v>400</v>
      </c>
      <c r="X73" s="426"/>
      <c r="Y73" s="426"/>
      <c r="Z73" s="426">
        <v>1</v>
      </c>
    </row>
    <row r="74" spans="1:26" ht="15">
      <c r="A74" s="426">
        <v>202110</v>
      </c>
      <c r="B74" s="426" t="s">
        <v>54</v>
      </c>
      <c r="C74" s="426" t="s">
        <v>2485</v>
      </c>
      <c r="D74" s="426" t="s">
        <v>2486</v>
      </c>
      <c r="E74" s="426" t="s">
        <v>259</v>
      </c>
      <c r="F74" s="426" t="s">
        <v>4507</v>
      </c>
      <c r="G74" s="426" t="s">
        <v>4370</v>
      </c>
      <c r="H74" s="427">
        <v>9.8900000000000002E-2</v>
      </c>
      <c r="I74" s="427">
        <v>0.21010000000000001</v>
      </c>
      <c r="J74" s="427">
        <v>1.0223</v>
      </c>
      <c r="K74" s="427">
        <v>97.927800000000005</v>
      </c>
      <c r="L74" s="427">
        <v>9.8900000000000002E-2</v>
      </c>
      <c r="M74" s="427">
        <v>1.0223</v>
      </c>
      <c r="N74" s="427">
        <v>97.927800000000005</v>
      </c>
      <c r="O74" s="427">
        <v>23.97</v>
      </c>
      <c r="P74" s="427">
        <v>14.06</v>
      </c>
      <c r="Q74" s="427">
        <v>14.06</v>
      </c>
      <c r="R74" s="427">
        <v>0.210066</v>
      </c>
      <c r="S74" s="427">
        <v>1.6533679999999999</v>
      </c>
      <c r="T74" s="427">
        <v>97.296671000000003</v>
      </c>
      <c r="U74" s="428">
        <v>43040</v>
      </c>
      <c r="V74" s="428">
        <v>43951</v>
      </c>
      <c r="W74" s="426">
        <v>300</v>
      </c>
      <c r="X74" s="426"/>
      <c r="Y74" s="426"/>
      <c r="Z74" s="426">
        <v>1</v>
      </c>
    </row>
    <row r="75" spans="1:26" ht="15">
      <c r="A75" s="426">
        <v>202110</v>
      </c>
      <c r="B75" s="426" t="s">
        <v>54</v>
      </c>
      <c r="C75" s="426" t="s">
        <v>2587</v>
      </c>
      <c r="D75" s="426" t="s">
        <v>2588</v>
      </c>
      <c r="E75" s="426" t="s">
        <v>275</v>
      </c>
      <c r="F75" s="426" t="s">
        <v>4507</v>
      </c>
      <c r="G75" s="426" t="s">
        <v>4370</v>
      </c>
      <c r="H75" s="427">
        <v>0.21879999999999999</v>
      </c>
      <c r="I75" s="427">
        <v>0.35909999999999997</v>
      </c>
      <c r="J75" s="427">
        <v>14.0189</v>
      </c>
      <c r="K75" s="427">
        <v>72.467600000000004</v>
      </c>
      <c r="L75" s="427">
        <v>0.21879999999999999</v>
      </c>
      <c r="M75" s="427">
        <v>14.0189</v>
      </c>
      <c r="N75" s="427">
        <v>72.467600000000004</v>
      </c>
      <c r="O75" s="427">
        <v>23.97</v>
      </c>
      <c r="P75" s="427">
        <v>14.06</v>
      </c>
      <c r="Q75" s="427">
        <v>14.06</v>
      </c>
      <c r="R75" s="427">
        <v>0.35914479999999999</v>
      </c>
      <c r="S75" s="427">
        <v>16.317093</v>
      </c>
      <c r="T75" s="427">
        <v>70.169336000000001</v>
      </c>
      <c r="U75" s="428">
        <v>43070</v>
      </c>
      <c r="V75" s="428">
        <v>44926</v>
      </c>
      <c r="W75" s="426">
        <v>700</v>
      </c>
      <c r="X75" s="426"/>
      <c r="Y75" s="426"/>
      <c r="Z75" s="426">
        <v>1</v>
      </c>
    </row>
    <row r="76" spans="1:26" ht="15">
      <c r="A76" s="426">
        <v>202110</v>
      </c>
      <c r="B76" s="426" t="s">
        <v>54</v>
      </c>
      <c r="C76" s="426" t="s">
        <v>2708</v>
      </c>
      <c r="D76" s="426" t="s">
        <v>2709</v>
      </c>
      <c r="E76" s="426" t="s">
        <v>273</v>
      </c>
      <c r="F76" s="426" t="s">
        <v>4501</v>
      </c>
      <c r="G76" s="426" t="s">
        <v>4370</v>
      </c>
      <c r="H76" s="427">
        <v>0.56130000000000002</v>
      </c>
      <c r="I76" s="427">
        <v>0.56059999999999999</v>
      </c>
      <c r="J76" s="427">
        <v>50.220300000000002</v>
      </c>
      <c r="K76" s="427">
        <v>219.33629999999999</v>
      </c>
      <c r="L76" s="427">
        <v>0.56130000000000002</v>
      </c>
      <c r="M76" s="427">
        <v>50.220300000000002</v>
      </c>
      <c r="N76" s="427">
        <v>219.33629999999999</v>
      </c>
      <c r="O76" s="427">
        <v>23.97</v>
      </c>
      <c r="P76" s="427">
        <v>13.61</v>
      </c>
      <c r="Q76" s="427">
        <v>13.61</v>
      </c>
      <c r="R76" s="427">
        <v>0.56127280000000002</v>
      </c>
      <c r="S76" s="427">
        <v>60.019227000000001</v>
      </c>
      <c r="T76" s="427">
        <v>209.537318</v>
      </c>
      <c r="U76" s="428">
        <v>43132</v>
      </c>
      <c r="V76" s="428">
        <v>44926</v>
      </c>
      <c r="W76" s="426">
        <v>1000</v>
      </c>
      <c r="X76" s="426"/>
      <c r="Y76" s="426"/>
      <c r="Z76" s="426">
        <v>1</v>
      </c>
    </row>
    <row r="77" spans="1:26" ht="15">
      <c r="A77" s="426">
        <v>202110</v>
      </c>
      <c r="B77" s="426" t="s">
        <v>54</v>
      </c>
      <c r="C77" s="426" t="s">
        <v>2786</v>
      </c>
      <c r="D77" s="426" t="s">
        <v>2787</v>
      </c>
      <c r="E77" s="426" t="s">
        <v>260</v>
      </c>
      <c r="F77" s="426" t="s">
        <v>4508</v>
      </c>
      <c r="G77" s="426" t="s">
        <v>4370</v>
      </c>
      <c r="H77" s="427">
        <v>6.6199999999999995E-2</v>
      </c>
      <c r="I77" s="427">
        <v>8.6499999999999994E-2</v>
      </c>
      <c r="J77" s="427">
        <v>3.0112999999999999</v>
      </c>
      <c r="K77" s="427">
        <v>15.8337</v>
      </c>
      <c r="L77" s="427">
        <v>6.6199999999999995E-2</v>
      </c>
      <c r="M77" s="427">
        <v>3.0112999999999999</v>
      </c>
      <c r="N77" s="427">
        <v>15.8337</v>
      </c>
      <c r="O77" s="427">
        <v>23.97</v>
      </c>
      <c r="P77" s="427">
        <v>14.06</v>
      </c>
      <c r="Q77" s="427">
        <v>14.06</v>
      </c>
      <c r="R77" s="427">
        <v>8.6520399999999997E-2</v>
      </c>
      <c r="S77" s="427">
        <v>3.680571</v>
      </c>
      <c r="T77" s="427">
        <v>15.164401</v>
      </c>
      <c r="U77" s="428">
        <v>43160</v>
      </c>
      <c r="V77" s="428">
        <v>44926</v>
      </c>
      <c r="W77" s="426">
        <v>750</v>
      </c>
      <c r="X77" s="426"/>
      <c r="Y77" s="426"/>
      <c r="Z77" s="426">
        <v>1</v>
      </c>
    </row>
    <row r="78" spans="1:26" ht="15">
      <c r="A78" s="426">
        <v>202110</v>
      </c>
      <c r="B78" s="426" t="s">
        <v>54</v>
      </c>
      <c r="C78" s="426" t="s">
        <v>2788</v>
      </c>
      <c r="D78" s="426" t="s">
        <v>2789</v>
      </c>
      <c r="E78" s="426" t="s">
        <v>260</v>
      </c>
      <c r="F78" s="426" t="s">
        <v>4508</v>
      </c>
      <c r="G78" s="426" t="s">
        <v>4370</v>
      </c>
      <c r="H78" s="427">
        <v>0.188</v>
      </c>
      <c r="I78" s="427">
        <v>0.2044</v>
      </c>
      <c r="J78" s="427">
        <v>10.1089</v>
      </c>
      <c r="K78" s="427">
        <v>51.285400000000003</v>
      </c>
      <c r="L78" s="427">
        <v>0.188</v>
      </c>
      <c r="M78" s="427">
        <v>10.1089</v>
      </c>
      <c r="N78" s="427">
        <v>51.285400000000003</v>
      </c>
      <c r="O78" s="427">
        <v>23.97</v>
      </c>
      <c r="P78" s="427">
        <v>14.06</v>
      </c>
      <c r="Q78" s="427">
        <v>14.06</v>
      </c>
      <c r="R78" s="427">
        <v>0.20438239999999999</v>
      </c>
      <c r="S78" s="427">
        <v>12.623116</v>
      </c>
      <c r="T78" s="427">
        <v>48.771258000000003</v>
      </c>
      <c r="U78" s="428">
        <v>43160</v>
      </c>
      <c r="V78" s="428">
        <v>44926</v>
      </c>
      <c r="W78" s="426">
        <v>1200</v>
      </c>
      <c r="X78" s="426"/>
      <c r="Y78" s="426"/>
      <c r="Z78" s="426">
        <v>1</v>
      </c>
    </row>
    <row r="79" spans="1:26" ht="15">
      <c r="A79" s="426">
        <v>202110</v>
      </c>
      <c r="B79" s="426" t="s">
        <v>54</v>
      </c>
      <c r="C79" s="426" t="s">
        <v>2843</v>
      </c>
      <c r="D79" s="426" t="s">
        <v>2844</v>
      </c>
      <c r="E79" s="426" t="s">
        <v>260</v>
      </c>
      <c r="F79" s="426" t="s">
        <v>4507</v>
      </c>
      <c r="G79" s="426" t="s">
        <v>4370</v>
      </c>
      <c r="H79" s="427">
        <v>2.9499999999999998E-2</v>
      </c>
      <c r="I79" s="427">
        <v>0.44309999999999999</v>
      </c>
      <c r="J79" s="427">
        <v>1.8104</v>
      </c>
      <c r="K79" s="427">
        <v>165.58320000000001</v>
      </c>
      <c r="L79" s="427">
        <v>2.9499999999999998E-2</v>
      </c>
      <c r="M79" s="427">
        <v>1.8104</v>
      </c>
      <c r="N79" s="427">
        <v>165.58320000000001</v>
      </c>
      <c r="O79" s="427">
        <v>23.97</v>
      </c>
      <c r="P79" s="427">
        <v>14.74</v>
      </c>
      <c r="Q79" s="427">
        <v>14.74</v>
      </c>
      <c r="R79" s="427">
        <v>0.44305240000000001</v>
      </c>
      <c r="S79" s="427">
        <v>5.452839</v>
      </c>
      <c r="T79" s="427">
        <v>161.94079400000001</v>
      </c>
      <c r="U79" s="428">
        <v>43191</v>
      </c>
      <c r="V79" s="428">
        <v>44926</v>
      </c>
      <c r="W79" s="426">
        <v>360</v>
      </c>
      <c r="X79" s="426"/>
      <c r="Y79" s="426"/>
      <c r="Z79" s="426">
        <v>1</v>
      </c>
    </row>
    <row r="80" spans="1:26" ht="15">
      <c r="A80" s="426">
        <v>202110</v>
      </c>
      <c r="B80" s="426" t="s">
        <v>54</v>
      </c>
      <c r="C80" s="426" t="s">
        <v>3590</v>
      </c>
      <c r="D80" s="426" t="s">
        <v>3591</v>
      </c>
      <c r="E80" s="426" t="s">
        <v>260</v>
      </c>
      <c r="F80" s="426" t="s">
        <v>4501</v>
      </c>
      <c r="G80" s="426" t="s">
        <v>4370</v>
      </c>
      <c r="H80" s="427">
        <v>0.32140000000000002</v>
      </c>
      <c r="I80" s="427">
        <v>0.3352</v>
      </c>
      <c r="J80" s="427">
        <v>21.732399999999998</v>
      </c>
      <c r="K80" s="427">
        <v>102.6825</v>
      </c>
      <c r="L80" s="427">
        <v>0.32140000000000002</v>
      </c>
      <c r="M80" s="427">
        <v>21.732399999999998</v>
      </c>
      <c r="N80" s="427">
        <v>102.6825</v>
      </c>
      <c r="O80" s="427">
        <v>23.97</v>
      </c>
      <c r="P80" s="427">
        <v>14.29</v>
      </c>
      <c r="Q80" s="427">
        <v>14.29</v>
      </c>
      <c r="R80" s="427">
        <v>0.33515440000000002</v>
      </c>
      <c r="S80" s="427">
        <v>25.432366999999999</v>
      </c>
      <c r="T80" s="427">
        <v>98.982510000000005</v>
      </c>
      <c r="U80" s="428">
        <v>43497</v>
      </c>
      <c r="V80" s="428">
        <v>45291</v>
      </c>
      <c r="W80" s="426">
        <v>340</v>
      </c>
      <c r="X80" s="426"/>
      <c r="Y80" s="426"/>
      <c r="Z80" s="426">
        <v>1</v>
      </c>
    </row>
    <row r="81" spans="1:26" ht="15">
      <c r="A81" s="426">
        <v>202110</v>
      </c>
      <c r="B81" s="426" t="s">
        <v>54</v>
      </c>
      <c r="C81" s="426" t="s">
        <v>4953</v>
      </c>
      <c r="D81" s="426" t="s">
        <v>4954</v>
      </c>
      <c r="E81" s="426" t="s">
        <v>262</v>
      </c>
      <c r="F81" s="426" t="s">
        <v>4419</v>
      </c>
      <c r="G81" s="426" t="s">
        <v>4370</v>
      </c>
      <c r="H81" s="427">
        <v>0.41899999999999998</v>
      </c>
      <c r="I81" s="427">
        <v>0.43640000000000001</v>
      </c>
      <c r="J81" s="427">
        <v>32.037100000000002</v>
      </c>
      <c r="K81" s="427">
        <v>149.30670000000001</v>
      </c>
      <c r="L81" s="427">
        <v>0.41899999999999998</v>
      </c>
      <c r="M81" s="427">
        <v>32.037100000000002</v>
      </c>
      <c r="N81" s="427">
        <v>149.30670000000001</v>
      </c>
      <c r="O81" s="427">
        <v>23.97</v>
      </c>
      <c r="P81" s="427">
        <v>14.49</v>
      </c>
      <c r="Q81" s="427">
        <v>14.49</v>
      </c>
      <c r="R81" s="427">
        <v>0.43635439999999998</v>
      </c>
      <c r="S81" s="427">
        <v>37.486972999999999</v>
      </c>
      <c r="T81" s="427">
        <v>143.856855</v>
      </c>
      <c r="U81" s="428">
        <v>43678</v>
      </c>
      <c r="V81" s="428">
        <v>44926</v>
      </c>
      <c r="W81" s="426">
        <v>900</v>
      </c>
      <c r="X81" s="426"/>
      <c r="Y81" s="426"/>
      <c r="Z81" s="426">
        <v>1</v>
      </c>
    </row>
    <row r="82" spans="1:26" ht="15">
      <c r="A82" s="426">
        <v>202110</v>
      </c>
      <c r="B82" s="426" t="s">
        <v>54</v>
      </c>
      <c r="C82" s="426" t="s">
        <v>5673</v>
      </c>
      <c r="D82" s="426" t="s">
        <v>5674</v>
      </c>
      <c r="E82" s="426" t="s">
        <v>260</v>
      </c>
      <c r="F82" s="426" t="s">
        <v>4505</v>
      </c>
      <c r="G82" s="426" t="s">
        <v>4370</v>
      </c>
      <c r="H82" s="427">
        <v>2.6499999999999999E-2</v>
      </c>
      <c r="I82" s="427">
        <v>5.1799999999999999E-2</v>
      </c>
      <c r="J82" s="427">
        <v>1.7659</v>
      </c>
      <c r="K82" s="427">
        <v>6.2610000000000001</v>
      </c>
      <c r="L82" s="427">
        <v>2.6499999999999999E-2</v>
      </c>
      <c r="M82" s="427">
        <v>1.7659</v>
      </c>
      <c r="N82" s="427">
        <v>6.2610000000000001</v>
      </c>
      <c r="O82" s="427">
        <v>23.97</v>
      </c>
      <c r="P82" s="427">
        <v>15.64</v>
      </c>
      <c r="Q82" s="427">
        <v>15.64</v>
      </c>
      <c r="R82" s="427">
        <v>5.18372E-2</v>
      </c>
      <c r="S82" s="427">
        <v>2.071148</v>
      </c>
      <c r="T82" s="427">
        <v>5.9557690000000001</v>
      </c>
      <c r="U82" s="428">
        <v>43739</v>
      </c>
      <c r="V82" s="428">
        <v>44957</v>
      </c>
      <c r="W82" s="426">
        <v>850</v>
      </c>
      <c r="X82" s="426"/>
      <c r="Y82" s="426"/>
      <c r="Z82" s="426">
        <v>1</v>
      </c>
    </row>
    <row r="83" spans="1:26" ht="15">
      <c r="A83" s="426">
        <v>202110</v>
      </c>
      <c r="B83" s="426" t="s">
        <v>54</v>
      </c>
      <c r="C83" s="426" t="s">
        <v>5869</v>
      </c>
      <c r="D83" s="426" t="s">
        <v>5870</v>
      </c>
      <c r="E83" s="426" t="s">
        <v>259</v>
      </c>
      <c r="F83" s="426" t="s">
        <v>4500</v>
      </c>
      <c r="G83" s="426" t="s">
        <v>4370</v>
      </c>
      <c r="H83" s="427">
        <v>0.58079999999999998</v>
      </c>
      <c r="I83" s="427">
        <v>0.64190000000000003</v>
      </c>
      <c r="J83" s="427">
        <v>41.503700000000002</v>
      </c>
      <c r="K83" s="427">
        <v>260.04180000000002</v>
      </c>
      <c r="L83" s="427">
        <v>0.58079999999999998</v>
      </c>
      <c r="M83" s="427">
        <v>41.503700000000002</v>
      </c>
      <c r="N83" s="427">
        <v>260.04180000000002</v>
      </c>
      <c r="O83" s="427">
        <v>23.97</v>
      </c>
      <c r="P83" s="427">
        <v>14.29</v>
      </c>
      <c r="Q83" s="427">
        <v>14.29</v>
      </c>
      <c r="R83" s="427">
        <v>0.641876</v>
      </c>
      <c r="S83" s="427">
        <v>50.191713999999997</v>
      </c>
      <c r="T83" s="427">
        <v>251.353736</v>
      </c>
      <c r="U83" s="428">
        <v>43800</v>
      </c>
      <c r="V83" s="428">
        <v>45657</v>
      </c>
      <c r="W83" s="426">
        <v>750</v>
      </c>
      <c r="X83" s="426"/>
      <c r="Y83" s="426"/>
      <c r="Z83" s="426">
        <v>1</v>
      </c>
    </row>
    <row r="84" spans="1:26" ht="15">
      <c r="A84" s="426">
        <v>202110</v>
      </c>
      <c r="B84" s="426" t="s">
        <v>54</v>
      </c>
      <c r="C84" s="426" t="s">
        <v>5873</v>
      </c>
      <c r="D84" s="426" t="s">
        <v>5874</v>
      </c>
      <c r="E84" s="426" t="s">
        <v>265</v>
      </c>
      <c r="F84" s="426" t="s">
        <v>4419</v>
      </c>
      <c r="G84" s="426" t="s">
        <v>4370</v>
      </c>
      <c r="H84" s="427">
        <v>8.3999999999999995E-3</v>
      </c>
      <c r="I84" s="427">
        <v>8.3000000000000001E-3</v>
      </c>
      <c r="J84" s="427">
        <v>0.90659999999999996</v>
      </c>
      <c r="K84" s="427">
        <v>3.2183999999999999</v>
      </c>
      <c r="L84" s="427">
        <v>8.3999999999999995E-3</v>
      </c>
      <c r="M84" s="427">
        <v>0.90659999999999996</v>
      </c>
      <c r="N84" s="427">
        <v>3.2183999999999999</v>
      </c>
      <c r="O84" s="427">
        <v>23.97</v>
      </c>
      <c r="P84" s="427">
        <v>14.29</v>
      </c>
      <c r="Q84" s="427">
        <v>14.29</v>
      </c>
      <c r="R84" s="427">
        <v>8.3636000000000005E-3</v>
      </c>
      <c r="S84" s="427">
        <v>1.1286240000000001</v>
      </c>
      <c r="T84" s="427">
        <v>2.9963340000000001</v>
      </c>
      <c r="U84" s="428">
        <v>43800</v>
      </c>
      <c r="V84" s="428">
        <v>44926</v>
      </c>
      <c r="W84" s="426">
        <v>250</v>
      </c>
      <c r="X84" s="426"/>
      <c r="Y84" s="426"/>
      <c r="Z84" s="426">
        <v>1</v>
      </c>
    </row>
    <row r="85" spans="1:26" ht="15">
      <c r="A85" s="426">
        <v>202110</v>
      </c>
      <c r="B85" s="426" t="s">
        <v>54</v>
      </c>
      <c r="C85" s="426" t="s">
        <v>5875</v>
      </c>
      <c r="D85" s="426" t="s">
        <v>5876</v>
      </c>
      <c r="E85" s="426" t="s">
        <v>265</v>
      </c>
      <c r="F85" s="426" t="s">
        <v>4419</v>
      </c>
      <c r="G85" s="426" t="s">
        <v>4370</v>
      </c>
      <c r="H85" s="427">
        <v>0.1641</v>
      </c>
      <c r="I85" s="427">
        <v>0.54810000000000003</v>
      </c>
      <c r="J85" s="427">
        <v>3.8018999999999998</v>
      </c>
      <c r="K85" s="427">
        <v>32.709099999999999</v>
      </c>
      <c r="L85" s="427">
        <v>0.1641</v>
      </c>
      <c r="M85" s="427">
        <v>3.8018999999999998</v>
      </c>
      <c r="N85" s="427">
        <v>32.709099999999999</v>
      </c>
      <c r="O85" s="427">
        <v>23.97</v>
      </c>
      <c r="P85" s="427">
        <v>14.29</v>
      </c>
      <c r="Q85" s="427">
        <v>14.29</v>
      </c>
      <c r="R85" s="427">
        <v>0.54809039999999998</v>
      </c>
      <c r="S85" s="427">
        <v>4.5933580000000003</v>
      </c>
      <c r="T85" s="427">
        <v>31.917622000000001</v>
      </c>
      <c r="U85" s="428">
        <v>43800</v>
      </c>
      <c r="V85" s="428">
        <v>44926</v>
      </c>
      <c r="W85" s="426">
        <v>250</v>
      </c>
      <c r="X85" s="426"/>
      <c r="Y85" s="426"/>
      <c r="Z85" s="426">
        <v>1</v>
      </c>
    </row>
    <row r="86" spans="1:26" ht="15">
      <c r="A86" s="426">
        <v>202110</v>
      </c>
      <c r="B86" s="426" t="s">
        <v>54</v>
      </c>
      <c r="C86" s="426" t="s">
        <v>5877</v>
      </c>
      <c r="D86" s="426" t="s">
        <v>5878</v>
      </c>
      <c r="E86" s="426" t="s">
        <v>260</v>
      </c>
      <c r="F86" s="426" t="s">
        <v>4501</v>
      </c>
      <c r="G86" s="426" t="s">
        <v>4370</v>
      </c>
      <c r="H86" s="427">
        <v>0.127</v>
      </c>
      <c r="I86" s="427">
        <v>0.17330000000000001</v>
      </c>
      <c r="J86" s="427">
        <v>5.5865</v>
      </c>
      <c r="K86" s="427">
        <v>27.424700000000001</v>
      </c>
      <c r="L86" s="427">
        <v>0.127</v>
      </c>
      <c r="M86" s="427">
        <v>5.5865</v>
      </c>
      <c r="N86" s="427">
        <v>27.424700000000001</v>
      </c>
      <c r="O86" s="427">
        <v>23.97</v>
      </c>
      <c r="P86" s="427">
        <v>15.19</v>
      </c>
      <c r="Q86" s="427">
        <v>15.19</v>
      </c>
      <c r="R86" s="427">
        <v>0.17334559999999999</v>
      </c>
      <c r="S86" s="427">
        <v>6.8444729999999998</v>
      </c>
      <c r="T86" s="427">
        <v>26.166709999999998</v>
      </c>
      <c r="U86" s="428">
        <v>43800</v>
      </c>
      <c r="V86" s="428">
        <v>45291</v>
      </c>
      <c r="W86" s="426">
        <v>330</v>
      </c>
      <c r="X86" s="426"/>
      <c r="Y86" s="426"/>
      <c r="Z86" s="426">
        <v>1</v>
      </c>
    </row>
    <row r="87" spans="1:26" ht="15">
      <c r="A87" s="426">
        <v>202110</v>
      </c>
      <c r="B87" s="426" t="s">
        <v>54</v>
      </c>
      <c r="C87" s="426" t="s">
        <v>5879</v>
      </c>
      <c r="D87" s="426" t="s">
        <v>5880</v>
      </c>
      <c r="E87" s="426" t="s">
        <v>265</v>
      </c>
      <c r="F87" s="426" t="s">
        <v>4489</v>
      </c>
      <c r="G87" s="426" t="s">
        <v>4370</v>
      </c>
      <c r="H87" s="427">
        <v>1.26E-2</v>
      </c>
      <c r="I87" s="427">
        <v>0.28050000000000003</v>
      </c>
      <c r="J87" s="427">
        <v>0.70089999999999997</v>
      </c>
      <c r="K87" s="427">
        <v>4.5162000000000004</v>
      </c>
      <c r="L87" s="427">
        <v>1.26E-2</v>
      </c>
      <c r="M87" s="427">
        <v>0.70089999999999997</v>
      </c>
      <c r="N87" s="427">
        <v>4.5162000000000004</v>
      </c>
      <c r="O87" s="427">
        <v>23.97</v>
      </c>
      <c r="P87" s="427">
        <v>15.64</v>
      </c>
      <c r="Q87" s="427">
        <v>15.64</v>
      </c>
      <c r="R87" s="427">
        <v>0.28054560000000001</v>
      </c>
      <c r="S87" s="427">
        <v>0.85949200000000003</v>
      </c>
      <c r="T87" s="427">
        <v>4.357621</v>
      </c>
      <c r="U87" s="428">
        <v>43800</v>
      </c>
      <c r="V87" s="428">
        <v>45657</v>
      </c>
      <c r="W87" s="426">
        <v>700</v>
      </c>
      <c r="X87" s="426"/>
      <c r="Y87" s="426"/>
      <c r="Z87" s="426">
        <v>1</v>
      </c>
    </row>
    <row r="88" spans="1:26" ht="15">
      <c r="A88" s="426">
        <v>202110</v>
      </c>
      <c r="B88" s="426" t="s">
        <v>54</v>
      </c>
      <c r="C88" s="426" t="s">
        <v>5883</v>
      </c>
      <c r="D88" s="426" t="s">
        <v>5884</v>
      </c>
      <c r="E88" s="426" t="s">
        <v>265</v>
      </c>
      <c r="F88" s="426" t="s">
        <v>4323</v>
      </c>
      <c r="G88" s="426" t="s">
        <v>4370</v>
      </c>
      <c r="H88" s="427">
        <v>0.2676</v>
      </c>
      <c r="I88" s="427">
        <v>0.31790000000000002</v>
      </c>
      <c r="J88" s="427">
        <v>5.4199000000000002</v>
      </c>
      <c r="K88" s="427">
        <v>65.355000000000004</v>
      </c>
      <c r="L88" s="427">
        <v>0.2676</v>
      </c>
      <c r="M88" s="427">
        <v>5.4199000000000002</v>
      </c>
      <c r="N88" s="427">
        <v>65.355000000000004</v>
      </c>
      <c r="O88" s="427">
        <v>23.97</v>
      </c>
      <c r="P88" s="427">
        <v>14.74</v>
      </c>
      <c r="Q88" s="427">
        <v>14.74</v>
      </c>
      <c r="R88" s="427">
        <v>0.31792680000000001</v>
      </c>
      <c r="S88" s="427">
        <v>8.1127929999999999</v>
      </c>
      <c r="T88" s="427">
        <v>62.662094000000003</v>
      </c>
      <c r="U88" s="428">
        <v>43800</v>
      </c>
      <c r="V88" s="428">
        <v>44926</v>
      </c>
      <c r="W88" s="426">
        <v>530</v>
      </c>
      <c r="X88" s="426"/>
      <c r="Y88" s="426"/>
      <c r="Z88" s="426">
        <v>1</v>
      </c>
    </row>
    <row r="89" spans="1:26" ht="15">
      <c r="A89" s="426">
        <v>202110</v>
      </c>
      <c r="B89" s="426" t="s">
        <v>54</v>
      </c>
      <c r="C89" s="426" t="s">
        <v>5885</v>
      </c>
      <c r="D89" s="426" t="s">
        <v>5886</v>
      </c>
      <c r="E89" s="426" t="s">
        <v>260</v>
      </c>
      <c r="F89" s="426" t="s">
        <v>4365</v>
      </c>
      <c r="G89" s="426" t="s">
        <v>4366</v>
      </c>
      <c r="H89" s="427">
        <v>0.4985</v>
      </c>
      <c r="I89" s="427">
        <v>0.50470000000000004</v>
      </c>
      <c r="J89" s="427">
        <v>34.181800000000003</v>
      </c>
      <c r="K89" s="427">
        <v>197.666</v>
      </c>
      <c r="L89" s="427">
        <v>0.4985</v>
      </c>
      <c r="M89" s="427">
        <v>34.181800000000003</v>
      </c>
      <c r="N89" s="427">
        <v>197.666</v>
      </c>
      <c r="O89" s="427">
        <v>23.97</v>
      </c>
      <c r="P89" s="427">
        <v>14.74</v>
      </c>
      <c r="Q89" s="427">
        <v>14.74</v>
      </c>
      <c r="R89" s="427">
        <v>0.504664</v>
      </c>
      <c r="S89" s="427">
        <v>43.007046000000003</v>
      </c>
      <c r="T89" s="427">
        <v>188.840824</v>
      </c>
      <c r="U89" s="428">
        <v>43800</v>
      </c>
      <c r="V89" s="428">
        <v>44926</v>
      </c>
      <c r="W89" s="426">
        <v>690</v>
      </c>
      <c r="X89" s="426"/>
      <c r="Y89" s="426"/>
      <c r="Z89" s="426">
        <v>1</v>
      </c>
    </row>
    <row r="90" spans="1:26" ht="15">
      <c r="A90" s="426">
        <v>202110</v>
      </c>
      <c r="B90" s="426" t="s">
        <v>54</v>
      </c>
      <c r="C90" s="426" t="s">
        <v>5981</v>
      </c>
      <c r="D90" s="426" t="s">
        <v>5982</v>
      </c>
      <c r="E90" s="426" t="s">
        <v>259</v>
      </c>
      <c r="F90" s="426" t="s">
        <v>4507</v>
      </c>
      <c r="G90" s="426" t="s">
        <v>4370</v>
      </c>
      <c r="H90" s="427">
        <v>9.3299999999999994E-2</v>
      </c>
      <c r="I90" s="427">
        <v>0.1143</v>
      </c>
      <c r="J90" s="427">
        <v>7.7728000000000002</v>
      </c>
      <c r="K90" s="427">
        <v>39.598999999999997</v>
      </c>
      <c r="L90" s="427">
        <v>9.3299999999999994E-2</v>
      </c>
      <c r="M90" s="427">
        <v>7.7728000000000002</v>
      </c>
      <c r="N90" s="427">
        <v>39.598999999999997</v>
      </c>
      <c r="O90" s="427">
        <v>23.97</v>
      </c>
      <c r="P90" s="427">
        <v>14.06</v>
      </c>
      <c r="Q90" s="427">
        <v>14.06</v>
      </c>
      <c r="R90" s="427">
        <v>0.114292</v>
      </c>
      <c r="S90" s="427">
        <v>9.5608260000000005</v>
      </c>
      <c r="T90" s="427">
        <v>37.810993000000003</v>
      </c>
      <c r="U90" s="428">
        <v>43831</v>
      </c>
      <c r="V90" s="428">
        <v>44926</v>
      </c>
      <c r="W90" s="426">
        <v>1000</v>
      </c>
      <c r="X90" s="426"/>
      <c r="Y90" s="426"/>
      <c r="Z90" s="426">
        <v>1</v>
      </c>
    </row>
    <row r="91" spans="1:26" ht="15">
      <c r="A91" s="426">
        <v>202110</v>
      </c>
      <c r="B91" s="426" t="s">
        <v>54</v>
      </c>
      <c r="C91" s="426" t="s">
        <v>4786</v>
      </c>
      <c r="D91" s="426" t="s">
        <v>4787</v>
      </c>
      <c r="E91" s="426" t="s">
        <v>259</v>
      </c>
      <c r="F91" s="426" t="s">
        <v>4498</v>
      </c>
      <c r="G91" s="426" t="s">
        <v>4370</v>
      </c>
      <c r="H91" s="427">
        <v>0.7944</v>
      </c>
      <c r="I91" s="427">
        <v>0.95099999999999996</v>
      </c>
      <c r="J91" s="427">
        <v>39.250300000000003</v>
      </c>
      <c r="K91" s="427">
        <v>209.8048</v>
      </c>
      <c r="L91" s="427">
        <v>0.7944</v>
      </c>
      <c r="M91" s="427">
        <v>39.250300000000003</v>
      </c>
      <c r="N91" s="427">
        <v>209.8048</v>
      </c>
      <c r="O91" s="427">
        <v>23.97</v>
      </c>
      <c r="P91" s="427">
        <v>14.06</v>
      </c>
      <c r="Q91" s="427">
        <v>14.06</v>
      </c>
      <c r="R91" s="427">
        <v>0.95102640000000005</v>
      </c>
      <c r="S91" s="427">
        <v>43.637925000000003</v>
      </c>
      <c r="T91" s="427">
        <v>205.41720000000001</v>
      </c>
      <c r="U91" s="428">
        <v>43586</v>
      </c>
      <c r="V91" s="428">
        <v>44926</v>
      </c>
      <c r="W91" s="426">
        <v>1000</v>
      </c>
      <c r="X91" s="426"/>
      <c r="Y91" s="426"/>
      <c r="Z91" s="426">
        <v>1</v>
      </c>
    </row>
    <row r="92" spans="1:26" ht="15">
      <c r="A92" s="426">
        <v>202110</v>
      </c>
      <c r="B92" s="426" t="s">
        <v>54</v>
      </c>
      <c r="C92" s="426" t="s">
        <v>3504</v>
      </c>
      <c r="D92" s="426" t="s">
        <v>3505</v>
      </c>
      <c r="E92" s="426" t="s">
        <v>265</v>
      </c>
      <c r="F92" s="426" t="s">
        <v>4510</v>
      </c>
      <c r="G92" s="426" t="s">
        <v>4366</v>
      </c>
      <c r="H92" s="427">
        <v>0.5474</v>
      </c>
      <c r="I92" s="427">
        <v>0.54330000000000001</v>
      </c>
      <c r="J92" s="427">
        <v>45.714300000000001</v>
      </c>
      <c r="K92" s="427">
        <v>194.7978</v>
      </c>
      <c r="L92" s="427">
        <v>0.5474</v>
      </c>
      <c r="M92" s="427">
        <v>45.714300000000001</v>
      </c>
      <c r="N92" s="427">
        <v>194.7978</v>
      </c>
      <c r="O92" s="427">
        <v>23.3</v>
      </c>
      <c r="P92" s="427">
        <v>14.38</v>
      </c>
      <c r="Q92" s="427">
        <v>14.38</v>
      </c>
      <c r="R92" s="427">
        <v>0.54737999999999998</v>
      </c>
      <c r="S92" s="427">
        <v>54.236130000000003</v>
      </c>
      <c r="T92" s="427">
        <v>186.27597</v>
      </c>
      <c r="U92" s="428">
        <v>43466</v>
      </c>
      <c r="V92" s="428">
        <v>44926</v>
      </c>
      <c r="W92" s="426">
        <v>660</v>
      </c>
      <c r="X92" s="426"/>
      <c r="Y92" s="426"/>
      <c r="Z92" s="426">
        <v>1</v>
      </c>
    </row>
    <row r="93" spans="1:26" ht="15">
      <c r="A93" s="426">
        <v>202110</v>
      </c>
      <c r="B93" s="426" t="s">
        <v>54</v>
      </c>
      <c r="C93" s="426" t="s">
        <v>3506</v>
      </c>
      <c r="D93" s="426" t="s">
        <v>3507</v>
      </c>
      <c r="E93" s="426" t="s">
        <v>262</v>
      </c>
      <c r="F93" s="426" t="s">
        <v>4491</v>
      </c>
      <c r="G93" s="426" t="s">
        <v>4366</v>
      </c>
      <c r="H93" s="427">
        <v>0.22869999999999999</v>
      </c>
      <c r="I93" s="427">
        <v>0.56910000000000005</v>
      </c>
      <c r="J93" s="427">
        <v>4.4132999999999996</v>
      </c>
      <c r="K93" s="427">
        <v>65.795500000000004</v>
      </c>
      <c r="L93" s="427">
        <v>0.22869999999999999</v>
      </c>
      <c r="M93" s="427">
        <v>4.4132999999999996</v>
      </c>
      <c r="N93" s="427">
        <v>65.795500000000004</v>
      </c>
      <c r="O93" s="427">
        <v>23.97</v>
      </c>
      <c r="P93" s="427">
        <v>14.66</v>
      </c>
      <c r="Q93" s="427">
        <v>14.66</v>
      </c>
      <c r="R93" s="427">
        <v>0.56912759999999996</v>
      </c>
      <c r="S93" s="427">
        <v>5.3912519999999997</v>
      </c>
      <c r="T93" s="427">
        <v>64.817519000000004</v>
      </c>
      <c r="U93" s="428">
        <v>43466</v>
      </c>
      <c r="V93" s="428">
        <v>44926</v>
      </c>
      <c r="W93" s="426">
        <v>600</v>
      </c>
      <c r="X93" s="426"/>
      <c r="Y93" s="426"/>
      <c r="Z93" s="426">
        <v>1</v>
      </c>
    </row>
    <row r="94" spans="1:26" ht="15">
      <c r="A94" s="426">
        <v>202110</v>
      </c>
      <c r="B94" s="426" t="s">
        <v>54</v>
      </c>
      <c r="C94" s="426" t="s">
        <v>3508</v>
      </c>
      <c r="D94" s="426" t="s">
        <v>3509</v>
      </c>
      <c r="E94" s="426" t="s">
        <v>265</v>
      </c>
      <c r="F94" s="426" t="s">
        <v>4511</v>
      </c>
      <c r="G94" s="426" t="s">
        <v>4366</v>
      </c>
      <c r="H94" s="427">
        <v>0.33539999999999998</v>
      </c>
      <c r="I94" s="427">
        <v>0.32750000000000001</v>
      </c>
      <c r="J94" s="427">
        <v>32.549700000000001</v>
      </c>
      <c r="K94" s="427">
        <v>153.80680000000001</v>
      </c>
      <c r="L94" s="427">
        <v>0.33539999999999998</v>
      </c>
      <c r="M94" s="427">
        <v>32.549700000000001</v>
      </c>
      <c r="N94" s="427">
        <v>153.80680000000001</v>
      </c>
      <c r="O94" s="427">
        <v>23.97</v>
      </c>
      <c r="P94" s="427">
        <v>13.86</v>
      </c>
      <c r="Q94" s="427">
        <v>13.86</v>
      </c>
      <c r="R94" s="427">
        <v>0.33539639999999998</v>
      </c>
      <c r="S94" s="427">
        <v>39.847507</v>
      </c>
      <c r="T94" s="427">
        <v>146.50905599999999</v>
      </c>
      <c r="U94" s="428">
        <v>43466</v>
      </c>
      <c r="V94" s="428">
        <v>44926</v>
      </c>
      <c r="W94" s="426">
        <v>450</v>
      </c>
      <c r="X94" s="426"/>
      <c r="Y94" s="426"/>
      <c r="Z94" s="426">
        <v>1</v>
      </c>
    </row>
    <row r="95" spans="1:26" ht="15">
      <c r="A95" s="426">
        <v>202110</v>
      </c>
      <c r="B95" s="426" t="s">
        <v>54</v>
      </c>
      <c r="C95" s="426" t="s">
        <v>4784</v>
      </c>
      <c r="D95" s="426" t="s">
        <v>4785</v>
      </c>
      <c r="E95" s="426" t="s">
        <v>259</v>
      </c>
      <c r="F95" s="426" t="s">
        <v>4502</v>
      </c>
      <c r="G95" s="426" t="s">
        <v>4370</v>
      </c>
      <c r="H95" s="427">
        <v>0.28920000000000001</v>
      </c>
      <c r="I95" s="427">
        <v>0.33079999999999998</v>
      </c>
      <c r="J95" s="427">
        <v>8.8592999999999993</v>
      </c>
      <c r="K95" s="427">
        <v>44.421599999999998</v>
      </c>
      <c r="L95" s="427">
        <v>0.28920000000000001</v>
      </c>
      <c r="M95" s="427">
        <v>8.8592999999999993</v>
      </c>
      <c r="N95" s="427">
        <v>44.421599999999998</v>
      </c>
      <c r="O95" s="427">
        <v>23.97</v>
      </c>
      <c r="P95" s="427">
        <v>13.86</v>
      </c>
      <c r="Q95" s="427">
        <v>13.86</v>
      </c>
      <c r="R95" s="427">
        <v>0.33079039999999998</v>
      </c>
      <c r="S95" s="427">
        <v>10.868308000000001</v>
      </c>
      <c r="T95" s="427">
        <v>42.412681999999997</v>
      </c>
      <c r="U95" s="428">
        <v>43586</v>
      </c>
      <c r="V95" s="428">
        <v>45291</v>
      </c>
      <c r="W95" s="426">
        <v>1500</v>
      </c>
      <c r="X95" s="426"/>
      <c r="Y95" s="426"/>
      <c r="Z95" s="426">
        <v>1</v>
      </c>
    </row>
    <row r="96" spans="1:26" ht="15">
      <c r="A96" s="426">
        <v>202110</v>
      </c>
      <c r="B96" s="426" t="s">
        <v>54</v>
      </c>
      <c r="C96" s="426" t="s">
        <v>4827</v>
      </c>
      <c r="D96" s="426" t="s">
        <v>4828</v>
      </c>
      <c r="E96" s="426" t="s">
        <v>259</v>
      </c>
      <c r="F96" s="426" t="s">
        <v>4323</v>
      </c>
      <c r="G96" s="426" t="s">
        <v>4370</v>
      </c>
      <c r="H96" s="427">
        <v>0.1293</v>
      </c>
      <c r="I96" s="427">
        <v>0.16039999999999999</v>
      </c>
      <c r="J96" s="427">
        <v>9.9420000000000002</v>
      </c>
      <c r="K96" s="427">
        <v>44.903399999999998</v>
      </c>
      <c r="L96" s="427">
        <v>0.1293</v>
      </c>
      <c r="M96" s="427">
        <v>9.9420000000000002</v>
      </c>
      <c r="N96" s="427">
        <v>44.903399999999998</v>
      </c>
      <c r="O96" s="427">
        <v>23.97</v>
      </c>
      <c r="P96" s="427">
        <v>13.86</v>
      </c>
      <c r="Q96" s="427">
        <v>13.86</v>
      </c>
      <c r="R96" s="427">
        <v>0.1603908</v>
      </c>
      <c r="S96" s="427">
        <v>11.680358999999999</v>
      </c>
      <c r="T96" s="427">
        <v>43.164982000000002</v>
      </c>
      <c r="U96" s="428">
        <v>43617</v>
      </c>
      <c r="V96" s="428">
        <v>45291</v>
      </c>
      <c r="W96" s="426">
        <v>240</v>
      </c>
      <c r="X96" s="426"/>
      <c r="Y96" s="426"/>
      <c r="Z96" s="426">
        <v>1</v>
      </c>
    </row>
    <row r="97" spans="1:26" ht="15">
      <c r="A97" s="426">
        <v>202110</v>
      </c>
      <c r="B97" s="426" t="s">
        <v>54</v>
      </c>
      <c r="C97" s="426" t="s">
        <v>4829</v>
      </c>
      <c r="D97" s="426" t="s">
        <v>4830</v>
      </c>
      <c r="E97" s="426" t="s">
        <v>259</v>
      </c>
      <c r="F97" s="426" t="s">
        <v>4529</v>
      </c>
      <c r="G97" s="426" t="s">
        <v>4370</v>
      </c>
      <c r="H97" s="427">
        <v>0.85860000000000003</v>
      </c>
      <c r="I97" s="427">
        <v>0.95899999999999996</v>
      </c>
      <c r="J97" s="427">
        <v>23.907499999999999</v>
      </c>
      <c r="K97" s="427">
        <v>88.983400000000003</v>
      </c>
      <c r="L97" s="427">
        <v>0.85860000000000003</v>
      </c>
      <c r="M97" s="427">
        <v>23.907499999999999</v>
      </c>
      <c r="N97" s="427">
        <v>88.983400000000003</v>
      </c>
      <c r="O97" s="427">
        <v>23.97</v>
      </c>
      <c r="P97" s="427">
        <v>16.079999999999998</v>
      </c>
      <c r="Q97" s="427">
        <v>16.079999999999998</v>
      </c>
      <c r="R97" s="427">
        <v>0.95899920000000005</v>
      </c>
      <c r="S97" s="427">
        <v>24.051635999999998</v>
      </c>
      <c r="T97" s="427">
        <v>88.839347000000004</v>
      </c>
      <c r="U97" s="428">
        <v>43617</v>
      </c>
      <c r="V97" s="428">
        <v>44926</v>
      </c>
      <c r="W97" s="426">
        <v>1200</v>
      </c>
      <c r="X97" s="426"/>
      <c r="Y97" s="426"/>
      <c r="Z97" s="426">
        <v>1</v>
      </c>
    </row>
    <row r="98" spans="1:26" ht="15">
      <c r="A98" s="426">
        <v>202110</v>
      </c>
      <c r="B98" s="426" t="s">
        <v>54</v>
      </c>
      <c r="C98" s="426" t="s">
        <v>4951</v>
      </c>
      <c r="D98" s="426" t="s">
        <v>4952</v>
      </c>
      <c r="E98" s="426" t="s">
        <v>265</v>
      </c>
      <c r="F98" s="426" t="s">
        <v>4501</v>
      </c>
      <c r="G98" s="426" t="s">
        <v>4370</v>
      </c>
      <c r="H98" s="427">
        <v>1.44E-2</v>
      </c>
      <c r="I98" s="427">
        <v>0.22589999999999999</v>
      </c>
      <c r="J98" s="427">
        <v>0.92459999999999998</v>
      </c>
      <c r="K98" s="427">
        <v>29.7531</v>
      </c>
      <c r="L98" s="427">
        <v>1.44E-2</v>
      </c>
      <c r="M98" s="427">
        <v>0.92459999999999998</v>
      </c>
      <c r="N98" s="427">
        <v>29.7531</v>
      </c>
      <c r="O98" s="427">
        <v>23.97</v>
      </c>
      <c r="P98" s="427">
        <v>14.05</v>
      </c>
      <c r="Q98" s="427">
        <v>14.05</v>
      </c>
      <c r="R98" s="427">
        <v>0.22594520000000001</v>
      </c>
      <c r="S98" s="427">
        <v>1.160147</v>
      </c>
      <c r="T98" s="427">
        <v>29.517502</v>
      </c>
      <c r="U98" s="428">
        <v>43678</v>
      </c>
      <c r="V98" s="428">
        <v>44561</v>
      </c>
      <c r="W98" s="426">
        <v>300</v>
      </c>
      <c r="X98" s="426"/>
      <c r="Y98" s="426"/>
      <c r="Z98" s="426">
        <v>1</v>
      </c>
    </row>
    <row r="99" spans="1:26" ht="15">
      <c r="A99" s="426">
        <v>202110</v>
      </c>
      <c r="B99" s="426" t="s">
        <v>54</v>
      </c>
      <c r="C99" s="426" t="s">
        <v>5871</v>
      </c>
      <c r="D99" s="426" t="s">
        <v>5872</v>
      </c>
      <c r="E99" s="426" t="s">
        <v>265</v>
      </c>
      <c r="F99" s="426" t="s">
        <v>4419</v>
      </c>
      <c r="G99" s="426" t="s">
        <v>4370</v>
      </c>
      <c r="H99" s="427">
        <v>0.24429999999999999</v>
      </c>
      <c r="I99" s="427">
        <v>0.28089999999999998</v>
      </c>
      <c r="J99" s="427">
        <v>13.6752</v>
      </c>
      <c r="K99" s="427">
        <v>134.9402</v>
      </c>
      <c r="L99" s="427">
        <v>0.24429999999999999</v>
      </c>
      <c r="M99" s="427">
        <v>13.6752</v>
      </c>
      <c r="N99" s="427">
        <v>134.9402</v>
      </c>
      <c r="O99" s="427">
        <v>23.97</v>
      </c>
      <c r="P99" s="427">
        <v>15.15</v>
      </c>
      <c r="Q99" s="427">
        <v>15.15</v>
      </c>
      <c r="R99" s="427">
        <v>0.28088200000000002</v>
      </c>
      <c r="S99" s="427">
        <v>17.208628000000001</v>
      </c>
      <c r="T99" s="427">
        <v>131.40683200000001</v>
      </c>
      <c r="U99" s="428">
        <v>43800</v>
      </c>
      <c r="V99" s="428">
        <v>44561</v>
      </c>
      <c r="W99" s="426">
        <v>500</v>
      </c>
      <c r="X99" s="426"/>
      <c r="Y99" s="426"/>
      <c r="Z99" s="426">
        <v>1</v>
      </c>
    </row>
    <row r="100" spans="1:26" ht="15">
      <c r="A100" s="426">
        <v>202110</v>
      </c>
      <c r="B100" s="426" t="s">
        <v>54</v>
      </c>
      <c r="C100" s="426" t="s">
        <v>5881</v>
      </c>
      <c r="D100" s="426" t="s">
        <v>5882</v>
      </c>
      <c r="E100" s="426" t="s">
        <v>259</v>
      </c>
      <c r="F100" s="426" t="s">
        <v>4500</v>
      </c>
      <c r="G100" s="426" t="s">
        <v>4370</v>
      </c>
      <c r="H100" s="427">
        <v>1.9E-3</v>
      </c>
      <c r="I100" s="427">
        <v>1.9E-3</v>
      </c>
      <c r="J100" s="427">
        <v>0.1983</v>
      </c>
      <c r="K100" s="427">
        <v>0.63239999999999996</v>
      </c>
      <c r="L100" s="427">
        <v>1.9E-3</v>
      </c>
      <c r="M100" s="427">
        <v>0.1983</v>
      </c>
      <c r="N100" s="427">
        <v>0.63239999999999996</v>
      </c>
      <c r="O100" s="427">
        <v>23.97</v>
      </c>
      <c r="P100" s="427">
        <v>17.420000000000002</v>
      </c>
      <c r="Q100" s="427">
        <v>17.420000000000002</v>
      </c>
      <c r="R100" s="427">
        <v>1.882E-3</v>
      </c>
      <c r="S100" s="427">
        <v>0.24420700000000001</v>
      </c>
      <c r="T100" s="427">
        <v>0.58643800000000001</v>
      </c>
      <c r="U100" s="428">
        <v>43800</v>
      </c>
      <c r="V100" s="428">
        <v>44926</v>
      </c>
      <c r="W100" s="426">
        <v>900</v>
      </c>
      <c r="X100" s="426"/>
      <c r="Y100" s="426"/>
      <c r="Z100" s="426">
        <v>1</v>
      </c>
    </row>
    <row r="101" spans="1:26" ht="15">
      <c r="A101" s="426">
        <v>202110</v>
      </c>
      <c r="B101" s="426" t="s">
        <v>54</v>
      </c>
      <c r="C101" s="426" t="s">
        <v>5887</v>
      </c>
      <c r="D101" s="426" t="s">
        <v>5888</v>
      </c>
      <c r="E101" s="426" t="s">
        <v>265</v>
      </c>
      <c r="F101" s="426" t="s">
        <v>4490</v>
      </c>
      <c r="G101" s="426" t="s">
        <v>4370</v>
      </c>
      <c r="H101" s="427">
        <v>2.8706999999999998</v>
      </c>
      <c r="I101" s="427">
        <v>2.9403000000000001</v>
      </c>
      <c r="J101" s="427">
        <v>245.42269999999999</v>
      </c>
      <c r="K101" s="427">
        <v>1162.1098999999999</v>
      </c>
      <c r="L101" s="427">
        <v>2.8706999999999998</v>
      </c>
      <c r="M101" s="427">
        <v>245.42269999999999</v>
      </c>
      <c r="N101" s="427">
        <v>1162.1098999999999</v>
      </c>
      <c r="O101" s="427">
        <v>23.97</v>
      </c>
      <c r="P101" s="427">
        <v>13.4</v>
      </c>
      <c r="Q101" s="427">
        <v>13.4</v>
      </c>
      <c r="R101" s="427">
        <v>2.9402696000000001</v>
      </c>
      <c r="S101" s="427">
        <v>291.90523100000001</v>
      </c>
      <c r="T101" s="427">
        <v>1115.6272939999999</v>
      </c>
      <c r="U101" s="428">
        <v>43800</v>
      </c>
      <c r="V101" s="428">
        <v>45657</v>
      </c>
      <c r="W101" s="426">
        <v>3200</v>
      </c>
      <c r="X101" s="426"/>
      <c r="Y101" s="426"/>
      <c r="Z101" s="426">
        <v>1</v>
      </c>
    </row>
    <row r="102" spans="1:26" ht="15">
      <c r="A102" s="426">
        <v>202110</v>
      </c>
      <c r="B102" s="426" t="s">
        <v>54</v>
      </c>
      <c r="C102" s="426" t="s">
        <v>5985</v>
      </c>
      <c r="D102" s="426" t="s">
        <v>5986</v>
      </c>
      <c r="E102" s="426" t="s">
        <v>275</v>
      </c>
      <c r="F102" s="426" t="s">
        <v>4419</v>
      </c>
      <c r="G102" s="426" t="s">
        <v>4370</v>
      </c>
      <c r="H102" s="427">
        <v>0.2838</v>
      </c>
      <c r="I102" s="427">
        <v>0.31919999999999998</v>
      </c>
      <c r="J102" s="427">
        <v>27.5687</v>
      </c>
      <c r="K102" s="427">
        <v>112.1705</v>
      </c>
      <c r="L102" s="427">
        <v>0.2838</v>
      </c>
      <c r="M102" s="427">
        <v>27.5687</v>
      </c>
      <c r="N102" s="427">
        <v>112.1705</v>
      </c>
      <c r="O102" s="427">
        <v>23.97</v>
      </c>
      <c r="P102" s="427">
        <v>13.4</v>
      </c>
      <c r="Q102" s="427">
        <v>13.4</v>
      </c>
      <c r="R102" s="427">
        <v>0.31915919999999998</v>
      </c>
      <c r="S102" s="427">
        <v>34.080001000000003</v>
      </c>
      <c r="T102" s="427">
        <v>105.659215</v>
      </c>
      <c r="U102" s="428">
        <v>43831</v>
      </c>
      <c r="V102" s="428">
        <v>45657</v>
      </c>
      <c r="W102" s="426">
        <v>800</v>
      </c>
      <c r="X102" s="426"/>
      <c r="Y102" s="426"/>
      <c r="Z102" s="426">
        <v>1</v>
      </c>
    </row>
    <row r="103" spans="1:26" ht="15">
      <c r="A103" s="426">
        <v>202110</v>
      </c>
      <c r="B103" s="426" t="s">
        <v>54</v>
      </c>
      <c r="C103" s="426" t="s">
        <v>5989</v>
      </c>
      <c r="D103" s="426" t="s">
        <v>5990</v>
      </c>
      <c r="E103" s="426" t="s">
        <v>275</v>
      </c>
      <c r="F103" s="426" t="s">
        <v>4323</v>
      </c>
      <c r="G103" s="426" t="s">
        <v>4370</v>
      </c>
      <c r="H103" s="427">
        <v>0.25640000000000002</v>
      </c>
      <c r="I103" s="427">
        <v>0.37569999999999998</v>
      </c>
      <c r="J103" s="427">
        <v>25.189699999999998</v>
      </c>
      <c r="K103" s="427">
        <v>152.3861</v>
      </c>
      <c r="L103" s="427">
        <v>0.25640000000000002</v>
      </c>
      <c r="M103" s="427">
        <v>25.189699999999998</v>
      </c>
      <c r="N103" s="427">
        <v>152.3861</v>
      </c>
      <c r="O103" s="427">
        <v>23.97</v>
      </c>
      <c r="P103" s="427">
        <v>13.4</v>
      </c>
      <c r="Q103" s="427">
        <v>13.4</v>
      </c>
      <c r="R103" s="427">
        <v>0.37565399999999999</v>
      </c>
      <c r="S103" s="427">
        <v>31.255593000000001</v>
      </c>
      <c r="T103" s="427">
        <v>146.32013599999999</v>
      </c>
      <c r="U103" s="428">
        <v>43831</v>
      </c>
      <c r="V103" s="428">
        <v>45657</v>
      </c>
      <c r="W103" s="426">
        <v>770</v>
      </c>
      <c r="X103" s="426"/>
      <c r="Y103" s="426"/>
      <c r="Z103" s="426">
        <v>1</v>
      </c>
    </row>
    <row r="104" spans="1:26" ht="15">
      <c r="A104" s="426">
        <v>202110</v>
      </c>
      <c r="B104" s="426" t="s">
        <v>54</v>
      </c>
      <c r="C104" s="426" t="s">
        <v>5991</v>
      </c>
      <c r="D104" s="426" t="s">
        <v>5992</v>
      </c>
      <c r="E104" s="426" t="s">
        <v>275</v>
      </c>
      <c r="F104" s="426" t="s">
        <v>4790</v>
      </c>
      <c r="G104" s="426" t="s">
        <v>4366</v>
      </c>
      <c r="H104" s="427">
        <v>0.62470000000000003</v>
      </c>
      <c r="I104" s="427">
        <v>0.67930000000000001</v>
      </c>
      <c r="J104" s="427">
        <v>48.254399999999997</v>
      </c>
      <c r="K104" s="427">
        <v>252.6788</v>
      </c>
      <c r="L104" s="427">
        <v>0.62470000000000003</v>
      </c>
      <c r="M104" s="427">
        <v>48.254399999999997</v>
      </c>
      <c r="N104" s="427">
        <v>252.6788</v>
      </c>
      <c r="O104" s="427">
        <v>23.97</v>
      </c>
      <c r="P104" s="427">
        <v>13.4</v>
      </c>
      <c r="Q104" s="427">
        <v>13.4</v>
      </c>
      <c r="R104" s="427">
        <v>0.67933880000000002</v>
      </c>
      <c r="S104" s="427">
        <v>59.976905000000002</v>
      </c>
      <c r="T104" s="427">
        <v>240.95621399999999</v>
      </c>
      <c r="U104" s="428">
        <v>43831</v>
      </c>
      <c r="V104" s="428">
        <v>45657</v>
      </c>
      <c r="W104" s="426">
        <v>1050</v>
      </c>
      <c r="X104" s="426"/>
      <c r="Y104" s="426"/>
      <c r="Z104" s="426">
        <v>1</v>
      </c>
    </row>
    <row r="105" spans="1:26" ht="15">
      <c r="A105" s="426">
        <v>202110</v>
      </c>
      <c r="B105" s="426" t="s">
        <v>54</v>
      </c>
      <c r="C105" s="426" t="s">
        <v>6094</v>
      </c>
      <c r="D105" s="426" t="s">
        <v>6095</v>
      </c>
      <c r="E105" s="426" t="s">
        <v>269</v>
      </c>
      <c r="F105" s="426" t="s">
        <v>4606</v>
      </c>
      <c r="G105" s="426" t="s">
        <v>4370</v>
      </c>
      <c r="H105" s="427">
        <v>0.31950000000000001</v>
      </c>
      <c r="I105" s="427">
        <v>0.32940000000000003</v>
      </c>
      <c r="J105" s="427">
        <v>34.275399999999998</v>
      </c>
      <c r="K105" s="427">
        <v>168.00540000000001</v>
      </c>
      <c r="L105" s="427">
        <v>0.31950000000000001</v>
      </c>
      <c r="M105" s="427">
        <v>34.275399999999998</v>
      </c>
      <c r="N105" s="427">
        <v>168.00540000000001</v>
      </c>
      <c r="O105" s="427">
        <v>23.97</v>
      </c>
      <c r="P105" s="427">
        <v>14.61</v>
      </c>
      <c r="Q105" s="427">
        <v>14.61</v>
      </c>
      <c r="R105" s="427">
        <v>0.32943080000000002</v>
      </c>
      <c r="S105" s="427">
        <v>42.424053999999998</v>
      </c>
      <c r="T105" s="427">
        <v>159.856784</v>
      </c>
      <c r="U105" s="428">
        <v>43862</v>
      </c>
      <c r="V105" s="428">
        <v>45657</v>
      </c>
      <c r="W105" s="426">
        <v>295</v>
      </c>
      <c r="X105" s="426"/>
      <c r="Y105" s="426"/>
      <c r="Z105" s="426">
        <v>1</v>
      </c>
    </row>
    <row r="106" spans="1:26" ht="15">
      <c r="A106" s="426">
        <v>202110</v>
      </c>
      <c r="B106" s="426" t="s">
        <v>54</v>
      </c>
      <c r="C106" s="426" t="s">
        <v>6096</v>
      </c>
      <c r="D106" s="426" t="s">
        <v>6097</v>
      </c>
      <c r="E106" s="426" t="s">
        <v>269</v>
      </c>
      <c r="F106" s="426" t="s">
        <v>4490</v>
      </c>
      <c r="G106" s="426" t="s">
        <v>4370</v>
      </c>
      <c r="H106" s="427">
        <v>0.14000000000000001</v>
      </c>
      <c r="I106" s="427">
        <v>0.1963</v>
      </c>
      <c r="J106" s="427">
        <v>11.4855</v>
      </c>
      <c r="K106" s="427">
        <v>57.365299999999998</v>
      </c>
      <c r="L106" s="427">
        <v>0.14000000000000001</v>
      </c>
      <c r="M106" s="427">
        <v>11.4855</v>
      </c>
      <c r="N106" s="427">
        <v>57.365299999999998</v>
      </c>
      <c r="O106" s="427">
        <v>23.97</v>
      </c>
      <c r="P106" s="427">
        <v>14.61</v>
      </c>
      <c r="Q106" s="427">
        <v>14.61</v>
      </c>
      <c r="R106" s="427">
        <v>0.196268</v>
      </c>
      <c r="S106" s="427">
        <v>14.254165</v>
      </c>
      <c r="T106" s="427">
        <v>54.596643</v>
      </c>
      <c r="U106" s="428">
        <v>43862</v>
      </c>
      <c r="V106" s="428">
        <v>45657</v>
      </c>
      <c r="W106" s="426">
        <v>260</v>
      </c>
      <c r="X106" s="426"/>
      <c r="Y106" s="426"/>
      <c r="Z106" s="426">
        <v>1</v>
      </c>
    </row>
    <row r="107" spans="1:26" ht="15">
      <c r="A107" s="426">
        <v>202110</v>
      </c>
      <c r="B107" s="426" t="s">
        <v>54</v>
      </c>
      <c r="C107" s="426" t="s">
        <v>6259</v>
      </c>
      <c r="D107" s="426" t="s">
        <v>6260</v>
      </c>
      <c r="E107" s="426" t="s">
        <v>265</v>
      </c>
      <c r="F107" s="426" t="s">
        <v>4419</v>
      </c>
      <c r="G107" s="426" t="s">
        <v>4370</v>
      </c>
      <c r="H107" s="427">
        <v>0.46710000000000002</v>
      </c>
      <c r="I107" s="427">
        <v>0.49640000000000001</v>
      </c>
      <c r="J107" s="427">
        <v>31.455100000000002</v>
      </c>
      <c r="K107" s="427">
        <v>139.226</v>
      </c>
      <c r="L107" s="427">
        <v>0.46710000000000002</v>
      </c>
      <c r="M107" s="427">
        <v>31.455100000000002</v>
      </c>
      <c r="N107" s="427">
        <v>139.226</v>
      </c>
      <c r="O107" s="427">
        <v>23.97</v>
      </c>
      <c r="P107" s="427">
        <v>14.29</v>
      </c>
      <c r="Q107" s="427">
        <v>14.29</v>
      </c>
      <c r="R107" s="427">
        <v>0.49640840000000003</v>
      </c>
      <c r="S107" s="427">
        <v>38.694654999999997</v>
      </c>
      <c r="T107" s="427">
        <v>131.986424</v>
      </c>
      <c r="U107" s="428" t="s">
        <v>5670</v>
      </c>
      <c r="V107" s="428" t="s">
        <v>5670</v>
      </c>
      <c r="W107" s="426">
        <v>0</v>
      </c>
      <c r="X107" s="426"/>
      <c r="Y107" s="426"/>
      <c r="Z107" s="426">
        <v>1</v>
      </c>
    </row>
    <row r="108" spans="1:26" ht="15">
      <c r="A108" s="426">
        <v>202110</v>
      </c>
      <c r="B108" s="426" t="s">
        <v>54</v>
      </c>
      <c r="C108" s="426" t="s">
        <v>6560</v>
      </c>
      <c r="D108" s="426" t="s">
        <v>6561</v>
      </c>
      <c r="E108" s="426" t="s">
        <v>260</v>
      </c>
      <c r="F108" s="426" t="s">
        <v>4491</v>
      </c>
      <c r="G108" s="426" t="s">
        <v>4366</v>
      </c>
      <c r="H108" s="427">
        <v>1.1567000000000001</v>
      </c>
      <c r="I108" s="427">
        <v>1.7594000000000001</v>
      </c>
      <c r="J108" s="427">
        <v>82.429500000000004</v>
      </c>
      <c r="K108" s="427">
        <v>400.01650000000001</v>
      </c>
      <c r="L108" s="427">
        <v>1.1567000000000001</v>
      </c>
      <c r="M108" s="427">
        <v>82.429500000000004</v>
      </c>
      <c r="N108" s="427">
        <v>400.01650000000001</v>
      </c>
      <c r="O108" s="427">
        <v>23.97</v>
      </c>
      <c r="P108" s="427">
        <v>13.4</v>
      </c>
      <c r="Q108" s="427">
        <v>13.4</v>
      </c>
      <c r="R108" s="427">
        <v>1.7593859999999999</v>
      </c>
      <c r="S108" s="427">
        <v>103.57073699999999</v>
      </c>
      <c r="T108" s="427">
        <v>378.87530800000002</v>
      </c>
      <c r="U108" s="428">
        <v>44105</v>
      </c>
      <c r="V108" s="428">
        <v>45291</v>
      </c>
      <c r="W108" s="426">
        <v>2500</v>
      </c>
      <c r="X108" s="426"/>
      <c r="Y108" s="426"/>
      <c r="Z108" s="426">
        <v>1</v>
      </c>
    </row>
    <row r="109" spans="1:26" ht="15">
      <c r="A109" s="426">
        <v>202110</v>
      </c>
      <c r="B109" s="426" t="s">
        <v>54</v>
      </c>
      <c r="C109" s="426" t="s">
        <v>6562</v>
      </c>
      <c r="D109" s="426" t="s">
        <v>6563</v>
      </c>
      <c r="E109" s="426" t="s">
        <v>259</v>
      </c>
      <c r="F109" s="426" t="s">
        <v>4508</v>
      </c>
      <c r="G109" s="426" t="s">
        <v>4370</v>
      </c>
      <c r="H109" s="427">
        <v>1.4450000000000001</v>
      </c>
      <c r="I109" s="427">
        <v>1.4875</v>
      </c>
      <c r="J109" s="427">
        <v>118.2461</v>
      </c>
      <c r="K109" s="427">
        <v>414.73950000000002</v>
      </c>
      <c r="L109" s="427">
        <v>1.4450000000000001</v>
      </c>
      <c r="M109" s="427">
        <v>118.2461</v>
      </c>
      <c r="N109" s="427">
        <v>414.73950000000002</v>
      </c>
      <c r="O109" s="427">
        <v>23.97</v>
      </c>
      <c r="P109" s="427">
        <v>14.29</v>
      </c>
      <c r="Q109" s="427">
        <v>14.29</v>
      </c>
      <c r="R109" s="427">
        <v>1.4874532</v>
      </c>
      <c r="S109" s="427">
        <v>128.27902499999999</v>
      </c>
      <c r="T109" s="427">
        <v>404.70657799999998</v>
      </c>
      <c r="U109" s="428">
        <v>44105</v>
      </c>
      <c r="V109" s="428">
        <v>45291</v>
      </c>
      <c r="W109" s="426">
        <v>1800</v>
      </c>
      <c r="X109" s="426"/>
      <c r="Y109" s="426"/>
      <c r="Z109" s="426">
        <v>1</v>
      </c>
    </row>
    <row r="110" spans="1:26" ht="15">
      <c r="A110" s="426">
        <v>202110</v>
      </c>
      <c r="B110" s="426" t="s">
        <v>54</v>
      </c>
      <c r="C110" s="426" t="s">
        <v>7054</v>
      </c>
      <c r="D110" s="426" t="s">
        <v>6968</v>
      </c>
      <c r="E110" s="426" t="s">
        <v>265</v>
      </c>
      <c r="F110" s="426" t="s">
        <v>7055</v>
      </c>
      <c r="G110" s="426" t="s">
        <v>4370</v>
      </c>
      <c r="H110" s="427">
        <v>0</v>
      </c>
      <c r="I110" s="427">
        <v>0</v>
      </c>
      <c r="J110" s="427">
        <v>0</v>
      </c>
      <c r="K110" s="427">
        <v>0</v>
      </c>
      <c r="L110" s="427">
        <v>0</v>
      </c>
      <c r="M110" s="427">
        <v>0</v>
      </c>
      <c r="N110" s="427">
        <v>0</v>
      </c>
      <c r="O110" s="427">
        <v>23.3</v>
      </c>
      <c r="P110" s="427">
        <v>0</v>
      </c>
      <c r="Q110" s="427">
        <v>0</v>
      </c>
      <c r="R110" s="427">
        <v>0</v>
      </c>
      <c r="S110" s="427">
        <v>0</v>
      </c>
      <c r="T110" s="427">
        <v>0</v>
      </c>
      <c r="U110" s="428">
        <v>44287</v>
      </c>
      <c r="V110" s="428">
        <v>45291</v>
      </c>
      <c r="W110" s="426">
        <v>8000</v>
      </c>
      <c r="X110" s="426"/>
      <c r="Y110" s="426"/>
      <c r="Z110" s="426">
        <v>1</v>
      </c>
    </row>
    <row r="111" spans="1:26" ht="15">
      <c r="A111" s="426">
        <v>202110</v>
      </c>
      <c r="B111" s="426" t="s">
        <v>54</v>
      </c>
      <c r="C111" s="426" t="s">
        <v>7114</v>
      </c>
      <c r="D111" s="426" t="s">
        <v>7115</v>
      </c>
      <c r="E111" s="426" t="s">
        <v>259</v>
      </c>
      <c r="F111" s="426" t="s">
        <v>7055</v>
      </c>
      <c r="G111" s="426" t="s">
        <v>4370</v>
      </c>
      <c r="H111" s="427">
        <v>0.50990000000000002</v>
      </c>
      <c r="I111" s="427">
        <v>0.50280000000000002</v>
      </c>
      <c r="J111" s="427">
        <v>37.5565</v>
      </c>
      <c r="K111" s="427">
        <v>189.5703</v>
      </c>
      <c r="L111" s="427">
        <v>0.50990000000000002</v>
      </c>
      <c r="M111" s="427">
        <v>37.5565</v>
      </c>
      <c r="N111" s="427">
        <v>189.5703</v>
      </c>
      <c r="O111" s="427">
        <v>23.3</v>
      </c>
      <c r="P111" s="427">
        <v>13.15</v>
      </c>
      <c r="Q111" s="427">
        <v>13.15</v>
      </c>
      <c r="R111" s="427">
        <v>0.50994519999999999</v>
      </c>
      <c r="S111" s="427">
        <v>44.990518999999999</v>
      </c>
      <c r="T111" s="427">
        <v>182.13627600000001</v>
      </c>
      <c r="U111" s="428">
        <v>44317</v>
      </c>
      <c r="V111" s="428">
        <v>45291</v>
      </c>
      <c r="W111" s="426">
        <v>3060</v>
      </c>
      <c r="X111" s="426"/>
      <c r="Y111" s="426"/>
      <c r="Z111" s="426">
        <v>1</v>
      </c>
    </row>
    <row r="112" spans="1:26" ht="15">
      <c r="A112" s="426">
        <v>202110</v>
      </c>
      <c r="B112" s="426" t="s">
        <v>54</v>
      </c>
      <c r="C112" s="426" t="s">
        <v>7116</v>
      </c>
      <c r="D112" s="426" t="s">
        <v>7117</v>
      </c>
      <c r="E112" s="426" t="s">
        <v>259</v>
      </c>
      <c r="F112" s="426" t="s">
        <v>7055</v>
      </c>
      <c r="G112" s="426" t="s">
        <v>4370</v>
      </c>
      <c r="H112" s="427">
        <v>0.57540000000000002</v>
      </c>
      <c r="I112" s="427">
        <v>0.62470000000000003</v>
      </c>
      <c r="J112" s="427">
        <v>54.371600000000001</v>
      </c>
      <c r="K112" s="427">
        <v>299.79689999999999</v>
      </c>
      <c r="L112" s="427">
        <v>0.57540000000000002</v>
      </c>
      <c r="M112" s="427">
        <v>54.371600000000001</v>
      </c>
      <c r="N112" s="427">
        <v>299.79689999999999</v>
      </c>
      <c r="O112" s="427">
        <v>23.3</v>
      </c>
      <c r="P112" s="427">
        <v>13.15</v>
      </c>
      <c r="Q112" s="427">
        <v>13.15</v>
      </c>
      <c r="R112" s="427">
        <v>0.62471560000000004</v>
      </c>
      <c r="S112" s="427">
        <v>66.985668000000004</v>
      </c>
      <c r="T112" s="427">
        <v>287.182772</v>
      </c>
      <c r="U112" s="428">
        <v>44317</v>
      </c>
      <c r="V112" s="428">
        <v>45291</v>
      </c>
      <c r="W112" s="426">
        <v>1300</v>
      </c>
      <c r="X112" s="426"/>
      <c r="Y112" s="426"/>
      <c r="Z112" s="426">
        <v>1</v>
      </c>
    </row>
    <row r="113" spans="1:26" ht="15">
      <c r="A113" s="426">
        <v>202110</v>
      </c>
      <c r="B113" s="426" t="s">
        <v>54</v>
      </c>
      <c r="C113" s="426" t="s">
        <v>7430</v>
      </c>
      <c r="D113" s="426" t="s">
        <v>7344</v>
      </c>
      <c r="E113" s="426" t="s">
        <v>259</v>
      </c>
      <c r="F113" s="426" t="s">
        <v>7431</v>
      </c>
      <c r="G113" s="426" t="s">
        <v>4366</v>
      </c>
      <c r="H113" s="427">
        <v>1.0563</v>
      </c>
      <c r="I113" s="427">
        <v>1.0470999999999999</v>
      </c>
      <c r="J113" s="427">
        <v>66.332899999999995</v>
      </c>
      <c r="K113" s="427">
        <v>319.5455</v>
      </c>
      <c r="L113" s="427">
        <v>1.0563</v>
      </c>
      <c r="M113" s="427">
        <v>66.332899999999995</v>
      </c>
      <c r="N113" s="427">
        <v>319.5455</v>
      </c>
      <c r="O113" s="427">
        <v>23.97</v>
      </c>
      <c r="P113" s="427">
        <v>13.85</v>
      </c>
      <c r="Q113" s="427">
        <v>13.85</v>
      </c>
      <c r="R113" s="427">
        <v>1.05633</v>
      </c>
      <c r="S113" s="427">
        <v>80.772390000000001</v>
      </c>
      <c r="T113" s="427">
        <v>305.10602999999998</v>
      </c>
      <c r="U113" s="428">
        <v>44440</v>
      </c>
      <c r="V113" s="428">
        <v>45291</v>
      </c>
      <c r="W113" s="426">
        <v>1000</v>
      </c>
      <c r="X113" s="426"/>
      <c r="Y113" s="426"/>
      <c r="Z113" s="426">
        <v>1</v>
      </c>
    </row>
    <row r="114" spans="1:26" ht="15">
      <c r="A114" s="426">
        <v>202110</v>
      </c>
      <c r="B114" s="426" t="s">
        <v>54</v>
      </c>
      <c r="C114" s="426" t="s">
        <v>7432</v>
      </c>
      <c r="D114" s="426" t="s">
        <v>7401</v>
      </c>
      <c r="E114" s="426" t="s">
        <v>259</v>
      </c>
      <c r="F114" s="426" t="s">
        <v>4419</v>
      </c>
      <c r="G114" s="426" t="s">
        <v>4370</v>
      </c>
      <c r="H114" s="427">
        <v>0.69699999999999995</v>
      </c>
      <c r="I114" s="427">
        <v>0.91159999999999997</v>
      </c>
      <c r="J114" s="427">
        <v>47.8611</v>
      </c>
      <c r="K114" s="427">
        <v>222.11320000000001</v>
      </c>
      <c r="L114" s="427">
        <v>0.69699999999999995</v>
      </c>
      <c r="M114" s="427">
        <v>47.8611</v>
      </c>
      <c r="N114" s="427">
        <v>222.11320000000001</v>
      </c>
      <c r="O114" s="427">
        <v>23.97</v>
      </c>
      <c r="P114" s="427">
        <v>13.43</v>
      </c>
      <c r="Q114" s="427">
        <v>13.43</v>
      </c>
      <c r="R114" s="427">
        <v>0.91159000000000001</v>
      </c>
      <c r="S114" s="427">
        <v>56.079009999999997</v>
      </c>
      <c r="T114" s="427">
        <v>213.895252</v>
      </c>
      <c r="U114" s="428">
        <v>44470</v>
      </c>
      <c r="V114" s="428">
        <v>45657</v>
      </c>
      <c r="W114" s="426">
        <v>0</v>
      </c>
      <c r="X114" s="426"/>
      <c r="Y114" s="426"/>
      <c r="Z114" s="426">
        <v>1</v>
      </c>
    </row>
    <row r="115" spans="1:26" ht="15">
      <c r="A115" s="426">
        <v>202110</v>
      </c>
      <c r="B115" s="426" t="s">
        <v>856</v>
      </c>
      <c r="C115" s="426" t="s">
        <v>857</v>
      </c>
      <c r="D115" s="426" t="s">
        <v>531</v>
      </c>
      <c r="E115" s="426" t="s">
        <v>264</v>
      </c>
      <c r="F115" s="426" t="s">
        <v>4512</v>
      </c>
      <c r="G115" s="426" t="s">
        <v>4514</v>
      </c>
      <c r="H115" s="427">
        <v>4.4743000000000004</v>
      </c>
      <c r="I115" s="427">
        <v>5.9241999999999999</v>
      </c>
      <c r="J115" s="427">
        <v>492.66269999999997</v>
      </c>
      <c r="K115" s="427">
        <v>3123.8865000000001</v>
      </c>
      <c r="L115" s="427">
        <v>4.5852626399999998</v>
      </c>
      <c r="M115" s="427">
        <v>503.64907820999997</v>
      </c>
      <c r="N115" s="427">
        <v>3193.54916895</v>
      </c>
      <c r="O115" s="427">
        <v>24.15</v>
      </c>
      <c r="P115" s="427">
        <v>17.43</v>
      </c>
      <c r="Q115" s="427">
        <v>16.21</v>
      </c>
      <c r="R115" s="427">
        <v>5.9241948000000004</v>
      </c>
      <c r="S115" s="427">
        <v>646.63722800000005</v>
      </c>
      <c r="T115" s="427">
        <v>2969.9119970000002</v>
      </c>
      <c r="U115" s="428">
        <v>40513</v>
      </c>
      <c r="V115" s="428">
        <v>44895</v>
      </c>
      <c r="W115" s="426">
        <v>8000</v>
      </c>
      <c r="X115" s="426"/>
      <c r="Y115" s="426"/>
      <c r="Z115" s="426">
        <v>4</v>
      </c>
    </row>
    <row r="116" spans="1:26" ht="15">
      <c r="A116" s="426">
        <v>202110</v>
      </c>
      <c r="B116" s="426" t="s">
        <v>856</v>
      </c>
      <c r="C116" s="426" t="s">
        <v>1458</v>
      </c>
      <c r="D116" s="426" t="s">
        <v>3010</v>
      </c>
      <c r="E116" s="426" t="s">
        <v>259</v>
      </c>
      <c r="F116" s="426" t="s">
        <v>4513</v>
      </c>
      <c r="G116" s="426" t="s">
        <v>4514</v>
      </c>
      <c r="H116" s="427">
        <v>2E-3</v>
      </c>
      <c r="I116" s="427">
        <v>0.2722</v>
      </c>
      <c r="J116" s="427">
        <v>0.16070000000000001</v>
      </c>
      <c r="K116" s="427">
        <v>48.357700000000001</v>
      </c>
      <c r="L116" s="427">
        <v>2.0934627200000001E-3</v>
      </c>
      <c r="M116" s="427">
        <v>0.16779919568999999</v>
      </c>
      <c r="N116" s="427">
        <v>50.493983605589996</v>
      </c>
      <c r="O116" s="427">
        <v>22.84</v>
      </c>
      <c r="P116" s="427">
        <v>19.36</v>
      </c>
      <c r="Q116" s="427">
        <v>17.989999999999998</v>
      </c>
      <c r="R116" s="427">
        <v>0.27168680000000001</v>
      </c>
      <c r="S116" s="427">
        <v>0.19800200000000001</v>
      </c>
      <c r="T116" s="427">
        <v>48.320372999999996</v>
      </c>
      <c r="U116" s="428">
        <v>42675</v>
      </c>
      <c r="V116" s="428">
        <v>44926</v>
      </c>
      <c r="W116" s="426">
        <v>320</v>
      </c>
      <c r="X116" s="426"/>
      <c r="Y116" s="426"/>
      <c r="Z116" s="426">
        <v>4</v>
      </c>
    </row>
    <row r="117" spans="1:26" ht="15">
      <c r="A117" s="426">
        <v>202110</v>
      </c>
      <c r="B117" s="426" t="s">
        <v>856</v>
      </c>
      <c r="C117" s="426" t="s">
        <v>1459</v>
      </c>
      <c r="D117" s="426" t="s">
        <v>1460</v>
      </c>
      <c r="E117" s="426" t="s">
        <v>273</v>
      </c>
      <c r="F117" s="426" t="s">
        <v>4515</v>
      </c>
      <c r="G117" s="426" t="s">
        <v>4514</v>
      </c>
      <c r="H117" s="427">
        <v>0.25280000000000002</v>
      </c>
      <c r="I117" s="427">
        <v>0.27389999999999998</v>
      </c>
      <c r="J117" s="427">
        <v>18.9665</v>
      </c>
      <c r="K117" s="427">
        <v>89.138300000000001</v>
      </c>
      <c r="L117" s="427">
        <v>0.26461368780799999</v>
      </c>
      <c r="M117" s="427">
        <v>19.804377380549997</v>
      </c>
      <c r="N117" s="427">
        <v>93.07613593760999</v>
      </c>
      <c r="O117" s="427">
        <v>22.84</v>
      </c>
      <c r="P117" s="427">
        <v>19.36</v>
      </c>
      <c r="Q117" s="427">
        <v>17.989999999999998</v>
      </c>
      <c r="R117" s="427">
        <v>0.27337679999999998</v>
      </c>
      <c r="S117" s="427">
        <v>23.757116</v>
      </c>
      <c r="T117" s="427">
        <v>84.347683000000004</v>
      </c>
      <c r="U117" s="428">
        <v>42675</v>
      </c>
      <c r="V117" s="428">
        <v>44926</v>
      </c>
      <c r="W117" s="426">
        <v>640</v>
      </c>
      <c r="X117" s="426"/>
      <c r="Y117" s="426"/>
      <c r="Z117" s="426">
        <v>4</v>
      </c>
    </row>
    <row r="118" spans="1:26" ht="15">
      <c r="A118" s="426">
        <v>202110</v>
      </c>
      <c r="B118" s="426" t="s">
        <v>856</v>
      </c>
      <c r="C118" s="426" t="s">
        <v>1539</v>
      </c>
      <c r="D118" s="426" t="s">
        <v>1540</v>
      </c>
      <c r="E118" s="426" t="s">
        <v>275</v>
      </c>
      <c r="F118" s="426" t="s">
        <v>4516</v>
      </c>
      <c r="G118" s="426" t="s">
        <v>4517</v>
      </c>
      <c r="H118" s="427">
        <v>0.60089999999999999</v>
      </c>
      <c r="I118" s="427">
        <v>0.69620000000000004</v>
      </c>
      <c r="J118" s="427">
        <v>55.3536</v>
      </c>
      <c r="K118" s="427">
        <v>235.11369999999999</v>
      </c>
      <c r="L118" s="427">
        <v>0.62073073354800001</v>
      </c>
      <c r="M118" s="427">
        <v>57.10263482246399</v>
      </c>
      <c r="N118" s="427">
        <v>242.54270278461297</v>
      </c>
      <c r="O118" s="427">
        <v>22.84</v>
      </c>
      <c r="P118" s="427">
        <v>15.3</v>
      </c>
      <c r="Q118" s="427">
        <v>14.22</v>
      </c>
      <c r="R118" s="427">
        <v>0.69493039999999995</v>
      </c>
      <c r="S118" s="427">
        <v>69.420523000000003</v>
      </c>
      <c r="T118" s="427">
        <v>221.04672600000001</v>
      </c>
      <c r="U118" s="428">
        <v>42705</v>
      </c>
      <c r="V118" s="428">
        <v>44926</v>
      </c>
      <c r="W118" s="426">
        <v>1800</v>
      </c>
      <c r="X118" s="426"/>
      <c r="Y118" s="426"/>
      <c r="Z118" s="426">
        <v>2</v>
      </c>
    </row>
    <row r="119" spans="1:26" ht="15">
      <c r="A119" s="426">
        <v>202110</v>
      </c>
      <c r="B119" s="426" t="s">
        <v>856</v>
      </c>
      <c r="C119" s="426" t="s">
        <v>1729</v>
      </c>
      <c r="D119" s="426" t="s">
        <v>1730</v>
      </c>
      <c r="E119" s="426" t="s">
        <v>259</v>
      </c>
      <c r="F119" s="426" t="s">
        <v>4503</v>
      </c>
      <c r="G119" s="426" t="s">
        <v>4504</v>
      </c>
      <c r="H119" s="427">
        <v>4.3799999999999999E-2</v>
      </c>
      <c r="I119" s="427">
        <v>0.2833</v>
      </c>
      <c r="J119" s="427">
        <v>0.45669999999999999</v>
      </c>
      <c r="K119" s="427">
        <v>36.281799999999997</v>
      </c>
      <c r="L119" s="427">
        <v>4.5846833567999998E-2</v>
      </c>
      <c r="M119" s="427">
        <v>0.47687549888999992</v>
      </c>
      <c r="N119" s="427">
        <v>37.884610194059995</v>
      </c>
      <c r="O119" s="427">
        <v>22.84</v>
      </c>
      <c r="P119" s="427">
        <v>18.86</v>
      </c>
      <c r="Q119" s="427">
        <v>17.53</v>
      </c>
      <c r="R119" s="427">
        <v>0.28276240000000002</v>
      </c>
      <c r="S119" s="427">
        <v>0.56220199999999998</v>
      </c>
      <c r="T119" s="427">
        <v>36.176344999999998</v>
      </c>
      <c r="U119" s="428">
        <v>42736</v>
      </c>
      <c r="V119" s="428">
        <v>44926</v>
      </c>
      <c r="W119" s="426">
        <v>410</v>
      </c>
      <c r="X119" s="426"/>
      <c r="Y119" s="426"/>
      <c r="Z119" s="426">
        <v>4</v>
      </c>
    </row>
    <row r="120" spans="1:26" ht="15">
      <c r="A120" s="426">
        <v>202110</v>
      </c>
      <c r="B120" s="426" t="s">
        <v>856</v>
      </c>
      <c r="C120" s="426" t="s">
        <v>1731</v>
      </c>
      <c r="D120" s="426" t="s">
        <v>1732</v>
      </c>
      <c r="E120" s="426" t="s">
        <v>259</v>
      </c>
      <c r="F120" s="426" t="s">
        <v>4503</v>
      </c>
      <c r="G120" s="426" t="s">
        <v>4504</v>
      </c>
      <c r="H120" s="427">
        <v>0.4703</v>
      </c>
      <c r="I120" s="427">
        <v>0.4758</v>
      </c>
      <c r="J120" s="427">
        <v>40.917499999999997</v>
      </c>
      <c r="K120" s="427">
        <v>175.97989999999999</v>
      </c>
      <c r="L120" s="427">
        <v>0.49227775860799999</v>
      </c>
      <c r="M120" s="427">
        <v>42.725100122249991</v>
      </c>
      <c r="N120" s="427">
        <v>183.75411124832996</v>
      </c>
      <c r="O120" s="427">
        <v>22.84</v>
      </c>
      <c r="P120" s="427">
        <v>18.86</v>
      </c>
      <c r="Q120" s="427">
        <v>17.53</v>
      </c>
      <c r="R120" s="427">
        <v>0.47489039999999999</v>
      </c>
      <c r="S120" s="427">
        <v>43.229596000000001</v>
      </c>
      <c r="T120" s="427">
        <v>173.667789</v>
      </c>
      <c r="U120" s="428">
        <v>42736</v>
      </c>
      <c r="V120" s="428">
        <v>44926</v>
      </c>
      <c r="W120" s="426">
        <v>412</v>
      </c>
      <c r="X120" s="426"/>
      <c r="Y120" s="426"/>
      <c r="Z120" s="426">
        <v>4</v>
      </c>
    </row>
    <row r="121" spans="1:26" ht="15">
      <c r="A121" s="426">
        <v>202110</v>
      </c>
      <c r="B121" s="426" t="s">
        <v>856</v>
      </c>
      <c r="C121" s="426" t="s">
        <v>1822</v>
      </c>
      <c r="D121" s="426" t="s">
        <v>1823</v>
      </c>
      <c r="E121" s="426" t="s">
        <v>259</v>
      </c>
      <c r="F121" s="426" t="s">
        <v>4503</v>
      </c>
      <c r="G121" s="426" t="s">
        <v>4504</v>
      </c>
      <c r="H121" s="427">
        <v>0.1239</v>
      </c>
      <c r="I121" s="427">
        <v>0.35870000000000002</v>
      </c>
      <c r="J121" s="427">
        <v>6.2171000000000003</v>
      </c>
      <c r="K121" s="427">
        <v>78.787700000000001</v>
      </c>
      <c r="L121" s="427">
        <v>0.129690015504</v>
      </c>
      <c r="M121" s="427">
        <v>6.4917509615699993</v>
      </c>
      <c r="N121" s="427">
        <v>82.268280586589995</v>
      </c>
      <c r="O121" s="427">
        <v>22.84</v>
      </c>
      <c r="P121" s="427">
        <v>18.86</v>
      </c>
      <c r="Q121" s="427">
        <v>17.53</v>
      </c>
      <c r="R121" s="427">
        <v>0.35800399999999999</v>
      </c>
      <c r="S121" s="427">
        <v>6.9904109999999999</v>
      </c>
      <c r="T121" s="427">
        <v>78.014413000000005</v>
      </c>
      <c r="U121" s="428">
        <v>42795</v>
      </c>
      <c r="V121" s="428">
        <v>44926</v>
      </c>
      <c r="W121" s="426">
        <v>680</v>
      </c>
      <c r="X121" s="426"/>
      <c r="Y121" s="426"/>
      <c r="Z121" s="426">
        <v>4</v>
      </c>
    </row>
    <row r="122" spans="1:26" ht="15">
      <c r="A122" s="426">
        <v>202110</v>
      </c>
      <c r="B122" s="426" t="s">
        <v>856</v>
      </c>
      <c r="C122" s="426" t="s">
        <v>2119</v>
      </c>
      <c r="D122" s="426" t="s">
        <v>2120</v>
      </c>
      <c r="E122" s="426" t="s">
        <v>259</v>
      </c>
      <c r="F122" s="426" t="s">
        <v>4503</v>
      </c>
      <c r="G122" s="426" t="s">
        <v>4504</v>
      </c>
      <c r="H122" s="427">
        <v>0.1293</v>
      </c>
      <c r="I122" s="427">
        <v>0.41199999999999998</v>
      </c>
      <c r="J122" s="427">
        <v>8.0891999999999999</v>
      </c>
      <c r="K122" s="427">
        <v>107.8978</v>
      </c>
      <c r="L122" s="427">
        <v>0.135342364848</v>
      </c>
      <c r="M122" s="427">
        <v>8.4465541616399999</v>
      </c>
      <c r="N122" s="427">
        <v>112.66436874125999</v>
      </c>
      <c r="O122" s="427">
        <v>22.84</v>
      </c>
      <c r="P122" s="427">
        <v>18.86</v>
      </c>
      <c r="Q122" s="427">
        <v>17.53</v>
      </c>
      <c r="R122" s="427">
        <v>0.41127360000000002</v>
      </c>
      <c r="S122" s="427">
        <v>8.8794649999999997</v>
      </c>
      <c r="T122" s="427">
        <v>107.10746</v>
      </c>
      <c r="U122" s="428">
        <v>42917</v>
      </c>
      <c r="V122" s="428">
        <v>44926</v>
      </c>
      <c r="W122" s="426">
        <v>456</v>
      </c>
      <c r="X122" s="426"/>
      <c r="Y122" s="426"/>
      <c r="Z122" s="426">
        <v>4</v>
      </c>
    </row>
    <row r="123" spans="1:26" ht="15">
      <c r="A123" s="426">
        <v>202110</v>
      </c>
      <c r="B123" s="426" t="s">
        <v>856</v>
      </c>
      <c r="C123" s="426" t="s">
        <v>2312</v>
      </c>
      <c r="D123" s="426" t="s">
        <v>2313</v>
      </c>
      <c r="E123" s="426" t="s">
        <v>259</v>
      </c>
      <c r="F123" s="426" t="s">
        <v>4503</v>
      </c>
      <c r="G123" s="426" t="s">
        <v>4504</v>
      </c>
      <c r="H123" s="427">
        <v>0.2</v>
      </c>
      <c r="I123" s="427">
        <v>0.57289999999999996</v>
      </c>
      <c r="J123" s="427">
        <v>13.8279</v>
      </c>
      <c r="K123" s="427">
        <v>181.54480000000001</v>
      </c>
      <c r="L123" s="427">
        <v>0.20934627200000003</v>
      </c>
      <c r="M123" s="427">
        <v>14.438770989929997</v>
      </c>
      <c r="N123" s="427">
        <v>189.56485016616</v>
      </c>
      <c r="O123" s="427">
        <v>22.84</v>
      </c>
      <c r="P123" s="427">
        <v>18.86</v>
      </c>
      <c r="Q123" s="427">
        <v>17.53</v>
      </c>
      <c r="R123" s="427">
        <v>0.5718164</v>
      </c>
      <c r="S123" s="427">
        <v>17.078870999999999</v>
      </c>
      <c r="T123" s="427">
        <v>178.293779</v>
      </c>
      <c r="U123" s="428">
        <v>42979</v>
      </c>
      <c r="V123" s="428">
        <v>44926</v>
      </c>
      <c r="W123" s="426">
        <v>520</v>
      </c>
      <c r="X123" s="426"/>
      <c r="Y123" s="426"/>
      <c r="Z123" s="426">
        <v>4</v>
      </c>
    </row>
    <row r="124" spans="1:26" ht="15">
      <c r="A124" s="426">
        <v>202110</v>
      </c>
      <c r="B124" s="426" t="s">
        <v>54</v>
      </c>
      <c r="C124" s="426" t="s">
        <v>5983</v>
      </c>
      <c r="D124" s="426" t="s">
        <v>5984</v>
      </c>
      <c r="E124" s="426" t="s">
        <v>275</v>
      </c>
      <c r="F124" s="426" t="s">
        <v>4501</v>
      </c>
      <c r="G124" s="426" t="s">
        <v>4370</v>
      </c>
      <c r="H124" s="427">
        <v>0.2316</v>
      </c>
      <c r="I124" s="427">
        <v>0.2651</v>
      </c>
      <c r="J124" s="427">
        <v>20.235800000000001</v>
      </c>
      <c r="K124" s="427">
        <v>103.1416</v>
      </c>
      <c r="L124" s="427">
        <v>0.2316</v>
      </c>
      <c r="M124" s="427">
        <v>20.235800000000001</v>
      </c>
      <c r="N124" s="427">
        <v>103.1416</v>
      </c>
      <c r="O124" s="427">
        <v>23.97</v>
      </c>
      <c r="P124" s="427">
        <v>13.4</v>
      </c>
      <c r="Q124" s="427">
        <v>13.4</v>
      </c>
      <c r="R124" s="427">
        <v>0.26512720000000001</v>
      </c>
      <c r="S124" s="427">
        <v>25.187802000000001</v>
      </c>
      <c r="T124" s="427">
        <v>98.189627000000002</v>
      </c>
      <c r="U124" s="428">
        <v>43831</v>
      </c>
      <c r="V124" s="428">
        <v>45657</v>
      </c>
      <c r="W124" s="426">
        <v>680</v>
      </c>
      <c r="X124" s="426"/>
      <c r="Y124" s="426"/>
      <c r="Z124" s="426">
        <v>1</v>
      </c>
    </row>
    <row r="125" spans="1:26" ht="15">
      <c r="A125" s="426">
        <v>202110</v>
      </c>
      <c r="B125" s="426" t="s">
        <v>54</v>
      </c>
      <c r="C125" s="426" t="s">
        <v>5987</v>
      </c>
      <c r="D125" s="426" t="s">
        <v>5988</v>
      </c>
      <c r="E125" s="426" t="s">
        <v>275</v>
      </c>
      <c r="F125" s="426" t="s">
        <v>4497</v>
      </c>
      <c r="G125" s="426" t="s">
        <v>4437</v>
      </c>
      <c r="H125" s="427">
        <v>0.1741</v>
      </c>
      <c r="I125" s="427">
        <v>0.17929999999999999</v>
      </c>
      <c r="J125" s="427">
        <v>18.090299999999999</v>
      </c>
      <c r="K125" s="427">
        <v>86.078000000000003</v>
      </c>
      <c r="L125" s="427">
        <v>0.1741</v>
      </c>
      <c r="M125" s="427">
        <v>18.090299999999999</v>
      </c>
      <c r="N125" s="427">
        <v>86.078000000000003</v>
      </c>
      <c r="O125" s="427">
        <v>23.97</v>
      </c>
      <c r="P125" s="427">
        <v>13.4</v>
      </c>
      <c r="Q125" s="427">
        <v>13.4</v>
      </c>
      <c r="R125" s="427">
        <v>0.17927999999999999</v>
      </c>
      <c r="S125" s="427">
        <v>22.538672999999999</v>
      </c>
      <c r="T125" s="427">
        <v>81.629684999999995</v>
      </c>
      <c r="U125" s="428">
        <v>43831</v>
      </c>
      <c r="V125" s="428">
        <v>45657</v>
      </c>
      <c r="W125" s="426">
        <v>700</v>
      </c>
      <c r="X125" s="426"/>
      <c r="Y125" s="426"/>
      <c r="Z125" s="426">
        <v>1</v>
      </c>
    </row>
    <row r="126" spans="1:26" ht="15">
      <c r="A126" s="426">
        <v>202110</v>
      </c>
      <c r="B126" s="426" t="s">
        <v>54</v>
      </c>
      <c r="C126" s="426" t="s">
        <v>5993</v>
      </c>
      <c r="D126" s="426" t="s">
        <v>5994</v>
      </c>
      <c r="E126" s="426" t="s">
        <v>259</v>
      </c>
      <c r="F126" s="426" t="s">
        <v>4613</v>
      </c>
      <c r="G126" s="426" t="s">
        <v>4370</v>
      </c>
      <c r="H126" s="427">
        <v>0</v>
      </c>
      <c r="I126" s="427">
        <v>1.1938</v>
      </c>
      <c r="J126" s="427">
        <v>0</v>
      </c>
      <c r="K126" s="427">
        <v>372</v>
      </c>
      <c r="L126" s="427">
        <v>0</v>
      </c>
      <c r="M126" s="427">
        <v>0</v>
      </c>
      <c r="N126" s="427">
        <v>372</v>
      </c>
      <c r="O126" s="427">
        <v>0</v>
      </c>
      <c r="P126" s="427">
        <v>0</v>
      </c>
      <c r="Q126" s="427">
        <v>13.57</v>
      </c>
      <c r="R126" s="427">
        <v>1.1937636</v>
      </c>
      <c r="S126" s="427">
        <v>15.798187</v>
      </c>
      <c r="T126" s="427">
        <v>356.20181500000001</v>
      </c>
      <c r="U126" s="428">
        <v>43831</v>
      </c>
      <c r="V126" s="428">
        <v>44561</v>
      </c>
      <c r="W126" s="426">
        <v>1231</v>
      </c>
      <c r="X126" s="426"/>
      <c r="Y126" s="426"/>
      <c r="Z126" s="426">
        <v>1</v>
      </c>
    </row>
    <row r="127" spans="1:26" ht="15">
      <c r="A127" s="426">
        <v>202110</v>
      </c>
      <c r="B127" s="426" t="s">
        <v>54</v>
      </c>
      <c r="C127" s="426" t="s">
        <v>6349</v>
      </c>
      <c r="D127" s="426" t="s">
        <v>6350</v>
      </c>
      <c r="E127" s="426" t="s">
        <v>259</v>
      </c>
      <c r="F127" s="426" t="s">
        <v>4498</v>
      </c>
      <c r="G127" s="426" t="s">
        <v>4370</v>
      </c>
      <c r="H127" s="427">
        <v>8.9999999999999993E-3</v>
      </c>
      <c r="I127" s="427">
        <v>9.1000000000000004E-3</v>
      </c>
      <c r="J127" s="427">
        <v>0.28670000000000001</v>
      </c>
      <c r="K127" s="427">
        <v>1.7574000000000001</v>
      </c>
      <c r="L127" s="427">
        <v>8.9999999999999993E-3</v>
      </c>
      <c r="M127" s="427">
        <v>0.28670000000000001</v>
      </c>
      <c r="N127" s="427">
        <v>1.7574000000000001</v>
      </c>
      <c r="O127" s="427">
        <v>23.97</v>
      </c>
      <c r="P127" s="427">
        <v>15.3</v>
      </c>
      <c r="Q127" s="427">
        <v>15.3</v>
      </c>
      <c r="R127" s="427">
        <v>9.1079999999999998E-3</v>
      </c>
      <c r="S127" s="427">
        <v>0.44200699999999998</v>
      </c>
      <c r="T127" s="427">
        <v>1.6020319999999999</v>
      </c>
      <c r="U127" s="428">
        <v>44013</v>
      </c>
      <c r="V127" s="428">
        <v>45291</v>
      </c>
      <c r="W127" s="426">
        <v>800</v>
      </c>
      <c r="X127" s="426"/>
      <c r="Y127" s="426"/>
      <c r="Z127" s="426">
        <v>1</v>
      </c>
    </row>
    <row r="128" spans="1:26" ht="15">
      <c r="A128" s="426">
        <v>202110</v>
      </c>
      <c r="B128" s="426" t="s">
        <v>54</v>
      </c>
      <c r="C128" s="426" t="s">
        <v>7113</v>
      </c>
      <c r="D128" s="426" t="s">
        <v>6704</v>
      </c>
      <c r="E128" s="426" t="s">
        <v>265</v>
      </c>
      <c r="F128" s="426" t="s">
        <v>4606</v>
      </c>
      <c r="G128" s="426" t="s">
        <v>4370</v>
      </c>
      <c r="H128" s="427">
        <v>1.8499999999999999E-2</v>
      </c>
      <c r="I128" s="427">
        <v>0.24</v>
      </c>
      <c r="J128" s="427">
        <v>0.30470000000000003</v>
      </c>
      <c r="K128" s="427">
        <v>46.268099999999997</v>
      </c>
      <c r="L128" s="427">
        <v>1.8499999999999999E-2</v>
      </c>
      <c r="M128" s="427">
        <v>0.30470000000000003</v>
      </c>
      <c r="N128" s="427">
        <v>46.268099999999997</v>
      </c>
      <c r="O128" s="427">
        <v>23.97</v>
      </c>
      <c r="P128" s="427">
        <v>14.06</v>
      </c>
      <c r="Q128" s="427">
        <v>14.06</v>
      </c>
      <c r="R128" s="427">
        <v>0.23995040000000001</v>
      </c>
      <c r="S128" s="427">
        <v>0.38821699999999998</v>
      </c>
      <c r="T128" s="427">
        <v>46.184638999999997</v>
      </c>
      <c r="U128" s="428">
        <v>44317</v>
      </c>
      <c r="V128" s="428">
        <v>45291</v>
      </c>
      <c r="W128" s="426">
        <v>200</v>
      </c>
      <c r="X128" s="426"/>
      <c r="Y128" s="426"/>
      <c r="Z128" s="426">
        <v>1</v>
      </c>
    </row>
    <row r="129" spans="1:26" ht="15">
      <c r="A129" s="426">
        <v>202110</v>
      </c>
      <c r="B129" s="426" t="s">
        <v>856</v>
      </c>
      <c r="C129" s="426" t="s">
        <v>1456</v>
      </c>
      <c r="D129" s="426" t="s">
        <v>1457</v>
      </c>
      <c r="E129" s="426" t="s">
        <v>259</v>
      </c>
      <c r="F129" s="426" t="s">
        <v>4513</v>
      </c>
      <c r="G129" s="426" t="s">
        <v>4514</v>
      </c>
      <c r="H129" s="427">
        <v>0.13469999999999999</v>
      </c>
      <c r="I129" s="427">
        <v>0.43559999999999999</v>
      </c>
      <c r="J129" s="427">
        <v>5.4962</v>
      </c>
      <c r="K129" s="427">
        <v>83.218100000000007</v>
      </c>
      <c r="L129" s="427">
        <v>0.14099471419199999</v>
      </c>
      <c r="M129" s="427">
        <v>5.7390039785399987</v>
      </c>
      <c r="N129" s="427">
        <v>86.89440103826999</v>
      </c>
      <c r="O129" s="427">
        <v>22.84</v>
      </c>
      <c r="P129" s="427">
        <v>19.36</v>
      </c>
      <c r="Q129" s="427">
        <v>17.989999999999998</v>
      </c>
      <c r="R129" s="427">
        <v>0.43477840000000001</v>
      </c>
      <c r="S129" s="427">
        <v>6.1329989999999999</v>
      </c>
      <c r="T129" s="427">
        <v>82.581259000000003</v>
      </c>
      <c r="U129" s="428">
        <v>42675</v>
      </c>
      <c r="V129" s="428">
        <v>44926</v>
      </c>
      <c r="W129" s="426">
        <v>600</v>
      </c>
      <c r="X129" s="426"/>
      <c r="Y129" s="426"/>
      <c r="Z129" s="426">
        <v>4</v>
      </c>
    </row>
    <row r="130" spans="1:26" ht="15">
      <c r="A130" s="426">
        <v>202110</v>
      </c>
      <c r="B130" s="426" t="s">
        <v>856</v>
      </c>
      <c r="C130" s="426" t="s">
        <v>1723</v>
      </c>
      <c r="D130" s="426" t="s">
        <v>1724</v>
      </c>
      <c r="E130" s="426" t="s">
        <v>265</v>
      </c>
      <c r="F130" s="426" t="s">
        <v>4513</v>
      </c>
      <c r="G130" s="426" t="s">
        <v>4514</v>
      </c>
      <c r="H130" s="427">
        <v>0.44390000000000002</v>
      </c>
      <c r="I130" s="427">
        <v>0.51229999999999998</v>
      </c>
      <c r="J130" s="427">
        <v>41.359699999999997</v>
      </c>
      <c r="K130" s="427">
        <v>208.01130000000001</v>
      </c>
      <c r="L130" s="427">
        <v>0.45641798</v>
      </c>
      <c r="M130" s="427">
        <v>42.240661610000004</v>
      </c>
      <c r="N130" s="427">
        <v>212.44194069000002</v>
      </c>
      <c r="O130" s="427">
        <v>22.84</v>
      </c>
      <c r="P130" s="427">
        <v>19.36</v>
      </c>
      <c r="Q130" s="427">
        <v>17.989999999999998</v>
      </c>
      <c r="R130" s="427">
        <v>0.5123356</v>
      </c>
      <c r="S130" s="427">
        <v>50.907631000000002</v>
      </c>
      <c r="T130" s="427">
        <v>198.46332799999999</v>
      </c>
      <c r="U130" s="428">
        <v>42736</v>
      </c>
      <c r="V130" s="428">
        <v>44926</v>
      </c>
      <c r="W130" s="426">
        <v>520</v>
      </c>
      <c r="X130" s="426"/>
      <c r="Y130" s="426"/>
      <c r="Z130" s="426">
        <v>4</v>
      </c>
    </row>
    <row r="131" spans="1:26" ht="15">
      <c r="A131" s="426">
        <v>202110</v>
      </c>
      <c r="B131" s="426" t="s">
        <v>856</v>
      </c>
      <c r="C131" s="426" t="s">
        <v>1725</v>
      </c>
      <c r="D131" s="426" t="s">
        <v>1726</v>
      </c>
      <c r="E131" s="426" t="s">
        <v>266</v>
      </c>
      <c r="F131" s="426" t="s">
        <v>4518</v>
      </c>
      <c r="G131" s="426" t="s">
        <v>4514</v>
      </c>
      <c r="H131" s="427">
        <v>0.16539999999999999</v>
      </c>
      <c r="I131" s="427">
        <v>0.59060000000000001</v>
      </c>
      <c r="J131" s="427">
        <v>17.702400000000001</v>
      </c>
      <c r="K131" s="427">
        <v>198.7106</v>
      </c>
      <c r="L131" s="427">
        <v>0.174586798968</v>
      </c>
      <c r="M131" s="427">
        <v>18.627457145471997</v>
      </c>
      <c r="N131" s="427">
        <v>209.09442707491797</v>
      </c>
      <c r="O131" s="427">
        <v>22.84</v>
      </c>
      <c r="P131" s="427">
        <v>19.36</v>
      </c>
      <c r="Q131" s="427">
        <v>17.989999999999998</v>
      </c>
      <c r="R131" s="427">
        <v>0.58954079999999998</v>
      </c>
      <c r="S131" s="427">
        <v>21.676673999999998</v>
      </c>
      <c r="T131" s="427">
        <v>194.736321</v>
      </c>
      <c r="U131" s="428">
        <v>42736</v>
      </c>
      <c r="V131" s="428">
        <v>44926</v>
      </c>
      <c r="W131" s="426">
        <v>450</v>
      </c>
      <c r="X131" s="426"/>
      <c r="Y131" s="426"/>
      <c r="Z131" s="426">
        <v>4</v>
      </c>
    </row>
    <row r="132" spans="1:26" ht="15">
      <c r="A132" s="426">
        <v>202110</v>
      </c>
      <c r="B132" s="426" t="s">
        <v>856</v>
      </c>
      <c r="C132" s="426" t="s">
        <v>1727</v>
      </c>
      <c r="D132" s="426" t="s">
        <v>1728</v>
      </c>
      <c r="E132" s="426" t="s">
        <v>265</v>
      </c>
      <c r="F132" s="426" t="s">
        <v>4513</v>
      </c>
      <c r="G132" s="426" t="s">
        <v>4514</v>
      </c>
      <c r="H132" s="427">
        <v>0.15340000000000001</v>
      </c>
      <c r="I132" s="427">
        <v>0.25430000000000003</v>
      </c>
      <c r="J132" s="427">
        <v>15.0212</v>
      </c>
      <c r="K132" s="427">
        <v>70.508499999999998</v>
      </c>
      <c r="L132" s="427">
        <v>0.160568590624</v>
      </c>
      <c r="M132" s="427">
        <v>15.684787046039999</v>
      </c>
      <c r="N132" s="427">
        <v>73.623332851949996</v>
      </c>
      <c r="O132" s="427">
        <v>22.84</v>
      </c>
      <c r="P132" s="427">
        <v>19.36</v>
      </c>
      <c r="Q132" s="427">
        <v>17.989999999999998</v>
      </c>
      <c r="R132" s="427">
        <v>0.25387080000000001</v>
      </c>
      <c r="S132" s="427">
        <v>18.538837000000001</v>
      </c>
      <c r="T132" s="427">
        <v>66.990864999999999</v>
      </c>
      <c r="U132" s="428">
        <v>42736</v>
      </c>
      <c r="V132" s="428">
        <v>44926</v>
      </c>
      <c r="W132" s="426">
        <v>320</v>
      </c>
      <c r="X132" s="426"/>
      <c r="Y132" s="426"/>
      <c r="Z132" s="426">
        <v>4</v>
      </c>
    </row>
    <row r="133" spans="1:26" ht="15">
      <c r="A133" s="426">
        <v>202110</v>
      </c>
      <c r="B133" s="426" t="s">
        <v>856</v>
      </c>
      <c r="C133" s="426" t="s">
        <v>1824</v>
      </c>
      <c r="D133" s="426" t="s">
        <v>1825</v>
      </c>
      <c r="E133" s="426" t="s">
        <v>259</v>
      </c>
      <c r="F133" s="426" t="s">
        <v>4503</v>
      </c>
      <c r="G133" s="426" t="s">
        <v>4504</v>
      </c>
      <c r="H133" s="427">
        <v>0.86160000000000003</v>
      </c>
      <c r="I133" s="427">
        <v>0.873</v>
      </c>
      <c r="J133" s="427">
        <v>72.126000000000005</v>
      </c>
      <c r="K133" s="427">
        <v>348.77210000000002</v>
      </c>
      <c r="L133" s="427">
        <v>0.9018637397760001</v>
      </c>
      <c r="M133" s="427">
        <v>75.312288664199997</v>
      </c>
      <c r="N133" s="427">
        <v>364.17970043006994</v>
      </c>
      <c r="O133" s="427">
        <v>22.84</v>
      </c>
      <c r="P133" s="427">
        <v>14.89</v>
      </c>
      <c r="Q133" s="427">
        <v>13.84</v>
      </c>
      <c r="R133" s="427">
        <v>0.87140919999999999</v>
      </c>
      <c r="S133" s="427">
        <v>86.785392000000002</v>
      </c>
      <c r="T133" s="427">
        <v>334.112302</v>
      </c>
      <c r="U133" s="428">
        <v>44378</v>
      </c>
      <c r="V133" s="428">
        <v>45657</v>
      </c>
      <c r="W133" s="426">
        <v>950</v>
      </c>
      <c r="X133" s="426"/>
      <c r="Y133" s="426"/>
      <c r="Z133" s="426">
        <v>4</v>
      </c>
    </row>
    <row r="134" spans="1:26" ht="15">
      <c r="A134" s="426">
        <v>202110</v>
      </c>
      <c r="B134" s="426" t="s">
        <v>856</v>
      </c>
      <c r="C134" s="426" t="s">
        <v>1826</v>
      </c>
      <c r="D134" s="426" t="s">
        <v>1827</v>
      </c>
      <c r="E134" s="426" t="s">
        <v>259</v>
      </c>
      <c r="F134" s="426" t="s">
        <v>4518</v>
      </c>
      <c r="G134" s="426" t="s">
        <v>4514</v>
      </c>
      <c r="H134" s="427">
        <v>0.4531</v>
      </c>
      <c r="I134" s="427">
        <v>0.46029999999999999</v>
      </c>
      <c r="J134" s="427">
        <v>38.2258</v>
      </c>
      <c r="K134" s="427">
        <v>195.73179999999999</v>
      </c>
      <c r="L134" s="427">
        <v>0.47826649705199997</v>
      </c>
      <c r="M134" s="427">
        <v>40.223328551573992</v>
      </c>
      <c r="N134" s="427">
        <v>205.95996681275395</v>
      </c>
      <c r="O134" s="427">
        <v>22.84</v>
      </c>
      <c r="P134" s="427">
        <v>15.29</v>
      </c>
      <c r="Q134" s="427">
        <v>14.21</v>
      </c>
      <c r="R134" s="427">
        <v>0.45945439999999999</v>
      </c>
      <c r="S134" s="427">
        <v>47.302781000000003</v>
      </c>
      <c r="T134" s="427">
        <v>186.654777</v>
      </c>
      <c r="U134" s="428">
        <v>44378</v>
      </c>
      <c r="V134" s="428">
        <v>45657</v>
      </c>
      <c r="W134" s="426">
        <v>800</v>
      </c>
      <c r="X134" s="426"/>
      <c r="Y134" s="426"/>
      <c r="Z134" s="426">
        <v>4</v>
      </c>
    </row>
    <row r="135" spans="1:26" ht="15">
      <c r="A135" s="426">
        <v>202110</v>
      </c>
      <c r="B135" s="426" t="s">
        <v>856</v>
      </c>
      <c r="C135" s="426" t="s">
        <v>2314</v>
      </c>
      <c r="D135" s="426" t="s">
        <v>2315</v>
      </c>
      <c r="E135" s="426" t="s">
        <v>269</v>
      </c>
      <c r="F135" s="426" t="s">
        <v>4503</v>
      </c>
      <c r="G135" s="426" t="s">
        <v>4504</v>
      </c>
      <c r="H135" s="427">
        <v>8.8200000000000001E-2</v>
      </c>
      <c r="I135" s="427">
        <v>0.22939999999999999</v>
      </c>
      <c r="J135" s="427">
        <v>0.2369</v>
      </c>
      <c r="K135" s="427">
        <v>67.329899999999995</v>
      </c>
      <c r="L135" s="427">
        <v>9.2321705952000011E-2</v>
      </c>
      <c r="M135" s="427">
        <v>0.24736546022999997</v>
      </c>
      <c r="N135" s="427">
        <v>70.304312793329984</v>
      </c>
      <c r="O135" s="427">
        <v>22.84</v>
      </c>
      <c r="P135" s="427">
        <v>18.86</v>
      </c>
      <c r="Q135" s="427">
        <v>17.53</v>
      </c>
      <c r="R135" s="427">
        <v>0.22894800000000001</v>
      </c>
      <c r="S135" s="427">
        <v>0.27833000000000002</v>
      </c>
      <c r="T135" s="427">
        <v>67.288489999999996</v>
      </c>
      <c r="U135" s="428">
        <v>42979</v>
      </c>
      <c r="V135" s="428">
        <v>44926</v>
      </c>
      <c r="W135" s="426">
        <v>300</v>
      </c>
      <c r="X135" s="426"/>
      <c r="Y135" s="426"/>
      <c r="Z135" s="426">
        <v>4</v>
      </c>
    </row>
    <row r="136" spans="1:26" ht="15">
      <c r="A136" s="426">
        <v>202110</v>
      </c>
      <c r="B136" s="426" t="s">
        <v>856</v>
      </c>
      <c r="C136" s="426" t="s">
        <v>2316</v>
      </c>
      <c r="D136" s="426" t="s">
        <v>2317</v>
      </c>
      <c r="E136" s="426" t="s">
        <v>259</v>
      </c>
      <c r="F136" s="426" t="s">
        <v>4503</v>
      </c>
      <c r="G136" s="426" t="s">
        <v>4504</v>
      </c>
      <c r="H136" s="427">
        <v>3.5999999999999999E-3</v>
      </c>
      <c r="I136" s="427">
        <v>0.32150000000000001</v>
      </c>
      <c r="J136" s="427">
        <v>0.36449999999999999</v>
      </c>
      <c r="K136" s="427">
        <v>65.947500000000005</v>
      </c>
      <c r="L136" s="427">
        <v>3.7682328959999997E-3</v>
      </c>
      <c r="M136" s="427">
        <v>0.38060240714999993</v>
      </c>
      <c r="N136" s="427">
        <v>68.86084292324999</v>
      </c>
      <c r="O136" s="427">
        <v>22.84</v>
      </c>
      <c r="P136" s="427">
        <v>18.86</v>
      </c>
      <c r="Q136" s="427">
        <v>17.53</v>
      </c>
      <c r="R136" s="427">
        <v>0.32087280000000001</v>
      </c>
      <c r="S136" s="427">
        <v>0.43231399999999998</v>
      </c>
      <c r="T136" s="427">
        <v>65.879722999999998</v>
      </c>
      <c r="U136" s="428">
        <v>42979</v>
      </c>
      <c r="V136" s="428">
        <v>44926</v>
      </c>
      <c r="W136" s="426">
        <v>320</v>
      </c>
      <c r="X136" s="426"/>
      <c r="Y136" s="426"/>
      <c r="Z136" s="426">
        <v>4</v>
      </c>
    </row>
    <row r="137" spans="1:26" ht="15">
      <c r="A137" s="426">
        <v>202110</v>
      </c>
      <c r="B137" s="426" t="s">
        <v>856</v>
      </c>
      <c r="C137" s="426" t="s">
        <v>2388</v>
      </c>
      <c r="D137" s="426" t="s">
        <v>2389</v>
      </c>
      <c r="E137" s="426" t="s">
        <v>259</v>
      </c>
      <c r="F137" s="426" t="s">
        <v>4503</v>
      </c>
      <c r="G137" s="426" t="s">
        <v>4504</v>
      </c>
      <c r="H137" s="427">
        <v>1.18E-2</v>
      </c>
      <c r="I137" s="427">
        <v>0.31680000000000003</v>
      </c>
      <c r="J137" s="427">
        <v>0.32350000000000001</v>
      </c>
      <c r="K137" s="427">
        <v>36.835000000000001</v>
      </c>
      <c r="L137" s="427">
        <v>1.2351430048E-2</v>
      </c>
      <c r="M137" s="427">
        <v>0.33779116244999996</v>
      </c>
      <c r="N137" s="427">
        <v>38.462248744499995</v>
      </c>
      <c r="O137" s="427">
        <v>22.84</v>
      </c>
      <c r="P137" s="427">
        <v>18.86</v>
      </c>
      <c r="Q137" s="427">
        <v>17.53</v>
      </c>
      <c r="R137" s="427">
        <v>0.31616759999999999</v>
      </c>
      <c r="S137" s="427">
        <v>0.43113699999999999</v>
      </c>
      <c r="T137" s="427">
        <v>36.727370000000001</v>
      </c>
      <c r="U137" s="428">
        <v>43009</v>
      </c>
      <c r="V137" s="428">
        <v>44926</v>
      </c>
      <c r="W137" s="426">
        <v>200</v>
      </c>
      <c r="X137" s="426"/>
      <c r="Y137" s="426"/>
      <c r="Z137" s="426">
        <v>4</v>
      </c>
    </row>
    <row r="138" spans="1:26" ht="15">
      <c r="A138" s="426">
        <v>202110</v>
      </c>
      <c r="B138" s="426" t="s">
        <v>856</v>
      </c>
      <c r="C138" s="426" t="s">
        <v>2390</v>
      </c>
      <c r="D138" s="426" t="s">
        <v>2391</v>
      </c>
      <c r="E138" s="426" t="s">
        <v>259</v>
      </c>
      <c r="F138" s="426" t="s">
        <v>4503</v>
      </c>
      <c r="G138" s="426" t="s">
        <v>4504</v>
      </c>
      <c r="H138" s="427">
        <v>8.6E-3</v>
      </c>
      <c r="I138" s="427">
        <v>0.20649999999999999</v>
      </c>
      <c r="J138" s="427">
        <v>0.14249999999999999</v>
      </c>
      <c r="K138" s="427">
        <v>42.876300000000001</v>
      </c>
      <c r="L138" s="427">
        <v>9.0018896959999997E-3</v>
      </c>
      <c r="M138" s="427">
        <v>0.14879517974999995</v>
      </c>
      <c r="N138" s="427">
        <v>44.770433442209992</v>
      </c>
      <c r="O138" s="427">
        <v>22.84</v>
      </c>
      <c r="P138" s="427">
        <v>18.86</v>
      </c>
      <c r="Q138" s="427">
        <v>17.53</v>
      </c>
      <c r="R138" s="427">
        <v>0.20609160000000001</v>
      </c>
      <c r="S138" s="427">
        <v>0.16884099999999999</v>
      </c>
      <c r="T138" s="427">
        <v>42.849941999999999</v>
      </c>
      <c r="U138" s="428">
        <v>43009</v>
      </c>
      <c r="V138" s="428">
        <v>44926</v>
      </c>
      <c r="W138" s="426">
        <v>250</v>
      </c>
      <c r="X138" s="426"/>
      <c r="Y138" s="426"/>
      <c r="Z138" s="426">
        <v>4</v>
      </c>
    </row>
    <row r="139" spans="1:26" ht="15">
      <c r="A139" s="426">
        <v>202110</v>
      </c>
      <c r="B139" s="426" t="s">
        <v>856</v>
      </c>
      <c r="C139" s="426" t="s">
        <v>2605</v>
      </c>
      <c r="D139" s="426" t="s">
        <v>2606</v>
      </c>
      <c r="E139" s="426" t="s">
        <v>265</v>
      </c>
      <c r="F139" s="426" t="s">
        <v>4519</v>
      </c>
      <c r="G139" s="426" t="s">
        <v>4517</v>
      </c>
      <c r="H139" s="427">
        <v>6.8999999999999999E-3</v>
      </c>
      <c r="I139" s="427">
        <v>1.0555000000000001</v>
      </c>
      <c r="J139" s="427">
        <v>0.73970000000000002</v>
      </c>
      <c r="K139" s="427">
        <v>362.12290000000002</v>
      </c>
      <c r="L139" s="427">
        <v>7.2083069039999993E-3</v>
      </c>
      <c r="M139" s="427">
        <v>0.77094017172899987</v>
      </c>
      <c r="N139" s="427">
        <v>377.41664284575296</v>
      </c>
      <c r="O139" s="427">
        <v>22.84</v>
      </c>
      <c r="P139" s="427">
        <v>14.28</v>
      </c>
      <c r="Q139" s="427">
        <v>13.27</v>
      </c>
      <c r="R139" s="427">
        <v>1.0535728</v>
      </c>
      <c r="S139" s="427">
        <v>12.489155999999999</v>
      </c>
      <c r="T139" s="427">
        <v>350.37347999999997</v>
      </c>
      <c r="U139" s="428">
        <v>43101</v>
      </c>
      <c r="V139" s="428">
        <v>44926</v>
      </c>
      <c r="W139" s="426">
        <v>1500</v>
      </c>
      <c r="X139" s="426"/>
      <c r="Y139" s="426"/>
      <c r="Z139" s="426">
        <v>2</v>
      </c>
    </row>
    <row r="140" spans="1:26" ht="15">
      <c r="A140" s="426">
        <v>202110</v>
      </c>
      <c r="B140" s="426" t="s">
        <v>856</v>
      </c>
      <c r="C140" s="426" t="s">
        <v>2607</v>
      </c>
      <c r="D140" s="426" t="s">
        <v>2608</v>
      </c>
      <c r="E140" s="426" t="s">
        <v>265</v>
      </c>
      <c r="F140" s="426" t="s">
        <v>4516</v>
      </c>
      <c r="G140" s="426" t="s">
        <v>4517</v>
      </c>
      <c r="H140" s="427">
        <v>6.3E-3</v>
      </c>
      <c r="I140" s="427">
        <v>0.62829999999999997</v>
      </c>
      <c r="J140" s="427">
        <v>0.4597</v>
      </c>
      <c r="K140" s="427">
        <v>194.02549999999999</v>
      </c>
      <c r="L140" s="427">
        <v>6.5079108359999997E-3</v>
      </c>
      <c r="M140" s="427">
        <v>0.47422536615299998</v>
      </c>
      <c r="N140" s="427">
        <v>200.15621879599496</v>
      </c>
      <c r="O140" s="427">
        <v>22.84</v>
      </c>
      <c r="P140" s="427">
        <v>14.28</v>
      </c>
      <c r="Q140" s="427">
        <v>13.27</v>
      </c>
      <c r="R140" s="427">
        <v>0.62711919999999999</v>
      </c>
      <c r="S140" s="427">
        <v>5.9487860000000001</v>
      </c>
      <c r="T140" s="427">
        <v>188.53635299999999</v>
      </c>
      <c r="U140" s="428">
        <v>43101</v>
      </c>
      <c r="V140" s="428">
        <v>44926</v>
      </c>
      <c r="W140" s="426">
        <v>800</v>
      </c>
      <c r="X140" s="426"/>
      <c r="Y140" s="426"/>
      <c r="Z140" s="426">
        <v>2</v>
      </c>
    </row>
    <row r="141" spans="1:26" ht="15">
      <c r="A141" s="426">
        <v>202110</v>
      </c>
      <c r="B141" s="426" t="s">
        <v>856</v>
      </c>
      <c r="C141" s="426" t="s">
        <v>2812</v>
      </c>
      <c r="D141" s="426" t="s">
        <v>2813</v>
      </c>
      <c r="E141" s="426" t="s">
        <v>265</v>
      </c>
      <c r="F141" s="426" t="s">
        <v>4524</v>
      </c>
      <c r="G141" s="426" t="s">
        <v>4514</v>
      </c>
      <c r="H141" s="427">
        <v>0.69</v>
      </c>
      <c r="I141" s="427">
        <v>0.74180000000000001</v>
      </c>
      <c r="J141" s="427">
        <v>63.657400000000003</v>
      </c>
      <c r="K141" s="427">
        <v>325.59429999999998</v>
      </c>
      <c r="L141" s="427">
        <v>0.72832461479999999</v>
      </c>
      <c r="M141" s="427">
        <v>66.983883004121992</v>
      </c>
      <c r="N141" s="427">
        <v>342.60856550862894</v>
      </c>
      <c r="O141" s="427">
        <v>22.84</v>
      </c>
      <c r="P141" s="427">
        <v>19.36</v>
      </c>
      <c r="Q141" s="427">
        <v>17.989999999999998</v>
      </c>
      <c r="R141" s="427">
        <v>0.74043479999999995</v>
      </c>
      <c r="S141" s="427">
        <v>80.202735000000004</v>
      </c>
      <c r="T141" s="427">
        <v>309.04889800000001</v>
      </c>
      <c r="U141" s="428">
        <v>43191</v>
      </c>
      <c r="V141" s="428">
        <v>44926</v>
      </c>
      <c r="W141" s="426">
        <v>1000</v>
      </c>
      <c r="X141" s="426"/>
      <c r="Y141" s="426"/>
      <c r="Z141" s="426">
        <v>4</v>
      </c>
    </row>
    <row r="142" spans="1:26" ht="15">
      <c r="A142" s="426">
        <v>202110</v>
      </c>
      <c r="B142" s="426" t="s">
        <v>856</v>
      </c>
      <c r="C142" s="426" t="s">
        <v>2889</v>
      </c>
      <c r="D142" s="426" t="s">
        <v>2890</v>
      </c>
      <c r="E142" s="426" t="s">
        <v>259</v>
      </c>
      <c r="F142" s="426" t="s">
        <v>4518</v>
      </c>
      <c r="G142" s="426" t="s">
        <v>4514</v>
      </c>
      <c r="H142" s="427">
        <v>8.0999999999999996E-3</v>
      </c>
      <c r="I142" s="427">
        <v>0.30209999999999998</v>
      </c>
      <c r="J142" s="427">
        <v>0.3548</v>
      </c>
      <c r="K142" s="427">
        <v>6.4625000000000004</v>
      </c>
      <c r="L142" s="427">
        <v>8.5498976519999981E-3</v>
      </c>
      <c r="M142" s="427">
        <v>0.37334043944399997</v>
      </c>
      <c r="N142" s="427">
        <v>6.8002045938749998</v>
      </c>
      <c r="O142" s="427">
        <v>22.84</v>
      </c>
      <c r="P142" s="427">
        <v>17.32</v>
      </c>
      <c r="Q142" s="427">
        <v>16.100000000000001</v>
      </c>
      <c r="R142" s="427">
        <v>0.30158360000000001</v>
      </c>
      <c r="S142" s="427">
        <v>0.43279800000000002</v>
      </c>
      <c r="T142" s="427">
        <v>6.3844940000000001</v>
      </c>
      <c r="U142" s="428">
        <v>43221</v>
      </c>
      <c r="V142" s="428">
        <v>44926</v>
      </c>
      <c r="W142" s="426">
        <v>425</v>
      </c>
      <c r="X142" s="426"/>
      <c r="Y142" s="426"/>
      <c r="Z142" s="426">
        <v>4</v>
      </c>
    </row>
    <row r="143" spans="1:26" ht="15">
      <c r="A143" s="426">
        <v>202110</v>
      </c>
      <c r="B143" s="426" t="s">
        <v>856</v>
      </c>
      <c r="C143" s="426" t="s">
        <v>3305</v>
      </c>
      <c r="D143" s="426" t="s">
        <v>3306</v>
      </c>
      <c r="E143" s="426" t="s">
        <v>259</v>
      </c>
      <c r="F143" s="426" t="s">
        <v>4521</v>
      </c>
      <c r="G143" s="426" t="s">
        <v>4514</v>
      </c>
      <c r="H143" s="427">
        <v>5.6399999999999999E-2</v>
      </c>
      <c r="I143" s="427">
        <v>0.37109999999999999</v>
      </c>
      <c r="J143" s="427">
        <v>3.4619</v>
      </c>
      <c r="K143" s="427">
        <v>54.5107</v>
      </c>
      <c r="L143" s="427">
        <v>5.9035648704E-2</v>
      </c>
      <c r="M143" s="427">
        <v>3.6148353177299994</v>
      </c>
      <c r="N143" s="427">
        <v>56.918802840689992</v>
      </c>
      <c r="O143" s="427">
        <v>22.84</v>
      </c>
      <c r="P143" s="427">
        <v>17.32</v>
      </c>
      <c r="Q143" s="427">
        <v>16.100000000000001</v>
      </c>
      <c r="R143" s="427">
        <v>0.37041639999999998</v>
      </c>
      <c r="S143" s="427">
        <v>3.885284</v>
      </c>
      <c r="T143" s="427">
        <v>54.087389000000002</v>
      </c>
      <c r="U143" s="428">
        <v>44470</v>
      </c>
      <c r="V143" s="428">
        <v>45930</v>
      </c>
      <c r="W143" s="426">
        <v>600</v>
      </c>
      <c r="X143" s="426"/>
      <c r="Y143" s="426"/>
      <c r="Z143" s="426">
        <v>4</v>
      </c>
    </row>
    <row r="144" spans="1:26" ht="15">
      <c r="A144" s="426">
        <v>202110</v>
      </c>
      <c r="B144" s="426" t="s">
        <v>856</v>
      </c>
      <c r="C144" s="426" t="s">
        <v>3451</v>
      </c>
      <c r="D144" s="426" t="s">
        <v>3452</v>
      </c>
      <c r="E144" s="426" t="s">
        <v>266</v>
      </c>
      <c r="F144" s="426" t="s">
        <v>4523</v>
      </c>
      <c r="G144" s="426" t="s">
        <v>4517</v>
      </c>
      <c r="H144" s="427">
        <v>0.40089999999999998</v>
      </c>
      <c r="I144" s="427">
        <v>0.42770000000000002</v>
      </c>
      <c r="J144" s="427">
        <v>36.5672</v>
      </c>
      <c r="K144" s="427">
        <v>156.20509999999999</v>
      </c>
      <c r="L144" s="427">
        <v>0.41413038954799997</v>
      </c>
      <c r="M144" s="427">
        <v>37.722631736327997</v>
      </c>
      <c r="N144" s="427">
        <v>161.14078908519897</v>
      </c>
      <c r="O144" s="427">
        <v>22.84</v>
      </c>
      <c r="P144" s="427">
        <v>16.73</v>
      </c>
      <c r="Q144" s="427">
        <v>15.55</v>
      </c>
      <c r="R144" s="427">
        <v>0.42687960000000003</v>
      </c>
      <c r="S144" s="427">
        <v>42.391579999999998</v>
      </c>
      <c r="T144" s="427">
        <v>150.380663</v>
      </c>
      <c r="U144" s="428">
        <v>43435</v>
      </c>
      <c r="V144" s="428">
        <v>44926</v>
      </c>
      <c r="W144" s="426">
        <v>500</v>
      </c>
      <c r="X144" s="426"/>
      <c r="Y144" s="426"/>
      <c r="Z144" s="426">
        <v>2</v>
      </c>
    </row>
    <row r="145" spans="1:26" ht="15">
      <c r="A145" s="426">
        <v>202110</v>
      </c>
      <c r="B145" s="426" t="s">
        <v>856</v>
      </c>
      <c r="C145" s="426" t="s">
        <v>3493</v>
      </c>
      <c r="D145" s="426" t="s">
        <v>3494</v>
      </c>
      <c r="E145" s="426" t="s">
        <v>260</v>
      </c>
      <c r="F145" s="426" t="s">
        <v>4518</v>
      </c>
      <c r="G145" s="426" t="s">
        <v>4514</v>
      </c>
      <c r="H145" s="427">
        <v>5.3E-3</v>
      </c>
      <c r="I145" s="427">
        <v>0.27950000000000003</v>
      </c>
      <c r="J145" s="427">
        <v>0.2266</v>
      </c>
      <c r="K145" s="427">
        <v>49.129899999999999</v>
      </c>
      <c r="L145" s="427">
        <v>5.594377476E-3</v>
      </c>
      <c r="M145" s="427">
        <v>0.23844121639799995</v>
      </c>
      <c r="N145" s="427">
        <v>51.697233528296991</v>
      </c>
      <c r="O145" s="427">
        <v>22.84</v>
      </c>
      <c r="P145" s="427">
        <v>20.38</v>
      </c>
      <c r="Q145" s="427">
        <v>18.940000000000001</v>
      </c>
      <c r="R145" s="427">
        <v>0.27899400000000002</v>
      </c>
      <c r="S145" s="427">
        <v>0.28045100000000001</v>
      </c>
      <c r="T145" s="427">
        <v>49.076019000000002</v>
      </c>
      <c r="U145" s="428">
        <v>43466</v>
      </c>
      <c r="V145" s="428">
        <v>44926</v>
      </c>
      <c r="W145" s="426">
        <v>250</v>
      </c>
      <c r="X145" s="426"/>
      <c r="Y145" s="426"/>
      <c r="Z145" s="426">
        <v>4</v>
      </c>
    </row>
    <row r="146" spans="1:26" ht="15">
      <c r="A146" s="426">
        <v>202110</v>
      </c>
      <c r="B146" s="426" t="s">
        <v>856</v>
      </c>
      <c r="C146" s="426" t="s">
        <v>3495</v>
      </c>
      <c r="D146" s="426" t="s">
        <v>3206</v>
      </c>
      <c r="E146" s="426" t="s">
        <v>260</v>
      </c>
      <c r="F146" s="426" t="s">
        <v>4518</v>
      </c>
      <c r="G146" s="426" t="s">
        <v>4514</v>
      </c>
      <c r="H146" s="427">
        <v>5.1499999999999997E-2</v>
      </c>
      <c r="I146" s="427">
        <v>0.26269999999999999</v>
      </c>
      <c r="J146" s="427">
        <v>1.8929</v>
      </c>
      <c r="K146" s="427">
        <v>32.472499999999997</v>
      </c>
      <c r="L146" s="427">
        <v>5.4360460379999996E-2</v>
      </c>
      <c r="M146" s="427">
        <v>1.9918154391869998</v>
      </c>
      <c r="N146" s="427">
        <v>34.169383934174995</v>
      </c>
      <c r="O146" s="427">
        <v>22.84</v>
      </c>
      <c r="P146" s="427">
        <v>20.38</v>
      </c>
      <c r="Q146" s="427">
        <v>18.940000000000001</v>
      </c>
      <c r="R146" s="427">
        <v>0.26219559999999997</v>
      </c>
      <c r="S146" s="427">
        <v>2.136863</v>
      </c>
      <c r="T146" s="427">
        <v>32.228560000000002</v>
      </c>
      <c r="U146" s="428">
        <v>43466</v>
      </c>
      <c r="V146" s="428">
        <v>44926</v>
      </c>
      <c r="W146" s="426">
        <v>300</v>
      </c>
      <c r="X146" s="426"/>
      <c r="Y146" s="426"/>
      <c r="Z146" s="426">
        <v>4</v>
      </c>
    </row>
    <row r="147" spans="1:26" ht="15">
      <c r="A147" s="426">
        <v>202110</v>
      </c>
      <c r="B147" s="426" t="s">
        <v>856</v>
      </c>
      <c r="C147" s="426" t="s">
        <v>4831</v>
      </c>
      <c r="D147" s="426" t="s">
        <v>4832</v>
      </c>
      <c r="E147" s="426" t="s">
        <v>265</v>
      </c>
      <c r="F147" s="426" t="s">
        <v>4833</v>
      </c>
      <c r="G147" s="426" t="s">
        <v>4834</v>
      </c>
      <c r="H147" s="427">
        <v>0.31609999999999999</v>
      </c>
      <c r="I147" s="427">
        <v>0.48070000000000002</v>
      </c>
      <c r="J147" s="427">
        <v>0.9556</v>
      </c>
      <c r="K147" s="427">
        <v>73.249300000000005</v>
      </c>
      <c r="L147" s="427">
        <v>0.33022403077600004</v>
      </c>
      <c r="M147" s="427">
        <v>0.99595839949199982</v>
      </c>
      <c r="N147" s="427">
        <v>76.342879439000995</v>
      </c>
      <c r="O147" s="427">
        <v>22.84</v>
      </c>
      <c r="P147" s="427">
        <v>18.25</v>
      </c>
      <c r="Q147" s="427">
        <v>16.98</v>
      </c>
      <c r="R147" s="427">
        <v>0.47982560000000002</v>
      </c>
      <c r="S147" s="427">
        <v>1.1560919999999999</v>
      </c>
      <c r="T147" s="427">
        <v>73.048787000000004</v>
      </c>
      <c r="U147" s="428">
        <v>43617</v>
      </c>
      <c r="V147" s="428">
        <v>44926</v>
      </c>
      <c r="W147" s="426">
        <v>1200</v>
      </c>
      <c r="X147" s="426"/>
      <c r="Y147" s="426"/>
      <c r="Z147" s="426">
        <v>2</v>
      </c>
    </row>
    <row r="148" spans="1:26" ht="15">
      <c r="A148" s="426">
        <v>202110</v>
      </c>
      <c r="B148" s="426" t="s">
        <v>856</v>
      </c>
      <c r="C148" s="426" t="s">
        <v>4957</v>
      </c>
      <c r="D148" s="426" t="s">
        <v>4958</v>
      </c>
      <c r="E148" s="426" t="s">
        <v>274</v>
      </c>
      <c r="F148" s="426" t="s">
        <v>4516</v>
      </c>
      <c r="G148" s="426" t="s">
        <v>4517</v>
      </c>
      <c r="H148" s="427">
        <v>0.23089999999999999</v>
      </c>
      <c r="I148" s="427">
        <v>0.21510000000000001</v>
      </c>
      <c r="J148" s="427">
        <v>16.6463</v>
      </c>
      <c r="K148" s="427">
        <v>73.601900000000001</v>
      </c>
      <c r="L148" s="427">
        <v>0.23852009714799999</v>
      </c>
      <c r="M148" s="427">
        <v>17.172281297786995</v>
      </c>
      <c r="N148" s="427">
        <v>75.927535299230996</v>
      </c>
      <c r="O148" s="427">
        <v>22.84</v>
      </c>
      <c r="P148" s="427">
        <v>17.95</v>
      </c>
      <c r="Q148" s="427">
        <v>16.68</v>
      </c>
      <c r="R148" s="427">
        <v>0.23051479999999999</v>
      </c>
      <c r="S148" s="427">
        <v>20.473133000000001</v>
      </c>
      <c r="T148" s="427">
        <v>69.775075999999999</v>
      </c>
      <c r="U148" s="428">
        <v>43678</v>
      </c>
      <c r="V148" s="428">
        <v>44926</v>
      </c>
      <c r="W148" s="426">
        <v>500</v>
      </c>
      <c r="X148" s="426"/>
      <c r="Y148" s="426"/>
      <c r="Z148" s="426">
        <v>2</v>
      </c>
    </row>
    <row r="149" spans="1:26" ht="15">
      <c r="A149" s="426">
        <v>202110</v>
      </c>
      <c r="B149" s="426" t="s">
        <v>856</v>
      </c>
      <c r="C149" s="426" t="s">
        <v>5807</v>
      </c>
      <c r="D149" s="426" t="s">
        <v>5808</v>
      </c>
      <c r="E149" s="426" t="s">
        <v>259</v>
      </c>
      <c r="F149" s="426" t="s">
        <v>4503</v>
      </c>
      <c r="G149" s="426" t="s">
        <v>4504</v>
      </c>
      <c r="H149" s="427">
        <v>2.5999999999999999E-3</v>
      </c>
      <c r="I149" s="427">
        <v>0.1978</v>
      </c>
      <c r="J149" s="427">
        <v>0.22819999999999999</v>
      </c>
      <c r="K149" s="427">
        <v>17.670400000000001</v>
      </c>
      <c r="L149" s="427">
        <v>2.7215015359999999E-3</v>
      </c>
      <c r="M149" s="427">
        <v>0.23828112293999995</v>
      </c>
      <c r="N149" s="427">
        <v>18.451019959679996</v>
      </c>
      <c r="O149" s="427">
        <v>22.84</v>
      </c>
      <c r="P149" s="427">
        <v>16.87</v>
      </c>
      <c r="Q149" s="427">
        <v>15.68</v>
      </c>
      <c r="R149" s="427">
        <v>0.1974716</v>
      </c>
      <c r="S149" s="427">
        <v>0.28290799999999999</v>
      </c>
      <c r="T149" s="427">
        <v>17.615532999999999</v>
      </c>
      <c r="U149" s="428">
        <v>43770</v>
      </c>
      <c r="V149" s="428">
        <v>44926</v>
      </c>
      <c r="W149" s="426">
        <v>500</v>
      </c>
      <c r="X149" s="426"/>
      <c r="Y149" s="426"/>
      <c r="Z149" s="426">
        <v>4</v>
      </c>
    </row>
    <row r="150" spans="1:26" ht="15">
      <c r="A150" s="426">
        <v>202110</v>
      </c>
      <c r="B150" s="426" t="s">
        <v>856</v>
      </c>
      <c r="C150" s="426" t="s">
        <v>5847</v>
      </c>
      <c r="D150" s="426" t="s">
        <v>5848</v>
      </c>
      <c r="E150" s="426" t="s">
        <v>265</v>
      </c>
      <c r="F150" s="426" t="s">
        <v>4513</v>
      </c>
      <c r="G150" s="426" t="s">
        <v>4514</v>
      </c>
      <c r="H150" s="427">
        <v>2.3E-2</v>
      </c>
      <c r="I150" s="427">
        <v>0.26190000000000002</v>
      </c>
      <c r="J150" s="427">
        <v>1.0226</v>
      </c>
      <c r="K150" s="427">
        <v>17.322700000000001</v>
      </c>
      <c r="L150" s="427">
        <v>2.4074821280000002E-2</v>
      </c>
      <c r="M150" s="427">
        <v>1.0677750934199999</v>
      </c>
      <c r="N150" s="427">
        <v>18.087959721089998</v>
      </c>
      <c r="O150" s="427">
        <v>22.84</v>
      </c>
      <c r="P150" s="427">
        <v>18.75</v>
      </c>
      <c r="Q150" s="427">
        <v>17.420000000000002</v>
      </c>
      <c r="R150" s="427">
        <v>0.26142919999999997</v>
      </c>
      <c r="S150" s="427">
        <v>1.2182440000000001</v>
      </c>
      <c r="T150" s="427">
        <v>17.127068000000001</v>
      </c>
      <c r="U150" s="428">
        <v>43812</v>
      </c>
      <c r="V150" s="428">
        <v>44926</v>
      </c>
      <c r="W150" s="426">
        <v>400</v>
      </c>
      <c r="X150" s="426"/>
      <c r="Y150" s="426"/>
      <c r="Z150" s="426">
        <v>4</v>
      </c>
    </row>
    <row r="151" spans="1:26" ht="15">
      <c r="A151" s="426">
        <v>202110</v>
      </c>
      <c r="B151" s="426" t="s">
        <v>856</v>
      </c>
      <c r="C151" s="426" t="s">
        <v>7037</v>
      </c>
      <c r="D151" s="426" t="s">
        <v>6925</v>
      </c>
      <c r="E151" s="426" t="s">
        <v>259</v>
      </c>
      <c r="F151" s="426" t="s">
        <v>4513</v>
      </c>
      <c r="G151" s="426" t="s">
        <v>4514</v>
      </c>
      <c r="H151" s="427">
        <v>2.5999999999999999E-3</v>
      </c>
      <c r="I151" s="427">
        <v>0.21859999999999999</v>
      </c>
      <c r="J151" s="427">
        <v>0.19009999999999999</v>
      </c>
      <c r="K151" s="427">
        <v>39.379100000000001</v>
      </c>
      <c r="L151" s="427">
        <v>2.7215015359999999E-3</v>
      </c>
      <c r="M151" s="427">
        <v>0.19849799066999996</v>
      </c>
      <c r="N151" s="427">
        <v>41.118738686969998</v>
      </c>
      <c r="O151" s="427">
        <v>22.84</v>
      </c>
      <c r="P151" s="427">
        <v>20.38</v>
      </c>
      <c r="Q151" s="427">
        <v>18.940000000000001</v>
      </c>
      <c r="R151" s="427">
        <v>0.21818560000000001</v>
      </c>
      <c r="S151" s="427">
        <v>2.9145279999999998</v>
      </c>
      <c r="T151" s="427">
        <v>36.654710000000001</v>
      </c>
      <c r="U151" s="428">
        <v>44256</v>
      </c>
      <c r="V151" s="428">
        <v>45657</v>
      </c>
      <c r="W151" s="426">
        <v>400</v>
      </c>
      <c r="X151" s="426"/>
      <c r="Y151" s="426"/>
      <c r="Z151" s="426">
        <v>4</v>
      </c>
    </row>
    <row r="152" spans="1:26" ht="15">
      <c r="A152" s="426">
        <v>202110</v>
      </c>
      <c r="B152" s="426" t="s">
        <v>856</v>
      </c>
      <c r="C152" s="426" t="s">
        <v>7433</v>
      </c>
      <c r="D152" s="426" t="s">
        <v>7342</v>
      </c>
      <c r="E152" s="426" t="s">
        <v>259</v>
      </c>
      <c r="F152" s="426" t="s">
        <v>4503</v>
      </c>
      <c r="G152" s="426" t="s">
        <v>4504</v>
      </c>
      <c r="H152" s="427">
        <v>6.1100000000000002E-2</v>
      </c>
      <c r="I152" s="427">
        <v>0.17560000000000001</v>
      </c>
      <c r="J152" s="427">
        <v>1.7100000000000001E-2</v>
      </c>
      <c r="K152" s="427">
        <v>49.016800000000003</v>
      </c>
      <c r="L152" s="427">
        <v>6.3955286096E-2</v>
      </c>
      <c r="M152" s="427">
        <v>1.7855421569999998E-2</v>
      </c>
      <c r="N152" s="427">
        <v>51.182200468559998</v>
      </c>
      <c r="O152" s="427">
        <v>22.84</v>
      </c>
      <c r="P152" s="427">
        <v>19.850000000000001</v>
      </c>
      <c r="Q152" s="427">
        <v>18.45</v>
      </c>
      <c r="R152" s="427">
        <v>0.17530399999999999</v>
      </c>
      <c r="S152" s="427">
        <v>1.7772E-2</v>
      </c>
      <c r="T152" s="427">
        <v>49.016133000000004</v>
      </c>
      <c r="U152" s="428">
        <v>44440</v>
      </c>
      <c r="V152" s="428">
        <v>46022</v>
      </c>
      <c r="W152" s="426">
        <v>450</v>
      </c>
      <c r="X152" s="426"/>
      <c r="Y152" s="426"/>
      <c r="Z152" s="426">
        <v>4</v>
      </c>
    </row>
    <row r="153" spans="1:26" ht="15">
      <c r="A153" s="426">
        <v>202110</v>
      </c>
      <c r="B153" s="426" t="s">
        <v>856</v>
      </c>
      <c r="C153" s="426" t="s">
        <v>7434</v>
      </c>
      <c r="D153" s="426" t="s">
        <v>7340</v>
      </c>
      <c r="E153" s="426" t="s">
        <v>4922</v>
      </c>
      <c r="F153" s="426" t="s">
        <v>7435</v>
      </c>
      <c r="G153" s="426" t="s">
        <v>4514</v>
      </c>
      <c r="H153" s="427">
        <v>0.53269999999999995</v>
      </c>
      <c r="I153" s="427">
        <v>0.55800000000000005</v>
      </c>
      <c r="J153" s="427">
        <v>46.800699999999999</v>
      </c>
      <c r="K153" s="427">
        <v>221.45400000000001</v>
      </c>
      <c r="L153" s="427">
        <v>0.55759379547199994</v>
      </c>
      <c r="M153" s="427">
        <v>48.868200483689996</v>
      </c>
      <c r="N153" s="427">
        <v>231.23710692179998</v>
      </c>
      <c r="O153" s="427">
        <v>22.84</v>
      </c>
      <c r="P153" s="427">
        <v>16.920000000000002</v>
      </c>
      <c r="Q153" s="427">
        <v>15.72</v>
      </c>
      <c r="R153" s="427">
        <v>0.55694319999999997</v>
      </c>
      <c r="S153" s="427">
        <v>57.463140000000003</v>
      </c>
      <c r="T153" s="427">
        <v>210.79155</v>
      </c>
      <c r="U153" s="428">
        <v>44440</v>
      </c>
      <c r="V153" s="428">
        <v>46022</v>
      </c>
      <c r="W153" s="426">
        <v>850</v>
      </c>
      <c r="X153" s="426"/>
      <c r="Y153" s="426"/>
      <c r="Z153" s="426">
        <v>4</v>
      </c>
    </row>
    <row r="154" spans="1:26" ht="15">
      <c r="A154" s="426">
        <v>202110</v>
      </c>
      <c r="B154" s="426" t="s">
        <v>856</v>
      </c>
      <c r="C154" s="426" t="s">
        <v>7436</v>
      </c>
      <c r="D154" s="426" t="s">
        <v>7343</v>
      </c>
      <c r="E154" s="426" t="s">
        <v>4922</v>
      </c>
      <c r="F154" s="426" t="s">
        <v>4515</v>
      </c>
      <c r="G154" s="426" t="s">
        <v>4514</v>
      </c>
      <c r="H154" s="427">
        <v>0.70279999999999998</v>
      </c>
      <c r="I154" s="427">
        <v>0.84889999999999999</v>
      </c>
      <c r="J154" s="427">
        <v>74.297899999999998</v>
      </c>
      <c r="K154" s="427">
        <v>357.51159999999999</v>
      </c>
      <c r="L154" s="427">
        <v>0.73564279980799996</v>
      </c>
      <c r="M154" s="427">
        <v>77.580136038929979</v>
      </c>
      <c r="N154" s="427">
        <v>373.30528269971995</v>
      </c>
      <c r="O154" s="427">
        <v>22.84</v>
      </c>
      <c r="P154" s="427">
        <v>16.920000000000002</v>
      </c>
      <c r="Q154" s="427">
        <v>15.72</v>
      </c>
      <c r="R154" s="427">
        <v>0.84729679999999996</v>
      </c>
      <c r="S154" s="427">
        <v>92.192893999999995</v>
      </c>
      <c r="T154" s="427">
        <v>339.61658899999998</v>
      </c>
      <c r="U154" s="428">
        <v>44440</v>
      </c>
      <c r="V154" s="428">
        <v>46022</v>
      </c>
      <c r="W154" s="426">
        <v>704</v>
      </c>
      <c r="X154" s="426"/>
      <c r="Y154" s="426"/>
      <c r="Z154" s="426">
        <v>4</v>
      </c>
    </row>
    <row r="155" spans="1:26" ht="15">
      <c r="A155" s="426">
        <v>202110</v>
      </c>
      <c r="B155" s="426" t="s">
        <v>4533</v>
      </c>
      <c r="C155" s="426" t="s">
        <v>85</v>
      </c>
      <c r="D155" s="426" t="s">
        <v>6036</v>
      </c>
      <c r="E155" s="426" t="s">
        <v>261</v>
      </c>
      <c r="F155" s="426" t="s">
        <v>4138</v>
      </c>
      <c r="G155" s="426" t="s">
        <v>4138</v>
      </c>
      <c r="H155" s="427">
        <v>7.47</v>
      </c>
      <c r="I155" s="427">
        <v>8.35</v>
      </c>
      <c r="J155" s="427">
        <v>500.25</v>
      </c>
      <c r="K155" s="427">
        <v>2514.04</v>
      </c>
      <c r="L155" s="427">
        <v>7.47</v>
      </c>
      <c r="M155" s="427">
        <v>500.25</v>
      </c>
      <c r="N155" s="427">
        <v>2514.04</v>
      </c>
      <c r="O155" s="427">
        <v>23.02</v>
      </c>
      <c r="P155" s="427">
        <v>8.49</v>
      </c>
      <c r="Q155" s="427">
        <v>8.49</v>
      </c>
      <c r="R155" s="427">
        <v>8.3497400000000006</v>
      </c>
      <c r="S155" s="427">
        <v>611.642606</v>
      </c>
      <c r="T155" s="427">
        <v>2402.6546480000002</v>
      </c>
      <c r="U155" s="428">
        <v>43831</v>
      </c>
      <c r="V155" s="428">
        <v>46387</v>
      </c>
      <c r="W155" s="426">
        <v>10000</v>
      </c>
      <c r="X155" s="426"/>
      <c r="Y155" s="426"/>
      <c r="Z155" s="426">
        <v>5</v>
      </c>
    </row>
    <row r="156" spans="1:26" ht="15">
      <c r="A156" s="426">
        <v>202110</v>
      </c>
      <c r="B156" s="426" t="s">
        <v>4533</v>
      </c>
      <c r="C156" s="426" t="s">
        <v>139</v>
      </c>
      <c r="D156" s="426" t="s">
        <v>296</v>
      </c>
      <c r="E156" s="426" t="s">
        <v>258</v>
      </c>
      <c r="F156" s="426" t="s">
        <v>4129</v>
      </c>
      <c r="G156" s="426" t="s">
        <v>4129</v>
      </c>
      <c r="H156" s="427">
        <v>2.4300000000000002</v>
      </c>
      <c r="I156" s="427">
        <v>2501.0500000000002</v>
      </c>
      <c r="J156" s="427">
        <v>43.76</v>
      </c>
      <c r="K156" s="427">
        <v>364.89</v>
      </c>
      <c r="L156" s="427">
        <v>2.4300000000000002</v>
      </c>
      <c r="M156" s="427">
        <v>43.76</v>
      </c>
      <c r="N156" s="427">
        <v>364.89</v>
      </c>
      <c r="O156" s="427">
        <v>30.46</v>
      </c>
      <c r="P156" s="427">
        <v>20.41</v>
      </c>
      <c r="Q156" s="427">
        <v>18.809999999999999</v>
      </c>
      <c r="R156" s="427">
        <v>2.5010539999999999</v>
      </c>
      <c r="S156" s="427">
        <v>74.487376999999995</v>
      </c>
      <c r="T156" s="427">
        <v>334.163273</v>
      </c>
      <c r="U156" s="428">
        <v>40422</v>
      </c>
      <c r="V156" s="428">
        <v>45900</v>
      </c>
      <c r="W156" s="426">
        <v>66000</v>
      </c>
      <c r="X156" s="426"/>
      <c r="Y156" s="426"/>
      <c r="Z156" s="426">
        <v>8</v>
      </c>
    </row>
    <row r="157" spans="1:26" ht="15">
      <c r="A157" s="426">
        <v>202110</v>
      </c>
      <c r="B157" s="426" t="s">
        <v>4533</v>
      </c>
      <c r="C157" s="426" t="s">
        <v>151</v>
      </c>
      <c r="D157" s="426" t="s">
        <v>152</v>
      </c>
      <c r="E157" s="426" t="s">
        <v>261</v>
      </c>
      <c r="F157" s="426" t="s">
        <v>4534</v>
      </c>
      <c r="G157" s="426" t="s">
        <v>4534</v>
      </c>
      <c r="H157" s="427">
        <v>93.79</v>
      </c>
      <c r="I157" s="427">
        <v>93.79</v>
      </c>
      <c r="J157" s="427">
        <v>9460.15</v>
      </c>
      <c r="K157" s="427">
        <v>45029.440000000002</v>
      </c>
      <c r="L157" s="427">
        <v>93.79</v>
      </c>
      <c r="M157" s="427">
        <v>9460.15</v>
      </c>
      <c r="N157" s="427">
        <v>45029.440000000002</v>
      </c>
      <c r="O157" s="427">
        <v>29.34</v>
      </c>
      <c r="P157" s="427">
        <v>20.3</v>
      </c>
      <c r="Q157" s="427">
        <v>18.52</v>
      </c>
      <c r="R157" s="427">
        <v>84.193432000000001</v>
      </c>
      <c r="S157" s="427">
        <v>11707.647440999999</v>
      </c>
      <c r="T157" s="427">
        <v>42781.943984999998</v>
      </c>
      <c r="U157" s="428">
        <v>42842</v>
      </c>
      <c r="V157" s="428">
        <v>50160</v>
      </c>
      <c r="W157" s="426">
        <v>60000</v>
      </c>
      <c r="X157" s="426"/>
      <c r="Y157" s="426"/>
      <c r="Z157" s="426">
        <v>12</v>
      </c>
    </row>
    <row r="158" spans="1:26" ht="15">
      <c r="A158" s="426">
        <v>202110</v>
      </c>
      <c r="B158" s="426" t="s">
        <v>4533</v>
      </c>
      <c r="C158" s="426" t="s">
        <v>164</v>
      </c>
      <c r="D158" s="426" t="s">
        <v>165</v>
      </c>
      <c r="E158" s="426" t="s">
        <v>264</v>
      </c>
      <c r="F158" s="426" t="s">
        <v>4415</v>
      </c>
      <c r="G158" s="426" t="s">
        <v>4415</v>
      </c>
      <c r="H158" s="427">
        <v>15.61</v>
      </c>
      <c r="I158" s="427">
        <v>33.24</v>
      </c>
      <c r="J158" s="427">
        <v>1986.28</v>
      </c>
      <c r="K158" s="427">
        <v>15714.05</v>
      </c>
      <c r="L158" s="427">
        <v>15.61</v>
      </c>
      <c r="M158" s="427">
        <v>1986.28</v>
      </c>
      <c r="N158" s="427">
        <v>15714.05</v>
      </c>
      <c r="O158" s="427">
        <v>28.67</v>
      </c>
      <c r="P158" s="427">
        <v>24.57</v>
      </c>
      <c r="Q158" s="427">
        <v>22.57</v>
      </c>
      <c r="R158" s="427">
        <v>33.244472000000002</v>
      </c>
      <c r="S158" s="427">
        <v>2478.969016</v>
      </c>
      <c r="T158" s="427">
        <v>15221.358592</v>
      </c>
      <c r="U158" s="428">
        <v>40544</v>
      </c>
      <c r="V158" s="428">
        <v>46173</v>
      </c>
      <c r="W158" s="426">
        <v>44000</v>
      </c>
      <c r="X158" s="426"/>
      <c r="Y158" s="426"/>
      <c r="Z158" s="426">
        <v>3</v>
      </c>
    </row>
    <row r="159" spans="1:26" ht="15">
      <c r="A159" s="426">
        <v>202110</v>
      </c>
      <c r="B159" s="426" t="s">
        <v>4533</v>
      </c>
      <c r="C159" s="426" t="s">
        <v>430</v>
      </c>
      <c r="D159" s="426" t="s">
        <v>431</v>
      </c>
      <c r="E159" s="426" t="s">
        <v>261</v>
      </c>
      <c r="F159" s="426" t="s">
        <v>4368</v>
      </c>
      <c r="G159" s="426" t="s">
        <v>4368</v>
      </c>
      <c r="H159" s="427">
        <v>66.38</v>
      </c>
      <c r="I159" s="427">
        <v>0</v>
      </c>
      <c r="J159" s="427">
        <v>3383.94</v>
      </c>
      <c r="K159" s="427">
        <v>18724.22</v>
      </c>
      <c r="L159" s="427">
        <v>66.38</v>
      </c>
      <c r="M159" s="427">
        <v>3383.94</v>
      </c>
      <c r="N159" s="427">
        <v>18724.22</v>
      </c>
      <c r="O159" s="427">
        <v>26.97</v>
      </c>
      <c r="P159" s="427">
        <v>12.93</v>
      </c>
      <c r="Q159" s="427">
        <v>12.64</v>
      </c>
      <c r="R159" s="427">
        <v>136.44344000000001</v>
      </c>
      <c r="S159" s="427">
        <v>4156.2493999999997</v>
      </c>
      <c r="T159" s="427">
        <v>17951.908426999998</v>
      </c>
      <c r="U159" s="428">
        <v>41883</v>
      </c>
      <c r="V159" s="428">
        <v>47391</v>
      </c>
      <c r="W159" s="426">
        <v>170000</v>
      </c>
      <c r="X159" s="426"/>
      <c r="Y159" s="426"/>
      <c r="Z159" s="426">
        <v>9</v>
      </c>
    </row>
    <row r="160" spans="1:26" ht="15">
      <c r="A160" s="426">
        <v>202110</v>
      </c>
      <c r="B160" s="426" t="s">
        <v>4533</v>
      </c>
      <c r="C160" s="426" t="s">
        <v>445</v>
      </c>
      <c r="D160" s="426" t="s">
        <v>446</v>
      </c>
      <c r="E160" s="426" t="s">
        <v>261</v>
      </c>
      <c r="F160" s="426" t="s">
        <v>4138</v>
      </c>
      <c r="G160" s="426" t="s">
        <v>4138</v>
      </c>
      <c r="H160" s="427">
        <v>17.97</v>
      </c>
      <c r="I160" s="427">
        <v>17.86</v>
      </c>
      <c r="J160" s="427">
        <v>1818.8</v>
      </c>
      <c r="K160" s="427">
        <v>8800.86</v>
      </c>
      <c r="L160" s="427">
        <v>17.97</v>
      </c>
      <c r="M160" s="427">
        <v>1818.8</v>
      </c>
      <c r="N160" s="427">
        <v>8800.86</v>
      </c>
      <c r="O160" s="427">
        <v>23.02</v>
      </c>
      <c r="P160" s="427">
        <v>8.49</v>
      </c>
      <c r="Q160" s="427">
        <v>8.49</v>
      </c>
      <c r="R160" s="427">
        <v>17.965768000000001</v>
      </c>
      <c r="S160" s="427">
        <v>2201.0566920000001</v>
      </c>
      <c r="T160" s="427">
        <v>8418.5942040000009</v>
      </c>
      <c r="U160" s="428">
        <v>43831</v>
      </c>
      <c r="V160" s="428">
        <v>46387</v>
      </c>
      <c r="W160" s="426">
        <v>16000</v>
      </c>
      <c r="X160" s="426"/>
      <c r="Y160" s="426"/>
      <c r="Z160" s="426">
        <v>5</v>
      </c>
    </row>
    <row r="161" spans="1:26" ht="15">
      <c r="A161" s="426">
        <v>202110</v>
      </c>
      <c r="B161" s="426" t="s">
        <v>4533</v>
      </c>
      <c r="C161" s="426" t="s">
        <v>494</v>
      </c>
      <c r="D161" s="426" t="s">
        <v>495</v>
      </c>
      <c r="E161" s="426" t="s">
        <v>257</v>
      </c>
      <c r="F161" s="426" t="s">
        <v>4129</v>
      </c>
      <c r="G161" s="426" t="s">
        <v>4129</v>
      </c>
      <c r="H161" s="427">
        <v>45</v>
      </c>
      <c r="I161" s="427">
        <v>140</v>
      </c>
      <c r="J161" s="427">
        <v>5407.03</v>
      </c>
      <c r="K161" s="427">
        <v>49257.65</v>
      </c>
      <c r="L161" s="427">
        <v>45</v>
      </c>
      <c r="M161" s="427">
        <v>5407.03</v>
      </c>
      <c r="N161" s="427">
        <v>49257.65</v>
      </c>
      <c r="O161" s="427">
        <v>26.53</v>
      </c>
      <c r="P161" s="427">
        <v>11.87</v>
      </c>
      <c r="Q161" s="427">
        <v>12.07</v>
      </c>
      <c r="R161" s="427">
        <v>140</v>
      </c>
      <c r="S161" s="427">
        <v>7476.421609</v>
      </c>
      <c r="T161" s="427">
        <v>47188.257454999999</v>
      </c>
      <c r="U161" s="428">
        <v>42248</v>
      </c>
      <c r="V161" s="428">
        <v>45900</v>
      </c>
      <c r="W161" s="426">
        <v>140000</v>
      </c>
      <c r="X161" s="426"/>
      <c r="Y161" s="426"/>
      <c r="Z161" s="426">
        <v>8</v>
      </c>
    </row>
    <row r="162" spans="1:26" ht="15">
      <c r="A162" s="426">
        <v>202110</v>
      </c>
      <c r="B162" s="426" t="s">
        <v>4114</v>
      </c>
      <c r="C162" s="426" t="s">
        <v>2212</v>
      </c>
      <c r="D162" s="426" t="s">
        <v>2213</v>
      </c>
      <c r="E162" s="426" t="s">
        <v>259</v>
      </c>
      <c r="F162" s="426" t="s">
        <v>4115</v>
      </c>
      <c r="G162" s="426" t="s">
        <v>4116</v>
      </c>
      <c r="H162" s="427">
        <v>0.76529999999999998</v>
      </c>
      <c r="I162" s="427">
        <v>0.77100000000000002</v>
      </c>
      <c r="J162" s="427">
        <v>30.480899999999998</v>
      </c>
      <c r="K162" s="427">
        <v>132.71199999999999</v>
      </c>
      <c r="L162" s="427">
        <v>0.80886758768099998</v>
      </c>
      <c r="M162" s="427">
        <v>31.671725362727997</v>
      </c>
      <c r="N162" s="427">
        <v>137.89678179903999</v>
      </c>
      <c r="O162" s="427">
        <v>24.14</v>
      </c>
      <c r="P162" s="427">
        <v>15.96</v>
      </c>
      <c r="Q162" s="427">
        <v>14.82</v>
      </c>
      <c r="R162" s="427">
        <v>0.7709992</v>
      </c>
      <c r="S162" s="427">
        <v>34.265146000000001</v>
      </c>
      <c r="T162" s="427">
        <v>128.92780300000001</v>
      </c>
      <c r="U162" s="428">
        <v>43952</v>
      </c>
      <c r="V162" s="428">
        <v>45657</v>
      </c>
      <c r="W162" s="426">
        <v>1250</v>
      </c>
      <c r="X162" s="426"/>
      <c r="Y162" s="426"/>
      <c r="Z162" s="426">
        <v>13</v>
      </c>
    </row>
    <row r="163" spans="1:26" ht="15">
      <c r="A163" s="426">
        <v>202110</v>
      </c>
      <c r="B163" s="426" t="s">
        <v>4114</v>
      </c>
      <c r="C163" s="426" t="s">
        <v>3429</v>
      </c>
      <c r="D163" s="426" t="s">
        <v>3430</v>
      </c>
      <c r="E163" s="426" t="s">
        <v>275</v>
      </c>
      <c r="F163" s="426" t="s">
        <v>4537</v>
      </c>
      <c r="G163" s="426" t="s">
        <v>4538</v>
      </c>
      <c r="H163" s="427">
        <v>0.3543</v>
      </c>
      <c r="I163" s="427">
        <v>0.37259999999999999</v>
      </c>
      <c r="J163" s="427">
        <v>33.750700000000002</v>
      </c>
      <c r="K163" s="427">
        <v>141.3365</v>
      </c>
      <c r="L163" s="427">
        <v>0.37021243851899999</v>
      </c>
      <c r="M163" s="427">
        <v>34.793350924903997</v>
      </c>
      <c r="N163" s="427">
        <v>145.70276892027999</v>
      </c>
      <c r="O163" s="427">
        <v>23.87</v>
      </c>
      <c r="P163" s="427">
        <v>14.15</v>
      </c>
      <c r="Q163" s="427">
        <v>13.17</v>
      </c>
      <c r="R163" s="427">
        <v>0.37259039999999999</v>
      </c>
      <c r="S163" s="427">
        <v>42.076957999999998</v>
      </c>
      <c r="T163" s="427">
        <v>133.010255</v>
      </c>
      <c r="U163" s="428">
        <v>44013</v>
      </c>
      <c r="V163" s="428">
        <v>45657</v>
      </c>
      <c r="W163" s="426">
        <v>600</v>
      </c>
      <c r="X163" s="426"/>
      <c r="Y163" s="426"/>
      <c r="Z163" s="426">
        <v>12</v>
      </c>
    </row>
    <row r="164" spans="1:26" ht="15">
      <c r="A164" s="426">
        <v>202110</v>
      </c>
      <c r="B164" s="426" t="s">
        <v>4114</v>
      </c>
      <c r="C164" s="426" t="s">
        <v>5771</v>
      </c>
      <c r="D164" s="426" t="s">
        <v>5772</v>
      </c>
      <c r="E164" s="426" t="s">
        <v>265</v>
      </c>
      <c r="F164" s="426" t="s">
        <v>4115</v>
      </c>
      <c r="G164" s="426" t="s">
        <v>4116</v>
      </c>
      <c r="H164" s="427">
        <v>7.2999999999999995E-2</v>
      </c>
      <c r="I164" s="427">
        <v>6.7900000000000002E-2</v>
      </c>
      <c r="J164" s="427">
        <v>3.8591000000000002</v>
      </c>
      <c r="K164" s="427">
        <v>10.067500000000001</v>
      </c>
      <c r="L164" s="427">
        <v>7.7155800209999986E-2</v>
      </c>
      <c r="M164" s="427">
        <v>4.009867010072</v>
      </c>
      <c r="N164" s="427">
        <v>10.4608162846</v>
      </c>
      <c r="O164" s="427">
        <v>24.14</v>
      </c>
      <c r="P164" s="427">
        <v>18.329899999999999</v>
      </c>
      <c r="Q164" s="427">
        <v>17.03</v>
      </c>
      <c r="R164" s="427">
        <v>7.2981599999999994E-2</v>
      </c>
      <c r="S164" s="427">
        <v>4.2945989999999998</v>
      </c>
      <c r="T164" s="427">
        <v>9.6320340000000009</v>
      </c>
      <c r="U164" s="428">
        <v>43770</v>
      </c>
      <c r="V164" s="428">
        <v>45657</v>
      </c>
      <c r="W164" s="426">
        <v>313</v>
      </c>
      <c r="X164" s="426"/>
      <c r="Y164" s="426"/>
      <c r="Z164" s="426">
        <v>13</v>
      </c>
    </row>
    <row r="165" spans="1:26" ht="15">
      <c r="A165" s="426">
        <v>202110</v>
      </c>
      <c r="B165" s="426" t="s">
        <v>4114</v>
      </c>
      <c r="C165" s="426" t="s">
        <v>5773</v>
      </c>
      <c r="D165" s="426" t="s">
        <v>5774</v>
      </c>
      <c r="E165" s="426" t="s">
        <v>256</v>
      </c>
      <c r="F165" s="426" t="s">
        <v>4537</v>
      </c>
      <c r="G165" s="426" t="s">
        <v>4538</v>
      </c>
      <c r="H165" s="427">
        <v>0.28999999999999998</v>
      </c>
      <c r="I165" s="427">
        <v>0.29580000000000001</v>
      </c>
      <c r="J165" s="427">
        <v>16.4132</v>
      </c>
      <c r="K165" s="427">
        <v>74.020399999999995</v>
      </c>
      <c r="L165" s="427">
        <v>0.30302457569999997</v>
      </c>
      <c r="M165" s="427">
        <v>16.920248391904</v>
      </c>
      <c r="N165" s="427">
        <v>76.307091491487995</v>
      </c>
      <c r="O165" s="427">
        <v>23.87</v>
      </c>
      <c r="P165" s="427">
        <v>18.22</v>
      </c>
      <c r="Q165" s="427">
        <v>16.97</v>
      </c>
      <c r="R165" s="427">
        <v>0.29578159999999998</v>
      </c>
      <c r="S165" s="427">
        <v>19.212153000000001</v>
      </c>
      <c r="T165" s="427">
        <v>71.221456000000003</v>
      </c>
      <c r="U165" s="428">
        <v>43770</v>
      </c>
      <c r="V165" s="428">
        <v>45657</v>
      </c>
      <c r="W165" s="426">
        <v>300</v>
      </c>
      <c r="X165" s="426"/>
      <c r="Y165" s="426"/>
      <c r="Z165" s="426">
        <v>12</v>
      </c>
    </row>
    <row r="166" spans="1:26" ht="15">
      <c r="A166" s="426">
        <v>202110</v>
      </c>
      <c r="B166" s="426" t="s">
        <v>4114</v>
      </c>
      <c r="C166" s="426" t="s">
        <v>5960</v>
      </c>
      <c r="D166" s="426" t="s">
        <v>5961</v>
      </c>
      <c r="E166" s="426" t="s">
        <v>260</v>
      </c>
      <c r="F166" s="426" t="s">
        <v>4537</v>
      </c>
      <c r="G166" s="426" t="s">
        <v>4538</v>
      </c>
      <c r="H166" s="427">
        <v>0.51380000000000003</v>
      </c>
      <c r="I166" s="427">
        <v>1.4115</v>
      </c>
      <c r="J166" s="427">
        <v>7.2388000000000003</v>
      </c>
      <c r="K166" s="427">
        <v>38.862099999999998</v>
      </c>
      <c r="L166" s="427">
        <v>0.536875955154</v>
      </c>
      <c r="M166" s="427">
        <v>7.462426221536</v>
      </c>
      <c r="N166" s="427">
        <v>40.062655973911994</v>
      </c>
      <c r="O166" s="427">
        <v>23.87</v>
      </c>
      <c r="P166" s="427">
        <v>14.15</v>
      </c>
      <c r="Q166" s="427">
        <v>13.17</v>
      </c>
      <c r="R166" s="427">
        <v>1.4114728000000001</v>
      </c>
      <c r="S166" s="427">
        <v>8.4513010000000008</v>
      </c>
      <c r="T166" s="427">
        <v>37.64949</v>
      </c>
      <c r="U166" s="428">
        <v>44378</v>
      </c>
      <c r="V166" s="428">
        <v>45657</v>
      </c>
      <c r="W166" s="426">
        <v>2800</v>
      </c>
      <c r="X166" s="426"/>
      <c r="Y166" s="426"/>
      <c r="Z166" s="426">
        <v>12</v>
      </c>
    </row>
    <row r="167" spans="1:26" ht="15">
      <c r="A167" s="426">
        <v>202110</v>
      </c>
      <c r="B167" s="426" t="s">
        <v>4114</v>
      </c>
      <c r="C167" s="426" t="s">
        <v>6496</v>
      </c>
      <c r="D167" s="426" t="s">
        <v>6497</v>
      </c>
      <c r="E167" s="426" t="s">
        <v>265</v>
      </c>
      <c r="F167" s="426" t="s">
        <v>4115</v>
      </c>
      <c r="G167" s="426" t="s">
        <v>4116</v>
      </c>
      <c r="H167" s="427">
        <v>0.28789999999999999</v>
      </c>
      <c r="I167" s="427">
        <v>0.3901</v>
      </c>
      <c r="J167" s="427">
        <v>29.822299999999998</v>
      </c>
      <c r="K167" s="427">
        <v>117.9492</v>
      </c>
      <c r="L167" s="427">
        <v>0.30428979288300001</v>
      </c>
      <c r="M167" s="427">
        <v>30.987395230615999</v>
      </c>
      <c r="N167" s="427">
        <v>122.557229909664</v>
      </c>
      <c r="O167" s="427">
        <v>24.14</v>
      </c>
      <c r="P167" s="427">
        <v>18.329999999999998</v>
      </c>
      <c r="Q167" s="427">
        <v>17.03</v>
      </c>
      <c r="R167" s="427">
        <v>0.39008399999999999</v>
      </c>
      <c r="S167" s="427">
        <v>30.987542000000001</v>
      </c>
      <c r="T167" s="427">
        <v>116.784009</v>
      </c>
      <c r="U167" s="428">
        <v>44075</v>
      </c>
      <c r="V167" s="428">
        <v>45657</v>
      </c>
      <c r="W167" s="426">
        <v>500</v>
      </c>
      <c r="X167" s="426"/>
      <c r="Y167" s="426"/>
      <c r="Z167" s="426">
        <v>13</v>
      </c>
    </row>
    <row r="168" spans="1:26" ht="15">
      <c r="A168" s="426">
        <v>202110</v>
      </c>
      <c r="B168" s="426" t="s">
        <v>4114</v>
      </c>
      <c r="C168" s="426" t="s">
        <v>6498</v>
      </c>
      <c r="D168" s="426" t="s">
        <v>6499</v>
      </c>
      <c r="E168" s="426" t="s">
        <v>261</v>
      </c>
      <c r="F168" s="426" t="s">
        <v>6500</v>
      </c>
      <c r="G168" s="426" t="s">
        <v>4318</v>
      </c>
      <c r="H168" s="427">
        <v>0.12379999999999999</v>
      </c>
      <c r="I168" s="427">
        <v>0.16089999999999999</v>
      </c>
      <c r="J168" s="427">
        <v>11.9846</v>
      </c>
      <c r="K168" s="427">
        <v>44.2134</v>
      </c>
      <c r="L168" s="427">
        <v>0.129616635294</v>
      </c>
      <c r="M168" s="427">
        <v>12.365859248578001</v>
      </c>
      <c r="N168" s="427">
        <v>45.619935692562002</v>
      </c>
      <c r="O168" s="427">
        <v>24.06</v>
      </c>
      <c r="P168" s="427">
        <v>13.899900000000001</v>
      </c>
      <c r="Q168" s="427">
        <v>12.98</v>
      </c>
      <c r="R168" s="427">
        <v>0.16094520000000001</v>
      </c>
      <c r="S168" s="427">
        <v>14.863206</v>
      </c>
      <c r="T168" s="427">
        <v>41.334848999999998</v>
      </c>
      <c r="U168" s="428">
        <v>44075</v>
      </c>
      <c r="V168" s="428">
        <v>45657</v>
      </c>
      <c r="W168" s="426">
        <v>1250</v>
      </c>
      <c r="X168" s="426"/>
      <c r="Y168" s="426"/>
      <c r="Z168" s="426">
        <v>9</v>
      </c>
    </row>
    <row r="169" spans="1:26" ht="15">
      <c r="A169" s="426">
        <v>202110</v>
      </c>
      <c r="B169" s="426" t="s">
        <v>4114</v>
      </c>
      <c r="C169" s="426" t="s">
        <v>6550</v>
      </c>
      <c r="D169" s="426" t="s">
        <v>6551</v>
      </c>
      <c r="E169" s="426" t="s">
        <v>268</v>
      </c>
      <c r="F169" s="426" t="s">
        <v>4115</v>
      </c>
      <c r="G169" s="426" t="s">
        <v>4116</v>
      </c>
      <c r="H169" s="427">
        <v>0.14599999999999999</v>
      </c>
      <c r="I169" s="427">
        <v>0.1721</v>
      </c>
      <c r="J169" s="427">
        <v>15.499599999999999</v>
      </c>
      <c r="K169" s="427">
        <v>63.080800000000004</v>
      </c>
      <c r="L169" s="427">
        <v>0.15431160041999997</v>
      </c>
      <c r="M169" s="427">
        <v>16.105137132831999</v>
      </c>
      <c r="N169" s="427">
        <v>65.545235647935996</v>
      </c>
      <c r="O169" s="427">
        <v>24.14</v>
      </c>
      <c r="P169" s="427">
        <v>17.690000000000001</v>
      </c>
      <c r="Q169" s="427">
        <v>16.420000000000002</v>
      </c>
      <c r="R169" s="427">
        <v>0.17207239999999999</v>
      </c>
      <c r="S169" s="427">
        <v>15.655347000000001</v>
      </c>
      <c r="T169" s="427">
        <v>62.925097000000001</v>
      </c>
      <c r="U169" s="428">
        <v>44105</v>
      </c>
      <c r="V169" s="428">
        <v>45657</v>
      </c>
      <c r="W169" s="426">
        <v>300</v>
      </c>
      <c r="X169" s="426"/>
      <c r="Y169" s="426"/>
      <c r="Z169" s="426">
        <v>13</v>
      </c>
    </row>
    <row r="170" spans="1:26" ht="15">
      <c r="A170" s="426">
        <v>202110</v>
      </c>
      <c r="B170" s="426" t="s">
        <v>49</v>
      </c>
      <c r="C170" s="426" t="s">
        <v>563</v>
      </c>
      <c r="D170" s="426" t="s">
        <v>564</v>
      </c>
      <c r="E170" s="426" t="s">
        <v>261</v>
      </c>
      <c r="F170" s="426" t="s">
        <v>4917</v>
      </c>
      <c r="G170" s="426" t="s">
        <v>4545</v>
      </c>
      <c r="H170" s="427">
        <v>4.7500000000000001E-2</v>
      </c>
      <c r="I170" s="427">
        <v>4.4999999999999998E-2</v>
      </c>
      <c r="J170" s="427">
        <v>1.0412999999999999</v>
      </c>
      <c r="K170" s="427">
        <v>4.8624000000000001</v>
      </c>
      <c r="L170" s="427">
        <v>5.0829648825000004E-2</v>
      </c>
      <c r="M170" s="427">
        <v>1.1029757824799999</v>
      </c>
      <c r="N170" s="427">
        <v>5.1503980070399997</v>
      </c>
      <c r="O170" s="427">
        <v>28.12</v>
      </c>
      <c r="P170" s="427">
        <v>15.88</v>
      </c>
      <c r="Q170" s="427">
        <v>15.88</v>
      </c>
      <c r="R170" s="427">
        <v>4.9079999999999999E-2</v>
      </c>
      <c r="S170" s="427">
        <v>1.4772099999999999</v>
      </c>
      <c r="T170" s="427">
        <v>4.4268000000000001</v>
      </c>
      <c r="U170" s="428">
        <v>43647</v>
      </c>
      <c r="V170" s="428">
        <v>44561</v>
      </c>
      <c r="W170" s="426">
        <v>2200</v>
      </c>
      <c r="X170" s="426"/>
      <c r="Y170" s="426"/>
      <c r="Z170" s="426">
        <v>10</v>
      </c>
    </row>
    <row r="171" spans="1:26" ht="15">
      <c r="A171" s="426">
        <v>202110</v>
      </c>
      <c r="B171" s="426" t="s">
        <v>49</v>
      </c>
      <c r="C171" s="426" t="s">
        <v>4959</v>
      </c>
      <c r="D171" s="426" t="s">
        <v>4960</v>
      </c>
      <c r="E171" s="426" t="s">
        <v>275</v>
      </c>
      <c r="F171" s="426" t="s">
        <v>4961</v>
      </c>
      <c r="G171" s="426" t="s">
        <v>4344</v>
      </c>
      <c r="H171" s="427">
        <v>0.4002</v>
      </c>
      <c r="I171" s="427">
        <v>0.40329999999999999</v>
      </c>
      <c r="J171" s="427">
        <v>34.7348</v>
      </c>
      <c r="K171" s="427">
        <v>175.19589999999999</v>
      </c>
      <c r="L171" s="427">
        <v>0.42825316757400006</v>
      </c>
      <c r="M171" s="427">
        <v>36.792128310079995</v>
      </c>
      <c r="N171" s="427">
        <v>185.57268307863998</v>
      </c>
      <c r="O171" s="427">
        <v>22.84</v>
      </c>
      <c r="P171" s="427">
        <v>13.52</v>
      </c>
      <c r="Q171" s="427">
        <v>13.28</v>
      </c>
      <c r="R171" s="427">
        <v>0.41696</v>
      </c>
      <c r="S171" s="427">
        <v>44.705970000000001</v>
      </c>
      <c r="T171" s="427">
        <v>165.22441000000001</v>
      </c>
      <c r="U171" s="428">
        <v>43678</v>
      </c>
      <c r="V171" s="428">
        <v>44561</v>
      </c>
      <c r="W171" s="426">
        <v>400</v>
      </c>
      <c r="X171" s="426"/>
      <c r="Y171" s="426"/>
      <c r="Z171" s="426">
        <v>10</v>
      </c>
    </row>
    <row r="172" spans="1:26" ht="15">
      <c r="A172" s="426">
        <v>202110</v>
      </c>
      <c r="B172" s="426" t="s">
        <v>49</v>
      </c>
      <c r="C172" s="426" t="s">
        <v>5675</v>
      </c>
      <c r="D172" s="426" t="s">
        <v>5676</v>
      </c>
      <c r="E172" s="426" t="s">
        <v>265</v>
      </c>
      <c r="F172" s="426" t="s">
        <v>4961</v>
      </c>
      <c r="G172" s="426" t="s">
        <v>4344</v>
      </c>
      <c r="H172" s="427">
        <v>0.37269999999999998</v>
      </c>
      <c r="I172" s="427">
        <v>0.37230000000000002</v>
      </c>
      <c r="J172" s="427">
        <v>34.889299999999999</v>
      </c>
      <c r="K172" s="427">
        <v>165.41540000000001</v>
      </c>
      <c r="L172" s="427">
        <v>0.39882547614900005</v>
      </c>
      <c r="M172" s="427">
        <v>36.955779283279995</v>
      </c>
      <c r="N172" s="427">
        <v>175.21288797584</v>
      </c>
      <c r="O172" s="427">
        <v>22.84</v>
      </c>
      <c r="P172" s="427">
        <v>13.42</v>
      </c>
      <c r="Q172" s="427">
        <v>13.42</v>
      </c>
      <c r="R172" s="427">
        <v>0.38535999999999998</v>
      </c>
      <c r="S172" s="427">
        <v>43.494439999999997</v>
      </c>
      <c r="T172" s="427">
        <v>156.81039999999999</v>
      </c>
      <c r="U172" s="428">
        <v>43753</v>
      </c>
      <c r="V172" s="428">
        <v>44926</v>
      </c>
      <c r="W172" s="426">
        <v>550</v>
      </c>
      <c r="X172" s="426"/>
      <c r="Y172" s="426"/>
      <c r="Z172" s="426">
        <v>10</v>
      </c>
    </row>
    <row r="173" spans="1:26" ht="15">
      <c r="A173" s="426">
        <v>202110</v>
      </c>
      <c r="B173" s="426" t="s">
        <v>49</v>
      </c>
      <c r="C173" s="426" t="s">
        <v>6995</v>
      </c>
      <c r="D173" s="426" t="s">
        <v>6966</v>
      </c>
      <c r="E173" s="426" t="s">
        <v>265</v>
      </c>
      <c r="F173" s="426" t="s">
        <v>6996</v>
      </c>
      <c r="G173" s="426" t="s">
        <v>6997</v>
      </c>
      <c r="H173" s="427">
        <v>0.2707</v>
      </c>
      <c r="I173" s="427">
        <v>0.30009999999999998</v>
      </c>
      <c r="J173" s="427">
        <v>20.7578</v>
      </c>
      <c r="K173" s="427">
        <v>112.339</v>
      </c>
      <c r="L173" s="427">
        <v>0.28967549340900006</v>
      </c>
      <c r="M173" s="427">
        <v>21.987276190880003</v>
      </c>
      <c r="N173" s="427">
        <v>118.99279403440001</v>
      </c>
      <c r="O173" s="427">
        <v>22.84</v>
      </c>
      <c r="P173" s="427">
        <v>14.62</v>
      </c>
      <c r="Q173" s="427">
        <v>14.62</v>
      </c>
      <c r="R173" s="427">
        <v>0.31028</v>
      </c>
      <c r="S173" s="427">
        <v>24.908709999999999</v>
      </c>
      <c r="T173" s="427">
        <v>108.1884</v>
      </c>
      <c r="U173" s="428">
        <v>44287</v>
      </c>
      <c r="V173" s="428">
        <v>45291</v>
      </c>
      <c r="W173" s="426">
        <v>300</v>
      </c>
      <c r="X173" s="426"/>
      <c r="Y173" s="426"/>
      <c r="Z173" s="426">
        <v>10</v>
      </c>
    </row>
    <row r="174" spans="1:26" ht="15">
      <c r="A174" s="426">
        <v>202110</v>
      </c>
      <c r="B174" s="426" t="s">
        <v>6430</v>
      </c>
      <c r="C174" s="426" t="s">
        <v>6434</v>
      </c>
      <c r="D174" s="426" t="s">
        <v>6435</v>
      </c>
      <c r="E174" s="426" t="s">
        <v>265</v>
      </c>
      <c r="F174" s="426" t="s">
        <v>4394</v>
      </c>
      <c r="G174" s="426" t="s">
        <v>4395</v>
      </c>
      <c r="H174" s="427">
        <v>0.40189999999999998</v>
      </c>
      <c r="I174" s="427">
        <v>0.71240000000000003</v>
      </c>
      <c r="J174" s="427">
        <v>22.9358</v>
      </c>
      <c r="K174" s="427">
        <v>206.36160000000001</v>
      </c>
      <c r="L174" s="427">
        <v>0.41568419740200002</v>
      </c>
      <c r="M174" s="427">
        <v>23.701562141760004</v>
      </c>
      <c r="N174" s="427">
        <v>213.25143601152004</v>
      </c>
      <c r="O174" s="427">
        <v>28.35</v>
      </c>
      <c r="P174" s="427">
        <v>13.19</v>
      </c>
      <c r="Q174" s="427">
        <v>13.19</v>
      </c>
      <c r="R174" s="427">
        <v>0.712418</v>
      </c>
      <c r="S174" s="427">
        <v>28.099212999999999</v>
      </c>
      <c r="T174" s="427">
        <v>201.198193</v>
      </c>
      <c r="U174" s="428">
        <v>43647</v>
      </c>
      <c r="V174" s="428">
        <v>44561</v>
      </c>
      <c r="W174" s="426">
        <v>50</v>
      </c>
      <c r="X174" s="426"/>
      <c r="Y174" s="426"/>
      <c r="Z174" s="426">
        <v>14</v>
      </c>
    </row>
    <row r="175" spans="1:26" ht="15">
      <c r="A175" s="426">
        <v>202110</v>
      </c>
      <c r="B175" s="426" t="s">
        <v>6430</v>
      </c>
      <c r="C175" s="426" t="s">
        <v>6436</v>
      </c>
      <c r="D175" s="426" t="s">
        <v>6437</v>
      </c>
      <c r="E175" s="426" t="s">
        <v>265</v>
      </c>
      <c r="F175" s="426" t="s">
        <v>4394</v>
      </c>
      <c r="G175" s="426" t="s">
        <v>4395</v>
      </c>
      <c r="H175" s="427">
        <v>0.4884</v>
      </c>
      <c r="I175" s="427">
        <v>0.58020000000000005</v>
      </c>
      <c r="J175" s="427">
        <v>20.035299999999999</v>
      </c>
      <c r="K175" s="427">
        <v>120.35250000000001</v>
      </c>
      <c r="L175" s="427">
        <v>0.50515093807199996</v>
      </c>
      <c r="M175" s="427">
        <v>20.704222568160002</v>
      </c>
      <c r="N175" s="427">
        <v>124.37073298800001</v>
      </c>
      <c r="O175" s="427">
        <v>28.35</v>
      </c>
      <c r="P175" s="427">
        <v>16.04</v>
      </c>
      <c r="Q175" s="427">
        <v>16.04</v>
      </c>
      <c r="R175" s="427">
        <v>0.58021800000000001</v>
      </c>
      <c r="S175" s="427">
        <v>24.490182000000001</v>
      </c>
      <c r="T175" s="427">
        <v>115.897581</v>
      </c>
      <c r="U175" s="428">
        <v>44044</v>
      </c>
      <c r="V175" s="428">
        <v>45138</v>
      </c>
      <c r="W175" s="426">
        <v>1000</v>
      </c>
      <c r="X175" s="426"/>
      <c r="Y175" s="426"/>
      <c r="Z175" s="426">
        <v>14</v>
      </c>
    </row>
    <row r="176" spans="1:26" ht="15">
      <c r="A176" s="426">
        <v>202110</v>
      </c>
      <c r="B176" s="426" t="s">
        <v>6430</v>
      </c>
      <c r="C176" s="426" t="s">
        <v>6909</v>
      </c>
      <c r="D176" s="426" t="s">
        <v>6910</v>
      </c>
      <c r="E176" s="426" t="s">
        <v>265</v>
      </c>
      <c r="F176" s="426" t="s">
        <v>4394</v>
      </c>
      <c r="G176" s="426" t="s">
        <v>4395</v>
      </c>
      <c r="H176" s="427">
        <v>6.8500000000000005E-2</v>
      </c>
      <c r="I176" s="427">
        <v>0.3644</v>
      </c>
      <c r="J176" s="427">
        <v>5.5007999999999999</v>
      </c>
      <c r="K176" s="427">
        <v>70.735500000000002</v>
      </c>
      <c r="L176" s="427">
        <v>7.0849384230000007E-2</v>
      </c>
      <c r="M176" s="427">
        <v>5.6844563097600007</v>
      </c>
      <c r="N176" s="427">
        <v>73.097160285600012</v>
      </c>
      <c r="O176" s="427">
        <v>28.35</v>
      </c>
      <c r="P176" s="427">
        <v>16.39</v>
      </c>
      <c r="Q176" s="427">
        <v>16.39</v>
      </c>
      <c r="R176" s="427">
        <v>0.3644</v>
      </c>
      <c r="S176" s="427">
        <v>6.6191279999999999</v>
      </c>
      <c r="T176" s="427">
        <v>69.617198000000002</v>
      </c>
      <c r="U176" s="428">
        <v>44228</v>
      </c>
      <c r="V176" s="428">
        <v>45322</v>
      </c>
      <c r="W176" s="426">
        <v>700</v>
      </c>
      <c r="X176" s="426"/>
      <c r="Y176" s="426"/>
      <c r="Z176" s="426">
        <v>14</v>
      </c>
    </row>
    <row r="177" spans="1:26" ht="15">
      <c r="A177" s="426">
        <v>202110</v>
      </c>
      <c r="B177" s="426" t="s">
        <v>571</v>
      </c>
      <c r="C177" s="426" t="s">
        <v>432</v>
      </c>
      <c r="D177" s="426" t="s">
        <v>433</v>
      </c>
      <c r="E177" s="426" t="s">
        <v>261</v>
      </c>
      <c r="F177" s="426" t="s">
        <v>4525</v>
      </c>
      <c r="G177" s="426" t="s">
        <v>4364</v>
      </c>
      <c r="H177" s="427">
        <v>5.64</v>
      </c>
      <c r="I177" s="427">
        <v>5.6</v>
      </c>
      <c r="J177" s="427">
        <v>617.21</v>
      </c>
      <c r="K177" s="427">
        <v>2911.87</v>
      </c>
      <c r="L177" s="427">
        <v>5.6529719999999992</v>
      </c>
      <c r="M177" s="427">
        <v>618.50614100000007</v>
      </c>
      <c r="N177" s="427">
        <v>2917.984927</v>
      </c>
      <c r="O177" s="427">
        <v>25.11</v>
      </c>
      <c r="P177" s="427">
        <v>22.36</v>
      </c>
      <c r="Q177" s="427">
        <v>19.93</v>
      </c>
      <c r="R177" s="427">
        <v>5.6435924000000002</v>
      </c>
      <c r="S177" s="427">
        <v>767.82672400000001</v>
      </c>
      <c r="T177" s="427">
        <v>2761.2532670000001</v>
      </c>
      <c r="U177" s="428">
        <v>41944</v>
      </c>
      <c r="V177" s="428">
        <v>45657</v>
      </c>
      <c r="W177" s="426">
        <v>3500</v>
      </c>
      <c r="X177" s="426"/>
      <c r="Y177" s="426"/>
      <c r="Z177" s="426">
        <v>3</v>
      </c>
    </row>
    <row r="178" spans="1:26" ht="15">
      <c r="A178" s="426">
        <v>202110</v>
      </c>
      <c r="B178" s="426" t="s">
        <v>571</v>
      </c>
      <c r="C178" s="426" t="s">
        <v>434</v>
      </c>
      <c r="D178" s="426" t="s">
        <v>435</v>
      </c>
      <c r="E178" s="426" t="s">
        <v>261</v>
      </c>
      <c r="F178" s="426" t="s">
        <v>4551</v>
      </c>
      <c r="G178" s="426" t="s">
        <v>4415</v>
      </c>
      <c r="H178" s="427">
        <v>2.56</v>
      </c>
      <c r="I178" s="427">
        <v>2.62</v>
      </c>
      <c r="J178" s="427">
        <v>266.12</v>
      </c>
      <c r="K178" s="427">
        <v>1230.81</v>
      </c>
      <c r="L178" s="427">
        <v>2.7374242303999994</v>
      </c>
      <c r="M178" s="427">
        <v>277.32076725920001</v>
      </c>
      <c r="N178" s="427">
        <v>1282.6137590196001</v>
      </c>
      <c r="O178" s="427">
        <v>25.11</v>
      </c>
      <c r="P178" s="427">
        <v>22.36</v>
      </c>
      <c r="Q178" s="427">
        <v>19.93</v>
      </c>
      <c r="R178" s="427">
        <v>2.6219147999999999</v>
      </c>
      <c r="S178" s="427">
        <v>331.89118300000001</v>
      </c>
      <c r="T178" s="427">
        <v>1165.0448919999999</v>
      </c>
      <c r="U178" s="428">
        <v>41944</v>
      </c>
      <c r="V178" s="428">
        <v>45657</v>
      </c>
      <c r="W178" s="426">
        <v>2700</v>
      </c>
      <c r="X178" s="426"/>
      <c r="Y178" s="426"/>
      <c r="Z178" s="426">
        <v>3</v>
      </c>
    </row>
    <row r="179" spans="1:26" ht="15">
      <c r="A179" s="426">
        <v>202110</v>
      </c>
      <c r="B179" s="426" t="s">
        <v>571</v>
      </c>
      <c r="C179" s="426" t="s">
        <v>1372</v>
      </c>
      <c r="D179" s="426" t="s">
        <v>1373</v>
      </c>
      <c r="E179" s="426" t="s">
        <v>261</v>
      </c>
      <c r="F179" s="426" t="s">
        <v>4552</v>
      </c>
      <c r="G179" s="426" t="s">
        <v>4373</v>
      </c>
      <c r="H179" s="427">
        <v>9</v>
      </c>
      <c r="I179" s="427">
        <v>9.14</v>
      </c>
      <c r="J179" s="427">
        <v>942.39</v>
      </c>
      <c r="K179" s="427">
        <v>4518.67</v>
      </c>
      <c r="L179" s="427">
        <v>9.0297000000000001</v>
      </c>
      <c r="M179" s="427">
        <v>944.55749700000001</v>
      </c>
      <c r="N179" s="427">
        <v>4529.0629410000001</v>
      </c>
      <c r="O179" s="427">
        <v>25.11</v>
      </c>
      <c r="P179" s="427">
        <v>22.36</v>
      </c>
      <c r="Q179" s="427">
        <v>19.93</v>
      </c>
      <c r="R179" s="427">
        <v>9.1527284000000009</v>
      </c>
      <c r="S179" s="427">
        <v>1153.8016239999999</v>
      </c>
      <c r="T179" s="427">
        <v>4307.2613060000003</v>
      </c>
      <c r="U179" s="428">
        <v>43009</v>
      </c>
      <c r="V179" s="428">
        <v>45657</v>
      </c>
      <c r="W179" s="426">
        <v>7500</v>
      </c>
      <c r="X179" s="426"/>
      <c r="Y179" s="426"/>
      <c r="Z179" s="426">
        <v>9</v>
      </c>
    </row>
    <row r="180" spans="1:26" ht="15">
      <c r="A180" s="426">
        <v>202110</v>
      </c>
      <c r="B180" s="426" t="s">
        <v>664</v>
      </c>
      <c r="C180" s="426" t="s">
        <v>61</v>
      </c>
      <c r="D180" s="426" t="s">
        <v>62</v>
      </c>
      <c r="E180" s="426" t="s">
        <v>261</v>
      </c>
      <c r="F180" s="426" t="s">
        <v>4526</v>
      </c>
      <c r="G180" s="426" t="s">
        <v>4527</v>
      </c>
      <c r="H180" s="427">
        <v>17.309999999999999</v>
      </c>
      <c r="I180" s="427">
        <v>17.899999999999999</v>
      </c>
      <c r="J180" s="427">
        <v>1950.05</v>
      </c>
      <c r="K180" s="427">
        <v>9659.23</v>
      </c>
      <c r="L180" s="427">
        <v>17.309999999999999</v>
      </c>
      <c r="M180" s="427">
        <v>1950.05</v>
      </c>
      <c r="N180" s="427">
        <v>9659.23</v>
      </c>
      <c r="O180" s="427">
        <v>22.83</v>
      </c>
      <c r="P180" s="427">
        <v>11.4</v>
      </c>
      <c r="Q180" s="427">
        <v>11.4</v>
      </c>
      <c r="R180" s="427">
        <v>17.89808</v>
      </c>
      <c r="S180" s="427">
        <v>2396.41552</v>
      </c>
      <c r="T180" s="427">
        <v>9212.8677399999997</v>
      </c>
      <c r="U180" s="428">
        <v>43009</v>
      </c>
      <c r="V180" s="428">
        <v>44561</v>
      </c>
      <c r="W180" s="426">
        <v>19500</v>
      </c>
      <c r="X180" s="426"/>
      <c r="Y180" s="426"/>
      <c r="Z180" s="426">
        <v>11</v>
      </c>
    </row>
    <row r="181" spans="1:26" ht="15">
      <c r="A181" s="426">
        <v>202110</v>
      </c>
      <c r="B181" s="426" t="s">
        <v>664</v>
      </c>
      <c r="C181" s="426" t="s">
        <v>68</v>
      </c>
      <c r="D181" s="426" t="s">
        <v>6556</v>
      </c>
      <c r="E181" s="426" t="s">
        <v>265</v>
      </c>
      <c r="F181" s="426" t="s">
        <v>4446</v>
      </c>
      <c r="G181" s="426" t="s">
        <v>4143</v>
      </c>
      <c r="H181" s="427">
        <v>8.6999999999999993</v>
      </c>
      <c r="I181" s="427">
        <v>8.9499999999999993</v>
      </c>
      <c r="J181" s="427">
        <v>872.52</v>
      </c>
      <c r="K181" s="427">
        <v>3223.82</v>
      </c>
      <c r="L181" s="427">
        <v>8.8557299999999994</v>
      </c>
      <c r="M181" s="427">
        <v>889.09787999999992</v>
      </c>
      <c r="N181" s="427">
        <v>3285.07258</v>
      </c>
      <c r="O181" s="427">
        <v>26.75</v>
      </c>
      <c r="P181" s="427">
        <v>9.26</v>
      </c>
      <c r="Q181" s="427">
        <v>9.26</v>
      </c>
      <c r="R181" s="427">
        <v>8.9450400000000005</v>
      </c>
      <c r="S181" s="427">
        <v>1080.96228</v>
      </c>
      <c r="T181" s="427">
        <v>3015.3721300000002</v>
      </c>
      <c r="U181" s="428">
        <v>44135</v>
      </c>
      <c r="V181" s="428">
        <v>47787</v>
      </c>
      <c r="W181" s="426">
        <v>17000</v>
      </c>
      <c r="X181" s="426"/>
      <c r="Y181" s="426"/>
      <c r="Z181" s="426">
        <v>7</v>
      </c>
    </row>
    <row r="182" spans="1:26" ht="15">
      <c r="A182" s="426">
        <v>202110</v>
      </c>
      <c r="B182" s="426" t="s">
        <v>664</v>
      </c>
      <c r="C182" s="426" t="s">
        <v>96</v>
      </c>
      <c r="D182" s="426" t="s">
        <v>97</v>
      </c>
      <c r="E182" s="426" t="s">
        <v>275</v>
      </c>
      <c r="F182" s="426" t="s">
        <v>4345</v>
      </c>
      <c r="G182" s="426" t="s">
        <v>4123</v>
      </c>
      <c r="H182" s="427">
        <v>0.37</v>
      </c>
      <c r="I182" s="427">
        <v>1.05</v>
      </c>
      <c r="J182" s="427">
        <v>10.44</v>
      </c>
      <c r="K182" s="427">
        <v>126.23</v>
      </c>
      <c r="L182" s="427">
        <v>0.38170741050000001</v>
      </c>
      <c r="M182" s="427">
        <v>10.756445796</v>
      </c>
      <c r="N182" s="427">
        <v>130.056144907</v>
      </c>
      <c r="O182" s="427">
        <v>25.51</v>
      </c>
      <c r="P182" s="427">
        <v>12.12</v>
      </c>
      <c r="Q182" s="427">
        <v>12.12</v>
      </c>
      <c r="R182" s="427">
        <v>1.0460400000000001</v>
      </c>
      <c r="S182" s="427">
        <v>12.690110000000001</v>
      </c>
      <c r="T182" s="427">
        <v>123.98059000000001</v>
      </c>
      <c r="U182" s="428">
        <v>43831</v>
      </c>
      <c r="V182" s="428">
        <v>44561</v>
      </c>
      <c r="W182" s="426">
        <v>4800</v>
      </c>
      <c r="X182" s="426"/>
      <c r="Y182" s="426"/>
      <c r="Z182" s="426">
        <v>7</v>
      </c>
    </row>
    <row r="183" spans="1:26" ht="15">
      <c r="A183" s="426">
        <v>202110</v>
      </c>
      <c r="B183" s="426" t="s">
        <v>664</v>
      </c>
      <c r="C183" s="426" t="s">
        <v>122</v>
      </c>
      <c r="D183" s="426" t="s">
        <v>123</v>
      </c>
      <c r="E183" s="426" t="s">
        <v>271</v>
      </c>
      <c r="F183" s="426" t="s">
        <v>4484</v>
      </c>
      <c r="G183" s="426" t="s">
        <v>4315</v>
      </c>
      <c r="H183" s="427">
        <v>9.1199999999999992</v>
      </c>
      <c r="I183" s="427">
        <v>10.44</v>
      </c>
      <c r="J183" s="427">
        <v>532.4</v>
      </c>
      <c r="K183" s="427">
        <v>2675.61</v>
      </c>
      <c r="L183" s="427">
        <v>9.297839999999999</v>
      </c>
      <c r="M183" s="427">
        <v>542.14292</v>
      </c>
      <c r="N183" s="427">
        <v>2724.5736630000001</v>
      </c>
      <c r="O183" s="427">
        <v>22.04</v>
      </c>
      <c r="P183" s="427">
        <v>10.93</v>
      </c>
      <c r="Q183" s="427">
        <v>10.93</v>
      </c>
      <c r="R183" s="427">
        <v>10.43952</v>
      </c>
      <c r="S183" s="427">
        <v>701.80789000000004</v>
      </c>
      <c r="T183" s="427">
        <v>2506.2001700000001</v>
      </c>
      <c r="U183" s="428">
        <v>42856</v>
      </c>
      <c r="V183" s="428">
        <v>46022</v>
      </c>
      <c r="W183" s="426">
        <v>13000</v>
      </c>
      <c r="X183" s="426"/>
      <c r="Y183" s="426"/>
      <c r="Z183" s="426">
        <v>3</v>
      </c>
    </row>
    <row r="184" spans="1:26" ht="15">
      <c r="A184" s="426">
        <v>202110</v>
      </c>
      <c r="B184" s="426" t="s">
        <v>664</v>
      </c>
      <c r="C184" s="426" t="s">
        <v>124</v>
      </c>
      <c r="D184" s="426" t="s">
        <v>125</v>
      </c>
      <c r="E184" s="426" t="s">
        <v>265</v>
      </c>
      <c r="F184" s="426" t="s">
        <v>4316</v>
      </c>
      <c r="G184" s="426" t="s">
        <v>4123</v>
      </c>
      <c r="H184" s="427">
        <v>0.19</v>
      </c>
      <c r="I184" s="427">
        <v>1.51</v>
      </c>
      <c r="J184" s="427">
        <v>5.96</v>
      </c>
      <c r="K184" s="427">
        <v>250.61</v>
      </c>
      <c r="L184" s="427">
        <v>0.19601191350000002</v>
      </c>
      <c r="M184" s="427">
        <v>6.140652964</v>
      </c>
      <c r="N184" s="427">
        <v>258.206214649</v>
      </c>
      <c r="O184" s="427">
        <v>26.87</v>
      </c>
      <c r="P184" s="427">
        <v>13.71</v>
      </c>
      <c r="Q184" s="427">
        <v>13.71</v>
      </c>
      <c r="R184" s="427">
        <v>1.5056799999999999</v>
      </c>
      <c r="S184" s="427">
        <v>6.5679400000000001</v>
      </c>
      <c r="T184" s="427">
        <v>250.00202999999999</v>
      </c>
      <c r="U184" s="428">
        <v>39630</v>
      </c>
      <c r="V184" s="428">
        <v>44681</v>
      </c>
      <c r="W184" s="426">
        <v>1300</v>
      </c>
      <c r="X184" s="426"/>
      <c r="Y184" s="426"/>
      <c r="Z184" s="426">
        <v>7</v>
      </c>
    </row>
    <row r="185" spans="1:26" ht="15">
      <c r="A185" s="426">
        <v>202110</v>
      </c>
      <c r="B185" s="426" t="s">
        <v>664</v>
      </c>
      <c r="C185" s="426" t="s">
        <v>140</v>
      </c>
      <c r="D185" s="426" t="s">
        <v>141</v>
      </c>
      <c r="E185" s="426" t="s">
        <v>257</v>
      </c>
      <c r="F185" s="426" t="s">
        <v>4157</v>
      </c>
      <c r="G185" s="426" t="s">
        <v>4156</v>
      </c>
      <c r="H185" s="427">
        <v>2.1</v>
      </c>
      <c r="I185" s="427">
        <v>2.3199999999999998</v>
      </c>
      <c r="J185" s="427">
        <v>167.7</v>
      </c>
      <c r="K185" s="427">
        <v>847.46</v>
      </c>
      <c r="L185" s="427">
        <v>2.1608925870000006</v>
      </c>
      <c r="M185" s="427">
        <v>172.25663707199996</v>
      </c>
      <c r="N185" s="427">
        <v>870.48664074559997</v>
      </c>
      <c r="O185" s="427">
        <v>22.84</v>
      </c>
      <c r="P185" s="427">
        <v>8.93</v>
      </c>
      <c r="Q185" s="427">
        <v>8.93</v>
      </c>
      <c r="R185" s="427">
        <v>2.3176000000000001</v>
      </c>
      <c r="S185" s="427">
        <v>194.0187</v>
      </c>
      <c r="T185" s="427">
        <v>821.14520000000005</v>
      </c>
      <c r="U185" s="428">
        <v>44013</v>
      </c>
      <c r="V185" s="428">
        <v>44742</v>
      </c>
      <c r="W185" s="426">
        <v>2500</v>
      </c>
      <c r="X185" s="426"/>
      <c r="Y185" s="426"/>
      <c r="Z185" s="426">
        <v>6</v>
      </c>
    </row>
    <row r="186" spans="1:26" ht="15">
      <c r="A186" s="426">
        <v>202110</v>
      </c>
      <c r="B186" s="426" t="s">
        <v>664</v>
      </c>
      <c r="C186" s="426" t="s">
        <v>153</v>
      </c>
      <c r="D186" s="426" t="s">
        <v>154</v>
      </c>
      <c r="E186" s="426" t="s">
        <v>257</v>
      </c>
      <c r="F186" s="426" t="s">
        <v>4247</v>
      </c>
      <c r="G186" s="426" t="s">
        <v>4156</v>
      </c>
      <c r="H186" s="427">
        <v>5.18</v>
      </c>
      <c r="I186" s="427">
        <v>5.46</v>
      </c>
      <c r="J186" s="427">
        <v>465.29</v>
      </c>
      <c r="K186" s="427">
        <v>2673.14</v>
      </c>
      <c r="L186" s="427">
        <v>5.3302017146000003</v>
      </c>
      <c r="M186" s="427">
        <v>477.9325620944</v>
      </c>
      <c r="N186" s="427">
        <v>2745.7728492703995</v>
      </c>
      <c r="O186" s="427">
        <v>22.83</v>
      </c>
      <c r="P186" s="427">
        <v>10.51</v>
      </c>
      <c r="Q186" s="427">
        <v>10.51</v>
      </c>
      <c r="R186" s="427">
        <v>5.4580000000000002</v>
      </c>
      <c r="S186" s="427">
        <v>578.60979999999995</v>
      </c>
      <c r="T186" s="427">
        <v>2559.8166000000001</v>
      </c>
      <c r="U186" s="428">
        <v>43101</v>
      </c>
      <c r="V186" s="428">
        <v>46752</v>
      </c>
      <c r="W186" s="426">
        <v>6000</v>
      </c>
      <c r="X186" s="426"/>
      <c r="Y186" s="426"/>
      <c r="Z186" s="426">
        <v>6</v>
      </c>
    </row>
    <row r="187" spans="1:26" ht="15">
      <c r="A187" s="426">
        <v>202110</v>
      </c>
      <c r="B187" s="426" t="s">
        <v>664</v>
      </c>
      <c r="C187" s="426" t="s">
        <v>159</v>
      </c>
      <c r="D187" s="426" t="s">
        <v>160</v>
      </c>
      <c r="E187" s="426" t="s">
        <v>265</v>
      </c>
      <c r="F187" s="426" t="s">
        <v>4349</v>
      </c>
      <c r="G187" s="426" t="s">
        <v>4123</v>
      </c>
      <c r="H187" s="427">
        <v>0.6</v>
      </c>
      <c r="I187" s="427">
        <v>1.04</v>
      </c>
      <c r="J187" s="427">
        <v>46.04</v>
      </c>
      <c r="K187" s="427">
        <v>230.54</v>
      </c>
      <c r="L187" s="427">
        <v>0.61898498999999996</v>
      </c>
      <c r="M187" s="427">
        <v>47.435513835999998</v>
      </c>
      <c r="N187" s="427">
        <v>237.52787488599998</v>
      </c>
      <c r="O187" s="427">
        <v>28.38</v>
      </c>
      <c r="P187" s="427">
        <v>14.81</v>
      </c>
      <c r="Q187" s="427">
        <v>14.81</v>
      </c>
      <c r="R187" s="427">
        <v>1.0405599999999999</v>
      </c>
      <c r="S187" s="427">
        <v>53.813800000000001</v>
      </c>
      <c r="T187" s="427">
        <v>222.76231999999999</v>
      </c>
      <c r="U187" s="428">
        <v>39569</v>
      </c>
      <c r="V187" s="428">
        <v>44926</v>
      </c>
      <c r="W187" s="426">
        <v>3000</v>
      </c>
      <c r="X187" s="426"/>
      <c r="Y187" s="426"/>
      <c r="Z187" s="426">
        <v>7</v>
      </c>
    </row>
    <row r="188" spans="1:26" ht="15">
      <c r="A188" s="426">
        <v>202110</v>
      </c>
      <c r="B188" s="426" t="s">
        <v>664</v>
      </c>
      <c r="C188" s="426" t="s">
        <v>161</v>
      </c>
      <c r="D188" s="426" t="s">
        <v>162</v>
      </c>
      <c r="E188" s="426" t="s">
        <v>268</v>
      </c>
      <c r="F188" s="426" t="s">
        <v>4268</v>
      </c>
      <c r="G188" s="426" t="s">
        <v>4156</v>
      </c>
      <c r="H188" s="427">
        <v>3.03</v>
      </c>
      <c r="I188" s="427">
        <v>3.1</v>
      </c>
      <c r="J188" s="427">
        <v>346.67</v>
      </c>
      <c r="K188" s="427">
        <v>1699.08</v>
      </c>
      <c r="L188" s="427">
        <v>3.1178593041000005</v>
      </c>
      <c r="M188" s="427">
        <v>356.08949537119997</v>
      </c>
      <c r="N188" s="427">
        <v>1745.2463143487998</v>
      </c>
      <c r="O188" s="427">
        <v>28.42</v>
      </c>
      <c r="P188" s="427">
        <v>14.2</v>
      </c>
      <c r="Q188" s="427">
        <v>14.2</v>
      </c>
      <c r="R188" s="427">
        <v>3.0994000000000002</v>
      </c>
      <c r="S188" s="427">
        <v>428.48056000000003</v>
      </c>
      <c r="T188" s="427">
        <v>1617.27017</v>
      </c>
      <c r="U188" s="428">
        <v>40909</v>
      </c>
      <c r="V188" s="428">
        <v>44926</v>
      </c>
      <c r="W188" s="426">
        <v>3500</v>
      </c>
      <c r="X188" s="426"/>
      <c r="Y188" s="426"/>
      <c r="Z188" s="426">
        <v>6</v>
      </c>
    </row>
    <row r="189" spans="1:26" ht="15">
      <c r="A189" s="426">
        <v>202110</v>
      </c>
      <c r="B189" s="426" t="s">
        <v>664</v>
      </c>
      <c r="C189" s="426" t="s">
        <v>6557</v>
      </c>
      <c r="D189" s="426" t="s">
        <v>504</v>
      </c>
      <c r="E189" s="426" t="s">
        <v>260</v>
      </c>
      <c r="F189" s="426" t="s">
        <v>4188</v>
      </c>
      <c r="G189" s="426" t="s">
        <v>4156</v>
      </c>
      <c r="H189" s="427">
        <v>3.75</v>
      </c>
      <c r="I189" s="427">
        <v>3.88</v>
      </c>
      <c r="J189" s="427">
        <v>340.62</v>
      </c>
      <c r="K189" s="427">
        <v>1457.64</v>
      </c>
      <c r="L189" s="427">
        <v>3.8587367625000009</v>
      </c>
      <c r="M189" s="427">
        <v>349.87510864319995</v>
      </c>
      <c r="N189" s="427">
        <v>1497.2460611904</v>
      </c>
      <c r="O189" s="427">
        <v>22.84</v>
      </c>
      <c r="P189" s="427">
        <v>6.21</v>
      </c>
      <c r="Q189" s="427">
        <v>6.21</v>
      </c>
      <c r="R189" s="427">
        <v>3.8767999999999998</v>
      </c>
      <c r="S189" s="427">
        <v>378.55579999999998</v>
      </c>
      <c r="T189" s="427">
        <v>1419.7122999999999</v>
      </c>
      <c r="U189" s="428">
        <v>44105</v>
      </c>
      <c r="V189" s="428">
        <v>46022</v>
      </c>
      <c r="W189" s="426">
        <v>6000</v>
      </c>
      <c r="X189" s="426"/>
      <c r="Y189" s="426"/>
      <c r="Z189" s="426">
        <v>6</v>
      </c>
    </row>
    <row r="190" spans="1:26" ht="15">
      <c r="A190" s="426">
        <v>202110</v>
      </c>
      <c r="B190" s="426" t="s">
        <v>664</v>
      </c>
      <c r="C190" s="426" t="s">
        <v>6558</v>
      </c>
      <c r="D190" s="426" t="s">
        <v>505</v>
      </c>
      <c r="E190" s="426" t="s">
        <v>260</v>
      </c>
      <c r="F190" s="426" t="s">
        <v>4175</v>
      </c>
      <c r="G190" s="426" t="s">
        <v>4156</v>
      </c>
      <c r="H190" s="427">
        <v>1.1299999999999999</v>
      </c>
      <c r="I190" s="427">
        <v>1.1200000000000001</v>
      </c>
      <c r="J190" s="427">
        <v>116.02</v>
      </c>
      <c r="K190" s="427">
        <v>437.71</v>
      </c>
      <c r="L190" s="427">
        <v>1.1627660111000002</v>
      </c>
      <c r="M190" s="427">
        <v>119.17242118719999</v>
      </c>
      <c r="N190" s="427">
        <v>449.60317598559993</v>
      </c>
      <c r="O190" s="427">
        <v>22.84</v>
      </c>
      <c r="P190" s="427">
        <v>6.21</v>
      </c>
      <c r="Q190" s="427">
        <v>6.21</v>
      </c>
      <c r="R190" s="427">
        <v>1.1344000000000001</v>
      </c>
      <c r="S190" s="427">
        <v>124.4539</v>
      </c>
      <c r="T190" s="427">
        <v>429.27609999999999</v>
      </c>
      <c r="U190" s="428">
        <v>44105</v>
      </c>
      <c r="V190" s="428">
        <v>46022</v>
      </c>
      <c r="W190" s="426">
        <v>1500</v>
      </c>
      <c r="X190" s="426"/>
      <c r="Y190" s="426"/>
      <c r="Z190" s="426">
        <v>6</v>
      </c>
    </row>
    <row r="191" spans="1:26" ht="15">
      <c r="A191" s="426">
        <v>202110</v>
      </c>
      <c r="B191" s="426" t="s">
        <v>664</v>
      </c>
      <c r="C191" s="426" t="s">
        <v>189</v>
      </c>
      <c r="D191" s="426" t="s">
        <v>306</v>
      </c>
      <c r="E191" s="426" t="s">
        <v>261</v>
      </c>
      <c r="F191" s="426" t="s">
        <v>4565</v>
      </c>
      <c r="G191" s="426" t="s">
        <v>4159</v>
      </c>
      <c r="H191" s="427">
        <v>2.63</v>
      </c>
      <c r="I191" s="427">
        <v>2.76</v>
      </c>
      <c r="J191" s="427">
        <v>238.23</v>
      </c>
      <c r="K191" s="427">
        <v>1113.1500000000001</v>
      </c>
      <c r="L191" s="427">
        <v>2.63</v>
      </c>
      <c r="M191" s="427">
        <v>238.23</v>
      </c>
      <c r="N191" s="427">
        <v>1113.1500000000001</v>
      </c>
      <c r="O191" s="427">
        <v>35.81</v>
      </c>
      <c r="P191" s="427">
        <v>21.88</v>
      </c>
      <c r="Q191" s="427">
        <v>19.95</v>
      </c>
      <c r="R191" s="427">
        <v>2.7557200000000002</v>
      </c>
      <c r="S191" s="427">
        <v>290.65127999999999</v>
      </c>
      <c r="T191" s="427">
        <v>1060.72606</v>
      </c>
      <c r="U191" s="428">
        <v>42005</v>
      </c>
      <c r="V191" s="428">
        <v>48579</v>
      </c>
      <c r="W191" s="426">
        <v>5000</v>
      </c>
      <c r="X191" s="426"/>
      <c r="Y191" s="426"/>
      <c r="Z191" s="426">
        <v>6</v>
      </c>
    </row>
    <row r="192" spans="1:26" ht="15">
      <c r="A192" s="426">
        <v>202110</v>
      </c>
      <c r="B192" s="426" t="s">
        <v>664</v>
      </c>
      <c r="C192" s="426" t="s">
        <v>2387</v>
      </c>
      <c r="D192" s="426" t="s">
        <v>7167</v>
      </c>
      <c r="E192" s="426" t="s">
        <v>260</v>
      </c>
      <c r="F192" s="426" t="s">
        <v>4269</v>
      </c>
      <c r="G192" s="426" t="s">
        <v>4159</v>
      </c>
      <c r="H192" s="427">
        <v>0.15</v>
      </c>
      <c r="I192" s="427">
        <v>0.65</v>
      </c>
      <c r="J192" s="427">
        <v>6.36</v>
      </c>
      <c r="K192" s="427">
        <v>43.95</v>
      </c>
      <c r="L192" s="427">
        <v>0.15434947050000003</v>
      </c>
      <c r="M192" s="427">
        <v>6.5328098495999996</v>
      </c>
      <c r="N192" s="427">
        <v>45.144181272000004</v>
      </c>
      <c r="O192" s="427">
        <v>22.84</v>
      </c>
      <c r="P192" s="427">
        <v>8.5500000000000007</v>
      </c>
      <c r="Q192" s="427">
        <v>8.5500000000000007</v>
      </c>
      <c r="R192" s="427">
        <v>0.64544000000000001</v>
      </c>
      <c r="S192" s="427">
        <v>7.89832</v>
      </c>
      <c r="T192" s="427">
        <v>42.407919999999997</v>
      </c>
      <c r="U192" s="428">
        <v>44348</v>
      </c>
      <c r="V192" s="428">
        <v>45443</v>
      </c>
      <c r="W192" s="426">
        <v>2000</v>
      </c>
      <c r="X192" s="426"/>
      <c r="Y192" s="426"/>
      <c r="Z192" s="426">
        <v>6</v>
      </c>
    </row>
    <row r="193" spans="1:26" ht="15">
      <c r="A193" s="426">
        <v>202110</v>
      </c>
      <c r="B193" s="426" t="s">
        <v>664</v>
      </c>
      <c r="C193" s="426" t="s">
        <v>207</v>
      </c>
      <c r="D193" s="426" t="s">
        <v>208</v>
      </c>
      <c r="E193" s="426" t="s">
        <v>261</v>
      </c>
      <c r="F193" s="426" t="s">
        <v>4403</v>
      </c>
      <c r="G193" s="426" t="s">
        <v>4403</v>
      </c>
      <c r="H193" s="427">
        <v>7.0000000000000007E-2</v>
      </c>
      <c r="I193" s="427">
        <v>0.16</v>
      </c>
      <c r="J193" s="427">
        <v>7.03</v>
      </c>
      <c r="K193" s="427">
        <v>29.31</v>
      </c>
      <c r="L193" s="427">
        <v>7.2387000000000007E-2</v>
      </c>
      <c r="M193" s="427">
        <v>7.2198099999999998</v>
      </c>
      <c r="N193" s="427">
        <v>30.101369999999996</v>
      </c>
      <c r="O193" s="427">
        <v>22.84</v>
      </c>
      <c r="P193" s="427">
        <v>11.27</v>
      </c>
      <c r="Q193" s="427">
        <v>11.27</v>
      </c>
      <c r="R193" s="427">
        <v>0.15568000000000001</v>
      </c>
      <c r="S193" s="427">
        <v>8.7341999999999995</v>
      </c>
      <c r="T193" s="427">
        <v>27.60548</v>
      </c>
      <c r="U193" s="428">
        <v>43101</v>
      </c>
      <c r="V193" s="428">
        <v>45291</v>
      </c>
      <c r="W193" s="426">
        <v>200</v>
      </c>
      <c r="X193" s="426"/>
      <c r="Y193" s="426"/>
      <c r="Z193" s="426">
        <v>5</v>
      </c>
    </row>
    <row r="194" spans="1:26" ht="15">
      <c r="A194" s="426">
        <v>202110</v>
      </c>
      <c r="B194" s="426" t="s">
        <v>664</v>
      </c>
      <c r="C194" s="426" t="s">
        <v>217</v>
      </c>
      <c r="D194" s="426" t="s">
        <v>218</v>
      </c>
      <c r="E194" s="426" t="s">
        <v>261</v>
      </c>
      <c r="F194" s="426" t="s">
        <v>4601</v>
      </c>
      <c r="G194" s="426" t="s">
        <v>4368</v>
      </c>
      <c r="H194" s="427">
        <v>132.31</v>
      </c>
      <c r="I194" s="427">
        <v>133.19999999999999</v>
      </c>
      <c r="J194" s="427">
        <v>13736.28</v>
      </c>
      <c r="K194" s="427">
        <v>72492.02</v>
      </c>
      <c r="L194" s="427">
        <v>132.31</v>
      </c>
      <c r="M194" s="427">
        <v>13736.28</v>
      </c>
      <c r="N194" s="427">
        <v>72492.02</v>
      </c>
      <c r="O194" s="427">
        <v>22.84</v>
      </c>
      <c r="P194" s="427">
        <v>10.76</v>
      </c>
      <c r="Q194" s="427">
        <v>10.76</v>
      </c>
      <c r="R194" s="427">
        <v>133.19543999999999</v>
      </c>
      <c r="S194" s="427">
        <v>17336.568749999999</v>
      </c>
      <c r="T194" s="427">
        <v>68891.733500000002</v>
      </c>
      <c r="U194" s="428">
        <v>44197</v>
      </c>
      <c r="V194" s="428">
        <v>46022</v>
      </c>
      <c r="W194" s="426">
        <v>140000</v>
      </c>
      <c r="X194" s="426"/>
      <c r="Y194" s="426"/>
      <c r="Z194" s="426">
        <v>9</v>
      </c>
    </row>
    <row r="195" spans="1:26" ht="15">
      <c r="A195" s="426">
        <v>202110</v>
      </c>
      <c r="B195" s="426" t="s">
        <v>664</v>
      </c>
      <c r="C195" s="426" t="s">
        <v>225</v>
      </c>
      <c r="D195" s="426" t="s">
        <v>226</v>
      </c>
      <c r="E195" s="426" t="s">
        <v>259</v>
      </c>
      <c r="F195" s="426" t="s">
        <v>4549</v>
      </c>
      <c r="G195" s="426" t="s">
        <v>4315</v>
      </c>
      <c r="H195" s="427">
        <v>3.47</v>
      </c>
      <c r="I195" s="427">
        <v>4</v>
      </c>
      <c r="J195" s="427">
        <v>8.9</v>
      </c>
      <c r="K195" s="427">
        <v>101.95</v>
      </c>
      <c r="L195" s="427">
        <v>3.5376650000000005</v>
      </c>
      <c r="M195" s="427">
        <v>9.0628700000000002</v>
      </c>
      <c r="N195" s="427">
        <v>103.815685</v>
      </c>
      <c r="O195" s="427">
        <v>22.04</v>
      </c>
      <c r="P195" s="427">
        <v>10.93</v>
      </c>
      <c r="Q195" s="427">
        <v>10.93</v>
      </c>
      <c r="R195" s="427">
        <v>3.9954000000000001</v>
      </c>
      <c r="S195" s="427">
        <v>8.9028899999999993</v>
      </c>
      <c r="T195" s="427">
        <v>101.95036</v>
      </c>
      <c r="U195" s="428">
        <v>42736</v>
      </c>
      <c r="V195" s="428">
        <v>46022</v>
      </c>
      <c r="W195" s="426">
        <v>6000</v>
      </c>
      <c r="X195" s="426"/>
      <c r="Y195" s="426"/>
      <c r="Z195" s="426">
        <v>3</v>
      </c>
    </row>
    <row r="196" spans="1:26" ht="15">
      <c r="A196" s="426">
        <v>202110</v>
      </c>
      <c r="B196" s="426" t="s">
        <v>664</v>
      </c>
      <c r="C196" s="426" t="s">
        <v>2738</v>
      </c>
      <c r="D196" s="426" t="s">
        <v>2739</v>
      </c>
      <c r="E196" s="426" t="s">
        <v>261</v>
      </c>
      <c r="F196" s="426" t="s">
        <v>4554</v>
      </c>
      <c r="G196" s="426" t="s">
        <v>4555</v>
      </c>
      <c r="H196" s="427">
        <v>7.76</v>
      </c>
      <c r="I196" s="427">
        <v>7.58</v>
      </c>
      <c r="J196" s="427">
        <v>873.06</v>
      </c>
      <c r="K196" s="427">
        <v>4227.43</v>
      </c>
      <c r="L196" s="427">
        <v>7.9904720000000005</v>
      </c>
      <c r="M196" s="427">
        <v>893.14037999999982</v>
      </c>
      <c r="N196" s="427">
        <v>4324.6608900000001</v>
      </c>
      <c r="O196" s="427">
        <v>22.83</v>
      </c>
      <c r="P196" s="427">
        <v>11.27</v>
      </c>
      <c r="Q196" s="427">
        <v>11.27</v>
      </c>
      <c r="R196" s="427">
        <v>7.7646800000000002</v>
      </c>
      <c r="S196" s="427">
        <v>1082.9968200000001</v>
      </c>
      <c r="T196" s="427">
        <v>4017.4940799999999</v>
      </c>
      <c r="U196" s="428">
        <v>43101</v>
      </c>
      <c r="V196" s="428">
        <v>45291</v>
      </c>
      <c r="W196" s="426">
        <v>8000</v>
      </c>
      <c r="X196" s="426"/>
      <c r="Y196" s="426"/>
      <c r="Z196" s="426">
        <v>5</v>
      </c>
    </row>
    <row r="197" spans="1:26" ht="15">
      <c r="A197" s="426">
        <v>202110</v>
      </c>
      <c r="B197" s="426" t="s">
        <v>664</v>
      </c>
      <c r="C197" s="426" t="s">
        <v>2748</v>
      </c>
      <c r="D197" s="426" t="s">
        <v>2749</v>
      </c>
      <c r="E197" s="426" t="s">
        <v>261</v>
      </c>
      <c r="F197" s="426" t="s">
        <v>4572</v>
      </c>
      <c r="G197" s="426" t="s">
        <v>4324</v>
      </c>
      <c r="H197" s="427">
        <v>5.42</v>
      </c>
      <c r="I197" s="427">
        <v>5.4</v>
      </c>
      <c r="J197" s="427">
        <v>581.57000000000005</v>
      </c>
      <c r="K197" s="427">
        <v>2788.33</v>
      </c>
      <c r="L197" s="427">
        <v>5.6324639999999997</v>
      </c>
      <c r="M197" s="427">
        <v>600.87812399999996</v>
      </c>
      <c r="N197" s="427">
        <v>2880.9025559999995</v>
      </c>
      <c r="O197" s="427">
        <v>22.83</v>
      </c>
      <c r="P197" s="427">
        <v>11.27</v>
      </c>
      <c r="Q197" s="427">
        <v>11.27</v>
      </c>
      <c r="R197" s="427">
        <v>5.4236399999999998</v>
      </c>
      <c r="S197" s="427">
        <v>710.54555000000005</v>
      </c>
      <c r="T197" s="427">
        <v>2659.3483799999999</v>
      </c>
      <c r="U197" s="428">
        <v>43101</v>
      </c>
      <c r="V197" s="428">
        <v>45291</v>
      </c>
      <c r="W197" s="426">
        <v>5000</v>
      </c>
      <c r="X197" s="426"/>
      <c r="Y197" s="426"/>
      <c r="Z197" s="426">
        <v>5</v>
      </c>
    </row>
    <row r="198" spans="1:26" ht="15">
      <c r="A198" s="426">
        <v>202110</v>
      </c>
      <c r="B198" s="426" t="s">
        <v>664</v>
      </c>
      <c r="C198" s="426" t="s">
        <v>291</v>
      </c>
      <c r="D198" s="426" t="s">
        <v>292</v>
      </c>
      <c r="E198" s="426" t="s">
        <v>261</v>
      </c>
      <c r="F198" s="426" t="s">
        <v>4574</v>
      </c>
      <c r="G198" s="426" t="s">
        <v>4403</v>
      </c>
      <c r="H198" s="427">
        <v>4.9000000000000004</v>
      </c>
      <c r="I198" s="427">
        <v>5.44</v>
      </c>
      <c r="J198" s="427">
        <v>517.19000000000005</v>
      </c>
      <c r="K198" s="427">
        <v>2529.17</v>
      </c>
      <c r="L198" s="427">
        <v>5.0920800000000002</v>
      </c>
      <c r="M198" s="427">
        <v>534.36070800000005</v>
      </c>
      <c r="N198" s="427">
        <v>2613.1384439999997</v>
      </c>
      <c r="O198" s="427">
        <v>22.83</v>
      </c>
      <c r="P198" s="427">
        <v>11.27</v>
      </c>
      <c r="Q198" s="427">
        <v>11.27</v>
      </c>
      <c r="R198" s="427">
        <v>5.4391999999999996</v>
      </c>
      <c r="S198" s="427">
        <v>649.26265000000001</v>
      </c>
      <c r="T198" s="427">
        <v>2397.0952299999999</v>
      </c>
      <c r="U198" s="428">
        <v>43101</v>
      </c>
      <c r="V198" s="428">
        <v>45291</v>
      </c>
      <c r="W198" s="426">
        <v>7000</v>
      </c>
      <c r="X198" s="426"/>
      <c r="Y198" s="426"/>
      <c r="Z198" s="426">
        <v>5</v>
      </c>
    </row>
    <row r="199" spans="1:26" ht="15">
      <c r="A199" s="426">
        <v>202110</v>
      </c>
      <c r="B199" s="426" t="s">
        <v>664</v>
      </c>
      <c r="C199" s="426" t="s">
        <v>2752</v>
      </c>
      <c r="D199" s="426" t="s">
        <v>2753</v>
      </c>
      <c r="E199" s="426" t="s">
        <v>261</v>
      </c>
      <c r="F199" s="426" t="s">
        <v>4574</v>
      </c>
      <c r="G199" s="426" t="s">
        <v>4403</v>
      </c>
      <c r="H199" s="427">
        <v>8.27</v>
      </c>
      <c r="I199" s="427">
        <v>8.2100000000000009</v>
      </c>
      <c r="J199" s="427">
        <v>837.69</v>
      </c>
      <c r="K199" s="427">
        <v>4152.24</v>
      </c>
      <c r="L199" s="427">
        <v>8.5941839999999985</v>
      </c>
      <c r="M199" s="427">
        <v>865.50130799999999</v>
      </c>
      <c r="N199" s="427">
        <v>4290.0943679999991</v>
      </c>
      <c r="O199" s="427">
        <v>22.83</v>
      </c>
      <c r="P199" s="427">
        <v>11.27</v>
      </c>
      <c r="Q199" s="427">
        <v>11.27</v>
      </c>
      <c r="R199" s="427">
        <v>8.2738800000000001</v>
      </c>
      <c r="S199" s="427">
        <v>1056.83889</v>
      </c>
      <c r="T199" s="427">
        <v>3933.0937800000002</v>
      </c>
      <c r="U199" s="428">
        <v>43101</v>
      </c>
      <c r="V199" s="428">
        <v>45291</v>
      </c>
      <c r="W199" s="426">
        <v>3800</v>
      </c>
      <c r="X199" s="426"/>
      <c r="Y199" s="426"/>
      <c r="Z199" s="426">
        <v>5</v>
      </c>
    </row>
    <row r="200" spans="1:26" ht="15">
      <c r="A200" s="426">
        <v>202110</v>
      </c>
      <c r="B200" s="426" t="s">
        <v>664</v>
      </c>
      <c r="C200" s="426" t="s">
        <v>2754</v>
      </c>
      <c r="D200" s="426" t="s">
        <v>2755</v>
      </c>
      <c r="E200" s="426" t="s">
        <v>261</v>
      </c>
      <c r="F200" s="426" t="s">
        <v>4575</v>
      </c>
      <c r="G200" s="426" t="s">
        <v>4403</v>
      </c>
      <c r="H200" s="427">
        <v>2.59</v>
      </c>
      <c r="I200" s="427">
        <v>2.5499999999999998</v>
      </c>
      <c r="J200" s="427">
        <v>180.82</v>
      </c>
      <c r="K200" s="427">
        <v>899.33</v>
      </c>
      <c r="L200" s="427">
        <v>2.6915279999999995</v>
      </c>
      <c r="M200" s="427">
        <v>186.82322399999998</v>
      </c>
      <c r="N200" s="427">
        <v>929.18775599999992</v>
      </c>
      <c r="O200" s="427">
        <v>22.83</v>
      </c>
      <c r="P200" s="427">
        <v>11.27</v>
      </c>
      <c r="Q200" s="427">
        <v>11.27</v>
      </c>
      <c r="R200" s="427">
        <v>2.5868799999999998</v>
      </c>
      <c r="S200" s="427">
        <v>227.40581</v>
      </c>
      <c r="T200" s="427">
        <v>852.73951999999997</v>
      </c>
      <c r="U200" s="428">
        <v>43101</v>
      </c>
      <c r="V200" s="428">
        <v>45291</v>
      </c>
      <c r="W200" s="426">
        <v>2500</v>
      </c>
      <c r="X200" s="426"/>
      <c r="Y200" s="426"/>
      <c r="Z200" s="426">
        <v>5</v>
      </c>
    </row>
    <row r="201" spans="1:26" ht="15">
      <c r="A201" s="426">
        <v>202110</v>
      </c>
      <c r="B201" s="426" t="s">
        <v>664</v>
      </c>
      <c r="C201" s="426" t="s">
        <v>2758</v>
      </c>
      <c r="D201" s="426" t="s">
        <v>2759</v>
      </c>
      <c r="E201" s="426" t="s">
        <v>261</v>
      </c>
      <c r="F201" s="426" t="s">
        <v>4577</v>
      </c>
      <c r="G201" s="426" t="s">
        <v>4403</v>
      </c>
      <c r="H201" s="427">
        <v>1.77</v>
      </c>
      <c r="I201" s="427">
        <v>1.85</v>
      </c>
      <c r="J201" s="427">
        <v>150.46</v>
      </c>
      <c r="K201" s="427">
        <v>764.65</v>
      </c>
      <c r="L201" s="427">
        <v>1.8393839999999999</v>
      </c>
      <c r="M201" s="427">
        <v>155.45527199999998</v>
      </c>
      <c r="N201" s="427">
        <v>790.03637999999989</v>
      </c>
      <c r="O201" s="427">
        <v>22.83</v>
      </c>
      <c r="P201" s="427">
        <v>11.27</v>
      </c>
      <c r="Q201" s="427">
        <v>11.27</v>
      </c>
      <c r="R201" s="427">
        <v>1.84592</v>
      </c>
      <c r="S201" s="427">
        <v>189.42152999999999</v>
      </c>
      <c r="T201" s="427">
        <v>725.69069999999999</v>
      </c>
      <c r="U201" s="428">
        <v>43101</v>
      </c>
      <c r="V201" s="428">
        <v>45291</v>
      </c>
      <c r="W201" s="426">
        <v>700</v>
      </c>
      <c r="X201" s="426"/>
      <c r="Y201" s="426"/>
      <c r="Z201" s="426">
        <v>5</v>
      </c>
    </row>
    <row r="202" spans="1:26" ht="15">
      <c r="A202" s="426">
        <v>202110</v>
      </c>
      <c r="B202" s="426" t="s">
        <v>664</v>
      </c>
      <c r="C202" s="426" t="s">
        <v>2760</v>
      </c>
      <c r="D202" s="426" t="s">
        <v>2761</v>
      </c>
      <c r="E202" s="426" t="s">
        <v>261</v>
      </c>
      <c r="F202" s="426" t="s">
        <v>4578</v>
      </c>
      <c r="G202" s="426" t="s">
        <v>4403</v>
      </c>
      <c r="H202" s="427">
        <v>0.59</v>
      </c>
      <c r="I202" s="427">
        <v>1.1399999999999999</v>
      </c>
      <c r="J202" s="427">
        <v>73.84</v>
      </c>
      <c r="K202" s="427">
        <v>416.11</v>
      </c>
      <c r="L202" s="427">
        <v>0.6131279999999999</v>
      </c>
      <c r="M202" s="427">
        <v>76.291488000000001</v>
      </c>
      <c r="N202" s="427">
        <v>429.92485199999999</v>
      </c>
      <c r="O202" s="427">
        <v>22.83</v>
      </c>
      <c r="P202" s="427">
        <v>11.27</v>
      </c>
      <c r="Q202" s="427">
        <v>11.27</v>
      </c>
      <c r="R202" s="427">
        <v>1.1370400000000001</v>
      </c>
      <c r="S202" s="427">
        <v>91.569909999999993</v>
      </c>
      <c r="T202" s="427">
        <v>398.38213000000002</v>
      </c>
      <c r="U202" s="428">
        <v>43101</v>
      </c>
      <c r="V202" s="428">
        <v>45291</v>
      </c>
      <c r="W202" s="426">
        <v>300</v>
      </c>
      <c r="X202" s="426"/>
      <c r="Y202" s="426"/>
      <c r="Z202" s="426">
        <v>5</v>
      </c>
    </row>
    <row r="203" spans="1:26" ht="15">
      <c r="A203" s="426">
        <v>202110</v>
      </c>
      <c r="B203" s="426" t="s">
        <v>664</v>
      </c>
      <c r="C203" s="426" t="s">
        <v>343</v>
      </c>
      <c r="D203" s="426" t="s">
        <v>344</v>
      </c>
      <c r="E203" s="426" t="s">
        <v>261</v>
      </c>
      <c r="F203" s="426" t="s">
        <v>4580</v>
      </c>
      <c r="G203" s="426" t="s">
        <v>4154</v>
      </c>
      <c r="H203" s="427">
        <v>2.12</v>
      </c>
      <c r="I203" s="427">
        <v>2.0699999999999998</v>
      </c>
      <c r="J203" s="427">
        <v>188.7</v>
      </c>
      <c r="K203" s="427">
        <v>844.03</v>
      </c>
      <c r="L203" s="427">
        <v>2.18466</v>
      </c>
      <c r="M203" s="427">
        <v>193.11557999999999</v>
      </c>
      <c r="N203" s="427">
        <v>863.78030200000001</v>
      </c>
      <c r="O203" s="427">
        <v>27.31</v>
      </c>
      <c r="P203" s="427">
        <v>12.72</v>
      </c>
      <c r="Q203" s="427">
        <v>12.72</v>
      </c>
      <c r="R203" s="427">
        <v>2.1194799999999998</v>
      </c>
      <c r="S203" s="427">
        <v>230.67576</v>
      </c>
      <c r="T203" s="427">
        <v>802.05700999999999</v>
      </c>
      <c r="U203" s="428">
        <v>41306</v>
      </c>
      <c r="V203" s="428">
        <v>44561</v>
      </c>
      <c r="W203" s="426">
        <v>2600</v>
      </c>
      <c r="X203" s="426"/>
      <c r="Y203" s="426"/>
      <c r="Z203" s="426">
        <v>8</v>
      </c>
    </row>
    <row r="204" spans="1:26" ht="15">
      <c r="A204" s="426">
        <v>202110</v>
      </c>
      <c r="B204" s="426" t="s">
        <v>664</v>
      </c>
      <c r="C204" s="426" t="s">
        <v>348</v>
      </c>
      <c r="D204" s="426" t="s">
        <v>356</v>
      </c>
      <c r="E204" s="426" t="s">
        <v>270</v>
      </c>
      <c r="F204" s="426" t="s">
        <v>7111</v>
      </c>
      <c r="G204" s="426" t="s">
        <v>4135</v>
      </c>
      <c r="H204" s="427">
        <v>7.04</v>
      </c>
      <c r="I204" s="427">
        <v>7.09</v>
      </c>
      <c r="J204" s="427">
        <v>146.88</v>
      </c>
      <c r="K204" s="427">
        <v>1287.3499999999999</v>
      </c>
      <c r="L204" s="427">
        <v>7.2627572160000007</v>
      </c>
      <c r="M204" s="427">
        <v>151.332064992</v>
      </c>
      <c r="N204" s="427">
        <v>1326.3707371149999</v>
      </c>
      <c r="O204" s="427">
        <v>26.43</v>
      </c>
      <c r="P204" s="427">
        <v>8.49</v>
      </c>
      <c r="Q204" s="427">
        <v>8.49</v>
      </c>
      <c r="R204" s="427">
        <v>7.0895200000000003</v>
      </c>
      <c r="S204" s="427">
        <v>177.65744000000001</v>
      </c>
      <c r="T204" s="427">
        <v>1256.57125</v>
      </c>
      <c r="U204" s="428">
        <v>44228</v>
      </c>
      <c r="V204" s="428">
        <v>46053</v>
      </c>
      <c r="W204" s="426">
        <v>13000</v>
      </c>
      <c r="X204" s="426"/>
      <c r="Y204" s="426"/>
      <c r="Z204" s="426">
        <v>7</v>
      </c>
    </row>
    <row r="205" spans="1:26" ht="15">
      <c r="A205" s="426">
        <v>202110</v>
      </c>
      <c r="B205" s="426" t="s">
        <v>664</v>
      </c>
      <c r="C205" s="426" t="s">
        <v>392</v>
      </c>
      <c r="D205" s="426" t="s">
        <v>393</v>
      </c>
      <c r="E205" s="426" t="s">
        <v>261</v>
      </c>
      <c r="F205" s="426" t="s">
        <v>4403</v>
      </c>
      <c r="G205" s="426" t="s">
        <v>4403</v>
      </c>
      <c r="H205" s="427">
        <v>1.89</v>
      </c>
      <c r="I205" s="427">
        <v>2.72</v>
      </c>
      <c r="J205" s="427">
        <v>202.59</v>
      </c>
      <c r="K205" s="427">
        <v>963.54</v>
      </c>
      <c r="L205" s="427">
        <v>1.89</v>
      </c>
      <c r="M205" s="427">
        <v>202.59</v>
      </c>
      <c r="N205" s="427">
        <v>963.54</v>
      </c>
      <c r="O205" s="427">
        <v>22.84</v>
      </c>
      <c r="P205" s="427">
        <v>11.27</v>
      </c>
      <c r="Q205" s="427">
        <v>11.27</v>
      </c>
      <c r="R205" s="427">
        <v>2.72336</v>
      </c>
      <c r="S205" s="427">
        <v>251.39136999999999</v>
      </c>
      <c r="T205" s="427">
        <v>914.73760000000004</v>
      </c>
      <c r="U205" s="428">
        <v>43101</v>
      </c>
      <c r="V205" s="428">
        <v>45291</v>
      </c>
      <c r="W205" s="426">
        <v>5400</v>
      </c>
      <c r="X205" s="426"/>
      <c r="Y205" s="426"/>
      <c r="Z205" s="426">
        <v>5</v>
      </c>
    </row>
    <row r="206" spans="1:26" ht="15">
      <c r="A206" s="426">
        <v>202110</v>
      </c>
      <c r="B206" s="426" t="s">
        <v>664</v>
      </c>
      <c r="C206" s="426" t="s">
        <v>415</v>
      </c>
      <c r="D206" s="426" t="s">
        <v>416</v>
      </c>
      <c r="E206" s="426" t="s">
        <v>261</v>
      </c>
      <c r="F206" s="426" t="s">
        <v>4138</v>
      </c>
      <c r="G206" s="426" t="s">
        <v>4138</v>
      </c>
      <c r="H206" s="427">
        <v>3.9</v>
      </c>
      <c r="I206" s="427">
        <v>3.95</v>
      </c>
      <c r="J206" s="427">
        <v>410.39</v>
      </c>
      <c r="K206" s="427">
        <v>1980.46</v>
      </c>
      <c r="L206" s="427">
        <v>3.9</v>
      </c>
      <c r="M206" s="427">
        <v>410.39</v>
      </c>
      <c r="N206" s="427">
        <v>1980.46</v>
      </c>
      <c r="O206" s="427">
        <v>22.84</v>
      </c>
      <c r="P206" s="427">
        <v>11.27</v>
      </c>
      <c r="Q206" s="427">
        <v>11.27</v>
      </c>
      <c r="R206" s="427">
        <v>3.9499200000000001</v>
      </c>
      <c r="S206" s="427">
        <v>513.33426999999995</v>
      </c>
      <c r="T206" s="427">
        <v>1877.5160599999999</v>
      </c>
      <c r="U206" s="428">
        <v>42736</v>
      </c>
      <c r="V206" s="428">
        <v>45291</v>
      </c>
      <c r="W206" s="426">
        <v>4400</v>
      </c>
      <c r="X206" s="426"/>
      <c r="Y206" s="426"/>
      <c r="Z206" s="426">
        <v>5</v>
      </c>
    </row>
    <row r="207" spans="1:26" ht="15">
      <c r="A207" s="426">
        <v>202110</v>
      </c>
      <c r="B207" s="426" t="s">
        <v>664</v>
      </c>
      <c r="C207" s="426" t="s">
        <v>417</v>
      </c>
      <c r="D207" s="426" t="s">
        <v>418</v>
      </c>
      <c r="E207" s="426" t="s">
        <v>261</v>
      </c>
      <c r="F207" s="426" t="s">
        <v>4138</v>
      </c>
      <c r="G207" s="426" t="s">
        <v>4138</v>
      </c>
      <c r="H207" s="427">
        <v>14.01</v>
      </c>
      <c r="I207" s="427">
        <v>17.260000000000002</v>
      </c>
      <c r="J207" s="427">
        <v>1062.49</v>
      </c>
      <c r="K207" s="427">
        <v>5288.06</v>
      </c>
      <c r="L207" s="427">
        <v>14.01</v>
      </c>
      <c r="M207" s="427">
        <v>1062.49</v>
      </c>
      <c r="N207" s="427">
        <v>5288.06</v>
      </c>
      <c r="O207" s="427">
        <v>22.84</v>
      </c>
      <c r="P207" s="427">
        <v>11.27</v>
      </c>
      <c r="Q207" s="427">
        <v>11.27</v>
      </c>
      <c r="R207" s="427">
        <v>17.262840000000001</v>
      </c>
      <c r="S207" s="427">
        <v>1301.9192499999999</v>
      </c>
      <c r="T207" s="427">
        <v>5048.6320699999997</v>
      </c>
      <c r="U207" s="428">
        <v>43101</v>
      </c>
      <c r="V207" s="428">
        <v>45291</v>
      </c>
      <c r="W207" s="426">
        <v>11000</v>
      </c>
      <c r="X207" s="426"/>
      <c r="Y207" s="426"/>
      <c r="Z207" s="426">
        <v>5</v>
      </c>
    </row>
    <row r="208" spans="1:26" ht="15">
      <c r="A208" s="426">
        <v>202110</v>
      </c>
      <c r="B208" s="426" t="s">
        <v>664</v>
      </c>
      <c r="C208" s="426" t="s">
        <v>439</v>
      </c>
      <c r="D208" s="426" t="s">
        <v>440</v>
      </c>
      <c r="E208" s="426" t="s">
        <v>261</v>
      </c>
      <c r="F208" s="426" t="s">
        <v>4581</v>
      </c>
      <c r="G208" s="426" t="s">
        <v>4344</v>
      </c>
      <c r="H208" s="427">
        <v>2.5099999999999998</v>
      </c>
      <c r="I208" s="427">
        <v>2.58</v>
      </c>
      <c r="J208" s="427">
        <v>208.91</v>
      </c>
      <c r="K208" s="427">
        <v>1128.81</v>
      </c>
      <c r="L208" s="427">
        <v>2.6859456537000002</v>
      </c>
      <c r="M208" s="427">
        <v>221.28365573599999</v>
      </c>
      <c r="N208" s="427">
        <v>1195.6689647759999</v>
      </c>
      <c r="O208" s="427">
        <v>27.31</v>
      </c>
      <c r="P208" s="427">
        <v>12.72</v>
      </c>
      <c r="Q208" s="427">
        <v>12.72</v>
      </c>
      <c r="R208" s="427">
        <v>2.5774400000000002</v>
      </c>
      <c r="S208" s="427">
        <v>272.05757</v>
      </c>
      <c r="T208" s="427">
        <v>1065.6582100000001</v>
      </c>
      <c r="U208" s="428">
        <v>43647</v>
      </c>
      <c r="V208" s="428">
        <v>44561</v>
      </c>
      <c r="W208" s="426">
        <v>2200</v>
      </c>
      <c r="X208" s="426"/>
      <c r="Y208" s="426"/>
      <c r="Z208" s="426">
        <v>10</v>
      </c>
    </row>
    <row r="209" spans="1:26" ht="15">
      <c r="A209" s="426">
        <v>202110</v>
      </c>
      <c r="B209" s="426" t="s">
        <v>664</v>
      </c>
      <c r="C209" s="426" t="s">
        <v>455</v>
      </c>
      <c r="D209" s="426" t="s">
        <v>456</v>
      </c>
      <c r="E209" s="426" t="s">
        <v>260</v>
      </c>
      <c r="F209" s="426" t="s">
        <v>4708</v>
      </c>
      <c r="G209" s="426" t="s">
        <v>4129</v>
      </c>
      <c r="H209" s="427">
        <v>0.11</v>
      </c>
      <c r="I209" s="427">
        <v>0.67</v>
      </c>
      <c r="J209" s="427">
        <v>9.75</v>
      </c>
      <c r="K209" s="427">
        <v>50.33</v>
      </c>
      <c r="L209" s="427">
        <v>0.1156204126</v>
      </c>
      <c r="M209" s="427">
        <v>10.1137811775</v>
      </c>
      <c r="N209" s="427">
        <v>52.207857093699992</v>
      </c>
      <c r="O209" s="427">
        <v>22.84</v>
      </c>
      <c r="P209" s="427">
        <v>8.5500000000000007</v>
      </c>
      <c r="Q209" s="427">
        <v>8.5500000000000007</v>
      </c>
      <c r="R209" s="427">
        <v>0.66979999999999995</v>
      </c>
      <c r="S209" s="427">
        <v>12.07443</v>
      </c>
      <c r="T209" s="427">
        <v>48.010449999999999</v>
      </c>
      <c r="U209" s="428">
        <v>44348</v>
      </c>
      <c r="V209" s="428">
        <v>45443</v>
      </c>
      <c r="W209" s="426">
        <v>3700</v>
      </c>
      <c r="X209" s="426"/>
      <c r="Y209" s="426"/>
      <c r="Z209" s="426">
        <v>8</v>
      </c>
    </row>
    <row r="210" spans="1:26" ht="15">
      <c r="A210" s="426">
        <v>202110</v>
      </c>
      <c r="B210" s="426" t="s">
        <v>664</v>
      </c>
      <c r="C210" s="426" t="s">
        <v>498</v>
      </c>
      <c r="D210" s="426" t="s">
        <v>499</v>
      </c>
      <c r="E210" s="426" t="s">
        <v>265</v>
      </c>
      <c r="F210" s="426" t="s">
        <v>4327</v>
      </c>
      <c r="G210" s="426" t="s">
        <v>4143</v>
      </c>
      <c r="H210" s="427">
        <v>6.62</v>
      </c>
      <c r="I210" s="427">
        <v>7.01</v>
      </c>
      <c r="J210" s="427">
        <v>533.9</v>
      </c>
      <c r="K210" s="427">
        <v>3345.33</v>
      </c>
      <c r="L210" s="427">
        <v>6.8294677230000005</v>
      </c>
      <c r="M210" s="427">
        <v>550.08298951000006</v>
      </c>
      <c r="N210" s="427">
        <v>3446.7299630970001</v>
      </c>
      <c r="O210" s="427">
        <v>22.84</v>
      </c>
      <c r="P210" s="427">
        <v>8.1300000000000008</v>
      </c>
      <c r="Q210" s="427">
        <v>8.1300000000000008</v>
      </c>
      <c r="R210" s="427">
        <v>7.0138800000000003</v>
      </c>
      <c r="S210" s="427">
        <v>645.86180000000002</v>
      </c>
      <c r="T210" s="427">
        <v>3233.3691800000001</v>
      </c>
      <c r="U210" s="428">
        <v>44197</v>
      </c>
      <c r="V210" s="428">
        <v>45473</v>
      </c>
      <c r="W210" s="426">
        <v>10000</v>
      </c>
      <c r="X210" s="426"/>
      <c r="Y210" s="426"/>
      <c r="Z210" s="426">
        <v>7</v>
      </c>
    </row>
    <row r="211" spans="1:26" ht="15">
      <c r="A211" s="426">
        <v>202110</v>
      </c>
      <c r="B211" s="426" t="s">
        <v>664</v>
      </c>
      <c r="C211" s="426" t="s">
        <v>511</v>
      </c>
      <c r="D211" s="426" t="s">
        <v>512</v>
      </c>
      <c r="E211" s="426" t="s">
        <v>263</v>
      </c>
      <c r="F211" s="426" t="s">
        <v>4162</v>
      </c>
      <c r="G211" s="426" t="s">
        <v>4123</v>
      </c>
      <c r="H211" s="427">
        <v>1.29</v>
      </c>
      <c r="I211" s="427">
        <v>1.56</v>
      </c>
      <c r="J211" s="427">
        <v>110.31</v>
      </c>
      <c r="K211" s="427">
        <v>618.26</v>
      </c>
      <c r="L211" s="427">
        <v>1.3308177285</v>
      </c>
      <c r="M211" s="427">
        <v>113.653595379</v>
      </c>
      <c r="N211" s="427">
        <v>637.00001703400005</v>
      </c>
      <c r="O211" s="427">
        <v>29.7</v>
      </c>
      <c r="P211" s="427">
        <v>15.66</v>
      </c>
      <c r="Q211" s="427">
        <v>15.66</v>
      </c>
      <c r="R211" s="427">
        <v>1.5580799999999999</v>
      </c>
      <c r="S211" s="427">
        <v>135.08434</v>
      </c>
      <c r="T211" s="427">
        <v>593.48739999999998</v>
      </c>
      <c r="U211" s="428">
        <v>42309</v>
      </c>
      <c r="V211" s="428">
        <v>45961</v>
      </c>
      <c r="W211" s="426">
        <v>2800</v>
      </c>
      <c r="X211" s="426"/>
      <c r="Y211" s="426"/>
      <c r="Z211" s="426">
        <v>7</v>
      </c>
    </row>
    <row r="212" spans="1:26" ht="15">
      <c r="A212" s="426">
        <v>202110</v>
      </c>
      <c r="B212" s="426" t="s">
        <v>664</v>
      </c>
      <c r="C212" s="426" t="s">
        <v>513</v>
      </c>
      <c r="D212" s="426" t="s">
        <v>514</v>
      </c>
      <c r="E212" s="426" t="s">
        <v>263</v>
      </c>
      <c r="F212" s="426" t="s">
        <v>4162</v>
      </c>
      <c r="G212" s="426" t="s">
        <v>4123</v>
      </c>
      <c r="H212" s="427">
        <v>0.17</v>
      </c>
      <c r="I212" s="427">
        <v>0.21</v>
      </c>
      <c r="J212" s="427">
        <v>14.52</v>
      </c>
      <c r="K212" s="427">
        <v>71.739999999999995</v>
      </c>
      <c r="L212" s="427">
        <v>0.17537908050000003</v>
      </c>
      <c r="M212" s="427">
        <v>14.960114268</v>
      </c>
      <c r="N212" s="427">
        <v>73.914503965999998</v>
      </c>
      <c r="O212" s="427">
        <v>29.7</v>
      </c>
      <c r="P212" s="427">
        <v>15.66</v>
      </c>
      <c r="Q212" s="427">
        <v>15.66</v>
      </c>
      <c r="R212" s="427">
        <v>0.21484</v>
      </c>
      <c r="S212" s="427">
        <v>16.863479999999999</v>
      </c>
      <c r="T212" s="427">
        <v>69.399879999999996</v>
      </c>
      <c r="U212" s="428">
        <v>42309</v>
      </c>
      <c r="V212" s="428">
        <v>45961</v>
      </c>
      <c r="W212" s="426">
        <v>450</v>
      </c>
      <c r="X212" s="426"/>
      <c r="Y212" s="426"/>
      <c r="Z212" s="426">
        <v>7</v>
      </c>
    </row>
    <row r="213" spans="1:26" ht="15">
      <c r="A213" s="426">
        <v>202110</v>
      </c>
      <c r="B213" s="426" t="s">
        <v>664</v>
      </c>
      <c r="C213" s="426" t="s">
        <v>754</v>
      </c>
      <c r="D213" s="426" t="s">
        <v>755</v>
      </c>
      <c r="E213" s="426" t="s">
        <v>265</v>
      </c>
      <c r="F213" s="426" t="s">
        <v>4589</v>
      </c>
      <c r="G213" s="426" t="s">
        <v>4123</v>
      </c>
      <c r="H213" s="427">
        <v>0.45</v>
      </c>
      <c r="I213" s="427">
        <v>0.48</v>
      </c>
      <c r="J213" s="427">
        <v>44.52</v>
      </c>
      <c r="K213" s="427">
        <v>193.85</v>
      </c>
      <c r="L213" s="427">
        <v>0.46423874250000008</v>
      </c>
      <c r="M213" s="427">
        <v>45.869441268000003</v>
      </c>
      <c r="N213" s="427">
        <v>199.72576796499999</v>
      </c>
      <c r="O213" s="427">
        <v>26.91</v>
      </c>
      <c r="P213" s="427">
        <v>13.47</v>
      </c>
      <c r="Q213" s="427">
        <v>13.47</v>
      </c>
      <c r="R213" s="427">
        <v>0.48420000000000002</v>
      </c>
      <c r="S213" s="427">
        <v>54.65005</v>
      </c>
      <c r="T213" s="427">
        <v>183.7276</v>
      </c>
      <c r="U213" s="428">
        <v>43556</v>
      </c>
      <c r="V213" s="428">
        <v>45382</v>
      </c>
      <c r="W213" s="426">
        <v>1000</v>
      </c>
      <c r="X213" s="426"/>
      <c r="Y213" s="426"/>
      <c r="Z213" s="426">
        <v>7</v>
      </c>
    </row>
    <row r="214" spans="1:26" ht="15">
      <c r="A214" s="426">
        <v>202110</v>
      </c>
      <c r="B214" s="426" t="s">
        <v>664</v>
      </c>
      <c r="C214" s="426" t="s">
        <v>893</v>
      </c>
      <c r="D214" s="426" t="s">
        <v>894</v>
      </c>
      <c r="E214" s="426" t="s">
        <v>258</v>
      </c>
      <c r="F214" s="426" t="s">
        <v>4286</v>
      </c>
      <c r="G214" s="426" t="s">
        <v>4156</v>
      </c>
      <c r="H214" s="427">
        <v>0.8</v>
      </c>
      <c r="I214" s="427">
        <v>0.97</v>
      </c>
      <c r="J214" s="427">
        <v>65.47</v>
      </c>
      <c r="K214" s="427">
        <v>287.3</v>
      </c>
      <c r="L214" s="427">
        <v>0.8231971760000002</v>
      </c>
      <c r="M214" s="427">
        <v>67.248908939199993</v>
      </c>
      <c r="N214" s="427">
        <v>295.10633172799999</v>
      </c>
      <c r="O214" s="427">
        <v>22.83</v>
      </c>
      <c r="P214" s="427">
        <v>8.4700000000000006</v>
      </c>
      <c r="Q214" s="427">
        <v>8.4700000000000006</v>
      </c>
      <c r="R214" s="427">
        <v>0.96560000000000001</v>
      </c>
      <c r="S214" s="427">
        <v>74.268199999999993</v>
      </c>
      <c r="T214" s="427">
        <v>278.50060000000002</v>
      </c>
      <c r="U214" s="428">
        <v>44378</v>
      </c>
      <c r="V214" s="428">
        <v>45838</v>
      </c>
      <c r="W214" s="426">
        <v>1200</v>
      </c>
      <c r="X214" s="426"/>
      <c r="Y214" s="426"/>
      <c r="Z214" s="426">
        <v>6</v>
      </c>
    </row>
    <row r="215" spans="1:26" ht="15">
      <c r="A215" s="426">
        <v>202110</v>
      </c>
      <c r="B215" s="426" t="s">
        <v>664</v>
      </c>
      <c r="C215" s="426" t="s">
        <v>897</v>
      </c>
      <c r="D215" s="426" t="s">
        <v>898</v>
      </c>
      <c r="E215" s="426" t="s">
        <v>258</v>
      </c>
      <c r="F215" s="426" t="s">
        <v>4122</v>
      </c>
      <c r="G215" s="426" t="s">
        <v>4328</v>
      </c>
      <c r="H215" s="427">
        <v>0.9</v>
      </c>
      <c r="I215" s="427">
        <v>0.99</v>
      </c>
      <c r="J215" s="427">
        <v>68.11</v>
      </c>
      <c r="K215" s="427">
        <v>372.56</v>
      </c>
      <c r="L215" s="427">
        <v>0.92847748500000016</v>
      </c>
      <c r="M215" s="427">
        <v>70.174475399000002</v>
      </c>
      <c r="N215" s="427">
        <v>383.85262890399997</v>
      </c>
      <c r="O215" s="427">
        <v>22.83</v>
      </c>
      <c r="P215" s="427">
        <v>8.4700000000000006</v>
      </c>
      <c r="Q215" s="427">
        <v>8.4700000000000006</v>
      </c>
      <c r="R215" s="427">
        <v>0.99339999999999995</v>
      </c>
      <c r="S215" s="427">
        <v>79.883470000000003</v>
      </c>
      <c r="T215" s="427">
        <v>360.78525000000002</v>
      </c>
      <c r="U215" s="428">
        <v>44378</v>
      </c>
      <c r="V215" s="428">
        <v>45838</v>
      </c>
      <c r="W215" s="426">
        <v>2500</v>
      </c>
      <c r="X215" s="426"/>
      <c r="Y215" s="426"/>
      <c r="Z215" s="426">
        <v>7</v>
      </c>
    </row>
    <row r="216" spans="1:26" ht="15">
      <c r="A216" s="426">
        <v>202110</v>
      </c>
      <c r="B216" s="426" t="s">
        <v>664</v>
      </c>
      <c r="C216" s="426" t="s">
        <v>1386</v>
      </c>
      <c r="D216" s="426" t="s">
        <v>1387</v>
      </c>
      <c r="E216" s="426" t="s">
        <v>265</v>
      </c>
      <c r="F216" s="426" t="s">
        <v>4316</v>
      </c>
      <c r="G216" s="426" t="s">
        <v>4123</v>
      </c>
      <c r="H216" s="427">
        <v>0.17</v>
      </c>
      <c r="I216" s="427">
        <v>0.21</v>
      </c>
      <c r="J216" s="427">
        <v>16.87</v>
      </c>
      <c r="K216" s="427">
        <v>83.18</v>
      </c>
      <c r="L216" s="427">
        <v>0.17537908050000003</v>
      </c>
      <c r="M216" s="427">
        <v>17.381344883000001</v>
      </c>
      <c r="N216" s="427">
        <v>85.70126066200001</v>
      </c>
      <c r="O216" s="427">
        <v>27.31</v>
      </c>
      <c r="P216" s="427">
        <v>17.18</v>
      </c>
      <c r="Q216" s="427">
        <v>17.18</v>
      </c>
      <c r="R216" s="427">
        <v>0.2112</v>
      </c>
      <c r="S216" s="427">
        <v>20.537299999999998</v>
      </c>
      <c r="T216" s="427">
        <v>79.510199999999998</v>
      </c>
      <c r="U216" s="428">
        <v>42651</v>
      </c>
      <c r="V216" s="428">
        <v>46022</v>
      </c>
      <c r="W216" s="426">
        <v>600</v>
      </c>
      <c r="X216" s="426"/>
      <c r="Y216" s="426"/>
      <c r="Z216" s="426">
        <v>7</v>
      </c>
    </row>
    <row r="217" spans="1:26" ht="15">
      <c r="A217" s="426">
        <v>202110</v>
      </c>
      <c r="B217" s="426" t="s">
        <v>664</v>
      </c>
      <c r="C217" s="426" t="s">
        <v>1414</v>
      </c>
      <c r="D217" s="426" t="s">
        <v>1415</v>
      </c>
      <c r="E217" s="426" t="s">
        <v>275</v>
      </c>
      <c r="F217" s="426" t="s">
        <v>4268</v>
      </c>
      <c r="G217" s="426" t="s">
        <v>4156</v>
      </c>
      <c r="H217" s="427">
        <v>0.18</v>
      </c>
      <c r="I217" s="427">
        <v>0.18</v>
      </c>
      <c r="J217" s="427">
        <v>16.28</v>
      </c>
      <c r="K217" s="427">
        <v>53.43</v>
      </c>
      <c r="L217" s="427">
        <v>0.18521936460000005</v>
      </c>
      <c r="M217" s="427">
        <v>16.722349740799999</v>
      </c>
      <c r="N217" s="427">
        <v>54.881765764799994</v>
      </c>
      <c r="O217" s="427">
        <v>24.43</v>
      </c>
      <c r="P217" s="427">
        <v>9.5399999999999991</v>
      </c>
      <c r="Q217" s="427">
        <v>9.5399999999999991</v>
      </c>
      <c r="R217" s="427">
        <v>0.17879999999999999</v>
      </c>
      <c r="S217" s="427">
        <v>20.089099999999998</v>
      </c>
      <c r="T217" s="427">
        <v>49.620199999999997</v>
      </c>
      <c r="U217" s="428">
        <v>43770</v>
      </c>
      <c r="V217" s="428">
        <v>44926</v>
      </c>
      <c r="W217" s="426">
        <v>250</v>
      </c>
      <c r="X217" s="426"/>
      <c r="Y217" s="426"/>
      <c r="Z217" s="426">
        <v>6</v>
      </c>
    </row>
    <row r="218" spans="1:26" ht="15">
      <c r="A218" s="426">
        <v>202110</v>
      </c>
      <c r="B218" s="426" t="s">
        <v>664</v>
      </c>
      <c r="C218" s="426" t="s">
        <v>1440</v>
      </c>
      <c r="D218" s="426" t="s">
        <v>1441</v>
      </c>
      <c r="E218" s="426" t="s">
        <v>275</v>
      </c>
      <c r="F218" s="426" t="s">
        <v>4393</v>
      </c>
      <c r="G218" s="426" t="s">
        <v>4123</v>
      </c>
      <c r="H218" s="427">
        <v>0.16</v>
      </c>
      <c r="I218" s="427">
        <v>0.16</v>
      </c>
      <c r="J218" s="427">
        <v>10.42</v>
      </c>
      <c r="K218" s="427">
        <v>36.08</v>
      </c>
      <c r="L218" s="427">
        <v>0.16506266400000003</v>
      </c>
      <c r="M218" s="427">
        <v>10.735839578</v>
      </c>
      <c r="N218" s="427">
        <v>37.173617272000001</v>
      </c>
      <c r="O218" s="427">
        <v>24.43</v>
      </c>
      <c r="P218" s="427">
        <v>9.5399999999999991</v>
      </c>
      <c r="Q218" s="427">
        <v>9.5399999999999991</v>
      </c>
      <c r="R218" s="427">
        <v>0.16320000000000001</v>
      </c>
      <c r="S218" s="427">
        <v>12.724919999999999</v>
      </c>
      <c r="T218" s="427">
        <v>33.767310000000002</v>
      </c>
      <c r="U218" s="428">
        <v>43770</v>
      </c>
      <c r="V218" s="428">
        <v>44926</v>
      </c>
      <c r="W218" s="426">
        <v>250</v>
      </c>
      <c r="X218" s="426"/>
      <c r="Y218" s="426"/>
      <c r="Z218" s="426">
        <v>7</v>
      </c>
    </row>
    <row r="219" spans="1:26" ht="15">
      <c r="A219" s="426">
        <v>202110</v>
      </c>
      <c r="B219" s="426" t="s">
        <v>664</v>
      </c>
      <c r="C219" s="426" t="s">
        <v>1446</v>
      </c>
      <c r="D219" s="426" t="s">
        <v>1447</v>
      </c>
      <c r="E219" s="426" t="s">
        <v>275</v>
      </c>
      <c r="F219" s="426" t="s">
        <v>4589</v>
      </c>
      <c r="G219" s="426" t="s">
        <v>4143</v>
      </c>
      <c r="H219" s="427">
        <v>0.1</v>
      </c>
      <c r="I219" s="427">
        <v>0.11</v>
      </c>
      <c r="J219" s="427">
        <v>4.97</v>
      </c>
      <c r="K219" s="427">
        <v>19.62</v>
      </c>
      <c r="L219" s="427">
        <v>0.10316416500000002</v>
      </c>
      <c r="M219" s="427">
        <v>5.1206451729999998</v>
      </c>
      <c r="N219" s="427">
        <v>20.214699858000003</v>
      </c>
      <c r="O219" s="427">
        <v>24.43</v>
      </c>
      <c r="P219" s="427">
        <v>9.5399999999999991</v>
      </c>
      <c r="Q219" s="427">
        <v>9.5399999999999991</v>
      </c>
      <c r="R219" s="427">
        <v>0.1066</v>
      </c>
      <c r="S219" s="427">
        <v>5.9053000000000004</v>
      </c>
      <c r="T219" s="427">
        <v>18.684149999999999</v>
      </c>
      <c r="U219" s="428">
        <v>43770</v>
      </c>
      <c r="V219" s="428">
        <v>44926</v>
      </c>
      <c r="W219" s="426">
        <v>540</v>
      </c>
      <c r="X219" s="426"/>
      <c r="Y219" s="426"/>
      <c r="Z219" s="426">
        <v>7</v>
      </c>
    </row>
    <row r="220" spans="1:26" ht="15">
      <c r="A220" s="426">
        <v>202110</v>
      </c>
      <c r="B220" s="426" t="s">
        <v>664</v>
      </c>
      <c r="C220" s="426" t="s">
        <v>1450</v>
      </c>
      <c r="D220" s="426" t="s">
        <v>1451</v>
      </c>
      <c r="E220" s="426" t="s">
        <v>275</v>
      </c>
      <c r="F220" s="426" t="s">
        <v>4322</v>
      </c>
      <c r="G220" s="426" t="s">
        <v>4143</v>
      </c>
      <c r="H220" s="427">
        <v>0.18</v>
      </c>
      <c r="I220" s="427">
        <v>0.17</v>
      </c>
      <c r="J220" s="427">
        <v>5.49</v>
      </c>
      <c r="K220" s="427">
        <v>25.36</v>
      </c>
      <c r="L220" s="427">
        <v>0.18569549700000001</v>
      </c>
      <c r="M220" s="427">
        <v>5.6564068410000008</v>
      </c>
      <c r="N220" s="427">
        <v>26.128684423999999</v>
      </c>
      <c r="O220" s="427">
        <v>24.43</v>
      </c>
      <c r="P220" s="427">
        <v>9.5399999999999991</v>
      </c>
      <c r="Q220" s="427">
        <v>9.5399999999999991</v>
      </c>
      <c r="R220" s="427">
        <v>0.17712</v>
      </c>
      <c r="S220" s="427">
        <v>6.5585899999999997</v>
      </c>
      <c r="T220" s="427">
        <v>24.293749999999999</v>
      </c>
      <c r="U220" s="428">
        <v>43770</v>
      </c>
      <c r="V220" s="428">
        <v>44926</v>
      </c>
      <c r="W220" s="426">
        <v>450</v>
      </c>
      <c r="X220" s="426"/>
      <c r="Y220" s="426"/>
      <c r="Z220" s="426">
        <v>7</v>
      </c>
    </row>
    <row r="221" spans="1:26" ht="15">
      <c r="A221" s="426">
        <v>202110</v>
      </c>
      <c r="B221" s="426" t="s">
        <v>664</v>
      </c>
      <c r="C221" s="426" t="s">
        <v>1452</v>
      </c>
      <c r="D221" s="426" t="s">
        <v>1453</v>
      </c>
      <c r="E221" s="426" t="s">
        <v>275</v>
      </c>
      <c r="F221" s="426" t="s">
        <v>4349</v>
      </c>
      <c r="G221" s="426" t="s">
        <v>4143</v>
      </c>
      <c r="H221" s="427">
        <v>0.15</v>
      </c>
      <c r="I221" s="427">
        <v>0.15</v>
      </c>
      <c r="J221" s="427">
        <v>9.7200000000000006</v>
      </c>
      <c r="K221" s="427">
        <v>41.26</v>
      </c>
      <c r="L221" s="427">
        <v>0.15474624749999999</v>
      </c>
      <c r="M221" s="427">
        <v>10.014621948</v>
      </c>
      <c r="N221" s="427">
        <v>42.510627733999996</v>
      </c>
      <c r="O221" s="427">
        <v>24.43</v>
      </c>
      <c r="P221" s="427">
        <v>9.5399999999999991</v>
      </c>
      <c r="Q221" s="427">
        <v>9.5399999999999991</v>
      </c>
      <c r="R221" s="427">
        <v>0.15479999999999999</v>
      </c>
      <c r="S221" s="427">
        <v>12.122249999999999</v>
      </c>
      <c r="T221" s="427">
        <v>38.854750000000003</v>
      </c>
      <c r="U221" s="428">
        <v>43770</v>
      </c>
      <c r="V221" s="428">
        <v>44926</v>
      </c>
      <c r="W221" s="426">
        <v>250</v>
      </c>
      <c r="X221" s="426"/>
      <c r="Y221" s="426"/>
      <c r="Z221" s="426">
        <v>7</v>
      </c>
    </row>
    <row r="222" spans="1:26" ht="15">
      <c r="A222" s="426">
        <v>202110</v>
      </c>
      <c r="B222" s="426" t="s">
        <v>664</v>
      </c>
      <c r="C222" s="426" t="s">
        <v>1481</v>
      </c>
      <c r="D222" s="426" t="s">
        <v>1482</v>
      </c>
      <c r="E222" s="426" t="s">
        <v>260</v>
      </c>
      <c r="F222" s="426" t="s">
        <v>4582</v>
      </c>
      <c r="G222" s="426" t="s">
        <v>4123</v>
      </c>
      <c r="H222" s="427">
        <v>0.12</v>
      </c>
      <c r="I222" s="427">
        <v>0.48</v>
      </c>
      <c r="J222" s="427">
        <v>7.0000000000000007E-2</v>
      </c>
      <c r="K222" s="427">
        <v>0.8</v>
      </c>
      <c r="L222" s="427">
        <v>0.12148799999999998</v>
      </c>
      <c r="M222" s="427">
        <v>7.0910000000000001E-2</v>
      </c>
      <c r="N222" s="427">
        <v>0.81040000000000001</v>
      </c>
      <c r="O222" s="427">
        <v>22.04</v>
      </c>
      <c r="P222" s="427">
        <v>10.93</v>
      </c>
      <c r="Q222" s="427">
        <v>10.93</v>
      </c>
      <c r="R222" s="427">
        <v>0.48320000000000002</v>
      </c>
      <c r="S222" s="427">
        <v>6.787E-2</v>
      </c>
      <c r="T222" s="427">
        <v>0.80147000000000002</v>
      </c>
      <c r="U222" s="428">
        <v>42856</v>
      </c>
      <c r="V222" s="428">
        <v>46022</v>
      </c>
      <c r="W222" s="426">
        <v>25000</v>
      </c>
      <c r="X222" s="426"/>
      <c r="Y222" s="426"/>
      <c r="Z222" s="426">
        <v>7</v>
      </c>
    </row>
    <row r="223" spans="1:26" ht="15">
      <c r="A223" s="426">
        <v>202110</v>
      </c>
      <c r="B223" s="426" t="s">
        <v>664</v>
      </c>
      <c r="C223" s="426" t="s">
        <v>1531</v>
      </c>
      <c r="D223" s="426" t="s">
        <v>1532</v>
      </c>
      <c r="E223" s="426" t="s">
        <v>265</v>
      </c>
      <c r="F223" s="426" t="s">
        <v>4327</v>
      </c>
      <c r="G223" s="426" t="s">
        <v>4143</v>
      </c>
      <c r="H223" s="427">
        <v>0.33</v>
      </c>
      <c r="I223" s="427">
        <v>0.33</v>
      </c>
      <c r="J223" s="427">
        <v>35.47</v>
      </c>
      <c r="K223" s="427">
        <v>130.56</v>
      </c>
      <c r="L223" s="427">
        <v>0.34044174450000003</v>
      </c>
      <c r="M223" s="427">
        <v>36.545127622999999</v>
      </c>
      <c r="N223" s="427">
        <v>134.51739110400001</v>
      </c>
      <c r="O223" s="427">
        <v>26.47</v>
      </c>
      <c r="P223" s="427">
        <v>10.16</v>
      </c>
      <c r="Q223" s="427">
        <v>10.16</v>
      </c>
      <c r="R223" s="427">
        <v>0.33184000000000002</v>
      </c>
      <c r="S223" s="427">
        <v>44.169139999999999</v>
      </c>
      <c r="T223" s="427">
        <v>121.85681</v>
      </c>
      <c r="U223" s="428">
        <v>43739</v>
      </c>
      <c r="V223" s="428">
        <v>46752</v>
      </c>
      <c r="W223" s="426">
        <v>900</v>
      </c>
      <c r="X223" s="426"/>
      <c r="Y223" s="426"/>
      <c r="Z223" s="426">
        <v>7</v>
      </c>
    </row>
    <row r="224" spans="1:26" ht="15">
      <c r="A224" s="426">
        <v>202110</v>
      </c>
      <c r="B224" s="426" t="s">
        <v>664</v>
      </c>
      <c r="C224" s="426" t="s">
        <v>1632</v>
      </c>
      <c r="D224" s="426" t="s">
        <v>1633</v>
      </c>
      <c r="E224" s="426" t="s">
        <v>267</v>
      </c>
      <c r="F224" s="426" t="s">
        <v>4329</v>
      </c>
      <c r="G224" s="426" t="s">
        <v>4123</v>
      </c>
      <c r="H224" s="427">
        <v>0.8</v>
      </c>
      <c r="I224" s="427">
        <v>0.81</v>
      </c>
      <c r="J224" s="427">
        <v>86.63</v>
      </c>
      <c r="K224" s="427">
        <v>377.61</v>
      </c>
      <c r="L224" s="427">
        <v>0.82531332000000013</v>
      </c>
      <c r="M224" s="427">
        <v>89.255833267</v>
      </c>
      <c r="N224" s="427">
        <v>389.05569894900003</v>
      </c>
      <c r="O224" s="427">
        <v>27.46</v>
      </c>
      <c r="P224" s="427">
        <v>13.26</v>
      </c>
      <c r="Q224" s="427">
        <v>13.26</v>
      </c>
      <c r="R224" s="427">
        <v>0.80920000000000003</v>
      </c>
      <c r="S224" s="427">
        <v>95.317949999999996</v>
      </c>
      <c r="T224" s="427">
        <v>368.92604999999998</v>
      </c>
      <c r="U224" s="428">
        <v>42705</v>
      </c>
      <c r="V224" s="428">
        <v>44561</v>
      </c>
      <c r="W224" s="426">
        <v>1100</v>
      </c>
      <c r="X224" s="426"/>
      <c r="Y224" s="426"/>
      <c r="Z224" s="426">
        <v>7</v>
      </c>
    </row>
    <row r="225" spans="1:26" ht="15">
      <c r="A225" s="426">
        <v>202110</v>
      </c>
      <c r="B225" s="426" t="s">
        <v>664</v>
      </c>
      <c r="C225" s="426" t="s">
        <v>1741</v>
      </c>
      <c r="D225" s="426" t="s">
        <v>1742</v>
      </c>
      <c r="E225" s="426" t="s">
        <v>260</v>
      </c>
      <c r="F225" s="426" t="s">
        <v>4452</v>
      </c>
      <c r="G225" s="426" t="s">
        <v>4315</v>
      </c>
      <c r="H225" s="427">
        <v>0.19</v>
      </c>
      <c r="I225" s="427">
        <v>0.67</v>
      </c>
      <c r="J225" s="427">
        <v>6.53</v>
      </c>
      <c r="K225" s="427">
        <v>44.66</v>
      </c>
      <c r="L225" s="427">
        <v>0.19370500000000002</v>
      </c>
      <c r="M225" s="427">
        <v>6.6494990000000005</v>
      </c>
      <c r="N225" s="427">
        <v>45.477277999999998</v>
      </c>
      <c r="O225" s="427">
        <v>22.84</v>
      </c>
      <c r="P225" s="427">
        <v>8.5500000000000007</v>
      </c>
      <c r="Q225" s="427">
        <v>8.5500000000000007</v>
      </c>
      <c r="R225" s="427">
        <v>0.66659999999999997</v>
      </c>
      <c r="S225" s="427">
        <v>7.8617999999999997</v>
      </c>
      <c r="T225" s="427">
        <v>43.329300000000003</v>
      </c>
      <c r="U225" s="428">
        <v>44348</v>
      </c>
      <c r="V225" s="428">
        <v>45443</v>
      </c>
      <c r="W225" s="426">
        <v>3000</v>
      </c>
      <c r="X225" s="426"/>
      <c r="Y225" s="426"/>
      <c r="Z225" s="426">
        <v>3</v>
      </c>
    </row>
    <row r="226" spans="1:26" ht="15">
      <c r="A226" s="426">
        <v>202110</v>
      </c>
      <c r="B226" s="426" t="s">
        <v>664</v>
      </c>
      <c r="C226" s="426" t="s">
        <v>1806</v>
      </c>
      <c r="D226" s="426" t="s">
        <v>1807</v>
      </c>
      <c r="E226" s="426" t="s">
        <v>260</v>
      </c>
      <c r="F226" s="426" t="s">
        <v>4481</v>
      </c>
      <c r="G226" s="426" t="s">
        <v>4423</v>
      </c>
      <c r="H226" s="427">
        <v>0.16</v>
      </c>
      <c r="I226" s="427">
        <v>0.64</v>
      </c>
      <c r="J226" s="427">
        <v>5.46</v>
      </c>
      <c r="K226" s="427">
        <v>34.729999999999997</v>
      </c>
      <c r="L226" s="427">
        <v>0.16822565600000003</v>
      </c>
      <c r="M226" s="427">
        <v>5.6666684256000002</v>
      </c>
      <c r="N226" s="427">
        <v>36.044577732800001</v>
      </c>
      <c r="O226" s="427">
        <v>26.39</v>
      </c>
      <c r="P226" s="427">
        <v>8.08</v>
      </c>
      <c r="Q226" s="427">
        <v>8.08</v>
      </c>
      <c r="R226" s="427">
        <v>0.63983999999999996</v>
      </c>
      <c r="S226" s="427">
        <v>6.7674799999999999</v>
      </c>
      <c r="T226" s="427">
        <v>33.419710000000002</v>
      </c>
      <c r="U226" s="428">
        <v>43831</v>
      </c>
      <c r="V226" s="428">
        <v>45657</v>
      </c>
      <c r="W226" s="426">
        <v>2500</v>
      </c>
      <c r="X226" s="426"/>
      <c r="Y226" s="426"/>
      <c r="Z226" s="426">
        <v>3</v>
      </c>
    </row>
    <row r="227" spans="1:26" ht="15">
      <c r="A227" s="426">
        <v>202110</v>
      </c>
      <c r="B227" s="426" t="s">
        <v>664</v>
      </c>
      <c r="C227" s="426" t="s">
        <v>1808</v>
      </c>
      <c r="D227" s="426" t="s">
        <v>1809</v>
      </c>
      <c r="E227" s="426" t="s">
        <v>260</v>
      </c>
      <c r="F227" s="426" t="s">
        <v>4481</v>
      </c>
      <c r="G227" s="426" t="s">
        <v>4423</v>
      </c>
      <c r="H227" s="427">
        <v>4.4999999999999998E-2</v>
      </c>
      <c r="I227" s="427">
        <v>4.3999999999999997E-2</v>
      </c>
      <c r="J227" s="427">
        <v>4.9000000000000004</v>
      </c>
      <c r="K227" s="427">
        <v>10.79</v>
      </c>
      <c r="L227" s="427">
        <v>4.7313465750000006E-2</v>
      </c>
      <c r="M227" s="427">
        <v>5.0854716640000008</v>
      </c>
      <c r="N227" s="427">
        <v>11.1984161744</v>
      </c>
      <c r="O227" s="427">
        <v>26.39</v>
      </c>
      <c r="P227" s="427">
        <v>8.08</v>
      </c>
      <c r="Q227" s="427">
        <v>8.08</v>
      </c>
      <c r="R227" s="427">
        <v>4.5359999999999998E-2</v>
      </c>
      <c r="S227" s="427">
        <v>6.0532300000000001</v>
      </c>
      <c r="T227" s="427">
        <v>9.6507900000000006</v>
      </c>
      <c r="U227" s="428">
        <v>43831</v>
      </c>
      <c r="V227" s="428">
        <v>45657</v>
      </c>
      <c r="W227" s="426">
        <v>2500</v>
      </c>
      <c r="X227" s="426"/>
      <c r="Y227" s="426"/>
      <c r="Z227" s="426">
        <v>3</v>
      </c>
    </row>
    <row r="228" spans="1:26" ht="15">
      <c r="A228" s="426">
        <v>202110</v>
      </c>
      <c r="B228" s="426" t="s">
        <v>664</v>
      </c>
      <c r="C228" s="426" t="s">
        <v>1814</v>
      </c>
      <c r="D228" s="426" t="s">
        <v>1815</v>
      </c>
      <c r="E228" s="426" t="s">
        <v>265</v>
      </c>
      <c r="F228" s="426" t="s">
        <v>4584</v>
      </c>
      <c r="G228" s="426" t="s">
        <v>4123</v>
      </c>
      <c r="H228" s="427">
        <v>0.88</v>
      </c>
      <c r="I228" s="427">
        <v>0.96</v>
      </c>
      <c r="J228" s="427">
        <v>75.010000000000005</v>
      </c>
      <c r="K228" s="427">
        <v>374.08</v>
      </c>
      <c r="L228" s="427">
        <v>0.90784465200000009</v>
      </c>
      <c r="M228" s="427">
        <v>77.283620608999996</v>
      </c>
      <c r="N228" s="427">
        <v>385.41870147200001</v>
      </c>
      <c r="O228" s="427">
        <v>22.83</v>
      </c>
      <c r="P228" s="427">
        <v>10.91</v>
      </c>
      <c r="Q228" s="427">
        <v>10.91</v>
      </c>
      <c r="R228" s="427">
        <v>0.95511999999999997</v>
      </c>
      <c r="S228" s="427">
        <v>91.230289999999997</v>
      </c>
      <c r="T228" s="427">
        <v>357.85323</v>
      </c>
      <c r="U228" s="428">
        <v>43831</v>
      </c>
      <c r="V228" s="428">
        <v>45747</v>
      </c>
      <c r="W228" s="426">
        <v>2000</v>
      </c>
      <c r="X228" s="426"/>
      <c r="Y228" s="426"/>
      <c r="Z228" s="426">
        <v>7</v>
      </c>
    </row>
    <row r="229" spans="1:26" ht="15">
      <c r="A229" s="426">
        <v>202110</v>
      </c>
      <c r="B229" s="426" t="s">
        <v>664</v>
      </c>
      <c r="C229" s="426" t="s">
        <v>1816</v>
      </c>
      <c r="D229" s="426" t="s">
        <v>1817</v>
      </c>
      <c r="E229" s="426" t="s">
        <v>265</v>
      </c>
      <c r="F229" s="426" t="s">
        <v>4430</v>
      </c>
      <c r="G229" s="426" t="s">
        <v>4129</v>
      </c>
      <c r="H229" s="427">
        <v>0.59</v>
      </c>
      <c r="I229" s="427">
        <v>0.55000000000000004</v>
      </c>
      <c r="J229" s="427">
        <v>52.96</v>
      </c>
      <c r="K229" s="427">
        <v>243.84</v>
      </c>
      <c r="L229" s="427">
        <v>0.62014584939999995</v>
      </c>
      <c r="M229" s="427">
        <v>54.9413490528</v>
      </c>
      <c r="N229" s="427">
        <v>252.96258597119999</v>
      </c>
      <c r="O229" s="427">
        <v>22.83</v>
      </c>
      <c r="P229" s="427">
        <v>10.91</v>
      </c>
      <c r="Q229" s="427">
        <v>10.91</v>
      </c>
      <c r="R229" s="427">
        <v>0.58523999999999998</v>
      </c>
      <c r="S229" s="427">
        <v>66.007360000000006</v>
      </c>
      <c r="T229" s="427">
        <v>230.79319000000001</v>
      </c>
      <c r="U229" s="428">
        <v>43831</v>
      </c>
      <c r="V229" s="428">
        <v>45747</v>
      </c>
      <c r="W229" s="426">
        <v>800</v>
      </c>
      <c r="X229" s="426"/>
      <c r="Y229" s="426"/>
      <c r="Z229" s="426">
        <v>8</v>
      </c>
    </row>
    <row r="230" spans="1:26" ht="15">
      <c r="A230" s="426">
        <v>202110</v>
      </c>
      <c r="B230" s="426" t="s">
        <v>664</v>
      </c>
      <c r="C230" s="426" t="s">
        <v>1905</v>
      </c>
      <c r="D230" s="426" t="s">
        <v>1906</v>
      </c>
      <c r="E230" s="426" t="s">
        <v>275</v>
      </c>
      <c r="F230" s="426" t="s">
        <v>4571</v>
      </c>
      <c r="G230" s="426" t="s">
        <v>4318</v>
      </c>
      <c r="H230" s="427">
        <v>0.33</v>
      </c>
      <c r="I230" s="427">
        <v>0.34</v>
      </c>
      <c r="J230" s="427">
        <v>31.17</v>
      </c>
      <c r="K230" s="427">
        <v>87.07</v>
      </c>
      <c r="L230" s="427">
        <v>0.34483856880000002</v>
      </c>
      <c r="M230" s="427">
        <v>32.260863347400004</v>
      </c>
      <c r="N230" s="427">
        <v>90.117207945400011</v>
      </c>
      <c r="O230" s="427">
        <v>22.84</v>
      </c>
      <c r="P230" s="427">
        <v>10.16</v>
      </c>
      <c r="Q230" s="427">
        <v>10.16</v>
      </c>
      <c r="R230" s="427">
        <v>0.34251999999999999</v>
      </c>
      <c r="S230" s="427">
        <v>38.500819999999997</v>
      </c>
      <c r="T230" s="427">
        <v>79.739980000000003</v>
      </c>
      <c r="U230" s="428">
        <v>42795</v>
      </c>
      <c r="V230" s="428">
        <v>44620</v>
      </c>
      <c r="W230" s="426">
        <v>1590</v>
      </c>
      <c r="X230" s="426"/>
      <c r="Y230" s="426"/>
      <c r="Z230" s="426">
        <v>9</v>
      </c>
    </row>
    <row r="231" spans="1:26" ht="15">
      <c r="A231" s="426">
        <v>202110</v>
      </c>
      <c r="B231" s="426" t="s">
        <v>664</v>
      </c>
      <c r="C231" s="426" t="s">
        <v>1907</v>
      </c>
      <c r="D231" s="426" t="s">
        <v>1908</v>
      </c>
      <c r="E231" s="426" t="s">
        <v>275</v>
      </c>
      <c r="F231" s="426" t="s">
        <v>4353</v>
      </c>
      <c r="G231" s="426" t="s">
        <v>4123</v>
      </c>
      <c r="H231" s="427">
        <v>1.07</v>
      </c>
      <c r="I231" s="427">
        <v>1.22</v>
      </c>
      <c r="J231" s="427">
        <v>99.59</v>
      </c>
      <c r="K231" s="427">
        <v>385.68</v>
      </c>
      <c r="L231" s="427">
        <v>1.1038565655000001</v>
      </c>
      <c r="M231" s="427">
        <v>102.60866253100001</v>
      </c>
      <c r="N231" s="427">
        <v>397.37030791199999</v>
      </c>
      <c r="O231" s="427">
        <v>22.84</v>
      </c>
      <c r="P231" s="427">
        <v>10.16</v>
      </c>
      <c r="Q231" s="427">
        <v>10.16</v>
      </c>
      <c r="R231" s="427">
        <v>1.2205600000000001</v>
      </c>
      <c r="S231" s="427">
        <v>122.56845</v>
      </c>
      <c r="T231" s="427">
        <v>362.69779999999997</v>
      </c>
      <c r="U231" s="428">
        <v>42795</v>
      </c>
      <c r="V231" s="428">
        <v>44620</v>
      </c>
      <c r="W231" s="426">
        <v>2895</v>
      </c>
      <c r="X231" s="426"/>
      <c r="Y231" s="426"/>
      <c r="Z231" s="426">
        <v>7</v>
      </c>
    </row>
    <row r="232" spans="1:26" ht="15">
      <c r="A232" s="426">
        <v>202110</v>
      </c>
      <c r="B232" s="426" t="s">
        <v>664</v>
      </c>
      <c r="C232" s="426" t="s">
        <v>1912</v>
      </c>
      <c r="D232" s="426" t="s">
        <v>1913</v>
      </c>
      <c r="E232" s="426" t="s">
        <v>265</v>
      </c>
      <c r="F232" s="426" t="s">
        <v>4147</v>
      </c>
      <c r="G232" s="426" t="s">
        <v>4129</v>
      </c>
      <c r="H232" s="427">
        <v>0.28000000000000003</v>
      </c>
      <c r="I232" s="427">
        <v>0.28000000000000003</v>
      </c>
      <c r="J232" s="427">
        <v>28.22</v>
      </c>
      <c r="K232" s="427">
        <v>85.52</v>
      </c>
      <c r="L232" s="427">
        <v>0.29430650480000003</v>
      </c>
      <c r="M232" s="427">
        <v>29.272913315799997</v>
      </c>
      <c r="N232" s="427">
        <v>88.710827312799992</v>
      </c>
      <c r="O232" s="427">
        <v>22.84</v>
      </c>
      <c r="P232" s="427">
        <v>10.16</v>
      </c>
      <c r="Q232" s="427">
        <v>10.16</v>
      </c>
      <c r="R232" s="427">
        <v>0.27688000000000001</v>
      </c>
      <c r="S232" s="427">
        <v>35.068640000000002</v>
      </c>
      <c r="T232" s="427">
        <v>78.674199999999999</v>
      </c>
      <c r="U232" s="428">
        <v>42795</v>
      </c>
      <c r="V232" s="428">
        <v>44620</v>
      </c>
      <c r="W232" s="426">
        <v>560</v>
      </c>
      <c r="X232" s="426"/>
      <c r="Y232" s="426"/>
      <c r="Z232" s="426">
        <v>8</v>
      </c>
    </row>
    <row r="233" spans="1:26" ht="15">
      <c r="A233" s="426">
        <v>202110</v>
      </c>
      <c r="B233" s="426" t="s">
        <v>664</v>
      </c>
      <c r="C233" s="426" t="s">
        <v>1914</v>
      </c>
      <c r="D233" s="426" t="s">
        <v>1915</v>
      </c>
      <c r="E233" s="426" t="s">
        <v>265</v>
      </c>
      <c r="F233" s="426" t="s">
        <v>4163</v>
      </c>
      <c r="G233" s="426" t="s">
        <v>4129</v>
      </c>
      <c r="H233" s="427">
        <v>0.39</v>
      </c>
      <c r="I233" s="427">
        <v>0.38</v>
      </c>
      <c r="J233" s="427">
        <v>40.33</v>
      </c>
      <c r="K233" s="427">
        <v>147.54</v>
      </c>
      <c r="L233" s="427">
        <v>0.40992691740000003</v>
      </c>
      <c r="M233" s="427">
        <v>41.834748193699994</v>
      </c>
      <c r="N233" s="427">
        <v>153.04484871059998</v>
      </c>
      <c r="O233" s="427">
        <v>22.84</v>
      </c>
      <c r="P233" s="427">
        <v>10.16</v>
      </c>
      <c r="Q233" s="427">
        <v>10.16</v>
      </c>
      <c r="R233" s="427">
        <v>0.38575999999999999</v>
      </c>
      <c r="S233" s="427">
        <v>50.090539999999997</v>
      </c>
      <c r="T233" s="427">
        <v>137.78029000000001</v>
      </c>
      <c r="U233" s="428">
        <v>42795</v>
      </c>
      <c r="V233" s="428">
        <v>44620</v>
      </c>
      <c r="W233" s="426">
        <v>610</v>
      </c>
      <c r="X233" s="426"/>
      <c r="Y233" s="426"/>
      <c r="Z233" s="426">
        <v>8</v>
      </c>
    </row>
    <row r="234" spans="1:26" ht="15">
      <c r="A234" s="426">
        <v>202110</v>
      </c>
      <c r="B234" s="426" t="s">
        <v>664</v>
      </c>
      <c r="C234" s="426" t="s">
        <v>1916</v>
      </c>
      <c r="D234" s="426" t="s">
        <v>1917</v>
      </c>
      <c r="E234" s="426" t="s">
        <v>265</v>
      </c>
      <c r="F234" s="426" t="s">
        <v>4410</v>
      </c>
      <c r="G234" s="426" t="s">
        <v>4143</v>
      </c>
      <c r="H234" s="427">
        <v>0.31</v>
      </c>
      <c r="I234" s="427">
        <v>0.31</v>
      </c>
      <c r="J234" s="427">
        <v>31.39</v>
      </c>
      <c r="K234" s="427">
        <v>118.25</v>
      </c>
      <c r="L234" s="427">
        <v>0.31980891150000007</v>
      </c>
      <c r="M234" s="427">
        <v>32.341459151000002</v>
      </c>
      <c r="N234" s="427">
        <v>121.834263925</v>
      </c>
      <c r="O234" s="427">
        <v>22.84</v>
      </c>
      <c r="P234" s="427">
        <v>10.16</v>
      </c>
      <c r="Q234" s="427">
        <v>10.16</v>
      </c>
      <c r="R234" s="427">
        <v>0.31040000000000001</v>
      </c>
      <c r="S234" s="427">
        <v>38.705800000000004</v>
      </c>
      <c r="T234" s="427">
        <v>110.9346</v>
      </c>
      <c r="U234" s="428">
        <v>42795</v>
      </c>
      <c r="V234" s="428">
        <v>44620</v>
      </c>
      <c r="W234" s="426">
        <v>650</v>
      </c>
      <c r="X234" s="426"/>
      <c r="Y234" s="426"/>
      <c r="Z234" s="426">
        <v>7</v>
      </c>
    </row>
    <row r="235" spans="1:26" ht="15">
      <c r="A235" s="426">
        <v>202110</v>
      </c>
      <c r="B235" s="426" t="s">
        <v>664</v>
      </c>
      <c r="C235" s="426" t="s">
        <v>1926</v>
      </c>
      <c r="D235" s="426" t="s">
        <v>1927</v>
      </c>
      <c r="E235" s="426" t="s">
        <v>275</v>
      </c>
      <c r="F235" s="426" t="s">
        <v>4265</v>
      </c>
      <c r="G235" s="426" t="s">
        <v>4156</v>
      </c>
      <c r="H235" s="427">
        <v>0.19</v>
      </c>
      <c r="I235" s="427">
        <v>0.18</v>
      </c>
      <c r="J235" s="427">
        <v>9.06</v>
      </c>
      <c r="K235" s="427">
        <v>30.45</v>
      </c>
      <c r="L235" s="427">
        <v>0.19550932930000003</v>
      </c>
      <c r="M235" s="427">
        <v>9.3061725216000006</v>
      </c>
      <c r="N235" s="427">
        <v>31.277367911999999</v>
      </c>
      <c r="O235" s="427">
        <v>23.67</v>
      </c>
      <c r="P235" s="427">
        <v>9.5399999999999991</v>
      </c>
      <c r="Q235" s="427">
        <v>9.5399999999999991</v>
      </c>
      <c r="R235" s="427">
        <v>0.18920000000000001</v>
      </c>
      <c r="S235" s="427">
        <v>10.9681</v>
      </c>
      <c r="T235" s="427">
        <v>28.545000000000002</v>
      </c>
      <c r="U235" s="428">
        <v>44287</v>
      </c>
      <c r="V235" s="428">
        <v>44926</v>
      </c>
      <c r="W235" s="426">
        <v>536</v>
      </c>
      <c r="X235" s="426"/>
      <c r="Y235" s="426"/>
      <c r="Z235" s="426">
        <v>6</v>
      </c>
    </row>
    <row r="236" spans="1:26" ht="15">
      <c r="A236" s="426">
        <v>202110</v>
      </c>
      <c r="B236" s="426" t="s">
        <v>664</v>
      </c>
      <c r="C236" s="426" t="s">
        <v>1928</v>
      </c>
      <c r="D236" s="426" t="s">
        <v>1929</v>
      </c>
      <c r="E236" s="426" t="s">
        <v>275</v>
      </c>
      <c r="F236" s="426" t="s">
        <v>4288</v>
      </c>
      <c r="G236" s="426" t="s">
        <v>4123</v>
      </c>
      <c r="H236" s="427">
        <v>0.33</v>
      </c>
      <c r="I236" s="427">
        <v>0.34</v>
      </c>
      <c r="J236" s="427">
        <v>20.34</v>
      </c>
      <c r="K236" s="427">
        <v>59.65</v>
      </c>
      <c r="L236" s="427">
        <v>0.33956883510000008</v>
      </c>
      <c r="M236" s="427">
        <v>20.892665462399997</v>
      </c>
      <c r="N236" s="427">
        <v>61.270771623999998</v>
      </c>
      <c r="O236" s="427">
        <v>23.67</v>
      </c>
      <c r="P236" s="427">
        <v>9.5399999999999991</v>
      </c>
      <c r="Q236" s="427">
        <v>9.5399999999999991</v>
      </c>
      <c r="R236" s="427">
        <v>0.34200000000000003</v>
      </c>
      <c r="S236" s="427">
        <v>25.5029</v>
      </c>
      <c r="T236" s="427">
        <v>54.492699999999999</v>
      </c>
      <c r="U236" s="428">
        <v>44287</v>
      </c>
      <c r="V236" s="428">
        <v>44926</v>
      </c>
      <c r="W236" s="426">
        <v>300</v>
      </c>
      <c r="X236" s="426"/>
      <c r="Y236" s="426"/>
      <c r="Z236" s="426">
        <v>6</v>
      </c>
    </row>
    <row r="237" spans="1:26" ht="15">
      <c r="A237" s="426">
        <v>202110</v>
      </c>
      <c r="B237" s="426" t="s">
        <v>664</v>
      </c>
      <c r="C237" s="426" t="s">
        <v>2074</v>
      </c>
      <c r="D237" s="426" t="s">
        <v>2075</v>
      </c>
      <c r="E237" s="426" t="s">
        <v>256</v>
      </c>
      <c r="F237" s="426" t="s">
        <v>4333</v>
      </c>
      <c r="G237" s="426" t="s">
        <v>4143</v>
      </c>
      <c r="H237" s="427">
        <v>0.02</v>
      </c>
      <c r="I237" s="427">
        <v>0.27</v>
      </c>
      <c r="J237" s="427">
        <v>1.71</v>
      </c>
      <c r="K237" s="427">
        <v>119.43</v>
      </c>
      <c r="L237" s="427">
        <v>2.0632833000000003E-2</v>
      </c>
      <c r="M237" s="427">
        <v>1.7618316390000002</v>
      </c>
      <c r="N237" s="427">
        <v>123.05003078700001</v>
      </c>
      <c r="O237" s="427">
        <v>26.43</v>
      </c>
      <c r="P237" s="427">
        <v>8.52</v>
      </c>
      <c r="Q237" s="427">
        <v>8.52</v>
      </c>
      <c r="R237" s="427">
        <v>0.27051999999999998</v>
      </c>
      <c r="S237" s="427">
        <v>3.3156400000000001</v>
      </c>
      <c r="T237" s="427">
        <v>117.82684</v>
      </c>
      <c r="U237" s="428">
        <v>43983</v>
      </c>
      <c r="V237" s="428">
        <v>45657</v>
      </c>
      <c r="W237" s="426">
        <v>650</v>
      </c>
      <c r="X237" s="426"/>
      <c r="Y237" s="426"/>
      <c r="Z237" s="426">
        <v>7</v>
      </c>
    </row>
    <row r="238" spans="1:26" ht="15">
      <c r="A238" s="426">
        <v>202110</v>
      </c>
      <c r="B238" s="426" t="s">
        <v>664</v>
      </c>
      <c r="C238" s="426" t="s">
        <v>2080</v>
      </c>
      <c r="D238" s="426" t="s">
        <v>2081</v>
      </c>
      <c r="E238" s="426" t="s">
        <v>256</v>
      </c>
      <c r="F238" s="426" t="s">
        <v>4122</v>
      </c>
      <c r="G238" s="426" t="s">
        <v>4143</v>
      </c>
      <c r="H238" s="427">
        <v>0.23</v>
      </c>
      <c r="I238" s="427">
        <v>0.19</v>
      </c>
      <c r="J238" s="427">
        <v>14.02</v>
      </c>
      <c r="K238" s="427">
        <v>54.04</v>
      </c>
      <c r="L238" s="427">
        <v>0.23727757950000003</v>
      </c>
      <c r="M238" s="427">
        <v>14.444958818</v>
      </c>
      <c r="N238" s="427">
        <v>55.678001035999998</v>
      </c>
      <c r="O238" s="427">
        <v>26.43</v>
      </c>
      <c r="P238" s="427">
        <v>8.52</v>
      </c>
      <c r="Q238" s="427">
        <v>8.52</v>
      </c>
      <c r="R238" s="427">
        <v>0.23355999999999999</v>
      </c>
      <c r="S238" s="427">
        <v>16.602630000000001</v>
      </c>
      <c r="T238" s="427">
        <v>51.460569999999997</v>
      </c>
      <c r="U238" s="428">
        <v>43983</v>
      </c>
      <c r="V238" s="428">
        <v>45657</v>
      </c>
      <c r="W238" s="426">
        <v>1080</v>
      </c>
      <c r="X238" s="426"/>
      <c r="Y238" s="426"/>
      <c r="Z238" s="426">
        <v>7</v>
      </c>
    </row>
    <row r="239" spans="1:26" ht="15">
      <c r="A239" s="426">
        <v>202110</v>
      </c>
      <c r="B239" s="426" t="s">
        <v>664</v>
      </c>
      <c r="C239" s="426" t="s">
        <v>2182</v>
      </c>
      <c r="D239" s="426" t="s">
        <v>2183</v>
      </c>
      <c r="E239" s="426" t="s">
        <v>265</v>
      </c>
      <c r="F239" s="426" t="s">
        <v>4377</v>
      </c>
      <c r="G239" s="426" t="s">
        <v>4143</v>
      </c>
      <c r="H239" s="427">
        <v>0.69</v>
      </c>
      <c r="I239" s="427">
        <v>0.76</v>
      </c>
      <c r="J239" s="427">
        <v>74.72</v>
      </c>
      <c r="K239" s="427">
        <v>369.39</v>
      </c>
      <c r="L239" s="427">
        <v>0.71183273849999995</v>
      </c>
      <c r="M239" s="427">
        <v>76.984830448000011</v>
      </c>
      <c r="N239" s="427">
        <v>380.58654335099999</v>
      </c>
      <c r="O239" s="427">
        <v>22.83</v>
      </c>
      <c r="P239" s="427">
        <v>8.5500000000000007</v>
      </c>
      <c r="Q239" s="427">
        <v>8.5500000000000007</v>
      </c>
      <c r="R239" s="427">
        <v>0.75575999999999999</v>
      </c>
      <c r="S239" s="427">
        <v>92.609610000000004</v>
      </c>
      <c r="T239" s="427">
        <v>351.49804999999998</v>
      </c>
      <c r="U239" s="428">
        <v>44013</v>
      </c>
      <c r="V239" s="428">
        <v>45107</v>
      </c>
      <c r="W239" s="426">
        <v>1600</v>
      </c>
      <c r="X239" s="426"/>
      <c r="Y239" s="426"/>
      <c r="Z239" s="426">
        <v>7</v>
      </c>
    </row>
    <row r="240" spans="1:26" ht="15">
      <c r="A240" s="426">
        <v>202110</v>
      </c>
      <c r="B240" s="426" t="s">
        <v>664</v>
      </c>
      <c r="C240" s="426" t="s">
        <v>2184</v>
      </c>
      <c r="D240" s="426" t="s">
        <v>2185</v>
      </c>
      <c r="E240" s="426" t="s">
        <v>265</v>
      </c>
      <c r="F240" s="426" t="s">
        <v>4377</v>
      </c>
      <c r="G240" s="426" t="s">
        <v>4143</v>
      </c>
      <c r="H240" s="427">
        <v>0.24</v>
      </c>
      <c r="I240" s="427">
        <v>0.24</v>
      </c>
      <c r="J240" s="427">
        <v>25.63</v>
      </c>
      <c r="K240" s="427">
        <v>120.94</v>
      </c>
      <c r="L240" s="427">
        <v>0.24759399600000001</v>
      </c>
      <c r="M240" s="427">
        <v>26.406868366999998</v>
      </c>
      <c r="N240" s="427">
        <v>124.605800246</v>
      </c>
      <c r="O240" s="427">
        <v>22.83</v>
      </c>
      <c r="P240" s="427">
        <v>8.5500000000000007</v>
      </c>
      <c r="Q240" s="427">
        <v>8.5500000000000007</v>
      </c>
      <c r="R240" s="427">
        <v>0.24116000000000001</v>
      </c>
      <c r="S240" s="427">
        <v>31.532689999999999</v>
      </c>
      <c r="T240" s="427">
        <v>115.02800000000001</v>
      </c>
      <c r="U240" s="428">
        <v>44013</v>
      </c>
      <c r="V240" s="428">
        <v>45107</v>
      </c>
      <c r="W240" s="426">
        <v>500</v>
      </c>
      <c r="X240" s="426"/>
      <c r="Y240" s="426"/>
      <c r="Z240" s="426">
        <v>7</v>
      </c>
    </row>
    <row r="241" spans="1:26" ht="15">
      <c r="A241" s="426">
        <v>202110</v>
      </c>
      <c r="B241" s="426" t="s">
        <v>664</v>
      </c>
      <c r="C241" s="426" t="s">
        <v>2192</v>
      </c>
      <c r="D241" s="426" t="s">
        <v>2193</v>
      </c>
      <c r="E241" s="426" t="s">
        <v>273</v>
      </c>
      <c r="F241" s="426" t="s">
        <v>4569</v>
      </c>
      <c r="G241" s="426" t="s">
        <v>4315</v>
      </c>
      <c r="H241" s="427">
        <v>3.49</v>
      </c>
      <c r="I241" s="427">
        <v>4.66</v>
      </c>
      <c r="J241" s="427">
        <v>11.03</v>
      </c>
      <c r="K241" s="427">
        <v>51.24</v>
      </c>
      <c r="L241" s="427">
        <v>3.5433970000000006</v>
      </c>
      <c r="M241" s="427">
        <v>11.175596000000001</v>
      </c>
      <c r="N241" s="427">
        <v>51.916368000000006</v>
      </c>
      <c r="O241" s="427">
        <v>22.04</v>
      </c>
      <c r="P241" s="427">
        <v>10.93</v>
      </c>
      <c r="Q241" s="427">
        <v>10.93</v>
      </c>
      <c r="R241" s="427">
        <v>4.6612799999999996</v>
      </c>
      <c r="S241" s="427">
        <v>17.340499999999999</v>
      </c>
      <c r="T241" s="427">
        <v>44.929400000000001</v>
      </c>
      <c r="U241" s="428">
        <v>42917</v>
      </c>
      <c r="V241" s="428">
        <v>46022</v>
      </c>
      <c r="W241" s="426">
        <v>5000</v>
      </c>
      <c r="X241" s="426"/>
      <c r="Y241" s="426"/>
      <c r="Z241" s="426">
        <v>3</v>
      </c>
    </row>
    <row r="242" spans="1:26" ht="15">
      <c r="A242" s="426">
        <v>202110</v>
      </c>
      <c r="B242" s="426" t="s">
        <v>664</v>
      </c>
      <c r="C242" s="426" t="s">
        <v>2304</v>
      </c>
      <c r="D242" s="426" t="s">
        <v>2305</v>
      </c>
      <c r="E242" s="426" t="s">
        <v>263</v>
      </c>
      <c r="F242" s="426" t="s">
        <v>4327</v>
      </c>
      <c r="G242" s="426" t="s">
        <v>4123</v>
      </c>
      <c r="H242" s="427">
        <v>1.04</v>
      </c>
      <c r="I242" s="427">
        <v>1.34</v>
      </c>
      <c r="J242" s="427">
        <v>114.89</v>
      </c>
      <c r="K242" s="427">
        <v>588.54999999999995</v>
      </c>
      <c r="L242" s="427">
        <v>1.072907316</v>
      </c>
      <c r="M242" s="427">
        <v>118.37241930100001</v>
      </c>
      <c r="N242" s="427">
        <v>606.38948019499992</v>
      </c>
      <c r="O242" s="427">
        <v>26.71</v>
      </c>
      <c r="P242" s="427">
        <v>12.16</v>
      </c>
      <c r="Q242" s="427">
        <v>12.16</v>
      </c>
      <c r="R242" s="427">
        <v>1.3351599999999999</v>
      </c>
      <c r="S242" s="427">
        <v>140.7456</v>
      </c>
      <c r="T242" s="427">
        <v>562.69587999999999</v>
      </c>
      <c r="U242" s="428">
        <v>42948</v>
      </c>
      <c r="V242" s="428">
        <v>45961</v>
      </c>
      <c r="W242" s="426">
        <v>2500</v>
      </c>
      <c r="X242" s="426"/>
      <c r="Y242" s="426"/>
      <c r="Z242" s="426">
        <v>7</v>
      </c>
    </row>
    <row r="243" spans="1:26" ht="15">
      <c r="A243" s="426">
        <v>202110</v>
      </c>
      <c r="B243" s="426" t="s">
        <v>664</v>
      </c>
      <c r="C243" s="426" t="s">
        <v>2308</v>
      </c>
      <c r="D243" s="426" t="s">
        <v>2309</v>
      </c>
      <c r="E243" s="426" t="s">
        <v>258</v>
      </c>
      <c r="F243" s="426" t="s">
        <v>4278</v>
      </c>
      <c r="G243" s="426" t="s">
        <v>4156</v>
      </c>
      <c r="H243" s="427">
        <v>0.14000000000000001</v>
      </c>
      <c r="I243" s="427">
        <v>0.28000000000000003</v>
      </c>
      <c r="J243" s="427">
        <v>7.78</v>
      </c>
      <c r="K243" s="427">
        <v>60.08</v>
      </c>
      <c r="L243" s="427">
        <v>0.14405950580000004</v>
      </c>
      <c r="M243" s="427">
        <v>7.9913931808000003</v>
      </c>
      <c r="N243" s="427">
        <v>61.712455308799996</v>
      </c>
      <c r="O243" s="427">
        <v>27.9</v>
      </c>
      <c r="P243" s="427">
        <v>11.59</v>
      </c>
      <c r="Q243" s="427">
        <v>11.59</v>
      </c>
      <c r="R243" s="427">
        <v>0.27960000000000002</v>
      </c>
      <c r="S243" s="427">
        <v>9.2357999999999993</v>
      </c>
      <c r="T243" s="427">
        <v>58.620600000000003</v>
      </c>
      <c r="U243" s="428">
        <v>42948</v>
      </c>
      <c r="V243" s="428">
        <v>44561</v>
      </c>
      <c r="W243" s="426">
        <v>580</v>
      </c>
      <c r="X243" s="426"/>
      <c r="Y243" s="426"/>
      <c r="Z243" s="426">
        <v>6</v>
      </c>
    </row>
    <row r="244" spans="1:26" ht="15">
      <c r="A244" s="426">
        <v>202110</v>
      </c>
      <c r="B244" s="426" t="s">
        <v>664</v>
      </c>
      <c r="C244" s="426" t="s">
        <v>2361</v>
      </c>
      <c r="D244" s="426" t="s">
        <v>2362</v>
      </c>
      <c r="E244" s="426" t="s">
        <v>274</v>
      </c>
      <c r="F244" s="426" t="s">
        <v>4142</v>
      </c>
      <c r="G244" s="426" t="s">
        <v>4143</v>
      </c>
      <c r="H244" s="427">
        <v>1.28</v>
      </c>
      <c r="I244" s="427">
        <v>1.26</v>
      </c>
      <c r="J244" s="427">
        <v>125.17</v>
      </c>
      <c r="K244" s="427">
        <v>544.27</v>
      </c>
      <c r="L244" s="427">
        <v>1.3205013120000002</v>
      </c>
      <c r="M244" s="427">
        <v>128.96401535300001</v>
      </c>
      <c r="N244" s="427">
        <v>560.767313543</v>
      </c>
      <c r="O244" s="427">
        <v>22.12</v>
      </c>
      <c r="P244" s="427">
        <v>9.43</v>
      </c>
      <c r="Q244" s="427">
        <v>9.43</v>
      </c>
      <c r="R244" s="427">
        <v>1.2786</v>
      </c>
      <c r="S244" s="427">
        <v>151.33605</v>
      </c>
      <c r="T244" s="427">
        <v>518.11185</v>
      </c>
      <c r="U244" s="428">
        <v>44440</v>
      </c>
      <c r="V244" s="428">
        <v>45169</v>
      </c>
      <c r="W244" s="426">
        <v>1800</v>
      </c>
      <c r="X244" s="426"/>
      <c r="Y244" s="426"/>
      <c r="Z244" s="426">
        <v>7</v>
      </c>
    </row>
    <row r="245" spans="1:26" ht="15">
      <c r="A245" s="426">
        <v>202110</v>
      </c>
      <c r="B245" s="426" t="s">
        <v>664</v>
      </c>
      <c r="C245" s="426" t="s">
        <v>2429</v>
      </c>
      <c r="D245" s="426" t="s">
        <v>2430</v>
      </c>
      <c r="E245" s="426" t="s">
        <v>260</v>
      </c>
      <c r="F245" s="426" t="s">
        <v>4709</v>
      </c>
      <c r="G245" s="426" t="s">
        <v>4423</v>
      </c>
      <c r="H245" s="427">
        <v>0.16</v>
      </c>
      <c r="I245" s="427">
        <v>0.76</v>
      </c>
      <c r="J245" s="427">
        <v>10.94</v>
      </c>
      <c r="K245" s="427">
        <v>68.7</v>
      </c>
      <c r="L245" s="427">
        <v>0.16822565600000003</v>
      </c>
      <c r="M245" s="427">
        <v>11.354093878400001</v>
      </c>
      <c r="N245" s="427">
        <v>71.300388432000005</v>
      </c>
      <c r="O245" s="427">
        <v>22.84</v>
      </c>
      <c r="P245" s="427">
        <v>8.5500000000000007</v>
      </c>
      <c r="Q245" s="427">
        <v>8.5500000000000007</v>
      </c>
      <c r="R245" s="427">
        <v>0.76156000000000001</v>
      </c>
      <c r="S245" s="427">
        <v>12.997120000000001</v>
      </c>
      <c r="T245" s="427">
        <v>66.642899999999997</v>
      </c>
      <c r="U245" s="428">
        <v>44348</v>
      </c>
      <c r="V245" s="428">
        <v>45443</v>
      </c>
      <c r="W245" s="426">
        <v>4000</v>
      </c>
      <c r="X245" s="426"/>
      <c r="Y245" s="426"/>
      <c r="Z245" s="426">
        <v>3</v>
      </c>
    </row>
    <row r="246" spans="1:26" ht="15">
      <c r="A246" s="426">
        <v>202110</v>
      </c>
      <c r="B246" s="426" t="s">
        <v>664</v>
      </c>
      <c r="C246" s="426" t="s">
        <v>2431</v>
      </c>
      <c r="D246" s="426" t="s">
        <v>2432</v>
      </c>
      <c r="E246" s="426" t="s">
        <v>260</v>
      </c>
      <c r="F246" s="426" t="s">
        <v>4586</v>
      </c>
      <c r="G246" s="426" t="s">
        <v>4143</v>
      </c>
      <c r="H246" s="427">
        <v>0.68</v>
      </c>
      <c r="I246" s="427">
        <v>0.74</v>
      </c>
      <c r="J246" s="427">
        <v>73.33</v>
      </c>
      <c r="K246" s="427">
        <v>356.56</v>
      </c>
      <c r="L246" s="427">
        <v>0.70151632200000014</v>
      </c>
      <c r="M246" s="427">
        <v>75.552698296999992</v>
      </c>
      <c r="N246" s="427">
        <v>367.36765450400003</v>
      </c>
      <c r="O246" s="427">
        <v>22.84</v>
      </c>
      <c r="P246" s="427">
        <v>8.5500000000000007</v>
      </c>
      <c r="Q246" s="427">
        <v>8.5500000000000007</v>
      </c>
      <c r="R246" s="427">
        <v>0.74060000000000004</v>
      </c>
      <c r="S246" s="427">
        <v>91.266639999999995</v>
      </c>
      <c r="T246" s="427">
        <v>338.62378999999999</v>
      </c>
      <c r="U246" s="428">
        <v>44348</v>
      </c>
      <c r="V246" s="428">
        <v>45443</v>
      </c>
      <c r="W246" s="426">
        <v>1160</v>
      </c>
      <c r="X246" s="426"/>
      <c r="Y246" s="426"/>
      <c r="Z246" s="426">
        <v>7</v>
      </c>
    </row>
    <row r="247" spans="1:26" ht="15">
      <c r="A247" s="426">
        <v>202110</v>
      </c>
      <c r="B247" s="426" t="s">
        <v>664</v>
      </c>
      <c r="C247" s="426" t="s">
        <v>2433</v>
      </c>
      <c r="D247" s="426" t="s">
        <v>2434</v>
      </c>
      <c r="E247" s="426" t="s">
        <v>275</v>
      </c>
      <c r="F247" s="426" t="s">
        <v>4144</v>
      </c>
      <c r="G247" s="426" t="s">
        <v>4143</v>
      </c>
      <c r="H247" s="427">
        <v>0.2</v>
      </c>
      <c r="I247" s="427">
        <v>0.22</v>
      </c>
      <c r="J247" s="427">
        <v>16</v>
      </c>
      <c r="K247" s="427">
        <v>59.16</v>
      </c>
      <c r="L247" s="427">
        <v>0.20632833000000003</v>
      </c>
      <c r="M247" s="427">
        <v>16.484974399999999</v>
      </c>
      <c r="N247" s="427">
        <v>60.953192844</v>
      </c>
      <c r="O247" s="427">
        <v>22.84</v>
      </c>
      <c r="P247" s="427">
        <v>10.16</v>
      </c>
      <c r="Q247" s="427">
        <v>10.16</v>
      </c>
      <c r="R247" s="427">
        <v>0.21848000000000001</v>
      </c>
      <c r="S247" s="427">
        <v>19.97974</v>
      </c>
      <c r="T247" s="427">
        <v>55.174669999999999</v>
      </c>
      <c r="U247" s="428">
        <v>43009</v>
      </c>
      <c r="V247" s="428">
        <v>44620</v>
      </c>
      <c r="W247" s="426">
        <v>1324</v>
      </c>
      <c r="X247" s="426"/>
      <c r="Y247" s="426"/>
      <c r="Z247" s="426">
        <v>7</v>
      </c>
    </row>
    <row r="248" spans="1:26" ht="15">
      <c r="A248" s="426">
        <v>202110</v>
      </c>
      <c r="B248" s="426" t="s">
        <v>664</v>
      </c>
      <c r="C248" s="426" t="s">
        <v>2437</v>
      </c>
      <c r="D248" s="426" t="s">
        <v>2438</v>
      </c>
      <c r="E248" s="426" t="s">
        <v>265</v>
      </c>
      <c r="F248" s="426" t="s">
        <v>4188</v>
      </c>
      <c r="G248" s="426" t="s">
        <v>4156</v>
      </c>
      <c r="H248" s="427">
        <v>0.28000000000000003</v>
      </c>
      <c r="I248" s="427">
        <v>0.28000000000000003</v>
      </c>
      <c r="J248" s="427">
        <v>24.04</v>
      </c>
      <c r="K248" s="427">
        <v>120.62</v>
      </c>
      <c r="L248" s="427">
        <v>0.28885966200000007</v>
      </c>
      <c r="M248" s="427">
        <v>24.768674036</v>
      </c>
      <c r="N248" s="427">
        <v>124.27610075800001</v>
      </c>
      <c r="O248" s="427">
        <v>22.83</v>
      </c>
      <c r="P248" s="427">
        <v>12.43</v>
      </c>
      <c r="Q248" s="427">
        <v>12.43</v>
      </c>
      <c r="R248" s="427">
        <v>0.2848</v>
      </c>
      <c r="S248" s="427">
        <v>29.3581</v>
      </c>
      <c r="T248" s="427">
        <v>115.2992</v>
      </c>
      <c r="U248" s="428">
        <v>43016</v>
      </c>
      <c r="V248" s="428">
        <v>44561</v>
      </c>
      <c r="W248" s="426">
        <v>800</v>
      </c>
      <c r="X248" s="426"/>
      <c r="Y248" s="426"/>
      <c r="Z248" s="426">
        <v>7</v>
      </c>
    </row>
    <row r="249" spans="1:26" ht="15">
      <c r="A249" s="426">
        <v>202110</v>
      </c>
      <c r="B249" s="426" t="s">
        <v>664</v>
      </c>
      <c r="C249" s="426" t="s">
        <v>2461</v>
      </c>
      <c r="D249" s="426" t="s">
        <v>2462</v>
      </c>
      <c r="E249" s="426" t="s">
        <v>260</v>
      </c>
      <c r="F249" s="426" t="s">
        <v>4481</v>
      </c>
      <c r="G249" s="426" t="s">
        <v>4423</v>
      </c>
      <c r="H249" s="427">
        <v>1.8000000000000001E-4</v>
      </c>
      <c r="I249" s="427">
        <v>1.8000000000000001E-4</v>
      </c>
      <c r="J249" s="427">
        <v>0.01</v>
      </c>
      <c r="K249" s="427">
        <v>0.04</v>
      </c>
      <c r="L249" s="427">
        <v>1.8925386300000006E-4</v>
      </c>
      <c r="M249" s="427">
        <v>1.03785136E-2</v>
      </c>
      <c r="N249" s="427">
        <v>4.15140544E-2</v>
      </c>
      <c r="O249" s="427">
        <v>26.39</v>
      </c>
      <c r="P249" s="427">
        <v>8.1</v>
      </c>
      <c r="Q249" s="427">
        <v>8.1</v>
      </c>
      <c r="R249" s="427">
        <v>2.0000000000000001E-4</v>
      </c>
      <c r="S249" s="427">
        <v>1.5350000000000001E-2</v>
      </c>
      <c r="T249" s="427">
        <v>4.6899999999999997E-2</v>
      </c>
      <c r="U249" s="428">
        <v>43831</v>
      </c>
      <c r="V249" s="428">
        <v>45657</v>
      </c>
      <c r="W249" s="426">
        <v>2500</v>
      </c>
      <c r="X249" s="426"/>
      <c r="Y249" s="426"/>
      <c r="Z249" s="426">
        <v>3</v>
      </c>
    </row>
    <row r="250" spans="1:26" ht="15">
      <c r="A250" s="426">
        <v>202110</v>
      </c>
      <c r="B250" s="426" t="s">
        <v>664</v>
      </c>
      <c r="C250" s="426" t="s">
        <v>2522</v>
      </c>
      <c r="D250" s="426" t="s">
        <v>2523</v>
      </c>
      <c r="E250" s="426" t="s">
        <v>260</v>
      </c>
      <c r="F250" s="426" t="s">
        <v>4182</v>
      </c>
      <c r="G250" s="426" t="s">
        <v>4156</v>
      </c>
      <c r="H250" s="427">
        <v>1.02</v>
      </c>
      <c r="I250" s="427">
        <v>1</v>
      </c>
      <c r="J250" s="427">
        <v>95.9</v>
      </c>
      <c r="K250" s="427">
        <v>418.85</v>
      </c>
      <c r="L250" s="427">
        <v>1.0495763994000002</v>
      </c>
      <c r="M250" s="427">
        <v>98.505733423999999</v>
      </c>
      <c r="N250" s="427">
        <v>430.23072413599999</v>
      </c>
      <c r="O250" s="427">
        <v>22.84</v>
      </c>
      <c r="P250" s="427">
        <v>8.94</v>
      </c>
      <c r="Q250" s="427">
        <v>8.94</v>
      </c>
      <c r="R250" s="427">
        <v>1.0236000000000001</v>
      </c>
      <c r="S250" s="427">
        <v>108.4575</v>
      </c>
      <c r="T250" s="427">
        <v>406.28800000000001</v>
      </c>
      <c r="U250" s="428">
        <v>44166</v>
      </c>
      <c r="V250" s="428">
        <v>44895</v>
      </c>
      <c r="W250" s="426">
        <v>1400</v>
      </c>
      <c r="X250" s="426"/>
      <c r="Y250" s="426"/>
      <c r="Z250" s="426">
        <v>6</v>
      </c>
    </row>
    <row r="251" spans="1:26" ht="15">
      <c r="A251" s="426">
        <v>202110</v>
      </c>
      <c r="B251" s="426" t="s">
        <v>664</v>
      </c>
      <c r="C251" s="426" t="s">
        <v>2524</v>
      </c>
      <c r="D251" s="426" t="s">
        <v>2525</v>
      </c>
      <c r="E251" s="426" t="s">
        <v>260</v>
      </c>
      <c r="F251" s="426" t="s">
        <v>4182</v>
      </c>
      <c r="G251" s="426" t="s">
        <v>4156</v>
      </c>
      <c r="H251" s="427">
        <v>0.61</v>
      </c>
      <c r="I251" s="427">
        <v>0.65</v>
      </c>
      <c r="J251" s="427">
        <v>60.07</v>
      </c>
      <c r="K251" s="427">
        <v>272.77999999999997</v>
      </c>
      <c r="L251" s="427">
        <v>0.62768784670000011</v>
      </c>
      <c r="M251" s="427">
        <v>61.702183595199998</v>
      </c>
      <c r="N251" s="427">
        <v>280.19180358079996</v>
      </c>
      <c r="O251" s="427">
        <v>22.84</v>
      </c>
      <c r="P251" s="427">
        <v>8.94</v>
      </c>
      <c r="Q251" s="427">
        <v>8.94</v>
      </c>
      <c r="R251" s="427">
        <v>0.65080000000000005</v>
      </c>
      <c r="S251" s="427">
        <v>69.532899999999998</v>
      </c>
      <c r="T251" s="427">
        <v>263.31760000000003</v>
      </c>
      <c r="U251" s="428">
        <v>44166</v>
      </c>
      <c r="V251" s="428">
        <v>44895</v>
      </c>
      <c r="W251" s="426">
        <v>1000</v>
      </c>
      <c r="X251" s="426"/>
      <c r="Y251" s="426"/>
      <c r="Z251" s="426">
        <v>6</v>
      </c>
    </row>
    <row r="252" spans="1:26" ht="15">
      <c r="A252" s="426">
        <v>202110</v>
      </c>
      <c r="B252" s="426" t="s">
        <v>664</v>
      </c>
      <c r="C252" s="426" t="s">
        <v>2601</v>
      </c>
      <c r="D252" s="426" t="s">
        <v>2602</v>
      </c>
      <c r="E252" s="426" t="s">
        <v>266</v>
      </c>
      <c r="F252" s="426" t="s">
        <v>4122</v>
      </c>
      <c r="G252" s="426" t="s">
        <v>4143</v>
      </c>
      <c r="H252" s="427">
        <v>0.1</v>
      </c>
      <c r="I252" s="427">
        <v>0.5</v>
      </c>
      <c r="J252" s="427">
        <v>5.52</v>
      </c>
      <c r="K252" s="427">
        <v>85.99</v>
      </c>
      <c r="L252" s="427">
        <v>0.10316416500000002</v>
      </c>
      <c r="M252" s="427">
        <v>5.6873161679999997</v>
      </c>
      <c r="N252" s="427">
        <v>88.596434290999994</v>
      </c>
      <c r="O252" s="427">
        <v>26.03</v>
      </c>
      <c r="P252" s="427">
        <v>10.49</v>
      </c>
      <c r="Q252" s="427">
        <v>10.49</v>
      </c>
      <c r="R252" s="427">
        <v>0.50204000000000004</v>
      </c>
      <c r="S252" s="427">
        <v>7.3853</v>
      </c>
      <c r="T252" s="427">
        <v>84.124380000000002</v>
      </c>
      <c r="U252" s="428">
        <v>43070</v>
      </c>
      <c r="V252" s="428">
        <v>44895</v>
      </c>
      <c r="W252" s="426">
        <v>820</v>
      </c>
      <c r="X252" s="426"/>
      <c r="Y252" s="426"/>
      <c r="Z252" s="426">
        <v>7</v>
      </c>
    </row>
    <row r="253" spans="1:26" ht="15">
      <c r="A253" s="426">
        <v>202110</v>
      </c>
      <c r="B253" s="426" t="s">
        <v>664</v>
      </c>
      <c r="C253" s="426" t="s">
        <v>2736</v>
      </c>
      <c r="D253" s="426" t="s">
        <v>2737</v>
      </c>
      <c r="E253" s="426" t="s">
        <v>275</v>
      </c>
      <c r="F253" s="426" t="s">
        <v>4586</v>
      </c>
      <c r="G253" s="426" t="s">
        <v>4135</v>
      </c>
      <c r="H253" s="427">
        <v>0.02</v>
      </c>
      <c r="I253" s="427">
        <v>0.02</v>
      </c>
      <c r="J253" s="427">
        <v>2.0499999999999998</v>
      </c>
      <c r="K253" s="427">
        <v>5.86</v>
      </c>
      <c r="L253" s="427">
        <v>2.0632833000000003E-2</v>
      </c>
      <c r="M253" s="427">
        <v>2.1121373449999998</v>
      </c>
      <c r="N253" s="427">
        <v>6.0376218740000001</v>
      </c>
      <c r="O253" s="427">
        <v>25.58</v>
      </c>
      <c r="P253" s="427">
        <v>10.54</v>
      </c>
      <c r="Q253" s="427">
        <v>10.54</v>
      </c>
      <c r="R253" s="427">
        <v>1.848E-2</v>
      </c>
      <c r="S253" s="427">
        <v>2.5387200000000001</v>
      </c>
      <c r="T253" s="427">
        <v>5.3660399999999999</v>
      </c>
      <c r="U253" s="428">
        <v>43132</v>
      </c>
      <c r="V253" s="428">
        <v>46387</v>
      </c>
      <c r="W253" s="426">
        <v>200</v>
      </c>
      <c r="X253" s="426"/>
      <c r="Y253" s="426"/>
      <c r="Z253" s="426">
        <v>7</v>
      </c>
    </row>
    <row r="254" spans="1:26" ht="15">
      <c r="A254" s="426">
        <v>202110</v>
      </c>
      <c r="B254" s="426" t="s">
        <v>664</v>
      </c>
      <c r="C254" s="426" t="s">
        <v>2802</v>
      </c>
      <c r="D254" s="426" t="s">
        <v>2803</v>
      </c>
      <c r="E254" s="426" t="s">
        <v>275</v>
      </c>
      <c r="F254" s="426" t="s">
        <v>4265</v>
      </c>
      <c r="G254" s="426" t="s">
        <v>4156</v>
      </c>
      <c r="H254" s="427">
        <v>0.41</v>
      </c>
      <c r="I254" s="427">
        <v>0.46</v>
      </c>
      <c r="J254" s="427">
        <v>28.17</v>
      </c>
      <c r="K254" s="427">
        <v>121.75</v>
      </c>
      <c r="L254" s="427">
        <v>0.42188855270000003</v>
      </c>
      <c r="M254" s="427">
        <v>28.935417211200001</v>
      </c>
      <c r="N254" s="427">
        <v>125.05811307999998</v>
      </c>
      <c r="O254" s="427">
        <v>25.58</v>
      </c>
      <c r="P254" s="427">
        <v>10.54</v>
      </c>
      <c r="Q254" s="427">
        <v>10.54</v>
      </c>
      <c r="R254" s="427">
        <v>0.46160000000000001</v>
      </c>
      <c r="S254" s="427">
        <v>30.910299999999999</v>
      </c>
      <c r="T254" s="427">
        <v>119.0116</v>
      </c>
      <c r="U254" s="428">
        <v>43160</v>
      </c>
      <c r="V254" s="428">
        <v>46387</v>
      </c>
      <c r="W254" s="426">
        <v>1060</v>
      </c>
      <c r="X254" s="426"/>
      <c r="Y254" s="426"/>
      <c r="Z254" s="426">
        <v>6</v>
      </c>
    </row>
    <row r="255" spans="1:26" ht="15">
      <c r="A255" s="426">
        <v>202110</v>
      </c>
      <c r="B255" s="426" t="s">
        <v>664</v>
      </c>
      <c r="C255" s="426" t="s">
        <v>2871</v>
      </c>
      <c r="D255" s="426" t="s">
        <v>2872</v>
      </c>
      <c r="E255" s="426" t="s">
        <v>260</v>
      </c>
      <c r="F255" s="426" t="s">
        <v>4436</v>
      </c>
      <c r="G255" s="426" t="s">
        <v>4129</v>
      </c>
      <c r="H255" s="427">
        <v>0.31</v>
      </c>
      <c r="I255" s="427">
        <v>0.33</v>
      </c>
      <c r="J255" s="427">
        <v>29.85</v>
      </c>
      <c r="K255" s="427">
        <v>148.59</v>
      </c>
      <c r="L255" s="427">
        <v>0.32583934460000002</v>
      </c>
      <c r="M255" s="427">
        <v>30.963730066499998</v>
      </c>
      <c r="N255" s="427">
        <v>154.1340251451</v>
      </c>
      <c r="O255" s="427">
        <v>27.39</v>
      </c>
      <c r="P255" s="427">
        <v>12.44</v>
      </c>
      <c r="Q255" s="427">
        <v>12.44</v>
      </c>
      <c r="R255" s="427">
        <v>0.33312000000000003</v>
      </c>
      <c r="S255" s="427">
        <v>36.56597</v>
      </c>
      <c r="T255" s="427">
        <v>141.87285</v>
      </c>
      <c r="U255" s="428">
        <v>43191</v>
      </c>
      <c r="V255" s="428">
        <v>46843</v>
      </c>
      <c r="W255" s="426">
        <v>320</v>
      </c>
      <c r="X255" s="426"/>
      <c r="Y255" s="426"/>
      <c r="Z255" s="426">
        <v>8</v>
      </c>
    </row>
    <row r="256" spans="1:26" ht="15">
      <c r="A256" s="426">
        <v>202110</v>
      </c>
      <c r="B256" s="426" t="s">
        <v>664</v>
      </c>
      <c r="C256" s="426" t="s">
        <v>2881</v>
      </c>
      <c r="D256" s="426" t="s">
        <v>2882</v>
      </c>
      <c r="E256" s="426" t="s">
        <v>260</v>
      </c>
      <c r="F256" s="426" t="s">
        <v>4421</v>
      </c>
      <c r="G256" s="426" t="s">
        <v>4143</v>
      </c>
      <c r="H256" s="427">
        <v>0.13</v>
      </c>
      <c r="I256" s="427">
        <v>0.14000000000000001</v>
      </c>
      <c r="J256" s="427">
        <v>10.41</v>
      </c>
      <c r="K256" s="427">
        <v>53.58</v>
      </c>
      <c r="L256" s="427">
        <v>0.1341134145</v>
      </c>
      <c r="M256" s="427">
        <v>10.725536469000001</v>
      </c>
      <c r="N256" s="427">
        <v>55.204058021999998</v>
      </c>
      <c r="O256" s="427">
        <v>27.39</v>
      </c>
      <c r="P256" s="427">
        <v>12.44</v>
      </c>
      <c r="Q256" s="427">
        <v>12.44</v>
      </c>
      <c r="R256" s="427">
        <v>0.13583999999999999</v>
      </c>
      <c r="S256" s="427">
        <v>12.82516</v>
      </c>
      <c r="T256" s="427">
        <v>51.170999999999999</v>
      </c>
      <c r="U256" s="428">
        <v>43191</v>
      </c>
      <c r="V256" s="428">
        <v>46843</v>
      </c>
      <c r="W256" s="426">
        <v>300</v>
      </c>
      <c r="X256" s="426"/>
      <c r="Y256" s="426"/>
      <c r="Z256" s="426">
        <v>7</v>
      </c>
    </row>
    <row r="257" spans="1:26" ht="15">
      <c r="A257" s="426">
        <v>202110</v>
      </c>
      <c r="B257" s="426" t="s">
        <v>664</v>
      </c>
      <c r="C257" s="426" t="s">
        <v>2958</v>
      </c>
      <c r="D257" s="426" t="s">
        <v>2959</v>
      </c>
      <c r="E257" s="426" t="s">
        <v>258</v>
      </c>
      <c r="F257" s="426" t="s">
        <v>4393</v>
      </c>
      <c r="G257" s="426" t="s">
        <v>4123</v>
      </c>
      <c r="H257" s="427">
        <v>0.88</v>
      </c>
      <c r="I257" s="427">
        <v>0.84</v>
      </c>
      <c r="J257" s="427">
        <v>81.84</v>
      </c>
      <c r="K257" s="427">
        <v>303.11</v>
      </c>
      <c r="L257" s="427">
        <v>0.90784465200000009</v>
      </c>
      <c r="M257" s="427">
        <v>84.320644056000006</v>
      </c>
      <c r="N257" s="427">
        <v>312.29753689900002</v>
      </c>
      <c r="O257" s="427">
        <v>22.83</v>
      </c>
      <c r="P257" s="427">
        <v>10.81</v>
      </c>
      <c r="Q257" s="427">
        <v>10.81</v>
      </c>
      <c r="R257" s="427">
        <v>0.87860000000000005</v>
      </c>
      <c r="S257" s="427">
        <v>87.237200000000001</v>
      </c>
      <c r="T257" s="427">
        <v>297.71384999999998</v>
      </c>
      <c r="U257" s="428">
        <v>43221</v>
      </c>
      <c r="V257" s="428">
        <v>44561</v>
      </c>
      <c r="W257" s="426">
        <v>1500</v>
      </c>
      <c r="X257" s="426"/>
      <c r="Y257" s="426"/>
      <c r="Z257" s="426">
        <v>7</v>
      </c>
    </row>
    <row r="258" spans="1:26" ht="15">
      <c r="A258" s="426">
        <v>202110</v>
      </c>
      <c r="B258" s="426" t="s">
        <v>664</v>
      </c>
      <c r="C258" s="426" t="s">
        <v>3002</v>
      </c>
      <c r="D258" s="426" t="s">
        <v>3003</v>
      </c>
      <c r="E258" s="426" t="s">
        <v>260</v>
      </c>
      <c r="F258" s="426" t="s">
        <v>4317</v>
      </c>
      <c r="G258" s="426" t="s">
        <v>4318</v>
      </c>
      <c r="H258" s="427">
        <v>0.53</v>
      </c>
      <c r="I258" s="427">
        <v>0.65</v>
      </c>
      <c r="J258" s="427">
        <v>33.159999999999997</v>
      </c>
      <c r="K258" s="427">
        <v>127.97</v>
      </c>
      <c r="L258" s="427">
        <v>0.55383164079999991</v>
      </c>
      <c r="M258" s="427">
        <v>34.320507815200003</v>
      </c>
      <c r="N258" s="427">
        <v>132.44859424340001</v>
      </c>
      <c r="O258" s="427">
        <v>27.5</v>
      </c>
      <c r="P258" s="427">
        <v>11.25</v>
      </c>
      <c r="Q258" s="427">
        <v>11.25</v>
      </c>
      <c r="R258" s="427">
        <v>0.64632000000000001</v>
      </c>
      <c r="S258" s="427">
        <v>33.811199999999999</v>
      </c>
      <c r="T258" s="427">
        <v>127.32154</v>
      </c>
      <c r="U258" s="428">
        <v>43252</v>
      </c>
      <c r="V258" s="428">
        <v>44561</v>
      </c>
      <c r="W258" s="426">
        <v>800</v>
      </c>
      <c r="X258" s="426"/>
      <c r="Y258" s="426"/>
      <c r="Z258" s="426">
        <v>9</v>
      </c>
    </row>
    <row r="259" spans="1:26" ht="15">
      <c r="A259" s="426">
        <v>202110</v>
      </c>
      <c r="B259" s="426" t="s">
        <v>664</v>
      </c>
      <c r="C259" s="426" t="s">
        <v>3004</v>
      </c>
      <c r="D259" s="426" t="s">
        <v>3005</v>
      </c>
      <c r="E259" s="426" t="s">
        <v>268</v>
      </c>
      <c r="F259" s="426" t="s">
        <v>4275</v>
      </c>
      <c r="G259" s="426" t="s">
        <v>4156</v>
      </c>
      <c r="H259" s="427">
        <v>0.15</v>
      </c>
      <c r="I259" s="427">
        <v>0.16</v>
      </c>
      <c r="J259" s="427">
        <v>7.86</v>
      </c>
      <c r="K259" s="427">
        <v>35.54</v>
      </c>
      <c r="L259" s="427">
        <v>0.15434947050000003</v>
      </c>
      <c r="M259" s="427">
        <v>8.0735668896000004</v>
      </c>
      <c r="N259" s="427">
        <v>36.505670134399999</v>
      </c>
      <c r="O259" s="427">
        <v>27.78</v>
      </c>
      <c r="P259" s="427">
        <v>15.07</v>
      </c>
      <c r="Q259" s="427">
        <v>15.07</v>
      </c>
      <c r="R259" s="427">
        <v>0.1608</v>
      </c>
      <c r="S259" s="427">
        <v>7.9421999999999997</v>
      </c>
      <c r="T259" s="427">
        <v>35.458500000000001</v>
      </c>
      <c r="U259" s="428">
        <v>43252</v>
      </c>
      <c r="V259" s="428">
        <v>45076</v>
      </c>
      <c r="W259" s="426">
        <v>500</v>
      </c>
      <c r="X259" s="426"/>
      <c r="Y259" s="426"/>
      <c r="Z259" s="426">
        <v>6</v>
      </c>
    </row>
    <row r="260" spans="1:26" ht="15">
      <c r="A260" s="426">
        <v>202110</v>
      </c>
      <c r="B260" s="426" t="s">
        <v>664</v>
      </c>
      <c r="C260" s="426" t="s">
        <v>3166</v>
      </c>
      <c r="D260" s="426" t="s">
        <v>3167</v>
      </c>
      <c r="E260" s="426" t="s">
        <v>258</v>
      </c>
      <c r="F260" s="426" t="s">
        <v>4410</v>
      </c>
      <c r="G260" s="426" t="s">
        <v>4143</v>
      </c>
      <c r="H260" s="427">
        <v>0.34</v>
      </c>
      <c r="I260" s="427">
        <v>0.46</v>
      </c>
      <c r="J260" s="427">
        <v>17.600000000000001</v>
      </c>
      <c r="K260" s="427">
        <v>98.36</v>
      </c>
      <c r="L260" s="427">
        <v>0.35075816100000007</v>
      </c>
      <c r="M260" s="427">
        <v>18.133471840000002</v>
      </c>
      <c r="N260" s="427">
        <v>101.341380124</v>
      </c>
      <c r="O260" s="427">
        <v>22.84</v>
      </c>
      <c r="P260" s="427">
        <v>6.24</v>
      </c>
      <c r="Q260" s="427">
        <v>6.24</v>
      </c>
      <c r="R260" s="427">
        <v>0.45839999999999997</v>
      </c>
      <c r="S260" s="427">
        <v>18.654499999999999</v>
      </c>
      <c r="T260" s="427">
        <v>97.306200000000004</v>
      </c>
      <c r="U260" s="428">
        <v>44409</v>
      </c>
      <c r="V260" s="428">
        <v>46022</v>
      </c>
      <c r="W260" s="426">
        <v>900</v>
      </c>
      <c r="X260" s="426"/>
      <c r="Y260" s="426"/>
      <c r="Z260" s="426">
        <v>7</v>
      </c>
    </row>
    <row r="261" spans="1:26" ht="15">
      <c r="A261" s="426">
        <v>202110</v>
      </c>
      <c r="B261" s="426" t="s">
        <v>664</v>
      </c>
      <c r="C261" s="426" t="s">
        <v>3172</v>
      </c>
      <c r="D261" s="426" t="s">
        <v>3173</v>
      </c>
      <c r="E261" s="426" t="s">
        <v>258</v>
      </c>
      <c r="F261" s="426" t="s">
        <v>4142</v>
      </c>
      <c r="G261" s="426" t="s">
        <v>4143</v>
      </c>
      <c r="H261" s="427">
        <v>0.47</v>
      </c>
      <c r="I261" s="427">
        <v>0.62</v>
      </c>
      <c r="J261" s="427">
        <v>15.03</v>
      </c>
      <c r="K261" s="427">
        <v>119.23</v>
      </c>
      <c r="L261" s="427">
        <v>0.48487157549999998</v>
      </c>
      <c r="M261" s="427">
        <v>15.485572826999999</v>
      </c>
      <c r="N261" s="427">
        <v>122.84396860700001</v>
      </c>
      <c r="O261" s="427">
        <v>22.84</v>
      </c>
      <c r="P261" s="427">
        <v>6.24</v>
      </c>
      <c r="Q261" s="427">
        <v>6.24</v>
      </c>
      <c r="R261" s="427">
        <v>0.624</v>
      </c>
      <c r="S261" s="427">
        <v>15.970800000000001</v>
      </c>
      <c r="T261" s="427">
        <v>118.294</v>
      </c>
      <c r="U261" s="428">
        <v>44409</v>
      </c>
      <c r="V261" s="428">
        <v>46022</v>
      </c>
      <c r="W261" s="426">
        <v>1510</v>
      </c>
      <c r="X261" s="426"/>
      <c r="Y261" s="426"/>
      <c r="Z261" s="426">
        <v>7</v>
      </c>
    </row>
    <row r="262" spans="1:26" ht="15">
      <c r="A262" s="426">
        <v>202110</v>
      </c>
      <c r="B262" s="426" t="s">
        <v>664</v>
      </c>
      <c r="C262" s="426" t="s">
        <v>3174</v>
      </c>
      <c r="D262" s="426" t="s">
        <v>3175</v>
      </c>
      <c r="E262" s="426" t="s">
        <v>258</v>
      </c>
      <c r="F262" s="426" t="s">
        <v>4142</v>
      </c>
      <c r="G262" s="426" t="s">
        <v>4143</v>
      </c>
      <c r="H262" s="427">
        <v>0.8</v>
      </c>
      <c r="I262" s="427">
        <v>0.9</v>
      </c>
      <c r="J262" s="427">
        <v>56.07</v>
      </c>
      <c r="K262" s="427">
        <v>292.27999999999997</v>
      </c>
      <c r="L262" s="427">
        <v>0.82531332000000013</v>
      </c>
      <c r="M262" s="427">
        <v>57.769532163000001</v>
      </c>
      <c r="N262" s="427">
        <v>301.13926985199998</v>
      </c>
      <c r="O262" s="427">
        <v>22.84</v>
      </c>
      <c r="P262" s="427">
        <v>6.24</v>
      </c>
      <c r="Q262" s="427">
        <v>6.24</v>
      </c>
      <c r="R262" s="427">
        <v>0.9</v>
      </c>
      <c r="S262" s="427">
        <v>59.543900000000001</v>
      </c>
      <c r="T262" s="427">
        <v>288.8014</v>
      </c>
      <c r="U262" s="428">
        <v>44409</v>
      </c>
      <c r="V262" s="428">
        <v>46022</v>
      </c>
      <c r="W262" s="426">
        <v>2000</v>
      </c>
      <c r="X262" s="426"/>
      <c r="Y262" s="426"/>
      <c r="Z262" s="426">
        <v>7</v>
      </c>
    </row>
    <row r="263" spans="1:26" ht="15">
      <c r="A263" s="426">
        <v>202110</v>
      </c>
      <c r="B263" s="426" t="s">
        <v>664</v>
      </c>
      <c r="C263" s="426" t="s">
        <v>3176</v>
      </c>
      <c r="D263" s="426" t="s">
        <v>3177</v>
      </c>
      <c r="E263" s="426" t="s">
        <v>258</v>
      </c>
      <c r="F263" s="426" t="s">
        <v>4142</v>
      </c>
      <c r="G263" s="426" t="s">
        <v>4143</v>
      </c>
      <c r="H263" s="427">
        <v>0.47</v>
      </c>
      <c r="I263" s="427">
        <v>0.47</v>
      </c>
      <c r="J263" s="427">
        <v>29.97</v>
      </c>
      <c r="K263" s="427">
        <v>149.35</v>
      </c>
      <c r="L263" s="427">
        <v>0.48487157549999998</v>
      </c>
      <c r="M263" s="427">
        <v>30.878417672999998</v>
      </c>
      <c r="N263" s="427">
        <v>153.876932915</v>
      </c>
      <c r="O263" s="427">
        <v>22.84</v>
      </c>
      <c r="P263" s="427">
        <v>6.24</v>
      </c>
      <c r="Q263" s="427">
        <v>6.24</v>
      </c>
      <c r="R263" s="427">
        <v>0.47360000000000002</v>
      </c>
      <c r="S263" s="427">
        <v>36.514800000000001</v>
      </c>
      <c r="T263" s="427">
        <v>142.81</v>
      </c>
      <c r="U263" s="428">
        <v>44409</v>
      </c>
      <c r="V263" s="428">
        <v>46022</v>
      </c>
      <c r="W263" s="426">
        <v>1000</v>
      </c>
      <c r="X263" s="426"/>
      <c r="Y263" s="426"/>
      <c r="Z263" s="426">
        <v>7</v>
      </c>
    </row>
    <row r="264" spans="1:26" ht="15">
      <c r="A264" s="426">
        <v>202110</v>
      </c>
      <c r="B264" s="426" t="s">
        <v>664</v>
      </c>
      <c r="C264" s="426" t="s">
        <v>3178</v>
      </c>
      <c r="D264" s="426" t="s">
        <v>3179</v>
      </c>
      <c r="E264" s="426" t="s">
        <v>258</v>
      </c>
      <c r="F264" s="426" t="s">
        <v>4142</v>
      </c>
      <c r="G264" s="426" t="s">
        <v>4143</v>
      </c>
      <c r="H264" s="427">
        <v>1.25</v>
      </c>
      <c r="I264" s="427">
        <v>1.1599999999999999</v>
      </c>
      <c r="J264" s="427">
        <v>81.99</v>
      </c>
      <c r="K264" s="427">
        <v>401.84</v>
      </c>
      <c r="L264" s="427">
        <v>1.2895520625000001</v>
      </c>
      <c r="M264" s="427">
        <v>84.475190690999995</v>
      </c>
      <c r="N264" s="427">
        <v>414.02013205600002</v>
      </c>
      <c r="O264" s="427">
        <v>22.84</v>
      </c>
      <c r="P264" s="427">
        <v>6.24</v>
      </c>
      <c r="Q264" s="427">
        <v>6.24</v>
      </c>
      <c r="R264" s="427">
        <v>1.2487999999999999</v>
      </c>
      <c r="S264" s="427">
        <v>92.003100000000003</v>
      </c>
      <c r="T264" s="427">
        <v>391.834</v>
      </c>
      <c r="U264" s="428">
        <v>44409</v>
      </c>
      <c r="V264" s="428">
        <v>46022</v>
      </c>
      <c r="W264" s="426">
        <v>1400</v>
      </c>
      <c r="X264" s="426"/>
      <c r="Y264" s="426"/>
      <c r="Z264" s="426">
        <v>7</v>
      </c>
    </row>
    <row r="265" spans="1:26" ht="15">
      <c r="A265" s="426">
        <v>202110</v>
      </c>
      <c r="B265" s="426" t="s">
        <v>664</v>
      </c>
      <c r="C265" s="426" t="s">
        <v>3182</v>
      </c>
      <c r="D265" s="426" t="s">
        <v>319</v>
      </c>
      <c r="E265" s="426" t="s">
        <v>261</v>
      </c>
      <c r="F265" s="426" t="s">
        <v>4116</v>
      </c>
      <c r="G265" s="426" t="s">
        <v>4116</v>
      </c>
      <c r="H265" s="427">
        <v>3.19</v>
      </c>
      <c r="I265" s="427">
        <v>3.3</v>
      </c>
      <c r="J265" s="427">
        <v>316.16000000000003</v>
      </c>
      <c r="K265" s="427">
        <v>1439.05</v>
      </c>
      <c r="L265" s="427">
        <v>3.19</v>
      </c>
      <c r="M265" s="427">
        <v>316.16000000000003</v>
      </c>
      <c r="N265" s="427">
        <v>1439.05</v>
      </c>
      <c r="O265" s="427">
        <v>22.83</v>
      </c>
      <c r="P265" s="427">
        <v>11.4</v>
      </c>
      <c r="Q265" s="427">
        <v>11.4</v>
      </c>
      <c r="R265" s="427">
        <v>3.2960400000000001</v>
      </c>
      <c r="S265" s="427">
        <v>392.74919999999997</v>
      </c>
      <c r="T265" s="427">
        <v>1362.4612</v>
      </c>
      <c r="U265" s="428">
        <v>43332</v>
      </c>
      <c r="V265" s="428">
        <v>44561</v>
      </c>
      <c r="W265" s="426">
        <v>4000</v>
      </c>
      <c r="X265" s="426"/>
      <c r="Y265" s="426"/>
      <c r="Z265" s="426">
        <v>13</v>
      </c>
    </row>
    <row r="266" spans="1:26" ht="15">
      <c r="A266" s="426">
        <v>202110</v>
      </c>
      <c r="B266" s="426" t="s">
        <v>664</v>
      </c>
      <c r="C266" s="426" t="s">
        <v>3227</v>
      </c>
      <c r="D266" s="426" t="s">
        <v>3228</v>
      </c>
      <c r="E266" s="426" t="s">
        <v>260</v>
      </c>
      <c r="F266" s="426" t="s">
        <v>4245</v>
      </c>
      <c r="G266" s="426" t="s">
        <v>4587</v>
      </c>
      <c r="H266" s="427">
        <v>1.26</v>
      </c>
      <c r="I266" s="427">
        <v>1.61</v>
      </c>
      <c r="J266" s="427">
        <v>111.22</v>
      </c>
      <c r="K266" s="427">
        <v>611.44000000000005</v>
      </c>
      <c r="L266" s="427">
        <v>1.2965355522000002</v>
      </c>
      <c r="M266" s="427">
        <v>114.24199865919999</v>
      </c>
      <c r="N266" s="427">
        <v>628.05365635839996</v>
      </c>
      <c r="O266" s="427">
        <v>27.15</v>
      </c>
      <c r="P266" s="427">
        <v>12.22</v>
      </c>
      <c r="Q266" s="427">
        <v>12.22</v>
      </c>
      <c r="R266" s="427">
        <v>1.6115999999999999</v>
      </c>
      <c r="S266" s="427">
        <v>127.154</v>
      </c>
      <c r="T266" s="427">
        <v>595.50220000000002</v>
      </c>
      <c r="U266" s="428">
        <v>43344</v>
      </c>
      <c r="V266" s="428">
        <v>44561</v>
      </c>
      <c r="W266" s="426">
        <v>1400</v>
      </c>
      <c r="X266" s="426"/>
      <c r="Y266" s="426"/>
      <c r="Z266" s="426">
        <v>6</v>
      </c>
    </row>
    <row r="267" spans="1:26" ht="15">
      <c r="A267" s="426">
        <v>202110</v>
      </c>
      <c r="B267" s="426" t="s">
        <v>664</v>
      </c>
      <c r="C267" s="426" t="s">
        <v>3395</v>
      </c>
      <c r="D267" s="426" t="s">
        <v>3396</v>
      </c>
      <c r="E267" s="426" t="s">
        <v>275</v>
      </c>
      <c r="F267" s="426" t="s">
        <v>4588</v>
      </c>
      <c r="G267" s="426" t="s">
        <v>4143</v>
      </c>
      <c r="H267" s="427">
        <v>0.25</v>
      </c>
      <c r="I267" s="427">
        <v>0.28000000000000003</v>
      </c>
      <c r="J267" s="427">
        <v>27.37</v>
      </c>
      <c r="K267" s="427">
        <v>108.59</v>
      </c>
      <c r="L267" s="427">
        <v>0.25791041250000002</v>
      </c>
      <c r="M267" s="427">
        <v>28.199609333000001</v>
      </c>
      <c r="N267" s="427">
        <v>111.881460631</v>
      </c>
      <c r="O267" s="427">
        <v>27.5</v>
      </c>
      <c r="P267" s="427">
        <v>10.6</v>
      </c>
      <c r="Q267" s="427">
        <v>10.6</v>
      </c>
      <c r="R267" s="427">
        <v>0.27876000000000001</v>
      </c>
      <c r="S267" s="427">
        <v>27.922280000000001</v>
      </c>
      <c r="T267" s="427">
        <v>108.03842</v>
      </c>
      <c r="U267" s="428">
        <v>43422</v>
      </c>
      <c r="V267" s="428">
        <v>45230</v>
      </c>
      <c r="W267" s="426">
        <v>570</v>
      </c>
      <c r="X267" s="426"/>
      <c r="Y267" s="426"/>
      <c r="Z267" s="426">
        <v>7</v>
      </c>
    </row>
    <row r="268" spans="1:26" ht="15">
      <c r="A268" s="426">
        <v>202110</v>
      </c>
      <c r="B268" s="426" t="s">
        <v>664</v>
      </c>
      <c r="C268" s="426" t="s">
        <v>3566</v>
      </c>
      <c r="D268" s="426" t="s">
        <v>3567</v>
      </c>
      <c r="E268" s="426" t="s">
        <v>265</v>
      </c>
      <c r="F268" s="426" t="s">
        <v>4271</v>
      </c>
      <c r="G268" s="426" t="s">
        <v>4143</v>
      </c>
      <c r="H268" s="427">
        <v>0.46</v>
      </c>
      <c r="I268" s="427">
        <v>0.49</v>
      </c>
      <c r="J268" s="427">
        <v>48.49</v>
      </c>
      <c r="K268" s="427">
        <v>233.29</v>
      </c>
      <c r="L268" s="427">
        <v>0.47333837620000013</v>
      </c>
      <c r="M268" s="427">
        <v>49.807539246399998</v>
      </c>
      <c r="N268" s="427">
        <v>239.62880657439996</v>
      </c>
      <c r="O268" s="427">
        <v>27.15</v>
      </c>
      <c r="P268" s="427">
        <v>11.85</v>
      </c>
      <c r="Q268" s="427">
        <v>11.85</v>
      </c>
      <c r="R268" s="427">
        <v>0.48959999999999998</v>
      </c>
      <c r="S268" s="427">
        <v>59.3108</v>
      </c>
      <c r="T268" s="427">
        <v>222.46860000000001</v>
      </c>
      <c r="U268" s="428">
        <v>43466</v>
      </c>
      <c r="V268" s="428">
        <v>45961</v>
      </c>
      <c r="W268" s="426">
        <v>1100</v>
      </c>
      <c r="X268" s="426"/>
      <c r="Y268" s="426"/>
      <c r="Z268" s="426">
        <v>6</v>
      </c>
    </row>
    <row r="269" spans="1:26" ht="15">
      <c r="A269" s="426">
        <v>202110</v>
      </c>
      <c r="B269" s="426" t="s">
        <v>664</v>
      </c>
      <c r="C269" s="426" t="s">
        <v>3568</v>
      </c>
      <c r="D269" s="426" t="s">
        <v>3569</v>
      </c>
      <c r="E269" s="426" t="s">
        <v>265</v>
      </c>
      <c r="F269" s="426" t="s">
        <v>4271</v>
      </c>
      <c r="G269" s="426" t="s">
        <v>4143</v>
      </c>
      <c r="H269" s="427">
        <v>0.22</v>
      </c>
      <c r="I269" s="427">
        <v>0.24</v>
      </c>
      <c r="J269" s="427">
        <v>19.87</v>
      </c>
      <c r="K269" s="427">
        <v>96.31</v>
      </c>
      <c r="L269" s="427">
        <v>0.22637922340000002</v>
      </c>
      <c r="M269" s="427">
        <v>20.4098949232</v>
      </c>
      <c r="N269" s="427">
        <v>98.926873681599986</v>
      </c>
      <c r="O269" s="427">
        <v>27.15</v>
      </c>
      <c r="P269" s="427">
        <v>11.85</v>
      </c>
      <c r="Q269" s="427">
        <v>11.85</v>
      </c>
      <c r="R269" s="427">
        <v>0.2412</v>
      </c>
      <c r="S269" s="427">
        <v>23.782699999999998</v>
      </c>
      <c r="T269" s="427">
        <v>92.400499999999994</v>
      </c>
      <c r="U269" s="428">
        <v>43466</v>
      </c>
      <c r="V269" s="428">
        <v>45961</v>
      </c>
      <c r="W269" s="426">
        <v>650</v>
      </c>
      <c r="X269" s="426"/>
      <c r="Y269" s="426"/>
      <c r="Z269" s="426">
        <v>6</v>
      </c>
    </row>
    <row r="270" spans="1:26" ht="15">
      <c r="A270" s="426">
        <v>202110</v>
      </c>
      <c r="B270" s="426" t="s">
        <v>664</v>
      </c>
      <c r="C270" s="426" t="s">
        <v>3718</v>
      </c>
      <c r="D270" s="426" t="s">
        <v>3719</v>
      </c>
      <c r="E270" s="426" t="s">
        <v>260</v>
      </c>
      <c r="F270" s="426" t="s">
        <v>4316</v>
      </c>
      <c r="G270" s="426" t="s">
        <v>4123</v>
      </c>
      <c r="H270" s="427">
        <v>0.12</v>
      </c>
      <c r="I270" s="427">
        <v>0.12</v>
      </c>
      <c r="J270" s="427">
        <v>10.3</v>
      </c>
      <c r="K270" s="427">
        <v>40.68</v>
      </c>
      <c r="L270" s="427">
        <v>0.12379699800000001</v>
      </c>
      <c r="M270" s="427">
        <v>10.612202270000001</v>
      </c>
      <c r="N270" s="427">
        <v>41.913047412000004</v>
      </c>
      <c r="O270" s="427">
        <v>27.35</v>
      </c>
      <c r="P270" s="427">
        <v>14.73</v>
      </c>
      <c r="Q270" s="427">
        <v>14.73</v>
      </c>
      <c r="R270" s="427">
        <v>0.12384000000000001</v>
      </c>
      <c r="S270" s="427">
        <v>11.410159999999999</v>
      </c>
      <c r="T270" s="427">
        <v>39.575580000000002</v>
      </c>
      <c r="U270" s="428">
        <v>43525</v>
      </c>
      <c r="V270" s="428">
        <v>45046</v>
      </c>
      <c r="W270" s="426">
        <v>500</v>
      </c>
      <c r="X270" s="426"/>
      <c r="Y270" s="426"/>
      <c r="Z270" s="426">
        <v>7</v>
      </c>
    </row>
    <row r="271" spans="1:26" ht="15">
      <c r="A271" s="426">
        <v>202110</v>
      </c>
      <c r="B271" s="426" t="s">
        <v>664</v>
      </c>
      <c r="C271" s="426" t="s">
        <v>4798</v>
      </c>
      <c r="D271" s="426" t="s">
        <v>4799</v>
      </c>
      <c r="E271" s="426" t="s">
        <v>275</v>
      </c>
      <c r="F271" s="426" t="s">
        <v>4442</v>
      </c>
      <c r="G271" s="426" t="s">
        <v>4409</v>
      </c>
      <c r="H271" s="427">
        <v>0.18</v>
      </c>
      <c r="I271" s="427">
        <v>0.18</v>
      </c>
      <c r="J271" s="427">
        <v>14.1</v>
      </c>
      <c r="K271" s="427">
        <v>54.86</v>
      </c>
      <c r="L271" s="427">
        <v>0.18569549700000001</v>
      </c>
      <c r="M271" s="427">
        <v>14.527383690000001</v>
      </c>
      <c r="N271" s="427">
        <v>56.522855974000002</v>
      </c>
      <c r="O271" s="427">
        <v>24.43</v>
      </c>
      <c r="P271" s="427">
        <v>9.5399999999999991</v>
      </c>
      <c r="Q271" s="427">
        <v>9.5399999999999991</v>
      </c>
      <c r="R271" s="427">
        <v>0.18479999999999999</v>
      </c>
      <c r="S271" s="427">
        <v>16.6312</v>
      </c>
      <c r="T271" s="427">
        <v>52.325400000000002</v>
      </c>
      <c r="U271" s="428">
        <v>43770</v>
      </c>
      <c r="V271" s="428">
        <v>44926</v>
      </c>
      <c r="W271" s="426">
        <v>400</v>
      </c>
      <c r="X271" s="426"/>
      <c r="Y271" s="426"/>
      <c r="Z271" s="426">
        <v>7</v>
      </c>
    </row>
    <row r="272" spans="1:26" ht="15">
      <c r="A272" s="426">
        <v>202110</v>
      </c>
      <c r="B272" s="426" t="s">
        <v>664</v>
      </c>
      <c r="C272" s="426" t="s">
        <v>4791</v>
      </c>
      <c r="D272" s="426" t="s">
        <v>4792</v>
      </c>
      <c r="E272" s="426" t="s">
        <v>261</v>
      </c>
      <c r="F272" s="426" t="s">
        <v>4793</v>
      </c>
      <c r="G272" s="426" t="s">
        <v>4154</v>
      </c>
      <c r="H272" s="427">
        <v>44.59</v>
      </c>
      <c r="I272" s="427">
        <v>45.27</v>
      </c>
      <c r="J272" s="427">
        <v>4697.79</v>
      </c>
      <c r="K272" s="427">
        <v>22419.03</v>
      </c>
      <c r="L272" s="427">
        <v>44.706009357100015</v>
      </c>
      <c r="M272" s="427">
        <v>4704.3692079170987</v>
      </c>
      <c r="N272" s="427">
        <v>22450.427627324694</v>
      </c>
      <c r="O272" s="427">
        <v>26.91</v>
      </c>
      <c r="P272" s="427">
        <v>11.09</v>
      </c>
      <c r="Q272" s="427">
        <v>11.09</v>
      </c>
      <c r="R272" s="427">
        <v>45.265360000000001</v>
      </c>
      <c r="S272" s="427">
        <v>5814.1079600000003</v>
      </c>
      <c r="T272" s="427">
        <v>21302.708050000001</v>
      </c>
      <c r="U272" s="428">
        <v>43594</v>
      </c>
      <c r="V272" s="428">
        <v>49072</v>
      </c>
      <c r="W272" s="426">
        <v>84000</v>
      </c>
      <c r="X272" s="426"/>
      <c r="Y272" s="426"/>
      <c r="Z272" s="426">
        <v>8</v>
      </c>
    </row>
    <row r="273" spans="1:26" ht="15">
      <c r="A273" s="426">
        <v>202110</v>
      </c>
      <c r="B273" s="426" t="s">
        <v>664</v>
      </c>
      <c r="C273" s="426" t="s">
        <v>4846</v>
      </c>
      <c r="D273" s="426" t="s">
        <v>4847</v>
      </c>
      <c r="E273" s="426" t="s">
        <v>258</v>
      </c>
      <c r="F273" s="426" t="s">
        <v>4286</v>
      </c>
      <c r="G273" s="426" t="s">
        <v>4594</v>
      </c>
      <c r="H273" s="427">
        <v>0.25</v>
      </c>
      <c r="I273" s="427">
        <v>0.24</v>
      </c>
      <c r="J273" s="427">
        <v>8.1999999999999993</v>
      </c>
      <c r="K273" s="427">
        <v>43.07</v>
      </c>
      <c r="L273" s="427">
        <v>0.25724911750000001</v>
      </c>
      <c r="M273" s="427">
        <v>8.4228051519999987</v>
      </c>
      <c r="N273" s="427">
        <v>44.240270475199992</v>
      </c>
      <c r="O273" s="427">
        <v>22.84</v>
      </c>
      <c r="P273" s="427">
        <v>6.24</v>
      </c>
      <c r="Q273" s="427">
        <v>6.24</v>
      </c>
      <c r="R273" s="427">
        <v>0.25280000000000002</v>
      </c>
      <c r="S273" s="427">
        <v>9.0344999999999995</v>
      </c>
      <c r="T273" s="427">
        <v>42.241999999999997</v>
      </c>
      <c r="U273" s="428">
        <v>44409</v>
      </c>
      <c r="V273" s="428">
        <v>46022</v>
      </c>
      <c r="W273" s="426">
        <v>750</v>
      </c>
      <c r="X273" s="426"/>
      <c r="Y273" s="426"/>
      <c r="Z273" s="426">
        <v>6</v>
      </c>
    </row>
    <row r="274" spans="1:26" ht="15">
      <c r="A274" s="426">
        <v>202110</v>
      </c>
      <c r="B274" s="426" t="s">
        <v>664</v>
      </c>
      <c r="C274" s="426" t="s">
        <v>4918</v>
      </c>
      <c r="D274" s="426" t="s">
        <v>4919</v>
      </c>
      <c r="E274" s="426" t="s">
        <v>265</v>
      </c>
      <c r="F274" s="426" t="s">
        <v>4346</v>
      </c>
      <c r="G274" s="426" t="s">
        <v>4143</v>
      </c>
      <c r="H274" s="427">
        <v>0.39</v>
      </c>
      <c r="I274" s="427">
        <v>0.9</v>
      </c>
      <c r="J274" s="427">
        <v>38.880000000000003</v>
      </c>
      <c r="K274" s="427">
        <v>237.56</v>
      </c>
      <c r="L274" s="427">
        <v>0.40234024350000008</v>
      </c>
      <c r="M274" s="427">
        <v>40.058487792000001</v>
      </c>
      <c r="N274" s="427">
        <v>244.760657404</v>
      </c>
      <c r="O274" s="427">
        <v>22.84</v>
      </c>
      <c r="P274" s="427">
        <v>11.24</v>
      </c>
      <c r="Q274" s="427">
        <v>11.24</v>
      </c>
      <c r="R274" s="427">
        <v>0.90283999999999998</v>
      </c>
      <c r="S274" s="427">
        <v>47.067610000000002</v>
      </c>
      <c r="T274" s="427">
        <v>229.36955</v>
      </c>
      <c r="U274" s="428">
        <v>43647</v>
      </c>
      <c r="V274" s="428">
        <v>45473</v>
      </c>
      <c r="W274" s="426">
        <v>2500</v>
      </c>
      <c r="X274" s="426"/>
      <c r="Y274" s="426"/>
      <c r="Z274" s="426">
        <v>7</v>
      </c>
    </row>
    <row r="275" spans="1:26" ht="15">
      <c r="A275" s="426">
        <v>202110</v>
      </c>
      <c r="B275" s="426" t="s">
        <v>664</v>
      </c>
      <c r="C275" s="426" t="s">
        <v>6156</v>
      </c>
      <c r="D275" s="426" t="s">
        <v>6157</v>
      </c>
      <c r="E275" s="426" t="s">
        <v>265</v>
      </c>
      <c r="F275" s="426" t="s">
        <v>4122</v>
      </c>
      <c r="G275" s="426" t="s">
        <v>4143</v>
      </c>
      <c r="H275" s="427">
        <v>0.24</v>
      </c>
      <c r="I275" s="427">
        <v>0.4</v>
      </c>
      <c r="J275" s="427">
        <v>6.22</v>
      </c>
      <c r="K275" s="427">
        <v>65.900000000000006</v>
      </c>
      <c r="L275" s="427">
        <v>0.24759399600000001</v>
      </c>
      <c r="M275" s="427">
        <v>6.4085337980000006</v>
      </c>
      <c r="N275" s="427">
        <v>67.897488310000014</v>
      </c>
      <c r="O275" s="427">
        <v>24.39</v>
      </c>
      <c r="P275" s="427">
        <v>8.52</v>
      </c>
      <c r="Q275" s="427">
        <v>8.52</v>
      </c>
      <c r="R275" s="427">
        <v>0.39776</v>
      </c>
      <c r="S275" s="427">
        <v>7.4341200000000001</v>
      </c>
      <c r="T275" s="427">
        <v>64.688500000000005</v>
      </c>
      <c r="U275" s="428">
        <v>43891</v>
      </c>
      <c r="V275" s="428">
        <v>44620</v>
      </c>
      <c r="W275" s="426">
        <v>650</v>
      </c>
      <c r="X275" s="426"/>
      <c r="Y275" s="426"/>
      <c r="Z275" s="426">
        <v>7</v>
      </c>
    </row>
    <row r="276" spans="1:26" ht="15">
      <c r="A276" s="426">
        <v>202110</v>
      </c>
      <c r="B276" s="426" t="s">
        <v>664</v>
      </c>
      <c r="C276" s="426" t="s">
        <v>6263</v>
      </c>
      <c r="D276" s="426" t="s">
        <v>6264</v>
      </c>
      <c r="E276" s="426" t="s">
        <v>257</v>
      </c>
      <c r="F276" s="426" t="s">
        <v>4408</v>
      </c>
      <c r="G276" s="426" t="s">
        <v>4123</v>
      </c>
      <c r="H276" s="427">
        <v>0.23</v>
      </c>
      <c r="I276" s="427">
        <v>0.68</v>
      </c>
      <c r="J276" s="427">
        <v>2.35</v>
      </c>
      <c r="K276" s="427">
        <v>61.69</v>
      </c>
      <c r="L276" s="427">
        <v>0.23727757950000003</v>
      </c>
      <c r="M276" s="427">
        <v>2.4212306150000003</v>
      </c>
      <c r="N276" s="427">
        <v>63.559879420999998</v>
      </c>
      <c r="O276" s="427">
        <v>26.51</v>
      </c>
      <c r="P276" s="427">
        <v>12.85</v>
      </c>
      <c r="Q276" s="427">
        <v>12.85</v>
      </c>
      <c r="R276" s="427">
        <v>0.68288000000000004</v>
      </c>
      <c r="S276" s="427">
        <v>2.5442900000000002</v>
      </c>
      <c r="T276" s="427">
        <v>61.497</v>
      </c>
      <c r="U276" s="428">
        <v>43983</v>
      </c>
      <c r="V276" s="428">
        <v>44926</v>
      </c>
      <c r="W276" s="426">
        <v>1000</v>
      </c>
      <c r="X276" s="426"/>
      <c r="Y276" s="426"/>
      <c r="Z276" s="426">
        <v>7</v>
      </c>
    </row>
    <row r="277" spans="1:26" ht="15">
      <c r="A277" s="426">
        <v>202110</v>
      </c>
      <c r="B277" s="426" t="s">
        <v>664</v>
      </c>
      <c r="C277" s="426" t="s">
        <v>6306</v>
      </c>
      <c r="D277" s="426" t="s">
        <v>6307</v>
      </c>
      <c r="E277" s="426" t="s">
        <v>257</v>
      </c>
      <c r="F277" s="426" t="s">
        <v>4157</v>
      </c>
      <c r="G277" s="426" t="s">
        <v>4156</v>
      </c>
      <c r="H277" s="427">
        <v>1.76</v>
      </c>
      <c r="I277" s="427">
        <v>1.87</v>
      </c>
      <c r="J277" s="427">
        <v>125.13</v>
      </c>
      <c r="K277" s="427">
        <v>644.85</v>
      </c>
      <c r="L277" s="427">
        <v>1.8110337872000002</v>
      </c>
      <c r="M277" s="427">
        <v>128.52995227679997</v>
      </c>
      <c r="N277" s="427">
        <v>662.37145149600008</v>
      </c>
      <c r="O277" s="427">
        <v>22.84</v>
      </c>
      <c r="P277" s="427">
        <v>8.93</v>
      </c>
      <c r="Q277" s="427">
        <v>8.93</v>
      </c>
      <c r="R277" s="427">
        <v>1.8684000000000001</v>
      </c>
      <c r="S277" s="427">
        <v>145.68389999999999</v>
      </c>
      <c r="T277" s="427">
        <v>624.29660000000001</v>
      </c>
      <c r="U277" s="428">
        <v>44013</v>
      </c>
      <c r="V277" s="428">
        <v>44742</v>
      </c>
      <c r="W277" s="426">
        <v>2100</v>
      </c>
      <c r="X277" s="426"/>
      <c r="Y277" s="426"/>
      <c r="Z277" s="426">
        <v>6</v>
      </c>
    </row>
    <row r="278" spans="1:26" ht="15">
      <c r="A278" s="426">
        <v>202110</v>
      </c>
      <c r="B278" s="426" t="s">
        <v>856</v>
      </c>
      <c r="C278" s="426" t="s">
        <v>2609</v>
      </c>
      <c r="D278" s="426" t="s">
        <v>2610</v>
      </c>
      <c r="E278" s="426" t="s">
        <v>275</v>
      </c>
      <c r="F278" s="426" t="s">
        <v>4516</v>
      </c>
      <c r="G278" s="426" t="s">
        <v>4517</v>
      </c>
      <c r="H278" s="427">
        <v>8.3000000000000004E-2</v>
      </c>
      <c r="I278" s="427">
        <v>0.56389999999999996</v>
      </c>
      <c r="J278" s="427">
        <v>1.7496</v>
      </c>
      <c r="K278" s="427">
        <v>102.8477</v>
      </c>
      <c r="L278" s="427">
        <v>8.5739142759999998E-2</v>
      </c>
      <c r="M278" s="427">
        <v>1.8048829685039998</v>
      </c>
      <c r="N278" s="427">
        <v>106.09742917227298</v>
      </c>
      <c r="O278" s="427">
        <v>22.84</v>
      </c>
      <c r="P278" s="427">
        <v>14.28</v>
      </c>
      <c r="Q278" s="427">
        <v>13.27</v>
      </c>
      <c r="R278" s="427">
        <v>0.56284239999999996</v>
      </c>
      <c r="S278" s="427">
        <v>1.980167</v>
      </c>
      <c r="T278" s="427">
        <v>102.61718500000001</v>
      </c>
      <c r="U278" s="428">
        <v>43101</v>
      </c>
      <c r="V278" s="428">
        <v>44926</v>
      </c>
      <c r="W278" s="426">
        <v>600</v>
      </c>
      <c r="X278" s="426"/>
      <c r="Y278" s="426"/>
      <c r="Z278" s="426">
        <v>2</v>
      </c>
    </row>
    <row r="279" spans="1:26" ht="15">
      <c r="A279" s="426">
        <v>202110</v>
      </c>
      <c r="B279" s="426" t="s">
        <v>856</v>
      </c>
      <c r="C279" s="426" t="s">
        <v>2688</v>
      </c>
      <c r="D279" s="426" t="s">
        <v>2689</v>
      </c>
      <c r="E279" s="426" t="s">
        <v>259</v>
      </c>
      <c r="F279" s="426" t="s">
        <v>4518</v>
      </c>
      <c r="G279" s="426" t="s">
        <v>4514</v>
      </c>
      <c r="H279" s="427">
        <v>8.8000000000000005E-3</v>
      </c>
      <c r="I279" s="427">
        <v>0.28520000000000001</v>
      </c>
      <c r="J279" s="427">
        <v>0.23530000000000001</v>
      </c>
      <c r="K279" s="427">
        <v>54.447299999999998</v>
      </c>
      <c r="L279" s="427">
        <v>9.2887776960000005E-3</v>
      </c>
      <c r="M279" s="427">
        <v>0.24759584385899999</v>
      </c>
      <c r="N279" s="427">
        <v>57.292499742218993</v>
      </c>
      <c r="O279" s="427">
        <v>22.84</v>
      </c>
      <c r="P279" s="427">
        <v>20.38</v>
      </c>
      <c r="Q279" s="427">
        <v>18.940000000000001</v>
      </c>
      <c r="R279" s="427">
        <v>0.28468840000000001</v>
      </c>
      <c r="S279" s="427">
        <v>0.29766799999999999</v>
      </c>
      <c r="T279" s="427">
        <v>54.384875000000001</v>
      </c>
      <c r="U279" s="428">
        <v>43132</v>
      </c>
      <c r="V279" s="428">
        <v>44926</v>
      </c>
      <c r="W279" s="426">
        <v>250</v>
      </c>
      <c r="X279" s="426"/>
      <c r="Y279" s="426"/>
      <c r="Z279" s="426">
        <v>4</v>
      </c>
    </row>
    <row r="280" spans="1:26" ht="15">
      <c r="A280" s="426">
        <v>202110</v>
      </c>
      <c r="B280" s="426" t="s">
        <v>856</v>
      </c>
      <c r="C280" s="426" t="s">
        <v>2690</v>
      </c>
      <c r="D280" s="426" t="s">
        <v>2691</v>
      </c>
      <c r="E280" s="426" t="s">
        <v>259</v>
      </c>
      <c r="F280" s="426" t="s">
        <v>4518</v>
      </c>
      <c r="G280" s="426" t="s">
        <v>4514</v>
      </c>
      <c r="H280" s="427">
        <v>6.0400000000000002E-2</v>
      </c>
      <c r="I280" s="427">
        <v>0.36499999999999999</v>
      </c>
      <c r="J280" s="427">
        <v>0.85170000000000001</v>
      </c>
      <c r="K280" s="427">
        <v>126.48520000000001</v>
      </c>
      <c r="L280" s="427">
        <v>6.3754792367999996E-2</v>
      </c>
      <c r="M280" s="427">
        <v>0.89620646075099986</v>
      </c>
      <c r="N280" s="427">
        <v>133.09481440575598</v>
      </c>
      <c r="O280" s="427">
        <v>22.84</v>
      </c>
      <c r="P280" s="427">
        <v>20.38</v>
      </c>
      <c r="Q280" s="427">
        <v>18.940000000000001</v>
      </c>
      <c r="R280" s="427">
        <v>0.3643016</v>
      </c>
      <c r="S280" s="427">
        <v>1.030251</v>
      </c>
      <c r="T280" s="427">
        <v>126.30663699999999</v>
      </c>
      <c r="U280" s="428">
        <v>43132</v>
      </c>
      <c r="V280" s="428">
        <v>44926</v>
      </c>
      <c r="W280" s="426">
        <v>252</v>
      </c>
      <c r="X280" s="426"/>
      <c r="Y280" s="426"/>
      <c r="Z280" s="426">
        <v>4</v>
      </c>
    </row>
    <row r="281" spans="1:26" ht="15">
      <c r="A281" s="426">
        <v>202110</v>
      </c>
      <c r="B281" s="426" t="s">
        <v>856</v>
      </c>
      <c r="C281" s="426" t="s">
        <v>2782</v>
      </c>
      <c r="D281" s="426" t="s">
        <v>2783</v>
      </c>
      <c r="E281" s="426" t="s">
        <v>265</v>
      </c>
      <c r="F281" s="426" t="s">
        <v>4503</v>
      </c>
      <c r="G281" s="426" t="s">
        <v>4504</v>
      </c>
      <c r="H281" s="427">
        <v>9.1999999999999998E-3</v>
      </c>
      <c r="I281" s="427">
        <v>0.31719999999999998</v>
      </c>
      <c r="J281" s="427">
        <v>0.31119999999999998</v>
      </c>
      <c r="K281" s="427">
        <v>72.415099999999995</v>
      </c>
      <c r="L281" s="427">
        <v>9.6299285120000008E-3</v>
      </c>
      <c r="M281" s="427">
        <v>0.32494778903999993</v>
      </c>
      <c r="N281" s="427">
        <v>75.614160148169987</v>
      </c>
      <c r="O281" s="427">
        <v>22.84</v>
      </c>
      <c r="P281" s="427">
        <v>16.87</v>
      </c>
      <c r="Q281" s="427">
        <v>15.68</v>
      </c>
      <c r="R281" s="427">
        <v>0.31665720000000003</v>
      </c>
      <c r="S281" s="427">
        <v>0.386015</v>
      </c>
      <c r="T281" s="427">
        <v>72.340333000000001</v>
      </c>
      <c r="U281" s="428">
        <v>43160</v>
      </c>
      <c r="V281" s="428">
        <v>44926</v>
      </c>
      <c r="W281" s="426">
        <v>350</v>
      </c>
      <c r="X281" s="426"/>
      <c r="Y281" s="426"/>
      <c r="Z281" s="426">
        <v>4</v>
      </c>
    </row>
    <row r="282" spans="1:26" ht="15">
      <c r="A282" s="426">
        <v>202110</v>
      </c>
      <c r="B282" s="426" t="s">
        <v>856</v>
      </c>
      <c r="C282" s="426" t="s">
        <v>3303</v>
      </c>
      <c r="D282" s="426" t="s">
        <v>3304</v>
      </c>
      <c r="E282" s="426" t="s">
        <v>259</v>
      </c>
      <c r="F282" s="426" t="s">
        <v>4520</v>
      </c>
      <c r="G282" s="426" t="s">
        <v>4514</v>
      </c>
      <c r="H282" s="427">
        <v>0.30359999999999998</v>
      </c>
      <c r="I282" s="427">
        <v>0.36620000000000003</v>
      </c>
      <c r="J282" s="427">
        <v>23.203099999999999</v>
      </c>
      <c r="K282" s="427">
        <v>93.13</v>
      </c>
      <c r="L282" s="427">
        <v>0.32046283051199997</v>
      </c>
      <c r="M282" s="427">
        <v>24.415601889692997</v>
      </c>
      <c r="N282" s="427">
        <v>97.996604073899988</v>
      </c>
      <c r="O282" s="427">
        <v>22.84</v>
      </c>
      <c r="P282" s="427">
        <v>18.34</v>
      </c>
      <c r="Q282" s="427">
        <v>17.05</v>
      </c>
      <c r="R282" s="427">
        <v>0.36550280000000002</v>
      </c>
      <c r="S282" s="427">
        <v>25.714696</v>
      </c>
      <c r="T282" s="427">
        <v>90.618334000000004</v>
      </c>
      <c r="U282" s="428">
        <v>43374</v>
      </c>
      <c r="V282" s="428">
        <v>44926</v>
      </c>
      <c r="W282" s="426">
        <v>600</v>
      </c>
      <c r="X282" s="426"/>
      <c r="Y282" s="426"/>
      <c r="Z282" s="426">
        <v>4</v>
      </c>
    </row>
    <row r="283" spans="1:26" ht="15">
      <c r="A283" s="426">
        <v>202110</v>
      </c>
      <c r="B283" s="426" t="s">
        <v>856</v>
      </c>
      <c r="C283" s="426" t="s">
        <v>3453</v>
      </c>
      <c r="D283" s="426" t="s">
        <v>3454</v>
      </c>
      <c r="E283" s="426" t="s">
        <v>259</v>
      </c>
      <c r="F283" s="426" t="s">
        <v>4530</v>
      </c>
      <c r="G283" s="426" t="s">
        <v>4504</v>
      </c>
      <c r="H283" s="427">
        <v>6.13E-2</v>
      </c>
      <c r="I283" s="427">
        <v>0.5907</v>
      </c>
      <c r="J283" s="427">
        <v>1.0384</v>
      </c>
      <c r="K283" s="427">
        <v>156.93180000000001</v>
      </c>
      <c r="L283" s="427">
        <v>6.4164632367999991E-2</v>
      </c>
      <c r="M283" s="427">
        <v>1.08427308528</v>
      </c>
      <c r="N283" s="427">
        <v>163.86452904906</v>
      </c>
      <c r="O283" s="427">
        <v>22.84</v>
      </c>
      <c r="P283" s="427">
        <v>15.88</v>
      </c>
      <c r="Q283" s="427">
        <v>14.76</v>
      </c>
      <c r="R283" s="427">
        <v>0.58959399999999995</v>
      </c>
      <c r="S283" s="427">
        <v>1.3005869999999999</v>
      </c>
      <c r="T283" s="427">
        <v>156.669656</v>
      </c>
      <c r="U283" s="428">
        <v>43435</v>
      </c>
      <c r="V283" s="428">
        <v>44926</v>
      </c>
      <c r="W283" s="426">
        <v>1000</v>
      </c>
      <c r="X283" s="426"/>
      <c r="Y283" s="426"/>
      <c r="Z283" s="426">
        <v>4</v>
      </c>
    </row>
    <row r="284" spans="1:26" ht="15">
      <c r="A284" s="426">
        <v>202110</v>
      </c>
      <c r="B284" s="426" t="s">
        <v>856</v>
      </c>
      <c r="C284" s="426" t="s">
        <v>3455</v>
      </c>
      <c r="D284" s="426" t="s">
        <v>3456</v>
      </c>
      <c r="E284" s="426" t="s">
        <v>259</v>
      </c>
      <c r="F284" s="426" t="s">
        <v>4531</v>
      </c>
      <c r="G284" s="426" t="s">
        <v>4504</v>
      </c>
      <c r="H284" s="427">
        <v>0.31690000000000002</v>
      </c>
      <c r="I284" s="427">
        <v>0.38740000000000002</v>
      </c>
      <c r="J284" s="427">
        <v>25.890699999999999</v>
      </c>
      <c r="K284" s="427">
        <v>133.09719999999999</v>
      </c>
      <c r="L284" s="427">
        <v>0.33170916798400002</v>
      </c>
      <c r="M284" s="427">
        <v>27.034465686689998</v>
      </c>
      <c r="N284" s="427">
        <v>138.97699507523996</v>
      </c>
      <c r="O284" s="427">
        <v>22.84</v>
      </c>
      <c r="P284" s="427">
        <v>15.88</v>
      </c>
      <c r="Q284" s="427">
        <v>14.76</v>
      </c>
      <c r="R284" s="427">
        <v>0.38663999999999998</v>
      </c>
      <c r="S284" s="427">
        <v>32.138333000000003</v>
      </c>
      <c r="T284" s="427">
        <v>126.849493</v>
      </c>
      <c r="U284" s="428">
        <v>43435</v>
      </c>
      <c r="V284" s="428">
        <v>44926</v>
      </c>
      <c r="W284" s="426">
        <v>450</v>
      </c>
      <c r="X284" s="426"/>
      <c r="Y284" s="426"/>
      <c r="Z284" s="426">
        <v>4</v>
      </c>
    </row>
    <row r="285" spans="1:26" ht="15">
      <c r="A285" s="426">
        <v>202110</v>
      </c>
      <c r="B285" s="426" t="s">
        <v>856</v>
      </c>
      <c r="C285" s="426" t="s">
        <v>3602</v>
      </c>
      <c r="D285" s="426" t="s">
        <v>3603</v>
      </c>
      <c r="E285" s="426" t="s">
        <v>259</v>
      </c>
      <c r="F285" s="426" t="s">
        <v>4532</v>
      </c>
      <c r="G285" s="426" t="s">
        <v>4504</v>
      </c>
      <c r="H285" s="427">
        <v>0.1303</v>
      </c>
      <c r="I285" s="427">
        <v>0.4274</v>
      </c>
      <c r="J285" s="427">
        <v>7.7384000000000004</v>
      </c>
      <c r="K285" s="427">
        <v>76.356399999999994</v>
      </c>
      <c r="L285" s="427">
        <v>0.13638909620799999</v>
      </c>
      <c r="M285" s="427">
        <v>8.0802569752799993</v>
      </c>
      <c r="N285" s="427">
        <v>79.729573775879985</v>
      </c>
      <c r="O285" s="427">
        <v>22.84</v>
      </c>
      <c r="P285" s="427">
        <v>19.850000000000001</v>
      </c>
      <c r="Q285" s="427">
        <v>18.45</v>
      </c>
      <c r="R285" s="427">
        <v>0.42656040000000001</v>
      </c>
      <c r="S285" s="427">
        <v>8.8051100000000009</v>
      </c>
      <c r="T285" s="427">
        <v>75.289648999999997</v>
      </c>
      <c r="U285" s="428">
        <v>43497</v>
      </c>
      <c r="V285" s="428">
        <v>44926</v>
      </c>
      <c r="W285" s="426">
        <v>350</v>
      </c>
      <c r="X285" s="426"/>
      <c r="Y285" s="426"/>
      <c r="Z285" s="426">
        <v>4</v>
      </c>
    </row>
    <row r="286" spans="1:26" ht="15">
      <c r="A286" s="426">
        <v>202110</v>
      </c>
      <c r="B286" s="426" t="s">
        <v>856</v>
      </c>
      <c r="C286" s="426" t="s">
        <v>6494</v>
      </c>
      <c r="D286" s="426" t="s">
        <v>6495</v>
      </c>
      <c r="E286" s="426" t="s">
        <v>265</v>
      </c>
      <c r="F286" s="426" t="s">
        <v>4503</v>
      </c>
      <c r="G286" s="426" t="s">
        <v>4504</v>
      </c>
      <c r="H286" s="427">
        <v>6.0000000000000001E-3</v>
      </c>
      <c r="I286" s="427">
        <v>0.3367</v>
      </c>
      <c r="J286" s="427">
        <v>0.34810000000000002</v>
      </c>
      <c r="K286" s="427">
        <v>32.194000000000003</v>
      </c>
      <c r="L286" s="427">
        <v>6.2803881600000007E-3</v>
      </c>
      <c r="M286" s="427">
        <v>0.36347790927000001</v>
      </c>
      <c r="N286" s="427">
        <v>33.616224679799998</v>
      </c>
      <c r="O286" s="427">
        <v>22.84</v>
      </c>
      <c r="P286" s="427">
        <v>16.87</v>
      </c>
      <c r="Q286" s="427">
        <v>15.68</v>
      </c>
      <c r="R286" s="427">
        <v>0.33609600000000001</v>
      </c>
      <c r="S286" s="427">
        <v>0.43833499999999997</v>
      </c>
      <c r="T286" s="427">
        <v>32.103803999999997</v>
      </c>
      <c r="U286" s="428">
        <v>44075</v>
      </c>
      <c r="V286" s="428">
        <v>45199</v>
      </c>
      <c r="W286" s="426">
        <v>543</v>
      </c>
      <c r="X286" s="426"/>
      <c r="Y286" s="426"/>
      <c r="Z286" s="426">
        <v>4</v>
      </c>
    </row>
    <row r="287" spans="1:26" ht="15">
      <c r="A287" s="426">
        <v>202110</v>
      </c>
      <c r="B287" s="426" t="s">
        <v>856</v>
      </c>
      <c r="C287" s="426" t="s">
        <v>6752</v>
      </c>
      <c r="D287" s="426" t="s">
        <v>6753</v>
      </c>
      <c r="E287" s="426" t="s">
        <v>260</v>
      </c>
      <c r="F287" s="426" t="s">
        <v>4520</v>
      </c>
      <c r="G287" s="426" t="s">
        <v>4514</v>
      </c>
      <c r="H287" s="427">
        <v>0.35589999999999999</v>
      </c>
      <c r="I287" s="427">
        <v>0.34920000000000001</v>
      </c>
      <c r="J287" s="427">
        <v>31.358699999999999</v>
      </c>
      <c r="K287" s="427">
        <v>130.4528</v>
      </c>
      <c r="L287" s="427">
        <v>0.37566772522799996</v>
      </c>
      <c r="M287" s="427">
        <v>32.997381167960995</v>
      </c>
      <c r="N287" s="427">
        <v>137.26974543038398</v>
      </c>
      <c r="O287" s="427">
        <v>22.84</v>
      </c>
      <c r="P287" s="427">
        <v>17.32</v>
      </c>
      <c r="Q287" s="427">
        <v>16.100000000000001</v>
      </c>
      <c r="R287" s="427">
        <v>0.35528599999999999</v>
      </c>
      <c r="S287" s="427">
        <v>37.091464999999999</v>
      </c>
      <c r="T287" s="427">
        <v>124.720056</v>
      </c>
      <c r="U287" s="428">
        <v>44197</v>
      </c>
      <c r="V287" s="428">
        <v>45657</v>
      </c>
      <c r="W287" s="426">
        <v>250</v>
      </c>
      <c r="X287" s="426"/>
      <c r="Y287" s="426"/>
      <c r="Z287" s="426">
        <v>4</v>
      </c>
    </row>
    <row r="288" spans="1:26" ht="15">
      <c r="A288" s="426">
        <v>202110</v>
      </c>
      <c r="B288" s="426" t="s">
        <v>856</v>
      </c>
      <c r="C288" s="426" t="s">
        <v>6891</v>
      </c>
      <c r="D288" s="426" t="s">
        <v>6892</v>
      </c>
      <c r="E288" s="426" t="s">
        <v>260</v>
      </c>
      <c r="F288" s="426" t="s">
        <v>4515</v>
      </c>
      <c r="G288" s="426" t="s">
        <v>4514</v>
      </c>
      <c r="H288" s="427">
        <v>0.19719999999999999</v>
      </c>
      <c r="I288" s="427">
        <v>0.21579999999999999</v>
      </c>
      <c r="J288" s="427">
        <v>1.1315999999999999</v>
      </c>
      <c r="K288" s="427">
        <v>87.359800000000007</v>
      </c>
      <c r="L288" s="427">
        <v>0.20641542419199999</v>
      </c>
      <c r="M288" s="427">
        <v>1.1815903537199997</v>
      </c>
      <c r="N288" s="427">
        <v>91.219067676659989</v>
      </c>
      <c r="O288" s="427">
        <v>22.84</v>
      </c>
      <c r="P288" s="427">
        <v>20.38</v>
      </c>
      <c r="Q288" s="427">
        <v>18.940000000000001</v>
      </c>
      <c r="R288" s="427">
        <v>0.2153524</v>
      </c>
      <c r="S288" s="427">
        <v>1.2531920000000001</v>
      </c>
      <c r="T288" s="427">
        <v>87.238238999999993</v>
      </c>
      <c r="U288" s="428" t="s">
        <v>5670</v>
      </c>
      <c r="V288" s="428" t="s">
        <v>5670</v>
      </c>
      <c r="W288" s="426">
        <v>0</v>
      </c>
      <c r="X288" s="426"/>
      <c r="Y288" s="426"/>
      <c r="Z288" s="426">
        <v>4</v>
      </c>
    </row>
    <row r="289" spans="1:26" ht="15">
      <c r="A289" s="426">
        <v>202110</v>
      </c>
      <c r="B289" s="426" t="s">
        <v>856</v>
      </c>
      <c r="C289" s="426" t="s">
        <v>7437</v>
      </c>
      <c r="D289" s="426" t="s">
        <v>7341</v>
      </c>
      <c r="E289" s="426" t="s">
        <v>259</v>
      </c>
      <c r="F289" s="426" t="s">
        <v>4503</v>
      </c>
      <c r="G289" s="426" t="s">
        <v>4504</v>
      </c>
      <c r="H289" s="427">
        <v>0.1096</v>
      </c>
      <c r="I289" s="427">
        <v>0.35249999999999998</v>
      </c>
      <c r="J289" s="427">
        <v>6.6261000000000001</v>
      </c>
      <c r="K289" s="427">
        <v>64.013099999999994</v>
      </c>
      <c r="L289" s="427">
        <v>0.11472175705600002</v>
      </c>
      <c r="M289" s="427">
        <v>6.9188192318699988</v>
      </c>
      <c r="N289" s="427">
        <v>66.840987514769978</v>
      </c>
      <c r="O289" s="427">
        <v>22.84</v>
      </c>
      <c r="P289" s="427">
        <v>19.850000000000001</v>
      </c>
      <c r="Q289" s="427">
        <v>18.45</v>
      </c>
      <c r="R289" s="427">
        <v>0.3518656</v>
      </c>
      <c r="S289" s="427">
        <v>7.4458520000000004</v>
      </c>
      <c r="T289" s="427">
        <v>63.193361000000003</v>
      </c>
      <c r="U289" s="428">
        <v>44440</v>
      </c>
      <c r="V289" s="428">
        <v>46022</v>
      </c>
      <c r="W289" s="426">
        <v>550</v>
      </c>
      <c r="X289" s="426"/>
      <c r="Y289" s="426"/>
      <c r="Z289" s="426">
        <v>4</v>
      </c>
    </row>
    <row r="290" spans="1:26" ht="15">
      <c r="A290" s="426">
        <v>202110</v>
      </c>
      <c r="B290" s="426" t="s">
        <v>856</v>
      </c>
      <c r="C290" s="426" t="s">
        <v>7438</v>
      </c>
      <c r="D290" s="426" t="s">
        <v>7339</v>
      </c>
      <c r="E290" s="426" t="s">
        <v>4922</v>
      </c>
      <c r="F290" s="426" t="s">
        <v>4737</v>
      </c>
      <c r="G290" s="426" t="s">
        <v>4504</v>
      </c>
      <c r="H290" s="427">
        <v>0.2586</v>
      </c>
      <c r="I290" s="427">
        <v>0.30759999999999998</v>
      </c>
      <c r="J290" s="427">
        <v>24.2285</v>
      </c>
      <c r="K290" s="427">
        <v>110.55459999999999</v>
      </c>
      <c r="L290" s="427">
        <v>0.27068472969599999</v>
      </c>
      <c r="M290" s="427">
        <v>25.298835175949996</v>
      </c>
      <c r="N290" s="427">
        <v>115.43853739781999</v>
      </c>
      <c r="O290" s="427">
        <v>22.84</v>
      </c>
      <c r="P290" s="427">
        <v>16.48</v>
      </c>
      <c r="Q290" s="427">
        <v>15.31</v>
      </c>
      <c r="R290" s="427">
        <v>0.30703279999999999</v>
      </c>
      <c r="S290" s="427">
        <v>30.068465</v>
      </c>
      <c r="T290" s="427">
        <v>104.714552</v>
      </c>
      <c r="U290" s="428">
        <v>44440</v>
      </c>
      <c r="V290" s="428">
        <v>46022</v>
      </c>
      <c r="W290" s="426">
        <v>850</v>
      </c>
      <c r="X290" s="426"/>
      <c r="Y290" s="426"/>
      <c r="Z290" s="426">
        <v>4</v>
      </c>
    </row>
    <row r="291" spans="1:26" ht="15">
      <c r="A291" s="426">
        <v>202110</v>
      </c>
      <c r="B291" s="426" t="s">
        <v>4533</v>
      </c>
      <c r="C291" s="426" t="s">
        <v>188</v>
      </c>
      <c r="D291" s="426" t="s">
        <v>371</v>
      </c>
      <c r="E291" s="426" t="s">
        <v>267</v>
      </c>
      <c r="F291" s="426" t="s">
        <v>4147</v>
      </c>
      <c r="G291" s="426" t="s">
        <v>4129</v>
      </c>
      <c r="H291" s="427">
        <v>0.3</v>
      </c>
      <c r="I291" s="427">
        <v>0.32</v>
      </c>
      <c r="J291" s="427">
        <v>26.53</v>
      </c>
      <c r="K291" s="427">
        <v>103.08</v>
      </c>
      <c r="L291" s="427">
        <v>0.30731999999999998</v>
      </c>
      <c r="M291" s="427">
        <v>26.53</v>
      </c>
      <c r="N291" s="427">
        <v>103.08</v>
      </c>
      <c r="O291" s="427">
        <v>29.34</v>
      </c>
      <c r="P291" s="427">
        <v>12.51</v>
      </c>
      <c r="Q291" s="427">
        <v>12.51</v>
      </c>
      <c r="R291" s="427">
        <v>0.36342799999999997</v>
      </c>
      <c r="S291" s="427">
        <v>28.588387000000001</v>
      </c>
      <c r="T291" s="427">
        <v>101.02625399999999</v>
      </c>
      <c r="U291" s="428">
        <v>41365</v>
      </c>
      <c r="V291" s="428">
        <v>45046</v>
      </c>
      <c r="W291" s="426">
        <v>200</v>
      </c>
      <c r="X291" s="426"/>
      <c r="Y291" s="426"/>
      <c r="Z291" s="426">
        <v>8</v>
      </c>
    </row>
    <row r="292" spans="1:26" ht="15">
      <c r="A292" s="426">
        <v>202110</v>
      </c>
      <c r="B292" s="426" t="s">
        <v>4533</v>
      </c>
      <c r="C292" s="426" t="s">
        <v>190</v>
      </c>
      <c r="D292" s="426" t="s">
        <v>369</v>
      </c>
      <c r="E292" s="426" t="s">
        <v>267</v>
      </c>
      <c r="F292" s="426" t="s">
        <v>4457</v>
      </c>
      <c r="G292" s="426" t="s">
        <v>4129</v>
      </c>
      <c r="H292" s="427">
        <v>1.76</v>
      </c>
      <c r="I292" s="427">
        <v>1.77</v>
      </c>
      <c r="J292" s="427">
        <v>186.55</v>
      </c>
      <c r="K292" s="427">
        <v>762.03</v>
      </c>
      <c r="L292" s="427">
        <v>1.8029439999999999</v>
      </c>
      <c r="M292" s="427">
        <v>186.55</v>
      </c>
      <c r="N292" s="427">
        <v>762.03</v>
      </c>
      <c r="O292" s="427">
        <v>29.34</v>
      </c>
      <c r="P292" s="427">
        <v>12.51</v>
      </c>
      <c r="Q292" s="427">
        <v>12.51</v>
      </c>
      <c r="R292" s="427">
        <v>1.7855080000000001</v>
      </c>
      <c r="S292" s="427">
        <v>200.92189500000001</v>
      </c>
      <c r="T292" s="427">
        <v>747.66072999999994</v>
      </c>
      <c r="U292" s="428">
        <v>41365</v>
      </c>
      <c r="V292" s="428">
        <v>45046</v>
      </c>
      <c r="W292" s="426">
        <v>3300</v>
      </c>
      <c r="X292" s="426"/>
      <c r="Y292" s="426"/>
      <c r="Z292" s="426">
        <v>8</v>
      </c>
    </row>
    <row r="293" spans="1:26" ht="15">
      <c r="A293" s="426">
        <v>202110</v>
      </c>
      <c r="B293" s="426" t="s">
        <v>4533</v>
      </c>
      <c r="C293" s="426" t="s">
        <v>221</v>
      </c>
      <c r="D293" s="426" t="s">
        <v>222</v>
      </c>
      <c r="E293" s="426" t="s">
        <v>261</v>
      </c>
      <c r="F293" s="426" t="s">
        <v>4547</v>
      </c>
      <c r="G293" s="426" t="s">
        <v>4547</v>
      </c>
      <c r="H293" s="427">
        <v>37.020000000000003</v>
      </c>
      <c r="I293" s="427">
        <v>37.28</v>
      </c>
      <c r="J293" s="427">
        <v>3663.2</v>
      </c>
      <c r="K293" s="427">
        <v>19003.39</v>
      </c>
      <c r="L293" s="427">
        <v>37.020000000000003</v>
      </c>
      <c r="M293" s="427">
        <v>3663.2</v>
      </c>
      <c r="N293" s="427">
        <v>19003.39</v>
      </c>
      <c r="O293" s="427">
        <v>23.03</v>
      </c>
      <c r="P293" s="427">
        <v>8.49</v>
      </c>
      <c r="Q293" s="427">
        <v>8.49</v>
      </c>
      <c r="R293" s="427">
        <v>37.280540000000002</v>
      </c>
      <c r="S293" s="427">
        <v>4654.3211469999997</v>
      </c>
      <c r="T293" s="427">
        <v>18012.268795</v>
      </c>
      <c r="U293" s="428">
        <v>43831</v>
      </c>
      <c r="V293" s="428">
        <v>46387</v>
      </c>
      <c r="W293" s="426">
        <v>38000</v>
      </c>
      <c r="X293" s="426"/>
      <c r="Y293" s="426"/>
      <c r="Z293" s="426">
        <v>8</v>
      </c>
    </row>
    <row r="294" spans="1:26" ht="15">
      <c r="A294" s="426">
        <v>202110</v>
      </c>
      <c r="B294" s="426" t="s">
        <v>4533</v>
      </c>
      <c r="C294" s="426" t="s">
        <v>253</v>
      </c>
      <c r="D294" s="426" t="s">
        <v>254</v>
      </c>
      <c r="E294" s="426" t="s">
        <v>257</v>
      </c>
      <c r="F294" s="426" t="s">
        <v>4319</v>
      </c>
      <c r="G294" s="426" t="s">
        <v>4319</v>
      </c>
      <c r="H294" s="427">
        <v>0</v>
      </c>
      <c r="I294" s="427">
        <v>114.51</v>
      </c>
      <c r="J294" s="427">
        <v>0</v>
      </c>
      <c r="K294" s="427">
        <v>66759.83</v>
      </c>
      <c r="L294" s="427">
        <v>0</v>
      </c>
      <c r="M294" s="427">
        <v>0</v>
      </c>
      <c r="N294" s="427">
        <v>66759.83</v>
      </c>
      <c r="O294" s="427">
        <v>0</v>
      </c>
      <c r="P294" s="427">
        <v>0</v>
      </c>
      <c r="Q294" s="427">
        <v>8.49</v>
      </c>
      <c r="R294" s="427">
        <v>114.506608</v>
      </c>
      <c r="S294" s="427">
        <v>3309.4010969999999</v>
      </c>
      <c r="T294" s="427">
        <v>63450.432767999999</v>
      </c>
      <c r="U294" s="428">
        <v>43831</v>
      </c>
      <c r="V294" s="428">
        <v>46387</v>
      </c>
      <c r="W294" s="426">
        <v>105000</v>
      </c>
      <c r="X294" s="426"/>
      <c r="Y294" s="426"/>
      <c r="Z294" s="426">
        <v>7</v>
      </c>
    </row>
    <row r="295" spans="1:26" ht="15">
      <c r="A295" s="426">
        <v>202110</v>
      </c>
      <c r="B295" s="426" t="s">
        <v>4533</v>
      </c>
      <c r="C295" s="426" t="s">
        <v>447</v>
      </c>
      <c r="D295" s="426" t="s">
        <v>448</v>
      </c>
      <c r="E295" s="426" t="s">
        <v>264</v>
      </c>
      <c r="F295" s="426" t="s">
        <v>4370</v>
      </c>
      <c r="G295" s="426" t="s">
        <v>4370</v>
      </c>
      <c r="H295" s="427">
        <v>15.27</v>
      </c>
      <c r="I295" s="427">
        <v>21.06</v>
      </c>
      <c r="J295" s="427">
        <v>1543.09</v>
      </c>
      <c r="K295" s="427">
        <v>10701.99</v>
      </c>
      <c r="L295" s="427">
        <v>15.27</v>
      </c>
      <c r="M295" s="427">
        <v>1543.09</v>
      </c>
      <c r="N295" s="427">
        <v>10701.99</v>
      </c>
      <c r="O295" s="427">
        <v>28.87</v>
      </c>
      <c r="P295" s="427">
        <v>25.05</v>
      </c>
      <c r="Q295" s="427">
        <v>23</v>
      </c>
      <c r="R295" s="427">
        <v>21.063607999999999</v>
      </c>
      <c r="S295" s="427">
        <v>1884.0271760000001</v>
      </c>
      <c r="T295" s="427">
        <v>10361.050147</v>
      </c>
      <c r="U295" s="428">
        <v>42005</v>
      </c>
      <c r="V295" s="428">
        <v>46173</v>
      </c>
      <c r="W295" s="426">
        <v>22000</v>
      </c>
      <c r="X295" s="426"/>
      <c r="Y295" s="426"/>
      <c r="Z295" s="426">
        <v>1</v>
      </c>
    </row>
    <row r="296" spans="1:26" ht="15">
      <c r="A296" s="426">
        <v>202110</v>
      </c>
      <c r="B296" s="426" t="s">
        <v>4533</v>
      </c>
      <c r="C296" s="426" t="s">
        <v>496</v>
      </c>
      <c r="D296" s="426" t="s">
        <v>497</v>
      </c>
      <c r="E296" s="426" t="s">
        <v>261</v>
      </c>
      <c r="F296" s="426" t="s">
        <v>4560</v>
      </c>
      <c r="G296" s="426" t="s">
        <v>4368</v>
      </c>
      <c r="H296" s="427">
        <v>250.44</v>
      </c>
      <c r="I296" s="427">
        <v>324.83999999999997</v>
      </c>
      <c r="J296" s="427">
        <v>25266.84</v>
      </c>
      <c r="K296" s="427">
        <v>125302.72</v>
      </c>
      <c r="L296" s="427">
        <v>250.44</v>
      </c>
      <c r="M296" s="427">
        <v>25266.84</v>
      </c>
      <c r="N296" s="427">
        <v>125302.72</v>
      </c>
      <c r="O296" s="427">
        <v>26.97</v>
      </c>
      <c r="P296" s="427">
        <v>12.93</v>
      </c>
      <c r="Q296" s="427">
        <v>12.64</v>
      </c>
      <c r="R296" s="427">
        <v>324.83732400000002</v>
      </c>
      <c r="S296" s="427">
        <v>32154.266076</v>
      </c>
      <c r="T296" s="427">
        <v>118415.285171</v>
      </c>
      <c r="U296" s="428">
        <v>41883</v>
      </c>
      <c r="V296" s="428">
        <v>47391</v>
      </c>
      <c r="W296" s="426">
        <v>170000</v>
      </c>
      <c r="X296" s="426"/>
      <c r="Y296" s="426"/>
      <c r="Z296" s="426">
        <v>9</v>
      </c>
    </row>
    <row r="297" spans="1:26" ht="15">
      <c r="A297" s="426">
        <v>202110</v>
      </c>
      <c r="B297" s="426" t="s">
        <v>4533</v>
      </c>
      <c r="C297" s="426" t="s">
        <v>798</v>
      </c>
      <c r="D297" s="426" t="s">
        <v>799</v>
      </c>
      <c r="E297" s="426" t="s">
        <v>257</v>
      </c>
      <c r="F297" s="426" t="s">
        <v>4319</v>
      </c>
      <c r="G297" s="426" t="s">
        <v>4319</v>
      </c>
      <c r="H297" s="427">
        <v>70</v>
      </c>
      <c r="I297" s="427">
        <v>76.34</v>
      </c>
      <c r="J297" s="427">
        <v>8233.0300000000007</v>
      </c>
      <c r="K297" s="427">
        <v>44506.559999999998</v>
      </c>
      <c r="L297" s="427">
        <v>70</v>
      </c>
      <c r="M297" s="427">
        <v>8233.0300000000007</v>
      </c>
      <c r="N297" s="427">
        <v>44506.559999999998</v>
      </c>
      <c r="O297" s="427">
        <v>23.03</v>
      </c>
      <c r="P297" s="427">
        <v>8.49</v>
      </c>
      <c r="Q297" s="427">
        <v>8.49</v>
      </c>
      <c r="R297" s="427">
        <v>76.337739999999997</v>
      </c>
      <c r="S297" s="427">
        <v>10439.293234000001</v>
      </c>
      <c r="T297" s="427">
        <v>42300.288497000001</v>
      </c>
      <c r="U297" s="428">
        <v>43831</v>
      </c>
      <c r="V297" s="428">
        <v>46387</v>
      </c>
      <c r="W297" s="426">
        <v>70000</v>
      </c>
      <c r="X297" s="426"/>
      <c r="Y297" s="426"/>
      <c r="Z297" s="426">
        <v>7</v>
      </c>
    </row>
    <row r="298" spans="1:26" ht="15">
      <c r="A298" s="426">
        <v>202110</v>
      </c>
      <c r="B298" s="426" t="s">
        <v>4533</v>
      </c>
      <c r="C298" s="426" t="s">
        <v>1976</v>
      </c>
      <c r="D298" s="426" t="s">
        <v>1977</v>
      </c>
      <c r="E298" s="426" t="s">
        <v>261</v>
      </c>
      <c r="F298" s="426" t="s">
        <v>4561</v>
      </c>
      <c r="G298" s="426" t="s">
        <v>4534</v>
      </c>
      <c r="H298" s="427">
        <v>26.21</v>
      </c>
      <c r="I298" s="427">
        <v>26.21</v>
      </c>
      <c r="J298" s="427">
        <v>2643.2</v>
      </c>
      <c r="K298" s="427">
        <v>14571.58</v>
      </c>
      <c r="L298" s="427">
        <v>26.21</v>
      </c>
      <c r="M298" s="427">
        <v>2643.2</v>
      </c>
      <c r="N298" s="427">
        <v>14571.58</v>
      </c>
      <c r="O298" s="427">
        <v>29.34</v>
      </c>
      <c r="P298" s="427">
        <v>20.43</v>
      </c>
      <c r="Q298" s="427">
        <v>18.64</v>
      </c>
      <c r="R298" s="427">
        <v>26.617528</v>
      </c>
      <c r="S298" s="427">
        <v>3370.4956299999999</v>
      </c>
      <c r="T298" s="427">
        <v>13844.283906000001</v>
      </c>
      <c r="U298" s="428">
        <v>42842</v>
      </c>
      <c r="V298" s="428">
        <v>50160</v>
      </c>
      <c r="W298" s="426">
        <v>60000</v>
      </c>
      <c r="X298" s="426"/>
      <c r="Y298" s="426"/>
      <c r="Z298" s="426">
        <v>12</v>
      </c>
    </row>
    <row r="299" spans="1:26" ht="15">
      <c r="A299" s="426">
        <v>202110</v>
      </c>
      <c r="B299" s="426" t="s">
        <v>4533</v>
      </c>
      <c r="C299" s="426" t="s">
        <v>6112</v>
      </c>
      <c r="D299" s="426" t="s">
        <v>6113</v>
      </c>
      <c r="E299" s="426" t="s">
        <v>261</v>
      </c>
      <c r="F299" s="426" t="s">
        <v>4345</v>
      </c>
      <c r="G299" s="426" t="s">
        <v>4123</v>
      </c>
      <c r="H299" s="427">
        <v>0.65</v>
      </c>
      <c r="I299" s="427">
        <v>0.67</v>
      </c>
      <c r="J299" s="427">
        <v>57.88</v>
      </c>
      <c r="K299" s="427">
        <v>293.85000000000002</v>
      </c>
      <c r="L299" s="427">
        <v>0.66494999999999993</v>
      </c>
      <c r="M299" s="427">
        <v>57.88</v>
      </c>
      <c r="N299" s="427">
        <v>293.85000000000002</v>
      </c>
      <c r="O299" s="427">
        <v>23.03</v>
      </c>
      <c r="P299" s="427">
        <v>8.49</v>
      </c>
      <c r="Q299" s="427">
        <v>8.49</v>
      </c>
      <c r="R299" s="427">
        <v>0.67181999999999997</v>
      </c>
      <c r="S299" s="427">
        <v>72.341294000000005</v>
      </c>
      <c r="T299" s="427">
        <v>279.38794000000001</v>
      </c>
      <c r="U299" s="428">
        <v>43862</v>
      </c>
      <c r="V299" s="428">
        <v>45688</v>
      </c>
      <c r="W299" s="426">
        <v>750</v>
      </c>
      <c r="X299" s="426"/>
      <c r="Y299" s="426"/>
      <c r="Z299" s="426">
        <v>7</v>
      </c>
    </row>
    <row r="300" spans="1:26" ht="15">
      <c r="A300" s="426">
        <v>202110</v>
      </c>
      <c r="B300" s="426" t="s">
        <v>4114</v>
      </c>
      <c r="C300" s="426" t="s">
        <v>2210</v>
      </c>
      <c r="D300" s="426" t="s">
        <v>2211</v>
      </c>
      <c r="E300" s="426" t="s">
        <v>259</v>
      </c>
      <c r="F300" s="426" t="s">
        <v>4115</v>
      </c>
      <c r="G300" s="426" t="s">
        <v>4116</v>
      </c>
      <c r="H300" s="427">
        <v>1.8091999999999999</v>
      </c>
      <c r="I300" s="427">
        <v>1.9490000000000001</v>
      </c>
      <c r="J300" s="427">
        <v>145.9922</v>
      </c>
      <c r="K300" s="427">
        <v>623.13030000000003</v>
      </c>
      <c r="L300" s="427">
        <v>1.9121955306840002</v>
      </c>
      <c r="M300" s="427">
        <v>151.695811590224</v>
      </c>
      <c r="N300" s="427">
        <v>647.47470470997598</v>
      </c>
      <c r="O300" s="427">
        <v>24.14</v>
      </c>
      <c r="P300" s="427">
        <v>15.96</v>
      </c>
      <c r="Q300" s="427">
        <v>14.82</v>
      </c>
      <c r="R300" s="427">
        <v>1.9489879999999999</v>
      </c>
      <c r="S300" s="427">
        <v>162.21074899999999</v>
      </c>
      <c r="T300" s="427">
        <v>606.91174999999998</v>
      </c>
      <c r="U300" s="428">
        <v>43952</v>
      </c>
      <c r="V300" s="428">
        <v>45657</v>
      </c>
      <c r="W300" s="426">
        <v>2500</v>
      </c>
      <c r="X300" s="426"/>
      <c r="Y300" s="426"/>
      <c r="Z300" s="426">
        <v>13</v>
      </c>
    </row>
    <row r="301" spans="1:26" ht="15">
      <c r="A301" s="426">
        <v>202110</v>
      </c>
      <c r="B301" s="426" t="s">
        <v>4114</v>
      </c>
      <c r="C301" s="426" t="s">
        <v>2869</v>
      </c>
      <c r="D301" s="426" t="s">
        <v>2870</v>
      </c>
      <c r="E301" s="426" t="s">
        <v>275</v>
      </c>
      <c r="F301" s="426" t="s">
        <v>4536</v>
      </c>
      <c r="G301" s="426" t="s">
        <v>4534</v>
      </c>
      <c r="H301" s="427">
        <v>0.39639999999999997</v>
      </c>
      <c r="I301" s="427">
        <v>0.39090000000000003</v>
      </c>
      <c r="J301" s="427">
        <v>39.313499999999998</v>
      </c>
      <c r="K301" s="427">
        <v>148.54390000000001</v>
      </c>
      <c r="L301" s="427">
        <v>0.41420324761199995</v>
      </c>
      <c r="M301" s="427">
        <v>40.528000947719995</v>
      </c>
      <c r="N301" s="427">
        <v>153.13282511040802</v>
      </c>
      <c r="O301" s="427">
        <v>23.87</v>
      </c>
      <c r="P301" s="427">
        <v>14.03</v>
      </c>
      <c r="Q301" s="427">
        <v>13.08</v>
      </c>
      <c r="R301" s="427">
        <v>0.39636320000000003</v>
      </c>
      <c r="S301" s="427">
        <v>48.893858999999999</v>
      </c>
      <c r="T301" s="427">
        <v>138.96359100000001</v>
      </c>
      <c r="U301" s="428">
        <v>44013</v>
      </c>
      <c r="V301" s="428">
        <v>45657</v>
      </c>
      <c r="W301" s="426">
        <v>500</v>
      </c>
      <c r="X301" s="426"/>
      <c r="Y301" s="426"/>
      <c r="Z301" s="426">
        <v>12</v>
      </c>
    </row>
    <row r="302" spans="1:26" ht="15">
      <c r="A302" s="426">
        <v>202110</v>
      </c>
      <c r="B302" s="426" t="s">
        <v>4114</v>
      </c>
      <c r="C302" s="426" t="s">
        <v>2913</v>
      </c>
      <c r="D302" s="426" t="s">
        <v>2914</v>
      </c>
      <c r="E302" s="426" t="s">
        <v>265</v>
      </c>
      <c r="F302" s="426" t="s">
        <v>4537</v>
      </c>
      <c r="G302" s="426" t="s">
        <v>4538</v>
      </c>
      <c r="H302" s="427">
        <v>0.31430000000000002</v>
      </c>
      <c r="I302" s="427">
        <v>0.31609999999999999</v>
      </c>
      <c r="J302" s="427">
        <v>18.5596</v>
      </c>
      <c r="K302" s="427">
        <v>87.403999999999996</v>
      </c>
      <c r="L302" s="427">
        <v>0.32841594531899998</v>
      </c>
      <c r="M302" s="427">
        <v>19.132956526112</v>
      </c>
      <c r="N302" s="427">
        <v>90.10414729887998</v>
      </c>
      <c r="O302" s="427">
        <v>23.87</v>
      </c>
      <c r="P302" s="427">
        <v>18.22</v>
      </c>
      <c r="Q302" s="427">
        <v>16.97</v>
      </c>
      <c r="R302" s="427">
        <v>0.31607239999999998</v>
      </c>
      <c r="S302" s="427">
        <v>21.631288000000001</v>
      </c>
      <c r="T302" s="427">
        <v>84.332301999999999</v>
      </c>
      <c r="U302" s="428">
        <v>43952</v>
      </c>
      <c r="V302" s="428">
        <v>44926</v>
      </c>
      <c r="W302" s="426">
        <v>475</v>
      </c>
      <c r="X302" s="426"/>
      <c r="Y302" s="426"/>
      <c r="Z302" s="426">
        <v>12</v>
      </c>
    </row>
    <row r="303" spans="1:26" ht="15">
      <c r="A303" s="426">
        <v>202110</v>
      </c>
      <c r="B303" s="426" t="s">
        <v>4114</v>
      </c>
      <c r="C303" s="426" t="s">
        <v>2915</v>
      </c>
      <c r="D303" s="426" t="s">
        <v>2916</v>
      </c>
      <c r="E303" s="426" t="s">
        <v>260</v>
      </c>
      <c r="F303" s="426" t="s">
        <v>4539</v>
      </c>
      <c r="G303" s="426" t="s">
        <v>4538</v>
      </c>
      <c r="H303" s="427">
        <v>5.6099999999999997E-2</v>
      </c>
      <c r="I303" s="427">
        <v>5.8700000000000002E-2</v>
      </c>
      <c r="J303" s="427">
        <v>3.0888</v>
      </c>
      <c r="K303" s="427">
        <v>14.824400000000001</v>
      </c>
      <c r="L303" s="427">
        <v>5.8619581712999989E-2</v>
      </c>
      <c r="M303" s="427">
        <v>3.184221433536</v>
      </c>
      <c r="N303" s="427">
        <v>15.282366038368</v>
      </c>
      <c r="O303" s="427">
        <v>23.87</v>
      </c>
      <c r="P303" s="427">
        <v>18.22</v>
      </c>
      <c r="Q303" s="427">
        <v>16.97</v>
      </c>
      <c r="R303" s="427">
        <v>5.8655199999999998E-2</v>
      </c>
      <c r="S303" s="427">
        <v>3.8017650000000001</v>
      </c>
      <c r="T303" s="427">
        <v>14.111394000000001</v>
      </c>
      <c r="U303" s="428">
        <v>43952</v>
      </c>
      <c r="V303" s="428">
        <v>44926</v>
      </c>
      <c r="W303" s="426">
        <v>400</v>
      </c>
      <c r="X303" s="426"/>
      <c r="Y303" s="426"/>
      <c r="Z303" s="426">
        <v>12</v>
      </c>
    </row>
    <row r="304" spans="1:26" ht="15">
      <c r="A304" s="426">
        <v>202110</v>
      </c>
      <c r="B304" s="426" t="s">
        <v>4114</v>
      </c>
      <c r="C304" s="426" t="s">
        <v>3120</v>
      </c>
      <c r="D304" s="426" t="s">
        <v>3121</v>
      </c>
      <c r="E304" s="426" t="s">
        <v>269</v>
      </c>
      <c r="F304" s="426" t="s">
        <v>4115</v>
      </c>
      <c r="G304" s="426" t="s">
        <v>4116</v>
      </c>
      <c r="H304" s="427">
        <v>0.18260000000000001</v>
      </c>
      <c r="I304" s="427">
        <v>0.18260000000000001</v>
      </c>
      <c r="J304" s="427">
        <v>13.3674</v>
      </c>
      <c r="K304" s="427">
        <v>98.755499999999998</v>
      </c>
      <c r="L304" s="427">
        <v>0.19299519340200003</v>
      </c>
      <c r="M304" s="427">
        <v>13.889636513807998</v>
      </c>
      <c r="N304" s="427">
        <v>102.61367197355999</v>
      </c>
      <c r="O304" s="427">
        <v>24.14</v>
      </c>
      <c r="P304" s="427">
        <v>18.98</v>
      </c>
      <c r="Q304" s="427">
        <v>17.63</v>
      </c>
      <c r="R304" s="427">
        <v>0.18263599999999999</v>
      </c>
      <c r="S304" s="427">
        <v>16.341820999999999</v>
      </c>
      <c r="T304" s="427">
        <v>95.781077999999994</v>
      </c>
      <c r="U304" s="428">
        <v>43952</v>
      </c>
      <c r="V304" s="428">
        <v>45657</v>
      </c>
      <c r="W304" s="426">
        <v>300</v>
      </c>
      <c r="X304" s="426"/>
      <c r="Y304" s="426"/>
      <c r="Z304" s="426">
        <v>13</v>
      </c>
    </row>
    <row r="305" spans="1:26" ht="15">
      <c r="A305" s="426">
        <v>202110</v>
      </c>
      <c r="B305" s="426" t="s">
        <v>4114</v>
      </c>
      <c r="C305" s="426" t="s">
        <v>3122</v>
      </c>
      <c r="D305" s="426" t="s">
        <v>3123</v>
      </c>
      <c r="E305" s="426" t="s">
        <v>269</v>
      </c>
      <c r="F305" s="426" t="s">
        <v>4115</v>
      </c>
      <c r="G305" s="426" t="s">
        <v>4116</v>
      </c>
      <c r="H305" s="427">
        <v>0.40539999999999998</v>
      </c>
      <c r="I305" s="427">
        <v>0.40720000000000001</v>
      </c>
      <c r="J305" s="427">
        <v>49.781999999999996</v>
      </c>
      <c r="K305" s="427">
        <v>246.5505</v>
      </c>
      <c r="L305" s="427">
        <v>0.42847892335799997</v>
      </c>
      <c r="M305" s="427">
        <v>51.726879193439991</v>
      </c>
      <c r="N305" s="427">
        <v>256.18271520996001</v>
      </c>
      <c r="O305" s="427">
        <v>24.14</v>
      </c>
      <c r="P305" s="427">
        <v>18.98</v>
      </c>
      <c r="Q305" s="427">
        <v>17.63</v>
      </c>
      <c r="R305" s="427">
        <v>0.4072268</v>
      </c>
      <c r="S305" s="427">
        <v>61.920881999999999</v>
      </c>
      <c r="T305" s="427">
        <v>234.411642</v>
      </c>
      <c r="U305" s="428">
        <v>43952</v>
      </c>
      <c r="V305" s="428">
        <v>45657</v>
      </c>
      <c r="W305" s="426">
        <v>500</v>
      </c>
      <c r="X305" s="426"/>
      <c r="Y305" s="426"/>
      <c r="Z305" s="426">
        <v>13</v>
      </c>
    </row>
    <row r="306" spans="1:26" ht="15">
      <c r="A306" s="426">
        <v>202110</v>
      </c>
      <c r="B306" s="426" t="s">
        <v>4114</v>
      </c>
      <c r="C306" s="426" t="s">
        <v>3140</v>
      </c>
      <c r="D306" s="426" t="s">
        <v>3141</v>
      </c>
      <c r="E306" s="426" t="s">
        <v>259</v>
      </c>
      <c r="F306" s="426" t="s">
        <v>4537</v>
      </c>
      <c r="G306" s="426" t="s">
        <v>4538</v>
      </c>
      <c r="H306" s="427">
        <v>1.3960999999999999</v>
      </c>
      <c r="I306" s="427">
        <v>1.3888</v>
      </c>
      <c r="J306" s="427">
        <v>97.479900000000001</v>
      </c>
      <c r="K306" s="427">
        <v>378.83440000000002</v>
      </c>
      <c r="L306" s="427">
        <v>1.4588021039129999</v>
      </c>
      <c r="M306" s="427">
        <v>100.491319256328</v>
      </c>
      <c r="N306" s="427">
        <v>390.53762504556801</v>
      </c>
      <c r="O306" s="427">
        <v>23.87</v>
      </c>
      <c r="P306" s="427">
        <v>15.87</v>
      </c>
      <c r="Q306" s="427">
        <v>14.77</v>
      </c>
      <c r="R306" s="427">
        <v>1.3961440000000001</v>
      </c>
      <c r="S306" s="427">
        <v>98.345027000000002</v>
      </c>
      <c r="T306" s="427">
        <v>377.96930600000002</v>
      </c>
      <c r="U306" s="428">
        <v>43952</v>
      </c>
      <c r="V306" s="428">
        <v>45657</v>
      </c>
      <c r="W306" s="426">
        <v>2500</v>
      </c>
      <c r="X306" s="426"/>
      <c r="Y306" s="426"/>
      <c r="Z306" s="426">
        <v>12</v>
      </c>
    </row>
    <row r="307" spans="1:26" ht="15">
      <c r="A307" s="426">
        <v>202110</v>
      </c>
      <c r="B307" s="426" t="s">
        <v>4114</v>
      </c>
      <c r="C307" s="426" t="s">
        <v>3690</v>
      </c>
      <c r="D307" s="426" t="s">
        <v>3691</v>
      </c>
      <c r="E307" s="426" t="s">
        <v>269</v>
      </c>
      <c r="F307" s="426" t="s">
        <v>4115</v>
      </c>
      <c r="G307" s="426" t="s">
        <v>4116</v>
      </c>
      <c r="H307" s="427">
        <v>0.4002</v>
      </c>
      <c r="I307" s="427">
        <v>0.52729999999999999</v>
      </c>
      <c r="J307" s="427">
        <v>35.582599999999999</v>
      </c>
      <c r="K307" s="427">
        <v>200.95959999999999</v>
      </c>
      <c r="L307" s="427">
        <v>0.422982893754</v>
      </c>
      <c r="M307" s="427">
        <v>36.972738170191995</v>
      </c>
      <c r="N307" s="427">
        <v>208.81067357603197</v>
      </c>
      <c r="O307" s="427">
        <v>24.14</v>
      </c>
      <c r="P307" s="427">
        <v>18.98</v>
      </c>
      <c r="Q307" s="427">
        <v>17.63</v>
      </c>
      <c r="R307" s="427">
        <v>0.52725200000000005</v>
      </c>
      <c r="S307" s="427">
        <v>44.615955999999997</v>
      </c>
      <c r="T307" s="427">
        <v>191.92619300000001</v>
      </c>
      <c r="U307" s="428">
        <v>43525</v>
      </c>
      <c r="V307" s="428">
        <v>45657</v>
      </c>
      <c r="W307" s="426">
        <v>850</v>
      </c>
      <c r="X307" s="426"/>
      <c r="Y307" s="426"/>
      <c r="Z307" s="426">
        <v>13</v>
      </c>
    </row>
    <row r="308" spans="1:26" ht="15">
      <c r="A308" s="426">
        <v>202110</v>
      </c>
      <c r="B308" s="426" t="s">
        <v>4114</v>
      </c>
      <c r="C308" s="426" t="s">
        <v>4540</v>
      </c>
      <c r="D308" s="426" t="s">
        <v>4541</v>
      </c>
      <c r="E308" s="426" t="s">
        <v>265</v>
      </c>
      <c r="F308" s="426" t="s">
        <v>4537</v>
      </c>
      <c r="G308" s="426" t="s">
        <v>4538</v>
      </c>
      <c r="H308" s="427">
        <v>0.26329999999999998</v>
      </c>
      <c r="I308" s="427">
        <v>0.30719999999999997</v>
      </c>
      <c r="J308" s="427">
        <v>15.015599999999999</v>
      </c>
      <c r="K308" s="427">
        <v>58.332000000000001</v>
      </c>
      <c r="L308" s="427">
        <v>0.27512541648899996</v>
      </c>
      <c r="M308" s="427">
        <v>15.479472726431998</v>
      </c>
      <c r="N308" s="427">
        <v>60.134034143039997</v>
      </c>
      <c r="O308" s="427">
        <v>23.87</v>
      </c>
      <c r="P308" s="427">
        <v>19.3</v>
      </c>
      <c r="Q308" s="427">
        <v>17.96</v>
      </c>
      <c r="R308" s="427">
        <v>0.30722680000000002</v>
      </c>
      <c r="S308" s="427">
        <v>16.277861000000001</v>
      </c>
      <c r="T308" s="427">
        <v>57.069721000000001</v>
      </c>
      <c r="U308" s="428">
        <v>43556</v>
      </c>
      <c r="V308" s="428">
        <v>45657</v>
      </c>
      <c r="W308" s="426">
        <v>350</v>
      </c>
      <c r="X308" s="426"/>
      <c r="Y308" s="426"/>
      <c r="Z308" s="426">
        <v>12</v>
      </c>
    </row>
    <row r="309" spans="1:26" ht="15">
      <c r="A309" s="426">
        <v>202110</v>
      </c>
      <c r="B309" s="426" t="s">
        <v>4114</v>
      </c>
      <c r="C309" s="426" t="s">
        <v>5664</v>
      </c>
      <c r="D309" s="426" t="s">
        <v>5665</v>
      </c>
      <c r="E309" s="426" t="s">
        <v>260</v>
      </c>
      <c r="F309" s="426" t="s">
        <v>4115</v>
      </c>
      <c r="G309" s="426" t="s">
        <v>4116</v>
      </c>
      <c r="H309" s="427">
        <v>0.02</v>
      </c>
      <c r="I309" s="427">
        <v>0.39850000000000002</v>
      </c>
      <c r="J309" s="427">
        <v>0.86780000000000002</v>
      </c>
      <c r="K309" s="427">
        <v>14.588900000000001</v>
      </c>
      <c r="L309" s="427">
        <v>2.1138575400000002E-2</v>
      </c>
      <c r="M309" s="427">
        <v>0.90170314097600002</v>
      </c>
      <c r="N309" s="427">
        <v>15.158857978088001</v>
      </c>
      <c r="O309" s="427">
        <v>24.14</v>
      </c>
      <c r="P309" s="427">
        <v>18.3291</v>
      </c>
      <c r="Q309" s="427">
        <v>17.03</v>
      </c>
      <c r="R309" s="427">
        <v>0.39850360000000001</v>
      </c>
      <c r="S309" s="427">
        <v>1.067291</v>
      </c>
      <c r="T309" s="427">
        <v>14.389428000000001</v>
      </c>
      <c r="U309" s="428">
        <v>43739</v>
      </c>
      <c r="V309" s="428">
        <v>45657</v>
      </c>
      <c r="W309" s="426">
        <v>800</v>
      </c>
      <c r="X309" s="426"/>
      <c r="Y309" s="426"/>
      <c r="Z309" s="426">
        <v>13</v>
      </c>
    </row>
    <row r="310" spans="1:26" ht="15">
      <c r="A310" s="426">
        <v>202110</v>
      </c>
      <c r="B310" s="426" t="s">
        <v>4114</v>
      </c>
      <c r="C310" s="426" t="s">
        <v>6552</v>
      </c>
      <c r="D310" s="426" t="s">
        <v>6553</v>
      </c>
      <c r="E310" s="426" t="s">
        <v>262</v>
      </c>
      <c r="F310" s="426" t="s">
        <v>4115</v>
      </c>
      <c r="G310" s="426" t="s">
        <v>4116</v>
      </c>
      <c r="H310" s="427">
        <v>6.9599999999999995E-2</v>
      </c>
      <c r="I310" s="427">
        <v>0.1358</v>
      </c>
      <c r="J310" s="427">
        <v>3.5326</v>
      </c>
      <c r="K310" s="427">
        <v>19.0886</v>
      </c>
      <c r="L310" s="427">
        <v>7.3562242392000002E-2</v>
      </c>
      <c r="M310" s="427">
        <v>3.6706113341919999</v>
      </c>
      <c r="N310" s="427">
        <v>19.834351897711997</v>
      </c>
      <c r="O310" s="427">
        <v>24.14</v>
      </c>
      <c r="P310" s="427">
        <v>16.610099999999999</v>
      </c>
      <c r="Q310" s="427">
        <v>15.42</v>
      </c>
      <c r="R310" s="427">
        <v>0.13581799999999999</v>
      </c>
      <c r="S310" s="427">
        <v>4.4065950000000003</v>
      </c>
      <c r="T310" s="427">
        <v>18.214534</v>
      </c>
      <c r="U310" s="428">
        <v>44105</v>
      </c>
      <c r="V310" s="428">
        <v>45657</v>
      </c>
      <c r="W310" s="426">
        <v>500</v>
      </c>
      <c r="X310" s="426"/>
      <c r="Y310" s="426"/>
      <c r="Z310" s="426">
        <v>13</v>
      </c>
    </row>
    <row r="311" spans="1:26" ht="15">
      <c r="A311" s="426">
        <v>202110</v>
      </c>
      <c r="B311" s="426" t="s">
        <v>4114</v>
      </c>
      <c r="C311" s="426" t="s">
        <v>6554</v>
      </c>
      <c r="D311" s="426" t="s">
        <v>6555</v>
      </c>
      <c r="E311" s="426" t="s">
        <v>260</v>
      </c>
      <c r="F311" s="426" t="s">
        <v>4115</v>
      </c>
      <c r="G311" s="426" t="s">
        <v>4116</v>
      </c>
      <c r="H311" s="427">
        <v>3.7400000000000003E-2</v>
      </c>
      <c r="I311" s="427">
        <v>5.5300000000000002E-2</v>
      </c>
      <c r="J311" s="427">
        <v>0.59589999999999999</v>
      </c>
      <c r="K311" s="427">
        <v>14.0905</v>
      </c>
      <c r="L311" s="427">
        <v>3.9529135998000002E-2</v>
      </c>
      <c r="M311" s="427">
        <v>0.61918057352799993</v>
      </c>
      <c r="N311" s="427">
        <v>14.640986526760001</v>
      </c>
      <c r="O311" s="427">
        <v>24.14</v>
      </c>
      <c r="P311" s="427">
        <v>18.330300000000001</v>
      </c>
      <c r="Q311" s="427">
        <v>17.03</v>
      </c>
      <c r="R311" s="427">
        <v>5.5306399999999999E-2</v>
      </c>
      <c r="S311" s="427">
        <v>0.70227300000000004</v>
      </c>
      <c r="T311" s="427">
        <v>13.984081</v>
      </c>
      <c r="U311" s="428">
        <v>44105</v>
      </c>
      <c r="V311" s="428">
        <v>45657</v>
      </c>
      <c r="W311" s="426">
        <v>625</v>
      </c>
      <c r="X311" s="426"/>
      <c r="Y311" s="426"/>
      <c r="Z311" s="426">
        <v>13</v>
      </c>
    </row>
    <row r="312" spans="1:26" ht="15">
      <c r="A312" s="426">
        <v>202110</v>
      </c>
      <c r="B312" s="426" t="s">
        <v>49</v>
      </c>
      <c r="C312" s="426" t="s">
        <v>98</v>
      </c>
      <c r="D312" s="426" t="s">
        <v>99</v>
      </c>
      <c r="E312" s="426" t="s">
        <v>269</v>
      </c>
      <c r="F312" s="426" t="s">
        <v>4543</v>
      </c>
      <c r="G312" s="426" t="s">
        <v>4544</v>
      </c>
      <c r="H312" s="427">
        <v>2.81E-2</v>
      </c>
      <c r="I312" s="427">
        <v>4.8971</v>
      </c>
      <c r="J312" s="427">
        <v>1.4859</v>
      </c>
      <c r="K312" s="427">
        <v>1990.6078</v>
      </c>
      <c r="L312" s="427">
        <v>2.8229259999999999E-2</v>
      </c>
      <c r="M312" s="427">
        <v>1.4974900200000001</v>
      </c>
      <c r="N312" s="427">
        <v>2006.13454084</v>
      </c>
      <c r="O312" s="427">
        <v>22.84</v>
      </c>
      <c r="P312" s="427">
        <v>21.81</v>
      </c>
      <c r="Q312" s="427">
        <v>20.3</v>
      </c>
      <c r="R312" s="427">
        <v>4.8971200000000001</v>
      </c>
      <c r="S312" s="427">
        <v>120.74884</v>
      </c>
      <c r="T312" s="427">
        <v>1871.3463300000001</v>
      </c>
      <c r="U312" s="428">
        <v>43009</v>
      </c>
      <c r="V312" s="428">
        <v>44834</v>
      </c>
      <c r="W312" s="426">
        <v>2500</v>
      </c>
      <c r="X312" s="426"/>
      <c r="Y312" s="426"/>
      <c r="Z312" s="426">
        <v>10</v>
      </c>
    </row>
    <row r="313" spans="1:26" ht="15">
      <c r="A313" s="426">
        <v>202110</v>
      </c>
      <c r="B313" s="426" t="s">
        <v>49</v>
      </c>
      <c r="C313" s="426" t="s">
        <v>5995</v>
      </c>
      <c r="D313" s="426" t="s">
        <v>5996</v>
      </c>
      <c r="E313" s="426" t="s">
        <v>261</v>
      </c>
      <c r="F313" s="426" t="s">
        <v>6101</v>
      </c>
      <c r="G313" s="426" t="s">
        <v>4326</v>
      </c>
      <c r="H313" s="427">
        <v>0.91600000000000004</v>
      </c>
      <c r="I313" s="427">
        <v>0.93620000000000003</v>
      </c>
      <c r="J313" s="427">
        <v>96.887</v>
      </c>
      <c r="K313" s="427">
        <v>478.74059999999997</v>
      </c>
      <c r="L313" s="427">
        <v>0.98020964892000018</v>
      </c>
      <c r="M313" s="427">
        <v>102.6255782552</v>
      </c>
      <c r="N313" s="427">
        <v>507.09621424175998</v>
      </c>
      <c r="O313" s="427">
        <v>22.84</v>
      </c>
      <c r="P313" s="427">
        <v>14.47</v>
      </c>
      <c r="Q313" s="427">
        <v>14.47</v>
      </c>
      <c r="R313" s="427">
        <v>0.96804000000000001</v>
      </c>
      <c r="S313" s="427">
        <v>118.79919</v>
      </c>
      <c r="T313" s="427">
        <v>456.82839999999999</v>
      </c>
      <c r="U313" s="428">
        <v>43831</v>
      </c>
      <c r="V313" s="428">
        <v>46022</v>
      </c>
      <c r="W313" s="426">
        <v>1000</v>
      </c>
      <c r="X313" s="426"/>
      <c r="Y313" s="426"/>
      <c r="Z313" s="426">
        <v>10</v>
      </c>
    </row>
    <row r="314" spans="1:26" ht="15">
      <c r="A314" s="426">
        <v>202110</v>
      </c>
      <c r="B314" s="426" t="s">
        <v>49</v>
      </c>
      <c r="C314" s="426" t="s">
        <v>7086</v>
      </c>
      <c r="D314" s="426" t="s">
        <v>7087</v>
      </c>
      <c r="E314" s="426" t="s">
        <v>265</v>
      </c>
      <c r="F314" s="426" t="s">
        <v>4987</v>
      </c>
      <c r="G314" s="426" t="s">
        <v>4544</v>
      </c>
      <c r="H314" s="427">
        <v>0.52939999999999998</v>
      </c>
      <c r="I314" s="427">
        <v>0.53859999999999997</v>
      </c>
      <c r="J314" s="427">
        <v>57.557099999999998</v>
      </c>
      <c r="K314" s="427">
        <v>204.08770000000001</v>
      </c>
      <c r="L314" s="427">
        <v>0.56650981237800002</v>
      </c>
      <c r="M314" s="427">
        <v>60.966184010159999</v>
      </c>
      <c r="N314" s="427">
        <v>216.17573283592</v>
      </c>
      <c r="O314" s="427">
        <v>22.84</v>
      </c>
      <c r="P314" s="427">
        <v>11.74</v>
      </c>
      <c r="Q314" s="427">
        <v>11.74</v>
      </c>
      <c r="R314" s="427">
        <v>0.55696000000000001</v>
      </c>
      <c r="S314" s="427">
        <v>71.241650000000007</v>
      </c>
      <c r="T314" s="427">
        <v>190.40414999999999</v>
      </c>
      <c r="U314" s="428">
        <v>44317</v>
      </c>
      <c r="V314" s="428">
        <v>46022</v>
      </c>
      <c r="W314" s="426">
        <v>1500</v>
      </c>
      <c r="X314" s="426"/>
      <c r="Y314" s="426"/>
      <c r="Z314" s="426">
        <v>10</v>
      </c>
    </row>
    <row r="315" spans="1:26" ht="15">
      <c r="A315" s="426">
        <v>202110</v>
      </c>
      <c r="B315" s="426" t="s">
        <v>6430</v>
      </c>
      <c r="C315" s="426" t="s">
        <v>6431</v>
      </c>
      <c r="D315" s="426" t="s">
        <v>6432</v>
      </c>
      <c r="E315" s="426" t="s">
        <v>265</v>
      </c>
      <c r="F315" s="426" t="s">
        <v>6433</v>
      </c>
      <c r="G315" s="426" t="s">
        <v>4395</v>
      </c>
      <c r="H315" s="427">
        <v>0.62729999999999997</v>
      </c>
      <c r="I315" s="427">
        <v>0.68369999999999997</v>
      </c>
      <c r="J315" s="427">
        <v>36.690199999999997</v>
      </c>
      <c r="K315" s="427">
        <v>245.6464</v>
      </c>
      <c r="L315" s="427">
        <v>0.648814871934</v>
      </c>
      <c r="M315" s="427">
        <v>37.915183045440003</v>
      </c>
      <c r="N315" s="427">
        <v>253.84784548608005</v>
      </c>
      <c r="O315" s="427">
        <v>28.35</v>
      </c>
      <c r="P315" s="427">
        <v>13.68</v>
      </c>
      <c r="Q315" s="427">
        <v>13.68</v>
      </c>
      <c r="R315" s="427">
        <v>0.68366919999999998</v>
      </c>
      <c r="S315" s="427">
        <v>44.158313999999997</v>
      </c>
      <c r="T315" s="427">
        <v>238.17829499999999</v>
      </c>
      <c r="U315" s="428">
        <v>43435</v>
      </c>
      <c r="V315" s="428">
        <v>44561</v>
      </c>
      <c r="W315" s="426">
        <v>700</v>
      </c>
      <c r="X315" s="426"/>
      <c r="Y315" s="426"/>
      <c r="Z315" s="426">
        <v>14</v>
      </c>
    </row>
    <row r="316" spans="1:26" ht="15">
      <c r="A316" s="426">
        <v>202110</v>
      </c>
      <c r="B316" s="426" t="s">
        <v>571</v>
      </c>
      <c r="C316" s="426" t="s">
        <v>337</v>
      </c>
      <c r="D316" s="426" t="s">
        <v>338</v>
      </c>
      <c r="E316" s="426" t="s">
        <v>261</v>
      </c>
      <c r="F316" s="426" t="s">
        <v>4403</v>
      </c>
      <c r="G316" s="426" t="s">
        <v>4403</v>
      </c>
      <c r="H316" s="427">
        <v>7.11</v>
      </c>
      <c r="I316" s="427">
        <v>6.61</v>
      </c>
      <c r="J316" s="427">
        <v>429.73</v>
      </c>
      <c r="K316" s="427">
        <v>2089.41</v>
      </c>
      <c r="L316" s="427">
        <v>7.11</v>
      </c>
      <c r="M316" s="427">
        <v>429.73</v>
      </c>
      <c r="N316" s="427">
        <v>2089.41</v>
      </c>
      <c r="O316" s="427">
        <v>25.11</v>
      </c>
      <c r="P316" s="427">
        <v>22.36</v>
      </c>
      <c r="Q316" s="427">
        <v>19.93</v>
      </c>
      <c r="R316" s="427">
        <v>7.1106651999999997</v>
      </c>
      <c r="S316" s="427">
        <v>535.45863799999995</v>
      </c>
      <c r="T316" s="427">
        <v>1983.6868280000001</v>
      </c>
      <c r="U316" s="428">
        <v>41275</v>
      </c>
      <c r="V316" s="428">
        <v>45657</v>
      </c>
      <c r="W316" s="426">
        <v>14000</v>
      </c>
      <c r="X316" s="426"/>
      <c r="Y316" s="426"/>
      <c r="Z316" s="426">
        <v>5</v>
      </c>
    </row>
    <row r="317" spans="1:26" ht="15">
      <c r="A317" s="426">
        <v>202110</v>
      </c>
      <c r="B317" s="426" t="s">
        <v>571</v>
      </c>
      <c r="C317" s="426" t="s">
        <v>339</v>
      </c>
      <c r="D317" s="426" t="s">
        <v>340</v>
      </c>
      <c r="E317" s="426" t="s">
        <v>261</v>
      </c>
      <c r="F317" s="426" t="s">
        <v>4562</v>
      </c>
      <c r="G317" s="426" t="s">
        <v>4373</v>
      </c>
      <c r="H317" s="427">
        <v>10.35</v>
      </c>
      <c r="I317" s="427">
        <v>10.78</v>
      </c>
      <c r="J317" s="427">
        <v>962.7</v>
      </c>
      <c r="K317" s="427">
        <v>4788.0600000000004</v>
      </c>
      <c r="L317" s="427">
        <v>10.404855000000001</v>
      </c>
      <c r="M317" s="427">
        <v>967.03215</v>
      </c>
      <c r="N317" s="427">
        <v>4809.6062700000002</v>
      </c>
      <c r="O317" s="427">
        <v>25.11</v>
      </c>
      <c r="P317" s="427">
        <v>22.36</v>
      </c>
      <c r="Q317" s="427">
        <v>19.93</v>
      </c>
      <c r="R317" s="427">
        <v>10.7896956</v>
      </c>
      <c r="S317" s="427">
        <v>1201.3813869999999</v>
      </c>
      <c r="T317" s="427">
        <v>4549.3816800000004</v>
      </c>
      <c r="U317" s="428">
        <v>41275</v>
      </c>
      <c r="V317" s="428">
        <v>45657</v>
      </c>
      <c r="W317" s="426">
        <v>10000</v>
      </c>
      <c r="X317" s="426"/>
      <c r="Y317" s="426"/>
      <c r="Z317" s="426">
        <v>9</v>
      </c>
    </row>
    <row r="318" spans="1:26" ht="15">
      <c r="A318" s="426">
        <v>202110</v>
      </c>
      <c r="B318" s="426" t="s">
        <v>571</v>
      </c>
      <c r="C318" s="426" t="s">
        <v>363</v>
      </c>
      <c r="D318" s="426" t="s">
        <v>364</v>
      </c>
      <c r="E318" s="426" t="s">
        <v>261</v>
      </c>
      <c r="F318" s="426" t="s">
        <v>4127</v>
      </c>
      <c r="G318" s="426" t="s">
        <v>4128</v>
      </c>
      <c r="H318" s="427">
        <v>3.59</v>
      </c>
      <c r="I318" s="427">
        <v>3.69</v>
      </c>
      <c r="J318" s="427">
        <v>331.11</v>
      </c>
      <c r="K318" s="427">
        <v>1600.39</v>
      </c>
      <c r="L318" s="427">
        <v>3.7274970000000001</v>
      </c>
      <c r="M318" s="427">
        <v>341.837964</v>
      </c>
      <c r="N318" s="427">
        <v>1652.2426360000002</v>
      </c>
      <c r="O318" s="427">
        <v>25.11</v>
      </c>
      <c r="P318" s="427">
        <v>22.36</v>
      </c>
      <c r="Q318" s="427">
        <v>19.93</v>
      </c>
      <c r="R318" s="427">
        <v>3.7128000000000001</v>
      </c>
      <c r="S318" s="427">
        <v>407.44405</v>
      </c>
      <c r="T318" s="427">
        <v>1524.0591930000001</v>
      </c>
      <c r="U318" s="428">
        <v>41365</v>
      </c>
      <c r="V318" s="428">
        <v>45657</v>
      </c>
      <c r="W318" s="426">
        <v>3000</v>
      </c>
      <c r="X318" s="426"/>
      <c r="Y318" s="426"/>
      <c r="Z318" s="426">
        <v>5</v>
      </c>
    </row>
    <row r="319" spans="1:26" ht="15">
      <c r="A319" s="426">
        <v>202110</v>
      </c>
      <c r="B319" s="426" t="s">
        <v>571</v>
      </c>
      <c r="C319" s="426" t="s">
        <v>397</v>
      </c>
      <c r="D319" s="426" t="s">
        <v>398</v>
      </c>
      <c r="E319" s="426" t="s">
        <v>265</v>
      </c>
      <c r="F319" s="426" t="s">
        <v>4563</v>
      </c>
      <c r="G319" s="426" t="s">
        <v>4297</v>
      </c>
      <c r="H319" s="427">
        <v>1.94</v>
      </c>
      <c r="I319" s="427">
        <v>2.2999999999999998</v>
      </c>
      <c r="J319" s="427">
        <v>100.27</v>
      </c>
      <c r="K319" s="427">
        <v>477.78</v>
      </c>
      <c r="L319" s="427">
        <v>1.9477599999999999</v>
      </c>
      <c r="M319" s="427">
        <v>100.681107</v>
      </c>
      <c r="N319" s="427">
        <v>479.73889799999995</v>
      </c>
      <c r="O319" s="427">
        <v>25.11</v>
      </c>
      <c r="P319" s="427">
        <v>22.36</v>
      </c>
      <c r="Q319" s="427">
        <v>19.93</v>
      </c>
      <c r="R319" s="427">
        <v>2.2910195999999998</v>
      </c>
      <c r="S319" s="427">
        <v>125.65506499999999</v>
      </c>
      <c r="T319" s="427">
        <v>452.38974200000001</v>
      </c>
      <c r="U319" s="428">
        <v>41671</v>
      </c>
      <c r="V319" s="428">
        <v>45657</v>
      </c>
      <c r="W319" s="426">
        <v>3000</v>
      </c>
      <c r="X319" s="426"/>
      <c r="Y319" s="426"/>
      <c r="Z319" s="426">
        <v>6</v>
      </c>
    </row>
    <row r="320" spans="1:26" ht="15">
      <c r="A320" s="426">
        <v>202110</v>
      </c>
      <c r="B320" s="426" t="s">
        <v>571</v>
      </c>
      <c r="C320" s="426" t="s">
        <v>400</v>
      </c>
      <c r="D320" s="426" t="s">
        <v>401</v>
      </c>
      <c r="E320" s="426" t="s">
        <v>261</v>
      </c>
      <c r="F320" s="426" t="s">
        <v>4564</v>
      </c>
      <c r="G320" s="426" t="s">
        <v>4141</v>
      </c>
      <c r="H320" s="427">
        <v>39.82</v>
      </c>
      <c r="I320" s="427">
        <v>40.380000000000003</v>
      </c>
      <c r="J320" s="427">
        <v>4023.33</v>
      </c>
      <c r="K320" s="427">
        <v>20001.09</v>
      </c>
      <c r="L320" s="427">
        <v>39.855837999999999</v>
      </c>
      <c r="M320" s="427">
        <v>4026.1463309999995</v>
      </c>
      <c r="N320" s="427">
        <v>20015.090763</v>
      </c>
      <c r="O320" s="427">
        <v>35.17</v>
      </c>
      <c r="P320" s="427">
        <v>24.42</v>
      </c>
      <c r="Q320" s="427">
        <v>21.77</v>
      </c>
      <c r="R320" s="427">
        <v>40.379718799999999</v>
      </c>
      <c r="S320" s="427">
        <v>5024.6138360000004</v>
      </c>
      <c r="T320" s="427">
        <v>18999.809689999998</v>
      </c>
      <c r="U320" s="428">
        <v>41671</v>
      </c>
      <c r="V320" s="428">
        <v>45291</v>
      </c>
      <c r="W320" s="426">
        <v>29400</v>
      </c>
      <c r="X320" s="426"/>
      <c r="Y320" s="426"/>
      <c r="Z320" s="426">
        <v>5</v>
      </c>
    </row>
    <row r="321" spans="1:26" ht="15">
      <c r="A321" s="426">
        <v>202110</v>
      </c>
      <c r="B321" s="426" t="s">
        <v>571</v>
      </c>
      <c r="C321" s="426" t="s">
        <v>404</v>
      </c>
      <c r="D321" s="426" t="s">
        <v>405</v>
      </c>
      <c r="E321" s="426" t="s">
        <v>261</v>
      </c>
      <c r="F321" s="426" t="s">
        <v>4550</v>
      </c>
      <c r="G321" s="426" t="s">
        <v>4141</v>
      </c>
      <c r="H321" s="427">
        <v>0</v>
      </c>
      <c r="I321" s="427">
        <v>0</v>
      </c>
      <c r="J321" s="427">
        <v>0</v>
      </c>
      <c r="K321" s="427">
        <v>0</v>
      </c>
      <c r="L321" s="427">
        <v>0</v>
      </c>
      <c r="M321" s="427">
        <v>0</v>
      </c>
      <c r="N321" s="427">
        <v>0</v>
      </c>
      <c r="O321" s="427">
        <v>0</v>
      </c>
      <c r="P321" s="427">
        <v>24.42</v>
      </c>
      <c r="Q321" s="427">
        <v>21.77</v>
      </c>
      <c r="R321" s="427">
        <v>0</v>
      </c>
      <c r="S321" s="427">
        <v>0</v>
      </c>
      <c r="T321" s="427">
        <v>0</v>
      </c>
      <c r="U321" s="428">
        <v>41671</v>
      </c>
      <c r="V321" s="428">
        <v>45291</v>
      </c>
      <c r="W321" s="426">
        <v>0</v>
      </c>
      <c r="X321" s="426"/>
      <c r="Y321" s="426"/>
      <c r="Z321" s="426">
        <v>5</v>
      </c>
    </row>
    <row r="322" spans="1:26" ht="15">
      <c r="A322" s="426">
        <v>202110</v>
      </c>
      <c r="B322" s="426" t="s">
        <v>664</v>
      </c>
      <c r="C322" s="426" t="s">
        <v>73</v>
      </c>
      <c r="D322" s="426" t="s">
        <v>74</v>
      </c>
      <c r="E322" s="426" t="s">
        <v>261</v>
      </c>
      <c r="F322" s="426" t="s">
        <v>4528</v>
      </c>
      <c r="G322" s="426" t="s">
        <v>4528</v>
      </c>
      <c r="H322" s="427">
        <v>33.57</v>
      </c>
      <c r="I322" s="427">
        <v>33.26</v>
      </c>
      <c r="J322" s="427">
        <v>3735.2</v>
      </c>
      <c r="K322" s="427">
        <v>18082.650000000001</v>
      </c>
      <c r="L322" s="427">
        <v>33.57</v>
      </c>
      <c r="M322" s="427">
        <v>3735.2</v>
      </c>
      <c r="N322" s="427">
        <v>18082.650000000001</v>
      </c>
      <c r="O322" s="427">
        <v>25.95</v>
      </c>
      <c r="P322" s="427">
        <v>9.42</v>
      </c>
      <c r="Q322" s="427">
        <v>9.42</v>
      </c>
      <c r="R322" s="427">
        <v>33.566360000000003</v>
      </c>
      <c r="S322" s="427">
        <v>4641.3561600000003</v>
      </c>
      <c r="T322" s="427">
        <v>17176.499739999999</v>
      </c>
      <c r="U322" s="428">
        <v>42370</v>
      </c>
      <c r="V322" s="428">
        <v>44561</v>
      </c>
      <c r="W322" s="426">
        <v>38000</v>
      </c>
      <c r="X322" s="426"/>
      <c r="Y322" s="426"/>
      <c r="Z322" s="426">
        <v>9</v>
      </c>
    </row>
    <row r="323" spans="1:26" ht="15">
      <c r="A323" s="426">
        <v>202110</v>
      </c>
      <c r="B323" s="426" t="s">
        <v>664</v>
      </c>
      <c r="C323" s="426" t="s">
        <v>131</v>
      </c>
      <c r="D323" s="426" t="s">
        <v>132</v>
      </c>
      <c r="E323" s="426" t="s">
        <v>271</v>
      </c>
      <c r="F323" s="426" t="s">
        <v>4472</v>
      </c>
      <c r="G323" s="426" t="s">
        <v>4129</v>
      </c>
      <c r="H323" s="427">
        <v>4.67</v>
      </c>
      <c r="I323" s="427">
        <v>4.6500000000000004</v>
      </c>
      <c r="J323" s="427">
        <v>498.71</v>
      </c>
      <c r="K323" s="427">
        <v>2477.88</v>
      </c>
      <c r="L323" s="427">
        <v>4.9086120621999996</v>
      </c>
      <c r="M323" s="427">
        <v>517.31731395189991</v>
      </c>
      <c r="N323" s="427">
        <v>2570.3319081131999</v>
      </c>
      <c r="O323" s="427">
        <v>29.13</v>
      </c>
      <c r="P323" s="427">
        <v>12.77</v>
      </c>
      <c r="Q323" s="427">
        <v>12.77</v>
      </c>
      <c r="R323" s="427">
        <v>4.6679199999999996</v>
      </c>
      <c r="S323" s="427">
        <v>621.79808000000003</v>
      </c>
      <c r="T323" s="427">
        <v>2354.7884899999999</v>
      </c>
      <c r="U323" s="428">
        <v>41334</v>
      </c>
      <c r="V323" s="428">
        <v>44561</v>
      </c>
      <c r="W323" s="426">
        <v>4500</v>
      </c>
      <c r="X323" s="426"/>
      <c r="Y323" s="426"/>
      <c r="Z323" s="426">
        <v>8</v>
      </c>
    </row>
    <row r="324" spans="1:26" ht="15">
      <c r="A324" s="426">
        <v>202110</v>
      </c>
      <c r="B324" s="426" t="s">
        <v>664</v>
      </c>
      <c r="C324" s="426" t="s">
        <v>155</v>
      </c>
      <c r="D324" s="426" t="s">
        <v>7166</v>
      </c>
      <c r="E324" s="426" t="s">
        <v>260</v>
      </c>
      <c r="F324" s="426" t="s">
        <v>4157</v>
      </c>
      <c r="G324" s="426" t="s">
        <v>4156</v>
      </c>
      <c r="H324" s="427">
        <v>0.31</v>
      </c>
      <c r="I324" s="427">
        <v>1.4</v>
      </c>
      <c r="J324" s="427">
        <v>29.1</v>
      </c>
      <c r="K324" s="427">
        <v>170.43</v>
      </c>
      <c r="L324" s="427">
        <v>0.31898890570000005</v>
      </c>
      <c r="M324" s="427">
        <v>29.890686576</v>
      </c>
      <c r="N324" s="427">
        <v>175.06081488479998</v>
      </c>
      <c r="O324" s="427">
        <v>22.84</v>
      </c>
      <c r="P324" s="427">
        <v>8.5500000000000007</v>
      </c>
      <c r="Q324" s="427">
        <v>8.5500000000000007</v>
      </c>
      <c r="R324" s="427">
        <v>1.4048</v>
      </c>
      <c r="S324" s="427">
        <v>35.820500000000003</v>
      </c>
      <c r="T324" s="427">
        <v>163.70750000000001</v>
      </c>
      <c r="U324" s="428">
        <v>44348</v>
      </c>
      <c r="V324" s="428">
        <v>45443</v>
      </c>
      <c r="W324" s="426">
        <v>5000</v>
      </c>
      <c r="X324" s="426"/>
      <c r="Y324" s="426"/>
      <c r="Z324" s="426">
        <v>6</v>
      </c>
    </row>
    <row r="325" spans="1:26" ht="15">
      <c r="A325" s="426">
        <v>202110</v>
      </c>
      <c r="B325" s="426" t="s">
        <v>664</v>
      </c>
      <c r="C325" s="426" t="s">
        <v>2886</v>
      </c>
      <c r="D325" s="426" t="s">
        <v>2887</v>
      </c>
      <c r="E325" s="426" t="s">
        <v>258</v>
      </c>
      <c r="F325" s="426" t="s">
        <v>4316</v>
      </c>
      <c r="G325" s="426" t="s">
        <v>4123</v>
      </c>
      <c r="H325" s="427">
        <v>1.68</v>
      </c>
      <c r="I325" s="427">
        <v>1.73</v>
      </c>
      <c r="J325" s="427">
        <v>173.17</v>
      </c>
      <c r="K325" s="427">
        <v>701.37</v>
      </c>
      <c r="L325" s="427">
        <v>1.7287140696000001</v>
      </c>
      <c r="M325" s="427">
        <v>177.87526441119999</v>
      </c>
      <c r="N325" s="427">
        <v>720.42717676320001</v>
      </c>
      <c r="O325" s="427">
        <v>22.83</v>
      </c>
      <c r="P325" s="427">
        <v>10.81</v>
      </c>
      <c r="Q325" s="427">
        <v>10.81</v>
      </c>
      <c r="R325" s="427">
        <v>1.73</v>
      </c>
      <c r="S325" s="427">
        <v>187.98689999999999</v>
      </c>
      <c r="T325" s="427">
        <v>686.55190000000005</v>
      </c>
      <c r="U325" s="428">
        <v>43221</v>
      </c>
      <c r="V325" s="428">
        <v>44561</v>
      </c>
      <c r="W325" s="426">
        <v>2500</v>
      </c>
      <c r="X325" s="426"/>
      <c r="Y325" s="426"/>
      <c r="Z325" s="426">
        <v>6</v>
      </c>
    </row>
    <row r="326" spans="1:26" ht="15">
      <c r="A326" s="426">
        <v>202110</v>
      </c>
      <c r="B326" s="426" t="s">
        <v>664</v>
      </c>
      <c r="C326" s="426" t="s">
        <v>166</v>
      </c>
      <c r="D326" s="426" t="s">
        <v>506</v>
      </c>
      <c r="E326" s="426" t="s">
        <v>260</v>
      </c>
      <c r="F326" s="426" t="s">
        <v>4282</v>
      </c>
      <c r="G326" s="426" t="s">
        <v>4263</v>
      </c>
      <c r="H326" s="427">
        <v>0.12</v>
      </c>
      <c r="I326" s="427">
        <v>0.34</v>
      </c>
      <c r="J326" s="427">
        <v>11.11</v>
      </c>
      <c r="K326" s="427">
        <v>51.67</v>
      </c>
      <c r="L326" s="427">
        <v>0.12347957640000001</v>
      </c>
      <c r="M326" s="427">
        <v>11.411873809599999</v>
      </c>
      <c r="N326" s="427">
        <v>53.073944171199997</v>
      </c>
      <c r="O326" s="427">
        <v>22.84</v>
      </c>
      <c r="P326" s="427">
        <v>8.5500000000000007</v>
      </c>
      <c r="Q326" s="427">
        <v>8.5500000000000007</v>
      </c>
      <c r="R326" s="427">
        <v>0.33560000000000001</v>
      </c>
      <c r="S326" s="427">
        <v>13.6191</v>
      </c>
      <c r="T326" s="427">
        <v>49.158999999999999</v>
      </c>
      <c r="U326" s="428">
        <v>44348</v>
      </c>
      <c r="V326" s="428">
        <v>45443</v>
      </c>
      <c r="W326" s="426">
        <v>3100</v>
      </c>
      <c r="X326" s="426"/>
      <c r="Y326" s="426"/>
      <c r="Z326" s="426">
        <v>6</v>
      </c>
    </row>
    <row r="327" spans="1:26" ht="15">
      <c r="A327" s="426">
        <v>202110</v>
      </c>
      <c r="B327" s="426" t="s">
        <v>664</v>
      </c>
      <c r="C327" s="426" t="s">
        <v>167</v>
      </c>
      <c r="D327" s="426" t="s">
        <v>298</v>
      </c>
      <c r="E327" s="426" t="s">
        <v>261</v>
      </c>
      <c r="F327" s="426" t="s">
        <v>4557</v>
      </c>
      <c r="G327" s="426" t="s">
        <v>4548</v>
      </c>
      <c r="H327" s="427">
        <v>137.72</v>
      </c>
      <c r="I327" s="427">
        <v>139.06</v>
      </c>
      <c r="J327" s="427">
        <v>15324.86</v>
      </c>
      <c r="K327" s="427">
        <v>75194.509999999995</v>
      </c>
      <c r="L327" s="427">
        <v>137.72</v>
      </c>
      <c r="M327" s="427">
        <v>15324.86</v>
      </c>
      <c r="N327" s="427">
        <v>75194.509999999995</v>
      </c>
      <c r="O327" s="427">
        <v>35.81</v>
      </c>
      <c r="P327" s="427">
        <v>21.88</v>
      </c>
      <c r="Q327" s="427">
        <v>19.95</v>
      </c>
      <c r="R327" s="427">
        <v>139.06371999999999</v>
      </c>
      <c r="S327" s="427">
        <v>18598.05053</v>
      </c>
      <c r="T327" s="427">
        <v>71921.324399999998</v>
      </c>
      <c r="U327" s="428">
        <v>42005</v>
      </c>
      <c r="V327" s="428">
        <v>48579</v>
      </c>
      <c r="W327" s="426">
        <v>165000</v>
      </c>
      <c r="X327" s="426"/>
      <c r="Y327" s="426"/>
      <c r="Z327" s="426">
        <v>3</v>
      </c>
    </row>
    <row r="328" spans="1:26" ht="15">
      <c r="A328" s="426">
        <v>202110</v>
      </c>
      <c r="B328" s="426" t="s">
        <v>664</v>
      </c>
      <c r="C328" s="426" t="s">
        <v>1082</v>
      </c>
      <c r="D328" s="426" t="s">
        <v>7439</v>
      </c>
      <c r="E328" s="426" t="s">
        <v>274</v>
      </c>
      <c r="F328" s="426" t="s">
        <v>4497</v>
      </c>
      <c r="G328" s="426" t="s">
        <v>4437</v>
      </c>
      <c r="H328" s="427">
        <v>3.93</v>
      </c>
      <c r="I328" s="427">
        <v>3.75</v>
      </c>
      <c r="J328" s="427">
        <v>359.18</v>
      </c>
      <c r="K328" s="427">
        <v>1662.16</v>
      </c>
      <c r="L328" s="427">
        <v>4.009779</v>
      </c>
      <c r="M328" s="427">
        <v>366.93828800000006</v>
      </c>
      <c r="N328" s="427">
        <v>1698.0626560000003</v>
      </c>
      <c r="O328" s="427">
        <v>22.87</v>
      </c>
      <c r="P328" s="427">
        <v>12.19</v>
      </c>
      <c r="Q328" s="427">
        <v>12.19</v>
      </c>
      <c r="R328" s="427">
        <v>3.9271199999999999</v>
      </c>
      <c r="S328" s="427">
        <v>438.36009999999999</v>
      </c>
      <c r="T328" s="427">
        <v>1582.9781800000001</v>
      </c>
      <c r="U328" s="428">
        <v>44440</v>
      </c>
      <c r="V328" s="428">
        <v>44620</v>
      </c>
      <c r="W328" s="426">
        <v>4500</v>
      </c>
      <c r="X328" s="426"/>
      <c r="Y328" s="426"/>
      <c r="Z328" s="426">
        <v>1</v>
      </c>
    </row>
    <row r="329" spans="1:26" ht="15">
      <c r="A329" s="426">
        <v>202110</v>
      </c>
      <c r="B329" s="426" t="s">
        <v>664</v>
      </c>
      <c r="C329" s="426" t="s">
        <v>183</v>
      </c>
      <c r="D329" s="426" t="s">
        <v>184</v>
      </c>
      <c r="E329" s="426" t="s">
        <v>260</v>
      </c>
      <c r="F329" s="426" t="s">
        <v>7110</v>
      </c>
      <c r="G329" s="426" t="s">
        <v>4156</v>
      </c>
      <c r="H329" s="427">
        <v>3.36</v>
      </c>
      <c r="I329" s="427">
        <v>3.34</v>
      </c>
      <c r="J329" s="427">
        <v>208.34</v>
      </c>
      <c r="K329" s="427">
        <v>1090.81</v>
      </c>
      <c r="L329" s="427">
        <v>3.4574281392000001</v>
      </c>
      <c r="M329" s="427">
        <v>214.00088114239998</v>
      </c>
      <c r="N329" s="427">
        <v>1120.4487912015998</v>
      </c>
      <c r="O329" s="427">
        <v>22.84</v>
      </c>
      <c r="P329" s="427">
        <v>6.21</v>
      </c>
      <c r="Q329" s="427">
        <v>6.21</v>
      </c>
      <c r="R329" s="427">
        <v>3.3572000000000002</v>
      </c>
      <c r="S329" s="427">
        <v>267.59645</v>
      </c>
      <c r="T329" s="427">
        <v>1031.5573999999999</v>
      </c>
      <c r="U329" s="428">
        <v>44105</v>
      </c>
      <c r="V329" s="428">
        <v>46022</v>
      </c>
      <c r="W329" s="426">
        <v>5000</v>
      </c>
      <c r="X329" s="426"/>
      <c r="Y329" s="426"/>
      <c r="Z329" s="426">
        <v>6</v>
      </c>
    </row>
    <row r="330" spans="1:26" ht="15">
      <c r="A330" s="426">
        <v>202110</v>
      </c>
      <c r="B330" s="426" t="s">
        <v>664</v>
      </c>
      <c r="C330" s="426" t="s">
        <v>186</v>
      </c>
      <c r="D330" s="426" t="s">
        <v>187</v>
      </c>
      <c r="E330" s="426" t="s">
        <v>261</v>
      </c>
      <c r="F330" s="426" t="s">
        <v>4559</v>
      </c>
      <c r="G330" s="426" t="s">
        <v>4129</v>
      </c>
      <c r="H330" s="427">
        <v>3.48</v>
      </c>
      <c r="I330" s="427">
        <v>3.61</v>
      </c>
      <c r="J330" s="427">
        <v>157.62</v>
      </c>
      <c r="K330" s="427">
        <v>1889.23</v>
      </c>
      <c r="L330" s="427">
        <v>3.48</v>
      </c>
      <c r="M330" s="427">
        <v>157.62</v>
      </c>
      <c r="N330" s="427">
        <v>1889.23</v>
      </c>
      <c r="O330" s="427">
        <v>22.83</v>
      </c>
      <c r="P330" s="427">
        <v>11.4</v>
      </c>
      <c r="Q330" s="427">
        <v>11.4</v>
      </c>
      <c r="R330" s="427">
        <v>3.6070799999999998</v>
      </c>
      <c r="S330" s="427">
        <v>253.49478999999999</v>
      </c>
      <c r="T330" s="427">
        <v>1793.35508</v>
      </c>
      <c r="U330" s="428">
        <v>42370</v>
      </c>
      <c r="V330" s="428">
        <v>44561</v>
      </c>
      <c r="W330" s="426">
        <v>3000</v>
      </c>
      <c r="X330" s="426"/>
      <c r="Y330" s="426"/>
      <c r="Z330" s="426">
        <v>8</v>
      </c>
    </row>
    <row r="331" spans="1:26" ht="15">
      <c r="A331" s="426">
        <v>202110</v>
      </c>
      <c r="B331" s="426" t="s">
        <v>664</v>
      </c>
      <c r="C331" s="426" t="s">
        <v>219</v>
      </c>
      <c r="D331" s="426" t="s">
        <v>220</v>
      </c>
      <c r="E331" s="426" t="s">
        <v>261</v>
      </c>
      <c r="F331" s="426" t="s">
        <v>4546</v>
      </c>
      <c r="G331" s="426" t="s">
        <v>4373</v>
      </c>
      <c r="H331" s="427">
        <v>6.5</v>
      </c>
      <c r="I331" s="427">
        <v>6.63</v>
      </c>
      <c r="J331" s="427">
        <v>715.27</v>
      </c>
      <c r="K331" s="427">
        <v>3577.48</v>
      </c>
      <c r="L331" s="427">
        <v>6.5858000000000008</v>
      </c>
      <c r="M331" s="427">
        <v>724.42545599999994</v>
      </c>
      <c r="N331" s="427">
        <v>3623.2717439999997</v>
      </c>
      <c r="O331" s="427">
        <v>30.17</v>
      </c>
      <c r="P331" s="427">
        <v>18.37</v>
      </c>
      <c r="Q331" s="427">
        <v>16.309999999999999</v>
      </c>
      <c r="R331" s="427">
        <v>6.6255199999999999</v>
      </c>
      <c r="S331" s="427">
        <v>889.19339000000002</v>
      </c>
      <c r="T331" s="427">
        <v>3403.5627899999999</v>
      </c>
      <c r="U331" s="428">
        <v>39114</v>
      </c>
      <c r="V331" s="428">
        <v>44592</v>
      </c>
      <c r="W331" s="426">
        <v>5200</v>
      </c>
      <c r="X331" s="426"/>
      <c r="Y331" s="426"/>
      <c r="Z331" s="426">
        <v>9</v>
      </c>
    </row>
    <row r="332" spans="1:26" ht="15">
      <c r="A332" s="426">
        <v>202110</v>
      </c>
      <c r="B332" s="426" t="s">
        <v>664</v>
      </c>
      <c r="C332" s="426" t="s">
        <v>223</v>
      </c>
      <c r="D332" s="426" t="s">
        <v>224</v>
      </c>
      <c r="E332" s="426" t="s">
        <v>261</v>
      </c>
      <c r="F332" s="426" t="s">
        <v>4548</v>
      </c>
      <c r="G332" s="426" t="s">
        <v>4548</v>
      </c>
      <c r="H332" s="427">
        <v>3.9</v>
      </c>
      <c r="I332" s="427">
        <v>5.6</v>
      </c>
      <c r="J332" s="427">
        <v>169.19</v>
      </c>
      <c r="K332" s="427">
        <v>849.65</v>
      </c>
      <c r="L332" s="427">
        <v>3.9089699999999996</v>
      </c>
      <c r="M332" s="427">
        <v>169.545299</v>
      </c>
      <c r="N332" s="427">
        <v>851.43426499999998</v>
      </c>
      <c r="O332" s="427">
        <v>30.3</v>
      </c>
      <c r="P332" s="427">
        <v>21.4</v>
      </c>
      <c r="Q332" s="427">
        <v>19.7</v>
      </c>
      <c r="R332" s="427">
        <v>5.5963200000000004</v>
      </c>
      <c r="S332" s="427">
        <v>220.25354999999999</v>
      </c>
      <c r="T332" s="427">
        <v>798.58568000000002</v>
      </c>
      <c r="U332" s="428">
        <v>40695</v>
      </c>
      <c r="V332" s="428">
        <v>46173</v>
      </c>
      <c r="W332" s="426">
        <v>5500</v>
      </c>
      <c r="X332" s="426"/>
      <c r="Y332" s="426"/>
      <c r="Z332" s="426">
        <v>3</v>
      </c>
    </row>
    <row r="333" spans="1:26" ht="15">
      <c r="A333" s="426">
        <v>202110</v>
      </c>
      <c r="B333" s="426" t="s">
        <v>664</v>
      </c>
      <c r="C333" s="426" t="s">
        <v>237</v>
      </c>
      <c r="D333" s="426" t="s">
        <v>7153</v>
      </c>
      <c r="E333" s="426" t="s">
        <v>260</v>
      </c>
      <c r="F333" s="426" t="s">
        <v>4714</v>
      </c>
      <c r="G333" s="426" t="s">
        <v>4311</v>
      </c>
      <c r="H333" s="427">
        <v>0.09</v>
      </c>
      <c r="I333" s="427">
        <v>0.18</v>
      </c>
      <c r="J333" s="427">
        <v>8.25</v>
      </c>
      <c r="K333" s="427">
        <v>32.159999999999997</v>
      </c>
      <c r="L333" s="427">
        <v>9.1511999999999996E-2</v>
      </c>
      <c r="M333" s="427">
        <v>8.3770500000000006</v>
      </c>
      <c r="N333" s="427">
        <v>32.655264000000003</v>
      </c>
      <c r="O333" s="427">
        <v>22.84</v>
      </c>
      <c r="P333" s="427">
        <v>8.5500000000000007</v>
      </c>
      <c r="Q333" s="427">
        <v>8.5500000000000007</v>
      </c>
      <c r="R333" s="427">
        <v>0.17852000000000001</v>
      </c>
      <c r="S333" s="427">
        <v>10.24783</v>
      </c>
      <c r="T333" s="427">
        <v>30.164349999999999</v>
      </c>
      <c r="U333" s="428">
        <v>44348</v>
      </c>
      <c r="V333" s="428">
        <v>45443</v>
      </c>
      <c r="W333" s="426">
        <v>1000</v>
      </c>
      <c r="X333" s="426"/>
      <c r="Y333" s="426"/>
      <c r="Z333" s="426">
        <v>9</v>
      </c>
    </row>
    <row r="334" spans="1:26" ht="15">
      <c r="A334" s="426">
        <v>202110</v>
      </c>
      <c r="B334" s="426" t="s">
        <v>664</v>
      </c>
      <c r="C334" s="426" t="s">
        <v>282</v>
      </c>
      <c r="D334" s="426" t="s">
        <v>283</v>
      </c>
      <c r="E334" s="426" t="s">
        <v>264</v>
      </c>
      <c r="F334" s="426" t="s">
        <v>4553</v>
      </c>
      <c r="G334" s="426" t="s">
        <v>4553</v>
      </c>
      <c r="H334" s="427">
        <v>44.25</v>
      </c>
      <c r="I334" s="427">
        <v>44.86</v>
      </c>
      <c r="J334" s="427">
        <v>3817.5</v>
      </c>
      <c r="K334" s="427">
        <v>22861.43</v>
      </c>
      <c r="L334" s="427">
        <v>44.25</v>
      </c>
      <c r="M334" s="427">
        <v>3817.5</v>
      </c>
      <c r="N334" s="427">
        <v>22861.43</v>
      </c>
      <c r="O334" s="427">
        <v>22.04</v>
      </c>
      <c r="P334" s="427">
        <v>10.93</v>
      </c>
      <c r="Q334" s="427">
        <v>10.93</v>
      </c>
      <c r="R334" s="427">
        <v>44.860320000000002</v>
      </c>
      <c r="S334" s="427">
        <v>4963.5900499999998</v>
      </c>
      <c r="T334" s="427">
        <v>21715.336579999999</v>
      </c>
      <c r="U334" s="428">
        <v>42603</v>
      </c>
      <c r="V334" s="428">
        <v>46022</v>
      </c>
      <c r="W334" s="426">
        <v>66000</v>
      </c>
      <c r="X334" s="426"/>
      <c r="Y334" s="426"/>
      <c r="Z334" s="426">
        <v>9</v>
      </c>
    </row>
    <row r="335" spans="1:26" ht="15">
      <c r="A335" s="426">
        <v>202110</v>
      </c>
      <c r="B335" s="426" t="s">
        <v>664</v>
      </c>
      <c r="C335" s="426" t="s">
        <v>2740</v>
      </c>
      <c r="D335" s="426" t="s">
        <v>2741</v>
      </c>
      <c r="E335" s="426" t="s">
        <v>261</v>
      </c>
      <c r="F335" s="426" t="s">
        <v>4556</v>
      </c>
      <c r="G335" s="426" t="s">
        <v>4555</v>
      </c>
      <c r="H335" s="427">
        <v>0</v>
      </c>
      <c r="I335" s="427">
        <v>0</v>
      </c>
      <c r="J335" s="427">
        <v>0</v>
      </c>
      <c r="K335" s="427">
        <v>0</v>
      </c>
      <c r="L335" s="427">
        <v>0</v>
      </c>
      <c r="M335" s="427">
        <v>0</v>
      </c>
      <c r="N335" s="427">
        <v>0</v>
      </c>
      <c r="O335" s="427">
        <v>22.83</v>
      </c>
      <c r="P335" s="427">
        <v>11.27</v>
      </c>
      <c r="Q335" s="427">
        <v>11.27</v>
      </c>
      <c r="R335" s="427">
        <v>0</v>
      </c>
      <c r="S335" s="427">
        <v>0</v>
      </c>
      <c r="T335" s="427">
        <v>0</v>
      </c>
      <c r="U335" s="428">
        <v>43101</v>
      </c>
      <c r="V335" s="428">
        <v>45291</v>
      </c>
      <c r="W335" s="426">
        <v>1000</v>
      </c>
      <c r="X335" s="426"/>
      <c r="Y335" s="426"/>
      <c r="Z335" s="426">
        <v>5</v>
      </c>
    </row>
    <row r="336" spans="1:26" ht="15">
      <c r="A336" s="426">
        <v>202110</v>
      </c>
      <c r="B336" s="426" t="s">
        <v>664</v>
      </c>
      <c r="C336" s="426" t="s">
        <v>2742</v>
      </c>
      <c r="D336" s="426" t="s">
        <v>2743</v>
      </c>
      <c r="E336" s="426" t="s">
        <v>261</v>
      </c>
      <c r="F336" s="426" t="s">
        <v>4558</v>
      </c>
      <c r="G336" s="426" t="s">
        <v>4555</v>
      </c>
      <c r="H336" s="427">
        <v>0.42</v>
      </c>
      <c r="I336" s="427">
        <v>0.41</v>
      </c>
      <c r="J336" s="427">
        <v>40.51</v>
      </c>
      <c r="K336" s="427">
        <v>163.95</v>
      </c>
      <c r="L336" s="427">
        <v>0.43457399999999996</v>
      </c>
      <c r="M336" s="427">
        <v>41.688840999999996</v>
      </c>
      <c r="N336" s="427">
        <v>168.72094499999997</v>
      </c>
      <c r="O336" s="427">
        <v>22.83</v>
      </c>
      <c r="P336" s="427">
        <v>11.27</v>
      </c>
      <c r="Q336" s="427">
        <v>11.27</v>
      </c>
      <c r="R336" s="427">
        <v>0.41652</v>
      </c>
      <c r="S336" s="427">
        <v>49.966030000000003</v>
      </c>
      <c r="T336" s="427">
        <v>154.48965999999999</v>
      </c>
      <c r="U336" s="428">
        <v>43101</v>
      </c>
      <c r="V336" s="428">
        <v>45291</v>
      </c>
      <c r="W336" s="426">
        <v>4000</v>
      </c>
      <c r="X336" s="426"/>
      <c r="Y336" s="426"/>
      <c r="Z336" s="426">
        <v>5</v>
      </c>
    </row>
    <row r="337" spans="1:26" ht="15">
      <c r="A337" s="426">
        <v>202110</v>
      </c>
      <c r="B337" s="426" t="s">
        <v>664</v>
      </c>
      <c r="C337" s="426" t="s">
        <v>2744</v>
      </c>
      <c r="D337" s="426" t="s">
        <v>2745</v>
      </c>
      <c r="E337" s="426" t="s">
        <v>261</v>
      </c>
      <c r="F337" s="426" t="s">
        <v>4567</v>
      </c>
      <c r="G337" s="426" t="s">
        <v>4324</v>
      </c>
      <c r="H337" s="427">
        <v>2.94</v>
      </c>
      <c r="I337" s="427">
        <v>3.05</v>
      </c>
      <c r="J337" s="427">
        <v>243.85</v>
      </c>
      <c r="K337" s="427">
        <v>1420.69</v>
      </c>
      <c r="L337" s="427">
        <v>3.0552479999999997</v>
      </c>
      <c r="M337" s="427">
        <v>251.94581999999997</v>
      </c>
      <c r="N337" s="427">
        <v>1467.856908</v>
      </c>
      <c r="O337" s="427">
        <v>22.83</v>
      </c>
      <c r="P337" s="427">
        <v>11.27</v>
      </c>
      <c r="Q337" s="427">
        <v>11.27</v>
      </c>
      <c r="R337" s="427">
        <v>3.0456400000000001</v>
      </c>
      <c r="S337" s="427">
        <v>301.60766000000001</v>
      </c>
      <c r="T337" s="427">
        <v>1362.93597</v>
      </c>
      <c r="U337" s="428">
        <v>43101</v>
      </c>
      <c r="V337" s="428">
        <v>45291</v>
      </c>
      <c r="W337" s="426">
        <v>3000</v>
      </c>
      <c r="X337" s="426"/>
      <c r="Y337" s="426"/>
      <c r="Z337" s="426">
        <v>5</v>
      </c>
    </row>
    <row r="338" spans="1:26" ht="15">
      <c r="A338" s="426">
        <v>202110</v>
      </c>
      <c r="B338" s="426" t="s">
        <v>664</v>
      </c>
      <c r="C338" s="426" t="s">
        <v>2746</v>
      </c>
      <c r="D338" s="426" t="s">
        <v>2747</v>
      </c>
      <c r="E338" s="426" t="s">
        <v>261</v>
      </c>
      <c r="F338" s="426" t="s">
        <v>4568</v>
      </c>
      <c r="G338" s="426" t="s">
        <v>4324</v>
      </c>
      <c r="H338" s="427">
        <v>1.2</v>
      </c>
      <c r="I338" s="427">
        <v>1.07</v>
      </c>
      <c r="J338" s="427">
        <v>110.67</v>
      </c>
      <c r="K338" s="427">
        <v>448.62</v>
      </c>
      <c r="L338" s="427">
        <v>1.2470399999999999</v>
      </c>
      <c r="M338" s="427">
        <v>114.34424399999999</v>
      </c>
      <c r="N338" s="427">
        <v>463.51418399999994</v>
      </c>
      <c r="O338" s="427">
        <v>22.83</v>
      </c>
      <c r="P338" s="427">
        <v>11.27</v>
      </c>
      <c r="Q338" s="427">
        <v>11.27</v>
      </c>
      <c r="R338" s="427">
        <v>1.1974400000000001</v>
      </c>
      <c r="S338" s="427">
        <v>136.68117000000001</v>
      </c>
      <c r="T338" s="427">
        <v>422.60219999999998</v>
      </c>
      <c r="U338" s="428">
        <v>43101</v>
      </c>
      <c r="V338" s="428">
        <v>45291</v>
      </c>
      <c r="W338" s="426">
        <v>2000</v>
      </c>
      <c r="X338" s="426"/>
      <c r="Y338" s="426"/>
      <c r="Z338" s="426">
        <v>5</v>
      </c>
    </row>
    <row r="339" spans="1:26" ht="15">
      <c r="A339" s="426">
        <v>202110</v>
      </c>
      <c r="B339" s="426" t="s">
        <v>664</v>
      </c>
      <c r="C339" s="426" t="s">
        <v>2750</v>
      </c>
      <c r="D339" s="426" t="s">
        <v>2751</v>
      </c>
      <c r="E339" s="426" t="s">
        <v>261</v>
      </c>
      <c r="F339" s="426" t="s">
        <v>4573</v>
      </c>
      <c r="G339" s="426" t="s">
        <v>4555</v>
      </c>
      <c r="H339" s="427">
        <v>7.31</v>
      </c>
      <c r="I339" s="427">
        <v>7.38</v>
      </c>
      <c r="J339" s="427">
        <v>814.96</v>
      </c>
      <c r="K339" s="427">
        <v>4081.34</v>
      </c>
      <c r="L339" s="427">
        <v>7.527107</v>
      </c>
      <c r="M339" s="427">
        <v>833.70407999999998</v>
      </c>
      <c r="N339" s="427">
        <v>4175.2108199999993</v>
      </c>
      <c r="O339" s="427">
        <v>22.83</v>
      </c>
      <c r="P339" s="427">
        <v>11.27</v>
      </c>
      <c r="Q339" s="427">
        <v>11.27</v>
      </c>
      <c r="R339" s="427">
        <v>7.3762800000000004</v>
      </c>
      <c r="S339" s="427">
        <v>1011.72675</v>
      </c>
      <c r="T339" s="427">
        <v>3884.5815899999998</v>
      </c>
      <c r="U339" s="428">
        <v>43101</v>
      </c>
      <c r="V339" s="428">
        <v>45291</v>
      </c>
      <c r="W339" s="426">
        <v>7000</v>
      </c>
      <c r="X339" s="426"/>
      <c r="Y339" s="426"/>
      <c r="Z339" s="426">
        <v>5</v>
      </c>
    </row>
    <row r="340" spans="1:26" ht="15">
      <c r="A340" s="426">
        <v>202110</v>
      </c>
      <c r="B340" s="426" t="s">
        <v>664</v>
      </c>
      <c r="C340" s="426" t="s">
        <v>2756</v>
      </c>
      <c r="D340" s="426" t="s">
        <v>2757</v>
      </c>
      <c r="E340" s="426" t="s">
        <v>261</v>
      </c>
      <c r="F340" s="426" t="s">
        <v>4576</v>
      </c>
      <c r="G340" s="426" t="s">
        <v>4403</v>
      </c>
      <c r="H340" s="427">
        <v>0.08</v>
      </c>
      <c r="I340" s="427">
        <v>0.08</v>
      </c>
      <c r="J340" s="427">
        <v>3.13</v>
      </c>
      <c r="K340" s="427">
        <v>13.16</v>
      </c>
      <c r="L340" s="427">
        <v>8.3135999999999988E-2</v>
      </c>
      <c r="M340" s="427">
        <v>3.2339159999999993</v>
      </c>
      <c r="N340" s="427">
        <v>13.596912</v>
      </c>
      <c r="O340" s="427">
        <v>22.83</v>
      </c>
      <c r="P340" s="427">
        <v>11.27</v>
      </c>
      <c r="Q340" s="427">
        <v>11.27</v>
      </c>
      <c r="R340" s="427">
        <v>8.0960000000000004E-2</v>
      </c>
      <c r="S340" s="427">
        <v>3.5148700000000002</v>
      </c>
      <c r="T340" s="427">
        <v>12.775230000000001</v>
      </c>
      <c r="U340" s="428">
        <v>43101</v>
      </c>
      <c r="V340" s="428">
        <v>45291</v>
      </c>
      <c r="W340" s="426">
        <v>700</v>
      </c>
      <c r="X340" s="426"/>
      <c r="Y340" s="426"/>
      <c r="Z340" s="426">
        <v>5</v>
      </c>
    </row>
    <row r="341" spans="1:26" ht="15">
      <c r="A341" s="426">
        <v>202110</v>
      </c>
      <c r="B341" s="426" t="s">
        <v>664</v>
      </c>
      <c r="C341" s="426" t="s">
        <v>2762</v>
      </c>
      <c r="D341" s="426" t="s">
        <v>2763</v>
      </c>
      <c r="E341" s="426" t="s">
        <v>261</v>
      </c>
      <c r="F341" s="426" t="s">
        <v>4579</v>
      </c>
      <c r="G341" s="426" t="s">
        <v>4324</v>
      </c>
      <c r="H341" s="427">
        <v>10.07</v>
      </c>
      <c r="I341" s="427">
        <v>10.5</v>
      </c>
      <c r="J341" s="427">
        <v>1004.43</v>
      </c>
      <c r="K341" s="427">
        <v>5323.94</v>
      </c>
      <c r="L341" s="427">
        <v>10.413387</v>
      </c>
      <c r="M341" s="427">
        <v>1031.5496099999998</v>
      </c>
      <c r="N341" s="427">
        <v>5467.6863799999992</v>
      </c>
      <c r="O341" s="427">
        <v>22.83</v>
      </c>
      <c r="P341" s="427">
        <v>11.27</v>
      </c>
      <c r="Q341" s="427">
        <v>11.27</v>
      </c>
      <c r="R341" s="427">
        <v>10.50324</v>
      </c>
      <c r="S341" s="427">
        <v>1247.02187</v>
      </c>
      <c r="T341" s="427">
        <v>5081.3449899999996</v>
      </c>
      <c r="U341" s="428">
        <v>43101</v>
      </c>
      <c r="V341" s="428">
        <v>45291</v>
      </c>
      <c r="W341" s="426">
        <v>8000</v>
      </c>
      <c r="X341" s="426"/>
      <c r="Y341" s="426"/>
      <c r="Z341" s="426">
        <v>5</v>
      </c>
    </row>
    <row r="342" spans="1:26" ht="15">
      <c r="A342" s="426">
        <v>202110</v>
      </c>
      <c r="B342" s="426" t="s">
        <v>664</v>
      </c>
      <c r="C342" s="426" t="s">
        <v>323</v>
      </c>
      <c r="D342" s="426" t="s">
        <v>324</v>
      </c>
      <c r="E342" s="426" t="s">
        <v>258</v>
      </c>
      <c r="F342" s="426" t="s">
        <v>4321</v>
      </c>
      <c r="G342" s="426" t="s">
        <v>4319</v>
      </c>
      <c r="H342" s="427">
        <v>2.89</v>
      </c>
      <c r="I342" s="427">
        <v>3.19</v>
      </c>
      <c r="J342" s="427">
        <v>336.11</v>
      </c>
      <c r="K342" s="427">
        <v>1649.99</v>
      </c>
      <c r="L342" s="427">
        <v>2.9264139999999998</v>
      </c>
      <c r="M342" s="427">
        <v>340.74831800000004</v>
      </c>
      <c r="N342" s="427">
        <v>1672.7598620000001</v>
      </c>
      <c r="O342" s="427">
        <v>25.51</v>
      </c>
      <c r="P342" s="427">
        <v>8.4700000000000006</v>
      </c>
      <c r="Q342" s="427">
        <v>8.4700000000000006</v>
      </c>
      <c r="R342" s="427">
        <v>3.1915200000000001</v>
      </c>
      <c r="S342" s="427">
        <v>416.94062000000002</v>
      </c>
      <c r="T342" s="427">
        <v>1569.1609000000001</v>
      </c>
      <c r="U342" s="428">
        <v>43831</v>
      </c>
      <c r="V342" s="428">
        <v>46387</v>
      </c>
      <c r="W342" s="426">
        <v>3200</v>
      </c>
      <c r="X342" s="426"/>
      <c r="Y342" s="426"/>
      <c r="Z342" s="426">
        <v>7</v>
      </c>
    </row>
    <row r="343" spans="1:26" ht="15">
      <c r="A343" s="426">
        <v>202110</v>
      </c>
      <c r="B343" s="426" t="s">
        <v>664</v>
      </c>
      <c r="C343" s="426" t="s">
        <v>366</v>
      </c>
      <c r="D343" s="426" t="s">
        <v>368</v>
      </c>
      <c r="E343" s="426" t="s">
        <v>258</v>
      </c>
      <c r="F343" s="426" t="s">
        <v>4157</v>
      </c>
      <c r="G343" s="426" t="s">
        <v>4156</v>
      </c>
      <c r="H343" s="427">
        <v>2.79</v>
      </c>
      <c r="I343" s="427">
        <v>2.84</v>
      </c>
      <c r="J343" s="427">
        <v>176.65</v>
      </c>
      <c r="K343" s="427">
        <v>906.77</v>
      </c>
      <c r="L343" s="427">
        <v>2.8709001513000003</v>
      </c>
      <c r="M343" s="427">
        <v>181.44982074399999</v>
      </c>
      <c r="N343" s="427">
        <v>931.4081741071999</v>
      </c>
      <c r="O343" s="427">
        <v>25.51</v>
      </c>
      <c r="P343" s="427">
        <v>10.48</v>
      </c>
      <c r="Q343" s="427">
        <v>10.48</v>
      </c>
      <c r="R343" s="427">
        <v>2.8444799999999999</v>
      </c>
      <c r="S343" s="427">
        <v>231.07875000000001</v>
      </c>
      <c r="T343" s="427">
        <v>852.33722</v>
      </c>
      <c r="U343" s="428">
        <v>41426</v>
      </c>
      <c r="V343" s="428">
        <v>46387</v>
      </c>
      <c r="W343" s="426">
        <v>2700</v>
      </c>
      <c r="X343" s="426"/>
      <c r="Y343" s="426"/>
      <c r="Z343" s="426">
        <v>6</v>
      </c>
    </row>
    <row r="344" spans="1:26" ht="15">
      <c r="A344" s="426">
        <v>202110</v>
      </c>
      <c r="B344" s="426" t="s">
        <v>664</v>
      </c>
      <c r="C344" s="426" t="s">
        <v>425</v>
      </c>
      <c r="D344" s="426" t="s">
        <v>123</v>
      </c>
      <c r="E344" s="426" t="s">
        <v>271</v>
      </c>
      <c r="F344" s="426" t="s">
        <v>4287</v>
      </c>
      <c r="G344" s="426" t="s">
        <v>4123</v>
      </c>
      <c r="H344" s="427">
        <v>8.77</v>
      </c>
      <c r="I344" s="427">
        <v>8.8000000000000007</v>
      </c>
      <c r="J344" s="427">
        <v>965.24</v>
      </c>
      <c r="K344" s="427">
        <v>4908.22</v>
      </c>
      <c r="L344" s="427">
        <v>9.0242990419000009</v>
      </c>
      <c r="M344" s="427">
        <v>991.4668835263999</v>
      </c>
      <c r="N344" s="427">
        <v>5041.5830125791999</v>
      </c>
      <c r="O344" s="427">
        <v>22.04</v>
      </c>
      <c r="P344" s="427">
        <v>10.93</v>
      </c>
      <c r="Q344" s="427">
        <v>10.93</v>
      </c>
      <c r="R344" s="427">
        <v>8.7990399999999998</v>
      </c>
      <c r="S344" s="427">
        <v>1209.7726</v>
      </c>
      <c r="T344" s="427">
        <v>4663.6834900000003</v>
      </c>
      <c r="U344" s="428">
        <v>42736</v>
      </c>
      <c r="V344" s="428">
        <v>46022</v>
      </c>
      <c r="W344" s="426">
        <v>12000</v>
      </c>
      <c r="X344" s="426"/>
      <c r="Y344" s="426"/>
      <c r="Z344" s="426">
        <v>6</v>
      </c>
    </row>
    <row r="345" spans="1:26" ht="15">
      <c r="A345" s="426">
        <v>202110</v>
      </c>
      <c r="B345" s="426" t="s">
        <v>664</v>
      </c>
      <c r="C345" s="426" t="s">
        <v>437</v>
      </c>
      <c r="D345" s="426" t="s">
        <v>438</v>
      </c>
      <c r="E345" s="426" t="s">
        <v>263</v>
      </c>
      <c r="F345" s="426" t="s">
        <v>4346</v>
      </c>
      <c r="G345" s="426" t="s">
        <v>4143</v>
      </c>
      <c r="H345" s="427">
        <v>0.78</v>
      </c>
      <c r="I345" s="427">
        <v>0.97</v>
      </c>
      <c r="J345" s="427">
        <v>78.56</v>
      </c>
      <c r="K345" s="427">
        <v>396.62</v>
      </c>
      <c r="L345" s="427">
        <v>0.80468048700000017</v>
      </c>
      <c r="M345" s="427">
        <v>80.941224304000002</v>
      </c>
      <c r="N345" s="427">
        <v>408.64190915800003</v>
      </c>
      <c r="O345" s="427">
        <v>22.84</v>
      </c>
      <c r="P345" s="427">
        <v>7.67</v>
      </c>
      <c r="Q345" s="427">
        <v>7.67</v>
      </c>
      <c r="R345" s="427">
        <v>0.96767999999999998</v>
      </c>
      <c r="S345" s="427">
        <v>95.369410000000002</v>
      </c>
      <c r="T345" s="427">
        <v>379.80950999999999</v>
      </c>
      <c r="U345" s="428">
        <v>43831</v>
      </c>
      <c r="V345" s="428">
        <v>44926</v>
      </c>
      <c r="W345" s="426">
        <v>4000</v>
      </c>
      <c r="X345" s="426"/>
      <c r="Y345" s="426"/>
      <c r="Z345" s="426">
        <v>7</v>
      </c>
    </row>
    <row r="346" spans="1:26" ht="15">
      <c r="A346" s="426">
        <v>202110</v>
      </c>
      <c r="B346" s="426" t="s">
        <v>664</v>
      </c>
      <c r="C346" s="426" t="s">
        <v>453</v>
      </c>
      <c r="D346" s="426" t="s">
        <v>454</v>
      </c>
      <c r="E346" s="426" t="s">
        <v>260</v>
      </c>
      <c r="F346" s="426" t="s">
        <v>4708</v>
      </c>
      <c r="G346" s="426" t="s">
        <v>4129</v>
      </c>
      <c r="H346" s="427">
        <v>0.04</v>
      </c>
      <c r="I346" s="427">
        <v>0.04</v>
      </c>
      <c r="J346" s="427">
        <v>3.98</v>
      </c>
      <c r="K346" s="427">
        <v>13</v>
      </c>
      <c r="L346" s="427">
        <v>4.2043786399999998E-2</v>
      </c>
      <c r="M346" s="427">
        <v>4.1284973421999993</v>
      </c>
      <c r="N346" s="427">
        <v>13.485041569999998</v>
      </c>
      <c r="O346" s="427">
        <v>22.84</v>
      </c>
      <c r="P346" s="427">
        <v>8.5500000000000007</v>
      </c>
      <c r="Q346" s="427">
        <v>8.5500000000000007</v>
      </c>
      <c r="R346" s="427">
        <v>4.1279999999999997E-2</v>
      </c>
      <c r="S346" s="427">
        <v>4.9659399999999998</v>
      </c>
      <c r="T346" s="427">
        <v>12.01023</v>
      </c>
      <c r="U346" s="428">
        <v>44348</v>
      </c>
      <c r="V346" s="428">
        <v>45443</v>
      </c>
      <c r="W346" s="426">
        <v>1800</v>
      </c>
      <c r="X346" s="426"/>
      <c r="Y346" s="426"/>
      <c r="Z346" s="426">
        <v>8</v>
      </c>
    </row>
    <row r="347" spans="1:26" ht="15">
      <c r="A347" s="426">
        <v>202110</v>
      </c>
      <c r="B347" s="426" t="s">
        <v>664</v>
      </c>
      <c r="C347" s="426" t="s">
        <v>750</v>
      </c>
      <c r="D347" s="426" t="s">
        <v>751</v>
      </c>
      <c r="E347" s="426" t="s">
        <v>267</v>
      </c>
      <c r="F347" s="426" t="s">
        <v>4333</v>
      </c>
      <c r="G347" s="426" t="s">
        <v>4143</v>
      </c>
      <c r="H347" s="427">
        <v>1.46</v>
      </c>
      <c r="I347" s="427">
        <v>1.52</v>
      </c>
      <c r="J347" s="427">
        <v>166.08</v>
      </c>
      <c r="K347" s="427">
        <v>793.23</v>
      </c>
      <c r="L347" s="427">
        <v>1.5061968090000002</v>
      </c>
      <c r="M347" s="427">
        <v>171.11403427200003</v>
      </c>
      <c r="N347" s="427">
        <v>817.27351520699995</v>
      </c>
      <c r="O347" s="427">
        <v>26.43</v>
      </c>
      <c r="P347" s="427">
        <v>8.5299999999999994</v>
      </c>
      <c r="Q347" s="427">
        <v>8.5299999999999994</v>
      </c>
      <c r="R347" s="427">
        <v>1.5172000000000001</v>
      </c>
      <c r="S347" s="427">
        <v>199.76609999999999</v>
      </c>
      <c r="T347" s="427">
        <v>759.54219999999998</v>
      </c>
      <c r="U347" s="428">
        <v>43739</v>
      </c>
      <c r="V347" s="428">
        <v>44926</v>
      </c>
      <c r="W347" s="426">
        <v>2000</v>
      </c>
      <c r="X347" s="426"/>
      <c r="Y347" s="426"/>
      <c r="Z347" s="426">
        <v>7</v>
      </c>
    </row>
    <row r="348" spans="1:26" ht="15">
      <c r="A348" s="426">
        <v>202110</v>
      </c>
      <c r="B348" s="426" t="s">
        <v>664</v>
      </c>
      <c r="C348" s="426" t="s">
        <v>752</v>
      </c>
      <c r="D348" s="426" t="s">
        <v>753</v>
      </c>
      <c r="E348" s="426" t="s">
        <v>267</v>
      </c>
      <c r="F348" s="426" t="s">
        <v>4333</v>
      </c>
      <c r="G348" s="426" t="s">
        <v>4143</v>
      </c>
      <c r="H348" s="427">
        <v>0.86</v>
      </c>
      <c r="I348" s="427">
        <v>0.89</v>
      </c>
      <c r="J348" s="427">
        <v>82.74</v>
      </c>
      <c r="K348" s="427">
        <v>383.66</v>
      </c>
      <c r="L348" s="427">
        <v>0.88721181900000001</v>
      </c>
      <c r="M348" s="427">
        <v>85.247923865999994</v>
      </c>
      <c r="N348" s="427">
        <v>395.28907989400005</v>
      </c>
      <c r="O348" s="427">
        <v>26.43</v>
      </c>
      <c r="P348" s="427">
        <v>8.5299999999999994</v>
      </c>
      <c r="Q348" s="427">
        <v>8.5299999999999994</v>
      </c>
      <c r="R348" s="427">
        <v>0.89400000000000002</v>
      </c>
      <c r="S348" s="427">
        <v>95.453699999999998</v>
      </c>
      <c r="T348" s="427">
        <v>370.94029999999998</v>
      </c>
      <c r="U348" s="428">
        <v>43739</v>
      </c>
      <c r="V348" s="428">
        <v>44926</v>
      </c>
      <c r="W348" s="426">
        <v>1200</v>
      </c>
      <c r="X348" s="426"/>
      <c r="Y348" s="426"/>
      <c r="Z348" s="426">
        <v>7</v>
      </c>
    </row>
    <row r="349" spans="1:26" ht="15">
      <c r="A349" s="426">
        <v>202110</v>
      </c>
      <c r="B349" s="426" t="s">
        <v>664</v>
      </c>
      <c r="C349" s="426" t="s">
        <v>895</v>
      </c>
      <c r="D349" s="426" t="s">
        <v>896</v>
      </c>
      <c r="E349" s="426" t="s">
        <v>260</v>
      </c>
      <c r="F349" s="426" t="s">
        <v>4274</v>
      </c>
      <c r="G349" s="426" t="s">
        <v>4156</v>
      </c>
      <c r="H349" s="427">
        <v>0.44</v>
      </c>
      <c r="I349" s="427">
        <v>0.49</v>
      </c>
      <c r="J349" s="427">
        <v>40.31</v>
      </c>
      <c r="K349" s="427">
        <v>181.61</v>
      </c>
      <c r="L349" s="427">
        <v>0.45275844680000005</v>
      </c>
      <c r="M349" s="427">
        <v>41.405277521599999</v>
      </c>
      <c r="N349" s="427">
        <v>186.5445906896</v>
      </c>
      <c r="O349" s="427">
        <v>22.83</v>
      </c>
      <c r="P349" s="427">
        <v>8.4700000000000006</v>
      </c>
      <c r="Q349" s="427">
        <v>8.4700000000000006</v>
      </c>
      <c r="R349" s="427">
        <v>0.48959999999999998</v>
      </c>
      <c r="S349" s="427">
        <v>45.387799999999999</v>
      </c>
      <c r="T349" s="427">
        <v>176.53739999999999</v>
      </c>
      <c r="U349" s="428">
        <v>44378</v>
      </c>
      <c r="V349" s="428">
        <v>45838</v>
      </c>
      <c r="W349" s="426">
        <v>620</v>
      </c>
      <c r="X349" s="426"/>
      <c r="Y349" s="426"/>
      <c r="Z349" s="426">
        <v>6</v>
      </c>
    </row>
    <row r="350" spans="1:26" ht="15">
      <c r="A350" s="426">
        <v>202110</v>
      </c>
      <c r="B350" s="426" t="s">
        <v>664</v>
      </c>
      <c r="C350" s="426" t="s">
        <v>907</v>
      </c>
      <c r="D350" s="426" t="s">
        <v>908</v>
      </c>
      <c r="E350" s="426" t="s">
        <v>261</v>
      </c>
      <c r="F350" s="426" t="s">
        <v>4324</v>
      </c>
      <c r="G350" s="426" t="s">
        <v>4324</v>
      </c>
      <c r="H350" s="427">
        <v>12.64</v>
      </c>
      <c r="I350" s="427">
        <v>13.6</v>
      </c>
      <c r="J350" s="427">
        <v>1292.27</v>
      </c>
      <c r="K350" s="427">
        <v>6845.8</v>
      </c>
      <c r="L350" s="427">
        <v>12.64</v>
      </c>
      <c r="M350" s="427">
        <v>1292.27</v>
      </c>
      <c r="N350" s="427">
        <v>6845.8</v>
      </c>
      <c r="O350" s="427">
        <v>22.83</v>
      </c>
      <c r="P350" s="427">
        <v>11.27</v>
      </c>
      <c r="Q350" s="427">
        <v>11.27</v>
      </c>
      <c r="R350" s="427">
        <v>13.6012</v>
      </c>
      <c r="S350" s="427">
        <v>1605.5879600000001</v>
      </c>
      <c r="T350" s="427">
        <v>6532.4824799999997</v>
      </c>
      <c r="U350" s="428">
        <v>43101</v>
      </c>
      <c r="V350" s="428">
        <v>45291</v>
      </c>
      <c r="W350" s="426">
        <v>11000</v>
      </c>
      <c r="X350" s="426"/>
      <c r="Y350" s="426"/>
      <c r="Z350" s="426">
        <v>5</v>
      </c>
    </row>
    <row r="351" spans="1:26" ht="15">
      <c r="A351" s="426">
        <v>202110</v>
      </c>
      <c r="B351" s="426" t="s">
        <v>664</v>
      </c>
      <c r="C351" s="426" t="s">
        <v>1442</v>
      </c>
      <c r="D351" s="426" t="s">
        <v>1443</v>
      </c>
      <c r="E351" s="426" t="s">
        <v>275</v>
      </c>
      <c r="F351" s="426" t="s">
        <v>4410</v>
      </c>
      <c r="G351" s="426" t="s">
        <v>4143</v>
      </c>
      <c r="H351" s="427">
        <v>0.31</v>
      </c>
      <c r="I351" s="427">
        <v>0.28999999999999998</v>
      </c>
      <c r="J351" s="427">
        <v>27.5</v>
      </c>
      <c r="K351" s="427">
        <v>73.349999999999994</v>
      </c>
      <c r="L351" s="427">
        <v>0.31980891150000007</v>
      </c>
      <c r="M351" s="427">
        <v>28.33354975</v>
      </c>
      <c r="N351" s="427">
        <v>75.57330451499999</v>
      </c>
      <c r="O351" s="427">
        <v>24.43</v>
      </c>
      <c r="P351" s="427">
        <v>9.5399999999999991</v>
      </c>
      <c r="Q351" s="427">
        <v>9.5399999999999991</v>
      </c>
      <c r="R351" s="427">
        <v>0.31259999999999999</v>
      </c>
      <c r="S351" s="427">
        <v>32.839289999999998</v>
      </c>
      <c r="T351" s="427">
        <v>68.010390000000001</v>
      </c>
      <c r="U351" s="428">
        <v>43770</v>
      </c>
      <c r="V351" s="428">
        <v>44926</v>
      </c>
      <c r="W351" s="426">
        <v>350</v>
      </c>
      <c r="X351" s="426"/>
      <c r="Y351" s="426"/>
      <c r="Z351" s="426">
        <v>7</v>
      </c>
    </row>
    <row r="352" spans="1:26" ht="15">
      <c r="A352" s="426">
        <v>202110</v>
      </c>
      <c r="B352" s="426" t="s">
        <v>664</v>
      </c>
      <c r="C352" s="426" t="s">
        <v>1444</v>
      </c>
      <c r="D352" s="426" t="s">
        <v>1445</v>
      </c>
      <c r="E352" s="426" t="s">
        <v>275</v>
      </c>
      <c r="F352" s="426" t="s">
        <v>4410</v>
      </c>
      <c r="G352" s="426" t="s">
        <v>4143</v>
      </c>
      <c r="H352" s="427">
        <v>0.16</v>
      </c>
      <c r="I352" s="427">
        <v>0.16</v>
      </c>
      <c r="J352" s="427">
        <v>8.3699999999999992</v>
      </c>
      <c r="K352" s="427">
        <v>26.6</v>
      </c>
      <c r="L352" s="427">
        <v>0.16506266400000003</v>
      </c>
      <c r="M352" s="427">
        <v>8.6237022329999995</v>
      </c>
      <c r="N352" s="427">
        <v>27.406269940000001</v>
      </c>
      <c r="O352" s="427">
        <v>24.43</v>
      </c>
      <c r="P352" s="427">
        <v>9.5399999999999991</v>
      </c>
      <c r="Q352" s="427">
        <v>9.5399999999999991</v>
      </c>
      <c r="R352" s="427">
        <v>0.16308</v>
      </c>
      <c r="S352" s="427">
        <v>9.7468800000000009</v>
      </c>
      <c r="T352" s="427">
        <v>25.224060000000001</v>
      </c>
      <c r="U352" s="428">
        <v>43770</v>
      </c>
      <c r="V352" s="428">
        <v>44926</v>
      </c>
      <c r="W352" s="426">
        <v>250</v>
      </c>
      <c r="X352" s="426"/>
      <c r="Y352" s="426"/>
      <c r="Z352" s="426">
        <v>7</v>
      </c>
    </row>
    <row r="353" spans="1:26" ht="15">
      <c r="A353" s="426">
        <v>202110</v>
      </c>
      <c r="B353" s="426" t="s">
        <v>664</v>
      </c>
      <c r="C353" s="426" t="s">
        <v>1448</v>
      </c>
      <c r="D353" s="426" t="s">
        <v>1449</v>
      </c>
      <c r="E353" s="426" t="s">
        <v>275</v>
      </c>
      <c r="F353" s="426" t="s">
        <v>4322</v>
      </c>
      <c r="G353" s="426" t="s">
        <v>4143</v>
      </c>
      <c r="H353" s="427">
        <v>0.2</v>
      </c>
      <c r="I353" s="427">
        <v>0.2</v>
      </c>
      <c r="J353" s="427">
        <v>14</v>
      </c>
      <c r="K353" s="427">
        <v>58.49</v>
      </c>
      <c r="L353" s="427">
        <v>0.20632833000000003</v>
      </c>
      <c r="M353" s="427">
        <v>14.424352600000001</v>
      </c>
      <c r="N353" s="427">
        <v>60.262884541000005</v>
      </c>
      <c r="O353" s="427">
        <v>24.43</v>
      </c>
      <c r="P353" s="427">
        <v>9.5399999999999991</v>
      </c>
      <c r="Q353" s="427">
        <v>9.5399999999999991</v>
      </c>
      <c r="R353" s="427">
        <v>0.19752</v>
      </c>
      <c r="S353" s="427">
        <v>16.853850000000001</v>
      </c>
      <c r="T353" s="427">
        <v>55.631399999999999</v>
      </c>
      <c r="U353" s="428">
        <v>43770</v>
      </c>
      <c r="V353" s="428">
        <v>44926</v>
      </c>
      <c r="W353" s="426">
        <v>300</v>
      </c>
      <c r="X353" s="426"/>
      <c r="Y353" s="426"/>
      <c r="Z353" s="426">
        <v>7</v>
      </c>
    </row>
    <row r="354" spans="1:26" ht="15">
      <c r="A354" s="426">
        <v>202110</v>
      </c>
      <c r="B354" s="426" t="s">
        <v>664</v>
      </c>
      <c r="C354" s="426" t="s">
        <v>1533</v>
      </c>
      <c r="D354" s="426" t="s">
        <v>1534</v>
      </c>
      <c r="E354" s="426" t="s">
        <v>269</v>
      </c>
      <c r="F354" s="426" t="s">
        <v>4490</v>
      </c>
      <c r="G354" s="426" t="s">
        <v>4370</v>
      </c>
      <c r="H354" s="427">
        <v>0.98</v>
      </c>
      <c r="I354" s="427">
        <v>1.01</v>
      </c>
      <c r="J354" s="427">
        <v>22.37</v>
      </c>
      <c r="K354" s="427">
        <v>307.56</v>
      </c>
      <c r="L354" s="427">
        <v>1.0285909577999999</v>
      </c>
      <c r="M354" s="427">
        <v>23.319397116800005</v>
      </c>
      <c r="N354" s="427">
        <v>320.6130432384</v>
      </c>
      <c r="O354" s="427">
        <v>26.47</v>
      </c>
      <c r="P354" s="427">
        <v>8.86</v>
      </c>
      <c r="Q354" s="427">
        <v>8.86</v>
      </c>
      <c r="R354" s="427">
        <v>1.0094000000000001</v>
      </c>
      <c r="S354" s="427">
        <v>23.859259999999999</v>
      </c>
      <c r="T354" s="427">
        <v>306.06907999999999</v>
      </c>
      <c r="U354" s="428">
        <v>44197</v>
      </c>
      <c r="V354" s="428">
        <v>45291</v>
      </c>
      <c r="W354" s="426">
        <v>1200</v>
      </c>
      <c r="X354" s="426"/>
      <c r="Y354" s="426"/>
      <c r="Z354" s="426">
        <v>1</v>
      </c>
    </row>
    <row r="355" spans="1:26" ht="15">
      <c r="A355" s="426">
        <v>202110</v>
      </c>
      <c r="B355" s="426" t="s">
        <v>664</v>
      </c>
      <c r="C355" s="426" t="s">
        <v>1804</v>
      </c>
      <c r="D355" s="426" t="s">
        <v>1805</v>
      </c>
      <c r="E355" s="426" t="s">
        <v>260</v>
      </c>
      <c r="F355" s="426" t="s">
        <v>4481</v>
      </c>
      <c r="G355" s="426" t="s">
        <v>4423</v>
      </c>
      <c r="H355" s="427">
        <v>0.17</v>
      </c>
      <c r="I355" s="427">
        <v>0.23</v>
      </c>
      <c r="J355" s="427">
        <v>11.77</v>
      </c>
      <c r="K355" s="427">
        <v>52.5</v>
      </c>
      <c r="L355" s="427">
        <v>0.17873975950000004</v>
      </c>
      <c r="M355" s="427">
        <v>12.215510507200001</v>
      </c>
      <c r="N355" s="427">
        <v>54.487196400000002</v>
      </c>
      <c r="O355" s="427">
        <v>26.39</v>
      </c>
      <c r="P355" s="427">
        <v>8.08</v>
      </c>
      <c r="Q355" s="427">
        <v>8.08</v>
      </c>
      <c r="R355" s="427">
        <v>0.22575999999999999</v>
      </c>
      <c r="S355" s="427">
        <v>13.954599999999999</v>
      </c>
      <c r="T355" s="427">
        <v>50.32217</v>
      </c>
      <c r="U355" s="428">
        <v>43831</v>
      </c>
      <c r="V355" s="428">
        <v>45657</v>
      </c>
      <c r="W355" s="426">
        <v>2500</v>
      </c>
      <c r="X355" s="426"/>
      <c r="Y355" s="426"/>
      <c r="Z355" s="426">
        <v>3</v>
      </c>
    </row>
    <row r="356" spans="1:26" ht="15">
      <c r="A356" s="426">
        <v>202110</v>
      </c>
      <c r="B356" s="426" t="s">
        <v>664</v>
      </c>
      <c r="C356" s="426" t="s">
        <v>1818</v>
      </c>
      <c r="D356" s="426" t="s">
        <v>1819</v>
      </c>
      <c r="E356" s="426" t="s">
        <v>265</v>
      </c>
      <c r="F356" s="426" t="s">
        <v>4429</v>
      </c>
      <c r="G356" s="426" t="s">
        <v>4447</v>
      </c>
      <c r="H356" s="427">
        <v>0.21</v>
      </c>
      <c r="I356" s="427">
        <v>0.18</v>
      </c>
      <c r="J356" s="427">
        <v>9.26</v>
      </c>
      <c r="K356" s="427">
        <v>42.91</v>
      </c>
      <c r="L356" s="427">
        <v>0.22472055270000002</v>
      </c>
      <c r="M356" s="427">
        <v>9.8084660960000001</v>
      </c>
      <c r="N356" s="427">
        <v>45.451542136</v>
      </c>
      <c r="O356" s="427">
        <v>22.83</v>
      </c>
      <c r="P356" s="427">
        <v>10.91</v>
      </c>
      <c r="Q356" s="427">
        <v>10.91</v>
      </c>
      <c r="R356" s="427">
        <v>0.21312</v>
      </c>
      <c r="S356" s="427">
        <v>11.325749999999999</v>
      </c>
      <c r="T356" s="427">
        <v>40.843600000000002</v>
      </c>
      <c r="U356" s="428">
        <v>43831</v>
      </c>
      <c r="V356" s="428">
        <v>45747</v>
      </c>
      <c r="W356" s="426">
        <v>250</v>
      </c>
      <c r="X356" s="426"/>
      <c r="Y356" s="426"/>
      <c r="Z356" s="426">
        <v>10</v>
      </c>
    </row>
    <row r="357" spans="1:26" ht="15">
      <c r="A357" s="426">
        <v>202110</v>
      </c>
      <c r="B357" s="426" t="s">
        <v>664</v>
      </c>
      <c r="C357" s="426" t="s">
        <v>1820</v>
      </c>
      <c r="D357" s="426" t="s">
        <v>1821</v>
      </c>
      <c r="E357" s="426" t="s">
        <v>265</v>
      </c>
      <c r="F357" s="426" t="s">
        <v>4570</v>
      </c>
      <c r="G357" s="426" t="s">
        <v>4344</v>
      </c>
      <c r="H357" s="427">
        <v>0.42</v>
      </c>
      <c r="I357" s="427">
        <v>0.42</v>
      </c>
      <c r="J357" s="427">
        <v>37.01</v>
      </c>
      <c r="K357" s="427">
        <v>154.44999999999999</v>
      </c>
      <c r="L357" s="427">
        <v>0.42726600000000003</v>
      </c>
      <c r="M357" s="427">
        <v>37.913043999999999</v>
      </c>
      <c r="N357" s="427">
        <v>158.21857999999997</v>
      </c>
      <c r="O357" s="427">
        <v>22.83</v>
      </c>
      <c r="P357" s="427">
        <v>10.91</v>
      </c>
      <c r="Q357" s="427">
        <v>10.91</v>
      </c>
      <c r="R357" s="427">
        <v>0.42183999999999999</v>
      </c>
      <c r="S357" s="427">
        <v>46.827820000000003</v>
      </c>
      <c r="T357" s="427">
        <v>144.63867999999999</v>
      </c>
      <c r="U357" s="428">
        <v>43831</v>
      </c>
      <c r="V357" s="428">
        <v>45747</v>
      </c>
      <c r="W357" s="426">
        <v>800</v>
      </c>
      <c r="X357" s="426"/>
      <c r="Y357" s="426"/>
      <c r="Z357" s="426">
        <v>10</v>
      </c>
    </row>
    <row r="358" spans="1:26" ht="15">
      <c r="A358" s="426">
        <v>202110</v>
      </c>
      <c r="B358" s="426" t="s">
        <v>664</v>
      </c>
      <c r="C358" s="426" t="s">
        <v>1909</v>
      </c>
      <c r="D358" s="426" t="s">
        <v>1068</v>
      </c>
      <c r="E358" s="426" t="s">
        <v>275</v>
      </c>
      <c r="F358" s="426" t="s">
        <v>4404</v>
      </c>
      <c r="G358" s="426" t="s">
        <v>4129</v>
      </c>
      <c r="H358" s="427">
        <v>0.52</v>
      </c>
      <c r="I358" s="427">
        <v>0.72</v>
      </c>
      <c r="J358" s="427">
        <v>27.99</v>
      </c>
      <c r="K358" s="427">
        <v>193.25</v>
      </c>
      <c r="L358" s="427">
        <v>0.54656922320000001</v>
      </c>
      <c r="M358" s="427">
        <v>29.034331811099996</v>
      </c>
      <c r="N358" s="427">
        <v>200.46032949249999</v>
      </c>
      <c r="O358" s="427">
        <v>22.84</v>
      </c>
      <c r="P358" s="427">
        <v>10.16</v>
      </c>
      <c r="Q358" s="427">
        <v>10.16</v>
      </c>
      <c r="R358" s="427">
        <v>0.72455999999999998</v>
      </c>
      <c r="S358" s="427">
        <v>34.890340000000002</v>
      </c>
      <c r="T358" s="427">
        <v>186.35212999999999</v>
      </c>
      <c r="U358" s="428">
        <v>42795</v>
      </c>
      <c r="V358" s="428">
        <v>44620</v>
      </c>
      <c r="W358" s="426">
        <v>1100</v>
      </c>
      <c r="X358" s="426"/>
      <c r="Y358" s="426"/>
      <c r="Z358" s="426">
        <v>8</v>
      </c>
    </row>
    <row r="359" spans="1:26" ht="15">
      <c r="A359" s="426">
        <v>202110</v>
      </c>
      <c r="B359" s="426" t="s">
        <v>664</v>
      </c>
      <c r="C359" s="426" t="s">
        <v>1910</v>
      </c>
      <c r="D359" s="426" t="s">
        <v>1911</v>
      </c>
      <c r="E359" s="426" t="s">
        <v>265</v>
      </c>
      <c r="F359" s="426" t="s">
        <v>4149</v>
      </c>
      <c r="G359" s="426" t="s">
        <v>4143</v>
      </c>
      <c r="H359" s="427">
        <v>0.32</v>
      </c>
      <c r="I359" s="427">
        <v>0.32</v>
      </c>
      <c r="J359" s="427">
        <v>32.200000000000003</v>
      </c>
      <c r="K359" s="427">
        <v>115.83</v>
      </c>
      <c r="L359" s="427">
        <v>0.33012532800000005</v>
      </c>
      <c r="M359" s="427">
        <v>33.176010980000001</v>
      </c>
      <c r="N359" s="427">
        <v>119.340911547</v>
      </c>
      <c r="O359" s="427">
        <v>22.84</v>
      </c>
      <c r="P359" s="427">
        <v>10.16</v>
      </c>
      <c r="Q359" s="427">
        <v>10.16</v>
      </c>
      <c r="R359" s="427">
        <v>0.32440000000000002</v>
      </c>
      <c r="S359" s="427">
        <v>40.146799999999999</v>
      </c>
      <c r="T359" s="427">
        <v>107.8832</v>
      </c>
      <c r="U359" s="428">
        <v>42795</v>
      </c>
      <c r="V359" s="428">
        <v>44620</v>
      </c>
      <c r="W359" s="426">
        <v>800</v>
      </c>
      <c r="X359" s="426"/>
      <c r="Y359" s="426"/>
      <c r="Z359" s="426">
        <v>7</v>
      </c>
    </row>
    <row r="360" spans="1:26" ht="15">
      <c r="A360" s="426">
        <v>202110</v>
      </c>
      <c r="B360" s="426" t="s">
        <v>664</v>
      </c>
      <c r="C360" s="426" t="s">
        <v>1924</v>
      </c>
      <c r="D360" s="426" t="s">
        <v>1925</v>
      </c>
      <c r="E360" s="426" t="s">
        <v>275</v>
      </c>
      <c r="F360" s="426" t="s">
        <v>4287</v>
      </c>
      <c r="G360" s="426" t="s">
        <v>4123</v>
      </c>
      <c r="H360" s="427">
        <v>0.16</v>
      </c>
      <c r="I360" s="427">
        <v>0.14000000000000001</v>
      </c>
      <c r="J360" s="427">
        <v>6.18</v>
      </c>
      <c r="K360" s="427">
        <v>23.08</v>
      </c>
      <c r="L360" s="427">
        <v>0.16463943520000002</v>
      </c>
      <c r="M360" s="427">
        <v>6.3479190047999987</v>
      </c>
      <c r="N360" s="427">
        <v>23.707114988799997</v>
      </c>
      <c r="O360" s="427">
        <v>23.67</v>
      </c>
      <c r="P360" s="427">
        <v>9.5399999999999991</v>
      </c>
      <c r="Q360" s="427">
        <v>9.5399999999999991</v>
      </c>
      <c r="R360" s="427">
        <v>0.156</v>
      </c>
      <c r="S360" s="427">
        <v>7.4554</v>
      </c>
      <c r="T360" s="427">
        <v>21.801500000000001</v>
      </c>
      <c r="U360" s="428">
        <v>44287</v>
      </c>
      <c r="V360" s="428">
        <v>44926</v>
      </c>
      <c r="W360" s="426">
        <v>536</v>
      </c>
      <c r="X360" s="426"/>
      <c r="Y360" s="426"/>
      <c r="Z360" s="426">
        <v>6</v>
      </c>
    </row>
    <row r="361" spans="1:26" ht="15">
      <c r="A361" s="426">
        <v>202110</v>
      </c>
      <c r="B361" s="426" t="s">
        <v>664</v>
      </c>
      <c r="C361" s="426" t="s">
        <v>1978</v>
      </c>
      <c r="D361" s="426" t="s">
        <v>1979</v>
      </c>
      <c r="E361" s="426" t="s">
        <v>265</v>
      </c>
      <c r="F361" s="426" t="s">
        <v>4330</v>
      </c>
      <c r="G361" s="426" t="s">
        <v>4331</v>
      </c>
      <c r="H361" s="427">
        <v>0.59</v>
      </c>
      <c r="I361" s="427">
        <v>0.59</v>
      </c>
      <c r="J361" s="427">
        <v>64.73</v>
      </c>
      <c r="K361" s="427">
        <v>230.99</v>
      </c>
      <c r="L361" s="427">
        <v>0.60866857350000003</v>
      </c>
      <c r="M361" s="427">
        <v>66.692024556999996</v>
      </c>
      <c r="N361" s="427">
        <v>237.99151479100001</v>
      </c>
      <c r="O361" s="427">
        <v>22.84</v>
      </c>
      <c r="P361" s="427">
        <v>10.16</v>
      </c>
      <c r="Q361" s="427">
        <v>10.16</v>
      </c>
      <c r="R361" s="427">
        <v>0.59172000000000002</v>
      </c>
      <c r="S361" s="427">
        <v>80.184309999999996</v>
      </c>
      <c r="T361" s="427">
        <v>215.53313</v>
      </c>
      <c r="U361" s="428">
        <v>42826</v>
      </c>
      <c r="V361" s="428">
        <v>44620</v>
      </c>
      <c r="W361" s="426">
        <v>1080</v>
      </c>
      <c r="X361" s="426"/>
      <c r="Y361" s="426"/>
      <c r="Z361" s="426">
        <v>7</v>
      </c>
    </row>
    <row r="362" spans="1:26" ht="15">
      <c r="A362" s="426">
        <v>202110</v>
      </c>
      <c r="B362" s="426" t="s">
        <v>664</v>
      </c>
      <c r="C362" s="426" t="s">
        <v>2018</v>
      </c>
      <c r="D362" s="426" t="s">
        <v>2019</v>
      </c>
      <c r="E362" s="426" t="s">
        <v>260</v>
      </c>
      <c r="F362" s="426" t="s">
        <v>4316</v>
      </c>
      <c r="G362" s="426" t="s">
        <v>4409</v>
      </c>
      <c r="H362" s="427">
        <v>1.1399999999999999</v>
      </c>
      <c r="I362" s="427">
        <v>1.1599999999999999</v>
      </c>
      <c r="J362" s="427">
        <v>101.44</v>
      </c>
      <c r="K362" s="427">
        <v>509.93</v>
      </c>
      <c r="L362" s="427">
        <v>1.1760714809999999</v>
      </c>
      <c r="M362" s="427">
        <v>104.514737696</v>
      </c>
      <c r="N362" s="427">
        <v>525.386437237</v>
      </c>
      <c r="O362" s="427">
        <v>22.84</v>
      </c>
      <c r="P362" s="427">
        <v>6.21</v>
      </c>
      <c r="Q362" s="427">
        <v>6.21</v>
      </c>
      <c r="R362" s="427">
        <v>1.1628000000000001</v>
      </c>
      <c r="S362" s="427">
        <v>112.73739999999999</v>
      </c>
      <c r="T362" s="427">
        <v>498.63049999999998</v>
      </c>
      <c r="U362" s="428">
        <v>44256</v>
      </c>
      <c r="V362" s="428">
        <v>46022</v>
      </c>
      <c r="W362" s="426">
        <v>1200</v>
      </c>
      <c r="X362" s="426"/>
      <c r="Y362" s="426"/>
      <c r="Z362" s="426">
        <v>7</v>
      </c>
    </row>
    <row r="363" spans="1:26" ht="15">
      <c r="A363" s="426">
        <v>202110</v>
      </c>
      <c r="B363" s="426" t="s">
        <v>664</v>
      </c>
      <c r="C363" s="426" t="s">
        <v>2110</v>
      </c>
      <c r="D363" s="426" t="s">
        <v>2111</v>
      </c>
      <c r="E363" s="426" t="s">
        <v>274</v>
      </c>
      <c r="F363" s="426" t="s">
        <v>4346</v>
      </c>
      <c r="G363" s="426" t="s">
        <v>4409</v>
      </c>
      <c r="H363" s="427">
        <v>0.17</v>
      </c>
      <c r="I363" s="427">
        <v>0.32</v>
      </c>
      <c r="J363" s="427">
        <v>10.83</v>
      </c>
      <c r="K363" s="427">
        <v>60.03</v>
      </c>
      <c r="L363" s="427">
        <v>0.17537908050000003</v>
      </c>
      <c r="M363" s="427">
        <v>11.158267047000001</v>
      </c>
      <c r="N363" s="427">
        <v>61.849563327000006</v>
      </c>
      <c r="O363" s="427">
        <v>22.12</v>
      </c>
      <c r="P363" s="427">
        <v>9.43</v>
      </c>
      <c r="Q363" s="427">
        <v>9.43</v>
      </c>
      <c r="R363" s="427">
        <v>0.3196</v>
      </c>
      <c r="S363" s="427">
        <v>12.2713</v>
      </c>
      <c r="T363" s="427">
        <v>58.588200000000001</v>
      </c>
      <c r="U363" s="428">
        <v>44440</v>
      </c>
      <c r="V363" s="428">
        <v>45169</v>
      </c>
      <c r="W363" s="426">
        <v>860</v>
      </c>
      <c r="X363" s="426"/>
      <c r="Y363" s="426"/>
      <c r="Z363" s="426">
        <v>7</v>
      </c>
    </row>
    <row r="364" spans="1:26" ht="15">
      <c r="A364" s="426">
        <v>202110</v>
      </c>
      <c r="B364" s="426" t="s">
        <v>664</v>
      </c>
      <c r="C364" s="426" t="s">
        <v>2168</v>
      </c>
      <c r="D364" s="426" t="s">
        <v>2169</v>
      </c>
      <c r="E364" s="426" t="s">
        <v>265</v>
      </c>
      <c r="F364" s="426" t="s">
        <v>7112</v>
      </c>
      <c r="G364" s="426" t="s">
        <v>4366</v>
      </c>
      <c r="H364" s="427">
        <v>0.91</v>
      </c>
      <c r="I364" s="427">
        <v>0.97</v>
      </c>
      <c r="J364" s="427">
        <v>77.81</v>
      </c>
      <c r="K364" s="427">
        <v>301.72000000000003</v>
      </c>
      <c r="L364" s="427">
        <v>0.95512017509999991</v>
      </c>
      <c r="M364" s="427">
        <v>81.12024593080001</v>
      </c>
      <c r="N364" s="427">
        <v>314.55597740960002</v>
      </c>
      <c r="O364" s="427">
        <v>22.84</v>
      </c>
      <c r="P364" s="427">
        <v>7.68</v>
      </c>
      <c r="Q364" s="427">
        <v>7.63</v>
      </c>
      <c r="R364" s="427">
        <v>0.97323999999999999</v>
      </c>
      <c r="S364" s="427">
        <v>96.390889999999999</v>
      </c>
      <c r="T364" s="427">
        <v>283.14121999999998</v>
      </c>
      <c r="U364" s="428">
        <v>44013</v>
      </c>
      <c r="V364" s="428">
        <v>44926</v>
      </c>
      <c r="W364" s="426">
        <v>1700</v>
      </c>
      <c r="X364" s="426"/>
      <c r="Y364" s="426"/>
      <c r="Z364" s="426">
        <v>1</v>
      </c>
    </row>
    <row r="365" spans="1:26" ht="15">
      <c r="A365" s="426">
        <v>202110</v>
      </c>
      <c r="B365" s="426" t="s">
        <v>664</v>
      </c>
      <c r="C365" s="426" t="s">
        <v>2190</v>
      </c>
      <c r="D365" s="426" t="s">
        <v>2191</v>
      </c>
      <c r="E365" s="426" t="s">
        <v>260</v>
      </c>
      <c r="F365" s="426" t="s">
        <v>4317</v>
      </c>
      <c r="G365" s="426" t="s">
        <v>4318</v>
      </c>
      <c r="H365" s="427">
        <v>2.61</v>
      </c>
      <c r="I365" s="427">
        <v>2.93</v>
      </c>
      <c r="J365" s="427">
        <v>246.01</v>
      </c>
      <c r="K365" s="427">
        <v>1193.1600000000001</v>
      </c>
      <c r="L365" s="427">
        <v>2.7273595895999998</v>
      </c>
      <c r="M365" s="427">
        <v>254.61966609220005</v>
      </c>
      <c r="N365" s="427">
        <v>1234.9172830152004</v>
      </c>
      <c r="O365" s="427">
        <v>22.04</v>
      </c>
      <c r="P365" s="427">
        <v>10.93</v>
      </c>
      <c r="Q365" s="427">
        <v>10.93</v>
      </c>
      <c r="R365" s="427">
        <v>2.9277600000000001</v>
      </c>
      <c r="S365" s="427">
        <v>288.15694999999999</v>
      </c>
      <c r="T365" s="427">
        <v>1151.00648</v>
      </c>
      <c r="U365" s="428">
        <v>42917</v>
      </c>
      <c r="V365" s="428">
        <v>46022</v>
      </c>
      <c r="W365" s="426">
        <v>4000</v>
      </c>
      <c r="X365" s="426"/>
      <c r="Y365" s="426"/>
      <c r="Z365" s="426">
        <v>9</v>
      </c>
    </row>
    <row r="366" spans="1:26" ht="15">
      <c r="A366" s="426">
        <v>202110</v>
      </c>
      <c r="B366" s="426" t="s">
        <v>664</v>
      </c>
      <c r="C366" s="426" t="s">
        <v>2198</v>
      </c>
      <c r="D366" s="426" t="s">
        <v>2199</v>
      </c>
      <c r="E366" s="426" t="s">
        <v>265</v>
      </c>
      <c r="F366" s="426" t="s">
        <v>4429</v>
      </c>
      <c r="G366" s="426" t="s">
        <v>4447</v>
      </c>
      <c r="H366" s="427">
        <v>0.51</v>
      </c>
      <c r="I366" s="427">
        <v>0.49</v>
      </c>
      <c r="J366" s="427">
        <v>39.659999999999997</v>
      </c>
      <c r="K366" s="427">
        <v>166.19</v>
      </c>
      <c r="L366" s="427">
        <v>0.54574991370000003</v>
      </c>
      <c r="M366" s="427">
        <v>42.009045935999993</v>
      </c>
      <c r="N366" s="427">
        <v>176.03336722400002</v>
      </c>
      <c r="O366" s="427">
        <v>22.83</v>
      </c>
      <c r="P366" s="427">
        <v>8.5500000000000007</v>
      </c>
      <c r="Q366" s="427">
        <v>8.5500000000000007</v>
      </c>
      <c r="R366" s="427">
        <v>0.51295999999999997</v>
      </c>
      <c r="S366" s="427">
        <v>48.959150000000001</v>
      </c>
      <c r="T366" s="427">
        <v>156.88920999999999</v>
      </c>
      <c r="U366" s="428">
        <v>44013</v>
      </c>
      <c r="V366" s="428">
        <v>45107</v>
      </c>
      <c r="W366" s="426">
        <v>750</v>
      </c>
      <c r="X366" s="426"/>
      <c r="Y366" s="426"/>
      <c r="Z366" s="426">
        <v>10</v>
      </c>
    </row>
    <row r="367" spans="1:26" ht="15">
      <c r="A367" s="426">
        <v>202110</v>
      </c>
      <c r="B367" s="426" t="s">
        <v>664</v>
      </c>
      <c r="C367" s="426" t="s">
        <v>2306</v>
      </c>
      <c r="D367" s="426" t="s">
        <v>2307</v>
      </c>
      <c r="E367" s="426" t="s">
        <v>263</v>
      </c>
      <c r="F367" s="426" t="s">
        <v>4374</v>
      </c>
      <c r="G367" s="426" t="s">
        <v>4123</v>
      </c>
      <c r="H367" s="427">
        <v>0.25</v>
      </c>
      <c r="I367" s="427">
        <v>0.32</v>
      </c>
      <c r="J367" s="427">
        <v>14.41</v>
      </c>
      <c r="K367" s="427">
        <v>89.1</v>
      </c>
      <c r="L367" s="427">
        <v>0.25791041250000002</v>
      </c>
      <c r="M367" s="427">
        <v>14.846780068999999</v>
      </c>
      <c r="N367" s="427">
        <v>91.800701189999998</v>
      </c>
      <c r="O367" s="427">
        <v>26.71</v>
      </c>
      <c r="P367" s="427">
        <v>12.16</v>
      </c>
      <c r="Q367" s="427">
        <v>12.16</v>
      </c>
      <c r="R367" s="427">
        <v>0.32288</v>
      </c>
      <c r="S367" s="427">
        <v>17.065529999999999</v>
      </c>
      <c r="T367" s="427">
        <v>86.444040000000001</v>
      </c>
      <c r="U367" s="428">
        <v>42948</v>
      </c>
      <c r="V367" s="428">
        <v>45961</v>
      </c>
      <c r="W367" s="426">
        <v>1100</v>
      </c>
      <c r="X367" s="426"/>
      <c r="Y367" s="426"/>
      <c r="Z367" s="426">
        <v>7</v>
      </c>
    </row>
    <row r="368" spans="1:26" ht="15">
      <c r="A368" s="426">
        <v>202110</v>
      </c>
      <c r="B368" s="426" t="s">
        <v>664</v>
      </c>
      <c r="C368" s="426" t="s">
        <v>2427</v>
      </c>
      <c r="D368" s="426" t="s">
        <v>2428</v>
      </c>
      <c r="E368" s="426" t="s">
        <v>260</v>
      </c>
      <c r="F368" s="426" t="s">
        <v>4610</v>
      </c>
      <c r="G368" s="426" t="s">
        <v>4423</v>
      </c>
      <c r="H368" s="427">
        <v>0.16</v>
      </c>
      <c r="I368" s="427">
        <v>0.66</v>
      </c>
      <c r="J368" s="427">
        <v>3.98</v>
      </c>
      <c r="K368" s="427">
        <v>29.75</v>
      </c>
      <c r="L368" s="427">
        <v>0.16822565600000003</v>
      </c>
      <c r="M368" s="427">
        <v>4.1306484128000003</v>
      </c>
      <c r="N368" s="427">
        <v>30.876077960000003</v>
      </c>
      <c r="O368" s="427">
        <v>22.84</v>
      </c>
      <c r="P368" s="427">
        <v>8.5500000000000007</v>
      </c>
      <c r="Q368" s="427">
        <v>8.5500000000000007</v>
      </c>
      <c r="R368" s="427">
        <v>0.65544000000000002</v>
      </c>
      <c r="S368" s="427">
        <v>4.8786399999999999</v>
      </c>
      <c r="T368" s="427">
        <v>28.866060000000001</v>
      </c>
      <c r="U368" s="428">
        <v>44348</v>
      </c>
      <c r="V368" s="428">
        <v>45443</v>
      </c>
      <c r="W368" s="426">
        <v>1500</v>
      </c>
      <c r="X368" s="426"/>
      <c r="Y368" s="426"/>
      <c r="Z368" s="426">
        <v>3</v>
      </c>
    </row>
    <row r="369" spans="1:26" ht="15">
      <c r="A369" s="426">
        <v>202110</v>
      </c>
      <c r="B369" s="426" t="s">
        <v>664</v>
      </c>
      <c r="C369" s="426" t="s">
        <v>2435</v>
      </c>
      <c r="D369" s="426" t="s">
        <v>2436</v>
      </c>
      <c r="E369" s="426" t="s">
        <v>265</v>
      </c>
      <c r="F369" s="426" t="s">
        <v>4346</v>
      </c>
      <c r="G369" s="426" t="s">
        <v>4156</v>
      </c>
      <c r="H369" s="427">
        <v>0.39</v>
      </c>
      <c r="I369" s="427">
        <v>0.38</v>
      </c>
      <c r="J369" s="427">
        <v>38.89</v>
      </c>
      <c r="K369" s="427">
        <v>179.42</v>
      </c>
      <c r="L369" s="427">
        <v>0.40234024350000008</v>
      </c>
      <c r="M369" s="427">
        <v>40.068790901</v>
      </c>
      <c r="N369" s="427">
        <v>184.858381678</v>
      </c>
      <c r="O369" s="427">
        <v>22.83</v>
      </c>
      <c r="P369" s="427">
        <v>12.43</v>
      </c>
      <c r="Q369" s="427">
        <v>12.43</v>
      </c>
      <c r="R369" s="427">
        <v>0.38540000000000002</v>
      </c>
      <c r="S369" s="427">
        <v>47.375100000000003</v>
      </c>
      <c r="T369" s="427">
        <v>170.9282</v>
      </c>
      <c r="U369" s="428">
        <v>43016</v>
      </c>
      <c r="V369" s="428">
        <v>44561</v>
      </c>
      <c r="W369" s="426">
        <v>800</v>
      </c>
      <c r="X369" s="426"/>
      <c r="Y369" s="426"/>
      <c r="Z369" s="426">
        <v>7</v>
      </c>
    </row>
    <row r="370" spans="1:26" ht="15">
      <c r="A370" s="426">
        <v>202110</v>
      </c>
      <c r="B370" s="426" t="s">
        <v>664</v>
      </c>
      <c r="C370" s="426" t="s">
        <v>3638</v>
      </c>
      <c r="D370" s="426" t="s">
        <v>2511</v>
      </c>
      <c r="E370" s="426" t="s">
        <v>266</v>
      </c>
      <c r="F370" s="426" t="s">
        <v>4122</v>
      </c>
      <c r="G370" s="426" t="s">
        <v>4328</v>
      </c>
      <c r="H370" s="427">
        <v>2.11</v>
      </c>
      <c r="I370" s="427">
        <v>2.11</v>
      </c>
      <c r="J370" s="427">
        <v>243.32</v>
      </c>
      <c r="K370" s="427">
        <v>1202.99</v>
      </c>
      <c r="L370" s="427">
        <v>2.1767638814999999</v>
      </c>
      <c r="M370" s="427">
        <v>250.69524818799999</v>
      </c>
      <c r="N370" s="427">
        <v>1239.4537095910002</v>
      </c>
      <c r="O370" s="427">
        <v>26.43</v>
      </c>
      <c r="P370" s="427">
        <v>8.52</v>
      </c>
      <c r="Q370" s="427">
        <v>8.52</v>
      </c>
      <c r="R370" s="427">
        <v>2.10772</v>
      </c>
      <c r="S370" s="427">
        <v>302.39285999999998</v>
      </c>
      <c r="T370" s="427">
        <v>1143.91635</v>
      </c>
      <c r="U370" s="428">
        <v>44136</v>
      </c>
      <c r="V370" s="428">
        <v>45961</v>
      </c>
      <c r="W370" s="426">
        <v>2400</v>
      </c>
      <c r="X370" s="426"/>
      <c r="Y370" s="426"/>
      <c r="Z370" s="426">
        <v>7</v>
      </c>
    </row>
    <row r="371" spans="1:26" ht="15">
      <c r="A371" s="426">
        <v>202110</v>
      </c>
      <c r="B371" s="426" t="s">
        <v>664</v>
      </c>
      <c r="C371" s="426" t="s">
        <v>2603</v>
      </c>
      <c r="D371" s="426" t="s">
        <v>2604</v>
      </c>
      <c r="E371" s="426" t="s">
        <v>266</v>
      </c>
      <c r="F371" s="426" t="s">
        <v>4122</v>
      </c>
      <c r="G371" s="426" t="s">
        <v>4143</v>
      </c>
      <c r="H371" s="427">
        <v>0.56000000000000005</v>
      </c>
      <c r="I371" s="427">
        <v>0.74</v>
      </c>
      <c r="J371" s="427">
        <v>47.12</v>
      </c>
      <c r="K371" s="427">
        <v>285.31</v>
      </c>
      <c r="L371" s="427">
        <v>0.57771932400000015</v>
      </c>
      <c r="M371" s="427">
        <v>48.548249607999992</v>
      </c>
      <c r="N371" s="427">
        <v>293.95800287899999</v>
      </c>
      <c r="O371" s="427">
        <v>26.03</v>
      </c>
      <c r="P371" s="427">
        <v>10.49</v>
      </c>
      <c r="Q371" s="427">
        <v>10.49</v>
      </c>
      <c r="R371" s="427">
        <v>0.74404000000000003</v>
      </c>
      <c r="S371" s="427">
        <v>55.749830000000003</v>
      </c>
      <c r="T371" s="427">
        <v>276.67845</v>
      </c>
      <c r="U371" s="428">
        <v>43070</v>
      </c>
      <c r="V371" s="428">
        <v>44895</v>
      </c>
      <c r="W371" s="426">
        <v>1200</v>
      </c>
      <c r="X371" s="426"/>
      <c r="Y371" s="426"/>
      <c r="Z371" s="426">
        <v>7</v>
      </c>
    </row>
    <row r="372" spans="1:26" ht="15">
      <c r="A372" s="426">
        <v>202110</v>
      </c>
      <c r="B372" s="426" t="s">
        <v>664</v>
      </c>
      <c r="C372" s="426" t="s">
        <v>2800</v>
      </c>
      <c r="D372" s="426" t="s">
        <v>2801</v>
      </c>
      <c r="E372" s="426" t="s">
        <v>275</v>
      </c>
      <c r="F372" s="426" t="s">
        <v>4265</v>
      </c>
      <c r="G372" s="426" t="s">
        <v>4156</v>
      </c>
      <c r="H372" s="427">
        <v>0.22</v>
      </c>
      <c r="I372" s="427">
        <v>0.31</v>
      </c>
      <c r="J372" s="427">
        <v>21.4</v>
      </c>
      <c r="K372" s="427">
        <v>104.62</v>
      </c>
      <c r="L372" s="427">
        <v>0.22637922340000002</v>
      </c>
      <c r="M372" s="427">
        <v>21.981467103999996</v>
      </c>
      <c r="N372" s="427">
        <v>107.4626676832</v>
      </c>
      <c r="O372" s="427">
        <v>25.58</v>
      </c>
      <c r="P372" s="427">
        <v>10.54</v>
      </c>
      <c r="Q372" s="427">
        <v>10.54</v>
      </c>
      <c r="R372" s="427">
        <v>0.30959999999999999</v>
      </c>
      <c r="S372" s="427">
        <v>24.2287</v>
      </c>
      <c r="T372" s="427">
        <v>101.7958</v>
      </c>
      <c r="U372" s="428">
        <v>43160</v>
      </c>
      <c r="V372" s="428">
        <v>46387</v>
      </c>
      <c r="W372" s="426">
        <v>930</v>
      </c>
      <c r="X372" s="426"/>
      <c r="Y372" s="426"/>
      <c r="Z372" s="426">
        <v>6</v>
      </c>
    </row>
    <row r="373" spans="1:26" ht="15">
      <c r="A373" s="426">
        <v>202110</v>
      </c>
      <c r="B373" s="426" t="s">
        <v>664</v>
      </c>
      <c r="C373" s="426" t="s">
        <v>2804</v>
      </c>
      <c r="D373" s="426" t="s">
        <v>2805</v>
      </c>
      <c r="E373" s="426" t="s">
        <v>275</v>
      </c>
      <c r="F373" s="426" t="s">
        <v>4265</v>
      </c>
      <c r="G373" s="426" t="s">
        <v>4156</v>
      </c>
      <c r="H373" s="427">
        <v>0.26</v>
      </c>
      <c r="I373" s="427">
        <v>0.3</v>
      </c>
      <c r="J373" s="427">
        <v>16.37</v>
      </c>
      <c r="K373" s="427">
        <v>79.650000000000006</v>
      </c>
      <c r="L373" s="427">
        <v>0.26753908220000006</v>
      </c>
      <c r="M373" s="427">
        <v>16.814795163199999</v>
      </c>
      <c r="N373" s="427">
        <v>81.814198823999988</v>
      </c>
      <c r="O373" s="427">
        <v>25.58</v>
      </c>
      <c r="P373" s="427">
        <v>10.54</v>
      </c>
      <c r="Q373" s="427">
        <v>10.54</v>
      </c>
      <c r="R373" s="427">
        <v>0.29680000000000001</v>
      </c>
      <c r="S373" s="427">
        <v>17.2849</v>
      </c>
      <c r="T373" s="427">
        <v>78.735299999999995</v>
      </c>
      <c r="U373" s="428">
        <v>43160</v>
      </c>
      <c r="V373" s="428">
        <v>46387</v>
      </c>
      <c r="W373" s="426">
        <v>900</v>
      </c>
      <c r="X373" s="426"/>
      <c r="Y373" s="426"/>
      <c r="Z373" s="426">
        <v>6</v>
      </c>
    </row>
    <row r="374" spans="1:26" ht="15">
      <c r="A374" s="426">
        <v>202110</v>
      </c>
      <c r="B374" s="426" t="s">
        <v>664</v>
      </c>
      <c r="C374" s="426" t="s">
        <v>2806</v>
      </c>
      <c r="D374" s="426" t="s">
        <v>2807</v>
      </c>
      <c r="E374" s="426" t="s">
        <v>275</v>
      </c>
      <c r="F374" s="426" t="s">
        <v>4265</v>
      </c>
      <c r="G374" s="426" t="s">
        <v>4156</v>
      </c>
      <c r="H374" s="427">
        <v>0.24</v>
      </c>
      <c r="I374" s="427">
        <v>0.24</v>
      </c>
      <c r="J374" s="427">
        <v>5.93</v>
      </c>
      <c r="K374" s="427">
        <v>32.39</v>
      </c>
      <c r="L374" s="427">
        <v>0.24695915280000003</v>
      </c>
      <c r="M374" s="427">
        <v>6.0911261647999995</v>
      </c>
      <c r="N374" s="427">
        <v>33.270080350399994</v>
      </c>
      <c r="O374" s="427">
        <v>25.58</v>
      </c>
      <c r="P374" s="427">
        <v>10.54</v>
      </c>
      <c r="Q374" s="427">
        <v>10.54</v>
      </c>
      <c r="R374" s="427">
        <v>0.24479999999999999</v>
      </c>
      <c r="S374" s="427">
        <v>6.9238</v>
      </c>
      <c r="T374" s="427">
        <v>31.3965</v>
      </c>
      <c r="U374" s="428">
        <v>43160</v>
      </c>
      <c r="V374" s="428">
        <v>46387</v>
      </c>
      <c r="W374" s="426">
        <v>1000</v>
      </c>
      <c r="X374" s="426"/>
      <c r="Y374" s="426"/>
      <c r="Z374" s="426">
        <v>6</v>
      </c>
    </row>
    <row r="375" spans="1:26" ht="15">
      <c r="A375" s="426">
        <v>202110</v>
      </c>
      <c r="B375" s="426" t="s">
        <v>664</v>
      </c>
      <c r="C375" s="426" t="s">
        <v>2808</v>
      </c>
      <c r="D375" s="426" t="s">
        <v>2809</v>
      </c>
      <c r="E375" s="426" t="s">
        <v>275</v>
      </c>
      <c r="F375" s="426" t="s">
        <v>4149</v>
      </c>
      <c r="G375" s="426" t="s">
        <v>4143</v>
      </c>
      <c r="H375" s="427">
        <v>0.08</v>
      </c>
      <c r="I375" s="427">
        <v>0.17</v>
      </c>
      <c r="J375" s="427">
        <v>6.14</v>
      </c>
      <c r="K375" s="427">
        <v>40.17</v>
      </c>
      <c r="L375" s="427">
        <v>8.2531332000000013E-2</v>
      </c>
      <c r="M375" s="427">
        <v>6.3261089259999999</v>
      </c>
      <c r="N375" s="427">
        <v>41.387588852999997</v>
      </c>
      <c r="O375" s="427">
        <v>25.58</v>
      </c>
      <c r="P375" s="427">
        <v>10.54</v>
      </c>
      <c r="Q375" s="427">
        <v>10.54</v>
      </c>
      <c r="R375" s="427">
        <v>0.17312</v>
      </c>
      <c r="S375" s="427">
        <v>7.32247</v>
      </c>
      <c r="T375" s="427">
        <v>38.993969999999997</v>
      </c>
      <c r="U375" s="428">
        <v>43160</v>
      </c>
      <c r="V375" s="428">
        <v>46387</v>
      </c>
      <c r="W375" s="426">
        <v>840</v>
      </c>
      <c r="X375" s="426"/>
      <c r="Y375" s="426"/>
      <c r="Z375" s="426">
        <v>7</v>
      </c>
    </row>
    <row r="376" spans="1:26" ht="15">
      <c r="A376" s="426">
        <v>202110</v>
      </c>
      <c r="B376" s="426" t="s">
        <v>664</v>
      </c>
      <c r="C376" s="426" t="s">
        <v>2810</v>
      </c>
      <c r="D376" s="426" t="s">
        <v>2811</v>
      </c>
      <c r="E376" s="426" t="s">
        <v>265</v>
      </c>
      <c r="F376" s="426" t="s">
        <v>4157</v>
      </c>
      <c r="G376" s="426" t="s">
        <v>4156</v>
      </c>
      <c r="H376" s="427">
        <v>0.21</v>
      </c>
      <c r="I376" s="427">
        <v>0.21</v>
      </c>
      <c r="J376" s="427">
        <v>15.41</v>
      </c>
      <c r="K376" s="427">
        <v>69.14</v>
      </c>
      <c r="L376" s="427">
        <v>0.21608925870000001</v>
      </c>
      <c r="M376" s="427">
        <v>15.828710657599999</v>
      </c>
      <c r="N376" s="427">
        <v>71.018627830400007</v>
      </c>
      <c r="O376" s="427">
        <v>25.58</v>
      </c>
      <c r="P376" s="427">
        <v>10.54</v>
      </c>
      <c r="Q376" s="427">
        <v>10.54</v>
      </c>
      <c r="R376" s="427">
        <v>0.20960000000000001</v>
      </c>
      <c r="S376" s="427">
        <v>19.5519</v>
      </c>
      <c r="T376" s="427">
        <v>65.005399999999995</v>
      </c>
      <c r="U376" s="428">
        <v>43160</v>
      </c>
      <c r="V376" s="428">
        <v>46387</v>
      </c>
      <c r="W376" s="426">
        <v>950</v>
      </c>
      <c r="X376" s="426"/>
      <c r="Y376" s="426"/>
      <c r="Z376" s="426">
        <v>6</v>
      </c>
    </row>
    <row r="377" spans="1:26" ht="15">
      <c r="A377" s="426">
        <v>202110</v>
      </c>
      <c r="B377" s="426" t="s">
        <v>664</v>
      </c>
      <c r="C377" s="426" t="s">
        <v>2835</v>
      </c>
      <c r="D377" s="426" t="s">
        <v>2836</v>
      </c>
      <c r="E377" s="426" t="s">
        <v>4922</v>
      </c>
      <c r="F377" s="426" t="s">
        <v>4595</v>
      </c>
      <c r="G377" s="426" t="s">
        <v>4143</v>
      </c>
      <c r="H377" s="427">
        <v>0.38</v>
      </c>
      <c r="I377" s="427">
        <v>0.44</v>
      </c>
      <c r="J377" s="427">
        <v>40.69</v>
      </c>
      <c r="K377" s="427">
        <v>193.81</v>
      </c>
      <c r="L377" s="427">
        <v>0.39202382700000005</v>
      </c>
      <c r="M377" s="427">
        <v>41.923350520999996</v>
      </c>
      <c r="N377" s="427">
        <v>199.68455552899999</v>
      </c>
      <c r="O377" s="427">
        <v>25.55</v>
      </c>
      <c r="P377" s="427">
        <v>12.21</v>
      </c>
      <c r="Q377" s="427">
        <v>12.21</v>
      </c>
      <c r="R377" s="427">
        <v>0.43691999999999998</v>
      </c>
      <c r="S377" s="427">
        <v>49.212730000000001</v>
      </c>
      <c r="T377" s="427">
        <v>185.29231999999999</v>
      </c>
      <c r="U377" s="428">
        <v>44287</v>
      </c>
      <c r="V377" s="428">
        <v>46752</v>
      </c>
      <c r="W377" s="426">
        <v>1200</v>
      </c>
      <c r="X377" s="426"/>
      <c r="Y377" s="426"/>
      <c r="Z377" s="426">
        <v>7</v>
      </c>
    </row>
    <row r="378" spans="1:26" ht="15">
      <c r="A378" s="426">
        <v>202110</v>
      </c>
      <c r="B378" s="426" t="s">
        <v>664</v>
      </c>
      <c r="C378" s="426" t="s">
        <v>2873</v>
      </c>
      <c r="D378" s="426" t="s">
        <v>2874</v>
      </c>
      <c r="E378" s="426" t="s">
        <v>260</v>
      </c>
      <c r="F378" s="426" t="s">
        <v>4436</v>
      </c>
      <c r="G378" s="426" t="s">
        <v>4129</v>
      </c>
      <c r="H378" s="427">
        <v>1.38</v>
      </c>
      <c r="I378" s="427">
        <v>2.04</v>
      </c>
      <c r="J378" s="427">
        <v>70.64</v>
      </c>
      <c r="K378" s="427">
        <v>820.59</v>
      </c>
      <c r="L378" s="427">
        <v>1.4505106307999998</v>
      </c>
      <c r="M378" s="427">
        <v>73.275641269600001</v>
      </c>
      <c r="N378" s="427">
        <v>851.20694322509996</v>
      </c>
      <c r="O378" s="427">
        <v>27.39</v>
      </c>
      <c r="P378" s="427">
        <v>12.44</v>
      </c>
      <c r="Q378" s="427">
        <v>12.44</v>
      </c>
      <c r="R378" s="427">
        <v>2.0447600000000001</v>
      </c>
      <c r="S378" s="427">
        <v>89.221599999999995</v>
      </c>
      <c r="T378" s="427">
        <v>802.01337999999998</v>
      </c>
      <c r="U378" s="428">
        <v>43191</v>
      </c>
      <c r="V378" s="428">
        <v>46843</v>
      </c>
      <c r="W378" s="426">
        <v>2200</v>
      </c>
      <c r="X378" s="426"/>
      <c r="Y378" s="426"/>
      <c r="Z378" s="426">
        <v>8</v>
      </c>
    </row>
    <row r="379" spans="1:26" ht="15">
      <c r="A379" s="426">
        <v>202110</v>
      </c>
      <c r="B379" s="426" t="s">
        <v>664</v>
      </c>
      <c r="C379" s="426" t="s">
        <v>2875</v>
      </c>
      <c r="D379" s="426" t="s">
        <v>2876</v>
      </c>
      <c r="E379" s="426" t="s">
        <v>260</v>
      </c>
      <c r="F379" s="426" t="s">
        <v>4144</v>
      </c>
      <c r="G379" s="426" t="s">
        <v>4143</v>
      </c>
      <c r="H379" s="427">
        <v>1.35</v>
      </c>
      <c r="I379" s="427">
        <v>2.1800000000000002</v>
      </c>
      <c r="J379" s="427">
        <v>51.4</v>
      </c>
      <c r="K379" s="427">
        <v>625.98</v>
      </c>
      <c r="L379" s="427">
        <v>1.3927162275000002</v>
      </c>
      <c r="M379" s="427">
        <v>52.957980259999999</v>
      </c>
      <c r="N379" s="427">
        <v>644.95401718200003</v>
      </c>
      <c r="O379" s="427">
        <v>27.39</v>
      </c>
      <c r="P379" s="427">
        <v>12.44</v>
      </c>
      <c r="Q379" s="427">
        <v>12.44</v>
      </c>
      <c r="R379" s="427">
        <v>2.1750400000000001</v>
      </c>
      <c r="S379" s="427">
        <v>54.654719999999998</v>
      </c>
      <c r="T379" s="427">
        <v>622.72163</v>
      </c>
      <c r="U379" s="428">
        <v>43191</v>
      </c>
      <c r="V379" s="428">
        <v>46843</v>
      </c>
      <c r="W379" s="426">
        <v>2500</v>
      </c>
      <c r="X379" s="426"/>
      <c r="Y379" s="426"/>
      <c r="Z379" s="426">
        <v>7</v>
      </c>
    </row>
    <row r="380" spans="1:26" ht="15">
      <c r="A380" s="426">
        <v>202110</v>
      </c>
      <c r="B380" s="426" t="s">
        <v>664</v>
      </c>
      <c r="C380" s="426" t="s">
        <v>2877</v>
      </c>
      <c r="D380" s="426" t="s">
        <v>2878</v>
      </c>
      <c r="E380" s="426" t="s">
        <v>260</v>
      </c>
      <c r="F380" s="426" t="s">
        <v>4410</v>
      </c>
      <c r="G380" s="426" t="s">
        <v>4143</v>
      </c>
      <c r="H380" s="427">
        <v>1.02</v>
      </c>
      <c r="I380" s="427">
        <v>1.04</v>
      </c>
      <c r="J380" s="427">
        <v>82.35</v>
      </c>
      <c r="K380" s="427">
        <v>353.99</v>
      </c>
      <c r="L380" s="427">
        <v>1.0522744830000001</v>
      </c>
      <c r="M380" s="427">
        <v>84.846102614999992</v>
      </c>
      <c r="N380" s="427">
        <v>364.719755491</v>
      </c>
      <c r="O380" s="427">
        <v>27.39</v>
      </c>
      <c r="P380" s="427">
        <v>12.44</v>
      </c>
      <c r="Q380" s="427">
        <v>12.44</v>
      </c>
      <c r="R380" s="427">
        <v>1.0371999999999999</v>
      </c>
      <c r="S380" s="427">
        <v>91.660849999999996</v>
      </c>
      <c r="T380" s="427">
        <v>344.68074999999999</v>
      </c>
      <c r="U380" s="428">
        <v>43191</v>
      </c>
      <c r="V380" s="428">
        <v>46843</v>
      </c>
      <c r="W380" s="426">
        <v>950</v>
      </c>
      <c r="X380" s="426"/>
      <c r="Y380" s="426"/>
      <c r="Z380" s="426">
        <v>7</v>
      </c>
    </row>
    <row r="381" spans="1:26" ht="15">
      <c r="A381" s="426">
        <v>202110</v>
      </c>
      <c r="B381" s="426" t="s">
        <v>664</v>
      </c>
      <c r="C381" s="426" t="s">
        <v>2879</v>
      </c>
      <c r="D381" s="426" t="s">
        <v>2880</v>
      </c>
      <c r="E381" s="426" t="s">
        <v>260</v>
      </c>
      <c r="F381" s="426" t="s">
        <v>4410</v>
      </c>
      <c r="G381" s="426" t="s">
        <v>4143</v>
      </c>
      <c r="H381" s="427">
        <v>0.15</v>
      </c>
      <c r="I381" s="427">
        <v>0.24</v>
      </c>
      <c r="J381" s="427">
        <v>14.1</v>
      </c>
      <c r="K381" s="427">
        <v>88.4</v>
      </c>
      <c r="L381" s="427">
        <v>0.15474624749999999</v>
      </c>
      <c r="M381" s="427">
        <v>14.527383690000001</v>
      </c>
      <c r="N381" s="427">
        <v>91.079483560000014</v>
      </c>
      <c r="O381" s="427">
        <v>27.39</v>
      </c>
      <c r="P381" s="427">
        <v>12.44</v>
      </c>
      <c r="Q381" s="427">
        <v>12.44</v>
      </c>
      <c r="R381" s="427">
        <v>0.23855999999999999</v>
      </c>
      <c r="S381" s="427">
        <v>17.1844</v>
      </c>
      <c r="T381" s="427">
        <v>85.321209999999994</v>
      </c>
      <c r="U381" s="428">
        <v>43191</v>
      </c>
      <c r="V381" s="428">
        <v>46843</v>
      </c>
      <c r="W381" s="426">
        <v>400</v>
      </c>
      <c r="X381" s="426"/>
      <c r="Y381" s="426"/>
      <c r="Z381" s="426">
        <v>7</v>
      </c>
    </row>
    <row r="382" spans="1:26" ht="15">
      <c r="A382" s="426">
        <v>202110</v>
      </c>
      <c r="B382" s="426" t="s">
        <v>664</v>
      </c>
      <c r="C382" s="426" t="s">
        <v>2883</v>
      </c>
      <c r="D382" s="426" t="s">
        <v>2884</v>
      </c>
      <c r="E382" s="426" t="s">
        <v>260</v>
      </c>
      <c r="F382" s="426" t="s">
        <v>4317</v>
      </c>
      <c r="G382" s="426" t="s">
        <v>4313</v>
      </c>
      <c r="H382" s="427">
        <v>0.61</v>
      </c>
      <c r="I382" s="427">
        <v>0.61</v>
      </c>
      <c r="J382" s="427">
        <v>31.94</v>
      </c>
      <c r="K382" s="427">
        <v>156.59</v>
      </c>
      <c r="L382" s="427">
        <v>0.63742886959999989</v>
      </c>
      <c r="M382" s="427">
        <v>33.057811206800004</v>
      </c>
      <c r="N382" s="427">
        <v>162.07021467980005</v>
      </c>
      <c r="O382" s="427">
        <v>27.39</v>
      </c>
      <c r="P382" s="427">
        <v>12.44</v>
      </c>
      <c r="Q382" s="427">
        <v>12.44</v>
      </c>
      <c r="R382" s="427">
        <v>0.61312</v>
      </c>
      <c r="S382" s="427">
        <v>32.49606</v>
      </c>
      <c r="T382" s="427">
        <v>156.03262000000001</v>
      </c>
      <c r="U382" s="428">
        <v>43191</v>
      </c>
      <c r="V382" s="428">
        <v>46811</v>
      </c>
      <c r="W382" s="426">
        <v>832</v>
      </c>
      <c r="X382" s="426"/>
      <c r="Y382" s="426"/>
      <c r="Z382" s="426">
        <v>9</v>
      </c>
    </row>
    <row r="383" spans="1:26" ht="15">
      <c r="A383" s="426">
        <v>202110</v>
      </c>
      <c r="B383" s="426" t="s">
        <v>664</v>
      </c>
      <c r="C383" s="426" t="s">
        <v>2921</v>
      </c>
      <c r="D383" s="426" t="s">
        <v>2922</v>
      </c>
      <c r="E383" s="426" t="s">
        <v>265</v>
      </c>
      <c r="F383" s="426" t="s">
        <v>4446</v>
      </c>
      <c r="G383" s="426" t="s">
        <v>4143</v>
      </c>
      <c r="H383" s="427">
        <v>1.65</v>
      </c>
      <c r="I383" s="427">
        <v>1.69</v>
      </c>
      <c r="J383" s="427">
        <v>202.3</v>
      </c>
      <c r="K383" s="427">
        <v>985.15</v>
      </c>
      <c r="L383" s="427">
        <v>1.7022087225000002</v>
      </c>
      <c r="M383" s="427">
        <v>208.43189507000002</v>
      </c>
      <c r="N383" s="427">
        <v>1015.010783135</v>
      </c>
      <c r="O383" s="427">
        <v>22.84</v>
      </c>
      <c r="P383" s="427">
        <v>8.9499999999999993</v>
      </c>
      <c r="Q383" s="427">
        <v>8.9499999999999993</v>
      </c>
      <c r="R383" s="427">
        <v>1.6946000000000001</v>
      </c>
      <c r="S383" s="427">
        <v>250.63288</v>
      </c>
      <c r="T383" s="427">
        <v>936.81142</v>
      </c>
      <c r="U383" s="428">
        <v>44317</v>
      </c>
      <c r="V383" s="428">
        <v>44681</v>
      </c>
      <c r="W383" s="426">
        <v>1845</v>
      </c>
      <c r="X383" s="426"/>
      <c r="Y383" s="426"/>
      <c r="Z383" s="426">
        <v>7</v>
      </c>
    </row>
    <row r="384" spans="1:26" ht="15">
      <c r="A384" s="426">
        <v>202110</v>
      </c>
      <c r="B384" s="426" t="s">
        <v>664</v>
      </c>
      <c r="C384" s="426" t="s">
        <v>2923</v>
      </c>
      <c r="D384" s="426" t="s">
        <v>2924</v>
      </c>
      <c r="E384" s="426" t="s">
        <v>265</v>
      </c>
      <c r="F384" s="426" t="s">
        <v>4327</v>
      </c>
      <c r="G384" s="426" t="s">
        <v>4143</v>
      </c>
      <c r="H384" s="427">
        <v>0.32</v>
      </c>
      <c r="I384" s="427">
        <v>0.33</v>
      </c>
      <c r="J384" s="427">
        <v>34.450000000000003</v>
      </c>
      <c r="K384" s="427">
        <v>170.88</v>
      </c>
      <c r="L384" s="427">
        <v>0.33012532800000005</v>
      </c>
      <c r="M384" s="427">
        <v>35.494210504999998</v>
      </c>
      <c r="N384" s="427">
        <v>176.059526592</v>
      </c>
      <c r="O384" s="427">
        <v>22.84</v>
      </c>
      <c r="P384" s="427">
        <v>8.9499999999999993</v>
      </c>
      <c r="Q384" s="427">
        <v>8.9499999999999993</v>
      </c>
      <c r="R384" s="427">
        <v>0.32884000000000002</v>
      </c>
      <c r="S384" s="427">
        <v>42.694369999999999</v>
      </c>
      <c r="T384" s="427">
        <v>162.63943</v>
      </c>
      <c r="U384" s="428">
        <v>44317</v>
      </c>
      <c r="V384" s="428">
        <v>44681</v>
      </c>
      <c r="W384" s="426">
        <v>315</v>
      </c>
      <c r="X384" s="426"/>
      <c r="Y384" s="426"/>
      <c r="Z384" s="426">
        <v>7</v>
      </c>
    </row>
    <row r="385" spans="1:26" ht="15">
      <c r="A385" s="426">
        <v>202110</v>
      </c>
      <c r="B385" s="426" t="s">
        <v>664</v>
      </c>
      <c r="C385" s="426" t="s">
        <v>2960</v>
      </c>
      <c r="D385" s="426" t="s">
        <v>2961</v>
      </c>
      <c r="E385" s="426" t="s">
        <v>258</v>
      </c>
      <c r="F385" s="426" t="s">
        <v>4317</v>
      </c>
      <c r="G385" s="426" t="s">
        <v>4368</v>
      </c>
      <c r="H385" s="427">
        <v>0.19</v>
      </c>
      <c r="I385" s="427">
        <v>0.23</v>
      </c>
      <c r="J385" s="427">
        <v>10.85</v>
      </c>
      <c r="K385" s="427">
        <v>57.87</v>
      </c>
      <c r="L385" s="427">
        <v>0.19854341839999998</v>
      </c>
      <c r="M385" s="427">
        <v>11.229719837000003</v>
      </c>
      <c r="N385" s="427">
        <v>59.895289121400005</v>
      </c>
      <c r="O385" s="427">
        <v>22.83</v>
      </c>
      <c r="P385" s="427">
        <v>10.81</v>
      </c>
      <c r="Q385" s="427">
        <v>10.81</v>
      </c>
      <c r="R385" s="427">
        <v>0.23039999999999999</v>
      </c>
      <c r="S385" s="427">
        <v>11.49807</v>
      </c>
      <c r="T385" s="427">
        <v>57.221269999999997</v>
      </c>
      <c r="U385" s="428">
        <v>43221</v>
      </c>
      <c r="V385" s="428">
        <v>44561</v>
      </c>
      <c r="W385" s="426">
        <v>300</v>
      </c>
      <c r="X385" s="426"/>
      <c r="Y385" s="426"/>
      <c r="Z385" s="426">
        <v>9</v>
      </c>
    </row>
    <row r="386" spans="1:26" ht="15">
      <c r="A386" s="426">
        <v>202110</v>
      </c>
      <c r="B386" s="426" t="s">
        <v>664</v>
      </c>
      <c r="C386" s="426" t="s">
        <v>2962</v>
      </c>
      <c r="D386" s="426" t="s">
        <v>2963</v>
      </c>
      <c r="E386" s="426" t="s">
        <v>260</v>
      </c>
      <c r="F386" s="426" t="s">
        <v>4400</v>
      </c>
      <c r="G386" s="426" t="s">
        <v>4143</v>
      </c>
      <c r="H386" s="427">
        <v>0.39</v>
      </c>
      <c r="I386" s="427">
        <v>0.43</v>
      </c>
      <c r="J386" s="427">
        <v>32.83</v>
      </c>
      <c r="K386" s="427">
        <v>157.88999999999999</v>
      </c>
      <c r="L386" s="427">
        <v>0.40234024350000008</v>
      </c>
      <c r="M386" s="427">
        <v>33.825106847000001</v>
      </c>
      <c r="N386" s="427">
        <v>162.67578800099997</v>
      </c>
      <c r="O386" s="427">
        <v>27.39</v>
      </c>
      <c r="P386" s="427">
        <v>12.44</v>
      </c>
      <c r="Q386" s="427">
        <v>12.44</v>
      </c>
      <c r="R386" s="427">
        <v>0.42859999999999998</v>
      </c>
      <c r="S386" s="427">
        <v>40.600610000000003</v>
      </c>
      <c r="T386" s="427">
        <v>150.11874</v>
      </c>
      <c r="U386" s="428">
        <v>43221</v>
      </c>
      <c r="V386" s="428">
        <v>46843</v>
      </c>
      <c r="W386" s="426">
        <v>500</v>
      </c>
      <c r="X386" s="426"/>
      <c r="Y386" s="426"/>
      <c r="Z386" s="426">
        <v>7</v>
      </c>
    </row>
    <row r="387" spans="1:26" ht="15">
      <c r="A387" s="426">
        <v>202110</v>
      </c>
      <c r="B387" s="426" t="s">
        <v>664</v>
      </c>
      <c r="C387" s="426" t="s">
        <v>3006</v>
      </c>
      <c r="D387" s="426" t="s">
        <v>3007</v>
      </c>
      <c r="E387" s="426" t="s">
        <v>259</v>
      </c>
      <c r="F387" s="426" t="s">
        <v>4428</v>
      </c>
      <c r="G387" s="426" t="s">
        <v>4129</v>
      </c>
      <c r="H387" s="427">
        <v>0.16</v>
      </c>
      <c r="I387" s="427">
        <v>0.34</v>
      </c>
      <c r="J387" s="427">
        <v>4.9400000000000004</v>
      </c>
      <c r="K387" s="427">
        <v>23.65</v>
      </c>
      <c r="L387" s="427">
        <v>0.16817514559999999</v>
      </c>
      <c r="M387" s="427">
        <v>5.1248161691999998</v>
      </c>
      <c r="N387" s="427">
        <v>24.534798056999996</v>
      </c>
      <c r="O387" s="427">
        <v>22.83</v>
      </c>
      <c r="P387" s="427">
        <v>12.42</v>
      </c>
      <c r="Q387" s="427">
        <v>12.42</v>
      </c>
      <c r="R387" s="427">
        <v>0.34044000000000002</v>
      </c>
      <c r="S387" s="427">
        <v>5.9825699999999999</v>
      </c>
      <c r="T387" s="427">
        <v>22.605309999999999</v>
      </c>
      <c r="U387" s="428">
        <v>43252</v>
      </c>
      <c r="V387" s="428">
        <v>44561</v>
      </c>
      <c r="W387" s="426">
        <v>800</v>
      </c>
      <c r="X387" s="426"/>
      <c r="Y387" s="426"/>
      <c r="Z387" s="426">
        <v>8</v>
      </c>
    </row>
    <row r="388" spans="1:26" ht="15">
      <c r="A388" s="426">
        <v>202110</v>
      </c>
      <c r="B388" s="426" t="s">
        <v>664</v>
      </c>
      <c r="C388" s="426" t="s">
        <v>3008</v>
      </c>
      <c r="D388" s="426" t="s">
        <v>3009</v>
      </c>
      <c r="E388" s="426" t="s">
        <v>260</v>
      </c>
      <c r="F388" s="426" t="s">
        <v>4382</v>
      </c>
      <c r="G388" s="426" t="s">
        <v>4364</v>
      </c>
      <c r="H388" s="427">
        <v>0.26</v>
      </c>
      <c r="I388" s="427">
        <v>0.28000000000000003</v>
      </c>
      <c r="J388" s="427">
        <v>13.18</v>
      </c>
      <c r="K388" s="427">
        <v>98.15</v>
      </c>
      <c r="L388" s="427">
        <v>0.27336669100000005</v>
      </c>
      <c r="M388" s="427">
        <v>13.678880924800001</v>
      </c>
      <c r="N388" s="427">
        <v>101.86511098400001</v>
      </c>
      <c r="O388" s="427">
        <v>27.35</v>
      </c>
      <c r="P388" s="427">
        <v>14.73</v>
      </c>
      <c r="Q388" s="427">
        <v>14.73</v>
      </c>
      <c r="R388" s="427">
        <v>0.2782</v>
      </c>
      <c r="S388" s="427">
        <v>16.208839999999999</v>
      </c>
      <c r="T388" s="427">
        <v>95.121769999999998</v>
      </c>
      <c r="U388" s="428">
        <v>43252</v>
      </c>
      <c r="V388" s="428">
        <v>45046</v>
      </c>
      <c r="W388" s="426">
        <v>500</v>
      </c>
      <c r="X388" s="426"/>
      <c r="Y388" s="426"/>
      <c r="Z388" s="426">
        <v>3</v>
      </c>
    </row>
    <row r="389" spans="1:26" ht="15">
      <c r="A389" s="426">
        <v>202110</v>
      </c>
      <c r="B389" s="426" t="s">
        <v>664</v>
      </c>
      <c r="C389" s="426" t="s">
        <v>3168</v>
      </c>
      <c r="D389" s="426" t="s">
        <v>3169</v>
      </c>
      <c r="E389" s="426" t="s">
        <v>258</v>
      </c>
      <c r="F389" s="426" t="s">
        <v>4410</v>
      </c>
      <c r="G389" s="426" t="s">
        <v>4143</v>
      </c>
      <c r="H389" s="427">
        <v>0.36</v>
      </c>
      <c r="I389" s="427">
        <v>0.42</v>
      </c>
      <c r="J389" s="427">
        <v>22.5</v>
      </c>
      <c r="K389" s="427">
        <v>106.94</v>
      </c>
      <c r="L389" s="427">
        <v>0.37139099400000003</v>
      </c>
      <c r="M389" s="427">
        <v>23.18199525</v>
      </c>
      <c r="N389" s="427">
        <v>110.18144764600001</v>
      </c>
      <c r="O389" s="427">
        <v>22.84</v>
      </c>
      <c r="P389" s="427">
        <v>6.24</v>
      </c>
      <c r="Q389" s="427">
        <v>6.24</v>
      </c>
      <c r="R389" s="427">
        <v>0.4204</v>
      </c>
      <c r="S389" s="427">
        <v>23.660799999999998</v>
      </c>
      <c r="T389" s="427">
        <v>105.7807</v>
      </c>
      <c r="U389" s="428">
        <v>44409</v>
      </c>
      <c r="V389" s="428">
        <v>46022</v>
      </c>
      <c r="W389" s="426">
        <v>750</v>
      </c>
      <c r="X389" s="426"/>
      <c r="Y389" s="426"/>
      <c r="Z389" s="426">
        <v>7</v>
      </c>
    </row>
    <row r="390" spans="1:26" ht="15">
      <c r="A390" s="426">
        <v>202110</v>
      </c>
      <c r="B390" s="426" t="s">
        <v>664</v>
      </c>
      <c r="C390" s="426" t="s">
        <v>3170</v>
      </c>
      <c r="D390" s="426" t="s">
        <v>3171</v>
      </c>
      <c r="E390" s="426" t="s">
        <v>258</v>
      </c>
      <c r="F390" s="426" t="s">
        <v>4142</v>
      </c>
      <c r="G390" s="426" t="s">
        <v>4143</v>
      </c>
      <c r="H390" s="427">
        <v>1.84</v>
      </c>
      <c r="I390" s="427">
        <v>1.87</v>
      </c>
      <c r="J390" s="427">
        <v>115.11</v>
      </c>
      <c r="K390" s="427">
        <v>744.58</v>
      </c>
      <c r="L390" s="427">
        <v>1.8982206360000002</v>
      </c>
      <c r="M390" s="427">
        <v>118.59908769899999</v>
      </c>
      <c r="N390" s="427">
        <v>767.14888992199997</v>
      </c>
      <c r="O390" s="427">
        <v>22.84</v>
      </c>
      <c r="P390" s="427">
        <v>6.24</v>
      </c>
      <c r="Q390" s="427">
        <v>6.24</v>
      </c>
      <c r="R390" s="427">
        <v>1.8688</v>
      </c>
      <c r="S390" s="427">
        <v>152.19450000000001</v>
      </c>
      <c r="T390" s="427">
        <v>707.49549999999999</v>
      </c>
      <c r="U390" s="428">
        <v>44409</v>
      </c>
      <c r="V390" s="428">
        <v>46022</v>
      </c>
      <c r="W390" s="426">
        <v>2460</v>
      </c>
      <c r="X390" s="426"/>
      <c r="Y390" s="426"/>
      <c r="Z390" s="426">
        <v>7</v>
      </c>
    </row>
    <row r="391" spans="1:26" ht="15">
      <c r="A391" s="426">
        <v>202110</v>
      </c>
      <c r="B391" s="426" t="s">
        <v>664</v>
      </c>
      <c r="C391" s="426" t="s">
        <v>3180</v>
      </c>
      <c r="D391" s="426" t="s">
        <v>3181</v>
      </c>
      <c r="E391" s="426" t="s">
        <v>258</v>
      </c>
      <c r="F391" s="426" t="s">
        <v>4142</v>
      </c>
      <c r="G391" s="426" t="s">
        <v>4143</v>
      </c>
      <c r="H391" s="427">
        <v>0.94</v>
      </c>
      <c r="I391" s="427">
        <v>1.04</v>
      </c>
      <c r="J391" s="427">
        <v>70.430000000000007</v>
      </c>
      <c r="K391" s="427">
        <v>339.56</v>
      </c>
      <c r="L391" s="427">
        <v>0.96974315099999997</v>
      </c>
      <c r="M391" s="427">
        <v>72.564796687000012</v>
      </c>
      <c r="N391" s="427">
        <v>349.85236920399996</v>
      </c>
      <c r="O391" s="427">
        <v>22.84</v>
      </c>
      <c r="P391" s="427">
        <v>6.24</v>
      </c>
      <c r="Q391" s="427">
        <v>6.24</v>
      </c>
      <c r="R391" s="427">
        <v>1.0367999999999999</v>
      </c>
      <c r="S391" s="427">
        <v>76.067899999999995</v>
      </c>
      <c r="T391" s="427">
        <v>333.92649999999998</v>
      </c>
      <c r="U391" s="428">
        <v>44409</v>
      </c>
      <c r="V391" s="428">
        <v>46022</v>
      </c>
      <c r="W391" s="426">
        <v>1710</v>
      </c>
      <c r="X391" s="426"/>
      <c r="Y391" s="426"/>
      <c r="Z391" s="426">
        <v>7</v>
      </c>
    </row>
    <row r="392" spans="1:26" ht="15">
      <c r="A392" s="426">
        <v>202110</v>
      </c>
      <c r="B392" s="426" t="s">
        <v>664</v>
      </c>
      <c r="C392" s="426" t="s">
        <v>3223</v>
      </c>
      <c r="D392" s="426" t="s">
        <v>3224</v>
      </c>
      <c r="E392" s="426" t="s">
        <v>260</v>
      </c>
      <c r="F392" s="426" t="s">
        <v>4142</v>
      </c>
      <c r="G392" s="426" t="s">
        <v>4143</v>
      </c>
      <c r="H392" s="427">
        <v>1.29</v>
      </c>
      <c r="I392" s="427">
        <v>1.33</v>
      </c>
      <c r="J392" s="427">
        <v>83.43</v>
      </c>
      <c r="K392" s="427">
        <v>403.51</v>
      </c>
      <c r="L392" s="427">
        <v>1.3308177285</v>
      </c>
      <c r="M392" s="427">
        <v>85.958838387</v>
      </c>
      <c r="N392" s="427">
        <v>415.74075125899998</v>
      </c>
      <c r="O392" s="427">
        <v>27.15</v>
      </c>
      <c r="P392" s="427">
        <v>12.22</v>
      </c>
      <c r="Q392" s="427">
        <v>12.22</v>
      </c>
      <c r="R392" s="427">
        <v>1.3313999999999999</v>
      </c>
      <c r="S392" s="427">
        <v>104.43711999999999</v>
      </c>
      <c r="T392" s="427">
        <v>382.50310999999999</v>
      </c>
      <c r="U392" s="428">
        <v>43344</v>
      </c>
      <c r="V392" s="428">
        <v>44561</v>
      </c>
      <c r="W392" s="426">
        <v>895</v>
      </c>
      <c r="X392" s="426"/>
      <c r="Y392" s="426"/>
      <c r="Z392" s="426">
        <v>7</v>
      </c>
    </row>
    <row r="393" spans="1:26" ht="15">
      <c r="A393" s="426">
        <v>202110</v>
      </c>
      <c r="B393" s="426" t="s">
        <v>664</v>
      </c>
      <c r="C393" s="426" t="s">
        <v>3225</v>
      </c>
      <c r="D393" s="426" t="s">
        <v>3226</v>
      </c>
      <c r="E393" s="426" t="s">
        <v>260</v>
      </c>
      <c r="F393" s="426" t="s">
        <v>4278</v>
      </c>
      <c r="G393" s="426" t="s">
        <v>4587</v>
      </c>
      <c r="H393" s="427">
        <v>0.19</v>
      </c>
      <c r="I393" s="427">
        <v>0.19</v>
      </c>
      <c r="J393" s="427">
        <v>17.66</v>
      </c>
      <c r="K393" s="427">
        <v>80.38</v>
      </c>
      <c r="L393" s="427">
        <v>0.19550932930000003</v>
      </c>
      <c r="M393" s="427">
        <v>18.139846217599999</v>
      </c>
      <c r="N393" s="427">
        <v>82.564033916799985</v>
      </c>
      <c r="O393" s="427">
        <v>27.15</v>
      </c>
      <c r="P393" s="427">
        <v>12.22</v>
      </c>
      <c r="Q393" s="427">
        <v>12.22</v>
      </c>
      <c r="R393" s="427">
        <v>0.19120000000000001</v>
      </c>
      <c r="S393" s="427">
        <v>21.493099999999998</v>
      </c>
      <c r="T393" s="427">
        <v>76.548000000000002</v>
      </c>
      <c r="U393" s="428">
        <v>43344</v>
      </c>
      <c r="V393" s="428">
        <v>44561</v>
      </c>
      <c r="W393" s="426">
        <v>200</v>
      </c>
      <c r="X393" s="426"/>
      <c r="Y393" s="426"/>
      <c r="Z393" s="426">
        <v>6</v>
      </c>
    </row>
    <row r="394" spans="1:26" ht="15">
      <c r="A394" s="426">
        <v>202110</v>
      </c>
      <c r="B394" s="426" t="s">
        <v>664</v>
      </c>
      <c r="C394" s="426" t="s">
        <v>3614</v>
      </c>
      <c r="D394" s="426" t="s">
        <v>3615</v>
      </c>
      <c r="E394" s="426" t="s">
        <v>259</v>
      </c>
      <c r="F394" s="426" t="s">
        <v>4420</v>
      </c>
      <c r="G394" s="426" t="s">
        <v>4151</v>
      </c>
      <c r="H394" s="427">
        <v>0.23</v>
      </c>
      <c r="I394" s="427">
        <v>0.48</v>
      </c>
      <c r="J394" s="427">
        <v>17.46</v>
      </c>
      <c r="K394" s="427">
        <v>187.2</v>
      </c>
      <c r="L394" s="427">
        <v>0.24175177180000001</v>
      </c>
      <c r="M394" s="427">
        <v>18.113216662799999</v>
      </c>
      <c r="N394" s="427">
        <v>194.20356009599996</v>
      </c>
      <c r="O394" s="427">
        <v>27.43</v>
      </c>
      <c r="P394" s="427">
        <v>12.04</v>
      </c>
      <c r="Q394" s="427">
        <v>12.04</v>
      </c>
      <c r="R394" s="427">
        <v>0.48452000000000001</v>
      </c>
      <c r="S394" s="427">
        <v>23.883970000000001</v>
      </c>
      <c r="T394" s="427">
        <v>180.78394</v>
      </c>
      <c r="U394" s="428">
        <v>43497</v>
      </c>
      <c r="V394" s="428">
        <v>45291</v>
      </c>
      <c r="W394" s="426">
        <v>500</v>
      </c>
      <c r="X394" s="426"/>
      <c r="Y394" s="426"/>
      <c r="Z394" s="426">
        <v>8</v>
      </c>
    </row>
    <row r="395" spans="1:26" ht="15">
      <c r="A395" s="426">
        <v>202110</v>
      </c>
      <c r="B395" s="426" t="s">
        <v>664</v>
      </c>
      <c r="C395" s="426" t="s">
        <v>3616</v>
      </c>
      <c r="D395" s="426" t="s">
        <v>3617</v>
      </c>
      <c r="E395" s="426" t="s">
        <v>259</v>
      </c>
      <c r="F395" s="426" t="s">
        <v>4420</v>
      </c>
      <c r="G395" s="426" t="s">
        <v>4151</v>
      </c>
      <c r="H395" s="427">
        <v>0.09</v>
      </c>
      <c r="I395" s="427">
        <v>0.37</v>
      </c>
      <c r="J395" s="427">
        <v>1.52</v>
      </c>
      <c r="K395" s="427">
        <v>151.04</v>
      </c>
      <c r="L395" s="427">
        <v>9.4598519399999997E-2</v>
      </c>
      <c r="M395" s="427">
        <v>1.5768665135999997</v>
      </c>
      <c r="N395" s="427">
        <v>156.69073566719999</v>
      </c>
      <c r="O395" s="427">
        <v>27.43</v>
      </c>
      <c r="P395" s="427">
        <v>12.04</v>
      </c>
      <c r="Q395" s="427">
        <v>12.04</v>
      </c>
      <c r="R395" s="427">
        <v>0.37264000000000003</v>
      </c>
      <c r="S395" s="427">
        <v>1.9298</v>
      </c>
      <c r="T395" s="427">
        <v>150.63544999999999</v>
      </c>
      <c r="U395" s="428">
        <v>43497</v>
      </c>
      <c r="V395" s="428">
        <v>45291</v>
      </c>
      <c r="W395" s="426">
        <v>500</v>
      </c>
      <c r="X395" s="426"/>
      <c r="Y395" s="426"/>
      <c r="Z395" s="426">
        <v>8</v>
      </c>
    </row>
    <row r="396" spans="1:26" ht="15">
      <c r="A396" s="426">
        <v>202110</v>
      </c>
      <c r="B396" s="426" t="s">
        <v>664</v>
      </c>
      <c r="C396" s="426" t="s">
        <v>3714</v>
      </c>
      <c r="D396" s="426" t="s">
        <v>3715</v>
      </c>
      <c r="E396" s="426" t="s">
        <v>265</v>
      </c>
      <c r="F396" s="426" t="s">
        <v>4349</v>
      </c>
      <c r="G396" s="426" t="s">
        <v>4123</v>
      </c>
      <c r="H396" s="427">
        <v>0.21</v>
      </c>
      <c r="I396" s="427">
        <v>0.24</v>
      </c>
      <c r="J396" s="427">
        <v>18.5</v>
      </c>
      <c r="K396" s="427">
        <v>85.81</v>
      </c>
      <c r="L396" s="427">
        <v>0.21664474650000001</v>
      </c>
      <c r="M396" s="427">
        <v>19.06075165</v>
      </c>
      <c r="N396" s="427">
        <v>88.410978329000002</v>
      </c>
      <c r="O396" s="427">
        <v>27.31</v>
      </c>
      <c r="P396" s="427">
        <v>11.44</v>
      </c>
      <c r="Q396" s="427">
        <v>11.44</v>
      </c>
      <c r="R396" s="427">
        <v>0.24296000000000001</v>
      </c>
      <c r="S396" s="427">
        <v>22.479869999999998</v>
      </c>
      <c r="T396" s="427">
        <v>81.835599999999999</v>
      </c>
      <c r="U396" s="428">
        <v>43525</v>
      </c>
      <c r="V396" s="428">
        <v>45351</v>
      </c>
      <c r="W396" s="426">
        <v>370</v>
      </c>
      <c r="X396" s="426"/>
      <c r="Y396" s="426"/>
      <c r="Z396" s="426">
        <v>7</v>
      </c>
    </row>
    <row r="397" spans="1:26" ht="15">
      <c r="A397" s="426">
        <v>202110</v>
      </c>
      <c r="B397" s="426" t="s">
        <v>664</v>
      </c>
      <c r="C397" s="426" t="s">
        <v>3716</v>
      </c>
      <c r="D397" s="426" t="s">
        <v>3717</v>
      </c>
      <c r="E397" s="426" t="s">
        <v>265</v>
      </c>
      <c r="F397" s="426" t="s">
        <v>4349</v>
      </c>
      <c r="G397" s="426" t="s">
        <v>4123</v>
      </c>
      <c r="H397" s="427">
        <v>0.26</v>
      </c>
      <c r="I397" s="427">
        <v>0.21</v>
      </c>
      <c r="J397" s="427">
        <v>17.78</v>
      </c>
      <c r="K397" s="427">
        <v>78.319999999999993</v>
      </c>
      <c r="L397" s="427">
        <v>0.268226829</v>
      </c>
      <c r="M397" s="427">
        <v>18.318927802000001</v>
      </c>
      <c r="N397" s="427">
        <v>80.693949688000004</v>
      </c>
      <c r="O397" s="427">
        <v>27.31</v>
      </c>
      <c r="P397" s="427">
        <v>11.44</v>
      </c>
      <c r="Q397" s="427">
        <v>11.44</v>
      </c>
      <c r="R397" s="427">
        <v>0.25879999999999997</v>
      </c>
      <c r="S397" s="427">
        <v>21.560400000000001</v>
      </c>
      <c r="T397" s="427">
        <v>74.541799999999995</v>
      </c>
      <c r="U397" s="428">
        <v>43525</v>
      </c>
      <c r="V397" s="428">
        <v>45351</v>
      </c>
      <c r="W397" s="426">
        <v>1000</v>
      </c>
      <c r="X397" s="426"/>
      <c r="Y397" s="426"/>
      <c r="Z397" s="426">
        <v>7</v>
      </c>
    </row>
    <row r="398" spans="1:26" ht="15">
      <c r="A398" s="426">
        <v>202110</v>
      </c>
      <c r="B398" s="426" t="s">
        <v>664</v>
      </c>
      <c r="C398" s="426" t="s">
        <v>4796</v>
      </c>
      <c r="D398" s="426" t="s">
        <v>4797</v>
      </c>
      <c r="E398" s="426" t="s">
        <v>275</v>
      </c>
      <c r="F398" s="426" t="s">
        <v>4346</v>
      </c>
      <c r="G398" s="426" t="s">
        <v>4409</v>
      </c>
      <c r="H398" s="427">
        <v>0.12</v>
      </c>
      <c r="I398" s="427">
        <v>0.17</v>
      </c>
      <c r="J398" s="427">
        <v>6.11</v>
      </c>
      <c r="K398" s="427">
        <v>28.1</v>
      </c>
      <c r="L398" s="427">
        <v>0.12379699800000001</v>
      </c>
      <c r="M398" s="427">
        <v>6.2951995990000009</v>
      </c>
      <c r="N398" s="427">
        <v>28.951736290000003</v>
      </c>
      <c r="O398" s="427">
        <v>24.43</v>
      </c>
      <c r="P398" s="427">
        <v>9.5399999999999991</v>
      </c>
      <c r="Q398" s="427">
        <v>9.5399999999999991</v>
      </c>
      <c r="R398" s="427">
        <v>0.1686</v>
      </c>
      <c r="S398" s="427">
        <v>7.2106000000000003</v>
      </c>
      <c r="T398" s="427">
        <v>26.996500000000001</v>
      </c>
      <c r="U398" s="428">
        <v>43770</v>
      </c>
      <c r="V398" s="428">
        <v>44926</v>
      </c>
      <c r="W398" s="426">
        <v>472</v>
      </c>
      <c r="X398" s="426"/>
      <c r="Y398" s="426"/>
      <c r="Z398" s="426">
        <v>7</v>
      </c>
    </row>
    <row r="399" spans="1:26" ht="15">
      <c r="A399" s="426">
        <v>202110</v>
      </c>
      <c r="B399" s="426" t="s">
        <v>664</v>
      </c>
      <c r="C399" s="426" t="s">
        <v>4920</v>
      </c>
      <c r="D399" s="426" t="s">
        <v>4921</v>
      </c>
      <c r="E399" s="426" t="s">
        <v>4922</v>
      </c>
      <c r="F399" s="426" t="s">
        <v>4271</v>
      </c>
      <c r="G399" s="426" t="s">
        <v>4156</v>
      </c>
      <c r="H399" s="427">
        <v>0.25</v>
      </c>
      <c r="I399" s="427">
        <v>0.27</v>
      </c>
      <c r="J399" s="427">
        <v>25.69</v>
      </c>
      <c r="K399" s="427">
        <v>118.54</v>
      </c>
      <c r="L399" s="427">
        <v>0.25724911750000001</v>
      </c>
      <c r="M399" s="427">
        <v>26.388032238400001</v>
      </c>
      <c r="N399" s="427">
        <v>121.7608930144</v>
      </c>
      <c r="O399" s="427">
        <v>27.15</v>
      </c>
      <c r="P399" s="427">
        <v>11.88</v>
      </c>
      <c r="Q399" s="427">
        <v>11.88</v>
      </c>
      <c r="R399" s="427">
        <v>0.27439999999999998</v>
      </c>
      <c r="S399" s="427">
        <v>30.957000000000001</v>
      </c>
      <c r="T399" s="427">
        <v>113.2685</v>
      </c>
      <c r="U399" s="428">
        <v>43647</v>
      </c>
      <c r="V399" s="428">
        <v>45961</v>
      </c>
      <c r="W399" s="426">
        <v>500</v>
      </c>
      <c r="X399" s="426"/>
      <c r="Y399" s="426"/>
      <c r="Z399" s="426">
        <v>6</v>
      </c>
    </row>
    <row r="400" spans="1:26" ht="15">
      <c r="A400" s="426">
        <v>202110</v>
      </c>
      <c r="B400" s="426" t="s">
        <v>664</v>
      </c>
      <c r="C400" s="426" t="s">
        <v>5632</v>
      </c>
      <c r="D400" s="426" t="s">
        <v>5633</v>
      </c>
      <c r="E400" s="426" t="s">
        <v>265</v>
      </c>
      <c r="F400" s="426" t="s">
        <v>4400</v>
      </c>
      <c r="G400" s="426" t="s">
        <v>4143</v>
      </c>
      <c r="H400" s="427">
        <v>0.05</v>
      </c>
      <c r="I400" s="427">
        <v>0.08</v>
      </c>
      <c r="J400" s="427">
        <v>4.21</v>
      </c>
      <c r="K400" s="427">
        <v>20.079999999999998</v>
      </c>
      <c r="L400" s="427">
        <v>5.1582082500000008E-2</v>
      </c>
      <c r="M400" s="427">
        <v>4.3376088890000002</v>
      </c>
      <c r="N400" s="427">
        <v>20.688642871999999</v>
      </c>
      <c r="O400" s="427">
        <v>27.21</v>
      </c>
      <c r="P400" s="427">
        <v>9.64</v>
      </c>
      <c r="Q400" s="427">
        <v>9.64</v>
      </c>
      <c r="R400" s="427">
        <v>8.2919999999999994E-2</v>
      </c>
      <c r="S400" s="427">
        <v>5.1334499999999998</v>
      </c>
      <c r="T400" s="427">
        <v>19.16123</v>
      </c>
      <c r="U400" s="428">
        <v>43709</v>
      </c>
      <c r="V400" s="428">
        <v>44804</v>
      </c>
      <c r="W400" s="426">
        <v>300</v>
      </c>
      <c r="X400" s="426"/>
      <c r="Y400" s="426"/>
      <c r="Z400" s="426">
        <v>7</v>
      </c>
    </row>
    <row r="401" spans="1:26" ht="15">
      <c r="A401" s="426">
        <v>202110</v>
      </c>
      <c r="B401" s="426" t="s">
        <v>664</v>
      </c>
      <c r="C401" s="426" t="s">
        <v>5634</v>
      </c>
      <c r="D401" s="426" t="s">
        <v>5635</v>
      </c>
      <c r="E401" s="426" t="s">
        <v>265</v>
      </c>
      <c r="F401" s="426" t="s">
        <v>4400</v>
      </c>
      <c r="G401" s="426" t="s">
        <v>4143</v>
      </c>
      <c r="H401" s="427">
        <v>0.04</v>
      </c>
      <c r="I401" s="427">
        <v>0.06</v>
      </c>
      <c r="J401" s="427">
        <v>3.75</v>
      </c>
      <c r="K401" s="427">
        <v>18.73</v>
      </c>
      <c r="L401" s="427">
        <v>4.1265666000000006E-2</v>
      </c>
      <c r="M401" s="427">
        <v>3.8636658750000001</v>
      </c>
      <c r="N401" s="427">
        <v>19.297723157000004</v>
      </c>
      <c r="O401" s="427">
        <v>26.76</v>
      </c>
      <c r="P401" s="427">
        <v>9.5</v>
      </c>
      <c r="Q401" s="427">
        <v>9.5</v>
      </c>
      <c r="R401" s="427">
        <v>5.8799999999999998E-2</v>
      </c>
      <c r="S401" s="427">
        <v>4.5185399999999998</v>
      </c>
      <c r="T401" s="427">
        <v>17.963760000000001</v>
      </c>
      <c r="U401" s="428">
        <v>43709</v>
      </c>
      <c r="V401" s="428">
        <v>44804</v>
      </c>
      <c r="W401" s="426">
        <v>370</v>
      </c>
      <c r="X401" s="426"/>
      <c r="Y401" s="426"/>
      <c r="Z401" s="426">
        <v>7</v>
      </c>
    </row>
    <row r="402" spans="1:26" ht="15">
      <c r="A402" s="426">
        <v>202110</v>
      </c>
      <c r="B402" s="426" t="s">
        <v>664</v>
      </c>
      <c r="C402" s="426" t="s">
        <v>5636</v>
      </c>
      <c r="D402" s="426" t="s">
        <v>5637</v>
      </c>
      <c r="E402" s="426" t="s">
        <v>265</v>
      </c>
      <c r="F402" s="426" t="s">
        <v>4400</v>
      </c>
      <c r="G402" s="426" t="s">
        <v>4143</v>
      </c>
      <c r="H402" s="427">
        <v>0.15</v>
      </c>
      <c r="I402" s="427">
        <v>0.18</v>
      </c>
      <c r="J402" s="427">
        <v>10.91</v>
      </c>
      <c r="K402" s="427">
        <v>52.37</v>
      </c>
      <c r="L402" s="427">
        <v>0.15474624749999999</v>
      </c>
      <c r="M402" s="427">
        <v>11.240691919</v>
      </c>
      <c r="N402" s="427">
        <v>53.957381832999999</v>
      </c>
      <c r="O402" s="427">
        <v>26.76</v>
      </c>
      <c r="P402" s="427">
        <v>9.5</v>
      </c>
      <c r="Q402" s="427">
        <v>9.5</v>
      </c>
      <c r="R402" s="427">
        <v>0.18</v>
      </c>
      <c r="S402" s="427">
        <v>13.19755</v>
      </c>
      <c r="T402" s="427">
        <v>50.076149999999998</v>
      </c>
      <c r="U402" s="428">
        <v>43709</v>
      </c>
      <c r="V402" s="428">
        <v>44804</v>
      </c>
      <c r="W402" s="426">
        <v>500</v>
      </c>
      <c r="X402" s="426"/>
      <c r="Y402" s="426"/>
      <c r="Z402" s="426">
        <v>7</v>
      </c>
    </row>
    <row r="403" spans="1:26" ht="15">
      <c r="A403" s="426">
        <v>202110</v>
      </c>
      <c r="B403" s="426" t="s">
        <v>664</v>
      </c>
      <c r="C403" s="426" t="s">
        <v>5718</v>
      </c>
      <c r="D403" s="426" t="s">
        <v>5719</v>
      </c>
      <c r="E403" s="426" t="s">
        <v>265</v>
      </c>
      <c r="F403" s="426" t="s">
        <v>4265</v>
      </c>
      <c r="G403" s="426" t="s">
        <v>4156</v>
      </c>
      <c r="H403" s="427">
        <v>0.13</v>
      </c>
      <c r="I403" s="427">
        <v>0.16</v>
      </c>
      <c r="J403" s="427">
        <v>9</v>
      </c>
      <c r="K403" s="427">
        <v>56.41</v>
      </c>
      <c r="L403" s="427">
        <v>0.13376954110000003</v>
      </c>
      <c r="M403" s="427">
        <v>9.2445422399999995</v>
      </c>
      <c r="N403" s="427">
        <v>57.942736417599988</v>
      </c>
      <c r="O403" s="427">
        <v>26.95</v>
      </c>
      <c r="P403" s="427">
        <v>12.22</v>
      </c>
      <c r="Q403" s="427">
        <v>12.22</v>
      </c>
      <c r="R403" s="427">
        <v>0.1648</v>
      </c>
      <c r="S403" s="427">
        <v>11.100199999999999</v>
      </c>
      <c r="T403" s="427">
        <v>54.311500000000002</v>
      </c>
      <c r="U403" s="428">
        <v>43739</v>
      </c>
      <c r="V403" s="428">
        <v>44530</v>
      </c>
      <c r="W403" s="426">
        <v>800</v>
      </c>
      <c r="X403" s="426"/>
      <c r="Y403" s="426"/>
      <c r="Z403" s="426">
        <v>6</v>
      </c>
    </row>
    <row r="404" spans="1:26" ht="15">
      <c r="A404" s="426">
        <v>202110</v>
      </c>
      <c r="B404" s="426" t="s">
        <v>664</v>
      </c>
      <c r="C404" s="426" t="s">
        <v>5889</v>
      </c>
      <c r="D404" s="426" t="s">
        <v>5890</v>
      </c>
      <c r="E404" s="426" t="s">
        <v>275</v>
      </c>
      <c r="F404" s="426" t="s">
        <v>4411</v>
      </c>
      <c r="G404" s="426" t="s">
        <v>4123</v>
      </c>
      <c r="H404" s="427">
        <v>0.22</v>
      </c>
      <c r="I404" s="427">
        <v>0.19</v>
      </c>
      <c r="J404" s="427">
        <v>14.39</v>
      </c>
      <c r="K404" s="427">
        <v>48.54</v>
      </c>
      <c r="L404" s="427">
        <v>0.22696116300000002</v>
      </c>
      <c r="M404" s="427">
        <v>14.826173851</v>
      </c>
      <c r="N404" s="427">
        <v>50.011291086</v>
      </c>
      <c r="O404" s="427">
        <v>26.39</v>
      </c>
      <c r="P404" s="427">
        <v>8.5</v>
      </c>
      <c r="Q404" s="427">
        <v>8.5</v>
      </c>
      <c r="R404" s="427">
        <v>0.22164</v>
      </c>
      <c r="S404" s="427">
        <v>17.439240000000002</v>
      </c>
      <c r="T404" s="427">
        <v>45.487290000000002</v>
      </c>
      <c r="U404" s="428">
        <v>43805</v>
      </c>
      <c r="V404" s="428">
        <v>45657</v>
      </c>
      <c r="W404" s="426">
        <v>400</v>
      </c>
      <c r="X404" s="426"/>
      <c r="Y404" s="426"/>
      <c r="Z404" s="426">
        <v>7</v>
      </c>
    </row>
    <row r="405" spans="1:26" ht="15">
      <c r="A405" s="426">
        <v>202110</v>
      </c>
      <c r="B405" s="426" t="s">
        <v>664</v>
      </c>
      <c r="C405" s="426" t="s">
        <v>6098</v>
      </c>
      <c r="D405" s="426" t="s">
        <v>6099</v>
      </c>
      <c r="E405" s="426" t="s">
        <v>265</v>
      </c>
      <c r="F405" s="426" t="s">
        <v>4442</v>
      </c>
      <c r="G405" s="426" t="s">
        <v>4409</v>
      </c>
      <c r="H405" s="427">
        <v>0.15</v>
      </c>
      <c r="I405" s="427">
        <v>0.17</v>
      </c>
      <c r="J405" s="427">
        <v>12.59</v>
      </c>
      <c r="K405" s="427">
        <v>65.47</v>
      </c>
      <c r="L405" s="427">
        <v>0.15474624749999999</v>
      </c>
      <c r="M405" s="427">
        <v>12.971614231</v>
      </c>
      <c r="N405" s="427">
        <v>67.454454623000004</v>
      </c>
      <c r="O405" s="427">
        <v>26.39</v>
      </c>
      <c r="P405" s="427">
        <v>8.89</v>
      </c>
      <c r="Q405" s="427">
        <v>8.89</v>
      </c>
      <c r="R405" s="427">
        <v>0.1716</v>
      </c>
      <c r="S405" s="427">
        <v>15.107699999999999</v>
      </c>
      <c r="T405" s="427">
        <v>62.959800000000001</v>
      </c>
      <c r="U405" s="428">
        <v>43875</v>
      </c>
      <c r="V405" s="428">
        <v>45657</v>
      </c>
      <c r="W405" s="426">
        <v>250</v>
      </c>
      <c r="X405" s="426"/>
      <c r="Y405" s="426"/>
      <c r="Z405" s="426">
        <v>7</v>
      </c>
    </row>
    <row r="406" spans="1:26" ht="15">
      <c r="A406" s="426">
        <v>202110</v>
      </c>
      <c r="B406" s="426" t="s">
        <v>664</v>
      </c>
      <c r="C406" s="426" t="s">
        <v>6221</v>
      </c>
      <c r="D406" s="426" t="s">
        <v>6222</v>
      </c>
      <c r="E406" s="426" t="s">
        <v>265</v>
      </c>
      <c r="F406" s="426" t="s">
        <v>4353</v>
      </c>
      <c r="G406" s="426" t="s">
        <v>4143</v>
      </c>
      <c r="H406" s="427">
        <v>0.1</v>
      </c>
      <c r="I406" s="427">
        <v>0.1</v>
      </c>
      <c r="J406" s="427">
        <v>9.74</v>
      </c>
      <c r="K406" s="427">
        <v>47.42</v>
      </c>
      <c r="L406" s="427">
        <v>0.10316416500000002</v>
      </c>
      <c r="M406" s="427">
        <v>10.035228166</v>
      </c>
      <c r="N406" s="427">
        <v>48.857342878000004</v>
      </c>
      <c r="O406" s="427">
        <v>26.91</v>
      </c>
      <c r="P406" s="427">
        <v>13.47</v>
      </c>
      <c r="Q406" s="427">
        <v>13.47</v>
      </c>
      <c r="R406" s="427">
        <v>0.1024</v>
      </c>
      <c r="S406" s="427">
        <v>12.161350000000001</v>
      </c>
      <c r="T406" s="427">
        <v>45.003250000000001</v>
      </c>
      <c r="U406" s="428">
        <v>43952</v>
      </c>
      <c r="V406" s="428">
        <v>45046</v>
      </c>
      <c r="W406" s="426">
        <v>500</v>
      </c>
      <c r="X406" s="426"/>
      <c r="Y406" s="426"/>
      <c r="Z406" s="426">
        <v>7</v>
      </c>
    </row>
    <row r="407" spans="1:26" ht="15">
      <c r="A407" s="426">
        <v>202110</v>
      </c>
      <c r="B407" s="426" t="s">
        <v>664</v>
      </c>
      <c r="C407" s="426" t="s">
        <v>6397</v>
      </c>
      <c r="D407" s="426" t="s">
        <v>6398</v>
      </c>
      <c r="E407" s="426" t="s">
        <v>257</v>
      </c>
      <c r="F407" s="426" t="s">
        <v>4408</v>
      </c>
      <c r="G407" s="426" t="s">
        <v>4123</v>
      </c>
      <c r="H407" s="427">
        <v>0.01</v>
      </c>
      <c r="I407" s="427">
        <v>0.42</v>
      </c>
      <c r="J407" s="427">
        <v>0.33</v>
      </c>
      <c r="K407" s="427">
        <v>32.340000000000003</v>
      </c>
      <c r="L407" s="427">
        <v>1.0316416500000002E-2</v>
      </c>
      <c r="M407" s="427">
        <v>0.34000259700000002</v>
      </c>
      <c r="N407" s="427">
        <v>33.320254505999998</v>
      </c>
      <c r="O407" s="427">
        <v>26.51</v>
      </c>
      <c r="P407" s="427">
        <v>12.85</v>
      </c>
      <c r="Q407" s="427">
        <v>12.85</v>
      </c>
      <c r="R407" s="427">
        <v>0.41555999999999998</v>
      </c>
      <c r="S407" s="427">
        <v>0.40129999999999999</v>
      </c>
      <c r="T407" s="427">
        <v>32.267760000000003</v>
      </c>
      <c r="U407" s="428">
        <v>44044</v>
      </c>
      <c r="V407" s="428">
        <v>44926</v>
      </c>
      <c r="W407" s="426">
        <v>390</v>
      </c>
      <c r="X407" s="426"/>
      <c r="Y407" s="426"/>
      <c r="Z407" s="426">
        <v>7</v>
      </c>
    </row>
    <row r="408" spans="1:26" ht="15">
      <c r="A408" s="426">
        <v>202110</v>
      </c>
      <c r="B408" s="426" t="s">
        <v>664</v>
      </c>
      <c r="C408" s="426" t="s">
        <v>6261</v>
      </c>
      <c r="D408" s="426" t="s">
        <v>6262</v>
      </c>
      <c r="E408" s="426" t="s">
        <v>257</v>
      </c>
      <c r="F408" s="426" t="s">
        <v>4399</v>
      </c>
      <c r="G408" s="426" t="s">
        <v>4123</v>
      </c>
      <c r="H408" s="427">
        <v>0.01</v>
      </c>
      <c r="I408" s="427">
        <v>0.25</v>
      </c>
      <c r="J408" s="427">
        <v>0.28999999999999998</v>
      </c>
      <c r="K408" s="427">
        <v>29.98</v>
      </c>
      <c r="L408" s="427">
        <v>1.0316416500000002E-2</v>
      </c>
      <c r="M408" s="427">
        <v>0.298790161</v>
      </c>
      <c r="N408" s="427">
        <v>30.888720782</v>
      </c>
      <c r="O408" s="427">
        <v>26.51</v>
      </c>
      <c r="P408" s="427">
        <v>12.85</v>
      </c>
      <c r="Q408" s="427">
        <v>12.85</v>
      </c>
      <c r="R408" s="427">
        <v>0.25008000000000002</v>
      </c>
      <c r="S408" s="427">
        <v>0.34667999999999999</v>
      </c>
      <c r="T408" s="427">
        <v>29.922809999999998</v>
      </c>
      <c r="U408" s="428">
        <v>43983</v>
      </c>
      <c r="V408" s="428">
        <v>44926</v>
      </c>
      <c r="W408" s="426">
        <v>280</v>
      </c>
      <c r="X408" s="426"/>
      <c r="Y408" s="426"/>
      <c r="Z408" s="426">
        <v>7</v>
      </c>
    </row>
    <row r="409" spans="1:26" ht="15">
      <c r="A409" s="426">
        <v>202110</v>
      </c>
      <c r="B409" s="426" t="s">
        <v>664</v>
      </c>
      <c r="C409" s="426" t="s">
        <v>6405</v>
      </c>
      <c r="D409" s="426" t="s">
        <v>6406</v>
      </c>
      <c r="E409" s="426" t="s">
        <v>265</v>
      </c>
      <c r="F409" s="426" t="s">
        <v>4316</v>
      </c>
      <c r="G409" s="426" t="s">
        <v>4409</v>
      </c>
      <c r="H409" s="427">
        <v>0.56000000000000005</v>
      </c>
      <c r="I409" s="427">
        <v>0</v>
      </c>
      <c r="J409" s="427">
        <v>63.37</v>
      </c>
      <c r="K409" s="427">
        <v>321.10000000000002</v>
      </c>
      <c r="L409" s="427">
        <v>0.57771932400000015</v>
      </c>
      <c r="M409" s="427">
        <v>65.290801732999995</v>
      </c>
      <c r="N409" s="427">
        <v>330.83282999000005</v>
      </c>
      <c r="O409" s="427">
        <v>26.27</v>
      </c>
      <c r="P409" s="427">
        <v>12.61</v>
      </c>
      <c r="Q409" s="427">
        <v>12.61</v>
      </c>
      <c r="R409" s="427">
        <v>0.85875999999999997</v>
      </c>
      <c r="S409" s="427">
        <v>75.410769999999999</v>
      </c>
      <c r="T409" s="427">
        <v>309.05887000000001</v>
      </c>
      <c r="U409" s="428">
        <v>44044</v>
      </c>
      <c r="V409" s="428">
        <v>45657</v>
      </c>
      <c r="W409" s="426">
        <v>2220</v>
      </c>
      <c r="X409" s="426"/>
      <c r="Y409" s="426"/>
      <c r="Z409" s="426">
        <v>7</v>
      </c>
    </row>
    <row r="410" spans="1:26" ht="15">
      <c r="A410" s="426">
        <v>202110</v>
      </c>
      <c r="B410" s="426" t="s">
        <v>664</v>
      </c>
      <c r="C410" s="426" t="s">
        <v>6475</v>
      </c>
      <c r="D410" s="426" t="s">
        <v>6476</v>
      </c>
      <c r="E410" s="426" t="s">
        <v>265</v>
      </c>
      <c r="F410" s="426" t="s">
        <v>4322</v>
      </c>
      <c r="G410" s="426" t="s">
        <v>4123</v>
      </c>
      <c r="H410" s="427">
        <v>0.17</v>
      </c>
      <c r="I410" s="427">
        <v>0.16</v>
      </c>
      <c r="J410" s="427">
        <v>17.38</v>
      </c>
      <c r="K410" s="427">
        <v>61.95</v>
      </c>
      <c r="L410" s="427">
        <v>0.17537908050000003</v>
      </c>
      <c r="M410" s="427">
        <v>17.906803441999998</v>
      </c>
      <c r="N410" s="427">
        <v>63.827760255000001</v>
      </c>
      <c r="O410" s="427">
        <v>26.47</v>
      </c>
      <c r="P410" s="427">
        <v>9.1199999999999992</v>
      </c>
      <c r="Q410" s="427">
        <v>9.1199999999999992</v>
      </c>
      <c r="R410" s="427">
        <v>0.17471999999999999</v>
      </c>
      <c r="S410" s="427">
        <v>21.200790000000001</v>
      </c>
      <c r="T410" s="427">
        <v>58.134599999999999</v>
      </c>
      <c r="U410" s="428">
        <v>44075</v>
      </c>
      <c r="V410" s="428">
        <v>45291</v>
      </c>
      <c r="W410" s="426">
        <v>500</v>
      </c>
      <c r="X410" s="426"/>
      <c r="Y410" s="426"/>
      <c r="Z410" s="426">
        <v>7</v>
      </c>
    </row>
    <row r="411" spans="1:26" ht="15">
      <c r="A411" s="426">
        <v>202110</v>
      </c>
      <c r="B411" s="426" t="s">
        <v>664</v>
      </c>
      <c r="C411" s="426" t="s">
        <v>6479</v>
      </c>
      <c r="D411" s="426" t="s">
        <v>6480</v>
      </c>
      <c r="E411" s="426" t="s">
        <v>265</v>
      </c>
      <c r="F411" s="426" t="s">
        <v>4322</v>
      </c>
      <c r="G411" s="426" t="s">
        <v>4123</v>
      </c>
      <c r="H411" s="427">
        <v>0.08</v>
      </c>
      <c r="I411" s="427">
        <v>0.11</v>
      </c>
      <c r="J411" s="427">
        <v>6.53</v>
      </c>
      <c r="K411" s="427">
        <v>35.369999999999997</v>
      </c>
      <c r="L411" s="427">
        <v>8.2531332000000013E-2</v>
      </c>
      <c r="M411" s="427">
        <v>6.7279301770000011</v>
      </c>
      <c r="N411" s="427">
        <v>36.442096532999997</v>
      </c>
      <c r="O411" s="427">
        <v>26.47</v>
      </c>
      <c r="P411" s="427">
        <v>9.1199999999999992</v>
      </c>
      <c r="Q411" s="427">
        <v>9.1199999999999992</v>
      </c>
      <c r="R411" s="427">
        <v>0.112</v>
      </c>
      <c r="S411" s="427">
        <v>7.6920999999999999</v>
      </c>
      <c r="T411" s="427">
        <v>34.202199999999998</v>
      </c>
      <c r="U411" s="428">
        <v>44075</v>
      </c>
      <c r="V411" s="428">
        <v>45291</v>
      </c>
      <c r="W411" s="426">
        <v>960</v>
      </c>
      <c r="X411" s="426"/>
      <c r="Y411" s="426"/>
      <c r="Z411" s="426">
        <v>7</v>
      </c>
    </row>
    <row r="412" spans="1:26" ht="15">
      <c r="A412" s="426">
        <v>202110</v>
      </c>
      <c r="B412" s="426" t="s">
        <v>664</v>
      </c>
      <c r="C412" s="426" t="s">
        <v>6679</v>
      </c>
      <c r="D412" s="426" t="s">
        <v>6645</v>
      </c>
      <c r="E412" s="426" t="s">
        <v>265</v>
      </c>
      <c r="F412" s="426" t="s">
        <v>4374</v>
      </c>
      <c r="G412" s="426" t="s">
        <v>4143</v>
      </c>
      <c r="H412" s="427">
        <v>0.31</v>
      </c>
      <c r="I412" s="427">
        <v>0.4</v>
      </c>
      <c r="J412" s="427">
        <v>31.2</v>
      </c>
      <c r="K412" s="427">
        <v>154.4</v>
      </c>
      <c r="L412" s="427">
        <v>0.31980891150000007</v>
      </c>
      <c r="M412" s="427">
        <v>32.145700079999997</v>
      </c>
      <c r="N412" s="427">
        <v>159.08000296</v>
      </c>
      <c r="O412" s="427">
        <v>23.67</v>
      </c>
      <c r="P412" s="427">
        <v>12.3</v>
      </c>
      <c r="Q412" s="427">
        <v>12.3</v>
      </c>
      <c r="R412" s="427">
        <v>0.40260000000000001</v>
      </c>
      <c r="S412" s="427">
        <v>37.737870000000001</v>
      </c>
      <c r="T412" s="427">
        <v>147.87025</v>
      </c>
      <c r="U412" s="428">
        <v>44136</v>
      </c>
      <c r="V412" s="428">
        <v>45291</v>
      </c>
      <c r="W412" s="426">
        <v>820</v>
      </c>
      <c r="X412" s="426"/>
      <c r="Y412" s="426"/>
      <c r="Z412" s="426">
        <v>7</v>
      </c>
    </row>
    <row r="413" spans="1:26" ht="15">
      <c r="A413" s="426">
        <v>202110</v>
      </c>
      <c r="B413" s="426" t="s">
        <v>664</v>
      </c>
      <c r="C413" s="426" t="s">
        <v>6681</v>
      </c>
      <c r="D413" s="426" t="s">
        <v>6642</v>
      </c>
      <c r="E413" s="426" t="s">
        <v>265</v>
      </c>
      <c r="F413" s="426" t="s">
        <v>4441</v>
      </c>
      <c r="G413" s="426" t="s">
        <v>4143</v>
      </c>
      <c r="H413" s="427">
        <v>0.21</v>
      </c>
      <c r="I413" s="427">
        <v>0.22</v>
      </c>
      <c r="J413" s="427">
        <v>21.56</v>
      </c>
      <c r="K413" s="427">
        <v>98.31</v>
      </c>
      <c r="L413" s="427">
        <v>0.21664474650000001</v>
      </c>
      <c r="M413" s="427">
        <v>22.213503004</v>
      </c>
      <c r="N413" s="427">
        <v>101.289864579</v>
      </c>
      <c r="O413" s="427">
        <v>22.83</v>
      </c>
      <c r="P413" s="427">
        <v>8.5500000000000007</v>
      </c>
      <c r="Q413" s="427">
        <v>8.5500000000000007</v>
      </c>
      <c r="R413" s="427">
        <v>0.21656</v>
      </c>
      <c r="S413" s="427">
        <v>26.684349999999998</v>
      </c>
      <c r="T413" s="427">
        <v>93.189890000000005</v>
      </c>
      <c r="U413" s="428">
        <v>44136</v>
      </c>
      <c r="V413" s="428">
        <v>45747</v>
      </c>
      <c r="W413" s="426">
        <v>662</v>
      </c>
      <c r="X413" s="426"/>
      <c r="Y413" s="426"/>
      <c r="Z413" s="426">
        <v>7</v>
      </c>
    </row>
    <row r="414" spans="1:26" ht="15">
      <c r="A414" s="426">
        <v>202110</v>
      </c>
      <c r="B414" s="426" t="s">
        <v>664</v>
      </c>
      <c r="C414" s="426" t="s">
        <v>7056</v>
      </c>
      <c r="D414" s="426" t="s">
        <v>7057</v>
      </c>
      <c r="E414" s="426" t="s">
        <v>261</v>
      </c>
      <c r="F414" s="426" t="s">
        <v>4534</v>
      </c>
      <c r="G414" s="426" t="s">
        <v>4534</v>
      </c>
      <c r="H414" s="427">
        <v>1.68</v>
      </c>
      <c r="I414" s="427">
        <v>1.74</v>
      </c>
      <c r="J414" s="427">
        <v>137.37</v>
      </c>
      <c r="K414" s="427">
        <v>704.9</v>
      </c>
      <c r="L414" s="427">
        <v>1.68</v>
      </c>
      <c r="M414" s="427">
        <v>137.37</v>
      </c>
      <c r="N414" s="427">
        <v>704.9</v>
      </c>
      <c r="O414" s="427">
        <v>22.04</v>
      </c>
      <c r="P414" s="427">
        <v>11.88</v>
      </c>
      <c r="Q414" s="427">
        <v>11.88</v>
      </c>
      <c r="R414" s="427">
        <v>1.7427999999999999</v>
      </c>
      <c r="S414" s="427">
        <v>174.84616</v>
      </c>
      <c r="T414" s="427">
        <v>667.41827999999998</v>
      </c>
      <c r="U414" s="428">
        <v>44260</v>
      </c>
      <c r="V414" s="428">
        <v>47422</v>
      </c>
      <c r="W414" s="426">
        <v>50000</v>
      </c>
      <c r="X414" s="426"/>
      <c r="Y414" s="426"/>
      <c r="Z414" s="426">
        <v>12</v>
      </c>
    </row>
    <row r="415" spans="1:26" ht="15">
      <c r="A415" s="426">
        <v>202110</v>
      </c>
      <c r="B415" s="426" t="s">
        <v>664</v>
      </c>
      <c r="C415" s="426" t="s">
        <v>7154</v>
      </c>
      <c r="D415" s="426" t="s">
        <v>7155</v>
      </c>
      <c r="E415" s="426" t="s">
        <v>260</v>
      </c>
      <c r="F415" s="426" t="s">
        <v>4157</v>
      </c>
      <c r="G415" s="426" t="s">
        <v>4156</v>
      </c>
      <c r="H415" s="427">
        <v>0.39</v>
      </c>
      <c r="I415" s="427">
        <v>0.38</v>
      </c>
      <c r="J415" s="427">
        <v>5.05</v>
      </c>
      <c r="K415" s="427">
        <v>32.840000000000003</v>
      </c>
      <c r="L415" s="427">
        <v>0.40130862330000006</v>
      </c>
      <c r="M415" s="427">
        <v>5.1872153679999995</v>
      </c>
      <c r="N415" s="427">
        <v>33.732307462399994</v>
      </c>
      <c r="O415" s="427">
        <v>22.84</v>
      </c>
      <c r="P415" s="427">
        <v>8.5500000000000007</v>
      </c>
      <c r="Q415" s="427">
        <v>8.5500000000000007</v>
      </c>
      <c r="R415" s="427">
        <v>0.3856</v>
      </c>
      <c r="S415" s="427">
        <v>6.5875000000000004</v>
      </c>
      <c r="T415" s="427">
        <v>31.308700000000002</v>
      </c>
      <c r="U415" s="428">
        <v>44348</v>
      </c>
      <c r="V415" s="428">
        <v>45443</v>
      </c>
      <c r="W415" s="426">
        <v>1516</v>
      </c>
      <c r="X415" s="426"/>
      <c r="Y415" s="426"/>
      <c r="Z415" s="426">
        <v>6</v>
      </c>
    </row>
    <row r="416" spans="1:26" ht="15">
      <c r="A416" s="426">
        <v>202110</v>
      </c>
      <c r="B416" s="426" t="s">
        <v>664</v>
      </c>
      <c r="C416" s="426" t="s">
        <v>7440</v>
      </c>
      <c r="D416" s="426" t="s">
        <v>7441</v>
      </c>
      <c r="E416" s="426" t="s">
        <v>274</v>
      </c>
      <c r="F416" s="426" t="s">
        <v>4346</v>
      </c>
      <c r="G416" s="426" t="s">
        <v>4409</v>
      </c>
      <c r="H416" s="427">
        <v>0.1</v>
      </c>
      <c r="I416" s="427">
        <v>0.27</v>
      </c>
      <c r="J416" s="427">
        <v>9.0299999999999994</v>
      </c>
      <c r="K416" s="427">
        <v>46.77</v>
      </c>
      <c r="L416" s="427">
        <v>0.10316416500000002</v>
      </c>
      <c r="M416" s="427">
        <v>9.3037074269999991</v>
      </c>
      <c r="N416" s="427">
        <v>48.187640793000007</v>
      </c>
      <c r="O416" s="427">
        <v>22.12</v>
      </c>
      <c r="P416" s="427">
        <v>9.43</v>
      </c>
      <c r="Q416" s="427">
        <v>9.43</v>
      </c>
      <c r="R416" s="427">
        <v>0.27360000000000001</v>
      </c>
      <c r="S416" s="427">
        <v>11.085150000000001</v>
      </c>
      <c r="T416" s="427">
        <v>44.714950000000002</v>
      </c>
      <c r="U416" s="428">
        <v>44440</v>
      </c>
      <c r="V416" s="428">
        <v>45169</v>
      </c>
      <c r="W416" s="426">
        <v>470</v>
      </c>
      <c r="X416" s="426"/>
      <c r="Y416" s="426"/>
      <c r="Z416" s="426">
        <v>7</v>
      </c>
    </row>
    <row r="417" spans="1:26" ht="15">
      <c r="A417" s="426">
        <v>202110</v>
      </c>
      <c r="B417" s="426" t="s">
        <v>664</v>
      </c>
      <c r="C417" s="426" t="s">
        <v>7442</v>
      </c>
      <c r="D417" s="426" t="s">
        <v>7374</v>
      </c>
      <c r="E417" s="426" t="s">
        <v>265</v>
      </c>
      <c r="F417" s="426" t="s">
        <v>4122</v>
      </c>
      <c r="G417" s="426" t="s">
        <v>4328</v>
      </c>
      <c r="H417" s="427">
        <v>0.05</v>
      </c>
      <c r="I417" s="427">
        <v>0.11</v>
      </c>
      <c r="J417" s="427">
        <v>1.32</v>
      </c>
      <c r="K417" s="427">
        <v>12.1</v>
      </c>
      <c r="L417" s="427">
        <v>5.1582082500000008E-2</v>
      </c>
      <c r="M417" s="427">
        <v>1.3600103880000001</v>
      </c>
      <c r="N417" s="427">
        <v>12.466761889999999</v>
      </c>
      <c r="O417" s="427">
        <v>25.83</v>
      </c>
      <c r="P417" s="427">
        <v>12.3</v>
      </c>
      <c r="Q417" s="427">
        <v>12.3</v>
      </c>
      <c r="R417" s="427">
        <v>0.11248</v>
      </c>
      <c r="S417" s="427">
        <v>1.6606700000000001</v>
      </c>
      <c r="T417" s="427">
        <v>11.76445</v>
      </c>
      <c r="U417" s="428">
        <v>44440</v>
      </c>
      <c r="V417" s="428">
        <v>46022</v>
      </c>
      <c r="W417" s="426">
        <v>300</v>
      </c>
      <c r="X417" s="426"/>
      <c r="Y417" s="426"/>
      <c r="Z417" s="426">
        <v>7</v>
      </c>
    </row>
    <row r="418" spans="1:26" ht="15">
      <c r="A418" s="426">
        <v>202110</v>
      </c>
      <c r="B418" s="426" t="s">
        <v>1083</v>
      </c>
      <c r="C418" s="426" t="s">
        <v>156</v>
      </c>
      <c r="D418" s="426" t="s">
        <v>157</v>
      </c>
      <c r="E418" s="426" t="s">
        <v>267</v>
      </c>
      <c r="F418" s="426" t="s">
        <v>4356</v>
      </c>
      <c r="G418" s="426" t="s">
        <v>4123</v>
      </c>
      <c r="H418" s="427">
        <v>6.4958999999999998</v>
      </c>
      <c r="I418" s="427">
        <v>6.4954999999999998</v>
      </c>
      <c r="J418" s="427">
        <v>757.75800000000004</v>
      </c>
      <c r="K418" s="427">
        <v>3408.1309999999999</v>
      </c>
      <c r="L418" s="427">
        <v>6.60827907</v>
      </c>
      <c r="M418" s="427">
        <v>771.62497140000005</v>
      </c>
      <c r="N418" s="427">
        <v>3470.4997973</v>
      </c>
      <c r="O418" s="427">
        <v>22.84</v>
      </c>
      <c r="P418" s="427">
        <v>8.1636000000000006</v>
      </c>
      <c r="Q418" s="427">
        <v>8.1636000000000006</v>
      </c>
      <c r="R418" s="427">
        <v>6.4959199999999999</v>
      </c>
      <c r="S418" s="427">
        <v>873.12798999999995</v>
      </c>
      <c r="T418" s="427">
        <v>3292.7606799999999</v>
      </c>
      <c r="U418" s="428">
        <v>44317</v>
      </c>
      <c r="V418" s="428">
        <v>46142</v>
      </c>
      <c r="W418" s="426">
        <v>6600</v>
      </c>
      <c r="X418" s="426"/>
      <c r="Y418" s="426"/>
      <c r="Z418" s="426">
        <v>7</v>
      </c>
    </row>
    <row r="419" spans="1:26" ht="15">
      <c r="A419" s="426">
        <v>202110</v>
      </c>
      <c r="B419" s="426" t="s">
        <v>1083</v>
      </c>
      <c r="C419" s="426" t="s">
        <v>532</v>
      </c>
      <c r="D419" s="426" t="s">
        <v>533</v>
      </c>
      <c r="E419" s="426" t="s">
        <v>271</v>
      </c>
      <c r="F419" s="426" t="s">
        <v>4265</v>
      </c>
      <c r="G419" s="426" t="s">
        <v>4156</v>
      </c>
      <c r="H419" s="427">
        <v>5.9539999999999997</v>
      </c>
      <c r="I419" s="427">
        <v>6.0175999999999998</v>
      </c>
      <c r="J419" s="427">
        <v>657.94100000000003</v>
      </c>
      <c r="K419" s="427">
        <v>3003.47</v>
      </c>
      <c r="L419" s="427">
        <v>6.1266449823800011</v>
      </c>
      <c r="M419" s="427">
        <v>675.81815176975999</v>
      </c>
      <c r="N419" s="427">
        <v>3085.0783646191994</v>
      </c>
      <c r="O419" s="427">
        <v>22.834199999999999</v>
      </c>
      <c r="P419" s="427">
        <v>16.882200000000001</v>
      </c>
      <c r="Q419" s="427">
        <v>16.882200000000001</v>
      </c>
      <c r="R419" s="427">
        <v>6.0175999999999998</v>
      </c>
      <c r="S419" s="427">
        <v>765.71529999999996</v>
      </c>
      <c r="T419" s="427">
        <v>2895.6954999999998</v>
      </c>
      <c r="U419" s="428">
        <v>42614</v>
      </c>
      <c r="V419" s="428">
        <v>46387</v>
      </c>
      <c r="W419" s="426">
        <v>7000</v>
      </c>
      <c r="X419" s="426"/>
      <c r="Y419" s="426"/>
      <c r="Z419" s="426">
        <v>6</v>
      </c>
    </row>
    <row r="420" spans="1:26" ht="15">
      <c r="A420" s="426">
        <v>202110</v>
      </c>
      <c r="B420" s="426" t="s">
        <v>1083</v>
      </c>
      <c r="C420" s="426" t="s">
        <v>638</v>
      </c>
      <c r="D420" s="426" t="s">
        <v>639</v>
      </c>
      <c r="E420" s="426" t="s">
        <v>261</v>
      </c>
      <c r="F420" s="426" t="s">
        <v>4327</v>
      </c>
      <c r="G420" s="426" t="s">
        <v>4143</v>
      </c>
      <c r="H420" s="427">
        <v>1.8947000000000001</v>
      </c>
      <c r="I420" s="427">
        <v>1.9359999999999999</v>
      </c>
      <c r="J420" s="427">
        <v>172.12200000000001</v>
      </c>
      <c r="K420" s="427">
        <v>896.19899999999996</v>
      </c>
      <c r="L420" s="427">
        <v>1.9546514342550001</v>
      </c>
      <c r="M420" s="427">
        <v>177.3391727298</v>
      </c>
      <c r="N420" s="427">
        <v>923.36359826909995</v>
      </c>
      <c r="O420" s="427">
        <v>22.834199999999999</v>
      </c>
      <c r="P420" s="427">
        <v>11.4291</v>
      </c>
      <c r="Q420" s="427">
        <v>11.4291</v>
      </c>
      <c r="R420" s="427">
        <v>1.9359599999999999</v>
      </c>
      <c r="S420" s="427">
        <v>209.53662</v>
      </c>
      <c r="T420" s="427">
        <v>858.78452000000004</v>
      </c>
      <c r="U420" s="428">
        <v>43525</v>
      </c>
      <c r="V420" s="428">
        <v>44561</v>
      </c>
      <c r="W420" s="426">
        <v>2100</v>
      </c>
      <c r="X420" s="426"/>
      <c r="Y420" s="426"/>
      <c r="Z420" s="426">
        <v>7</v>
      </c>
    </row>
    <row r="421" spans="1:26" ht="15">
      <c r="A421" s="426">
        <v>202110</v>
      </c>
      <c r="B421" s="426" t="s">
        <v>664</v>
      </c>
      <c r="C421" s="426" t="s">
        <v>6399</v>
      </c>
      <c r="D421" s="426" t="s">
        <v>6400</v>
      </c>
      <c r="E421" s="426" t="s">
        <v>274</v>
      </c>
      <c r="F421" s="426" t="s">
        <v>4157</v>
      </c>
      <c r="G421" s="426" t="s">
        <v>4156</v>
      </c>
      <c r="H421" s="427">
        <v>0.2</v>
      </c>
      <c r="I421" s="427">
        <v>0.2</v>
      </c>
      <c r="J421" s="427">
        <v>12.75</v>
      </c>
      <c r="K421" s="427">
        <v>42.02</v>
      </c>
      <c r="L421" s="427">
        <v>0.20579929400000005</v>
      </c>
      <c r="M421" s="427">
        <v>13.096434839999999</v>
      </c>
      <c r="N421" s="427">
        <v>43.161740547199997</v>
      </c>
      <c r="O421" s="427">
        <v>23.91</v>
      </c>
      <c r="P421" s="427">
        <v>9.5399999999999991</v>
      </c>
      <c r="Q421" s="427">
        <v>9.5399999999999991</v>
      </c>
      <c r="R421" s="427">
        <v>0.20080000000000001</v>
      </c>
      <c r="S421" s="427">
        <v>15.212199999999999</v>
      </c>
      <c r="T421" s="427">
        <v>39.558599999999998</v>
      </c>
      <c r="U421" s="428">
        <v>44044</v>
      </c>
      <c r="V421" s="428">
        <v>44926</v>
      </c>
      <c r="W421" s="426">
        <v>300</v>
      </c>
      <c r="X421" s="426"/>
      <c r="Y421" s="426"/>
      <c r="Z421" s="426">
        <v>6</v>
      </c>
    </row>
    <row r="422" spans="1:26" ht="15">
      <c r="A422" s="426">
        <v>202110</v>
      </c>
      <c r="B422" s="426" t="s">
        <v>664</v>
      </c>
      <c r="C422" s="426" t="s">
        <v>6401</v>
      </c>
      <c r="D422" s="426" t="s">
        <v>6402</v>
      </c>
      <c r="E422" s="426" t="s">
        <v>274</v>
      </c>
      <c r="F422" s="426" t="s">
        <v>4288</v>
      </c>
      <c r="G422" s="426" t="s">
        <v>4123</v>
      </c>
      <c r="H422" s="427">
        <v>0.17</v>
      </c>
      <c r="I422" s="427">
        <v>0.2</v>
      </c>
      <c r="J422" s="427">
        <v>8.5299999999999994</v>
      </c>
      <c r="K422" s="427">
        <v>28.53</v>
      </c>
      <c r="L422" s="427">
        <v>0.17492939990000003</v>
      </c>
      <c r="M422" s="427">
        <v>8.7617717007999971</v>
      </c>
      <c r="N422" s="427">
        <v>29.305198900800001</v>
      </c>
      <c r="O422" s="427">
        <v>23.91</v>
      </c>
      <c r="P422" s="427">
        <v>9.5399999999999991</v>
      </c>
      <c r="Q422" s="427">
        <v>9.5399999999999991</v>
      </c>
      <c r="R422" s="427">
        <v>0.1976</v>
      </c>
      <c r="S422" s="427">
        <v>10.3507</v>
      </c>
      <c r="T422" s="427">
        <v>26.711200000000002</v>
      </c>
      <c r="U422" s="428">
        <v>44044</v>
      </c>
      <c r="V422" s="428">
        <v>44926</v>
      </c>
      <c r="W422" s="426">
        <v>300</v>
      </c>
      <c r="X422" s="426"/>
      <c r="Y422" s="426"/>
      <c r="Z422" s="426">
        <v>6</v>
      </c>
    </row>
    <row r="423" spans="1:26" ht="15">
      <c r="A423" s="426">
        <v>202110</v>
      </c>
      <c r="B423" s="426" t="s">
        <v>664</v>
      </c>
      <c r="C423" s="426" t="s">
        <v>6403</v>
      </c>
      <c r="D423" s="426" t="s">
        <v>6404</v>
      </c>
      <c r="E423" s="426" t="s">
        <v>274</v>
      </c>
      <c r="F423" s="426" t="s">
        <v>4271</v>
      </c>
      <c r="G423" s="426" t="s">
        <v>4156</v>
      </c>
      <c r="H423" s="427">
        <v>0.11</v>
      </c>
      <c r="I423" s="427">
        <v>0.14000000000000001</v>
      </c>
      <c r="J423" s="427">
        <v>3.91</v>
      </c>
      <c r="K423" s="427">
        <v>13.61</v>
      </c>
      <c r="L423" s="427">
        <v>0.11318961170000001</v>
      </c>
      <c r="M423" s="427">
        <v>4.0162400175999995</v>
      </c>
      <c r="N423" s="427">
        <v>13.979802209599999</v>
      </c>
      <c r="O423" s="427">
        <v>23.91</v>
      </c>
      <c r="P423" s="427">
        <v>9.5399999999999991</v>
      </c>
      <c r="Q423" s="427">
        <v>9.5399999999999991</v>
      </c>
      <c r="R423" s="427">
        <v>0.1376</v>
      </c>
      <c r="S423" s="427">
        <v>4.7081999999999997</v>
      </c>
      <c r="T423" s="427">
        <v>12.8087</v>
      </c>
      <c r="U423" s="428">
        <v>44044</v>
      </c>
      <c r="V423" s="428">
        <v>44926</v>
      </c>
      <c r="W423" s="426">
        <v>400</v>
      </c>
      <c r="X423" s="426"/>
      <c r="Y423" s="426"/>
      <c r="Z423" s="426">
        <v>6</v>
      </c>
    </row>
    <row r="424" spans="1:26" ht="15">
      <c r="A424" s="426">
        <v>202110</v>
      </c>
      <c r="B424" s="426" t="s">
        <v>664</v>
      </c>
      <c r="C424" s="426" t="s">
        <v>6407</v>
      </c>
      <c r="D424" s="426" t="s">
        <v>6408</v>
      </c>
      <c r="E424" s="426" t="s">
        <v>265</v>
      </c>
      <c r="F424" s="426" t="s">
        <v>4411</v>
      </c>
      <c r="G424" s="426" t="s">
        <v>4123</v>
      </c>
      <c r="H424" s="427">
        <v>0.15</v>
      </c>
      <c r="I424" s="427">
        <v>0.2</v>
      </c>
      <c r="J424" s="427">
        <v>5.94</v>
      </c>
      <c r="K424" s="427">
        <v>47.97</v>
      </c>
      <c r="L424" s="427">
        <v>0.15474624749999999</v>
      </c>
      <c r="M424" s="427">
        <v>6.1200467460000008</v>
      </c>
      <c r="N424" s="427">
        <v>49.424013873</v>
      </c>
      <c r="O424" s="427">
        <v>26.27</v>
      </c>
      <c r="P424" s="427">
        <v>12.61</v>
      </c>
      <c r="Q424" s="427">
        <v>12.61</v>
      </c>
      <c r="R424" s="427">
        <v>0.19832</v>
      </c>
      <c r="S424" s="427">
        <v>6.84748</v>
      </c>
      <c r="T424" s="427">
        <v>47.069560000000003</v>
      </c>
      <c r="U424" s="428">
        <v>44044</v>
      </c>
      <c r="V424" s="428">
        <v>45657</v>
      </c>
      <c r="W424" s="426">
        <v>450</v>
      </c>
      <c r="X424" s="426"/>
      <c r="Y424" s="426"/>
      <c r="Z424" s="426">
        <v>7</v>
      </c>
    </row>
    <row r="425" spans="1:26" ht="15">
      <c r="A425" s="426">
        <v>202110</v>
      </c>
      <c r="B425" s="426" t="s">
        <v>4805</v>
      </c>
      <c r="C425" s="426" t="s">
        <v>2400</v>
      </c>
      <c r="D425" s="426" t="s">
        <v>2401</v>
      </c>
      <c r="E425" s="426" t="s">
        <v>260</v>
      </c>
      <c r="F425" s="426" t="s">
        <v>4414</v>
      </c>
      <c r="G425" s="426" t="s">
        <v>4415</v>
      </c>
      <c r="H425" s="427">
        <v>0.38</v>
      </c>
      <c r="I425" s="427">
        <v>0.54</v>
      </c>
      <c r="J425" s="427">
        <v>16.82</v>
      </c>
      <c r="K425" s="427">
        <v>94.37</v>
      </c>
      <c r="L425" s="427">
        <v>0.41203735159999999</v>
      </c>
      <c r="M425" s="427">
        <v>17.792661577600004</v>
      </c>
      <c r="N425" s="427">
        <v>99.827198161600009</v>
      </c>
      <c r="O425" s="427">
        <v>22.83</v>
      </c>
      <c r="P425" s="427">
        <v>14.7</v>
      </c>
      <c r="Q425" s="427">
        <v>14.7</v>
      </c>
      <c r="R425" s="427">
        <v>0.53638039999999998</v>
      </c>
      <c r="S425" s="427">
        <v>19.981757000000002</v>
      </c>
      <c r="T425" s="427">
        <v>91.205381000000003</v>
      </c>
      <c r="U425" s="428">
        <v>43952</v>
      </c>
      <c r="V425" s="428">
        <v>45291</v>
      </c>
      <c r="W425" s="426">
        <v>300</v>
      </c>
      <c r="X425" s="426"/>
      <c r="Y425" s="426"/>
      <c r="Z425" s="426">
        <v>3</v>
      </c>
    </row>
    <row r="426" spans="1:26" ht="15">
      <c r="A426" s="426">
        <v>202110</v>
      </c>
      <c r="B426" s="426" t="s">
        <v>664</v>
      </c>
      <c r="C426" s="426" t="s">
        <v>6409</v>
      </c>
      <c r="D426" s="426" t="s">
        <v>6410</v>
      </c>
      <c r="E426" s="426" t="s">
        <v>268</v>
      </c>
      <c r="F426" s="426" t="s">
        <v>4287</v>
      </c>
      <c r="G426" s="426" t="s">
        <v>4123</v>
      </c>
      <c r="H426" s="427">
        <v>0.52</v>
      </c>
      <c r="I426" s="427">
        <v>0.66</v>
      </c>
      <c r="J426" s="427">
        <v>38.270000000000003</v>
      </c>
      <c r="K426" s="427">
        <v>209.92</v>
      </c>
      <c r="L426" s="427">
        <v>0.53507816440000011</v>
      </c>
      <c r="M426" s="427">
        <v>39.309847947199998</v>
      </c>
      <c r="N426" s="427">
        <v>215.62381189119995</v>
      </c>
      <c r="O426" s="427">
        <v>26.47</v>
      </c>
      <c r="P426" s="427">
        <v>9.35</v>
      </c>
      <c r="Q426" s="427">
        <v>9.35</v>
      </c>
      <c r="R426" s="427">
        <v>0.65539999999999998</v>
      </c>
      <c r="S426" s="427">
        <v>39.233249999999998</v>
      </c>
      <c r="T426" s="427">
        <v>208.95255</v>
      </c>
      <c r="U426" s="428">
        <v>44044</v>
      </c>
      <c r="V426" s="428">
        <v>46022</v>
      </c>
      <c r="W426" s="426">
        <v>1000</v>
      </c>
      <c r="X426" s="426"/>
      <c r="Y426" s="426"/>
      <c r="Z426" s="426">
        <v>6</v>
      </c>
    </row>
    <row r="427" spans="1:26" ht="15">
      <c r="A427" s="426">
        <v>202110</v>
      </c>
      <c r="B427" s="426" t="s">
        <v>664</v>
      </c>
      <c r="C427" s="426" t="s">
        <v>6477</v>
      </c>
      <c r="D427" s="426" t="s">
        <v>6478</v>
      </c>
      <c r="E427" s="426" t="s">
        <v>265</v>
      </c>
      <c r="F427" s="426" t="s">
        <v>4265</v>
      </c>
      <c r="G427" s="426" t="s">
        <v>4156</v>
      </c>
      <c r="H427" s="427">
        <v>0.19</v>
      </c>
      <c r="I427" s="427">
        <v>0.19</v>
      </c>
      <c r="J427" s="427">
        <v>19.14</v>
      </c>
      <c r="K427" s="427">
        <v>59.32</v>
      </c>
      <c r="L427" s="427">
        <v>0.19550932930000003</v>
      </c>
      <c r="M427" s="427">
        <v>19.660059830399998</v>
      </c>
      <c r="N427" s="427">
        <v>60.931805075199996</v>
      </c>
      <c r="O427" s="427">
        <v>26.47</v>
      </c>
      <c r="P427" s="427">
        <v>9.1199999999999992</v>
      </c>
      <c r="Q427" s="427">
        <v>9.1199999999999992</v>
      </c>
      <c r="R427" s="427">
        <v>0.18640000000000001</v>
      </c>
      <c r="S427" s="427">
        <v>23.655000000000001</v>
      </c>
      <c r="T427" s="427">
        <v>54.8065</v>
      </c>
      <c r="U427" s="428">
        <v>44075</v>
      </c>
      <c r="V427" s="428">
        <v>45291</v>
      </c>
      <c r="W427" s="426">
        <v>950</v>
      </c>
      <c r="X427" s="426"/>
      <c r="Y427" s="426"/>
      <c r="Z427" s="426">
        <v>6</v>
      </c>
    </row>
    <row r="428" spans="1:26" ht="15">
      <c r="A428" s="426">
        <v>202110</v>
      </c>
      <c r="B428" s="426" t="s">
        <v>664</v>
      </c>
      <c r="C428" s="426" t="s">
        <v>6481</v>
      </c>
      <c r="D428" s="426" t="s">
        <v>6482</v>
      </c>
      <c r="E428" s="426" t="s">
        <v>274</v>
      </c>
      <c r="F428" s="426" t="s">
        <v>4393</v>
      </c>
      <c r="G428" s="426" t="s">
        <v>4123</v>
      </c>
      <c r="H428" s="427">
        <v>0.14000000000000001</v>
      </c>
      <c r="I428" s="427">
        <v>0.15</v>
      </c>
      <c r="J428" s="427">
        <v>4.8499999999999996</v>
      </c>
      <c r="K428" s="427">
        <v>18.440000000000001</v>
      </c>
      <c r="L428" s="427">
        <v>0.14442983100000004</v>
      </c>
      <c r="M428" s="427">
        <v>4.9970078649999996</v>
      </c>
      <c r="N428" s="427">
        <v>18.998932996000001</v>
      </c>
      <c r="O428" s="427">
        <v>23.79</v>
      </c>
      <c r="P428" s="427">
        <v>9.5399999999999991</v>
      </c>
      <c r="Q428" s="427">
        <v>9.5399999999999991</v>
      </c>
      <c r="R428" s="427">
        <v>0.15492</v>
      </c>
      <c r="S428" s="427">
        <v>5.9781000000000004</v>
      </c>
      <c r="T428" s="427">
        <v>17.312819999999999</v>
      </c>
      <c r="U428" s="428">
        <v>44075</v>
      </c>
      <c r="V428" s="428">
        <v>44926</v>
      </c>
      <c r="W428" s="426">
        <v>475</v>
      </c>
      <c r="X428" s="426"/>
      <c r="Y428" s="426"/>
      <c r="Z428" s="426">
        <v>7</v>
      </c>
    </row>
    <row r="429" spans="1:26" ht="15">
      <c r="A429" s="426">
        <v>202110</v>
      </c>
      <c r="B429" s="426" t="s">
        <v>664</v>
      </c>
      <c r="C429" s="426" t="s">
        <v>6438</v>
      </c>
      <c r="D429" s="426" t="s">
        <v>6439</v>
      </c>
      <c r="E429" s="426" t="s">
        <v>265</v>
      </c>
      <c r="F429" s="426" t="s">
        <v>4446</v>
      </c>
      <c r="G429" s="426" t="s">
        <v>4143</v>
      </c>
      <c r="H429" s="427">
        <v>0.19</v>
      </c>
      <c r="I429" s="427">
        <v>0.2</v>
      </c>
      <c r="J429" s="427">
        <v>17.09</v>
      </c>
      <c r="K429" s="427">
        <v>75.64</v>
      </c>
      <c r="L429" s="427">
        <v>0.19601191350000002</v>
      </c>
      <c r="M429" s="427">
        <v>17.608013281000002</v>
      </c>
      <c r="N429" s="427">
        <v>77.932716475999996</v>
      </c>
      <c r="O429" s="427">
        <v>23.79</v>
      </c>
      <c r="P429" s="427">
        <v>12.3</v>
      </c>
      <c r="Q429" s="427">
        <v>12.3</v>
      </c>
      <c r="R429" s="427">
        <v>0.19511999999999999</v>
      </c>
      <c r="S429" s="427">
        <v>20.973109999999998</v>
      </c>
      <c r="T429" s="427">
        <v>71.748810000000006</v>
      </c>
      <c r="U429" s="428">
        <v>44086</v>
      </c>
      <c r="V429" s="428">
        <v>45657</v>
      </c>
      <c r="W429" s="426">
        <v>1360</v>
      </c>
      <c r="X429" s="426"/>
      <c r="Y429" s="426"/>
      <c r="Z429" s="426">
        <v>7</v>
      </c>
    </row>
    <row r="430" spans="1:26" ht="15">
      <c r="A430" s="426">
        <v>202110</v>
      </c>
      <c r="B430" s="426" t="s">
        <v>664</v>
      </c>
      <c r="C430" s="426" t="s">
        <v>6682</v>
      </c>
      <c r="D430" s="426" t="s">
        <v>6643</v>
      </c>
      <c r="E430" s="426" t="s">
        <v>265</v>
      </c>
      <c r="F430" s="426" t="s">
        <v>4441</v>
      </c>
      <c r="G430" s="426" t="s">
        <v>4143</v>
      </c>
      <c r="H430" s="427">
        <v>0.19</v>
      </c>
      <c r="I430" s="427">
        <v>0.22</v>
      </c>
      <c r="J430" s="427">
        <v>19.22</v>
      </c>
      <c r="K430" s="427">
        <v>90.81</v>
      </c>
      <c r="L430" s="427">
        <v>0.19601191350000002</v>
      </c>
      <c r="M430" s="427">
        <v>19.802575497999999</v>
      </c>
      <c r="N430" s="427">
        <v>93.562532829000006</v>
      </c>
      <c r="O430" s="427">
        <v>22.83</v>
      </c>
      <c r="P430" s="427">
        <v>8.5500000000000007</v>
      </c>
      <c r="Q430" s="427">
        <v>8.5500000000000007</v>
      </c>
      <c r="R430" s="427">
        <v>0.21712000000000001</v>
      </c>
      <c r="S430" s="427">
        <v>23.554639999999999</v>
      </c>
      <c r="T430" s="427">
        <v>86.481350000000006</v>
      </c>
      <c r="U430" s="428">
        <v>44136</v>
      </c>
      <c r="V430" s="428">
        <v>45747</v>
      </c>
      <c r="W430" s="426">
        <v>619</v>
      </c>
      <c r="X430" s="426"/>
      <c r="Y430" s="426"/>
      <c r="Z430" s="426">
        <v>7</v>
      </c>
    </row>
    <row r="431" spans="1:26" ht="15">
      <c r="A431" s="426">
        <v>202110</v>
      </c>
      <c r="B431" s="426" t="s">
        <v>664</v>
      </c>
      <c r="C431" s="426" t="s">
        <v>7228</v>
      </c>
      <c r="D431" s="426" t="s">
        <v>7229</v>
      </c>
      <c r="E431" s="426" t="s">
        <v>275</v>
      </c>
      <c r="F431" s="426" t="s">
        <v>4288</v>
      </c>
      <c r="G431" s="426" t="s">
        <v>4123</v>
      </c>
      <c r="H431" s="427">
        <v>0.13</v>
      </c>
      <c r="I431" s="427">
        <v>0.13</v>
      </c>
      <c r="J431" s="427">
        <v>6.67</v>
      </c>
      <c r="K431" s="427">
        <v>23.77</v>
      </c>
      <c r="L431" s="427">
        <v>0.13376954110000003</v>
      </c>
      <c r="M431" s="427">
        <v>6.8512329712</v>
      </c>
      <c r="N431" s="427">
        <v>24.415863227199999</v>
      </c>
      <c r="O431" s="427">
        <v>22.36</v>
      </c>
      <c r="P431" s="427">
        <v>9.5399999999999991</v>
      </c>
      <c r="Q431" s="427">
        <v>9.5399999999999991</v>
      </c>
      <c r="R431" s="427">
        <v>0.13</v>
      </c>
      <c r="S431" s="427">
        <v>8.0945999999999998</v>
      </c>
      <c r="T431" s="427">
        <v>22.346</v>
      </c>
      <c r="U431" s="428">
        <v>44378</v>
      </c>
      <c r="V431" s="428">
        <v>44926</v>
      </c>
      <c r="W431" s="426">
        <v>300</v>
      </c>
      <c r="X431" s="426"/>
      <c r="Y431" s="426"/>
      <c r="Z431" s="426">
        <v>6</v>
      </c>
    </row>
    <row r="432" spans="1:26" ht="15">
      <c r="A432" s="426">
        <v>202110</v>
      </c>
      <c r="B432" s="426" t="s">
        <v>664</v>
      </c>
      <c r="C432" s="426" t="s">
        <v>7230</v>
      </c>
      <c r="D432" s="426" t="s">
        <v>7231</v>
      </c>
      <c r="E432" s="426" t="s">
        <v>275</v>
      </c>
      <c r="F432" s="426" t="s">
        <v>4287</v>
      </c>
      <c r="G432" s="426" t="s">
        <v>4123</v>
      </c>
      <c r="H432" s="427">
        <v>0.17</v>
      </c>
      <c r="I432" s="427">
        <v>0.17</v>
      </c>
      <c r="J432" s="427">
        <v>14.92</v>
      </c>
      <c r="K432" s="427">
        <v>52.87</v>
      </c>
      <c r="L432" s="427">
        <v>0.17492939990000003</v>
      </c>
      <c r="M432" s="427">
        <v>15.3253966912</v>
      </c>
      <c r="N432" s="427">
        <v>54.306549803199992</v>
      </c>
      <c r="O432" s="427">
        <v>22.36</v>
      </c>
      <c r="P432" s="427">
        <v>9.5399999999999991</v>
      </c>
      <c r="Q432" s="427">
        <v>9.5399999999999991</v>
      </c>
      <c r="R432" s="427">
        <v>0.17399999999999999</v>
      </c>
      <c r="S432" s="427">
        <v>18.0808</v>
      </c>
      <c r="T432" s="427">
        <v>49.712899999999998</v>
      </c>
      <c r="U432" s="428">
        <v>44378</v>
      </c>
      <c r="V432" s="428">
        <v>44926</v>
      </c>
      <c r="W432" s="426">
        <v>300</v>
      </c>
      <c r="X432" s="426"/>
      <c r="Y432" s="426"/>
      <c r="Z432" s="426">
        <v>6</v>
      </c>
    </row>
    <row r="433" spans="1:26" ht="15">
      <c r="A433" s="426">
        <v>202110</v>
      </c>
      <c r="B433" s="426" t="s">
        <v>664</v>
      </c>
      <c r="C433" s="426" t="s">
        <v>7305</v>
      </c>
      <c r="D433" s="426" t="s">
        <v>7289</v>
      </c>
      <c r="E433" s="426" t="s">
        <v>274</v>
      </c>
      <c r="F433" s="426" t="s">
        <v>7306</v>
      </c>
      <c r="G433" s="426" t="s">
        <v>4437</v>
      </c>
      <c r="H433" s="427">
        <v>0</v>
      </c>
      <c r="I433" s="427">
        <v>0</v>
      </c>
      <c r="J433" s="427">
        <v>0</v>
      </c>
      <c r="K433" s="427">
        <v>0</v>
      </c>
      <c r="L433" s="427">
        <v>0</v>
      </c>
      <c r="M433" s="427">
        <v>0</v>
      </c>
      <c r="N433" s="427">
        <v>0</v>
      </c>
      <c r="O433" s="427">
        <v>21.07</v>
      </c>
      <c r="P433" s="427">
        <v>9.43</v>
      </c>
      <c r="Q433" s="427">
        <v>9.43</v>
      </c>
      <c r="R433" s="427">
        <v>0</v>
      </c>
      <c r="S433" s="427">
        <v>0</v>
      </c>
      <c r="T433" s="427">
        <v>0</v>
      </c>
      <c r="U433" s="428">
        <v>44423</v>
      </c>
      <c r="V433" s="428">
        <v>45169</v>
      </c>
      <c r="W433" s="426">
        <v>35000</v>
      </c>
      <c r="X433" s="426"/>
      <c r="Y433" s="426"/>
      <c r="Z433" s="426">
        <v>1</v>
      </c>
    </row>
    <row r="434" spans="1:26" ht="15">
      <c r="A434" s="426">
        <v>202110</v>
      </c>
      <c r="B434" s="426" t="s">
        <v>1083</v>
      </c>
      <c r="C434" s="426" t="s">
        <v>1065</v>
      </c>
      <c r="D434" s="426" t="s">
        <v>1066</v>
      </c>
      <c r="E434" s="426" t="s">
        <v>258</v>
      </c>
      <c r="F434" s="426" t="s">
        <v>4122</v>
      </c>
      <c r="G434" s="426" t="s">
        <v>4143</v>
      </c>
      <c r="H434" s="427">
        <v>0.99480000000000002</v>
      </c>
      <c r="I434" s="427">
        <v>1.0346</v>
      </c>
      <c r="J434" s="427">
        <v>98.037000000000006</v>
      </c>
      <c r="K434" s="427">
        <v>498.47</v>
      </c>
      <c r="L434" s="427">
        <v>1.0262771134200002</v>
      </c>
      <c r="M434" s="427">
        <v>101.00858970330002</v>
      </c>
      <c r="N434" s="427">
        <v>513.57907432299999</v>
      </c>
      <c r="O434" s="427">
        <v>22.834199999999999</v>
      </c>
      <c r="P434" s="427">
        <v>11.0219</v>
      </c>
      <c r="Q434" s="427">
        <v>11.0219</v>
      </c>
      <c r="R434" s="427">
        <v>1.03464</v>
      </c>
      <c r="S434" s="427">
        <v>117.43803</v>
      </c>
      <c r="T434" s="427">
        <v>479.06803000000002</v>
      </c>
      <c r="U434" s="428">
        <v>43678</v>
      </c>
      <c r="V434" s="428">
        <v>45291</v>
      </c>
      <c r="W434" s="426">
        <v>1200</v>
      </c>
      <c r="X434" s="426"/>
      <c r="Y434" s="426"/>
      <c r="Z434" s="426">
        <v>7</v>
      </c>
    </row>
    <row r="435" spans="1:26" ht="15">
      <c r="A435" s="426">
        <v>202110</v>
      </c>
      <c r="B435" s="426" t="s">
        <v>1083</v>
      </c>
      <c r="C435" s="426" t="s">
        <v>1553</v>
      </c>
      <c r="D435" s="426" t="s">
        <v>1554</v>
      </c>
      <c r="E435" s="426" t="s">
        <v>260</v>
      </c>
      <c r="F435" s="426" t="s">
        <v>4419</v>
      </c>
      <c r="G435" s="426" t="s">
        <v>4370</v>
      </c>
      <c r="H435" s="427">
        <v>0.90900000000000003</v>
      </c>
      <c r="I435" s="427">
        <v>0.9103</v>
      </c>
      <c r="J435" s="427">
        <v>80.724999999999994</v>
      </c>
      <c r="K435" s="427">
        <v>361.39400000000001</v>
      </c>
      <c r="L435" s="427">
        <v>0.95407059248999992</v>
      </c>
      <c r="M435" s="427">
        <v>84.151020664000001</v>
      </c>
      <c r="N435" s="427">
        <v>376.73179265216004</v>
      </c>
      <c r="O435" s="427">
        <v>22.834199999999999</v>
      </c>
      <c r="P435" s="427">
        <v>11.4291</v>
      </c>
      <c r="Q435" s="427">
        <v>11.4291</v>
      </c>
      <c r="R435" s="427">
        <v>0.91032000000000002</v>
      </c>
      <c r="S435" s="427">
        <v>91.495459999999994</v>
      </c>
      <c r="T435" s="427">
        <v>350.62369999999999</v>
      </c>
      <c r="U435" s="428">
        <v>44197</v>
      </c>
      <c r="V435" s="428">
        <v>46752</v>
      </c>
      <c r="W435" s="426">
        <v>650</v>
      </c>
      <c r="X435" s="426"/>
      <c r="Y435" s="426"/>
      <c r="Z435" s="426">
        <v>1</v>
      </c>
    </row>
    <row r="436" spans="1:26" ht="15">
      <c r="A436" s="426">
        <v>202110</v>
      </c>
      <c r="B436" s="426" t="s">
        <v>1083</v>
      </c>
      <c r="C436" s="426" t="s">
        <v>1770</v>
      </c>
      <c r="D436" s="426" t="s">
        <v>3624</v>
      </c>
      <c r="E436" s="426" t="s">
        <v>275</v>
      </c>
      <c r="F436" s="426" t="s">
        <v>4379</v>
      </c>
      <c r="G436" s="426" t="s">
        <v>4151</v>
      </c>
      <c r="H436" s="427">
        <v>0.2064</v>
      </c>
      <c r="I436" s="427">
        <v>0.20349999999999999</v>
      </c>
      <c r="J436" s="427">
        <v>21.55</v>
      </c>
      <c r="K436" s="427">
        <v>67.429000000000002</v>
      </c>
      <c r="L436" s="427">
        <v>0.21694593782400001</v>
      </c>
      <c r="M436" s="427">
        <v>22.354049679500001</v>
      </c>
      <c r="N436" s="427">
        <v>69.944836001810003</v>
      </c>
      <c r="O436" s="427">
        <v>22.84</v>
      </c>
      <c r="P436" s="427">
        <v>8.4471000000000007</v>
      </c>
      <c r="Q436" s="427">
        <v>8.4471000000000007</v>
      </c>
      <c r="R436" s="427">
        <v>0.2064</v>
      </c>
      <c r="S436" s="427">
        <v>26.687380000000001</v>
      </c>
      <c r="T436" s="427">
        <v>62.291510000000002</v>
      </c>
      <c r="U436" s="428">
        <v>43862</v>
      </c>
      <c r="V436" s="428">
        <v>44957</v>
      </c>
      <c r="W436" s="426">
        <v>250</v>
      </c>
      <c r="X436" s="426"/>
      <c r="Y436" s="426"/>
      <c r="Z436" s="426">
        <v>8</v>
      </c>
    </row>
    <row r="437" spans="1:26" ht="15">
      <c r="A437" s="426">
        <v>202110</v>
      </c>
      <c r="B437" s="426" t="s">
        <v>1083</v>
      </c>
      <c r="C437" s="426" t="s">
        <v>1771</v>
      </c>
      <c r="D437" s="426" t="s">
        <v>3625</v>
      </c>
      <c r="E437" s="426" t="s">
        <v>275</v>
      </c>
      <c r="F437" s="426" t="s">
        <v>4379</v>
      </c>
      <c r="G437" s="426" t="s">
        <v>4151</v>
      </c>
      <c r="H437" s="427">
        <v>0.29160000000000003</v>
      </c>
      <c r="I437" s="427">
        <v>0.51019999999999999</v>
      </c>
      <c r="J437" s="427">
        <v>16.943000000000001</v>
      </c>
      <c r="K437" s="427">
        <v>68.911000000000001</v>
      </c>
      <c r="L437" s="427">
        <v>0.30649920285600007</v>
      </c>
      <c r="M437" s="427">
        <v>17.575158409269999</v>
      </c>
      <c r="N437" s="427">
        <v>71.482130740789998</v>
      </c>
      <c r="O437" s="427">
        <v>22.84</v>
      </c>
      <c r="P437" s="427">
        <v>8.4471000000000007</v>
      </c>
      <c r="Q437" s="427">
        <v>8.4471000000000007</v>
      </c>
      <c r="R437" s="427">
        <v>0.51019999999999999</v>
      </c>
      <c r="S437" s="427">
        <v>21.847439999999999</v>
      </c>
      <c r="T437" s="427">
        <v>64.006</v>
      </c>
      <c r="U437" s="428">
        <v>43862</v>
      </c>
      <c r="V437" s="428">
        <v>44957</v>
      </c>
      <c r="W437" s="426">
        <v>250</v>
      </c>
      <c r="X437" s="426"/>
      <c r="Y437" s="426"/>
      <c r="Z437" s="426">
        <v>8</v>
      </c>
    </row>
    <row r="438" spans="1:26" ht="15">
      <c r="A438" s="426">
        <v>202110</v>
      </c>
      <c r="B438" s="426" t="s">
        <v>1083</v>
      </c>
      <c r="C438" s="426" t="s">
        <v>1899</v>
      </c>
      <c r="D438" s="426" t="s">
        <v>1900</v>
      </c>
      <c r="E438" s="426" t="s">
        <v>267</v>
      </c>
      <c r="F438" s="426" t="s">
        <v>4356</v>
      </c>
      <c r="G438" s="426" t="s">
        <v>4123</v>
      </c>
      <c r="H438" s="427">
        <v>1.2018</v>
      </c>
      <c r="I438" s="427">
        <v>1.1990000000000001</v>
      </c>
      <c r="J438" s="427">
        <v>131.85300000000001</v>
      </c>
      <c r="K438" s="427">
        <v>517.67200000000003</v>
      </c>
      <c r="L438" s="427">
        <v>1.2390961203900002</v>
      </c>
      <c r="M438" s="427">
        <v>135.75626149989</v>
      </c>
      <c r="N438" s="427">
        <v>532.99671151336008</v>
      </c>
      <c r="O438" s="427">
        <v>22.84</v>
      </c>
      <c r="P438" s="427">
        <v>8.1636000000000006</v>
      </c>
      <c r="Q438" s="427">
        <v>8.1636000000000006</v>
      </c>
      <c r="R438" s="427">
        <v>1.2018</v>
      </c>
      <c r="S438" s="427">
        <v>134.15154999999999</v>
      </c>
      <c r="T438" s="427">
        <v>515.37406999999996</v>
      </c>
      <c r="U438" s="428">
        <v>44317</v>
      </c>
      <c r="V438" s="428">
        <v>46142</v>
      </c>
      <c r="W438" s="426">
        <v>1300</v>
      </c>
      <c r="X438" s="426"/>
      <c r="Y438" s="426"/>
      <c r="Z438" s="426">
        <v>7</v>
      </c>
    </row>
    <row r="439" spans="1:26" ht="15">
      <c r="A439" s="426">
        <v>202110</v>
      </c>
      <c r="B439" s="426" t="s">
        <v>1083</v>
      </c>
      <c r="C439" s="426" t="s">
        <v>2117</v>
      </c>
      <c r="D439" s="426" t="s">
        <v>2118</v>
      </c>
      <c r="E439" s="426" t="s">
        <v>261</v>
      </c>
      <c r="F439" s="426" t="s">
        <v>4488</v>
      </c>
      <c r="G439" s="426" t="s">
        <v>4137</v>
      </c>
      <c r="H439" s="427">
        <v>0.44740000000000002</v>
      </c>
      <c r="I439" s="427">
        <v>0.46079999999999999</v>
      </c>
      <c r="J439" s="427">
        <v>33.917000000000002</v>
      </c>
      <c r="K439" s="427">
        <v>163.34299999999999</v>
      </c>
      <c r="L439" s="427">
        <v>0.47040099059000007</v>
      </c>
      <c r="M439" s="427">
        <v>35.200804577120003</v>
      </c>
      <c r="N439" s="427">
        <v>169.52575469647999</v>
      </c>
      <c r="O439" s="427">
        <v>22.834199999999999</v>
      </c>
      <c r="P439" s="427">
        <v>12.079800000000001</v>
      </c>
      <c r="Q439" s="427">
        <v>12.079800000000001</v>
      </c>
      <c r="R439" s="427">
        <v>0.46079999999999999</v>
      </c>
      <c r="S439" s="427">
        <v>42.140160000000002</v>
      </c>
      <c r="T439" s="427">
        <v>155.12016</v>
      </c>
      <c r="U439" s="428">
        <v>44378</v>
      </c>
      <c r="V439" s="428">
        <v>45838</v>
      </c>
      <c r="W439" s="426">
        <v>600</v>
      </c>
      <c r="X439" s="426"/>
      <c r="Y439" s="426"/>
      <c r="Z439" s="426">
        <v>3</v>
      </c>
    </row>
    <row r="440" spans="1:26" ht="15">
      <c r="A440" s="426">
        <v>202110</v>
      </c>
      <c r="B440" s="426" t="s">
        <v>1083</v>
      </c>
      <c r="C440" s="426" t="s">
        <v>2172</v>
      </c>
      <c r="D440" s="426" t="s">
        <v>2173</v>
      </c>
      <c r="E440" s="426" t="s">
        <v>271</v>
      </c>
      <c r="F440" s="426" t="s">
        <v>4299</v>
      </c>
      <c r="G440" s="426" t="s">
        <v>4156</v>
      </c>
      <c r="H440" s="427">
        <v>1.1252</v>
      </c>
      <c r="I440" s="427">
        <v>1.1299999999999999</v>
      </c>
      <c r="J440" s="427">
        <v>118.67400000000001</v>
      </c>
      <c r="K440" s="427">
        <v>534.15499999999997</v>
      </c>
      <c r="L440" s="427">
        <v>1.1578268280440001</v>
      </c>
      <c r="M440" s="427">
        <v>121.89853397664</v>
      </c>
      <c r="N440" s="427">
        <v>548.66871780079998</v>
      </c>
      <c r="O440" s="427">
        <v>22.834199999999999</v>
      </c>
      <c r="P440" s="427">
        <v>10.2315</v>
      </c>
      <c r="Q440" s="427">
        <v>10.2315</v>
      </c>
      <c r="R440" s="427">
        <v>1.1299999999999999</v>
      </c>
      <c r="S440" s="427">
        <v>135.64709999999999</v>
      </c>
      <c r="T440" s="427">
        <v>517.18209999999999</v>
      </c>
      <c r="U440" s="428">
        <v>42917</v>
      </c>
      <c r="V440" s="428">
        <v>44377</v>
      </c>
      <c r="W440" s="426">
        <v>1600</v>
      </c>
      <c r="X440" s="426"/>
      <c r="Y440" s="426"/>
      <c r="Z440" s="426">
        <v>6</v>
      </c>
    </row>
    <row r="441" spans="1:26" ht="15">
      <c r="A441" s="426">
        <v>202110</v>
      </c>
      <c r="B441" s="426" t="s">
        <v>1083</v>
      </c>
      <c r="C441" s="426" t="s">
        <v>2564</v>
      </c>
      <c r="D441" s="426" t="s">
        <v>2565</v>
      </c>
      <c r="E441" s="426" t="s">
        <v>265</v>
      </c>
      <c r="F441" s="426" t="s">
        <v>4589</v>
      </c>
      <c r="G441" s="426" t="s">
        <v>4123</v>
      </c>
      <c r="H441" s="427">
        <v>5.0999999999999997E-2</v>
      </c>
      <c r="I441" s="427">
        <v>5.5199999999999999E-2</v>
      </c>
      <c r="J441" s="427">
        <v>3.1930000000000001</v>
      </c>
      <c r="K441" s="427">
        <v>14.522</v>
      </c>
      <c r="L441" s="427">
        <v>5.2613724149999999E-2</v>
      </c>
      <c r="M441" s="427">
        <v>3.2897827036999998</v>
      </c>
      <c r="N441" s="427">
        <v>14.9621748898</v>
      </c>
      <c r="O441" s="427">
        <v>22.84</v>
      </c>
      <c r="P441" s="427">
        <v>8.8503000000000007</v>
      </c>
      <c r="Q441" s="427">
        <v>8.8503000000000007</v>
      </c>
      <c r="R441" s="427">
        <v>5.5199999999999999E-2</v>
      </c>
      <c r="S441" s="427">
        <v>3.8714900000000001</v>
      </c>
      <c r="T441" s="427">
        <v>13.85134</v>
      </c>
      <c r="U441" s="428">
        <v>44166</v>
      </c>
      <c r="V441" s="428">
        <v>45291</v>
      </c>
      <c r="W441" s="426">
        <v>450</v>
      </c>
      <c r="X441" s="426"/>
      <c r="Y441" s="426"/>
      <c r="Z441" s="426">
        <v>7</v>
      </c>
    </row>
    <row r="442" spans="1:26" ht="15">
      <c r="A442" s="426">
        <v>202110</v>
      </c>
      <c r="B442" s="426" t="s">
        <v>1083</v>
      </c>
      <c r="C442" s="426" t="s">
        <v>2566</v>
      </c>
      <c r="D442" s="426" t="s">
        <v>2567</v>
      </c>
      <c r="E442" s="426" t="s">
        <v>265</v>
      </c>
      <c r="F442" s="426" t="s">
        <v>4589</v>
      </c>
      <c r="G442" s="426" t="s">
        <v>4123</v>
      </c>
      <c r="H442" s="427">
        <v>9.1200000000000003E-2</v>
      </c>
      <c r="I442" s="427">
        <v>0.16239999999999999</v>
      </c>
      <c r="J442" s="427">
        <v>9.3539999999999992</v>
      </c>
      <c r="K442" s="427">
        <v>36.438000000000002</v>
      </c>
      <c r="L442" s="427">
        <v>9.4085718480000011E-2</v>
      </c>
      <c r="M442" s="427">
        <v>9.6375281586000003</v>
      </c>
      <c r="N442" s="427">
        <v>37.542468574200001</v>
      </c>
      <c r="O442" s="427">
        <v>22.84</v>
      </c>
      <c r="P442" s="427">
        <v>8.8503000000000007</v>
      </c>
      <c r="Q442" s="427">
        <v>8.8503000000000007</v>
      </c>
      <c r="R442" s="427">
        <v>0.16239999999999999</v>
      </c>
      <c r="S442" s="427">
        <v>11.5001</v>
      </c>
      <c r="T442" s="427">
        <v>34.291600000000003</v>
      </c>
      <c r="U442" s="428">
        <v>44166</v>
      </c>
      <c r="V442" s="428">
        <v>45291</v>
      </c>
      <c r="W442" s="426">
        <v>400</v>
      </c>
      <c r="X442" s="426"/>
      <c r="Y442" s="426"/>
      <c r="Z442" s="426">
        <v>7</v>
      </c>
    </row>
    <row r="443" spans="1:26" ht="15">
      <c r="A443" s="426">
        <v>202110</v>
      </c>
      <c r="B443" s="426" t="s">
        <v>1083</v>
      </c>
      <c r="C443" s="426" t="s">
        <v>2764</v>
      </c>
      <c r="D443" s="426" t="s">
        <v>2765</v>
      </c>
      <c r="E443" s="426" t="s">
        <v>260</v>
      </c>
      <c r="F443" s="426" t="s">
        <v>4471</v>
      </c>
      <c r="G443" s="426" t="s">
        <v>4125</v>
      </c>
      <c r="H443" s="427">
        <v>0.51019999999999999</v>
      </c>
      <c r="I443" s="427">
        <v>0.54379999999999995</v>
      </c>
      <c r="J443" s="427">
        <v>42.344999999999999</v>
      </c>
      <c r="K443" s="427">
        <v>210.76599999999999</v>
      </c>
      <c r="L443" s="427">
        <v>0.53403723787199997</v>
      </c>
      <c r="M443" s="427">
        <v>43.969396121549991</v>
      </c>
      <c r="N443" s="427">
        <v>218.85119241833993</v>
      </c>
      <c r="O443" s="427">
        <v>22.834199999999999</v>
      </c>
      <c r="P443" s="427">
        <v>11.6487</v>
      </c>
      <c r="Q443" s="427">
        <v>11.6487</v>
      </c>
      <c r="R443" s="427">
        <v>0.54379999999999995</v>
      </c>
      <c r="S443" s="427">
        <v>51.151490000000003</v>
      </c>
      <c r="T443" s="427">
        <v>201.96073999999999</v>
      </c>
      <c r="U443" s="428">
        <v>44256</v>
      </c>
      <c r="V443" s="428">
        <v>44985</v>
      </c>
      <c r="W443" s="426">
        <v>430</v>
      </c>
      <c r="X443" s="426"/>
      <c r="Y443" s="426"/>
      <c r="Z443" s="426">
        <v>2</v>
      </c>
    </row>
    <row r="444" spans="1:26" ht="15">
      <c r="A444" s="426">
        <v>202110</v>
      </c>
      <c r="B444" s="426" t="s">
        <v>1083</v>
      </c>
      <c r="C444" s="426" t="s">
        <v>2927</v>
      </c>
      <c r="D444" s="426" t="s">
        <v>2928</v>
      </c>
      <c r="E444" s="426" t="s">
        <v>268</v>
      </c>
      <c r="F444" s="426" t="s">
        <v>4122</v>
      </c>
      <c r="G444" s="426" t="s">
        <v>4328</v>
      </c>
      <c r="H444" s="427">
        <v>0.73870000000000002</v>
      </c>
      <c r="I444" s="427">
        <v>0.73699999999999999</v>
      </c>
      <c r="J444" s="427">
        <v>68.891999999999996</v>
      </c>
      <c r="K444" s="427">
        <v>269.07600000000002</v>
      </c>
      <c r="L444" s="427">
        <v>0.76162448338500022</v>
      </c>
      <c r="M444" s="427">
        <v>70.931418831960016</v>
      </c>
      <c r="N444" s="427">
        <v>277.04149180788005</v>
      </c>
      <c r="O444" s="427">
        <v>22.834199999999999</v>
      </c>
      <c r="P444" s="427">
        <v>11.4291</v>
      </c>
      <c r="Q444" s="427">
        <v>11.4291</v>
      </c>
      <c r="R444" s="427">
        <v>0.73868</v>
      </c>
      <c r="S444" s="427">
        <v>72.144469999999998</v>
      </c>
      <c r="T444" s="427">
        <v>265.82321999999999</v>
      </c>
      <c r="U444" s="428">
        <v>44317</v>
      </c>
      <c r="V444" s="428">
        <v>45046</v>
      </c>
      <c r="W444" s="426">
        <v>900</v>
      </c>
      <c r="X444" s="426"/>
      <c r="Y444" s="426"/>
      <c r="Z444" s="426">
        <v>7</v>
      </c>
    </row>
    <row r="445" spans="1:26" ht="15">
      <c r="A445" s="426">
        <v>202110</v>
      </c>
      <c r="B445" s="426" t="s">
        <v>1083</v>
      </c>
      <c r="C445" s="426" t="s">
        <v>6162</v>
      </c>
      <c r="D445" s="426" t="s">
        <v>6163</v>
      </c>
      <c r="E445" s="426" t="s">
        <v>265</v>
      </c>
      <c r="F445" s="426" t="s">
        <v>4323</v>
      </c>
      <c r="G445" s="426" t="s">
        <v>4370</v>
      </c>
      <c r="H445" s="427">
        <v>0.32340000000000002</v>
      </c>
      <c r="I445" s="427">
        <v>0.4536</v>
      </c>
      <c r="J445" s="427">
        <v>23.422000000000001</v>
      </c>
      <c r="K445" s="427">
        <v>99.103999999999999</v>
      </c>
      <c r="L445" s="427">
        <v>0.33930194344199999</v>
      </c>
      <c r="M445" s="427">
        <v>24.406484746560004</v>
      </c>
      <c r="N445" s="427">
        <v>103.26958689792001</v>
      </c>
      <c r="O445" s="427">
        <v>22.84</v>
      </c>
      <c r="P445" s="427">
        <v>8.4471000000000007</v>
      </c>
      <c r="Q445" s="427">
        <v>8.4471000000000007</v>
      </c>
      <c r="R445" s="427">
        <v>0.4536</v>
      </c>
      <c r="S445" s="427">
        <v>29.051549999999999</v>
      </c>
      <c r="T445" s="427">
        <v>93.474149999999995</v>
      </c>
      <c r="U445" s="428">
        <v>43922</v>
      </c>
      <c r="V445" s="428">
        <v>44957</v>
      </c>
      <c r="W445" s="426">
        <v>560</v>
      </c>
      <c r="X445" s="426"/>
      <c r="Y445" s="426"/>
      <c r="Z445" s="426">
        <v>1</v>
      </c>
    </row>
    <row r="446" spans="1:26" ht="15">
      <c r="A446" s="426">
        <v>202110</v>
      </c>
      <c r="B446" s="426" t="s">
        <v>1083</v>
      </c>
      <c r="C446" s="426" t="s">
        <v>6739</v>
      </c>
      <c r="D446" s="426" t="s">
        <v>6740</v>
      </c>
      <c r="E446" s="426" t="s">
        <v>265</v>
      </c>
      <c r="F446" s="426" t="s">
        <v>4589</v>
      </c>
      <c r="G446" s="426" t="s">
        <v>4123</v>
      </c>
      <c r="H446" s="427">
        <v>4.8599999999999997E-2</v>
      </c>
      <c r="I446" s="427">
        <v>5.9799999999999999E-2</v>
      </c>
      <c r="J446" s="427">
        <v>2.488</v>
      </c>
      <c r="K446" s="427">
        <v>12.874000000000001</v>
      </c>
      <c r="L446" s="427">
        <v>5.013778419E-2</v>
      </c>
      <c r="M446" s="427">
        <v>2.5634135192</v>
      </c>
      <c r="N446" s="427">
        <v>13.264222526600001</v>
      </c>
      <c r="O446" s="427">
        <v>22.834199999999999</v>
      </c>
      <c r="P446" s="427">
        <v>8.8503000000000007</v>
      </c>
      <c r="Q446" s="427">
        <v>8.8503000000000007</v>
      </c>
      <c r="R446" s="427">
        <v>5.9799999999999999E-2</v>
      </c>
      <c r="S446" s="427">
        <v>3.06325</v>
      </c>
      <c r="T446" s="427">
        <v>12.2986</v>
      </c>
      <c r="U446" s="428">
        <v>44166</v>
      </c>
      <c r="V446" s="428">
        <v>45291</v>
      </c>
      <c r="W446" s="426">
        <v>250</v>
      </c>
      <c r="X446" s="426"/>
      <c r="Y446" s="426"/>
      <c r="Z446" s="426">
        <v>7</v>
      </c>
    </row>
    <row r="447" spans="1:26" ht="15">
      <c r="A447" s="426">
        <v>202110</v>
      </c>
      <c r="B447" s="426" t="s">
        <v>1083</v>
      </c>
      <c r="C447" s="426" t="s">
        <v>6821</v>
      </c>
      <c r="D447" s="426" t="s">
        <v>6822</v>
      </c>
      <c r="E447" s="426" t="s">
        <v>265</v>
      </c>
      <c r="F447" s="426" t="s">
        <v>6823</v>
      </c>
      <c r="G447" s="426" t="s">
        <v>4143</v>
      </c>
      <c r="H447" s="427">
        <v>0.13689999999999999</v>
      </c>
      <c r="I447" s="427">
        <v>0.13789999999999999</v>
      </c>
      <c r="J447" s="427">
        <v>9.5069999999999997</v>
      </c>
      <c r="K447" s="427">
        <v>42.247</v>
      </c>
      <c r="L447" s="427">
        <v>0.14123174188500001</v>
      </c>
      <c r="M447" s="427">
        <v>9.7951657262999987</v>
      </c>
      <c r="N447" s="427">
        <v>43.527544592300004</v>
      </c>
      <c r="O447" s="427">
        <v>22.84</v>
      </c>
      <c r="P447" s="427">
        <v>8.8503000000000007</v>
      </c>
      <c r="Q447" s="427">
        <v>8.8503000000000007</v>
      </c>
      <c r="R447" s="427">
        <v>0.13783999999999999</v>
      </c>
      <c r="S447" s="427">
        <v>11.770049999999999</v>
      </c>
      <c r="T447" s="427">
        <v>39.98424</v>
      </c>
      <c r="U447" s="428">
        <v>44197</v>
      </c>
      <c r="V447" s="428">
        <v>45291</v>
      </c>
      <c r="W447" s="426">
        <v>700</v>
      </c>
      <c r="X447" s="426"/>
      <c r="Y447" s="426"/>
      <c r="Z447" s="426">
        <v>7</v>
      </c>
    </row>
    <row r="448" spans="1:26" ht="15">
      <c r="A448" s="426">
        <v>202110</v>
      </c>
      <c r="B448" s="426" t="s">
        <v>1083</v>
      </c>
      <c r="C448" s="426" t="s">
        <v>6818</v>
      </c>
      <c r="D448" s="426" t="s">
        <v>6819</v>
      </c>
      <c r="E448" s="426" t="s">
        <v>265</v>
      </c>
      <c r="F448" s="426" t="s">
        <v>4288</v>
      </c>
      <c r="G448" s="426" t="s">
        <v>4123</v>
      </c>
      <c r="H448" s="427">
        <v>6.4399999999999999E-2</v>
      </c>
      <c r="I448" s="427">
        <v>0.12590000000000001</v>
      </c>
      <c r="J448" s="427">
        <v>6.1159999999999997</v>
      </c>
      <c r="K448" s="427">
        <v>22.582000000000001</v>
      </c>
      <c r="L448" s="427">
        <v>6.6267372668000021E-2</v>
      </c>
      <c r="M448" s="427">
        <v>6.282180037759999</v>
      </c>
      <c r="N448" s="427">
        <v>23.19558365152</v>
      </c>
      <c r="O448" s="427">
        <v>22.84</v>
      </c>
      <c r="P448" s="427">
        <v>8.8503000000000007</v>
      </c>
      <c r="Q448" s="427">
        <v>8.8503000000000007</v>
      </c>
      <c r="R448" s="427">
        <v>0.12592</v>
      </c>
      <c r="S448" s="427">
        <v>7.5686</v>
      </c>
      <c r="T448" s="427">
        <v>21.136780000000002</v>
      </c>
      <c r="U448" s="428">
        <v>44197</v>
      </c>
      <c r="V448" s="428">
        <v>45291</v>
      </c>
      <c r="W448" s="426">
        <v>500</v>
      </c>
      <c r="X448" s="426"/>
      <c r="Y448" s="426"/>
      <c r="Z448" s="426">
        <v>6</v>
      </c>
    </row>
    <row r="449" spans="1:26" ht="15">
      <c r="A449" s="426">
        <v>202110</v>
      </c>
      <c r="B449" s="426" t="s">
        <v>1083</v>
      </c>
      <c r="C449" s="426" t="s">
        <v>7058</v>
      </c>
      <c r="D449" s="426" t="s">
        <v>6958</v>
      </c>
      <c r="E449" s="426" t="s">
        <v>275</v>
      </c>
      <c r="F449" s="426" t="s">
        <v>4287</v>
      </c>
      <c r="G449" s="426" t="s">
        <v>4123</v>
      </c>
      <c r="H449" s="427">
        <v>0.67400000000000004</v>
      </c>
      <c r="I449" s="427">
        <v>0.71199999999999997</v>
      </c>
      <c r="J449" s="427">
        <v>53.658999999999999</v>
      </c>
      <c r="K449" s="427">
        <v>260.98599999999999</v>
      </c>
      <c r="L449" s="427">
        <v>0.69354362078000009</v>
      </c>
      <c r="M449" s="427">
        <v>55.116988006239993</v>
      </c>
      <c r="N449" s="427">
        <v>268.07734456095994</v>
      </c>
      <c r="O449" s="427">
        <v>22.84</v>
      </c>
      <c r="P449" s="427">
        <v>8.9619999999999997</v>
      </c>
      <c r="Q449" s="427">
        <v>8.9619999999999997</v>
      </c>
      <c r="R449" s="427">
        <v>0.71199999999999997</v>
      </c>
      <c r="S449" s="427">
        <v>59.365099999999998</v>
      </c>
      <c r="T449" s="427">
        <v>255.2799</v>
      </c>
      <c r="U449" s="428">
        <v>44256</v>
      </c>
      <c r="V449" s="428">
        <v>45291</v>
      </c>
      <c r="W449" s="426">
        <v>470</v>
      </c>
      <c r="X449" s="426"/>
      <c r="Y449" s="426"/>
      <c r="Z449" s="426">
        <v>7</v>
      </c>
    </row>
    <row r="450" spans="1:26" ht="15">
      <c r="A450" s="426">
        <v>202110</v>
      </c>
      <c r="B450" s="426" t="s">
        <v>2814</v>
      </c>
      <c r="C450" s="426" t="s">
        <v>2815</v>
      </c>
      <c r="D450" s="426" t="s">
        <v>2816</v>
      </c>
      <c r="E450" s="426" t="s">
        <v>259</v>
      </c>
      <c r="F450" s="426" t="s">
        <v>4470</v>
      </c>
      <c r="G450" s="426" t="s">
        <v>4125</v>
      </c>
      <c r="H450" s="427">
        <v>1.1917</v>
      </c>
      <c r="I450" s="427">
        <v>1.6604000000000001</v>
      </c>
      <c r="J450" s="427">
        <v>105.1075</v>
      </c>
      <c r="K450" s="427">
        <v>484.53840000000002</v>
      </c>
      <c r="L450" s="427">
        <v>1.2150573200000001</v>
      </c>
      <c r="M450" s="427">
        <v>107.11505324999999</v>
      </c>
      <c r="N450" s="427">
        <v>493.79308343999998</v>
      </c>
      <c r="O450" s="427">
        <v>22.84</v>
      </c>
      <c r="P450" s="427">
        <v>12.788600000000001</v>
      </c>
      <c r="Q450" s="427">
        <v>12.788600000000001</v>
      </c>
      <c r="R450" s="427">
        <v>1.6603748</v>
      </c>
      <c r="S450" s="427">
        <v>115.69996</v>
      </c>
      <c r="T450" s="427">
        <v>473.945853</v>
      </c>
      <c r="U450" s="428">
        <v>43191</v>
      </c>
      <c r="V450" s="428">
        <v>44561</v>
      </c>
      <c r="W450" s="426">
        <v>1200</v>
      </c>
      <c r="X450" s="426"/>
      <c r="Y450" s="426"/>
      <c r="Z450" s="426">
        <v>2</v>
      </c>
    </row>
    <row r="451" spans="1:26" ht="15">
      <c r="A451" s="426">
        <v>202110</v>
      </c>
      <c r="B451" s="426" t="s">
        <v>2814</v>
      </c>
      <c r="C451" s="426" t="s">
        <v>4835</v>
      </c>
      <c r="D451" s="426" t="s">
        <v>4836</v>
      </c>
      <c r="E451" s="426" t="s">
        <v>260</v>
      </c>
      <c r="F451" s="426" t="s">
        <v>4327</v>
      </c>
      <c r="G451" s="426" t="s">
        <v>4123</v>
      </c>
      <c r="H451" s="427">
        <v>0.49009999999999998</v>
      </c>
      <c r="I451" s="427">
        <v>0.54720000000000002</v>
      </c>
      <c r="J451" s="427">
        <v>52.701300000000003</v>
      </c>
      <c r="K451" s="427">
        <v>245.05289999999999</v>
      </c>
      <c r="L451" s="427">
        <v>0.49887279000000001</v>
      </c>
      <c r="M451" s="427">
        <v>53.702624700000001</v>
      </c>
      <c r="N451" s="427">
        <v>249.70890509999998</v>
      </c>
      <c r="O451" s="427">
        <v>22.84</v>
      </c>
      <c r="P451" s="427">
        <v>11.79</v>
      </c>
      <c r="Q451" s="427">
        <v>11.79</v>
      </c>
      <c r="R451" s="427">
        <v>0.54722599999999999</v>
      </c>
      <c r="S451" s="427">
        <v>61.126992999999999</v>
      </c>
      <c r="T451" s="427">
        <v>236.627163</v>
      </c>
      <c r="U451" s="428">
        <v>43617</v>
      </c>
      <c r="V451" s="428">
        <v>44712</v>
      </c>
      <c r="W451" s="426">
        <v>989.5</v>
      </c>
      <c r="X451" s="426"/>
      <c r="Y451" s="426"/>
      <c r="Z451" s="426">
        <v>7</v>
      </c>
    </row>
    <row r="452" spans="1:26" ht="15">
      <c r="A452" s="426">
        <v>202110</v>
      </c>
      <c r="B452" s="426" t="s">
        <v>2814</v>
      </c>
      <c r="C452" s="426" t="s">
        <v>4875</v>
      </c>
      <c r="D452" s="426" t="s">
        <v>4876</v>
      </c>
      <c r="E452" s="426" t="s">
        <v>266</v>
      </c>
      <c r="F452" s="426" t="s">
        <v>4877</v>
      </c>
      <c r="G452" s="426" t="s">
        <v>4125</v>
      </c>
      <c r="H452" s="427">
        <v>0.4783</v>
      </c>
      <c r="I452" s="427">
        <v>0.51259999999999994</v>
      </c>
      <c r="J452" s="427">
        <v>16.692399999999999</v>
      </c>
      <c r="K452" s="427">
        <v>122.15349999999999</v>
      </c>
      <c r="L452" s="427">
        <v>0.48767468000000003</v>
      </c>
      <c r="M452" s="427">
        <v>17.011224839999997</v>
      </c>
      <c r="N452" s="427">
        <v>124.48663184999998</v>
      </c>
      <c r="O452" s="427">
        <v>22.84</v>
      </c>
      <c r="P452" s="427">
        <v>9.1248000000000005</v>
      </c>
      <c r="Q452" s="427">
        <v>9.1248000000000005</v>
      </c>
      <c r="R452" s="427">
        <v>0.51256440000000003</v>
      </c>
      <c r="S452" s="427">
        <v>19.793064000000001</v>
      </c>
      <c r="T452" s="427">
        <v>119.052858</v>
      </c>
      <c r="U452" s="428">
        <v>43634</v>
      </c>
      <c r="V452" s="428">
        <v>44926</v>
      </c>
      <c r="W452" s="426">
        <v>795.3</v>
      </c>
      <c r="X452" s="426"/>
      <c r="Y452" s="426"/>
      <c r="Z452" s="426">
        <v>2</v>
      </c>
    </row>
    <row r="453" spans="1:26" ht="15">
      <c r="A453" s="426">
        <v>202110</v>
      </c>
      <c r="B453" s="426" t="s">
        <v>2687</v>
      </c>
      <c r="C453" s="426" t="s">
        <v>6243</v>
      </c>
      <c r="D453" s="426" t="s">
        <v>6244</v>
      </c>
      <c r="E453" s="426" t="s">
        <v>261</v>
      </c>
      <c r="F453" s="426" t="s">
        <v>6245</v>
      </c>
      <c r="G453" s="426" t="s">
        <v>4625</v>
      </c>
      <c r="H453" s="427">
        <v>6.9729999999999999</v>
      </c>
      <c r="I453" s="427">
        <v>7.5469999999999997</v>
      </c>
      <c r="J453" s="427">
        <v>367.84</v>
      </c>
      <c r="K453" s="427">
        <v>1719.38</v>
      </c>
      <c r="L453" s="427">
        <v>7.2107792999999996</v>
      </c>
      <c r="M453" s="427">
        <v>377.77167999999995</v>
      </c>
      <c r="N453" s="427">
        <v>1765.8032599999999</v>
      </c>
      <c r="O453" s="427">
        <v>24.43</v>
      </c>
      <c r="P453" s="427">
        <v>14.22</v>
      </c>
      <c r="Q453" s="427">
        <v>14.22</v>
      </c>
      <c r="R453" s="427">
        <v>7.5469999999999997</v>
      </c>
      <c r="S453" s="427">
        <v>429.48896500000001</v>
      </c>
      <c r="T453" s="427">
        <v>1657.738693</v>
      </c>
      <c r="U453" s="428">
        <v>43952</v>
      </c>
      <c r="V453" s="428">
        <v>44227</v>
      </c>
      <c r="W453" s="426">
        <v>6000</v>
      </c>
      <c r="X453" s="426"/>
      <c r="Y453" s="426"/>
      <c r="Z453" s="426">
        <v>5</v>
      </c>
    </row>
    <row r="454" spans="1:26" ht="15">
      <c r="A454" s="426">
        <v>202110</v>
      </c>
      <c r="B454" s="426" t="s">
        <v>2687</v>
      </c>
      <c r="C454" s="426" t="s">
        <v>6246</v>
      </c>
      <c r="D454" s="426" t="s">
        <v>6247</v>
      </c>
      <c r="E454" s="426" t="s">
        <v>270</v>
      </c>
      <c r="F454" s="426" t="s">
        <v>6248</v>
      </c>
      <c r="G454" s="426" t="s">
        <v>4355</v>
      </c>
      <c r="H454" s="427">
        <v>2.7759999999999998</v>
      </c>
      <c r="I454" s="427">
        <v>3.7589999999999999</v>
      </c>
      <c r="J454" s="427">
        <v>124.96</v>
      </c>
      <c r="K454" s="427">
        <v>506.27</v>
      </c>
      <c r="L454" s="427">
        <v>2.8584472000000001</v>
      </c>
      <c r="M454" s="427">
        <v>127.83407999999999</v>
      </c>
      <c r="N454" s="427">
        <v>517.91420999999991</v>
      </c>
      <c r="O454" s="427">
        <v>24.22</v>
      </c>
      <c r="P454" s="427">
        <v>14.11</v>
      </c>
      <c r="Q454" s="427">
        <v>14.11</v>
      </c>
      <c r="R454" s="427">
        <v>3.7591176000000002</v>
      </c>
      <c r="S454" s="427">
        <v>155.162543</v>
      </c>
      <c r="T454" s="427">
        <v>476.066686</v>
      </c>
      <c r="U454" s="428">
        <v>43952</v>
      </c>
      <c r="V454" s="428">
        <v>44227</v>
      </c>
      <c r="W454" s="426">
        <v>1500</v>
      </c>
      <c r="X454" s="426"/>
      <c r="Y454" s="426"/>
      <c r="Z454" s="426">
        <v>5</v>
      </c>
    </row>
    <row r="455" spans="1:26" ht="15">
      <c r="A455" s="426">
        <v>202110</v>
      </c>
      <c r="B455" s="426" t="s">
        <v>2687</v>
      </c>
      <c r="C455" s="426" t="s">
        <v>191</v>
      </c>
      <c r="D455" s="426" t="s">
        <v>192</v>
      </c>
      <c r="E455" s="426" t="s">
        <v>260</v>
      </c>
      <c r="F455" s="426" t="s">
        <v>4357</v>
      </c>
      <c r="G455" s="426" t="s">
        <v>4123</v>
      </c>
      <c r="H455" s="427">
        <v>2.1619999999999999</v>
      </c>
      <c r="I455" s="427">
        <v>4.3380000000000001</v>
      </c>
      <c r="J455" s="427">
        <v>205.93</v>
      </c>
      <c r="K455" s="427">
        <v>1437.94</v>
      </c>
      <c r="L455" s="427">
        <v>2.2604285092000005</v>
      </c>
      <c r="M455" s="427">
        <v>214.52476243690003</v>
      </c>
      <c r="N455" s="427">
        <v>1497.9543383602004</v>
      </c>
      <c r="O455" s="427">
        <v>28.59</v>
      </c>
      <c r="P455" s="427">
        <v>17.329999999999998</v>
      </c>
      <c r="Q455" s="427">
        <v>16.440000000000001</v>
      </c>
      <c r="R455" s="427">
        <v>4.3381128000000002</v>
      </c>
      <c r="S455" s="427">
        <v>270.83647400000001</v>
      </c>
      <c r="T455" s="427">
        <v>1373.0277309999999</v>
      </c>
      <c r="U455" s="428">
        <v>42917</v>
      </c>
      <c r="V455" s="428">
        <v>45107</v>
      </c>
      <c r="W455" s="426">
        <v>2400</v>
      </c>
      <c r="X455" s="426"/>
      <c r="Y455" s="426"/>
      <c r="Z455" s="426">
        <v>7</v>
      </c>
    </row>
    <row r="456" spans="1:26" ht="15">
      <c r="A456" s="426">
        <v>202110</v>
      </c>
      <c r="B456" s="426" t="s">
        <v>2687</v>
      </c>
      <c r="C456" s="426" t="s">
        <v>317</v>
      </c>
      <c r="D456" s="426" t="s">
        <v>318</v>
      </c>
      <c r="E456" s="426" t="s">
        <v>267</v>
      </c>
      <c r="F456" s="426" t="s">
        <v>4408</v>
      </c>
      <c r="G456" s="426" t="s">
        <v>4123</v>
      </c>
      <c r="H456" s="427">
        <v>3.2149999999999999</v>
      </c>
      <c r="I456" s="427">
        <v>3.351</v>
      </c>
      <c r="J456" s="427">
        <v>253.38</v>
      </c>
      <c r="K456" s="427">
        <v>1311.83</v>
      </c>
      <c r="L456" s="427">
        <v>3.3613680190000004</v>
      </c>
      <c r="M456" s="427">
        <v>263.95515129540001</v>
      </c>
      <c r="N456" s="427">
        <v>1366.5809697838999</v>
      </c>
      <c r="O456" s="427">
        <v>24.3</v>
      </c>
      <c r="P456" s="427">
        <v>12.24</v>
      </c>
      <c r="Q456" s="427">
        <v>12.24</v>
      </c>
      <c r="R456" s="427">
        <v>3.3513852000000002</v>
      </c>
      <c r="S456" s="427">
        <v>316.81800500000003</v>
      </c>
      <c r="T456" s="427">
        <v>1248.392055</v>
      </c>
      <c r="U456" s="428">
        <v>43831</v>
      </c>
      <c r="V456" s="428">
        <v>44561</v>
      </c>
      <c r="W456" s="426">
        <v>3500</v>
      </c>
      <c r="X456" s="426"/>
      <c r="Y456" s="426"/>
      <c r="Z456" s="426">
        <v>7</v>
      </c>
    </row>
    <row r="457" spans="1:26" ht="15">
      <c r="A457" s="426">
        <v>202110</v>
      </c>
      <c r="B457" s="426" t="s">
        <v>2687</v>
      </c>
      <c r="C457" s="426" t="s">
        <v>468</v>
      </c>
      <c r="D457" s="426" t="s">
        <v>469</v>
      </c>
      <c r="E457" s="426" t="s">
        <v>267</v>
      </c>
      <c r="F457" s="426" t="s">
        <v>4329</v>
      </c>
      <c r="G457" s="426" t="s">
        <v>4123</v>
      </c>
      <c r="H457" s="427">
        <v>0.501</v>
      </c>
      <c r="I457" s="427">
        <v>0.51</v>
      </c>
      <c r="J457" s="427">
        <v>59.74</v>
      </c>
      <c r="K457" s="427">
        <v>287.49</v>
      </c>
      <c r="L457" s="427">
        <v>0.52380882660000005</v>
      </c>
      <c r="M457" s="427">
        <v>62.233328354200012</v>
      </c>
      <c r="N457" s="427">
        <v>299.48877751169999</v>
      </c>
      <c r="O457" s="427">
        <v>27.99</v>
      </c>
      <c r="P457" s="427">
        <v>12.1</v>
      </c>
      <c r="Q457" s="427">
        <v>12.17</v>
      </c>
      <c r="R457" s="427">
        <v>0.51019999999999999</v>
      </c>
      <c r="S457" s="427">
        <v>73.535200000000003</v>
      </c>
      <c r="T457" s="427">
        <v>273.69240000000002</v>
      </c>
      <c r="U457" s="428">
        <v>42248</v>
      </c>
      <c r="V457" s="428">
        <v>44561</v>
      </c>
      <c r="W457" s="426">
        <v>250</v>
      </c>
      <c r="X457" s="426"/>
      <c r="Y457" s="426"/>
      <c r="Z457" s="426">
        <v>7</v>
      </c>
    </row>
    <row r="458" spans="1:26" ht="15">
      <c r="A458" s="426">
        <v>202110</v>
      </c>
      <c r="B458" s="426" t="s">
        <v>2687</v>
      </c>
      <c r="C458" s="426" t="s">
        <v>474</v>
      </c>
      <c r="D458" s="426" t="s">
        <v>475</v>
      </c>
      <c r="E458" s="426" t="s">
        <v>267</v>
      </c>
      <c r="F458" s="426" t="s">
        <v>4329</v>
      </c>
      <c r="G458" s="426" t="s">
        <v>4123</v>
      </c>
      <c r="H458" s="427">
        <v>0.66</v>
      </c>
      <c r="I458" s="427">
        <v>0.66200000000000003</v>
      </c>
      <c r="J458" s="427">
        <v>70.650000000000006</v>
      </c>
      <c r="K458" s="427">
        <v>334.52</v>
      </c>
      <c r="L458" s="427">
        <v>0.69004755600000023</v>
      </c>
      <c r="M458" s="427">
        <v>73.598671714500014</v>
      </c>
      <c r="N458" s="427">
        <v>348.48163711160004</v>
      </c>
      <c r="O458" s="427">
        <v>27.99</v>
      </c>
      <c r="P458" s="427">
        <v>12.1</v>
      </c>
      <c r="Q458" s="427">
        <v>12.17</v>
      </c>
      <c r="R458" s="427">
        <v>0.66159999999999997</v>
      </c>
      <c r="S458" s="427">
        <v>86.424250000000001</v>
      </c>
      <c r="T458" s="427">
        <v>318.74</v>
      </c>
      <c r="U458" s="428">
        <v>42248</v>
      </c>
      <c r="V458" s="428">
        <v>44561</v>
      </c>
      <c r="W458" s="426">
        <v>650</v>
      </c>
      <c r="X458" s="426"/>
      <c r="Y458" s="426"/>
      <c r="Z458" s="426">
        <v>7</v>
      </c>
    </row>
    <row r="459" spans="1:26" ht="15">
      <c r="A459" s="426">
        <v>202110</v>
      </c>
      <c r="B459" s="426" t="s">
        <v>2687</v>
      </c>
      <c r="C459" s="426" t="s">
        <v>476</v>
      </c>
      <c r="D459" s="426" t="s">
        <v>477</v>
      </c>
      <c r="E459" s="426" t="s">
        <v>267</v>
      </c>
      <c r="F459" s="426" t="s">
        <v>4422</v>
      </c>
      <c r="G459" s="426" t="s">
        <v>4123</v>
      </c>
      <c r="H459" s="427">
        <v>1.2749999999999999</v>
      </c>
      <c r="I459" s="427">
        <v>1.2709999999999999</v>
      </c>
      <c r="J459" s="427">
        <v>147.13999999999999</v>
      </c>
      <c r="K459" s="427">
        <v>697.12</v>
      </c>
      <c r="L459" s="427">
        <v>1.3330464150000001</v>
      </c>
      <c r="M459" s="427">
        <v>153.28108359619998</v>
      </c>
      <c r="N459" s="427">
        <v>726.21523036960014</v>
      </c>
      <c r="O459" s="427">
        <v>27.99</v>
      </c>
      <c r="P459" s="427">
        <v>12.1</v>
      </c>
      <c r="Q459" s="427">
        <v>12.17</v>
      </c>
      <c r="R459" s="427">
        <v>1.2751999999999999</v>
      </c>
      <c r="S459" s="427">
        <v>178.41079999999999</v>
      </c>
      <c r="T459" s="427">
        <v>665.85559999999998</v>
      </c>
      <c r="U459" s="428">
        <v>42248</v>
      </c>
      <c r="V459" s="428">
        <v>44561</v>
      </c>
      <c r="W459" s="426">
        <v>1200</v>
      </c>
      <c r="X459" s="426"/>
      <c r="Y459" s="426"/>
      <c r="Z459" s="426">
        <v>7</v>
      </c>
    </row>
    <row r="460" spans="1:26" ht="15">
      <c r="A460" s="426">
        <v>202110</v>
      </c>
      <c r="B460" s="426" t="s">
        <v>2687</v>
      </c>
      <c r="C460" s="426" t="s">
        <v>6314</v>
      </c>
      <c r="D460" s="426" t="s">
        <v>6315</v>
      </c>
      <c r="E460" s="426" t="s">
        <v>267</v>
      </c>
      <c r="F460" s="426" t="s">
        <v>4333</v>
      </c>
      <c r="G460" s="426" t="s">
        <v>4143</v>
      </c>
      <c r="H460" s="427">
        <v>1.2999999999999999E-2</v>
      </c>
      <c r="I460" s="427">
        <v>5.0999999999999997E-2</v>
      </c>
      <c r="J460" s="427">
        <v>0.53</v>
      </c>
      <c r="K460" s="427">
        <v>7.76</v>
      </c>
      <c r="L460" s="427">
        <v>1.3591845800000002E-2</v>
      </c>
      <c r="M460" s="427">
        <v>0.55212025490000016</v>
      </c>
      <c r="N460" s="427">
        <v>8.0838739208000003</v>
      </c>
      <c r="O460" s="427">
        <v>24.3</v>
      </c>
      <c r="P460" s="427">
        <v>12.24</v>
      </c>
      <c r="Q460" s="427">
        <v>12.24</v>
      </c>
      <c r="R460" s="427">
        <v>5.0999999999999997E-2</v>
      </c>
      <c r="S460" s="427">
        <v>0.62224999999999997</v>
      </c>
      <c r="T460" s="427">
        <v>7.6728500000000004</v>
      </c>
      <c r="U460" s="428">
        <v>44013</v>
      </c>
      <c r="V460" s="428">
        <v>44377</v>
      </c>
      <c r="W460" s="426">
        <v>200</v>
      </c>
      <c r="X460" s="426"/>
      <c r="Y460" s="426"/>
      <c r="Z460" s="426">
        <v>7</v>
      </c>
    </row>
    <row r="461" spans="1:26" ht="15">
      <c r="A461" s="426">
        <v>202110</v>
      </c>
      <c r="B461" s="426" t="s">
        <v>2687</v>
      </c>
      <c r="C461" s="426" t="s">
        <v>6318</v>
      </c>
      <c r="D461" s="426" t="s">
        <v>6319</v>
      </c>
      <c r="E461" s="426" t="s">
        <v>267</v>
      </c>
      <c r="F461" s="426" t="s">
        <v>4122</v>
      </c>
      <c r="G461" s="426" t="s">
        <v>4328</v>
      </c>
      <c r="H461" s="427">
        <v>1.0649999999999999</v>
      </c>
      <c r="I461" s="427">
        <v>1.169</v>
      </c>
      <c r="J461" s="427">
        <v>109.51</v>
      </c>
      <c r="K461" s="427">
        <v>489.82</v>
      </c>
      <c r="L461" s="427">
        <v>1.113485829</v>
      </c>
      <c r="M461" s="427">
        <v>114.08054549830001</v>
      </c>
      <c r="N461" s="427">
        <v>510.26328916060004</v>
      </c>
      <c r="O461" s="427">
        <v>24.3</v>
      </c>
      <c r="P461" s="427">
        <v>12.24</v>
      </c>
      <c r="Q461" s="427">
        <v>12.24</v>
      </c>
      <c r="R461" s="427">
        <v>1.1688160000000001</v>
      </c>
      <c r="S461" s="427">
        <v>116.006362</v>
      </c>
      <c r="T461" s="427">
        <v>483.32430799999997</v>
      </c>
      <c r="U461" s="428">
        <v>44013</v>
      </c>
      <c r="V461" s="428">
        <v>44377</v>
      </c>
      <c r="W461" s="426">
        <v>1400</v>
      </c>
      <c r="X461" s="426"/>
      <c r="Y461" s="426"/>
      <c r="Z461" s="426">
        <v>7</v>
      </c>
    </row>
    <row r="462" spans="1:26" ht="15">
      <c r="A462" s="426">
        <v>202110</v>
      </c>
      <c r="B462" s="426" t="s">
        <v>2687</v>
      </c>
      <c r="C462" s="426" t="s">
        <v>6320</v>
      </c>
      <c r="D462" s="426" t="s">
        <v>6321</v>
      </c>
      <c r="E462" s="426" t="s">
        <v>267</v>
      </c>
      <c r="F462" s="426" t="s">
        <v>4122</v>
      </c>
      <c r="G462" s="426" t="s">
        <v>4328</v>
      </c>
      <c r="H462" s="427">
        <v>0.155</v>
      </c>
      <c r="I462" s="427">
        <v>0.27300000000000002</v>
      </c>
      <c r="J462" s="427">
        <v>10.039999999999999</v>
      </c>
      <c r="K462" s="427">
        <v>77</v>
      </c>
      <c r="L462" s="427">
        <v>0.16205662300000001</v>
      </c>
      <c r="M462" s="427">
        <v>10.459032753200001</v>
      </c>
      <c r="N462" s="427">
        <v>80.213697410000009</v>
      </c>
      <c r="O462" s="427">
        <v>24.3</v>
      </c>
      <c r="P462" s="427">
        <v>12.24</v>
      </c>
      <c r="Q462" s="427">
        <v>12.24</v>
      </c>
      <c r="R462" s="427">
        <v>0.273426</v>
      </c>
      <c r="S462" s="427">
        <v>11.653924</v>
      </c>
      <c r="T462" s="427">
        <v>75.386571000000004</v>
      </c>
      <c r="U462" s="428">
        <v>44013</v>
      </c>
      <c r="V462" s="428">
        <v>44377</v>
      </c>
      <c r="W462" s="426">
        <v>250</v>
      </c>
      <c r="X462" s="426"/>
      <c r="Y462" s="426"/>
      <c r="Z462" s="426">
        <v>7</v>
      </c>
    </row>
    <row r="463" spans="1:26" ht="15">
      <c r="A463" s="426">
        <v>202110</v>
      </c>
      <c r="B463" s="426" t="s">
        <v>2687</v>
      </c>
      <c r="C463" s="426" t="s">
        <v>488</v>
      </c>
      <c r="D463" s="426" t="s">
        <v>489</v>
      </c>
      <c r="E463" s="426" t="s">
        <v>260</v>
      </c>
      <c r="F463" s="426" t="s">
        <v>4345</v>
      </c>
      <c r="G463" s="426" t="s">
        <v>4123</v>
      </c>
      <c r="H463" s="427">
        <v>1.0389999999999999</v>
      </c>
      <c r="I463" s="427">
        <v>1.0529999999999999</v>
      </c>
      <c r="J463" s="427">
        <v>91.45</v>
      </c>
      <c r="K463" s="427">
        <v>412.73</v>
      </c>
      <c r="L463" s="427">
        <v>1.0863021373999999</v>
      </c>
      <c r="M463" s="427">
        <v>95.266787378500013</v>
      </c>
      <c r="N463" s="427">
        <v>429.95583548090008</v>
      </c>
      <c r="O463" s="427">
        <v>24.3</v>
      </c>
      <c r="P463" s="427">
        <v>12.24</v>
      </c>
      <c r="Q463" s="427">
        <v>12.24</v>
      </c>
      <c r="R463" s="427">
        <v>1.0530336</v>
      </c>
      <c r="S463" s="427">
        <v>102.333596</v>
      </c>
      <c r="T463" s="427">
        <v>401.84484900000001</v>
      </c>
      <c r="U463" s="428">
        <v>43862</v>
      </c>
      <c r="V463" s="428">
        <v>44926</v>
      </c>
      <c r="W463" s="426">
        <v>900</v>
      </c>
      <c r="X463" s="426"/>
      <c r="Y463" s="426"/>
      <c r="Z463" s="426">
        <v>7</v>
      </c>
    </row>
    <row r="464" spans="1:26" ht="15">
      <c r="A464" s="426">
        <v>202110</v>
      </c>
      <c r="B464" s="426" t="s">
        <v>2687</v>
      </c>
      <c r="C464" s="426" t="s">
        <v>492</v>
      </c>
      <c r="D464" s="426" t="s">
        <v>493</v>
      </c>
      <c r="E464" s="426" t="s">
        <v>260</v>
      </c>
      <c r="F464" s="426" t="s">
        <v>4345</v>
      </c>
      <c r="G464" s="426" t="s">
        <v>4123</v>
      </c>
      <c r="H464" s="427">
        <v>1.6739999999999999</v>
      </c>
      <c r="I464" s="427">
        <v>1.82</v>
      </c>
      <c r="J464" s="427">
        <v>150.65</v>
      </c>
      <c r="K464" s="427">
        <v>708.8</v>
      </c>
      <c r="L464" s="427">
        <v>1.7502115284000002</v>
      </c>
      <c r="M464" s="427">
        <v>156.93757811450001</v>
      </c>
      <c r="N464" s="427">
        <v>738.38271070400003</v>
      </c>
      <c r="O464" s="427">
        <v>24.3</v>
      </c>
      <c r="P464" s="427">
        <v>12.24</v>
      </c>
      <c r="Q464" s="427">
        <v>12.24</v>
      </c>
      <c r="R464" s="427">
        <v>1.820138</v>
      </c>
      <c r="S464" s="427">
        <v>178.361051</v>
      </c>
      <c r="T464" s="427">
        <v>681.09347300000002</v>
      </c>
      <c r="U464" s="428">
        <v>43862</v>
      </c>
      <c r="V464" s="428">
        <v>44926</v>
      </c>
      <c r="W464" s="426">
        <v>1600</v>
      </c>
      <c r="X464" s="426"/>
      <c r="Y464" s="426"/>
      <c r="Z464" s="426">
        <v>7</v>
      </c>
    </row>
    <row r="465" spans="1:26" ht="15">
      <c r="A465" s="426">
        <v>202110</v>
      </c>
      <c r="B465" s="426" t="s">
        <v>2687</v>
      </c>
      <c r="C465" s="426" t="s">
        <v>519</v>
      </c>
      <c r="D465" s="426" t="s">
        <v>520</v>
      </c>
      <c r="E465" s="426" t="s">
        <v>265</v>
      </c>
      <c r="F465" s="426" t="s">
        <v>4446</v>
      </c>
      <c r="G465" s="426" t="s">
        <v>4143</v>
      </c>
      <c r="H465" s="427">
        <v>0.154</v>
      </c>
      <c r="I465" s="427">
        <v>0.247</v>
      </c>
      <c r="J465" s="427">
        <v>13.25</v>
      </c>
      <c r="K465" s="427">
        <v>68.09</v>
      </c>
      <c r="L465" s="427">
        <v>0.16101109640000003</v>
      </c>
      <c r="M465" s="427">
        <v>13.803006372500001</v>
      </c>
      <c r="N465" s="427">
        <v>70.931826709700005</v>
      </c>
      <c r="O465" s="427">
        <v>24.3</v>
      </c>
      <c r="P465" s="427">
        <v>12.66</v>
      </c>
      <c r="Q465" s="427">
        <v>12.66</v>
      </c>
      <c r="R465" s="427">
        <v>0.2468012</v>
      </c>
      <c r="S465" s="427">
        <v>16.070309999999999</v>
      </c>
      <c r="T465" s="427">
        <v>65.272722000000002</v>
      </c>
      <c r="U465" s="428">
        <v>43160</v>
      </c>
      <c r="V465" s="428">
        <v>44255</v>
      </c>
      <c r="W465" s="426">
        <v>900</v>
      </c>
      <c r="X465" s="426"/>
      <c r="Y465" s="426"/>
      <c r="Z465" s="426">
        <v>7</v>
      </c>
    </row>
    <row r="466" spans="1:26" ht="15">
      <c r="A466" s="426">
        <v>202110</v>
      </c>
      <c r="B466" s="426" t="s">
        <v>2687</v>
      </c>
      <c r="C466" s="426" t="s">
        <v>877</v>
      </c>
      <c r="D466" s="426" t="s">
        <v>878</v>
      </c>
      <c r="E466" s="426" t="s">
        <v>265</v>
      </c>
      <c r="F466" s="426" t="s">
        <v>4357</v>
      </c>
      <c r="G466" s="426" t="s">
        <v>4123</v>
      </c>
      <c r="H466" s="427">
        <v>0.91400000000000003</v>
      </c>
      <c r="I466" s="427">
        <v>0.96899999999999997</v>
      </c>
      <c r="J466" s="427">
        <v>71</v>
      </c>
      <c r="K466" s="427">
        <v>263.74</v>
      </c>
      <c r="L466" s="427">
        <v>0.95561131240000019</v>
      </c>
      <c r="M466" s="427">
        <v>73.963279430000014</v>
      </c>
      <c r="N466" s="427">
        <v>274.74753967420008</v>
      </c>
      <c r="O466" s="427">
        <v>24.3</v>
      </c>
      <c r="P466" s="427">
        <v>14.3</v>
      </c>
      <c r="Q466" s="427">
        <v>14.3</v>
      </c>
      <c r="R466" s="427">
        <v>0.96935720000000003</v>
      </c>
      <c r="S466" s="427">
        <v>73.916741999999999</v>
      </c>
      <c r="T466" s="427">
        <v>260.81760100000002</v>
      </c>
      <c r="U466" s="428">
        <v>43922</v>
      </c>
      <c r="V466" s="428">
        <v>44926</v>
      </c>
      <c r="W466" s="426">
        <v>900</v>
      </c>
      <c r="X466" s="426"/>
      <c r="Y466" s="426"/>
      <c r="Z466" s="426">
        <v>7</v>
      </c>
    </row>
    <row r="467" spans="1:26" ht="15">
      <c r="A467" s="426">
        <v>202110</v>
      </c>
      <c r="B467" s="426" t="s">
        <v>2687</v>
      </c>
      <c r="C467" s="426" t="s">
        <v>883</v>
      </c>
      <c r="D467" s="426" t="s">
        <v>884</v>
      </c>
      <c r="E467" s="426" t="s">
        <v>265</v>
      </c>
      <c r="F467" s="426" t="s">
        <v>4421</v>
      </c>
      <c r="G467" s="426" t="s">
        <v>4143</v>
      </c>
      <c r="H467" s="427">
        <v>0.58599999999999997</v>
      </c>
      <c r="I467" s="427">
        <v>0.57899999999999996</v>
      </c>
      <c r="J467" s="427">
        <v>30.46</v>
      </c>
      <c r="K467" s="427">
        <v>233.26</v>
      </c>
      <c r="L467" s="427">
        <v>0.61267858760000005</v>
      </c>
      <c r="M467" s="427">
        <v>31.731288611800004</v>
      </c>
      <c r="N467" s="427">
        <v>242.99541633580003</v>
      </c>
      <c r="O467" s="427">
        <v>24.3</v>
      </c>
      <c r="P467" s="427">
        <v>12.66</v>
      </c>
      <c r="Q467" s="427">
        <v>12.66</v>
      </c>
      <c r="R467" s="427">
        <v>0.58560000000000001</v>
      </c>
      <c r="S467" s="427">
        <v>39.576250000000002</v>
      </c>
      <c r="T467" s="427">
        <v>224.139825</v>
      </c>
      <c r="U467" s="428">
        <v>43862</v>
      </c>
      <c r="V467" s="428">
        <v>44957</v>
      </c>
      <c r="W467" s="426">
        <v>500</v>
      </c>
      <c r="X467" s="426"/>
      <c r="Y467" s="426"/>
      <c r="Z467" s="426">
        <v>7</v>
      </c>
    </row>
    <row r="468" spans="1:26" ht="15">
      <c r="A468" s="426">
        <v>202110</v>
      </c>
      <c r="B468" s="426" t="s">
        <v>2687</v>
      </c>
      <c r="C468" s="426" t="s">
        <v>891</v>
      </c>
      <c r="D468" s="426" t="s">
        <v>892</v>
      </c>
      <c r="E468" s="426" t="s">
        <v>265</v>
      </c>
      <c r="F468" s="426" t="s">
        <v>4374</v>
      </c>
      <c r="G468" s="426" t="s">
        <v>4143</v>
      </c>
      <c r="H468" s="427">
        <v>0.155</v>
      </c>
      <c r="I468" s="427">
        <v>0.218</v>
      </c>
      <c r="J468" s="427">
        <v>7.89</v>
      </c>
      <c r="K468" s="427">
        <v>52.57</v>
      </c>
      <c r="L468" s="427">
        <v>0.16205662300000001</v>
      </c>
      <c r="M468" s="427">
        <v>8.2192996436999994</v>
      </c>
      <c r="N468" s="427">
        <v>54.764078868100007</v>
      </c>
      <c r="O468" s="427">
        <v>22.91</v>
      </c>
      <c r="P468" s="427">
        <v>17.440000000000001</v>
      </c>
      <c r="Q468" s="427">
        <v>16.55</v>
      </c>
      <c r="R468" s="427">
        <v>0.21846599999999999</v>
      </c>
      <c r="S468" s="427">
        <v>9.4939959999999992</v>
      </c>
      <c r="T468" s="427">
        <v>50.962690000000002</v>
      </c>
      <c r="U468" s="428">
        <v>42552</v>
      </c>
      <c r="V468" s="428">
        <v>44742</v>
      </c>
      <c r="W468" s="426">
        <v>680</v>
      </c>
      <c r="X468" s="426"/>
      <c r="Y468" s="426"/>
      <c r="Z468" s="426">
        <v>7</v>
      </c>
    </row>
    <row r="469" spans="1:26" ht="15">
      <c r="A469" s="426">
        <v>202110</v>
      </c>
      <c r="B469" s="426" t="s">
        <v>2687</v>
      </c>
      <c r="C469" s="426" t="s">
        <v>1063</v>
      </c>
      <c r="D469" s="426" t="s">
        <v>1064</v>
      </c>
      <c r="E469" s="426" t="s">
        <v>265</v>
      </c>
      <c r="F469" s="426" t="s">
        <v>4410</v>
      </c>
      <c r="G469" s="426" t="s">
        <v>4143</v>
      </c>
      <c r="H469" s="427">
        <v>0.28000000000000003</v>
      </c>
      <c r="I469" s="427">
        <v>0.28199999999999997</v>
      </c>
      <c r="J469" s="427">
        <v>34.39</v>
      </c>
      <c r="K469" s="427">
        <v>169.5</v>
      </c>
      <c r="L469" s="427">
        <v>0.29274744800000008</v>
      </c>
      <c r="M469" s="427">
        <v>35.825312388700006</v>
      </c>
      <c r="N469" s="427">
        <v>176.57430793500004</v>
      </c>
      <c r="O469" s="427">
        <v>24.3</v>
      </c>
      <c r="P469" s="427">
        <v>13.08</v>
      </c>
      <c r="Q469" s="427">
        <v>13.08</v>
      </c>
      <c r="R469" s="427">
        <v>0.28239999999999998</v>
      </c>
      <c r="S469" s="427">
        <v>42.618600000000001</v>
      </c>
      <c r="T469" s="427">
        <v>161.26820000000001</v>
      </c>
      <c r="U469" s="428">
        <v>42583</v>
      </c>
      <c r="V469" s="428">
        <v>44408</v>
      </c>
      <c r="W469" s="426">
        <v>400</v>
      </c>
      <c r="X469" s="426"/>
      <c r="Y469" s="426"/>
      <c r="Z469" s="426">
        <v>7</v>
      </c>
    </row>
    <row r="470" spans="1:26" ht="15">
      <c r="A470" s="426">
        <v>202110</v>
      </c>
      <c r="B470" s="426" t="s">
        <v>2687</v>
      </c>
      <c r="C470" s="426" t="s">
        <v>1428</v>
      </c>
      <c r="D470" s="426" t="s">
        <v>1429</v>
      </c>
      <c r="E470" s="426" t="s">
        <v>275</v>
      </c>
      <c r="F470" s="426" t="s">
        <v>4408</v>
      </c>
      <c r="G470" s="426" t="s">
        <v>4123</v>
      </c>
      <c r="H470" s="427">
        <v>0.48399999999999999</v>
      </c>
      <c r="I470" s="427">
        <v>0.437</v>
      </c>
      <c r="J470" s="427">
        <v>33.51</v>
      </c>
      <c r="K470" s="427">
        <v>124</v>
      </c>
      <c r="L470" s="427">
        <v>0.50603487440000006</v>
      </c>
      <c r="M470" s="427">
        <v>34.908584418300002</v>
      </c>
      <c r="N470" s="427">
        <v>129.17530492</v>
      </c>
      <c r="O470" s="427">
        <v>19.95</v>
      </c>
      <c r="P470" s="427">
        <v>17.05</v>
      </c>
      <c r="Q470" s="427">
        <v>16.22</v>
      </c>
      <c r="R470" s="427">
        <v>0.48419760000000001</v>
      </c>
      <c r="S470" s="427">
        <v>34.638500999999998</v>
      </c>
      <c r="T470" s="427">
        <v>122.871208</v>
      </c>
      <c r="U470" s="428">
        <v>42675</v>
      </c>
      <c r="V470" s="428">
        <v>44865</v>
      </c>
      <c r="W470" s="426">
        <v>430</v>
      </c>
      <c r="X470" s="426"/>
      <c r="Y470" s="426"/>
      <c r="Z470" s="426">
        <v>7</v>
      </c>
    </row>
    <row r="471" spans="1:26" ht="15">
      <c r="A471" s="426">
        <v>202110</v>
      </c>
      <c r="B471" s="426" t="s">
        <v>2687</v>
      </c>
      <c r="C471" s="426" t="s">
        <v>1430</v>
      </c>
      <c r="D471" s="426" t="s">
        <v>1431</v>
      </c>
      <c r="E471" s="426" t="s">
        <v>266</v>
      </c>
      <c r="F471" s="426" t="s">
        <v>4408</v>
      </c>
      <c r="G471" s="426" t="s">
        <v>4123</v>
      </c>
      <c r="H471" s="427">
        <v>0.77900000000000003</v>
      </c>
      <c r="I471" s="427">
        <v>0.78</v>
      </c>
      <c r="J471" s="427">
        <v>74.599999999999994</v>
      </c>
      <c r="K471" s="427">
        <v>351.12</v>
      </c>
      <c r="L471" s="427">
        <v>0.81446522140000022</v>
      </c>
      <c r="M471" s="427">
        <v>77.713530218000002</v>
      </c>
      <c r="N471" s="427">
        <v>365.77446018960006</v>
      </c>
      <c r="O471" s="427">
        <v>23.94</v>
      </c>
      <c r="P471" s="427">
        <v>13.37</v>
      </c>
      <c r="Q471" s="427">
        <v>13.41</v>
      </c>
      <c r="R471" s="427">
        <v>0.78043200000000001</v>
      </c>
      <c r="S471" s="427">
        <v>90.960516999999996</v>
      </c>
      <c r="T471" s="427">
        <v>334.76307700000001</v>
      </c>
      <c r="U471" s="428">
        <v>42675</v>
      </c>
      <c r="V471" s="428">
        <v>44561</v>
      </c>
      <c r="W471" s="426">
        <v>300</v>
      </c>
      <c r="X471" s="426"/>
      <c r="Y471" s="426"/>
      <c r="Z471" s="426">
        <v>7</v>
      </c>
    </row>
    <row r="472" spans="1:26" ht="15">
      <c r="A472" s="426">
        <v>202110</v>
      </c>
      <c r="B472" s="426" t="s">
        <v>2687</v>
      </c>
      <c r="C472" s="426" t="s">
        <v>1434</v>
      </c>
      <c r="D472" s="426" t="s">
        <v>1435</v>
      </c>
      <c r="E472" s="426" t="s">
        <v>265</v>
      </c>
      <c r="F472" s="426" t="s">
        <v>4377</v>
      </c>
      <c r="G472" s="426" t="s">
        <v>4143</v>
      </c>
      <c r="H472" s="427">
        <v>1.2030000000000001</v>
      </c>
      <c r="I472" s="427">
        <v>1.2769999999999999</v>
      </c>
      <c r="J472" s="427">
        <v>128.94</v>
      </c>
      <c r="K472" s="427">
        <v>638.66999999999996</v>
      </c>
      <c r="L472" s="427">
        <v>1.2577684998000003</v>
      </c>
      <c r="M472" s="427">
        <v>134.3214823902</v>
      </c>
      <c r="N472" s="427">
        <v>665.32574188110004</v>
      </c>
      <c r="O472" s="427">
        <v>21.65</v>
      </c>
      <c r="P472" s="427">
        <v>17.78</v>
      </c>
      <c r="Q472" s="427">
        <v>16.82</v>
      </c>
      <c r="R472" s="427">
        <v>1.2767999999999999</v>
      </c>
      <c r="S472" s="427">
        <v>157.59469999999999</v>
      </c>
      <c r="T472" s="427">
        <v>610.01729999999998</v>
      </c>
      <c r="U472" s="428">
        <v>42675</v>
      </c>
      <c r="V472" s="428">
        <v>44500</v>
      </c>
      <c r="W472" s="426">
        <v>1200</v>
      </c>
      <c r="X472" s="426"/>
      <c r="Y472" s="426"/>
      <c r="Z472" s="426">
        <v>7</v>
      </c>
    </row>
    <row r="473" spans="1:26" ht="15">
      <c r="A473" s="426">
        <v>202110</v>
      </c>
      <c r="B473" s="426" t="s">
        <v>2687</v>
      </c>
      <c r="C473" s="426" t="s">
        <v>1852</v>
      </c>
      <c r="D473" s="426" t="s">
        <v>1853</v>
      </c>
      <c r="E473" s="426" t="s">
        <v>268</v>
      </c>
      <c r="F473" s="426" t="s">
        <v>4316</v>
      </c>
      <c r="G473" s="426" t="s">
        <v>4123</v>
      </c>
      <c r="H473" s="427">
        <v>0.376</v>
      </c>
      <c r="I473" s="427">
        <v>0.38800000000000001</v>
      </c>
      <c r="J473" s="427">
        <v>29.47</v>
      </c>
      <c r="K473" s="427">
        <v>152.36000000000001</v>
      </c>
      <c r="L473" s="427">
        <v>0.3931180016000001</v>
      </c>
      <c r="M473" s="427">
        <v>30.699969645100001</v>
      </c>
      <c r="N473" s="427">
        <v>158.71894723880004</v>
      </c>
      <c r="O473" s="427">
        <v>28.41</v>
      </c>
      <c r="P473" s="427">
        <v>17.02</v>
      </c>
      <c r="Q473" s="427">
        <v>16.12</v>
      </c>
      <c r="R473" s="427">
        <v>0.38779999999999998</v>
      </c>
      <c r="S473" s="427">
        <v>35.750025000000001</v>
      </c>
      <c r="T473" s="427">
        <v>146.0797</v>
      </c>
      <c r="U473" s="428">
        <v>42795</v>
      </c>
      <c r="V473" s="428">
        <v>44985</v>
      </c>
      <c r="W473" s="426">
        <v>500</v>
      </c>
      <c r="X473" s="426"/>
      <c r="Y473" s="426"/>
      <c r="Z473" s="426">
        <v>7</v>
      </c>
    </row>
    <row r="474" spans="1:26" ht="15">
      <c r="A474" s="426">
        <v>202110</v>
      </c>
      <c r="B474" s="426" t="s">
        <v>2687</v>
      </c>
      <c r="C474" s="426" t="s">
        <v>1854</v>
      </c>
      <c r="D474" s="426" t="s">
        <v>1855</v>
      </c>
      <c r="E474" s="426" t="s">
        <v>265</v>
      </c>
      <c r="F474" s="426" t="s">
        <v>4346</v>
      </c>
      <c r="G474" s="426" t="s">
        <v>4143</v>
      </c>
      <c r="H474" s="427">
        <v>0.44600000000000001</v>
      </c>
      <c r="I474" s="427">
        <v>0.49399999999999999</v>
      </c>
      <c r="J474" s="427">
        <v>47.05</v>
      </c>
      <c r="K474" s="427">
        <v>234</v>
      </c>
      <c r="L474" s="427">
        <v>0.46630486360000006</v>
      </c>
      <c r="M474" s="427">
        <v>49.013694326500001</v>
      </c>
      <c r="N474" s="427">
        <v>243.76630122000003</v>
      </c>
      <c r="O474" s="427">
        <v>24.3</v>
      </c>
      <c r="P474" s="427">
        <v>13.08</v>
      </c>
      <c r="Q474" s="427">
        <v>13.08</v>
      </c>
      <c r="R474" s="427">
        <v>0.49359999999999998</v>
      </c>
      <c r="S474" s="427">
        <v>58.177999999999997</v>
      </c>
      <c r="T474" s="427">
        <v>222.87100000000001</v>
      </c>
      <c r="U474" s="428">
        <v>43831</v>
      </c>
      <c r="V474" s="428">
        <v>44926</v>
      </c>
      <c r="W474" s="426">
        <v>800</v>
      </c>
      <c r="X474" s="426"/>
      <c r="Y474" s="426"/>
      <c r="Z474" s="426">
        <v>7</v>
      </c>
    </row>
    <row r="475" spans="1:26" ht="15">
      <c r="A475" s="426">
        <v>202110</v>
      </c>
      <c r="B475" s="426" t="s">
        <v>2687</v>
      </c>
      <c r="C475" s="426" t="s">
        <v>1856</v>
      </c>
      <c r="D475" s="426" t="s">
        <v>1857</v>
      </c>
      <c r="E475" s="426" t="s">
        <v>265</v>
      </c>
      <c r="F475" s="426" t="s">
        <v>4570</v>
      </c>
      <c r="G475" s="426" t="s">
        <v>4409</v>
      </c>
      <c r="H475" s="427">
        <v>0.251</v>
      </c>
      <c r="I475" s="427">
        <v>0.32100000000000001</v>
      </c>
      <c r="J475" s="427">
        <v>12.68</v>
      </c>
      <c r="K475" s="427">
        <v>76.97</v>
      </c>
      <c r="L475" s="427">
        <v>0.26242717660000003</v>
      </c>
      <c r="M475" s="427">
        <v>13.209216664400001</v>
      </c>
      <c r="N475" s="427">
        <v>80.182445320100001</v>
      </c>
      <c r="O475" s="427">
        <v>23.18</v>
      </c>
      <c r="P475" s="427">
        <v>16.97</v>
      </c>
      <c r="Q475" s="427">
        <v>16.100000000000001</v>
      </c>
      <c r="R475" s="427">
        <v>0.3209784</v>
      </c>
      <c r="S475" s="427">
        <v>15.324697</v>
      </c>
      <c r="T475" s="427">
        <v>74.326806000000005</v>
      </c>
      <c r="U475" s="428">
        <v>42795</v>
      </c>
      <c r="V475" s="428">
        <v>44985</v>
      </c>
      <c r="W475" s="426">
        <v>200</v>
      </c>
      <c r="X475" s="426"/>
      <c r="Y475" s="426"/>
      <c r="Z475" s="426">
        <v>7</v>
      </c>
    </row>
    <row r="476" spans="1:26" ht="15">
      <c r="A476" s="426">
        <v>202110</v>
      </c>
      <c r="B476" s="426" t="s">
        <v>2687</v>
      </c>
      <c r="C476" s="426" t="s">
        <v>1957</v>
      </c>
      <c r="D476" s="426" t="s">
        <v>1958</v>
      </c>
      <c r="E476" s="426" t="s">
        <v>263</v>
      </c>
      <c r="F476" s="426" t="s">
        <v>4346</v>
      </c>
      <c r="G476" s="426" t="s">
        <v>4143</v>
      </c>
      <c r="H476" s="427">
        <v>2.3E-2</v>
      </c>
      <c r="I476" s="427">
        <v>2.8000000000000001E-2</v>
      </c>
      <c r="J476" s="427">
        <v>1.5</v>
      </c>
      <c r="K476" s="427">
        <v>7.33</v>
      </c>
      <c r="L476" s="427">
        <v>2.4047111800000003E-2</v>
      </c>
      <c r="M476" s="427">
        <v>1.5626044950000002</v>
      </c>
      <c r="N476" s="427">
        <v>7.6359272989000013</v>
      </c>
      <c r="O476" s="427">
        <v>24.3</v>
      </c>
      <c r="P476" s="427">
        <v>12.24</v>
      </c>
      <c r="Q476" s="427">
        <v>12.24</v>
      </c>
      <c r="R476" s="427">
        <v>2.76E-2</v>
      </c>
      <c r="S476" s="427">
        <v>1.72905</v>
      </c>
      <c r="T476" s="427">
        <v>7.0960999999999999</v>
      </c>
      <c r="U476" s="428">
        <v>43831</v>
      </c>
      <c r="V476" s="428">
        <v>44561</v>
      </c>
      <c r="W476" s="426">
        <v>200</v>
      </c>
      <c r="X476" s="426"/>
      <c r="Y476" s="426"/>
      <c r="Z476" s="426">
        <v>7</v>
      </c>
    </row>
    <row r="477" spans="1:26" ht="15">
      <c r="A477" s="426">
        <v>202110</v>
      </c>
      <c r="B477" s="426" t="s">
        <v>2687</v>
      </c>
      <c r="C477" s="426" t="s">
        <v>1959</v>
      </c>
      <c r="D477" s="426" t="s">
        <v>1960</v>
      </c>
      <c r="E477" s="426" t="s">
        <v>263</v>
      </c>
      <c r="F477" s="426" t="s">
        <v>4322</v>
      </c>
      <c r="G477" s="426" t="s">
        <v>4143</v>
      </c>
      <c r="H477" s="427">
        <v>0.39400000000000002</v>
      </c>
      <c r="I477" s="427">
        <v>0.40600000000000003</v>
      </c>
      <c r="J477" s="427">
        <v>36.26</v>
      </c>
      <c r="K477" s="427">
        <v>175.53</v>
      </c>
      <c r="L477" s="427">
        <v>0.41193748040000006</v>
      </c>
      <c r="M477" s="427">
        <v>37.773359325800001</v>
      </c>
      <c r="N477" s="427">
        <v>182.85597800490001</v>
      </c>
      <c r="O477" s="427">
        <v>24.3</v>
      </c>
      <c r="P477" s="427">
        <v>12.24</v>
      </c>
      <c r="Q477" s="427">
        <v>12.24</v>
      </c>
      <c r="R477" s="427">
        <v>0.40560000000000002</v>
      </c>
      <c r="S477" s="427">
        <v>43.6753</v>
      </c>
      <c r="T477" s="427">
        <v>168.11189999999999</v>
      </c>
      <c r="U477" s="428">
        <v>43831</v>
      </c>
      <c r="V477" s="428">
        <v>44561</v>
      </c>
      <c r="W477" s="426">
        <v>250</v>
      </c>
      <c r="X477" s="426"/>
      <c r="Y477" s="426"/>
      <c r="Z477" s="426">
        <v>7</v>
      </c>
    </row>
    <row r="478" spans="1:26" ht="15">
      <c r="A478" s="426">
        <v>202110</v>
      </c>
      <c r="B478" s="426" t="s">
        <v>2687</v>
      </c>
      <c r="C478" s="426" t="s">
        <v>1963</v>
      </c>
      <c r="D478" s="426" t="s">
        <v>1964</v>
      </c>
      <c r="E478" s="426" t="s">
        <v>263</v>
      </c>
      <c r="F478" s="426" t="s">
        <v>4322</v>
      </c>
      <c r="G478" s="426" t="s">
        <v>4143</v>
      </c>
      <c r="H478" s="427">
        <v>0.16900000000000001</v>
      </c>
      <c r="I478" s="427">
        <v>0.20399999999999999</v>
      </c>
      <c r="J478" s="427">
        <v>11.44</v>
      </c>
      <c r="K478" s="427">
        <v>49.32</v>
      </c>
      <c r="L478" s="427">
        <v>0.17669399540000005</v>
      </c>
      <c r="M478" s="427">
        <v>11.917463615200001</v>
      </c>
      <c r="N478" s="427">
        <v>51.378435795600005</v>
      </c>
      <c r="O478" s="427">
        <v>24.3</v>
      </c>
      <c r="P478" s="427">
        <v>12.24</v>
      </c>
      <c r="Q478" s="427">
        <v>12.24</v>
      </c>
      <c r="R478" s="427">
        <v>0.2044</v>
      </c>
      <c r="S478" s="427">
        <v>13.205399999999999</v>
      </c>
      <c r="T478" s="427">
        <v>47.56</v>
      </c>
      <c r="U478" s="428">
        <v>43831</v>
      </c>
      <c r="V478" s="428">
        <v>44561</v>
      </c>
      <c r="W478" s="426">
        <v>250</v>
      </c>
      <c r="X478" s="426"/>
      <c r="Y478" s="426"/>
      <c r="Z478" s="426">
        <v>7</v>
      </c>
    </row>
    <row r="479" spans="1:26" ht="15">
      <c r="A479" s="426">
        <v>202110</v>
      </c>
      <c r="B479" s="426" t="s">
        <v>2687</v>
      </c>
      <c r="C479" s="426" t="s">
        <v>1994</v>
      </c>
      <c r="D479" s="426" t="s">
        <v>1995</v>
      </c>
      <c r="E479" s="426" t="s">
        <v>263</v>
      </c>
      <c r="F479" s="426" t="s">
        <v>4276</v>
      </c>
      <c r="G479" s="426" t="s">
        <v>4123</v>
      </c>
      <c r="H479" s="427">
        <v>0.121</v>
      </c>
      <c r="I479" s="427">
        <v>0.128</v>
      </c>
      <c r="J479" s="427">
        <v>11.14</v>
      </c>
      <c r="K479" s="427">
        <v>52.97</v>
      </c>
      <c r="L479" s="427">
        <v>0.1258910499</v>
      </c>
      <c r="M479" s="427">
        <v>11.559726681599999</v>
      </c>
      <c r="N479" s="427">
        <v>54.965773996799989</v>
      </c>
      <c r="O479" s="427">
        <v>24.18</v>
      </c>
      <c r="P479" s="427">
        <v>12.16</v>
      </c>
      <c r="Q479" s="427">
        <v>12.16</v>
      </c>
      <c r="R479" s="427">
        <v>0.128</v>
      </c>
      <c r="S479" s="427">
        <v>13.1264</v>
      </c>
      <c r="T479" s="427">
        <v>50.982300000000002</v>
      </c>
      <c r="U479" s="428">
        <v>43952</v>
      </c>
      <c r="V479" s="428">
        <v>44561</v>
      </c>
      <c r="W479" s="426">
        <v>200</v>
      </c>
      <c r="X479" s="426"/>
      <c r="Y479" s="426"/>
      <c r="Z479" s="426">
        <v>6</v>
      </c>
    </row>
    <row r="480" spans="1:26" ht="15">
      <c r="A480" s="426">
        <v>202110</v>
      </c>
      <c r="B480" s="426" t="s">
        <v>2687</v>
      </c>
      <c r="C480" s="426" t="s">
        <v>2040</v>
      </c>
      <c r="D480" s="426" t="s">
        <v>2041</v>
      </c>
      <c r="E480" s="426" t="s">
        <v>276</v>
      </c>
      <c r="F480" s="426" t="s">
        <v>4122</v>
      </c>
      <c r="G480" s="426" t="s">
        <v>4143</v>
      </c>
      <c r="H480" s="427">
        <v>1.629</v>
      </c>
      <c r="I480" s="427">
        <v>1.7110000000000001</v>
      </c>
      <c r="J480" s="427">
        <v>160.87</v>
      </c>
      <c r="K480" s="427">
        <v>791.64</v>
      </c>
      <c r="L480" s="427">
        <v>1.7031628314000002</v>
      </c>
      <c r="M480" s="427">
        <v>167.58412340710001</v>
      </c>
      <c r="N480" s="427">
        <v>824.68014828119999</v>
      </c>
      <c r="O480" s="427">
        <v>24.3</v>
      </c>
      <c r="P480" s="427">
        <v>12.24</v>
      </c>
      <c r="Q480" s="427">
        <v>12.24</v>
      </c>
      <c r="R480" s="427">
        <v>1.7113168000000001</v>
      </c>
      <c r="S480" s="427">
        <v>194.974715</v>
      </c>
      <c r="T480" s="427">
        <v>757.53752799999995</v>
      </c>
      <c r="U480" s="428">
        <v>44013</v>
      </c>
      <c r="V480" s="428">
        <v>44377</v>
      </c>
      <c r="W480" s="426">
        <v>350</v>
      </c>
      <c r="X480" s="426"/>
      <c r="Y480" s="426"/>
      <c r="Z480" s="426">
        <v>7</v>
      </c>
    </row>
    <row r="481" spans="1:26" ht="15">
      <c r="A481" s="426">
        <v>202110</v>
      </c>
      <c r="B481" s="426" t="s">
        <v>2687</v>
      </c>
      <c r="C481" s="426" t="s">
        <v>2076</v>
      </c>
      <c r="D481" s="426" t="s">
        <v>2077</v>
      </c>
      <c r="E481" s="426" t="s">
        <v>267</v>
      </c>
      <c r="F481" s="426" t="s">
        <v>4329</v>
      </c>
      <c r="G481" s="426" t="s">
        <v>4123</v>
      </c>
      <c r="H481" s="427">
        <v>0.47799999999999998</v>
      </c>
      <c r="I481" s="427">
        <v>0.51400000000000001</v>
      </c>
      <c r="J481" s="427">
        <v>46.62</v>
      </c>
      <c r="K481" s="427">
        <v>218.42</v>
      </c>
      <c r="L481" s="427">
        <v>0.49976171480000003</v>
      </c>
      <c r="M481" s="427">
        <v>48.5657477046</v>
      </c>
      <c r="N481" s="427">
        <v>227.53604919860001</v>
      </c>
      <c r="O481" s="427">
        <v>28.41</v>
      </c>
      <c r="P481" s="427">
        <v>16.96</v>
      </c>
      <c r="Q481" s="427">
        <v>16.059999999999999</v>
      </c>
      <c r="R481" s="427">
        <v>0.51349999999999996</v>
      </c>
      <c r="S481" s="427">
        <v>51.559849999999997</v>
      </c>
      <c r="T481" s="427">
        <v>213.47855000000001</v>
      </c>
      <c r="U481" s="428">
        <v>42887</v>
      </c>
      <c r="V481" s="428">
        <v>45077</v>
      </c>
      <c r="W481" s="426">
        <v>500</v>
      </c>
      <c r="X481" s="426"/>
      <c r="Y481" s="426"/>
      <c r="Z481" s="426">
        <v>7</v>
      </c>
    </row>
    <row r="482" spans="1:26" ht="15">
      <c r="A482" s="426">
        <v>202110</v>
      </c>
      <c r="B482" s="426" t="s">
        <v>2687</v>
      </c>
      <c r="C482" s="426" t="s">
        <v>2078</v>
      </c>
      <c r="D482" s="426" t="s">
        <v>2079</v>
      </c>
      <c r="E482" s="426" t="s">
        <v>267</v>
      </c>
      <c r="F482" s="426" t="s">
        <v>4402</v>
      </c>
      <c r="G482" s="426" t="s">
        <v>4143</v>
      </c>
      <c r="H482" s="427">
        <v>0.19700000000000001</v>
      </c>
      <c r="I482" s="427">
        <v>0.219</v>
      </c>
      <c r="J482" s="427">
        <v>14.01</v>
      </c>
      <c r="K482" s="427">
        <v>74.459999999999994</v>
      </c>
      <c r="L482" s="427">
        <v>0.20596874020000003</v>
      </c>
      <c r="M482" s="427">
        <v>14.594725983300002</v>
      </c>
      <c r="N482" s="427">
        <v>77.5676871318</v>
      </c>
      <c r="O482" s="427">
        <v>28.41</v>
      </c>
      <c r="P482" s="427">
        <v>16.96</v>
      </c>
      <c r="Q482" s="427">
        <v>16.059999999999999</v>
      </c>
      <c r="R482" s="427">
        <v>0.21912000000000001</v>
      </c>
      <c r="S482" s="427">
        <v>14.824439999999999</v>
      </c>
      <c r="T482" s="427">
        <v>73.648889999999994</v>
      </c>
      <c r="U482" s="428">
        <v>42887</v>
      </c>
      <c r="V482" s="428">
        <v>45077</v>
      </c>
      <c r="W482" s="426">
        <v>220</v>
      </c>
      <c r="X482" s="426"/>
      <c r="Y482" s="426"/>
      <c r="Z482" s="426">
        <v>7</v>
      </c>
    </row>
    <row r="483" spans="1:26" ht="15">
      <c r="A483" s="426">
        <v>202110</v>
      </c>
      <c r="B483" s="426" t="s">
        <v>2687</v>
      </c>
      <c r="C483" s="426" t="s">
        <v>2158</v>
      </c>
      <c r="D483" s="426" t="s">
        <v>2159</v>
      </c>
      <c r="E483" s="426" t="s">
        <v>265</v>
      </c>
      <c r="F483" s="426" t="s">
        <v>4353</v>
      </c>
      <c r="G483" s="426" t="s">
        <v>4143</v>
      </c>
      <c r="H483" s="427">
        <v>0.151</v>
      </c>
      <c r="I483" s="427">
        <v>0.156</v>
      </c>
      <c r="J483" s="427">
        <v>16.829999999999998</v>
      </c>
      <c r="K483" s="427">
        <v>60.28</v>
      </c>
      <c r="L483" s="427">
        <v>0.15787451660000001</v>
      </c>
      <c r="M483" s="427">
        <v>17.532422433899999</v>
      </c>
      <c r="N483" s="427">
        <v>62.795865972400009</v>
      </c>
      <c r="O483" s="427">
        <v>28.41</v>
      </c>
      <c r="P483" s="427">
        <v>16.61</v>
      </c>
      <c r="Q483" s="427">
        <v>15.76</v>
      </c>
      <c r="R483" s="427">
        <v>0.156</v>
      </c>
      <c r="S483" s="427">
        <v>20.63184</v>
      </c>
      <c r="T483" s="427">
        <v>56.472299999999997</v>
      </c>
      <c r="U483" s="428">
        <v>42917</v>
      </c>
      <c r="V483" s="428">
        <v>45107</v>
      </c>
      <c r="W483" s="426">
        <v>280</v>
      </c>
      <c r="X483" s="426"/>
      <c r="Y483" s="426"/>
      <c r="Z483" s="426">
        <v>7</v>
      </c>
    </row>
    <row r="484" spans="1:26" ht="15">
      <c r="A484" s="426">
        <v>202110</v>
      </c>
      <c r="B484" s="426" t="s">
        <v>2687</v>
      </c>
      <c r="C484" s="426" t="s">
        <v>2160</v>
      </c>
      <c r="D484" s="426" t="s">
        <v>2161</v>
      </c>
      <c r="E484" s="426" t="s">
        <v>265</v>
      </c>
      <c r="F484" s="426" t="s">
        <v>4427</v>
      </c>
      <c r="G484" s="426" t="s">
        <v>4143</v>
      </c>
      <c r="H484" s="427">
        <v>0.10199999999999999</v>
      </c>
      <c r="I484" s="427">
        <v>0.104</v>
      </c>
      <c r="J484" s="427">
        <v>10.39</v>
      </c>
      <c r="K484" s="427">
        <v>41.82</v>
      </c>
      <c r="L484" s="427">
        <v>0.1066437132</v>
      </c>
      <c r="M484" s="427">
        <v>10.823640468700001</v>
      </c>
      <c r="N484" s="427">
        <v>43.565413320600001</v>
      </c>
      <c r="O484" s="427">
        <v>28.41</v>
      </c>
      <c r="P484" s="427">
        <v>16.61</v>
      </c>
      <c r="Q484" s="427">
        <v>15.76</v>
      </c>
      <c r="R484" s="427">
        <v>0.1042</v>
      </c>
      <c r="S484" s="427">
        <v>12.894069999999999</v>
      </c>
      <c r="T484" s="427">
        <v>39.321190000000001</v>
      </c>
      <c r="U484" s="428">
        <v>42917</v>
      </c>
      <c r="V484" s="428">
        <v>45107</v>
      </c>
      <c r="W484" s="426">
        <v>220</v>
      </c>
      <c r="X484" s="426"/>
      <c r="Y484" s="426"/>
      <c r="Z484" s="426">
        <v>7</v>
      </c>
    </row>
    <row r="485" spans="1:26" ht="15">
      <c r="A485" s="426">
        <v>202110</v>
      </c>
      <c r="B485" s="426" t="s">
        <v>2687</v>
      </c>
      <c r="C485" s="426" t="s">
        <v>2186</v>
      </c>
      <c r="D485" s="426" t="s">
        <v>2187</v>
      </c>
      <c r="E485" s="426" t="s">
        <v>258</v>
      </c>
      <c r="F485" s="426" t="s">
        <v>4122</v>
      </c>
      <c r="G485" s="426" t="s">
        <v>4328</v>
      </c>
      <c r="H485" s="427">
        <v>0.28399999999999997</v>
      </c>
      <c r="I485" s="427">
        <v>0.35499999999999998</v>
      </c>
      <c r="J485" s="427">
        <v>23.43</v>
      </c>
      <c r="K485" s="427">
        <v>125.28</v>
      </c>
      <c r="L485" s="427">
        <v>0.29692955439999996</v>
      </c>
      <c r="M485" s="427">
        <v>24.407882211900002</v>
      </c>
      <c r="N485" s="427">
        <v>130.50872742240003</v>
      </c>
      <c r="O485" s="427">
        <v>24.3</v>
      </c>
      <c r="P485" s="427">
        <v>12.24</v>
      </c>
      <c r="Q485" s="427">
        <v>12.24</v>
      </c>
      <c r="R485" s="427">
        <v>0.35476679999999999</v>
      </c>
      <c r="S485" s="427">
        <v>27.169612999999998</v>
      </c>
      <c r="T485" s="427">
        <v>121.53847500000001</v>
      </c>
      <c r="U485" s="428">
        <v>44013</v>
      </c>
      <c r="V485" s="428">
        <v>45107</v>
      </c>
      <c r="W485" s="426">
        <v>500</v>
      </c>
      <c r="X485" s="426"/>
      <c r="Y485" s="426"/>
      <c r="Z485" s="426">
        <v>7</v>
      </c>
    </row>
    <row r="486" spans="1:26" ht="15">
      <c r="A486" s="426">
        <v>202110</v>
      </c>
      <c r="B486" s="426" t="s">
        <v>2687</v>
      </c>
      <c r="C486" s="426" t="s">
        <v>2242</v>
      </c>
      <c r="D486" s="426" t="s">
        <v>2243</v>
      </c>
      <c r="E486" s="426" t="s">
        <v>275</v>
      </c>
      <c r="F486" s="426" t="s">
        <v>4333</v>
      </c>
      <c r="G486" s="426" t="s">
        <v>4143</v>
      </c>
      <c r="H486" s="427">
        <v>0.13800000000000001</v>
      </c>
      <c r="I486" s="427">
        <v>0.13300000000000001</v>
      </c>
      <c r="J486" s="427">
        <v>10.72</v>
      </c>
      <c r="K486" s="427">
        <v>43.29</v>
      </c>
      <c r="L486" s="427">
        <v>0.14428267080000001</v>
      </c>
      <c r="M486" s="427">
        <v>11.167413457600002</v>
      </c>
      <c r="N486" s="427">
        <v>45.096765725700003</v>
      </c>
      <c r="O486" s="427">
        <v>24.3</v>
      </c>
      <c r="P486" s="427">
        <v>12.27</v>
      </c>
      <c r="Q486" s="427">
        <v>12.27</v>
      </c>
      <c r="R486" s="427">
        <v>0.1384</v>
      </c>
      <c r="S486" s="427">
        <v>13.036659999999999</v>
      </c>
      <c r="T486" s="427">
        <v>40.971910000000001</v>
      </c>
      <c r="U486" s="428">
        <v>44136</v>
      </c>
      <c r="V486" s="428">
        <v>44957</v>
      </c>
      <c r="W486" s="426">
        <v>200</v>
      </c>
      <c r="X486" s="426"/>
      <c r="Y486" s="426"/>
      <c r="Z486" s="426">
        <v>7</v>
      </c>
    </row>
    <row r="487" spans="1:26" ht="15">
      <c r="A487" s="426">
        <v>202110</v>
      </c>
      <c r="B487" s="426" t="s">
        <v>2687</v>
      </c>
      <c r="C487" s="426" t="s">
        <v>2250</v>
      </c>
      <c r="D487" s="426" t="s">
        <v>2251</v>
      </c>
      <c r="E487" s="426" t="s">
        <v>275</v>
      </c>
      <c r="F487" s="426" t="s">
        <v>4413</v>
      </c>
      <c r="G487" s="426" t="s">
        <v>4123</v>
      </c>
      <c r="H487" s="427">
        <v>0.14599999999999999</v>
      </c>
      <c r="I487" s="427">
        <v>0.14799999999999999</v>
      </c>
      <c r="J487" s="427">
        <v>12.04</v>
      </c>
      <c r="K487" s="427">
        <v>48.24</v>
      </c>
      <c r="L487" s="427">
        <v>0.15264688360000003</v>
      </c>
      <c r="M487" s="427">
        <v>12.542505413200001</v>
      </c>
      <c r="N487" s="427">
        <v>50.253360559200004</v>
      </c>
      <c r="O487" s="427">
        <v>24.3</v>
      </c>
      <c r="P487" s="427">
        <v>12.27</v>
      </c>
      <c r="Q487" s="427">
        <v>12.27</v>
      </c>
      <c r="R487" s="427">
        <v>0.14760000000000001</v>
      </c>
      <c r="S487" s="427">
        <v>14.603400000000001</v>
      </c>
      <c r="T487" s="427">
        <v>45.681399999999996</v>
      </c>
      <c r="U487" s="428">
        <v>43983</v>
      </c>
      <c r="V487" s="428">
        <v>44043</v>
      </c>
      <c r="W487" s="426">
        <v>220</v>
      </c>
      <c r="X487" s="426"/>
      <c r="Y487" s="426"/>
      <c r="Z487" s="426">
        <v>7</v>
      </c>
    </row>
    <row r="488" spans="1:26" ht="15">
      <c r="A488" s="426">
        <v>202110</v>
      </c>
      <c r="B488" s="426" t="s">
        <v>2687</v>
      </c>
      <c r="C488" s="426" t="s">
        <v>2252</v>
      </c>
      <c r="D488" s="426" t="s">
        <v>2253</v>
      </c>
      <c r="E488" s="426" t="s">
        <v>268</v>
      </c>
      <c r="F488" s="426" t="s">
        <v>4399</v>
      </c>
      <c r="G488" s="426" t="s">
        <v>4123</v>
      </c>
      <c r="H488" s="427">
        <v>0.85099999999999998</v>
      </c>
      <c r="I488" s="427">
        <v>0.89700000000000002</v>
      </c>
      <c r="J488" s="427">
        <v>45.8</v>
      </c>
      <c r="K488" s="427">
        <v>197.4</v>
      </c>
      <c r="L488" s="427">
        <v>0.88974313660000004</v>
      </c>
      <c r="M488" s="427">
        <v>47.711523914000004</v>
      </c>
      <c r="N488" s="427">
        <v>205.63875154200002</v>
      </c>
      <c r="O488" s="427">
        <v>24.3</v>
      </c>
      <c r="P488" s="427">
        <v>13.08</v>
      </c>
      <c r="Q488" s="427">
        <v>13.08</v>
      </c>
      <c r="R488" s="427">
        <v>0.89722199999999996</v>
      </c>
      <c r="S488" s="427">
        <v>47.322277</v>
      </c>
      <c r="T488" s="427">
        <v>195.88076000000001</v>
      </c>
      <c r="U488" s="428">
        <v>43862</v>
      </c>
      <c r="V488" s="428">
        <v>44957</v>
      </c>
      <c r="W488" s="426">
        <v>1000</v>
      </c>
      <c r="X488" s="426"/>
      <c r="Y488" s="426"/>
      <c r="Z488" s="426">
        <v>7</v>
      </c>
    </row>
    <row r="489" spans="1:26" ht="15">
      <c r="A489" s="426">
        <v>202110</v>
      </c>
      <c r="B489" s="426" t="s">
        <v>2687</v>
      </c>
      <c r="C489" s="426" t="s">
        <v>2365</v>
      </c>
      <c r="D489" s="426" t="s">
        <v>2366</v>
      </c>
      <c r="E489" s="426" t="s">
        <v>268</v>
      </c>
      <c r="F489" s="426" t="s">
        <v>4329</v>
      </c>
      <c r="G489" s="426" t="s">
        <v>4123</v>
      </c>
      <c r="H489" s="427">
        <v>0.106</v>
      </c>
      <c r="I489" s="427">
        <v>0.17499999999999999</v>
      </c>
      <c r="J489" s="427">
        <v>5.66</v>
      </c>
      <c r="K489" s="427">
        <v>36.799999999999997</v>
      </c>
      <c r="L489" s="427">
        <v>0.11082581960000001</v>
      </c>
      <c r="M489" s="427">
        <v>5.8962276278000001</v>
      </c>
      <c r="N489" s="427">
        <v>38.335896944000005</v>
      </c>
      <c r="O489" s="427">
        <v>24.3</v>
      </c>
      <c r="P489" s="427">
        <v>12.66</v>
      </c>
      <c r="Q489" s="427">
        <v>12.66</v>
      </c>
      <c r="R489" s="427">
        <v>0.17532239999999999</v>
      </c>
      <c r="S489" s="427">
        <v>6.6853340000000001</v>
      </c>
      <c r="T489" s="427">
        <v>35.769204000000002</v>
      </c>
      <c r="U489" s="428">
        <v>43952</v>
      </c>
      <c r="V489" s="428">
        <v>45046</v>
      </c>
      <c r="W489" s="426">
        <v>200</v>
      </c>
      <c r="X489" s="426"/>
      <c r="Y489" s="426"/>
      <c r="Z489" s="426">
        <v>7</v>
      </c>
    </row>
    <row r="490" spans="1:26" ht="15">
      <c r="A490" s="426">
        <v>202110</v>
      </c>
      <c r="B490" s="426" t="s">
        <v>2687</v>
      </c>
      <c r="C490" s="426" t="s">
        <v>2367</v>
      </c>
      <c r="D490" s="426" t="s">
        <v>2368</v>
      </c>
      <c r="E490" s="426" t="s">
        <v>268</v>
      </c>
      <c r="F490" s="426" t="s">
        <v>4333</v>
      </c>
      <c r="G490" s="426" t="s">
        <v>4143</v>
      </c>
      <c r="H490" s="427">
        <v>0.114</v>
      </c>
      <c r="I490" s="427">
        <v>0.22600000000000001</v>
      </c>
      <c r="J490" s="427">
        <v>3.7</v>
      </c>
      <c r="K490" s="427">
        <v>32.83</v>
      </c>
      <c r="L490" s="427">
        <v>0.11919003240000002</v>
      </c>
      <c r="M490" s="427">
        <v>3.8544244210000005</v>
      </c>
      <c r="N490" s="427">
        <v>34.200203713900002</v>
      </c>
      <c r="O490" s="427">
        <v>24.3</v>
      </c>
      <c r="P490" s="427">
        <v>12.66</v>
      </c>
      <c r="Q490" s="427">
        <v>12.66</v>
      </c>
      <c r="R490" s="427">
        <v>0.22600000000000001</v>
      </c>
      <c r="S490" s="427">
        <v>4.2811000000000003</v>
      </c>
      <c r="T490" s="427">
        <v>32.255499999999998</v>
      </c>
      <c r="U490" s="428">
        <v>42979</v>
      </c>
      <c r="V490" s="428">
        <v>44074</v>
      </c>
      <c r="W490" s="426">
        <v>200</v>
      </c>
      <c r="X490" s="426"/>
      <c r="Y490" s="426"/>
      <c r="Z490" s="426">
        <v>7</v>
      </c>
    </row>
    <row r="491" spans="1:26" ht="15">
      <c r="A491" s="426">
        <v>202110</v>
      </c>
      <c r="B491" s="426" t="s">
        <v>2687</v>
      </c>
      <c r="C491" s="426" t="s">
        <v>2369</v>
      </c>
      <c r="D491" s="426" t="s">
        <v>2370</v>
      </c>
      <c r="E491" s="426" t="s">
        <v>265</v>
      </c>
      <c r="F491" s="426" t="s">
        <v>4374</v>
      </c>
      <c r="G491" s="426" t="s">
        <v>4143</v>
      </c>
      <c r="H491" s="427">
        <v>0.11</v>
      </c>
      <c r="I491" s="427">
        <v>0.11700000000000001</v>
      </c>
      <c r="J491" s="427">
        <v>10.25</v>
      </c>
      <c r="K491" s="427">
        <v>42.3</v>
      </c>
      <c r="L491" s="427">
        <v>0.11500792600000001</v>
      </c>
      <c r="M491" s="427">
        <v>10.677797382500001</v>
      </c>
      <c r="N491" s="427">
        <v>44.065446758999997</v>
      </c>
      <c r="O491" s="427">
        <v>17.190000000000001</v>
      </c>
      <c r="P491" s="427">
        <v>17.22</v>
      </c>
      <c r="Q491" s="427">
        <v>16.41</v>
      </c>
      <c r="R491" s="427">
        <v>0.11679</v>
      </c>
      <c r="S491" s="427">
        <v>12.130359</v>
      </c>
      <c r="T491" s="427">
        <v>40.417583999999998</v>
      </c>
      <c r="U491" s="428">
        <v>42979</v>
      </c>
      <c r="V491" s="428">
        <v>44074</v>
      </c>
      <c r="W491" s="426">
        <v>340</v>
      </c>
      <c r="X491" s="426"/>
      <c r="Y491" s="426"/>
      <c r="Z491" s="426">
        <v>7</v>
      </c>
    </row>
    <row r="492" spans="1:26" ht="15">
      <c r="A492" s="426">
        <v>202110</v>
      </c>
      <c r="B492" s="426" t="s">
        <v>2687</v>
      </c>
      <c r="C492" s="426" t="s">
        <v>2371</v>
      </c>
      <c r="D492" s="426" t="s">
        <v>2372</v>
      </c>
      <c r="E492" s="426" t="s">
        <v>265</v>
      </c>
      <c r="F492" s="426" t="s">
        <v>4346</v>
      </c>
      <c r="G492" s="426" t="s">
        <v>4143</v>
      </c>
      <c r="H492" s="427">
        <v>0.14199999999999999</v>
      </c>
      <c r="I492" s="427">
        <v>0.20699999999999999</v>
      </c>
      <c r="J492" s="427">
        <v>3.8</v>
      </c>
      <c r="K492" s="427">
        <v>31.94</v>
      </c>
      <c r="L492" s="427">
        <v>0.14846477719999998</v>
      </c>
      <c r="M492" s="427">
        <v>3.9585980539999999</v>
      </c>
      <c r="N492" s="427">
        <v>33.273058380200006</v>
      </c>
      <c r="O492" s="427">
        <v>28.59</v>
      </c>
      <c r="P492" s="427">
        <v>17.22</v>
      </c>
      <c r="Q492" s="427">
        <v>16.41</v>
      </c>
      <c r="R492" s="427">
        <v>0.2072</v>
      </c>
      <c r="S492" s="427">
        <v>4.61205</v>
      </c>
      <c r="T492" s="427">
        <v>31.133299999999998</v>
      </c>
      <c r="U492" s="428">
        <v>42979</v>
      </c>
      <c r="V492" s="428">
        <v>44074</v>
      </c>
      <c r="W492" s="426">
        <v>260</v>
      </c>
      <c r="X492" s="426"/>
      <c r="Y492" s="426"/>
      <c r="Z492" s="426">
        <v>7</v>
      </c>
    </row>
    <row r="493" spans="1:26" ht="15">
      <c r="A493" s="426">
        <v>202110</v>
      </c>
      <c r="B493" s="426" t="s">
        <v>2687</v>
      </c>
      <c r="C493" s="426" t="s">
        <v>2373</v>
      </c>
      <c r="D493" s="426" t="s">
        <v>2374</v>
      </c>
      <c r="E493" s="426" t="s">
        <v>268</v>
      </c>
      <c r="F493" s="426" t="s">
        <v>4333</v>
      </c>
      <c r="G493" s="426" t="s">
        <v>4143</v>
      </c>
      <c r="H493" s="427">
        <v>0.21199999999999999</v>
      </c>
      <c r="I493" s="427">
        <v>0.49399999999999999</v>
      </c>
      <c r="J493" s="427">
        <v>9.02</v>
      </c>
      <c r="K493" s="427">
        <v>132.43</v>
      </c>
      <c r="L493" s="427">
        <v>0.22165163920000003</v>
      </c>
      <c r="M493" s="427">
        <v>9.3964616966000012</v>
      </c>
      <c r="N493" s="427">
        <v>137.95714218190002</v>
      </c>
      <c r="O493" s="427">
        <v>24.3</v>
      </c>
      <c r="P493" s="427">
        <v>12.66</v>
      </c>
      <c r="Q493" s="427">
        <v>12.66</v>
      </c>
      <c r="R493" s="427">
        <v>0.49359999999999998</v>
      </c>
      <c r="S493" s="427">
        <v>10.695499999999999</v>
      </c>
      <c r="T493" s="427">
        <v>130.750225</v>
      </c>
      <c r="U493" s="428">
        <v>42979</v>
      </c>
      <c r="V493" s="428">
        <v>44074</v>
      </c>
      <c r="W493" s="426">
        <v>200</v>
      </c>
      <c r="X493" s="426"/>
      <c r="Y493" s="426"/>
      <c r="Z493" s="426">
        <v>7</v>
      </c>
    </row>
    <row r="494" spans="1:26" ht="15">
      <c r="A494" s="426">
        <v>202110</v>
      </c>
      <c r="B494" s="426" t="s">
        <v>2687</v>
      </c>
      <c r="C494" s="426" t="s">
        <v>2420</v>
      </c>
      <c r="D494" s="426" t="s">
        <v>2421</v>
      </c>
      <c r="E494" s="426" t="s">
        <v>267</v>
      </c>
      <c r="F494" s="426" t="s">
        <v>4333</v>
      </c>
      <c r="G494" s="426" t="s">
        <v>4143</v>
      </c>
      <c r="H494" s="427">
        <v>0.28899999999999998</v>
      </c>
      <c r="I494" s="427">
        <v>0.33100000000000002</v>
      </c>
      <c r="J494" s="427">
        <v>16.82</v>
      </c>
      <c r="K494" s="427">
        <v>97.65</v>
      </c>
      <c r="L494" s="427">
        <v>0.30215718740000003</v>
      </c>
      <c r="M494" s="427">
        <v>17.522005070600002</v>
      </c>
      <c r="N494" s="427">
        <v>101.72555262450001</v>
      </c>
      <c r="O494" s="427">
        <v>28.59</v>
      </c>
      <c r="P494" s="427">
        <v>16.739999999999998</v>
      </c>
      <c r="Q494" s="427">
        <v>15.92</v>
      </c>
      <c r="R494" s="427">
        <v>0.33100000000000002</v>
      </c>
      <c r="S494" s="427">
        <v>17.8751</v>
      </c>
      <c r="T494" s="427">
        <v>96.599575000000002</v>
      </c>
      <c r="U494" s="428">
        <v>43009</v>
      </c>
      <c r="V494" s="428">
        <v>44104</v>
      </c>
      <c r="W494" s="426">
        <v>400</v>
      </c>
      <c r="X494" s="426"/>
      <c r="Y494" s="426"/>
      <c r="Z494" s="426">
        <v>7</v>
      </c>
    </row>
    <row r="495" spans="1:26" ht="15">
      <c r="A495" s="426">
        <v>202110</v>
      </c>
      <c r="B495" s="426" t="s">
        <v>2687</v>
      </c>
      <c r="C495" s="426" t="s">
        <v>2469</v>
      </c>
      <c r="D495" s="426" t="s">
        <v>2470</v>
      </c>
      <c r="E495" s="426" t="s">
        <v>268</v>
      </c>
      <c r="F495" s="426" t="s">
        <v>4126</v>
      </c>
      <c r="G495" s="426" t="s">
        <v>4135</v>
      </c>
      <c r="H495" s="427">
        <v>0.99199999999999999</v>
      </c>
      <c r="I495" s="427">
        <v>1.036</v>
      </c>
      <c r="J495" s="427">
        <v>82.4</v>
      </c>
      <c r="K495" s="427">
        <v>343.8</v>
      </c>
      <c r="L495" s="427">
        <v>1.0371623872000002</v>
      </c>
      <c r="M495" s="427">
        <v>85.839073592000005</v>
      </c>
      <c r="N495" s="427">
        <v>358.14895025400006</v>
      </c>
      <c r="O495" s="427">
        <v>24.3</v>
      </c>
      <c r="P495" s="427">
        <v>12.24</v>
      </c>
      <c r="Q495" s="427">
        <v>12.24</v>
      </c>
      <c r="R495" s="427">
        <v>1.0355380000000001</v>
      </c>
      <c r="S495" s="427">
        <v>87.906572999999995</v>
      </c>
      <c r="T495" s="427">
        <v>338.29837900000001</v>
      </c>
      <c r="U495" s="428">
        <v>43891</v>
      </c>
      <c r="V495" s="428">
        <v>44985</v>
      </c>
      <c r="W495" s="426">
        <v>700</v>
      </c>
      <c r="X495" s="426"/>
      <c r="Y495" s="426"/>
      <c r="Z495" s="426">
        <v>7</v>
      </c>
    </row>
    <row r="496" spans="1:26" ht="15">
      <c r="A496" s="426">
        <v>202110</v>
      </c>
      <c r="B496" s="426" t="s">
        <v>2687</v>
      </c>
      <c r="C496" s="426" t="s">
        <v>2570</v>
      </c>
      <c r="D496" s="426" t="s">
        <v>2571</v>
      </c>
      <c r="E496" s="426" t="s">
        <v>276</v>
      </c>
      <c r="F496" s="426" t="s">
        <v>4374</v>
      </c>
      <c r="G496" s="426" t="s">
        <v>4143</v>
      </c>
      <c r="H496" s="427">
        <v>4.7E-2</v>
      </c>
      <c r="I496" s="427">
        <v>9.5000000000000001E-2</v>
      </c>
      <c r="J496" s="427">
        <v>2.56</v>
      </c>
      <c r="K496" s="427">
        <v>13.23</v>
      </c>
      <c r="L496" s="427">
        <v>4.9139750200000012E-2</v>
      </c>
      <c r="M496" s="427">
        <v>2.6668450048000003</v>
      </c>
      <c r="N496" s="427">
        <v>13.782171645900002</v>
      </c>
      <c r="O496" s="427">
        <v>28.59</v>
      </c>
      <c r="P496" s="427">
        <v>16.82</v>
      </c>
      <c r="Q496" s="427">
        <v>16.010000000000002</v>
      </c>
      <c r="R496" s="427">
        <v>9.4806000000000001E-2</v>
      </c>
      <c r="S496" s="427">
        <v>3.1213839999999999</v>
      </c>
      <c r="T496" s="427">
        <v>12.670684</v>
      </c>
      <c r="U496" s="428">
        <v>43070</v>
      </c>
      <c r="V496" s="428">
        <v>44165</v>
      </c>
      <c r="W496" s="426">
        <v>200</v>
      </c>
      <c r="X496" s="426"/>
      <c r="Y496" s="426"/>
      <c r="Z496" s="426">
        <v>7</v>
      </c>
    </row>
    <row r="497" spans="1:26" ht="15">
      <c r="A497" s="426">
        <v>202110</v>
      </c>
      <c r="B497" s="426" t="s">
        <v>2687</v>
      </c>
      <c r="C497" s="426" t="s">
        <v>2572</v>
      </c>
      <c r="D497" s="426" t="s">
        <v>2573</v>
      </c>
      <c r="E497" s="426" t="s">
        <v>276</v>
      </c>
      <c r="F497" s="426" t="s">
        <v>4346</v>
      </c>
      <c r="G497" s="426" t="s">
        <v>4143</v>
      </c>
      <c r="H497" s="427">
        <v>0.11700000000000001</v>
      </c>
      <c r="I497" s="427">
        <v>0.19400000000000001</v>
      </c>
      <c r="J497" s="427">
        <v>5.71</v>
      </c>
      <c r="K497" s="427">
        <v>39.43</v>
      </c>
      <c r="L497" s="427">
        <v>0.12232661220000003</v>
      </c>
      <c r="M497" s="427">
        <v>5.9483144443000011</v>
      </c>
      <c r="N497" s="427">
        <v>41.075663491900009</v>
      </c>
      <c r="O497" s="427">
        <v>28.59</v>
      </c>
      <c r="P497" s="427">
        <v>16.82</v>
      </c>
      <c r="Q497" s="427">
        <v>16.010000000000002</v>
      </c>
      <c r="R497" s="427">
        <v>0.19359999999999999</v>
      </c>
      <c r="S497" s="427">
        <v>6.65</v>
      </c>
      <c r="T497" s="427">
        <v>38.490499999999997</v>
      </c>
      <c r="U497" s="428">
        <v>43070</v>
      </c>
      <c r="V497" s="428">
        <v>44165</v>
      </c>
      <c r="W497" s="426">
        <v>250</v>
      </c>
      <c r="X497" s="426"/>
      <c r="Y497" s="426"/>
      <c r="Z497" s="426">
        <v>7</v>
      </c>
    </row>
    <row r="498" spans="1:26" ht="15">
      <c r="A498" s="426">
        <v>202110</v>
      </c>
      <c r="B498" s="426" t="s">
        <v>2687</v>
      </c>
      <c r="C498" s="426" t="s">
        <v>2574</v>
      </c>
      <c r="D498" s="426" t="s">
        <v>2575</v>
      </c>
      <c r="E498" s="426" t="s">
        <v>276</v>
      </c>
      <c r="F498" s="426" t="s">
        <v>4445</v>
      </c>
      <c r="G498" s="426" t="s">
        <v>4409</v>
      </c>
      <c r="H498" s="427">
        <v>0.107</v>
      </c>
      <c r="I498" s="427">
        <v>0.12</v>
      </c>
      <c r="J498" s="427">
        <v>6.62</v>
      </c>
      <c r="K498" s="427">
        <v>32.06</v>
      </c>
      <c r="L498" s="427">
        <v>0.11187134620000001</v>
      </c>
      <c r="M498" s="427">
        <v>6.896294504600001</v>
      </c>
      <c r="N498" s="427">
        <v>33.398066739800008</v>
      </c>
      <c r="O498" s="427">
        <v>28.59</v>
      </c>
      <c r="P498" s="427">
        <v>16.82</v>
      </c>
      <c r="Q498" s="427">
        <v>16.010000000000002</v>
      </c>
      <c r="R498" s="427">
        <v>0.1204996</v>
      </c>
      <c r="S498" s="427">
        <v>7.4169910000000003</v>
      </c>
      <c r="T498" s="427">
        <v>31.268022999999999</v>
      </c>
      <c r="U498" s="428">
        <v>43070</v>
      </c>
      <c r="V498" s="428">
        <v>44165</v>
      </c>
      <c r="W498" s="426">
        <v>200</v>
      </c>
      <c r="X498" s="426"/>
      <c r="Y498" s="426"/>
      <c r="Z498" s="426">
        <v>7</v>
      </c>
    </row>
    <row r="499" spans="1:26" ht="15">
      <c r="A499" s="426">
        <v>202110</v>
      </c>
      <c r="B499" s="426" t="s">
        <v>2687</v>
      </c>
      <c r="C499" s="426" t="s">
        <v>2582</v>
      </c>
      <c r="D499" s="426" t="s">
        <v>2583</v>
      </c>
      <c r="E499" s="426" t="s">
        <v>263</v>
      </c>
      <c r="F499" s="426" t="s">
        <v>4322</v>
      </c>
      <c r="G499" s="426" t="s">
        <v>4143</v>
      </c>
      <c r="H499" s="427">
        <v>7.1999999999999995E-2</v>
      </c>
      <c r="I499" s="427">
        <v>0.17199999999999999</v>
      </c>
      <c r="J499" s="427">
        <v>6.65</v>
      </c>
      <c r="K499" s="427">
        <v>32.96</v>
      </c>
      <c r="L499" s="427">
        <v>7.5277915200000003E-2</v>
      </c>
      <c r="M499" s="427">
        <v>6.9275465945000008</v>
      </c>
      <c r="N499" s="427">
        <v>34.335629436800005</v>
      </c>
      <c r="O499" s="427">
        <v>24.3</v>
      </c>
      <c r="P499" s="427">
        <v>12.66</v>
      </c>
      <c r="Q499" s="427">
        <v>12.66</v>
      </c>
      <c r="R499" s="427">
        <v>0.1716</v>
      </c>
      <c r="S499" s="427">
        <v>8.0823999999999998</v>
      </c>
      <c r="T499" s="427">
        <v>31.528500000000001</v>
      </c>
      <c r="U499" s="428">
        <v>43070</v>
      </c>
      <c r="V499" s="428">
        <v>44165</v>
      </c>
      <c r="W499" s="426">
        <v>270</v>
      </c>
      <c r="X499" s="426"/>
      <c r="Y499" s="426"/>
      <c r="Z499" s="426">
        <v>7</v>
      </c>
    </row>
    <row r="500" spans="1:26" ht="15">
      <c r="A500" s="426">
        <v>202110</v>
      </c>
      <c r="B500" s="426" t="s">
        <v>2687</v>
      </c>
      <c r="C500" s="426" t="s">
        <v>2833</v>
      </c>
      <c r="D500" s="426" t="s">
        <v>2834</v>
      </c>
      <c r="E500" s="426" t="s">
        <v>268</v>
      </c>
      <c r="F500" s="426" t="s">
        <v>4333</v>
      </c>
      <c r="G500" s="426" t="s">
        <v>4143</v>
      </c>
      <c r="H500" s="427">
        <v>0.374</v>
      </c>
      <c r="I500" s="427">
        <v>0.4</v>
      </c>
      <c r="J500" s="427">
        <v>33.99</v>
      </c>
      <c r="K500" s="427">
        <v>158.87</v>
      </c>
      <c r="L500" s="427">
        <v>0.39102694840000002</v>
      </c>
      <c r="M500" s="427">
        <v>35.408617856700005</v>
      </c>
      <c r="N500" s="427">
        <v>165.50065074710002</v>
      </c>
      <c r="O500" s="427">
        <v>28.48</v>
      </c>
      <c r="P500" s="427">
        <v>15.46</v>
      </c>
      <c r="Q500" s="427">
        <v>14.44</v>
      </c>
      <c r="R500" s="427">
        <v>0.40038000000000001</v>
      </c>
      <c r="S500" s="427">
        <v>38.303714999999997</v>
      </c>
      <c r="T500" s="427">
        <v>154.56222</v>
      </c>
      <c r="U500" s="428">
        <v>43191</v>
      </c>
      <c r="V500" s="428">
        <v>44286</v>
      </c>
      <c r="W500" s="426">
        <v>460</v>
      </c>
      <c r="X500" s="426"/>
      <c r="Y500" s="426"/>
      <c r="Z500" s="426">
        <v>7</v>
      </c>
    </row>
    <row r="501" spans="1:26" ht="15">
      <c r="A501" s="426">
        <v>202110</v>
      </c>
      <c r="B501" s="426" t="s">
        <v>2687</v>
      </c>
      <c r="C501" s="426" t="s">
        <v>2837</v>
      </c>
      <c r="D501" s="426" t="s">
        <v>2838</v>
      </c>
      <c r="E501" s="426" t="s">
        <v>263</v>
      </c>
      <c r="F501" s="426" t="s">
        <v>4374</v>
      </c>
      <c r="G501" s="426" t="s">
        <v>4143</v>
      </c>
      <c r="H501" s="427">
        <v>0.19800000000000001</v>
      </c>
      <c r="I501" s="427">
        <v>0.27100000000000002</v>
      </c>
      <c r="J501" s="427">
        <v>19.98</v>
      </c>
      <c r="K501" s="427">
        <v>106.6</v>
      </c>
      <c r="L501" s="427">
        <v>0.20701426680000004</v>
      </c>
      <c r="M501" s="427">
        <v>20.813891873400003</v>
      </c>
      <c r="N501" s="427">
        <v>111.049092778</v>
      </c>
      <c r="O501" s="427">
        <v>28.48</v>
      </c>
      <c r="P501" s="427">
        <v>15.7</v>
      </c>
      <c r="Q501" s="427">
        <v>14.69</v>
      </c>
      <c r="R501" s="427">
        <v>0.27067799999999997</v>
      </c>
      <c r="S501" s="427">
        <v>24.396056999999999</v>
      </c>
      <c r="T501" s="427">
        <v>102.178884</v>
      </c>
      <c r="U501" s="428">
        <v>43191</v>
      </c>
      <c r="V501" s="428">
        <v>44286</v>
      </c>
      <c r="W501" s="426">
        <v>470</v>
      </c>
      <c r="X501" s="426"/>
      <c r="Y501" s="426"/>
      <c r="Z501" s="426">
        <v>7</v>
      </c>
    </row>
    <row r="502" spans="1:26" ht="15">
      <c r="A502" s="426">
        <v>202110</v>
      </c>
      <c r="B502" s="426" t="s">
        <v>2687</v>
      </c>
      <c r="C502" s="426" t="s">
        <v>2839</v>
      </c>
      <c r="D502" s="426" t="s">
        <v>2840</v>
      </c>
      <c r="E502" s="426" t="s">
        <v>267</v>
      </c>
      <c r="F502" s="426" t="s">
        <v>4408</v>
      </c>
      <c r="G502" s="426" t="s">
        <v>4123</v>
      </c>
      <c r="H502" s="427">
        <v>1.9E-2</v>
      </c>
      <c r="I502" s="427">
        <v>0.48399999999999999</v>
      </c>
      <c r="J502" s="427">
        <v>1.04</v>
      </c>
      <c r="K502" s="427">
        <v>120.05</v>
      </c>
      <c r="L502" s="427">
        <v>1.9865005400000003E-2</v>
      </c>
      <c r="M502" s="427">
        <v>1.0834057832000001</v>
      </c>
      <c r="N502" s="427">
        <v>125.0604464165</v>
      </c>
      <c r="O502" s="427">
        <v>28.48</v>
      </c>
      <c r="P502" s="427">
        <v>15.67</v>
      </c>
      <c r="Q502" s="427">
        <v>14.68</v>
      </c>
      <c r="R502" s="427">
        <v>0.48351040000000001</v>
      </c>
      <c r="S502" s="427">
        <v>1.2937050000000001</v>
      </c>
      <c r="T502" s="427">
        <v>119.80335100000001</v>
      </c>
      <c r="U502" s="428">
        <v>43191</v>
      </c>
      <c r="V502" s="428">
        <v>44286</v>
      </c>
      <c r="W502" s="426">
        <v>650</v>
      </c>
      <c r="X502" s="426"/>
      <c r="Y502" s="426"/>
      <c r="Z502" s="426">
        <v>7</v>
      </c>
    </row>
    <row r="503" spans="1:26" ht="15">
      <c r="A503" s="426">
        <v>202110</v>
      </c>
      <c r="B503" s="426" t="s">
        <v>2687</v>
      </c>
      <c r="C503" s="426" t="s">
        <v>2925</v>
      </c>
      <c r="D503" s="426" t="s">
        <v>2926</v>
      </c>
      <c r="E503" s="426" t="s">
        <v>276</v>
      </c>
      <c r="F503" s="426" t="s">
        <v>4586</v>
      </c>
      <c r="G503" s="426" t="s">
        <v>4135</v>
      </c>
      <c r="H503" s="427">
        <v>5.1999999999999998E-2</v>
      </c>
      <c r="I503" s="427">
        <v>7.8E-2</v>
      </c>
      <c r="J503" s="427">
        <v>5.25</v>
      </c>
      <c r="K503" s="427">
        <v>17.190000000000001</v>
      </c>
      <c r="L503" s="427">
        <v>5.4367383200000008E-2</v>
      </c>
      <c r="M503" s="427">
        <v>5.4691157325000006</v>
      </c>
      <c r="N503" s="427">
        <v>17.907447512700003</v>
      </c>
      <c r="O503" s="427">
        <v>24.3</v>
      </c>
      <c r="P503" s="427">
        <v>11.85</v>
      </c>
      <c r="Q503" s="427">
        <v>11.85</v>
      </c>
      <c r="R503" s="427">
        <v>7.8317999999999999E-2</v>
      </c>
      <c r="S503" s="427">
        <v>6.4969590000000004</v>
      </c>
      <c r="T503" s="427">
        <v>15.942406999999999</v>
      </c>
      <c r="U503" s="428">
        <v>43221</v>
      </c>
      <c r="V503" s="428">
        <v>44316</v>
      </c>
      <c r="W503" s="426">
        <v>400</v>
      </c>
      <c r="X503" s="426"/>
      <c r="Y503" s="426"/>
      <c r="Z503" s="426">
        <v>7</v>
      </c>
    </row>
    <row r="504" spans="1:26" ht="15">
      <c r="A504" s="426">
        <v>202110</v>
      </c>
      <c r="B504" s="426" t="s">
        <v>2687</v>
      </c>
      <c r="C504" s="426" t="s">
        <v>2984</v>
      </c>
      <c r="D504" s="426" t="s">
        <v>2985</v>
      </c>
      <c r="E504" s="426" t="s">
        <v>275</v>
      </c>
      <c r="F504" s="426" t="s">
        <v>4597</v>
      </c>
      <c r="G504" s="426" t="s">
        <v>4598</v>
      </c>
      <c r="H504" s="427">
        <v>0.14799999999999999</v>
      </c>
      <c r="I504" s="427">
        <v>0.38800000000000001</v>
      </c>
      <c r="J504" s="427">
        <v>3.82</v>
      </c>
      <c r="K504" s="427">
        <v>66.89</v>
      </c>
      <c r="L504" s="427">
        <v>0.1547379368</v>
      </c>
      <c r="M504" s="427">
        <v>3.9794327806000003</v>
      </c>
      <c r="N504" s="427">
        <v>69.681743113700009</v>
      </c>
      <c r="O504" s="427">
        <v>24.3</v>
      </c>
      <c r="P504" s="427">
        <v>13.08</v>
      </c>
      <c r="Q504" s="427">
        <v>13.08</v>
      </c>
      <c r="R504" s="427">
        <v>0.38843</v>
      </c>
      <c r="S504" s="427">
        <v>4.2218999999999998</v>
      </c>
      <c r="T504" s="427">
        <v>66.490354999999994</v>
      </c>
      <c r="U504" s="428">
        <v>43252</v>
      </c>
      <c r="V504" s="428">
        <v>44347</v>
      </c>
      <c r="W504" s="426">
        <v>300</v>
      </c>
      <c r="X504" s="426"/>
      <c r="Y504" s="426"/>
      <c r="Z504" s="426">
        <v>7</v>
      </c>
    </row>
    <row r="505" spans="1:26" ht="15">
      <c r="A505" s="426">
        <v>202110</v>
      </c>
      <c r="B505" s="426" t="s">
        <v>2687</v>
      </c>
      <c r="C505" s="426" t="s">
        <v>3148</v>
      </c>
      <c r="D505" s="426" t="s">
        <v>3149</v>
      </c>
      <c r="E505" s="426" t="s">
        <v>265</v>
      </c>
      <c r="F505" s="426" t="s">
        <v>4410</v>
      </c>
      <c r="G505" s="426" t="s">
        <v>4143</v>
      </c>
      <c r="H505" s="427">
        <v>0.27200000000000002</v>
      </c>
      <c r="I505" s="427">
        <v>0.252</v>
      </c>
      <c r="J505" s="427">
        <v>15.8</v>
      </c>
      <c r="K505" s="427">
        <v>76.37</v>
      </c>
      <c r="L505" s="427">
        <v>0.28438323520000008</v>
      </c>
      <c r="M505" s="427">
        <v>16.459434013999999</v>
      </c>
      <c r="N505" s="427">
        <v>79.557403522100003</v>
      </c>
      <c r="O505" s="427">
        <v>24.3</v>
      </c>
      <c r="P505" s="427">
        <v>13.08</v>
      </c>
      <c r="Q505" s="427">
        <v>13.08</v>
      </c>
      <c r="R505" s="427">
        <v>0.27167999999999998</v>
      </c>
      <c r="S505" s="427">
        <v>18.610440000000001</v>
      </c>
      <c r="T505" s="427">
        <v>73.554839999999999</v>
      </c>
      <c r="U505" s="428">
        <v>44287</v>
      </c>
      <c r="V505" s="428">
        <v>45016</v>
      </c>
      <c r="W505" s="426">
        <v>200</v>
      </c>
      <c r="X505" s="426"/>
      <c r="Y505" s="426"/>
      <c r="Z505" s="426">
        <v>7</v>
      </c>
    </row>
    <row r="506" spans="1:26" ht="15">
      <c r="A506" s="426">
        <v>202110</v>
      </c>
      <c r="B506" s="426" t="s">
        <v>2687</v>
      </c>
      <c r="C506" s="426" t="s">
        <v>3618</v>
      </c>
      <c r="D506" s="426" t="s">
        <v>3619</v>
      </c>
      <c r="E506" s="426" t="s">
        <v>260</v>
      </c>
      <c r="F506" s="426" t="s">
        <v>4288</v>
      </c>
      <c r="G506" s="426" t="s">
        <v>4123</v>
      </c>
      <c r="H506" s="427">
        <v>0.29099999999999998</v>
      </c>
      <c r="I506" s="427">
        <v>0.314</v>
      </c>
      <c r="J506" s="427">
        <v>27.54</v>
      </c>
      <c r="K506" s="427">
        <v>135.36000000000001</v>
      </c>
      <c r="L506" s="427">
        <v>0.30276277289999998</v>
      </c>
      <c r="M506" s="427">
        <v>28.577636697599996</v>
      </c>
      <c r="N506" s="427">
        <v>140.46001827839999</v>
      </c>
      <c r="O506" s="427">
        <v>24.18</v>
      </c>
      <c r="P506" s="427">
        <v>13.01</v>
      </c>
      <c r="Q506" s="427">
        <v>13.01</v>
      </c>
      <c r="R506" s="427">
        <v>0.31440000000000001</v>
      </c>
      <c r="S506" s="427">
        <v>34.001899999999999</v>
      </c>
      <c r="T506" s="427">
        <v>128.89779999999999</v>
      </c>
      <c r="U506" s="428">
        <v>44197</v>
      </c>
      <c r="V506" s="428">
        <v>45291</v>
      </c>
      <c r="W506" s="426">
        <v>400</v>
      </c>
      <c r="X506" s="426"/>
      <c r="Y506" s="426"/>
      <c r="Z506" s="426">
        <v>6</v>
      </c>
    </row>
    <row r="507" spans="1:26" ht="15">
      <c r="A507" s="426">
        <v>202110</v>
      </c>
      <c r="B507" s="426" t="s">
        <v>2687</v>
      </c>
      <c r="C507" s="426" t="s">
        <v>4632</v>
      </c>
      <c r="D507" s="426" t="s">
        <v>4633</v>
      </c>
      <c r="E507" s="426" t="s">
        <v>260</v>
      </c>
      <c r="F507" s="426" t="s">
        <v>4126</v>
      </c>
      <c r="G507" s="426" t="s">
        <v>4135</v>
      </c>
      <c r="H507" s="427">
        <v>0.60399999999999998</v>
      </c>
      <c r="I507" s="427">
        <v>0.61299999999999999</v>
      </c>
      <c r="J507" s="427">
        <v>39.950000000000003</v>
      </c>
      <c r="K507" s="427">
        <v>201.18</v>
      </c>
      <c r="L507" s="427">
        <v>0.63149806640000006</v>
      </c>
      <c r="M507" s="427">
        <v>41.617366383500006</v>
      </c>
      <c r="N507" s="427">
        <v>209.57651486940003</v>
      </c>
      <c r="O507" s="427">
        <v>24.3</v>
      </c>
      <c r="P507" s="427">
        <v>13.08</v>
      </c>
      <c r="Q507" s="427">
        <v>13.08</v>
      </c>
      <c r="R507" s="427">
        <v>0.61285599999999996</v>
      </c>
      <c r="S507" s="427">
        <v>45.172863</v>
      </c>
      <c r="T507" s="427">
        <v>195.96415999999999</v>
      </c>
      <c r="U507" s="428">
        <v>44197</v>
      </c>
      <c r="V507" s="428">
        <v>45291</v>
      </c>
      <c r="W507" s="426">
        <v>600</v>
      </c>
      <c r="X507" s="426"/>
      <c r="Y507" s="426"/>
      <c r="Z507" s="426">
        <v>7</v>
      </c>
    </row>
    <row r="508" spans="1:26" ht="15">
      <c r="A508" s="426">
        <v>202110</v>
      </c>
      <c r="B508" s="426" t="s">
        <v>2687</v>
      </c>
      <c r="C508" s="426" t="s">
        <v>5644</v>
      </c>
      <c r="D508" s="426" t="s">
        <v>5645</v>
      </c>
      <c r="E508" s="426" t="s">
        <v>257</v>
      </c>
      <c r="F508" s="426" t="s">
        <v>4596</v>
      </c>
      <c r="G508" s="426" t="s">
        <v>4328</v>
      </c>
      <c r="H508" s="427">
        <v>0.64300000000000002</v>
      </c>
      <c r="I508" s="427">
        <v>1.4910000000000001</v>
      </c>
      <c r="J508" s="427">
        <v>40.46</v>
      </c>
      <c r="K508" s="427">
        <v>281.33999999999997</v>
      </c>
      <c r="L508" s="427">
        <v>0.67227360380000012</v>
      </c>
      <c r="M508" s="427">
        <v>42.148651911800002</v>
      </c>
      <c r="N508" s="427">
        <v>293.08209908220005</v>
      </c>
      <c r="O508" s="427">
        <v>24.3</v>
      </c>
      <c r="P508" s="427">
        <v>12.24</v>
      </c>
      <c r="Q508" s="427">
        <v>12.24</v>
      </c>
      <c r="R508" s="427">
        <v>1.4905204000000001</v>
      </c>
      <c r="S508" s="427">
        <v>46.853537000000003</v>
      </c>
      <c r="T508" s="427">
        <v>274.94452799999999</v>
      </c>
      <c r="U508" s="428">
        <v>44136</v>
      </c>
      <c r="V508" s="428">
        <v>45382</v>
      </c>
      <c r="W508" s="426">
        <v>950</v>
      </c>
      <c r="X508" s="426"/>
      <c r="Y508" s="426"/>
      <c r="Z508" s="426">
        <v>7</v>
      </c>
    </row>
    <row r="509" spans="1:26" ht="15">
      <c r="A509" s="426">
        <v>202110</v>
      </c>
      <c r="B509" s="426" t="s">
        <v>2687</v>
      </c>
      <c r="C509" s="426" t="s">
        <v>5605</v>
      </c>
      <c r="D509" s="426" t="s">
        <v>5606</v>
      </c>
      <c r="E509" s="426" t="s">
        <v>265</v>
      </c>
      <c r="F509" s="426" t="s">
        <v>4402</v>
      </c>
      <c r="G509" s="426" t="s">
        <v>4328</v>
      </c>
      <c r="H509" s="427">
        <v>0.16</v>
      </c>
      <c r="I509" s="427">
        <v>0.307</v>
      </c>
      <c r="J509" s="427">
        <v>15.85</v>
      </c>
      <c r="K509" s="427">
        <v>95.69</v>
      </c>
      <c r="L509" s="427">
        <v>0.16728425600000002</v>
      </c>
      <c r="M509" s="427">
        <v>16.511520830500004</v>
      </c>
      <c r="N509" s="427">
        <v>99.6837494177</v>
      </c>
      <c r="O509" s="427">
        <v>28.78</v>
      </c>
      <c r="P509" s="427">
        <v>13.08</v>
      </c>
      <c r="Q509" s="427">
        <v>13.08</v>
      </c>
      <c r="R509" s="427">
        <v>0.30719999999999997</v>
      </c>
      <c r="S509" s="427">
        <v>19.104649999999999</v>
      </c>
      <c r="T509" s="427">
        <v>92.426950000000005</v>
      </c>
      <c r="U509" s="428">
        <v>43709</v>
      </c>
      <c r="V509" s="428">
        <v>44561</v>
      </c>
      <c r="W509" s="426">
        <v>280</v>
      </c>
      <c r="X509" s="426"/>
      <c r="Y509" s="426"/>
      <c r="Z509" s="426">
        <v>7</v>
      </c>
    </row>
    <row r="510" spans="1:26" ht="15">
      <c r="A510" s="426">
        <v>202110</v>
      </c>
      <c r="B510" s="426" t="s">
        <v>2687</v>
      </c>
      <c r="C510" s="426" t="s">
        <v>6171</v>
      </c>
      <c r="D510" s="426" t="s">
        <v>6172</v>
      </c>
      <c r="E510" s="426" t="s">
        <v>258</v>
      </c>
      <c r="F510" s="426" t="s">
        <v>4316</v>
      </c>
      <c r="G510" s="426" t="s">
        <v>4409</v>
      </c>
      <c r="H510" s="427">
        <v>0.748</v>
      </c>
      <c r="I510" s="427">
        <v>0.81699999999999995</v>
      </c>
      <c r="J510" s="427">
        <v>74.11</v>
      </c>
      <c r="K510" s="427">
        <v>364.11</v>
      </c>
      <c r="L510" s="427">
        <v>0.78205389680000004</v>
      </c>
      <c r="M510" s="427">
        <v>77.2030794163</v>
      </c>
      <c r="N510" s="427">
        <v>379.30661511630007</v>
      </c>
      <c r="O510" s="427">
        <v>24.3</v>
      </c>
      <c r="P510" s="427">
        <v>11.41</v>
      </c>
      <c r="Q510" s="427">
        <v>11.41</v>
      </c>
      <c r="R510" s="427">
        <v>0.81679999999999997</v>
      </c>
      <c r="S510" s="427">
        <v>88.599199999999996</v>
      </c>
      <c r="T510" s="427">
        <v>349.62259999999998</v>
      </c>
      <c r="U510" s="428">
        <v>43922</v>
      </c>
      <c r="V510" s="428">
        <v>45016</v>
      </c>
      <c r="W510" s="426">
        <v>1150</v>
      </c>
      <c r="X510" s="426"/>
      <c r="Y510" s="426"/>
      <c r="Z510" s="426">
        <v>7</v>
      </c>
    </row>
    <row r="511" spans="1:26" ht="15">
      <c r="A511" s="426">
        <v>202110</v>
      </c>
      <c r="B511" s="426" t="s">
        <v>2687</v>
      </c>
      <c r="C511" s="426" t="s">
        <v>6173</v>
      </c>
      <c r="D511" s="426" t="s">
        <v>6174</v>
      </c>
      <c r="E511" s="426" t="s">
        <v>258</v>
      </c>
      <c r="F511" s="426" t="s">
        <v>4329</v>
      </c>
      <c r="G511" s="426" t="s">
        <v>4143</v>
      </c>
      <c r="H511" s="427">
        <v>0.13</v>
      </c>
      <c r="I511" s="427">
        <v>0.152</v>
      </c>
      <c r="J511" s="427">
        <v>11.92</v>
      </c>
      <c r="K511" s="427">
        <v>57.17</v>
      </c>
      <c r="L511" s="427">
        <v>0.13591845800000002</v>
      </c>
      <c r="M511" s="427">
        <v>12.417497053600002</v>
      </c>
      <c r="N511" s="427">
        <v>59.556065986100009</v>
      </c>
      <c r="O511" s="427">
        <v>24.3</v>
      </c>
      <c r="P511" s="427">
        <v>11.41</v>
      </c>
      <c r="Q511" s="427">
        <v>11.41</v>
      </c>
      <c r="R511" s="427">
        <v>0.15228</v>
      </c>
      <c r="S511" s="427">
        <v>13.624320000000001</v>
      </c>
      <c r="T511" s="427">
        <v>55.463099999999997</v>
      </c>
      <c r="U511" s="428">
        <v>43922</v>
      </c>
      <c r="V511" s="428">
        <v>45016</v>
      </c>
      <c r="W511" s="426">
        <v>300</v>
      </c>
      <c r="X511" s="426"/>
      <c r="Y511" s="426"/>
      <c r="Z511" s="426">
        <v>7</v>
      </c>
    </row>
    <row r="512" spans="1:26" ht="15">
      <c r="A512" s="426">
        <v>202110</v>
      </c>
      <c r="B512" s="426" t="s">
        <v>2687</v>
      </c>
      <c r="C512" s="426" t="s">
        <v>6911</v>
      </c>
      <c r="D512" s="426" t="s">
        <v>6912</v>
      </c>
      <c r="E512" s="426" t="s">
        <v>267</v>
      </c>
      <c r="F512" s="426" t="s">
        <v>4122</v>
      </c>
      <c r="G512" s="426" t="s">
        <v>4328</v>
      </c>
      <c r="H512" s="427">
        <v>0.438</v>
      </c>
      <c r="I512" s="427">
        <v>0.437</v>
      </c>
      <c r="J512" s="427">
        <v>47.45</v>
      </c>
      <c r="K512" s="427">
        <v>236.51</v>
      </c>
      <c r="L512" s="427">
        <v>0.45794065080000007</v>
      </c>
      <c r="M512" s="427">
        <v>49.430388858500002</v>
      </c>
      <c r="N512" s="427">
        <v>246.38105940830002</v>
      </c>
      <c r="O512" s="427">
        <v>24.3</v>
      </c>
      <c r="P512" s="427">
        <v>11.85</v>
      </c>
      <c r="Q512" s="427">
        <v>11.85</v>
      </c>
      <c r="R512" s="427">
        <v>0.43759999999999999</v>
      </c>
      <c r="S512" s="427">
        <v>58.925353000000001</v>
      </c>
      <c r="T512" s="427">
        <v>225.03891200000001</v>
      </c>
      <c r="U512" s="428">
        <v>44013</v>
      </c>
      <c r="V512" s="428">
        <v>45107</v>
      </c>
      <c r="W512" s="426">
        <v>300</v>
      </c>
      <c r="X512" s="426"/>
      <c r="Y512" s="426"/>
      <c r="Z512" s="426">
        <v>7</v>
      </c>
    </row>
    <row r="513" spans="1:26" ht="15">
      <c r="A513" s="426">
        <v>202110</v>
      </c>
      <c r="B513" s="426" t="s">
        <v>2687</v>
      </c>
      <c r="C513" s="426" t="s">
        <v>7443</v>
      </c>
      <c r="D513" s="426" t="s">
        <v>7376</v>
      </c>
      <c r="E513" s="426" t="s">
        <v>275</v>
      </c>
      <c r="F513" s="426" t="s">
        <v>4271</v>
      </c>
      <c r="G513" s="426" t="s">
        <v>4156</v>
      </c>
      <c r="H513" s="427">
        <v>0.13700000000000001</v>
      </c>
      <c r="I513" s="427">
        <v>0.152</v>
      </c>
      <c r="J513" s="427">
        <v>6.72</v>
      </c>
      <c r="K513" s="427">
        <v>27.26</v>
      </c>
      <c r="L513" s="427">
        <v>0.14253780029999999</v>
      </c>
      <c r="M513" s="427">
        <v>6.9731923967999982</v>
      </c>
      <c r="N513" s="427">
        <v>28.287087014400001</v>
      </c>
      <c r="O513" s="427">
        <v>24.18</v>
      </c>
      <c r="P513" s="427">
        <v>12.19</v>
      </c>
      <c r="Q513" s="427">
        <v>12.19</v>
      </c>
      <c r="R513" s="427">
        <v>0.152</v>
      </c>
      <c r="S513" s="427">
        <v>7.9128999999999996</v>
      </c>
      <c r="T513" s="427">
        <v>26.0715</v>
      </c>
      <c r="U513" s="428">
        <v>44440</v>
      </c>
      <c r="V513" s="428">
        <v>44957</v>
      </c>
      <c r="W513" s="426">
        <v>300</v>
      </c>
      <c r="X513" s="426"/>
      <c r="Y513" s="426"/>
      <c r="Z513" s="426">
        <v>6</v>
      </c>
    </row>
    <row r="514" spans="1:26" ht="15">
      <c r="A514" s="426">
        <v>202110</v>
      </c>
      <c r="B514" s="426" t="s">
        <v>2687</v>
      </c>
      <c r="C514" s="426" t="s">
        <v>7444</v>
      </c>
      <c r="D514" s="426" t="s">
        <v>7377</v>
      </c>
      <c r="E514" s="426" t="s">
        <v>275</v>
      </c>
      <c r="F514" s="426" t="s">
        <v>4268</v>
      </c>
      <c r="G514" s="426" t="s">
        <v>4156</v>
      </c>
      <c r="H514" s="427">
        <v>9.7000000000000003E-2</v>
      </c>
      <c r="I514" s="427">
        <v>0.104</v>
      </c>
      <c r="J514" s="427">
        <v>4.5199999999999996</v>
      </c>
      <c r="K514" s="427">
        <v>15.87</v>
      </c>
      <c r="L514" s="427">
        <v>0.10092092430000001</v>
      </c>
      <c r="M514" s="427">
        <v>4.6903020287999988</v>
      </c>
      <c r="N514" s="427">
        <v>16.467940972799997</v>
      </c>
      <c r="O514" s="427">
        <v>24.18</v>
      </c>
      <c r="P514" s="427">
        <v>12.19</v>
      </c>
      <c r="Q514" s="427">
        <v>12.19</v>
      </c>
      <c r="R514" s="427">
        <v>0.1036</v>
      </c>
      <c r="S514" s="427">
        <v>5.3598999999999997</v>
      </c>
      <c r="T514" s="427">
        <v>15.0275</v>
      </c>
      <c r="U514" s="428">
        <v>44440</v>
      </c>
      <c r="V514" s="428">
        <v>44957</v>
      </c>
      <c r="W514" s="426">
        <v>300</v>
      </c>
      <c r="X514" s="426"/>
      <c r="Y514" s="426"/>
      <c r="Z514" s="426">
        <v>6</v>
      </c>
    </row>
    <row r="515" spans="1:26" ht="15">
      <c r="A515" s="426">
        <v>202110</v>
      </c>
      <c r="B515" s="426" t="s">
        <v>2687</v>
      </c>
      <c r="C515" s="426" t="s">
        <v>7445</v>
      </c>
      <c r="D515" s="426" t="s">
        <v>7378</v>
      </c>
      <c r="E515" s="426" t="s">
        <v>275</v>
      </c>
      <c r="F515" s="426" t="s">
        <v>4182</v>
      </c>
      <c r="G515" s="426" t="s">
        <v>4156</v>
      </c>
      <c r="H515" s="427">
        <v>0.11799999999999999</v>
      </c>
      <c r="I515" s="427">
        <v>0.11799999999999999</v>
      </c>
      <c r="J515" s="427">
        <v>6.71</v>
      </c>
      <c r="K515" s="427">
        <v>25.09</v>
      </c>
      <c r="L515" s="427">
        <v>0.1227697842</v>
      </c>
      <c r="M515" s="427">
        <v>6.9628156223999991</v>
      </c>
      <c r="N515" s="427">
        <v>26.035326969599996</v>
      </c>
      <c r="O515" s="427">
        <v>24.18</v>
      </c>
      <c r="P515" s="427">
        <v>12.19</v>
      </c>
      <c r="Q515" s="427">
        <v>12.19</v>
      </c>
      <c r="R515" s="427">
        <v>0.11799999999999999</v>
      </c>
      <c r="S515" s="427">
        <v>7.9695</v>
      </c>
      <c r="T515" s="427">
        <v>23.831099999999999</v>
      </c>
      <c r="U515" s="428">
        <v>44440</v>
      </c>
      <c r="V515" s="428">
        <v>44957</v>
      </c>
      <c r="W515" s="426">
        <v>350</v>
      </c>
      <c r="X515" s="426"/>
      <c r="Y515" s="426"/>
      <c r="Z515" s="426">
        <v>6</v>
      </c>
    </row>
    <row r="516" spans="1:26" ht="15">
      <c r="A516" s="426">
        <v>202110</v>
      </c>
      <c r="B516" s="426" t="s">
        <v>2687</v>
      </c>
      <c r="C516" s="426" t="s">
        <v>7446</v>
      </c>
      <c r="D516" s="426" t="s">
        <v>7379</v>
      </c>
      <c r="E516" s="426" t="s">
        <v>275</v>
      </c>
      <c r="F516" s="426" t="s">
        <v>4304</v>
      </c>
      <c r="G516" s="426" t="s">
        <v>4156</v>
      </c>
      <c r="H516" s="427">
        <v>8.5999999999999993E-2</v>
      </c>
      <c r="I516" s="427">
        <v>8.8999999999999996E-2</v>
      </c>
      <c r="J516" s="427">
        <v>5.1100000000000003</v>
      </c>
      <c r="K516" s="427">
        <v>18.309999999999999</v>
      </c>
      <c r="L516" s="427">
        <v>8.9476283399999995E-2</v>
      </c>
      <c r="M516" s="427">
        <v>5.3025317183999991</v>
      </c>
      <c r="N516" s="427">
        <v>18.999873926399996</v>
      </c>
      <c r="O516" s="427">
        <v>24.18</v>
      </c>
      <c r="P516" s="427">
        <v>12.19</v>
      </c>
      <c r="Q516" s="427">
        <v>12.19</v>
      </c>
      <c r="R516" s="427">
        <v>8.8800000000000004E-2</v>
      </c>
      <c r="S516" s="427">
        <v>6.0446999999999997</v>
      </c>
      <c r="T516" s="427">
        <v>17.374400000000001</v>
      </c>
      <c r="U516" s="428">
        <v>44440</v>
      </c>
      <c r="V516" s="428">
        <v>44957</v>
      </c>
      <c r="W516" s="426">
        <v>300</v>
      </c>
      <c r="X516" s="426"/>
      <c r="Y516" s="426"/>
      <c r="Z516" s="426">
        <v>6</v>
      </c>
    </row>
    <row r="517" spans="1:26" ht="15">
      <c r="A517" s="426">
        <v>202110</v>
      </c>
      <c r="B517" s="426" t="s">
        <v>2687</v>
      </c>
      <c r="C517" s="426" t="s">
        <v>7447</v>
      </c>
      <c r="D517" s="426" t="s">
        <v>7384</v>
      </c>
      <c r="E517" s="426" t="s">
        <v>275</v>
      </c>
      <c r="F517" s="426" t="s">
        <v>4265</v>
      </c>
      <c r="G517" s="426" t="s">
        <v>4156</v>
      </c>
      <c r="H517" s="427">
        <v>0.126</v>
      </c>
      <c r="I517" s="427">
        <v>0.11899999999999999</v>
      </c>
      <c r="J517" s="427">
        <v>7.93</v>
      </c>
      <c r="K517" s="427">
        <v>25.64</v>
      </c>
      <c r="L517" s="427">
        <v>0.13109315939999999</v>
      </c>
      <c r="M517" s="427">
        <v>8.2287820991999983</v>
      </c>
      <c r="N517" s="427">
        <v>26.606049561599995</v>
      </c>
      <c r="O517" s="427">
        <v>24.18</v>
      </c>
      <c r="P517" s="427">
        <v>12.19</v>
      </c>
      <c r="Q517" s="427">
        <v>12.19</v>
      </c>
      <c r="R517" s="427">
        <v>0.126</v>
      </c>
      <c r="S517" s="427">
        <v>9.5535999999999994</v>
      </c>
      <c r="T517" s="427">
        <v>24.011399999999998</v>
      </c>
      <c r="U517" s="428">
        <v>44440</v>
      </c>
      <c r="V517" s="428">
        <v>44957</v>
      </c>
      <c r="W517" s="426">
        <v>300</v>
      </c>
      <c r="X517" s="426"/>
      <c r="Y517" s="426"/>
      <c r="Z517" s="426">
        <v>6</v>
      </c>
    </row>
    <row r="518" spans="1:26" ht="15">
      <c r="A518" s="426">
        <v>202110</v>
      </c>
      <c r="B518" s="426" t="s">
        <v>2687</v>
      </c>
      <c r="C518" s="426" t="s">
        <v>7448</v>
      </c>
      <c r="D518" s="426" t="s">
        <v>7385</v>
      </c>
      <c r="E518" s="426" t="s">
        <v>275</v>
      </c>
      <c r="F518" s="426" t="s">
        <v>4182</v>
      </c>
      <c r="G518" s="426" t="s">
        <v>4156</v>
      </c>
      <c r="H518" s="427">
        <v>9.4E-2</v>
      </c>
      <c r="I518" s="427">
        <v>9.4E-2</v>
      </c>
      <c r="J518" s="427">
        <v>3.68</v>
      </c>
      <c r="K518" s="427">
        <v>13.19</v>
      </c>
      <c r="L518" s="427">
        <v>9.7799658600000006E-2</v>
      </c>
      <c r="M518" s="427">
        <v>3.8186529791999999</v>
      </c>
      <c r="N518" s="427">
        <v>13.686965433599998</v>
      </c>
      <c r="O518" s="427">
        <v>24.18</v>
      </c>
      <c r="P518" s="427">
        <v>12.19</v>
      </c>
      <c r="Q518" s="427">
        <v>12.19</v>
      </c>
      <c r="R518" s="427">
        <v>9.4E-2</v>
      </c>
      <c r="S518" s="427">
        <v>4.3070000000000004</v>
      </c>
      <c r="T518" s="427">
        <v>12.5617</v>
      </c>
      <c r="U518" s="428">
        <v>44440</v>
      </c>
      <c r="V518" s="428">
        <v>44957</v>
      </c>
      <c r="W518" s="426">
        <v>340</v>
      </c>
      <c r="X518" s="426"/>
      <c r="Y518" s="426"/>
      <c r="Z518" s="426">
        <v>6</v>
      </c>
    </row>
    <row r="519" spans="1:26" ht="15">
      <c r="A519" s="426">
        <v>202110</v>
      </c>
      <c r="B519" s="426" t="s">
        <v>47</v>
      </c>
      <c r="C519" s="426" t="s">
        <v>69</v>
      </c>
      <c r="D519" s="426" t="s">
        <v>70</v>
      </c>
      <c r="E519" s="426" t="s">
        <v>266</v>
      </c>
      <c r="F519" s="426" t="s">
        <v>4122</v>
      </c>
      <c r="G519" s="426" t="s">
        <v>4143</v>
      </c>
      <c r="H519" s="427">
        <v>4.2629999999999999</v>
      </c>
      <c r="I519" s="427">
        <v>4.3710000000000004</v>
      </c>
      <c r="J519" s="427">
        <v>463.39100000000002</v>
      </c>
      <c r="K519" s="427">
        <v>2328.6779999999999</v>
      </c>
      <c r="L519" s="427">
        <v>4.4169813078300004</v>
      </c>
      <c r="M519" s="427">
        <v>481.16714215099995</v>
      </c>
      <c r="N519" s="427">
        <v>2418.0084167579998</v>
      </c>
      <c r="O519" s="427">
        <v>22.84</v>
      </c>
      <c r="P519" s="427">
        <v>11.42</v>
      </c>
      <c r="Q519" s="427">
        <v>11.42</v>
      </c>
      <c r="R519" s="427">
        <v>4.3711520000000004</v>
      </c>
      <c r="S519" s="427">
        <v>573.02120400000001</v>
      </c>
      <c r="T519" s="427">
        <v>2219.0477850000002</v>
      </c>
      <c r="U519" s="428">
        <v>40179</v>
      </c>
      <c r="V519" s="428">
        <v>46081</v>
      </c>
      <c r="W519" s="426">
        <v>4370</v>
      </c>
      <c r="X519" s="426"/>
      <c r="Y519" s="426"/>
      <c r="Z519" s="426">
        <v>7</v>
      </c>
    </row>
    <row r="520" spans="1:26" ht="15">
      <c r="A520" s="426">
        <v>202110</v>
      </c>
      <c r="B520" s="426" t="s">
        <v>47</v>
      </c>
      <c r="C520" s="426" t="s">
        <v>109</v>
      </c>
      <c r="D520" s="426" t="s">
        <v>293</v>
      </c>
      <c r="E520" s="426" t="s">
        <v>261</v>
      </c>
      <c r="F520" s="426" t="s">
        <v>4326</v>
      </c>
      <c r="G520" s="426" t="s">
        <v>4326</v>
      </c>
      <c r="H520" s="427">
        <v>23.15</v>
      </c>
      <c r="I520" s="427">
        <v>22.677</v>
      </c>
      <c r="J520" s="427">
        <v>2608.4589999999998</v>
      </c>
      <c r="K520" s="427">
        <v>12748.119000000001</v>
      </c>
      <c r="L520" s="427">
        <v>23.15</v>
      </c>
      <c r="M520" s="427">
        <v>2608.4589999999998</v>
      </c>
      <c r="N520" s="427">
        <v>12748.119000000001</v>
      </c>
      <c r="O520" s="427">
        <v>22.83</v>
      </c>
      <c r="P520" s="427">
        <v>9.34</v>
      </c>
      <c r="Q520" s="427">
        <v>9.34</v>
      </c>
      <c r="R520" s="427">
        <v>23.150432800000001</v>
      </c>
      <c r="S520" s="427">
        <v>3245.2647360000001</v>
      </c>
      <c r="T520" s="427">
        <v>12111.313173</v>
      </c>
      <c r="U520" s="428">
        <v>43466</v>
      </c>
      <c r="V520" s="428">
        <v>46022</v>
      </c>
      <c r="W520" s="426">
        <v>24800</v>
      </c>
      <c r="X520" s="426"/>
      <c r="Y520" s="426"/>
      <c r="Z520" s="426">
        <v>10</v>
      </c>
    </row>
    <row r="521" spans="1:26" ht="15">
      <c r="A521" s="426">
        <v>202110</v>
      </c>
      <c r="B521" s="426" t="s">
        <v>47</v>
      </c>
      <c r="C521" s="426" t="s">
        <v>128</v>
      </c>
      <c r="D521" s="426" t="s">
        <v>129</v>
      </c>
      <c r="E521" s="426" t="s">
        <v>261</v>
      </c>
      <c r="F521" s="426" t="s">
        <v>4137</v>
      </c>
      <c r="G521" s="426" t="s">
        <v>4137</v>
      </c>
      <c r="H521" s="427">
        <v>6.6970000000000001</v>
      </c>
      <c r="I521" s="427">
        <v>6.8460000000000001</v>
      </c>
      <c r="J521" s="427">
        <v>770.48800000000006</v>
      </c>
      <c r="K521" s="427">
        <v>3738.7539999999999</v>
      </c>
      <c r="L521" s="427">
        <v>6.6970000000000001</v>
      </c>
      <c r="M521" s="427">
        <v>770.48800000000006</v>
      </c>
      <c r="N521" s="427">
        <v>3738.7539999999999</v>
      </c>
      <c r="O521" s="427">
        <v>27.35</v>
      </c>
      <c r="P521" s="427">
        <v>7.69</v>
      </c>
      <c r="Q521" s="427">
        <v>7.69</v>
      </c>
      <c r="R521" s="427">
        <v>6.8457607999999999</v>
      </c>
      <c r="S521" s="427">
        <v>956.52934100000004</v>
      </c>
      <c r="T521" s="427">
        <v>3552.7121240000001</v>
      </c>
      <c r="U521" s="428">
        <v>44197</v>
      </c>
      <c r="V521" s="428">
        <v>45291</v>
      </c>
      <c r="W521" s="426">
        <v>12000</v>
      </c>
      <c r="X521" s="426"/>
      <c r="Y521" s="426"/>
      <c r="Z521" s="426">
        <v>3</v>
      </c>
    </row>
    <row r="522" spans="1:26" ht="15">
      <c r="A522" s="426">
        <v>202110</v>
      </c>
      <c r="B522" s="426" t="s">
        <v>47</v>
      </c>
      <c r="C522" s="426" t="s">
        <v>2386</v>
      </c>
      <c r="D522" s="426" t="s">
        <v>2310</v>
      </c>
      <c r="E522" s="426" t="s">
        <v>268</v>
      </c>
      <c r="F522" s="426" t="s">
        <v>4122</v>
      </c>
      <c r="G522" s="426" t="s">
        <v>4143</v>
      </c>
      <c r="H522" s="427">
        <v>3.6619999999999999</v>
      </c>
      <c r="I522" s="427">
        <v>3.7080000000000002</v>
      </c>
      <c r="J522" s="427">
        <v>366.226</v>
      </c>
      <c r="K522" s="427">
        <v>1732.9480000000001</v>
      </c>
      <c r="L522" s="427">
        <v>3.7778717223</v>
      </c>
      <c r="M522" s="427">
        <v>377.32663966339999</v>
      </c>
      <c r="N522" s="427">
        <v>1785.4752135332001</v>
      </c>
      <c r="O522" s="427">
        <v>26.39</v>
      </c>
      <c r="P522" s="427">
        <v>9.44</v>
      </c>
      <c r="Q522" s="427">
        <v>9.44</v>
      </c>
      <c r="R522" s="427">
        <v>3.7080220000000002</v>
      </c>
      <c r="S522" s="427">
        <v>425.976384</v>
      </c>
      <c r="T522" s="427">
        <v>1673.1975199999999</v>
      </c>
      <c r="U522" s="428">
        <v>42948</v>
      </c>
      <c r="V522" s="428">
        <v>45138</v>
      </c>
      <c r="W522" s="426">
        <v>4000</v>
      </c>
      <c r="X522" s="426"/>
      <c r="Y522" s="426"/>
      <c r="Z522" s="426">
        <v>7</v>
      </c>
    </row>
    <row r="523" spans="1:26" ht="15">
      <c r="A523" s="426">
        <v>202110</v>
      </c>
      <c r="B523" s="426" t="s">
        <v>47</v>
      </c>
      <c r="C523" s="426" t="s">
        <v>144</v>
      </c>
      <c r="D523" s="426" t="s">
        <v>6353</v>
      </c>
      <c r="E523" s="426" t="s">
        <v>256</v>
      </c>
      <c r="F523" s="426" t="s">
        <v>4542</v>
      </c>
      <c r="G523" s="426" t="s">
        <v>4159</v>
      </c>
      <c r="H523" s="427">
        <v>8.27</v>
      </c>
      <c r="I523" s="427">
        <v>24.713000000000001</v>
      </c>
      <c r="J523" s="427">
        <v>897.60900000000004</v>
      </c>
      <c r="K523" s="427">
        <v>11130.739</v>
      </c>
      <c r="L523" s="427">
        <v>8.3667590000000001</v>
      </c>
      <c r="M523" s="427">
        <v>908.29054710000003</v>
      </c>
      <c r="N523" s="427">
        <v>11263.1947941</v>
      </c>
      <c r="O523" s="427">
        <v>28.94</v>
      </c>
      <c r="P523" s="427">
        <v>14.42</v>
      </c>
      <c r="Q523" s="427">
        <v>14.44</v>
      </c>
      <c r="R523" s="427">
        <v>24.712698400000001</v>
      </c>
      <c r="S523" s="427">
        <v>1064.4611259999999</v>
      </c>
      <c r="T523" s="427">
        <v>10963.886917</v>
      </c>
      <c r="U523" s="428">
        <v>44013</v>
      </c>
      <c r="V523" s="428">
        <v>48579</v>
      </c>
      <c r="W523" s="426">
        <v>32000</v>
      </c>
      <c r="X523" s="426"/>
      <c r="Y523" s="426"/>
      <c r="Z523" s="426">
        <v>6</v>
      </c>
    </row>
    <row r="524" spans="1:26" ht="15">
      <c r="A524" s="426">
        <v>202110</v>
      </c>
      <c r="B524" s="426" t="s">
        <v>47</v>
      </c>
      <c r="C524" s="426" t="s">
        <v>198</v>
      </c>
      <c r="D524" s="426" t="s">
        <v>199</v>
      </c>
      <c r="E524" s="426" t="s">
        <v>261</v>
      </c>
      <c r="F524" s="426" t="s">
        <v>4348</v>
      </c>
      <c r="G524" s="426" t="s">
        <v>4315</v>
      </c>
      <c r="H524" s="427">
        <v>14.204000000000001</v>
      </c>
      <c r="I524" s="427">
        <v>14.491</v>
      </c>
      <c r="J524" s="427">
        <v>1471.7539999999999</v>
      </c>
      <c r="K524" s="427">
        <v>7116.9970000000003</v>
      </c>
      <c r="L524" s="427">
        <v>14.232408000000001</v>
      </c>
      <c r="M524" s="427">
        <v>1474.697508</v>
      </c>
      <c r="N524" s="427">
        <v>7131.2309940000005</v>
      </c>
      <c r="O524" s="427">
        <v>27.35</v>
      </c>
      <c r="P524" s="427">
        <v>7.69</v>
      </c>
      <c r="Q524" s="427">
        <v>7.69</v>
      </c>
      <c r="R524" s="427">
        <v>14.491042</v>
      </c>
      <c r="S524" s="427">
        <v>1828.1084249999999</v>
      </c>
      <c r="T524" s="427">
        <v>6760.6421380000002</v>
      </c>
      <c r="U524" s="428">
        <v>44197</v>
      </c>
      <c r="V524" s="428">
        <v>45291</v>
      </c>
      <c r="W524" s="426">
        <v>20000</v>
      </c>
      <c r="X524" s="426"/>
      <c r="Y524" s="426"/>
      <c r="Z524" s="426">
        <v>3</v>
      </c>
    </row>
    <row r="525" spans="1:26" ht="15">
      <c r="A525" s="426">
        <v>202110</v>
      </c>
      <c r="B525" s="426" t="s">
        <v>47</v>
      </c>
      <c r="C525" s="426" t="s">
        <v>213</v>
      </c>
      <c r="D525" s="426" t="s">
        <v>214</v>
      </c>
      <c r="E525" s="426" t="s">
        <v>261</v>
      </c>
      <c r="F525" s="426" t="s">
        <v>4136</v>
      </c>
      <c r="G525" s="426" t="s">
        <v>4137</v>
      </c>
      <c r="H525" s="427">
        <v>14.368</v>
      </c>
      <c r="I525" s="427">
        <v>14.49</v>
      </c>
      <c r="J525" s="427">
        <v>1368.2729999999999</v>
      </c>
      <c r="K525" s="427">
        <v>7296.2849999999999</v>
      </c>
      <c r="L525" s="427">
        <v>14.4944384</v>
      </c>
      <c r="M525" s="427">
        <v>1380.8611116</v>
      </c>
      <c r="N525" s="427">
        <v>7363.4108220000007</v>
      </c>
      <c r="O525" s="427">
        <v>25.15</v>
      </c>
      <c r="P525" s="427">
        <v>7.43</v>
      </c>
      <c r="Q525" s="427">
        <v>7.43</v>
      </c>
      <c r="R525" s="427">
        <v>14.489914000000001</v>
      </c>
      <c r="S525" s="427">
        <v>1698.5144299999999</v>
      </c>
      <c r="T525" s="427">
        <v>6966.0443180000002</v>
      </c>
      <c r="U525" s="428">
        <v>42522</v>
      </c>
      <c r="V525" s="428">
        <v>44347</v>
      </c>
      <c r="W525" s="426">
        <v>17000</v>
      </c>
      <c r="X525" s="426"/>
      <c r="Y525" s="426"/>
      <c r="Z525" s="426">
        <v>3</v>
      </c>
    </row>
    <row r="526" spans="1:26" ht="15">
      <c r="A526" s="426">
        <v>202110</v>
      </c>
      <c r="B526" s="426" t="s">
        <v>47</v>
      </c>
      <c r="C526" s="426" t="s">
        <v>233</v>
      </c>
      <c r="D526" s="426" t="s">
        <v>234</v>
      </c>
      <c r="E526" s="426" t="s">
        <v>268</v>
      </c>
      <c r="F526" s="426" t="s">
        <v>4278</v>
      </c>
      <c r="G526" s="426" t="s">
        <v>4156</v>
      </c>
      <c r="H526" s="427">
        <v>5.101</v>
      </c>
      <c r="I526" s="427">
        <v>7.4359999999999999</v>
      </c>
      <c r="J526" s="427">
        <v>316.14699999999999</v>
      </c>
      <c r="K526" s="427">
        <v>1637.7460000000001</v>
      </c>
      <c r="L526" s="427">
        <v>5.238595751270001</v>
      </c>
      <c r="M526" s="427">
        <v>324.19421206094</v>
      </c>
      <c r="N526" s="427">
        <v>1679.4332194389199</v>
      </c>
      <c r="O526" s="427">
        <v>22.83</v>
      </c>
      <c r="P526" s="427">
        <v>10.29</v>
      </c>
      <c r="Q526" s="427">
        <v>10.29</v>
      </c>
      <c r="R526" s="427">
        <v>7.4362843999999999</v>
      </c>
      <c r="S526" s="427">
        <v>389.75829599999997</v>
      </c>
      <c r="T526" s="427">
        <v>1564.1344939999999</v>
      </c>
      <c r="U526" s="428">
        <v>44317</v>
      </c>
      <c r="V526" s="428">
        <v>45412</v>
      </c>
      <c r="W526" s="426">
        <v>11000</v>
      </c>
      <c r="X526" s="426"/>
      <c r="Y526" s="426"/>
      <c r="Z526" s="426">
        <v>6</v>
      </c>
    </row>
    <row r="527" spans="1:26" ht="15">
      <c r="A527" s="426">
        <v>202110</v>
      </c>
      <c r="B527" s="426" t="s">
        <v>47</v>
      </c>
      <c r="C527" s="426" t="s">
        <v>246</v>
      </c>
      <c r="D527" s="426" t="s">
        <v>247</v>
      </c>
      <c r="E527" s="426" t="s">
        <v>261</v>
      </c>
      <c r="F527" s="426" t="s">
        <v>4602</v>
      </c>
      <c r="G527" s="426" t="s">
        <v>4343</v>
      </c>
      <c r="H527" s="427">
        <v>1.893</v>
      </c>
      <c r="I527" s="427">
        <v>1.9339999999999999</v>
      </c>
      <c r="J527" s="427">
        <v>182.35300000000001</v>
      </c>
      <c r="K527" s="427">
        <v>866.85900000000004</v>
      </c>
      <c r="L527" s="427">
        <v>1.8937572</v>
      </c>
      <c r="M527" s="427">
        <v>183.15535320000001</v>
      </c>
      <c r="N527" s="427">
        <v>870.67317960000003</v>
      </c>
      <c r="O527" s="427">
        <v>30.38</v>
      </c>
      <c r="P527" s="427">
        <v>13.82</v>
      </c>
      <c r="Q527" s="427">
        <v>13.82</v>
      </c>
      <c r="R527" s="427">
        <v>1.9336800000000001</v>
      </c>
      <c r="S527" s="427">
        <v>225.49962500000001</v>
      </c>
      <c r="T527" s="427">
        <v>823.71231399999999</v>
      </c>
      <c r="U527" s="428">
        <v>39965</v>
      </c>
      <c r="V527" s="428">
        <v>44926</v>
      </c>
      <c r="W527" s="426">
        <v>2500</v>
      </c>
      <c r="X527" s="426"/>
      <c r="Y527" s="426"/>
      <c r="Z527" s="426">
        <v>11</v>
      </c>
    </row>
    <row r="528" spans="1:26" ht="15">
      <c r="A528" s="426">
        <v>202110</v>
      </c>
      <c r="B528" s="426" t="s">
        <v>47</v>
      </c>
      <c r="C528" s="426" t="s">
        <v>249</v>
      </c>
      <c r="D528" s="426" t="s">
        <v>312</v>
      </c>
      <c r="E528" s="426" t="s">
        <v>268</v>
      </c>
      <c r="F528" s="426" t="s">
        <v>4408</v>
      </c>
      <c r="G528" s="426" t="s">
        <v>4123</v>
      </c>
      <c r="H528" s="427">
        <v>4.5119999999999996</v>
      </c>
      <c r="I528" s="427">
        <v>4.5419999999999998</v>
      </c>
      <c r="J528" s="427">
        <v>477.762</v>
      </c>
      <c r="K528" s="427">
        <v>2302.8090000000002</v>
      </c>
      <c r="L528" s="427">
        <v>4.6547671247999993</v>
      </c>
      <c r="M528" s="427">
        <v>492.24339620579997</v>
      </c>
      <c r="N528" s="427">
        <v>2372.6092133181</v>
      </c>
      <c r="O528" s="427">
        <v>22.83</v>
      </c>
      <c r="P528" s="427">
        <v>9.6999999999999993</v>
      </c>
      <c r="Q528" s="427">
        <v>9.6999999999999993</v>
      </c>
      <c r="R528" s="427">
        <v>4.5424616000000002</v>
      </c>
      <c r="S528" s="427">
        <v>590.061958</v>
      </c>
      <c r="T528" s="427">
        <v>2190.5092610000002</v>
      </c>
      <c r="U528" s="428">
        <v>42005</v>
      </c>
      <c r="V528" s="428">
        <v>46022</v>
      </c>
      <c r="W528" s="426">
        <v>4700</v>
      </c>
      <c r="X528" s="426"/>
      <c r="Y528" s="426"/>
      <c r="Z528" s="426">
        <v>7</v>
      </c>
    </row>
    <row r="529" spans="1:26" ht="15">
      <c r="A529" s="426">
        <v>202110</v>
      </c>
      <c r="B529" s="426" t="s">
        <v>47</v>
      </c>
      <c r="C529" s="426" t="s">
        <v>252</v>
      </c>
      <c r="D529" s="426" t="s">
        <v>313</v>
      </c>
      <c r="E529" s="426" t="s">
        <v>261</v>
      </c>
      <c r="F529" s="426" t="s">
        <v>4590</v>
      </c>
      <c r="G529" s="426" t="s">
        <v>4125</v>
      </c>
      <c r="H529" s="427">
        <v>13.449</v>
      </c>
      <c r="I529" s="427">
        <v>14.164</v>
      </c>
      <c r="J529" s="427">
        <v>1419.8389999999999</v>
      </c>
      <c r="K529" s="427">
        <v>6912.5069999999996</v>
      </c>
      <c r="L529" s="427">
        <v>13.449</v>
      </c>
      <c r="M529" s="427">
        <v>1419.8389999999999</v>
      </c>
      <c r="N529" s="427">
        <v>6912.5069999999996</v>
      </c>
      <c r="O529" s="427">
        <v>31.14</v>
      </c>
      <c r="P529" s="427">
        <v>24.21</v>
      </c>
      <c r="Q529" s="427">
        <v>19.010000000000002</v>
      </c>
      <c r="R529" s="427">
        <v>14.1636852</v>
      </c>
      <c r="S529" s="427">
        <v>1704.0889569999999</v>
      </c>
      <c r="T529" s="427">
        <v>6628.2568600000004</v>
      </c>
      <c r="U529" s="428">
        <v>40238</v>
      </c>
      <c r="V529" s="428">
        <v>46112</v>
      </c>
      <c r="W529" s="426">
        <v>17400</v>
      </c>
      <c r="X529" s="426"/>
      <c r="Y529" s="426"/>
      <c r="Z529" s="426">
        <v>1</v>
      </c>
    </row>
    <row r="530" spans="1:26" ht="15">
      <c r="A530" s="426">
        <v>202110</v>
      </c>
      <c r="B530" s="426" t="s">
        <v>47</v>
      </c>
      <c r="C530" s="426" t="s">
        <v>529</v>
      </c>
      <c r="D530" s="426" t="s">
        <v>530</v>
      </c>
      <c r="E530" s="426" t="s">
        <v>273</v>
      </c>
      <c r="F530" s="426" t="s">
        <v>4458</v>
      </c>
      <c r="G530" s="426" t="s">
        <v>4125</v>
      </c>
      <c r="H530" s="427">
        <v>4.5739999999999998</v>
      </c>
      <c r="I530" s="427">
        <v>4.5739999999999998</v>
      </c>
      <c r="J530" s="427">
        <v>323.27</v>
      </c>
      <c r="K530" s="427">
        <v>1535.7429999999999</v>
      </c>
      <c r="L530" s="427">
        <v>4.7877035006399993</v>
      </c>
      <c r="M530" s="427">
        <v>335.67095723729989</v>
      </c>
      <c r="N530" s="427">
        <v>1594.6556218655696</v>
      </c>
      <c r="O530" s="427">
        <v>22.84</v>
      </c>
      <c r="P530" s="427">
        <v>7.82</v>
      </c>
      <c r="Q530" s="427">
        <v>7.82</v>
      </c>
      <c r="R530" s="427">
        <v>4.5742723999999999</v>
      </c>
      <c r="S530" s="427">
        <v>375.69460500000002</v>
      </c>
      <c r="T530" s="427">
        <v>1483.317434</v>
      </c>
      <c r="U530" s="428">
        <v>42339</v>
      </c>
      <c r="V530" s="428">
        <v>45291</v>
      </c>
      <c r="W530" s="426">
        <v>4500</v>
      </c>
      <c r="X530" s="426"/>
      <c r="Y530" s="426"/>
      <c r="Z530" s="426">
        <v>2</v>
      </c>
    </row>
    <row r="531" spans="1:26" ht="15">
      <c r="A531" s="426">
        <v>202110</v>
      </c>
      <c r="B531" s="426" t="s">
        <v>4611</v>
      </c>
      <c r="C531" s="426" t="s">
        <v>6652</v>
      </c>
      <c r="D531" s="426" t="s">
        <v>6615</v>
      </c>
      <c r="E531" s="426" t="s">
        <v>265</v>
      </c>
      <c r="F531" s="426" t="s">
        <v>4422</v>
      </c>
      <c r="G531" s="426" t="s">
        <v>4123</v>
      </c>
      <c r="H531" s="427">
        <v>5.7709999999999997E-2</v>
      </c>
      <c r="I531" s="427">
        <v>0.88046000000000002</v>
      </c>
      <c r="J531" s="427">
        <v>0.85953999999999997</v>
      </c>
      <c r="K531" s="427">
        <v>196.39402999999999</v>
      </c>
      <c r="L531" s="427">
        <v>6.0337340086000002E-2</v>
      </c>
      <c r="M531" s="427">
        <v>0.89541404508819999</v>
      </c>
      <c r="N531" s="427">
        <v>204.59079604610992</v>
      </c>
      <c r="O531" s="427">
        <v>22.84</v>
      </c>
      <c r="P531" s="427">
        <v>12.8</v>
      </c>
      <c r="Q531" s="427">
        <v>12.8</v>
      </c>
      <c r="R531" s="427">
        <v>0.88046000000000002</v>
      </c>
      <c r="S531" s="427">
        <v>1.043717</v>
      </c>
      <c r="T531" s="427">
        <v>196.210126</v>
      </c>
      <c r="U531" s="428">
        <v>44136</v>
      </c>
      <c r="V531" s="428">
        <v>45230</v>
      </c>
      <c r="W531" s="426">
        <v>7</v>
      </c>
      <c r="X531" s="426"/>
      <c r="Y531" s="426"/>
      <c r="Z531" s="426">
        <v>7</v>
      </c>
    </row>
    <row r="532" spans="1:26" ht="15">
      <c r="A532" s="426">
        <v>202110</v>
      </c>
      <c r="B532" s="426" t="s">
        <v>4611</v>
      </c>
      <c r="C532" s="426" t="s">
        <v>6653</v>
      </c>
      <c r="D532" s="426" t="s">
        <v>6618</v>
      </c>
      <c r="E532" s="426" t="s">
        <v>274</v>
      </c>
      <c r="F532" s="426" t="s">
        <v>4448</v>
      </c>
      <c r="G532" s="426" t="s">
        <v>4143</v>
      </c>
      <c r="H532" s="427">
        <v>0.1008</v>
      </c>
      <c r="I532" s="427">
        <v>0.1052</v>
      </c>
      <c r="J532" s="427">
        <v>7.2114500000000001</v>
      </c>
      <c r="K532" s="427">
        <v>28.301449999999999</v>
      </c>
      <c r="L532" s="427">
        <v>0.10538908128000002</v>
      </c>
      <c r="M532" s="427">
        <v>7.5124294569785004</v>
      </c>
      <c r="N532" s="427">
        <v>29.482648656678503</v>
      </c>
      <c r="O532" s="427">
        <v>22.84</v>
      </c>
      <c r="P532" s="427">
        <v>8.81</v>
      </c>
      <c r="Q532" s="427">
        <v>8.81</v>
      </c>
      <c r="R532" s="427">
        <v>0.1052</v>
      </c>
      <c r="S532" s="427">
        <v>8.7248000000000001</v>
      </c>
      <c r="T532" s="427">
        <v>26.7881</v>
      </c>
      <c r="U532" s="428">
        <v>44136</v>
      </c>
      <c r="V532" s="428">
        <v>45230</v>
      </c>
      <c r="W532" s="426">
        <v>84.2</v>
      </c>
      <c r="X532" s="426"/>
      <c r="Y532" s="426"/>
      <c r="Z532" s="426">
        <v>7</v>
      </c>
    </row>
    <row r="533" spans="1:26" ht="15">
      <c r="A533" s="426">
        <v>202110</v>
      </c>
      <c r="B533" s="426" t="s">
        <v>4611</v>
      </c>
      <c r="C533" s="426" t="s">
        <v>6654</v>
      </c>
      <c r="D533" s="426" t="s">
        <v>6619</v>
      </c>
      <c r="E533" s="426" t="s">
        <v>274</v>
      </c>
      <c r="F533" s="426" t="s">
        <v>4333</v>
      </c>
      <c r="G533" s="426" t="s">
        <v>4143</v>
      </c>
      <c r="H533" s="427">
        <v>9.1800000000000007E-2</v>
      </c>
      <c r="I533" s="427">
        <v>9.2280000000000001E-2</v>
      </c>
      <c r="J533" s="427">
        <v>4.0978199999999996</v>
      </c>
      <c r="K533" s="427">
        <v>19.13148</v>
      </c>
      <c r="L533" s="427">
        <v>9.5979341880000027E-2</v>
      </c>
      <c r="M533" s="427">
        <v>4.2688479678006006</v>
      </c>
      <c r="N533" s="427">
        <v>19.929957762668405</v>
      </c>
      <c r="O533" s="427">
        <v>22.84</v>
      </c>
      <c r="P533" s="427">
        <v>8.81</v>
      </c>
      <c r="Q533" s="427">
        <v>8.81</v>
      </c>
      <c r="R533" s="427">
        <v>9.2280000000000001E-2</v>
      </c>
      <c r="S533" s="427">
        <v>5.0010300000000001</v>
      </c>
      <c r="T533" s="427">
        <v>18.228269999999998</v>
      </c>
      <c r="U533" s="428">
        <v>44136</v>
      </c>
      <c r="V533" s="428">
        <v>45230</v>
      </c>
      <c r="W533" s="426">
        <v>14.2</v>
      </c>
      <c r="X533" s="426"/>
      <c r="Y533" s="426"/>
      <c r="Z533" s="426">
        <v>7</v>
      </c>
    </row>
    <row r="534" spans="1:26" ht="15">
      <c r="A534" s="426">
        <v>202110</v>
      </c>
      <c r="B534" s="426" t="s">
        <v>4611</v>
      </c>
      <c r="C534" s="426" t="s">
        <v>6655</v>
      </c>
      <c r="D534" s="426" t="s">
        <v>6620</v>
      </c>
      <c r="E534" s="426" t="s">
        <v>274</v>
      </c>
      <c r="F534" s="426" t="s">
        <v>4327</v>
      </c>
      <c r="G534" s="426" t="s">
        <v>4143</v>
      </c>
      <c r="H534" s="427">
        <v>0.12531</v>
      </c>
      <c r="I534" s="427">
        <v>0.11871</v>
      </c>
      <c r="J534" s="427">
        <v>8.5330600000000008</v>
      </c>
      <c r="K534" s="427">
        <v>31.498159999999999</v>
      </c>
      <c r="L534" s="427">
        <v>0.13101493824600002</v>
      </c>
      <c r="M534" s="427">
        <v>8.8891986080698011</v>
      </c>
      <c r="N534" s="427">
        <v>32.812777600152799</v>
      </c>
      <c r="O534" s="427">
        <v>22.84</v>
      </c>
      <c r="P534" s="427">
        <v>8.81</v>
      </c>
      <c r="Q534" s="427">
        <v>8.81</v>
      </c>
      <c r="R534" s="427">
        <v>0.125308</v>
      </c>
      <c r="S534" s="427">
        <v>10.470186</v>
      </c>
      <c r="T534" s="427">
        <v>29.561129000000001</v>
      </c>
      <c r="U534" s="428">
        <v>44136</v>
      </c>
      <c r="V534" s="428">
        <v>45230</v>
      </c>
      <c r="W534" s="426">
        <v>84.9</v>
      </c>
      <c r="X534" s="426"/>
      <c r="Y534" s="426"/>
      <c r="Z534" s="426">
        <v>7</v>
      </c>
    </row>
    <row r="535" spans="1:26" ht="15">
      <c r="A535" s="426">
        <v>202110</v>
      </c>
      <c r="B535" s="426" t="s">
        <v>4611</v>
      </c>
      <c r="C535" s="426" t="s">
        <v>6657</v>
      </c>
      <c r="D535" s="426" t="s">
        <v>6621</v>
      </c>
      <c r="E535" s="426" t="s">
        <v>274</v>
      </c>
      <c r="F535" s="426" t="s">
        <v>4329</v>
      </c>
      <c r="G535" s="426" t="s">
        <v>4409</v>
      </c>
      <c r="H535" s="427">
        <v>0.1278</v>
      </c>
      <c r="I535" s="427">
        <v>0.13500000000000001</v>
      </c>
      <c r="J535" s="427">
        <v>7.1182999999999996</v>
      </c>
      <c r="K535" s="427">
        <v>26.101299999999998</v>
      </c>
      <c r="L535" s="427">
        <v>0.13361829948000001</v>
      </c>
      <c r="M535" s="427">
        <v>7.4153917178390003</v>
      </c>
      <c r="N535" s="427">
        <v>27.190672470229003</v>
      </c>
      <c r="O535" s="427">
        <v>22.84</v>
      </c>
      <c r="P535" s="427">
        <v>8.81</v>
      </c>
      <c r="Q535" s="427">
        <v>8.81</v>
      </c>
      <c r="R535" s="427">
        <v>0.13500000000000001</v>
      </c>
      <c r="S535" s="427">
        <v>8.5459999999999994</v>
      </c>
      <c r="T535" s="427">
        <v>24.6736</v>
      </c>
      <c r="U535" s="428">
        <v>44136</v>
      </c>
      <c r="V535" s="428">
        <v>45230</v>
      </c>
      <c r="W535" s="426">
        <v>95.8</v>
      </c>
      <c r="X535" s="426"/>
      <c r="Y535" s="426"/>
      <c r="Z535" s="426">
        <v>7</v>
      </c>
    </row>
    <row r="536" spans="1:26" ht="15">
      <c r="A536" s="426">
        <v>202110</v>
      </c>
      <c r="B536" s="426" t="s">
        <v>4611</v>
      </c>
      <c r="C536" s="426" t="s">
        <v>6660</v>
      </c>
      <c r="D536" s="426" t="s">
        <v>6624</v>
      </c>
      <c r="E536" s="426" t="s">
        <v>274</v>
      </c>
      <c r="F536" s="426" t="s">
        <v>4376</v>
      </c>
      <c r="G536" s="426" t="s">
        <v>4143</v>
      </c>
      <c r="H536" s="427">
        <v>0.16500000000000001</v>
      </c>
      <c r="I536" s="427">
        <v>0.16439999999999999</v>
      </c>
      <c r="J536" s="427">
        <v>11.065200000000001</v>
      </c>
      <c r="K536" s="427">
        <v>37.486289999999997</v>
      </c>
      <c r="L536" s="427">
        <v>0.17251188900000006</v>
      </c>
      <c r="M536" s="427">
        <v>11.527020838716002</v>
      </c>
      <c r="N536" s="427">
        <v>39.050830169915699</v>
      </c>
      <c r="O536" s="427">
        <v>22.84</v>
      </c>
      <c r="P536" s="427">
        <v>8.81</v>
      </c>
      <c r="Q536" s="427">
        <v>8.81</v>
      </c>
      <c r="R536" s="427">
        <v>0.16500000000000001</v>
      </c>
      <c r="S536" s="427">
        <v>12.83502</v>
      </c>
      <c r="T536" s="427">
        <v>35.716470000000001</v>
      </c>
      <c r="U536" s="428">
        <v>44136</v>
      </c>
      <c r="V536" s="428">
        <v>45230</v>
      </c>
      <c r="W536" s="426">
        <v>105.7</v>
      </c>
      <c r="X536" s="426"/>
      <c r="Y536" s="426"/>
      <c r="Z536" s="426">
        <v>7</v>
      </c>
    </row>
    <row r="537" spans="1:26" ht="15">
      <c r="A537" s="426">
        <v>202110</v>
      </c>
      <c r="B537" s="426" t="s">
        <v>4611</v>
      </c>
      <c r="C537" s="426" t="s">
        <v>6662</v>
      </c>
      <c r="D537" s="426" t="s">
        <v>6626</v>
      </c>
      <c r="E537" s="426" t="s">
        <v>274</v>
      </c>
      <c r="F537" s="426" t="s">
        <v>4400</v>
      </c>
      <c r="G537" s="426" t="s">
        <v>4143</v>
      </c>
      <c r="H537" s="427">
        <v>0.14676</v>
      </c>
      <c r="I537" s="427">
        <v>0.14663999999999999</v>
      </c>
      <c r="J537" s="427">
        <v>12.918240000000001</v>
      </c>
      <c r="K537" s="427">
        <v>50.734470000000002</v>
      </c>
      <c r="L537" s="427">
        <v>0.15344148381600003</v>
      </c>
      <c r="M537" s="427">
        <v>13.457399927659202</v>
      </c>
      <c r="N537" s="427">
        <v>52.851940582295107</v>
      </c>
      <c r="O537" s="427">
        <v>22.84</v>
      </c>
      <c r="P537" s="427">
        <v>8.81</v>
      </c>
      <c r="Q537" s="427">
        <v>8.81</v>
      </c>
      <c r="R537" s="427">
        <v>0.14676</v>
      </c>
      <c r="S537" s="427">
        <v>15.967919999999999</v>
      </c>
      <c r="T537" s="427">
        <v>47.68479</v>
      </c>
      <c r="U537" s="428">
        <v>44136</v>
      </c>
      <c r="V537" s="428">
        <v>45230</v>
      </c>
      <c r="W537" s="426">
        <v>67.7</v>
      </c>
      <c r="X537" s="426"/>
      <c r="Y537" s="426"/>
      <c r="Z537" s="426">
        <v>7</v>
      </c>
    </row>
    <row r="538" spans="1:26" ht="15">
      <c r="A538" s="426">
        <v>202110</v>
      </c>
      <c r="B538" s="426" t="s">
        <v>4611</v>
      </c>
      <c r="C538" s="426" t="s">
        <v>6663</v>
      </c>
      <c r="D538" s="426" t="s">
        <v>6627</v>
      </c>
      <c r="E538" s="426" t="s">
        <v>274</v>
      </c>
      <c r="F538" s="426" t="s">
        <v>4333</v>
      </c>
      <c r="G538" s="426" t="s">
        <v>4143</v>
      </c>
      <c r="H538" s="427">
        <v>0.14735999999999999</v>
      </c>
      <c r="I538" s="427">
        <v>0.15731999999999999</v>
      </c>
      <c r="J538" s="427">
        <v>2.67957</v>
      </c>
      <c r="K538" s="427">
        <v>34.969619999999999</v>
      </c>
      <c r="L538" s="427">
        <v>0.15406879977600002</v>
      </c>
      <c r="M538" s="427">
        <v>2.7914054177781003</v>
      </c>
      <c r="N538" s="427">
        <v>36.429123600294602</v>
      </c>
      <c r="O538" s="427">
        <v>22.84</v>
      </c>
      <c r="P538" s="427">
        <v>8.81</v>
      </c>
      <c r="Q538" s="427">
        <v>8.81</v>
      </c>
      <c r="R538" s="427">
        <v>0.15731999999999999</v>
      </c>
      <c r="S538" s="427">
        <v>3.3551700000000002</v>
      </c>
      <c r="T538" s="427">
        <v>34.294020000000003</v>
      </c>
      <c r="U538" s="428">
        <v>44136</v>
      </c>
      <c r="V538" s="428">
        <v>45230</v>
      </c>
      <c r="W538" s="426">
        <v>4</v>
      </c>
      <c r="X538" s="426"/>
      <c r="Y538" s="426"/>
      <c r="Z538" s="426">
        <v>7</v>
      </c>
    </row>
    <row r="539" spans="1:26" ht="15">
      <c r="A539" s="426">
        <v>202110</v>
      </c>
      <c r="B539" s="426" t="s">
        <v>4611</v>
      </c>
      <c r="C539" s="426" t="s">
        <v>6876</v>
      </c>
      <c r="D539" s="426" t="s">
        <v>6877</v>
      </c>
      <c r="E539" s="426" t="s">
        <v>268</v>
      </c>
      <c r="F539" s="426" t="s">
        <v>4357</v>
      </c>
      <c r="G539" s="426" t="s">
        <v>4409</v>
      </c>
      <c r="H539" s="427">
        <v>0.17366999999999999</v>
      </c>
      <c r="I539" s="427">
        <v>0.17449999999999999</v>
      </c>
      <c r="J539" s="427">
        <v>15.832710000000001</v>
      </c>
      <c r="K539" s="427">
        <v>69.727509999999995</v>
      </c>
      <c r="L539" s="427">
        <v>0.18157660462200001</v>
      </c>
      <c r="M539" s="427">
        <v>16.493509209354304</v>
      </c>
      <c r="N539" s="427">
        <v>72.637680367438307</v>
      </c>
      <c r="O539" s="427">
        <v>22.84</v>
      </c>
      <c r="P539" s="427">
        <v>13.07</v>
      </c>
      <c r="Q539" s="427">
        <v>13.07</v>
      </c>
      <c r="R539" s="427">
        <v>0.17449600000000001</v>
      </c>
      <c r="S539" s="427">
        <v>17.909573000000002</v>
      </c>
      <c r="T539" s="427">
        <v>67.650622999999996</v>
      </c>
      <c r="U539" s="428">
        <v>44228</v>
      </c>
      <c r="V539" s="428">
        <v>45291</v>
      </c>
      <c r="W539" s="426">
        <v>149.4</v>
      </c>
      <c r="X539" s="426"/>
      <c r="Y539" s="426"/>
      <c r="Z539" s="426">
        <v>7</v>
      </c>
    </row>
    <row r="540" spans="1:26" ht="15">
      <c r="A540" s="426">
        <v>202110</v>
      </c>
      <c r="B540" s="426" t="s">
        <v>4611</v>
      </c>
      <c r="C540" s="426" t="s">
        <v>6882</v>
      </c>
      <c r="D540" s="426" t="s">
        <v>6883</v>
      </c>
      <c r="E540" s="426" t="s">
        <v>265</v>
      </c>
      <c r="F540" s="426" t="s">
        <v>4388</v>
      </c>
      <c r="G540" s="426" t="s">
        <v>4143</v>
      </c>
      <c r="H540" s="427">
        <v>0.16488</v>
      </c>
      <c r="I540" s="427">
        <v>0.16075999999999999</v>
      </c>
      <c r="J540" s="427">
        <v>12.897740000000001</v>
      </c>
      <c r="K540" s="427">
        <v>50.610430000000001</v>
      </c>
      <c r="L540" s="427">
        <v>0.17238642580800004</v>
      </c>
      <c r="M540" s="427">
        <v>13.436044332894202</v>
      </c>
      <c r="N540" s="427">
        <v>52.722723607921907</v>
      </c>
      <c r="O540" s="427">
        <v>24.03</v>
      </c>
      <c r="P540" s="427">
        <v>11.2</v>
      </c>
      <c r="Q540" s="427">
        <v>11.2</v>
      </c>
      <c r="R540" s="427">
        <v>0.16488</v>
      </c>
      <c r="S540" s="427">
        <v>16.191435999999999</v>
      </c>
      <c r="T540" s="427">
        <v>47.316746999999999</v>
      </c>
      <c r="U540" s="428">
        <v>44228</v>
      </c>
      <c r="V540" s="428">
        <v>45291</v>
      </c>
      <c r="W540" s="426">
        <v>107.2</v>
      </c>
      <c r="X540" s="426"/>
      <c r="Y540" s="426"/>
      <c r="Z540" s="426">
        <v>7</v>
      </c>
    </row>
    <row r="541" spans="1:26" ht="15">
      <c r="A541" s="426">
        <v>202110</v>
      </c>
      <c r="B541" s="426" t="s">
        <v>4611</v>
      </c>
      <c r="C541" s="426" t="s">
        <v>6878</v>
      </c>
      <c r="D541" s="426" t="s">
        <v>6879</v>
      </c>
      <c r="E541" s="426" t="s">
        <v>271</v>
      </c>
      <c r="F541" s="426" t="s">
        <v>4122</v>
      </c>
      <c r="G541" s="426" t="s">
        <v>4328</v>
      </c>
      <c r="H541" s="427">
        <v>0.60363999999999995</v>
      </c>
      <c r="I541" s="427">
        <v>0.83538999999999997</v>
      </c>
      <c r="J541" s="427">
        <v>30.687950000000001</v>
      </c>
      <c r="K541" s="427">
        <v>181.09778</v>
      </c>
      <c r="L541" s="427">
        <v>0.631121676824</v>
      </c>
      <c r="M541" s="427">
        <v>31.968752408223505</v>
      </c>
      <c r="N541" s="427">
        <v>188.65613670834745</v>
      </c>
      <c r="O541" s="427">
        <v>22.84</v>
      </c>
      <c r="P541" s="427">
        <v>9.81</v>
      </c>
      <c r="Q541" s="427">
        <v>9.81</v>
      </c>
      <c r="R541" s="427">
        <v>0.83539200000000002</v>
      </c>
      <c r="S541" s="427">
        <v>31.291350000000001</v>
      </c>
      <c r="T541" s="427">
        <v>180.49490800000001</v>
      </c>
      <c r="U541" s="428">
        <v>44228</v>
      </c>
      <c r="V541" s="428">
        <v>45291</v>
      </c>
      <c r="W541" s="426">
        <v>145.6</v>
      </c>
      <c r="X541" s="426"/>
      <c r="Y541" s="426"/>
      <c r="Z541" s="426">
        <v>7</v>
      </c>
    </row>
    <row r="542" spans="1:26" ht="15">
      <c r="A542" s="426">
        <v>202110</v>
      </c>
      <c r="B542" s="426" t="s">
        <v>4611</v>
      </c>
      <c r="C542" s="426" t="s">
        <v>7070</v>
      </c>
      <c r="D542" s="426" t="s">
        <v>6933</v>
      </c>
      <c r="E542" s="426" t="s">
        <v>265</v>
      </c>
      <c r="F542" s="426" t="s">
        <v>4349</v>
      </c>
      <c r="G542" s="426" t="s">
        <v>4143</v>
      </c>
      <c r="H542" s="427">
        <v>0.16900000000000001</v>
      </c>
      <c r="I542" s="427">
        <v>0.67325999999999997</v>
      </c>
      <c r="J542" s="427">
        <v>16.897110000000001</v>
      </c>
      <c r="K542" s="427">
        <v>144.42354</v>
      </c>
      <c r="L542" s="427">
        <v>0.17669399540000005</v>
      </c>
      <c r="M542" s="427">
        <v>17.602333359006302</v>
      </c>
      <c r="N542" s="427">
        <v>150.4512485252082</v>
      </c>
      <c r="O542" s="427">
        <v>22.84</v>
      </c>
      <c r="P542" s="427">
        <v>13.07</v>
      </c>
      <c r="Q542" s="427">
        <v>13.07</v>
      </c>
      <c r="R542" s="427">
        <v>0.67325999999999997</v>
      </c>
      <c r="S542" s="427">
        <v>20.6999</v>
      </c>
      <c r="T542" s="427">
        <v>140.62015</v>
      </c>
      <c r="U542" s="428">
        <v>44256</v>
      </c>
      <c r="V542" s="428">
        <v>45350</v>
      </c>
      <c r="W542" s="426">
        <v>147</v>
      </c>
      <c r="X542" s="426"/>
      <c r="Y542" s="426"/>
      <c r="Z542" s="426">
        <v>7</v>
      </c>
    </row>
    <row r="543" spans="1:26" ht="15">
      <c r="A543" s="426">
        <v>202110</v>
      </c>
      <c r="B543" s="426" t="s">
        <v>4611</v>
      </c>
      <c r="C543" s="426" t="s">
        <v>7071</v>
      </c>
      <c r="D543" s="426" t="s">
        <v>6975</v>
      </c>
      <c r="E543" s="426" t="s">
        <v>263</v>
      </c>
      <c r="F543" s="426" t="s">
        <v>4322</v>
      </c>
      <c r="G543" s="426" t="s">
        <v>4143</v>
      </c>
      <c r="H543" s="427">
        <v>0.1172</v>
      </c>
      <c r="I543" s="427">
        <v>0.1172</v>
      </c>
      <c r="J543" s="427">
        <v>11.5504</v>
      </c>
      <c r="K543" s="427">
        <v>44.107599999999998</v>
      </c>
      <c r="L543" s="427">
        <v>0.12253571752</v>
      </c>
      <c r="M543" s="427">
        <v>12.032471306032001</v>
      </c>
      <c r="N543" s="427">
        <v>45.948489349108002</v>
      </c>
      <c r="O543" s="427">
        <v>22.84</v>
      </c>
      <c r="P543" s="427">
        <v>13.07</v>
      </c>
      <c r="Q543" s="427">
        <v>13.07</v>
      </c>
      <c r="R543" s="427">
        <v>0.1172</v>
      </c>
      <c r="S543" s="427">
        <v>14.279199999999999</v>
      </c>
      <c r="T543" s="427">
        <v>41.378799999999998</v>
      </c>
      <c r="U543" s="428">
        <v>44287</v>
      </c>
      <c r="V543" s="428">
        <v>45382</v>
      </c>
      <c r="W543" s="426">
        <v>93.2</v>
      </c>
      <c r="X543" s="426"/>
      <c r="Y543" s="426"/>
      <c r="Z543" s="426">
        <v>7</v>
      </c>
    </row>
    <row r="544" spans="1:26" ht="15">
      <c r="A544" s="426">
        <v>202110</v>
      </c>
      <c r="B544" s="426" t="s">
        <v>4611</v>
      </c>
      <c r="C544" s="426" t="s">
        <v>7072</v>
      </c>
      <c r="D544" s="426" t="s">
        <v>6976</v>
      </c>
      <c r="E544" s="426" t="s">
        <v>265</v>
      </c>
      <c r="F544" s="426" t="s">
        <v>4376</v>
      </c>
      <c r="G544" s="426" t="s">
        <v>4143</v>
      </c>
      <c r="H544" s="427">
        <v>0.11799999999999999</v>
      </c>
      <c r="I544" s="427">
        <v>0.1656</v>
      </c>
      <c r="J544" s="427">
        <v>9.5280000000000005</v>
      </c>
      <c r="K544" s="427">
        <v>57.948300000000003</v>
      </c>
      <c r="L544" s="427">
        <v>0.1233721388</v>
      </c>
      <c r="M544" s="427">
        <v>9.9256637522400002</v>
      </c>
      <c r="N544" s="427">
        <v>60.366849371739008</v>
      </c>
      <c r="O544" s="427">
        <v>22.84</v>
      </c>
      <c r="P544" s="427">
        <v>13.91</v>
      </c>
      <c r="Q544" s="427">
        <v>13.91</v>
      </c>
      <c r="R544" s="427">
        <v>0.1656</v>
      </c>
      <c r="S544" s="427">
        <v>11.2965</v>
      </c>
      <c r="T544" s="427">
        <v>56.1798</v>
      </c>
      <c r="U544" s="428">
        <v>44287</v>
      </c>
      <c r="V544" s="428">
        <v>45382</v>
      </c>
      <c r="W544" s="426">
        <v>91.2</v>
      </c>
      <c r="X544" s="426"/>
      <c r="Y544" s="426"/>
      <c r="Z544" s="426">
        <v>7</v>
      </c>
    </row>
    <row r="545" spans="1:26" ht="15">
      <c r="A545" s="426">
        <v>202110</v>
      </c>
      <c r="B545" s="426" t="s">
        <v>4611</v>
      </c>
      <c r="C545" s="426" t="s">
        <v>7062</v>
      </c>
      <c r="D545" s="426" t="s">
        <v>6973</v>
      </c>
      <c r="E545" s="426" t="s">
        <v>276</v>
      </c>
      <c r="F545" s="426" t="s">
        <v>4446</v>
      </c>
      <c r="G545" s="426" t="s">
        <v>4143</v>
      </c>
      <c r="H545" s="427">
        <v>0.29559999999999997</v>
      </c>
      <c r="I545" s="427">
        <v>0.36231000000000002</v>
      </c>
      <c r="J545" s="427">
        <v>27.686430000000001</v>
      </c>
      <c r="K545" s="427">
        <v>144.45326</v>
      </c>
      <c r="L545" s="427">
        <v>0.30905766295999998</v>
      </c>
      <c r="M545" s="427">
        <v>28.841959979001906</v>
      </c>
      <c r="N545" s="427">
        <v>150.48220892893582</v>
      </c>
      <c r="O545" s="427">
        <v>22.84</v>
      </c>
      <c r="P545" s="427">
        <v>13.07</v>
      </c>
      <c r="Q545" s="427">
        <v>13.07</v>
      </c>
      <c r="R545" s="427">
        <v>0.36230800000000002</v>
      </c>
      <c r="S545" s="427">
        <v>33.416943000000003</v>
      </c>
      <c r="T545" s="427">
        <v>138.722756</v>
      </c>
      <c r="U545" s="428">
        <v>44287</v>
      </c>
      <c r="V545" s="428">
        <v>45382</v>
      </c>
      <c r="W545" s="426">
        <v>240</v>
      </c>
      <c r="X545" s="426"/>
      <c r="Y545" s="426"/>
      <c r="Z545" s="426">
        <v>7</v>
      </c>
    </row>
    <row r="546" spans="1:26" ht="15">
      <c r="A546" s="426">
        <v>202110</v>
      </c>
      <c r="B546" s="426" t="s">
        <v>4611</v>
      </c>
      <c r="C546" s="426" t="s">
        <v>7175</v>
      </c>
      <c r="D546" s="426" t="s">
        <v>7176</v>
      </c>
      <c r="E546" s="426" t="s">
        <v>265</v>
      </c>
      <c r="F546" s="426" t="s">
        <v>4333</v>
      </c>
      <c r="G546" s="426" t="s">
        <v>4143</v>
      </c>
      <c r="H546" s="427">
        <v>0.13258</v>
      </c>
      <c r="I546" s="427">
        <v>0.17835999999999999</v>
      </c>
      <c r="J546" s="427">
        <v>11.570729999999999</v>
      </c>
      <c r="K546" s="427">
        <v>56.863750000000003</v>
      </c>
      <c r="L546" s="427">
        <v>0.16995496490000001</v>
      </c>
      <c r="M546" s="427">
        <v>14.355376131160799</v>
      </c>
      <c r="N546" s="427">
        <v>70.548748391700002</v>
      </c>
      <c r="O546" s="427">
        <v>22.84</v>
      </c>
      <c r="P546" s="427">
        <v>12.99</v>
      </c>
      <c r="Q546" s="427">
        <v>12.99</v>
      </c>
      <c r="R546" s="427">
        <v>0.17835999999999999</v>
      </c>
      <c r="S546" s="427">
        <v>13.13414</v>
      </c>
      <c r="T546" s="427">
        <v>55.300339999999998</v>
      </c>
      <c r="U546" s="428">
        <v>44348</v>
      </c>
      <c r="V546" s="428">
        <v>45443</v>
      </c>
      <c r="W546" s="426">
        <v>123.6</v>
      </c>
      <c r="X546" s="426"/>
      <c r="Y546" s="426"/>
      <c r="Z546" s="426">
        <v>7</v>
      </c>
    </row>
    <row r="547" spans="1:26" ht="15">
      <c r="A547" s="426">
        <v>202110</v>
      </c>
      <c r="B547" s="426" t="s">
        <v>4611</v>
      </c>
      <c r="C547" s="426" t="s">
        <v>7308</v>
      </c>
      <c r="D547" s="426" t="s">
        <v>7274</v>
      </c>
      <c r="E547" s="426" t="s">
        <v>260</v>
      </c>
      <c r="F547" s="426" t="s">
        <v>4408</v>
      </c>
      <c r="G547" s="426" t="s">
        <v>4123</v>
      </c>
      <c r="H547" s="427">
        <v>0.44146999999999997</v>
      </c>
      <c r="I547" s="427">
        <v>0.66776000000000002</v>
      </c>
      <c r="J547" s="427">
        <v>16.891439999999999</v>
      </c>
      <c r="K547" s="427">
        <v>170.64348000000001</v>
      </c>
      <c r="L547" s="427">
        <v>0.46156862810200006</v>
      </c>
      <c r="M547" s="427">
        <v>17.596426714015202</v>
      </c>
      <c r="N547" s="427">
        <v>177.76551259362844</v>
      </c>
      <c r="O547" s="427">
        <v>22.84</v>
      </c>
      <c r="P547" s="427">
        <v>14.15</v>
      </c>
      <c r="Q547" s="427">
        <v>14.15</v>
      </c>
      <c r="R547" s="427">
        <v>0.66776400000000002</v>
      </c>
      <c r="S547" s="427">
        <v>20.40841</v>
      </c>
      <c r="T547" s="427">
        <v>167.126428</v>
      </c>
      <c r="U547" s="428">
        <v>44409</v>
      </c>
      <c r="V547" s="428">
        <v>45504</v>
      </c>
      <c r="W547" s="426">
        <v>136.9</v>
      </c>
      <c r="X547" s="426"/>
      <c r="Y547" s="426"/>
      <c r="Z547" s="426">
        <v>7</v>
      </c>
    </row>
    <row r="548" spans="1:26" ht="15">
      <c r="A548" s="426">
        <v>202110</v>
      </c>
      <c r="B548" s="426" t="s">
        <v>4611</v>
      </c>
      <c r="C548" s="426" t="s">
        <v>7449</v>
      </c>
      <c r="D548" s="426" t="s">
        <v>7353</v>
      </c>
      <c r="E548" s="426" t="s">
        <v>275</v>
      </c>
      <c r="F548" s="426" t="s">
        <v>4350</v>
      </c>
      <c r="G548" s="426" t="s">
        <v>4143</v>
      </c>
      <c r="H548" s="427">
        <v>0.18060000000000001</v>
      </c>
      <c r="I548" s="427">
        <v>0.18940000000000001</v>
      </c>
      <c r="J548" s="427">
        <v>14.23185</v>
      </c>
      <c r="K548" s="427">
        <v>64.141249999999999</v>
      </c>
      <c r="L548" s="427">
        <v>0.18882210396000004</v>
      </c>
      <c r="M548" s="427">
        <v>14.825835188110501</v>
      </c>
      <c r="N548" s="427">
        <v>66.818270376612503</v>
      </c>
      <c r="O548" s="427">
        <v>24.03</v>
      </c>
      <c r="P548" s="427">
        <v>12.8</v>
      </c>
      <c r="Q548" s="427">
        <v>12.8</v>
      </c>
      <c r="R548" s="427">
        <v>0.18940000000000001</v>
      </c>
      <c r="S548" s="427">
        <v>15.349449999999999</v>
      </c>
      <c r="T548" s="427">
        <v>63.023650000000004</v>
      </c>
      <c r="U548" s="428">
        <v>44440</v>
      </c>
      <c r="V548" s="428">
        <v>45535</v>
      </c>
      <c r="W548" s="426">
        <v>59</v>
      </c>
      <c r="X548" s="426"/>
      <c r="Y548" s="426"/>
      <c r="Z548" s="426">
        <v>7</v>
      </c>
    </row>
    <row r="549" spans="1:26" ht="15">
      <c r="A549" s="426">
        <v>202110</v>
      </c>
      <c r="B549" s="426" t="s">
        <v>4611</v>
      </c>
      <c r="C549" s="426" t="s">
        <v>7450</v>
      </c>
      <c r="D549" s="426" t="s">
        <v>7354</v>
      </c>
      <c r="E549" s="426" t="s">
        <v>275</v>
      </c>
      <c r="F549" s="426" t="s">
        <v>4149</v>
      </c>
      <c r="G549" s="426" t="s">
        <v>4143</v>
      </c>
      <c r="H549" s="427">
        <v>0.30359999999999998</v>
      </c>
      <c r="I549" s="427">
        <v>0.32279999999999998</v>
      </c>
      <c r="J549" s="427">
        <v>23.6708</v>
      </c>
      <c r="K549" s="427">
        <v>116.9817</v>
      </c>
      <c r="L549" s="427">
        <v>0.31742187576000003</v>
      </c>
      <c r="M549" s="427">
        <v>24.658732320164003</v>
      </c>
      <c r="N549" s="427">
        <v>121.86408683516102</v>
      </c>
      <c r="O549" s="427">
        <v>24.03</v>
      </c>
      <c r="P549" s="427">
        <v>12.8</v>
      </c>
      <c r="Q549" s="427">
        <v>12.8</v>
      </c>
      <c r="R549" s="427">
        <v>0.32279999999999998</v>
      </c>
      <c r="S549" s="427">
        <v>23.962299999999999</v>
      </c>
      <c r="T549" s="427">
        <v>116.6902</v>
      </c>
      <c r="U549" s="428">
        <v>44440</v>
      </c>
      <c r="V549" s="428">
        <v>45535</v>
      </c>
      <c r="W549" s="426">
        <v>21.2</v>
      </c>
      <c r="X549" s="426"/>
      <c r="Y549" s="426"/>
      <c r="Z549" s="426">
        <v>7</v>
      </c>
    </row>
    <row r="550" spans="1:26" ht="15">
      <c r="A550" s="426">
        <v>202110</v>
      </c>
      <c r="B550" s="426" t="s">
        <v>4611</v>
      </c>
      <c r="C550" s="426" t="s">
        <v>7451</v>
      </c>
      <c r="D550" s="426" t="s">
        <v>7411</v>
      </c>
      <c r="E550" s="426" t="s">
        <v>266</v>
      </c>
      <c r="F550" s="426" t="s">
        <v>4399</v>
      </c>
      <c r="G550" s="426" t="s">
        <v>4123</v>
      </c>
      <c r="H550" s="427">
        <v>4.4000000000000003E-3</v>
      </c>
      <c r="I550" s="427">
        <v>0.64319999999999999</v>
      </c>
      <c r="J550" s="427">
        <v>0.43269999999999997</v>
      </c>
      <c r="K550" s="427">
        <v>89.019099999999995</v>
      </c>
      <c r="L550" s="427">
        <v>4.6003170400000003E-3</v>
      </c>
      <c r="M550" s="427">
        <v>0.450759309991</v>
      </c>
      <c r="N550" s="427">
        <v>92.734430533902994</v>
      </c>
      <c r="O550" s="427">
        <v>22.84</v>
      </c>
      <c r="P550" s="427">
        <v>13.95</v>
      </c>
      <c r="Q550" s="427">
        <v>13.95</v>
      </c>
      <c r="R550" s="427">
        <v>0.64319999999999999</v>
      </c>
      <c r="S550" s="427">
        <v>0.53559999999999997</v>
      </c>
      <c r="T550" s="427">
        <v>88.916200000000003</v>
      </c>
      <c r="U550" s="428">
        <v>44470</v>
      </c>
      <c r="V550" s="428">
        <v>45565</v>
      </c>
      <c r="W550" s="426">
        <v>3.2</v>
      </c>
      <c r="X550" s="426"/>
      <c r="Y550" s="426"/>
      <c r="Z550" s="426">
        <v>7</v>
      </c>
    </row>
    <row r="551" spans="1:26" ht="15">
      <c r="A551" s="426">
        <v>202110</v>
      </c>
      <c r="B551" s="426" t="s">
        <v>4611</v>
      </c>
      <c r="C551" s="426" t="s">
        <v>7452</v>
      </c>
      <c r="D551" s="426" t="s">
        <v>7409</v>
      </c>
      <c r="E551" s="426" t="s">
        <v>275</v>
      </c>
      <c r="F551" s="426" t="s">
        <v>4413</v>
      </c>
      <c r="G551" s="426" t="s">
        <v>4123</v>
      </c>
      <c r="H551" s="427">
        <v>0.17560000000000001</v>
      </c>
      <c r="I551" s="427">
        <v>0.1772</v>
      </c>
      <c r="J551" s="427">
        <v>7.0254300000000001</v>
      </c>
      <c r="K551" s="427">
        <v>33.384929999999997</v>
      </c>
      <c r="L551" s="427">
        <v>0.18359447096000003</v>
      </c>
      <c r="M551" s="427">
        <v>7.3186456648719007</v>
      </c>
      <c r="N551" s="427">
        <v>34.778294455506902</v>
      </c>
      <c r="O551" s="427">
        <v>22.84</v>
      </c>
      <c r="P551" s="427">
        <v>13.95</v>
      </c>
      <c r="Q551" s="427">
        <v>13.95</v>
      </c>
      <c r="R551" s="427">
        <v>0.1772</v>
      </c>
      <c r="S551" s="427">
        <v>8.2498500000000003</v>
      </c>
      <c r="T551" s="427">
        <v>32.160499999999999</v>
      </c>
      <c r="U551" s="428">
        <v>44470</v>
      </c>
      <c r="V551" s="428">
        <v>45565</v>
      </c>
      <c r="W551" s="426">
        <v>97.4</v>
      </c>
      <c r="X551" s="426"/>
      <c r="Y551" s="426"/>
      <c r="Z551" s="426">
        <v>7</v>
      </c>
    </row>
    <row r="552" spans="1:26" ht="15">
      <c r="A552" s="426">
        <v>202110</v>
      </c>
      <c r="B552" s="426" t="s">
        <v>4611</v>
      </c>
      <c r="C552" s="426" t="s">
        <v>7453</v>
      </c>
      <c r="D552" s="426" t="s">
        <v>7412</v>
      </c>
      <c r="E552" s="426" t="s">
        <v>276</v>
      </c>
      <c r="F552" s="426" t="s">
        <v>4399</v>
      </c>
      <c r="G552" s="426" t="s">
        <v>4123</v>
      </c>
      <c r="H552" s="427">
        <v>0.24851999999999999</v>
      </c>
      <c r="I552" s="427">
        <v>0.42083999999999999</v>
      </c>
      <c r="J552" s="427">
        <v>15.07281</v>
      </c>
      <c r="K552" s="427">
        <v>86.270970000000005</v>
      </c>
      <c r="L552" s="427">
        <v>0.25983427063200004</v>
      </c>
      <c r="M552" s="427">
        <v>15.701893772187303</v>
      </c>
      <c r="N552" s="427">
        <v>89.871603673340104</v>
      </c>
      <c r="O552" s="427">
        <v>22.84</v>
      </c>
      <c r="P552" s="427">
        <v>13.99</v>
      </c>
      <c r="Q552" s="427">
        <v>13.99</v>
      </c>
      <c r="R552" s="427">
        <v>0.42083999999999999</v>
      </c>
      <c r="S552" s="427">
        <v>17.15082</v>
      </c>
      <c r="T552" s="427">
        <v>84.192959999999999</v>
      </c>
      <c r="U552" s="428">
        <v>44470</v>
      </c>
      <c r="V552" s="428">
        <v>45565</v>
      </c>
      <c r="W552" s="426">
        <v>109.8</v>
      </c>
      <c r="X552" s="426"/>
      <c r="Y552" s="426"/>
      <c r="Z552" s="426">
        <v>7</v>
      </c>
    </row>
    <row r="553" spans="1:26" ht="15">
      <c r="A553" s="426">
        <v>202110</v>
      </c>
      <c r="B553" s="426" t="s">
        <v>2311</v>
      </c>
      <c r="C553" s="426" t="s">
        <v>3550</v>
      </c>
      <c r="D553" s="426" t="s">
        <v>3551</v>
      </c>
      <c r="E553" s="426" t="s">
        <v>275</v>
      </c>
      <c r="F553" s="426" t="s">
        <v>4427</v>
      </c>
      <c r="G553" s="426" t="s">
        <v>4143</v>
      </c>
      <c r="H553" s="427">
        <v>0.86799999999999999</v>
      </c>
      <c r="I553" s="427">
        <v>0.88300000000000001</v>
      </c>
      <c r="J553" s="427">
        <v>88.141000000000005</v>
      </c>
      <c r="K553" s="427">
        <v>344.75599999999997</v>
      </c>
      <c r="L553" s="427">
        <v>0.89493712140000015</v>
      </c>
      <c r="M553" s="427">
        <v>90.750249481330016</v>
      </c>
      <c r="N553" s="427">
        <v>354.96185668628004</v>
      </c>
      <c r="O553" s="427">
        <v>22.83</v>
      </c>
      <c r="P553" s="427">
        <v>7.66</v>
      </c>
      <c r="Q553" s="427">
        <v>7.66</v>
      </c>
      <c r="R553" s="427">
        <v>0.88319999999999999</v>
      </c>
      <c r="S553" s="427">
        <v>109.4076</v>
      </c>
      <c r="T553" s="427">
        <v>323.4898</v>
      </c>
      <c r="U553" s="428">
        <v>43466</v>
      </c>
      <c r="V553" s="428">
        <v>44561</v>
      </c>
      <c r="W553" s="426">
        <v>2500</v>
      </c>
      <c r="X553" s="426"/>
      <c r="Y553" s="426"/>
      <c r="Z553" s="426">
        <v>7</v>
      </c>
    </row>
    <row r="554" spans="1:26" ht="15">
      <c r="A554" s="426">
        <v>202110</v>
      </c>
      <c r="B554" s="426" t="s">
        <v>2311</v>
      </c>
      <c r="C554" s="426" t="s">
        <v>3552</v>
      </c>
      <c r="D554" s="426" t="s">
        <v>3553</v>
      </c>
      <c r="E554" s="426" t="s">
        <v>275</v>
      </c>
      <c r="F554" s="426" t="s">
        <v>4346</v>
      </c>
      <c r="G554" s="426" t="s">
        <v>4143</v>
      </c>
      <c r="H554" s="427">
        <v>0.111</v>
      </c>
      <c r="I554" s="427">
        <v>0.128</v>
      </c>
      <c r="J554" s="427">
        <v>10.612</v>
      </c>
      <c r="K554" s="427">
        <v>52.008000000000003</v>
      </c>
      <c r="L554" s="427">
        <v>0.11444472405000003</v>
      </c>
      <c r="M554" s="427">
        <v>10.92614841556</v>
      </c>
      <c r="N554" s="427">
        <v>53.547599585040004</v>
      </c>
      <c r="O554" s="427">
        <v>22.83</v>
      </c>
      <c r="P554" s="427">
        <v>7.66</v>
      </c>
      <c r="Q554" s="427">
        <v>7.66</v>
      </c>
      <c r="R554" s="427">
        <v>0.12816</v>
      </c>
      <c r="S554" s="427">
        <v>13.13292</v>
      </c>
      <c r="T554" s="427">
        <v>49.486739999999998</v>
      </c>
      <c r="U554" s="428">
        <v>43466</v>
      </c>
      <c r="V554" s="428">
        <v>44561</v>
      </c>
      <c r="W554" s="426">
        <v>320</v>
      </c>
      <c r="X554" s="426"/>
      <c r="Y554" s="426"/>
      <c r="Z554" s="426">
        <v>7</v>
      </c>
    </row>
    <row r="555" spans="1:26" ht="15">
      <c r="A555" s="426">
        <v>202110</v>
      </c>
      <c r="B555" s="426" t="s">
        <v>2311</v>
      </c>
      <c r="C555" s="426" t="s">
        <v>3554</v>
      </c>
      <c r="D555" s="426" t="s">
        <v>3555</v>
      </c>
      <c r="E555" s="426" t="s">
        <v>275</v>
      </c>
      <c r="F555" s="426" t="s">
        <v>4377</v>
      </c>
      <c r="G555" s="426" t="s">
        <v>4143</v>
      </c>
      <c r="H555" s="427">
        <v>0.115</v>
      </c>
      <c r="I555" s="427">
        <v>0.14899999999999999</v>
      </c>
      <c r="J555" s="427">
        <v>11.406000000000001</v>
      </c>
      <c r="K555" s="427">
        <v>58.585999999999999</v>
      </c>
      <c r="L555" s="427">
        <v>0.11856885825000002</v>
      </c>
      <c r="M555" s="427">
        <v>11.743653300780002</v>
      </c>
      <c r="N555" s="427">
        <v>60.320328974180008</v>
      </c>
      <c r="O555" s="427">
        <v>22.83</v>
      </c>
      <c r="P555" s="427">
        <v>7.66</v>
      </c>
      <c r="Q555" s="427">
        <v>7.66</v>
      </c>
      <c r="R555" s="427">
        <v>0.1492</v>
      </c>
      <c r="S555" s="427">
        <v>14.154500000000001</v>
      </c>
      <c r="T555" s="427">
        <v>55.838000000000001</v>
      </c>
      <c r="U555" s="428">
        <v>43466</v>
      </c>
      <c r="V555" s="428">
        <v>44561</v>
      </c>
      <c r="W555" s="426">
        <v>300</v>
      </c>
      <c r="X555" s="426"/>
      <c r="Y555" s="426"/>
      <c r="Z555" s="426">
        <v>7</v>
      </c>
    </row>
    <row r="556" spans="1:26" ht="15">
      <c r="A556" s="426">
        <v>202110</v>
      </c>
      <c r="B556" s="426" t="s">
        <v>2311</v>
      </c>
      <c r="C556" s="426" t="s">
        <v>3556</v>
      </c>
      <c r="D556" s="426" t="s">
        <v>3557</v>
      </c>
      <c r="E556" s="426" t="s">
        <v>275</v>
      </c>
      <c r="F556" s="426" t="s">
        <v>4421</v>
      </c>
      <c r="G556" s="426" t="s">
        <v>4618</v>
      </c>
      <c r="H556" s="427">
        <v>0.216</v>
      </c>
      <c r="I556" s="427">
        <v>0.22500000000000001</v>
      </c>
      <c r="J556" s="427">
        <v>18.766999999999999</v>
      </c>
      <c r="K556" s="427">
        <v>92.201999999999998</v>
      </c>
      <c r="L556" s="427">
        <v>0.22270324680000003</v>
      </c>
      <c r="M556" s="427">
        <v>19.322561940709999</v>
      </c>
      <c r="N556" s="427">
        <v>94.931467792260008</v>
      </c>
      <c r="O556" s="427">
        <v>22.83</v>
      </c>
      <c r="P556" s="427">
        <v>7.66</v>
      </c>
      <c r="Q556" s="427">
        <v>7.66</v>
      </c>
      <c r="R556" s="427">
        <v>0.2248</v>
      </c>
      <c r="S556" s="427">
        <v>23.214749999999999</v>
      </c>
      <c r="T556" s="427">
        <v>87.754750000000001</v>
      </c>
      <c r="U556" s="428">
        <v>43466</v>
      </c>
      <c r="V556" s="428">
        <v>44561</v>
      </c>
      <c r="W556" s="426">
        <v>460</v>
      </c>
      <c r="X556" s="426"/>
      <c r="Y556" s="426"/>
      <c r="Z556" s="426">
        <v>7</v>
      </c>
    </row>
    <row r="557" spans="1:26" ht="15">
      <c r="A557" s="426">
        <v>202110</v>
      </c>
      <c r="B557" s="426" t="s">
        <v>2311</v>
      </c>
      <c r="C557" s="426" t="s">
        <v>3564</v>
      </c>
      <c r="D557" s="426" t="s">
        <v>3565</v>
      </c>
      <c r="E557" s="426" t="s">
        <v>275</v>
      </c>
      <c r="F557" s="426" t="s">
        <v>4377</v>
      </c>
      <c r="G557" s="426" t="s">
        <v>4143</v>
      </c>
      <c r="H557" s="427">
        <v>0.19</v>
      </c>
      <c r="I557" s="427">
        <v>0.19700000000000001</v>
      </c>
      <c r="J557" s="427">
        <v>17.62</v>
      </c>
      <c r="K557" s="427">
        <v>51.225000000000001</v>
      </c>
      <c r="L557" s="427">
        <v>0.19589637450000003</v>
      </c>
      <c r="M557" s="427">
        <v>18.141607150600002</v>
      </c>
      <c r="N557" s="427">
        <v>52.741420334250009</v>
      </c>
      <c r="O557" s="427">
        <v>22.83</v>
      </c>
      <c r="P557" s="427">
        <v>7.66</v>
      </c>
      <c r="Q557" s="427">
        <v>7.66</v>
      </c>
      <c r="R557" s="427">
        <v>0.19719999999999999</v>
      </c>
      <c r="S557" s="427">
        <v>21.7728</v>
      </c>
      <c r="T557" s="427">
        <v>47.072800000000001</v>
      </c>
      <c r="U557" s="428">
        <v>43466</v>
      </c>
      <c r="V557" s="428">
        <v>44561</v>
      </c>
      <c r="W557" s="426">
        <v>900</v>
      </c>
      <c r="X557" s="426"/>
      <c r="Y557" s="426"/>
      <c r="Z557" s="426">
        <v>7</v>
      </c>
    </row>
    <row r="558" spans="1:26" ht="15">
      <c r="A558" s="426">
        <v>202110</v>
      </c>
      <c r="B558" s="426" t="s">
        <v>2311</v>
      </c>
      <c r="C558" s="426" t="s">
        <v>4990</v>
      </c>
      <c r="D558" s="426" t="s">
        <v>4991</v>
      </c>
      <c r="E558" s="426" t="s">
        <v>275</v>
      </c>
      <c r="F558" s="426" t="s">
        <v>4992</v>
      </c>
      <c r="G558" s="426" t="s">
        <v>4143</v>
      </c>
      <c r="H558" s="427">
        <v>1</v>
      </c>
      <c r="I558" s="427">
        <v>1.0580000000000001</v>
      </c>
      <c r="J558" s="427">
        <v>89.793000000000006</v>
      </c>
      <c r="K558" s="427">
        <v>475.98399999999998</v>
      </c>
      <c r="L558" s="427">
        <v>1.0310335500000001</v>
      </c>
      <c r="M558" s="427">
        <v>92.451153852090016</v>
      </c>
      <c r="N558" s="427">
        <v>490.07461622992003</v>
      </c>
      <c r="O558" s="427">
        <v>22.83</v>
      </c>
      <c r="P558" s="427">
        <v>7.66</v>
      </c>
      <c r="Q558" s="427">
        <v>7.66</v>
      </c>
      <c r="R558" s="427">
        <v>1.0579799999999999</v>
      </c>
      <c r="S558" s="427">
        <v>109.101668</v>
      </c>
      <c r="T558" s="427">
        <v>456.675006</v>
      </c>
      <c r="U558" s="428">
        <v>43678</v>
      </c>
      <c r="V558" s="428">
        <v>44561</v>
      </c>
      <c r="W558" s="426">
        <v>1500</v>
      </c>
      <c r="X558" s="426"/>
      <c r="Y558" s="426"/>
      <c r="Z558" s="426">
        <v>7</v>
      </c>
    </row>
    <row r="559" spans="1:26" ht="15">
      <c r="A559" s="426">
        <v>202110</v>
      </c>
      <c r="B559" s="426" t="s">
        <v>2311</v>
      </c>
      <c r="C559" s="426" t="s">
        <v>7063</v>
      </c>
      <c r="D559" s="426" t="s">
        <v>7064</v>
      </c>
      <c r="E559" s="426" t="s">
        <v>275</v>
      </c>
      <c r="F559" s="426" t="s">
        <v>4515</v>
      </c>
      <c r="G559" s="426" t="s">
        <v>4514</v>
      </c>
      <c r="H559" s="427">
        <v>0.754</v>
      </c>
      <c r="I559" s="427">
        <v>0.80300000000000005</v>
      </c>
      <c r="J559" s="427">
        <v>65.617999999999995</v>
      </c>
      <c r="K559" s="427">
        <v>308.11399999999998</v>
      </c>
      <c r="L559" s="427">
        <v>0.78923544544000002</v>
      </c>
      <c r="M559" s="427">
        <v>68.516786700599994</v>
      </c>
      <c r="N559" s="427">
        <v>321.72545974379995</v>
      </c>
      <c r="O559" s="427">
        <v>22.83</v>
      </c>
      <c r="P559" s="427">
        <v>7.66</v>
      </c>
      <c r="Q559" s="427">
        <v>7.66</v>
      </c>
      <c r="R559" s="427">
        <v>0.80289920000000004</v>
      </c>
      <c r="S559" s="427">
        <v>81.025491000000002</v>
      </c>
      <c r="T559" s="427">
        <v>292.70685600000002</v>
      </c>
      <c r="U559" s="428">
        <v>44256</v>
      </c>
      <c r="V559" s="428">
        <v>44561</v>
      </c>
      <c r="W559" s="426">
        <v>1050</v>
      </c>
      <c r="X559" s="426"/>
      <c r="Y559" s="426"/>
      <c r="Z559" s="426">
        <v>4</v>
      </c>
    </row>
    <row r="560" spans="1:26" ht="15">
      <c r="A560" s="426">
        <v>202110</v>
      </c>
      <c r="B560" s="426" t="s">
        <v>51</v>
      </c>
      <c r="C560" s="426" t="s">
        <v>412</v>
      </c>
      <c r="D560" s="426" t="s">
        <v>413</v>
      </c>
      <c r="E560" s="426" t="s">
        <v>261</v>
      </c>
      <c r="F560" s="426" t="s">
        <v>4139</v>
      </c>
      <c r="G560" s="426" t="s">
        <v>4139</v>
      </c>
      <c r="H560" s="427">
        <v>6.3533999999999997</v>
      </c>
      <c r="I560" s="427">
        <v>6.3811</v>
      </c>
      <c r="J560" s="427">
        <v>726.13599999999997</v>
      </c>
      <c r="K560" s="427">
        <v>3231.07</v>
      </c>
      <c r="L560" s="427">
        <v>6.3533999999999997</v>
      </c>
      <c r="M560" s="427">
        <v>726.13599999999997</v>
      </c>
      <c r="N560" s="427">
        <v>3231.07</v>
      </c>
      <c r="O560" s="427">
        <v>31.856200000000001</v>
      </c>
      <c r="P560" s="427">
        <v>16.3994</v>
      </c>
      <c r="Q560" s="427">
        <v>14.8443</v>
      </c>
      <c r="R560" s="427">
        <v>6.3811235999999996</v>
      </c>
      <c r="S560" s="427">
        <v>826.89289799999995</v>
      </c>
      <c r="T560" s="427">
        <v>3130.313592</v>
      </c>
      <c r="U560" s="428">
        <v>41791</v>
      </c>
      <c r="V560" s="428">
        <v>46022</v>
      </c>
      <c r="W560" s="426">
        <v>5200</v>
      </c>
      <c r="X560" s="426"/>
      <c r="Y560" s="426"/>
      <c r="Z560" s="426">
        <v>10</v>
      </c>
    </row>
    <row r="561" spans="1:26" ht="15">
      <c r="A561" s="426">
        <v>202110</v>
      </c>
      <c r="B561" s="426" t="s">
        <v>51</v>
      </c>
      <c r="C561" s="426" t="s">
        <v>1320</v>
      </c>
      <c r="D561" s="426" t="s">
        <v>1321</v>
      </c>
      <c r="E561" s="426" t="s">
        <v>267</v>
      </c>
      <c r="F561" s="426" t="s">
        <v>4316</v>
      </c>
      <c r="G561" s="426" t="s">
        <v>4123</v>
      </c>
      <c r="H561" s="427">
        <v>1.361</v>
      </c>
      <c r="I561" s="427">
        <v>1.3709</v>
      </c>
      <c r="J561" s="427">
        <v>144.006</v>
      </c>
      <c r="K561" s="427">
        <v>687.17060000000004</v>
      </c>
      <c r="L561" s="427">
        <v>1.4229617026000003</v>
      </c>
      <c r="M561" s="427">
        <v>150.01628193798001</v>
      </c>
      <c r="N561" s="427">
        <v>715.85057892789803</v>
      </c>
      <c r="O561" s="427">
        <v>21.93</v>
      </c>
      <c r="P561" s="427">
        <v>8.3072999999999997</v>
      </c>
      <c r="Q561" s="427">
        <v>8.3073999999999995</v>
      </c>
      <c r="R561" s="427">
        <v>1.3288</v>
      </c>
      <c r="S561" s="427">
        <v>172.20925</v>
      </c>
      <c r="T561" s="427">
        <v>658.9674</v>
      </c>
      <c r="U561" s="428">
        <v>43709</v>
      </c>
      <c r="V561" s="428">
        <v>44804</v>
      </c>
      <c r="W561" s="426">
        <v>1500</v>
      </c>
      <c r="X561" s="426"/>
      <c r="Y561" s="426"/>
      <c r="Z561" s="426">
        <v>7</v>
      </c>
    </row>
    <row r="562" spans="1:26" ht="15">
      <c r="A562" s="426">
        <v>202110</v>
      </c>
      <c r="B562" s="426" t="s">
        <v>51</v>
      </c>
      <c r="C562" s="426" t="s">
        <v>1616</v>
      </c>
      <c r="D562" s="426" t="s">
        <v>1617</v>
      </c>
      <c r="E562" s="426" t="s">
        <v>268</v>
      </c>
      <c r="F562" s="426" t="s">
        <v>4122</v>
      </c>
      <c r="G562" s="426" t="s">
        <v>4328</v>
      </c>
      <c r="H562" s="427">
        <v>1.0879000000000001</v>
      </c>
      <c r="I562" s="427">
        <v>1.0787</v>
      </c>
      <c r="J562" s="427">
        <v>100.71469999999999</v>
      </c>
      <c r="K562" s="427">
        <v>504.37790000000001</v>
      </c>
      <c r="L562" s="427">
        <v>1.1374283881400002</v>
      </c>
      <c r="M562" s="427">
        <v>104.918161955051</v>
      </c>
      <c r="N562" s="427">
        <v>525.4287824791071</v>
      </c>
      <c r="O562" s="427">
        <v>21.93</v>
      </c>
      <c r="P562" s="427">
        <v>8.3072999999999997</v>
      </c>
      <c r="Q562" s="427">
        <v>8.3073999999999995</v>
      </c>
      <c r="R562" s="427">
        <v>1.0545447999999999</v>
      </c>
      <c r="S562" s="427">
        <v>122.96542700000001</v>
      </c>
      <c r="T562" s="427">
        <v>482.127095</v>
      </c>
      <c r="U562" s="428">
        <v>43800</v>
      </c>
      <c r="V562" s="428">
        <v>44895</v>
      </c>
      <c r="W562" s="426">
        <v>1200</v>
      </c>
      <c r="X562" s="426"/>
      <c r="Y562" s="426"/>
      <c r="Z562" s="426">
        <v>7</v>
      </c>
    </row>
    <row r="563" spans="1:26" ht="15">
      <c r="A563" s="426">
        <v>202110</v>
      </c>
      <c r="B563" s="426" t="s">
        <v>42</v>
      </c>
      <c r="C563" s="426" t="s">
        <v>3608</v>
      </c>
      <c r="D563" s="426" t="s">
        <v>3609</v>
      </c>
      <c r="E563" s="426" t="s">
        <v>265</v>
      </c>
      <c r="F563" s="426" t="s">
        <v>4609</v>
      </c>
      <c r="G563" s="426" t="s">
        <v>4313</v>
      </c>
      <c r="H563" s="427">
        <v>0.09</v>
      </c>
      <c r="I563" s="427">
        <v>0.09</v>
      </c>
      <c r="J563" s="427">
        <v>3.8</v>
      </c>
      <c r="K563" s="427">
        <v>17.670000000000002</v>
      </c>
      <c r="L563" s="427">
        <v>0.09</v>
      </c>
      <c r="M563" s="427">
        <v>3.8</v>
      </c>
      <c r="N563" s="427">
        <v>17.670000000000002</v>
      </c>
      <c r="O563" s="427">
        <v>18.09</v>
      </c>
      <c r="P563" s="427">
        <v>19.670000000000002</v>
      </c>
      <c r="Q563" s="427">
        <v>19.63</v>
      </c>
      <c r="R563" s="427">
        <v>8.7400000000000005E-2</v>
      </c>
      <c r="S563" s="427">
        <v>4.6338900000000001</v>
      </c>
      <c r="T563" s="427">
        <v>16.839089999999999</v>
      </c>
      <c r="U563" s="428">
        <v>43512</v>
      </c>
      <c r="V563" s="428">
        <v>44561</v>
      </c>
      <c r="W563" s="426">
        <v>500</v>
      </c>
      <c r="X563" s="426"/>
      <c r="Y563" s="426"/>
      <c r="Z563" s="426">
        <v>9</v>
      </c>
    </row>
    <row r="564" spans="1:26" ht="15">
      <c r="A564" s="426">
        <v>202110</v>
      </c>
      <c r="B564" s="426" t="s">
        <v>42</v>
      </c>
      <c r="C564" s="426" t="s">
        <v>4803</v>
      </c>
      <c r="D564" s="426" t="s">
        <v>4804</v>
      </c>
      <c r="E564" s="426" t="s">
        <v>265</v>
      </c>
      <c r="F564" s="426" t="s">
        <v>4710</v>
      </c>
      <c r="G564" s="426" t="s">
        <v>4154</v>
      </c>
      <c r="H564" s="427">
        <v>0.54</v>
      </c>
      <c r="I564" s="427">
        <v>0.54</v>
      </c>
      <c r="J564" s="427">
        <v>35.75</v>
      </c>
      <c r="K564" s="427">
        <v>162.91999999999999</v>
      </c>
      <c r="L564" s="427">
        <v>0.54</v>
      </c>
      <c r="M564" s="427">
        <v>35.75</v>
      </c>
      <c r="N564" s="427">
        <v>162.91999999999999</v>
      </c>
      <c r="O564" s="427">
        <v>22.84</v>
      </c>
      <c r="P564" s="427">
        <v>15.17</v>
      </c>
      <c r="Q564" s="427">
        <v>15.88</v>
      </c>
      <c r="R564" s="427">
        <v>0.53964000000000001</v>
      </c>
      <c r="S564" s="427">
        <v>43.912970000000001</v>
      </c>
      <c r="T564" s="427">
        <v>154.75575000000001</v>
      </c>
      <c r="U564" s="428">
        <v>43586</v>
      </c>
      <c r="V564" s="428">
        <v>44561</v>
      </c>
      <c r="W564" s="426">
        <v>680</v>
      </c>
      <c r="X564" s="426"/>
      <c r="Y564" s="426"/>
      <c r="Z564" s="426">
        <v>8</v>
      </c>
    </row>
    <row r="565" spans="1:26" ht="15">
      <c r="A565" s="426">
        <v>202110</v>
      </c>
      <c r="B565" s="426" t="s">
        <v>42</v>
      </c>
      <c r="C565" s="426" t="s">
        <v>4844</v>
      </c>
      <c r="D565" s="426" t="s">
        <v>4845</v>
      </c>
      <c r="E565" s="426" t="s">
        <v>265</v>
      </c>
      <c r="F565" s="426" t="s">
        <v>4710</v>
      </c>
      <c r="G565" s="426" t="s">
        <v>4154</v>
      </c>
      <c r="H565" s="427">
        <v>1.2</v>
      </c>
      <c r="I565" s="427">
        <v>1.19</v>
      </c>
      <c r="J565" s="427">
        <v>120.13</v>
      </c>
      <c r="K565" s="427">
        <v>555.97</v>
      </c>
      <c r="L565" s="427">
        <v>1.2</v>
      </c>
      <c r="M565" s="427">
        <v>120.13</v>
      </c>
      <c r="N565" s="427">
        <v>555.97</v>
      </c>
      <c r="O565" s="427">
        <v>22.84</v>
      </c>
      <c r="P565" s="427">
        <v>16.149999999999999</v>
      </c>
      <c r="Q565" s="427">
        <v>16.899999999999999</v>
      </c>
      <c r="R565" s="427">
        <v>1.1930400000000001</v>
      </c>
      <c r="S565" s="427">
        <v>150.71283</v>
      </c>
      <c r="T565" s="427">
        <v>525.38520000000005</v>
      </c>
      <c r="U565" s="428">
        <v>43617</v>
      </c>
      <c r="V565" s="428">
        <v>44561</v>
      </c>
      <c r="W565" s="426">
        <v>1250</v>
      </c>
      <c r="X565" s="426"/>
      <c r="Y565" s="426"/>
      <c r="Z565" s="426">
        <v>8</v>
      </c>
    </row>
    <row r="566" spans="1:26" ht="15">
      <c r="A566" s="426">
        <v>202110</v>
      </c>
      <c r="B566" s="426" t="s">
        <v>42</v>
      </c>
      <c r="C566" s="426" t="s">
        <v>4962</v>
      </c>
      <c r="D566" s="426" t="s">
        <v>4963</v>
      </c>
      <c r="E566" s="426" t="s">
        <v>261</v>
      </c>
      <c r="F566" s="426" t="s">
        <v>4710</v>
      </c>
      <c r="G566" s="426" t="s">
        <v>4154</v>
      </c>
      <c r="H566" s="427">
        <v>0.25</v>
      </c>
      <c r="I566" s="427">
        <v>0.28000000000000003</v>
      </c>
      <c r="J566" s="427">
        <v>19.43</v>
      </c>
      <c r="K566" s="427">
        <v>94.73</v>
      </c>
      <c r="L566" s="427">
        <v>0.25</v>
      </c>
      <c r="M566" s="427">
        <v>19.43</v>
      </c>
      <c r="N566" s="427">
        <v>94.73</v>
      </c>
      <c r="O566" s="427">
        <v>18.91</v>
      </c>
      <c r="P566" s="427">
        <v>22.68</v>
      </c>
      <c r="Q566" s="427">
        <v>18.489999999999998</v>
      </c>
      <c r="R566" s="427">
        <v>0.27607999999999999</v>
      </c>
      <c r="S566" s="427">
        <v>24.144030000000001</v>
      </c>
      <c r="T566" s="427">
        <v>90.008830000000003</v>
      </c>
      <c r="U566" s="428">
        <v>43695</v>
      </c>
      <c r="V566" s="428">
        <v>44926</v>
      </c>
      <c r="W566" s="426">
        <v>859</v>
      </c>
      <c r="X566" s="426"/>
      <c r="Y566" s="426"/>
      <c r="Z566" s="426">
        <v>8</v>
      </c>
    </row>
    <row r="567" spans="1:26" ht="15">
      <c r="A567" s="426">
        <v>202110</v>
      </c>
      <c r="B567" s="426" t="s">
        <v>42</v>
      </c>
      <c r="C567" s="426" t="s">
        <v>4964</v>
      </c>
      <c r="D567" s="426" t="s">
        <v>4965</v>
      </c>
      <c r="E567" s="426" t="s">
        <v>265</v>
      </c>
      <c r="F567" s="426" t="s">
        <v>4697</v>
      </c>
      <c r="G567" s="426" t="s">
        <v>4311</v>
      </c>
      <c r="H567" s="427">
        <v>0.1</v>
      </c>
      <c r="I567" s="427">
        <v>0.1</v>
      </c>
      <c r="J567" s="427">
        <v>7.47</v>
      </c>
      <c r="K567" s="427">
        <v>28.4</v>
      </c>
      <c r="L567" s="427">
        <v>0.1</v>
      </c>
      <c r="M567" s="427">
        <v>7.47</v>
      </c>
      <c r="N567" s="427">
        <v>28.4</v>
      </c>
      <c r="O567" s="427">
        <v>18.09</v>
      </c>
      <c r="P567" s="427">
        <v>23.42</v>
      </c>
      <c r="Q567" s="427">
        <v>18.920000000000002</v>
      </c>
      <c r="R567" s="427">
        <v>0.10296</v>
      </c>
      <c r="S567" s="427">
        <v>9.0144699999999993</v>
      </c>
      <c r="T567" s="427">
        <v>26.8598</v>
      </c>
      <c r="U567" s="428">
        <v>43678</v>
      </c>
      <c r="V567" s="428">
        <v>44926</v>
      </c>
      <c r="W567" s="426">
        <v>800</v>
      </c>
      <c r="X567" s="426"/>
      <c r="Y567" s="426"/>
      <c r="Z567" s="426">
        <v>9</v>
      </c>
    </row>
    <row r="568" spans="1:26" ht="15">
      <c r="A568" s="426">
        <v>202110</v>
      </c>
      <c r="B568" s="426" t="s">
        <v>42</v>
      </c>
      <c r="C568" s="426" t="s">
        <v>5720</v>
      </c>
      <c r="D568" s="426" t="s">
        <v>5721</v>
      </c>
      <c r="E568" s="426" t="s">
        <v>261</v>
      </c>
      <c r="F568" s="426" t="s">
        <v>4580</v>
      </c>
      <c r="G568" s="426" t="s">
        <v>4154</v>
      </c>
      <c r="H568" s="427">
        <v>1.19</v>
      </c>
      <c r="I568" s="427">
        <v>1.23</v>
      </c>
      <c r="J568" s="427">
        <v>73.010000000000005</v>
      </c>
      <c r="K568" s="427">
        <v>347.72</v>
      </c>
      <c r="L568" s="427">
        <v>1.19</v>
      </c>
      <c r="M568" s="427">
        <v>73.010000000000005</v>
      </c>
      <c r="N568" s="427">
        <v>347.72</v>
      </c>
      <c r="O568" s="427">
        <v>22.84</v>
      </c>
      <c r="P568" s="427">
        <v>13.7</v>
      </c>
      <c r="Q568" s="427">
        <v>14.34</v>
      </c>
      <c r="R568" s="427">
        <v>1.2194</v>
      </c>
      <c r="S568" s="427">
        <v>88.618899999999996</v>
      </c>
      <c r="T568" s="427">
        <v>332.11383999999998</v>
      </c>
      <c r="U568" s="428">
        <v>43717</v>
      </c>
      <c r="V568" s="428">
        <v>44561</v>
      </c>
      <c r="W568" s="426">
        <v>1300</v>
      </c>
      <c r="X568" s="426"/>
      <c r="Y568" s="426"/>
      <c r="Z568" s="426">
        <v>8</v>
      </c>
    </row>
    <row r="569" spans="1:26" ht="15">
      <c r="A569" s="426">
        <v>202110</v>
      </c>
      <c r="B569" s="426" t="s">
        <v>42</v>
      </c>
      <c r="C569" s="426" t="s">
        <v>5925</v>
      </c>
      <c r="D569" s="426" t="s">
        <v>5926</v>
      </c>
      <c r="E569" s="426" t="s">
        <v>260</v>
      </c>
      <c r="F569" s="426" t="s">
        <v>4340</v>
      </c>
      <c r="G569" s="426" t="s">
        <v>4341</v>
      </c>
      <c r="H569" s="427">
        <v>2.02</v>
      </c>
      <c r="I569" s="427">
        <v>2.7</v>
      </c>
      <c r="J569" s="427">
        <v>30.72</v>
      </c>
      <c r="K569" s="427">
        <v>503.88</v>
      </c>
      <c r="L569" s="427">
        <v>2.02</v>
      </c>
      <c r="M569" s="427">
        <v>30.72</v>
      </c>
      <c r="N569" s="427">
        <v>503.88</v>
      </c>
      <c r="O569" s="427">
        <v>22.84</v>
      </c>
      <c r="P569" s="427">
        <v>13.18</v>
      </c>
      <c r="Q569" s="427">
        <v>13.88</v>
      </c>
      <c r="R569" s="427">
        <v>2.6959200000000001</v>
      </c>
      <c r="S569" s="427">
        <v>32.313130000000001</v>
      </c>
      <c r="T569" s="427">
        <v>502.28894000000003</v>
      </c>
      <c r="U569" s="428">
        <v>43800</v>
      </c>
      <c r="V569" s="428">
        <v>44926</v>
      </c>
      <c r="W569" s="426">
        <v>2500</v>
      </c>
      <c r="X569" s="426"/>
      <c r="Y569" s="426"/>
      <c r="Z569" s="426">
        <v>9</v>
      </c>
    </row>
    <row r="570" spans="1:26" ht="15">
      <c r="A570" s="426">
        <v>202110</v>
      </c>
      <c r="B570" s="426" t="s">
        <v>42</v>
      </c>
      <c r="C570" s="426" t="s">
        <v>5927</v>
      </c>
      <c r="D570" s="426" t="s">
        <v>5928</v>
      </c>
      <c r="E570" s="426" t="s">
        <v>265</v>
      </c>
      <c r="F570" s="426" t="s">
        <v>4312</v>
      </c>
      <c r="G570" s="426" t="s">
        <v>4313</v>
      </c>
      <c r="H570" s="427">
        <v>0.24</v>
      </c>
      <c r="I570" s="427">
        <v>0.27</v>
      </c>
      <c r="J570" s="427">
        <v>19.47</v>
      </c>
      <c r="K570" s="427">
        <v>94.75</v>
      </c>
      <c r="L570" s="427">
        <v>0.24</v>
      </c>
      <c r="M570" s="427">
        <v>19.47</v>
      </c>
      <c r="N570" s="427">
        <v>94.75</v>
      </c>
      <c r="O570" s="427">
        <v>22.84</v>
      </c>
      <c r="P570" s="427">
        <v>14.37</v>
      </c>
      <c r="Q570" s="427">
        <v>15.14</v>
      </c>
      <c r="R570" s="427">
        <v>0.26835999999999999</v>
      </c>
      <c r="S570" s="427">
        <v>23.54617</v>
      </c>
      <c r="T570" s="427">
        <v>90.675129999999996</v>
      </c>
      <c r="U570" s="428">
        <v>43800</v>
      </c>
      <c r="V570" s="428">
        <v>45657</v>
      </c>
      <c r="W570" s="426">
        <v>700</v>
      </c>
      <c r="X570" s="426"/>
      <c r="Y570" s="426"/>
      <c r="Z570" s="426">
        <v>9</v>
      </c>
    </row>
    <row r="571" spans="1:26" ht="15">
      <c r="A571" s="426">
        <v>202110</v>
      </c>
      <c r="B571" s="426" t="s">
        <v>42</v>
      </c>
      <c r="C571" s="426" t="s">
        <v>6008</v>
      </c>
      <c r="D571" s="426" t="s">
        <v>6009</v>
      </c>
      <c r="E571" s="426" t="s">
        <v>265</v>
      </c>
      <c r="F571" s="426" t="s">
        <v>4609</v>
      </c>
      <c r="G571" s="426" t="s">
        <v>4313</v>
      </c>
      <c r="H571" s="427">
        <v>0.17</v>
      </c>
      <c r="I571" s="427">
        <v>0.21</v>
      </c>
      <c r="J571" s="427">
        <v>19.190000000000001</v>
      </c>
      <c r="K571" s="427">
        <v>95.23</v>
      </c>
      <c r="L571" s="427">
        <v>0.17</v>
      </c>
      <c r="M571" s="427">
        <v>19.190000000000001</v>
      </c>
      <c r="N571" s="427">
        <v>95.23</v>
      </c>
      <c r="O571" s="427">
        <v>22.84</v>
      </c>
      <c r="P571" s="427">
        <v>12.66</v>
      </c>
      <c r="Q571" s="427">
        <v>13.35</v>
      </c>
      <c r="R571" s="427">
        <v>0.20699999999999999</v>
      </c>
      <c r="S571" s="427">
        <v>23.779630000000001</v>
      </c>
      <c r="T571" s="427">
        <v>90.641620000000003</v>
      </c>
      <c r="U571" s="428">
        <v>43831</v>
      </c>
      <c r="V571" s="428">
        <v>44926</v>
      </c>
      <c r="W571" s="426">
        <v>330</v>
      </c>
      <c r="X571" s="426"/>
      <c r="Y571" s="426"/>
      <c r="Z571" s="426">
        <v>9</v>
      </c>
    </row>
    <row r="572" spans="1:26" ht="15">
      <c r="A572" s="426">
        <v>202110</v>
      </c>
      <c r="B572" s="426" t="s">
        <v>42</v>
      </c>
      <c r="C572" s="426" t="s">
        <v>6154</v>
      </c>
      <c r="D572" s="426" t="s">
        <v>6155</v>
      </c>
      <c r="E572" s="426" t="s">
        <v>261</v>
      </c>
      <c r="F572" s="426" t="s">
        <v>4609</v>
      </c>
      <c r="G572" s="426" t="s">
        <v>4313</v>
      </c>
      <c r="H572" s="427">
        <v>1.19</v>
      </c>
      <c r="I572" s="427">
        <v>1.44</v>
      </c>
      <c r="J572" s="427">
        <v>94.76</v>
      </c>
      <c r="K572" s="427">
        <v>553.67999999999995</v>
      </c>
      <c r="L572" s="427">
        <v>1.19</v>
      </c>
      <c r="M572" s="427">
        <v>94.76</v>
      </c>
      <c r="N572" s="427">
        <v>553.67999999999995</v>
      </c>
      <c r="O572" s="427">
        <v>22.84</v>
      </c>
      <c r="P572" s="427">
        <v>14.68</v>
      </c>
      <c r="Q572" s="427">
        <v>15.37</v>
      </c>
      <c r="R572" s="427">
        <v>1.43188</v>
      </c>
      <c r="S572" s="427">
        <v>117.03579000000001</v>
      </c>
      <c r="T572" s="427">
        <v>531.40204000000006</v>
      </c>
      <c r="U572" s="428">
        <v>43891</v>
      </c>
      <c r="V572" s="428">
        <v>44926</v>
      </c>
      <c r="W572" s="426">
        <v>2000</v>
      </c>
      <c r="X572" s="426"/>
      <c r="Y572" s="426"/>
      <c r="Z572" s="426">
        <v>8</v>
      </c>
    </row>
    <row r="573" spans="1:26" ht="15">
      <c r="A573" s="426">
        <v>202110</v>
      </c>
      <c r="B573" s="426" t="s">
        <v>42</v>
      </c>
      <c r="C573" s="426" t="s">
        <v>6183</v>
      </c>
      <c r="D573" s="426" t="s">
        <v>6184</v>
      </c>
      <c r="E573" s="426" t="s">
        <v>259</v>
      </c>
      <c r="F573" s="426" t="s">
        <v>4336</v>
      </c>
      <c r="G573" s="426" t="s">
        <v>4313</v>
      </c>
      <c r="H573" s="427">
        <v>0.12</v>
      </c>
      <c r="I573" s="427">
        <v>0.15</v>
      </c>
      <c r="J573" s="427">
        <v>6.13</v>
      </c>
      <c r="K573" s="427">
        <v>41.04</v>
      </c>
      <c r="L573" s="427">
        <v>0.12</v>
      </c>
      <c r="M573" s="427">
        <v>6.13</v>
      </c>
      <c r="N573" s="427">
        <v>41.04</v>
      </c>
      <c r="O573" s="427">
        <v>22.84</v>
      </c>
      <c r="P573" s="427">
        <v>14.13</v>
      </c>
      <c r="Q573" s="427">
        <v>14.89</v>
      </c>
      <c r="R573" s="427">
        <v>0.1462</v>
      </c>
      <c r="S573" s="427">
        <v>7.4759900000000004</v>
      </c>
      <c r="T573" s="427">
        <v>39.685009999999998</v>
      </c>
      <c r="U573" s="428">
        <v>43922</v>
      </c>
      <c r="V573" s="428">
        <v>45016</v>
      </c>
      <c r="W573" s="426">
        <v>519</v>
      </c>
      <c r="X573" s="426"/>
      <c r="Y573" s="426"/>
      <c r="Z573" s="426">
        <v>9</v>
      </c>
    </row>
    <row r="574" spans="1:26" ht="15">
      <c r="A574" s="426">
        <v>202110</v>
      </c>
      <c r="B574" s="426" t="s">
        <v>42</v>
      </c>
      <c r="C574" s="426" t="s">
        <v>6351</v>
      </c>
      <c r="D574" s="426" t="s">
        <v>6352</v>
      </c>
      <c r="E574" s="426" t="s">
        <v>268</v>
      </c>
      <c r="F574" s="426" t="s">
        <v>4312</v>
      </c>
      <c r="G574" s="426" t="s">
        <v>4313</v>
      </c>
      <c r="H574" s="427">
        <v>0.3</v>
      </c>
      <c r="I574" s="427">
        <v>0.36</v>
      </c>
      <c r="J574" s="427">
        <v>29.38</v>
      </c>
      <c r="K574" s="427">
        <v>133.19</v>
      </c>
      <c r="L574" s="427">
        <v>0.3</v>
      </c>
      <c r="M574" s="427">
        <v>29.38</v>
      </c>
      <c r="N574" s="427">
        <v>133.19</v>
      </c>
      <c r="O574" s="427">
        <v>22.84</v>
      </c>
      <c r="P574" s="427">
        <v>15.59</v>
      </c>
      <c r="Q574" s="427">
        <v>16.43</v>
      </c>
      <c r="R574" s="427">
        <v>0.35676000000000002</v>
      </c>
      <c r="S574" s="427">
        <v>30.544920000000001</v>
      </c>
      <c r="T574" s="427">
        <v>132.02397999999999</v>
      </c>
      <c r="U574" s="428">
        <v>44013</v>
      </c>
      <c r="V574" s="428">
        <v>45107</v>
      </c>
      <c r="W574" s="426">
        <v>400</v>
      </c>
      <c r="X574" s="426"/>
      <c r="Y574" s="426"/>
      <c r="Z574" s="426">
        <v>9</v>
      </c>
    </row>
    <row r="575" spans="1:26" ht="15">
      <c r="A575" s="426">
        <v>202110</v>
      </c>
      <c r="B575" s="426" t="s">
        <v>42</v>
      </c>
      <c r="C575" s="426" t="s">
        <v>6415</v>
      </c>
      <c r="D575" s="426" t="s">
        <v>6416</v>
      </c>
      <c r="E575" s="426" t="s">
        <v>265</v>
      </c>
      <c r="F575" s="426" t="s">
        <v>6417</v>
      </c>
      <c r="G575" s="426" t="s">
        <v>4341</v>
      </c>
      <c r="H575" s="427">
        <v>0.23</v>
      </c>
      <c r="I575" s="427">
        <v>0.28999999999999998</v>
      </c>
      <c r="J575" s="427">
        <v>8.66</v>
      </c>
      <c r="K575" s="427">
        <v>42.69</v>
      </c>
      <c r="L575" s="427">
        <v>0.23</v>
      </c>
      <c r="M575" s="427">
        <v>8.66</v>
      </c>
      <c r="N575" s="427">
        <v>42.69</v>
      </c>
      <c r="O575" s="427">
        <v>22.84</v>
      </c>
      <c r="P575" s="427">
        <v>14.87</v>
      </c>
      <c r="Q575" s="427">
        <v>14.17</v>
      </c>
      <c r="R575" s="427">
        <v>0.29139999999999999</v>
      </c>
      <c r="S575" s="427">
        <v>10.036670000000001</v>
      </c>
      <c r="T575" s="427">
        <v>41.311509999999998</v>
      </c>
      <c r="U575" s="428">
        <v>44044</v>
      </c>
      <c r="V575" s="428">
        <v>45138</v>
      </c>
      <c r="W575" s="426">
        <v>675</v>
      </c>
      <c r="X575" s="426"/>
      <c r="Y575" s="426"/>
      <c r="Z575" s="426">
        <v>9</v>
      </c>
    </row>
    <row r="576" spans="1:26" ht="15">
      <c r="A576" s="426">
        <v>202110</v>
      </c>
      <c r="B576" s="426" t="s">
        <v>42</v>
      </c>
      <c r="C576" s="426" t="s">
        <v>6485</v>
      </c>
      <c r="D576" s="426" t="s">
        <v>6486</v>
      </c>
      <c r="E576" s="426" t="s">
        <v>261</v>
      </c>
      <c r="F576" s="426" t="s">
        <v>6487</v>
      </c>
      <c r="G576" s="426" t="s">
        <v>4154</v>
      </c>
      <c r="H576" s="427">
        <v>0.43</v>
      </c>
      <c r="I576" s="427">
        <v>0.47</v>
      </c>
      <c r="J576" s="427">
        <v>42.07</v>
      </c>
      <c r="K576" s="427">
        <v>213.05</v>
      </c>
      <c r="L576" s="427">
        <v>0.43</v>
      </c>
      <c r="M576" s="427">
        <v>42.07</v>
      </c>
      <c r="N576" s="427">
        <v>213.05</v>
      </c>
      <c r="O576" s="427">
        <v>22.84</v>
      </c>
      <c r="P576" s="427">
        <v>17.3</v>
      </c>
      <c r="Q576" s="427">
        <v>16.47</v>
      </c>
      <c r="R576" s="427">
        <v>0.46464</v>
      </c>
      <c r="S576" s="427">
        <v>52.932110000000002</v>
      </c>
      <c r="T576" s="427">
        <v>202.19168999999999</v>
      </c>
      <c r="U576" s="428">
        <v>44075</v>
      </c>
      <c r="V576" s="428">
        <v>45169</v>
      </c>
      <c r="W576" s="426">
        <v>450</v>
      </c>
      <c r="X576" s="426"/>
      <c r="Y576" s="426"/>
      <c r="Z576" s="426">
        <v>8</v>
      </c>
    </row>
    <row r="577" spans="1:26" ht="15">
      <c r="A577" s="426">
        <v>202110</v>
      </c>
      <c r="B577" s="426" t="s">
        <v>42</v>
      </c>
      <c r="C577" s="426" t="s">
        <v>6572</v>
      </c>
      <c r="D577" s="426" t="s">
        <v>6573</v>
      </c>
      <c r="E577" s="426" t="s">
        <v>265</v>
      </c>
      <c r="F577" s="426" t="s">
        <v>4339</v>
      </c>
      <c r="G577" s="426" t="s">
        <v>4339</v>
      </c>
      <c r="H577" s="427">
        <v>0.04</v>
      </c>
      <c r="I577" s="427">
        <v>0.23</v>
      </c>
      <c r="J577" s="427">
        <v>0.83</v>
      </c>
      <c r="K577" s="427">
        <v>37.14</v>
      </c>
      <c r="L577" s="427">
        <v>0.04</v>
      </c>
      <c r="M577" s="427">
        <v>0.83</v>
      </c>
      <c r="N577" s="427">
        <v>37.14</v>
      </c>
      <c r="O577" s="427">
        <v>22.84</v>
      </c>
      <c r="P577" s="427">
        <v>17.329999999999998</v>
      </c>
      <c r="Q577" s="427">
        <v>16.510000000000002</v>
      </c>
      <c r="R577" s="427">
        <v>0.22836000000000001</v>
      </c>
      <c r="S577" s="427">
        <v>0.96555000000000002</v>
      </c>
      <c r="T577" s="427">
        <v>36.99738</v>
      </c>
      <c r="U577" s="428">
        <v>44105</v>
      </c>
      <c r="V577" s="428">
        <v>45199</v>
      </c>
      <c r="W577" s="426">
        <v>400</v>
      </c>
      <c r="X577" s="426"/>
      <c r="Y577" s="426"/>
      <c r="Z577" s="426">
        <v>9</v>
      </c>
    </row>
    <row r="578" spans="1:26" ht="15">
      <c r="A578" s="426">
        <v>202110</v>
      </c>
      <c r="B578" s="426" t="s">
        <v>42</v>
      </c>
      <c r="C578" s="426" t="s">
        <v>6685</v>
      </c>
      <c r="D578" s="426" t="s">
        <v>6629</v>
      </c>
      <c r="E578" s="426" t="s">
        <v>260</v>
      </c>
      <c r="F578" s="426" t="s">
        <v>4312</v>
      </c>
      <c r="G578" s="426" t="s">
        <v>4313</v>
      </c>
      <c r="H578" s="427">
        <v>0.17</v>
      </c>
      <c r="I578" s="427">
        <v>0.21</v>
      </c>
      <c r="J578" s="427">
        <v>11.22</v>
      </c>
      <c r="K578" s="427">
        <v>77.06</v>
      </c>
      <c r="L578" s="427">
        <v>0.17</v>
      </c>
      <c r="M578" s="427">
        <v>11.22</v>
      </c>
      <c r="N578" s="427">
        <v>77.06</v>
      </c>
      <c r="O578" s="427">
        <v>22.84</v>
      </c>
      <c r="P578" s="427">
        <v>19.8</v>
      </c>
      <c r="Q578" s="427">
        <v>18.87</v>
      </c>
      <c r="R578" s="427">
        <v>0.21328</v>
      </c>
      <c r="S578" s="427">
        <v>14.03008</v>
      </c>
      <c r="T578" s="427">
        <v>74.248440000000002</v>
      </c>
      <c r="U578" s="428">
        <v>44136</v>
      </c>
      <c r="V578" s="428">
        <v>45230</v>
      </c>
      <c r="W578" s="426">
        <v>220</v>
      </c>
      <c r="X578" s="426"/>
      <c r="Y578" s="426"/>
      <c r="Z578" s="426">
        <v>9</v>
      </c>
    </row>
    <row r="579" spans="1:26" ht="15">
      <c r="A579" s="426">
        <v>202110</v>
      </c>
      <c r="B579" s="426" t="s">
        <v>42</v>
      </c>
      <c r="C579" s="426" t="s">
        <v>6769</v>
      </c>
      <c r="D579" s="426" t="s">
        <v>6770</v>
      </c>
      <c r="E579" s="426" t="s">
        <v>268</v>
      </c>
      <c r="F579" s="426" t="s">
        <v>4312</v>
      </c>
      <c r="G579" s="426" t="s">
        <v>4313</v>
      </c>
      <c r="H579" s="427">
        <v>0.18</v>
      </c>
      <c r="I579" s="427">
        <v>0.19</v>
      </c>
      <c r="J579" s="427">
        <v>17.95</v>
      </c>
      <c r="K579" s="427">
        <v>90</v>
      </c>
      <c r="L579" s="427">
        <v>0.18</v>
      </c>
      <c r="M579" s="427">
        <v>17.95</v>
      </c>
      <c r="N579" s="427">
        <v>90</v>
      </c>
      <c r="O579" s="427">
        <v>22.84</v>
      </c>
      <c r="P579" s="427">
        <v>9.7100000000000009</v>
      </c>
      <c r="Q579" s="427">
        <v>9.7100000000000009</v>
      </c>
      <c r="R579" s="427">
        <v>0.19212000000000001</v>
      </c>
      <c r="S579" s="427">
        <v>22.056850000000001</v>
      </c>
      <c r="T579" s="427">
        <v>85.893829999999994</v>
      </c>
      <c r="U579" s="428">
        <v>44187</v>
      </c>
      <c r="V579" s="428">
        <v>45657</v>
      </c>
      <c r="W579" s="426">
        <v>300</v>
      </c>
      <c r="X579" s="426"/>
      <c r="Y579" s="426"/>
      <c r="Z579" s="426">
        <v>9</v>
      </c>
    </row>
    <row r="580" spans="1:26" ht="15">
      <c r="A580" s="426">
        <v>202110</v>
      </c>
      <c r="B580" s="426" t="s">
        <v>42</v>
      </c>
      <c r="C580" s="426" t="s">
        <v>7454</v>
      </c>
      <c r="D580" s="426" t="s">
        <v>7416</v>
      </c>
      <c r="E580" s="426" t="s">
        <v>260</v>
      </c>
      <c r="F580" s="426" t="s">
        <v>4340</v>
      </c>
      <c r="G580" s="426" t="s">
        <v>4341</v>
      </c>
      <c r="H580" s="427">
        <v>0.31</v>
      </c>
      <c r="I580" s="427">
        <v>0.56000000000000005</v>
      </c>
      <c r="J580" s="427">
        <v>7.49</v>
      </c>
      <c r="K580" s="427">
        <v>94.64</v>
      </c>
      <c r="L580" s="427">
        <v>0.31</v>
      </c>
      <c r="M580" s="427">
        <v>7.49</v>
      </c>
      <c r="N580" s="427">
        <v>94.64</v>
      </c>
      <c r="O580" s="427">
        <v>22.84</v>
      </c>
      <c r="P580" s="427">
        <v>13.17</v>
      </c>
      <c r="Q580" s="427">
        <v>13.17</v>
      </c>
      <c r="R580" s="427">
        <v>0.55684</v>
      </c>
      <c r="S580" s="427">
        <v>8.0221400000000003</v>
      </c>
      <c r="T580" s="427">
        <v>94.102530000000002</v>
      </c>
      <c r="U580" s="428">
        <v>44470</v>
      </c>
      <c r="V580" s="428">
        <v>45559</v>
      </c>
      <c r="W580" s="426">
        <v>900</v>
      </c>
      <c r="X580" s="426"/>
      <c r="Y580" s="426"/>
      <c r="Z580" s="426">
        <v>9</v>
      </c>
    </row>
    <row r="581" spans="1:26" ht="15">
      <c r="A581" s="426">
        <v>202110</v>
      </c>
      <c r="B581" s="426" t="s">
        <v>43</v>
      </c>
      <c r="C581" s="426" t="s">
        <v>354</v>
      </c>
      <c r="D581" s="426" t="s">
        <v>362</v>
      </c>
      <c r="E581" s="426" t="s">
        <v>260</v>
      </c>
      <c r="F581" s="426" t="s">
        <v>4274</v>
      </c>
      <c r="G581" s="426" t="s">
        <v>4156</v>
      </c>
      <c r="H581" s="427">
        <v>3.3472</v>
      </c>
      <c r="I581" s="427">
        <v>3.2692000000000001</v>
      </c>
      <c r="J581" s="427">
        <v>173.43881999999999</v>
      </c>
      <c r="K581" s="427">
        <v>1428.74758</v>
      </c>
      <c r="L581" s="427">
        <v>3.4442975966310403</v>
      </c>
      <c r="M581" s="427">
        <v>178.15138861619516</v>
      </c>
      <c r="N581" s="427">
        <v>1467.5685948453088</v>
      </c>
      <c r="O581" s="427">
        <v>0</v>
      </c>
      <c r="P581" s="427">
        <v>8.8320000000000007</v>
      </c>
      <c r="Q581" s="427">
        <v>8.3550000000000004</v>
      </c>
      <c r="R581" s="427">
        <v>3.4382440000000001</v>
      </c>
      <c r="S581" s="427">
        <v>217.402567</v>
      </c>
      <c r="T581" s="427">
        <v>1384.7838320000001</v>
      </c>
      <c r="U581" s="428">
        <v>43101</v>
      </c>
      <c r="V581" s="428">
        <v>44926</v>
      </c>
      <c r="W581" s="426">
        <v>4720</v>
      </c>
      <c r="X581" s="426"/>
      <c r="Y581" s="426"/>
      <c r="Z581" s="426">
        <v>6</v>
      </c>
    </row>
    <row r="582" spans="1:26" ht="15">
      <c r="A582" s="426">
        <v>202110</v>
      </c>
      <c r="B582" s="426" t="s">
        <v>43</v>
      </c>
      <c r="C582" s="426" t="s">
        <v>426</v>
      </c>
      <c r="D582" s="426" t="s">
        <v>427</v>
      </c>
      <c r="E582" s="426" t="s">
        <v>262</v>
      </c>
      <c r="F582" s="426" t="s">
        <v>4424</v>
      </c>
      <c r="G582" s="426" t="s">
        <v>4129</v>
      </c>
      <c r="H582" s="427">
        <v>0.63239999999999996</v>
      </c>
      <c r="I582" s="427">
        <v>5.0799999999999998E-2</v>
      </c>
      <c r="J582" s="427">
        <v>3.54806</v>
      </c>
      <c r="K582" s="427">
        <v>17.664760000000001</v>
      </c>
      <c r="L582" s="427">
        <v>0.65251980599999992</v>
      </c>
      <c r="M582" s="427">
        <v>3.6337385528800001</v>
      </c>
      <c r="N582" s="427">
        <v>18.091328624480003</v>
      </c>
      <c r="O582" s="427">
        <v>0</v>
      </c>
      <c r="P582" s="427">
        <v>14.331</v>
      </c>
      <c r="Q582" s="427">
        <v>14.331</v>
      </c>
      <c r="R582" s="427">
        <v>0.64767280000000005</v>
      </c>
      <c r="S582" s="427">
        <v>4.3796689999999998</v>
      </c>
      <c r="T582" s="427">
        <v>16.833148999999999</v>
      </c>
      <c r="U582" s="428">
        <v>43221</v>
      </c>
      <c r="V582" s="428">
        <v>44347</v>
      </c>
      <c r="W582" s="426">
        <v>1850</v>
      </c>
      <c r="X582" s="426"/>
      <c r="Y582" s="426"/>
      <c r="Z582" s="426">
        <v>8</v>
      </c>
    </row>
    <row r="583" spans="1:26" ht="15">
      <c r="A583" s="426">
        <v>202110</v>
      </c>
      <c r="B583" s="426" t="s">
        <v>43</v>
      </c>
      <c r="C583" s="426" t="s">
        <v>2684</v>
      </c>
      <c r="D583" s="426" t="s">
        <v>2685</v>
      </c>
      <c r="E583" s="426" t="s">
        <v>260</v>
      </c>
      <c r="F583" s="426" t="s">
        <v>4274</v>
      </c>
      <c r="G583" s="426" t="s">
        <v>4156</v>
      </c>
      <c r="H583" s="427">
        <v>4.0728</v>
      </c>
      <c r="I583" s="427">
        <v>3.9491999999999998</v>
      </c>
      <c r="J583" s="427">
        <v>369.40084000000002</v>
      </c>
      <c r="K583" s="427">
        <v>2054.0256899999999</v>
      </c>
      <c r="L583" s="427">
        <v>4.1909462391129608</v>
      </c>
      <c r="M583" s="427">
        <v>379.4379632079424</v>
      </c>
      <c r="N583" s="427">
        <v>2109.8363614722384</v>
      </c>
      <c r="O583" s="427">
        <v>0</v>
      </c>
      <c r="P583" s="427">
        <v>8.8320000000000007</v>
      </c>
      <c r="Q583" s="427">
        <v>8.3550000000000004</v>
      </c>
      <c r="R583" s="427">
        <v>4.1835800000000001</v>
      </c>
      <c r="S583" s="427">
        <v>466.96850899999998</v>
      </c>
      <c r="T583" s="427">
        <v>1956.4580189999999</v>
      </c>
      <c r="U583" s="428">
        <v>43101</v>
      </c>
      <c r="V583" s="428">
        <v>44926</v>
      </c>
      <c r="W583" s="426">
        <v>3840</v>
      </c>
      <c r="X583" s="426"/>
      <c r="Y583" s="426"/>
      <c r="Z583" s="426">
        <v>6</v>
      </c>
    </row>
    <row r="584" spans="1:26" ht="15">
      <c r="A584" s="426">
        <v>202110</v>
      </c>
      <c r="B584" s="426" t="s">
        <v>43</v>
      </c>
      <c r="C584" s="426" t="s">
        <v>2718</v>
      </c>
      <c r="D584" s="426" t="s">
        <v>2719</v>
      </c>
      <c r="E584" s="426" t="s">
        <v>262</v>
      </c>
      <c r="F584" s="426" t="s">
        <v>4245</v>
      </c>
      <c r="G584" s="426" t="s">
        <v>4156</v>
      </c>
      <c r="H584" s="427">
        <v>0.29399999999999998</v>
      </c>
      <c r="I584" s="427">
        <v>5.16E-2</v>
      </c>
      <c r="J584" s="427">
        <v>5.2433399999999999</v>
      </c>
      <c r="K584" s="427">
        <v>25.413340000000002</v>
      </c>
      <c r="L584" s="427">
        <v>0.30252852934080005</v>
      </c>
      <c r="M584" s="427">
        <v>5.3858086787423991</v>
      </c>
      <c r="N584" s="427">
        <v>26.1038550099424</v>
      </c>
      <c r="O584" s="427">
        <v>0</v>
      </c>
      <c r="P584" s="427">
        <v>14.331</v>
      </c>
      <c r="Q584" s="427">
        <v>14.331</v>
      </c>
      <c r="R584" s="427">
        <v>0.30199680000000001</v>
      </c>
      <c r="S584" s="427">
        <v>6.4436249999999999</v>
      </c>
      <c r="T584" s="427">
        <v>24.213052999999999</v>
      </c>
      <c r="U584" s="428">
        <v>43132</v>
      </c>
      <c r="V584" s="428">
        <v>44347</v>
      </c>
      <c r="W584" s="426">
        <v>2000</v>
      </c>
      <c r="X584" s="426"/>
      <c r="Y584" s="426"/>
      <c r="Z584" s="426">
        <v>6</v>
      </c>
    </row>
    <row r="585" spans="1:26" ht="15">
      <c r="A585" s="426">
        <v>202110</v>
      </c>
      <c r="B585" s="426" t="s">
        <v>43</v>
      </c>
      <c r="C585" s="426" t="s">
        <v>4885</v>
      </c>
      <c r="D585" s="426" t="s">
        <v>4886</v>
      </c>
      <c r="E585" s="426" t="s">
        <v>261</v>
      </c>
      <c r="F585" s="426" t="s">
        <v>4526</v>
      </c>
      <c r="G585" s="426" t="s">
        <v>4887</v>
      </c>
      <c r="H585" s="427">
        <v>10.0426</v>
      </c>
      <c r="I585" s="427">
        <v>9.7192000000000007</v>
      </c>
      <c r="J585" s="427">
        <v>1095.3536999999999</v>
      </c>
      <c r="K585" s="427">
        <v>5472.8969999999999</v>
      </c>
      <c r="L585" s="427">
        <v>10.212319939999999</v>
      </c>
      <c r="M585" s="427">
        <v>1106.6358431099998</v>
      </c>
      <c r="N585" s="427">
        <v>5529.2678390999999</v>
      </c>
      <c r="O585" s="427">
        <v>22.865100000000002</v>
      </c>
      <c r="P585" s="427">
        <v>8.6608000000000001</v>
      </c>
      <c r="Q585" s="427">
        <v>8.6608000000000001</v>
      </c>
      <c r="R585" s="427">
        <v>10.0425752</v>
      </c>
      <c r="S585" s="427">
        <v>1345.1573989999999</v>
      </c>
      <c r="T585" s="427">
        <v>5223.093288</v>
      </c>
      <c r="U585" s="428">
        <v>43647</v>
      </c>
      <c r="V585" s="428">
        <v>44562</v>
      </c>
      <c r="W585" s="426">
        <v>10000</v>
      </c>
      <c r="X585" s="426"/>
      <c r="Y585" s="426"/>
      <c r="Z585" s="426">
        <v>11</v>
      </c>
    </row>
    <row r="586" spans="1:26" ht="15">
      <c r="A586" s="426">
        <v>202110</v>
      </c>
      <c r="B586" s="426" t="s">
        <v>43</v>
      </c>
      <c r="C586" s="426" t="s">
        <v>6488</v>
      </c>
      <c r="D586" s="426" t="s">
        <v>6489</v>
      </c>
      <c r="E586" s="426" t="s">
        <v>269</v>
      </c>
      <c r="F586" s="426" t="s">
        <v>4586</v>
      </c>
      <c r="G586" s="426" t="s">
        <v>4135</v>
      </c>
      <c r="H586" s="427">
        <v>1.6295999999999999</v>
      </c>
      <c r="I586" s="427">
        <v>1.6460999999999999</v>
      </c>
      <c r="J586" s="427">
        <v>85.640439999999998</v>
      </c>
      <c r="K586" s="427">
        <v>433.79253</v>
      </c>
      <c r="L586" s="427">
        <v>1.6811747940371999</v>
      </c>
      <c r="M586" s="427">
        <v>88.238010633773698</v>
      </c>
      <c r="N586" s="427">
        <v>446.94994415011871</v>
      </c>
      <c r="O586" s="427">
        <v>22.84</v>
      </c>
      <c r="P586" s="427">
        <v>6.6360999999999999</v>
      </c>
      <c r="Q586" s="427">
        <v>6.6360999999999999</v>
      </c>
      <c r="R586" s="427">
        <v>1.6959272000000001</v>
      </c>
      <c r="S586" s="427">
        <v>117.405806</v>
      </c>
      <c r="T586" s="427">
        <v>402.02715000000001</v>
      </c>
      <c r="U586" s="428">
        <v>44088</v>
      </c>
      <c r="V586" s="428">
        <v>44196</v>
      </c>
      <c r="W586" s="426">
        <v>4248</v>
      </c>
      <c r="X586" s="426"/>
      <c r="Y586" s="426"/>
      <c r="Z586" s="426">
        <v>7</v>
      </c>
    </row>
    <row r="587" spans="1:26" ht="15">
      <c r="A587" s="426">
        <v>202110</v>
      </c>
      <c r="B587" s="426" t="s">
        <v>43</v>
      </c>
      <c r="C587" s="426" t="s">
        <v>6490</v>
      </c>
      <c r="D587" s="426" t="s">
        <v>6491</v>
      </c>
      <c r="E587" s="426" t="s">
        <v>269</v>
      </c>
      <c r="F587" s="426" t="s">
        <v>4586</v>
      </c>
      <c r="G587" s="426" t="s">
        <v>4135</v>
      </c>
      <c r="H587" s="427">
        <v>0.20979999999999999</v>
      </c>
      <c r="I587" s="427">
        <v>0.1933</v>
      </c>
      <c r="J587" s="427">
        <v>11.57185</v>
      </c>
      <c r="K587" s="427">
        <v>47.650530000000003</v>
      </c>
      <c r="L587" s="427">
        <v>0.21643990659609999</v>
      </c>
      <c r="M587" s="427">
        <v>11.922837194115701</v>
      </c>
      <c r="N587" s="427">
        <v>49.095824038794667</v>
      </c>
      <c r="O587" s="427">
        <v>22.84</v>
      </c>
      <c r="P587" s="427">
        <v>6.6360999999999999</v>
      </c>
      <c r="Q587" s="427">
        <v>6.6360999999999999</v>
      </c>
      <c r="R587" s="427">
        <v>0.21612000000000001</v>
      </c>
      <c r="S587" s="427">
        <v>14.37256</v>
      </c>
      <c r="T587" s="427">
        <v>44.849823000000001</v>
      </c>
      <c r="U587" s="428">
        <v>44088</v>
      </c>
      <c r="V587" s="428">
        <v>44196</v>
      </c>
      <c r="W587" s="426">
        <v>981</v>
      </c>
      <c r="X587" s="426"/>
      <c r="Y587" s="426"/>
      <c r="Z587" s="426">
        <v>7</v>
      </c>
    </row>
    <row r="588" spans="1:26" ht="15">
      <c r="A588" s="426">
        <v>202110</v>
      </c>
      <c r="B588" s="426" t="s">
        <v>43</v>
      </c>
      <c r="C588" s="426" t="s">
        <v>7118</v>
      </c>
      <c r="D588" s="426" t="s">
        <v>7119</v>
      </c>
      <c r="E588" s="426" t="s">
        <v>276</v>
      </c>
      <c r="F588" s="426" t="s">
        <v>4887</v>
      </c>
      <c r="G588" s="426" t="s">
        <v>4887</v>
      </c>
      <c r="H588" s="427">
        <v>0.57699999999999996</v>
      </c>
      <c r="I588" s="427">
        <v>0.56620000000000004</v>
      </c>
      <c r="J588" s="427">
        <v>25.732620000000001</v>
      </c>
      <c r="K588" s="427">
        <v>125.29631000000001</v>
      </c>
      <c r="L588" s="427">
        <v>0.57930799999999993</v>
      </c>
      <c r="M588" s="427">
        <v>25.861283099999998</v>
      </c>
      <c r="N588" s="427">
        <v>125.92279154999999</v>
      </c>
      <c r="O588" s="427">
        <v>0</v>
      </c>
      <c r="P588" s="427">
        <v>17.649999999999999</v>
      </c>
      <c r="Q588" s="427">
        <v>16.61</v>
      </c>
      <c r="R588" s="427">
        <v>0.57701999999999998</v>
      </c>
      <c r="S588" s="427">
        <v>29.973210999999999</v>
      </c>
      <c r="T588" s="427">
        <v>121.05570400000001</v>
      </c>
      <c r="U588" s="428">
        <v>43952</v>
      </c>
      <c r="V588" s="428">
        <v>44926</v>
      </c>
      <c r="W588" s="426">
        <v>6500</v>
      </c>
      <c r="X588" s="426"/>
      <c r="Y588" s="426"/>
      <c r="Z588" s="426">
        <v>11</v>
      </c>
    </row>
    <row r="589" spans="1:26" ht="15">
      <c r="A589" s="426">
        <v>202110</v>
      </c>
      <c r="B589" s="426" t="s">
        <v>50</v>
      </c>
      <c r="C589" s="426" t="s">
        <v>150</v>
      </c>
      <c r="D589" s="426" t="s">
        <v>297</v>
      </c>
      <c r="E589" s="426" t="s">
        <v>261</v>
      </c>
      <c r="F589" s="426" t="s">
        <v>4716</v>
      </c>
      <c r="G589" s="426" t="s">
        <v>4154</v>
      </c>
      <c r="H589" s="427">
        <v>50.47</v>
      </c>
      <c r="I589" s="427">
        <v>52.98</v>
      </c>
      <c r="J589" s="427">
        <v>4370.13</v>
      </c>
      <c r="K589" s="427">
        <v>23014.04</v>
      </c>
      <c r="L589" s="427">
        <v>51.984099999999998</v>
      </c>
      <c r="M589" s="427">
        <v>4457.5326000000005</v>
      </c>
      <c r="N589" s="427">
        <v>23474.320800000001</v>
      </c>
      <c r="O589" s="427">
        <v>21.61</v>
      </c>
      <c r="P589" s="427">
        <v>9.11</v>
      </c>
      <c r="Q589" s="427">
        <v>9.11</v>
      </c>
      <c r="R589" s="427">
        <v>52.983764800000003</v>
      </c>
      <c r="S589" s="427">
        <v>5604.6471890000003</v>
      </c>
      <c r="T589" s="427">
        <v>21779.523842999999</v>
      </c>
      <c r="U589" s="428">
        <v>43466</v>
      </c>
      <c r="V589" s="428">
        <v>43830</v>
      </c>
      <c r="W589" s="426">
        <v>48000</v>
      </c>
      <c r="X589" s="426"/>
      <c r="Y589" s="426"/>
      <c r="Z589" s="426">
        <v>8</v>
      </c>
    </row>
    <row r="590" spans="1:26" ht="15">
      <c r="A590" s="426">
        <v>202110</v>
      </c>
      <c r="B590" s="426" t="s">
        <v>50</v>
      </c>
      <c r="C590" s="426" t="s">
        <v>215</v>
      </c>
      <c r="D590" s="426" t="s">
        <v>311</v>
      </c>
      <c r="E590" s="426" t="s">
        <v>261</v>
      </c>
      <c r="F590" s="426" t="s">
        <v>4717</v>
      </c>
      <c r="G590" s="426" t="s">
        <v>4154</v>
      </c>
      <c r="H590" s="427">
        <v>17.77</v>
      </c>
      <c r="I590" s="427">
        <v>17.489999999999998</v>
      </c>
      <c r="J590" s="427">
        <v>1279.96</v>
      </c>
      <c r="K590" s="427">
        <v>6136.79</v>
      </c>
      <c r="L590" s="427">
        <v>18.303100000000001</v>
      </c>
      <c r="M590" s="427">
        <v>1305.5592000000001</v>
      </c>
      <c r="N590" s="427">
        <v>6259.5258000000003</v>
      </c>
      <c r="O590" s="427">
        <v>21.61</v>
      </c>
      <c r="P590" s="427">
        <v>9.11</v>
      </c>
      <c r="Q590" s="427">
        <v>9.11</v>
      </c>
      <c r="R590" s="427">
        <v>17.772304800000001</v>
      </c>
      <c r="S590" s="427">
        <v>1581.416549</v>
      </c>
      <c r="T590" s="427">
        <v>5835.3322859999998</v>
      </c>
      <c r="U590" s="428">
        <v>43466</v>
      </c>
      <c r="V590" s="428">
        <v>43830</v>
      </c>
      <c r="W590" s="426">
        <v>11790</v>
      </c>
      <c r="X590" s="426"/>
      <c r="Y590" s="426"/>
      <c r="Z590" s="426">
        <v>8</v>
      </c>
    </row>
    <row r="591" spans="1:26" ht="15">
      <c r="A591" s="426">
        <v>202110</v>
      </c>
      <c r="B591" s="426" t="s">
        <v>567</v>
      </c>
      <c r="C591" s="426" t="s">
        <v>57</v>
      </c>
      <c r="D591" s="426" t="s">
        <v>58</v>
      </c>
      <c r="E591" s="426" t="s">
        <v>259</v>
      </c>
      <c r="F591" s="426" t="s">
        <v>4718</v>
      </c>
      <c r="G591" s="426" t="s">
        <v>4719</v>
      </c>
      <c r="H591" s="427">
        <v>8.8884469999999993</v>
      </c>
      <c r="I591" s="427">
        <v>8.9866860000000006</v>
      </c>
      <c r="J591" s="427">
        <v>888.21765200000004</v>
      </c>
      <c r="K591" s="427">
        <v>4196.8292369999999</v>
      </c>
      <c r="L591" s="427">
        <v>8.8884469999999993</v>
      </c>
      <c r="M591" s="427">
        <v>903.13970855360003</v>
      </c>
      <c r="N591" s="427">
        <v>4267.3359681816</v>
      </c>
      <c r="O591" s="427">
        <v>22.84</v>
      </c>
      <c r="P591" s="427">
        <v>8.2625790000000006</v>
      </c>
      <c r="Q591" s="427">
        <v>8.2625790000000006</v>
      </c>
      <c r="R591" s="427">
        <v>8.9866860000000006</v>
      </c>
      <c r="S591" s="427">
        <v>1067.567444</v>
      </c>
      <c r="T591" s="427">
        <v>4017.4794459999998</v>
      </c>
      <c r="U591" s="428">
        <v>43466</v>
      </c>
      <c r="V591" s="428">
        <v>44561</v>
      </c>
      <c r="W591" s="426">
        <v>7000</v>
      </c>
      <c r="X591" s="426"/>
      <c r="Y591" s="426"/>
      <c r="Z591" s="426">
        <v>6</v>
      </c>
    </row>
    <row r="592" spans="1:26" ht="15">
      <c r="A592" s="426">
        <v>202110</v>
      </c>
      <c r="B592" s="426" t="s">
        <v>567</v>
      </c>
      <c r="C592" s="426" t="s">
        <v>133</v>
      </c>
      <c r="D592" s="426" t="s">
        <v>508</v>
      </c>
      <c r="E592" s="426" t="s">
        <v>261</v>
      </c>
      <c r="F592" s="426" t="s">
        <v>4720</v>
      </c>
      <c r="G592" s="426" t="s">
        <v>4355</v>
      </c>
      <c r="H592" s="427">
        <v>0.45849299999999998</v>
      </c>
      <c r="I592" s="427">
        <v>0.378994</v>
      </c>
      <c r="J592" s="427">
        <v>36.116982999999998</v>
      </c>
      <c r="K592" s="427">
        <v>146.27775800000001</v>
      </c>
      <c r="L592" s="427">
        <v>0.45849299999999998</v>
      </c>
      <c r="M592" s="427">
        <v>36.116982999999998</v>
      </c>
      <c r="N592" s="427">
        <v>146.27775800000001</v>
      </c>
      <c r="O592" s="427">
        <v>23.365932000000001</v>
      </c>
      <c r="P592" s="427">
        <v>12.828626999999999</v>
      </c>
      <c r="Q592" s="427">
        <v>12.828588</v>
      </c>
      <c r="R592" s="427">
        <v>0.45849319999999999</v>
      </c>
      <c r="S592" s="427">
        <v>44.644730000000003</v>
      </c>
      <c r="T592" s="427">
        <v>137.750011</v>
      </c>
      <c r="U592" s="428">
        <v>41275</v>
      </c>
      <c r="V592" s="428">
        <v>44926</v>
      </c>
      <c r="W592" s="426">
        <v>370.9</v>
      </c>
      <c r="X592" s="426"/>
      <c r="Y592" s="426"/>
      <c r="Z592" s="426">
        <v>5</v>
      </c>
    </row>
    <row r="593" spans="1:26" ht="15">
      <c r="A593" s="426">
        <v>202110</v>
      </c>
      <c r="B593" s="426" t="s">
        <v>567</v>
      </c>
      <c r="C593" s="426" t="s">
        <v>200</v>
      </c>
      <c r="D593" s="426" t="s">
        <v>308</v>
      </c>
      <c r="E593" s="426" t="s">
        <v>261</v>
      </c>
      <c r="F593" s="426" t="s">
        <v>4722</v>
      </c>
      <c r="G593" s="426" t="s">
        <v>4355</v>
      </c>
      <c r="H593" s="427">
        <v>4.057391</v>
      </c>
      <c r="I593" s="427">
        <v>4.0486959999999996</v>
      </c>
      <c r="J593" s="427">
        <v>406.44956500000001</v>
      </c>
      <c r="K593" s="427">
        <v>1985.347391</v>
      </c>
      <c r="L593" s="427">
        <v>4.1507109929999997</v>
      </c>
      <c r="M593" s="427">
        <v>415.79790499499995</v>
      </c>
      <c r="N593" s="427">
        <v>2031.0103809929999</v>
      </c>
      <c r="O593" s="427">
        <v>22.84</v>
      </c>
      <c r="P593" s="427">
        <v>9.3033239999999999</v>
      </c>
      <c r="Q593" s="427">
        <v>9.3033239999999999</v>
      </c>
      <c r="R593" s="427">
        <v>4.0573911999999996</v>
      </c>
      <c r="S593" s="427">
        <v>499.10739100000001</v>
      </c>
      <c r="T593" s="427">
        <v>1892.689566</v>
      </c>
      <c r="U593" s="428">
        <v>43101</v>
      </c>
      <c r="V593" s="428">
        <v>44926</v>
      </c>
      <c r="W593" s="426">
        <v>5104.2</v>
      </c>
      <c r="X593" s="426"/>
      <c r="Y593" s="426"/>
      <c r="Z593" s="426">
        <v>5</v>
      </c>
    </row>
    <row r="594" spans="1:26" ht="15">
      <c r="A594" s="426">
        <v>202110</v>
      </c>
      <c r="B594" s="426" t="s">
        <v>567</v>
      </c>
      <c r="C594" s="426" t="s">
        <v>201</v>
      </c>
      <c r="D594" s="426" t="s">
        <v>309</v>
      </c>
      <c r="E594" s="426" t="s">
        <v>261</v>
      </c>
      <c r="F594" s="426" t="s">
        <v>4723</v>
      </c>
      <c r="G594" s="426" t="s">
        <v>4355</v>
      </c>
      <c r="H594" s="427">
        <v>0</v>
      </c>
      <c r="I594" s="427">
        <v>0</v>
      </c>
      <c r="J594" s="427">
        <v>0</v>
      </c>
      <c r="K594" s="427">
        <v>0</v>
      </c>
      <c r="L594" s="427">
        <v>0</v>
      </c>
      <c r="M594" s="427">
        <v>0</v>
      </c>
      <c r="N594" s="427">
        <v>0</v>
      </c>
      <c r="O594" s="427">
        <v>22.84</v>
      </c>
      <c r="P594" s="427">
        <v>9.3033239999999999</v>
      </c>
      <c r="Q594" s="427">
        <v>9.3033239999999999</v>
      </c>
      <c r="R594" s="427">
        <v>0</v>
      </c>
      <c r="S594" s="427">
        <v>0</v>
      </c>
      <c r="T594" s="427">
        <v>0</v>
      </c>
      <c r="U594" s="428">
        <v>43101</v>
      </c>
      <c r="V594" s="428">
        <v>44926</v>
      </c>
      <c r="W594" s="426">
        <v>0</v>
      </c>
      <c r="X594" s="426"/>
      <c r="Y594" s="426"/>
      <c r="Z594" s="426">
        <v>5</v>
      </c>
    </row>
    <row r="595" spans="1:26" ht="15">
      <c r="A595" s="426">
        <v>202110</v>
      </c>
      <c r="B595" s="426" t="s">
        <v>567</v>
      </c>
      <c r="C595" s="426" t="s">
        <v>204</v>
      </c>
      <c r="D595" s="426" t="s">
        <v>205</v>
      </c>
      <c r="E595" s="426" t="s">
        <v>261</v>
      </c>
      <c r="F595" s="426" t="s">
        <v>4723</v>
      </c>
      <c r="G595" s="426" t="s">
        <v>4355</v>
      </c>
      <c r="H595" s="427">
        <v>0.60344799999999998</v>
      </c>
      <c r="I595" s="427">
        <v>0.60266799999999998</v>
      </c>
      <c r="J595" s="427">
        <v>59.174312</v>
      </c>
      <c r="K595" s="427">
        <v>226.30169599999999</v>
      </c>
      <c r="L595" s="427">
        <v>0.62103126782400009</v>
      </c>
      <c r="M595" s="427">
        <v>60.89853310305601</v>
      </c>
      <c r="N595" s="427">
        <v>232.89567481804801</v>
      </c>
      <c r="O595" s="427">
        <v>22.84</v>
      </c>
      <c r="P595" s="427">
        <v>7.9480839999999997</v>
      </c>
      <c r="Q595" s="427">
        <v>7.9480839999999997</v>
      </c>
      <c r="R595" s="427">
        <v>0.6034484</v>
      </c>
      <c r="S595" s="427">
        <v>73.447259000000003</v>
      </c>
      <c r="T595" s="427">
        <v>212.02875</v>
      </c>
      <c r="U595" s="428">
        <v>43862</v>
      </c>
      <c r="V595" s="428">
        <v>44957</v>
      </c>
      <c r="W595" s="426">
        <v>1000</v>
      </c>
      <c r="X595" s="426"/>
      <c r="Y595" s="426"/>
      <c r="Z595" s="426">
        <v>5</v>
      </c>
    </row>
    <row r="596" spans="1:26" ht="15">
      <c r="A596" s="426">
        <v>202110</v>
      </c>
      <c r="B596" s="426" t="s">
        <v>567</v>
      </c>
      <c r="C596" s="426" t="s">
        <v>365</v>
      </c>
      <c r="D596" s="426" t="s">
        <v>367</v>
      </c>
      <c r="E596" s="426" t="s">
        <v>260</v>
      </c>
      <c r="F596" s="426" t="s">
        <v>4588</v>
      </c>
      <c r="G596" s="426" t="s">
        <v>4123</v>
      </c>
      <c r="H596" s="427">
        <v>3.2974519999999998</v>
      </c>
      <c r="I596" s="427">
        <v>3.403794</v>
      </c>
      <c r="J596" s="427">
        <v>370.04103199999997</v>
      </c>
      <c r="K596" s="427">
        <v>1825.8203510000001</v>
      </c>
      <c r="L596" s="427">
        <v>3.3601035879999994</v>
      </c>
      <c r="M596" s="427">
        <v>377.07181160799996</v>
      </c>
      <c r="N596" s="427">
        <v>1860.510937669</v>
      </c>
      <c r="O596" s="427">
        <v>22.84</v>
      </c>
      <c r="P596" s="427">
        <v>11.069122</v>
      </c>
      <c r="Q596" s="427">
        <v>11.069122</v>
      </c>
      <c r="R596" s="427">
        <v>3.403794</v>
      </c>
      <c r="S596" s="427">
        <v>453.75875300000001</v>
      </c>
      <c r="T596" s="427">
        <v>1742.1026300000001</v>
      </c>
      <c r="U596" s="428">
        <v>43221</v>
      </c>
      <c r="V596" s="428">
        <v>45046</v>
      </c>
      <c r="W596" s="426">
        <v>3500</v>
      </c>
      <c r="X596" s="426"/>
      <c r="Y596" s="426"/>
      <c r="Z596" s="426">
        <v>7</v>
      </c>
    </row>
    <row r="597" spans="1:26" ht="15">
      <c r="A597" s="426">
        <v>202110</v>
      </c>
      <c r="B597" s="426" t="s">
        <v>567</v>
      </c>
      <c r="C597" s="426" t="s">
        <v>374</v>
      </c>
      <c r="D597" s="426" t="s">
        <v>375</v>
      </c>
      <c r="E597" s="426" t="s">
        <v>261</v>
      </c>
      <c r="F597" s="426" t="s">
        <v>4725</v>
      </c>
      <c r="G597" s="426" t="s">
        <v>4355</v>
      </c>
      <c r="H597" s="427">
        <v>0.70012799999999997</v>
      </c>
      <c r="I597" s="427">
        <v>0.70988300000000004</v>
      </c>
      <c r="J597" s="427">
        <v>62.025047999999998</v>
      </c>
      <c r="K597" s="427">
        <v>263.55180300000001</v>
      </c>
      <c r="L597" s="427">
        <v>0.70012799999999997</v>
      </c>
      <c r="M597" s="427">
        <v>62.025047999999998</v>
      </c>
      <c r="N597" s="427">
        <v>263.55180300000001</v>
      </c>
      <c r="O597" s="427">
        <v>23.505441999999999</v>
      </c>
      <c r="P597" s="427">
        <v>12.905117000000001</v>
      </c>
      <c r="Q597" s="427">
        <v>12.905084</v>
      </c>
      <c r="R597" s="427">
        <v>0.70988320000000005</v>
      </c>
      <c r="S597" s="427">
        <v>76.790057000000004</v>
      </c>
      <c r="T597" s="427">
        <v>248.78679099999999</v>
      </c>
      <c r="U597" s="428">
        <v>41275</v>
      </c>
      <c r="V597" s="428">
        <v>44926</v>
      </c>
      <c r="W597" s="426">
        <v>511.2</v>
      </c>
      <c r="X597" s="426"/>
      <c r="Y597" s="426"/>
      <c r="Z597" s="426">
        <v>5</v>
      </c>
    </row>
    <row r="598" spans="1:26" ht="15">
      <c r="A598" s="426">
        <v>202110</v>
      </c>
      <c r="B598" s="426" t="s">
        <v>567</v>
      </c>
      <c r="C598" s="426" t="s">
        <v>376</v>
      </c>
      <c r="D598" s="426" t="s">
        <v>377</v>
      </c>
      <c r="E598" s="426" t="s">
        <v>261</v>
      </c>
      <c r="F598" s="426" t="s">
        <v>4726</v>
      </c>
      <c r="G598" s="426" t="s">
        <v>4355</v>
      </c>
      <c r="H598" s="427">
        <v>3.8154919999999999</v>
      </c>
      <c r="I598" s="427">
        <v>4.1274940000000004</v>
      </c>
      <c r="J598" s="427">
        <v>359.33268900000002</v>
      </c>
      <c r="K598" s="427">
        <v>1853.1727989999999</v>
      </c>
      <c r="L598" s="427">
        <v>3.8154919999999999</v>
      </c>
      <c r="M598" s="427">
        <v>359.33268900000002</v>
      </c>
      <c r="N598" s="427">
        <v>1853.1727989999999</v>
      </c>
      <c r="O598" s="427">
        <v>23.365932000000001</v>
      </c>
      <c r="P598" s="427">
        <v>12.8286</v>
      </c>
      <c r="Q598" s="427">
        <v>12.828595</v>
      </c>
      <c r="R598" s="427">
        <v>4.0326084</v>
      </c>
      <c r="S598" s="427">
        <v>440.502678</v>
      </c>
      <c r="T598" s="427">
        <v>1772.0028090000001</v>
      </c>
      <c r="U598" s="428">
        <v>41275</v>
      </c>
      <c r="V598" s="428">
        <v>44926</v>
      </c>
      <c r="W598" s="426">
        <v>3025.5</v>
      </c>
      <c r="X598" s="426"/>
      <c r="Y598" s="426"/>
      <c r="Z598" s="426">
        <v>5</v>
      </c>
    </row>
    <row r="599" spans="1:26" ht="15">
      <c r="A599" s="426">
        <v>202110</v>
      </c>
      <c r="B599" s="426" t="s">
        <v>567</v>
      </c>
      <c r="C599" s="426" t="s">
        <v>378</v>
      </c>
      <c r="D599" s="426" t="s">
        <v>379</v>
      </c>
      <c r="E599" s="426" t="s">
        <v>261</v>
      </c>
      <c r="F599" s="426" t="s">
        <v>4727</v>
      </c>
      <c r="G599" s="426" t="s">
        <v>4355</v>
      </c>
      <c r="H599" s="427">
        <v>4.1784670000000004</v>
      </c>
      <c r="I599" s="427">
        <v>4.3325180000000003</v>
      </c>
      <c r="J599" s="427">
        <v>386.10041999999999</v>
      </c>
      <c r="K599" s="427">
        <v>1894.9362490000001</v>
      </c>
      <c r="L599" s="427">
        <v>4.1784670000000004</v>
      </c>
      <c r="M599" s="427">
        <v>386.10041999999999</v>
      </c>
      <c r="N599" s="427">
        <v>1894.9362490000001</v>
      </c>
      <c r="O599" s="427">
        <v>23.505441999999999</v>
      </c>
      <c r="P599" s="427">
        <v>12.905094999999999</v>
      </c>
      <c r="Q599" s="427">
        <v>12.905091000000001</v>
      </c>
      <c r="R599" s="427">
        <v>4.3325176000000001</v>
      </c>
      <c r="S599" s="427">
        <v>473.23866700000002</v>
      </c>
      <c r="T599" s="427">
        <v>1807.798002</v>
      </c>
      <c r="U599" s="428">
        <v>41275</v>
      </c>
      <c r="V599" s="428">
        <v>44926</v>
      </c>
      <c r="W599" s="426">
        <v>4360.8</v>
      </c>
      <c r="X599" s="426"/>
      <c r="Y599" s="426"/>
      <c r="Z599" s="426">
        <v>5</v>
      </c>
    </row>
    <row r="600" spans="1:26" ht="15">
      <c r="A600" s="426">
        <v>202110</v>
      </c>
      <c r="B600" s="426" t="s">
        <v>567</v>
      </c>
      <c r="C600" s="426" t="s">
        <v>380</v>
      </c>
      <c r="D600" s="426" t="s">
        <v>381</v>
      </c>
      <c r="E600" s="426" t="s">
        <v>261</v>
      </c>
      <c r="F600" s="426" t="s">
        <v>4728</v>
      </c>
      <c r="G600" s="426" t="s">
        <v>4355</v>
      </c>
      <c r="H600" s="427">
        <v>1.2775540000000001</v>
      </c>
      <c r="I600" s="427">
        <v>1.4978579999999999</v>
      </c>
      <c r="J600" s="427">
        <v>87.509591</v>
      </c>
      <c r="K600" s="427">
        <v>523.39116300000001</v>
      </c>
      <c r="L600" s="427">
        <v>1.2775540000000001</v>
      </c>
      <c r="M600" s="427">
        <v>87.509591</v>
      </c>
      <c r="N600" s="427">
        <v>523.39116300000001</v>
      </c>
      <c r="O600" s="427">
        <v>23.505441999999999</v>
      </c>
      <c r="P600" s="427">
        <v>12.905075</v>
      </c>
      <c r="Q600" s="427">
        <v>12.905087</v>
      </c>
      <c r="R600" s="427">
        <v>1.4978575999999999</v>
      </c>
      <c r="S600" s="427">
        <v>107.929287</v>
      </c>
      <c r="T600" s="427">
        <v>502.97146800000002</v>
      </c>
      <c r="U600" s="428">
        <v>41275</v>
      </c>
      <c r="V600" s="428">
        <v>44926</v>
      </c>
      <c r="W600" s="426">
        <v>930.3</v>
      </c>
      <c r="X600" s="426"/>
      <c r="Y600" s="426"/>
      <c r="Z600" s="426">
        <v>5</v>
      </c>
    </row>
    <row r="601" spans="1:26" ht="15">
      <c r="A601" s="426">
        <v>202110</v>
      </c>
      <c r="B601" s="426" t="s">
        <v>567</v>
      </c>
      <c r="C601" s="426" t="s">
        <v>500</v>
      </c>
      <c r="D601" s="426" t="s">
        <v>501</v>
      </c>
      <c r="E601" s="426" t="s">
        <v>267</v>
      </c>
      <c r="F601" s="426" t="s">
        <v>4589</v>
      </c>
      <c r="G601" s="426" t="s">
        <v>4123</v>
      </c>
      <c r="H601" s="427">
        <v>0.38704899999999998</v>
      </c>
      <c r="I601" s="427">
        <v>0.45014199999999999</v>
      </c>
      <c r="J601" s="427">
        <v>29.927903000000001</v>
      </c>
      <c r="K601" s="427">
        <v>151.85695699999999</v>
      </c>
      <c r="L601" s="427">
        <v>0.39439867346099994</v>
      </c>
      <c r="M601" s="427">
        <v>29.927903000000001</v>
      </c>
      <c r="N601" s="427">
        <v>151.85695699999999</v>
      </c>
      <c r="O601" s="427">
        <v>22.839998999999999</v>
      </c>
      <c r="P601" s="427">
        <v>8.2054050000000007</v>
      </c>
      <c r="Q601" s="427">
        <v>8.2054189999999991</v>
      </c>
      <c r="R601" s="427">
        <v>0.45014159999999998</v>
      </c>
      <c r="S601" s="427">
        <v>30.209900000000001</v>
      </c>
      <c r="T601" s="427">
        <v>151.57496599999999</v>
      </c>
      <c r="U601" s="428">
        <v>44470</v>
      </c>
      <c r="V601" s="428">
        <v>45565</v>
      </c>
      <c r="W601" s="426">
        <v>600</v>
      </c>
      <c r="X601" s="426"/>
      <c r="Y601" s="426"/>
      <c r="Z601" s="426">
        <v>7</v>
      </c>
    </row>
    <row r="602" spans="1:26" ht="15">
      <c r="A602" s="426">
        <v>202110</v>
      </c>
      <c r="B602" s="426" t="s">
        <v>567</v>
      </c>
      <c r="C602" s="426" t="s">
        <v>509</v>
      </c>
      <c r="D602" s="426" t="s">
        <v>510</v>
      </c>
      <c r="E602" s="426" t="s">
        <v>266</v>
      </c>
      <c r="F602" s="426" t="s">
        <v>4586</v>
      </c>
      <c r="G602" s="426" t="s">
        <v>4143</v>
      </c>
      <c r="H602" s="427">
        <v>5.1421080000000003</v>
      </c>
      <c r="I602" s="427">
        <v>5.2443289999999996</v>
      </c>
      <c r="J602" s="427">
        <v>483.84357499999999</v>
      </c>
      <c r="K602" s="427">
        <v>2675.224526</v>
      </c>
      <c r="L602" s="427">
        <v>5.2397514888119998</v>
      </c>
      <c r="M602" s="427">
        <v>493.03128064567494</v>
      </c>
      <c r="N602" s="427">
        <v>2726.024364524214</v>
      </c>
      <c r="O602" s="427">
        <v>22.84</v>
      </c>
      <c r="P602" s="427">
        <v>8.6978899999999992</v>
      </c>
      <c r="Q602" s="427">
        <v>8.6978899999999992</v>
      </c>
      <c r="R602" s="427">
        <v>5.2443292000000001</v>
      </c>
      <c r="S602" s="427">
        <v>624.19045600000004</v>
      </c>
      <c r="T602" s="427">
        <v>2534.8776459999999</v>
      </c>
      <c r="U602" s="428">
        <v>43831</v>
      </c>
      <c r="V602" s="428">
        <v>46022</v>
      </c>
      <c r="W602" s="426">
        <v>7000</v>
      </c>
      <c r="X602" s="426"/>
      <c r="Y602" s="426"/>
      <c r="Z602" s="426">
        <v>7</v>
      </c>
    </row>
    <row r="603" spans="1:26" ht="15">
      <c r="A603" s="426">
        <v>202110</v>
      </c>
      <c r="B603" s="426" t="s">
        <v>567</v>
      </c>
      <c r="C603" s="426" t="s">
        <v>543</v>
      </c>
      <c r="D603" s="426" t="s">
        <v>544</v>
      </c>
      <c r="E603" s="426" t="s">
        <v>268</v>
      </c>
      <c r="F603" s="426" t="s">
        <v>4588</v>
      </c>
      <c r="G603" s="426" t="s">
        <v>4123</v>
      </c>
      <c r="H603" s="427">
        <v>1.1473960000000001</v>
      </c>
      <c r="I603" s="427">
        <v>1.28531</v>
      </c>
      <c r="J603" s="427">
        <v>82.499390000000005</v>
      </c>
      <c r="K603" s="427">
        <v>343.31486000000001</v>
      </c>
      <c r="L603" s="427">
        <v>1.169196524</v>
      </c>
      <c r="M603" s="427">
        <v>84.066878410000001</v>
      </c>
      <c r="N603" s="427">
        <v>349.83784233999995</v>
      </c>
      <c r="O603" s="427">
        <v>22.84</v>
      </c>
      <c r="P603" s="427">
        <v>8.39344</v>
      </c>
      <c r="Q603" s="427">
        <v>8.39344</v>
      </c>
      <c r="R603" s="427">
        <v>1.2853104</v>
      </c>
      <c r="S603" s="427">
        <v>84.127365999999995</v>
      </c>
      <c r="T603" s="427">
        <v>341.68689699999999</v>
      </c>
      <c r="U603" s="428">
        <v>43466</v>
      </c>
      <c r="V603" s="428">
        <v>45291</v>
      </c>
      <c r="W603" s="426">
        <v>2000</v>
      </c>
      <c r="X603" s="426"/>
      <c r="Y603" s="426"/>
      <c r="Z603" s="426">
        <v>7</v>
      </c>
    </row>
    <row r="604" spans="1:26" ht="15">
      <c r="A604" s="426">
        <v>202110</v>
      </c>
      <c r="B604" s="426" t="s">
        <v>567</v>
      </c>
      <c r="C604" s="426" t="s">
        <v>576</v>
      </c>
      <c r="D604" s="426" t="s">
        <v>577</v>
      </c>
      <c r="E604" s="426" t="s">
        <v>265</v>
      </c>
      <c r="F604" s="426" t="s">
        <v>4275</v>
      </c>
      <c r="G604" s="426" t="s">
        <v>4156</v>
      </c>
      <c r="H604" s="427">
        <v>0.557226</v>
      </c>
      <c r="I604" s="427">
        <v>0.52449599999999996</v>
      </c>
      <c r="J604" s="427">
        <v>51.265225999999998</v>
      </c>
      <c r="K604" s="427">
        <v>156.75849199999999</v>
      </c>
      <c r="L604" s="427">
        <v>0.56660299912800005</v>
      </c>
      <c r="M604" s="427">
        <v>52.127917223128001</v>
      </c>
      <c r="N604" s="427">
        <v>159.39642390337599</v>
      </c>
      <c r="O604" s="427">
        <v>22.84</v>
      </c>
      <c r="P604" s="427">
        <v>7.3852000000000002</v>
      </c>
      <c r="Q604" s="427">
        <v>7.3852000000000002</v>
      </c>
      <c r="R604" s="427">
        <v>0.55722640000000001</v>
      </c>
      <c r="S604" s="427">
        <v>63.270643</v>
      </c>
      <c r="T604" s="427">
        <v>144.75307100000001</v>
      </c>
      <c r="U604" s="428">
        <v>44197</v>
      </c>
      <c r="V604" s="428">
        <v>46022</v>
      </c>
      <c r="W604" s="426">
        <v>895.8</v>
      </c>
      <c r="X604" s="426"/>
      <c r="Y604" s="426"/>
      <c r="Z604" s="426">
        <v>7</v>
      </c>
    </row>
    <row r="605" spans="1:26" ht="15">
      <c r="A605" s="426">
        <v>202110</v>
      </c>
      <c r="B605" s="426" t="s">
        <v>567</v>
      </c>
      <c r="C605" s="426" t="s">
        <v>578</v>
      </c>
      <c r="D605" s="426" t="s">
        <v>579</v>
      </c>
      <c r="E605" s="426" t="s">
        <v>265</v>
      </c>
      <c r="F605" s="426" t="s">
        <v>4275</v>
      </c>
      <c r="G605" s="426" t="s">
        <v>4156</v>
      </c>
      <c r="H605" s="427">
        <v>0.54308400000000001</v>
      </c>
      <c r="I605" s="427">
        <v>0.56247899999999995</v>
      </c>
      <c r="J605" s="427">
        <v>53.896493</v>
      </c>
      <c r="K605" s="427">
        <v>181.19583600000001</v>
      </c>
      <c r="L605" s="427">
        <v>0.55222301755200009</v>
      </c>
      <c r="M605" s="427">
        <v>54.803463184204006</v>
      </c>
      <c r="N605" s="427">
        <v>184.24499952820801</v>
      </c>
      <c r="O605" s="427">
        <v>22.84</v>
      </c>
      <c r="P605" s="427">
        <v>7.3852000000000002</v>
      </c>
      <c r="Q605" s="427">
        <v>7.3852000000000002</v>
      </c>
      <c r="R605" s="427">
        <v>0.56247919999999996</v>
      </c>
      <c r="S605" s="427">
        <v>67.555508000000003</v>
      </c>
      <c r="T605" s="427">
        <v>167.536821</v>
      </c>
      <c r="U605" s="428">
        <v>44197</v>
      </c>
      <c r="V605" s="428">
        <v>46022</v>
      </c>
      <c r="W605" s="426">
        <v>895.8</v>
      </c>
      <c r="X605" s="426"/>
      <c r="Y605" s="426"/>
      <c r="Z605" s="426">
        <v>7</v>
      </c>
    </row>
    <row r="606" spans="1:26" ht="15">
      <c r="A606" s="426">
        <v>202110</v>
      </c>
      <c r="B606" s="426" t="s">
        <v>567</v>
      </c>
      <c r="C606" s="426" t="s">
        <v>582</v>
      </c>
      <c r="D606" s="426" t="s">
        <v>583</v>
      </c>
      <c r="E606" s="426" t="s">
        <v>265</v>
      </c>
      <c r="F606" s="426" t="s">
        <v>4275</v>
      </c>
      <c r="G606" s="426" t="s">
        <v>4156</v>
      </c>
      <c r="H606" s="427">
        <v>1.1471830000000001</v>
      </c>
      <c r="I606" s="427">
        <v>1.1997139999999999</v>
      </c>
      <c r="J606" s="427">
        <v>100.86705600000001</v>
      </c>
      <c r="K606" s="427">
        <v>332.83322099999998</v>
      </c>
      <c r="L606" s="427">
        <v>1.1664877955240001</v>
      </c>
      <c r="M606" s="427">
        <v>102.56444681836801</v>
      </c>
      <c r="N606" s="427">
        <v>338.434138442988</v>
      </c>
      <c r="O606" s="427">
        <v>22.84</v>
      </c>
      <c r="P606" s="427">
        <v>7.3852000000000002</v>
      </c>
      <c r="Q606" s="427">
        <v>7.3852000000000002</v>
      </c>
      <c r="R606" s="427">
        <v>1.1997135999999999</v>
      </c>
      <c r="S606" s="427">
        <v>126.39420200000001</v>
      </c>
      <c r="T606" s="427">
        <v>307.30607199999997</v>
      </c>
      <c r="U606" s="428">
        <v>44197</v>
      </c>
      <c r="V606" s="428">
        <v>46022</v>
      </c>
      <c r="W606" s="426">
        <v>2238.5</v>
      </c>
      <c r="X606" s="426"/>
      <c r="Y606" s="426"/>
      <c r="Z606" s="426">
        <v>7</v>
      </c>
    </row>
    <row r="607" spans="1:26" ht="15">
      <c r="A607" s="426">
        <v>202110</v>
      </c>
      <c r="B607" s="426" t="s">
        <v>567</v>
      </c>
      <c r="C607" s="426" t="s">
        <v>588</v>
      </c>
      <c r="D607" s="426" t="s">
        <v>589</v>
      </c>
      <c r="E607" s="426" t="s">
        <v>265</v>
      </c>
      <c r="F607" s="426" t="s">
        <v>4275</v>
      </c>
      <c r="G607" s="426" t="s">
        <v>4156</v>
      </c>
      <c r="H607" s="427">
        <v>0.43236599999999997</v>
      </c>
      <c r="I607" s="427">
        <v>0.438023</v>
      </c>
      <c r="J607" s="427">
        <v>41.449617000000003</v>
      </c>
      <c r="K607" s="427">
        <v>137.733699</v>
      </c>
      <c r="L607" s="427">
        <v>0.43964185504800002</v>
      </c>
      <c r="M607" s="427">
        <v>42.147131154876007</v>
      </c>
      <c r="N607" s="427">
        <v>140.05148168677201</v>
      </c>
      <c r="O607" s="427">
        <v>22.84</v>
      </c>
      <c r="P607" s="427">
        <v>7.3852000000000002</v>
      </c>
      <c r="Q607" s="427">
        <v>7.3852000000000002</v>
      </c>
      <c r="R607" s="427">
        <v>0.43802279999999999</v>
      </c>
      <c r="S607" s="427">
        <v>51.442920000000001</v>
      </c>
      <c r="T607" s="427">
        <v>127.74039399999999</v>
      </c>
      <c r="U607" s="428">
        <v>44197</v>
      </c>
      <c r="V607" s="428">
        <v>46022</v>
      </c>
      <c r="W607" s="426">
        <v>895.8</v>
      </c>
      <c r="X607" s="426"/>
      <c r="Y607" s="426"/>
      <c r="Z607" s="426">
        <v>7</v>
      </c>
    </row>
    <row r="608" spans="1:26" ht="15">
      <c r="A608" s="426">
        <v>202110</v>
      </c>
      <c r="B608" s="426" t="s">
        <v>567</v>
      </c>
      <c r="C608" s="426" t="s">
        <v>604</v>
      </c>
      <c r="D608" s="426" t="s">
        <v>605</v>
      </c>
      <c r="E608" s="426" t="s">
        <v>265</v>
      </c>
      <c r="F608" s="426" t="s">
        <v>4322</v>
      </c>
      <c r="G608" s="426" t="s">
        <v>4123</v>
      </c>
      <c r="H608" s="427">
        <v>2.1452580000000001</v>
      </c>
      <c r="I608" s="427">
        <v>2.2586390000000001</v>
      </c>
      <c r="J608" s="427">
        <v>233.92262500000001</v>
      </c>
      <c r="K608" s="427">
        <v>1155.4836720000001</v>
      </c>
      <c r="L608" s="427">
        <v>2.185994304162</v>
      </c>
      <c r="M608" s="427">
        <v>238.36458172612498</v>
      </c>
      <c r="N608" s="427">
        <v>1177.425151447608</v>
      </c>
      <c r="O608" s="427">
        <v>22.84</v>
      </c>
      <c r="P608" s="427">
        <v>8.4403199999999998</v>
      </c>
      <c r="Q608" s="427">
        <v>8.4403199999999998</v>
      </c>
      <c r="R608" s="427">
        <v>2.2586387999999999</v>
      </c>
      <c r="S608" s="427">
        <v>286.85286300000001</v>
      </c>
      <c r="T608" s="427">
        <v>1102.553435</v>
      </c>
      <c r="U608" s="428">
        <v>43497</v>
      </c>
      <c r="V608" s="428">
        <v>44681</v>
      </c>
      <c r="W608" s="426">
        <v>3188.4</v>
      </c>
      <c r="X608" s="426"/>
      <c r="Y608" s="426"/>
      <c r="Z608" s="426">
        <v>7</v>
      </c>
    </row>
    <row r="609" spans="1:26" ht="15">
      <c r="A609" s="426">
        <v>202110</v>
      </c>
      <c r="B609" s="426" t="s">
        <v>567</v>
      </c>
      <c r="C609" s="426" t="s">
        <v>646</v>
      </c>
      <c r="D609" s="426" t="s">
        <v>647</v>
      </c>
      <c r="E609" s="426" t="s">
        <v>268</v>
      </c>
      <c r="F609" s="426" t="s">
        <v>4715</v>
      </c>
      <c r="G609" s="426" t="s">
        <v>4123</v>
      </c>
      <c r="H609" s="427">
        <v>0.48108099999999998</v>
      </c>
      <c r="I609" s="427">
        <v>0.56581199999999998</v>
      </c>
      <c r="J609" s="427">
        <v>43.888058999999998</v>
      </c>
      <c r="K609" s="427">
        <v>179.42353700000001</v>
      </c>
      <c r="L609" s="427">
        <v>0.49022153899999993</v>
      </c>
      <c r="M609" s="427">
        <v>44.721932120999995</v>
      </c>
      <c r="N609" s="427">
        <v>182.83258420299998</v>
      </c>
      <c r="O609" s="427">
        <v>22.84</v>
      </c>
      <c r="P609" s="427">
        <v>10.275907999999999</v>
      </c>
      <c r="Q609" s="427">
        <v>10.275907999999999</v>
      </c>
      <c r="R609" s="427">
        <v>0.56581159999999997</v>
      </c>
      <c r="S609" s="427">
        <v>45.754955000000002</v>
      </c>
      <c r="T609" s="427">
        <v>177.556648</v>
      </c>
      <c r="U609" s="428">
        <v>43525</v>
      </c>
      <c r="V609" s="428">
        <v>44620</v>
      </c>
      <c r="W609" s="426">
        <v>750</v>
      </c>
      <c r="X609" s="426"/>
      <c r="Y609" s="426"/>
      <c r="Z609" s="426">
        <v>7</v>
      </c>
    </row>
    <row r="610" spans="1:26" ht="15">
      <c r="A610" s="426">
        <v>202110</v>
      </c>
      <c r="B610" s="426" t="s">
        <v>567</v>
      </c>
      <c r="C610" s="426" t="s">
        <v>650</v>
      </c>
      <c r="D610" s="426" t="s">
        <v>651</v>
      </c>
      <c r="E610" s="426" t="s">
        <v>268</v>
      </c>
      <c r="F610" s="426" t="s">
        <v>4144</v>
      </c>
      <c r="G610" s="426" t="s">
        <v>4123</v>
      </c>
      <c r="H610" s="427">
        <v>2.822959</v>
      </c>
      <c r="I610" s="427">
        <v>2.817402</v>
      </c>
      <c r="J610" s="427">
        <v>280.05050699999998</v>
      </c>
      <c r="K610" s="427">
        <v>1145.8966949999999</v>
      </c>
      <c r="L610" s="427">
        <v>2.8765952209999996</v>
      </c>
      <c r="M610" s="427">
        <v>285.37146663299995</v>
      </c>
      <c r="N610" s="427">
        <v>1167.6687322049997</v>
      </c>
      <c r="O610" s="427">
        <v>22.84</v>
      </c>
      <c r="P610" s="427">
        <v>10.275907999999999</v>
      </c>
      <c r="Q610" s="427">
        <v>10.275907999999999</v>
      </c>
      <c r="R610" s="427">
        <v>2.8229587999999999</v>
      </c>
      <c r="S610" s="427">
        <v>292.55666300000001</v>
      </c>
      <c r="T610" s="427">
        <v>1133.3905400000001</v>
      </c>
      <c r="U610" s="428">
        <v>43525</v>
      </c>
      <c r="V610" s="428">
        <v>44620</v>
      </c>
      <c r="W610" s="426">
        <v>3000</v>
      </c>
      <c r="X610" s="426"/>
      <c r="Y610" s="426"/>
      <c r="Z610" s="426">
        <v>7</v>
      </c>
    </row>
    <row r="611" spans="1:26" ht="15">
      <c r="A611" s="426">
        <v>202110</v>
      </c>
      <c r="B611" s="426" t="s">
        <v>567</v>
      </c>
      <c r="C611" s="426" t="s">
        <v>885</v>
      </c>
      <c r="D611" s="426" t="s">
        <v>886</v>
      </c>
      <c r="E611" s="426" t="s">
        <v>265</v>
      </c>
      <c r="F611" s="426" t="s">
        <v>4377</v>
      </c>
      <c r="G611" s="426" t="s">
        <v>4123</v>
      </c>
      <c r="H611" s="427">
        <v>0.45095099999999999</v>
      </c>
      <c r="I611" s="427">
        <v>0.46793699999999999</v>
      </c>
      <c r="J611" s="427">
        <v>52.644438000000001</v>
      </c>
      <c r="K611" s="427">
        <v>259.09538600000002</v>
      </c>
      <c r="L611" s="427">
        <v>0.45951410853899993</v>
      </c>
      <c r="M611" s="427">
        <v>53.644103233181994</v>
      </c>
      <c r="N611" s="427">
        <v>264.015348284754</v>
      </c>
      <c r="O611" s="427">
        <v>22.840005999999999</v>
      </c>
      <c r="P611" s="427">
        <v>9.6021920000000005</v>
      </c>
      <c r="Q611" s="427">
        <v>9.6021900000000002</v>
      </c>
      <c r="R611" s="427">
        <v>0.4679372</v>
      </c>
      <c r="S611" s="427">
        <v>65.387839999999997</v>
      </c>
      <c r="T611" s="427">
        <v>246.35199700000001</v>
      </c>
      <c r="U611" s="428">
        <v>76519</v>
      </c>
      <c r="V611" s="428">
        <v>44742</v>
      </c>
      <c r="W611" s="426">
        <v>600</v>
      </c>
      <c r="X611" s="426"/>
      <c r="Y611" s="426"/>
      <c r="Z611" s="426">
        <v>7</v>
      </c>
    </row>
    <row r="612" spans="1:26" ht="15">
      <c r="A612" s="426">
        <v>202110</v>
      </c>
      <c r="B612" s="426" t="s">
        <v>567</v>
      </c>
      <c r="C612" s="426" t="s">
        <v>887</v>
      </c>
      <c r="D612" s="426" t="s">
        <v>888</v>
      </c>
      <c r="E612" s="426" t="s">
        <v>265</v>
      </c>
      <c r="F612" s="426" t="s">
        <v>4322</v>
      </c>
      <c r="G612" s="426" t="s">
        <v>4123</v>
      </c>
      <c r="H612" s="427">
        <v>1.016229</v>
      </c>
      <c r="I612" s="427">
        <v>1.045112</v>
      </c>
      <c r="J612" s="427">
        <v>104.64344699999999</v>
      </c>
      <c r="K612" s="427">
        <v>539.89940300000001</v>
      </c>
      <c r="L612" s="427">
        <v>1.0355261724809999</v>
      </c>
      <c r="M612" s="427">
        <v>106.63052141508298</v>
      </c>
      <c r="N612" s="427">
        <v>550.151552763567</v>
      </c>
      <c r="O612" s="427">
        <v>22.840005999999999</v>
      </c>
      <c r="P612" s="427">
        <v>9.6021920000000005</v>
      </c>
      <c r="Q612" s="427">
        <v>9.6021900000000002</v>
      </c>
      <c r="R612" s="427">
        <v>1.0451124000000001</v>
      </c>
      <c r="S612" s="427">
        <v>130.208563</v>
      </c>
      <c r="T612" s="427">
        <v>514.33428800000002</v>
      </c>
      <c r="U612" s="428">
        <v>76519</v>
      </c>
      <c r="V612" s="428">
        <v>44742</v>
      </c>
      <c r="W612" s="426">
        <v>1200</v>
      </c>
      <c r="X612" s="426"/>
      <c r="Y612" s="426"/>
      <c r="Z612" s="426">
        <v>7</v>
      </c>
    </row>
    <row r="613" spans="1:26" ht="15">
      <c r="A613" s="426">
        <v>202110</v>
      </c>
      <c r="B613" s="426" t="s">
        <v>567</v>
      </c>
      <c r="C613" s="426" t="s">
        <v>923</v>
      </c>
      <c r="D613" s="426" t="s">
        <v>924</v>
      </c>
      <c r="E613" s="426" t="s">
        <v>275</v>
      </c>
      <c r="F613" s="426" t="s">
        <v>4152</v>
      </c>
      <c r="G613" s="426" t="s">
        <v>4156</v>
      </c>
      <c r="H613" s="427">
        <v>0.19517100000000001</v>
      </c>
      <c r="I613" s="427">
        <v>0.21274799999999999</v>
      </c>
      <c r="J613" s="427">
        <v>18.417107999999999</v>
      </c>
      <c r="K613" s="427">
        <v>81.312815999999998</v>
      </c>
      <c r="L613" s="427">
        <v>0.19845533758800002</v>
      </c>
      <c r="M613" s="427">
        <v>18.727031093423999</v>
      </c>
      <c r="N613" s="427">
        <v>82.68114806764801</v>
      </c>
      <c r="O613" s="427">
        <v>22.84</v>
      </c>
      <c r="P613" s="427">
        <v>7.6140179999999997</v>
      </c>
      <c r="Q613" s="427">
        <v>7.6139939999999999</v>
      </c>
      <c r="R613" s="427">
        <v>0.21274799999999999</v>
      </c>
      <c r="S613" s="427">
        <v>22.402851999999999</v>
      </c>
      <c r="T613" s="427">
        <v>77.327074999999994</v>
      </c>
      <c r="U613" s="428">
        <v>42552</v>
      </c>
      <c r="V613" s="428">
        <v>44681</v>
      </c>
      <c r="W613" s="426">
        <v>590</v>
      </c>
      <c r="X613" s="426"/>
      <c r="Y613" s="426"/>
      <c r="Z613" s="426">
        <v>6</v>
      </c>
    </row>
    <row r="614" spans="1:26" ht="15">
      <c r="A614" s="426">
        <v>202110</v>
      </c>
      <c r="B614" s="426" t="s">
        <v>567</v>
      </c>
      <c r="C614" s="426" t="s">
        <v>925</v>
      </c>
      <c r="D614" s="426" t="s">
        <v>926</v>
      </c>
      <c r="E614" s="426" t="s">
        <v>275</v>
      </c>
      <c r="F614" s="426" t="s">
        <v>4287</v>
      </c>
      <c r="G614" s="426" t="s">
        <v>4156</v>
      </c>
      <c r="H614" s="427">
        <v>0.43236599999999997</v>
      </c>
      <c r="I614" s="427">
        <v>0.43398199999999998</v>
      </c>
      <c r="J614" s="427">
        <v>38.636816000000003</v>
      </c>
      <c r="K614" s="427">
        <v>152.55777800000001</v>
      </c>
      <c r="L614" s="427">
        <v>0.43964185504800002</v>
      </c>
      <c r="M614" s="427">
        <v>39.286996339648006</v>
      </c>
      <c r="N614" s="427">
        <v>155.12502028818403</v>
      </c>
      <c r="O614" s="427">
        <v>22.84</v>
      </c>
      <c r="P614" s="427">
        <v>7.6139919999999996</v>
      </c>
      <c r="Q614" s="427">
        <v>7.6140040000000004</v>
      </c>
      <c r="R614" s="427">
        <v>0.43398199999999998</v>
      </c>
      <c r="S614" s="427">
        <v>47.804077999999997</v>
      </c>
      <c r="T614" s="427">
        <v>143.39051699999999</v>
      </c>
      <c r="U614" s="428">
        <v>42552</v>
      </c>
      <c r="V614" s="428">
        <v>44681</v>
      </c>
      <c r="W614" s="426">
        <v>400</v>
      </c>
      <c r="X614" s="426"/>
      <c r="Y614" s="426"/>
      <c r="Z614" s="426">
        <v>6</v>
      </c>
    </row>
    <row r="615" spans="1:26" ht="15">
      <c r="A615" s="426">
        <v>202110</v>
      </c>
      <c r="B615" s="426" t="s">
        <v>567</v>
      </c>
      <c r="C615" s="426" t="s">
        <v>927</v>
      </c>
      <c r="D615" s="426" t="s">
        <v>928</v>
      </c>
      <c r="E615" s="426" t="s">
        <v>275</v>
      </c>
      <c r="F615" s="426" t="s">
        <v>4287</v>
      </c>
      <c r="G615" s="426" t="s">
        <v>4156</v>
      </c>
      <c r="H615" s="427">
        <v>1.0093920000000001</v>
      </c>
      <c r="I615" s="427">
        <v>1.048184</v>
      </c>
      <c r="J615" s="427">
        <v>83.275937999999996</v>
      </c>
      <c r="K615" s="427">
        <v>356.98659700000002</v>
      </c>
      <c r="L615" s="427">
        <v>1.0263780485760001</v>
      </c>
      <c r="M615" s="427">
        <v>84.677305484664004</v>
      </c>
      <c r="N615" s="427">
        <v>362.99396745431602</v>
      </c>
      <c r="O615" s="427">
        <v>22.84</v>
      </c>
      <c r="P615" s="427">
        <v>7.6139970000000003</v>
      </c>
      <c r="Q615" s="427">
        <v>7.6139999999999999</v>
      </c>
      <c r="R615" s="427">
        <v>1.0481836</v>
      </c>
      <c r="S615" s="427">
        <v>100.979794</v>
      </c>
      <c r="T615" s="427">
        <v>339.28274199999998</v>
      </c>
      <c r="U615" s="428">
        <v>42552</v>
      </c>
      <c r="V615" s="428">
        <v>44681</v>
      </c>
      <c r="W615" s="426">
        <v>1000</v>
      </c>
      <c r="X615" s="426"/>
      <c r="Y615" s="426"/>
      <c r="Z615" s="426">
        <v>6</v>
      </c>
    </row>
    <row r="616" spans="1:26" ht="15">
      <c r="A616" s="426">
        <v>202110</v>
      </c>
      <c r="B616" s="426" t="s">
        <v>567</v>
      </c>
      <c r="C616" s="426" t="s">
        <v>929</v>
      </c>
      <c r="D616" s="426" t="s">
        <v>930</v>
      </c>
      <c r="E616" s="426" t="s">
        <v>275</v>
      </c>
      <c r="F616" s="426" t="s">
        <v>4287</v>
      </c>
      <c r="G616" s="426" t="s">
        <v>4156</v>
      </c>
      <c r="H616" s="427">
        <v>1.2526000000000001E-2</v>
      </c>
      <c r="I616" s="427">
        <v>1.2526000000000001E-2</v>
      </c>
      <c r="J616" s="427">
        <v>1.5003489999999999</v>
      </c>
      <c r="K616" s="427">
        <v>7.3929470000000004</v>
      </c>
      <c r="L616" s="427">
        <v>1.2736787528000001E-2</v>
      </c>
      <c r="M616" s="427">
        <v>1.525596872972</v>
      </c>
      <c r="N616" s="427">
        <v>7.5173555121160005</v>
      </c>
      <c r="O616" s="427">
        <v>22.84</v>
      </c>
      <c r="P616" s="427">
        <v>7.6140660000000002</v>
      </c>
      <c r="Q616" s="427">
        <v>7.6139780000000004</v>
      </c>
      <c r="R616" s="427">
        <v>1.25264E-2</v>
      </c>
      <c r="S616" s="427">
        <v>1.8599840000000001</v>
      </c>
      <c r="T616" s="427">
        <v>7.0333360000000003</v>
      </c>
      <c r="U616" s="428">
        <v>42552</v>
      </c>
      <c r="V616" s="428">
        <v>44681</v>
      </c>
      <c r="W616" s="426">
        <v>700</v>
      </c>
      <c r="X616" s="426"/>
      <c r="Y616" s="426"/>
      <c r="Z616" s="426">
        <v>6</v>
      </c>
    </row>
    <row r="617" spans="1:26" ht="15">
      <c r="A617" s="426">
        <v>202110</v>
      </c>
      <c r="B617" s="426" t="s">
        <v>567</v>
      </c>
      <c r="C617" s="426" t="s">
        <v>937</v>
      </c>
      <c r="D617" s="426" t="s">
        <v>938</v>
      </c>
      <c r="E617" s="426" t="s">
        <v>275</v>
      </c>
      <c r="F617" s="426" t="s">
        <v>4271</v>
      </c>
      <c r="G617" s="426" t="s">
        <v>4156</v>
      </c>
      <c r="H617" s="427">
        <v>0.31558599999999998</v>
      </c>
      <c r="I617" s="427">
        <v>0.32043500000000003</v>
      </c>
      <c r="J617" s="427">
        <v>35.518329000000001</v>
      </c>
      <c r="K617" s="427">
        <v>154.595957</v>
      </c>
      <c r="L617" s="427">
        <v>0.32089668120800002</v>
      </c>
      <c r="M617" s="427">
        <v>36.116031440412002</v>
      </c>
      <c r="N617" s="427">
        <v>157.19749776439602</v>
      </c>
      <c r="O617" s="427">
        <v>22.84</v>
      </c>
      <c r="P617" s="427">
        <v>7.6139849999999996</v>
      </c>
      <c r="Q617" s="427">
        <v>7.6139989999999997</v>
      </c>
      <c r="R617" s="427">
        <v>0.32043559999999999</v>
      </c>
      <c r="S617" s="427">
        <v>44.103008000000003</v>
      </c>
      <c r="T617" s="427">
        <v>146.01127600000001</v>
      </c>
      <c r="U617" s="428">
        <v>42552</v>
      </c>
      <c r="V617" s="428">
        <v>44681</v>
      </c>
      <c r="W617" s="426">
        <v>400</v>
      </c>
      <c r="X617" s="426"/>
      <c r="Y617" s="426"/>
      <c r="Z617" s="426">
        <v>6</v>
      </c>
    </row>
    <row r="618" spans="1:26" ht="15">
      <c r="A618" s="426">
        <v>202110</v>
      </c>
      <c r="B618" s="426" t="s">
        <v>567</v>
      </c>
      <c r="C618" s="426" t="s">
        <v>939</v>
      </c>
      <c r="D618" s="426" t="s">
        <v>940</v>
      </c>
      <c r="E618" s="426" t="s">
        <v>275</v>
      </c>
      <c r="F618" s="426" t="s">
        <v>4265</v>
      </c>
      <c r="G618" s="426" t="s">
        <v>4156</v>
      </c>
      <c r="H618" s="427">
        <v>0.26305600000000001</v>
      </c>
      <c r="I618" s="427">
        <v>0.26144000000000001</v>
      </c>
      <c r="J618" s="427">
        <v>24.556245000000001</v>
      </c>
      <c r="K618" s="427">
        <v>91.230152000000004</v>
      </c>
      <c r="L618" s="427">
        <v>0.26748270636800003</v>
      </c>
      <c r="M618" s="427">
        <v>24.969477490860001</v>
      </c>
      <c r="N618" s="427">
        <v>92.765372997856005</v>
      </c>
      <c r="O618" s="427">
        <v>22.84</v>
      </c>
      <c r="P618" s="427">
        <v>7.6139729999999997</v>
      </c>
      <c r="Q618" s="427">
        <v>7.6140020000000002</v>
      </c>
      <c r="R618" s="427">
        <v>0.26305600000000001</v>
      </c>
      <c r="S618" s="427">
        <v>30.485512</v>
      </c>
      <c r="T618" s="427">
        <v>85.300882999999999</v>
      </c>
      <c r="U618" s="428">
        <v>42552</v>
      </c>
      <c r="V618" s="428">
        <v>44681</v>
      </c>
      <c r="W618" s="426">
        <v>500</v>
      </c>
      <c r="X618" s="426"/>
      <c r="Y618" s="426"/>
      <c r="Z618" s="426">
        <v>6</v>
      </c>
    </row>
    <row r="619" spans="1:26" ht="15">
      <c r="A619" s="426">
        <v>202110</v>
      </c>
      <c r="B619" s="426" t="s">
        <v>567</v>
      </c>
      <c r="C619" s="426" t="s">
        <v>941</v>
      </c>
      <c r="D619" s="426" t="s">
        <v>942</v>
      </c>
      <c r="E619" s="426" t="s">
        <v>275</v>
      </c>
      <c r="F619" s="426" t="s">
        <v>4182</v>
      </c>
      <c r="G619" s="426" t="s">
        <v>4156</v>
      </c>
      <c r="H619" s="427">
        <v>0.49055300000000002</v>
      </c>
      <c r="I619" s="427">
        <v>0.48045100000000002</v>
      </c>
      <c r="J619" s="427">
        <v>40.015234</v>
      </c>
      <c r="K619" s="427">
        <v>156.99316200000001</v>
      </c>
      <c r="L619" s="427">
        <v>0.49880802588400003</v>
      </c>
      <c r="M619" s="427">
        <v>40.688610357752005</v>
      </c>
      <c r="N619" s="427">
        <v>159.63504293013602</v>
      </c>
      <c r="O619" s="427">
        <v>22.84</v>
      </c>
      <c r="P619" s="427">
        <v>7.6139950000000001</v>
      </c>
      <c r="Q619" s="427">
        <v>7.6139960000000002</v>
      </c>
      <c r="R619" s="427">
        <v>0.49055320000000002</v>
      </c>
      <c r="S619" s="427">
        <v>48.831048000000003</v>
      </c>
      <c r="T619" s="427">
        <v>148.17734799999999</v>
      </c>
      <c r="U619" s="428">
        <v>42552</v>
      </c>
      <c r="V619" s="428">
        <v>44681</v>
      </c>
      <c r="W619" s="426">
        <v>1000</v>
      </c>
      <c r="X619" s="426"/>
      <c r="Y619" s="426"/>
      <c r="Z619" s="426">
        <v>6</v>
      </c>
    </row>
    <row r="620" spans="1:26" ht="15">
      <c r="A620" s="426">
        <v>202110</v>
      </c>
      <c r="B620" s="426" t="s">
        <v>567</v>
      </c>
      <c r="C620" s="426" t="s">
        <v>951</v>
      </c>
      <c r="D620" s="426" t="s">
        <v>952</v>
      </c>
      <c r="E620" s="426" t="s">
        <v>275</v>
      </c>
      <c r="F620" s="426" t="s">
        <v>4410</v>
      </c>
      <c r="G620" s="426" t="s">
        <v>4143</v>
      </c>
      <c r="H620" s="427">
        <v>0.77126700000000004</v>
      </c>
      <c r="I620" s="427">
        <v>0.87156800000000001</v>
      </c>
      <c r="J620" s="427">
        <v>60.159438999999999</v>
      </c>
      <c r="K620" s="427">
        <v>288.22072800000001</v>
      </c>
      <c r="L620" s="427">
        <v>0.78591258906299999</v>
      </c>
      <c r="M620" s="427">
        <v>61.301806587170994</v>
      </c>
      <c r="N620" s="427">
        <v>293.693751403992</v>
      </c>
      <c r="O620" s="427">
        <v>22.84</v>
      </c>
      <c r="P620" s="427">
        <v>7.6139989999999997</v>
      </c>
      <c r="Q620" s="427">
        <v>7.614001</v>
      </c>
      <c r="R620" s="427">
        <v>0.87156840000000002</v>
      </c>
      <c r="S620" s="427">
        <v>74.032439999999994</v>
      </c>
      <c r="T620" s="427">
        <v>274.34773899999999</v>
      </c>
      <c r="U620" s="428">
        <v>42552</v>
      </c>
      <c r="V620" s="428">
        <v>44681</v>
      </c>
      <c r="W620" s="426">
        <v>2500</v>
      </c>
      <c r="X620" s="426"/>
      <c r="Y620" s="426"/>
      <c r="Z620" s="426">
        <v>7</v>
      </c>
    </row>
    <row r="621" spans="1:26" ht="15">
      <c r="A621" s="426">
        <v>202110</v>
      </c>
      <c r="B621" s="426" t="s">
        <v>567</v>
      </c>
      <c r="C621" s="426" t="s">
        <v>953</v>
      </c>
      <c r="D621" s="426" t="s">
        <v>954</v>
      </c>
      <c r="E621" s="426" t="s">
        <v>275</v>
      </c>
      <c r="F621" s="426" t="s">
        <v>4715</v>
      </c>
      <c r="G621" s="426" t="s">
        <v>4123</v>
      </c>
      <c r="H621" s="427">
        <v>0.32335000000000003</v>
      </c>
      <c r="I621" s="427">
        <v>0.34458299999999997</v>
      </c>
      <c r="J621" s="427">
        <v>33.276544999999999</v>
      </c>
      <c r="K621" s="427">
        <v>155.21001799999999</v>
      </c>
      <c r="L621" s="427">
        <v>0.32949009315</v>
      </c>
      <c r="M621" s="427">
        <v>33.908433313004998</v>
      </c>
      <c r="N621" s="427">
        <v>158.15730103180198</v>
      </c>
      <c r="O621" s="427">
        <v>22.84</v>
      </c>
      <c r="P621" s="427">
        <v>7.6140040000000004</v>
      </c>
      <c r="Q621" s="427">
        <v>7.6139999999999999</v>
      </c>
      <c r="R621" s="427">
        <v>0.34458280000000002</v>
      </c>
      <c r="S621" s="427">
        <v>40.005132000000003</v>
      </c>
      <c r="T621" s="427">
        <v>148.48143099999999</v>
      </c>
      <c r="U621" s="428">
        <v>42552</v>
      </c>
      <c r="V621" s="428">
        <v>44681</v>
      </c>
      <c r="W621" s="426">
        <v>400</v>
      </c>
      <c r="X621" s="426"/>
      <c r="Y621" s="426"/>
      <c r="Z621" s="426">
        <v>7</v>
      </c>
    </row>
    <row r="622" spans="1:26" ht="15">
      <c r="A622" s="426">
        <v>202110</v>
      </c>
      <c r="B622" s="426" t="s">
        <v>567</v>
      </c>
      <c r="C622" s="426" t="s">
        <v>955</v>
      </c>
      <c r="D622" s="426" t="s">
        <v>956</v>
      </c>
      <c r="E622" s="426" t="s">
        <v>275</v>
      </c>
      <c r="F622" s="426" t="s">
        <v>4162</v>
      </c>
      <c r="G622" s="426" t="s">
        <v>4123</v>
      </c>
      <c r="H622" s="427">
        <v>0.21273500000000001</v>
      </c>
      <c r="I622" s="427">
        <v>0.210309</v>
      </c>
      <c r="J622" s="427">
        <v>21.930859999999999</v>
      </c>
      <c r="K622" s="427">
        <v>95.692830000000001</v>
      </c>
      <c r="L622" s="427">
        <v>0.21677462491499999</v>
      </c>
      <c r="M622" s="427">
        <v>22.347305100539998</v>
      </c>
      <c r="N622" s="427">
        <v>97.509941148869999</v>
      </c>
      <c r="O622" s="427">
        <v>22.84</v>
      </c>
      <c r="P622" s="427">
        <v>7.614026</v>
      </c>
      <c r="Q622" s="427">
        <v>7.6139910000000004</v>
      </c>
      <c r="R622" s="427">
        <v>0.2127356</v>
      </c>
      <c r="S622" s="427">
        <v>27.041163000000001</v>
      </c>
      <c r="T622" s="427">
        <v>90.582539999999995</v>
      </c>
      <c r="U622" s="428">
        <v>42552</v>
      </c>
      <c r="V622" s="428">
        <v>44681</v>
      </c>
      <c r="W622" s="426">
        <v>400</v>
      </c>
      <c r="X622" s="426"/>
      <c r="Y622" s="426"/>
      <c r="Z622" s="426">
        <v>7</v>
      </c>
    </row>
    <row r="623" spans="1:26" ht="15">
      <c r="A623" s="426">
        <v>202110</v>
      </c>
      <c r="B623" s="426" t="s">
        <v>567</v>
      </c>
      <c r="C623" s="426" t="s">
        <v>957</v>
      </c>
      <c r="D623" s="426" t="s">
        <v>958</v>
      </c>
      <c r="E623" s="426" t="s">
        <v>275</v>
      </c>
      <c r="F623" s="426" t="s">
        <v>4377</v>
      </c>
      <c r="G623" s="426" t="s">
        <v>4143</v>
      </c>
      <c r="H623" s="427">
        <v>0.30211700000000002</v>
      </c>
      <c r="I623" s="427">
        <v>0.31020500000000001</v>
      </c>
      <c r="J623" s="427">
        <v>32.903924000000004</v>
      </c>
      <c r="K623" s="427">
        <v>138.47105500000001</v>
      </c>
      <c r="L623" s="427">
        <v>0.30785389971299998</v>
      </c>
      <c r="M623" s="427">
        <v>33.528736612835999</v>
      </c>
      <c r="N623" s="427">
        <v>141.100481863395</v>
      </c>
      <c r="O623" s="427">
        <v>22.84</v>
      </c>
      <c r="P623" s="427">
        <v>7.6140040000000004</v>
      </c>
      <c r="Q623" s="427">
        <v>7.6139979999999996</v>
      </c>
      <c r="R623" s="427">
        <v>0.31020560000000003</v>
      </c>
      <c r="S623" s="427">
        <v>40.836714999999998</v>
      </c>
      <c r="T623" s="427">
        <v>130.53827899999999</v>
      </c>
      <c r="U623" s="428">
        <v>42552</v>
      </c>
      <c r="V623" s="428">
        <v>44681</v>
      </c>
      <c r="W623" s="426">
        <v>450</v>
      </c>
      <c r="X623" s="426"/>
      <c r="Y623" s="426"/>
      <c r="Z623" s="426">
        <v>7</v>
      </c>
    </row>
    <row r="624" spans="1:26" ht="15">
      <c r="A624" s="426">
        <v>202110</v>
      </c>
      <c r="B624" s="426" t="s">
        <v>567</v>
      </c>
      <c r="C624" s="426" t="s">
        <v>969</v>
      </c>
      <c r="D624" s="426" t="s">
        <v>970</v>
      </c>
      <c r="E624" s="426" t="s">
        <v>275</v>
      </c>
      <c r="F624" s="426" t="s">
        <v>4393</v>
      </c>
      <c r="G624" s="426" t="s">
        <v>4123</v>
      </c>
      <c r="H624" s="427">
        <v>0.25520199999999998</v>
      </c>
      <c r="I624" s="427">
        <v>0.26693</v>
      </c>
      <c r="J624" s="427">
        <v>26.690007000000001</v>
      </c>
      <c r="K624" s="427">
        <v>108.22126900000001</v>
      </c>
      <c r="L624" s="427">
        <v>0.26004803077799998</v>
      </c>
      <c r="M624" s="427">
        <v>27.196823542922999</v>
      </c>
      <c r="N624" s="427">
        <v>110.276282677041</v>
      </c>
      <c r="O624" s="427">
        <v>22.84</v>
      </c>
      <c r="P624" s="427">
        <v>7.6140129999999999</v>
      </c>
      <c r="Q624" s="427">
        <v>7.6140020000000002</v>
      </c>
      <c r="R624" s="427">
        <v>0.26693040000000001</v>
      </c>
      <c r="S624" s="427">
        <v>33.017370999999997</v>
      </c>
      <c r="T624" s="427">
        <v>101.89391500000001</v>
      </c>
      <c r="U624" s="428">
        <v>42552</v>
      </c>
      <c r="V624" s="428">
        <v>44681</v>
      </c>
      <c r="W624" s="426">
        <v>450</v>
      </c>
      <c r="X624" s="426"/>
      <c r="Y624" s="426"/>
      <c r="Z624" s="426">
        <v>7</v>
      </c>
    </row>
    <row r="625" spans="1:26" ht="15">
      <c r="A625" s="426">
        <v>202110</v>
      </c>
      <c r="B625" s="426" t="s">
        <v>567</v>
      </c>
      <c r="C625" s="426" t="s">
        <v>971</v>
      </c>
      <c r="D625" s="426" t="s">
        <v>972</v>
      </c>
      <c r="E625" s="426" t="s">
        <v>275</v>
      </c>
      <c r="F625" s="426" t="s">
        <v>4346</v>
      </c>
      <c r="G625" s="426" t="s">
        <v>4143</v>
      </c>
      <c r="H625" s="427">
        <v>0.28270400000000001</v>
      </c>
      <c r="I625" s="427">
        <v>0.28715200000000002</v>
      </c>
      <c r="J625" s="427">
        <v>26.645012999999999</v>
      </c>
      <c r="K625" s="427">
        <v>126.431887</v>
      </c>
      <c r="L625" s="427">
        <v>0.28807226625599996</v>
      </c>
      <c r="M625" s="427">
        <v>27.150975151856997</v>
      </c>
      <c r="N625" s="427">
        <v>128.83270210224299</v>
      </c>
      <c r="O625" s="427">
        <v>22.84</v>
      </c>
      <c r="P625" s="427">
        <v>7.6139789999999996</v>
      </c>
      <c r="Q625" s="427">
        <v>7.6139970000000003</v>
      </c>
      <c r="R625" s="427">
        <v>0.28715239999999997</v>
      </c>
      <c r="S625" s="427">
        <v>33.050739</v>
      </c>
      <c r="T625" s="427">
        <v>120.026177</v>
      </c>
      <c r="U625" s="428">
        <v>42552</v>
      </c>
      <c r="V625" s="428">
        <v>44681</v>
      </c>
      <c r="W625" s="426">
        <v>700</v>
      </c>
      <c r="X625" s="426"/>
      <c r="Y625" s="426"/>
      <c r="Z625" s="426">
        <v>7</v>
      </c>
    </row>
    <row r="626" spans="1:26" ht="15">
      <c r="A626" s="426">
        <v>202110</v>
      </c>
      <c r="B626" s="426" t="s">
        <v>567</v>
      </c>
      <c r="C626" s="426" t="s">
        <v>973</v>
      </c>
      <c r="D626" s="426" t="s">
        <v>974</v>
      </c>
      <c r="E626" s="426" t="s">
        <v>275</v>
      </c>
      <c r="F626" s="426" t="s">
        <v>4377</v>
      </c>
      <c r="G626" s="426" t="s">
        <v>4143</v>
      </c>
      <c r="H626" s="427">
        <v>0.27178400000000003</v>
      </c>
      <c r="I626" s="427">
        <v>0.281086</v>
      </c>
      <c r="J626" s="427">
        <v>27.783815000000001</v>
      </c>
      <c r="K626" s="427">
        <v>119.454185</v>
      </c>
      <c r="L626" s="427">
        <v>0.276944906376</v>
      </c>
      <c r="M626" s="427">
        <v>28.311401863034998</v>
      </c>
      <c r="N626" s="427">
        <v>121.72250051896499</v>
      </c>
      <c r="O626" s="427">
        <v>22.84</v>
      </c>
      <c r="P626" s="427">
        <v>7.6139979999999996</v>
      </c>
      <c r="Q626" s="427">
        <v>7.6139970000000003</v>
      </c>
      <c r="R626" s="427">
        <v>0.281086</v>
      </c>
      <c r="S626" s="427">
        <v>34.441505999999997</v>
      </c>
      <c r="T626" s="427">
        <v>112.796508</v>
      </c>
      <c r="U626" s="428">
        <v>42552</v>
      </c>
      <c r="V626" s="428">
        <v>44681</v>
      </c>
      <c r="W626" s="426">
        <v>400</v>
      </c>
      <c r="X626" s="426"/>
      <c r="Y626" s="426"/>
      <c r="Z626" s="426">
        <v>7</v>
      </c>
    </row>
    <row r="627" spans="1:26" ht="15">
      <c r="A627" s="426">
        <v>202110</v>
      </c>
      <c r="B627" s="426" t="s">
        <v>567</v>
      </c>
      <c r="C627" s="426" t="s">
        <v>983</v>
      </c>
      <c r="D627" s="426" t="s">
        <v>984</v>
      </c>
      <c r="E627" s="426" t="s">
        <v>275</v>
      </c>
      <c r="F627" s="426" t="s">
        <v>4162</v>
      </c>
      <c r="G627" s="426" t="s">
        <v>4123</v>
      </c>
      <c r="H627" s="427">
        <v>0.25196600000000002</v>
      </c>
      <c r="I627" s="427">
        <v>0.26086399999999998</v>
      </c>
      <c r="J627" s="427">
        <v>26.820336999999999</v>
      </c>
      <c r="K627" s="427">
        <v>109.20193399999999</v>
      </c>
      <c r="L627" s="427">
        <v>0.256750582374</v>
      </c>
      <c r="M627" s="427">
        <v>27.329628379292995</v>
      </c>
      <c r="N627" s="427">
        <v>111.27556952472598</v>
      </c>
      <c r="O627" s="427">
        <v>22.84</v>
      </c>
      <c r="P627" s="427">
        <v>7.613969</v>
      </c>
      <c r="Q627" s="427">
        <v>7.6139970000000003</v>
      </c>
      <c r="R627" s="427">
        <v>0.26086399999999998</v>
      </c>
      <c r="S627" s="427">
        <v>33.283290999999998</v>
      </c>
      <c r="T627" s="427">
        <v>102.738996</v>
      </c>
      <c r="U627" s="428">
        <v>42552</v>
      </c>
      <c r="V627" s="428">
        <v>44681</v>
      </c>
      <c r="W627" s="426">
        <v>360</v>
      </c>
      <c r="X627" s="426"/>
      <c r="Y627" s="426"/>
      <c r="Z627" s="426">
        <v>7</v>
      </c>
    </row>
    <row r="628" spans="1:26" ht="15">
      <c r="A628" s="426">
        <v>202110</v>
      </c>
      <c r="B628" s="426" t="s">
        <v>567</v>
      </c>
      <c r="C628" s="426" t="s">
        <v>985</v>
      </c>
      <c r="D628" s="426" t="s">
        <v>986</v>
      </c>
      <c r="E628" s="426" t="s">
        <v>275</v>
      </c>
      <c r="F628" s="426" t="s">
        <v>4329</v>
      </c>
      <c r="G628" s="426" t="s">
        <v>4143</v>
      </c>
      <c r="H628" s="427">
        <v>0.27168300000000001</v>
      </c>
      <c r="I628" s="427">
        <v>0.268953</v>
      </c>
      <c r="J628" s="427">
        <v>25.531267</v>
      </c>
      <c r="K628" s="427">
        <v>103.624982</v>
      </c>
      <c r="L628" s="427">
        <v>0.27684198848699998</v>
      </c>
      <c r="M628" s="427">
        <v>26.016080229062997</v>
      </c>
      <c r="N628" s="427">
        <v>105.592716783198</v>
      </c>
      <c r="O628" s="427">
        <v>22.84</v>
      </c>
      <c r="P628" s="427">
        <v>7.61402</v>
      </c>
      <c r="Q628" s="427">
        <v>7.6139989999999997</v>
      </c>
      <c r="R628" s="427">
        <v>0.27168239999999999</v>
      </c>
      <c r="S628" s="427">
        <v>31.990227999999998</v>
      </c>
      <c r="T628" s="427">
        <v>97.166022999999996</v>
      </c>
      <c r="U628" s="428">
        <v>42552</v>
      </c>
      <c r="V628" s="428">
        <v>44681</v>
      </c>
      <c r="W628" s="426">
        <v>350</v>
      </c>
      <c r="X628" s="426"/>
      <c r="Y628" s="426"/>
      <c r="Z628" s="426">
        <v>7</v>
      </c>
    </row>
    <row r="629" spans="1:26" ht="15">
      <c r="A629" s="426">
        <v>202110</v>
      </c>
      <c r="B629" s="426" t="s">
        <v>567</v>
      </c>
      <c r="C629" s="426" t="s">
        <v>989</v>
      </c>
      <c r="D629" s="426" t="s">
        <v>990</v>
      </c>
      <c r="E629" s="426" t="s">
        <v>275</v>
      </c>
      <c r="F629" s="426" t="s">
        <v>4322</v>
      </c>
      <c r="G629" s="426" t="s">
        <v>4143</v>
      </c>
      <c r="H629" s="427">
        <v>0.29443200000000003</v>
      </c>
      <c r="I629" s="427">
        <v>0.31384499999999999</v>
      </c>
      <c r="J629" s="427">
        <v>32.630825999999999</v>
      </c>
      <c r="K629" s="427">
        <v>157.68721300000001</v>
      </c>
      <c r="L629" s="427">
        <v>0.30002296924799998</v>
      </c>
      <c r="M629" s="427">
        <v>33.250452754913994</v>
      </c>
      <c r="N629" s="427">
        <v>160.68153548765702</v>
      </c>
      <c r="O629" s="427">
        <v>22.84</v>
      </c>
      <c r="P629" s="427">
        <v>7.6139999999999999</v>
      </c>
      <c r="Q629" s="427">
        <v>7.6139970000000003</v>
      </c>
      <c r="R629" s="427">
        <v>0.3138456</v>
      </c>
      <c r="S629" s="427">
        <v>40.413265000000003</v>
      </c>
      <c r="T629" s="427">
        <v>149.904788</v>
      </c>
      <c r="U629" s="428">
        <v>42552</v>
      </c>
      <c r="V629" s="428">
        <v>44681</v>
      </c>
      <c r="W629" s="426">
        <v>400</v>
      </c>
      <c r="X629" s="426"/>
      <c r="Y629" s="426"/>
      <c r="Z629" s="426">
        <v>7</v>
      </c>
    </row>
    <row r="630" spans="1:26" ht="15">
      <c r="A630" s="426">
        <v>202110</v>
      </c>
      <c r="B630" s="426" t="s">
        <v>567</v>
      </c>
      <c r="C630" s="426" t="s">
        <v>995</v>
      </c>
      <c r="D630" s="426" t="s">
        <v>996</v>
      </c>
      <c r="E630" s="426" t="s">
        <v>275</v>
      </c>
      <c r="F630" s="426" t="s">
        <v>4320</v>
      </c>
      <c r="G630" s="426" t="s">
        <v>4315</v>
      </c>
      <c r="H630" s="427">
        <v>0.397202</v>
      </c>
      <c r="I630" s="427">
        <v>0.40229399999999998</v>
      </c>
      <c r="J630" s="427">
        <v>41.492311999999998</v>
      </c>
      <c r="K630" s="427">
        <v>151.96406500000001</v>
      </c>
      <c r="L630" s="427">
        <v>0.40448986229600004</v>
      </c>
      <c r="M630" s="427">
        <v>42.253612940575998</v>
      </c>
      <c r="N630" s="427">
        <v>154.75230166462001</v>
      </c>
      <c r="O630" s="427">
        <v>22.84</v>
      </c>
      <c r="P630" s="427">
        <v>7.6140020000000002</v>
      </c>
      <c r="Q630" s="427">
        <v>7.6140020000000002</v>
      </c>
      <c r="R630" s="427">
        <v>0.40229399999999998</v>
      </c>
      <c r="S630" s="427">
        <v>51.564304</v>
      </c>
      <c r="T630" s="427">
        <v>141.89207099999999</v>
      </c>
      <c r="U630" s="428">
        <v>42552</v>
      </c>
      <c r="V630" s="428">
        <v>44681</v>
      </c>
      <c r="W630" s="426">
        <v>750</v>
      </c>
      <c r="X630" s="426"/>
      <c r="Y630" s="426"/>
      <c r="Z630" s="426">
        <v>3</v>
      </c>
    </row>
    <row r="631" spans="1:26" ht="15">
      <c r="A631" s="426">
        <v>202110</v>
      </c>
      <c r="B631" s="426" t="s">
        <v>567</v>
      </c>
      <c r="C631" s="426" t="s">
        <v>999</v>
      </c>
      <c r="D631" s="426" t="s">
        <v>1000</v>
      </c>
      <c r="E631" s="426" t="s">
        <v>275</v>
      </c>
      <c r="F631" s="426" t="s">
        <v>4386</v>
      </c>
      <c r="G631" s="426" t="s">
        <v>4125</v>
      </c>
      <c r="H631" s="427">
        <v>0.247837</v>
      </c>
      <c r="I631" s="427">
        <v>0.25584699999999999</v>
      </c>
      <c r="J631" s="427">
        <v>24.492927999999999</v>
      </c>
      <c r="K631" s="427">
        <v>91.943135999999996</v>
      </c>
      <c r="L631" s="427">
        <v>0.25257068669999999</v>
      </c>
      <c r="M631" s="427">
        <v>24.960742924799998</v>
      </c>
      <c r="N631" s="427">
        <v>93.699249897599984</v>
      </c>
      <c r="O631" s="427">
        <v>22.84</v>
      </c>
      <c r="P631" s="427">
        <v>7.6139960000000002</v>
      </c>
      <c r="Q631" s="427">
        <v>7.6139989999999997</v>
      </c>
      <c r="R631" s="427">
        <v>0.2558472</v>
      </c>
      <c r="S631" s="427">
        <v>30.304447</v>
      </c>
      <c r="T631" s="427">
        <v>86.131617000000006</v>
      </c>
      <c r="U631" s="428">
        <v>42552</v>
      </c>
      <c r="V631" s="428">
        <v>44681</v>
      </c>
      <c r="W631" s="426">
        <v>300</v>
      </c>
      <c r="X631" s="426"/>
      <c r="Y631" s="426"/>
      <c r="Z631" s="426">
        <v>2</v>
      </c>
    </row>
    <row r="632" spans="1:26" ht="15">
      <c r="A632" s="426">
        <v>202110</v>
      </c>
      <c r="B632" s="426" t="s">
        <v>567</v>
      </c>
      <c r="C632" s="426" t="s">
        <v>1001</v>
      </c>
      <c r="D632" s="426" t="s">
        <v>1002</v>
      </c>
      <c r="E632" s="426" t="s">
        <v>275</v>
      </c>
      <c r="F632" s="426" t="s">
        <v>4386</v>
      </c>
      <c r="G632" s="426" t="s">
        <v>4125</v>
      </c>
      <c r="H632" s="427">
        <v>0.199797</v>
      </c>
      <c r="I632" s="427">
        <v>0.19822200000000001</v>
      </c>
      <c r="J632" s="427">
        <v>21.180895</v>
      </c>
      <c r="K632" s="427">
        <v>87.445897000000002</v>
      </c>
      <c r="L632" s="427">
        <v>0.20362071498600001</v>
      </c>
      <c r="M632" s="427">
        <v>21.586254968510001</v>
      </c>
      <c r="N632" s="427">
        <v>89.119436576786015</v>
      </c>
      <c r="O632" s="427">
        <v>22.84</v>
      </c>
      <c r="P632" s="427">
        <v>7.6140100000000004</v>
      </c>
      <c r="Q632" s="427">
        <v>7.6140049999999997</v>
      </c>
      <c r="R632" s="427">
        <v>0.19979720000000001</v>
      </c>
      <c r="S632" s="427">
        <v>26.227253000000001</v>
      </c>
      <c r="T632" s="427">
        <v>82.399535999999998</v>
      </c>
      <c r="U632" s="428">
        <v>42552</v>
      </c>
      <c r="V632" s="428">
        <v>44681</v>
      </c>
      <c r="W632" s="426">
        <v>530</v>
      </c>
      <c r="X632" s="426"/>
      <c r="Y632" s="426"/>
      <c r="Z632" s="426">
        <v>2</v>
      </c>
    </row>
    <row r="633" spans="1:26" ht="15">
      <c r="A633" s="426">
        <v>202110</v>
      </c>
      <c r="B633" s="426" t="s">
        <v>567</v>
      </c>
      <c r="C633" s="426" t="s">
        <v>1005</v>
      </c>
      <c r="D633" s="426" t="s">
        <v>1006</v>
      </c>
      <c r="E633" s="426" t="s">
        <v>275</v>
      </c>
      <c r="F633" s="426" t="s">
        <v>4738</v>
      </c>
      <c r="G633" s="426" t="s">
        <v>4318</v>
      </c>
      <c r="H633" s="427">
        <v>0.31312899999999999</v>
      </c>
      <c r="I633" s="427">
        <v>0.34329999999999999</v>
      </c>
      <c r="J633" s="427">
        <v>29.515461999999999</v>
      </c>
      <c r="K633" s="427">
        <v>121.61818700000001</v>
      </c>
      <c r="L633" s="427">
        <v>0.31795212598700001</v>
      </c>
      <c r="M633" s="427">
        <v>29.970088661186001</v>
      </c>
      <c r="N633" s="427">
        <v>123.49147193436102</v>
      </c>
      <c r="O633" s="427">
        <v>22.84</v>
      </c>
      <c r="P633" s="427">
        <v>7.6139929999999998</v>
      </c>
      <c r="Q633" s="427">
        <v>7.6139929999999998</v>
      </c>
      <c r="R633" s="427">
        <v>0.34330040000000001</v>
      </c>
      <c r="S633" s="427">
        <v>36.498893000000002</v>
      </c>
      <c r="T633" s="427">
        <v>114.634766</v>
      </c>
      <c r="U633" s="428">
        <v>42552</v>
      </c>
      <c r="V633" s="428">
        <v>44681</v>
      </c>
      <c r="W633" s="426">
        <v>900</v>
      </c>
      <c r="X633" s="426"/>
      <c r="Y633" s="426"/>
      <c r="Z633" s="426">
        <v>9</v>
      </c>
    </row>
    <row r="634" spans="1:26" ht="15">
      <c r="A634" s="426">
        <v>202110</v>
      </c>
      <c r="B634" s="426" t="s">
        <v>567</v>
      </c>
      <c r="C634" s="426" t="s">
        <v>1011</v>
      </c>
      <c r="D634" s="426" t="s">
        <v>1012</v>
      </c>
      <c r="E634" s="426" t="s">
        <v>275</v>
      </c>
      <c r="F634" s="426" t="s">
        <v>4404</v>
      </c>
      <c r="G634" s="426" t="s">
        <v>4151</v>
      </c>
      <c r="H634" s="427">
        <v>0</v>
      </c>
      <c r="I634" s="427">
        <v>0</v>
      </c>
      <c r="J634" s="427">
        <v>0</v>
      </c>
      <c r="K634" s="427">
        <v>0</v>
      </c>
      <c r="L634" s="427">
        <v>0</v>
      </c>
      <c r="M634" s="427">
        <v>0</v>
      </c>
      <c r="N634" s="427">
        <v>0</v>
      </c>
      <c r="O634" s="427">
        <v>22.84</v>
      </c>
      <c r="P634" s="427">
        <v>0</v>
      </c>
      <c r="Q634" s="427">
        <v>0</v>
      </c>
      <c r="R634" s="427">
        <v>0</v>
      </c>
      <c r="S634" s="427">
        <v>0</v>
      </c>
      <c r="T634" s="427">
        <v>0</v>
      </c>
      <c r="U634" s="428">
        <v>42552</v>
      </c>
      <c r="V634" s="428">
        <v>44681</v>
      </c>
      <c r="W634" s="426">
        <v>500</v>
      </c>
      <c r="X634" s="426"/>
      <c r="Y634" s="426"/>
      <c r="Z634" s="426">
        <v>8</v>
      </c>
    </row>
    <row r="635" spans="1:26" ht="15">
      <c r="A635" s="426">
        <v>202110</v>
      </c>
      <c r="B635" s="426" t="s">
        <v>567</v>
      </c>
      <c r="C635" s="426" t="s">
        <v>1015</v>
      </c>
      <c r="D635" s="426" t="s">
        <v>1016</v>
      </c>
      <c r="E635" s="426" t="s">
        <v>265</v>
      </c>
      <c r="F635" s="426" t="s">
        <v>4152</v>
      </c>
      <c r="G635" s="426" t="s">
        <v>4156</v>
      </c>
      <c r="H635" s="427">
        <v>0.12364799999999999</v>
      </c>
      <c r="I635" s="427">
        <v>0.134155</v>
      </c>
      <c r="J635" s="427">
        <v>11.326867999999999</v>
      </c>
      <c r="K635" s="427">
        <v>52.743451</v>
      </c>
      <c r="L635" s="427">
        <v>0.12572874854400001</v>
      </c>
      <c r="M635" s="427">
        <v>11.517476534704</v>
      </c>
      <c r="N635" s="427">
        <v>53.631017793428001</v>
      </c>
      <c r="O635" s="427">
        <v>22.84</v>
      </c>
      <c r="P635" s="427">
        <v>7.6139919999999996</v>
      </c>
      <c r="Q635" s="427">
        <v>7.6140049999999997</v>
      </c>
      <c r="R635" s="427">
        <v>0.13415440000000001</v>
      </c>
      <c r="S635" s="427">
        <v>13.951264999999999</v>
      </c>
      <c r="T635" s="427">
        <v>50.119053000000001</v>
      </c>
      <c r="U635" s="428">
        <v>42552</v>
      </c>
      <c r="V635" s="428">
        <v>44681</v>
      </c>
      <c r="W635" s="426">
        <v>310</v>
      </c>
      <c r="X635" s="426"/>
      <c r="Y635" s="426"/>
      <c r="Z635" s="426">
        <v>6</v>
      </c>
    </row>
    <row r="636" spans="1:26" ht="15">
      <c r="A636" s="426">
        <v>202110</v>
      </c>
      <c r="B636" s="426" t="s">
        <v>567</v>
      </c>
      <c r="C636" s="426" t="s">
        <v>1017</v>
      </c>
      <c r="D636" s="426" t="s">
        <v>1018</v>
      </c>
      <c r="E636" s="426" t="s">
        <v>265</v>
      </c>
      <c r="F636" s="426" t="s">
        <v>4269</v>
      </c>
      <c r="G636" s="426" t="s">
        <v>4159</v>
      </c>
      <c r="H636" s="427">
        <v>0.21254600000000001</v>
      </c>
      <c r="I636" s="427">
        <v>0.21093000000000001</v>
      </c>
      <c r="J636" s="427">
        <v>24.222878999999999</v>
      </c>
      <c r="K636" s="427">
        <v>88.385328000000001</v>
      </c>
      <c r="L636" s="427">
        <v>0.21612272408800004</v>
      </c>
      <c r="M636" s="427">
        <v>24.630501607812</v>
      </c>
      <c r="N636" s="427">
        <v>89.872676299584001</v>
      </c>
      <c r="O636" s="427">
        <v>22.84</v>
      </c>
      <c r="P636" s="427">
        <v>7.6140119999999998</v>
      </c>
      <c r="Q636" s="427">
        <v>7.6140020000000002</v>
      </c>
      <c r="R636" s="427">
        <v>0.21254600000000001</v>
      </c>
      <c r="S636" s="427">
        <v>30.101637</v>
      </c>
      <c r="T636" s="427">
        <v>82.506568000000001</v>
      </c>
      <c r="U636" s="428">
        <v>42552</v>
      </c>
      <c r="V636" s="428">
        <v>44681</v>
      </c>
      <c r="W636" s="426">
        <v>650</v>
      </c>
      <c r="X636" s="426"/>
      <c r="Y636" s="426"/>
      <c r="Z636" s="426">
        <v>6</v>
      </c>
    </row>
    <row r="637" spans="1:26" ht="15">
      <c r="A637" s="426">
        <v>202110</v>
      </c>
      <c r="B637" s="426" t="s">
        <v>567</v>
      </c>
      <c r="C637" s="426" t="s">
        <v>1019</v>
      </c>
      <c r="D637" s="426" t="s">
        <v>1020</v>
      </c>
      <c r="E637" s="426" t="s">
        <v>265</v>
      </c>
      <c r="F637" s="426" t="s">
        <v>4322</v>
      </c>
      <c r="G637" s="426" t="s">
        <v>4143</v>
      </c>
      <c r="H637" s="427">
        <v>0.32314799999999999</v>
      </c>
      <c r="I637" s="427">
        <v>0.31869900000000001</v>
      </c>
      <c r="J637" s="427">
        <v>29.687109</v>
      </c>
      <c r="K637" s="427">
        <v>130.450605</v>
      </c>
      <c r="L637" s="427">
        <v>0.32928425737199996</v>
      </c>
      <c r="M637" s="427">
        <v>30.250837512800999</v>
      </c>
      <c r="N637" s="427">
        <v>132.92773153834497</v>
      </c>
      <c r="O637" s="427">
        <v>22.84</v>
      </c>
      <c r="P637" s="427">
        <v>7.6140020000000002</v>
      </c>
      <c r="Q637" s="427">
        <v>7.6139999999999999</v>
      </c>
      <c r="R637" s="427">
        <v>0.32314759999999998</v>
      </c>
      <c r="S637" s="427">
        <v>36.785235999999998</v>
      </c>
      <c r="T637" s="427">
        <v>123.352492</v>
      </c>
      <c r="U637" s="428">
        <v>42552</v>
      </c>
      <c r="V637" s="428">
        <v>44681</v>
      </c>
      <c r="W637" s="426">
        <v>670</v>
      </c>
      <c r="X637" s="426"/>
      <c r="Y637" s="426"/>
      <c r="Z637" s="426">
        <v>7</v>
      </c>
    </row>
    <row r="638" spans="1:26" ht="15">
      <c r="A638" s="426">
        <v>202110</v>
      </c>
      <c r="B638" s="426" t="s">
        <v>567</v>
      </c>
      <c r="C638" s="426" t="s">
        <v>1025</v>
      </c>
      <c r="D638" s="426" t="s">
        <v>1026</v>
      </c>
      <c r="E638" s="426" t="s">
        <v>265</v>
      </c>
      <c r="F638" s="426" t="s">
        <v>4322</v>
      </c>
      <c r="G638" s="426" t="s">
        <v>4143</v>
      </c>
      <c r="H638" s="427">
        <v>0.14883399999999999</v>
      </c>
      <c r="I638" s="427">
        <v>0.14559800000000001</v>
      </c>
      <c r="J638" s="427">
        <v>13.661781</v>
      </c>
      <c r="K638" s="427">
        <v>48.032204</v>
      </c>
      <c r="L638" s="427">
        <v>0.15166020882599998</v>
      </c>
      <c r="M638" s="427">
        <v>13.921204559408999</v>
      </c>
      <c r="N638" s="427">
        <v>48.944287521755996</v>
      </c>
      <c r="O638" s="427">
        <v>22.84</v>
      </c>
      <c r="P638" s="427">
        <v>7.6139950000000001</v>
      </c>
      <c r="Q638" s="427">
        <v>7.6140020000000002</v>
      </c>
      <c r="R638" s="427">
        <v>0.14883399999999999</v>
      </c>
      <c r="S638" s="427">
        <v>16.014410999999999</v>
      </c>
      <c r="T638" s="427">
        <v>45.679588000000003</v>
      </c>
      <c r="U638" s="428">
        <v>42552</v>
      </c>
      <c r="V638" s="428">
        <v>44681</v>
      </c>
      <c r="W638" s="426">
        <v>320</v>
      </c>
      <c r="X638" s="426"/>
      <c r="Y638" s="426"/>
      <c r="Z638" s="426">
        <v>7</v>
      </c>
    </row>
    <row r="639" spans="1:26" ht="15">
      <c r="A639" s="426">
        <v>202110</v>
      </c>
      <c r="B639" s="426" t="s">
        <v>567</v>
      </c>
      <c r="C639" s="426" t="s">
        <v>1027</v>
      </c>
      <c r="D639" s="426" t="s">
        <v>1028</v>
      </c>
      <c r="E639" s="426" t="s">
        <v>265</v>
      </c>
      <c r="F639" s="426" t="s">
        <v>4709</v>
      </c>
      <c r="G639" s="426" t="s">
        <v>4361</v>
      </c>
      <c r="H639" s="427">
        <v>0.21992700000000001</v>
      </c>
      <c r="I639" s="427">
        <v>0.23463999999999999</v>
      </c>
      <c r="J639" s="427">
        <v>18.185176999999999</v>
      </c>
      <c r="K639" s="427">
        <v>69.485271999999995</v>
      </c>
      <c r="L639" s="427">
        <v>0.22396222059600002</v>
      </c>
      <c r="M639" s="427">
        <v>18.518838627596001</v>
      </c>
      <c r="N639" s="427">
        <v>70.760187770656003</v>
      </c>
      <c r="O639" s="427">
        <v>22.84</v>
      </c>
      <c r="P639" s="427">
        <v>7.6140319999999999</v>
      </c>
      <c r="Q639" s="427">
        <v>7.614001</v>
      </c>
      <c r="R639" s="427">
        <v>0.2346404</v>
      </c>
      <c r="S639" s="427">
        <v>22.355884</v>
      </c>
      <c r="T639" s="427">
        <v>65.314565999999999</v>
      </c>
      <c r="U639" s="428">
        <v>42552</v>
      </c>
      <c r="V639" s="428">
        <v>44681</v>
      </c>
      <c r="W639" s="426">
        <v>400</v>
      </c>
      <c r="X639" s="426"/>
      <c r="Y639" s="426"/>
      <c r="Z639" s="426">
        <v>3</v>
      </c>
    </row>
    <row r="640" spans="1:26" ht="15">
      <c r="A640" s="426">
        <v>202110</v>
      </c>
      <c r="B640" s="426" t="s">
        <v>567</v>
      </c>
      <c r="C640" s="426" t="s">
        <v>1426</v>
      </c>
      <c r="D640" s="426" t="s">
        <v>1427</v>
      </c>
      <c r="E640" s="426" t="s">
        <v>265</v>
      </c>
      <c r="F640" s="426" t="s">
        <v>4367</v>
      </c>
      <c r="G640" s="426" t="s">
        <v>4318</v>
      </c>
      <c r="H640" s="427">
        <v>0.32617600000000002</v>
      </c>
      <c r="I640" s="427">
        <v>0.34656199999999998</v>
      </c>
      <c r="J640" s="427">
        <v>35.991483000000002</v>
      </c>
      <c r="K640" s="427">
        <v>178.899382</v>
      </c>
      <c r="L640" s="427">
        <v>0.33120008892800001</v>
      </c>
      <c r="M640" s="427">
        <v>36.545859812649006</v>
      </c>
      <c r="N640" s="427">
        <v>181.65496918094601</v>
      </c>
      <c r="O640" s="427">
        <v>22.84</v>
      </c>
      <c r="P640" s="427">
        <v>8.4403199999999998</v>
      </c>
      <c r="Q640" s="427">
        <v>8.4403199999999998</v>
      </c>
      <c r="R640" s="427">
        <v>0.34656199999999998</v>
      </c>
      <c r="S640" s="427">
        <v>44.383378999999998</v>
      </c>
      <c r="T640" s="427">
        <v>170.50748400000001</v>
      </c>
      <c r="U640" s="428">
        <v>43831</v>
      </c>
      <c r="V640" s="428">
        <v>44681</v>
      </c>
      <c r="W640" s="426">
        <v>398.5</v>
      </c>
      <c r="X640" s="426"/>
      <c r="Y640" s="426"/>
      <c r="Z640" s="426">
        <v>9</v>
      </c>
    </row>
    <row r="641" spans="1:26" ht="15">
      <c r="A641" s="426">
        <v>202110</v>
      </c>
      <c r="B641" s="426" t="s">
        <v>567</v>
      </c>
      <c r="C641" s="426" t="s">
        <v>6039</v>
      </c>
      <c r="D641" s="426" t="s">
        <v>1670</v>
      </c>
      <c r="E641" s="426" t="s">
        <v>268</v>
      </c>
      <c r="F641" s="426" t="s">
        <v>4274</v>
      </c>
      <c r="G641" s="426" t="s">
        <v>4156</v>
      </c>
      <c r="H641" s="427">
        <v>1.67774</v>
      </c>
      <c r="I641" s="427">
        <v>1.69754</v>
      </c>
      <c r="J641" s="427">
        <v>176.09008299999999</v>
      </c>
      <c r="K641" s="427">
        <v>861.74343299999998</v>
      </c>
      <c r="L641" s="427">
        <v>1.70597300872</v>
      </c>
      <c r="M641" s="427">
        <v>179.05332691672402</v>
      </c>
      <c r="N641" s="427">
        <v>876.24485149052407</v>
      </c>
      <c r="O641" s="427">
        <v>22.84</v>
      </c>
      <c r="P641" s="427">
        <v>9.3079999999999998</v>
      </c>
      <c r="Q641" s="427">
        <v>9.3079999999999998</v>
      </c>
      <c r="R641" s="427">
        <v>1.69754</v>
      </c>
      <c r="S641" s="427">
        <v>219.09096400000001</v>
      </c>
      <c r="T641" s="427">
        <v>818.74255000000005</v>
      </c>
      <c r="U641" s="428">
        <v>43800</v>
      </c>
      <c r="V641" s="428">
        <v>46022</v>
      </c>
      <c r="W641" s="426">
        <v>2000</v>
      </c>
      <c r="X641" s="426"/>
      <c r="Y641" s="426"/>
      <c r="Z641" s="426">
        <v>6</v>
      </c>
    </row>
    <row r="642" spans="1:26" ht="15">
      <c r="A642" s="426">
        <v>202110</v>
      </c>
      <c r="B642" s="426" t="s">
        <v>567</v>
      </c>
      <c r="C642" s="426" t="s">
        <v>1671</v>
      </c>
      <c r="D642" s="426" t="s">
        <v>1672</v>
      </c>
      <c r="E642" s="426" t="s">
        <v>268</v>
      </c>
      <c r="F642" s="426" t="s">
        <v>4274</v>
      </c>
      <c r="G642" s="426" t="s">
        <v>4156</v>
      </c>
      <c r="H642" s="427">
        <v>0.72815200000000002</v>
      </c>
      <c r="I642" s="427">
        <v>0.76371100000000003</v>
      </c>
      <c r="J642" s="427">
        <v>84.048942999999994</v>
      </c>
      <c r="K642" s="427">
        <v>408.51538399999998</v>
      </c>
      <c r="L642" s="427">
        <v>0.74040534185600004</v>
      </c>
      <c r="M642" s="427">
        <v>85.463318612804002</v>
      </c>
      <c r="N642" s="427">
        <v>415.38988088195202</v>
      </c>
      <c r="O642" s="427">
        <v>22.84</v>
      </c>
      <c r="P642" s="427">
        <v>9.3079999999999998</v>
      </c>
      <c r="Q642" s="427">
        <v>9.3079999999999998</v>
      </c>
      <c r="R642" s="427">
        <v>0.76371120000000003</v>
      </c>
      <c r="S642" s="427">
        <v>104.245165</v>
      </c>
      <c r="T642" s="427">
        <v>388.31916200000001</v>
      </c>
      <c r="U642" s="428">
        <v>43800</v>
      </c>
      <c r="V642" s="428">
        <v>46022</v>
      </c>
      <c r="W642" s="426">
        <v>1000</v>
      </c>
      <c r="X642" s="426"/>
      <c r="Y642" s="426"/>
      <c r="Z642" s="426">
        <v>6</v>
      </c>
    </row>
    <row r="643" spans="1:26" ht="15">
      <c r="A643" s="426">
        <v>202110</v>
      </c>
      <c r="B643" s="426" t="s">
        <v>567</v>
      </c>
      <c r="C643" s="426" t="s">
        <v>1768</v>
      </c>
      <c r="D643" s="426" t="s">
        <v>1769</v>
      </c>
      <c r="E643" s="426" t="s">
        <v>265</v>
      </c>
      <c r="F643" s="426" t="s">
        <v>4275</v>
      </c>
      <c r="G643" s="426" t="s">
        <v>4156</v>
      </c>
      <c r="H643" s="427">
        <v>0.39195799999999997</v>
      </c>
      <c r="I643" s="427">
        <v>0.43276999999999999</v>
      </c>
      <c r="J643" s="427">
        <v>33.898069</v>
      </c>
      <c r="K643" s="427">
        <v>102.11243</v>
      </c>
      <c r="L643" s="427">
        <v>0.39855386922399999</v>
      </c>
      <c r="M643" s="427">
        <v>34.468505705132003</v>
      </c>
      <c r="N643" s="427">
        <v>103.83077797204001</v>
      </c>
      <c r="O643" s="427">
        <v>22.84</v>
      </c>
      <c r="P643" s="427">
        <v>7.3852000000000002</v>
      </c>
      <c r="Q643" s="427">
        <v>7.3852000000000002</v>
      </c>
      <c r="R643" s="427">
        <v>0.43276959999999998</v>
      </c>
      <c r="S643" s="427">
        <v>42.840158000000002</v>
      </c>
      <c r="T643" s="427">
        <v>93.170340999999993</v>
      </c>
      <c r="U643" s="428">
        <v>44197</v>
      </c>
      <c r="V643" s="428">
        <v>46022</v>
      </c>
      <c r="W643" s="426">
        <v>895.8</v>
      </c>
      <c r="X643" s="426"/>
      <c r="Y643" s="426"/>
      <c r="Z643" s="426">
        <v>7</v>
      </c>
    </row>
    <row r="644" spans="1:26" ht="15">
      <c r="A644" s="426">
        <v>202110</v>
      </c>
      <c r="B644" s="426" t="s">
        <v>567</v>
      </c>
      <c r="C644" s="426" t="s">
        <v>2052</v>
      </c>
      <c r="D644" s="426" t="s">
        <v>2053</v>
      </c>
      <c r="E644" s="426" t="s">
        <v>258</v>
      </c>
      <c r="F644" s="426" t="s">
        <v>4585</v>
      </c>
      <c r="G644" s="426" t="s">
        <v>4123</v>
      </c>
      <c r="H644" s="427">
        <v>0.73951900000000004</v>
      </c>
      <c r="I644" s="427">
        <v>0.88713900000000001</v>
      </c>
      <c r="J644" s="427">
        <v>74.050285000000002</v>
      </c>
      <c r="K644" s="427">
        <v>377.01522699999998</v>
      </c>
      <c r="L644" s="427">
        <v>0.75356986100000001</v>
      </c>
      <c r="M644" s="427">
        <v>75.457240415000001</v>
      </c>
      <c r="N644" s="427">
        <v>384.17851631299993</v>
      </c>
      <c r="O644" s="427">
        <v>22.84</v>
      </c>
      <c r="P644" s="427">
        <v>11.997859999999999</v>
      </c>
      <c r="Q644" s="427">
        <v>11.997859999999999</v>
      </c>
      <c r="R644" s="427">
        <v>0.88713920000000002</v>
      </c>
      <c r="S644" s="427">
        <v>90.725448</v>
      </c>
      <c r="T644" s="427">
        <v>360.34007000000003</v>
      </c>
      <c r="U644" s="428">
        <v>42856</v>
      </c>
      <c r="V644" s="428">
        <v>44673</v>
      </c>
      <c r="W644" s="426">
        <v>1500</v>
      </c>
      <c r="X644" s="426"/>
      <c r="Y644" s="426"/>
      <c r="Z644" s="426">
        <v>7</v>
      </c>
    </row>
    <row r="645" spans="1:26" ht="15">
      <c r="A645" s="426">
        <v>202110</v>
      </c>
      <c r="B645" s="426" t="s">
        <v>567</v>
      </c>
      <c r="C645" s="426" t="s">
        <v>2300</v>
      </c>
      <c r="D645" s="426" t="s">
        <v>2301</v>
      </c>
      <c r="E645" s="426" t="s">
        <v>265</v>
      </c>
      <c r="F645" s="426" t="s">
        <v>4715</v>
      </c>
      <c r="G645" s="426" t="s">
        <v>4143</v>
      </c>
      <c r="H645" s="427">
        <v>0.17674000000000001</v>
      </c>
      <c r="I645" s="427">
        <v>0.18685099999999999</v>
      </c>
      <c r="J645" s="427">
        <v>15.094206</v>
      </c>
      <c r="K645" s="427">
        <v>65.157104000000004</v>
      </c>
      <c r="L645" s="427">
        <v>0.18009806</v>
      </c>
      <c r="M645" s="427">
        <v>15.380995913999998</v>
      </c>
      <c r="N645" s="427">
        <v>66.395088975999997</v>
      </c>
      <c r="O645" s="427">
        <v>22.84</v>
      </c>
      <c r="P645" s="427">
        <v>8.5069999999999997</v>
      </c>
      <c r="Q645" s="427">
        <v>8.5069999999999997</v>
      </c>
      <c r="R645" s="427">
        <v>0.1868512</v>
      </c>
      <c r="S645" s="427">
        <v>17.732876000000001</v>
      </c>
      <c r="T645" s="427">
        <v>62.518442</v>
      </c>
      <c r="U645" s="428">
        <v>44044</v>
      </c>
      <c r="V645" s="428">
        <v>45138</v>
      </c>
      <c r="W645" s="426">
        <v>400</v>
      </c>
      <c r="X645" s="426"/>
      <c r="Y645" s="426"/>
      <c r="Z645" s="426">
        <v>7</v>
      </c>
    </row>
    <row r="646" spans="1:26" ht="15">
      <c r="A646" s="426">
        <v>202110</v>
      </c>
      <c r="B646" s="426" t="s">
        <v>567</v>
      </c>
      <c r="C646" s="426" t="s">
        <v>2381</v>
      </c>
      <c r="D646" s="426" t="s">
        <v>2382</v>
      </c>
      <c r="E646" s="426" t="s">
        <v>268</v>
      </c>
      <c r="F646" s="426" t="s">
        <v>4149</v>
      </c>
      <c r="G646" s="426" t="s">
        <v>4143</v>
      </c>
      <c r="H646" s="427">
        <v>0.48521999999999998</v>
      </c>
      <c r="I646" s="427">
        <v>0.52632000000000001</v>
      </c>
      <c r="J646" s="427">
        <v>51.541302999999999</v>
      </c>
      <c r="K646" s="427">
        <v>245.728452</v>
      </c>
      <c r="L646" s="427">
        <v>0.49992750341999997</v>
      </c>
      <c r="M646" s="427">
        <v>52.520587756999994</v>
      </c>
      <c r="N646" s="427">
        <v>250.39729258799997</v>
      </c>
      <c r="O646" s="427">
        <v>22.84</v>
      </c>
      <c r="P646" s="427">
        <v>13.994327999999999</v>
      </c>
      <c r="Q646" s="427">
        <v>13.994327999999999</v>
      </c>
      <c r="R646" s="427">
        <v>0.53216200000000002</v>
      </c>
      <c r="S646" s="427">
        <v>61.180309999999999</v>
      </c>
      <c r="T646" s="427">
        <v>236.08944399999999</v>
      </c>
      <c r="U646" s="428">
        <v>42979</v>
      </c>
      <c r="V646" s="428">
        <v>45657</v>
      </c>
      <c r="W646" s="426">
        <v>350</v>
      </c>
      <c r="X646" s="426"/>
      <c r="Y646" s="426"/>
      <c r="Z646" s="426">
        <v>7</v>
      </c>
    </row>
    <row r="647" spans="1:26" ht="15">
      <c r="A647" s="426">
        <v>202110</v>
      </c>
      <c r="B647" s="426" t="s">
        <v>567</v>
      </c>
      <c r="C647" s="426" t="s">
        <v>2666</v>
      </c>
      <c r="D647" s="426" t="s">
        <v>2667</v>
      </c>
      <c r="E647" s="426" t="s">
        <v>276</v>
      </c>
      <c r="F647" s="426" t="s">
        <v>4142</v>
      </c>
      <c r="G647" s="426" t="s">
        <v>4143</v>
      </c>
      <c r="H647" s="427">
        <v>0.34786899999999998</v>
      </c>
      <c r="I647" s="427">
        <v>0.383017</v>
      </c>
      <c r="J647" s="427">
        <v>17.088244</v>
      </c>
      <c r="K647" s="427">
        <v>83.322818999999996</v>
      </c>
      <c r="L647" s="427">
        <v>0.35447851099999994</v>
      </c>
      <c r="M647" s="427">
        <v>17.412920635999999</v>
      </c>
      <c r="N647" s="427">
        <v>84.905952560999992</v>
      </c>
      <c r="O647" s="427">
        <v>22.84</v>
      </c>
      <c r="P647" s="427">
        <v>10.164300000000001</v>
      </c>
      <c r="Q647" s="427">
        <v>10.164300000000001</v>
      </c>
      <c r="R647" s="427">
        <v>0.38301679999999999</v>
      </c>
      <c r="S647" s="427">
        <v>19.306113</v>
      </c>
      <c r="T647" s="427">
        <v>81.104945999999998</v>
      </c>
      <c r="U647" s="428">
        <v>43101</v>
      </c>
      <c r="V647" s="428">
        <v>45291</v>
      </c>
      <c r="W647" s="426">
        <v>300</v>
      </c>
      <c r="X647" s="426"/>
      <c r="Y647" s="426"/>
      <c r="Z647" s="426">
        <v>7</v>
      </c>
    </row>
    <row r="648" spans="1:26" ht="15">
      <c r="A648" s="426">
        <v>202110</v>
      </c>
      <c r="B648" s="426" t="s">
        <v>567</v>
      </c>
      <c r="C648" s="426" t="s">
        <v>2670</v>
      </c>
      <c r="D648" s="426" t="s">
        <v>2671</v>
      </c>
      <c r="E648" s="426" t="s">
        <v>261</v>
      </c>
      <c r="F648" s="426" t="s">
        <v>4746</v>
      </c>
      <c r="G648" s="426" t="s">
        <v>4146</v>
      </c>
      <c r="H648" s="427">
        <v>6.5489579999999998</v>
      </c>
      <c r="I648" s="427">
        <v>7.5040630000000004</v>
      </c>
      <c r="J648" s="427">
        <v>349.03640000000001</v>
      </c>
      <c r="K648" s="427">
        <v>2129.7761759999999</v>
      </c>
      <c r="L648" s="427">
        <v>6.5489579999999998</v>
      </c>
      <c r="M648" s="427">
        <v>358.46038279999999</v>
      </c>
      <c r="N648" s="427">
        <v>2187.2801327519996</v>
      </c>
      <c r="O648" s="427">
        <v>22.84</v>
      </c>
      <c r="P648" s="427">
        <v>16.119384</v>
      </c>
      <c r="Q648" s="427">
        <v>16.119384</v>
      </c>
      <c r="R648" s="427">
        <v>7.5040627999999998</v>
      </c>
      <c r="S648" s="427">
        <v>431.51026999999999</v>
      </c>
      <c r="T648" s="427">
        <v>2047.302306</v>
      </c>
      <c r="U648" s="428">
        <v>43101</v>
      </c>
      <c r="V648" s="428">
        <v>44926</v>
      </c>
      <c r="W648" s="426">
        <v>4000</v>
      </c>
      <c r="X648" s="426"/>
      <c r="Y648" s="426"/>
      <c r="Z648" s="426">
        <v>5</v>
      </c>
    </row>
    <row r="649" spans="1:26" ht="15">
      <c r="A649" s="426">
        <v>202110</v>
      </c>
      <c r="B649" s="426" t="s">
        <v>567</v>
      </c>
      <c r="C649" s="426" t="s">
        <v>2672</v>
      </c>
      <c r="D649" s="426" t="s">
        <v>2673</v>
      </c>
      <c r="E649" s="426" t="s">
        <v>261</v>
      </c>
      <c r="F649" s="426" t="s">
        <v>4753</v>
      </c>
      <c r="G649" s="426" t="s">
        <v>4355</v>
      </c>
      <c r="H649" s="427">
        <v>2.2318579999999999</v>
      </c>
      <c r="I649" s="427">
        <v>2.4369320000000001</v>
      </c>
      <c r="J649" s="427">
        <v>203.51754299999999</v>
      </c>
      <c r="K649" s="427">
        <v>1014.0195650000001</v>
      </c>
      <c r="L649" s="427">
        <v>2.2968898784039999</v>
      </c>
      <c r="M649" s="427">
        <v>209.447637167934</v>
      </c>
      <c r="N649" s="427">
        <v>1043.5660670849702</v>
      </c>
      <c r="O649" s="427">
        <v>22.84</v>
      </c>
      <c r="P649" s="427">
        <v>9.3033239999999999</v>
      </c>
      <c r="Q649" s="427">
        <v>9.3033239999999999</v>
      </c>
      <c r="R649" s="427">
        <v>2.4369323999999999</v>
      </c>
      <c r="S649" s="427">
        <v>249.81500399999999</v>
      </c>
      <c r="T649" s="427">
        <v>967.72210099999995</v>
      </c>
      <c r="U649" s="428">
        <v>43101</v>
      </c>
      <c r="V649" s="428">
        <v>44926</v>
      </c>
      <c r="W649" s="426">
        <v>2511.6</v>
      </c>
      <c r="X649" s="426"/>
      <c r="Y649" s="426"/>
      <c r="Z649" s="426">
        <v>5</v>
      </c>
    </row>
    <row r="650" spans="1:26" ht="15">
      <c r="A650" s="426">
        <v>202110</v>
      </c>
      <c r="B650" s="426" t="s">
        <v>567</v>
      </c>
      <c r="C650" s="426" t="s">
        <v>2674</v>
      </c>
      <c r="D650" s="426" t="s">
        <v>2675</v>
      </c>
      <c r="E650" s="426" t="s">
        <v>261</v>
      </c>
      <c r="F650" s="426" t="s">
        <v>4754</v>
      </c>
      <c r="G650" s="426" t="s">
        <v>4355</v>
      </c>
      <c r="H650" s="427">
        <v>1.9590190000000001</v>
      </c>
      <c r="I650" s="427">
        <v>2.1969560000000001</v>
      </c>
      <c r="J650" s="427">
        <v>164.91388000000001</v>
      </c>
      <c r="K650" s="427">
        <v>895.94046900000001</v>
      </c>
      <c r="L650" s="427">
        <v>2.0161008956220003</v>
      </c>
      <c r="M650" s="427">
        <v>169.71914063544003</v>
      </c>
      <c r="N650" s="427">
        <v>922.04638238572215</v>
      </c>
      <c r="O650" s="427">
        <v>22.84</v>
      </c>
      <c r="P650" s="427">
        <v>9.3033239999999999</v>
      </c>
      <c r="Q650" s="427">
        <v>9.3033239999999999</v>
      </c>
      <c r="R650" s="427">
        <v>2.1969560000000001</v>
      </c>
      <c r="S650" s="427">
        <v>206.34314699999999</v>
      </c>
      <c r="T650" s="427">
        <v>854.51120100000003</v>
      </c>
      <c r="U650" s="428">
        <v>43101</v>
      </c>
      <c r="V650" s="428">
        <v>44926</v>
      </c>
      <c r="W650" s="426">
        <v>1541.6</v>
      </c>
      <c r="X650" s="426"/>
      <c r="Y650" s="426"/>
      <c r="Z650" s="426">
        <v>5</v>
      </c>
    </row>
    <row r="651" spans="1:26" ht="15">
      <c r="A651" s="426">
        <v>202110</v>
      </c>
      <c r="B651" s="426" t="s">
        <v>567</v>
      </c>
      <c r="C651" s="426" t="s">
        <v>2712</v>
      </c>
      <c r="D651" s="426" t="s">
        <v>2713</v>
      </c>
      <c r="E651" s="426" t="s">
        <v>275</v>
      </c>
      <c r="F651" s="426" t="s">
        <v>4329</v>
      </c>
      <c r="G651" s="426" t="s">
        <v>4143</v>
      </c>
      <c r="H651" s="427">
        <v>0.21678</v>
      </c>
      <c r="I651" s="427">
        <v>0.254797</v>
      </c>
      <c r="J651" s="427">
        <v>20.187318999999999</v>
      </c>
      <c r="K651" s="427">
        <v>90.360996</v>
      </c>
      <c r="L651" s="427">
        <v>0.22089643541999998</v>
      </c>
      <c r="M651" s="427">
        <v>20.570656000490999</v>
      </c>
      <c r="N651" s="427">
        <v>92.07686095304399</v>
      </c>
      <c r="O651" s="427">
        <v>22.84</v>
      </c>
      <c r="P651" s="427">
        <v>7.6139989999999997</v>
      </c>
      <c r="Q651" s="427">
        <v>7.614007</v>
      </c>
      <c r="R651" s="427">
        <v>0.2547972</v>
      </c>
      <c r="S651" s="427">
        <v>24.945153999999999</v>
      </c>
      <c r="T651" s="427">
        <v>85.603172999999998</v>
      </c>
      <c r="U651" s="428">
        <v>42552</v>
      </c>
      <c r="V651" s="428">
        <v>44681</v>
      </c>
      <c r="W651" s="426">
        <v>400</v>
      </c>
      <c r="X651" s="426"/>
      <c r="Y651" s="426"/>
      <c r="Z651" s="426">
        <v>7</v>
      </c>
    </row>
    <row r="652" spans="1:26" ht="15">
      <c r="A652" s="426">
        <v>202110</v>
      </c>
      <c r="B652" s="426" t="s">
        <v>567</v>
      </c>
      <c r="C652" s="426" t="s">
        <v>2714</v>
      </c>
      <c r="D652" s="426" t="s">
        <v>2715</v>
      </c>
      <c r="E652" s="426" t="s">
        <v>275</v>
      </c>
      <c r="F652" s="426" t="s">
        <v>4738</v>
      </c>
      <c r="G652" s="426" t="s">
        <v>4318</v>
      </c>
      <c r="H652" s="427">
        <v>0.12884000000000001</v>
      </c>
      <c r="I652" s="427">
        <v>0.13414000000000001</v>
      </c>
      <c r="J652" s="427">
        <v>12.70955</v>
      </c>
      <c r="K652" s="427">
        <v>54.990113999999998</v>
      </c>
      <c r="L652" s="427">
        <v>0.13082452252000001</v>
      </c>
      <c r="M652" s="427">
        <v>12.905315198650001</v>
      </c>
      <c r="N652" s="427">
        <v>55.837126725941999</v>
      </c>
      <c r="O652" s="427">
        <v>22.84</v>
      </c>
      <c r="P652" s="427">
        <v>7.6139970000000003</v>
      </c>
      <c r="Q652" s="427">
        <v>7.6140040000000004</v>
      </c>
      <c r="R652" s="427">
        <v>0.13414000000000001</v>
      </c>
      <c r="S652" s="427">
        <v>15.704561</v>
      </c>
      <c r="T652" s="427">
        <v>51.995117</v>
      </c>
      <c r="U652" s="428">
        <v>42552</v>
      </c>
      <c r="V652" s="428">
        <v>44681</v>
      </c>
      <c r="W652" s="426">
        <v>2300</v>
      </c>
      <c r="X652" s="426"/>
      <c r="Y652" s="426"/>
      <c r="Z652" s="426">
        <v>9</v>
      </c>
    </row>
    <row r="653" spans="1:26" ht="15">
      <c r="A653" s="426">
        <v>202110</v>
      </c>
      <c r="B653" s="426" t="s">
        <v>567</v>
      </c>
      <c r="C653" s="426" t="s">
        <v>2721</v>
      </c>
      <c r="D653" s="426" t="s">
        <v>2722</v>
      </c>
      <c r="E653" s="426" t="s">
        <v>273</v>
      </c>
      <c r="F653" s="426" t="s">
        <v>4358</v>
      </c>
      <c r="G653" s="426" t="s">
        <v>4313</v>
      </c>
      <c r="H653" s="427">
        <v>0.79586900000000005</v>
      </c>
      <c r="I653" s="427">
        <v>0.84805799999999998</v>
      </c>
      <c r="J653" s="427">
        <v>61.381430999999999</v>
      </c>
      <c r="K653" s="427">
        <v>292.18356799999998</v>
      </c>
      <c r="L653" s="427">
        <v>0.80812777020700011</v>
      </c>
      <c r="M653" s="427">
        <v>62.326889181693005</v>
      </c>
      <c r="N653" s="427">
        <v>296.68407149790397</v>
      </c>
      <c r="O653" s="427">
        <v>22.84</v>
      </c>
      <c r="P653" s="427">
        <v>7.6643160000000004</v>
      </c>
      <c r="Q653" s="427">
        <v>7.6643160000000004</v>
      </c>
      <c r="R653" s="427">
        <v>0.84805759999999997</v>
      </c>
      <c r="S653" s="427">
        <v>64.155557999999999</v>
      </c>
      <c r="T653" s="427">
        <v>289.40944400000001</v>
      </c>
      <c r="U653" s="428">
        <v>44228</v>
      </c>
      <c r="V653" s="428">
        <v>45322</v>
      </c>
      <c r="W653" s="426">
        <v>850</v>
      </c>
      <c r="X653" s="426"/>
      <c r="Y653" s="426"/>
      <c r="Z653" s="426">
        <v>9</v>
      </c>
    </row>
    <row r="654" spans="1:26" ht="15">
      <c r="A654" s="426">
        <v>202110</v>
      </c>
      <c r="B654" s="426" t="s">
        <v>567</v>
      </c>
      <c r="C654" s="426" t="s">
        <v>2723</v>
      </c>
      <c r="D654" s="426" t="s">
        <v>2724</v>
      </c>
      <c r="E654" s="426" t="s">
        <v>273</v>
      </c>
      <c r="F654" s="426" t="s">
        <v>4358</v>
      </c>
      <c r="G654" s="426" t="s">
        <v>4313</v>
      </c>
      <c r="H654" s="427">
        <v>0.755301</v>
      </c>
      <c r="I654" s="427">
        <v>0.78924399999999995</v>
      </c>
      <c r="J654" s="427">
        <v>66.935214000000002</v>
      </c>
      <c r="K654" s="427">
        <v>290.87929700000001</v>
      </c>
      <c r="L654" s="427">
        <v>0.76693490130300002</v>
      </c>
      <c r="M654" s="427">
        <v>67.966217101242009</v>
      </c>
      <c r="N654" s="427">
        <v>295.359710811691</v>
      </c>
      <c r="O654" s="427">
        <v>22.84</v>
      </c>
      <c r="P654" s="427">
        <v>7.6643160000000004</v>
      </c>
      <c r="Q654" s="427">
        <v>7.6643160000000004</v>
      </c>
      <c r="R654" s="427">
        <v>0.78924399999999995</v>
      </c>
      <c r="S654" s="427">
        <v>71.784585000000007</v>
      </c>
      <c r="T654" s="427">
        <v>286.02992899999998</v>
      </c>
      <c r="U654" s="428">
        <v>44228</v>
      </c>
      <c r="V654" s="428">
        <v>45322</v>
      </c>
      <c r="W654" s="426">
        <v>800</v>
      </c>
      <c r="X654" s="426"/>
      <c r="Y654" s="426"/>
      <c r="Z654" s="426">
        <v>9</v>
      </c>
    </row>
    <row r="655" spans="1:26" ht="15">
      <c r="A655" s="426">
        <v>202110</v>
      </c>
      <c r="B655" s="426" t="s">
        <v>567</v>
      </c>
      <c r="C655" s="426" t="s">
        <v>2798</v>
      </c>
      <c r="D655" s="426" t="s">
        <v>2799</v>
      </c>
      <c r="E655" s="426" t="s">
        <v>275</v>
      </c>
      <c r="F655" s="426" t="s">
        <v>4737</v>
      </c>
      <c r="G655" s="426" t="s">
        <v>4123</v>
      </c>
      <c r="H655" s="427">
        <v>0.11960800000000001</v>
      </c>
      <c r="I655" s="427">
        <v>0.383876</v>
      </c>
      <c r="J655" s="427">
        <v>2.9813019999999999</v>
      </c>
      <c r="K655" s="427">
        <v>35.169809999999998</v>
      </c>
      <c r="L655" s="427">
        <v>0.1216174144</v>
      </c>
      <c r="M655" s="427">
        <v>3.0313878735999995</v>
      </c>
      <c r="N655" s="427">
        <v>35.760662807999992</v>
      </c>
      <c r="O655" s="427">
        <v>22.84</v>
      </c>
      <c r="P655" s="427">
        <v>12.250094000000001</v>
      </c>
      <c r="Q655" s="427">
        <v>12.250094000000001</v>
      </c>
      <c r="R655" s="427">
        <v>0.383876</v>
      </c>
      <c r="S655" s="427">
        <v>3.5400429999999998</v>
      </c>
      <c r="T655" s="427">
        <v>34.611068000000003</v>
      </c>
      <c r="U655" s="428">
        <v>43160</v>
      </c>
      <c r="V655" s="428">
        <v>45077</v>
      </c>
      <c r="W655" s="426">
        <v>1500</v>
      </c>
      <c r="X655" s="426"/>
      <c r="Y655" s="426"/>
      <c r="Z655" s="426">
        <v>6</v>
      </c>
    </row>
    <row r="656" spans="1:26" ht="15">
      <c r="A656" s="426">
        <v>202110</v>
      </c>
      <c r="B656" s="426" t="s">
        <v>567</v>
      </c>
      <c r="C656" s="426" t="s">
        <v>2863</v>
      </c>
      <c r="D656" s="426" t="s">
        <v>2864</v>
      </c>
      <c r="E656" s="426" t="s">
        <v>275</v>
      </c>
      <c r="F656" s="426" t="s">
        <v>4275</v>
      </c>
      <c r="G656" s="426" t="s">
        <v>4123</v>
      </c>
      <c r="H656" s="427">
        <v>2.8285999999999999E-2</v>
      </c>
      <c r="I656" s="427">
        <v>3.1517999999999997E-2</v>
      </c>
      <c r="J656" s="427">
        <v>2.710569</v>
      </c>
      <c r="K656" s="427">
        <v>11.721351</v>
      </c>
      <c r="L656" s="427">
        <v>2.8761204799999995E-2</v>
      </c>
      <c r="M656" s="427">
        <v>2.7561065592</v>
      </c>
      <c r="N656" s="427">
        <v>11.918269696799999</v>
      </c>
      <c r="O656" s="427">
        <v>22.84</v>
      </c>
      <c r="P656" s="427">
        <v>12.27688</v>
      </c>
      <c r="Q656" s="427">
        <v>12.27688</v>
      </c>
      <c r="R656" s="427">
        <v>3.1518400000000002E-2</v>
      </c>
      <c r="S656" s="427">
        <v>3.3414380000000001</v>
      </c>
      <c r="T656" s="427">
        <v>11.090482</v>
      </c>
      <c r="U656" s="428">
        <v>43191</v>
      </c>
      <c r="V656" s="428">
        <v>45016</v>
      </c>
      <c r="W656" s="426">
        <v>950</v>
      </c>
      <c r="X656" s="426"/>
      <c r="Y656" s="426"/>
      <c r="Z656" s="426">
        <v>6</v>
      </c>
    </row>
    <row r="657" spans="1:26" ht="15">
      <c r="A657" s="426">
        <v>202110</v>
      </c>
      <c r="B657" s="426" t="s">
        <v>567</v>
      </c>
      <c r="C657" s="426" t="s">
        <v>3084</v>
      </c>
      <c r="D657" s="426" t="s">
        <v>3085</v>
      </c>
      <c r="E657" s="426" t="s">
        <v>265</v>
      </c>
      <c r="F657" s="426" t="s">
        <v>4346</v>
      </c>
      <c r="G657" s="426" t="s">
        <v>4143</v>
      </c>
      <c r="H657" s="427">
        <v>0.15287800000000001</v>
      </c>
      <c r="I657" s="427">
        <v>0.175123</v>
      </c>
      <c r="J657" s="427">
        <v>17.994344000000002</v>
      </c>
      <c r="K657" s="427">
        <v>89.878902999999994</v>
      </c>
      <c r="L657" s="427">
        <v>0.15578268200000001</v>
      </c>
      <c r="M657" s="427">
        <v>18.336236536000001</v>
      </c>
      <c r="N657" s="427">
        <v>91.586602156999987</v>
      </c>
      <c r="O657" s="427">
        <v>22.84</v>
      </c>
      <c r="P657" s="427">
        <v>3.3650000000000002</v>
      </c>
      <c r="Q657" s="427">
        <v>3.3650000000000002</v>
      </c>
      <c r="R657" s="427">
        <v>0.17512240000000001</v>
      </c>
      <c r="S657" s="427">
        <v>22.296476999999999</v>
      </c>
      <c r="T657" s="427">
        <v>85.576783000000006</v>
      </c>
      <c r="U657" s="428">
        <v>44378</v>
      </c>
      <c r="V657" s="428">
        <v>45261</v>
      </c>
      <c r="W657" s="426">
        <v>300</v>
      </c>
      <c r="X657" s="426"/>
      <c r="Y657" s="426"/>
      <c r="Z657" s="426">
        <v>7</v>
      </c>
    </row>
    <row r="658" spans="1:26" ht="15">
      <c r="A658" s="426">
        <v>202110</v>
      </c>
      <c r="B658" s="426" t="s">
        <v>567</v>
      </c>
      <c r="C658" s="426" t="s">
        <v>3094</v>
      </c>
      <c r="D658" s="426" t="s">
        <v>3095</v>
      </c>
      <c r="E658" s="426" t="s">
        <v>265</v>
      </c>
      <c r="F658" s="426" t="s">
        <v>4346</v>
      </c>
      <c r="G658" s="426" t="s">
        <v>4143</v>
      </c>
      <c r="H658" s="427">
        <v>0.77571599999999996</v>
      </c>
      <c r="I658" s="427">
        <v>0.80119600000000002</v>
      </c>
      <c r="J658" s="427">
        <v>94.042411000000001</v>
      </c>
      <c r="K658" s="427">
        <v>458.95628799999997</v>
      </c>
      <c r="L658" s="427">
        <v>0.79044607112399989</v>
      </c>
      <c r="M658" s="427">
        <v>95.828182342478996</v>
      </c>
      <c r="N658" s="427">
        <v>467.67140895283194</v>
      </c>
      <c r="O658" s="427">
        <v>22.84</v>
      </c>
      <c r="P658" s="427">
        <v>8.6345600000000005</v>
      </c>
      <c r="Q658" s="427">
        <v>8.6345600000000005</v>
      </c>
      <c r="R658" s="427">
        <v>0.80119560000000001</v>
      </c>
      <c r="S658" s="427">
        <v>116.49844</v>
      </c>
      <c r="T658" s="427">
        <v>436.50027299999999</v>
      </c>
      <c r="U658" s="428">
        <v>43282</v>
      </c>
      <c r="V658" s="428">
        <v>45473</v>
      </c>
      <c r="W658" s="426">
        <v>1280</v>
      </c>
      <c r="X658" s="426"/>
      <c r="Y658" s="426"/>
      <c r="Z658" s="426">
        <v>7</v>
      </c>
    </row>
    <row r="659" spans="1:26" ht="15">
      <c r="A659" s="426">
        <v>202110</v>
      </c>
      <c r="B659" s="426" t="s">
        <v>567</v>
      </c>
      <c r="C659" s="426" t="s">
        <v>3096</v>
      </c>
      <c r="D659" s="426" t="s">
        <v>3097</v>
      </c>
      <c r="E659" s="426" t="s">
        <v>265</v>
      </c>
      <c r="F659" s="426" t="s">
        <v>4322</v>
      </c>
      <c r="G659" s="426" t="s">
        <v>4143</v>
      </c>
      <c r="H659" s="427">
        <v>0.23740600000000001</v>
      </c>
      <c r="I659" s="427">
        <v>0.27744600000000003</v>
      </c>
      <c r="J659" s="427">
        <v>27.362691999999999</v>
      </c>
      <c r="K659" s="427">
        <v>133.95426900000001</v>
      </c>
      <c r="L659" s="427">
        <v>0.24191410253399998</v>
      </c>
      <c r="M659" s="427">
        <v>27.882282158387998</v>
      </c>
      <c r="N659" s="427">
        <v>136.49792661404101</v>
      </c>
      <c r="O659" s="427">
        <v>22.84</v>
      </c>
      <c r="P659" s="427">
        <v>8.6345600000000005</v>
      </c>
      <c r="Q659" s="427">
        <v>8.6345600000000005</v>
      </c>
      <c r="R659" s="427">
        <v>0.27744600000000003</v>
      </c>
      <c r="S659" s="427">
        <v>33.762250000000002</v>
      </c>
      <c r="T659" s="427">
        <v>127.554726</v>
      </c>
      <c r="U659" s="428">
        <v>43282</v>
      </c>
      <c r="V659" s="428">
        <v>45473</v>
      </c>
      <c r="W659" s="426">
        <v>490</v>
      </c>
      <c r="X659" s="426"/>
      <c r="Y659" s="426"/>
      <c r="Z659" s="426">
        <v>7</v>
      </c>
    </row>
    <row r="660" spans="1:26" ht="15">
      <c r="A660" s="426">
        <v>202110</v>
      </c>
      <c r="B660" s="426" t="s">
        <v>567</v>
      </c>
      <c r="C660" s="426" t="s">
        <v>3098</v>
      </c>
      <c r="D660" s="426" t="s">
        <v>3099</v>
      </c>
      <c r="E660" s="426" t="s">
        <v>265</v>
      </c>
      <c r="F660" s="426" t="s">
        <v>4413</v>
      </c>
      <c r="G660" s="426" t="s">
        <v>4123</v>
      </c>
      <c r="H660" s="427">
        <v>0.90432800000000002</v>
      </c>
      <c r="I660" s="427">
        <v>0.95367000000000002</v>
      </c>
      <c r="J660" s="427">
        <v>109.812336</v>
      </c>
      <c r="K660" s="427">
        <v>537.86091399999998</v>
      </c>
      <c r="L660" s="427">
        <v>0.92150028439199994</v>
      </c>
      <c r="M660" s="427">
        <v>111.89756244830399</v>
      </c>
      <c r="N660" s="427">
        <v>548.07435489594593</v>
      </c>
      <c r="O660" s="427">
        <v>22.84</v>
      </c>
      <c r="P660" s="427">
        <v>8.6345600000000005</v>
      </c>
      <c r="Q660" s="427">
        <v>8.6345600000000005</v>
      </c>
      <c r="R660" s="427">
        <v>0.95366960000000001</v>
      </c>
      <c r="S660" s="427">
        <v>136.03835100000001</v>
      </c>
      <c r="T660" s="427">
        <v>511.63491199999999</v>
      </c>
      <c r="U660" s="428">
        <v>43282</v>
      </c>
      <c r="V660" s="428">
        <v>45473</v>
      </c>
      <c r="W660" s="426">
        <v>1500</v>
      </c>
      <c r="X660" s="426"/>
      <c r="Y660" s="426"/>
      <c r="Z660" s="426">
        <v>7</v>
      </c>
    </row>
    <row r="661" spans="1:26" ht="15">
      <c r="A661" s="426">
        <v>202110</v>
      </c>
      <c r="B661" s="426" t="s">
        <v>567</v>
      </c>
      <c r="C661" s="426" t="s">
        <v>3110</v>
      </c>
      <c r="D661" s="426" t="s">
        <v>3111</v>
      </c>
      <c r="E661" s="426" t="s">
        <v>265</v>
      </c>
      <c r="F661" s="426" t="s">
        <v>4738</v>
      </c>
      <c r="G661" s="426" t="s">
        <v>4318</v>
      </c>
      <c r="H661" s="427">
        <v>0.46235399999999999</v>
      </c>
      <c r="I661" s="427">
        <v>0.48518699999999998</v>
      </c>
      <c r="J661" s="427">
        <v>55.495278999999996</v>
      </c>
      <c r="K661" s="427">
        <v>275.215689</v>
      </c>
      <c r="L661" s="427">
        <v>0.46947563866200004</v>
      </c>
      <c r="M661" s="427">
        <v>56.350072782436996</v>
      </c>
      <c r="N661" s="427">
        <v>279.45483625766701</v>
      </c>
      <c r="O661" s="427">
        <v>22.84</v>
      </c>
      <c r="P661" s="427">
        <v>8.6345600000000005</v>
      </c>
      <c r="Q661" s="427">
        <v>8.6345600000000005</v>
      </c>
      <c r="R661" s="427">
        <v>0.48518679999999997</v>
      </c>
      <c r="S661" s="427">
        <v>68.783794</v>
      </c>
      <c r="T661" s="427">
        <v>261.927188</v>
      </c>
      <c r="U661" s="428">
        <v>43282</v>
      </c>
      <c r="V661" s="428">
        <v>45473</v>
      </c>
      <c r="W661" s="426">
        <v>350</v>
      </c>
      <c r="X661" s="426"/>
      <c r="Y661" s="426"/>
      <c r="Z661" s="426">
        <v>9</v>
      </c>
    </row>
    <row r="662" spans="1:26" ht="15">
      <c r="A662" s="426">
        <v>202110</v>
      </c>
      <c r="B662" s="426" t="s">
        <v>567</v>
      </c>
      <c r="C662" s="426" t="s">
        <v>3112</v>
      </c>
      <c r="D662" s="426" t="s">
        <v>3113</v>
      </c>
      <c r="E662" s="426" t="s">
        <v>265</v>
      </c>
      <c r="F662" s="426" t="s">
        <v>4386</v>
      </c>
      <c r="G662" s="426" t="s">
        <v>4125</v>
      </c>
      <c r="H662" s="427">
        <v>0.13836200000000001</v>
      </c>
      <c r="I662" s="427">
        <v>0.145564</v>
      </c>
      <c r="J662" s="427">
        <v>15.771621</v>
      </c>
      <c r="K662" s="427">
        <v>78.326660000000004</v>
      </c>
      <c r="L662" s="427">
        <v>0.14100471419999999</v>
      </c>
      <c r="M662" s="427">
        <v>16.0728589611</v>
      </c>
      <c r="N662" s="427">
        <v>79.822699205999996</v>
      </c>
      <c r="O662" s="427">
        <v>22.84</v>
      </c>
      <c r="P662" s="427">
        <v>8.6345600000000005</v>
      </c>
      <c r="Q662" s="427">
        <v>8.6345600000000005</v>
      </c>
      <c r="R662" s="427">
        <v>0.14556359999999999</v>
      </c>
      <c r="S662" s="427">
        <v>19.596263</v>
      </c>
      <c r="T662" s="427">
        <v>74.502015</v>
      </c>
      <c r="U662" s="428">
        <v>43282</v>
      </c>
      <c r="V662" s="428">
        <v>45473</v>
      </c>
      <c r="W662" s="426">
        <v>225</v>
      </c>
      <c r="X662" s="426"/>
      <c r="Y662" s="426"/>
      <c r="Z662" s="426">
        <v>2</v>
      </c>
    </row>
    <row r="663" spans="1:26" ht="15">
      <c r="A663" s="426">
        <v>202110</v>
      </c>
      <c r="B663" s="426" t="s">
        <v>567</v>
      </c>
      <c r="C663" s="426" t="s">
        <v>3114</v>
      </c>
      <c r="D663" s="426" t="s">
        <v>3115</v>
      </c>
      <c r="E663" s="426" t="s">
        <v>265</v>
      </c>
      <c r="F663" s="426" t="s">
        <v>4320</v>
      </c>
      <c r="G663" s="426" t="s">
        <v>4315</v>
      </c>
      <c r="H663" s="427">
        <v>0.67482500000000001</v>
      </c>
      <c r="I663" s="427">
        <v>0.682867</v>
      </c>
      <c r="J663" s="427">
        <v>81.995296999999994</v>
      </c>
      <c r="K663" s="427">
        <v>402.63205199999999</v>
      </c>
      <c r="L663" s="427">
        <v>0.68720668910000005</v>
      </c>
      <c r="M663" s="427">
        <v>83.499746709355989</v>
      </c>
      <c r="N663" s="427">
        <v>410.01954489009597</v>
      </c>
      <c r="O663" s="427">
        <v>22.84</v>
      </c>
      <c r="P663" s="427">
        <v>8.6345600000000005</v>
      </c>
      <c r="Q663" s="427">
        <v>8.6345600000000005</v>
      </c>
      <c r="R663" s="427">
        <v>0.68286720000000001</v>
      </c>
      <c r="S663" s="427">
        <v>101.56877299999999</v>
      </c>
      <c r="T663" s="427">
        <v>383.05857500000002</v>
      </c>
      <c r="U663" s="428">
        <v>43282</v>
      </c>
      <c r="V663" s="428">
        <v>45473</v>
      </c>
      <c r="W663" s="426">
        <v>500</v>
      </c>
      <c r="X663" s="426"/>
      <c r="Y663" s="426"/>
      <c r="Z663" s="426">
        <v>3</v>
      </c>
    </row>
    <row r="664" spans="1:26" ht="15">
      <c r="A664" s="426">
        <v>202110</v>
      </c>
      <c r="B664" s="426" t="s">
        <v>567</v>
      </c>
      <c r="C664" s="426" t="s">
        <v>3116</v>
      </c>
      <c r="D664" s="426" t="s">
        <v>3117</v>
      </c>
      <c r="E664" s="426" t="s">
        <v>265</v>
      </c>
      <c r="F664" s="426" t="s">
        <v>4709</v>
      </c>
      <c r="G664" s="426" t="s">
        <v>4361</v>
      </c>
      <c r="H664" s="427">
        <v>0.10975600000000001</v>
      </c>
      <c r="I664" s="427">
        <v>0.11702</v>
      </c>
      <c r="J664" s="427">
        <v>12.217674000000001</v>
      </c>
      <c r="K664" s="427">
        <v>59.413519000000001</v>
      </c>
      <c r="L664" s="427">
        <v>0.11176980308800001</v>
      </c>
      <c r="M664" s="427">
        <v>12.441843882552002</v>
      </c>
      <c r="N664" s="427">
        <v>60.503638246612006</v>
      </c>
      <c r="O664" s="427">
        <v>22.84</v>
      </c>
      <c r="P664" s="427">
        <v>8.6345600000000005</v>
      </c>
      <c r="Q664" s="427">
        <v>8.6345600000000005</v>
      </c>
      <c r="R664" s="427">
        <v>0.1170204</v>
      </c>
      <c r="S664" s="427">
        <v>15.085526</v>
      </c>
      <c r="T664" s="427">
        <v>56.545668999999997</v>
      </c>
      <c r="U664" s="428">
        <v>43282</v>
      </c>
      <c r="V664" s="428">
        <v>45473</v>
      </c>
      <c r="W664" s="426">
        <v>230</v>
      </c>
      <c r="X664" s="426"/>
      <c r="Y664" s="426"/>
      <c r="Z664" s="426">
        <v>3</v>
      </c>
    </row>
    <row r="665" spans="1:26" ht="15">
      <c r="A665" s="426">
        <v>202110</v>
      </c>
      <c r="B665" s="426" t="s">
        <v>567</v>
      </c>
      <c r="C665" s="426" t="s">
        <v>3339</v>
      </c>
      <c r="D665" s="426" t="s">
        <v>3340</v>
      </c>
      <c r="E665" s="426" t="s">
        <v>265</v>
      </c>
      <c r="F665" s="426" t="s">
        <v>4377</v>
      </c>
      <c r="G665" s="426" t="s">
        <v>4143</v>
      </c>
      <c r="H665" s="427">
        <v>0.23862</v>
      </c>
      <c r="I665" s="427">
        <v>0.219611</v>
      </c>
      <c r="J665" s="427">
        <v>15.363968</v>
      </c>
      <c r="K665" s="427">
        <v>71.267888999999997</v>
      </c>
      <c r="L665" s="427">
        <v>0.24315115517999997</v>
      </c>
      <c r="M665" s="427">
        <v>15.655714388351999</v>
      </c>
      <c r="N665" s="427">
        <v>72.621194944220989</v>
      </c>
      <c r="O665" s="427">
        <v>22.84</v>
      </c>
      <c r="P665" s="427">
        <v>6.5228299999999999</v>
      </c>
      <c r="Q665" s="427">
        <v>6.5228299999999999</v>
      </c>
      <c r="R665" s="427">
        <v>0.23861959999999999</v>
      </c>
      <c r="S665" s="427">
        <v>19.048114999999999</v>
      </c>
      <c r="T665" s="427">
        <v>67.583753000000002</v>
      </c>
      <c r="U665" s="428">
        <v>43374</v>
      </c>
      <c r="V665" s="428">
        <v>44500</v>
      </c>
      <c r="W665" s="426">
        <v>450</v>
      </c>
      <c r="X665" s="426"/>
      <c r="Y665" s="426"/>
      <c r="Z665" s="426">
        <v>7</v>
      </c>
    </row>
    <row r="666" spans="1:26" ht="15">
      <c r="A666" s="426">
        <v>202110</v>
      </c>
      <c r="B666" s="426" t="s">
        <v>567</v>
      </c>
      <c r="C666" s="426" t="s">
        <v>3343</v>
      </c>
      <c r="D666" s="426" t="s">
        <v>3344</v>
      </c>
      <c r="E666" s="426" t="s">
        <v>265</v>
      </c>
      <c r="F666" s="426" t="s">
        <v>4386</v>
      </c>
      <c r="G666" s="426" t="s">
        <v>4125</v>
      </c>
      <c r="H666" s="427">
        <v>0.110319</v>
      </c>
      <c r="I666" s="427">
        <v>0.14655499999999999</v>
      </c>
      <c r="J666" s="427">
        <v>12.016111</v>
      </c>
      <c r="K666" s="427">
        <v>55.164228999999999</v>
      </c>
      <c r="L666" s="427">
        <v>0.11243028502200002</v>
      </c>
      <c r="M666" s="427">
        <v>12.246075332318002</v>
      </c>
      <c r="N666" s="427">
        <v>56.219962014602004</v>
      </c>
      <c r="O666" s="427">
        <v>22.84</v>
      </c>
      <c r="P666" s="427">
        <v>6.5228299999999999</v>
      </c>
      <c r="Q666" s="427">
        <v>6.5228299999999999</v>
      </c>
      <c r="R666" s="427">
        <v>0.14655480000000001</v>
      </c>
      <c r="S666" s="427">
        <v>14.853325999999999</v>
      </c>
      <c r="T666" s="427">
        <v>52.327013000000001</v>
      </c>
      <c r="U666" s="428">
        <v>43435</v>
      </c>
      <c r="V666" s="428">
        <v>44500</v>
      </c>
      <c r="W666" s="426">
        <v>350</v>
      </c>
      <c r="X666" s="426"/>
      <c r="Y666" s="426"/>
      <c r="Z666" s="426">
        <v>2</v>
      </c>
    </row>
    <row r="667" spans="1:26" ht="15">
      <c r="A667" s="426">
        <v>202110</v>
      </c>
      <c r="B667" s="426" t="s">
        <v>567</v>
      </c>
      <c r="C667" s="426" t="s">
        <v>3612</v>
      </c>
      <c r="D667" s="426" t="s">
        <v>3613</v>
      </c>
      <c r="E667" s="426" t="s">
        <v>268</v>
      </c>
      <c r="F667" s="426" t="s">
        <v>4410</v>
      </c>
      <c r="G667" s="426" t="s">
        <v>4123</v>
      </c>
      <c r="H667" s="427">
        <v>9.4468999999999997E-2</v>
      </c>
      <c r="I667" s="427">
        <v>9.3079999999999996E-2</v>
      </c>
      <c r="J667" s="427">
        <v>1.966485</v>
      </c>
      <c r="K667" s="427">
        <v>9.7264959999999991</v>
      </c>
      <c r="L667" s="427">
        <v>9.6263910999999994E-2</v>
      </c>
      <c r="M667" s="427">
        <v>2.0038482149999997</v>
      </c>
      <c r="N667" s="427">
        <v>9.9112994239999974</v>
      </c>
      <c r="O667" s="427">
        <v>22.84</v>
      </c>
      <c r="P667" s="427">
        <v>10.166293</v>
      </c>
      <c r="Q667" s="427">
        <v>10.166293</v>
      </c>
      <c r="R667" s="427">
        <v>9.4469200000000003E-2</v>
      </c>
      <c r="S667" s="427">
        <v>2.305806</v>
      </c>
      <c r="T667" s="427">
        <v>9.3871730000000007</v>
      </c>
      <c r="U667" s="428">
        <v>43497</v>
      </c>
      <c r="V667" s="428">
        <v>45291</v>
      </c>
      <c r="W667" s="426">
        <v>400</v>
      </c>
      <c r="X667" s="426"/>
      <c r="Y667" s="426"/>
      <c r="Z667" s="426">
        <v>7</v>
      </c>
    </row>
    <row r="668" spans="1:26" ht="15">
      <c r="A668" s="426">
        <v>202110</v>
      </c>
      <c r="B668" s="426" t="s">
        <v>567</v>
      </c>
      <c r="C668" s="426" t="s">
        <v>4742</v>
      </c>
      <c r="D668" s="426" t="s">
        <v>4743</v>
      </c>
      <c r="E668" s="426" t="s">
        <v>260</v>
      </c>
      <c r="F668" s="426" t="s">
        <v>4272</v>
      </c>
      <c r="G668" s="426" t="s">
        <v>4123</v>
      </c>
      <c r="H668" s="427">
        <v>0</v>
      </c>
      <c r="I668" s="427">
        <v>0</v>
      </c>
      <c r="J668" s="427">
        <v>5.0588800000000003</v>
      </c>
      <c r="K668" s="427">
        <v>25.589679</v>
      </c>
      <c r="L668" s="427">
        <v>0</v>
      </c>
      <c r="M668" s="427">
        <v>5.1438691839999997</v>
      </c>
      <c r="N668" s="427">
        <v>26.0195856072</v>
      </c>
      <c r="O668" s="427">
        <v>22.84</v>
      </c>
      <c r="P668" s="427">
        <v>12.704179</v>
      </c>
      <c r="Q668" s="427">
        <v>12.704179</v>
      </c>
      <c r="R668" s="427">
        <v>0.17577480000000001</v>
      </c>
      <c r="S668" s="427">
        <v>6.2644510000000002</v>
      </c>
      <c r="T668" s="427">
        <v>24.384105000000002</v>
      </c>
      <c r="U668" s="428">
        <v>43556</v>
      </c>
      <c r="V668" s="428">
        <v>44651</v>
      </c>
      <c r="W668" s="426">
        <v>300</v>
      </c>
      <c r="X668" s="426"/>
      <c r="Y668" s="426"/>
      <c r="Z668" s="426">
        <v>6</v>
      </c>
    </row>
    <row r="669" spans="1:26" ht="15">
      <c r="A669" s="426">
        <v>202110</v>
      </c>
      <c r="B669" s="426" t="s">
        <v>567</v>
      </c>
      <c r="C669" s="426" t="s">
        <v>4747</v>
      </c>
      <c r="D669" s="426" t="s">
        <v>4748</v>
      </c>
      <c r="E669" s="426" t="s">
        <v>265</v>
      </c>
      <c r="F669" s="426" t="s">
        <v>4322</v>
      </c>
      <c r="G669" s="426" t="s">
        <v>4123</v>
      </c>
      <c r="H669" s="427">
        <v>2.8917000000000002E-2</v>
      </c>
      <c r="I669" s="427">
        <v>5.9857E-2</v>
      </c>
      <c r="J669" s="427">
        <v>1.89283</v>
      </c>
      <c r="K669" s="427">
        <v>9.070983</v>
      </c>
      <c r="L669" s="427">
        <v>2.9466422999999999E-2</v>
      </c>
      <c r="M669" s="427">
        <v>1.9287937699999997</v>
      </c>
      <c r="N669" s="427">
        <v>9.2433316769999987</v>
      </c>
      <c r="O669" s="427">
        <v>22.84</v>
      </c>
      <c r="P669" s="427">
        <v>11.966609999999999</v>
      </c>
      <c r="Q669" s="427">
        <v>11.966609999999999</v>
      </c>
      <c r="R669" s="427">
        <v>5.9857199999999999E-2</v>
      </c>
      <c r="S669" s="427">
        <v>2.2613759999999998</v>
      </c>
      <c r="T669" s="427">
        <v>8.7024450000000009</v>
      </c>
      <c r="U669" s="428">
        <v>43556</v>
      </c>
      <c r="V669" s="428">
        <v>44651</v>
      </c>
      <c r="W669" s="426">
        <v>288</v>
      </c>
      <c r="X669" s="426"/>
      <c r="Y669" s="426"/>
      <c r="Z669" s="426">
        <v>7</v>
      </c>
    </row>
    <row r="670" spans="1:26" ht="15">
      <c r="A670" s="426">
        <v>202110</v>
      </c>
      <c r="B670" s="426" t="s">
        <v>567</v>
      </c>
      <c r="C670" s="426" t="s">
        <v>4749</v>
      </c>
      <c r="D670" s="426" t="s">
        <v>4750</v>
      </c>
      <c r="E670" s="426" t="s">
        <v>265</v>
      </c>
      <c r="F670" s="426" t="s">
        <v>4377</v>
      </c>
      <c r="G670" s="426" t="s">
        <v>4123</v>
      </c>
      <c r="H670" s="427">
        <v>7.5630000000000003E-2</v>
      </c>
      <c r="I670" s="427">
        <v>7.0373000000000005E-2</v>
      </c>
      <c r="J670" s="427">
        <v>5.7605399999999998</v>
      </c>
      <c r="K670" s="427">
        <v>24.478529000000002</v>
      </c>
      <c r="L670" s="427">
        <v>7.7066969999999999E-2</v>
      </c>
      <c r="M670" s="427">
        <v>5.8699902599999989</v>
      </c>
      <c r="N670" s="427">
        <v>24.943621051000001</v>
      </c>
      <c r="O670" s="427">
        <v>22.84</v>
      </c>
      <c r="P670" s="427">
        <v>11.966609999999999</v>
      </c>
      <c r="Q670" s="427">
        <v>11.966609999999999</v>
      </c>
      <c r="R670" s="427">
        <v>7.56304E-2</v>
      </c>
      <c r="S670" s="427">
        <v>6.9088479999999999</v>
      </c>
      <c r="T670" s="427">
        <v>23.33023</v>
      </c>
      <c r="U670" s="428">
        <v>43556</v>
      </c>
      <c r="V670" s="428">
        <v>44651</v>
      </c>
      <c r="W670" s="426">
        <v>312</v>
      </c>
      <c r="X670" s="426"/>
      <c r="Y670" s="426"/>
      <c r="Z670" s="426">
        <v>7</v>
      </c>
    </row>
    <row r="671" spans="1:26" ht="15">
      <c r="A671" s="426">
        <v>202110</v>
      </c>
      <c r="B671" s="426" t="s">
        <v>567</v>
      </c>
      <c r="C671" s="426" t="s">
        <v>4852</v>
      </c>
      <c r="D671" s="426" t="s">
        <v>4853</v>
      </c>
      <c r="E671" s="426" t="s">
        <v>265</v>
      </c>
      <c r="F671" s="426" t="s">
        <v>4143</v>
      </c>
      <c r="G671" s="426" t="s">
        <v>4143</v>
      </c>
      <c r="H671" s="427">
        <v>9.0190000000000006E-2</v>
      </c>
      <c r="I671" s="427">
        <v>0.17269599999999999</v>
      </c>
      <c r="J671" s="427">
        <v>5.819083</v>
      </c>
      <c r="K671" s="427">
        <v>42.670948000000003</v>
      </c>
      <c r="L671" s="427">
        <v>9.1902617909999998E-2</v>
      </c>
      <c r="M671" s="427">
        <v>5.9295815670869993</v>
      </c>
      <c r="N671" s="427">
        <v>43.481226631572</v>
      </c>
      <c r="O671" s="427">
        <v>22.84</v>
      </c>
      <c r="P671" s="427">
        <v>11.35488</v>
      </c>
      <c r="Q671" s="427">
        <v>11.35488</v>
      </c>
      <c r="R671" s="427">
        <v>0.17269599999999999</v>
      </c>
      <c r="S671" s="427">
        <v>6.9417099999999996</v>
      </c>
      <c r="T671" s="427">
        <v>41.548333</v>
      </c>
      <c r="U671" s="428">
        <v>43435</v>
      </c>
      <c r="V671" s="428">
        <v>45229</v>
      </c>
      <c r="W671" s="426">
        <v>250</v>
      </c>
      <c r="X671" s="426"/>
      <c r="Y671" s="426"/>
      <c r="Z671" s="426">
        <v>7</v>
      </c>
    </row>
    <row r="672" spans="1:26" ht="15">
      <c r="A672" s="426">
        <v>202110</v>
      </c>
      <c r="B672" s="426" t="s">
        <v>567</v>
      </c>
      <c r="C672" s="426" t="s">
        <v>4966</v>
      </c>
      <c r="D672" s="426" t="s">
        <v>4967</v>
      </c>
      <c r="E672" s="426" t="s">
        <v>275</v>
      </c>
      <c r="F672" s="426" t="s">
        <v>4968</v>
      </c>
      <c r="G672" s="426" t="s">
        <v>4315</v>
      </c>
      <c r="H672" s="427">
        <v>0.142317</v>
      </c>
      <c r="I672" s="427">
        <v>0.14824699999999999</v>
      </c>
      <c r="J672" s="427">
        <v>7.3222959999999997</v>
      </c>
      <c r="K672" s="427">
        <v>30.142717000000001</v>
      </c>
      <c r="L672" s="427">
        <v>0.14492140109999999</v>
      </c>
      <c r="M672" s="427">
        <v>7.4562940167999994</v>
      </c>
      <c r="N672" s="427">
        <v>30.6943287211</v>
      </c>
      <c r="O672" s="427">
        <v>22.84</v>
      </c>
      <c r="P672" s="427">
        <v>10.315768</v>
      </c>
      <c r="Q672" s="427">
        <v>10.315768</v>
      </c>
      <c r="R672" s="427">
        <v>0.1482472</v>
      </c>
      <c r="S672" s="427">
        <v>8.9493089999999995</v>
      </c>
      <c r="T672" s="427">
        <v>28.515702999999998</v>
      </c>
      <c r="U672" s="428">
        <v>43647</v>
      </c>
      <c r="V672" s="428">
        <v>44682</v>
      </c>
      <c r="W672" s="426">
        <v>350</v>
      </c>
      <c r="X672" s="426"/>
      <c r="Y672" s="426"/>
      <c r="Z672" s="426">
        <v>3</v>
      </c>
    </row>
    <row r="673" spans="1:26" ht="15">
      <c r="A673" s="426">
        <v>202110</v>
      </c>
      <c r="B673" s="426" t="s">
        <v>567</v>
      </c>
      <c r="C673" s="426" t="s">
        <v>5654</v>
      </c>
      <c r="D673" s="426" t="s">
        <v>5655</v>
      </c>
      <c r="E673" s="426" t="s">
        <v>265</v>
      </c>
      <c r="F673" s="426" t="s">
        <v>4182</v>
      </c>
      <c r="G673" s="426" t="s">
        <v>4156</v>
      </c>
      <c r="H673" s="427">
        <v>0.168097</v>
      </c>
      <c r="I673" s="427">
        <v>0.165269</v>
      </c>
      <c r="J673" s="427">
        <v>17.956406000000001</v>
      </c>
      <c r="K673" s="427">
        <v>77.991380000000007</v>
      </c>
      <c r="L673" s="427">
        <v>0.1709210296</v>
      </c>
      <c r="M673" s="427">
        <v>18.258073620800001</v>
      </c>
      <c r="N673" s="427">
        <v>79.301635184000006</v>
      </c>
      <c r="O673" s="427">
        <v>22.84</v>
      </c>
      <c r="P673" s="427">
        <v>11.946042</v>
      </c>
      <c r="Q673" s="427">
        <v>11.946042</v>
      </c>
      <c r="R673" s="427">
        <v>0.1680972</v>
      </c>
      <c r="S673" s="427">
        <v>22.068525000000001</v>
      </c>
      <c r="T673" s="427">
        <v>73.879261</v>
      </c>
      <c r="U673" s="428">
        <v>43709</v>
      </c>
      <c r="V673" s="428">
        <v>44804</v>
      </c>
      <c r="W673" s="426">
        <v>400</v>
      </c>
      <c r="X673" s="426"/>
      <c r="Y673" s="426"/>
      <c r="Z673" s="426">
        <v>6</v>
      </c>
    </row>
    <row r="674" spans="1:26" ht="15">
      <c r="A674" s="426">
        <v>202110</v>
      </c>
      <c r="B674" s="426" t="s">
        <v>567</v>
      </c>
      <c r="C674" s="426" t="s">
        <v>5833</v>
      </c>
      <c r="D674" s="426" t="s">
        <v>5696</v>
      </c>
      <c r="E674" s="426" t="s">
        <v>265</v>
      </c>
      <c r="F674" s="426" t="s">
        <v>4472</v>
      </c>
      <c r="G674" s="426" t="s">
        <v>4129</v>
      </c>
      <c r="H674" s="427">
        <v>1.454985</v>
      </c>
      <c r="I674" s="427">
        <v>1.4271499999999999</v>
      </c>
      <c r="J674" s="427">
        <v>112.120497</v>
      </c>
      <c r="K674" s="427">
        <v>511.65806099999998</v>
      </c>
      <c r="L674" s="427">
        <v>1.4900501385</v>
      </c>
      <c r="M674" s="427">
        <v>114.82260097770001</v>
      </c>
      <c r="N674" s="427">
        <v>523.98902027010001</v>
      </c>
      <c r="O674" s="427">
        <v>22.84</v>
      </c>
      <c r="P674" s="427">
        <v>9.5980889999999999</v>
      </c>
      <c r="Q674" s="427">
        <v>9.5980889999999999</v>
      </c>
      <c r="R674" s="427">
        <v>1.4549848000000001</v>
      </c>
      <c r="S674" s="427">
        <v>145.00030599999999</v>
      </c>
      <c r="T674" s="427">
        <v>478.778254</v>
      </c>
      <c r="U674" s="428">
        <v>43739</v>
      </c>
      <c r="V674" s="428">
        <v>44681</v>
      </c>
      <c r="W674" s="426">
        <v>6000</v>
      </c>
      <c r="X674" s="426"/>
      <c r="Y674" s="426"/>
      <c r="Z674" s="426">
        <v>8</v>
      </c>
    </row>
    <row r="675" spans="1:26" ht="15">
      <c r="A675" s="426">
        <v>202110</v>
      </c>
      <c r="B675" s="426" t="s">
        <v>567</v>
      </c>
      <c r="C675" s="426" t="s">
        <v>5834</v>
      </c>
      <c r="D675" s="426" t="s">
        <v>5835</v>
      </c>
      <c r="E675" s="426" t="s">
        <v>258</v>
      </c>
      <c r="F675" s="426" t="s">
        <v>4588</v>
      </c>
      <c r="G675" s="426" t="s">
        <v>4588</v>
      </c>
      <c r="H675" s="427">
        <v>1.0488850000000001</v>
      </c>
      <c r="I675" s="427">
        <v>1.2100379999999999</v>
      </c>
      <c r="J675" s="427">
        <v>111.172759</v>
      </c>
      <c r="K675" s="427">
        <v>583.58109899999999</v>
      </c>
      <c r="L675" s="427">
        <v>1.0688022772649999</v>
      </c>
      <c r="M675" s="427">
        <v>113.283818520651</v>
      </c>
      <c r="N675" s="427">
        <v>594.66272048891096</v>
      </c>
      <c r="O675" s="427">
        <v>22.84</v>
      </c>
      <c r="P675" s="427">
        <v>9.61191</v>
      </c>
      <c r="Q675" s="427">
        <v>9.61191</v>
      </c>
      <c r="R675" s="427">
        <v>1.2100379999999999</v>
      </c>
      <c r="S675" s="427">
        <v>136.43177900000001</v>
      </c>
      <c r="T675" s="427">
        <v>558.32207800000003</v>
      </c>
      <c r="U675" s="428">
        <v>43770</v>
      </c>
      <c r="V675" s="428">
        <v>46022</v>
      </c>
      <c r="W675" s="426">
        <v>1500</v>
      </c>
      <c r="X675" s="426"/>
      <c r="Y675" s="426"/>
      <c r="Z675" s="426">
        <v>7</v>
      </c>
    </row>
    <row r="676" spans="1:26" ht="15">
      <c r="A676" s="426">
        <v>202110</v>
      </c>
      <c r="B676" s="426" t="s">
        <v>567</v>
      </c>
      <c r="C676" s="426" t="s">
        <v>5836</v>
      </c>
      <c r="D676" s="426" t="s">
        <v>5837</v>
      </c>
      <c r="E676" s="426" t="s">
        <v>258</v>
      </c>
      <c r="F676" s="426" t="s">
        <v>4588</v>
      </c>
      <c r="G676" s="426" t="s">
        <v>4588</v>
      </c>
      <c r="H676" s="427">
        <v>0.19716500000000001</v>
      </c>
      <c r="I676" s="427">
        <v>0.222442</v>
      </c>
      <c r="J676" s="427">
        <v>17.852184000000001</v>
      </c>
      <c r="K676" s="427">
        <v>85.968929000000003</v>
      </c>
      <c r="L676" s="427">
        <v>0.20090896618499998</v>
      </c>
      <c r="M676" s="427">
        <v>18.191179121975999</v>
      </c>
      <c r="N676" s="427">
        <v>87.601392992781001</v>
      </c>
      <c r="O676" s="427">
        <v>22.84</v>
      </c>
      <c r="P676" s="427">
        <v>9.61191</v>
      </c>
      <c r="Q676" s="427">
        <v>9.61191</v>
      </c>
      <c r="R676" s="427">
        <v>0.222442</v>
      </c>
      <c r="S676" s="427">
        <v>20.568961000000002</v>
      </c>
      <c r="T676" s="427">
        <v>83.252160000000003</v>
      </c>
      <c r="U676" s="428">
        <v>43770</v>
      </c>
      <c r="V676" s="428">
        <v>46022</v>
      </c>
      <c r="W676" s="426">
        <v>500</v>
      </c>
      <c r="X676" s="426"/>
      <c r="Y676" s="426"/>
      <c r="Z676" s="426">
        <v>7</v>
      </c>
    </row>
    <row r="677" spans="1:26" ht="15">
      <c r="A677" s="426">
        <v>202110</v>
      </c>
      <c r="B677" s="426" t="s">
        <v>567</v>
      </c>
      <c r="C677" s="426" t="s">
        <v>5838</v>
      </c>
      <c r="D677" s="426" t="s">
        <v>5839</v>
      </c>
      <c r="E677" s="426" t="s">
        <v>265</v>
      </c>
      <c r="F677" s="426" t="s">
        <v>4275</v>
      </c>
      <c r="G677" s="426" t="s">
        <v>4156</v>
      </c>
      <c r="H677" s="427">
        <v>0.226689</v>
      </c>
      <c r="I677" s="427">
        <v>0.29134199999999999</v>
      </c>
      <c r="J677" s="427">
        <v>25.617460000000001</v>
      </c>
      <c r="K677" s="427">
        <v>111.720443</v>
      </c>
      <c r="L677" s="427">
        <v>0.23049737519999999</v>
      </c>
      <c r="M677" s="427">
        <v>26.047833327999999</v>
      </c>
      <c r="N677" s="427">
        <v>113.5973464424</v>
      </c>
      <c r="O677" s="427">
        <v>22.84</v>
      </c>
      <c r="P677" s="427">
        <v>2.80904</v>
      </c>
      <c r="Q677" s="427">
        <v>2.80904</v>
      </c>
      <c r="R677" s="427">
        <v>0.29134159999999998</v>
      </c>
      <c r="S677" s="427">
        <v>26.999009000000001</v>
      </c>
      <c r="T677" s="427">
        <v>110.33888899999999</v>
      </c>
      <c r="U677" s="428">
        <v>43770</v>
      </c>
      <c r="V677" s="428">
        <v>45230</v>
      </c>
      <c r="W677" s="426">
        <v>300</v>
      </c>
      <c r="X677" s="426"/>
      <c r="Y677" s="426"/>
      <c r="Z677" s="426">
        <v>6</v>
      </c>
    </row>
    <row r="678" spans="1:26" ht="15">
      <c r="A678" s="426">
        <v>202110</v>
      </c>
      <c r="B678" s="426" t="s">
        <v>567</v>
      </c>
      <c r="C678" s="426" t="s">
        <v>5893</v>
      </c>
      <c r="D678" s="426" t="s">
        <v>5894</v>
      </c>
      <c r="E678" s="426" t="s">
        <v>275</v>
      </c>
      <c r="F678" s="426" t="s">
        <v>4738</v>
      </c>
      <c r="G678" s="426" t="s">
        <v>4318</v>
      </c>
      <c r="H678" s="427">
        <v>0.26420300000000002</v>
      </c>
      <c r="I678" s="427">
        <v>0.31231399999999998</v>
      </c>
      <c r="J678" s="427">
        <v>26.476419</v>
      </c>
      <c r="K678" s="427">
        <v>128.488473</v>
      </c>
      <c r="L678" s="427">
        <v>0.26420300000000002</v>
      </c>
      <c r="M678" s="427">
        <v>26.476419</v>
      </c>
      <c r="N678" s="427">
        <v>128.488473</v>
      </c>
      <c r="O678" s="427">
        <v>22.84</v>
      </c>
      <c r="P678" s="427">
        <v>10.012586000000001</v>
      </c>
      <c r="Q678" s="427">
        <v>10.012586000000001</v>
      </c>
      <c r="R678" s="427">
        <v>0.31231360000000002</v>
      </c>
      <c r="S678" s="427">
        <v>32.788640000000001</v>
      </c>
      <c r="T678" s="427">
        <v>122.17627</v>
      </c>
      <c r="U678" s="428">
        <v>43800</v>
      </c>
      <c r="V678" s="428">
        <v>44926</v>
      </c>
      <c r="W678" s="426">
        <v>550</v>
      </c>
      <c r="X678" s="426"/>
      <c r="Y678" s="426"/>
      <c r="Z678" s="426">
        <v>9</v>
      </c>
    </row>
    <row r="679" spans="1:26" ht="15">
      <c r="A679" s="426">
        <v>202110</v>
      </c>
      <c r="B679" s="426" t="s">
        <v>567</v>
      </c>
      <c r="C679" s="426" t="s">
        <v>5895</v>
      </c>
      <c r="D679" s="426" t="s">
        <v>5896</v>
      </c>
      <c r="E679" s="426" t="s">
        <v>275</v>
      </c>
      <c r="F679" s="426" t="s">
        <v>4323</v>
      </c>
      <c r="G679" s="426" t="s">
        <v>4370</v>
      </c>
      <c r="H679" s="427">
        <v>0.32248300000000002</v>
      </c>
      <c r="I679" s="427">
        <v>0.38652700000000001</v>
      </c>
      <c r="J679" s="427">
        <v>23.740352000000001</v>
      </c>
      <c r="K679" s="427">
        <v>105.772898</v>
      </c>
      <c r="L679" s="427">
        <v>0.32248300000000002</v>
      </c>
      <c r="M679" s="427">
        <v>23.740352000000001</v>
      </c>
      <c r="N679" s="427">
        <v>105.772898</v>
      </c>
      <c r="O679" s="427">
        <v>22.84</v>
      </c>
      <c r="P679" s="427">
        <v>10.012586000000001</v>
      </c>
      <c r="Q679" s="427">
        <v>10.012586000000001</v>
      </c>
      <c r="R679" s="427">
        <v>0.38652720000000002</v>
      </c>
      <c r="S679" s="427">
        <v>28.554262000000001</v>
      </c>
      <c r="T679" s="427">
        <v>100.95899</v>
      </c>
      <c r="U679" s="428">
        <v>43800</v>
      </c>
      <c r="V679" s="428">
        <v>44926</v>
      </c>
      <c r="W679" s="426">
        <v>500</v>
      </c>
      <c r="X679" s="426"/>
      <c r="Y679" s="426"/>
      <c r="Z679" s="426">
        <v>1</v>
      </c>
    </row>
    <row r="680" spans="1:26" ht="15">
      <c r="A680" s="426">
        <v>202110</v>
      </c>
      <c r="B680" s="426" t="s">
        <v>567</v>
      </c>
      <c r="C680" s="426" t="s">
        <v>5907</v>
      </c>
      <c r="D680" s="426" t="s">
        <v>5908</v>
      </c>
      <c r="E680" s="426" t="s">
        <v>265</v>
      </c>
      <c r="F680" s="426" t="s">
        <v>4346</v>
      </c>
      <c r="G680" s="426" t="s">
        <v>4123</v>
      </c>
      <c r="H680" s="427">
        <v>0.23719999999999999</v>
      </c>
      <c r="I680" s="427">
        <v>0.23960000000000001</v>
      </c>
      <c r="J680" s="427">
        <v>25.003592999999999</v>
      </c>
      <c r="K680" s="427">
        <v>111.50521999999999</v>
      </c>
      <c r="L680" s="427">
        <v>0.2443897692</v>
      </c>
      <c r="M680" s="427">
        <v>25.478661266999996</v>
      </c>
      <c r="N680" s="427">
        <v>113.62381917999998</v>
      </c>
      <c r="O680" s="427">
        <v>22.84</v>
      </c>
      <c r="P680" s="427">
        <v>12.761626</v>
      </c>
      <c r="Q680" s="427">
        <v>12.761626</v>
      </c>
      <c r="R680" s="427">
        <v>0.24225959999999999</v>
      </c>
      <c r="S680" s="427">
        <v>29.907126000000002</v>
      </c>
      <c r="T680" s="427">
        <v>106.60169999999999</v>
      </c>
      <c r="U680" s="428">
        <v>43800</v>
      </c>
      <c r="V680" s="428">
        <v>44865</v>
      </c>
      <c r="W680" s="426">
        <v>300</v>
      </c>
      <c r="X680" s="426"/>
      <c r="Y680" s="426"/>
      <c r="Z680" s="426">
        <v>7</v>
      </c>
    </row>
    <row r="681" spans="1:26" ht="15">
      <c r="A681" s="426">
        <v>202110</v>
      </c>
      <c r="B681" s="426" t="s">
        <v>567</v>
      </c>
      <c r="C681" s="426" t="s">
        <v>5967</v>
      </c>
      <c r="D681" s="426" t="s">
        <v>5968</v>
      </c>
      <c r="E681" s="426" t="s">
        <v>266</v>
      </c>
      <c r="F681" s="426" t="s">
        <v>4275</v>
      </c>
      <c r="G681" s="426" t="s">
        <v>4156</v>
      </c>
      <c r="H681" s="427">
        <v>4.1773790000000002</v>
      </c>
      <c r="I681" s="427">
        <v>4.1882890000000002</v>
      </c>
      <c r="J681" s="427">
        <v>488.19016099999999</v>
      </c>
      <c r="K681" s="427">
        <v>2225.245527</v>
      </c>
      <c r="L681" s="427">
        <v>4.2476759338120003</v>
      </c>
      <c r="M681" s="427">
        <v>496.40542502930805</v>
      </c>
      <c r="N681" s="427">
        <v>2262.691958728356</v>
      </c>
      <c r="O681" s="427">
        <v>22.84</v>
      </c>
      <c r="P681" s="427">
        <v>8.6978899999999992</v>
      </c>
      <c r="Q681" s="427">
        <v>8.6978899999999992</v>
      </c>
      <c r="R681" s="427">
        <v>4.1882891999999998</v>
      </c>
      <c r="S681" s="427">
        <v>586.77103199999999</v>
      </c>
      <c r="T681" s="427">
        <v>2126.6646540000002</v>
      </c>
      <c r="U681" s="428">
        <v>43831</v>
      </c>
      <c r="V681" s="428">
        <v>46022</v>
      </c>
      <c r="W681" s="426">
        <v>4500</v>
      </c>
      <c r="X681" s="426"/>
      <c r="Y681" s="426"/>
      <c r="Z681" s="426">
        <v>6</v>
      </c>
    </row>
    <row r="682" spans="1:26" ht="15">
      <c r="A682" s="426">
        <v>202110</v>
      </c>
      <c r="B682" s="426" t="s">
        <v>567</v>
      </c>
      <c r="C682" s="426" t="s">
        <v>5971</v>
      </c>
      <c r="D682" s="426" t="s">
        <v>5972</v>
      </c>
      <c r="E682" s="426" t="s">
        <v>266</v>
      </c>
      <c r="F682" s="426" t="s">
        <v>4278</v>
      </c>
      <c r="G682" s="426" t="s">
        <v>4156</v>
      </c>
      <c r="H682" s="427">
        <v>0</v>
      </c>
      <c r="I682" s="427">
        <v>0</v>
      </c>
      <c r="J682" s="427">
        <v>0</v>
      </c>
      <c r="K682" s="427">
        <v>0</v>
      </c>
      <c r="L682" s="427">
        <v>0</v>
      </c>
      <c r="M682" s="427">
        <v>0</v>
      </c>
      <c r="N682" s="427">
        <v>0</v>
      </c>
      <c r="O682" s="427">
        <v>22.84</v>
      </c>
      <c r="P682" s="427">
        <v>8.6978899999999992</v>
      </c>
      <c r="Q682" s="427">
        <v>8.6978899999999992</v>
      </c>
      <c r="R682" s="427">
        <v>0</v>
      </c>
      <c r="S682" s="427">
        <v>0</v>
      </c>
      <c r="T682" s="427">
        <v>0</v>
      </c>
      <c r="U682" s="428">
        <v>43831</v>
      </c>
      <c r="V682" s="428">
        <v>46022</v>
      </c>
      <c r="W682" s="426">
        <v>400</v>
      </c>
      <c r="X682" s="426"/>
      <c r="Y682" s="426"/>
      <c r="Z682" s="426">
        <v>6</v>
      </c>
    </row>
    <row r="683" spans="1:26" ht="15">
      <c r="A683" s="426">
        <v>202110</v>
      </c>
      <c r="B683" s="426" t="s">
        <v>567</v>
      </c>
      <c r="C683" s="426" t="s">
        <v>5973</v>
      </c>
      <c r="D683" s="426" t="s">
        <v>5974</v>
      </c>
      <c r="E683" s="426" t="s">
        <v>261</v>
      </c>
      <c r="F683" s="426" t="s">
        <v>4287</v>
      </c>
      <c r="G683" s="426" t="s">
        <v>4123</v>
      </c>
      <c r="H683" s="427">
        <v>0.19153400000000001</v>
      </c>
      <c r="I683" s="427">
        <v>0.25497399999999998</v>
      </c>
      <c r="J683" s="427">
        <v>18.667687999999998</v>
      </c>
      <c r="K683" s="427">
        <v>42.160899000000001</v>
      </c>
      <c r="L683" s="427">
        <v>0.19475713415200002</v>
      </c>
      <c r="M683" s="427">
        <v>18.981827853664001</v>
      </c>
      <c r="N683" s="427">
        <v>42.870382608372005</v>
      </c>
      <c r="O683" s="427">
        <v>22.84</v>
      </c>
      <c r="P683" s="427">
        <v>8.6978899999999992</v>
      </c>
      <c r="Q683" s="427">
        <v>8.6978899999999992</v>
      </c>
      <c r="R683" s="427">
        <v>0.25497439999999999</v>
      </c>
      <c r="S683" s="427">
        <v>18.774569</v>
      </c>
      <c r="T683" s="427">
        <v>42.054026999999998</v>
      </c>
      <c r="U683" s="428">
        <v>43831</v>
      </c>
      <c r="V683" s="428">
        <v>46022</v>
      </c>
      <c r="W683" s="426">
        <v>400</v>
      </c>
      <c r="X683" s="426"/>
      <c r="Y683" s="426"/>
      <c r="Z683" s="426">
        <v>6</v>
      </c>
    </row>
    <row r="684" spans="1:26" ht="15">
      <c r="A684" s="426">
        <v>202110</v>
      </c>
      <c r="B684" s="426" t="s">
        <v>567</v>
      </c>
      <c r="C684" s="426" t="s">
        <v>6040</v>
      </c>
      <c r="D684" s="426" t="s">
        <v>6041</v>
      </c>
      <c r="E684" s="426" t="s">
        <v>261</v>
      </c>
      <c r="F684" s="426" t="s">
        <v>4162</v>
      </c>
      <c r="G684" s="426" t="s">
        <v>4156</v>
      </c>
      <c r="H684" s="427">
        <v>1.091E-2</v>
      </c>
      <c r="I684" s="427">
        <v>9.698E-3</v>
      </c>
      <c r="J684" s="427">
        <v>0.73724400000000001</v>
      </c>
      <c r="K684" s="427">
        <v>2.063536</v>
      </c>
      <c r="L684" s="427">
        <v>1.109359348E-2</v>
      </c>
      <c r="M684" s="427">
        <v>0.74965034203200009</v>
      </c>
      <c r="N684" s="427">
        <v>2.0982611838080003</v>
      </c>
      <c r="O684" s="427">
        <v>22.84</v>
      </c>
      <c r="P684" s="427">
        <v>8.6978899999999992</v>
      </c>
      <c r="Q684" s="427">
        <v>8.6978899999999992</v>
      </c>
      <c r="R684" s="427">
        <v>1.091E-2</v>
      </c>
      <c r="S684" s="427">
        <v>0.90817099999999995</v>
      </c>
      <c r="T684" s="427">
        <v>1.892604</v>
      </c>
      <c r="U684" s="428">
        <v>43831</v>
      </c>
      <c r="V684" s="428">
        <v>46022</v>
      </c>
      <c r="W684" s="426">
        <v>300</v>
      </c>
      <c r="X684" s="426"/>
      <c r="Y684" s="426"/>
      <c r="Z684" s="426">
        <v>6</v>
      </c>
    </row>
    <row r="685" spans="1:26" ht="15">
      <c r="A685" s="426">
        <v>202110</v>
      </c>
      <c r="B685" s="426" t="s">
        <v>567</v>
      </c>
      <c r="C685" s="426" t="s">
        <v>6110</v>
      </c>
      <c r="D685" s="426" t="s">
        <v>6111</v>
      </c>
      <c r="E685" s="426" t="s">
        <v>265</v>
      </c>
      <c r="F685" s="426" t="s">
        <v>4931</v>
      </c>
      <c r="G685" s="426" t="s">
        <v>4409</v>
      </c>
      <c r="H685" s="427">
        <v>8.5285E-2</v>
      </c>
      <c r="I685" s="427">
        <v>9.4827999999999996E-2</v>
      </c>
      <c r="J685" s="427">
        <v>8.6294269999999997</v>
      </c>
      <c r="K685" s="427">
        <v>43.499923000000003</v>
      </c>
      <c r="L685" s="427">
        <v>8.671778799999999E-2</v>
      </c>
      <c r="M685" s="427">
        <v>8.7744013735999999</v>
      </c>
      <c r="N685" s="427">
        <v>44.230721706399997</v>
      </c>
      <c r="O685" s="427">
        <v>22.84</v>
      </c>
      <c r="P685" s="427">
        <v>12.109468</v>
      </c>
      <c r="Q685" s="427">
        <v>12.109468</v>
      </c>
      <c r="R685" s="427">
        <v>9.3261200000000002E-2</v>
      </c>
      <c r="S685" s="427">
        <v>10.477204</v>
      </c>
      <c r="T685" s="427">
        <v>41.652144999999997</v>
      </c>
      <c r="U685" s="428">
        <v>43862</v>
      </c>
      <c r="V685" s="428">
        <v>44926</v>
      </c>
      <c r="W685" s="426">
        <v>300</v>
      </c>
      <c r="X685" s="426"/>
      <c r="Y685" s="426"/>
      <c r="Z685" s="426">
        <v>6</v>
      </c>
    </row>
    <row r="686" spans="1:26" ht="15">
      <c r="A686" s="426">
        <v>202110</v>
      </c>
      <c r="B686" s="426" t="s">
        <v>567</v>
      </c>
      <c r="C686" s="426" t="s">
        <v>6293</v>
      </c>
      <c r="D686" s="426" t="s">
        <v>6294</v>
      </c>
      <c r="E686" s="426" t="s">
        <v>275</v>
      </c>
      <c r="F686" s="426" t="s">
        <v>4411</v>
      </c>
      <c r="G686" s="426" t="s">
        <v>4123</v>
      </c>
      <c r="H686" s="427">
        <v>1.4007780000000001</v>
      </c>
      <c r="I686" s="427">
        <v>1.4523440000000001</v>
      </c>
      <c r="J686" s="427">
        <v>143.01023699999999</v>
      </c>
      <c r="K686" s="427">
        <v>637.93468800000005</v>
      </c>
      <c r="L686" s="427">
        <v>1.4273927819999999</v>
      </c>
      <c r="M686" s="427">
        <v>145.72743150299996</v>
      </c>
      <c r="N686" s="427">
        <v>650.05544707199999</v>
      </c>
      <c r="O686" s="427">
        <v>22.84</v>
      </c>
      <c r="P686" s="427">
        <v>8.0838000000000001</v>
      </c>
      <c r="Q686" s="427">
        <v>8.0838000000000001</v>
      </c>
      <c r="R686" s="427">
        <v>1.4523440000000001</v>
      </c>
      <c r="S686" s="427">
        <v>164.51754700000001</v>
      </c>
      <c r="T686" s="427">
        <v>616.42738399999996</v>
      </c>
      <c r="U686" s="428">
        <v>44013</v>
      </c>
      <c r="V686" s="428">
        <v>44742</v>
      </c>
      <c r="W686" s="426">
        <v>2200</v>
      </c>
      <c r="X686" s="426"/>
      <c r="Y686" s="426"/>
      <c r="Z686" s="426">
        <v>7</v>
      </c>
    </row>
    <row r="687" spans="1:26" ht="15">
      <c r="A687" s="426">
        <v>202110</v>
      </c>
      <c r="B687" s="426" t="s">
        <v>567</v>
      </c>
      <c r="C687" s="426" t="s">
        <v>6418</v>
      </c>
      <c r="D687" s="426" t="s">
        <v>6419</v>
      </c>
      <c r="E687" s="426" t="s">
        <v>265</v>
      </c>
      <c r="F687" s="426" t="s">
        <v>4288</v>
      </c>
      <c r="G687" s="426" t="s">
        <v>4123</v>
      </c>
      <c r="H687" s="427">
        <v>0.174563</v>
      </c>
      <c r="I687" s="427">
        <v>0.68176400000000004</v>
      </c>
      <c r="J687" s="427">
        <v>10.393544</v>
      </c>
      <c r="K687" s="427">
        <v>230.94331700000001</v>
      </c>
      <c r="L687" s="427">
        <v>0.17749565839999998</v>
      </c>
      <c r="M687" s="427">
        <v>10.568155539199999</v>
      </c>
      <c r="N687" s="427">
        <v>234.82316472559998</v>
      </c>
      <c r="O687" s="427">
        <v>22.84</v>
      </c>
      <c r="P687" s="427">
        <v>11.55645</v>
      </c>
      <c r="Q687" s="427">
        <v>11.55645</v>
      </c>
      <c r="R687" s="427">
        <v>0.68176360000000003</v>
      </c>
      <c r="S687" s="427">
        <v>12.512354999999999</v>
      </c>
      <c r="T687" s="427">
        <v>228.824502</v>
      </c>
      <c r="U687" s="428">
        <v>44044</v>
      </c>
      <c r="V687" s="428">
        <v>45504</v>
      </c>
      <c r="W687" s="426">
        <v>800</v>
      </c>
      <c r="X687" s="426"/>
      <c r="Y687" s="426"/>
      <c r="Z687" s="426">
        <v>8</v>
      </c>
    </row>
    <row r="688" spans="1:26" ht="15">
      <c r="A688" s="426">
        <v>202110</v>
      </c>
      <c r="B688" s="426" t="s">
        <v>567</v>
      </c>
      <c r="C688" s="426" t="s">
        <v>6582</v>
      </c>
      <c r="D688" s="426" t="s">
        <v>6583</v>
      </c>
      <c r="E688" s="426" t="s">
        <v>265</v>
      </c>
      <c r="F688" s="426" t="s">
        <v>4175</v>
      </c>
      <c r="G688" s="426" t="s">
        <v>4123</v>
      </c>
      <c r="H688" s="427">
        <v>0.23355799999999999</v>
      </c>
      <c r="I688" s="427">
        <v>0.38791700000000001</v>
      </c>
      <c r="J688" s="427">
        <v>18.81841</v>
      </c>
      <c r="K688" s="427">
        <v>107.48204699999999</v>
      </c>
      <c r="L688" s="427">
        <v>0.23748177439999998</v>
      </c>
      <c r="M688" s="427">
        <v>19.134559287999998</v>
      </c>
      <c r="N688" s="427">
        <v>109.28774538959999</v>
      </c>
      <c r="O688" s="427">
        <v>22.84</v>
      </c>
      <c r="P688" s="427">
        <v>14.748694</v>
      </c>
      <c r="Q688" s="427">
        <v>10.912329</v>
      </c>
      <c r="R688" s="427">
        <v>0.38791680000000001</v>
      </c>
      <c r="S688" s="427">
        <v>19.987918000000001</v>
      </c>
      <c r="T688" s="427">
        <v>106.31254</v>
      </c>
      <c r="U688" s="428">
        <v>44075</v>
      </c>
      <c r="V688" s="428">
        <v>46022</v>
      </c>
      <c r="W688" s="426">
        <v>500</v>
      </c>
      <c r="X688" s="426"/>
      <c r="Y688" s="426"/>
      <c r="Z688" s="426">
        <v>6</v>
      </c>
    </row>
    <row r="689" spans="1:26" ht="15">
      <c r="A689" s="426">
        <v>202110</v>
      </c>
      <c r="B689" s="426" t="s">
        <v>567</v>
      </c>
      <c r="C689" s="426" t="s">
        <v>6584</v>
      </c>
      <c r="D689" s="426" t="s">
        <v>6585</v>
      </c>
      <c r="E689" s="426" t="s">
        <v>265</v>
      </c>
      <c r="F689" s="426" t="s">
        <v>4400</v>
      </c>
      <c r="G689" s="426" t="s">
        <v>4123</v>
      </c>
      <c r="H689" s="427">
        <v>4.229806</v>
      </c>
      <c r="I689" s="427">
        <v>4.2595429999999999</v>
      </c>
      <c r="J689" s="427">
        <v>421.97986300000002</v>
      </c>
      <c r="K689" s="427">
        <v>1454.1073779999999</v>
      </c>
      <c r="L689" s="427">
        <v>4.3101723139999999</v>
      </c>
      <c r="M689" s="427">
        <v>429.997480397</v>
      </c>
      <c r="N689" s="427">
        <v>1481.7354181819999</v>
      </c>
      <c r="O689" s="427">
        <v>22.840001000000001</v>
      </c>
      <c r="P689" s="427">
        <v>7.3852000000000002</v>
      </c>
      <c r="Q689" s="427">
        <v>7.3852000000000002</v>
      </c>
      <c r="R689" s="427">
        <v>4.2595432000000004</v>
      </c>
      <c r="S689" s="427">
        <v>524.91645600000004</v>
      </c>
      <c r="T689" s="427">
        <v>1351.170783</v>
      </c>
      <c r="U689" s="428">
        <v>44075</v>
      </c>
      <c r="V689" s="428">
        <v>46053</v>
      </c>
      <c r="W689" s="426">
        <v>7000</v>
      </c>
      <c r="X689" s="426"/>
      <c r="Y689" s="426"/>
      <c r="Z689" s="426">
        <v>7</v>
      </c>
    </row>
    <row r="690" spans="1:26" ht="15">
      <c r="A690" s="426">
        <v>202110</v>
      </c>
      <c r="B690" s="426" t="s">
        <v>567</v>
      </c>
      <c r="C690" s="426" t="s">
        <v>6586</v>
      </c>
      <c r="D690" s="426" t="s">
        <v>6587</v>
      </c>
      <c r="E690" s="426" t="s">
        <v>265</v>
      </c>
      <c r="F690" s="426" t="s">
        <v>4346</v>
      </c>
      <c r="G690" s="426" t="s">
        <v>4143</v>
      </c>
      <c r="H690" s="427">
        <v>0.20123199999999999</v>
      </c>
      <c r="I690" s="427">
        <v>0.20325199999999999</v>
      </c>
      <c r="J690" s="427">
        <v>23.119033000000002</v>
      </c>
      <c r="K690" s="427">
        <v>114.476975</v>
      </c>
      <c r="L690" s="427">
        <v>0.204618332096</v>
      </c>
      <c r="M690" s="427">
        <v>23.508080087324004</v>
      </c>
      <c r="N690" s="427">
        <v>116.4033935353</v>
      </c>
      <c r="O690" s="427">
        <v>22.84</v>
      </c>
      <c r="P690" s="427">
        <v>8.6345600000000005</v>
      </c>
      <c r="Q690" s="427">
        <v>8.6345600000000005</v>
      </c>
      <c r="R690" s="427">
        <v>0.2032524</v>
      </c>
      <c r="S690" s="427">
        <v>28.658868999999999</v>
      </c>
      <c r="T690" s="427">
        <v>108.937136</v>
      </c>
      <c r="U690" s="428">
        <v>44075</v>
      </c>
      <c r="V690" s="428">
        <v>45473</v>
      </c>
      <c r="W690" s="426">
        <v>480</v>
      </c>
      <c r="X690" s="426"/>
      <c r="Y690" s="426"/>
      <c r="Z690" s="426">
        <v>6</v>
      </c>
    </row>
    <row r="691" spans="1:26" ht="15">
      <c r="A691" s="426">
        <v>202110</v>
      </c>
      <c r="B691" s="426" t="s">
        <v>567</v>
      </c>
      <c r="C691" s="426" t="s">
        <v>6590</v>
      </c>
      <c r="D691" s="426" t="s">
        <v>6591</v>
      </c>
      <c r="E691" s="426" t="s">
        <v>265</v>
      </c>
      <c r="F691" s="426" t="s">
        <v>4413</v>
      </c>
      <c r="G691" s="426" t="s">
        <v>4123</v>
      </c>
      <c r="H691" s="427">
        <v>0.18668499999999999</v>
      </c>
      <c r="I691" s="427">
        <v>0.19719100000000001</v>
      </c>
      <c r="J691" s="427">
        <v>21.642626</v>
      </c>
      <c r="K691" s="427">
        <v>107.85865</v>
      </c>
      <c r="L691" s="427">
        <v>0.18982653518000001</v>
      </c>
      <c r="M691" s="427">
        <v>22.006828110328001</v>
      </c>
      <c r="N691" s="427">
        <v>109.67369536220001</v>
      </c>
      <c r="O691" s="427">
        <v>22.84</v>
      </c>
      <c r="P691" s="427">
        <v>8.6345600000000005</v>
      </c>
      <c r="Q691" s="427">
        <v>8.6345600000000005</v>
      </c>
      <c r="R691" s="427">
        <v>0.19719120000000001</v>
      </c>
      <c r="S691" s="427">
        <v>26.816669000000001</v>
      </c>
      <c r="T691" s="427">
        <v>102.68460899999999</v>
      </c>
      <c r="U691" s="428">
        <v>44075</v>
      </c>
      <c r="V691" s="428">
        <v>45473</v>
      </c>
      <c r="W691" s="426">
        <v>530</v>
      </c>
      <c r="X691" s="426"/>
      <c r="Y691" s="426"/>
      <c r="Z691" s="426">
        <v>6</v>
      </c>
    </row>
    <row r="692" spans="1:26" ht="15">
      <c r="A692" s="426">
        <v>202110</v>
      </c>
      <c r="B692" s="426" t="s">
        <v>567</v>
      </c>
      <c r="C692" s="426" t="s">
        <v>6592</v>
      </c>
      <c r="D692" s="426" t="s">
        <v>6593</v>
      </c>
      <c r="E692" s="426" t="s">
        <v>265</v>
      </c>
      <c r="F692" s="426" t="s">
        <v>4413</v>
      </c>
      <c r="G692" s="426" t="s">
        <v>4123</v>
      </c>
      <c r="H692" s="427">
        <v>0.43842700000000001</v>
      </c>
      <c r="I692" s="427">
        <v>0.45741900000000002</v>
      </c>
      <c r="J692" s="427">
        <v>51.422615</v>
      </c>
      <c r="K692" s="427">
        <v>253.03691599999999</v>
      </c>
      <c r="L692" s="427">
        <v>0.44580484955600003</v>
      </c>
      <c r="M692" s="427">
        <v>52.28795476522</v>
      </c>
      <c r="N692" s="427">
        <v>257.29502122244799</v>
      </c>
      <c r="O692" s="427">
        <v>22.84</v>
      </c>
      <c r="P692" s="427">
        <v>8.6345600000000005</v>
      </c>
      <c r="Q692" s="427">
        <v>8.6345600000000005</v>
      </c>
      <c r="R692" s="427">
        <v>0.4574184</v>
      </c>
      <c r="S692" s="427">
        <v>63.589564000000003</v>
      </c>
      <c r="T692" s="427">
        <v>240.869968</v>
      </c>
      <c r="U692" s="428">
        <v>44075</v>
      </c>
      <c r="V692" s="428">
        <v>45473</v>
      </c>
      <c r="W692" s="426">
        <v>400</v>
      </c>
      <c r="X692" s="426"/>
      <c r="Y692" s="426"/>
      <c r="Z692" s="426">
        <v>6</v>
      </c>
    </row>
    <row r="693" spans="1:26" ht="15">
      <c r="A693" s="426">
        <v>202110</v>
      </c>
      <c r="B693" s="426" t="s">
        <v>567</v>
      </c>
      <c r="C693" s="426" t="s">
        <v>7244</v>
      </c>
      <c r="D693" s="426" t="s">
        <v>7245</v>
      </c>
      <c r="E693" s="426" t="s">
        <v>258</v>
      </c>
      <c r="F693" s="426" t="s">
        <v>4157</v>
      </c>
      <c r="G693" s="426" t="s">
        <v>4156</v>
      </c>
      <c r="H693" s="427">
        <v>0.83119299999999996</v>
      </c>
      <c r="I693" s="427">
        <v>0.82594000000000001</v>
      </c>
      <c r="J693" s="427">
        <v>70.478117999999995</v>
      </c>
      <c r="K693" s="427">
        <v>304.25627900000001</v>
      </c>
      <c r="L693" s="427">
        <v>0.84515704239999989</v>
      </c>
      <c r="M693" s="427">
        <v>71.662150382399986</v>
      </c>
      <c r="N693" s="427">
        <v>309.36778448719997</v>
      </c>
      <c r="O693" s="427">
        <v>22.84</v>
      </c>
      <c r="P693" s="427">
        <v>7.983746</v>
      </c>
      <c r="Q693" s="427">
        <v>7.983746</v>
      </c>
      <c r="R693" s="427">
        <v>0.83119240000000005</v>
      </c>
      <c r="S693" s="427">
        <v>82.384334999999993</v>
      </c>
      <c r="T693" s="427">
        <v>292.35006299999998</v>
      </c>
      <c r="U693" s="428">
        <v>44378</v>
      </c>
      <c r="V693" s="428">
        <v>45473</v>
      </c>
      <c r="W693" s="426">
        <v>1250</v>
      </c>
      <c r="X693" s="426"/>
      <c r="Y693" s="426"/>
      <c r="Z693" s="426">
        <v>7</v>
      </c>
    </row>
    <row r="694" spans="1:26" ht="15">
      <c r="A694" s="426">
        <v>202110</v>
      </c>
      <c r="B694" s="426" t="s">
        <v>507</v>
      </c>
      <c r="C694" s="426" t="s">
        <v>333</v>
      </c>
      <c r="D694" s="426" t="s">
        <v>334</v>
      </c>
      <c r="E694" s="426" t="s">
        <v>261</v>
      </c>
      <c r="F694" s="426" t="s">
        <v>4752</v>
      </c>
      <c r="G694" s="426" t="s">
        <v>4344</v>
      </c>
      <c r="H694" s="427">
        <v>8.43</v>
      </c>
      <c r="I694" s="427">
        <v>8.7620000000000005</v>
      </c>
      <c r="J694" s="427">
        <v>881.04</v>
      </c>
      <c r="K694" s="427">
        <v>4549.74</v>
      </c>
      <c r="L694" s="427">
        <v>8.5480199999999993</v>
      </c>
      <c r="M694" s="427">
        <v>898.9251119999999</v>
      </c>
      <c r="N694" s="427">
        <v>4642.0997219999999</v>
      </c>
      <c r="O694" s="427">
        <v>28.92</v>
      </c>
      <c r="P694" s="427">
        <v>13.72</v>
      </c>
      <c r="Q694" s="427">
        <v>13.72</v>
      </c>
      <c r="R694" s="427">
        <v>8.7619600000000002</v>
      </c>
      <c r="S694" s="427">
        <v>1095.34581</v>
      </c>
      <c r="T694" s="427">
        <v>4335.4321</v>
      </c>
      <c r="U694" s="428">
        <v>42370</v>
      </c>
      <c r="V694" s="428">
        <v>44926</v>
      </c>
      <c r="W694" s="426">
        <v>8000</v>
      </c>
      <c r="X694" s="426"/>
      <c r="Y694" s="426"/>
      <c r="Z694" s="426">
        <v>10</v>
      </c>
    </row>
    <row r="695" spans="1:26" ht="15">
      <c r="A695" s="426">
        <v>202110</v>
      </c>
      <c r="B695" s="426" t="s">
        <v>507</v>
      </c>
      <c r="C695" s="426" t="s">
        <v>347</v>
      </c>
      <c r="D695" s="426" t="s">
        <v>355</v>
      </c>
      <c r="E695" s="426" t="s">
        <v>264</v>
      </c>
      <c r="F695" s="426" t="s">
        <v>4327</v>
      </c>
      <c r="G695" s="426" t="s">
        <v>4143</v>
      </c>
      <c r="H695" s="427">
        <v>2.59</v>
      </c>
      <c r="I695" s="427">
        <v>2.6253000000000002</v>
      </c>
      <c r="J695" s="427">
        <v>138.86000000000001</v>
      </c>
      <c r="K695" s="427">
        <v>631.89</v>
      </c>
      <c r="L695" s="427">
        <v>2.6888178239999991</v>
      </c>
      <c r="M695" s="427">
        <v>143.14094965500001</v>
      </c>
      <c r="N695" s="427">
        <v>651.37069478249998</v>
      </c>
      <c r="O695" s="427">
        <v>28.35</v>
      </c>
      <c r="P695" s="427">
        <v>14.5</v>
      </c>
      <c r="Q695" s="427">
        <v>14.5</v>
      </c>
      <c r="R695" s="427">
        <v>2.5763199999999999</v>
      </c>
      <c r="S695" s="427">
        <v>154.67677</v>
      </c>
      <c r="T695" s="427">
        <v>616.07566999999995</v>
      </c>
      <c r="U695" s="428">
        <v>43160</v>
      </c>
      <c r="V695" s="428">
        <v>44985</v>
      </c>
      <c r="W695" s="426">
        <v>3100</v>
      </c>
      <c r="X695" s="426"/>
      <c r="Y695" s="426"/>
      <c r="Z695" s="426">
        <v>7</v>
      </c>
    </row>
    <row r="696" spans="1:26" ht="15">
      <c r="A696" s="426">
        <v>202110</v>
      </c>
      <c r="B696" s="426" t="s">
        <v>507</v>
      </c>
      <c r="C696" s="426" t="s">
        <v>525</v>
      </c>
      <c r="D696" s="426" t="s">
        <v>526</v>
      </c>
      <c r="E696" s="426" t="s">
        <v>260</v>
      </c>
      <c r="F696" s="426" t="s">
        <v>4333</v>
      </c>
      <c r="G696" s="426" t="s">
        <v>4123</v>
      </c>
      <c r="H696" s="427">
        <v>0.73</v>
      </c>
      <c r="I696" s="427">
        <v>0.87639999999999996</v>
      </c>
      <c r="J696" s="427">
        <v>20.27</v>
      </c>
      <c r="K696" s="427">
        <v>116.91</v>
      </c>
      <c r="L696" s="427">
        <v>0.7578521279999999</v>
      </c>
      <c r="M696" s="427">
        <v>20.894908897499999</v>
      </c>
      <c r="N696" s="427">
        <v>120.51424761749999</v>
      </c>
      <c r="O696" s="427">
        <v>28.35</v>
      </c>
      <c r="P696" s="427">
        <v>10.84</v>
      </c>
      <c r="Q696" s="427">
        <v>10.84</v>
      </c>
      <c r="R696" s="427">
        <v>0.87639999999999996</v>
      </c>
      <c r="S696" s="427">
        <v>21.311399999999999</v>
      </c>
      <c r="T696" s="427">
        <v>115.87130000000001</v>
      </c>
      <c r="U696" s="428">
        <v>43405</v>
      </c>
      <c r="V696" s="428">
        <v>44500</v>
      </c>
      <c r="W696" s="426">
        <v>1500</v>
      </c>
      <c r="X696" s="426"/>
      <c r="Y696" s="426"/>
      <c r="Z696" s="426">
        <v>7</v>
      </c>
    </row>
    <row r="697" spans="1:26" ht="15">
      <c r="A697" s="426">
        <v>202110</v>
      </c>
      <c r="B697" s="426" t="s">
        <v>507</v>
      </c>
      <c r="C697" s="426" t="s">
        <v>632</v>
      </c>
      <c r="D697" s="426" t="s">
        <v>633</v>
      </c>
      <c r="E697" s="426" t="s">
        <v>268</v>
      </c>
      <c r="F697" s="426" t="s">
        <v>4316</v>
      </c>
      <c r="G697" s="426" t="s">
        <v>4123</v>
      </c>
      <c r="H697" s="427">
        <v>0.3</v>
      </c>
      <c r="I697" s="427">
        <v>0.4456</v>
      </c>
      <c r="J697" s="427">
        <v>26.82</v>
      </c>
      <c r="K697" s="427">
        <v>138.08000000000001</v>
      </c>
      <c r="L697" s="427">
        <v>0.3114460799999999</v>
      </c>
      <c r="M697" s="427">
        <v>27.646840484999998</v>
      </c>
      <c r="N697" s="427">
        <v>142.33690283999999</v>
      </c>
      <c r="O697" s="427">
        <v>28.35</v>
      </c>
      <c r="P697" s="427">
        <v>11.6</v>
      </c>
      <c r="Q697" s="427">
        <v>11.6</v>
      </c>
      <c r="R697" s="427">
        <v>0.44563999999999998</v>
      </c>
      <c r="S697" s="427">
        <v>28.30528</v>
      </c>
      <c r="T697" s="427">
        <v>136.59461999999999</v>
      </c>
      <c r="U697" s="428">
        <v>43556</v>
      </c>
      <c r="V697" s="428">
        <v>44651</v>
      </c>
      <c r="W697" s="426">
        <v>800</v>
      </c>
      <c r="X697" s="426"/>
      <c r="Y697" s="426"/>
      <c r="Z697" s="426">
        <v>7</v>
      </c>
    </row>
    <row r="698" spans="1:26" ht="15">
      <c r="A698" s="426">
        <v>202110</v>
      </c>
      <c r="B698" s="426" t="s">
        <v>507</v>
      </c>
      <c r="C698" s="426" t="s">
        <v>905</v>
      </c>
      <c r="D698" s="426" t="s">
        <v>906</v>
      </c>
      <c r="E698" s="426" t="s">
        <v>259</v>
      </c>
      <c r="F698" s="426" t="s">
        <v>4152</v>
      </c>
      <c r="G698" s="426" t="s">
        <v>4156</v>
      </c>
      <c r="H698" s="427">
        <v>0.35</v>
      </c>
      <c r="I698" s="427">
        <v>0.4128</v>
      </c>
      <c r="J698" s="427">
        <v>24.34</v>
      </c>
      <c r="K698" s="427">
        <v>124.06</v>
      </c>
      <c r="L698" s="427">
        <v>0.36196555499999988</v>
      </c>
      <c r="M698" s="427">
        <v>24.996680299799998</v>
      </c>
      <c r="N698" s="427">
        <v>127.40707304819999</v>
      </c>
      <c r="O698" s="427">
        <v>20.86</v>
      </c>
      <c r="P698" s="427">
        <v>10.3</v>
      </c>
      <c r="Q698" s="427">
        <v>10.3</v>
      </c>
      <c r="R698" s="427">
        <v>0.4128</v>
      </c>
      <c r="S698" s="427">
        <v>28.5259</v>
      </c>
      <c r="T698" s="427">
        <v>119.87130000000001</v>
      </c>
      <c r="U698" s="428">
        <v>42552</v>
      </c>
      <c r="V698" s="428">
        <v>46203</v>
      </c>
      <c r="W698" s="426">
        <v>1000</v>
      </c>
      <c r="X698" s="426"/>
      <c r="Y698" s="426"/>
      <c r="Z698" s="426">
        <v>6</v>
      </c>
    </row>
    <row r="699" spans="1:26" ht="15">
      <c r="A699" s="426">
        <v>202110</v>
      </c>
      <c r="B699" s="426" t="s">
        <v>507</v>
      </c>
      <c r="C699" s="426" t="s">
        <v>2520</v>
      </c>
      <c r="D699" s="426" t="s">
        <v>2521</v>
      </c>
      <c r="E699" s="426" t="s">
        <v>265</v>
      </c>
      <c r="F699" s="426" t="s">
        <v>4585</v>
      </c>
      <c r="G699" s="426" t="s">
        <v>4123</v>
      </c>
      <c r="H699" s="427">
        <v>0.18</v>
      </c>
      <c r="I699" s="427">
        <v>0.252</v>
      </c>
      <c r="J699" s="427">
        <v>10.82</v>
      </c>
      <c r="K699" s="427">
        <v>72.099999999999994</v>
      </c>
      <c r="L699" s="427">
        <v>0.18686764799999997</v>
      </c>
      <c r="M699" s="427">
        <v>11.153572485</v>
      </c>
      <c r="N699" s="427">
        <v>74.322788924999998</v>
      </c>
      <c r="O699" s="427">
        <v>28.35</v>
      </c>
      <c r="P699" s="427">
        <v>29</v>
      </c>
      <c r="Q699" s="427">
        <v>29</v>
      </c>
      <c r="R699" s="427">
        <v>0.252</v>
      </c>
      <c r="S699" s="427">
        <v>11.823</v>
      </c>
      <c r="T699" s="427">
        <v>71.093999999999994</v>
      </c>
      <c r="U699" s="428">
        <v>44197</v>
      </c>
      <c r="V699" s="428">
        <v>45291</v>
      </c>
      <c r="W699" s="426">
        <v>350</v>
      </c>
      <c r="X699" s="426"/>
      <c r="Y699" s="426"/>
      <c r="Z699" s="426">
        <v>7</v>
      </c>
    </row>
    <row r="700" spans="1:26" ht="15">
      <c r="A700" s="426">
        <v>202110</v>
      </c>
      <c r="B700" s="426" t="s">
        <v>507</v>
      </c>
      <c r="C700" s="426" t="s">
        <v>2678</v>
      </c>
      <c r="D700" s="426" t="s">
        <v>2679</v>
      </c>
      <c r="E700" s="426" t="s">
        <v>260</v>
      </c>
      <c r="F700" s="426" t="s">
        <v>4436</v>
      </c>
      <c r="G700" s="426" t="s">
        <v>4129</v>
      </c>
      <c r="H700" s="427">
        <v>0.89</v>
      </c>
      <c r="I700" s="427">
        <v>2.2671999999999999</v>
      </c>
      <c r="J700" s="427">
        <v>35.58</v>
      </c>
      <c r="K700" s="427">
        <v>426.29</v>
      </c>
      <c r="L700" s="427">
        <v>0.92929697099999986</v>
      </c>
      <c r="M700" s="427">
        <v>37.213991575199991</v>
      </c>
      <c r="N700" s="427">
        <v>445.86712952760001</v>
      </c>
      <c r="O700" s="427">
        <v>28.35</v>
      </c>
      <c r="P700" s="427">
        <v>10.72</v>
      </c>
      <c r="Q700" s="427">
        <v>10.72</v>
      </c>
      <c r="R700" s="427">
        <v>2.2138</v>
      </c>
      <c r="S700" s="427">
        <v>43.644849999999998</v>
      </c>
      <c r="T700" s="427">
        <v>418.22487000000001</v>
      </c>
      <c r="U700" s="428">
        <v>43101</v>
      </c>
      <c r="V700" s="428">
        <v>44561</v>
      </c>
      <c r="W700" s="426">
        <v>800</v>
      </c>
      <c r="X700" s="426"/>
      <c r="Y700" s="426"/>
      <c r="Z700" s="426">
        <v>8</v>
      </c>
    </row>
    <row r="701" spans="1:26" ht="15">
      <c r="A701" s="426">
        <v>202110</v>
      </c>
      <c r="B701" s="426" t="s">
        <v>507</v>
      </c>
      <c r="C701" s="426" t="s">
        <v>2680</v>
      </c>
      <c r="D701" s="426" t="s">
        <v>2681</v>
      </c>
      <c r="E701" s="426" t="s">
        <v>260</v>
      </c>
      <c r="F701" s="426" t="s">
        <v>4436</v>
      </c>
      <c r="G701" s="426" t="s">
        <v>4129</v>
      </c>
      <c r="H701" s="427">
        <v>9.0000000000000006E-5</v>
      </c>
      <c r="I701" s="427">
        <v>1.3999999999999999E-4</v>
      </c>
      <c r="J701" s="427">
        <v>5.4000000000000003E-3</v>
      </c>
      <c r="K701" s="427">
        <v>0.02</v>
      </c>
      <c r="L701" s="427">
        <v>9.3973850999999991E-5</v>
      </c>
      <c r="M701" s="427">
        <v>5.6479919759999993E-3</v>
      </c>
      <c r="N701" s="427">
        <v>2.0918488799999996E-2</v>
      </c>
      <c r="O701" s="427">
        <v>28.35</v>
      </c>
      <c r="P701" s="427">
        <v>10.72</v>
      </c>
      <c r="Q701" s="427">
        <v>10.72</v>
      </c>
      <c r="R701" s="427">
        <v>1.2E-4</v>
      </c>
      <c r="S701" s="427">
        <v>5.9800000000000001E-3</v>
      </c>
      <c r="T701" s="427">
        <v>1.584E-2</v>
      </c>
      <c r="U701" s="428">
        <v>43101</v>
      </c>
      <c r="V701" s="428">
        <v>44561</v>
      </c>
      <c r="W701" s="426">
        <v>493</v>
      </c>
      <c r="X701" s="426"/>
      <c r="Y701" s="426"/>
      <c r="Z701" s="426">
        <v>8</v>
      </c>
    </row>
    <row r="702" spans="1:26" ht="15">
      <c r="A702" s="426">
        <v>202110</v>
      </c>
      <c r="B702" s="426" t="s">
        <v>507</v>
      </c>
      <c r="C702" s="426" t="s">
        <v>2682</v>
      </c>
      <c r="D702" s="426" t="s">
        <v>2683</v>
      </c>
      <c r="E702" s="426" t="s">
        <v>260</v>
      </c>
      <c r="F702" s="426" t="s">
        <v>4436</v>
      </c>
      <c r="G702" s="426" t="s">
        <v>4129</v>
      </c>
      <c r="H702" s="427">
        <v>0.41</v>
      </c>
      <c r="I702" s="427">
        <v>0.47049999999999997</v>
      </c>
      <c r="J702" s="427">
        <v>25.32</v>
      </c>
      <c r="K702" s="427">
        <v>104.65</v>
      </c>
      <c r="L702" s="427">
        <v>0.42810309899999993</v>
      </c>
      <c r="M702" s="427">
        <v>26.482806820799997</v>
      </c>
      <c r="N702" s="427">
        <v>109.45599264599998</v>
      </c>
      <c r="O702" s="427">
        <v>28.35</v>
      </c>
      <c r="P702" s="427">
        <v>10.72</v>
      </c>
      <c r="Q702" s="427">
        <v>10.72</v>
      </c>
      <c r="R702" s="427">
        <v>0.45939999999999998</v>
      </c>
      <c r="S702" s="427">
        <v>27.52271</v>
      </c>
      <c r="T702" s="427">
        <v>102.44410999999999</v>
      </c>
      <c r="U702" s="428">
        <v>43101</v>
      </c>
      <c r="V702" s="428">
        <v>44561</v>
      </c>
      <c r="W702" s="426">
        <v>350</v>
      </c>
      <c r="X702" s="426"/>
      <c r="Y702" s="426"/>
      <c r="Z702" s="426">
        <v>8</v>
      </c>
    </row>
    <row r="703" spans="1:26" ht="15">
      <c r="A703" s="426">
        <v>202110</v>
      </c>
      <c r="B703" s="426" t="s">
        <v>507</v>
      </c>
      <c r="C703" s="426" t="s">
        <v>2910</v>
      </c>
      <c r="D703" s="426" t="s">
        <v>2911</v>
      </c>
      <c r="E703" s="426" t="s">
        <v>275</v>
      </c>
      <c r="F703" s="426" t="s">
        <v>4329</v>
      </c>
      <c r="G703" s="426" t="s">
        <v>4123</v>
      </c>
      <c r="H703" s="427">
        <v>0.48</v>
      </c>
      <c r="I703" s="427">
        <v>0.67400000000000004</v>
      </c>
      <c r="J703" s="427">
        <v>42.75</v>
      </c>
      <c r="K703" s="427">
        <v>226.37</v>
      </c>
      <c r="L703" s="427">
        <v>0.4983137279999999</v>
      </c>
      <c r="M703" s="427">
        <v>44.067950437499995</v>
      </c>
      <c r="N703" s="427">
        <v>233.3488173225</v>
      </c>
      <c r="O703" s="427">
        <v>28.35</v>
      </c>
      <c r="P703" s="427">
        <v>13.62</v>
      </c>
      <c r="Q703" s="427">
        <v>13.62</v>
      </c>
      <c r="R703" s="427">
        <v>0.67400000000000004</v>
      </c>
      <c r="S703" s="427">
        <v>48.139000000000003</v>
      </c>
      <c r="T703" s="427">
        <v>220.98339999999999</v>
      </c>
      <c r="U703" s="428">
        <v>43223</v>
      </c>
      <c r="V703" s="428">
        <v>46873</v>
      </c>
      <c r="W703" s="426">
        <v>1500</v>
      </c>
      <c r="X703" s="426"/>
      <c r="Y703" s="426"/>
      <c r="Z703" s="426">
        <v>7</v>
      </c>
    </row>
    <row r="704" spans="1:26" ht="15">
      <c r="A704" s="426">
        <v>202110</v>
      </c>
      <c r="B704" s="426" t="s">
        <v>507</v>
      </c>
      <c r="C704" s="426" t="s">
        <v>2965</v>
      </c>
      <c r="D704" s="426" t="s">
        <v>2966</v>
      </c>
      <c r="E704" s="426" t="s">
        <v>260</v>
      </c>
      <c r="F704" s="426" t="s">
        <v>4436</v>
      </c>
      <c r="G704" s="426" t="s">
        <v>4129</v>
      </c>
      <c r="H704" s="427">
        <v>0.64</v>
      </c>
      <c r="I704" s="427">
        <v>0.66800000000000004</v>
      </c>
      <c r="J704" s="427">
        <v>55.68</v>
      </c>
      <c r="K704" s="427">
        <v>273.04000000000002</v>
      </c>
      <c r="L704" s="427">
        <v>0.66825849599999998</v>
      </c>
      <c r="M704" s="427">
        <v>58.237072819199994</v>
      </c>
      <c r="N704" s="427">
        <v>285.57920909759997</v>
      </c>
      <c r="O704" s="427">
        <v>28.35</v>
      </c>
      <c r="P704" s="427">
        <v>10.72</v>
      </c>
      <c r="Q704" s="427">
        <v>10.72</v>
      </c>
      <c r="R704" s="427">
        <v>0.65227999999999997</v>
      </c>
      <c r="S704" s="427">
        <v>67.585400000000007</v>
      </c>
      <c r="T704" s="427">
        <v>261.13004000000001</v>
      </c>
      <c r="U704" s="428">
        <v>43252</v>
      </c>
      <c r="V704" s="428">
        <v>44561</v>
      </c>
      <c r="W704" s="426">
        <v>1000</v>
      </c>
      <c r="X704" s="426"/>
      <c r="Y704" s="426"/>
      <c r="Z704" s="426">
        <v>8</v>
      </c>
    </row>
    <row r="705" spans="1:26" ht="15">
      <c r="A705" s="426">
        <v>202110</v>
      </c>
      <c r="B705" s="426" t="s">
        <v>507</v>
      </c>
      <c r="C705" s="426" t="s">
        <v>3323</v>
      </c>
      <c r="D705" s="426" t="s">
        <v>3324</v>
      </c>
      <c r="E705" s="426" t="s">
        <v>259</v>
      </c>
      <c r="F705" s="426" t="s">
        <v>4150</v>
      </c>
      <c r="G705" s="426" t="s">
        <v>4129</v>
      </c>
      <c r="H705" s="427">
        <v>0.26</v>
      </c>
      <c r="I705" s="427">
        <v>0.26269999999999999</v>
      </c>
      <c r="J705" s="427">
        <v>20.66</v>
      </c>
      <c r="K705" s="427">
        <v>93.63</v>
      </c>
      <c r="L705" s="427">
        <v>0.27148001399999999</v>
      </c>
      <c r="M705" s="427">
        <v>21.608798930399999</v>
      </c>
      <c r="N705" s="427">
        <v>97.929905317199996</v>
      </c>
      <c r="O705" s="427">
        <v>28.35</v>
      </c>
      <c r="P705" s="427">
        <v>10.72</v>
      </c>
      <c r="Q705" s="427">
        <v>10.72</v>
      </c>
      <c r="R705" s="427">
        <v>0.25652000000000003</v>
      </c>
      <c r="S705" s="427">
        <v>23.38776</v>
      </c>
      <c r="T705" s="427">
        <v>90.901380000000003</v>
      </c>
      <c r="U705" s="428">
        <v>43374</v>
      </c>
      <c r="V705" s="428">
        <v>44561</v>
      </c>
      <c r="W705" s="426">
        <v>250</v>
      </c>
      <c r="X705" s="426"/>
      <c r="Y705" s="426"/>
      <c r="Z705" s="426">
        <v>8</v>
      </c>
    </row>
    <row r="706" spans="1:26" ht="15">
      <c r="A706" s="426">
        <v>202110</v>
      </c>
      <c r="B706" s="426" t="s">
        <v>507</v>
      </c>
      <c r="C706" s="426" t="s">
        <v>3325</v>
      </c>
      <c r="D706" s="426" t="s">
        <v>3326</v>
      </c>
      <c r="E706" s="426" t="s">
        <v>259</v>
      </c>
      <c r="F706" s="426" t="s">
        <v>4430</v>
      </c>
      <c r="G706" s="426" t="s">
        <v>4129</v>
      </c>
      <c r="H706" s="427">
        <v>0.04</v>
      </c>
      <c r="I706" s="427">
        <v>0.05</v>
      </c>
      <c r="J706" s="427">
        <v>2.14</v>
      </c>
      <c r="K706" s="427">
        <v>7.68</v>
      </c>
      <c r="L706" s="427">
        <v>4.1766155999999999E-2</v>
      </c>
      <c r="M706" s="427">
        <v>2.2382783015999999</v>
      </c>
      <c r="N706" s="427">
        <v>8.0326996991999984</v>
      </c>
      <c r="O706" s="427">
        <v>28.35</v>
      </c>
      <c r="P706" s="427">
        <v>10.72</v>
      </c>
      <c r="Q706" s="427">
        <v>10.72</v>
      </c>
      <c r="R706" s="427">
        <v>4.888E-2</v>
      </c>
      <c r="S706" s="427">
        <v>2.61694</v>
      </c>
      <c r="T706" s="427">
        <v>7.2018700000000004</v>
      </c>
      <c r="U706" s="428">
        <v>43374</v>
      </c>
      <c r="V706" s="428">
        <v>44561</v>
      </c>
      <c r="W706" s="426">
        <v>300</v>
      </c>
      <c r="X706" s="426"/>
      <c r="Y706" s="426"/>
      <c r="Z706" s="426">
        <v>8</v>
      </c>
    </row>
    <row r="707" spans="1:26" ht="15">
      <c r="A707" s="426">
        <v>202110</v>
      </c>
      <c r="B707" s="426" t="s">
        <v>1083</v>
      </c>
      <c r="C707" s="426" t="s">
        <v>654</v>
      </c>
      <c r="D707" s="426" t="s">
        <v>655</v>
      </c>
      <c r="E707" s="426" t="s">
        <v>275</v>
      </c>
      <c r="F707" s="426" t="s">
        <v>4287</v>
      </c>
      <c r="G707" s="426" t="s">
        <v>4123</v>
      </c>
      <c r="H707" s="427">
        <v>0.36320000000000002</v>
      </c>
      <c r="I707" s="427">
        <v>0.42920000000000003</v>
      </c>
      <c r="J707" s="427">
        <v>21.484000000000002</v>
      </c>
      <c r="K707" s="427">
        <v>116.279</v>
      </c>
      <c r="L707" s="427">
        <v>0.37373151790400011</v>
      </c>
      <c r="M707" s="427">
        <v>22.067749498240001</v>
      </c>
      <c r="N707" s="427">
        <v>119.43845856943999</v>
      </c>
      <c r="O707" s="427">
        <v>22.84</v>
      </c>
      <c r="P707" s="427">
        <v>8.9619999999999997</v>
      </c>
      <c r="Q707" s="427">
        <v>8.9619999999999997</v>
      </c>
      <c r="R707" s="427">
        <v>0.42920000000000003</v>
      </c>
      <c r="S707" s="427">
        <v>22.581</v>
      </c>
      <c r="T707" s="427">
        <v>115.1824</v>
      </c>
      <c r="U707" s="428">
        <v>44256</v>
      </c>
      <c r="V707" s="428">
        <v>45291</v>
      </c>
      <c r="W707" s="426">
        <v>480</v>
      </c>
      <c r="X707" s="426"/>
      <c r="Y707" s="426"/>
      <c r="Z707" s="426">
        <v>7</v>
      </c>
    </row>
    <row r="708" spans="1:26" ht="15">
      <c r="A708" s="426">
        <v>202110</v>
      </c>
      <c r="B708" s="426" t="s">
        <v>1083</v>
      </c>
      <c r="C708" s="426" t="s">
        <v>3235</v>
      </c>
      <c r="D708" s="426" t="s">
        <v>860</v>
      </c>
      <c r="E708" s="426" t="s">
        <v>268</v>
      </c>
      <c r="F708" s="426" t="s">
        <v>4456</v>
      </c>
      <c r="G708" s="426" t="s">
        <v>4125</v>
      </c>
      <c r="H708" s="427">
        <v>1.1158999999999999</v>
      </c>
      <c r="I708" s="427">
        <v>1.1319999999999999</v>
      </c>
      <c r="J708" s="427">
        <v>110.298</v>
      </c>
      <c r="K708" s="427">
        <v>484.55399999999997</v>
      </c>
      <c r="L708" s="427">
        <v>1.1680363656239998</v>
      </c>
      <c r="M708" s="427">
        <v>114.52914047501999</v>
      </c>
      <c r="N708" s="427">
        <v>503.1419711484599</v>
      </c>
      <c r="O708" s="427">
        <v>22.834199999999999</v>
      </c>
      <c r="P708" s="427">
        <v>12.327299999999999</v>
      </c>
      <c r="Q708" s="427">
        <v>12.327299999999999</v>
      </c>
      <c r="R708" s="427">
        <v>1.1319999999999999</v>
      </c>
      <c r="S708" s="427">
        <v>125.08087</v>
      </c>
      <c r="T708" s="427">
        <v>469.77186</v>
      </c>
      <c r="U708" s="428">
        <v>44378</v>
      </c>
      <c r="V708" s="428">
        <v>46022</v>
      </c>
      <c r="W708" s="426">
        <v>1000</v>
      </c>
      <c r="X708" s="426"/>
      <c r="Y708" s="426"/>
      <c r="Z708" s="426">
        <v>2</v>
      </c>
    </row>
    <row r="709" spans="1:26" ht="15">
      <c r="A709" s="426">
        <v>202110</v>
      </c>
      <c r="B709" s="426" t="s">
        <v>1083</v>
      </c>
      <c r="C709" s="426" t="s">
        <v>1812</v>
      </c>
      <c r="D709" s="426" t="s">
        <v>1813</v>
      </c>
      <c r="E709" s="426" t="s">
        <v>268</v>
      </c>
      <c r="F709" s="426" t="s">
        <v>4583</v>
      </c>
      <c r="G709" s="426" t="s">
        <v>4135</v>
      </c>
      <c r="H709" s="427">
        <v>1.6962999999999999</v>
      </c>
      <c r="I709" s="427">
        <v>1.7327999999999999</v>
      </c>
      <c r="J709" s="427">
        <v>157.64699999999999</v>
      </c>
      <c r="K709" s="427">
        <v>710.56899999999996</v>
      </c>
      <c r="L709" s="427">
        <v>1.7499737308950001</v>
      </c>
      <c r="M709" s="427">
        <v>162.42542245229998</v>
      </c>
      <c r="N709" s="427">
        <v>732.10698590209995</v>
      </c>
      <c r="O709" s="427">
        <v>22.834199999999999</v>
      </c>
      <c r="P709" s="427">
        <v>11.4291</v>
      </c>
      <c r="Q709" s="427">
        <v>11.4291</v>
      </c>
      <c r="R709" s="427">
        <v>1.7327999999999999</v>
      </c>
      <c r="S709" s="427">
        <v>180.24316999999999</v>
      </c>
      <c r="T709" s="427">
        <v>687.97212999999999</v>
      </c>
      <c r="U709" s="428">
        <v>44228</v>
      </c>
      <c r="V709" s="428">
        <v>46053</v>
      </c>
      <c r="W709" s="426">
        <v>1800</v>
      </c>
      <c r="X709" s="426"/>
      <c r="Y709" s="426"/>
      <c r="Z709" s="426">
        <v>7</v>
      </c>
    </row>
    <row r="710" spans="1:26" ht="15">
      <c r="A710" s="426">
        <v>202110</v>
      </c>
      <c r="B710" s="426" t="s">
        <v>1083</v>
      </c>
      <c r="C710" s="426" t="s">
        <v>2562</v>
      </c>
      <c r="D710" s="426" t="s">
        <v>2563</v>
      </c>
      <c r="E710" s="426" t="s">
        <v>265</v>
      </c>
      <c r="F710" s="426" t="s">
        <v>4589</v>
      </c>
      <c r="G710" s="426" t="s">
        <v>4123</v>
      </c>
      <c r="H710" s="427">
        <v>0.05</v>
      </c>
      <c r="I710" s="427">
        <v>7.3999999999999996E-2</v>
      </c>
      <c r="J710" s="427">
        <v>2.286</v>
      </c>
      <c r="K710" s="427">
        <v>11.57</v>
      </c>
      <c r="L710" s="427">
        <v>5.1582082500000008E-2</v>
      </c>
      <c r="M710" s="427">
        <v>2.3552907174000004</v>
      </c>
      <c r="N710" s="427">
        <v>11.920697112999999</v>
      </c>
      <c r="O710" s="427">
        <v>22.84</v>
      </c>
      <c r="P710" s="427">
        <v>8.8503000000000007</v>
      </c>
      <c r="Q710" s="427">
        <v>8.8503000000000007</v>
      </c>
      <c r="R710" s="427">
        <v>7.3999999999999996E-2</v>
      </c>
      <c r="S710" s="427">
        <v>2.7631000000000001</v>
      </c>
      <c r="T710" s="427">
        <v>11.093</v>
      </c>
      <c r="U710" s="428">
        <v>44166</v>
      </c>
      <c r="V710" s="428">
        <v>45291</v>
      </c>
      <c r="W710" s="426">
        <v>600</v>
      </c>
      <c r="X710" s="426"/>
      <c r="Y710" s="426"/>
      <c r="Z710" s="426">
        <v>7</v>
      </c>
    </row>
    <row r="711" spans="1:26" ht="15">
      <c r="A711" s="426">
        <v>202110</v>
      </c>
      <c r="B711" s="426" t="s">
        <v>4805</v>
      </c>
      <c r="C711" s="426" t="s">
        <v>2425</v>
      </c>
      <c r="D711" s="426" t="s">
        <v>2426</v>
      </c>
      <c r="E711" s="426" t="s">
        <v>259</v>
      </c>
      <c r="F711" s="426" t="s">
        <v>4436</v>
      </c>
      <c r="G711" s="426" t="s">
        <v>4129</v>
      </c>
      <c r="H711" s="427">
        <v>0.43</v>
      </c>
      <c r="I711" s="427">
        <v>0.5</v>
      </c>
      <c r="J711" s="427">
        <v>35.93</v>
      </c>
      <c r="K711" s="427">
        <v>165.59</v>
      </c>
      <c r="L711" s="427">
        <v>0.46042489509999995</v>
      </c>
      <c r="M711" s="427">
        <v>37.750974438100002</v>
      </c>
      <c r="N711" s="427">
        <v>173.98229494029999</v>
      </c>
      <c r="O711" s="427">
        <v>26.47</v>
      </c>
      <c r="P711" s="427">
        <v>13.84</v>
      </c>
      <c r="Q711" s="427">
        <v>13.84</v>
      </c>
      <c r="R711" s="427">
        <v>0.4990908</v>
      </c>
      <c r="S711" s="427">
        <v>43.081090000000003</v>
      </c>
      <c r="T711" s="427">
        <v>158.43327199999999</v>
      </c>
      <c r="U711" s="428">
        <v>43009</v>
      </c>
      <c r="V711" s="428">
        <v>44561</v>
      </c>
      <c r="W711" s="426">
        <v>300</v>
      </c>
      <c r="X711" s="426"/>
      <c r="Y711" s="426"/>
      <c r="Z711" s="426">
        <v>8</v>
      </c>
    </row>
    <row r="712" spans="1:26" ht="15">
      <c r="A712" s="426">
        <v>202110</v>
      </c>
      <c r="B712" s="426" t="s">
        <v>1083</v>
      </c>
      <c r="C712" s="426" t="s">
        <v>2568</v>
      </c>
      <c r="D712" s="426" t="s">
        <v>2569</v>
      </c>
      <c r="E712" s="426" t="s">
        <v>265</v>
      </c>
      <c r="F712" s="426" t="s">
        <v>4589</v>
      </c>
      <c r="G712" s="426" t="s">
        <v>4123</v>
      </c>
      <c r="H712" s="427">
        <v>0.1784</v>
      </c>
      <c r="I712" s="427">
        <v>0.14399999999999999</v>
      </c>
      <c r="J712" s="427">
        <v>9.4689999999999994</v>
      </c>
      <c r="K712" s="427">
        <v>43.923999999999999</v>
      </c>
      <c r="L712" s="427">
        <v>0.18404487036000003</v>
      </c>
      <c r="M712" s="427">
        <v>9.7560139120999985</v>
      </c>
      <c r="N712" s="427">
        <v>45.255375971600003</v>
      </c>
      <c r="O712" s="427">
        <v>22.84</v>
      </c>
      <c r="P712" s="427">
        <v>8.8503000000000007</v>
      </c>
      <c r="Q712" s="427">
        <v>8.8503000000000007</v>
      </c>
      <c r="R712" s="427">
        <v>0.1784</v>
      </c>
      <c r="S712" s="427">
        <v>11.621</v>
      </c>
      <c r="T712" s="427">
        <v>41.771999999999998</v>
      </c>
      <c r="U712" s="428">
        <v>44166</v>
      </c>
      <c r="V712" s="428">
        <v>45291</v>
      </c>
      <c r="W712" s="426">
        <v>900</v>
      </c>
      <c r="X712" s="426"/>
      <c r="Y712" s="426"/>
      <c r="Z712" s="426">
        <v>7</v>
      </c>
    </row>
    <row r="713" spans="1:26" ht="15">
      <c r="A713" s="426">
        <v>202110</v>
      </c>
      <c r="B713" s="426" t="s">
        <v>1083</v>
      </c>
      <c r="C713" s="426" t="s">
        <v>2659</v>
      </c>
      <c r="D713" s="426" t="s">
        <v>2660</v>
      </c>
      <c r="E713" s="426" t="s">
        <v>258</v>
      </c>
      <c r="F713" s="426" t="s">
        <v>4338</v>
      </c>
      <c r="G713" s="426" t="s">
        <v>4339</v>
      </c>
      <c r="H713" s="427">
        <v>0.44259999999999999</v>
      </c>
      <c r="I713" s="427">
        <v>0.4909</v>
      </c>
      <c r="J713" s="427">
        <v>43.463000000000001</v>
      </c>
      <c r="K713" s="427">
        <v>213.965</v>
      </c>
      <c r="L713" s="427">
        <v>0.46250166833599998</v>
      </c>
      <c r="M713" s="427">
        <v>44.984084172860008</v>
      </c>
      <c r="N713" s="427">
        <v>221.45318017730003</v>
      </c>
      <c r="O713" s="427">
        <v>22.84</v>
      </c>
      <c r="P713" s="427">
        <v>12.043900000000001</v>
      </c>
      <c r="Q713" s="427">
        <v>12.043900000000001</v>
      </c>
      <c r="R713" s="427">
        <v>0.49092000000000002</v>
      </c>
      <c r="S713" s="427">
        <v>50.120989999999999</v>
      </c>
      <c r="T713" s="427">
        <v>207.30662000000001</v>
      </c>
      <c r="U713" s="428">
        <v>44197</v>
      </c>
      <c r="V713" s="428">
        <v>44926</v>
      </c>
      <c r="W713" s="426">
        <v>600</v>
      </c>
      <c r="X713" s="426"/>
      <c r="Y713" s="426"/>
      <c r="Z713" s="426">
        <v>9</v>
      </c>
    </row>
    <row r="714" spans="1:26" ht="15">
      <c r="A714" s="426">
        <v>202110</v>
      </c>
      <c r="B714" s="426" t="s">
        <v>1083</v>
      </c>
      <c r="C714" s="426" t="s">
        <v>2766</v>
      </c>
      <c r="D714" s="426" t="s">
        <v>2767</v>
      </c>
      <c r="E714" s="426" t="s">
        <v>266</v>
      </c>
      <c r="F714" s="426" t="s">
        <v>4471</v>
      </c>
      <c r="G714" s="426" t="s">
        <v>4125</v>
      </c>
      <c r="H714" s="427">
        <v>0.40639999999999998</v>
      </c>
      <c r="I714" s="427">
        <v>0.39700000000000002</v>
      </c>
      <c r="J714" s="427">
        <v>32.520000000000003</v>
      </c>
      <c r="K714" s="427">
        <v>142.03299999999999</v>
      </c>
      <c r="L714" s="427">
        <v>0.42538756070400002</v>
      </c>
      <c r="M714" s="427">
        <v>33.767499394799998</v>
      </c>
      <c r="N714" s="427">
        <v>147.48152649266996</v>
      </c>
      <c r="O714" s="427">
        <v>22.834199999999999</v>
      </c>
      <c r="P714" s="427">
        <v>11.6487</v>
      </c>
      <c r="Q714" s="427">
        <v>11.6487</v>
      </c>
      <c r="R714" s="427">
        <v>0.40636</v>
      </c>
      <c r="S714" s="427">
        <v>36.395000000000003</v>
      </c>
      <c r="T714" s="427">
        <v>138.15809999999999</v>
      </c>
      <c r="U714" s="428">
        <v>44256</v>
      </c>
      <c r="V714" s="428">
        <v>44985</v>
      </c>
      <c r="W714" s="426">
        <v>430</v>
      </c>
      <c r="X714" s="426"/>
      <c r="Y714" s="426"/>
      <c r="Z714" s="426">
        <v>2</v>
      </c>
    </row>
    <row r="715" spans="1:26" ht="15">
      <c r="A715" s="426">
        <v>202110</v>
      </c>
      <c r="B715" s="426" t="s">
        <v>1083</v>
      </c>
      <c r="C715" s="426" t="s">
        <v>4923</v>
      </c>
      <c r="D715" s="426" t="s">
        <v>4924</v>
      </c>
      <c r="E715" s="426" t="s">
        <v>267</v>
      </c>
      <c r="F715" s="426" t="s">
        <v>4316</v>
      </c>
      <c r="G715" s="426" t="s">
        <v>4123</v>
      </c>
      <c r="H715" s="427">
        <v>0.42749999999999999</v>
      </c>
      <c r="I715" s="427">
        <v>0.44569999999999999</v>
      </c>
      <c r="J715" s="427">
        <v>35.372</v>
      </c>
      <c r="K715" s="427">
        <v>163.892</v>
      </c>
      <c r="L715" s="427">
        <v>0.44102680537500005</v>
      </c>
      <c r="M715" s="427">
        <v>36.444157154800003</v>
      </c>
      <c r="N715" s="427">
        <v>168.85971402280001</v>
      </c>
      <c r="O715" s="427">
        <v>22.84</v>
      </c>
      <c r="P715" s="427">
        <v>11.4291</v>
      </c>
      <c r="Q715" s="427">
        <v>11.4291</v>
      </c>
      <c r="R715" s="427">
        <v>0.44572000000000001</v>
      </c>
      <c r="S715" s="427">
        <v>39.214750000000002</v>
      </c>
      <c r="T715" s="427">
        <v>160.05617000000001</v>
      </c>
      <c r="U715" s="428">
        <v>43647</v>
      </c>
      <c r="V715" s="428">
        <v>45657</v>
      </c>
      <c r="W715" s="426">
        <v>560</v>
      </c>
      <c r="X715" s="426"/>
      <c r="Y715" s="426"/>
      <c r="Z715" s="426">
        <v>7</v>
      </c>
    </row>
    <row r="716" spans="1:26" ht="15">
      <c r="A716" s="426">
        <v>202110</v>
      </c>
      <c r="B716" s="426" t="s">
        <v>1083</v>
      </c>
      <c r="C716" s="426" t="s">
        <v>5958</v>
      </c>
      <c r="D716" s="426" t="s">
        <v>5959</v>
      </c>
      <c r="E716" s="426" t="s">
        <v>260</v>
      </c>
      <c r="F716" s="426" t="s">
        <v>4245</v>
      </c>
      <c r="G716" s="426" t="s">
        <v>4297</v>
      </c>
      <c r="H716" s="427">
        <v>1.2252000000000001</v>
      </c>
      <c r="I716" s="427">
        <v>1.2604</v>
      </c>
      <c r="J716" s="427">
        <v>124.274</v>
      </c>
      <c r="K716" s="427">
        <v>534.798</v>
      </c>
      <c r="L716" s="427">
        <v>1.2607264750440004</v>
      </c>
      <c r="M716" s="427">
        <v>127.65069359264</v>
      </c>
      <c r="N716" s="427">
        <v>549.32918898527998</v>
      </c>
      <c r="O716" s="427">
        <v>22.834199999999999</v>
      </c>
      <c r="P716" s="427">
        <v>11.4291</v>
      </c>
      <c r="Q716" s="427">
        <v>11.4291</v>
      </c>
      <c r="R716" s="427">
        <v>1.2604</v>
      </c>
      <c r="S716" s="427">
        <v>140.65118000000001</v>
      </c>
      <c r="T716" s="427">
        <v>518.42057999999997</v>
      </c>
      <c r="U716" s="428">
        <v>43831</v>
      </c>
      <c r="V716" s="428">
        <v>44926</v>
      </c>
      <c r="W716" s="426">
        <v>1500</v>
      </c>
      <c r="X716" s="426"/>
      <c r="Y716" s="426"/>
      <c r="Z716" s="426">
        <v>6</v>
      </c>
    </row>
    <row r="717" spans="1:26" ht="15">
      <c r="A717" s="426">
        <v>202110</v>
      </c>
      <c r="B717" s="426" t="s">
        <v>1083</v>
      </c>
      <c r="C717" s="426" t="s">
        <v>6164</v>
      </c>
      <c r="D717" s="426" t="s">
        <v>6165</v>
      </c>
      <c r="E717" s="426" t="s">
        <v>265</v>
      </c>
      <c r="F717" s="426" t="s">
        <v>6166</v>
      </c>
      <c r="G717" s="426" t="s">
        <v>4370</v>
      </c>
      <c r="H717" s="427">
        <v>0.12720000000000001</v>
      </c>
      <c r="I717" s="427">
        <v>0.16930000000000001</v>
      </c>
      <c r="J717" s="427">
        <v>9.4019999999999992</v>
      </c>
      <c r="K717" s="427">
        <v>33.530999999999999</v>
      </c>
      <c r="L717" s="427">
        <v>0.13345456773600001</v>
      </c>
      <c r="M717" s="427">
        <v>9.7971893769600005</v>
      </c>
      <c r="N717" s="427">
        <v>34.940391086880005</v>
      </c>
      <c r="O717" s="427">
        <v>22.84</v>
      </c>
      <c r="P717" s="427">
        <v>8.4471000000000007</v>
      </c>
      <c r="Q717" s="427">
        <v>8.4471000000000007</v>
      </c>
      <c r="R717" s="427">
        <v>0.16928000000000001</v>
      </c>
      <c r="S717" s="427">
        <v>11.73664</v>
      </c>
      <c r="T717" s="427">
        <v>31.196359999999999</v>
      </c>
      <c r="U717" s="428">
        <v>43922</v>
      </c>
      <c r="V717" s="428">
        <v>44957</v>
      </c>
      <c r="W717" s="426">
        <v>200</v>
      </c>
      <c r="X717" s="426"/>
      <c r="Y717" s="426"/>
      <c r="Z717" s="426">
        <v>1</v>
      </c>
    </row>
    <row r="718" spans="1:26" ht="15">
      <c r="A718" s="426">
        <v>202110</v>
      </c>
      <c r="B718" s="426" t="s">
        <v>1083</v>
      </c>
      <c r="C718" s="426" t="s">
        <v>6308</v>
      </c>
      <c r="D718" s="426" t="s">
        <v>6309</v>
      </c>
      <c r="E718" s="426" t="s">
        <v>265</v>
      </c>
      <c r="F718" s="426" t="s">
        <v>4494</v>
      </c>
      <c r="G718" s="426" t="s">
        <v>4315</v>
      </c>
      <c r="H718" s="427">
        <v>5.1825999999999999</v>
      </c>
      <c r="I718" s="427">
        <v>4.7088000000000001</v>
      </c>
      <c r="J718" s="427">
        <v>360.53500000000003</v>
      </c>
      <c r="K718" s="427">
        <v>1428.15</v>
      </c>
      <c r="L718" s="427">
        <v>5.2836607000000004</v>
      </c>
      <c r="M718" s="427">
        <v>367.1327905</v>
      </c>
      <c r="N718" s="427">
        <v>1454.2851450000001</v>
      </c>
      <c r="O718" s="427">
        <v>22.84</v>
      </c>
      <c r="P718" s="427">
        <v>13.876200000000001</v>
      </c>
      <c r="Q718" s="427">
        <v>13.876200000000001</v>
      </c>
      <c r="R718" s="427">
        <v>5.1825999999999999</v>
      </c>
      <c r="S718" s="427">
        <v>446.82668000000001</v>
      </c>
      <c r="T718" s="427">
        <v>1341.8588</v>
      </c>
      <c r="U718" s="428">
        <v>44036</v>
      </c>
      <c r="V718" s="428">
        <v>44561</v>
      </c>
      <c r="W718" s="426">
        <v>5300</v>
      </c>
      <c r="X718" s="426"/>
      <c r="Y718" s="426"/>
      <c r="Z718" s="426">
        <v>3</v>
      </c>
    </row>
    <row r="719" spans="1:26" ht="15">
      <c r="A719" s="426">
        <v>202110</v>
      </c>
      <c r="B719" s="426" t="s">
        <v>1083</v>
      </c>
      <c r="C719" s="426" t="s">
        <v>6683</v>
      </c>
      <c r="D719" s="426" t="s">
        <v>6646</v>
      </c>
      <c r="E719" s="426" t="s">
        <v>256</v>
      </c>
      <c r="F719" s="426" t="s">
        <v>4338</v>
      </c>
      <c r="G719" s="426" t="s">
        <v>4313</v>
      </c>
      <c r="H719" s="427">
        <v>0.39479999999999998</v>
      </c>
      <c r="I719" s="427">
        <v>0.39979999999999999</v>
      </c>
      <c r="J719" s="427">
        <v>40.744</v>
      </c>
      <c r="K719" s="427">
        <v>185.55699999999999</v>
      </c>
      <c r="L719" s="427">
        <v>0.41255232412799997</v>
      </c>
      <c r="M719" s="427">
        <v>42.169926731680007</v>
      </c>
      <c r="N719" s="427">
        <v>192.05097915154002</v>
      </c>
      <c r="O719" s="427">
        <v>22.84</v>
      </c>
      <c r="P719" s="427">
        <v>12.043900000000001</v>
      </c>
      <c r="Q719" s="427">
        <v>12.043900000000001</v>
      </c>
      <c r="R719" s="427">
        <v>0.39976</v>
      </c>
      <c r="S719" s="427">
        <v>46.980049999999999</v>
      </c>
      <c r="T719" s="427">
        <v>179.3254</v>
      </c>
      <c r="U719" s="428">
        <v>44105</v>
      </c>
      <c r="V719" s="428">
        <v>44926</v>
      </c>
      <c r="W719" s="426">
        <v>400</v>
      </c>
      <c r="X719" s="426"/>
      <c r="Y719" s="426"/>
      <c r="Z719" s="426">
        <v>9</v>
      </c>
    </row>
    <row r="720" spans="1:26" ht="15">
      <c r="A720" s="426">
        <v>202110</v>
      </c>
      <c r="B720" s="426" t="s">
        <v>1083</v>
      </c>
      <c r="C720" s="426" t="s">
        <v>6824</v>
      </c>
      <c r="D720" s="426" t="s">
        <v>6825</v>
      </c>
      <c r="E720" s="426" t="s">
        <v>265</v>
      </c>
      <c r="F720" s="426" t="s">
        <v>4265</v>
      </c>
      <c r="G720" s="426" t="s">
        <v>4156</v>
      </c>
      <c r="H720" s="427">
        <v>9.0399999999999994E-2</v>
      </c>
      <c r="I720" s="427">
        <v>0.1124</v>
      </c>
      <c r="J720" s="427">
        <v>8.7430000000000003</v>
      </c>
      <c r="K720" s="427">
        <v>42.36</v>
      </c>
      <c r="L720" s="427">
        <v>9.3021280888000005E-2</v>
      </c>
      <c r="M720" s="427">
        <v>8.9805592004800001</v>
      </c>
      <c r="N720" s="427">
        <v>43.510978809599997</v>
      </c>
      <c r="O720" s="427">
        <v>22.84</v>
      </c>
      <c r="P720" s="427">
        <v>8.8503000000000007</v>
      </c>
      <c r="Q720" s="427">
        <v>8.8503000000000007</v>
      </c>
      <c r="R720" s="427">
        <v>0.1124</v>
      </c>
      <c r="S720" s="427">
        <v>10.464600000000001</v>
      </c>
      <c r="T720" s="427">
        <v>40.638800000000003</v>
      </c>
      <c r="U720" s="428">
        <v>44197</v>
      </c>
      <c r="V720" s="428">
        <v>45291</v>
      </c>
      <c r="W720" s="426">
        <v>400</v>
      </c>
      <c r="X720" s="426"/>
      <c r="Y720" s="426"/>
      <c r="Z720" s="426">
        <v>6</v>
      </c>
    </row>
    <row r="721" spans="1:26" ht="15">
      <c r="A721" s="426">
        <v>202110</v>
      </c>
      <c r="B721" s="426" t="s">
        <v>1083</v>
      </c>
      <c r="C721" s="426" t="s">
        <v>7168</v>
      </c>
      <c r="D721" s="426" t="s">
        <v>7169</v>
      </c>
      <c r="E721" s="426" t="s">
        <v>265</v>
      </c>
      <c r="F721" s="426" t="s">
        <v>7170</v>
      </c>
      <c r="G721" s="426" t="s">
        <v>4263</v>
      </c>
      <c r="H721" s="427">
        <v>0.26200000000000001</v>
      </c>
      <c r="I721" s="427">
        <v>0.2616</v>
      </c>
      <c r="J721" s="427">
        <v>25.18</v>
      </c>
      <c r="K721" s="427">
        <v>81.590999999999994</v>
      </c>
      <c r="L721" s="427">
        <v>0.26906725874000004</v>
      </c>
      <c r="M721" s="427">
        <v>25.820932223599996</v>
      </c>
      <c r="N721" s="427">
        <v>83.667818945819988</v>
      </c>
      <c r="O721" s="427">
        <v>22.84</v>
      </c>
      <c r="P721" s="427">
        <v>8.4471000000000007</v>
      </c>
      <c r="Q721" s="427">
        <v>8.4471000000000007</v>
      </c>
      <c r="R721" s="427">
        <v>0.26200000000000001</v>
      </c>
      <c r="S721" s="427">
        <v>31.415800000000001</v>
      </c>
      <c r="T721" s="427">
        <v>75.355400000000003</v>
      </c>
      <c r="U721" s="428">
        <v>44348</v>
      </c>
      <c r="V721" s="428">
        <v>46022</v>
      </c>
      <c r="W721" s="426">
        <v>500</v>
      </c>
      <c r="X721" s="426"/>
      <c r="Y721" s="426"/>
      <c r="Z721" s="426">
        <v>6</v>
      </c>
    </row>
    <row r="722" spans="1:26" ht="15">
      <c r="A722" s="426">
        <v>202110</v>
      </c>
      <c r="B722" s="426" t="s">
        <v>1083</v>
      </c>
      <c r="C722" s="426" t="s">
        <v>7220</v>
      </c>
      <c r="D722" s="426" t="s">
        <v>7221</v>
      </c>
      <c r="E722" s="426" t="s">
        <v>260</v>
      </c>
      <c r="F722" s="426" t="s">
        <v>4175</v>
      </c>
      <c r="G722" s="426" t="s">
        <v>4156</v>
      </c>
      <c r="H722" s="427">
        <v>0.65639999999999998</v>
      </c>
      <c r="I722" s="427">
        <v>0.69879999999999998</v>
      </c>
      <c r="J722" s="427">
        <v>51.027000000000001</v>
      </c>
      <c r="K722" s="427">
        <v>230.376</v>
      </c>
      <c r="L722" s="427">
        <v>0.67543328290800009</v>
      </c>
      <c r="M722" s="427">
        <v>52.413472986719995</v>
      </c>
      <c r="N722" s="427">
        <v>236.63562923135999</v>
      </c>
      <c r="O722" s="427">
        <v>22.834199999999999</v>
      </c>
      <c r="P722" s="427">
        <v>11.4291</v>
      </c>
      <c r="Q722" s="427">
        <v>11.4291</v>
      </c>
      <c r="R722" s="427">
        <v>0.69879999999999998</v>
      </c>
      <c r="S722" s="427">
        <v>59.4422</v>
      </c>
      <c r="T722" s="427">
        <v>221.9607</v>
      </c>
      <c r="U722" s="428">
        <v>44378</v>
      </c>
      <c r="V722" s="428">
        <v>46752</v>
      </c>
      <c r="W722" s="426">
        <v>550</v>
      </c>
      <c r="X722" s="426"/>
      <c r="Y722" s="426"/>
      <c r="Z722" s="426">
        <v>6</v>
      </c>
    </row>
    <row r="723" spans="1:26" ht="15">
      <c r="A723" s="426">
        <v>202110</v>
      </c>
      <c r="B723" s="426" t="s">
        <v>1083</v>
      </c>
      <c r="C723" s="426" t="s">
        <v>7232</v>
      </c>
      <c r="D723" s="426" t="s">
        <v>7233</v>
      </c>
      <c r="E723" s="426" t="s">
        <v>260</v>
      </c>
      <c r="F723" s="426" t="s">
        <v>4175</v>
      </c>
      <c r="G723" s="426" t="s">
        <v>4156</v>
      </c>
      <c r="H723" s="427">
        <v>0.17599999999999999</v>
      </c>
      <c r="I723" s="427">
        <v>0.16800000000000001</v>
      </c>
      <c r="J723" s="427">
        <v>14.316000000000001</v>
      </c>
      <c r="K723" s="427">
        <v>57.837000000000003</v>
      </c>
      <c r="L723" s="427">
        <v>0.18110337872000001</v>
      </c>
      <c r="M723" s="427">
        <v>14.704985189759999</v>
      </c>
      <c r="N723" s="427">
        <v>59.408509948320003</v>
      </c>
      <c r="O723" s="427">
        <v>22.834199999999999</v>
      </c>
      <c r="P723" s="427">
        <v>11.4291</v>
      </c>
      <c r="Q723" s="427">
        <v>11.4291</v>
      </c>
      <c r="R723" s="427">
        <v>0.17599999999999999</v>
      </c>
      <c r="S723" s="427">
        <v>15.2828</v>
      </c>
      <c r="T723" s="427">
        <v>56.870100000000001</v>
      </c>
      <c r="U723" s="428">
        <v>44378</v>
      </c>
      <c r="V723" s="428">
        <v>46752</v>
      </c>
      <c r="W723" s="426">
        <v>350</v>
      </c>
      <c r="X723" s="426"/>
      <c r="Y723" s="426"/>
      <c r="Z723" s="426">
        <v>6</v>
      </c>
    </row>
    <row r="724" spans="1:26" ht="15">
      <c r="A724" s="426">
        <v>202110</v>
      </c>
      <c r="B724" s="426" t="s">
        <v>5962</v>
      </c>
      <c r="C724" s="426" t="s">
        <v>5963</v>
      </c>
      <c r="D724" s="426" t="s">
        <v>5964</v>
      </c>
      <c r="E724" s="426" t="s">
        <v>268</v>
      </c>
      <c r="F724" s="426" t="s">
        <v>4459</v>
      </c>
      <c r="G724" s="426" t="s">
        <v>4125</v>
      </c>
      <c r="H724" s="427">
        <v>0.60799999999999998</v>
      </c>
      <c r="I724" s="427">
        <v>0.59799999999999998</v>
      </c>
      <c r="J724" s="427">
        <v>36.51</v>
      </c>
      <c r="K724" s="427">
        <v>146.16</v>
      </c>
      <c r="L724" s="427">
        <v>0.63641220443519986</v>
      </c>
      <c r="M724" s="427">
        <v>37.910820145172998</v>
      </c>
      <c r="N724" s="427">
        <v>151.76788475536799</v>
      </c>
      <c r="O724" s="427">
        <v>27.4</v>
      </c>
      <c r="P724" s="427">
        <v>9.44</v>
      </c>
      <c r="Q724" s="427">
        <v>9.44</v>
      </c>
      <c r="R724" s="427">
        <v>0.60319560000000005</v>
      </c>
      <c r="S724" s="427">
        <v>38.011707999999999</v>
      </c>
      <c r="T724" s="427">
        <v>144.65485699999999</v>
      </c>
      <c r="U724" s="428">
        <v>43831</v>
      </c>
      <c r="V724" s="428">
        <v>44561</v>
      </c>
      <c r="W724" s="426">
        <v>549</v>
      </c>
      <c r="X724" s="426"/>
      <c r="Y724" s="426"/>
      <c r="Z724" s="426">
        <v>2</v>
      </c>
    </row>
    <row r="725" spans="1:26" ht="15">
      <c r="A725" s="426">
        <v>202110</v>
      </c>
      <c r="B725" s="426" t="s">
        <v>2814</v>
      </c>
      <c r="C725" s="426" t="s">
        <v>4794</v>
      </c>
      <c r="D725" s="426" t="s">
        <v>4795</v>
      </c>
      <c r="E725" s="426" t="s">
        <v>268</v>
      </c>
      <c r="F725" s="426" t="s">
        <v>4333</v>
      </c>
      <c r="G725" s="426" t="s">
        <v>4123</v>
      </c>
      <c r="H725" s="427">
        <v>0.21729999999999999</v>
      </c>
      <c r="I725" s="427">
        <v>0.22869999999999999</v>
      </c>
      <c r="J725" s="427">
        <v>23.500399999999999</v>
      </c>
      <c r="K725" s="427">
        <v>103.5087</v>
      </c>
      <c r="L725" s="427">
        <v>0.22118967</v>
      </c>
      <c r="M725" s="427">
        <v>23.946907599999996</v>
      </c>
      <c r="N725" s="427">
        <v>105.47536529999999</v>
      </c>
      <c r="O725" s="427">
        <v>22.84</v>
      </c>
      <c r="P725" s="427">
        <v>9.6831999999999994</v>
      </c>
      <c r="Q725" s="427">
        <v>9.6831999999999994</v>
      </c>
      <c r="R725" s="427">
        <v>0.2286704</v>
      </c>
      <c r="S725" s="427">
        <v>26.501760000000001</v>
      </c>
      <c r="T725" s="427">
        <v>100.507408</v>
      </c>
      <c r="U725" s="428">
        <v>43590</v>
      </c>
      <c r="V725" s="428">
        <v>44561</v>
      </c>
      <c r="W725" s="426">
        <v>250</v>
      </c>
      <c r="X725" s="426"/>
      <c r="Y725" s="426"/>
      <c r="Z725" s="426">
        <v>7</v>
      </c>
    </row>
    <row r="726" spans="1:26" ht="15">
      <c r="A726" s="426">
        <v>202110</v>
      </c>
      <c r="B726" s="426" t="s">
        <v>2687</v>
      </c>
      <c r="C726" s="426" t="s">
        <v>193</v>
      </c>
      <c r="D726" s="426" t="s">
        <v>194</v>
      </c>
      <c r="E726" s="426" t="s">
        <v>265</v>
      </c>
      <c r="F726" s="426" t="s">
        <v>4410</v>
      </c>
      <c r="G726" s="426" t="s">
        <v>4143</v>
      </c>
      <c r="H726" s="427">
        <v>1.1519999999999999</v>
      </c>
      <c r="I726" s="427">
        <v>1.2250000000000001</v>
      </c>
      <c r="J726" s="427">
        <v>62.69</v>
      </c>
      <c r="K726" s="427">
        <v>301.61</v>
      </c>
      <c r="L726" s="427">
        <v>1.2044466432000001</v>
      </c>
      <c r="M726" s="427">
        <v>65.306450527700008</v>
      </c>
      <c r="N726" s="427">
        <v>314.19809449130003</v>
      </c>
      <c r="O726" s="427">
        <v>27.8</v>
      </c>
      <c r="P726" s="427">
        <v>13.08</v>
      </c>
      <c r="Q726" s="427">
        <v>13.08</v>
      </c>
      <c r="R726" s="427">
        <v>1.2252000000000001</v>
      </c>
      <c r="S726" s="427">
        <v>66.457499999999996</v>
      </c>
      <c r="T726" s="427">
        <v>297.84550000000002</v>
      </c>
      <c r="U726" s="428">
        <v>42917</v>
      </c>
      <c r="V726" s="428">
        <v>44561</v>
      </c>
      <c r="W726" s="426">
        <v>1500</v>
      </c>
      <c r="X726" s="426"/>
      <c r="Y726" s="426"/>
      <c r="Z726" s="426">
        <v>7</v>
      </c>
    </row>
    <row r="727" spans="1:26" ht="15">
      <c r="A727" s="426">
        <v>202110</v>
      </c>
      <c r="B727" s="426" t="s">
        <v>2687</v>
      </c>
      <c r="C727" s="426" t="s">
        <v>470</v>
      </c>
      <c r="D727" s="426" t="s">
        <v>471</v>
      </c>
      <c r="E727" s="426" t="s">
        <v>267</v>
      </c>
      <c r="F727" s="426" t="s">
        <v>4329</v>
      </c>
      <c r="G727" s="426" t="s">
        <v>4123</v>
      </c>
      <c r="H727" s="427">
        <v>0.61799999999999999</v>
      </c>
      <c r="I727" s="427">
        <v>0.63400000000000001</v>
      </c>
      <c r="J727" s="427">
        <v>65.849999999999994</v>
      </c>
      <c r="K727" s="427">
        <v>311.7</v>
      </c>
      <c r="L727" s="427">
        <v>0.64613543880000002</v>
      </c>
      <c r="M727" s="427">
        <v>68.598337330500001</v>
      </c>
      <c r="N727" s="427">
        <v>324.70921406100001</v>
      </c>
      <c r="O727" s="427">
        <v>27.99</v>
      </c>
      <c r="P727" s="427">
        <v>12.1</v>
      </c>
      <c r="Q727" s="427">
        <v>12.17</v>
      </c>
      <c r="R727" s="427">
        <v>0.63370000000000004</v>
      </c>
      <c r="S727" s="427">
        <v>76.531724999999994</v>
      </c>
      <c r="T727" s="427">
        <v>301.02112499999998</v>
      </c>
      <c r="U727" s="428">
        <v>42248</v>
      </c>
      <c r="V727" s="428">
        <v>44561</v>
      </c>
      <c r="W727" s="426">
        <v>600</v>
      </c>
      <c r="X727" s="426"/>
      <c r="Y727" s="426"/>
      <c r="Z727" s="426">
        <v>7</v>
      </c>
    </row>
    <row r="728" spans="1:26" ht="15">
      <c r="A728" s="426">
        <v>202110</v>
      </c>
      <c r="B728" s="426" t="s">
        <v>2687</v>
      </c>
      <c r="C728" s="426" t="s">
        <v>472</v>
      </c>
      <c r="D728" s="426" t="s">
        <v>473</v>
      </c>
      <c r="E728" s="426" t="s">
        <v>267</v>
      </c>
      <c r="F728" s="426" t="s">
        <v>4345</v>
      </c>
      <c r="G728" s="426" t="s">
        <v>4123</v>
      </c>
      <c r="H728" s="427">
        <v>1.107</v>
      </c>
      <c r="I728" s="427">
        <v>1.0840000000000001</v>
      </c>
      <c r="J728" s="427">
        <v>118.48</v>
      </c>
      <c r="K728" s="427">
        <v>524.29</v>
      </c>
      <c r="L728" s="427">
        <v>1.1573979462000001</v>
      </c>
      <c r="M728" s="427">
        <v>123.42492037840002</v>
      </c>
      <c r="N728" s="427">
        <v>546.1719404557</v>
      </c>
      <c r="O728" s="427">
        <v>27.99</v>
      </c>
      <c r="P728" s="427">
        <v>12.1</v>
      </c>
      <c r="Q728" s="427">
        <v>12.17</v>
      </c>
      <c r="R728" s="427">
        <v>1.1074440000000001</v>
      </c>
      <c r="S728" s="427">
        <v>136.44369599999999</v>
      </c>
      <c r="T728" s="427">
        <v>506.31831299999999</v>
      </c>
      <c r="U728" s="428">
        <v>42248</v>
      </c>
      <c r="V728" s="428">
        <v>44561</v>
      </c>
      <c r="W728" s="426">
        <v>1100</v>
      </c>
      <c r="X728" s="426"/>
      <c r="Y728" s="426"/>
      <c r="Z728" s="426">
        <v>7</v>
      </c>
    </row>
    <row r="729" spans="1:26" ht="15">
      <c r="A729" s="426">
        <v>202110</v>
      </c>
      <c r="B729" s="426" t="s">
        <v>2687</v>
      </c>
      <c r="C729" s="426" t="s">
        <v>6310</v>
      </c>
      <c r="D729" s="426" t="s">
        <v>6311</v>
      </c>
      <c r="E729" s="426" t="s">
        <v>267</v>
      </c>
      <c r="F729" s="426" t="s">
        <v>4316</v>
      </c>
      <c r="G729" s="426" t="s">
        <v>4409</v>
      </c>
      <c r="H729" s="427">
        <v>0.216</v>
      </c>
      <c r="I729" s="427">
        <v>0.23300000000000001</v>
      </c>
      <c r="J729" s="427">
        <v>20.079999999999998</v>
      </c>
      <c r="K729" s="427">
        <v>89.6</v>
      </c>
      <c r="L729" s="427">
        <v>0.22583374560000002</v>
      </c>
      <c r="M729" s="427">
        <v>20.918065506400001</v>
      </c>
      <c r="N729" s="427">
        <v>93.339575167999996</v>
      </c>
      <c r="O729" s="427">
        <v>24.3</v>
      </c>
      <c r="P729" s="427">
        <v>12.24</v>
      </c>
      <c r="Q729" s="427">
        <v>12.24</v>
      </c>
      <c r="R729" s="427">
        <v>0.2334</v>
      </c>
      <c r="S729" s="427">
        <v>23.021625</v>
      </c>
      <c r="T729" s="427">
        <v>86.662125000000003</v>
      </c>
      <c r="U729" s="428">
        <v>44013</v>
      </c>
      <c r="V729" s="428">
        <v>44377</v>
      </c>
      <c r="W729" s="426">
        <v>600</v>
      </c>
      <c r="X729" s="426"/>
      <c r="Y729" s="426"/>
      <c r="Z729" s="426">
        <v>7</v>
      </c>
    </row>
    <row r="730" spans="1:26" ht="15">
      <c r="A730" s="426">
        <v>202110</v>
      </c>
      <c r="B730" s="426" t="s">
        <v>2687</v>
      </c>
      <c r="C730" s="426" t="s">
        <v>6312</v>
      </c>
      <c r="D730" s="426" t="s">
        <v>6313</v>
      </c>
      <c r="E730" s="426" t="s">
        <v>267</v>
      </c>
      <c r="F730" s="426" t="s">
        <v>4316</v>
      </c>
      <c r="G730" s="426" t="s">
        <v>4409</v>
      </c>
      <c r="H730" s="427">
        <v>1.827</v>
      </c>
      <c r="I730" s="427">
        <v>1.982</v>
      </c>
      <c r="J730" s="427">
        <v>188.83</v>
      </c>
      <c r="K730" s="427">
        <v>909.99</v>
      </c>
      <c r="L730" s="427">
        <v>1.9101770982000001</v>
      </c>
      <c r="M730" s="427">
        <v>196.71107119390004</v>
      </c>
      <c r="N730" s="427">
        <v>947.9696429367001</v>
      </c>
      <c r="O730" s="427">
        <v>24.3</v>
      </c>
      <c r="P730" s="427">
        <v>12.24</v>
      </c>
      <c r="Q730" s="427">
        <v>12.24</v>
      </c>
      <c r="R730" s="427">
        <v>1.9821975999999999</v>
      </c>
      <c r="S730" s="427">
        <v>219.49830800000001</v>
      </c>
      <c r="T730" s="427">
        <v>879.32202600000005</v>
      </c>
      <c r="U730" s="428">
        <v>44013</v>
      </c>
      <c r="V730" s="428">
        <v>44377</v>
      </c>
      <c r="W730" s="426">
        <v>1400</v>
      </c>
      <c r="X730" s="426"/>
      <c r="Y730" s="426"/>
      <c r="Z730" s="426">
        <v>7</v>
      </c>
    </row>
    <row r="731" spans="1:26" ht="15">
      <c r="A731" s="426">
        <v>202110</v>
      </c>
      <c r="B731" s="426" t="s">
        <v>2687</v>
      </c>
      <c r="C731" s="426" t="s">
        <v>6316</v>
      </c>
      <c r="D731" s="426" t="s">
        <v>6317</v>
      </c>
      <c r="E731" s="426" t="s">
        <v>267</v>
      </c>
      <c r="F731" s="426" t="s">
        <v>4122</v>
      </c>
      <c r="G731" s="426" t="s">
        <v>4328</v>
      </c>
      <c r="H731" s="427">
        <v>0.01</v>
      </c>
      <c r="I731" s="427">
        <v>0.02</v>
      </c>
      <c r="J731" s="427">
        <v>0.39</v>
      </c>
      <c r="K731" s="427">
        <v>3.25</v>
      </c>
      <c r="L731" s="427">
        <v>1.0455266000000001E-2</v>
      </c>
      <c r="M731" s="427">
        <v>0.40627716870000008</v>
      </c>
      <c r="N731" s="427">
        <v>3.3856430725000006</v>
      </c>
      <c r="O731" s="427">
        <v>24.3</v>
      </c>
      <c r="P731" s="427">
        <v>12.24</v>
      </c>
      <c r="Q731" s="427">
        <v>12.24</v>
      </c>
      <c r="R731" s="427">
        <v>2.01976E-2</v>
      </c>
      <c r="S731" s="427">
        <v>0.468277</v>
      </c>
      <c r="T731" s="427">
        <v>3.1695669999999998</v>
      </c>
      <c r="U731" s="428">
        <v>44013</v>
      </c>
      <c r="V731" s="428">
        <v>44377</v>
      </c>
      <c r="W731" s="426">
        <v>200</v>
      </c>
      <c r="X731" s="426"/>
      <c r="Y731" s="426"/>
      <c r="Z731" s="426">
        <v>7</v>
      </c>
    </row>
    <row r="732" spans="1:26" ht="15">
      <c r="A732" s="426">
        <v>202110</v>
      </c>
      <c r="B732" s="426" t="s">
        <v>2687</v>
      </c>
      <c r="C732" s="426" t="s">
        <v>484</v>
      </c>
      <c r="D732" s="426" t="s">
        <v>485</v>
      </c>
      <c r="E732" s="426" t="s">
        <v>276</v>
      </c>
      <c r="F732" s="426" t="s">
        <v>4122</v>
      </c>
      <c r="G732" s="426" t="s">
        <v>4143</v>
      </c>
      <c r="H732" s="427">
        <v>0.26400000000000001</v>
      </c>
      <c r="I732" s="427">
        <v>0.316</v>
      </c>
      <c r="J732" s="427">
        <v>16.32</v>
      </c>
      <c r="K732" s="427">
        <v>86.23</v>
      </c>
      <c r="L732" s="427">
        <v>0.27601902240000004</v>
      </c>
      <c r="M732" s="427">
        <v>17.001136905600003</v>
      </c>
      <c r="N732" s="427">
        <v>89.82892373590002</v>
      </c>
      <c r="O732" s="427">
        <v>24.3</v>
      </c>
      <c r="P732" s="427">
        <v>12.24</v>
      </c>
      <c r="Q732" s="427">
        <v>12.24</v>
      </c>
      <c r="R732" s="427">
        <v>0.31602000000000002</v>
      </c>
      <c r="S732" s="427">
        <v>18.062947000000001</v>
      </c>
      <c r="T732" s="427">
        <v>84.484511999999995</v>
      </c>
      <c r="U732" s="428">
        <v>44013</v>
      </c>
      <c r="V732" s="428">
        <v>44377</v>
      </c>
      <c r="W732" s="426">
        <v>350</v>
      </c>
      <c r="X732" s="426"/>
      <c r="Y732" s="426"/>
      <c r="Z732" s="426">
        <v>7</v>
      </c>
    </row>
    <row r="733" spans="1:26" ht="15">
      <c r="A733" s="426">
        <v>202110</v>
      </c>
      <c r="B733" s="426" t="s">
        <v>2687</v>
      </c>
      <c r="C733" s="426" t="s">
        <v>486</v>
      </c>
      <c r="D733" s="426" t="s">
        <v>487</v>
      </c>
      <c r="E733" s="426" t="s">
        <v>276</v>
      </c>
      <c r="F733" s="426" t="s">
        <v>4402</v>
      </c>
      <c r="G733" s="426" t="s">
        <v>4143</v>
      </c>
      <c r="H733" s="427">
        <v>2.569</v>
      </c>
      <c r="I733" s="427">
        <v>2.67</v>
      </c>
      <c r="J733" s="427">
        <v>281.14999999999998</v>
      </c>
      <c r="K733" s="427">
        <v>1365.53</v>
      </c>
      <c r="L733" s="427">
        <v>2.6859578354</v>
      </c>
      <c r="M733" s="427">
        <v>292.88416917950002</v>
      </c>
      <c r="N733" s="427">
        <v>1422.5222107049001</v>
      </c>
      <c r="O733" s="427">
        <v>24.3</v>
      </c>
      <c r="P733" s="427">
        <v>12.24</v>
      </c>
      <c r="Q733" s="427">
        <v>12.24</v>
      </c>
      <c r="R733" s="427">
        <v>2.67014</v>
      </c>
      <c r="S733" s="427">
        <v>319.934755</v>
      </c>
      <c r="T733" s="427">
        <v>1326.7431019999999</v>
      </c>
      <c r="U733" s="428">
        <v>44013</v>
      </c>
      <c r="V733" s="428">
        <v>44377</v>
      </c>
      <c r="W733" s="426">
        <v>2100</v>
      </c>
      <c r="X733" s="426"/>
      <c r="Y733" s="426"/>
      <c r="Z733" s="426">
        <v>7</v>
      </c>
    </row>
    <row r="734" spans="1:26" ht="15">
      <c r="A734" s="426">
        <v>202110</v>
      </c>
      <c r="B734" s="426" t="s">
        <v>2687</v>
      </c>
      <c r="C734" s="426" t="s">
        <v>490</v>
      </c>
      <c r="D734" s="426" t="s">
        <v>491</v>
      </c>
      <c r="E734" s="426" t="s">
        <v>260</v>
      </c>
      <c r="F734" s="426" t="s">
        <v>4345</v>
      </c>
      <c r="G734" s="426" t="s">
        <v>4123</v>
      </c>
      <c r="H734" s="427">
        <v>0.60699999999999998</v>
      </c>
      <c r="I734" s="427">
        <v>0.70599999999999996</v>
      </c>
      <c r="J734" s="427">
        <v>57.45</v>
      </c>
      <c r="K734" s="427">
        <v>263.3</v>
      </c>
      <c r="L734" s="427">
        <v>0.63463464619999999</v>
      </c>
      <c r="M734" s="427">
        <v>59.847752158500008</v>
      </c>
      <c r="N734" s="427">
        <v>274.28917568899999</v>
      </c>
      <c r="O734" s="427">
        <v>24.3</v>
      </c>
      <c r="P734" s="427">
        <v>12.24</v>
      </c>
      <c r="Q734" s="427">
        <v>12.24</v>
      </c>
      <c r="R734" s="427">
        <v>0.70623599999999997</v>
      </c>
      <c r="S734" s="427">
        <v>64.261292999999995</v>
      </c>
      <c r="T734" s="427">
        <v>256.49213700000001</v>
      </c>
      <c r="U734" s="428">
        <v>43862</v>
      </c>
      <c r="V734" s="428">
        <v>44926</v>
      </c>
      <c r="W734" s="426">
        <v>650</v>
      </c>
      <c r="X734" s="426"/>
      <c r="Y734" s="426"/>
      <c r="Z734" s="426">
        <v>7</v>
      </c>
    </row>
    <row r="735" spans="1:26" ht="15">
      <c r="A735" s="426">
        <v>202110</v>
      </c>
      <c r="B735" s="426" t="s">
        <v>2687</v>
      </c>
      <c r="C735" s="426" t="s">
        <v>521</v>
      </c>
      <c r="D735" s="426" t="s">
        <v>522</v>
      </c>
      <c r="E735" s="426" t="s">
        <v>265</v>
      </c>
      <c r="F735" s="426" t="s">
        <v>4346</v>
      </c>
      <c r="G735" s="426" t="s">
        <v>4143</v>
      </c>
      <c r="H735" s="427">
        <v>0.17</v>
      </c>
      <c r="I735" s="427">
        <v>0.17100000000000001</v>
      </c>
      <c r="J735" s="427">
        <v>7.69</v>
      </c>
      <c r="K735" s="427">
        <v>37.880000000000003</v>
      </c>
      <c r="L735" s="427">
        <v>0.17773952200000004</v>
      </c>
      <c r="M735" s="427">
        <v>8.0109523777000007</v>
      </c>
      <c r="N735" s="427">
        <v>39.460972180400006</v>
      </c>
      <c r="O735" s="427">
        <v>24.3</v>
      </c>
      <c r="P735" s="427">
        <v>12.66</v>
      </c>
      <c r="Q735" s="427">
        <v>12.66</v>
      </c>
      <c r="R735" s="427">
        <v>0.17119999999999999</v>
      </c>
      <c r="S735" s="427">
        <v>9.4118999999999993</v>
      </c>
      <c r="T735" s="427">
        <v>36.161000000000001</v>
      </c>
      <c r="U735" s="428">
        <v>43160</v>
      </c>
      <c r="V735" s="428">
        <v>44255</v>
      </c>
      <c r="W735" s="426">
        <v>450</v>
      </c>
      <c r="X735" s="426"/>
      <c r="Y735" s="426"/>
      <c r="Z735" s="426">
        <v>7</v>
      </c>
    </row>
    <row r="736" spans="1:26" ht="15">
      <c r="A736" s="426">
        <v>202110</v>
      </c>
      <c r="B736" s="426" t="s">
        <v>2687</v>
      </c>
      <c r="C736" s="426" t="s">
        <v>523</v>
      </c>
      <c r="D736" s="426" t="s">
        <v>524</v>
      </c>
      <c r="E736" s="426" t="s">
        <v>265</v>
      </c>
      <c r="F736" s="426" t="s">
        <v>4410</v>
      </c>
      <c r="G736" s="426" t="s">
        <v>4143</v>
      </c>
      <c r="H736" s="427">
        <v>0.41399999999999998</v>
      </c>
      <c r="I736" s="427">
        <v>0.48799999999999999</v>
      </c>
      <c r="J736" s="427">
        <v>27.97</v>
      </c>
      <c r="K736" s="427">
        <v>147.27000000000001</v>
      </c>
      <c r="L736" s="427">
        <v>0.43284801240000004</v>
      </c>
      <c r="M736" s="427">
        <v>29.137365150100003</v>
      </c>
      <c r="N736" s="427">
        <v>153.41650931910002</v>
      </c>
      <c r="O736" s="427">
        <v>24.3</v>
      </c>
      <c r="P736" s="427">
        <v>12.66</v>
      </c>
      <c r="Q736" s="427">
        <v>12.66</v>
      </c>
      <c r="R736" s="427">
        <v>0.48759999999999998</v>
      </c>
      <c r="S736" s="427">
        <v>32.246000000000002</v>
      </c>
      <c r="T736" s="427">
        <v>143.00129999999999</v>
      </c>
      <c r="U736" s="428">
        <v>43160</v>
      </c>
      <c r="V736" s="428">
        <v>44255</v>
      </c>
      <c r="W736" s="426">
        <v>1100</v>
      </c>
      <c r="X736" s="426"/>
      <c r="Y736" s="426"/>
      <c r="Z736" s="426">
        <v>7</v>
      </c>
    </row>
    <row r="737" spans="1:26" ht="15">
      <c r="A737" s="426">
        <v>202110</v>
      </c>
      <c r="B737" s="426" t="s">
        <v>2687</v>
      </c>
      <c r="C737" s="426" t="s">
        <v>606</v>
      </c>
      <c r="D737" s="426" t="s">
        <v>607</v>
      </c>
      <c r="E737" s="426" t="s">
        <v>266</v>
      </c>
      <c r="F737" s="426" t="s">
        <v>4115</v>
      </c>
      <c r="G737" s="426" t="s">
        <v>4116</v>
      </c>
      <c r="H737" s="427">
        <v>0.98899999999999999</v>
      </c>
      <c r="I737" s="427">
        <v>1.0349999999999999</v>
      </c>
      <c r="J737" s="427">
        <v>93.3</v>
      </c>
      <c r="K737" s="427">
        <v>400.26</v>
      </c>
      <c r="L737" s="427">
        <v>1.0827994401899999</v>
      </c>
      <c r="M737" s="427">
        <v>99.061657529999991</v>
      </c>
      <c r="N737" s="427">
        <v>424.97769606599996</v>
      </c>
      <c r="O737" s="427">
        <v>25.51</v>
      </c>
      <c r="P737" s="427">
        <v>13.31</v>
      </c>
      <c r="Q737" s="427">
        <v>13.31</v>
      </c>
      <c r="R737" s="427">
        <v>1.0354171999999999</v>
      </c>
      <c r="S737" s="427">
        <v>107.963656</v>
      </c>
      <c r="T737" s="427">
        <v>385.59894100000002</v>
      </c>
      <c r="U737" s="428">
        <v>44287</v>
      </c>
      <c r="V737" s="428">
        <v>45382</v>
      </c>
      <c r="W737" s="426">
        <v>1200</v>
      </c>
      <c r="X737" s="426"/>
      <c r="Y737" s="426"/>
      <c r="Z737" s="426">
        <v>13</v>
      </c>
    </row>
    <row r="738" spans="1:26" ht="15">
      <c r="A738" s="426">
        <v>202110</v>
      </c>
      <c r="B738" s="426" t="s">
        <v>2687</v>
      </c>
      <c r="C738" s="426" t="s">
        <v>644</v>
      </c>
      <c r="D738" s="426" t="s">
        <v>645</v>
      </c>
      <c r="E738" s="426" t="s">
        <v>265</v>
      </c>
      <c r="F738" s="426" t="s">
        <v>4374</v>
      </c>
      <c r="G738" s="426" t="s">
        <v>4143</v>
      </c>
      <c r="H738" s="427">
        <v>0.66800000000000004</v>
      </c>
      <c r="I738" s="427">
        <v>0.78500000000000003</v>
      </c>
      <c r="J738" s="427">
        <v>63.57</v>
      </c>
      <c r="K738" s="427">
        <v>352.54</v>
      </c>
      <c r="L738" s="427">
        <v>0.69841176880000011</v>
      </c>
      <c r="M738" s="427">
        <v>66.223178498100012</v>
      </c>
      <c r="N738" s="427">
        <v>367.25372577820008</v>
      </c>
      <c r="O738" s="427">
        <v>24.3</v>
      </c>
      <c r="P738" s="427">
        <v>12.24</v>
      </c>
      <c r="Q738" s="427">
        <v>12.24</v>
      </c>
      <c r="R738" s="427">
        <v>0.78455399999999997</v>
      </c>
      <c r="S738" s="427">
        <v>77.318071000000003</v>
      </c>
      <c r="T738" s="427">
        <v>338.79267599999997</v>
      </c>
      <c r="U738" s="428">
        <v>44013</v>
      </c>
      <c r="V738" s="428">
        <v>45107</v>
      </c>
      <c r="W738" s="426">
        <v>1000</v>
      </c>
      <c r="X738" s="426"/>
      <c r="Y738" s="426"/>
      <c r="Z738" s="426">
        <v>7</v>
      </c>
    </row>
    <row r="739" spans="1:26" ht="15">
      <c r="A739" s="426">
        <v>202110</v>
      </c>
      <c r="B739" s="426" t="s">
        <v>2687</v>
      </c>
      <c r="C739" s="426" t="s">
        <v>652</v>
      </c>
      <c r="D739" s="426" t="s">
        <v>653</v>
      </c>
      <c r="E739" s="426" t="s">
        <v>265</v>
      </c>
      <c r="F739" s="426" t="s">
        <v>4144</v>
      </c>
      <c r="G739" s="426" t="s">
        <v>4328</v>
      </c>
      <c r="H739" s="427">
        <v>0.61699999999999999</v>
      </c>
      <c r="I739" s="427">
        <v>0.66</v>
      </c>
      <c r="J739" s="427">
        <v>32.799999999999997</v>
      </c>
      <c r="K739" s="427">
        <v>136.81</v>
      </c>
      <c r="L739" s="427">
        <v>0.6450899122</v>
      </c>
      <c r="M739" s="427">
        <v>34.168951624000002</v>
      </c>
      <c r="N739" s="427">
        <v>142.51994730730001</v>
      </c>
      <c r="O739" s="427">
        <v>24.3</v>
      </c>
      <c r="P739" s="427">
        <v>13.08</v>
      </c>
      <c r="Q739" s="427">
        <v>13.08</v>
      </c>
      <c r="R739" s="427">
        <v>0.66042279999999998</v>
      </c>
      <c r="S739" s="427">
        <v>37.589312</v>
      </c>
      <c r="T739" s="427">
        <v>132.01644099999999</v>
      </c>
      <c r="U739" s="428">
        <v>43497</v>
      </c>
      <c r="V739" s="428">
        <v>44592</v>
      </c>
      <c r="W739" s="426">
        <v>500</v>
      </c>
      <c r="X739" s="426"/>
      <c r="Y739" s="426"/>
      <c r="Z739" s="426">
        <v>7</v>
      </c>
    </row>
    <row r="740" spans="1:26" ht="15">
      <c r="A740" s="426">
        <v>202110</v>
      </c>
      <c r="B740" s="426" t="s">
        <v>2687</v>
      </c>
      <c r="C740" s="426" t="s">
        <v>875</v>
      </c>
      <c r="D740" s="426" t="s">
        <v>876</v>
      </c>
      <c r="E740" s="426" t="s">
        <v>265</v>
      </c>
      <c r="F740" s="426" t="s">
        <v>4316</v>
      </c>
      <c r="G740" s="426" t="s">
        <v>4123</v>
      </c>
      <c r="H740" s="427">
        <v>0.48699999999999999</v>
      </c>
      <c r="I740" s="427">
        <v>0.502</v>
      </c>
      <c r="J740" s="427">
        <v>46.61</v>
      </c>
      <c r="K740" s="427">
        <v>203.07</v>
      </c>
      <c r="L740" s="427">
        <v>0.50917145419999998</v>
      </c>
      <c r="M740" s="427">
        <v>48.555330341300007</v>
      </c>
      <c r="N740" s="427">
        <v>211.54539653310002</v>
      </c>
      <c r="O740" s="427">
        <v>24.3</v>
      </c>
      <c r="P740" s="427">
        <v>14.3</v>
      </c>
      <c r="Q740" s="427">
        <v>14.3</v>
      </c>
      <c r="R740" s="427">
        <v>0.502</v>
      </c>
      <c r="S740" s="427">
        <v>48.543300000000002</v>
      </c>
      <c r="T740" s="427">
        <v>201.13055</v>
      </c>
      <c r="U740" s="428">
        <v>43922</v>
      </c>
      <c r="V740" s="428">
        <v>44926</v>
      </c>
      <c r="W740" s="426">
        <v>500</v>
      </c>
      <c r="X740" s="426"/>
      <c r="Y740" s="426"/>
      <c r="Z740" s="426">
        <v>7</v>
      </c>
    </row>
    <row r="741" spans="1:26" ht="15">
      <c r="A741" s="426">
        <v>202110</v>
      </c>
      <c r="B741" s="426" t="s">
        <v>2687</v>
      </c>
      <c r="C741" s="426" t="s">
        <v>879</v>
      </c>
      <c r="D741" s="426" t="s">
        <v>880</v>
      </c>
      <c r="E741" s="426" t="s">
        <v>265</v>
      </c>
      <c r="F741" s="426" t="s">
        <v>4316</v>
      </c>
      <c r="G741" s="426" t="s">
        <v>4123</v>
      </c>
      <c r="H741" s="427">
        <v>0.52700000000000002</v>
      </c>
      <c r="I741" s="427">
        <v>0.55800000000000005</v>
      </c>
      <c r="J741" s="427">
        <v>41.56</v>
      </c>
      <c r="K741" s="427">
        <v>185.07</v>
      </c>
      <c r="L741" s="427">
        <v>0.55099251820000006</v>
      </c>
      <c r="M741" s="427">
        <v>43.294561874800003</v>
      </c>
      <c r="N741" s="427">
        <v>192.79414259310002</v>
      </c>
      <c r="O741" s="427">
        <v>24.3</v>
      </c>
      <c r="P741" s="427">
        <v>14.3</v>
      </c>
      <c r="Q741" s="427">
        <v>14.3</v>
      </c>
      <c r="R741" s="427">
        <v>0.55800000000000005</v>
      </c>
      <c r="S741" s="427">
        <v>42.519199999999998</v>
      </c>
      <c r="T741" s="427">
        <v>184.1147</v>
      </c>
      <c r="U741" s="428">
        <v>43922</v>
      </c>
      <c r="V741" s="428">
        <v>44926</v>
      </c>
      <c r="W741" s="426">
        <v>490</v>
      </c>
      <c r="X741" s="426"/>
      <c r="Y741" s="426"/>
      <c r="Z741" s="426">
        <v>7</v>
      </c>
    </row>
    <row r="742" spans="1:26" ht="15">
      <c r="A742" s="426">
        <v>202110</v>
      </c>
      <c r="B742" s="426" t="s">
        <v>2687</v>
      </c>
      <c r="C742" s="426" t="s">
        <v>881</v>
      </c>
      <c r="D742" s="426" t="s">
        <v>882</v>
      </c>
      <c r="E742" s="426" t="s">
        <v>265</v>
      </c>
      <c r="F742" s="426" t="s">
        <v>4316</v>
      </c>
      <c r="G742" s="426" t="s">
        <v>4123</v>
      </c>
      <c r="H742" s="427">
        <v>0.39700000000000002</v>
      </c>
      <c r="I742" s="427">
        <v>0.41799999999999998</v>
      </c>
      <c r="J742" s="427">
        <v>19</v>
      </c>
      <c r="K742" s="427">
        <v>83.6</v>
      </c>
      <c r="L742" s="427">
        <v>0.41507406020000009</v>
      </c>
      <c r="M742" s="427">
        <v>19.792990270000004</v>
      </c>
      <c r="N742" s="427">
        <v>87.089157188000001</v>
      </c>
      <c r="O742" s="427">
        <v>24.3</v>
      </c>
      <c r="P742" s="427">
        <v>14.3</v>
      </c>
      <c r="Q742" s="427">
        <v>14.3</v>
      </c>
      <c r="R742" s="427">
        <v>0.41760000000000003</v>
      </c>
      <c r="S742" s="427">
        <v>20.284400000000002</v>
      </c>
      <c r="T742" s="427">
        <v>82.315700000000007</v>
      </c>
      <c r="U742" s="428">
        <v>43922</v>
      </c>
      <c r="V742" s="428">
        <v>44926</v>
      </c>
      <c r="W742" s="426">
        <v>480</v>
      </c>
      <c r="X742" s="426"/>
      <c r="Y742" s="426"/>
      <c r="Z742" s="426">
        <v>7</v>
      </c>
    </row>
    <row r="743" spans="1:26" ht="15">
      <c r="A743" s="426">
        <v>202110</v>
      </c>
      <c r="B743" s="426" t="s">
        <v>2687</v>
      </c>
      <c r="C743" s="426" t="s">
        <v>889</v>
      </c>
      <c r="D743" s="426" t="s">
        <v>890</v>
      </c>
      <c r="E743" s="426" t="s">
        <v>265</v>
      </c>
      <c r="F743" s="426" t="s">
        <v>4446</v>
      </c>
      <c r="G743" s="426" t="s">
        <v>4143</v>
      </c>
      <c r="H743" s="427">
        <v>0.374</v>
      </c>
      <c r="I743" s="427">
        <v>0.56100000000000005</v>
      </c>
      <c r="J743" s="427">
        <v>24.23</v>
      </c>
      <c r="K743" s="427">
        <v>103.38</v>
      </c>
      <c r="L743" s="427">
        <v>0.39102694840000002</v>
      </c>
      <c r="M743" s="427">
        <v>25.241271275900004</v>
      </c>
      <c r="N743" s="427">
        <v>107.69470179540001</v>
      </c>
      <c r="O743" s="427">
        <v>22.91</v>
      </c>
      <c r="P743" s="427">
        <v>17.440000000000001</v>
      </c>
      <c r="Q743" s="427">
        <v>16.55</v>
      </c>
      <c r="R743" s="427">
        <v>0.56137559999999997</v>
      </c>
      <c r="S743" s="427">
        <v>26.556646000000001</v>
      </c>
      <c r="T743" s="427">
        <v>101.04799199999999</v>
      </c>
      <c r="U743" s="428">
        <v>42552</v>
      </c>
      <c r="V743" s="428">
        <v>44742</v>
      </c>
      <c r="W743" s="426">
        <v>1020</v>
      </c>
      <c r="X743" s="426"/>
      <c r="Y743" s="426"/>
      <c r="Z743" s="426">
        <v>7</v>
      </c>
    </row>
    <row r="744" spans="1:26" ht="15">
      <c r="A744" s="426">
        <v>202110</v>
      </c>
      <c r="B744" s="426" t="s">
        <v>2687</v>
      </c>
      <c r="C744" s="426" t="s">
        <v>1316</v>
      </c>
      <c r="D744" s="426" t="s">
        <v>1317</v>
      </c>
      <c r="E744" s="426" t="s">
        <v>265</v>
      </c>
      <c r="F744" s="426" t="s">
        <v>4126</v>
      </c>
      <c r="G744" s="426" t="s">
        <v>4135</v>
      </c>
      <c r="H744" s="427">
        <v>0.434</v>
      </c>
      <c r="I744" s="427">
        <v>0.81200000000000006</v>
      </c>
      <c r="J744" s="427">
        <v>4.3</v>
      </c>
      <c r="K744" s="427">
        <v>117.6</v>
      </c>
      <c r="L744" s="427">
        <v>0.45375854440000002</v>
      </c>
      <c r="M744" s="427">
        <v>4.4794662189999999</v>
      </c>
      <c r="N744" s="427">
        <v>122.50819240800001</v>
      </c>
      <c r="O744" s="427">
        <v>28.57</v>
      </c>
      <c r="P744" s="427">
        <v>19.829999999999998</v>
      </c>
      <c r="Q744" s="427">
        <v>18.84</v>
      </c>
      <c r="R744" s="427">
        <v>0.81203400000000003</v>
      </c>
      <c r="S744" s="427">
        <v>4.5998080000000003</v>
      </c>
      <c r="T744" s="427">
        <v>117.30215800000001</v>
      </c>
      <c r="U744" s="428">
        <v>42614</v>
      </c>
      <c r="V744" s="428">
        <v>44804</v>
      </c>
      <c r="W744" s="426">
        <v>380</v>
      </c>
      <c r="X744" s="426"/>
      <c r="Y744" s="426"/>
      <c r="Z744" s="426">
        <v>7</v>
      </c>
    </row>
    <row r="745" spans="1:26" ht="15">
      <c r="A745" s="426">
        <v>202110</v>
      </c>
      <c r="B745" s="426" t="s">
        <v>2687</v>
      </c>
      <c r="C745" s="426" t="s">
        <v>1432</v>
      </c>
      <c r="D745" s="426" t="s">
        <v>1433</v>
      </c>
      <c r="E745" s="426" t="s">
        <v>268</v>
      </c>
      <c r="F745" s="426" t="s">
        <v>4316</v>
      </c>
      <c r="G745" s="426" t="s">
        <v>4123</v>
      </c>
      <c r="H745" s="427">
        <v>8.5000000000000006E-2</v>
      </c>
      <c r="I745" s="427">
        <v>0.19700000000000001</v>
      </c>
      <c r="J745" s="427">
        <v>8.7799999999999994</v>
      </c>
      <c r="K745" s="427">
        <v>43.23</v>
      </c>
      <c r="L745" s="427">
        <v>8.8869761000000019E-2</v>
      </c>
      <c r="M745" s="427">
        <v>9.1464449773999998</v>
      </c>
      <c r="N745" s="427">
        <v>45.034261545900002</v>
      </c>
      <c r="O745" s="427">
        <v>24.3</v>
      </c>
      <c r="P745" s="427">
        <v>13.08</v>
      </c>
      <c r="Q745" s="427">
        <v>13.08</v>
      </c>
      <c r="R745" s="427">
        <v>0.19719999999999999</v>
      </c>
      <c r="S745" s="427">
        <v>10.7225</v>
      </c>
      <c r="T745" s="427">
        <v>41.285800000000002</v>
      </c>
      <c r="U745" s="428">
        <v>43709</v>
      </c>
      <c r="V745" s="428">
        <v>44439</v>
      </c>
      <c r="W745" s="426">
        <v>300</v>
      </c>
      <c r="X745" s="426"/>
      <c r="Y745" s="426"/>
      <c r="Z745" s="426">
        <v>7</v>
      </c>
    </row>
    <row r="746" spans="1:26" ht="15">
      <c r="A746" s="426">
        <v>202110</v>
      </c>
      <c r="B746" s="426" t="s">
        <v>2687</v>
      </c>
      <c r="C746" s="426" t="s">
        <v>1438</v>
      </c>
      <c r="D746" s="426" t="s">
        <v>1439</v>
      </c>
      <c r="E746" s="426" t="s">
        <v>265</v>
      </c>
      <c r="F746" s="426" t="s">
        <v>4322</v>
      </c>
      <c r="G746" s="426" t="s">
        <v>4143</v>
      </c>
      <c r="H746" s="427">
        <v>0.22600000000000001</v>
      </c>
      <c r="I746" s="427">
        <v>0.28899999999999998</v>
      </c>
      <c r="J746" s="427">
        <v>21.18</v>
      </c>
      <c r="K746" s="427">
        <v>103.9</v>
      </c>
      <c r="L746" s="427">
        <v>0.23628901160000004</v>
      </c>
      <c r="M746" s="427">
        <v>22.063975469400003</v>
      </c>
      <c r="N746" s="427">
        <v>108.236404687</v>
      </c>
      <c r="O746" s="427">
        <v>21.65</v>
      </c>
      <c r="P746" s="427">
        <v>17.78</v>
      </c>
      <c r="Q746" s="427">
        <v>16.82</v>
      </c>
      <c r="R746" s="427">
        <v>0.28920000000000001</v>
      </c>
      <c r="S746" s="427">
        <v>25.39555</v>
      </c>
      <c r="T746" s="427">
        <v>99.6785</v>
      </c>
      <c r="U746" s="428">
        <v>42675</v>
      </c>
      <c r="V746" s="428">
        <v>44500</v>
      </c>
      <c r="W746" s="426">
        <v>350</v>
      </c>
      <c r="X746" s="426"/>
      <c r="Y746" s="426"/>
      <c r="Z746" s="426">
        <v>7</v>
      </c>
    </row>
    <row r="747" spans="1:26" ht="15">
      <c r="A747" s="426">
        <v>202110</v>
      </c>
      <c r="B747" s="426" t="s">
        <v>2687</v>
      </c>
      <c r="C747" s="426" t="s">
        <v>1454</v>
      </c>
      <c r="D747" s="426" t="s">
        <v>1455</v>
      </c>
      <c r="E747" s="426" t="s">
        <v>265</v>
      </c>
      <c r="F747" s="426" t="s">
        <v>4327</v>
      </c>
      <c r="G747" s="426" t="s">
        <v>4143</v>
      </c>
      <c r="H747" s="427">
        <v>0.04</v>
      </c>
      <c r="I747" s="427">
        <v>4.5999999999999999E-2</v>
      </c>
      <c r="J747" s="427">
        <v>3.55</v>
      </c>
      <c r="K747" s="427">
        <v>18.21</v>
      </c>
      <c r="L747" s="427">
        <v>4.1821064000000005E-2</v>
      </c>
      <c r="M747" s="427">
        <v>3.6981639715000005</v>
      </c>
      <c r="N747" s="427">
        <v>18.970018569300002</v>
      </c>
      <c r="O747" s="427">
        <v>15.64</v>
      </c>
      <c r="P747" s="427">
        <v>16.82</v>
      </c>
      <c r="Q747" s="427">
        <v>15.98</v>
      </c>
      <c r="R747" s="427">
        <v>4.6258000000000001E-2</v>
      </c>
      <c r="S747" s="427">
        <v>4.4018379999999997</v>
      </c>
      <c r="T747" s="427">
        <v>17.358314</v>
      </c>
      <c r="U747" s="428">
        <v>42675</v>
      </c>
      <c r="V747" s="428">
        <v>44074</v>
      </c>
      <c r="W747" s="426">
        <v>1100</v>
      </c>
      <c r="X747" s="426"/>
      <c r="Y747" s="426"/>
      <c r="Z747" s="426">
        <v>7</v>
      </c>
    </row>
    <row r="748" spans="1:26" ht="15">
      <c r="A748" s="426">
        <v>202110</v>
      </c>
      <c r="B748" s="426" t="s">
        <v>2687</v>
      </c>
      <c r="C748" s="426" t="s">
        <v>1530</v>
      </c>
      <c r="D748" s="426">
        <v>1818</v>
      </c>
      <c r="E748" s="426" t="s">
        <v>267</v>
      </c>
      <c r="F748" s="426" t="s">
        <v>4357</v>
      </c>
      <c r="G748" s="426" t="s">
        <v>4123</v>
      </c>
      <c r="H748" s="427">
        <v>1.0029999999999999</v>
      </c>
      <c r="I748" s="427">
        <v>1.016</v>
      </c>
      <c r="J748" s="427">
        <v>98.73</v>
      </c>
      <c r="K748" s="427">
        <v>424.14</v>
      </c>
      <c r="L748" s="427">
        <v>1.0486631798000001</v>
      </c>
      <c r="M748" s="427">
        <v>102.8506278609</v>
      </c>
      <c r="N748" s="427">
        <v>441.84204700620006</v>
      </c>
      <c r="O748" s="427">
        <v>24.3</v>
      </c>
      <c r="P748" s="427">
        <v>10.55</v>
      </c>
      <c r="Q748" s="427">
        <v>10.55</v>
      </c>
      <c r="R748" s="427">
        <v>1.015844</v>
      </c>
      <c r="S748" s="427">
        <v>110.01079799999999</v>
      </c>
      <c r="T748" s="427">
        <v>412.85997800000001</v>
      </c>
      <c r="U748" s="428">
        <v>43800</v>
      </c>
      <c r="V748" s="428">
        <v>44561</v>
      </c>
      <c r="W748" s="426">
        <v>1500</v>
      </c>
      <c r="X748" s="426"/>
      <c r="Y748" s="426"/>
      <c r="Z748" s="426">
        <v>7</v>
      </c>
    </row>
    <row r="749" spans="1:26" ht="15">
      <c r="A749" s="426">
        <v>202110</v>
      </c>
      <c r="B749" s="426" t="s">
        <v>2687</v>
      </c>
      <c r="C749" s="426" t="s">
        <v>1961</v>
      </c>
      <c r="D749" s="426" t="s">
        <v>1962</v>
      </c>
      <c r="E749" s="426" t="s">
        <v>263</v>
      </c>
      <c r="F749" s="426" t="s">
        <v>4413</v>
      </c>
      <c r="G749" s="426" t="s">
        <v>4123</v>
      </c>
      <c r="H749" s="427">
        <v>0.12</v>
      </c>
      <c r="I749" s="427">
        <v>0.16500000000000001</v>
      </c>
      <c r="J749" s="427">
        <v>10.31</v>
      </c>
      <c r="K749" s="427">
        <v>52.62</v>
      </c>
      <c r="L749" s="427">
        <v>0.125463192</v>
      </c>
      <c r="M749" s="427">
        <v>10.740301562300003</v>
      </c>
      <c r="N749" s="427">
        <v>54.816165684600001</v>
      </c>
      <c r="O749" s="427">
        <v>24.3</v>
      </c>
      <c r="P749" s="427">
        <v>12.24</v>
      </c>
      <c r="Q749" s="427">
        <v>12.24</v>
      </c>
      <c r="R749" s="427">
        <v>0.16520000000000001</v>
      </c>
      <c r="S749" s="427">
        <v>11.8644</v>
      </c>
      <c r="T749" s="427">
        <v>51.066099999999999</v>
      </c>
      <c r="U749" s="428">
        <v>43831</v>
      </c>
      <c r="V749" s="428">
        <v>44561</v>
      </c>
      <c r="W749" s="426">
        <v>200</v>
      </c>
      <c r="X749" s="426"/>
      <c r="Y749" s="426"/>
      <c r="Z749" s="426">
        <v>7</v>
      </c>
    </row>
    <row r="750" spans="1:26" ht="15">
      <c r="A750" s="426">
        <v>202110</v>
      </c>
      <c r="B750" s="426" t="s">
        <v>2687</v>
      </c>
      <c r="C750" s="426" t="s">
        <v>1965</v>
      </c>
      <c r="D750" s="426" t="s">
        <v>1966</v>
      </c>
      <c r="E750" s="426" t="s">
        <v>263</v>
      </c>
      <c r="F750" s="426" t="s">
        <v>4442</v>
      </c>
      <c r="G750" s="426" t="s">
        <v>4409</v>
      </c>
      <c r="H750" s="427">
        <v>8.5999999999999993E-2</v>
      </c>
      <c r="I750" s="427">
        <v>0.13300000000000001</v>
      </c>
      <c r="J750" s="427">
        <v>6.96</v>
      </c>
      <c r="K750" s="427">
        <v>36.39</v>
      </c>
      <c r="L750" s="427">
        <v>8.9915287600000005E-2</v>
      </c>
      <c r="M750" s="427">
        <v>7.2504848568000009</v>
      </c>
      <c r="N750" s="427">
        <v>37.908785048700004</v>
      </c>
      <c r="O750" s="427">
        <v>24.3</v>
      </c>
      <c r="P750" s="427">
        <v>12.24</v>
      </c>
      <c r="Q750" s="427">
        <v>12.24</v>
      </c>
      <c r="R750" s="427">
        <v>0.1328</v>
      </c>
      <c r="S750" s="427">
        <v>8.1004000000000005</v>
      </c>
      <c r="T750" s="427">
        <v>35.247349999999997</v>
      </c>
      <c r="U750" s="428">
        <v>43831</v>
      </c>
      <c r="V750" s="428">
        <v>44561</v>
      </c>
      <c r="W750" s="426">
        <v>300</v>
      </c>
      <c r="X750" s="426"/>
      <c r="Y750" s="426"/>
      <c r="Z750" s="426">
        <v>7</v>
      </c>
    </row>
    <row r="751" spans="1:26" ht="15">
      <c r="A751" s="426">
        <v>202110</v>
      </c>
      <c r="B751" s="426" t="s">
        <v>2687</v>
      </c>
      <c r="C751" s="426" t="s">
        <v>2030</v>
      </c>
      <c r="D751" s="426" t="s">
        <v>2031</v>
      </c>
      <c r="E751" s="426" t="s">
        <v>265</v>
      </c>
      <c r="F751" s="426" t="s">
        <v>4322</v>
      </c>
      <c r="G751" s="426" t="s">
        <v>4143</v>
      </c>
      <c r="H751" s="427">
        <v>0.27700000000000002</v>
      </c>
      <c r="I751" s="427">
        <v>0.496</v>
      </c>
      <c r="J751" s="427">
        <v>23.42</v>
      </c>
      <c r="K751" s="427">
        <v>135.88</v>
      </c>
      <c r="L751" s="427">
        <v>0.28961086820000004</v>
      </c>
      <c r="M751" s="427">
        <v>24.397464848600006</v>
      </c>
      <c r="N751" s="427">
        <v>141.55113252040002</v>
      </c>
      <c r="O751" s="427">
        <v>24.3</v>
      </c>
      <c r="P751" s="427">
        <v>12.24</v>
      </c>
      <c r="Q751" s="427">
        <v>12.24</v>
      </c>
      <c r="R751" s="427">
        <v>0.496</v>
      </c>
      <c r="S751" s="427">
        <v>26.851600000000001</v>
      </c>
      <c r="T751" s="427">
        <v>132.45580000000001</v>
      </c>
      <c r="U751" s="428">
        <v>43831</v>
      </c>
      <c r="V751" s="428">
        <v>44561</v>
      </c>
      <c r="W751" s="426">
        <v>800</v>
      </c>
      <c r="X751" s="426"/>
      <c r="Y751" s="426"/>
      <c r="Z751" s="426">
        <v>7</v>
      </c>
    </row>
    <row r="752" spans="1:26" ht="15">
      <c r="A752" s="426">
        <v>202110</v>
      </c>
      <c r="B752" s="426" t="s">
        <v>2687</v>
      </c>
      <c r="C752" s="426" t="s">
        <v>2032</v>
      </c>
      <c r="D752" s="426" t="s">
        <v>2033</v>
      </c>
      <c r="E752" s="426" t="s">
        <v>268</v>
      </c>
      <c r="F752" s="426" t="s">
        <v>4410</v>
      </c>
      <c r="G752" s="426" t="s">
        <v>4143</v>
      </c>
      <c r="H752" s="427">
        <v>1.1679999999999999</v>
      </c>
      <c r="I752" s="427">
        <v>1.171</v>
      </c>
      <c r="J752" s="427">
        <v>120.96</v>
      </c>
      <c r="K752" s="427">
        <v>605.86</v>
      </c>
      <c r="L752" s="427">
        <v>1.2211750688000003</v>
      </c>
      <c r="M752" s="427">
        <v>126.00842647680001</v>
      </c>
      <c r="N752" s="427">
        <v>631.14637289380016</v>
      </c>
      <c r="O752" s="427">
        <v>28.41</v>
      </c>
      <c r="P752" s="427">
        <v>16.690000000000001</v>
      </c>
      <c r="Q752" s="427">
        <v>15.83</v>
      </c>
      <c r="R752" s="427">
        <v>1.1712</v>
      </c>
      <c r="S752" s="427">
        <v>150.09465</v>
      </c>
      <c r="T752" s="427">
        <v>576.726</v>
      </c>
      <c r="U752" s="428">
        <v>42856</v>
      </c>
      <c r="V752" s="428">
        <v>45046</v>
      </c>
      <c r="W752" s="426">
        <v>980</v>
      </c>
      <c r="X752" s="426"/>
      <c r="Y752" s="426"/>
      <c r="Z752" s="426">
        <v>7</v>
      </c>
    </row>
    <row r="753" spans="1:26" ht="15">
      <c r="A753" s="426">
        <v>202110</v>
      </c>
      <c r="B753" s="426" t="s">
        <v>2687</v>
      </c>
      <c r="C753" s="426" t="s">
        <v>2034</v>
      </c>
      <c r="D753" s="426" t="s">
        <v>2035</v>
      </c>
      <c r="E753" s="426" t="s">
        <v>275</v>
      </c>
      <c r="F753" s="426" t="s">
        <v>4353</v>
      </c>
      <c r="G753" s="426" t="s">
        <v>4143</v>
      </c>
      <c r="H753" s="427">
        <v>0.24399999999999999</v>
      </c>
      <c r="I753" s="427">
        <v>0.27300000000000002</v>
      </c>
      <c r="J753" s="427">
        <v>16.440000000000001</v>
      </c>
      <c r="K753" s="427">
        <v>59.73</v>
      </c>
      <c r="L753" s="427">
        <v>0.2551084904</v>
      </c>
      <c r="M753" s="427">
        <v>17.126145265200002</v>
      </c>
      <c r="N753" s="427">
        <v>62.222910990900004</v>
      </c>
      <c r="O753" s="427">
        <v>24.3</v>
      </c>
      <c r="P753" s="427">
        <v>12.27</v>
      </c>
      <c r="Q753" s="427">
        <v>12.27</v>
      </c>
      <c r="R753" s="427">
        <v>0.27279999999999999</v>
      </c>
      <c r="S753" s="427">
        <v>19.889250000000001</v>
      </c>
      <c r="T753" s="427">
        <v>56.280850000000001</v>
      </c>
      <c r="U753" s="428">
        <v>43983</v>
      </c>
      <c r="V753" s="428">
        <v>43951</v>
      </c>
      <c r="W753" s="426">
        <v>300</v>
      </c>
      <c r="X753" s="426"/>
      <c r="Y753" s="426"/>
      <c r="Z753" s="426">
        <v>7</v>
      </c>
    </row>
    <row r="754" spans="1:26" ht="15">
      <c r="A754" s="426">
        <v>202110</v>
      </c>
      <c r="B754" s="426" t="s">
        <v>2687</v>
      </c>
      <c r="C754" s="426" t="s">
        <v>2036</v>
      </c>
      <c r="D754" s="426" t="s">
        <v>2037</v>
      </c>
      <c r="E754" s="426" t="s">
        <v>275</v>
      </c>
      <c r="F754" s="426" t="s">
        <v>4376</v>
      </c>
      <c r="G754" s="426" t="s">
        <v>4143</v>
      </c>
      <c r="H754" s="427">
        <v>0.17199999999999999</v>
      </c>
      <c r="I754" s="427">
        <v>0.19400000000000001</v>
      </c>
      <c r="J754" s="427">
        <v>11.43</v>
      </c>
      <c r="K754" s="427">
        <v>45.61</v>
      </c>
      <c r="L754" s="427">
        <v>0.17983057520000001</v>
      </c>
      <c r="M754" s="427">
        <v>11.907046251900002</v>
      </c>
      <c r="N754" s="427">
        <v>47.5135940113</v>
      </c>
      <c r="O754" s="427">
        <v>24.3</v>
      </c>
      <c r="P754" s="427">
        <v>12.27</v>
      </c>
      <c r="Q754" s="427">
        <v>12.27</v>
      </c>
      <c r="R754" s="427">
        <v>0.19439999999999999</v>
      </c>
      <c r="S754" s="427">
        <v>13.7072</v>
      </c>
      <c r="T754" s="427">
        <v>43.332599999999999</v>
      </c>
      <c r="U754" s="428">
        <v>43983</v>
      </c>
      <c r="V754" s="428">
        <v>43951</v>
      </c>
      <c r="W754" s="426">
        <v>250</v>
      </c>
      <c r="X754" s="426"/>
      <c r="Y754" s="426"/>
      <c r="Z754" s="426">
        <v>7</v>
      </c>
    </row>
    <row r="755" spans="1:26" ht="15">
      <c r="A755" s="426">
        <v>202110</v>
      </c>
      <c r="B755" s="426" t="s">
        <v>2687</v>
      </c>
      <c r="C755" s="426" t="s">
        <v>2244</v>
      </c>
      <c r="D755" s="426" t="s">
        <v>2245</v>
      </c>
      <c r="E755" s="426" t="s">
        <v>265</v>
      </c>
      <c r="F755" s="426" t="s">
        <v>4442</v>
      </c>
      <c r="G755" s="426" t="s">
        <v>4409</v>
      </c>
      <c r="H755" s="427">
        <v>0.14000000000000001</v>
      </c>
      <c r="I755" s="427">
        <v>0.14599999999999999</v>
      </c>
      <c r="J755" s="427">
        <v>14.84</v>
      </c>
      <c r="K755" s="427">
        <v>68.72</v>
      </c>
      <c r="L755" s="427">
        <v>0.14637372400000004</v>
      </c>
      <c r="M755" s="427">
        <v>15.459367137200003</v>
      </c>
      <c r="N755" s="427">
        <v>71.58812059760001</v>
      </c>
      <c r="O755" s="427">
        <v>24.3</v>
      </c>
      <c r="P755" s="427">
        <v>13.08</v>
      </c>
      <c r="Q755" s="427">
        <v>13.08</v>
      </c>
      <c r="R755" s="427">
        <v>0.14591999999999999</v>
      </c>
      <c r="S755" s="427">
        <v>18.118214999999999</v>
      </c>
      <c r="T755" s="427">
        <v>65.444085000000001</v>
      </c>
      <c r="U755" s="428">
        <v>43831</v>
      </c>
      <c r="V755" s="428">
        <v>44926</v>
      </c>
      <c r="W755" s="426">
        <v>230</v>
      </c>
      <c r="X755" s="426"/>
      <c r="Y755" s="426"/>
      <c r="Z755" s="426">
        <v>7</v>
      </c>
    </row>
    <row r="756" spans="1:26" ht="15">
      <c r="A756" s="426">
        <v>202110</v>
      </c>
      <c r="B756" s="426" t="s">
        <v>2687</v>
      </c>
      <c r="C756" s="426" t="s">
        <v>2246</v>
      </c>
      <c r="D756" s="426" t="s">
        <v>2247</v>
      </c>
      <c r="E756" s="426" t="s">
        <v>265</v>
      </c>
      <c r="F756" s="426" t="s">
        <v>4410</v>
      </c>
      <c r="G756" s="426" t="s">
        <v>4143</v>
      </c>
      <c r="H756" s="427">
        <v>0.42699999999999999</v>
      </c>
      <c r="I756" s="427">
        <v>0.43</v>
      </c>
      <c r="J756" s="427">
        <v>51.89</v>
      </c>
      <c r="K756" s="427">
        <v>242.32</v>
      </c>
      <c r="L756" s="427">
        <v>0.44643985820000004</v>
      </c>
      <c r="M756" s="427">
        <v>54.055698163700001</v>
      </c>
      <c r="N756" s="427">
        <v>252.43354748560003</v>
      </c>
      <c r="O756" s="427">
        <v>24.3</v>
      </c>
      <c r="P756" s="427">
        <v>13.08</v>
      </c>
      <c r="Q756" s="427">
        <v>13.08</v>
      </c>
      <c r="R756" s="427">
        <v>0.42980000000000002</v>
      </c>
      <c r="S756" s="427">
        <v>64.329800000000006</v>
      </c>
      <c r="T756" s="427">
        <v>229.87860000000001</v>
      </c>
      <c r="U756" s="428">
        <v>43831</v>
      </c>
      <c r="V756" s="428">
        <v>44926</v>
      </c>
      <c r="W756" s="426">
        <v>430</v>
      </c>
      <c r="X756" s="426"/>
      <c r="Y756" s="426"/>
      <c r="Z756" s="426">
        <v>7</v>
      </c>
    </row>
    <row r="757" spans="1:26" ht="15">
      <c r="A757" s="426">
        <v>202110</v>
      </c>
      <c r="B757" s="426" t="s">
        <v>2687</v>
      </c>
      <c r="C757" s="426" t="s">
        <v>2248</v>
      </c>
      <c r="D757" s="426" t="s">
        <v>2249</v>
      </c>
      <c r="E757" s="426" t="s">
        <v>275</v>
      </c>
      <c r="F757" s="426" t="s">
        <v>4376</v>
      </c>
      <c r="G757" s="426" t="s">
        <v>4143</v>
      </c>
      <c r="H757" s="427">
        <v>0.124</v>
      </c>
      <c r="I757" s="427">
        <v>0.107</v>
      </c>
      <c r="J757" s="427">
        <v>7.2</v>
      </c>
      <c r="K757" s="427">
        <v>26.5</v>
      </c>
      <c r="L757" s="427">
        <v>0.12964529840000003</v>
      </c>
      <c r="M757" s="427">
        <v>7.5005015760000013</v>
      </c>
      <c r="N757" s="427">
        <v>27.606012745000001</v>
      </c>
      <c r="O757" s="427">
        <v>24.3</v>
      </c>
      <c r="P757" s="427">
        <v>12.27</v>
      </c>
      <c r="Q757" s="427">
        <v>12.27</v>
      </c>
      <c r="R757" s="427">
        <v>0.12432</v>
      </c>
      <c r="S757" s="427">
        <v>8.7264199999999992</v>
      </c>
      <c r="T757" s="427">
        <v>24.968399999999999</v>
      </c>
      <c r="U757" s="428">
        <v>43983</v>
      </c>
      <c r="V757" s="428">
        <v>44043</v>
      </c>
      <c r="W757" s="426">
        <v>200</v>
      </c>
      <c r="X757" s="426"/>
      <c r="Y757" s="426"/>
      <c r="Z757" s="426">
        <v>7</v>
      </c>
    </row>
    <row r="758" spans="1:26" ht="15">
      <c r="A758" s="426">
        <v>202110</v>
      </c>
      <c r="B758" s="426" t="s">
        <v>2687</v>
      </c>
      <c r="C758" s="426" t="s">
        <v>2418</v>
      </c>
      <c r="D758" s="426" t="s">
        <v>2419</v>
      </c>
      <c r="E758" s="426" t="s">
        <v>266</v>
      </c>
      <c r="F758" s="426" t="s">
        <v>4399</v>
      </c>
      <c r="G758" s="426" t="s">
        <v>4123</v>
      </c>
      <c r="H758" s="427">
        <v>0.38900000000000001</v>
      </c>
      <c r="I758" s="427">
        <v>0.85599999999999998</v>
      </c>
      <c r="J758" s="427">
        <v>44.63</v>
      </c>
      <c r="K758" s="427">
        <v>397.05</v>
      </c>
      <c r="L758" s="427">
        <v>0.4067098474000001</v>
      </c>
      <c r="M758" s="427">
        <v>46.492692407900009</v>
      </c>
      <c r="N758" s="427">
        <v>413.62140982650004</v>
      </c>
      <c r="O758" s="427">
        <v>24.3</v>
      </c>
      <c r="P758" s="427">
        <v>14.04</v>
      </c>
      <c r="Q758" s="427">
        <v>14.04</v>
      </c>
      <c r="R758" s="427">
        <v>0.85580000000000001</v>
      </c>
      <c r="S758" s="427">
        <v>62.328949999999999</v>
      </c>
      <c r="T758" s="427">
        <v>379.34694999999999</v>
      </c>
      <c r="U758" s="428">
        <v>43009</v>
      </c>
      <c r="V758" s="428">
        <v>44469</v>
      </c>
      <c r="W758" s="426">
        <v>1250</v>
      </c>
      <c r="X758" s="426"/>
      <c r="Y758" s="426"/>
      <c r="Z758" s="426">
        <v>7</v>
      </c>
    </row>
    <row r="759" spans="1:26" ht="15">
      <c r="A759" s="426">
        <v>202110</v>
      </c>
      <c r="B759" s="426" t="s">
        <v>2687</v>
      </c>
      <c r="C759" s="426" t="s">
        <v>2465</v>
      </c>
      <c r="D759" s="426" t="s">
        <v>2466</v>
      </c>
      <c r="E759" s="426" t="s">
        <v>267</v>
      </c>
      <c r="F759" s="426" t="s">
        <v>4329</v>
      </c>
      <c r="G759" s="426" t="s">
        <v>4123</v>
      </c>
      <c r="H759" s="427">
        <v>0.20899999999999999</v>
      </c>
      <c r="I759" s="427">
        <v>0.39</v>
      </c>
      <c r="J759" s="427">
        <v>16.12</v>
      </c>
      <c r="K759" s="427">
        <v>107.33</v>
      </c>
      <c r="L759" s="427">
        <v>0.21851505940000002</v>
      </c>
      <c r="M759" s="427">
        <v>16.792789639600002</v>
      </c>
      <c r="N759" s="427">
        <v>111.80956029890001</v>
      </c>
      <c r="O759" s="427">
        <v>28.59</v>
      </c>
      <c r="P759" s="427">
        <v>16.59</v>
      </c>
      <c r="Q759" s="427">
        <v>15.77</v>
      </c>
      <c r="R759" s="427">
        <v>0.39040000000000002</v>
      </c>
      <c r="S759" s="427">
        <v>17.019024999999999</v>
      </c>
      <c r="T759" s="427">
        <v>106.430925</v>
      </c>
      <c r="U759" s="428">
        <v>43040</v>
      </c>
      <c r="V759" s="428">
        <v>44135</v>
      </c>
      <c r="W759" s="426">
        <v>290</v>
      </c>
      <c r="X759" s="426"/>
      <c r="Y759" s="426"/>
      <c r="Z759" s="426">
        <v>7</v>
      </c>
    </row>
    <row r="760" spans="1:26" ht="15">
      <c r="A760" s="426">
        <v>202110</v>
      </c>
      <c r="B760" s="426" t="s">
        <v>2687</v>
      </c>
      <c r="C760" s="426" t="s">
        <v>2467</v>
      </c>
      <c r="D760" s="426" t="s">
        <v>2468</v>
      </c>
      <c r="E760" s="426" t="s">
        <v>268</v>
      </c>
      <c r="F760" s="426" t="s">
        <v>4144</v>
      </c>
      <c r="G760" s="426" t="s">
        <v>4143</v>
      </c>
      <c r="H760" s="427">
        <v>0.77400000000000002</v>
      </c>
      <c r="I760" s="427">
        <v>0.79100000000000004</v>
      </c>
      <c r="J760" s="427">
        <v>53.06</v>
      </c>
      <c r="K760" s="427">
        <v>224.15</v>
      </c>
      <c r="L760" s="427">
        <v>0.80923758840000015</v>
      </c>
      <c r="M760" s="427">
        <v>55.274529669800003</v>
      </c>
      <c r="N760" s="427">
        <v>233.50519836950002</v>
      </c>
      <c r="O760" s="427">
        <v>24.3</v>
      </c>
      <c r="P760" s="427">
        <v>12.24</v>
      </c>
      <c r="Q760" s="427">
        <v>12.24</v>
      </c>
      <c r="R760" s="427">
        <v>0.79142400000000002</v>
      </c>
      <c r="S760" s="427">
        <v>54.402498999999999</v>
      </c>
      <c r="T760" s="427">
        <v>222.80784</v>
      </c>
      <c r="U760" s="428">
        <v>43891</v>
      </c>
      <c r="V760" s="428">
        <v>44985</v>
      </c>
      <c r="W760" s="426">
        <v>900</v>
      </c>
      <c r="X760" s="426"/>
      <c r="Y760" s="426"/>
      <c r="Z760" s="426">
        <v>7</v>
      </c>
    </row>
    <row r="761" spans="1:26" ht="15">
      <c r="A761" s="426">
        <v>202110</v>
      </c>
      <c r="B761" s="426" t="s">
        <v>2687</v>
      </c>
      <c r="C761" s="426" t="s">
        <v>2576</v>
      </c>
      <c r="D761" s="426" t="s">
        <v>2577</v>
      </c>
      <c r="E761" s="426" t="s">
        <v>260</v>
      </c>
      <c r="F761" s="426" t="s">
        <v>4449</v>
      </c>
      <c r="G761" s="426" t="s">
        <v>4135</v>
      </c>
      <c r="H761" s="427">
        <v>0.47</v>
      </c>
      <c r="I761" s="427">
        <v>0.498</v>
      </c>
      <c r="J761" s="427">
        <v>28.22</v>
      </c>
      <c r="K761" s="427">
        <v>154.81</v>
      </c>
      <c r="L761" s="427">
        <v>0.49139750200000004</v>
      </c>
      <c r="M761" s="427">
        <v>29.397799232600004</v>
      </c>
      <c r="N761" s="427">
        <v>161.27120124730001</v>
      </c>
      <c r="O761" s="427">
        <v>24.3</v>
      </c>
      <c r="P761" s="427">
        <v>12.24</v>
      </c>
      <c r="Q761" s="427">
        <v>12.24</v>
      </c>
      <c r="R761" s="427">
        <v>0.498</v>
      </c>
      <c r="S761" s="427">
        <v>34.67718</v>
      </c>
      <c r="T761" s="427">
        <v>148.35410999999999</v>
      </c>
      <c r="U761" s="428">
        <v>43070</v>
      </c>
      <c r="V761" s="428">
        <v>44165</v>
      </c>
      <c r="W761" s="426">
        <v>450</v>
      </c>
      <c r="X761" s="426"/>
      <c r="Y761" s="426"/>
      <c r="Z761" s="426">
        <v>7</v>
      </c>
    </row>
    <row r="762" spans="1:26" ht="15">
      <c r="A762" s="426">
        <v>202110</v>
      </c>
      <c r="B762" s="426" t="s">
        <v>2687</v>
      </c>
      <c r="C762" s="426" t="s">
        <v>2578</v>
      </c>
      <c r="D762" s="426" t="s">
        <v>2579</v>
      </c>
      <c r="E762" s="426" t="s">
        <v>265</v>
      </c>
      <c r="F762" s="426" t="s">
        <v>4144</v>
      </c>
      <c r="G762" s="426" t="s">
        <v>4143</v>
      </c>
      <c r="H762" s="427">
        <v>0.6</v>
      </c>
      <c r="I762" s="427">
        <v>1.0469999999999999</v>
      </c>
      <c r="J762" s="427">
        <v>28.6</v>
      </c>
      <c r="K762" s="427">
        <v>215.2</v>
      </c>
      <c r="L762" s="427">
        <v>0.62731596000000012</v>
      </c>
      <c r="M762" s="427">
        <v>29.793659038000005</v>
      </c>
      <c r="N762" s="427">
        <v>224.18165821599999</v>
      </c>
      <c r="O762" s="427">
        <v>24.3</v>
      </c>
      <c r="P762" s="427">
        <v>12.05</v>
      </c>
      <c r="Q762" s="427">
        <v>12.05</v>
      </c>
      <c r="R762" s="427">
        <v>1.0474460000000001</v>
      </c>
      <c r="S762" s="427">
        <v>36.879305000000002</v>
      </c>
      <c r="T762" s="427">
        <v>206.920965</v>
      </c>
      <c r="U762" s="428">
        <v>43891</v>
      </c>
      <c r="V762" s="428">
        <v>44561</v>
      </c>
      <c r="W762" s="426">
        <v>1200</v>
      </c>
      <c r="X762" s="426"/>
      <c r="Y762" s="426"/>
      <c r="Z762" s="426">
        <v>7</v>
      </c>
    </row>
    <row r="763" spans="1:26" ht="15">
      <c r="A763" s="426">
        <v>202110</v>
      </c>
      <c r="B763" s="426" t="s">
        <v>2687</v>
      </c>
      <c r="C763" s="426" t="s">
        <v>2580</v>
      </c>
      <c r="D763" s="426" t="s">
        <v>2581</v>
      </c>
      <c r="E763" s="426" t="s">
        <v>275</v>
      </c>
      <c r="F763" s="426" t="s">
        <v>4595</v>
      </c>
      <c r="G763" s="426" t="s">
        <v>4143</v>
      </c>
      <c r="H763" s="427">
        <v>0.68899999999999995</v>
      </c>
      <c r="I763" s="427">
        <v>0.77800000000000002</v>
      </c>
      <c r="J763" s="427">
        <v>65.12</v>
      </c>
      <c r="K763" s="427">
        <v>299.74</v>
      </c>
      <c r="L763" s="427">
        <v>0.72036782740000005</v>
      </c>
      <c r="M763" s="427">
        <v>67.837869809600008</v>
      </c>
      <c r="N763" s="427">
        <v>312.25004755420008</v>
      </c>
      <c r="O763" s="427">
        <v>36.53</v>
      </c>
      <c r="P763" s="427">
        <v>17.05</v>
      </c>
      <c r="Q763" s="427">
        <v>16.059999999999999</v>
      </c>
      <c r="R763" s="427">
        <v>0.77840560000000003</v>
      </c>
      <c r="S763" s="427">
        <v>78.962463999999997</v>
      </c>
      <c r="T763" s="427">
        <v>285.90266800000001</v>
      </c>
      <c r="U763" s="428">
        <v>42948</v>
      </c>
      <c r="V763" s="428">
        <v>44773</v>
      </c>
      <c r="W763" s="426">
        <v>2200</v>
      </c>
      <c r="X763" s="426"/>
      <c r="Y763" s="426"/>
      <c r="Z763" s="426">
        <v>7</v>
      </c>
    </row>
    <row r="764" spans="1:26" ht="15">
      <c r="A764" s="426">
        <v>202110</v>
      </c>
      <c r="B764" s="426" t="s">
        <v>2687</v>
      </c>
      <c r="C764" s="426" t="s">
        <v>2831</v>
      </c>
      <c r="D764" s="426" t="s">
        <v>2832</v>
      </c>
      <c r="E764" s="426" t="s">
        <v>265</v>
      </c>
      <c r="F764" s="426" t="s">
        <v>4374</v>
      </c>
      <c r="G764" s="426" t="s">
        <v>4143</v>
      </c>
      <c r="H764" s="427">
        <v>0.124</v>
      </c>
      <c r="I764" s="427">
        <v>0.159</v>
      </c>
      <c r="J764" s="427">
        <v>11.95</v>
      </c>
      <c r="K764" s="427">
        <v>54.96</v>
      </c>
      <c r="L764" s="427">
        <v>0.12964529840000003</v>
      </c>
      <c r="M764" s="427">
        <v>12.448749143500001</v>
      </c>
      <c r="N764" s="427">
        <v>57.253828696800007</v>
      </c>
      <c r="O764" s="427">
        <v>24.3</v>
      </c>
      <c r="P764" s="427">
        <v>12.24</v>
      </c>
      <c r="Q764" s="427">
        <v>12.24</v>
      </c>
      <c r="R764" s="427">
        <v>0.159384</v>
      </c>
      <c r="S764" s="427">
        <v>14.598406000000001</v>
      </c>
      <c r="T764" s="427">
        <v>52.318828000000003</v>
      </c>
      <c r="U764" s="428">
        <v>44136</v>
      </c>
      <c r="V764" s="428">
        <v>45016</v>
      </c>
      <c r="W764" s="426">
        <v>320</v>
      </c>
      <c r="X764" s="426"/>
      <c r="Y764" s="426"/>
      <c r="Z764" s="426">
        <v>7</v>
      </c>
    </row>
    <row r="765" spans="1:26" ht="15">
      <c r="A765" s="426">
        <v>202110</v>
      </c>
      <c r="B765" s="426" t="s">
        <v>2687</v>
      </c>
      <c r="C765" s="426" t="s">
        <v>2841</v>
      </c>
      <c r="D765" s="426" t="s">
        <v>2842</v>
      </c>
      <c r="E765" s="426" t="s">
        <v>268</v>
      </c>
      <c r="F765" s="426" t="s">
        <v>4596</v>
      </c>
      <c r="G765" s="426" t="s">
        <v>4328</v>
      </c>
      <c r="H765" s="427">
        <v>0.58099999999999996</v>
      </c>
      <c r="I765" s="427">
        <v>0.61099999999999999</v>
      </c>
      <c r="J765" s="427">
        <v>54.5</v>
      </c>
      <c r="K765" s="427">
        <v>232.96</v>
      </c>
      <c r="L765" s="427">
        <v>0.60745095459999998</v>
      </c>
      <c r="M765" s="427">
        <v>56.774629985000004</v>
      </c>
      <c r="N765" s="427">
        <v>242.68289543680001</v>
      </c>
      <c r="O765" s="427">
        <v>24.3</v>
      </c>
      <c r="P765" s="427">
        <v>12.24</v>
      </c>
      <c r="Q765" s="427">
        <v>12.24</v>
      </c>
      <c r="R765" s="427">
        <v>0.61088039999999999</v>
      </c>
      <c r="S765" s="427">
        <v>57.900291000000003</v>
      </c>
      <c r="T765" s="427">
        <v>229.56276700000001</v>
      </c>
      <c r="U765" s="428">
        <v>43191</v>
      </c>
      <c r="V765" s="428">
        <v>44286</v>
      </c>
      <c r="W765" s="426">
        <v>500</v>
      </c>
      <c r="X765" s="426"/>
      <c r="Y765" s="426"/>
      <c r="Z765" s="426">
        <v>7</v>
      </c>
    </row>
    <row r="766" spans="1:26" ht="15">
      <c r="A766" s="426">
        <v>202110</v>
      </c>
      <c r="B766" s="426" t="s">
        <v>2687</v>
      </c>
      <c r="C766" s="426" t="s">
        <v>2982</v>
      </c>
      <c r="D766" s="426" t="s">
        <v>2983</v>
      </c>
      <c r="E766" s="426" t="s">
        <v>274</v>
      </c>
      <c r="F766" s="426" t="s">
        <v>4333</v>
      </c>
      <c r="G766" s="426" t="s">
        <v>4143</v>
      </c>
      <c r="H766" s="427">
        <v>0.14699999999999999</v>
      </c>
      <c r="I766" s="427">
        <v>0.19700000000000001</v>
      </c>
      <c r="J766" s="427">
        <v>5.76</v>
      </c>
      <c r="K766" s="427">
        <v>23.75</v>
      </c>
      <c r="L766" s="427">
        <v>0.15369241020000002</v>
      </c>
      <c r="M766" s="427">
        <v>6.0004012608000004</v>
      </c>
      <c r="N766" s="427">
        <v>24.741237837500002</v>
      </c>
      <c r="O766" s="427">
        <v>28.3</v>
      </c>
      <c r="P766" s="427">
        <v>15.98</v>
      </c>
      <c r="Q766" s="427">
        <v>15.41</v>
      </c>
      <c r="R766" s="427">
        <v>0.19739999999999999</v>
      </c>
      <c r="S766" s="427">
        <v>6.9591500000000002</v>
      </c>
      <c r="T766" s="427">
        <v>22.556799999999999</v>
      </c>
      <c r="U766" s="428">
        <v>43252</v>
      </c>
      <c r="V766" s="428">
        <v>44347</v>
      </c>
      <c r="W766" s="426">
        <v>270</v>
      </c>
      <c r="X766" s="426"/>
      <c r="Y766" s="426"/>
      <c r="Z766" s="426">
        <v>7</v>
      </c>
    </row>
    <row r="767" spans="1:26" ht="15">
      <c r="A767" s="426">
        <v>202110</v>
      </c>
      <c r="B767" s="426" t="s">
        <v>2687</v>
      </c>
      <c r="C767" s="426" t="s">
        <v>3195</v>
      </c>
      <c r="D767" s="426" t="s">
        <v>3196</v>
      </c>
      <c r="E767" s="426" t="s">
        <v>265</v>
      </c>
      <c r="F767" s="426" t="s">
        <v>4346</v>
      </c>
      <c r="G767" s="426" t="s">
        <v>4409</v>
      </c>
      <c r="H767" s="427">
        <v>0.14299999999999999</v>
      </c>
      <c r="I767" s="427">
        <v>0.20599999999999999</v>
      </c>
      <c r="J767" s="427">
        <v>4.46</v>
      </c>
      <c r="K767" s="427">
        <v>27.17</v>
      </c>
      <c r="L767" s="427">
        <v>0.14951030380000002</v>
      </c>
      <c r="M767" s="427">
        <v>4.6461440317999996</v>
      </c>
      <c r="N767" s="427">
        <v>28.303976086100004</v>
      </c>
      <c r="O767" s="427">
        <v>24.3</v>
      </c>
      <c r="P767" s="427">
        <v>13.08</v>
      </c>
      <c r="Q767" s="427">
        <v>13.08</v>
      </c>
      <c r="R767" s="427">
        <v>0.2064</v>
      </c>
      <c r="S767" s="427">
        <v>4.9185999999999996</v>
      </c>
      <c r="T767" s="427">
        <v>26.715699999999998</v>
      </c>
      <c r="U767" s="428">
        <v>44287</v>
      </c>
      <c r="V767" s="428">
        <v>45382</v>
      </c>
      <c r="W767" s="426">
        <v>200</v>
      </c>
      <c r="X767" s="426"/>
      <c r="Y767" s="426"/>
      <c r="Z767" s="426">
        <v>7</v>
      </c>
    </row>
    <row r="768" spans="1:26" ht="15">
      <c r="A768" s="426">
        <v>202110</v>
      </c>
      <c r="B768" s="426" t="s">
        <v>2687</v>
      </c>
      <c r="C768" s="426" t="s">
        <v>3485</v>
      </c>
      <c r="D768" s="426" t="s">
        <v>3486</v>
      </c>
      <c r="E768" s="426" t="s">
        <v>264</v>
      </c>
      <c r="F768" s="426" t="s">
        <v>4599</v>
      </c>
      <c r="G768" s="426" t="s">
        <v>4600</v>
      </c>
      <c r="H768" s="427">
        <v>0.746</v>
      </c>
      <c r="I768" s="427">
        <v>0.76</v>
      </c>
      <c r="J768" s="427">
        <v>79.92</v>
      </c>
      <c r="K768" s="427">
        <v>365.76</v>
      </c>
      <c r="L768" s="427">
        <v>0.77996284360000012</v>
      </c>
      <c r="M768" s="427">
        <v>83.255567493600012</v>
      </c>
      <c r="N768" s="427">
        <v>381.02548006080008</v>
      </c>
      <c r="O768" s="427">
        <v>29.01</v>
      </c>
      <c r="P768" s="427">
        <v>13.65</v>
      </c>
      <c r="Q768" s="427">
        <v>13.19</v>
      </c>
      <c r="R768" s="427">
        <v>0.76048439999999995</v>
      </c>
      <c r="S768" s="427">
        <v>94.046700000000001</v>
      </c>
      <c r="T768" s="427">
        <v>351.63763299999999</v>
      </c>
      <c r="U768" s="428">
        <v>43466</v>
      </c>
      <c r="V768" s="428">
        <v>44074</v>
      </c>
      <c r="W768" s="426">
        <v>750</v>
      </c>
      <c r="X768" s="426"/>
      <c r="Y768" s="426"/>
      <c r="Z768" s="426">
        <v>7</v>
      </c>
    </row>
    <row r="769" spans="1:26" ht="15">
      <c r="A769" s="426">
        <v>202110</v>
      </c>
      <c r="B769" s="426" t="s">
        <v>2687</v>
      </c>
      <c r="C769" s="426" t="s">
        <v>3487</v>
      </c>
      <c r="D769" s="426" t="s">
        <v>3488</v>
      </c>
      <c r="E769" s="426" t="s">
        <v>268</v>
      </c>
      <c r="F769" s="426" t="s">
        <v>4599</v>
      </c>
      <c r="G769" s="426" t="s">
        <v>4600</v>
      </c>
      <c r="H769" s="427">
        <v>0.72199999999999998</v>
      </c>
      <c r="I769" s="427">
        <v>1.145</v>
      </c>
      <c r="J769" s="427">
        <v>39.72</v>
      </c>
      <c r="K769" s="427">
        <v>214.75</v>
      </c>
      <c r="L769" s="427">
        <v>0.75487020520000003</v>
      </c>
      <c r="M769" s="427">
        <v>41.377767027600001</v>
      </c>
      <c r="N769" s="427">
        <v>223.71287686750003</v>
      </c>
      <c r="O769" s="427">
        <v>24.3</v>
      </c>
      <c r="P769" s="427">
        <v>13.08</v>
      </c>
      <c r="Q769" s="427">
        <v>13.08</v>
      </c>
      <c r="R769" s="427">
        <v>1.1447407999999999</v>
      </c>
      <c r="S769" s="427">
        <v>49.425117999999998</v>
      </c>
      <c r="T769" s="427">
        <v>205.039737</v>
      </c>
      <c r="U769" s="428">
        <v>43466</v>
      </c>
      <c r="V769" s="428">
        <v>44074</v>
      </c>
      <c r="W769" s="426">
        <v>2000</v>
      </c>
      <c r="X769" s="426"/>
      <c r="Y769" s="426"/>
      <c r="Z769" s="426">
        <v>7</v>
      </c>
    </row>
    <row r="770" spans="1:26" ht="15">
      <c r="A770" s="426">
        <v>202110</v>
      </c>
      <c r="B770" s="426" t="s">
        <v>2687</v>
      </c>
      <c r="C770" s="426" t="s">
        <v>3592</v>
      </c>
      <c r="D770" s="426" t="s">
        <v>3593</v>
      </c>
      <c r="E770" s="426" t="s">
        <v>265</v>
      </c>
      <c r="F770" s="426" t="s">
        <v>4413</v>
      </c>
      <c r="G770" s="426" t="s">
        <v>4123</v>
      </c>
      <c r="H770" s="427">
        <v>0.185</v>
      </c>
      <c r="I770" s="427">
        <v>0.192</v>
      </c>
      <c r="J770" s="427">
        <v>18.68</v>
      </c>
      <c r="K770" s="427">
        <v>84.6</v>
      </c>
      <c r="L770" s="427">
        <v>0.19342242100000004</v>
      </c>
      <c r="M770" s="427">
        <v>19.459634644400001</v>
      </c>
      <c r="N770" s="427">
        <v>88.130893517999993</v>
      </c>
      <c r="O770" s="427">
        <v>24.3</v>
      </c>
      <c r="P770" s="427">
        <v>13.08</v>
      </c>
      <c r="Q770" s="427">
        <v>13.08</v>
      </c>
      <c r="R770" s="427">
        <v>0.19159999999999999</v>
      </c>
      <c r="S770" s="427">
        <v>22.964974999999999</v>
      </c>
      <c r="T770" s="427">
        <v>80.31765</v>
      </c>
      <c r="U770" s="428">
        <v>44378</v>
      </c>
      <c r="V770" s="428">
        <v>45291</v>
      </c>
      <c r="W770" s="426">
        <v>200</v>
      </c>
      <c r="X770" s="426"/>
      <c r="Y770" s="426"/>
      <c r="Z770" s="426">
        <v>7</v>
      </c>
    </row>
    <row r="771" spans="1:26" ht="15">
      <c r="A771" s="426">
        <v>202110</v>
      </c>
      <c r="B771" s="426" t="s">
        <v>2687</v>
      </c>
      <c r="C771" s="426" t="s">
        <v>3594</v>
      </c>
      <c r="D771" s="426" t="s">
        <v>3595</v>
      </c>
      <c r="E771" s="426" t="s">
        <v>265</v>
      </c>
      <c r="F771" s="426" t="s">
        <v>4413</v>
      </c>
      <c r="G771" s="426" t="s">
        <v>4123</v>
      </c>
      <c r="H771" s="427">
        <v>0.126</v>
      </c>
      <c r="I771" s="427">
        <v>0.186</v>
      </c>
      <c r="J771" s="427">
        <v>8.51</v>
      </c>
      <c r="K771" s="427">
        <v>41.21</v>
      </c>
      <c r="L771" s="427">
        <v>0.13173635160000002</v>
      </c>
      <c r="M771" s="427">
        <v>8.8651761683000014</v>
      </c>
      <c r="N771" s="427">
        <v>42.929954159300003</v>
      </c>
      <c r="O771" s="427">
        <v>24.3</v>
      </c>
      <c r="P771" s="427">
        <v>13.08</v>
      </c>
      <c r="Q771" s="427">
        <v>13.08</v>
      </c>
      <c r="R771" s="427">
        <v>0.1855</v>
      </c>
      <c r="S771" s="427">
        <v>11.036175</v>
      </c>
      <c r="T771" s="427">
        <v>38.679749999999999</v>
      </c>
      <c r="U771" s="428">
        <v>44378</v>
      </c>
      <c r="V771" s="428">
        <v>45291</v>
      </c>
      <c r="W771" s="426">
        <v>200</v>
      </c>
      <c r="X771" s="426"/>
      <c r="Y771" s="426"/>
      <c r="Z771" s="426">
        <v>7</v>
      </c>
    </row>
    <row r="772" spans="1:26" ht="15">
      <c r="A772" s="426">
        <v>202110</v>
      </c>
      <c r="B772" s="426" t="s">
        <v>2687</v>
      </c>
      <c r="C772" s="426" t="s">
        <v>4837</v>
      </c>
      <c r="D772" s="426" t="s">
        <v>4838</v>
      </c>
      <c r="E772" s="426" t="s">
        <v>273</v>
      </c>
      <c r="F772" s="426" t="s">
        <v>4410</v>
      </c>
      <c r="G772" s="426" t="s">
        <v>4143</v>
      </c>
      <c r="H772" s="427">
        <v>0.26800000000000002</v>
      </c>
      <c r="I772" s="427">
        <v>0.40400000000000003</v>
      </c>
      <c r="J772" s="427">
        <v>7.66</v>
      </c>
      <c r="K772" s="427">
        <v>112.2</v>
      </c>
      <c r="L772" s="427">
        <v>0.28020112880000003</v>
      </c>
      <c r="M772" s="427">
        <v>7.979700287800001</v>
      </c>
      <c r="N772" s="427">
        <v>116.88281622600002</v>
      </c>
      <c r="O772" s="427">
        <v>24.3</v>
      </c>
      <c r="P772" s="427">
        <v>12.24</v>
      </c>
      <c r="Q772" s="427">
        <v>12.24</v>
      </c>
      <c r="R772" s="427">
        <v>0.40410000000000001</v>
      </c>
      <c r="S772" s="427">
        <v>8.7670750000000002</v>
      </c>
      <c r="T772" s="427">
        <v>111.09295</v>
      </c>
      <c r="U772" s="428">
        <v>44317</v>
      </c>
      <c r="V772" s="428">
        <v>45412</v>
      </c>
      <c r="W772" s="426">
        <v>400</v>
      </c>
      <c r="X772" s="426"/>
      <c r="Y772" s="426"/>
      <c r="Z772" s="426">
        <v>7</v>
      </c>
    </row>
    <row r="773" spans="1:26" ht="15">
      <c r="A773" s="426">
        <v>202110</v>
      </c>
      <c r="B773" s="426" t="s">
        <v>2687</v>
      </c>
      <c r="C773" s="426" t="s">
        <v>4878</v>
      </c>
      <c r="D773" s="426" t="s">
        <v>4879</v>
      </c>
      <c r="E773" s="426" t="s">
        <v>265</v>
      </c>
      <c r="F773" s="426" t="s">
        <v>4880</v>
      </c>
      <c r="G773" s="426" t="s">
        <v>4409</v>
      </c>
      <c r="H773" s="427">
        <v>2.8239999999999998</v>
      </c>
      <c r="I773" s="427">
        <v>2.996</v>
      </c>
      <c r="J773" s="427">
        <v>129.13</v>
      </c>
      <c r="K773" s="427">
        <v>543.08000000000004</v>
      </c>
      <c r="L773" s="427">
        <v>2.8590175999999996</v>
      </c>
      <c r="M773" s="427">
        <v>130.80868999999998</v>
      </c>
      <c r="N773" s="427">
        <v>550.14004</v>
      </c>
      <c r="O773" s="427">
        <v>23.41</v>
      </c>
      <c r="P773" s="427">
        <v>12.65</v>
      </c>
      <c r="Q773" s="427">
        <v>12.65</v>
      </c>
      <c r="R773" s="427">
        <v>2.9962787999999998</v>
      </c>
      <c r="S773" s="427">
        <v>153.513498</v>
      </c>
      <c r="T773" s="427">
        <v>518.697855</v>
      </c>
      <c r="U773" s="428">
        <v>43617</v>
      </c>
      <c r="V773" s="428">
        <v>44347</v>
      </c>
      <c r="W773" s="426">
        <v>1500</v>
      </c>
      <c r="X773" s="426"/>
      <c r="Y773" s="426"/>
      <c r="Z773" s="426">
        <v>7</v>
      </c>
    </row>
    <row r="774" spans="1:26" ht="15">
      <c r="A774" s="426">
        <v>202110</v>
      </c>
      <c r="B774" s="426" t="s">
        <v>2687</v>
      </c>
      <c r="C774" s="426" t="s">
        <v>5677</v>
      </c>
      <c r="D774" s="426" t="s">
        <v>5678</v>
      </c>
      <c r="E774" s="426" t="s">
        <v>275</v>
      </c>
      <c r="F774" s="426" t="s">
        <v>4356</v>
      </c>
      <c r="G774" s="426" t="s">
        <v>4123</v>
      </c>
      <c r="H774" s="427">
        <v>4.4080000000000004</v>
      </c>
      <c r="I774" s="427">
        <v>4.4770000000000003</v>
      </c>
      <c r="J774" s="427">
        <v>433.21</v>
      </c>
      <c r="K774" s="427">
        <v>1589.23</v>
      </c>
      <c r="L774" s="427">
        <v>4.6086812528000012</v>
      </c>
      <c r="M774" s="427">
        <v>451.29059551930004</v>
      </c>
      <c r="N774" s="427">
        <v>1655.5586277259001</v>
      </c>
      <c r="O774" s="427">
        <v>28.78</v>
      </c>
      <c r="P774" s="427">
        <v>13.6</v>
      </c>
      <c r="Q774" s="427">
        <v>13.25</v>
      </c>
      <c r="R774" s="427">
        <v>4.4766376000000001</v>
      </c>
      <c r="S774" s="427">
        <v>538.22235599999999</v>
      </c>
      <c r="T774" s="427">
        <v>1484.2183419999999</v>
      </c>
      <c r="U774" s="428">
        <v>43739</v>
      </c>
      <c r="V774" s="428">
        <v>44834</v>
      </c>
      <c r="W774" s="426">
        <v>6000</v>
      </c>
      <c r="X774" s="426"/>
      <c r="Y774" s="426"/>
      <c r="Z774" s="426">
        <v>7</v>
      </c>
    </row>
    <row r="775" spans="1:26" ht="15">
      <c r="A775" s="426">
        <v>202110</v>
      </c>
      <c r="B775" s="426" t="s">
        <v>2687</v>
      </c>
      <c r="C775" s="426" t="s">
        <v>5997</v>
      </c>
      <c r="D775" s="426" t="s">
        <v>5998</v>
      </c>
      <c r="E775" s="426" t="s">
        <v>275</v>
      </c>
      <c r="F775" s="426" t="s">
        <v>4596</v>
      </c>
      <c r="G775" s="426" t="s">
        <v>4328</v>
      </c>
      <c r="H775" s="427">
        <v>0.24299999999999999</v>
      </c>
      <c r="I775" s="427">
        <v>0.25</v>
      </c>
      <c r="J775" s="427">
        <v>23.19</v>
      </c>
      <c r="K775" s="427">
        <v>108.64</v>
      </c>
      <c r="L775" s="427">
        <v>0.25406296380000004</v>
      </c>
      <c r="M775" s="427">
        <v>24.157865492700001</v>
      </c>
      <c r="N775" s="427">
        <v>113.17423489120002</v>
      </c>
      <c r="O775" s="427">
        <v>24.3</v>
      </c>
      <c r="P775" s="427">
        <v>12.24</v>
      </c>
      <c r="Q775" s="427">
        <v>12.24</v>
      </c>
      <c r="R775" s="427">
        <v>0.25031880000000001</v>
      </c>
      <c r="S775" s="427">
        <v>28.906168000000001</v>
      </c>
      <c r="T775" s="427">
        <v>102.923523</v>
      </c>
      <c r="U775" s="428">
        <v>43831</v>
      </c>
      <c r="V775" s="428">
        <v>44926</v>
      </c>
      <c r="W775" s="426">
        <v>400</v>
      </c>
      <c r="X775" s="426"/>
      <c r="Y775" s="426"/>
      <c r="Z775" s="426">
        <v>7</v>
      </c>
    </row>
    <row r="776" spans="1:26" ht="15">
      <c r="A776" s="426">
        <v>202110</v>
      </c>
      <c r="B776" s="426" t="s">
        <v>2687</v>
      </c>
      <c r="C776" s="426" t="s">
        <v>6167</v>
      </c>
      <c r="D776" s="426" t="s">
        <v>6168</v>
      </c>
      <c r="E776" s="426" t="s">
        <v>274</v>
      </c>
      <c r="F776" s="426" t="s">
        <v>4596</v>
      </c>
      <c r="G776" s="426" t="s">
        <v>4328</v>
      </c>
      <c r="H776" s="427">
        <v>0.60599999999999998</v>
      </c>
      <c r="I776" s="427">
        <v>0.628</v>
      </c>
      <c r="J776" s="427">
        <v>44</v>
      </c>
      <c r="K776" s="427">
        <v>185.84</v>
      </c>
      <c r="L776" s="427">
        <v>0.63358911959999997</v>
      </c>
      <c r="M776" s="427">
        <v>45.836398520000003</v>
      </c>
      <c r="N776" s="427">
        <v>193.59627956720004</v>
      </c>
      <c r="O776" s="427">
        <v>24.3</v>
      </c>
      <c r="P776" s="427">
        <v>13.08</v>
      </c>
      <c r="Q776" s="427">
        <v>13.08</v>
      </c>
      <c r="R776" s="427">
        <v>0.62778040000000002</v>
      </c>
      <c r="S776" s="427">
        <v>52.568057000000003</v>
      </c>
      <c r="T776" s="427">
        <v>177.26799700000001</v>
      </c>
      <c r="U776" s="428">
        <v>43922</v>
      </c>
      <c r="V776" s="428">
        <v>44286</v>
      </c>
      <c r="W776" s="426">
        <v>750</v>
      </c>
      <c r="X776" s="426"/>
      <c r="Y776" s="426"/>
      <c r="Z776" s="426">
        <v>7</v>
      </c>
    </row>
    <row r="777" spans="1:26" ht="15">
      <c r="A777" s="426">
        <v>202110</v>
      </c>
      <c r="B777" s="426" t="s">
        <v>2687</v>
      </c>
      <c r="C777" s="426" t="s">
        <v>6169</v>
      </c>
      <c r="D777" s="426" t="s">
        <v>6170</v>
      </c>
      <c r="E777" s="426" t="s">
        <v>256</v>
      </c>
      <c r="F777" s="426" t="s">
        <v>4316</v>
      </c>
      <c r="G777" s="426" t="s">
        <v>4409</v>
      </c>
      <c r="H777" s="427">
        <v>0.23499999999999999</v>
      </c>
      <c r="I777" s="427">
        <v>0.32500000000000001</v>
      </c>
      <c r="J777" s="427">
        <v>20.23</v>
      </c>
      <c r="K777" s="427">
        <v>127.51</v>
      </c>
      <c r="L777" s="427">
        <v>0.24569875100000002</v>
      </c>
      <c r="M777" s="427">
        <v>21.074325955900001</v>
      </c>
      <c r="N777" s="427">
        <v>132.83179943830004</v>
      </c>
      <c r="O777" s="427">
        <v>24.3</v>
      </c>
      <c r="P777" s="427">
        <v>11.41</v>
      </c>
      <c r="Q777" s="427">
        <v>11.41</v>
      </c>
      <c r="R777" s="427">
        <v>0.32500000000000001</v>
      </c>
      <c r="S777" s="427">
        <v>24.574100000000001</v>
      </c>
      <c r="T777" s="427">
        <v>123.1743</v>
      </c>
      <c r="U777" s="428">
        <v>43922</v>
      </c>
      <c r="V777" s="428">
        <v>45016</v>
      </c>
      <c r="W777" s="426">
        <v>400</v>
      </c>
      <c r="X777" s="426"/>
      <c r="Y777" s="426"/>
      <c r="Z777" s="426">
        <v>7</v>
      </c>
    </row>
    <row r="778" spans="1:26" ht="15">
      <c r="A778" s="426">
        <v>202110</v>
      </c>
      <c r="B778" s="426" t="s">
        <v>2687</v>
      </c>
      <c r="C778" s="426" t="s">
        <v>6483</v>
      </c>
      <c r="D778" s="426" t="s">
        <v>6484</v>
      </c>
      <c r="E778" s="426" t="s">
        <v>275</v>
      </c>
      <c r="F778" s="426" t="s">
        <v>4163</v>
      </c>
      <c r="G778" s="426" t="s">
        <v>4129</v>
      </c>
      <c r="H778" s="427">
        <v>0.95199999999999996</v>
      </c>
      <c r="I778" s="427">
        <v>0.96399999999999997</v>
      </c>
      <c r="J778" s="427">
        <v>105.36</v>
      </c>
      <c r="K778" s="427">
        <v>425.34</v>
      </c>
      <c r="L778" s="427">
        <v>1.0193593026399999</v>
      </c>
      <c r="M778" s="427">
        <v>110.71043998559999</v>
      </c>
      <c r="N778" s="427">
        <v>446.93981153639999</v>
      </c>
      <c r="O778" s="427">
        <v>25.24</v>
      </c>
      <c r="P778" s="427">
        <v>12.4</v>
      </c>
      <c r="Q778" s="427">
        <v>12.4</v>
      </c>
      <c r="R778" s="427">
        <v>0.96360000000000001</v>
      </c>
      <c r="S778" s="427">
        <v>110.5813</v>
      </c>
      <c r="T778" s="427">
        <v>420.12709999999998</v>
      </c>
      <c r="U778" s="428">
        <v>44013</v>
      </c>
      <c r="V778" s="428">
        <v>44377</v>
      </c>
      <c r="W778" s="426">
        <v>370</v>
      </c>
      <c r="X778" s="426"/>
      <c r="Y778" s="426"/>
      <c r="Z778" s="426">
        <v>8</v>
      </c>
    </row>
    <row r="779" spans="1:26" ht="15">
      <c r="A779" s="426">
        <v>202110</v>
      </c>
      <c r="B779" s="426" t="s">
        <v>2687</v>
      </c>
      <c r="C779" s="426" t="s">
        <v>6917</v>
      </c>
      <c r="D779" s="426" t="s">
        <v>6918</v>
      </c>
      <c r="E779" s="426" t="s">
        <v>259</v>
      </c>
      <c r="F779" s="426" t="s">
        <v>4596</v>
      </c>
      <c r="G779" s="426" t="s">
        <v>4328</v>
      </c>
      <c r="H779" s="427">
        <v>0.47899999999999998</v>
      </c>
      <c r="I779" s="427">
        <v>0.45300000000000001</v>
      </c>
      <c r="J779" s="427">
        <v>46.25</v>
      </c>
      <c r="K779" s="427">
        <v>178.77</v>
      </c>
      <c r="L779" s="427">
        <v>0.5008072414000001</v>
      </c>
      <c r="M779" s="427">
        <v>48.180305262500006</v>
      </c>
      <c r="N779" s="427">
        <v>186.23120371410002</v>
      </c>
      <c r="O779" s="427">
        <v>24.3</v>
      </c>
      <c r="P779" s="427">
        <v>13.08</v>
      </c>
      <c r="Q779" s="427">
        <v>13.08</v>
      </c>
      <c r="R779" s="427">
        <v>0.47938799999999998</v>
      </c>
      <c r="S779" s="427">
        <v>50.909832999999999</v>
      </c>
      <c r="T779" s="427">
        <v>174.11201500000001</v>
      </c>
      <c r="U779" s="428">
        <v>44228</v>
      </c>
      <c r="V779" s="428">
        <v>44620</v>
      </c>
      <c r="W779" s="426">
        <v>400</v>
      </c>
      <c r="X779" s="426"/>
      <c r="Y779" s="426"/>
      <c r="Z779" s="426">
        <v>7</v>
      </c>
    </row>
    <row r="780" spans="1:26" ht="15">
      <c r="A780" s="426">
        <v>202110</v>
      </c>
      <c r="B780" s="426" t="s">
        <v>2687</v>
      </c>
      <c r="C780" s="426" t="s">
        <v>6913</v>
      </c>
      <c r="D780" s="426" t="s">
        <v>6914</v>
      </c>
      <c r="E780" s="426" t="s">
        <v>268</v>
      </c>
      <c r="F780" s="426" t="s">
        <v>4126</v>
      </c>
      <c r="G780" s="426" t="s">
        <v>4135</v>
      </c>
      <c r="H780" s="427">
        <v>0.36599999999999999</v>
      </c>
      <c r="I780" s="427">
        <v>0.36499999999999999</v>
      </c>
      <c r="J780" s="427">
        <v>26.47</v>
      </c>
      <c r="K780" s="427">
        <v>102.34</v>
      </c>
      <c r="L780" s="427">
        <v>0.38266273560000003</v>
      </c>
      <c r="M780" s="427">
        <v>27.5747606551</v>
      </c>
      <c r="N780" s="427">
        <v>106.61129601220001</v>
      </c>
      <c r="O780" s="427">
        <v>24.3</v>
      </c>
      <c r="P780" s="427">
        <v>12.24</v>
      </c>
      <c r="Q780" s="427">
        <v>12.24</v>
      </c>
      <c r="R780" s="427">
        <v>0.3664</v>
      </c>
      <c r="S780" s="427">
        <v>28.242341</v>
      </c>
      <c r="T780" s="427">
        <v>100.568327</v>
      </c>
      <c r="U780" s="428">
        <v>44228</v>
      </c>
      <c r="V780" s="428">
        <v>44985</v>
      </c>
      <c r="W780" s="426">
        <v>700</v>
      </c>
      <c r="X780" s="426"/>
      <c r="Y780" s="426"/>
      <c r="Z780" s="426">
        <v>7</v>
      </c>
    </row>
    <row r="781" spans="1:26" ht="15">
      <c r="A781" s="426">
        <v>202110</v>
      </c>
      <c r="B781" s="426" t="s">
        <v>2687</v>
      </c>
      <c r="C781" s="426" t="s">
        <v>6907</v>
      </c>
      <c r="D781" s="426" t="s">
        <v>6908</v>
      </c>
      <c r="E781" s="426" t="s">
        <v>265</v>
      </c>
      <c r="F781" s="426" t="s">
        <v>4597</v>
      </c>
      <c r="G781" s="426" t="s">
        <v>4598</v>
      </c>
      <c r="H781" s="427">
        <v>0.188</v>
      </c>
      <c r="I781" s="427">
        <v>0.30399999999999999</v>
      </c>
      <c r="J781" s="427">
        <v>18.52</v>
      </c>
      <c r="K781" s="427">
        <v>83.43</v>
      </c>
      <c r="L781" s="427">
        <v>0.19655900080000005</v>
      </c>
      <c r="M781" s="427">
        <v>19.292956831600002</v>
      </c>
      <c r="N781" s="427">
        <v>86.912062011900019</v>
      </c>
      <c r="O781" s="427">
        <v>24.3</v>
      </c>
      <c r="P781" s="427">
        <v>13.08</v>
      </c>
      <c r="Q781" s="427">
        <v>13.08</v>
      </c>
      <c r="R781" s="427">
        <v>0.30365399999999998</v>
      </c>
      <c r="S781" s="427">
        <v>22.684396</v>
      </c>
      <c r="T781" s="427">
        <v>79.269495000000006</v>
      </c>
      <c r="U781" s="428">
        <v>44228</v>
      </c>
      <c r="V781" s="428">
        <v>45322</v>
      </c>
      <c r="W781" s="426">
        <v>300</v>
      </c>
      <c r="X781" s="426"/>
      <c r="Y781" s="426"/>
      <c r="Z781" s="426">
        <v>7</v>
      </c>
    </row>
    <row r="782" spans="1:26" ht="15">
      <c r="A782" s="426">
        <v>202110</v>
      </c>
      <c r="B782" s="426" t="s">
        <v>2687</v>
      </c>
      <c r="C782" s="426" t="s">
        <v>7455</v>
      </c>
      <c r="D782" s="426" t="s">
        <v>7375</v>
      </c>
      <c r="E782" s="426" t="s">
        <v>275</v>
      </c>
      <c r="F782" s="426" t="s">
        <v>4265</v>
      </c>
      <c r="G782" s="426" t="s">
        <v>4156</v>
      </c>
      <c r="H782" s="427">
        <v>0.14399999999999999</v>
      </c>
      <c r="I782" s="427">
        <v>0.13600000000000001</v>
      </c>
      <c r="J782" s="427">
        <v>9.5299999999999994</v>
      </c>
      <c r="K782" s="427">
        <v>31.4</v>
      </c>
      <c r="L782" s="427">
        <v>0.1498207536</v>
      </c>
      <c r="M782" s="427">
        <v>9.8890660031999982</v>
      </c>
      <c r="N782" s="427">
        <v>32.583071615999991</v>
      </c>
      <c r="O782" s="427">
        <v>24.18</v>
      </c>
      <c r="P782" s="427">
        <v>12.19</v>
      </c>
      <c r="Q782" s="427">
        <v>12.19</v>
      </c>
      <c r="R782" s="427">
        <v>0.1444</v>
      </c>
      <c r="S782" s="427">
        <v>11.369899999999999</v>
      </c>
      <c r="T782" s="427">
        <v>29.564900000000002</v>
      </c>
      <c r="U782" s="428">
        <v>44440</v>
      </c>
      <c r="V782" s="428">
        <v>44957</v>
      </c>
      <c r="W782" s="426">
        <v>300</v>
      </c>
      <c r="X782" s="426"/>
      <c r="Y782" s="426"/>
      <c r="Z782" s="426">
        <v>6</v>
      </c>
    </row>
    <row r="783" spans="1:26" ht="15">
      <c r="A783" s="426">
        <v>202110</v>
      </c>
      <c r="B783" s="426" t="s">
        <v>2687</v>
      </c>
      <c r="C783" s="426" t="s">
        <v>7456</v>
      </c>
      <c r="D783" s="426" t="s">
        <v>7380</v>
      </c>
      <c r="E783" s="426" t="s">
        <v>275</v>
      </c>
      <c r="F783" s="426" t="s">
        <v>4271</v>
      </c>
      <c r="G783" s="426" t="s">
        <v>4156</v>
      </c>
      <c r="H783" s="427">
        <v>9.6000000000000002E-2</v>
      </c>
      <c r="I783" s="427">
        <v>0.127</v>
      </c>
      <c r="J783" s="427">
        <v>4.2300000000000004</v>
      </c>
      <c r="K783" s="427">
        <v>19.670000000000002</v>
      </c>
      <c r="L783" s="427">
        <v>9.9880502400000001E-2</v>
      </c>
      <c r="M783" s="427">
        <v>4.3893755711999995</v>
      </c>
      <c r="N783" s="427">
        <v>20.411115244799998</v>
      </c>
      <c r="O783" s="427">
        <v>24.18</v>
      </c>
      <c r="P783" s="427">
        <v>12.19</v>
      </c>
      <c r="Q783" s="427">
        <v>12.19</v>
      </c>
      <c r="R783" s="427">
        <v>0.1268</v>
      </c>
      <c r="S783" s="427">
        <v>4.9751000000000003</v>
      </c>
      <c r="T783" s="427">
        <v>18.924199999999999</v>
      </c>
      <c r="U783" s="428">
        <v>44440</v>
      </c>
      <c r="V783" s="428">
        <v>44957</v>
      </c>
      <c r="W783" s="426">
        <v>250</v>
      </c>
      <c r="X783" s="426"/>
      <c r="Y783" s="426"/>
      <c r="Z783" s="426">
        <v>6</v>
      </c>
    </row>
    <row r="784" spans="1:26" ht="15">
      <c r="A784" s="426">
        <v>202110</v>
      </c>
      <c r="B784" s="426" t="s">
        <v>2687</v>
      </c>
      <c r="C784" s="426" t="s">
        <v>7457</v>
      </c>
      <c r="D784" s="426" t="s">
        <v>7381</v>
      </c>
      <c r="E784" s="426" t="s">
        <v>275</v>
      </c>
      <c r="F784" s="426" t="s">
        <v>4271</v>
      </c>
      <c r="G784" s="426" t="s">
        <v>4156</v>
      </c>
      <c r="H784" s="427">
        <v>8.4000000000000005E-2</v>
      </c>
      <c r="I784" s="427">
        <v>0.123</v>
      </c>
      <c r="J784" s="427">
        <v>4.41</v>
      </c>
      <c r="K784" s="427">
        <v>16.82</v>
      </c>
      <c r="L784" s="427">
        <v>8.7395439600000013E-2</v>
      </c>
      <c r="M784" s="427">
        <v>4.5761575103999999</v>
      </c>
      <c r="N784" s="427">
        <v>17.453734540799996</v>
      </c>
      <c r="O784" s="427">
        <v>25.45</v>
      </c>
      <c r="P784" s="427">
        <v>13.51</v>
      </c>
      <c r="Q784" s="427">
        <v>13.51</v>
      </c>
      <c r="R784" s="427">
        <v>0.1232</v>
      </c>
      <c r="S784" s="427">
        <v>5.2405999999999997</v>
      </c>
      <c r="T784" s="427">
        <v>15.985099999999999</v>
      </c>
      <c r="U784" s="428">
        <v>44440</v>
      </c>
      <c r="V784" s="428">
        <v>44957</v>
      </c>
      <c r="W784" s="426">
        <v>540</v>
      </c>
      <c r="X784" s="426"/>
      <c r="Y784" s="426"/>
      <c r="Z784" s="426">
        <v>6</v>
      </c>
    </row>
    <row r="785" spans="1:26" ht="15">
      <c r="A785" s="426">
        <v>202110</v>
      </c>
      <c r="B785" s="426" t="s">
        <v>2687</v>
      </c>
      <c r="C785" s="426" t="s">
        <v>7458</v>
      </c>
      <c r="D785" s="426" t="s">
        <v>7382</v>
      </c>
      <c r="E785" s="426" t="s">
        <v>275</v>
      </c>
      <c r="F785" s="426" t="s">
        <v>4304</v>
      </c>
      <c r="G785" s="426" t="s">
        <v>4156</v>
      </c>
      <c r="H785" s="427">
        <v>8.8999999999999996E-2</v>
      </c>
      <c r="I785" s="427">
        <v>7.8E-2</v>
      </c>
      <c r="J785" s="427">
        <v>4.3499999999999996</v>
      </c>
      <c r="K785" s="427">
        <v>14.8</v>
      </c>
      <c r="L785" s="427">
        <v>9.2597549099999996E-2</v>
      </c>
      <c r="M785" s="427">
        <v>4.5138968639999995</v>
      </c>
      <c r="N785" s="427">
        <v>15.357626111999998</v>
      </c>
      <c r="O785" s="427">
        <v>24.18</v>
      </c>
      <c r="P785" s="427">
        <v>12.19</v>
      </c>
      <c r="Q785" s="427">
        <v>12.19</v>
      </c>
      <c r="R785" s="427">
        <v>8.8800000000000004E-2</v>
      </c>
      <c r="S785" s="427">
        <v>5.3045</v>
      </c>
      <c r="T785" s="427">
        <v>13.8385</v>
      </c>
      <c r="U785" s="428">
        <v>44440</v>
      </c>
      <c r="V785" s="428">
        <v>44957</v>
      </c>
      <c r="W785" s="426">
        <v>340</v>
      </c>
      <c r="X785" s="426"/>
      <c r="Y785" s="426"/>
      <c r="Z785" s="426">
        <v>6</v>
      </c>
    </row>
    <row r="786" spans="1:26" ht="15">
      <c r="A786" s="426">
        <v>202110</v>
      </c>
      <c r="B786" s="426" t="s">
        <v>2687</v>
      </c>
      <c r="C786" s="426" t="s">
        <v>7459</v>
      </c>
      <c r="D786" s="426" t="s">
        <v>7383</v>
      </c>
      <c r="E786" s="426" t="s">
        <v>275</v>
      </c>
      <c r="F786" s="426" t="s">
        <v>4182</v>
      </c>
      <c r="G786" s="426" t="s">
        <v>4156</v>
      </c>
      <c r="H786" s="427">
        <v>9.4E-2</v>
      </c>
      <c r="I786" s="427">
        <v>0.10100000000000001</v>
      </c>
      <c r="J786" s="427">
        <v>4.1500000000000004</v>
      </c>
      <c r="K786" s="427">
        <v>16.190000000000001</v>
      </c>
      <c r="L786" s="427">
        <v>9.7799658600000006E-2</v>
      </c>
      <c r="M786" s="427">
        <v>4.3063613759999999</v>
      </c>
      <c r="N786" s="427">
        <v>16.7999977536</v>
      </c>
      <c r="O786" s="427">
        <v>24.18</v>
      </c>
      <c r="P786" s="427">
        <v>12.19</v>
      </c>
      <c r="Q786" s="427">
        <v>12.19</v>
      </c>
      <c r="R786" s="427">
        <v>0.1008</v>
      </c>
      <c r="S786" s="427">
        <v>5.0122999999999998</v>
      </c>
      <c r="T786" s="427">
        <v>15.321099999999999</v>
      </c>
      <c r="U786" s="428">
        <v>44440</v>
      </c>
      <c r="V786" s="428">
        <v>44957</v>
      </c>
      <c r="W786" s="426">
        <v>300</v>
      </c>
      <c r="X786" s="426"/>
      <c r="Y786" s="426"/>
      <c r="Z786" s="426">
        <v>6</v>
      </c>
    </row>
    <row r="787" spans="1:26" ht="15">
      <c r="A787" s="426">
        <v>202110</v>
      </c>
      <c r="B787" s="426" t="s">
        <v>2687</v>
      </c>
      <c r="C787" s="426" t="s">
        <v>7460</v>
      </c>
      <c r="D787" s="426" t="s">
        <v>7386</v>
      </c>
      <c r="E787" s="426" t="s">
        <v>275</v>
      </c>
      <c r="F787" s="426" t="s">
        <v>4298</v>
      </c>
      <c r="G787" s="426" t="s">
        <v>4123</v>
      </c>
      <c r="H787" s="427">
        <v>0.158</v>
      </c>
      <c r="I787" s="427">
        <v>0.16700000000000001</v>
      </c>
      <c r="J787" s="427">
        <v>5.98</v>
      </c>
      <c r="K787" s="427">
        <v>20.239999999999998</v>
      </c>
      <c r="L787" s="427">
        <v>0.16438666020000001</v>
      </c>
      <c r="M787" s="427">
        <v>6.2053110911999996</v>
      </c>
      <c r="N787" s="427">
        <v>21.002591385599995</v>
      </c>
      <c r="O787" s="427">
        <v>24.18</v>
      </c>
      <c r="P787" s="427">
        <v>12.19</v>
      </c>
      <c r="Q787" s="427">
        <v>12.19</v>
      </c>
      <c r="R787" s="427">
        <v>0.1668</v>
      </c>
      <c r="S787" s="427">
        <v>7.3190999999999997</v>
      </c>
      <c r="T787" s="427">
        <v>18.905899999999999</v>
      </c>
      <c r="U787" s="428">
        <v>44440</v>
      </c>
      <c r="V787" s="428">
        <v>45291</v>
      </c>
      <c r="W787" s="426">
        <v>220</v>
      </c>
      <c r="X787" s="426"/>
      <c r="Y787" s="426"/>
      <c r="Z787" s="426">
        <v>6</v>
      </c>
    </row>
    <row r="788" spans="1:26" ht="15">
      <c r="A788" s="426">
        <v>202110</v>
      </c>
      <c r="B788" s="426" t="s">
        <v>2687</v>
      </c>
      <c r="C788" s="426" t="s">
        <v>7461</v>
      </c>
      <c r="D788" s="426" t="s">
        <v>7387</v>
      </c>
      <c r="E788" s="426" t="s">
        <v>275</v>
      </c>
      <c r="F788" s="426" t="s">
        <v>4288</v>
      </c>
      <c r="G788" s="426" t="s">
        <v>4123</v>
      </c>
      <c r="H788" s="427">
        <v>0.378</v>
      </c>
      <c r="I788" s="427">
        <v>0.38900000000000001</v>
      </c>
      <c r="J788" s="427">
        <v>12.56</v>
      </c>
      <c r="K788" s="427">
        <v>56.85</v>
      </c>
      <c r="L788" s="427">
        <v>0.39327947820000003</v>
      </c>
      <c r="M788" s="427">
        <v>13.0332286464</v>
      </c>
      <c r="N788" s="427">
        <v>58.991962463999997</v>
      </c>
      <c r="O788" s="427">
        <v>25.45</v>
      </c>
      <c r="P788" s="427">
        <v>13.51</v>
      </c>
      <c r="Q788" s="427">
        <v>13.51</v>
      </c>
      <c r="R788" s="427">
        <v>0.38919999999999999</v>
      </c>
      <c r="S788" s="427">
        <v>16.866199999999999</v>
      </c>
      <c r="T788" s="427">
        <v>52.542200000000001</v>
      </c>
      <c r="U788" s="428">
        <v>44440</v>
      </c>
      <c r="V788" s="428">
        <v>45291</v>
      </c>
      <c r="W788" s="426">
        <v>420</v>
      </c>
      <c r="X788" s="426"/>
      <c r="Y788" s="426"/>
      <c r="Z788" s="426">
        <v>6</v>
      </c>
    </row>
    <row r="789" spans="1:26" ht="15">
      <c r="A789" s="426">
        <v>202110</v>
      </c>
      <c r="B789" s="426" t="s">
        <v>47</v>
      </c>
      <c r="C789" s="426" t="s">
        <v>568</v>
      </c>
      <c r="D789" s="426" t="s">
        <v>566</v>
      </c>
      <c r="E789" s="426" t="s">
        <v>273</v>
      </c>
      <c r="F789" s="426" t="s">
        <v>4358</v>
      </c>
      <c r="G789" s="426" t="s">
        <v>4318</v>
      </c>
      <c r="H789" s="427">
        <v>2.0139999999999998</v>
      </c>
      <c r="I789" s="427">
        <v>2.004</v>
      </c>
      <c r="J789" s="427">
        <v>152.09899999999999</v>
      </c>
      <c r="K789" s="427">
        <v>685.09199999999998</v>
      </c>
      <c r="L789" s="427">
        <v>2.0425987999999999</v>
      </c>
      <c r="M789" s="427">
        <v>153.92418799999999</v>
      </c>
      <c r="N789" s="427">
        <v>693.31310399999995</v>
      </c>
      <c r="O789" s="427">
        <v>22.84</v>
      </c>
      <c r="P789" s="427">
        <v>7.82</v>
      </c>
      <c r="Q789" s="427">
        <v>7.82</v>
      </c>
      <c r="R789" s="427">
        <v>2.0141596000000002</v>
      </c>
      <c r="S789" s="427">
        <v>168.495879</v>
      </c>
      <c r="T789" s="427">
        <v>668.69447100000002</v>
      </c>
      <c r="U789" s="428">
        <v>42370</v>
      </c>
      <c r="V789" s="428">
        <v>45291</v>
      </c>
      <c r="W789" s="426">
        <v>3200</v>
      </c>
      <c r="X789" s="426"/>
      <c r="Y789" s="426"/>
      <c r="Z789" s="426">
        <v>9</v>
      </c>
    </row>
    <row r="790" spans="1:26" ht="15">
      <c r="A790" s="426">
        <v>202110</v>
      </c>
      <c r="B790" s="426" t="s">
        <v>47</v>
      </c>
      <c r="C790" s="426" t="s">
        <v>169</v>
      </c>
      <c r="D790" s="426" t="s">
        <v>170</v>
      </c>
      <c r="E790" s="426" t="s">
        <v>273</v>
      </c>
      <c r="F790" s="426" t="s">
        <v>4429</v>
      </c>
      <c r="G790" s="426" t="s">
        <v>4447</v>
      </c>
      <c r="H790" s="427">
        <v>1.42</v>
      </c>
      <c r="I790" s="427">
        <v>1.417</v>
      </c>
      <c r="J790" s="427">
        <v>134.267</v>
      </c>
      <c r="K790" s="427">
        <v>587.19000000000005</v>
      </c>
      <c r="L790" s="427">
        <v>1.5022120785999999</v>
      </c>
      <c r="M790" s="427">
        <v>139.81778575380002</v>
      </c>
      <c r="N790" s="427">
        <v>611.46525666600019</v>
      </c>
      <c r="O790" s="427">
        <v>22.84</v>
      </c>
      <c r="P790" s="427">
        <v>7.82</v>
      </c>
      <c r="Q790" s="427">
        <v>7.82</v>
      </c>
      <c r="R790" s="427">
        <v>1.4195040000000001</v>
      </c>
      <c r="S790" s="427">
        <v>149.208158</v>
      </c>
      <c r="T790" s="427">
        <v>572.24829299999999</v>
      </c>
      <c r="U790" s="428">
        <v>42339</v>
      </c>
      <c r="V790" s="428">
        <v>45291</v>
      </c>
      <c r="W790" s="426">
        <v>450</v>
      </c>
      <c r="X790" s="426"/>
      <c r="Y790" s="426"/>
      <c r="Z790" s="426">
        <v>10</v>
      </c>
    </row>
    <row r="791" spans="1:26" ht="15">
      <c r="A791" s="426">
        <v>202110</v>
      </c>
      <c r="B791" s="426" t="s">
        <v>47</v>
      </c>
      <c r="C791" s="426" t="s">
        <v>569</v>
      </c>
      <c r="D791" s="426" t="s">
        <v>565</v>
      </c>
      <c r="E791" s="426" t="s">
        <v>273</v>
      </c>
      <c r="F791" s="426" t="s">
        <v>4357</v>
      </c>
      <c r="G791" s="426" t="s">
        <v>4123</v>
      </c>
      <c r="H791" s="427">
        <v>9.6389999999999993</v>
      </c>
      <c r="I791" s="427">
        <v>9.6039999999999992</v>
      </c>
      <c r="J791" s="427">
        <v>936.72400000000005</v>
      </c>
      <c r="K791" s="427">
        <v>4251.1710000000003</v>
      </c>
      <c r="L791" s="427">
        <v>9.9439938643500003</v>
      </c>
      <c r="M791" s="427">
        <v>965.11694749160006</v>
      </c>
      <c r="N791" s="427">
        <v>4380.0278190639001</v>
      </c>
      <c r="O791" s="427">
        <v>22.84</v>
      </c>
      <c r="P791" s="427">
        <v>7.82</v>
      </c>
      <c r="Q791" s="427">
        <v>7.82</v>
      </c>
      <c r="R791" s="427">
        <v>9.6391916000000002</v>
      </c>
      <c r="S791" s="427">
        <v>1098.9801210000001</v>
      </c>
      <c r="T791" s="427">
        <v>4088.9148559999999</v>
      </c>
      <c r="U791" s="428">
        <v>42339</v>
      </c>
      <c r="V791" s="428">
        <v>45291</v>
      </c>
      <c r="W791" s="426">
        <v>11500</v>
      </c>
      <c r="X791" s="426"/>
      <c r="Y791" s="426"/>
      <c r="Z791" s="426">
        <v>7</v>
      </c>
    </row>
    <row r="792" spans="1:26" ht="15">
      <c r="A792" s="426">
        <v>202110</v>
      </c>
      <c r="B792" s="426" t="s">
        <v>47</v>
      </c>
      <c r="C792" s="426" t="s">
        <v>2385</v>
      </c>
      <c r="D792" s="426" t="s">
        <v>7222</v>
      </c>
      <c r="E792" s="426" t="s">
        <v>261</v>
      </c>
      <c r="F792" s="426" t="s">
        <v>7223</v>
      </c>
      <c r="G792" s="426" t="s">
        <v>4123</v>
      </c>
      <c r="H792" s="427">
        <v>0.51500000000000001</v>
      </c>
      <c r="I792" s="427">
        <v>0.82699999999999996</v>
      </c>
      <c r="J792" s="427">
        <v>32.753999999999998</v>
      </c>
      <c r="K792" s="427">
        <v>179.291</v>
      </c>
      <c r="L792" s="427">
        <v>0.53129544975000009</v>
      </c>
      <c r="M792" s="427">
        <v>33.746803218599993</v>
      </c>
      <c r="N792" s="427">
        <v>184.72547157189999</v>
      </c>
      <c r="O792" s="427">
        <v>24.59</v>
      </c>
      <c r="P792" s="427">
        <v>11.93</v>
      </c>
      <c r="Q792" s="427">
        <v>11.93</v>
      </c>
      <c r="R792" s="427">
        <v>0.82711800000000002</v>
      </c>
      <c r="S792" s="427">
        <v>40.669235999999998</v>
      </c>
      <c r="T792" s="427">
        <v>171.37598800000001</v>
      </c>
      <c r="U792" s="428">
        <v>44378</v>
      </c>
      <c r="V792" s="428">
        <v>44926</v>
      </c>
      <c r="W792" s="426">
        <v>2000</v>
      </c>
      <c r="X792" s="426"/>
      <c r="Y792" s="426"/>
      <c r="Z792" s="426">
        <v>6</v>
      </c>
    </row>
    <row r="793" spans="1:26" ht="15">
      <c r="A793" s="426">
        <v>202110</v>
      </c>
      <c r="B793" s="426" t="s">
        <v>47</v>
      </c>
      <c r="C793" s="426" t="s">
        <v>206</v>
      </c>
      <c r="D793" s="426" t="s">
        <v>6354</v>
      </c>
      <c r="E793" s="426" t="s">
        <v>256</v>
      </c>
      <c r="F793" s="426" t="s">
        <v>4566</v>
      </c>
      <c r="G793" s="426" t="s">
        <v>4156</v>
      </c>
      <c r="H793" s="427">
        <v>10.292999999999999</v>
      </c>
      <c r="I793" s="427">
        <v>21.253</v>
      </c>
      <c r="J793" s="427">
        <v>1251.894</v>
      </c>
      <c r="K793" s="427">
        <v>11977.960999999999</v>
      </c>
      <c r="L793" s="427">
        <v>10.415486699999999</v>
      </c>
      <c r="M793" s="427">
        <v>1265.1640763999999</v>
      </c>
      <c r="N793" s="427">
        <v>12104.927386599998</v>
      </c>
      <c r="O793" s="427">
        <v>28.94</v>
      </c>
      <c r="P793" s="427">
        <v>14.34</v>
      </c>
      <c r="Q793" s="427">
        <v>14.34</v>
      </c>
      <c r="R793" s="427">
        <v>21.252962799999999</v>
      </c>
      <c r="S793" s="427">
        <v>1552.615348</v>
      </c>
      <c r="T793" s="427">
        <v>11677.239614</v>
      </c>
      <c r="U793" s="428">
        <v>44013</v>
      </c>
      <c r="V793" s="428">
        <v>48579</v>
      </c>
      <c r="W793" s="426">
        <v>26000</v>
      </c>
      <c r="X793" s="426"/>
      <c r="Y793" s="426"/>
      <c r="Z793" s="426">
        <v>6</v>
      </c>
    </row>
    <row r="794" spans="1:26" ht="15">
      <c r="A794" s="426">
        <v>202110</v>
      </c>
      <c r="B794" s="426" t="s">
        <v>47</v>
      </c>
      <c r="C794" s="426" t="s">
        <v>227</v>
      </c>
      <c r="D794" s="426" t="s">
        <v>228</v>
      </c>
      <c r="E794" s="426" t="s">
        <v>256</v>
      </c>
      <c r="F794" s="426" t="s">
        <v>4542</v>
      </c>
      <c r="G794" s="426" t="s">
        <v>4159</v>
      </c>
      <c r="H794" s="427">
        <v>7.9809999999999999</v>
      </c>
      <c r="I794" s="427">
        <v>8.1560000000000006</v>
      </c>
      <c r="J794" s="427">
        <v>871.89499999999998</v>
      </c>
      <c r="K794" s="427">
        <v>4296.0559999999996</v>
      </c>
      <c r="L794" s="427">
        <v>8.0743776999999994</v>
      </c>
      <c r="M794" s="427">
        <v>882.27055050000001</v>
      </c>
      <c r="N794" s="427">
        <v>4347.1790664</v>
      </c>
      <c r="O794" s="427">
        <v>28.94</v>
      </c>
      <c r="P794" s="427">
        <v>12.02</v>
      </c>
      <c r="Q794" s="427">
        <v>12.02</v>
      </c>
      <c r="R794" s="427">
        <v>8.1558151999999993</v>
      </c>
      <c r="S794" s="427">
        <v>1085.955408</v>
      </c>
      <c r="T794" s="427">
        <v>4081.99604</v>
      </c>
      <c r="U794" s="428">
        <v>44013</v>
      </c>
      <c r="V794" s="428">
        <v>48579</v>
      </c>
      <c r="W794" s="426">
        <v>12000</v>
      </c>
      <c r="X794" s="426"/>
      <c r="Y794" s="426"/>
      <c r="Z794" s="426">
        <v>6</v>
      </c>
    </row>
    <row r="795" spans="1:26" ht="15">
      <c r="A795" s="426">
        <v>202110</v>
      </c>
      <c r="B795" s="426" t="s">
        <v>47</v>
      </c>
      <c r="C795" s="426" t="s">
        <v>232</v>
      </c>
      <c r="D795" s="426" t="s">
        <v>7073</v>
      </c>
      <c r="E795" s="426" t="s">
        <v>268</v>
      </c>
      <c r="F795" s="426" t="s">
        <v>4345</v>
      </c>
      <c r="G795" s="426" t="s">
        <v>4123</v>
      </c>
      <c r="H795" s="427">
        <v>2.4740000000000002</v>
      </c>
      <c r="I795" s="427">
        <v>3.2730000000000001</v>
      </c>
      <c r="J795" s="427">
        <v>104.5</v>
      </c>
      <c r="K795" s="427">
        <v>537.47799999999995</v>
      </c>
      <c r="L795" s="427">
        <v>2.5507770027000007</v>
      </c>
      <c r="M795" s="427">
        <v>107.59352708500002</v>
      </c>
      <c r="N795" s="427">
        <v>553.38903110614001</v>
      </c>
      <c r="O795" s="427">
        <v>22.83</v>
      </c>
      <c r="P795" s="427">
        <v>10.29</v>
      </c>
      <c r="Q795" s="427">
        <v>10.29</v>
      </c>
      <c r="R795" s="427">
        <v>3.2733791999999999</v>
      </c>
      <c r="S795" s="427">
        <v>124.189592</v>
      </c>
      <c r="T795" s="427">
        <v>517.78890799999999</v>
      </c>
      <c r="U795" s="428">
        <v>44317</v>
      </c>
      <c r="V795" s="428">
        <v>45412</v>
      </c>
      <c r="W795" s="426">
        <v>5500</v>
      </c>
      <c r="X795" s="426"/>
      <c r="Y795" s="426"/>
      <c r="Z795" s="426">
        <v>7</v>
      </c>
    </row>
    <row r="796" spans="1:26" ht="15">
      <c r="A796" s="426">
        <v>202110</v>
      </c>
      <c r="B796" s="426" t="s">
        <v>47</v>
      </c>
      <c r="C796" s="426" t="s">
        <v>238</v>
      </c>
      <c r="D796" s="426" t="s">
        <v>239</v>
      </c>
      <c r="E796" s="426" t="s">
        <v>261</v>
      </c>
      <c r="F796" s="426" t="s">
        <v>4525</v>
      </c>
      <c r="G796" s="426" t="s">
        <v>4364</v>
      </c>
      <c r="H796" s="427">
        <v>19.486999999999998</v>
      </c>
      <c r="I796" s="427">
        <v>19.376999999999999</v>
      </c>
      <c r="J796" s="427">
        <v>2136.0079999999998</v>
      </c>
      <c r="K796" s="427">
        <v>10555.343000000001</v>
      </c>
      <c r="L796" s="427">
        <v>19.488948699999998</v>
      </c>
      <c r="M796" s="427">
        <v>2136.2216007999996</v>
      </c>
      <c r="N796" s="427">
        <v>10556.3985343</v>
      </c>
      <c r="O796" s="427">
        <v>31.3</v>
      </c>
      <c r="P796" s="427">
        <v>17.29</v>
      </c>
      <c r="Q796" s="427">
        <v>15.28</v>
      </c>
      <c r="R796" s="427">
        <v>19.486801199999999</v>
      </c>
      <c r="S796" s="427">
        <v>2662.3666539999999</v>
      </c>
      <c r="T796" s="427">
        <v>10028.984148</v>
      </c>
      <c r="U796" s="428">
        <v>42856</v>
      </c>
      <c r="V796" s="428">
        <v>46507</v>
      </c>
      <c r="W796" s="426">
        <v>25000</v>
      </c>
      <c r="X796" s="426"/>
      <c r="Y796" s="426"/>
      <c r="Z796" s="426">
        <v>3</v>
      </c>
    </row>
    <row r="797" spans="1:26" ht="15">
      <c r="A797" s="426">
        <v>202110</v>
      </c>
      <c r="B797" s="426" t="s">
        <v>47</v>
      </c>
      <c r="C797" s="426" t="s">
        <v>284</v>
      </c>
      <c r="D797" s="426" t="s">
        <v>285</v>
      </c>
      <c r="E797" s="426" t="s">
        <v>261</v>
      </c>
      <c r="F797" s="426" t="s">
        <v>4326</v>
      </c>
      <c r="G797" s="426" t="s">
        <v>4368</v>
      </c>
      <c r="H797" s="427">
        <v>110.377</v>
      </c>
      <c r="I797" s="427">
        <v>111.291</v>
      </c>
      <c r="J797" s="427">
        <v>12392.464</v>
      </c>
      <c r="K797" s="427">
        <v>62178.521000000001</v>
      </c>
      <c r="L797" s="427">
        <v>110.377</v>
      </c>
      <c r="M797" s="427">
        <v>12392.464</v>
      </c>
      <c r="N797" s="427">
        <v>62178.521000000001</v>
      </c>
      <c r="O797" s="427">
        <v>30.18</v>
      </c>
      <c r="P797" s="427">
        <v>13.06</v>
      </c>
      <c r="Q797" s="427">
        <v>13.06</v>
      </c>
      <c r="R797" s="427">
        <v>111.2906332</v>
      </c>
      <c r="S797" s="427">
        <v>15437.964142000001</v>
      </c>
      <c r="T797" s="427">
        <v>59133.020419</v>
      </c>
      <c r="U797" s="428">
        <v>40848</v>
      </c>
      <c r="V797" s="428">
        <v>46022</v>
      </c>
      <c r="W797" s="426">
        <v>100000</v>
      </c>
      <c r="X797" s="426"/>
      <c r="Y797" s="426"/>
      <c r="Z797" s="426">
        <v>10</v>
      </c>
    </row>
    <row r="798" spans="1:26" ht="15">
      <c r="A798" s="426">
        <v>202110</v>
      </c>
      <c r="B798" s="426" t="s">
        <v>47</v>
      </c>
      <c r="C798" s="426" t="s">
        <v>325</v>
      </c>
      <c r="D798" s="426" t="s">
        <v>326</v>
      </c>
      <c r="E798" s="426" t="s">
        <v>263</v>
      </c>
      <c r="F798" s="426" t="s">
        <v>4322</v>
      </c>
      <c r="G798" s="426" t="s">
        <v>4123</v>
      </c>
      <c r="H798" s="427">
        <v>0.32900000000000001</v>
      </c>
      <c r="I798" s="427">
        <v>0.56000000000000005</v>
      </c>
      <c r="J798" s="427">
        <v>29.530999999999999</v>
      </c>
      <c r="K798" s="427">
        <v>168.995</v>
      </c>
      <c r="L798" s="427">
        <v>0.33941010285000006</v>
      </c>
      <c r="M798" s="427">
        <v>30.426111187899998</v>
      </c>
      <c r="N798" s="427">
        <v>174.11739054550003</v>
      </c>
      <c r="O798" s="427">
        <v>22.84</v>
      </c>
      <c r="P798" s="427">
        <v>9.82</v>
      </c>
      <c r="Q798" s="427">
        <v>9.82</v>
      </c>
      <c r="R798" s="427">
        <v>0.5603648</v>
      </c>
      <c r="S798" s="427">
        <v>35.931086000000001</v>
      </c>
      <c r="T798" s="427">
        <v>162.59432000000001</v>
      </c>
      <c r="U798" s="428">
        <v>43709</v>
      </c>
      <c r="V798" s="428">
        <v>45169</v>
      </c>
      <c r="W798" s="426">
        <v>1600</v>
      </c>
      <c r="X798" s="426"/>
      <c r="Y798" s="426"/>
      <c r="Z798" s="426">
        <v>7</v>
      </c>
    </row>
    <row r="799" spans="1:26" ht="15">
      <c r="A799" s="426">
        <v>202110</v>
      </c>
      <c r="B799" s="426" t="s">
        <v>47</v>
      </c>
      <c r="C799" s="426" t="s">
        <v>335</v>
      </c>
      <c r="D799" s="426" t="s">
        <v>336</v>
      </c>
      <c r="E799" s="426" t="s">
        <v>266</v>
      </c>
      <c r="F799" s="426" t="s">
        <v>4122</v>
      </c>
      <c r="G799" s="426" t="s">
        <v>4143</v>
      </c>
      <c r="H799" s="427">
        <v>3.117</v>
      </c>
      <c r="I799" s="427">
        <v>3.0950000000000002</v>
      </c>
      <c r="J799" s="427">
        <v>342.94099999999997</v>
      </c>
      <c r="K799" s="427">
        <v>1690.1679999999999</v>
      </c>
      <c r="L799" s="427">
        <v>3.2156270230500001</v>
      </c>
      <c r="M799" s="427">
        <v>353.33585035689998</v>
      </c>
      <c r="N799" s="427">
        <v>1741.3985132311998</v>
      </c>
      <c r="O799" s="427">
        <v>22.84</v>
      </c>
      <c r="P799" s="427">
        <v>11.42</v>
      </c>
      <c r="Q799" s="427">
        <v>11.42</v>
      </c>
      <c r="R799" s="427">
        <v>3.1167560000000001</v>
      </c>
      <c r="S799" s="427">
        <v>427.56939699999998</v>
      </c>
      <c r="T799" s="427">
        <v>1605.5392099999999</v>
      </c>
      <c r="U799" s="428">
        <v>41153</v>
      </c>
      <c r="V799" s="428">
        <v>46081</v>
      </c>
      <c r="W799" s="426">
        <v>3200</v>
      </c>
      <c r="X799" s="426"/>
      <c r="Y799" s="426"/>
      <c r="Z799" s="426">
        <v>7</v>
      </c>
    </row>
    <row r="800" spans="1:26" ht="15">
      <c r="A800" s="426">
        <v>202110</v>
      </c>
      <c r="B800" s="426" t="s">
        <v>47</v>
      </c>
      <c r="C800" s="426" t="s">
        <v>386</v>
      </c>
      <c r="D800" s="426" t="s">
        <v>387</v>
      </c>
      <c r="E800" s="426" t="s">
        <v>258</v>
      </c>
      <c r="F800" s="426" t="s">
        <v>4566</v>
      </c>
      <c r="G800" s="426" t="s">
        <v>4156</v>
      </c>
      <c r="H800" s="427">
        <v>14.869</v>
      </c>
      <c r="I800" s="427">
        <v>31.012</v>
      </c>
      <c r="J800" s="427">
        <v>1470.627</v>
      </c>
      <c r="K800" s="427">
        <v>16234.093999999999</v>
      </c>
      <c r="L800" s="427">
        <v>15.0459411</v>
      </c>
      <c r="M800" s="427">
        <v>1486.2156461999998</v>
      </c>
      <c r="N800" s="427">
        <v>16406.175396399998</v>
      </c>
      <c r="O800" s="427">
        <v>28.94</v>
      </c>
      <c r="P800" s="427">
        <v>14.34</v>
      </c>
      <c r="Q800" s="427">
        <v>14.34</v>
      </c>
      <c r="R800" s="427">
        <v>31.012308399999998</v>
      </c>
      <c r="S800" s="427">
        <v>1833.1707429999999</v>
      </c>
      <c r="T800" s="427">
        <v>15871.550660999999</v>
      </c>
      <c r="U800" s="428">
        <v>41548</v>
      </c>
      <c r="V800" s="428">
        <v>48579</v>
      </c>
      <c r="W800" s="426">
        <v>30000</v>
      </c>
      <c r="X800" s="426"/>
      <c r="Y800" s="426"/>
      <c r="Z800" s="426">
        <v>6</v>
      </c>
    </row>
    <row r="801" spans="1:26" ht="15">
      <c r="A801" s="426">
        <v>202110</v>
      </c>
      <c r="B801" s="426" t="s">
        <v>47</v>
      </c>
      <c r="C801" s="426" t="s">
        <v>406</v>
      </c>
      <c r="D801" s="426" t="s">
        <v>407</v>
      </c>
      <c r="E801" s="426" t="s">
        <v>261</v>
      </c>
      <c r="F801" s="426" t="s">
        <v>4591</v>
      </c>
      <c r="G801" s="426" t="s">
        <v>4592</v>
      </c>
      <c r="H801" s="427">
        <v>1.5089999999999999</v>
      </c>
      <c r="I801" s="427">
        <v>1.5149999999999999</v>
      </c>
      <c r="J801" s="427">
        <v>166.53399999999999</v>
      </c>
      <c r="K801" s="427">
        <v>810.23800000000006</v>
      </c>
      <c r="L801" s="427">
        <v>1.5275606999999998</v>
      </c>
      <c r="M801" s="427">
        <v>168.78220899999999</v>
      </c>
      <c r="N801" s="427">
        <v>821.17621300000008</v>
      </c>
      <c r="O801" s="427">
        <v>30.38</v>
      </c>
      <c r="P801" s="427">
        <v>13.29</v>
      </c>
      <c r="Q801" s="427">
        <v>13.29</v>
      </c>
      <c r="R801" s="427">
        <v>1.5146736000000001</v>
      </c>
      <c r="S801" s="427">
        <v>204.188287</v>
      </c>
      <c r="T801" s="427">
        <v>772.58325200000002</v>
      </c>
      <c r="U801" s="428">
        <v>39300</v>
      </c>
      <c r="V801" s="428">
        <v>44926</v>
      </c>
      <c r="W801" s="426">
        <v>4250</v>
      </c>
      <c r="X801" s="426"/>
      <c r="Y801" s="426"/>
      <c r="Z801" s="426">
        <v>11</v>
      </c>
    </row>
    <row r="802" spans="1:26" ht="15">
      <c r="A802" s="426">
        <v>202110</v>
      </c>
      <c r="B802" s="426" t="s">
        <v>47</v>
      </c>
      <c r="C802" s="426" t="s">
        <v>451</v>
      </c>
      <c r="D802" s="426" t="s">
        <v>452</v>
      </c>
      <c r="E802" s="426" t="s">
        <v>270</v>
      </c>
      <c r="F802" s="426" t="s">
        <v>4265</v>
      </c>
      <c r="G802" s="426" t="s">
        <v>4156</v>
      </c>
      <c r="H802" s="427">
        <v>1.736</v>
      </c>
      <c r="I802" s="427">
        <v>2.0270000000000001</v>
      </c>
      <c r="J802" s="427">
        <v>126.47499999999999</v>
      </c>
      <c r="K802" s="427">
        <v>598.86099999999999</v>
      </c>
      <c r="L802" s="427">
        <v>1.7828273327200004</v>
      </c>
      <c r="M802" s="427">
        <v>129.69429717949996</v>
      </c>
      <c r="N802" s="427">
        <v>614.10441987121987</v>
      </c>
      <c r="O802" s="427">
        <v>29.3</v>
      </c>
      <c r="P802" s="427">
        <v>18.989999999999998</v>
      </c>
      <c r="Q802" s="427">
        <v>17.72</v>
      </c>
      <c r="R802" s="427">
        <v>2.0265404</v>
      </c>
      <c r="S802" s="427">
        <v>141.098524</v>
      </c>
      <c r="T802" s="427">
        <v>584.23731499999997</v>
      </c>
      <c r="U802" s="428">
        <v>42005</v>
      </c>
      <c r="V802" s="428">
        <v>45657</v>
      </c>
      <c r="W802" s="426">
        <v>2200</v>
      </c>
      <c r="X802" s="426"/>
      <c r="Y802" s="426"/>
      <c r="Z802" s="426">
        <v>6</v>
      </c>
    </row>
    <row r="803" spans="1:26" ht="15">
      <c r="A803" s="426">
        <v>202110</v>
      </c>
      <c r="B803" s="426" t="s">
        <v>47</v>
      </c>
      <c r="C803" s="426" t="s">
        <v>457</v>
      </c>
      <c r="D803" s="426" t="s">
        <v>458</v>
      </c>
      <c r="E803" s="426" t="s">
        <v>268</v>
      </c>
      <c r="F803" s="426" t="s">
        <v>4603</v>
      </c>
      <c r="G803" s="426" t="s">
        <v>4156</v>
      </c>
      <c r="H803" s="427">
        <v>16.835000000000001</v>
      </c>
      <c r="I803" s="427">
        <v>16.853999999999999</v>
      </c>
      <c r="J803" s="427">
        <v>1928.144</v>
      </c>
      <c r="K803" s="427">
        <v>9454.43</v>
      </c>
      <c r="L803" s="427">
        <v>17.323155572450002</v>
      </c>
      <c r="M803" s="427">
        <v>1980.5342947558399</v>
      </c>
      <c r="N803" s="427">
        <v>9711.3197211247989</v>
      </c>
      <c r="O803" s="427">
        <v>22.83</v>
      </c>
      <c r="P803" s="427">
        <v>8.0399999999999991</v>
      </c>
      <c r="Q803" s="427">
        <v>8.0399999999999991</v>
      </c>
      <c r="R803" s="427">
        <v>16.854399999999998</v>
      </c>
      <c r="S803" s="427">
        <v>2388.0781999999999</v>
      </c>
      <c r="T803" s="427">
        <v>8994.4955000000009</v>
      </c>
      <c r="U803" s="428">
        <v>42036</v>
      </c>
      <c r="V803" s="428">
        <v>46022</v>
      </c>
      <c r="W803" s="426">
        <v>12000</v>
      </c>
      <c r="X803" s="426"/>
      <c r="Y803" s="426"/>
      <c r="Z803" s="426">
        <v>6</v>
      </c>
    </row>
    <row r="804" spans="1:26" ht="15">
      <c r="A804" s="426">
        <v>202110</v>
      </c>
      <c r="B804" s="426" t="s">
        <v>47</v>
      </c>
      <c r="C804" s="426" t="s">
        <v>466</v>
      </c>
      <c r="D804" s="426" t="s">
        <v>467</v>
      </c>
      <c r="E804" s="426" t="s">
        <v>268</v>
      </c>
      <c r="F804" s="426" t="s">
        <v>4275</v>
      </c>
      <c r="G804" s="426" t="s">
        <v>4156</v>
      </c>
      <c r="H804" s="427">
        <v>2.6150000000000002</v>
      </c>
      <c r="I804" s="427">
        <v>3.0150000000000001</v>
      </c>
      <c r="J804" s="427">
        <v>245.98400000000001</v>
      </c>
      <c r="K804" s="427">
        <v>1262.318</v>
      </c>
      <c r="L804" s="427">
        <v>2.6855377160500007</v>
      </c>
      <c r="M804" s="427">
        <v>252.24528165567997</v>
      </c>
      <c r="N804" s="427">
        <v>1294.4490676183598</v>
      </c>
      <c r="O804" s="427">
        <v>26.67</v>
      </c>
      <c r="P804" s="427">
        <v>9.89</v>
      </c>
      <c r="Q804" s="427">
        <v>9.89</v>
      </c>
      <c r="R804" s="427">
        <v>3.0152000000000001</v>
      </c>
      <c r="S804" s="427">
        <v>305.41570000000002</v>
      </c>
      <c r="T804" s="427">
        <v>1202.8865000000001</v>
      </c>
      <c r="U804" s="428">
        <v>42217</v>
      </c>
      <c r="V804" s="428">
        <v>45138</v>
      </c>
      <c r="W804" s="426">
        <v>4300</v>
      </c>
      <c r="X804" s="426"/>
      <c r="Y804" s="426"/>
      <c r="Z804" s="426">
        <v>6</v>
      </c>
    </row>
    <row r="805" spans="1:26" ht="15">
      <c r="A805" s="426">
        <v>202110</v>
      </c>
      <c r="B805" s="426" t="s">
        <v>4611</v>
      </c>
      <c r="C805" s="426" t="s">
        <v>6656</v>
      </c>
      <c r="D805" s="426" t="s">
        <v>6628</v>
      </c>
      <c r="E805" s="426" t="s">
        <v>265</v>
      </c>
      <c r="F805" s="426" t="s">
        <v>4376</v>
      </c>
      <c r="G805" s="426" t="s">
        <v>4143</v>
      </c>
      <c r="H805" s="427">
        <v>0.13500000000000001</v>
      </c>
      <c r="I805" s="427">
        <v>0.1696</v>
      </c>
      <c r="J805" s="427">
        <v>14.47795</v>
      </c>
      <c r="K805" s="427">
        <v>70.320499999999996</v>
      </c>
      <c r="L805" s="427">
        <v>0.14114609100000003</v>
      </c>
      <c r="M805" s="427">
        <v>15.082206498923501</v>
      </c>
      <c r="N805" s="427">
        <v>73.255419593764998</v>
      </c>
      <c r="O805" s="427">
        <v>22.84</v>
      </c>
      <c r="P805" s="427">
        <v>12.8</v>
      </c>
      <c r="Q805" s="427">
        <v>12.8</v>
      </c>
      <c r="R805" s="427">
        <v>0.1696</v>
      </c>
      <c r="S805" s="427">
        <v>17.539249999999999</v>
      </c>
      <c r="T805" s="427">
        <v>67.259200000000007</v>
      </c>
      <c r="U805" s="428">
        <v>44136</v>
      </c>
      <c r="V805" s="428">
        <v>45230</v>
      </c>
      <c r="W805" s="426">
        <v>118.2</v>
      </c>
      <c r="X805" s="426"/>
      <c r="Y805" s="426"/>
      <c r="Z805" s="426">
        <v>7</v>
      </c>
    </row>
    <row r="806" spans="1:26" ht="15">
      <c r="A806" s="426">
        <v>202110</v>
      </c>
      <c r="B806" s="426" t="s">
        <v>4611</v>
      </c>
      <c r="C806" s="426" t="s">
        <v>6658</v>
      </c>
      <c r="D806" s="426" t="s">
        <v>6622</v>
      </c>
      <c r="E806" s="426" t="s">
        <v>274</v>
      </c>
      <c r="F806" s="426" t="s">
        <v>6450</v>
      </c>
      <c r="G806" s="426" t="s">
        <v>4409</v>
      </c>
      <c r="H806" s="427">
        <v>8.8319999999999996E-2</v>
      </c>
      <c r="I806" s="427">
        <v>8.5199999999999998E-2</v>
      </c>
      <c r="J806" s="427">
        <v>3.1284999999999998</v>
      </c>
      <c r="K806" s="427">
        <v>11.400259999999999</v>
      </c>
      <c r="L806" s="427">
        <v>9.2340909312000008E-2</v>
      </c>
      <c r="M806" s="427">
        <v>3.2590721084050003</v>
      </c>
      <c r="N806" s="427">
        <v>11.876065013445801</v>
      </c>
      <c r="O806" s="427">
        <v>22.84</v>
      </c>
      <c r="P806" s="427">
        <v>8.81</v>
      </c>
      <c r="Q806" s="427">
        <v>8.81</v>
      </c>
      <c r="R806" s="427">
        <v>8.8319999999999996E-2</v>
      </c>
      <c r="S806" s="427">
        <v>3.7896800000000002</v>
      </c>
      <c r="T806" s="427">
        <v>10.73908</v>
      </c>
      <c r="U806" s="428">
        <v>44136</v>
      </c>
      <c r="V806" s="428">
        <v>45230</v>
      </c>
      <c r="W806" s="426">
        <v>9.1999999999999993</v>
      </c>
      <c r="X806" s="426"/>
      <c r="Y806" s="426"/>
      <c r="Z806" s="426">
        <v>7</v>
      </c>
    </row>
    <row r="807" spans="1:26" ht="15">
      <c r="A807" s="426">
        <v>202110</v>
      </c>
      <c r="B807" s="426" t="s">
        <v>4611</v>
      </c>
      <c r="C807" s="426" t="s">
        <v>6659</v>
      </c>
      <c r="D807" s="426" t="s">
        <v>6623</v>
      </c>
      <c r="E807" s="426" t="s">
        <v>274</v>
      </c>
      <c r="F807" s="426" t="s">
        <v>4441</v>
      </c>
      <c r="G807" s="426" t="s">
        <v>4143</v>
      </c>
      <c r="H807" s="427">
        <v>0.16719999999999999</v>
      </c>
      <c r="I807" s="427">
        <v>0.1656</v>
      </c>
      <c r="J807" s="427">
        <v>15.6401</v>
      </c>
      <c r="K807" s="427">
        <v>54.6023</v>
      </c>
      <c r="L807" s="427">
        <v>0.17481204752000001</v>
      </c>
      <c r="M807" s="427">
        <v>16.292860374833005</v>
      </c>
      <c r="N807" s="427">
        <v>56.881199611559005</v>
      </c>
      <c r="O807" s="427">
        <v>22.84</v>
      </c>
      <c r="P807" s="427">
        <v>8.81</v>
      </c>
      <c r="Q807" s="427">
        <v>8.81</v>
      </c>
      <c r="R807" s="427">
        <v>0.16719999999999999</v>
      </c>
      <c r="S807" s="427">
        <v>18.4894</v>
      </c>
      <c r="T807" s="427">
        <v>51.753</v>
      </c>
      <c r="U807" s="428">
        <v>44136</v>
      </c>
      <c r="V807" s="428">
        <v>45230</v>
      </c>
      <c r="W807" s="426">
        <v>156.80000000000001</v>
      </c>
      <c r="X807" s="426"/>
      <c r="Y807" s="426"/>
      <c r="Z807" s="426">
        <v>7</v>
      </c>
    </row>
    <row r="808" spans="1:26" ht="15">
      <c r="A808" s="426">
        <v>202110</v>
      </c>
      <c r="B808" s="426" t="s">
        <v>4611</v>
      </c>
      <c r="C808" s="426" t="s">
        <v>6661</v>
      </c>
      <c r="D808" s="426" t="s">
        <v>6625</v>
      </c>
      <c r="E808" s="426" t="s">
        <v>274</v>
      </c>
      <c r="F808" s="426" t="s">
        <v>4413</v>
      </c>
      <c r="G808" s="426" t="s">
        <v>4123</v>
      </c>
      <c r="H808" s="427">
        <v>9.6839999999999996E-2</v>
      </c>
      <c r="I808" s="427">
        <v>0.10056</v>
      </c>
      <c r="J808" s="427">
        <v>4.6959299999999997</v>
      </c>
      <c r="K808" s="427">
        <v>18.789570000000001</v>
      </c>
      <c r="L808" s="427">
        <v>0.10124879594400001</v>
      </c>
      <c r="M808" s="427">
        <v>4.8919208841368995</v>
      </c>
      <c r="N808" s="427">
        <v>19.573777694078103</v>
      </c>
      <c r="O808" s="427">
        <v>22.84</v>
      </c>
      <c r="P808" s="427">
        <v>8.81</v>
      </c>
      <c r="Q808" s="427">
        <v>8.81</v>
      </c>
      <c r="R808" s="427">
        <v>0.10056</v>
      </c>
      <c r="S808" s="427">
        <v>5.4599099999999998</v>
      </c>
      <c r="T808" s="427">
        <v>18.025590000000001</v>
      </c>
      <c r="U808" s="428">
        <v>44136</v>
      </c>
      <c r="V808" s="428">
        <v>45230</v>
      </c>
      <c r="W808" s="426">
        <v>61.4</v>
      </c>
      <c r="X808" s="426"/>
      <c r="Y808" s="426"/>
      <c r="Z808" s="426">
        <v>7</v>
      </c>
    </row>
    <row r="809" spans="1:26" ht="15">
      <c r="A809" s="426">
        <v>202110</v>
      </c>
      <c r="B809" s="426" t="s">
        <v>4611</v>
      </c>
      <c r="C809" s="426" t="s">
        <v>6741</v>
      </c>
      <c r="D809" s="426" t="s">
        <v>6742</v>
      </c>
      <c r="E809" s="426" t="s">
        <v>265</v>
      </c>
      <c r="F809" s="426" t="s">
        <v>4349</v>
      </c>
      <c r="G809" s="426" t="s">
        <v>4143</v>
      </c>
      <c r="H809" s="427">
        <v>0.23980000000000001</v>
      </c>
      <c r="I809" s="427">
        <v>0.37440000000000001</v>
      </c>
      <c r="J809" s="427">
        <v>19.626449999999998</v>
      </c>
      <c r="K809" s="427">
        <v>108.26085</v>
      </c>
      <c r="L809" s="427">
        <v>0.25071727868000004</v>
      </c>
      <c r="M809" s="427">
        <v>20.4455859939285</v>
      </c>
      <c r="N809" s="427">
        <v>112.77926056168052</v>
      </c>
      <c r="O809" s="427">
        <v>22.84</v>
      </c>
      <c r="P809" s="427">
        <v>11.28</v>
      </c>
      <c r="Q809" s="427">
        <v>11.28</v>
      </c>
      <c r="R809" s="427">
        <v>0.37440000000000001</v>
      </c>
      <c r="S809" s="427">
        <v>23.1341</v>
      </c>
      <c r="T809" s="427">
        <v>104.75320000000001</v>
      </c>
      <c r="U809" s="428">
        <v>44166</v>
      </c>
      <c r="V809" s="428">
        <v>45260</v>
      </c>
      <c r="W809" s="426">
        <v>141.19999999999999</v>
      </c>
      <c r="X809" s="426"/>
      <c r="Y809" s="426"/>
      <c r="Z809" s="426">
        <v>7</v>
      </c>
    </row>
    <row r="810" spans="1:26" ht="15">
      <c r="A810" s="426">
        <v>202110</v>
      </c>
      <c r="B810" s="426" t="s">
        <v>4611</v>
      </c>
      <c r="C810" s="426" t="s">
        <v>6795</v>
      </c>
      <c r="D810" s="426" t="s">
        <v>6796</v>
      </c>
      <c r="E810" s="426" t="s">
        <v>267</v>
      </c>
      <c r="F810" s="426" t="s">
        <v>4316</v>
      </c>
      <c r="G810" s="426" t="s">
        <v>4409</v>
      </c>
      <c r="H810" s="427">
        <v>0.42280000000000001</v>
      </c>
      <c r="I810" s="427">
        <v>0.42080000000000001</v>
      </c>
      <c r="J810" s="427">
        <v>47.626550000000002</v>
      </c>
      <c r="K810" s="427">
        <v>219.83775</v>
      </c>
      <c r="L810" s="427">
        <v>0.44204864648000003</v>
      </c>
      <c r="M810" s="427">
        <v>49.614307407561505</v>
      </c>
      <c r="N810" s="427">
        <v>229.01297088045752</v>
      </c>
      <c r="O810" s="427">
        <v>22.84</v>
      </c>
      <c r="P810" s="427">
        <v>10.48</v>
      </c>
      <c r="Q810" s="427">
        <v>10.48</v>
      </c>
      <c r="R810" s="427">
        <v>0.42280000000000001</v>
      </c>
      <c r="S810" s="427">
        <v>56.425899999999999</v>
      </c>
      <c r="T810" s="427">
        <v>211.0384</v>
      </c>
      <c r="U810" s="428">
        <v>44197</v>
      </c>
      <c r="V810" s="428">
        <v>45291</v>
      </c>
      <c r="W810" s="426">
        <v>378.6</v>
      </c>
      <c r="X810" s="426"/>
      <c r="Y810" s="426"/>
      <c r="Z810" s="426">
        <v>7</v>
      </c>
    </row>
    <row r="811" spans="1:26" ht="15">
      <c r="A811" s="426">
        <v>202110</v>
      </c>
      <c r="B811" s="426" t="s">
        <v>4611</v>
      </c>
      <c r="C811" s="426" t="s">
        <v>6880</v>
      </c>
      <c r="D811" s="426" t="s">
        <v>6881</v>
      </c>
      <c r="E811" s="426" t="s">
        <v>268</v>
      </c>
      <c r="F811" s="426" t="s">
        <v>4402</v>
      </c>
      <c r="G811" s="426" t="s">
        <v>4328</v>
      </c>
      <c r="H811" s="427">
        <v>0.20562</v>
      </c>
      <c r="I811" s="427">
        <v>0.24354000000000001</v>
      </c>
      <c r="J811" s="427">
        <v>14.984360000000001</v>
      </c>
      <c r="K811" s="427">
        <v>62.153869999999998</v>
      </c>
      <c r="L811" s="427">
        <v>0.21498117949200005</v>
      </c>
      <c r="M811" s="427">
        <v>15.609752193798803</v>
      </c>
      <c r="N811" s="427">
        <v>64.747944429097103</v>
      </c>
      <c r="O811" s="427">
        <v>22.84</v>
      </c>
      <c r="P811" s="427">
        <v>10.64</v>
      </c>
      <c r="Q811" s="427">
        <v>10.64</v>
      </c>
      <c r="R811" s="427">
        <v>0.24354000000000001</v>
      </c>
      <c r="S811" s="427">
        <v>15.65178</v>
      </c>
      <c r="T811" s="427">
        <v>61.486440000000002</v>
      </c>
      <c r="U811" s="428">
        <v>44228</v>
      </c>
      <c r="V811" s="428">
        <v>45291</v>
      </c>
      <c r="W811" s="426">
        <v>118.6</v>
      </c>
      <c r="X811" s="426"/>
      <c r="Y811" s="426"/>
      <c r="Z811" s="426">
        <v>7</v>
      </c>
    </row>
    <row r="812" spans="1:26" ht="15">
      <c r="A812" s="426">
        <v>202110</v>
      </c>
      <c r="B812" s="426" t="s">
        <v>4611</v>
      </c>
      <c r="C812" s="426" t="s">
        <v>7066</v>
      </c>
      <c r="D812" s="426" t="s">
        <v>6934</v>
      </c>
      <c r="E812" s="426" t="s">
        <v>265</v>
      </c>
      <c r="F812" s="426" t="s">
        <v>4322</v>
      </c>
      <c r="G812" s="426" t="s">
        <v>4143</v>
      </c>
      <c r="H812" s="427">
        <v>0.19902</v>
      </c>
      <c r="I812" s="427">
        <v>0.31685999999999998</v>
      </c>
      <c r="J812" s="427">
        <v>3.57524</v>
      </c>
      <c r="K812" s="427">
        <v>62.768219999999999</v>
      </c>
      <c r="L812" s="427">
        <v>0.20808070393200004</v>
      </c>
      <c r="M812" s="427">
        <v>3.7244573964692003</v>
      </c>
      <c r="N812" s="427">
        <v>65.3879351434326</v>
      </c>
      <c r="O812" s="427">
        <v>22.84</v>
      </c>
      <c r="P812" s="427">
        <v>13.07</v>
      </c>
      <c r="Q812" s="427">
        <v>13.07</v>
      </c>
      <c r="R812" s="427">
        <v>0.31685999999999998</v>
      </c>
      <c r="S812" s="427">
        <v>4.1757749999999998</v>
      </c>
      <c r="T812" s="427">
        <v>62.167679999999997</v>
      </c>
      <c r="U812" s="428">
        <v>44256</v>
      </c>
      <c r="V812" s="428">
        <v>45350</v>
      </c>
      <c r="W812" s="426">
        <v>55.5</v>
      </c>
      <c r="X812" s="426"/>
      <c r="Y812" s="426"/>
      <c r="Z812" s="426">
        <v>7</v>
      </c>
    </row>
    <row r="813" spans="1:26" ht="15">
      <c r="A813" s="426">
        <v>202110</v>
      </c>
      <c r="B813" s="426" t="s">
        <v>4611</v>
      </c>
      <c r="C813" s="426" t="s">
        <v>7067</v>
      </c>
      <c r="D813" s="426" t="s">
        <v>6935</v>
      </c>
      <c r="E813" s="426" t="s">
        <v>275</v>
      </c>
      <c r="F813" s="426" t="s">
        <v>4399</v>
      </c>
      <c r="G813" s="426" t="s">
        <v>4123</v>
      </c>
      <c r="H813" s="427">
        <v>8.9700000000000002E-2</v>
      </c>
      <c r="I813" s="427">
        <v>0.59509999999999996</v>
      </c>
      <c r="J813" s="427">
        <v>9.0495199999999993</v>
      </c>
      <c r="K813" s="427">
        <v>117.3801</v>
      </c>
      <c r="L813" s="427">
        <v>9.3783736020000022E-2</v>
      </c>
      <c r="M813" s="427">
        <v>9.4272137530615989</v>
      </c>
      <c r="N813" s="427">
        <v>122.27911458903301</v>
      </c>
      <c r="O813" s="427">
        <v>24.03</v>
      </c>
      <c r="P813" s="427">
        <v>10.4</v>
      </c>
      <c r="Q813" s="427">
        <v>10.4</v>
      </c>
      <c r="R813" s="427">
        <v>0.59509999999999996</v>
      </c>
      <c r="S813" s="427">
        <v>11.3042</v>
      </c>
      <c r="T813" s="427">
        <v>115.12542500000001</v>
      </c>
      <c r="U813" s="428">
        <v>44256</v>
      </c>
      <c r="V813" s="428">
        <v>45350</v>
      </c>
      <c r="W813" s="426">
        <v>74.7</v>
      </c>
      <c r="X813" s="426"/>
      <c r="Y813" s="426"/>
      <c r="Z813" s="426">
        <v>7</v>
      </c>
    </row>
    <row r="814" spans="1:26" ht="15">
      <c r="A814" s="426">
        <v>202110</v>
      </c>
      <c r="B814" s="426" t="s">
        <v>4611</v>
      </c>
      <c r="C814" s="426" t="s">
        <v>7068</v>
      </c>
      <c r="D814" s="426" t="s">
        <v>6932</v>
      </c>
      <c r="E814" s="426" t="s">
        <v>260</v>
      </c>
      <c r="F814" s="426" t="s">
        <v>4126</v>
      </c>
      <c r="G814" s="426" t="s">
        <v>4135</v>
      </c>
      <c r="H814" s="427">
        <v>0.64142999999999994</v>
      </c>
      <c r="I814" s="427">
        <v>0.64485999999999999</v>
      </c>
      <c r="J814" s="427">
        <v>72.194310000000002</v>
      </c>
      <c r="K814" s="427">
        <v>329.53568999999999</v>
      </c>
      <c r="L814" s="427">
        <v>0.67063212703800001</v>
      </c>
      <c r="M814" s="427">
        <v>75.207435546282312</v>
      </c>
      <c r="N814" s="427">
        <v>343.28930030461771</v>
      </c>
      <c r="O814" s="427">
        <v>24.03</v>
      </c>
      <c r="P814" s="427">
        <v>10.4</v>
      </c>
      <c r="Q814" s="427">
        <v>10.4</v>
      </c>
      <c r="R814" s="427">
        <v>0.64486399999999999</v>
      </c>
      <c r="S814" s="427">
        <v>85.138452999999998</v>
      </c>
      <c r="T814" s="427">
        <v>316.59173600000003</v>
      </c>
      <c r="U814" s="428">
        <v>44256</v>
      </c>
      <c r="V814" s="428">
        <v>45350</v>
      </c>
      <c r="W814" s="426">
        <v>613.5</v>
      </c>
      <c r="X814" s="426"/>
      <c r="Y814" s="426"/>
      <c r="Z814" s="426">
        <v>7</v>
      </c>
    </row>
    <row r="815" spans="1:26" ht="15">
      <c r="A815" s="426">
        <v>202110</v>
      </c>
      <c r="B815" s="426" t="s">
        <v>4611</v>
      </c>
      <c r="C815" s="426" t="s">
        <v>7069</v>
      </c>
      <c r="D815" s="426" t="s">
        <v>6974</v>
      </c>
      <c r="E815" s="426" t="s">
        <v>263</v>
      </c>
      <c r="F815" s="426" t="s">
        <v>4445</v>
      </c>
      <c r="G815" s="426" t="s">
        <v>4409</v>
      </c>
      <c r="H815" s="427">
        <v>0.39662999999999998</v>
      </c>
      <c r="I815" s="427">
        <v>0.49052000000000001</v>
      </c>
      <c r="J815" s="427">
        <v>37.247079999999997</v>
      </c>
      <c r="K815" s="427">
        <v>184.21996999999999</v>
      </c>
      <c r="L815" s="427">
        <v>0.41468721535800002</v>
      </c>
      <c r="M815" s="427">
        <v>38.801636422416401</v>
      </c>
      <c r="N815" s="427">
        <v>191.90863546051011</v>
      </c>
      <c r="O815" s="427">
        <v>22.84</v>
      </c>
      <c r="P815" s="427">
        <v>13.07</v>
      </c>
      <c r="Q815" s="427">
        <v>13.07</v>
      </c>
      <c r="R815" s="427">
        <v>0.49052000000000001</v>
      </c>
      <c r="S815" s="427">
        <v>44.526834999999998</v>
      </c>
      <c r="T815" s="427">
        <v>176.94062099999999</v>
      </c>
      <c r="U815" s="428">
        <v>44287</v>
      </c>
      <c r="V815" s="428">
        <v>45382</v>
      </c>
      <c r="W815" s="426">
        <v>363.2</v>
      </c>
      <c r="X815" s="426"/>
      <c r="Y815" s="426"/>
      <c r="Z815" s="426">
        <v>7</v>
      </c>
    </row>
    <row r="816" spans="1:26" ht="15">
      <c r="A816" s="426">
        <v>202110</v>
      </c>
      <c r="B816" s="426" t="s">
        <v>4611</v>
      </c>
      <c r="C816" s="426" t="s">
        <v>7173</v>
      </c>
      <c r="D816" s="426" t="s">
        <v>7174</v>
      </c>
      <c r="E816" s="426" t="s">
        <v>268</v>
      </c>
      <c r="F816" s="426" t="s">
        <v>6450</v>
      </c>
      <c r="G816" s="426" t="s">
        <v>4409</v>
      </c>
      <c r="H816" s="427">
        <v>0.31680000000000003</v>
      </c>
      <c r="I816" s="427">
        <v>0.38640000000000002</v>
      </c>
      <c r="J816" s="427">
        <v>20.101600000000001</v>
      </c>
      <c r="K816" s="427">
        <v>105.8652</v>
      </c>
      <c r="L816" s="427">
        <v>0.33122282688000004</v>
      </c>
      <c r="M816" s="427">
        <v>20.940567011128003</v>
      </c>
      <c r="N816" s="427">
        <v>110.28362492271602</v>
      </c>
      <c r="O816" s="427">
        <v>22.84</v>
      </c>
      <c r="P816" s="427">
        <v>12.99</v>
      </c>
      <c r="Q816" s="427">
        <v>12.99</v>
      </c>
      <c r="R816" s="427">
        <v>0.38640000000000002</v>
      </c>
      <c r="S816" s="427">
        <v>20.424600000000002</v>
      </c>
      <c r="T816" s="427">
        <v>105.54219999999999</v>
      </c>
      <c r="U816" s="428">
        <v>44348</v>
      </c>
      <c r="V816" s="428">
        <v>45443</v>
      </c>
      <c r="W816" s="426">
        <v>252</v>
      </c>
      <c r="X816" s="426"/>
      <c r="Y816" s="426"/>
      <c r="Z816" s="426">
        <v>7</v>
      </c>
    </row>
    <row r="817" spans="1:26" ht="15">
      <c r="A817" s="426">
        <v>202110</v>
      </c>
      <c r="B817" s="426" t="s">
        <v>4611</v>
      </c>
      <c r="C817" s="426" t="s">
        <v>7177</v>
      </c>
      <c r="D817" s="426" t="s">
        <v>7178</v>
      </c>
      <c r="E817" s="426" t="s">
        <v>259</v>
      </c>
      <c r="F817" s="426" t="s">
        <v>6007</v>
      </c>
      <c r="G817" s="426" t="s">
        <v>4331</v>
      </c>
      <c r="H817" s="427">
        <v>4.4999999999999997E-3</v>
      </c>
      <c r="I817" s="427">
        <v>2.98E-2</v>
      </c>
      <c r="J817" s="427">
        <v>0.16455</v>
      </c>
      <c r="K817" s="427">
        <v>1.3343799999999999</v>
      </c>
      <c r="L817" s="427">
        <v>4.7048697000000002E-3</v>
      </c>
      <c r="M817" s="427">
        <v>0.17141771310150003</v>
      </c>
      <c r="N817" s="427">
        <v>1.3900721240253999</v>
      </c>
      <c r="O817" s="427">
        <v>22.84</v>
      </c>
      <c r="P817" s="427">
        <v>10.76</v>
      </c>
      <c r="Q817" s="427">
        <v>10.76</v>
      </c>
      <c r="R817" s="427">
        <v>2.98E-2</v>
      </c>
      <c r="S817" s="427">
        <v>0.213975</v>
      </c>
      <c r="T817" s="427">
        <v>1.28495</v>
      </c>
      <c r="U817" s="428">
        <v>44348</v>
      </c>
      <c r="V817" s="428">
        <v>45443</v>
      </c>
      <c r="W817" s="426">
        <v>1.2</v>
      </c>
      <c r="X817" s="426"/>
      <c r="Y817" s="426"/>
      <c r="Z817" s="426">
        <v>7</v>
      </c>
    </row>
    <row r="818" spans="1:26" ht="15">
      <c r="A818" s="426">
        <v>202110</v>
      </c>
      <c r="B818" s="426" t="s">
        <v>4611</v>
      </c>
      <c r="C818" s="426" t="s">
        <v>7235</v>
      </c>
      <c r="D818" s="426" t="s">
        <v>7236</v>
      </c>
      <c r="E818" s="426" t="s">
        <v>265</v>
      </c>
      <c r="F818" s="426" t="s">
        <v>4449</v>
      </c>
      <c r="G818" s="426" t="s">
        <v>4135</v>
      </c>
      <c r="H818" s="427">
        <v>0.13364999999999999</v>
      </c>
      <c r="I818" s="427">
        <v>0.14036999999999999</v>
      </c>
      <c r="J818" s="427">
        <v>12.778919999999999</v>
      </c>
      <c r="K818" s="427">
        <v>49.296880000000002</v>
      </c>
      <c r="L818" s="427">
        <v>0.13973463009000003</v>
      </c>
      <c r="M818" s="427">
        <v>13.312265222163601</v>
      </c>
      <c r="N818" s="427">
        <v>51.354350851650402</v>
      </c>
      <c r="O818" s="427">
        <v>22.84</v>
      </c>
      <c r="P818" s="427">
        <v>13.35</v>
      </c>
      <c r="Q818" s="427">
        <v>13.35</v>
      </c>
      <c r="R818" s="427">
        <v>0.14036799999999999</v>
      </c>
      <c r="S818" s="427">
        <v>15.370372</v>
      </c>
      <c r="T818" s="427">
        <v>46.705427999999998</v>
      </c>
      <c r="U818" s="428">
        <v>44378</v>
      </c>
      <c r="V818" s="428">
        <v>45473</v>
      </c>
      <c r="W818" s="426">
        <v>121.2</v>
      </c>
      <c r="X818" s="426"/>
      <c r="Y818" s="426"/>
      <c r="Z818" s="426">
        <v>7</v>
      </c>
    </row>
    <row r="819" spans="1:26" ht="15">
      <c r="A819" s="426">
        <v>202110</v>
      </c>
      <c r="B819" s="426" t="s">
        <v>4611</v>
      </c>
      <c r="C819" s="426" t="s">
        <v>7226</v>
      </c>
      <c r="D819" s="426" t="s">
        <v>7227</v>
      </c>
      <c r="E819" s="426" t="s">
        <v>265</v>
      </c>
      <c r="F819" s="426" t="s">
        <v>4597</v>
      </c>
      <c r="G819" s="426" t="s">
        <v>4598</v>
      </c>
      <c r="H819" s="427">
        <v>0.15315999999999999</v>
      </c>
      <c r="I819" s="427">
        <v>0.3931</v>
      </c>
      <c r="J819" s="427">
        <v>6.0501699999999996</v>
      </c>
      <c r="K819" s="427">
        <v>67.825059999999993</v>
      </c>
      <c r="L819" s="427">
        <v>0.160132854056</v>
      </c>
      <c r="M819" s="427">
        <v>6.3026818916761007</v>
      </c>
      <c r="N819" s="427">
        <v>70.655829086429804</v>
      </c>
      <c r="O819" s="427">
        <v>22.84</v>
      </c>
      <c r="P819" s="427">
        <v>14.19</v>
      </c>
      <c r="Q819" s="427">
        <v>14.19</v>
      </c>
      <c r="R819" s="427">
        <v>0.3931</v>
      </c>
      <c r="S819" s="427">
        <v>6.2155810000000002</v>
      </c>
      <c r="T819" s="427">
        <v>67.659664000000006</v>
      </c>
      <c r="U819" s="428">
        <v>44378</v>
      </c>
      <c r="V819" s="428">
        <v>45473</v>
      </c>
      <c r="W819" s="426">
        <v>134</v>
      </c>
      <c r="X819" s="426"/>
      <c r="Y819" s="426"/>
      <c r="Z819" s="426">
        <v>7</v>
      </c>
    </row>
    <row r="820" spans="1:26" ht="15">
      <c r="A820" s="426">
        <v>202110</v>
      </c>
      <c r="B820" s="426" t="s">
        <v>4611</v>
      </c>
      <c r="C820" s="426" t="s">
        <v>7307</v>
      </c>
      <c r="D820" s="426" t="s">
        <v>7275</v>
      </c>
      <c r="E820" s="426" t="s">
        <v>261</v>
      </c>
      <c r="F820" s="426" t="s">
        <v>4399</v>
      </c>
      <c r="G820" s="426" t="s">
        <v>4123</v>
      </c>
      <c r="H820" s="427">
        <v>1.3156000000000001</v>
      </c>
      <c r="I820" s="427">
        <v>1.3344</v>
      </c>
      <c r="J820" s="427">
        <v>125.4601</v>
      </c>
      <c r="K820" s="427">
        <v>551.08569999999997</v>
      </c>
      <c r="L820" s="427">
        <v>1.3754947949600003</v>
      </c>
      <c r="M820" s="427">
        <v>130.69634413543301</v>
      </c>
      <c r="N820" s="427">
        <v>574.08599463348105</v>
      </c>
      <c r="O820" s="427">
        <v>22.84</v>
      </c>
      <c r="P820" s="427">
        <v>12.95</v>
      </c>
      <c r="Q820" s="427">
        <v>12.95</v>
      </c>
      <c r="R820" s="427">
        <v>1.3344</v>
      </c>
      <c r="S820" s="427">
        <v>138.72149999999999</v>
      </c>
      <c r="T820" s="427">
        <v>537.82429999999999</v>
      </c>
      <c r="U820" s="428">
        <v>44409</v>
      </c>
      <c r="V820" s="428">
        <v>45504</v>
      </c>
      <c r="W820" s="426">
        <v>920.4</v>
      </c>
      <c r="X820" s="426"/>
      <c r="Y820" s="426"/>
      <c r="Z820" s="426">
        <v>7</v>
      </c>
    </row>
    <row r="821" spans="1:26" ht="15">
      <c r="A821" s="426">
        <v>202110</v>
      </c>
      <c r="B821" s="426" t="s">
        <v>4611</v>
      </c>
      <c r="C821" s="426" t="s">
        <v>7462</v>
      </c>
      <c r="D821" s="426" t="s">
        <v>7355</v>
      </c>
      <c r="E821" s="426" t="s">
        <v>265</v>
      </c>
      <c r="F821" s="426" t="s">
        <v>4402</v>
      </c>
      <c r="G821" s="426" t="s">
        <v>4328</v>
      </c>
      <c r="H821" s="427">
        <v>8.9770000000000003E-2</v>
      </c>
      <c r="I821" s="427">
        <v>9.2520000000000005E-2</v>
      </c>
      <c r="J821" s="427">
        <v>7.9157299999999999</v>
      </c>
      <c r="K821" s="427">
        <v>34.787390000000002</v>
      </c>
      <c r="L821" s="427">
        <v>9.3856922882000024E-2</v>
      </c>
      <c r="M821" s="427">
        <v>8.2461035194708998</v>
      </c>
      <c r="N821" s="427">
        <v>36.239287988878708</v>
      </c>
      <c r="O821" s="427">
        <v>22.84</v>
      </c>
      <c r="P821" s="427">
        <v>10.6</v>
      </c>
      <c r="Q821" s="427">
        <v>10.6</v>
      </c>
      <c r="R821" s="427">
        <v>9.2516000000000001E-2</v>
      </c>
      <c r="S821" s="427">
        <v>9.0704809999999991</v>
      </c>
      <c r="T821" s="427">
        <v>33.633299999999998</v>
      </c>
      <c r="U821" s="428">
        <v>44409</v>
      </c>
      <c r="V821" s="428">
        <v>45504</v>
      </c>
      <c r="W821" s="426">
        <v>85.2</v>
      </c>
      <c r="X821" s="426"/>
      <c r="Y821" s="426"/>
      <c r="Z821" s="426">
        <v>7</v>
      </c>
    </row>
    <row r="822" spans="1:26" ht="15">
      <c r="A822" s="426">
        <v>202110</v>
      </c>
      <c r="B822" s="426" t="s">
        <v>4611</v>
      </c>
      <c r="C822" s="426" t="s">
        <v>7463</v>
      </c>
      <c r="D822" s="426" t="s">
        <v>7410</v>
      </c>
      <c r="E822" s="426" t="s">
        <v>265</v>
      </c>
      <c r="F822" s="426" t="s">
        <v>4421</v>
      </c>
      <c r="G822" s="426" t="s">
        <v>4618</v>
      </c>
      <c r="H822" s="427">
        <v>0.12214999999999999</v>
      </c>
      <c r="I822" s="427">
        <v>0.11752</v>
      </c>
      <c r="J822" s="427">
        <v>9.1594700000000007</v>
      </c>
      <c r="K822" s="427">
        <v>39.717289999999998</v>
      </c>
      <c r="L822" s="427">
        <v>0.12771107419000002</v>
      </c>
      <c r="M822" s="427">
        <v>9.5417526625451003</v>
      </c>
      <c r="N822" s="427">
        <v>41.374943922145704</v>
      </c>
      <c r="O822" s="427">
        <v>22.84</v>
      </c>
      <c r="P822" s="427">
        <v>13.15</v>
      </c>
      <c r="Q822" s="427">
        <v>13.15</v>
      </c>
      <c r="R822" s="427">
        <v>0.12214800000000001</v>
      </c>
      <c r="S822" s="427">
        <v>11.605237000000001</v>
      </c>
      <c r="T822" s="427">
        <v>37.271557000000001</v>
      </c>
      <c r="U822" s="428">
        <v>44470</v>
      </c>
      <c r="V822" s="428">
        <v>45565</v>
      </c>
      <c r="W822" s="426">
        <v>81.8</v>
      </c>
      <c r="X822" s="426"/>
      <c r="Y822" s="426"/>
      <c r="Z822" s="426">
        <v>7</v>
      </c>
    </row>
    <row r="823" spans="1:26" ht="15">
      <c r="A823" s="426">
        <v>202110</v>
      </c>
      <c r="B823" s="426" t="s">
        <v>4611</v>
      </c>
      <c r="C823" s="426" t="s">
        <v>7464</v>
      </c>
      <c r="D823" s="426" t="s">
        <v>7413</v>
      </c>
      <c r="E823" s="426" t="s">
        <v>265</v>
      </c>
      <c r="F823" s="426" t="s">
        <v>4316</v>
      </c>
      <c r="G823" s="426" t="s">
        <v>4409</v>
      </c>
      <c r="H823" s="427">
        <v>6.1400000000000003E-2</v>
      </c>
      <c r="I823" s="427">
        <v>0.23860000000000001</v>
      </c>
      <c r="J823" s="427">
        <v>2.7296</v>
      </c>
      <c r="K823" s="427">
        <v>54.2029</v>
      </c>
      <c r="L823" s="427">
        <v>6.4195333240000013E-2</v>
      </c>
      <c r="M823" s="427">
        <v>2.8435234863680003</v>
      </c>
      <c r="N823" s="427">
        <v>56.465130121357006</v>
      </c>
      <c r="O823" s="427">
        <v>22.84</v>
      </c>
      <c r="P823" s="427">
        <v>13.95</v>
      </c>
      <c r="Q823" s="427">
        <v>13.95</v>
      </c>
      <c r="R823" s="427">
        <v>0.23860000000000001</v>
      </c>
      <c r="S823" s="427">
        <v>2.9890500000000002</v>
      </c>
      <c r="T823" s="427">
        <v>53.943449999999999</v>
      </c>
      <c r="U823" s="428">
        <v>44470</v>
      </c>
      <c r="V823" s="428">
        <v>45565</v>
      </c>
      <c r="W823" s="426">
        <v>17.600000000000001</v>
      </c>
      <c r="X823" s="426"/>
      <c r="Y823" s="426"/>
      <c r="Z823" s="426">
        <v>7</v>
      </c>
    </row>
    <row r="824" spans="1:26" ht="15">
      <c r="A824" s="426">
        <v>202110</v>
      </c>
      <c r="B824" s="426" t="s">
        <v>4611</v>
      </c>
      <c r="C824" s="426" t="s">
        <v>7465</v>
      </c>
      <c r="D824" s="426" t="s">
        <v>7415</v>
      </c>
      <c r="E824" s="426" t="s">
        <v>267</v>
      </c>
      <c r="F824" s="426" t="s">
        <v>4597</v>
      </c>
      <c r="G824" s="426" t="s">
        <v>4598</v>
      </c>
      <c r="H824" s="427">
        <v>0.14041999999999999</v>
      </c>
      <c r="I824" s="427">
        <v>0.21201</v>
      </c>
      <c r="J824" s="427">
        <v>8.9951699999999999</v>
      </c>
      <c r="K824" s="427">
        <v>42.607880000000002</v>
      </c>
      <c r="L824" s="427">
        <v>0.14681284517200002</v>
      </c>
      <c r="M824" s="427">
        <v>9.3705953835260996</v>
      </c>
      <c r="N824" s="427">
        <v>44.38617654028041</v>
      </c>
      <c r="O824" s="427">
        <v>22.84</v>
      </c>
      <c r="P824" s="427">
        <v>13.95</v>
      </c>
      <c r="Q824" s="427">
        <v>13.95</v>
      </c>
      <c r="R824" s="427">
        <v>0.212008</v>
      </c>
      <c r="S824" s="427">
        <v>9.0505309999999994</v>
      </c>
      <c r="T824" s="427">
        <v>42.552596999999999</v>
      </c>
      <c r="U824" s="428">
        <v>44470</v>
      </c>
      <c r="V824" s="428">
        <v>45565</v>
      </c>
      <c r="W824" s="426">
        <v>7.8</v>
      </c>
      <c r="X824" s="426"/>
      <c r="Y824" s="426"/>
      <c r="Z824" s="426">
        <v>7</v>
      </c>
    </row>
    <row r="825" spans="1:26" ht="15">
      <c r="A825" s="426">
        <v>202110</v>
      </c>
      <c r="B825" s="426" t="s">
        <v>4611</v>
      </c>
      <c r="C825" s="426" t="s">
        <v>7466</v>
      </c>
      <c r="D825" s="426" t="s">
        <v>7414</v>
      </c>
      <c r="E825" s="426" t="s">
        <v>265</v>
      </c>
      <c r="F825" s="426" t="s">
        <v>4446</v>
      </c>
      <c r="G825" s="426" t="s">
        <v>4143</v>
      </c>
      <c r="H825" s="427">
        <v>0.22825000000000001</v>
      </c>
      <c r="I825" s="427">
        <v>0.28360000000000002</v>
      </c>
      <c r="J825" s="427">
        <v>22.279990000000002</v>
      </c>
      <c r="K825" s="427">
        <v>112.23090000000001</v>
      </c>
      <c r="L825" s="427">
        <v>0.23864144645000004</v>
      </c>
      <c r="M825" s="427">
        <v>23.209875015036705</v>
      </c>
      <c r="N825" s="427">
        <v>116.91500587859701</v>
      </c>
      <c r="O825" s="427">
        <v>22.84</v>
      </c>
      <c r="P825" s="427">
        <v>13.95</v>
      </c>
      <c r="Q825" s="427">
        <v>13.95</v>
      </c>
      <c r="R825" s="427">
        <v>0.28360000000000002</v>
      </c>
      <c r="S825" s="427">
        <v>27.111878000000001</v>
      </c>
      <c r="T825" s="427">
        <v>107.399002</v>
      </c>
      <c r="U825" s="428">
        <v>44470</v>
      </c>
      <c r="V825" s="428">
        <v>45565</v>
      </c>
      <c r="W825" s="426">
        <v>180.7</v>
      </c>
      <c r="X825" s="426"/>
      <c r="Y825" s="426"/>
      <c r="Z825" s="426">
        <v>7</v>
      </c>
    </row>
    <row r="826" spans="1:26" ht="15">
      <c r="A826" s="426">
        <v>202110</v>
      </c>
      <c r="B826" s="426" t="s">
        <v>2311</v>
      </c>
      <c r="C826" s="426" t="s">
        <v>384</v>
      </c>
      <c r="D826" s="426" t="s">
        <v>385</v>
      </c>
      <c r="E826" s="426" t="s">
        <v>265</v>
      </c>
      <c r="F826" s="426" t="s">
        <v>4324</v>
      </c>
      <c r="G826" s="426" t="s">
        <v>4324</v>
      </c>
      <c r="H826" s="427">
        <v>45.741</v>
      </c>
      <c r="I826" s="427">
        <v>47.052999999999997</v>
      </c>
      <c r="J826" s="427">
        <v>4801.5050000000001</v>
      </c>
      <c r="K826" s="427">
        <v>24210.677</v>
      </c>
      <c r="L826" s="427">
        <v>45.741</v>
      </c>
      <c r="M826" s="427">
        <v>4801.5050000000001</v>
      </c>
      <c r="N826" s="427">
        <v>24210.677</v>
      </c>
      <c r="O826" s="427">
        <v>22.84</v>
      </c>
      <c r="P826" s="427">
        <v>11.42</v>
      </c>
      <c r="Q826" s="427">
        <v>11.42</v>
      </c>
      <c r="R826" s="427">
        <v>47.053357200000001</v>
      </c>
      <c r="S826" s="427">
        <v>6036.6167210000003</v>
      </c>
      <c r="T826" s="427">
        <v>22975.565535000002</v>
      </c>
      <c r="U826" s="428">
        <v>43556</v>
      </c>
      <c r="V826" s="428">
        <v>46387</v>
      </c>
      <c r="W826" s="426">
        <v>12000</v>
      </c>
      <c r="X826" s="426"/>
      <c r="Y826" s="426"/>
      <c r="Z826" s="426">
        <v>5</v>
      </c>
    </row>
    <row r="827" spans="1:26" ht="15">
      <c r="A827" s="426">
        <v>202110</v>
      </c>
      <c r="B827" s="426" t="s">
        <v>2311</v>
      </c>
      <c r="C827" s="426" t="s">
        <v>2885</v>
      </c>
      <c r="D827" s="426" t="s">
        <v>2720</v>
      </c>
      <c r="E827" s="426" t="s">
        <v>275</v>
      </c>
      <c r="F827" s="426" t="s">
        <v>4413</v>
      </c>
      <c r="G827" s="426" t="s">
        <v>4123</v>
      </c>
      <c r="H827" s="427">
        <v>1.863</v>
      </c>
      <c r="I827" s="427">
        <v>1.9059999999999999</v>
      </c>
      <c r="J827" s="427">
        <v>193.38200000000001</v>
      </c>
      <c r="K827" s="427">
        <v>665.10500000000002</v>
      </c>
      <c r="L827" s="427">
        <v>1.9219483939500002</v>
      </c>
      <c r="M827" s="427">
        <v>199.24358246380001</v>
      </c>
      <c r="N827" s="427">
        <v>685.2649311445</v>
      </c>
      <c r="O827" s="427">
        <v>22.83</v>
      </c>
      <c r="P827" s="427">
        <v>7.66</v>
      </c>
      <c r="Q827" s="427">
        <v>7.66</v>
      </c>
      <c r="R827" s="427">
        <v>1.9063752</v>
      </c>
      <c r="S827" s="427">
        <v>238.782535</v>
      </c>
      <c r="T827" s="427">
        <v>619.70451800000001</v>
      </c>
      <c r="U827" s="428">
        <v>44013</v>
      </c>
      <c r="V827" s="428">
        <v>44561</v>
      </c>
      <c r="W827" s="426">
        <v>4000</v>
      </c>
      <c r="X827" s="426"/>
      <c r="Y827" s="426"/>
      <c r="Z827" s="426">
        <v>6</v>
      </c>
    </row>
    <row r="828" spans="1:26" ht="15">
      <c r="A828" s="426">
        <v>202110</v>
      </c>
      <c r="B828" s="426" t="s">
        <v>2311</v>
      </c>
      <c r="C828" s="426" t="s">
        <v>3558</v>
      </c>
      <c r="D828" s="426" t="s">
        <v>3559</v>
      </c>
      <c r="E828" s="426" t="s">
        <v>275</v>
      </c>
      <c r="F828" s="426" t="s">
        <v>4427</v>
      </c>
      <c r="G828" s="426" t="s">
        <v>4143</v>
      </c>
      <c r="H828" s="427">
        <v>0.187</v>
      </c>
      <c r="I828" s="427">
        <v>0.192</v>
      </c>
      <c r="J828" s="427">
        <v>19.747</v>
      </c>
      <c r="K828" s="427">
        <v>87.828999999999994</v>
      </c>
      <c r="L828" s="427">
        <v>0.19280327385000004</v>
      </c>
      <c r="M828" s="427">
        <v>20.331573008110002</v>
      </c>
      <c r="N828" s="427">
        <v>90.42901330477001</v>
      </c>
      <c r="O828" s="427">
        <v>22.83</v>
      </c>
      <c r="P828" s="427">
        <v>7.66</v>
      </c>
      <c r="Q828" s="427">
        <v>7.66</v>
      </c>
      <c r="R828" s="427">
        <v>0.19159999999999999</v>
      </c>
      <c r="S828" s="427">
        <v>24.532050000000002</v>
      </c>
      <c r="T828" s="427">
        <v>83.0441</v>
      </c>
      <c r="U828" s="428">
        <v>43466</v>
      </c>
      <c r="V828" s="428">
        <v>44561</v>
      </c>
      <c r="W828" s="426">
        <v>750</v>
      </c>
      <c r="X828" s="426"/>
      <c r="Y828" s="426"/>
      <c r="Z828" s="426">
        <v>7</v>
      </c>
    </row>
    <row r="829" spans="1:26" ht="15">
      <c r="A829" s="426">
        <v>202110</v>
      </c>
      <c r="B829" s="426" t="s">
        <v>2311</v>
      </c>
      <c r="C829" s="426" t="s">
        <v>3560</v>
      </c>
      <c r="D829" s="426" t="s">
        <v>3561</v>
      </c>
      <c r="E829" s="426" t="s">
        <v>275</v>
      </c>
      <c r="F829" s="426" t="s">
        <v>4149</v>
      </c>
      <c r="G829" s="426" t="s">
        <v>4143</v>
      </c>
      <c r="H829" s="427">
        <v>0.45400000000000001</v>
      </c>
      <c r="I829" s="427">
        <v>0.45200000000000001</v>
      </c>
      <c r="J829" s="427">
        <v>47.88</v>
      </c>
      <c r="K829" s="427">
        <v>186.14599999999999</v>
      </c>
      <c r="L829" s="427">
        <v>0.46808923170000005</v>
      </c>
      <c r="M829" s="427">
        <v>49.297397864400011</v>
      </c>
      <c r="N829" s="427">
        <v>191.65650423698</v>
      </c>
      <c r="O829" s="427">
        <v>22.83</v>
      </c>
      <c r="P829" s="427">
        <v>7.66</v>
      </c>
      <c r="Q829" s="427">
        <v>7.66</v>
      </c>
      <c r="R829" s="427">
        <v>0.4536</v>
      </c>
      <c r="S829" s="427">
        <v>59.398600000000002</v>
      </c>
      <c r="T829" s="427">
        <v>174.62780000000001</v>
      </c>
      <c r="U829" s="428">
        <v>43466</v>
      </c>
      <c r="V829" s="428">
        <v>44561</v>
      </c>
      <c r="W829" s="426">
        <v>1650</v>
      </c>
      <c r="X829" s="426"/>
      <c r="Y829" s="426"/>
      <c r="Z829" s="426">
        <v>7</v>
      </c>
    </row>
    <row r="830" spans="1:26" ht="15">
      <c r="A830" s="426">
        <v>202110</v>
      </c>
      <c r="B830" s="426" t="s">
        <v>2311</v>
      </c>
      <c r="C830" s="426" t="s">
        <v>3562</v>
      </c>
      <c r="D830" s="426" t="s">
        <v>3563</v>
      </c>
      <c r="E830" s="426" t="s">
        <v>275</v>
      </c>
      <c r="F830" s="426" t="s">
        <v>4277</v>
      </c>
      <c r="G830" s="426" t="s">
        <v>4123</v>
      </c>
      <c r="H830" s="427">
        <v>0.17299999999999999</v>
      </c>
      <c r="I830" s="427">
        <v>0.193</v>
      </c>
      <c r="J830" s="427">
        <v>17.099</v>
      </c>
      <c r="K830" s="427">
        <v>74.162999999999997</v>
      </c>
      <c r="L830" s="427">
        <v>0.17766654871000001</v>
      </c>
      <c r="M830" s="427">
        <v>17.534238287979999</v>
      </c>
      <c r="N830" s="427">
        <v>76.050746485259992</v>
      </c>
      <c r="O830" s="427">
        <v>22.83</v>
      </c>
      <c r="P830" s="427">
        <v>7.66</v>
      </c>
      <c r="Q830" s="427">
        <v>7.66</v>
      </c>
      <c r="R830" s="427">
        <v>0.19320000000000001</v>
      </c>
      <c r="S830" s="427">
        <v>21.318899999999999</v>
      </c>
      <c r="T830" s="427">
        <v>69.942599999999999</v>
      </c>
      <c r="U830" s="428">
        <v>43466</v>
      </c>
      <c r="V830" s="428">
        <v>44561</v>
      </c>
      <c r="W830" s="426">
        <v>505</v>
      </c>
      <c r="X830" s="426"/>
      <c r="Y830" s="426"/>
      <c r="Z830" s="426">
        <v>6</v>
      </c>
    </row>
    <row r="831" spans="1:26" ht="15">
      <c r="A831" s="426">
        <v>202110</v>
      </c>
      <c r="B831" s="426" t="s">
        <v>2311</v>
      </c>
      <c r="C831" s="426" t="s">
        <v>4981</v>
      </c>
      <c r="D831" s="426" t="s">
        <v>4982</v>
      </c>
      <c r="E831" s="426" t="s">
        <v>275</v>
      </c>
      <c r="F831" s="426" t="s">
        <v>4333</v>
      </c>
      <c r="G831" s="426" t="s">
        <v>4143</v>
      </c>
      <c r="H831" s="427">
        <v>0.11700000000000001</v>
      </c>
      <c r="I831" s="427">
        <v>0.11600000000000001</v>
      </c>
      <c r="J831" s="427">
        <v>12.326000000000001</v>
      </c>
      <c r="K831" s="427">
        <v>48.817</v>
      </c>
      <c r="L831" s="427">
        <v>0.12063092535000003</v>
      </c>
      <c r="M831" s="427">
        <v>12.690888180380002</v>
      </c>
      <c r="N831" s="427">
        <v>50.262135997210002</v>
      </c>
      <c r="O831" s="427">
        <v>22.83</v>
      </c>
      <c r="P831" s="427">
        <v>7.66</v>
      </c>
      <c r="Q831" s="427">
        <v>7.66</v>
      </c>
      <c r="R831" s="427">
        <v>0.1172</v>
      </c>
      <c r="S831" s="427">
        <v>15.4519</v>
      </c>
      <c r="T831" s="427">
        <v>45.690199999999997</v>
      </c>
      <c r="U831" s="428">
        <v>43678</v>
      </c>
      <c r="V831" s="428">
        <v>44561</v>
      </c>
      <c r="W831" s="426">
        <v>600</v>
      </c>
      <c r="X831" s="426"/>
      <c r="Y831" s="426"/>
      <c r="Z831" s="426">
        <v>7</v>
      </c>
    </row>
    <row r="832" spans="1:26" ht="15">
      <c r="A832" s="426">
        <v>202110</v>
      </c>
      <c r="B832" s="426" t="s">
        <v>2311</v>
      </c>
      <c r="C832" s="426" t="s">
        <v>4983</v>
      </c>
      <c r="D832" s="426" t="s">
        <v>4984</v>
      </c>
      <c r="E832" s="426" t="s">
        <v>275</v>
      </c>
      <c r="F832" s="426" t="s">
        <v>4126</v>
      </c>
      <c r="G832" s="426" t="s">
        <v>4135</v>
      </c>
      <c r="H832" s="427">
        <v>0.45100000000000001</v>
      </c>
      <c r="I832" s="427">
        <v>0.46600000000000003</v>
      </c>
      <c r="J832" s="427">
        <v>39.597000000000001</v>
      </c>
      <c r="K832" s="427">
        <v>193.233</v>
      </c>
      <c r="L832" s="427">
        <v>0.46499613105000009</v>
      </c>
      <c r="M832" s="427">
        <v>40.769195138610002</v>
      </c>
      <c r="N832" s="427">
        <v>198.95330161929002</v>
      </c>
      <c r="O832" s="427">
        <v>22.83</v>
      </c>
      <c r="P832" s="427">
        <v>7.66</v>
      </c>
      <c r="Q832" s="427">
        <v>7.66</v>
      </c>
      <c r="R832" s="427">
        <v>0.46578599999999998</v>
      </c>
      <c r="S832" s="427">
        <v>46.427574</v>
      </c>
      <c r="T832" s="427">
        <v>186.40302299999999</v>
      </c>
      <c r="U832" s="428">
        <v>43678</v>
      </c>
      <c r="V832" s="428">
        <v>44561</v>
      </c>
      <c r="W832" s="426">
        <v>1450</v>
      </c>
      <c r="X832" s="426"/>
      <c r="Y832" s="426"/>
      <c r="Z832" s="426">
        <v>7</v>
      </c>
    </row>
    <row r="833" spans="1:26" ht="15">
      <c r="A833" s="426">
        <v>202110</v>
      </c>
      <c r="B833" s="426" t="s">
        <v>2311</v>
      </c>
      <c r="C833" s="426" t="s">
        <v>4985</v>
      </c>
      <c r="D833" s="426" t="s">
        <v>4986</v>
      </c>
      <c r="E833" s="426" t="s">
        <v>275</v>
      </c>
      <c r="F833" s="426" t="s">
        <v>4987</v>
      </c>
      <c r="G833" s="426" t="s">
        <v>4544</v>
      </c>
      <c r="H833" s="427">
        <v>0.27100000000000002</v>
      </c>
      <c r="I833" s="427">
        <v>0.26200000000000001</v>
      </c>
      <c r="J833" s="427">
        <v>29.027000000000001</v>
      </c>
      <c r="K833" s="427">
        <v>120.604</v>
      </c>
      <c r="L833" s="427">
        <v>0.28668976993000006</v>
      </c>
      <c r="M833" s="427">
        <v>30.227016817800003</v>
      </c>
      <c r="N833" s="427">
        <v>125.58993820560002</v>
      </c>
      <c r="O833" s="427">
        <v>22.83</v>
      </c>
      <c r="P833" s="427">
        <v>7.66</v>
      </c>
      <c r="Q833" s="427">
        <v>7.66</v>
      </c>
      <c r="R833" s="427">
        <v>0.27109080000000002</v>
      </c>
      <c r="S833" s="427">
        <v>35.792574000000002</v>
      </c>
      <c r="T833" s="427">
        <v>113.83856</v>
      </c>
      <c r="U833" s="428">
        <v>43678</v>
      </c>
      <c r="V833" s="428">
        <v>44561</v>
      </c>
      <c r="W833" s="426">
        <v>1200</v>
      </c>
      <c r="X833" s="426"/>
      <c r="Y833" s="426"/>
      <c r="Z833" s="426">
        <v>10</v>
      </c>
    </row>
    <row r="834" spans="1:26" ht="15">
      <c r="A834" s="426">
        <v>202110</v>
      </c>
      <c r="B834" s="426" t="s">
        <v>2311</v>
      </c>
      <c r="C834" s="426" t="s">
        <v>4988</v>
      </c>
      <c r="D834" s="426" t="s">
        <v>4989</v>
      </c>
      <c r="E834" s="426" t="s">
        <v>275</v>
      </c>
      <c r="F834" s="426" t="s">
        <v>4268</v>
      </c>
      <c r="G834" s="426" t="s">
        <v>4156</v>
      </c>
      <c r="H834" s="427">
        <v>3.6999999999999998E-2</v>
      </c>
      <c r="I834" s="427">
        <v>4.8000000000000001E-2</v>
      </c>
      <c r="J834" s="427">
        <v>2.5150000000000001</v>
      </c>
      <c r="K834" s="427">
        <v>7.9850000000000003</v>
      </c>
      <c r="L834" s="427">
        <v>3.7998047990000006E-2</v>
      </c>
      <c r="M834" s="427">
        <v>2.5790168602999999</v>
      </c>
      <c r="N834" s="427">
        <v>8.1882503497000005</v>
      </c>
      <c r="O834" s="427">
        <v>22.83</v>
      </c>
      <c r="P834" s="427">
        <v>7.66</v>
      </c>
      <c r="Q834" s="427">
        <v>7.66</v>
      </c>
      <c r="R834" s="427">
        <v>4.8399999999999999E-2</v>
      </c>
      <c r="S834" s="427">
        <v>2.7061999999999999</v>
      </c>
      <c r="T834" s="427">
        <v>7.7937000000000003</v>
      </c>
      <c r="U834" s="428">
        <v>43678</v>
      </c>
      <c r="V834" s="428">
        <v>44561</v>
      </c>
      <c r="W834" s="426">
        <v>682</v>
      </c>
      <c r="X834" s="426"/>
      <c r="Y834" s="426"/>
      <c r="Z834" s="426">
        <v>6</v>
      </c>
    </row>
    <row r="835" spans="1:26" ht="15">
      <c r="A835" s="426">
        <v>202110</v>
      </c>
      <c r="B835" s="426" t="s">
        <v>2311</v>
      </c>
      <c r="C835" s="426" t="s">
        <v>5681</v>
      </c>
      <c r="D835" s="426" t="s">
        <v>5682</v>
      </c>
      <c r="E835" s="426" t="s">
        <v>260</v>
      </c>
      <c r="F835" s="426" t="s">
        <v>4353</v>
      </c>
      <c r="G835" s="426" t="s">
        <v>4143</v>
      </c>
      <c r="H835" s="427">
        <v>0.377</v>
      </c>
      <c r="I835" s="427">
        <v>0.65400000000000003</v>
      </c>
      <c r="J835" s="427">
        <v>30.872</v>
      </c>
      <c r="K835" s="427">
        <v>175.803</v>
      </c>
      <c r="L835" s="427">
        <v>0.38892890205000002</v>
      </c>
      <c r="M835" s="427">
        <v>31.807758104799998</v>
      </c>
      <c r="N835" s="427">
        <v>181.1317471527</v>
      </c>
      <c r="O835" s="427">
        <v>22.84</v>
      </c>
      <c r="P835" s="427">
        <v>12.08</v>
      </c>
      <c r="Q835" s="427">
        <v>12.08</v>
      </c>
      <c r="R835" s="427">
        <v>0.65400000000000003</v>
      </c>
      <c r="S835" s="427">
        <v>33.52805</v>
      </c>
      <c r="T835" s="427">
        <v>173.14725000000001</v>
      </c>
      <c r="U835" s="428">
        <v>43739</v>
      </c>
      <c r="V835" s="428">
        <v>45565</v>
      </c>
      <c r="W835" s="426">
        <v>990</v>
      </c>
      <c r="X835" s="426"/>
      <c r="Y835" s="426"/>
      <c r="Z835" s="426">
        <v>7</v>
      </c>
    </row>
    <row r="836" spans="1:26" ht="15">
      <c r="A836" s="426">
        <v>202110</v>
      </c>
      <c r="B836" s="426" t="s">
        <v>2311</v>
      </c>
      <c r="C836" s="426" t="s">
        <v>5683</v>
      </c>
      <c r="D836" s="426" t="s">
        <v>5684</v>
      </c>
      <c r="E836" s="426" t="s">
        <v>275</v>
      </c>
      <c r="F836" s="426" t="s">
        <v>4147</v>
      </c>
      <c r="G836" s="426" t="s">
        <v>4129</v>
      </c>
      <c r="H836" s="427">
        <v>4.2000000000000003E-2</v>
      </c>
      <c r="I836" s="427">
        <v>7.5999999999999998E-2</v>
      </c>
      <c r="J836" s="427">
        <v>4.03</v>
      </c>
      <c r="K836" s="427">
        <v>17.341000000000001</v>
      </c>
      <c r="L836" s="427">
        <v>4.4012448899999994E-2</v>
      </c>
      <c r="M836" s="427">
        <v>4.177917926000001</v>
      </c>
      <c r="N836" s="427">
        <v>17.977487532199998</v>
      </c>
      <c r="O836" s="427">
        <v>22.91</v>
      </c>
      <c r="P836" s="427">
        <v>7.66</v>
      </c>
      <c r="Q836" s="427">
        <v>7.66</v>
      </c>
      <c r="R836" s="427">
        <v>7.6350799999999996E-2</v>
      </c>
      <c r="S836" s="427">
        <v>4.9500039999999998</v>
      </c>
      <c r="T836" s="427">
        <v>16.421154999999999</v>
      </c>
      <c r="U836" s="428">
        <v>43739</v>
      </c>
      <c r="V836" s="428">
        <v>44561</v>
      </c>
      <c r="W836" s="426">
        <v>304</v>
      </c>
      <c r="X836" s="426"/>
      <c r="Y836" s="426"/>
      <c r="Z836" s="426">
        <v>8</v>
      </c>
    </row>
    <row r="837" spans="1:26" ht="15">
      <c r="A837" s="426">
        <v>202110</v>
      </c>
      <c r="B837" s="426" t="s">
        <v>51</v>
      </c>
      <c r="C837" s="426" t="s">
        <v>126</v>
      </c>
      <c r="D837" s="426" t="s">
        <v>127</v>
      </c>
      <c r="E837" s="426" t="s">
        <v>257</v>
      </c>
      <c r="F837" s="426" t="s">
        <v>4630</v>
      </c>
      <c r="G837" s="426" t="s">
        <v>4123</v>
      </c>
      <c r="H837" s="427">
        <v>2.0026000000000002</v>
      </c>
      <c r="I837" s="427">
        <v>6.1933999999999996</v>
      </c>
      <c r="J837" s="427">
        <v>58.853000000000002</v>
      </c>
      <c r="K837" s="427">
        <v>1418.748</v>
      </c>
      <c r="L837" s="427">
        <v>2.0252293800000003</v>
      </c>
      <c r="M837" s="427">
        <v>59.435644700000005</v>
      </c>
      <c r="N837" s="427">
        <v>1432.7936052</v>
      </c>
      <c r="O837" s="427">
        <v>26.525400000000001</v>
      </c>
      <c r="P837" s="427">
        <v>10.2258</v>
      </c>
      <c r="Q837" s="427">
        <v>10.2258</v>
      </c>
      <c r="R837" s="427">
        <v>6.1934068</v>
      </c>
      <c r="S837" s="427">
        <v>195.65804900000001</v>
      </c>
      <c r="T837" s="427">
        <v>1281.9437519999999</v>
      </c>
      <c r="U837" s="428">
        <v>43709</v>
      </c>
      <c r="V837" s="428">
        <v>45777</v>
      </c>
      <c r="W837" s="426">
        <v>1500</v>
      </c>
      <c r="X837" s="426"/>
      <c r="Y837" s="426"/>
      <c r="Z837" s="426">
        <v>6</v>
      </c>
    </row>
    <row r="838" spans="1:26" ht="15">
      <c r="A838" s="426">
        <v>202110</v>
      </c>
      <c r="B838" s="426" t="s">
        <v>51</v>
      </c>
      <c r="C838" s="426" t="s">
        <v>6684</v>
      </c>
      <c r="D838" s="426" t="s">
        <v>6648</v>
      </c>
      <c r="E838" s="426" t="s">
        <v>258</v>
      </c>
      <c r="F838" s="426" t="s">
        <v>4157</v>
      </c>
      <c r="G838" s="426" t="s">
        <v>4156</v>
      </c>
      <c r="H838" s="427">
        <v>0</v>
      </c>
      <c r="I838" s="427">
        <v>1.9419999999999999</v>
      </c>
      <c r="J838" s="427">
        <v>0</v>
      </c>
      <c r="K838" s="427">
        <v>12.669</v>
      </c>
      <c r="L838" s="427">
        <v>0</v>
      </c>
      <c r="M838" s="427">
        <v>0</v>
      </c>
      <c r="N838" s="427">
        <v>12.8818392</v>
      </c>
      <c r="O838" s="427">
        <v>31.457000000000001</v>
      </c>
      <c r="P838" s="427">
        <v>12.9061</v>
      </c>
      <c r="Q838" s="427">
        <v>12.9061</v>
      </c>
      <c r="R838" s="427">
        <v>1.9419999999999999</v>
      </c>
      <c r="S838" s="427">
        <v>0</v>
      </c>
      <c r="T838" s="427">
        <v>12.66934</v>
      </c>
      <c r="U838" s="428">
        <v>44105</v>
      </c>
      <c r="V838" s="428">
        <v>44561</v>
      </c>
      <c r="W838" s="426">
        <v>1000</v>
      </c>
      <c r="X838" s="426"/>
      <c r="Y838" s="426"/>
      <c r="Z838" s="426">
        <v>6</v>
      </c>
    </row>
    <row r="839" spans="1:26" ht="15">
      <c r="A839" s="426">
        <v>202110</v>
      </c>
      <c r="B839" s="426" t="s">
        <v>51</v>
      </c>
      <c r="C839" s="426" t="s">
        <v>459</v>
      </c>
      <c r="D839" s="426" t="s">
        <v>460</v>
      </c>
      <c r="E839" s="426" t="s">
        <v>257</v>
      </c>
      <c r="F839" s="426" t="s">
        <v>4630</v>
      </c>
      <c r="G839" s="426" t="s">
        <v>4123</v>
      </c>
      <c r="H839" s="427">
        <v>0</v>
      </c>
      <c r="I839" s="427">
        <v>4.1288999999999998</v>
      </c>
      <c r="J839" s="427">
        <v>0</v>
      </c>
      <c r="K839" s="427">
        <v>945.83199999999999</v>
      </c>
      <c r="L839" s="427">
        <v>0</v>
      </c>
      <c r="M839" s="427">
        <v>0</v>
      </c>
      <c r="N839" s="427">
        <v>955.19573679999996</v>
      </c>
      <c r="O839" s="427">
        <v>0</v>
      </c>
      <c r="P839" s="427">
        <v>0</v>
      </c>
      <c r="Q839" s="427">
        <v>9.7830999999999992</v>
      </c>
      <c r="R839" s="427">
        <v>4.1289379999999998</v>
      </c>
      <c r="S839" s="427">
        <v>91.203063999999998</v>
      </c>
      <c r="T839" s="427">
        <v>854.62916700000005</v>
      </c>
      <c r="U839" s="428">
        <v>43709</v>
      </c>
      <c r="V839" s="428">
        <v>45777</v>
      </c>
      <c r="W839" s="426">
        <v>8000</v>
      </c>
      <c r="X839" s="426"/>
      <c r="Y839" s="426"/>
      <c r="Z839" s="426">
        <v>6</v>
      </c>
    </row>
    <row r="840" spans="1:26" ht="15">
      <c r="A840" s="426">
        <v>202110</v>
      </c>
      <c r="B840" s="426" t="s">
        <v>51</v>
      </c>
      <c r="C840" s="426" t="s">
        <v>1318</v>
      </c>
      <c r="D840" s="426" t="s">
        <v>1319</v>
      </c>
      <c r="E840" s="426" t="s">
        <v>267</v>
      </c>
      <c r="F840" s="426" t="s">
        <v>4329</v>
      </c>
      <c r="G840" s="426" t="s">
        <v>4123</v>
      </c>
      <c r="H840" s="427">
        <v>1.9807999999999999</v>
      </c>
      <c r="I840" s="427">
        <v>2.0310999999999999</v>
      </c>
      <c r="J840" s="427">
        <v>219.3383</v>
      </c>
      <c r="K840" s="427">
        <v>1017.2376</v>
      </c>
      <c r="L840" s="427">
        <v>2.0709790892800002</v>
      </c>
      <c r="M840" s="427">
        <v>228.49267567043901</v>
      </c>
      <c r="N840" s="427">
        <v>1059.6933641620083</v>
      </c>
      <c r="O840" s="427">
        <v>21.93</v>
      </c>
      <c r="P840" s="427">
        <v>8.3073999999999995</v>
      </c>
      <c r="Q840" s="427">
        <v>8.3073999999999995</v>
      </c>
      <c r="R840" s="427">
        <v>1.9688000000000001</v>
      </c>
      <c r="S840" s="427">
        <v>255.61330000000001</v>
      </c>
      <c r="T840" s="427">
        <v>980.96259999999995</v>
      </c>
      <c r="U840" s="428">
        <v>43709</v>
      </c>
      <c r="V840" s="428">
        <v>44804</v>
      </c>
      <c r="W840" s="426">
        <v>2200</v>
      </c>
      <c r="X840" s="426"/>
      <c r="Y840" s="426"/>
      <c r="Z840" s="426">
        <v>7</v>
      </c>
    </row>
    <row r="841" spans="1:26" ht="15">
      <c r="A841" s="426">
        <v>202110</v>
      </c>
      <c r="B841" s="426" t="s">
        <v>51</v>
      </c>
      <c r="C841" s="426" t="s">
        <v>1802</v>
      </c>
      <c r="D841" s="426" t="s">
        <v>1803</v>
      </c>
      <c r="E841" s="426" t="s">
        <v>257</v>
      </c>
      <c r="F841" s="426" t="s">
        <v>4694</v>
      </c>
      <c r="G841" s="426" t="s">
        <v>4135</v>
      </c>
      <c r="H841" s="427">
        <v>0.6694</v>
      </c>
      <c r="I841" s="427">
        <v>0.62490000000000001</v>
      </c>
      <c r="J841" s="427">
        <v>25.012799999999999</v>
      </c>
      <c r="K841" s="427">
        <v>279.84519999999998</v>
      </c>
      <c r="L841" s="427">
        <v>0.69987550604000015</v>
      </c>
      <c r="M841" s="427">
        <v>26.056742475023999</v>
      </c>
      <c r="N841" s="427">
        <v>291.52491161611601</v>
      </c>
      <c r="O841" s="427">
        <v>26.8262</v>
      </c>
      <c r="P841" s="427">
        <v>10.3193</v>
      </c>
      <c r="Q841" s="427">
        <v>10.3193</v>
      </c>
      <c r="R841" s="427">
        <v>0.66936720000000005</v>
      </c>
      <c r="S841" s="427">
        <v>63.833128000000002</v>
      </c>
      <c r="T841" s="427">
        <v>241.02488299999999</v>
      </c>
      <c r="U841" s="428">
        <v>42767</v>
      </c>
      <c r="V841" s="428">
        <v>45688</v>
      </c>
      <c r="W841" s="426">
        <v>1000</v>
      </c>
      <c r="X841" s="426"/>
      <c r="Y841" s="426"/>
      <c r="Z841" s="426">
        <v>7</v>
      </c>
    </row>
    <row r="842" spans="1:26" ht="15">
      <c r="A842" s="426">
        <v>202110</v>
      </c>
      <c r="B842" s="426" t="s">
        <v>42</v>
      </c>
      <c r="C842" s="426" t="s">
        <v>547</v>
      </c>
      <c r="D842" s="426" t="s">
        <v>548</v>
      </c>
      <c r="E842" s="426" t="s">
        <v>271</v>
      </c>
      <c r="F842" s="426" t="s">
        <v>4367</v>
      </c>
      <c r="G842" s="426" t="s">
        <v>4318</v>
      </c>
      <c r="H842" s="427">
        <v>1.2</v>
      </c>
      <c r="I842" s="427">
        <v>1.19</v>
      </c>
      <c r="J842" s="427">
        <v>100.38</v>
      </c>
      <c r="K842" s="427">
        <v>466.73</v>
      </c>
      <c r="L842" s="427">
        <v>1.2</v>
      </c>
      <c r="M842" s="427">
        <v>100.38</v>
      </c>
      <c r="N842" s="427">
        <v>466.73</v>
      </c>
      <c r="O842" s="427">
        <v>22.84</v>
      </c>
      <c r="P842" s="427">
        <v>12.66</v>
      </c>
      <c r="Q842" s="427">
        <v>13.35</v>
      </c>
      <c r="R842" s="427">
        <v>1.1957199999999999</v>
      </c>
      <c r="S842" s="427">
        <v>121.39151</v>
      </c>
      <c r="T842" s="427">
        <v>445.72030000000001</v>
      </c>
      <c r="U842" s="428">
        <v>43658</v>
      </c>
      <c r="V842" s="428">
        <v>44561</v>
      </c>
      <c r="W842" s="426">
        <v>1700</v>
      </c>
      <c r="X842" s="426"/>
      <c r="Y842" s="426"/>
      <c r="Z842" s="426">
        <v>9</v>
      </c>
    </row>
    <row r="843" spans="1:26" ht="15">
      <c r="A843" s="426">
        <v>202110</v>
      </c>
      <c r="B843" s="426" t="s">
        <v>42</v>
      </c>
      <c r="C843" s="426" t="s">
        <v>592</v>
      </c>
      <c r="D843" s="426" t="s">
        <v>593</v>
      </c>
      <c r="E843" s="426" t="s">
        <v>265</v>
      </c>
      <c r="F843" s="426" t="s">
        <v>4697</v>
      </c>
      <c r="G843" s="426" t="s">
        <v>4311</v>
      </c>
      <c r="H843" s="427">
        <v>0.38</v>
      </c>
      <c r="I843" s="427">
        <v>0.39</v>
      </c>
      <c r="J843" s="427">
        <v>33.950000000000003</v>
      </c>
      <c r="K843" s="427">
        <v>177.8</v>
      </c>
      <c r="L843" s="427">
        <v>0.38</v>
      </c>
      <c r="M843" s="427">
        <v>33.950000000000003</v>
      </c>
      <c r="N843" s="427">
        <v>177.8</v>
      </c>
      <c r="O843" s="427">
        <v>22.84</v>
      </c>
      <c r="P843" s="427">
        <v>13.15</v>
      </c>
      <c r="Q843" s="427">
        <v>13.86</v>
      </c>
      <c r="R843" s="427">
        <v>0.39144000000000001</v>
      </c>
      <c r="S843" s="427">
        <v>41.702840000000002</v>
      </c>
      <c r="T843" s="427">
        <v>170.04722000000001</v>
      </c>
      <c r="U843" s="428">
        <v>43497</v>
      </c>
      <c r="V843" s="428">
        <v>44561</v>
      </c>
      <c r="W843" s="426">
        <v>460</v>
      </c>
      <c r="X843" s="426"/>
      <c r="Y843" s="426"/>
      <c r="Z843" s="426">
        <v>9</v>
      </c>
    </row>
    <row r="844" spans="1:26" ht="15">
      <c r="A844" s="426">
        <v>202110</v>
      </c>
      <c r="B844" s="426" t="s">
        <v>42</v>
      </c>
      <c r="C844" s="426" t="s">
        <v>594</v>
      </c>
      <c r="D844" s="426" t="s">
        <v>595</v>
      </c>
      <c r="E844" s="426" t="s">
        <v>265</v>
      </c>
      <c r="F844" s="426" t="s">
        <v>4367</v>
      </c>
      <c r="G844" s="426" t="s">
        <v>4318</v>
      </c>
      <c r="H844" s="427">
        <v>0.88</v>
      </c>
      <c r="I844" s="427">
        <v>1.03</v>
      </c>
      <c r="J844" s="427">
        <v>77.900000000000006</v>
      </c>
      <c r="K844" s="427">
        <v>386.83</v>
      </c>
      <c r="L844" s="427">
        <v>0.88</v>
      </c>
      <c r="M844" s="427">
        <v>77.900000000000006</v>
      </c>
      <c r="N844" s="427">
        <v>386.83</v>
      </c>
      <c r="O844" s="427">
        <v>22.84</v>
      </c>
      <c r="P844" s="427">
        <v>13.15</v>
      </c>
      <c r="Q844" s="427">
        <v>13.86</v>
      </c>
      <c r="R844" s="427">
        <v>1.0239199999999999</v>
      </c>
      <c r="S844" s="427">
        <v>85.353530000000006</v>
      </c>
      <c r="T844" s="427">
        <v>379.37376</v>
      </c>
      <c r="U844" s="428">
        <v>43497</v>
      </c>
      <c r="V844" s="428">
        <v>44561</v>
      </c>
      <c r="W844" s="426">
        <v>880</v>
      </c>
      <c r="X844" s="426"/>
      <c r="Y844" s="426"/>
      <c r="Z844" s="426">
        <v>9</v>
      </c>
    </row>
    <row r="845" spans="1:26" ht="15">
      <c r="A845" s="426">
        <v>202110</v>
      </c>
      <c r="B845" s="426" t="s">
        <v>42</v>
      </c>
      <c r="C845" s="426" t="s">
        <v>598</v>
      </c>
      <c r="D845" s="426" t="s">
        <v>599</v>
      </c>
      <c r="E845" s="426" t="s">
        <v>260</v>
      </c>
      <c r="F845" s="426" t="s">
        <v>4340</v>
      </c>
      <c r="G845" s="426" t="s">
        <v>4341</v>
      </c>
      <c r="H845" s="427">
        <v>0.78</v>
      </c>
      <c r="I845" s="427">
        <v>0.85</v>
      </c>
      <c r="J845" s="427">
        <v>27.58</v>
      </c>
      <c r="K845" s="427">
        <v>95.06</v>
      </c>
      <c r="L845" s="427">
        <v>0.78</v>
      </c>
      <c r="M845" s="427">
        <v>27.58</v>
      </c>
      <c r="N845" s="427">
        <v>95.06</v>
      </c>
      <c r="O845" s="427">
        <v>22.84</v>
      </c>
      <c r="P845" s="427">
        <v>13.15</v>
      </c>
      <c r="Q845" s="427">
        <v>13.86</v>
      </c>
      <c r="R845" s="427">
        <v>0.84519999999999995</v>
      </c>
      <c r="S845" s="427">
        <v>27.829689999999999</v>
      </c>
      <c r="T845" s="427">
        <v>94.802440000000004</v>
      </c>
      <c r="U845" s="428">
        <v>43497</v>
      </c>
      <c r="V845" s="428">
        <v>44561</v>
      </c>
      <c r="W845" s="426">
        <v>650</v>
      </c>
      <c r="X845" s="426"/>
      <c r="Y845" s="426"/>
      <c r="Z845" s="426">
        <v>9</v>
      </c>
    </row>
    <row r="846" spans="1:26" ht="15">
      <c r="A846" s="426">
        <v>202110</v>
      </c>
      <c r="B846" s="426" t="s">
        <v>42</v>
      </c>
      <c r="C846" s="426" t="s">
        <v>1370</v>
      </c>
      <c r="D846" s="426" t="s">
        <v>1371</v>
      </c>
      <c r="E846" s="426" t="s">
        <v>275</v>
      </c>
      <c r="F846" s="426" t="s">
        <v>4367</v>
      </c>
      <c r="G846" s="426" t="s">
        <v>4318</v>
      </c>
      <c r="H846" s="427">
        <v>0.61</v>
      </c>
      <c r="I846" s="427">
        <v>0.65</v>
      </c>
      <c r="J846" s="427">
        <v>56.23</v>
      </c>
      <c r="K846" s="427">
        <v>261.99</v>
      </c>
      <c r="L846" s="427">
        <v>0.61</v>
      </c>
      <c r="M846" s="427">
        <v>56.23</v>
      </c>
      <c r="N846" s="427">
        <v>261.99</v>
      </c>
      <c r="O846" s="427">
        <v>22.84</v>
      </c>
      <c r="P846" s="427">
        <v>13.15</v>
      </c>
      <c r="Q846" s="427">
        <v>13.86</v>
      </c>
      <c r="R846" s="427">
        <v>0.64783999999999997</v>
      </c>
      <c r="S846" s="427">
        <v>64.561040000000006</v>
      </c>
      <c r="T846" s="427">
        <v>253.65446</v>
      </c>
      <c r="U846" s="428">
        <v>42644</v>
      </c>
      <c r="V846" s="428">
        <v>43830</v>
      </c>
      <c r="W846" s="426">
        <v>800</v>
      </c>
      <c r="X846" s="426"/>
      <c r="Y846" s="426"/>
      <c r="Z846" s="426">
        <v>9</v>
      </c>
    </row>
    <row r="847" spans="1:26" ht="15">
      <c r="A847" s="426">
        <v>202110</v>
      </c>
      <c r="B847" s="426" t="s">
        <v>42</v>
      </c>
      <c r="C847" s="426" t="s">
        <v>1420</v>
      </c>
      <c r="D847" s="426" t="s">
        <v>1421</v>
      </c>
      <c r="E847" s="426" t="s">
        <v>275</v>
      </c>
      <c r="F847" s="426" t="s">
        <v>4367</v>
      </c>
      <c r="G847" s="426" t="s">
        <v>4318</v>
      </c>
      <c r="H847" s="427">
        <v>0.63</v>
      </c>
      <c r="I847" s="427">
        <v>0.75</v>
      </c>
      <c r="J847" s="427">
        <v>64.39</v>
      </c>
      <c r="K847" s="427">
        <v>210.77</v>
      </c>
      <c r="L847" s="427">
        <v>0.63</v>
      </c>
      <c r="M847" s="427">
        <v>64.39</v>
      </c>
      <c r="N847" s="427">
        <v>210.77</v>
      </c>
      <c r="O847" s="427">
        <v>18.09</v>
      </c>
      <c r="P847" s="427">
        <v>23.08</v>
      </c>
      <c r="Q847" s="427">
        <v>18.75</v>
      </c>
      <c r="R847" s="427">
        <v>0.74868000000000001</v>
      </c>
      <c r="S847" s="427">
        <v>79.226039999999998</v>
      </c>
      <c r="T847" s="427">
        <v>195.93597</v>
      </c>
      <c r="U847" s="428">
        <v>42675</v>
      </c>
      <c r="V847" s="428">
        <v>44926</v>
      </c>
      <c r="W847" s="426">
        <v>1750</v>
      </c>
      <c r="X847" s="426"/>
      <c r="Y847" s="426"/>
      <c r="Z847" s="426">
        <v>9</v>
      </c>
    </row>
    <row r="848" spans="1:26" ht="15">
      <c r="A848" s="426">
        <v>202110</v>
      </c>
      <c r="B848" s="426" t="s">
        <v>42</v>
      </c>
      <c r="C848" s="426" t="s">
        <v>1746</v>
      </c>
      <c r="D848" s="426" t="s">
        <v>1747</v>
      </c>
      <c r="E848" s="426" t="s">
        <v>261</v>
      </c>
      <c r="F848" s="426" t="s">
        <v>4710</v>
      </c>
      <c r="G848" s="426" t="s">
        <v>4154</v>
      </c>
      <c r="H848" s="427">
        <v>0.97</v>
      </c>
      <c r="I848" s="427">
        <v>0.97</v>
      </c>
      <c r="J848" s="427">
        <v>106.25</v>
      </c>
      <c r="K848" s="427">
        <v>517.41999999999996</v>
      </c>
      <c r="L848" s="427">
        <v>0.97</v>
      </c>
      <c r="M848" s="427">
        <v>106.25</v>
      </c>
      <c r="N848" s="427">
        <v>517.41999999999996</v>
      </c>
      <c r="O848" s="427">
        <v>18.91</v>
      </c>
      <c r="P848" s="427">
        <v>22.69</v>
      </c>
      <c r="Q848" s="427">
        <v>18.5</v>
      </c>
      <c r="R848" s="427">
        <v>0.96548</v>
      </c>
      <c r="S848" s="427">
        <v>132.27295000000001</v>
      </c>
      <c r="T848" s="427">
        <v>491.40129000000002</v>
      </c>
      <c r="U848" s="428">
        <v>42767</v>
      </c>
      <c r="V848" s="428">
        <v>44561</v>
      </c>
      <c r="W848" s="426">
        <v>1300</v>
      </c>
      <c r="X848" s="426"/>
      <c r="Y848" s="426"/>
      <c r="Z848" s="426">
        <v>8</v>
      </c>
    </row>
    <row r="849" spans="1:26" ht="15">
      <c r="A849" s="426">
        <v>202110</v>
      </c>
      <c r="B849" s="426" t="s">
        <v>42</v>
      </c>
      <c r="C849" s="426" t="s">
        <v>1858</v>
      </c>
      <c r="D849" s="426" t="s">
        <v>1859</v>
      </c>
      <c r="E849" s="426" t="s">
        <v>261</v>
      </c>
      <c r="F849" s="426" t="s">
        <v>4340</v>
      </c>
      <c r="G849" s="426" t="s">
        <v>4341</v>
      </c>
      <c r="H849" s="427">
        <v>0.73</v>
      </c>
      <c r="I849" s="427">
        <v>0.73</v>
      </c>
      <c r="J849" s="427">
        <v>74.16</v>
      </c>
      <c r="K849" s="427">
        <v>356.72</v>
      </c>
      <c r="L849" s="427">
        <v>0.73</v>
      </c>
      <c r="M849" s="427">
        <v>74.16</v>
      </c>
      <c r="N849" s="427">
        <v>356.72</v>
      </c>
      <c r="O849" s="427">
        <v>22.84</v>
      </c>
      <c r="P849" s="427">
        <v>12.54</v>
      </c>
      <c r="Q849" s="427">
        <v>13.21</v>
      </c>
      <c r="R849" s="427">
        <v>0.72484000000000004</v>
      </c>
      <c r="S849" s="427">
        <v>92.745940000000004</v>
      </c>
      <c r="T849" s="427">
        <v>338.13468999999998</v>
      </c>
      <c r="U849" s="428">
        <v>43891</v>
      </c>
      <c r="V849" s="428">
        <v>44926</v>
      </c>
      <c r="W849" s="426">
        <v>650</v>
      </c>
      <c r="X849" s="426"/>
      <c r="Y849" s="426"/>
      <c r="Z849" s="426">
        <v>9</v>
      </c>
    </row>
    <row r="850" spans="1:26" ht="15">
      <c r="A850" s="426">
        <v>202110</v>
      </c>
      <c r="B850" s="426" t="s">
        <v>42</v>
      </c>
      <c r="C850" s="426" t="s">
        <v>1992</v>
      </c>
      <c r="D850" s="426" t="s">
        <v>1993</v>
      </c>
      <c r="E850" s="426" t="s">
        <v>275</v>
      </c>
      <c r="F850" s="426" t="s">
        <v>4711</v>
      </c>
      <c r="G850" s="426" t="s">
        <v>4318</v>
      </c>
      <c r="H850" s="427">
        <v>0.02</v>
      </c>
      <c r="I850" s="427">
        <v>0.02</v>
      </c>
      <c r="J850" s="427">
        <v>1.3</v>
      </c>
      <c r="K850" s="427">
        <v>5.32</v>
      </c>
      <c r="L850" s="427">
        <v>0.02</v>
      </c>
      <c r="M850" s="427">
        <v>1.3</v>
      </c>
      <c r="N850" s="427">
        <v>5.32</v>
      </c>
      <c r="O850" s="427">
        <v>18.09</v>
      </c>
      <c r="P850" s="427">
        <v>23.09</v>
      </c>
      <c r="Q850" s="427">
        <v>18.75</v>
      </c>
      <c r="R850" s="427">
        <v>1.7559999999999999E-2</v>
      </c>
      <c r="S850" s="427">
        <v>1.60843</v>
      </c>
      <c r="T850" s="427">
        <v>5.0085300000000004</v>
      </c>
      <c r="U850" s="428">
        <v>42856</v>
      </c>
      <c r="V850" s="428">
        <v>44926</v>
      </c>
      <c r="W850" s="426">
        <v>120</v>
      </c>
      <c r="X850" s="426"/>
      <c r="Y850" s="426"/>
      <c r="Z850" s="426">
        <v>9</v>
      </c>
    </row>
    <row r="851" spans="1:26" ht="15">
      <c r="A851" s="426">
        <v>202110</v>
      </c>
      <c r="B851" s="426" t="s">
        <v>42</v>
      </c>
      <c r="C851" s="426" t="s">
        <v>2156</v>
      </c>
      <c r="D851" s="426" t="s">
        <v>2157</v>
      </c>
      <c r="E851" s="426" t="s">
        <v>259</v>
      </c>
      <c r="F851" s="426" t="s">
        <v>4340</v>
      </c>
      <c r="G851" s="426" t="s">
        <v>4341</v>
      </c>
      <c r="H851" s="427">
        <v>0.36</v>
      </c>
      <c r="I851" s="427">
        <v>0.4</v>
      </c>
      <c r="J851" s="427">
        <v>35.799999999999997</v>
      </c>
      <c r="K851" s="427">
        <v>185.01</v>
      </c>
      <c r="L851" s="427">
        <v>0.36</v>
      </c>
      <c r="M851" s="427">
        <v>35.799999999999997</v>
      </c>
      <c r="N851" s="427">
        <v>185.01</v>
      </c>
      <c r="O851" s="427">
        <v>22.84</v>
      </c>
      <c r="P851" s="427">
        <v>14.85</v>
      </c>
      <c r="Q851" s="427">
        <v>14.85</v>
      </c>
      <c r="R851" s="427">
        <v>0.39391999999999999</v>
      </c>
      <c r="S851" s="427">
        <v>41.322510000000001</v>
      </c>
      <c r="T851" s="427">
        <v>179.48974000000001</v>
      </c>
      <c r="U851" s="428">
        <v>42917</v>
      </c>
      <c r="V851" s="428">
        <v>44347</v>
      </c>
      <c r="W851" s="426">
        <v>600</v>
      </c>
      <c r="X851" s="426"/>
      <c r="Y851" s="426"/>
      <c r="Z851" s="426">
        <v>9</v>
      </c>
    </row>
    <row r="852" spans="1:26" ht="15">
      <c r="A852" s="426">
        <v>202110</v>
      </c>
      <c r="B852" s="426" t="s">
        <v>42</v>
      </c>
      <c r="C852" s="426" t="s">
        <v>3039</v>
      </c>
      <c r="D852" s="426" t="s">
        <v>3040</v>
      </c>
      <c r="E852" s="426" t="s">
        <v>265</v>
      </c>
      <c r="F852" s="426" t="s">
        <v>4367</v>
      </c>
      <c r="G852" s="426" t="s">
        <v>4318</v>
      </c>
      <c r="H852" s="427">
        <v>0.09</v>
      </c>
      <c r="I852" s="427">
        <v>0.12</v>
      </c>
      <c r="J852" s="427">
        <v>7.39</v>
      </c>
      <c r="K852" s="427">
        <v>29.34</v>
      </c>
      <c r="L852" s="427">
        <v>0.09</v>
      </c>
      <c r="M852" s="427">
        <v>7.39</v>
      </c>
      <c r="N852" s="427">
        <v>29.34</v>
      </c>
      <c r="O852" s="427">
        <v>18.09</v>
      </c>
      <c r="P852" s="427">
        <v>19.760000000000002</v>
      </c>
      <c r="Q852" s="427">
        <v>19.739999999999998</v>
      </c>
      <c r="R852" s="427">
        <v>0.12275999999999999</v>
      </c>
      <c r="S852" s="427">
        <v>8.8564799999999995</v>
      </c>
      <c r="T852" s="427">
        <v>27.87434</v>
      </c>
      <c r="U852" s="428">
        <v>43282</v>
      </c>
      <c r="V852" s="428">
        <v>44561</v>
      </c>
      <c r="W852" s="426">
        <v>400</v>
      </c>
      <c r="X852" s="426"/>
      <c r="Y852" s="426"/>
      <c r="Z852" s="426">
        <v>9</v>
      </c>
    </row>
    <row r="853" spans="1:26" ht="15">
      <c r="A853" s="426">
        <v>202110</v>
      </c>
      <c r="B853" s="426" t="s">
        <v>42</v>
      </c>
      <c r="C853" s="426" t="s">
        <v>3203</v>
      </c>
      <c r="D853" s="426" t="s">
        <v>3204</v>
      </c>
      <c r="E853" s="426" t="s">
        <v>265</v>
      </c>
      <c r="F853" s="426" t="s">
        <v>4711</v>
      </c>
      <c r="G853" s="426" t="s">
        <v>4318</v>
      </c>
      <c r="H853" s="427">
        <v>0.28999999999999998</v>
      </c>
      <c r="I853" s="427">
        <v>0.43</v>
      </c>
      <c r="J853" s="427">
        <v>13.43</v>
      </c>
      <c r="K853" s="427">
        <v>83.42</v>
      </c>
      <c r="L853" s="427">
        <v>0.28999999999999998</v>
      </c>
      <c r="M853" s="427">
        <v>13.43</v>
      </c>
      <c r="N853" s="427">
        <v>83.42</v>
      </c>
      <c r="O853" s="427">
        <v>22.84</v>
      </c>
      <c r="P853" s="427">
        <v>11.25</v>
      </c>
      <c r="Q853" s="427">
        <v>11.86</v>
      </c>
      <c r="R853" s="427">
        <v>0.43331999999999998</v>
      </c>
      <c r="S853" s="427">
        <v>15.092890000000001</v>
      </c>
      <c r="T853" s="427">
        <v>81.752179999999996</v>
      </c>
      <c r="U853" s="428">
        <v>43344</v>
      </c>
      <c r="V853" s="428">
        <v>44561</v>
      </c>
      <c r="W853" s="426">
        <v>640</v>
      </c>
      <c r="X853" s="426"/>
      <c r="Y853" s="426"/>
      <c r="Z853" s="426">
        <v>9</v>
      </c>
    </row>
    <row r="854" spans="1:26" ht="15">
      <c r="A854" s="426">
        <v>202110</v>
      </c>
      <c r="B854" s="426" t="s">
        <v>42</v>
      </c>
      <c r="C854" s="426" t="s">
        <v>3496</v>
      </c>
      <c r="D854" s="426" t="s">
        <v>3497</v>
      </c>
      <c r="E854" s="426" t="s">
        <v>261</v>
      </c>
      <c r="F854" s="426" t="s">
        <v>4663</v>
      </c>
      <c r="G854" s="426" t="s">
        <v>4154</v>
      </c>
      <c r="H854" s="427">
        <v>0.65</v>
      </c>
      <c r="I854" s="427">
        <v>0.63</v>
      </c>
      <c r="J854" s="427">
        <v>46.08</v>
      </c>
      <c r="K854" s="427">
        <v>221.56</v>
      </c>
      <c r="L854" s="427">
        <v>0.65</v>
      </c>
      <c r="M854" s="427">
        <v>46.08</v>
      </c>
      <c r="N854" s="427">
        <v>221.56</v>
      </c>
      <c r="O854" s="427">
        <v>18.91</v>
      </c>
      <c r="P854" s="427">
        <v>22.65</v>
      </c>
      <c r="Q854" s="427">
        <v>18.440000000000001</v>
      </c>
      <c r="R854" s="427">
        <v>0.65491999999999995</v>
      </c>
      <c r="S854" s="427">
        <v>58.431460000000001</v>
      </c>
      <c r="T854" s="427">
        <v>209.21260000000001</v>
      </c>
      <c r="U854" s="428">
        <v>43466</v>
      </c>
      <c r="V854" s="428">
        <v>44561</v>
      </c>
      <c r="W854" s="426">
        <v>600</v>
      </c>
      <c r="X854" s="426"/>
      <c r="Y854" s="426"/>
      <c r="Z854" s="426">
        <v>8</v>
      </c>
    </row>
    <row r="855" spans="1:26" ht="15">
      <c r="A855" s="426">
        <v>202110</v>
      </c>
      <c r="B855" s="426" t="s">
        <v>42</v>
      </c>
      <c r="C855" s="426" t="s">
        <v>3498</v>
      </c>
      <c r="D855" s="426" t="s">
        <v>3499</v>
      </c>
      <c r="E855" s="426" t="s">
        <v>265</v>
      </c>
      <c r="F855" s="426" t="s">
        <v>4318</v>
      </c>
      <c r="G855" s="426" t="s">
        <v>4318</v>
      </c>
      <c r="H855" s="427">
        <v>0.57999999999999996</v>
      </c>
      <c r="I855" s="427">
        <v>0.57999999999999996</v>
      </c>
      <c r="J855" s="427">
        <v>36.31</v>
      </c>
      <c r="K855" s="427">
        <v>211.11</v>
      </c>
      <c r="L855" s="427">
        <v>0.57999999999999996</v>
      </c>
      <c r="M855" s="427">
        <v>36.31</v>
      </c>
      <c r="N855" s="427">
        <v>211.11</v>
      </c>
      <c r="O855" s="427">
        <v>22.84</v>
      </c>
      <c r="P855" s="427">
        <v>13.15</v>
      </c>
      <c r="Q855" s="427">
        <v>13.86</v>
      </c>
      <c r="R855" s="427">
        <v>0.58043999999999996</v>
      </c>
      <c r="S855" s="427">
        <v>42.143889999999999</v>
      </c>
      <c r="T855" s="427">
        <v>205.28076999999999</v>
      </c>
      <c r="U855" s="428">
        <v>43466</v>
      </c>
      <c r="V855" s="428">
        <v>44561</v>
      </c>
      <c r="W855" s="426">
        <v>400</v>
      </c>
      <c r="X855" s="426"/>
      <c r="Y855" s="426"/>
      <c r="Z855" s="426">
        <v>9</v>
      </c>
    </row>
    <row r="856" spans="1:26" ht="15">
      <c r="A856" s="426">
        <v>202110</v>
      </c>
      <c r="B856" s="426" t="s">
        <v>42</v>
      </c>
      <c r="C856" s="426" t="s">
        <v>3500</v>
      </c>
      <c r="D856" s="426" t="s">
        <v>3501</v>
      </c>
      <c r="E856" s="426" t="s">
        <v>265</v>
      </c>
      <c r="F856" s="426" t="s">
        <v>4341</v>
      </c>
      <c r="G856" s="426" t="s">
        <v>4341</v>
      </c>
      <c r="H856" s="427">
        <v>0.53</v>
      </c>
      <c r="I856" s="427">
        <v>0.49</v>
      </c>
      <c r="J856" s="427">
        <v>43.18</v>
      </c>
      <c r="K856" s="427">
        <v>217.32</v>
      </c>
      <c r="L856" s="427">
        <v>0.53</v>
      </c>
      <c r="M856" s="427">
        <v>43.18</v>
      </c>
      <c r="N856" s="427">
        <v>217.32</v>
      </c>
      <c r="O856" s="427">
        <v>22.84</v>
      </c>
      <c r="P856" s="427">
        <v>13.15</v>
      </c>
      <c r="Q856" s="427">
        <v>13.86</v>
      </c>
      <c r="R856" s="427">
        <v>0.52607999999999999</v>
      </c>
      <c r="S856" s="427">
        <v>53.194389999999999</v>
      </c>
      <c r="T856" s="427">
        <v>207.30229</v>
      </c>
      <c r="U856" s="428">
        <v>43466</v>
      </c>
      <c r="V856" s="428">
        <v>44561</v>
      </c>
      <c r="W856" s="426">
        <v>400</v>
      </c>
      <c r="X856" s="426"/>
      <c r="Y856" s="426"/>
      <c r="Z856" s="426">
        <v>9</v>
      </c>
    </row>
    <row r="857" spans="1:26" ht="15">
      <c r="A857" s="426">
        <v>202110</v>
      </c>
      <c r="B857" s="426" t="s">
        <v>42</v>
      </c>
      <c r="C857" s="426" t="s">
        <v>3604</v>
      </c>
      <c r="D857" s="426" t="s">
        <v>3605</v>
      </c>
      <c r="E857" s="426" t="s">
        <v>276</v>
      </c>
      <c r="F857" s="426" t="s">
        <v>4713</v>
      </c>
      <c r="G857" s="426" t="s">
        <v>4313</v>
      </c>
      <c r="H857" s="427">
        <v>0.93</v>
      </c>
      <c r="I857" s="427">
        <v>0.99</v>
      </c>
      <c r="J857" s="427">
        <v>60.78</v>
      </c>
      <c r="K857" s="427">
        <v>226.61</v>
      </c>
      <c r="L857" s="427">
        <v>0.93</v>
      </c>
      <c r="M857" s="427">
        <v>60.78</v>
      </c>
      <c r="N857" s="427">
        <v>226.61</v>
      </c>
      <c r="O857" s="427">
        <v>22.84</v>
      </c>
      <c r="P857" s="427">
        <v>17.05</v>
      </c>
      <c r="Q857" s="427">
        <v>17.97</v>
      </c>
      <c r="R857" s="427">
        <v>0.99243999999999999</v>
      </c>
      <c r="S857" s="427">
        <v>69.537360000000007</v>
      </c>
      <c r="T857" s="427">
        <v>217.84734</v>
      </c>
      <c r="U857" s="428">
        <v>43497</v>
      </c>
      <c r="V857" s="428">
        <v>44561</v>
      </c>
      <c r="W857" s="426">
        <v>600</v>
      </c>
      <c r="X857" s="426"/>
      <c r="Y857" s="426"/>
      <c r="Z857" s="426">
        <v>9</v>
      </c>
    </row>
    <row r="858" spans="1:26" ht="15">
      <c r="A858" s="426">
        <v>202110</v>
      </c>
      <c r="B858" s="426" t="s">
        <v>42</v>
      </c>
      <c r="C858" s="426" t="s">
        <v>3606</v>
      </c>
      <c r="D858" s="426" t="s">
        <v>3607</v>
      </c>
      <c r="E858" s="426" t="s">
        <v>276</v>
      </c>
      <c r="F858" s="426" t="s">
        <v>4340</v>
      </c>
      <c r="G858" s="426" t="s">
        <v>4341</v>
      </c>
      <c r="H858" s="427">
        <v>0.42</v>
      </c>
      <c r="I858" s="427">
        <v>0.42</v>
      </c>
      <c r="J858" s="427">
        <v>34.71</v>
      </c>
      <c r="K858" s="427">
        <v>50.18</v>
      </c>
      <c r="L858" s="427">
        <v>0.42</v>
      </c>
      <c r="M858" s="427">
        <v>34.71</v>
      </c>
      <c r="N858" s="427">
        <v>50.18</v>
      </c>
      <c r="O858" s="427">
        <v>22.84</v>
      </c>
      <c r="P858" s="427">
        <v>17.079999999999998</v>
      </c>
      <c r="Q858" s="427">
        <v>17.989999999999998</v>
      </c>
      <c r="R858" s="427">
        <v>0.42011999999999999</v>
      </c>
      <c r="S858" s="427">
        <v>36.820439999999998</v>
      </c>
      <c r="T858" s="427">
        <v>48.071809999999999</v>
      </c>
      <c r="U858" s="428">
        <v>43497</v>
      </c>
      <c r="V858" s="428">
        <v>44561</v>
      </c>
      <c r="W858" s="426">
        <v>400</v>
      </c>
      <c r="X858" s="426"/>
      <c r="Y858" s="426"/>
      <c r="Z858" s="426">
        <v>9</v>
      </c>
    </row>
    <row r="859" spans="1:26" ht="15">
      <c r="A859" s="426">
        <v>202110</v>
      </c>
      <c r="B859" s="426" t="s">
        <v>42</v>
      </c>
      <c r="C859" s="426" t="s">
        <v>3696</v>
      </c>
      <c r="D859" s="426" t="s">
        <v>3697</v>
      </c>
      <c r="E859" s="426" t="s">
        <v>275</v>
      </c>
      <c r="F859" s="426" t="s">
        <v>4335</v>
      </c>
      <c r="G859" s="426" t="s">
        <v>4313</v>
      </c>
      <c r="H859" s="427">
        <v>0.24</v>
      </c>
      <c r="I859" s="427">
        <v>0.26</v>
      </c>
      <c r="J859" s="427">
        <v>26.63</v>
      </c>
      <c r="K859" s="427">
        <v>129.36000000000001</v>
      </c>
      <c r="L859" s="427">
        <v>0.24</v>
      </c>
      <c r="M859" s="427">
        <v>26.63</v>
      </c>
      <c r="N859" s="427">
        <v>129.36000000000001</v>
      </c>
      <c r="O859" s="427">
        <v>18.09</v>
      </c>
      <c r="P859" s="427">
        <v>23.08</v>
      </c>
      <c r="Q859" s="427">
        <v>18.75</v>
      </c>
      <c r="R859" s="427">
        <v>0.26268000000000002</v>
      </c>
      <c r="S859" s="427">
        <v>33.036529999999999</v>
      </c>
      <c r="T859" s="427">
        <v>122.95444999999999</v>
      </c>
      <c r="U859" s="428">
        <v>43539</v>
      </c>
      <c r="V859" s="428">
        <v>44561</v>
      </c>
      <c r="W859" s="426">
        <v>499</v>
      </c>
      <c r="X859" s="426"/>
      <c r="Y859" s="426"/>
      <c r="Z859" s="426">
        <v>9</v>
      </c>
    </row>
    <row r="860" spans="1:26" ht="15">
      <c r="A860" s="426">
        <v>202110</v>
      </c>
      <c r="B860" s="426" t="s">
        <v>42</v>
      </c>
      <c r="C860" s="426" t="s">
        <v>4731</v>
      </c>
      <c r="D860" s="426" t="s">
        <v>4732</v>
      </c>
      <c r="E860" s="426" t="s">
        <v>265</v>
      </c>
      <c r="F860" s="426" t="s">
        <v>4609</v>
      </c>
      <c r="G860" s="426" t="s">
        <v>4313</v>
      </c>
      <c r="H860" s="427">
        <v>0.26</v>
      </c>
      <c r="I860" s="427">
        <v>0.28999999999999998</v>
      </c>
      <c r="J860" s="427">
        <v>7.63</v>
      </c>
      <c r="K860" s="427">
        <v>38.28</v>
      </c>
      <c r="L860" s="427">
        <v>0.26</v>
      </c>
      <c r="M860" s="427">
        <v>7.63</v>
      </c>
      <c r="N860" s="427">
        <v>38.28</v>
      </c>
      <c r="O860" s="427">
        <v>22.84</v>
      </c>
      <c r="P860" s="427">
        <v>18.510000000000002</v>
      </c>
      <c r="Q860" s="427">
        <v>19.510000000000002</v>
      </c>
      <c r="R860" s="427">
        <v>0.2868</v>
      </c>
      <c r="S860" s="427">
        <v>9.1051000000000002</v>
      </c>
      <c r="T860" s="427">
        <v>36.803089999999997</v>
      </c>
      <c r="U860" s="428">
        <v>43556</v>
      </c>
      <c r="V860" s="428">
        <v>44561</v>
      </c>
      <c r="W860" s="426">
        <v>350</v>
      </c>
      <c r="X860" s="426"/>
      <c r="Y860" s="426"/>
      <c r="Z860" s="426">
        <v>9</v>
      </c>
    </row>
    <row r="861" spans="1:26" ht="15">
      <c r="A861" s="426">
        <v>202110</v>
      </c>
      <c r="B861" s="426" t="s">
        <v>42</v>
      </c>
      <c r="C861" s="426" t="s">
        <v>4733</v>
      </c>
      <c r="D861" s="426" t="s">
        <v>4734</v>
      </c>
      <c r="E861" s="426" t="s">
        <v>265</v>
      </c>
      <c r="F861" s="426" t="s">
        <v>4735</v>
      </c>
      <c r="G861" s="426" t="s">
        <v>4311</v>
      </c>
      <c r="H861" s="427">
        <v>0.01</v>
      </c>
      <c r="I861" s="427">
        <v>0.19</v>
      </c>
      <c r="J861" s="427">
        <v>0.6</v>
      </c>
      <c r="K861" s="427">
        <v>8.65</v>
      </c>
      <c r="L861" s="427">
        <v>0.01</v>
      </c>
      <c r="M861" s="427">
        <v>0.6</v>
      </c>
      <c r="N861" s="427">
        <v>8.65</v>
      </c>
      <c r="O861" s="427">
        <v>22.84</v>
      </c>
      <c r="P861" s="427">
        <v>16.100000000000001</v>
      </c>
      <c r="Q861" s="427">
        <v>16.97</v>
      </c>
      <c r="R861" s="427">
        <v>0.18572</v>
      </c>
      <c r="S861" s="427">
        <v>0.72745000000000004</v>
      </c>
      <c r="T861" s="427">
        <v>8.5288400000000006</v>
      </c>
      <c r="U861" s="428">
        <v>43556</v>
      </c>
      <c r="V861" s="428">
        <v>44561</v>
      </c>
      <c r="W861" s="426">
        <v>260</v>
      </c>
      <c r="X861" s="426"/>
      <c r="Y861" s="426"/>
      <c r="Z861" s="426">
        <v>9</v>
      </c>
    </row>
    <row r="862" spans="1:26" ht="15">
      <c r="A862" s="426">
        <v>202110</v>
      </c>
      <c r="B862" s="426" t="s">
        <v>42</v>
      </c>
      <c r="C862" s="426" t="s">
        <v>4841</v>
      </c>
      <c r="D862" s="426" t="s">
        <v>4842</v>
      </c>
      <c r="E862" s="426" t="s">
        <v>265</v>
      </c>
      <c r="F862" s="426" t="s">
        <v>4843</v>
      </c>
      <c r="G862" s="426" t="s">
        <v>4373</v>
      </c>
      <c r="H862" s="427">
        <v>0.94</v>
      </c>
      <c r="I862" s="427">
        <v>0.99</v>
      </c>
      <c r="J862" s="427">
        <v>89.45</v>
      </c>
      <c r="K862" s="427">
        <v>447.87</v>
      </c>
      <c r="L862" s="427">
        <v>0.94</v>
      </c>
      <c r="M862" s="427">
        <v>89.45</v>
      </c>
      <c r="N862" s="427">
        <v>447.87</v>
      </c>
      <c r="O862" s="427">
        <v>22.84</v>
      </c>
      <c r="P862" s="427">
        <v>14.51</v>
      </c>
      <c r="Q862" s="427">
        <v>15.29</v>
      </c>
      <c r="R862" s="427">
        <v>0.98963999999999996</v>
      </c>
      <c r="S862" s="427">
        <v>111.29386</v>
      </c>
      <c r="T862" s="427">
        <v>426.03080999999997</v>
      </c>
      <c r="U862" s="428">
        <v>43617</v>
      </c>
      <c r="V862" s="428">
        <v>44561</v>
      </c>
      <c r="W862" s="426">
        <v>1200</v>
      </c>
      <c r="X862" s="426"/>
      <c r="Y862" s="426"/>
      <c r="Z862" s="426">
        <v>9</v>
      </c>
    </row>
    <row r="863" spans="1:26" ht="15">
      <c r="A863" s="426">
        <v>202110</v>
      </c>
      <c r="B863" s="426" t="s">
        <v>42</v>
      </c>
      <c r="C863" s="426" t="s">
        <v>5809</v>
      </c>
      <c r="D863" s="426" t="s">
        <v>5810</v>
      </c>
      <c r="E863" s="426" t="s">
        <v>260</v>
      </c>
      <c r="F863" s="426" t="s">
        <v>5811</v>
      </c>
      <c r="G863" s="426" t="s">
        <v>4311</v>
      </c>
      <c r="H863" s="427">
        <v>0.69</v>
      </c>
      <c r="I863" s="427">
        <v>0.71</v>
      </c>
      <c r="J863" s="427">
        <v>39.56</v>
      </c>
      <c r="K863" s="427">
        <v>167.15</v>
      </c>
      <c r="L863" s="427">
        <v>0.69</v>
      </c>
      <c r="M863" s="427">
        <v>39.56</v>
      </c>
      <c r="N863" s="427">
        <v>167.15</v>
      </c>
      <c r="O863" s="427">
        <v>22.84</v>
      </c>
      <c r="P863" s="427">
        <v>16.100000000000001</v>
      </c>
      <c r="Q863" s="427">
        <v>16.97</v>
      </c>
      <c r="R863" s="427">
        <v>0.71235999999999999</v>
      </c>
      <c r="S863" s="427">
        <v>40.388649999999998</v>
      </c>
      <c r="T863" s="427">
        <v>166.31688</v>
      </c>
      <c r="U863" s="428">
        <v>43770</v>
      </c>
      <c r="V863" s="428">
        <v>44926</v>
      </c>
      <c r="W863" s="426">
        <v>820</v>
      </c>
      <c r="X863" s="426"/>
      <c r="Y863" s="426"/>
      <c r="Z863" s="426">
        <v>9</v>
      </c>
    </row>
    <row r="864" spans="1:26" ht="15">
      <c r="A864" s="426">
        <v>202110</v>
      </c>
      <c r="B864" s="426" t="s">
        <v>42</v>
      </c>
      <c r="C864" s="426" t="s">
        <v>6574</v>
      </c>
      <c r="D864" s="426" t="s">
        <v>6575</v>
      </c>
      <c r="E864" s="426" t="s">
        <v>267</v>
      </c>
      <c r="F864" s="426" t="s">
        <v>4312</v>
      </c>
      <c r="G864" s="426" t="s">
        <v>4313</v>
      </c>
      <c r="H864" s="427">
        <v>0.13</v>
      </c>
      <c r="I864" s="427">
        <v>0.23</v>
      </c>
      <c r="J864" s="427">
        <v>4.68</v>
      </c>
      <c r="K864" s="427">
        <v>52.94</v>
      </c>
      <c r="L864" s="427">
        <v>0.13</v>
      </c>
      <c r="M864" s="427">
        <v>4.68</v>
      </c>
      <c r="N864" s="427">
        <v>52.94</v>
      </c>
      <c r="O864" s="427">
        <v>22.84</v>
      </c>
      <c r="P864" s="427">
        <v>17.329999999999998</v>
      </c>
      <c r="Q864" s="427">
        <v>16.510000000000002</v>
      </c>
      <c r="R864" s="427">
        <v>0.22796</v>
      </c>
      <c r="S864" s="427">
        <v>5.7606799999999998</v>
      </c>
      <c r="T864" s="427">
        <v>51.859569999999998</v>
      </c>
      <c r="U864" s="428">
        <v>44105</v>
      </c>
      <c r="V864" s="428">
        <v>45199</v>
      </c>
      <c r="W864" s="426">
        <v>400</v>
      </c>
      <c r="X864" s="426"/>
      <c r="Y864" s="426"/>
      <c r="Z864" s="426">
        <v>9</v>
      </c>
    </row>
    <row r="865" spans="1:26" ht="15">
      <c r="A865" s="426">
        <v>202110</v>
      </c>
      <c r="B865" s="426" t="s">
        <v>42</v>
      </c>
      <c r="C865" s="426" t="s">
        <v>6576</v>
      </c>
      <c r="D865" s="426" t="s">
        <v>6577</v>
      </c>
      <c r="E865" s="426" t="s">
        <v>268</v>
      </c>
      <c r="F865" s="426" t="s">
        <v>4339</v>
      </c>
      <c r="G865" s="426" t="s">
        <v>4339</v>
      </c>
      <c r="H865" s="427">
        <v>0</v>
      </c>
      <c r="I865" s="427">
        <v>0.26</v>
      </c>
      <c r="J865" s="427">
        <v>0.31</v>
      </c>
      <c r="K865" s="427">
        <v>24.73</v>
      </c>
      <c r="L865" s="427">
        <v>0</v>
      </c>
      <c r="M865" s="427">
        <v>0.31</v>
      </c>
      <c r="N865" s="427">
        <v>24.73</v>
      </c>
      <c r="O865" s="427">
        <v>22.84</v>
      </c>
      <c r="P865" s="427">
        <v>17.329999999999998</v>
      </c>
      <c r="Q865" s="427">
        <v>16.510000000000002</v>
      </c>
      <c r="R865" s="427">
        <v>0.25916</v>
      </c>
      <c r="S865" s="427">
        <v>0.38668000000000002</v>
      </c>
      <c r="T865" s="427">
        <v>24.65756</v>
      </c>
      <c r="U865" s="428">
        <v>44105</v>
      </c>
      <c r="V865" s="428">
        <v>45199</v>
      </c>
      <c r="W865" s="426">
        <v>300</v>
      </c>
      <c r="X865" s="426"/>
      <c r="Y865" s="426"/>
      <c r="Z865" s="426">
        <v>9</v>
      </c>
    </row>
    <row r="866" spans="1:26" ht="15">
      <c r="A866" s="426">
        <v>202110</v>
      </c>
      <c r="B866" s="426" t="s">
        <v>42</v>
      </c>
      <c r="C866" s="426" t="s">
        <v>6578</v>
      </c>
      <c r="D866" s="426" t="s">
        <v>6579</v>
      </c>
      <c r="E866" s="426" t="s">
        <v>260</v>
      </c>
      <c r="F866" s="426" t="s">
        <v>4336</v>
      </c>
      <c r="G866" s="426" t="s">
        <v>4313</v>
      </c>
      <c r="H866" s="427">
        <v>0.08</v>
      </c>
      <c r="I866" s="427">
        <v>0.33</v>
      </c>
      <c r="J866" s="427">
        <v>0.51</v>
      </c>
      <c r="K866" s="427">
        <v>55.38</v>
      </c>
      <c r="L866" s="427">
        <v>0.08</v>
      </c>
      <c r="M866" s="427">
        <v>0.51</v>
      </c>
      <c r="N866" s="427">
        <v>55.38</v>
      </c>
      <c r="O866" s="427">
        <v>22.84</v>
      </c>
      <c r="P866" s="427">
        <v>19.8</v>
      </c>
      <c r="Q866" s="427">
        <v>18.87</v>
      </c>
      <c r="R866" s="427">
        <v>0.33367999999999998</v>
      </c>
      <c r="S866" s="427">
        <v>0.56022000000000005</v>
      </c>
      <c r="T866" s="427">
        <v>55.323779999999999</v>
      </c>
      <c r="U866" s="428">
        <v>44105</v>
      </c>
      <c r="V866" s="428">
        <v>45199</v>
      </c>
      <c r="W866" s="426">
        <v>224</v>
      </c>
      <c r="X866" s="426"/>
      <c r="Y866" s="426"/>
      <c r="Z866" s="426">
        <v>9</v>
      </c>
    </row>
    <row r="867" spans="1:26" ht="15">
      <c r="A867" s="426">
        <v>202110</v>
      </c>
      <c r="B867" s="426" t="s">
        <v>42</v>
      </c>
      <c r="C867" s="426" t="s">
        <v>6580</v>
      </c>
      <c r="D867" s="426" t="s">
        <v>6581</v>
      </c>
      <c r="E867" s="426" t="s">
        <v>265</v>
      </c>
      <c r="F867" s="426" t="s">
        <v>4312</v>
      </c>
      <c r="G867" s="426" t="s">
        <v>4313</v>
      </c>
      <c r="H867" s="427">
        <v>0.36</v>
      </c>
      <c r="I867" s="427">
        <v>0.31</v>
      </c>
      <c r="J867" s="427">
        <v>9.36</v>
      </c>
      <c r="K867" s="427">
        <v>26.79</v>
      </c>
      <c r="L867" s="427">
        <v>0.36</v>
      </c>
      <c r="M867" s="427">
        <v>9.36</v>
      </c>
      <c r="N867" s="427">
        <v>26.79</v>
      </c>
      <c r="O867" s="427">
        <v>22.84</v>
      </c>
      <c r="P867" s="427">
        <v>15.84</v>
      </c>
      <c r="Q867" s="427">
        <v>15.1</v>
      </c>
      <c r="R867" s="427">
        <v>0.35836000000000001</v>
      </c>
      <c r="S867" s="427">
        <v>11.71959</v>
      </c>
      <c r="T867" s="427">
        <v>24.42737</v>
      </c>
      <c r="U867" s="428">
        <v>44105</v>
      </c>
      <c r="V867" s="428">
        <v>45199</v>
      </c>
      <c r="W867" s="426">
        <v>700</v>
      </c>
      <c r="X867" s="426"/>
      <c r="Y867" s="426"/>
      <c r="Z867" s="426">
        <v>9</v>
      </c>
    </row>
    <row r="868" spans="1:26" ht="15">
      <c r="A868" s="426">
        <v>202110</v>
      </c>
      <c r="B868" s="426" t="s">
        <v>42</v>
      </c>
      <c r="C868" s="426" t="s">
        <v>6743</v>
      </c>
      <c r="D868" s="426" t="s">
        <v>6744</v>
      </c>
      <c r="E868" s="426" t="s">
        <v>276</v>
      </c>
      <c r="F868" s="426" t="s">
        <v>4312</v>
      </c>
      <c r="G868" s="426" t="s">
        <v>4313</v>
      </c>
      <c r="H868" s="427">
        <v>0.04</v>
      </c>
      <c r="I868" s="427">
        <v>0.38</v>
      </c>
      <c r="J868" s="427">
        <v>3.95</v>
      </c>
      <c r="K868" s="427">
        <v>68.36</v>
      </c>
      <c r="L868" s="427">
        <v>0.04</v>
      </c>
      <c r="M868" s="427">
        <v>3.95</v>
      </c>
      <c r="N868" s="427">
        <v>68.36</v>
      </c>
      <c r="O868" s="427">
        <v>22.84</v>
      </c>
      <c r="P868" s="427">
        <v>14.87</v>
      </c>
      <c r="Q868" s="427">
        <v>14.17</v>
      </c>
      <c r="R868" s="427">
        <v>0.38272</v>
      </c>
      <c r="S868" s="427">
        <v>4.8513599999999997</v>
      </c>
      <c r="T868" s="427">
        <v>67.461370000000002</v>
      </c>
      <c r="U868" s="428">
        <v>44166</v>
      </c>
      <c r="V868" s="428">
        <v>45260</v>
      </c>
      <c r="W868" s="426">
        <v>450</v>
      </c>
      <c r="X868" s="426"/>
      <c r="Y868" s="426"/>
      <c r="Z868" s="426">
        <v>9</v>
      </c>
    </row>
    <row r="869" spans="1:26" ht="15">
      <c r="A869" s="426">
        <v>202110</v>
      </c>
      <c r="B869" s="426" t="s">
        <v>42</v>
      </c>
      <c r="C869" s="426" t="s">
        <v>6884</v>
      </c>
      <c r="D869" s="426" t="s">
        <v>6885</v>
      </c>
      <c r="E869" s="426" t="s">
        <v>261</v>
      </c>
      <c r="F869" s="426" t="s">
        <v>6886</v>
      </c>
      <c r="G869" s="426" t="s">
        <v>4341</v>
      </c>
      <c r="H869" s="427">
        <v>1.53</v>
      </c>
      <c r="I869" s="427">
        <v>1.56</v>
      </c>
      <c r="J869" s="427">
        <v>149.53</v>
      </c>
      <c r="K869" s="427">
        <v>780.55</v>
      </c>
      <c r="L869" s="427">
        <v>1.53</v>
      </c>
      <c r="M869" s="427">
        <v>149.53</v>
      </c>
      <c r="N869" s="427">
        <v>780.55</v>
      </c>
      <c r="O869" s="427">
        <v>22.84</v>
      </c>
      <c r="P869" s="427">
        <v>14.61</v>
      </c>
      <c r="Q869" s="427">
        <v>14.61</v>
      </c>
      <c r="R869" s="427">
        <v>1.55908</v>
      </c>
      <c r="S869" s="427">
        <v>185.66273000000001</v>
      </c>
      <c r="T869" s="427">
        <v>744.42121999999995</v>
      </c>
      <c r="U869" s="428" t="s">
        <v>5670</v>
      </c>
      <c r="V869" s="428" t="s">
        <v>5670</v>
      </c>
      <c r="W869" s="426">
        <v>0</v>
      </c>
      <c r="X869" s="426"/>
      <c r="Y869" s="426"/>
      <c r="Z869" s="426">
        <v>9</v>
      </c>
    </row>
    <row r="870" spans="1:26" ht="15">
      <c r="A870" s="426">
        <v>202110</v>
      </c>
      <c r="B870" s="426" t="s">
        <v>42</v>
      </c>
      <c r="C870" s="426" t="s">
        <v>7179</v>
      </c>
      <c r="D870" s="426" t="s">
        <v>7180</v>
      </c>
      <c r="E870" s="426" t="s">
        <v>265</v>
      </c>
      <c r="F870" s="426" t="s">
        <v>4317</v>
      </c>
      <c r="G870" s="426" t="s">
        <v>4313</v>
      </c>
      <c r="H870" s="427">
        <v>0.05</v>
      </c>
      <c r="I870" s="427">
        <v>0.05</v>
      </c>
      <c r="J870" s="427">
        <v>4.97</v>
      </c>
      <c r="K870" s="427">
        <v>16.670000000000002</v>
      </c>
      <c r="L870" s="427">
        <v>0.05</v>
      </c>
      <c r="M870" s="427">
        <v>4.97</v>
      </c>
      <c r="N870" s="427">
        <v>16.670000000000002</v>
      </c>
      <c r="O870" s="427">
        <v>22.84</v>
      </c>
      <c r="P870" s="427">
        <v>13.49</v>
      </c>
      <c r="Q870" s="427">
        <v>13.49</v>
      </c>
      <c r="R870" s="427">
        <v>5.1279999999999999E-2</v>
      </c>
      <c r="S870" s="427">
        <v>6.0941099999999997</v>
      </c>
      <c r="T870" s="427">
        <v>15.549329999999999</v>
      </c>
      <c r="U870" s="428">
        <v>44348</v>
      </c>
      <c r="V870" s="428">
        <v>45443</v>
      </c>
      <c r="W870" s="426">
        <v>263</v>
      </c>
      <c r="X870" s="426"/>
      <c r="Y870" s="426"/>
      <c r="Z870" s="426">
        <v>9</v>
      </c>
    </row>
    <row r="871" spans="1:26" ht="15">
      <c r="A871" s="426">
        <v>202110</v>
      </c>
      <c r="B871" s="426" t="s">
        <v>42</v>
      </c>
      <c r="C871" s="426" t="s">
        <v>7181</v>
      </c>
      <c r="D871" s="426" t="s">
        <v>7182</v>
      </c>
      <c r="E871" s="426" t="s">
        <v>262</v>
      </c>
      <c r="F871" s="426" t="s">
        <v>7134</v>
      </c>
      <c r="G871" s="426" t="s">
        <v>4341</v>
      </c>
      <c r="H871" s="427">
        <v>0.06</v>
      </c>
      <c r="I871" s="427">
        <v>0.09</v>
      </c>
      <c r="J871" s="427">
        <v>1.0900000000000001</v>
      </c>
      <c r="K871" s="427">
        <v>7.04</v>
      </c>
      <c r="L871" s="427">
        <v>0.06</v>
      </c>
      <c r="M871" s="427">
        <v>1.0900000000000001</v>
      </c>
      <c r="N871" s="427">
        <v>7.04</v>
      </c>
      <c r="O871" s="427">
        <v>22.84</v>
      </c>
      <c r="P871" s="427">
        <v>17.47</v>
      </c>
      <c r="Q871" s="427">
        <v>17.47</v>
      </c>
      <c r="R871" s="427">
        <v>8.5999999999999993E-2</v>
      </c>
      <c r="S871" s="427">
        <v>1.21631</v>
      </c>
      <c r="T871" s="427">
        <v>6.9154200000000001</v>
      </c>
      <c r="U871" s="428">
        <v>44348</v>
      </c>
      <c r="V871" s="428">
        <v>46173</v>
      </c>
      <c r="W871" s="426">
        <v>269</v>
      </c>
      <c r="X871" s="426"/>
      <c r="Y871" s="426"/>
      <c r="Z871" s="426">
        <v>9</v>
      </c>
    </row>
    <row r="872" spans="1:26" ht="15">
      <c r="A872" s="426">
        <v>202110</v>
      </c>
      <c r="B872" s="426" t="s">
        <v>42</v>
      </c>
      <c r="C872" s="426" t="s">
        <v>7242</v>
      </c>
      <c r="D872" s="426" t="s">
        <v>7243</v>
      </c>
      <c r="E872" s="426" t="s">
        <v>265</v>
      </c>
      <c r="F872" s="426" t="s">
        <v>4340</v>
      </c>
      <c r="G872" s="426" t="s">
        <v>4341</v>
      </c>
      <c r="H872" s="427">
        <v>0.01</v>
      </c>
      <c r="I872" s="427">
        <v>0.05</v>
      </c>
      <c r="J872" s="427">
        <v>0.55000000000000004</v>
      </c>
      <c r="K872" s="427">
        <v>2.6</v>
      </c>
      <c r="L872" s="427">
        <v>0.01</v>
      </c>
      <c r="M872" s="427">
        <v>0.55000000000000004</v>
      </c>
      <c r="N872" s="427">
        <v>2.6</v>
      </c>
      <c r="O872" s="427">
        <v>22.84</v>
      </c>
      <c r="P872" s="427">
        <v>14.25</v>
      </c>
      <c r="Q872" s="427">
        <v>14.25</v>
      </c>
      <c r="R872" s="427">
        <v>5.0959999999999998E-2</v>
      </c>
      <c r="S872" s="427">
        <v>0.67359999999999998</v>
      </c>
      <c r="T872" s="427">
        <v>2.4739200000000001</v>
      </c>
      <c r="U872" s="428">
        <v>44378</v>
      </c>
      <c r="V872" s="428">
        <v>45657</v>
      </c>
      <c r="W872" s="426">
        <v>3000</v>
      </c>
      <c r="X872" s="426"/>
      <c r="Y872" s="426"/>
      <c r="Z872" s="426">
        <v>9</v>
      </c>
    </row>
    <row r="873" spans="1:26" ht="15">
      <c r="A873" s="426">
        <v>202110</v>
      </c>
      <c r="B873" s="426" t="s">
        <v>43</v>
      </c>
      <c r="C873" s="426" t="s">
        <v>116</v>
      </c>
      <c r="D873" s="426" t="s">
        <v>117</v>
      </c>
      <c r="E873" s="426" t="s">
        <v>260</v>
      </c>
      <c r="F873" s="426" t="s">
        <v>4736</v>
      </c>
      <c r="G873" s="426" t="s">
        <v>4504</v>
      </c>
      <c r="H873" s="427">
        <v>2.5669</v>
      </c>
      <c r="I873" s="427">
        <v>2.3704999999999998</v>
      </c>
      <c r="J873" s="427">
        <v>182.99414999999999</v>
      </c>
      <c r="K873" s="427">
        <v>848.26435000000004</v>
      </c>
      <c r="L873" s="427">
        <v>2.5794778099999998</v>
      </c>
      <c r="M873" s="427">
        <v>184.09211489999998</v>
      </c>
      <c r="N873" s="427">
        <v>853.35393610000006</v>
      </c>
      <c r="O873" s="427">
        <v>0</v>
      </c>
      <c r="P873" s="427">
        <v>8.8320000000000007</v>
      </c>
      <c r="Q873" s="427">
        <v>8.3550000000000004</v>
      </c>
      <c r="R873" s="427">
        <v>2.5822764</v>
      </c>
      <c r="S873" s="427">
        <v>223.19220200000001</v>
      </c>
      <c r="T873" s="427">
        <v>808.06628599999999</v>
      </c>
      <c r="U873" s="428">
        <v>43101</v>
      </c>
      <c r="V873" s="428">
        <v>44926</v>
      </c>
      <c r="W873" s="426">
        <v>3000</v>
      </c>
      <c r="X873" s="426"/>
      <c r="Y873" s="426"/>
      <c r="Z873" s="426">
        <v>5</v>
      </c>
    </row>
    <row r="874" spans="1:26" ht="15">
      <c r="A874" s="426">
        <v>202110</v>
      </c>
      <c r="B874" s="426" t="s">
        <v>43</v>
      </c>
      <c r="C874" s="426" t="s">
        <v>185</v>
      </c>
      <c r="D874" s="426" t="s">
        <v>305</v>
      </c>
      <c r="E874" s="426" t="s">
        <v>260</v>
      </c>
      <c r="F874" s="426" t="s">
        <v>4188</v>
      </c>
      <c r="G874" s="426" t="s">
        <v>4156</v>
      </c>
      <c r="H874" s="427">
        <v>3.5192000000000001</v>
      </c>
      <c r="I874" s="427">
        <v>3.5139999999999998</v>
      </c>
      <c r="J874" s="427">
        <v>336.95837</v>
      </c>
      <c r="K874" s="427">
        <v>1690.50269</v>
      </c>
      <c r="L874" s="427">
        <v>3.62128707638144</v>
      </c>
      <c r="M874" s="427">
        <v>346.11398717628322</v>
      </c>
      <c r="N874" s="427">
        <v>1736.4359471709581</v>
      </c>
      <c r="O874" s="427">
        <v>0</v>
      </c>
      <c r="P874" s="427">
        <v>8.8320000000000007</v>
      </c>
      <c r="Q874" s="427">
        <v>8.3550000000000004</v>
      </c>
      <c r="R874" s="427">
        <v>3.6149224000000002</v>
      </c>
      <c r="S874" s="427">
        <v>396.41681699999998</v>
      </c>
      <c r="T874" s="427">
        <v>1631.044245</v>
      </c>
      <c r="U874" s="428">
        <v>43101</v>
      </c>
      <c r="V874" s="428">
        <v>44926</v>
      </c>
      <c r="W874" s="426">
        <v>3440</v>
      </c>
      <c r="X874" s="426"/>
      <c r="Y874" s="426"/>
      <c r="Z874" s="426">
        <v>6</v>
      </c>
    </row>
    <row r="875" spans="1:26" ht="15">
      <c r="A875" s="426">
        <v>202110</v>
      </c>
      <c r="B875" s="426" t="s">
        <v>43</v>
      </c>
      <c r="C875" s="426" t="s">
        <v>2967</v>
      </c>
      <c r="D875" s="426" t="s">
        <v>2968</v>
      </c>
      <c r="E875" s="426" t="s">
        <v>276</v>
      </c>
      <c r="F875" s="426" t="s">
        <v>4535</v>
      </c>
      <c r="G875" s="426" t="s">
        <v>4527</v>
      </c>
      <c r="H875" s="427">
        <v>0.12939999999999999</v>
      </c>
      <c r="I875" s="427">
        <v>4.6399999999999997E-2</v>
      </c>
      <c r="J875" s="427">
        <v>1.07955</v>
      </c>
      <c r="K875" s="427">
        <v>10.175549999999999</v>
      </c>
      <c r="L875" s="427">
        <v>0.13625219331669999</v>
      </c>
      <c r="M875" s="427">
        <v>1.1332885033914299</v>
      </c>
      <c r="N875" s="427">
        <v>10.682074781793029</v>
      </c>
      <c r="O875" s="427">
        <v>0</v>
      </c>
      <c r="P875" s="427">
        <v>18.329999999999998</v>
      </c>
      <c r="Q875" s="427">
        <v>17.05</v>
      </c>
      <c r="R875" s="427">
        <v>0.1294372</v>
      </c>
      <c r="S875" s="427">
        <v>1.367413</v>
      </c>
      <c r="T875" s="427">
        <v>9.8877109999999995</v>
      </c>
      <c r="U875" s="428">
        <v>43252</v>
      </c>
      <c r="V875" s="428">
        <v>44712</v>
      </c>
      <c r="W875" s="426">
        <v>300</v>
      </c>
      <c r="X875" s="426"/>
      <c r="Y875" s="426"/>
      <c r="Z875" s="426">
        <v>11</v>
      </c>
    </row>
    <row r="876" spans="1:26" ht="15">
      <c r="A876" s="426">
        <v>202110</v>
      </c>
      <c r="B876" s="426" t="s">
        <v>43</v>
      </c>
      <c r="C876" s="426" t="s">
        <v>6686</v>
      </c>
      <c r="D876" s="426" t="s">
        <v>6647</v>
      </c>
      <c r="E876" s="426" t="s">
        <v>268</v>
      </c>
      <c r="F876" s="426" t="s">
        <v>4316</v>
      </c>
      <c r="G876" s="426" t="s">
        <v>4409</v>
      </c>
      <c r="H876" s="427">
        <v>1.7399999999999999E-2</v>
      </c>
      <c r="I876" s="427">
        <v>0.27039999999999997</v>
      </c>
      <c r="J876" s="427">
        <v>0.81986999999999999</v>
      </c>
      <c r="K876" s="427">
        <v>30.180620000000001</v>
      </c>
      <c r="L876" s="427">
        <v>1.7950688154299999E-2</v>
      </c>
      <c r="M876" s="427">
        <v>0.84473757699414009</v>
      </c>
      <c r="N876" s="427">
        <v>31.096032067255646</v>
      </c>
      <c r="O876" s="427">
        <v>22.84</v>
      </c>
      <c r="P876" s="427">
        <v>9.4649999999999999</v>
      </c>
      <c r="Q876" s="427">
        <v>9.4649999999999999</v>
      </c>
      <c r="R876" s="427">
        <v>0.27859319999999999</v>
      </c>
      <c r="S876" s="427">
        <v>0.95220099999999996</v>
      </c>
      <c r="T876" s="427">
        <v>30.048278</v>
      </c>
      <c r="U876" s="428">
        <v>44136</v>
      </c>
      <c r="V876" s="428">
        <v>44561</v>
      </c>
      <c r="W876" s="426">
        <v>500</v>
      </c>
      <c r="X876" s="426"/>
      <c r="Y876" s="426"/>
      <c r="Z876" s="426">
        <v>7</v>
      </c>
    </row>
    <row r="877" spans="1:26" ht="15">
      <c r="A877" s="426">
        <v>202110</v>
      </c>
      <c r="B877" s="426" t="s">
        <v>50</v>
      </c>
      <c r="C877" s="426" t="s">
        <v>195</v>
      </c>
      <c r="D877" s="426" t="s">
        <v>307</v>
      </c>
      <c r="E877" s="426" t="s">
        <v>261</v>
      </c>
      <c r="F877" s="426" t="s">
        <v>4712</v>
      </c>
      <c r="G877" s="426" t="s">
        <v>4154</v>
      </c>
      <c r="H877" s="427">
        <v>0.26</v>
      </c>
      <c r="I877" s="427">
        <v>0.26</v>
      </c>
      <c r="J877" s="427">
        <v>30.69</v>
      </c>
      <c r="K877" s="427">
        <v>150.58000000000001</v>
      </c>
      <c r="L877" s="427">
        <v>0.26780000000000004</v>
      </c>
      <c r="M877" s="427">
        <v>31.303800000000003</v>
      </c>
      <c r="N877" s="427">
        <v>153.59160000000003</v>
      </c>
      <c r="O877" s="427">
        <v>21.61</v>
      </c>
      <c r="P877" s="427">
        <v>9.11</v>
      </c>
      <c r="Q877" s="427">
        <v>9.11</v>
      </c>
      <c r="R877" s="427">
        <v>0.26237519999999998</v>
      </c>
      <c r="S877" s="427">
        <v>38.059618999999998</v>
      </c>
      <c r="T877" s="427">
        <v>143.20425800000001</v>
      </c>
      <c r="U877" s="428">
        <v>43466</v>
      </c>
      <c r="V877" s="428">
        <v>43830</v>
      </c>
      <c r="W877" s="426">
        <v>210</v>
      </c>
      <c r="X877" s="426"/>
      <c r="Y877" s="426"/>
      <c r="Z877" s="426">
        <v>8</v>
      </c>
    </row>
    <row r="878" spans="1:26" ht="15">
      <c r="A878" s="426">
        <v>202110</v>
      </c>
      <c r="B878" s="426" t="s">
        <v>567</v>
      </c>
      <c r="C878" s="426" t="s">
        <v>179</v>
      </c>
      <c r="D878" s="426" t="s">
        <v>303</v>
      </c>
      <c r="E878" s="426" t="s">
        <v>261</v>
      </c>
      <c r="F878" s="426" t="s">
        <v>4721</v>
      </c>
      <c r="G878" s="426" t="s">
        <v>4355</v>
      </c>
      <c r="H878" s="427">
        <v>3.5928</v>
      </c>
      <c r="I878" s="427">
        <v>3.5024000000000002</v>
      </c>
      <c r="J878" s="427">
        <v>343.1114</v>
      </c>
      <c r="K878" s="427">
        <v>1710.0336</v>
      </c>
      <c r="L878" s="427">
        <v>3.6754343999999999</v>
      </c>
      <c r="M878" s="427">
        <v>351.00296219999996</v>
      </c>
      <c r="N878" s="427">
        <v>1749.3643727999997</v>
      </c>
      <c r="O878" s="427">
        <v>22.84</v>
      </c>
      <c r="P878" s="427">
        <v>9.3033239999999999</v>
      </c>
      <c r="Q878" s="427">
        <v>9.3033239999999999</v>
      </c>
      <c r="R878" s="427">
        <v>3.5928</v>
      </c>
      <c r="S878" s="427">
        <v>423.584</v>
      </c>
      <c r="T878" s="427">
        <v>1629.5609999999999</v>
      </c>
      <c r="U878" s="428">
        <v>43101</v>
      </c>
      <c r="V878" s="428">
        <v>44926</v>
      </c>
      <c r="W878" s="426">
        <v>3842.6</v>
      </c>
      <c r="X878" s="426"/>
      <c r="Y878" s="426"/>
      <c r="Z878" s="426">
        <v>5</v>
      </c>
    </row>
    <row r="879" spans="1:26" ht="15">
      <c r="A879" s="426">
        <v>202110</v>
      </c>
      <c r="B879" s="426" t="s">
        <v>567</v>
      </c>
      <c r="C879" s="426" t="s">
        <v>202</v>
      </c>
      <c r="D879" s="426" t="s">
        <v>322</v>
      </c>
      <c r="E879" s="426" t="s">
        <v>261</v>
      </c>
      <c r="F879" s="426" t="s">
        <v>4403</v>
      </c>
      <c r="G879" s="426" t="s">
        <v>4403</v>
      </c>
      <c r="H879" s="427">
        <v>2.539863</v>
      </c>
      <c r="I879" s="427">
        <v>2.843423</v>
      </c>
      <c r="J879" s="427">
        <v>56.767139999999998</v>
      </c>
      <c r="K879" s="427">
        <v>302.75511299999999</v>
      </c>
      <c r="L879" s="427">
        <v>2.539863</v>
      </c>
      <c r="M879" s="427">
        <v>56.767139999999998</v>
      </c>
      <c r="N879" s="427">
        <v>302.75511299999999</v>
      </c>
      <c r="O879" s="427">
        <v>22.839780000000001</v>
      </c>
      <c r="P879" s="427">
        <v>12.828626999999999</v>
      </c>
      <c r="Q879" s="427">
        <v>12.540172</v>
      </c>
      <c r="R879" s="427">
        <v>2.8434227999999999</v>
      </c>
      <c r="S879" s="427">
        <v>65.720899000000003</v>
      </c>
      <c r="T879" s="427">
        <v>293.80135300000001</v>
      </c>
      <c r="U879" s="428">
        <v>41275</v>
      </c>
      <c r="V879" s="428">
        <v>44926</v>
      </c>
      <c r="W879" s="426">
        <v>3000</v>
      </c>
      <c r="X879" s="426"/>
      <c r="Y879" s="426"/>
      <c r="Z879" s="426">
        <v>5</v>
      </c>
    </row>
    <row r="880" spans="1:26" ht="15">
      <c r="A880" s="426">
        <v>202110</v>
      </c>
      <c r="B880" s="426" t="s">
        <v>567</v>
      </c>
      <c r="C880" s="426" t="s">
        <v>229</v>
      </c>
      <c r="D880" s="426" t="s">
        <v>230</v>
      </c>
      <c r="E880" s="426" t="s">
        <v>261</v>
      </c>
      <c r="F880" s="426" t="s">
        <v>4388</v>
      </c>
      <c r="G880" s="426" t="s">
        <v>4135</v>
      </c>
      <c r="H880" s="427">
        <v>15.033455</v>
      </c>
      <c r="I880" s="427">
        <v>15.726735</v>
      </c>
      <c r="J880" s="427">
        <v>1430.0829329999999</v>
      </c>
      <c r="K880" s="427">
        <v>7847.6441349999996</v>
      </c>
      <c r="L880" s="427">
        <v>15.319090644999999</v>
      </c>
      <c r="M880" s="427">
        <v>1457.2545087269998</v>
      </c>
      <c r="N880" s="427">
        <v>7996.7493735649987</v>
      </c>
      <c r="O880" s="427">
        <v>22.84</v>
      </c>
      <c r="P880" s="427">
        <v>12.552412</v>
      </c>
      <c r="Q880" s="427">
        <v>12.552412</v>
      </c>
      <c r="R880" s="427">
        <v>15.7267352</v>
      </c>
      <c r="S880" s="427">
        <v>1818.668942</v>
      </c>
      <c r="T880" s="427">
        <v>7459.0581249999996</v>
      </c>
      <c r="U880" s="428">
        <v>41679</v>
      </c>
      <c r="V880" s="428">
        <v>45777</v>
      </c>
      <c r="W880" s="426">
        <v>18500</v>
      </c>
      <c r="X880" s="426"/>
      <c r="Y880" s="426"/>
      <c r="Z880" s="426">
        <v>7</v>
      </c>
    </row>
    <row r="881" spans="1:26" ht="15">
      <c r="A881" s="426">
        <v>202110</v>
      </c>
      <c r="B881" s="426" t="s">
        <v>567</v>
      </c>
      <c r="C881" s="426" t="s">
        <v>372</v>
      </c>
      <c r="D881" s="426" t="s">
        <v>373</v>
      </c>
      <c r="E881" s="426" t="s">
        <v>261</v>
      </c>
      <c r="F881" s="426" t="s">
        <v>4724</v>
      </c>
      <c r="G881" s="426" t="s">
        <v>4355</v>
      </c>
      <c r="H881" s="427">
        <v>0.50979600000000003</v>
      </c>
      <c r="I881" s="427">
        <v>0.61827900000000002</v>
      </c>
      <c r="J881" s="427">
        <v>22.755362999999999</v>
      </c>
      <c r="K881" s="427">
        <v>141.39648199999999</v>
      </c>
      <c r="L881" s="427">
        <v>0.50979600000000003</v>
      </c>
      <c r="M881" s="427">
        <v>22.755362999999999</v>
      </c>
      <c r="N881" s="427">
        <v>141.39648199999999</v>
      </c>
      <c r="O881" s="427">
        <v>23.505441999999999</v>
      </c>
      <c r="P881" s="427">
        <v>12.905042999999999</v>
      </c>
      <c r="Q881" s="427">
        <v>12.905094999999999</v>
      </c>
      <c r="R881" s="427">
        <v>0.61827920000000003</v>
      </c>
      <c r="S881" s="427">
        <v>27.105875999999999</v>
      </c>
      <c r="T881" s="427">
        <v>137.04596799999999</v>
      </c>
      <c r="U881" s="428">
        <v>41275</v>
      </c>
      <c r="V881" s="428">
        <v>44926</v>
      </c>
      <c r="W881" s="426">
        <v>290.39999999999998</v>
      </c>
      <c r="X881" s="426"/>
      <c r="Y881" s="426"/>
      <c r="Z881" s="426">
        <v>5</v>
      </c>
    </row>
    <row r="882" spans="1:26" ht="15">
      <c r="A882" s="426">
        <v>202110</v>
      </c>
      <c r="B882" s="426" t="s">
        <v>567</v>
      </c>
      <c r="C882" s="426" t="s">
        <v>382</v>
      </c>
      <c r="D882" s="426" t="s">
        <v>383</v>
      </c>
      <c r="E882" s="426" t="s">
        <v>261</v>
      </c>
      <c r="F882" s="426" t="s">
        <v>4729</v>
      </c>
      <c r="G882" s="426" t="s">
        <v>4355</v>
      </c>
      <c r="H882" s="427">
        <v>1.9217999999999999E-2</v>
      </c>
      <c r="I882" s="427">
        <v>1.9678000000000001E-2</v>
      </c>
      <c r="J882" s="427">
        <v>1.466807</v>
      </c>
      <c r="K882" s="427">
        <v>6.1120919999999996</v>
      </c>
      <c r="L882" s="427">
        <v>1.9217999999999999E-2</v>
      </c>
      <c r="M882" s="427">
        <v>1.466807</v>
      </c>
      <c r="N882" s="427">
        <v>6.1120919999999996</v>
      </c>
      <c r="O882" s="427">
        <v>23.505441999999999</v>
      </c>
      <c r="P882" s="427">
        <v>12.904374000000001</v>
      </c>
      <c r="Q882" s="427">
        <v>12.905393999999999</v>
      </c>
      <c r="R882" s="427">
        <v>1.9678399999999999E-2</v>
      </c>
      <c r="S882" s="427">
        <v>1.839583</v>
      </c>
      <c r="T882" s="427">
        <v>5.7393159999999996</v>
      </c>
      <c r="U882" s="428">
        <v>41275</v>
      </c>
      <c r="V882" s="428">
        <v>44926</v>
      </c>
      <c r="W882" s="426">
        <v>10.9</v>
      </c>
      <c r="X882" s="426"/>
      <c r="Y882" s="426"/>
      <c r="Z882" s="426">
        <v>5</v>
      </c>
    </row>
    <row r="883" spans="1:26" ht="15">
      <c r="A883" s="426">
        <v>202110</v>
      </c>
      <c r="B883" s="426" t="s">
        <v>567</v>
      </c>
      <c r="C883" s="426" t="s">
        <v>388</v>
      </c>
      <c r="D883" s="426" t="s">
        <v>389</v>
      </c>
      <c r="E883" s="426" t="s">
        <v>261</v>
      </c>
      <c r="F883" s="426" t="s">
        <v>4730</v>
      </c>
      <c r="G883" s="426" t="s">
        <v>4355</v>
      </c>
      <c r="H883" s="427">
        <v>10.761155</v>
      </c>
      <c r="I883" s="427">
        <v>10.842104000000001</v>
      </c>
      <c r="J883" s="427">
        <v>1059.9883400000001</v>
      </c>
      <c r="K883" s="427">
        <v>5322.9770799999997</v>
      </c>
      <c r="L883" s="427">
        <v>11.074304610499999</v>
      </c>
      <c r="M883" s="427">
        <v>1090.834000694</v>
      </c>
      <c r="N883" s="427">
        <v>5477.8757130279992</v>
      </c>
      <c r="O883" s="427">
        <v>22.010691999999999</v>
      </c>
      <c r="P883" s="427">
        <v>21.537552999999999</v>
      </c>
      <c r="Q883" s="427">
        <v>17.963308000000001</v>
      </c>
      <c r="R883" s="427">
        <v>10.53552</v>
      </c>
      <c r="S883" s="427">
        <v>1316.02898</v>
      </c>
      <c r="T883" s="427">
        <v>5066.9364400000004</v>
      </c>
      <c r="U883" s="428">
        <v>41579</v>
      </c>
      <c r="V883" s="428">
        <v>45230</v>
      </c>
      <c r="W883" s="426">
        <v>12000</v>
      </c>
      <c r="X883" s="426"/>
      <c r="Y883" s="426"/>
      <c r="Z883" s="426">
        <v>5</v>
      </c>
    </row>
    <row r="884" spans="1:26" ht="15">
      <c r="A884" s="426">
        <v>202110</v>
      </c>
      <c r="B884" s="426" t="s">
        <v>567</v>
      </c>
      <c r="C884" s="426" t="s">
        <v>502</v>
      </c>
      <c r="D884" s="426" t="s">
        <v>503</v>
      </c>
      <c r="E884" s="426" t="s">
        <v>267</v>
      </c>
      <c r="F884" s="426" t="s">
        <v>4333</v>
      </c>
      <c r="G884" s="426" t="s">
        <v>4143</v>
      </c>
      <c r="H884" s="427">
        <v>1.3033079999999999</v>
      </c>
      <c r="I884" s="427">
        <v>1.389656</v>
      </c>
      <c r="J884" s="427">
        <v>139.05289300000001</v>
      </c>
      <c r="K884" s="427">
        <v>571.54823799999997</v>
      </c>
      <c r="L884" s="427">
        <v>1.3280565156119999</v>
      </c>
      <c r="M884" s="427">
        <v>139.05289300000001</v>
      </c>
      <c r="N884" s="427">
        <v>571.54823799999997</v>
      </c>
      <c r="O884" s="427">
        <v>22.839998999999999</v>
      </c>
      <c r="P884" s="427">
        <v>8.2054050000000007</v>
      </c>
      <c r="Q884" s="427">
        <v>8.2054189999999991</v>
      </c>
      <c r="R884" s="427">
        <v>1.389656</v>
      </c>
      <c r="S884" s="427">
        <v>140.159189</v>
      </c>
      <c r="T884" s="427">
        <v>570.44194600000003</v>
      </c>
      <c r="U884" s="428">
        <v>44470</v>
      </c>
      <c r="V884" s="428">
        <v>45565</v>
      </c>
      <c r="W884" s="426">
        <v>1400</v>
      </c>
      <c r="X884" s="426"/>
      <c r="Y884" s="426"/>
      <c r="Z884" s="426">
        <v>7</v>
      </c>
    </row>
    <row r="885" spans="1:26" ht="15">
      <c r="A885" s="426">
        <v>202110</v>
      </c>
      <c r="B885" s="426" t="s">
        <v>567</v>
      </c>
      <c r="C885" s="426" t="s">
        <v>580</v>
      </c>
      <c r="D885" s="426" t="s">
        <v>581</v>
      </c>
      <c r="E885" s="426" t="s">
        <v>265</v>
      </c>
      <c r="F885" s="426" t="s">
        <v>4275</v>
      </c>
      <c r="G885" s="426" t="s">
        <v>4156</v>
      </c>
      <c r="H885" s="427">
        <v>0.68693599999999999</v>
      </c>
      <c r="I885" s="427">
        <v>0.70713999999999999</v>
      </c>
      <c r="J885" s="427">
        <v>76.064725999999993</v>
      </c>
      <c r="K885" s="427">
        <v>196.16003000000001</v>
      </c>
      <c r="L885" s="427">
        <v>0.69849575900799998</v>
      </c>
      <c r="M885" s="427">
        <v>77.344743209127998</v>
      </c>
      <c r="N885" s="427">
        <v>199.46101098484002</v>
      </c>
      <c r="O885" s="427">
        <v>22.84</v>
      </c>
      <c r="P885" s="427">
        <v>7.3852000000000002</v>
      </c>
      <c r="Q885" s="427">
        <v>7.3852000000000002</v>
      </c>
      <c r="R885" s="427">
        <v>0.70713999999999999</v>
      </c>
      <c r="S885" s="427">
        <v>94.5428</v>
      </c>
      <c r="T885" s="427">
        <v>177.68195700000001</v>
      </c>
      <c r="U885" s="428">
        <v>44197</v>
      </c>
      <c r="V885" s="428">
        <v>46022</v>
      </c>
      <c r="W885" s="426">
        <v>895.8</v>
      </c>
      <c r="X885" s="426"/>
      <c r="Y885" s="426"/>
      <c r="Z885" s="426">
        <v>7</v>
      </c>
    </row>
    <row r="886" spans="1:26" ht="15">
      <c r="A886" s="426">
        <v>202110</v>
      </c>
      <c r="B886" s="426" t="s">
        <v>567</v>
      </c>
      <c r="C886" s="426" t="s">
        <v>584</v>
      </c>
      <c r="D886" s="426" t="s">
        <v>585</v>
      </c>
      <c r="E886" s="426" t="s">
        <v>265</v>
      </c>
      <c r="F886" s="426" t="s">
        <v>4275</v>
      </c>
      <c r="G886" s="426" t="s">
        <v>4156</v>
      </c>
      <c r="H886" s="427">
        <v>0.68370299999999995</v>
      </c>
      <c r="I886" s="427">
        <v>0.65864999999999996</v>
      </c>
      <c r="J886" s="427">
        <v>70.094645999999997</v>
      </c>
      <c r="K886" s="427">
        <v>233.13122899999999</v>
      </c>
      <c r="L886" s="427">
        <v>0.69520835408399995</v>
      </c>
      <c r="M886" s="427">
        <v>71.274198702888</v>
      </c>
      <c r="N886" s="427">
        <v>237.05436132161199</v>
      </c>
      <c r="O886" s="427">
        <v>22.84</v>
      </c>
      <c r="P886" s="427">
        <v>7.3852000000000002</v>
      </c>
      <c r="Q886" s="427">
        <v>7.3852000000000002</v>
      </c>
      <c r="R886" s="427">
        <v>0.68370319999999996</v>
      </c>
      <c r="S886" s="427">
        <v>86.973472000000001</v>
      </c>
      <c r="T886" s="427">
        <v>216.25240299999999</v>
      </c>
      <c r="U886" s="428">
        <v>44197</v>
      </c>
      <c r="V886" s="428">
        <v>46022</v>
      </c>
      <c r="W886" s="426">
        <v>886.8</v>
      </c>
      <c r="X886" s="426"/>
      <c r="Y886" s="426"/>
      <c r="Z886" s="426">
        <v>7</v>
      </c>
    </row>
    <row r="887" spans="1:26" ht="15">
      <c r="A887" s="426">
        <v>202110</v>
      </c>
      <c r="B887" s="426" t="s">
        <v>567</v>
      </c>
      <c r="C887" s="426" t="s">
        <v>586</v>
      </c>
      <c r="D887" s="426" t="s">
        <v>587</v>
      </c>
      <c r="E887" s="426" t="s">
        <v>265</v>
      </c>
      <c r="F887" s="426" t="s">
        <v>4275</v>
      </c>
      <c r="G887" s="426" t="s">
        <v>4156</v>
      </c>
      <c r="H887" s="427">
        <v>0.22790099999999999</v>
      </c>
      <c r="I887" s="427">
        <v>0.230326</v>
      </c>
      <c r="J887" s="427">
        <v>21.823855999999999</v>
      </c>
      <c r="K887" s="427">
        <v>74.601956999999999</v>
      </c>
      <c r="L887" s="427">
        <v>0.23173611802800001</v>
      </c>
      <c r="M887" s="427">
        <v>22.191107848768002</v>
      </c>
      <c r="N887" s="427">
        <v>75.857358732396008</v>
      </c>
      <c r="O887" s="427">
        <v>22.84</v>
      </c>
      <c r="P887" s="427">
        <v>7.3852000000000002</v>
      </c>
      <c r="Q887" s="427">
        <v>7.3852000000000002</v>
      </c>
      <c r="R887" s="427">
        <v>0.23032559999999999</v>
      </c>
      <c r="S887" s="427">
        <v>27.233577</v>
      </c>
      <c r="T887" s="427">
        <v>69.192233999999999</v>
      </c>
      <c r="U887" s="428">
        <v>44197</v>
      </c>
      <c r="V887" s="428">
        <v>46022</v>
      </c>
      <c r="W887" s="426">
        <v>895.8</v>
      </c>
      <c r="X887" s="426"/>
      <c r="Y887" s="426"/>
      <c r="Z887" s="426">
        <v>7</v>
      </c>
    </row>
    <row r="888" spans="1:26" ht="15">
      <c r="A888" s="426">
        <v>202110</v>
      </c>
      <c r="B888" s="426" t="s">
        <v>567</v>
      </c>
      <c r="C888" s="426" t="s">
        <v>848</v>
      </c>
      <c r="D888" s="426" t="s">
        <v>849</v>
      </c>
      <c r="E888" s="426" t="s">
        <v>265</v>
      </c>
      <c r="F888" s="426" t="s">
        <v>4149</v>
      </c>
      <c r="G888" s="426" t="s">
        <v>4123</v>
      </c>
      <c r="H888" s="427">
        <v>0.70527700000000004</v>
      </c>
      <c r="I888" s="427">
        <v>0.71129699999999996</v>
      </c>
      <c r="J888" s="427">
        <v>84.738431000000006</v>
      </c>
      <c r="K888" s="427">
        <v>409.68838599999998</v>
      </c>
      <c r="L888" s="427">
        <v>0.71866950495299997</v>
      </c>
      <c r="M888" s="427">
        <v>86.347529066259</v>
      </c>
      <c r="N888" s="427">
        <v>417.46795876175395</v>
      </c>
      <c r="O888" s="427">
        <v>22.84</v>
      </c>
      <c r="P888" s="427">
        <v>8.4403199999999998</v>
      </c>
      <c r="Q888" s="427">
        <v>8.4403199999999998</v>
      </c>
      <c r="R888" s="427">
        <v>0.71129679999999995</v>
      </c>
      <c r="S888" s="427">
        <v>104.325834</v>
      </c>
      <c r="T888" s="427">
        <v>390.10098299999999</v>
      </c>
      <c r="U888" s="428">
        <v>43497</v>
      </c>
      <c r="V888" s="428">
        <v>44681</v>
      </c>
      <c r="W888" s="426">
        <v>637.70000000000005</v>
      </c>
      <c r="X888" s="426"/>
      <c r="Y888" s="426"/>
      <c r="Z888" s="426">
        <v>7</v>
      </c>
    </row>
    <row r="889" spans="1:26" ht="15">
      <c r="A889" s="426">
        <v>202110</v>
      </c>
      <c r="B889" s="426" t="s">
        <v>567</v>
      </c>
      <c r="C889" s="426" t="s">
        <v>850</v>
      </c>
      <c r="D889" s="426" t="s">
        <v>851</v>
      </c>
      <c r="E889" s="426" t="s">
        <v>265</v>
      </c>
      <c r="F889" s="426" t="s">
        <v>4400</v>
      </c>
      <c r="G889" s="426" t="s">
        <v>4123</v>
      </c>
      <c r="H889" s="427">
        <v>0.68026799999999998</v>
      </c>
      <c r="I889" s="427">
        <v>0.69118800000000002</v>
      </c>
      <c r="J889" s="427">
        <v>84.115431000000001</v>
      </c>
      <c r="K889" s="427">
        <v>411.58827500000001</v>
      </c>
      <c r="L889" s="427">
        <v>0.69318560905199988</v>
      </c>
      <c r="M889" s="427">
        <v>85.712698919258997</v>
      </c>
      <c r="N889" s="427">
        <v>419.40392475397499</v>
      </c>
      <c r="O889" s="427">
        <v>22.84</v>
      </c>
      <c r="P889" s="427">
        <v>8.4403199999999998</v>
      </c>
      <c r="Q889" s="427">
        <v>8.4403199999999998</v>
      </c>
      <c r="R889" s="427">
        <v>0.69118800000000002</v>
      </c>
      <c r="S889" s="427">
        <v>104.231875</v>
      </c>
      <c r="T889" s="427">
        <v>391.47184399999998</v>
      </c>
      <c r="U889" s="428">
        <v>43497</v>
      </c>
      <c r="V889" s="428">
        <v>44681</v>
      </c>
      <c r="W889" s="426">
        <v>637.70000000000005</v>
      </c>
      <c r="X889" s="426"/>
      <c r="Y889" s="426"/>
      <c r="Z889" s="426">
        <v>7</v>
      </c>
    </row>
    <row r="890" spans="1:26" ht="15">
      <c r="A890" s="426">
        <v>202110</v>
      </c>
      <c r="B890" s="426" t="s">
        <v>567</v>
      </c>
      <c r="C890" s="426" t="s">
        <v>913</v>
      </c>
      <c r="D890" s="426" t="s">
        <v>914</v>
      </c>
      <c r="E890" s="426" t="s">
        <v>275</v>
      </c>
      <c r="F890" s="426" t="s">
        <v>4152</v>
      </c>
      <c r="G890" s="426" t="s">
        <v>4156</v>
      </c>
      <c r="H890" s="427">
        <v>0.30144399999999999</v>
      </c>
      <c r="I890" s="427">
        <v>0.30306</v>
      </c>
      <c r="J890" s="427">
        <v>33.164966999999997</v>
      </c>
      <c r="K890" s="427">
        <v>143.15857399999999</v>
      </c>
      <c r="L890" s="427">
        <v>0.30651669963200001</v>
      </c>
      <c r="M890" s="427">
        <v>33.723067064676002</v>
      </c>
      <c r="N890" s="427">
        <v>145.567646483272</v>
      </c>
      <c r="O890" s="427">
        <v>22.84</v>
      </c>
      <c r="P890" s="427">
        <v>7.6139999999999999</v>
      </c>
      <c r="Q890" s="427">
        <v>7.6140040000000004</v>
      </c>
      <c r="R890" s="427">
        <v>0.30306</v>
      </c>
      <c r="S890" s="427">
        <v>41.077660000000002</v>
      </c>
      <c r="T890" s="427">
        <v>135.245879</v>
      </c>
      <c r="U890" s="428">
        <v>42552</v>
      </c>
      <c r="V890" s="428">
        <v>44681</v>
      </c>
      <c r="W890" s="426">
        <v>410</v>
      </c>
      <c r="X890" s="426"/>
      <c r="Y890" s="426"/>
      <c r="Z890" s="426">
        <v>6</v>
      </c>
    </row>
    <row r="891" spans="1:26" ht="15">
      <c r="A891" s="426">
        <v>202110</v>
      </c>
      <c r="B891" s="426" t="s">
        <v>567</v>
      </c>
      <c r="C891" s="426" t="s">
        <v>915</v>
      </c>
      <c r="D891" s="426" t="s">
        <v>916</v>
      </c>
      <c r="E891" s="426" t="s">
        <v>275</v>
      </c>
      <c r="F891" s="426" t="s">
        <v>4182</v>
      </c>
      <c r="G891" s="426" t="s">
        <v>4156</v>
      </c>
      <c r="H891" s="427">
        <v>0.39640199999999998</v>
      </c>
      <c r="I891" s="427">
        <v>0.35963099999999998</v>
      </c>
      <c r="J891" s="427">
        <v>41.931179999999998</v>
      </c>
      <c r="K891" s="427">
        <v>167.21113299999999</v>
      </c>
      <c r="L891" s="427">
        <v>0.40307265285600002</v>
      </c>
      <c r="M891" s="427">
        <v>42.636797897039997</v>
      </c>
      <c r="N891" s="427">
        <v>170.02496194612399</v>
      </c>
      <c r="O891" s="427">
        <v>22.84</v>
      </c>
      <c r="P891" s="427">
        <v>7.614007</v>
      </c>
      <c r="Q891" s="427">
        <v>7.6140030000000003</v>
      </c>
      <c r="R891" s="427">
        <v>0.39640239999999999</v>
      </c>
      <c r="S891" s="427">
        <v>51.764263999999997</v>
      </c>
      <c r="T891" s="427">
        <v>157.37804800000001</v>
      </c>
      <c r="U891" s="428">
        <v>42552</v>
      </c>
      <c r="V891" s="428">
        <v>44681</v>
      </c>
      <c r="W891" s="426">
        <v>580</v>
      </c>
      <c r="X891" s="426"/>
      <c r="Y891" s="426"/>
      <c r="Z891" s="426">
        <v>6</v>
      </c>
    </row>
    <row r="892" spans="1:26" ht="15">
      <c r="A892" s="426">
        <v>202110</v>
      </c>
      <c r="B892" s="426" t="s">
        <v>567</v>
      </c>
      <c r="C892" s="426" t="s">
        <v>917</v>
      </c>
      <c r="D892" s="426" t="s">
        <v>918</v>
      </c>
      <c r="E892" s="426" t="s">
        <v>275</v>
      </c>
      <c r="F892" s="426" t="s">
        <v>4287</v>
      </c>
      <c r="G892" s="426" t="s">
        <v>4123</v>
      </c>
      <c r="H892" s="427">
        <v>0.68127899999999997</v>
      </c>
      <c r="I892" s="427">
        <v>0.68532000000000004</v>
      </c>
      <c r="J892" s="427">
        <v>61.101441999999999</v>
      </c>
      <c r="K892" s="427">
        <v>252.99458899999999</v>
      </c>
      <c r="L892" s="427">
        <v>0.69274356301200002</v>
      </c>
      <c r="M892" s="427">
        <v>62.129657065976005</v>
      </c>
      <c r="N892" s="427">
        <v>257.25198194369199</v>
      </c>
      <c r="O892" s="427">
        <v>22.84</v>
      </c>
      <c r="P892" s="427">
        <v>7.6139939999999999</v>
      </c>
      <c r="Q892" s="427">
        <v>7.6139989999999997</v>
      </c>
      <c r="R892" s="427">
        <v>0.68531960000000003</v>
      </c>
      <c r="S892" s="427">
        <v>75.642058000000006</v>
      </c>
      <c r="T892" s="427">
        <v>238.45397199999999</v>
      </c>
      <c r="U892" s="428">
        <v>42552</v>
      </c>
      <c r="V892" s="428">
        <v>44681</v>
      </c>
      <c r="W892" s="426">
        <v>760</v>
      </c>
      <c r="X892" s="426"/>
      <c r="Y892" s="426"/>
      <c r="Z892" s="426">
        <v>6</v>
      </c>
    </row>
    <row r="893" spans="1:26" ht="15">
      <c r="A893" s="426">
        <v>202110</v>
      </c>
      <c r="B893" s="426" t="s">
        <v>567</v>
      </c>
      <c r="C893" s="426" t="s">
        <v>919</v>
      </c>
      <c r="D893" s="426" t="s">
        <v>920</v>
      </c>
      <c r="E893" s="426" t="s">
        <v>275</v>
      </c>
      <c r="F893" s="426" t="s">
        <v>4265</v>
      </c>
      <c r="G893" s="426" t="s">
        <v>4156</v>
      </c>
      <c r="H893" s="427">
        <v>0.34912500000000002</v>
      </c>
      <c r="I893" s="427">
        <v>0.32932499999999998</v>
      </c>
      <c r="J893" s="427">
        <v>36.902909000000001</v>
      </c>
      <c r="K893" s="427">
        <v>129.75129999999999</v>
      </c>
      <c r="L893" s="427">
        <v>0.35500007550000007</v>
      </c>
      <c r="M893" s="427">
        <v>37.523911152652005</v>
      </c>
      <c r="N893" s="427">
        <v>131.93475487640001</v>
      </c>
      <c r="O893" s="427">
        <v>22.84</v>
      </c>
      <c r="P893" s="427">
        <v>7.6139960000000002</v>
      </c>
      <c r="Q893" s="427">
        <v>7.6140030000000003</v>
      </c>
      <c r="R893" s="427">
        <v>0.34912520000000002</v>
      </c>
      <c r="S893" s="427">
        <v>45.530422000000002</v>
      </c>
      <c r="T893" s="427">
        <v>121.123786</v>
      </c>
      <c r="U893" s="428">
        <v>42552</v>
      </c>
      <c r="V893" s="428">
        <v>44681</v>
      </c>
      <c r="W893" s="426">
        <v>800</v>
      </c>
      <c r="X893" s="426"/>
      <c r="Y893" s="426"/>
      <c r="Z893" s="426">
        <v>6</v>
      </c>
    </row>
    <row r="894" spans="1:26" ht="15">
      <c r="A894" s="426">
        <v>202110</v>
      </c>
      <c r="B894" s="426" t="s">
        <v>567</v>
      </c>
      <c r="C894" s="426" t="s">
        <v>921</v>
      </c>
      <c r="D894" s="426" t="s">
        <v>922</v>
      </c>
      <c r="E894" s="426" t="s">
        <v>275</v>
      </c>
      <c r="F894" s="426" t="s">
        <v>4152</v>
      </c>
      <c r="G894" s="426" t="s">
        <v>4156</v>
      </c>
      <c r="H894" s="427">
        <v>0.25578299999999998</v>
      </c>
      <c r="I894" s="427">
        <v>0.27234999999999998</v>
      </c>
      <c r="J894" s="427">
        <v>25.315006</v>
      </c>
      <c r="K894" s="427">
        <v>114.62911099999999</v>
      </c>
      <c r="L894" s="427">
        <v>0.26008731632400001</v>
      </c>
      <c r="M894" s="427">
        <v>25.741006920968001</v>
      </c>
      <c r="N894" s="427">
        <v>116.55808967990801</v>
      </c>
      <c r="O894" s="427">
        <v>22.84</v>
      </c>
      <c r="P894" s="427">
        <v>7.6140350000000003</v>
      </c>
      <c r="Q894" s="427">
        <v>7.6139950000000001</v>
      </c>
      <c r="R894" s="427">
        <v>0.27234999999999998</v>
      </c>
      <c r="S894" s="427">
        <v>31.104968</v>
      </c>
      <c r="T894" s="427">
        <v>108.83914900000001</v>
      </c>
      <c r="U894" s="428">
        <v>42552</v>
      </c>
      <c r="V894" s="428">
        <v>44681</v>
      </c>
      <c r="W894" s="426">
        <v>990</v>
      </c>
      <c r="X894" s="426"/>
      <c r="Y894" s="426"/>
      <c r="Z894" s="426">
        <v>6</v>
      </c>
    </row>
    <row r="895" spans="1:26" ht="15">
      <c r="A895" s="426">
        <v>202110</v>
      </c>
      <c r="B895" s="426" t="s">
        <v>567</v>
      </c>
      <c r="C895" s="426" t="s">
        <v>931</v>
      </c>
      <c r="D895" s="426" t="s">
        <v>932</v>
      </c>
      <c r="E895" s="426" t="s">
        <v>275</v>
      </c>
      <c r="F895" s="426" t="s">
        <v>4287</v>
      </c>
      <c r="G895" s="426" t="s">
        <v>4156</v>
      </c>
      <c r="H895" s="427">
        <v>0</v>
      </c>
      <c r="I895" s="427">
        <v>0</v>
      </c>
      <c r="J895" s="427">
        <v>0</v>
      </c>
      <c r="K895" s="427">
        <v>0</v>
      </c>
      <c r="L895" s="427">
        <v>0</v>
      </c>
      <c r="M895" s="427">
        <v>0</v>
      </c>
      <c r="N895" s="427">
        <v>0</v>
      </c>
      <c r="O895" s="427">
        <v>22.84</v>
      </c>
      <c r="P895" s="427">
        <v>0</v>
      </c>
      <c r="Q895" s="427">
        <v>0</v>
      </c>
      <c r="R895" s="427">
        <v>0</v>
      </c>
      <c r="S895" s="427">
        <v>0</v>
      </c>
      <c r="T895" s="427">
        <v>0</v>
      </c>
      <c r="U895" s="428">
        <v>42552</v>
      </c>
      <c r="V895" s="428">
        <v>44681</v>
      </c>
      <c r="W895" s="426">
        <v>900</v>
      </c>
      <c r="X895" s="426"/>
      <c r="Y895" s="426"/>
      <c r="Z895" s="426">
        <v>6</v>
      </c>
    </row>
    <row r="896" spans="1:26" ht="15">
      <c r="A896" s="426">
        <v>202110</v>
      </c>
      <c r="B896" s="426" t="s">
        <v>567</v>
      </c>
      <c r="C896" s="426" t="s">
        <v>933</v>
      </c>
      <c r="D896" s="426" t="s">
        <v>934</v>
      </c>
      <c r="E896" s="426" t="s">
        <v>275</v>
      </c>
      <c r="F896" s="426" t="s">
        <v>4152</v>
      </c>
      <c r="G896" s="426" t="s">
        <v>4156</v>
      </c>
      <c r="H896" s="427">
        <v>0</v>
      </c>
      <c r="I896" s="427">
        <v>0</v>
      </c>
      <c r="J896" s="427">
        <v>0</v>
      </c>
      <c r="K896" s="427">
        <v>0</v>
      </c>
      <c r="L896" s="427">
        <v>0</v>
      </c>
      <c r="M896" s="427">
        <v>0</v>
      </c>
      <c r="N896" s="427">
        <v>0</v>
      </c>
      <c r="O896" s="427">
        <v>22.84</v>
      </c>
      <c r="P896" s="427">
        <v>0</v>
      </c>
      <c r="Q896" s="427">
        <v>0</v>
      </c>
      <c r="R896" s="427">
        <v>0</v>
      </c>
      <c r="S896" s="427">
        <v>0</v>
      </c>
      <c r="T896" s="427">
        <v>0</v>
      </c>
      <c r="U896" s="428">
        <v>42552</v>
      </c>
      <c r="V896" s="428">
        <v>44681</v>
      </c>
      <c r="W896" s="426">
        <v>600</v>
      </c>
      <c r="X896" s="426"/>
      <c r="Y896" s="426"/>
      <c r="Z896" s="426">
        <v>6</v>
      </c>
    </row>
    <row r="897" spans="1:26" ht="15">
      <c r="A897" s="426">
        <v>202110</v>
      </c>
      <c r="B897" s="426" t="s">
        <v>567</v>
      </c>
      <c r="C897" s="426" t="s">
        <v>935</v>
      </c>
      <c r="D897" s="426" t="s">
        <v>936</v>
      </c>
      <c r="E897" s="426" t="s">
        <v>275</v>
      </c>
      <c r="F897" s="426" t="s">
        <v>4152</v>
      </c>
      <c r="G897" s="426" t="s">
        <v>4156</v>
      </c>
      <c r="H897" s="427">
        <v>0</v>
      </c>
      <c r="I897" s="427">
        <v>0</v>
      </c>
      <c r="J897" s="427">
        <v>0</v>
      </c>
      <c r="K897" s="427">
        <v>0</v>
      </c>
      <c r="L897" s="427">
        <v>0</v>
      </c>
      <c r="M897" s="427">
        <v>0</v>
      </c>
      <c r="N897" s="427">
        <v>0</v>
      </c>
      <c r="O897" s="427">
        <v>22.84</v>
      </c>
      <c r="P897" s="427">
        <v>0</v>
      </c>
      <c r="Q897" s="427">
        <v>0</v>
      </c>
      <c r="R897" s="427">
        <v>0</v>
      </c>
      <c r="S897" s="427">
        <v>0</v>
      </c>
      <c r="T897" s="427">
        <v>0</v>
      </c>
      <c r="U897" s="428">
        <v>42552</v>
      </c>
      <c r="V897" s="428">
        <v>44681</v>
      </c>
      <c r="W897" s="426">
        <v>1000</v>
      </c>
      <c r="X897" s="426"/>
      <c r="Y897" s="426"/>
      <c r="Z897" s="426">
        <v>6</v>
      </c>
    </row>
    <row r="898" spans="1:26" ht="15">
      <c r="A898" s="426">
        <v>202110</v>
      </c>
      <c r="B898" s="426" t="s">
        <v>567</v>
      </c>
      <c r="C898" s="426" t="s">
        <v>943</v>
      </c>
      <c r="D898" s="426" t="s">
        <v>944</v>
      </c>
      <c r="E898" s="426" t="s">
        <v>275</v>
      </c>
      <c r="F898" s="426" t="s">
        <v>4182</v>
      </c>
      <c r="G898" s="426" t="s">
        <v>4156</v>
      </c>
      <c r="H898" s="427">
        <v>0</v>
      </c>
      <c r="I898" s="427">
        <v>0</v>
      </c>
      <c r="J898" s="427">
        <v>0</v>
      </c>
      <c r="K898" s="427">
        <v>0</v>
      </c>
      <c r="L898" s="427">
        <v>0</v>
      </c>
      <c r="M898" s="427">
        <v>0</v>
      </c>
      <c r="N898" s="427">
        <v>0</v>
      </c>
      <c r="O898" s="427">
        <v>22.84</v>
      </c>
      <c r="P898" s="427">
        <v>0</v>
      </c>
      <c r="Q898" s="427">
        <v>0</v>
      </c>
      <c r="R898" s="427">
        <v>0</v>
      </c>
      <c r="S898" s="427">
        <v>0</v>
      </c>
      <c r="T898" s="427">
        <v>0</v>
      </c>
      <c r="U898" s="428">
        <v>42552</v>
      </c>
      <c r="V898" s="428">
        <v>44681</v>
      </c>
      <c r="W898" s="426">
        <v>400</v>
      </c>
      <c r="X898" s="426"/>
      <c r="Y898" s="426"/>
      <c r="Z898" s="426">
        <v>6</v>
      </c>
    </row>
    <row r="899" spans="1:26" ht="15">
      <c r="A899" s="426">
        <v>202110</v>
      </c>
      <c r="B899" s="426" t="s">
        <v>567</v>
      </c>
      <c r="C899" s="426" t="s">
        <v>945</v>
      </c>
      <c r="D899" s="426" t="s">
        <v>946</v>
      </c>
      <c r="E899" s="426" t="s">
        <v>275</v>
      </c>
      <c r="F899" s="426" t="s">
        <v>4322</v>
      </c>
      <c r="G899" s="426" t="s">
        <v>4143</v>
      </c>
      <c r="H899" s="427">
        <v>0.29241</v>
      </c>
      <c r="I899" s="427">
        <v>0.30130800000000002</v>
      </c>
      <c r="J899" s="427">
        <v>31.864614</v>
      </c>
      <c r="K899" s="427">
        <v>147.39451800000001</v>
      </c>
      <c r="L899" s="427">
        <v>0.29796257348999999</v>
      </c>
      <c r="M899" s="427">
        <v>32.469691155245997</v>
      </c>
      <c r="N899" s="427">
        <v>150.193392502302</v>
      </c>
      <c r="O899" s="427">
        <v>22.84</v>
      </c>
      <c r="P899" s="427">
        <v>7.6139910000000004</v>
      </c>
      <c r="Q899" s="427">
        <v>7.6140020000000002</v>
      </c>
      <c r="R899" s="427">
        <v>0.30130800000000002</v>
      </c>
      <c r="S899" s="427">
        <v>39.531283000000002</v>
      </c>
      <c r="T899" s="427">
        <v>139.72786400000001</v>
      </c>
      <c r="U899" s="428">
        <v>42552</v>
      </c>
      <c r="V899" s="428">
        <v>44681</v>
      </c>
      <c r="W899" s="426">
        <v>900</v>
      </c>
      <c r="X899" s="426"/>
      <c r="Y899" s="426"/>
      <c r="Z899" s="426">
        <v>7</v>
      </c>
    </row>
    <row r="900" spans="1:26" ht="15">
      <c r="A900" s="426">
        <v>202110</v>
      </c>
      <c r="B900" s="426" t="s">
        <v>567</v>
      </c>
      <c r="C900" s="426" t="s">
        <v>947</v>
      </c>
      <c r="D900" s="426" t="s">
        <v>948</v>
      </c>
      <c r="E900" s="426" t="s">
        <v>275</v>
      </c>
      <c r="F900" s="426" t="s">
        <v>4346</v>
      </c>
      <c r="G900" s="426" t="s">
        <v>4143</v>
      </c>
      <c r="H900" s="427">
        <v>0.449737</v>
      </c>
      <c r="I900" s="427">
        <v>0.449737</v>
      </c>
      <c r="J900" s="427">
        <v>46.305245999999997</v>
      </c>
      <c r="K900" s="427">
        <v>194.40328700000001</v>
      </c>
      <c r="L900" s="427">
        <v>0.45827705589299994</v>
      </c>
      <c r="M900" s="427">
        <v>47.184536316293993</v>
      </c>
      <c r="N900" s="427">
        <v>198.09481101684298</v>
      </c>
      <c r="O900" s="427">
        <v>22.84</v>
      </c>
      <c r="P900" s="427">
        <v>7.6140179999999997</v>
      </c>
      <c r="Q900" s="427">
        <v>7.6139989999999997</v>
      </c>
      <c r="R900" s="427">
        <v>0.4497372</v>
      </c>
      <c r="S900" s="427">
        <v>57.421382999999999</v>
      </c>
      <c r="T900" s="427">
        <v>183.28716499999999</v>
      </c>
      <c r="U900" s="428">
        <v>42552</v>
      </c>
      <c r="V900" s="428">
        <v>44681</v>
      </c>
      <c r="W900" s="426">
        <v>700</v>
      </c>
      <c r="X900" s="426"/>
      <c r="Y900" s="426"/>
      <c r="Z900" s="426">
        <v>7</v>
      </c>
    </row>
    <row r="901" spans="1:26" ht="15">
      <c r="A901" s="426">
        <v>202110</v>
      </c>
      <c r="B901" s="426" t="s">
        <v>567</v>
      </c>
      <c r="C901" s="426" t="s">
        <v>949</v>
      </c>
      <c r="D901" s="426" t="s">
        <v>950</v>
      </c>
      <c r="E901" s="426" t="s">
        <v>275</v>
      </c>
      <c r="F901" s="426" t="s">
        <v>4410</v>
      </c>
      <c r="G901" s="426" t="s">
        <v>4143</v>
      </c>
      <c r="H901" s="427">
        <v>1.0345580000000001</v>
      </c>
      <c r="I901" s="427">
        <v>1.161956</v>
      </c>
      <c r="J901" s="427">
        <v>108.741581</v>
      </c>
      <c r="K901" s="427">
        <v>426.15236099999998</v>
      </c>
      <c r="L901" s="427">
        <v>1.0542032218620001</v>
      </c>
      <c r="M901" s="427">
        <v>110.80647488160899</v>
      </c>
      <c r="N901" s="427">
        <v>434.24456818302895</v>
      </c>
      <c r="O901" s="427">
        <v>22.84</v>
      </c>
      <c r="P901" s="427">
        <v>7.6139939999999999</v>
      </c>
      <c r="Q901" s="427">
        <v>7.6139999999999999</v>
      </c>
      <c r="R901" s="427">
        <v>1.161956</v>
      </c>
      <c r="S901" s="427">
        <v>133.837187</v>
      </c>
      <c r="T901" s="427">
        <v>401.05676999999997</v>
      </c>
      <c r="U901" s="428">
        <v>42552</v>
      </c>
      <c r="V901" s="428">
        <v>44681</v>
      </c>
      <c r="W901" s="426">
        <v>2000</v>
      </c>
      <c r="X901" s="426"/>
      <c r="Y901" s="426"/>
      <c r="Z901" s="426">
        <v>7</v>
      </c>
    </row>
    <row r="902" spans="1:26" ht="15">
      <c r="A902" s="426">
        <v>202110</v>
      </c>
      <c r="B902" s="426" t="s">
        <v>567</v>
      </c>
      <c r="C902" s="426" t="s">
        <v>959</v>
      </c>
      <c r="D902" s="426" t="s">
        <v>960</v>
      </c>
      <c r="E902" s="426" t="s">
        <v>275</v>
      </c>
      <c r="F902" s="426" t="s">
        <v>4377</v>
      </c>
      <c r="G902" s="426" t="s">
        <v>4143</v>
      </c>
      <c r="H902" s="427">
        <v>0.17269599999999999</v>
      </c>
      <c r="I902" s="427">
        <v>0.178762</v>
      </c>
      <c r="J902" s="427">
        <v>18.748927999999999</v>
      </c>
      <c r="K902" s="427">
        <v>90.184659999999994</v>
      </c>
      <c r="L902" s="427">
        <v>0.17597532434399998</v>
      </c>
      <c r="M902" s="427">
        <v>19.104951393791996</v>
      </c>
      <c r="N902" s="427">
        <v>91.897176508739989</v>
      </c>
      <c r="O902" s="427">
        <v>22.84</v>
      </c>
      <c r="P902" s="427">
        <v>7.614045</v>
      </c>
      <c r="Q902" s="427">
        <v>7.6139970000000003</v>
      </c>
      <c r="R902" s="427">
        <v>0.17876239999999999</v>
      </c>
      <c r="S902" s="427">
        <v>23.195345</v>
      </c>
      <c r="T902" s="427">
        <v>85.738257000000004</v>
      </c>
      <c r="U902" s="428">
        <v>42552</v>
      </c>
      <c r="V902" s="428">
        <v>44681</v>
      </c>
      <c r="W902" s="426">
        <v>400</v>
      </c>
      <c r="X902" s="426"/>
      <c r="Y902" s="426"/>
      <c r="Z902" s="426">
        <v>7</v>
      </c>
    </row>
    <row r="903" spans="1:26" ht="15">
      <c r="A903" s="426">
        <v>202110</v>
      </c>
      <c r="B903" s="426" t="s">
        <v>567</v>
      </c>
      <c r="C903" s="426" t="s">
        <v>961</v>
      </c>
      <c r="D903" s="426" t="s">
        <v>962</v>
      </c>
      <c r="E903" s="426" t="s">
        <v>275</v>
      </c>
      <c r="F903" s="426" t="s">
        <v>4353</v>
      </c>
      <c r="G903" s="426" t="s">
        <v>4143</v>
      </c>
      <c r="H903" s="427">
        <v>0.14600299999999999</v>
      </c>
      <c r="I903" s="427">
        <v>0.16703399999999999</v>
      </c>
      <c r="J903" s="427">
        <v>14.228503</v>
      </c>
      <c r="K903" s="427">
        <v>63.670686000000003</v>
      </c>
      <c r="L903" s="427">
        <v>0.14877545096699998</v>
      </c>
      <c r="M903" s="427">
        <v>14.498688043466998</v>
      </c>
      <c r="N903" s="427">
        <v>64.879728656453992</v>
      </c>
      <c r="O903" s="427">
        <v>22.84</v>
      </c>
      <c r="P903" s="427">
        <v>7.6139979999999996</v>
      </c>
      <c r="Q903" s="427">
        <v>7.6139939999999999</v>
      </c>
      <c r="R903" s="427">
        <v>0.1670336</v>
      </c>
      <c r="S903" s="427">
        <v>17.625398000000001</v>
      </c>
      <c r="T903" s="427">
        <v>60.273806</v>
      </c>
      <c r="U903" s="428">
        <v>42552</v>
      </c>
      <c r="V903" s="428">
        <v>44681</v>
      </c>
      <c r="W903" s="426">
        <v>400</v>
      </c>
      <c r="X903" s="426"/>
      <c r="Y903" s="426"/>
      <c r="Z903" s="426">
        <v>7</v>
      </c>
    </row>
    <row r="904" spans="1:26" ht="15">
      <c r="A904" s="426">
        <v>202110</v>
      </c>
      <c r="B904" s="426" t="s">
        <v>567</v>
      </c>
      <c r="C904" s="426" t="s">
        <v>963</v>
      </c>
      <c r="D904" s="426" t="s">
        <v>964</v>
      </c>
      <c r="E904" s="426" t="s">
        <v>275</v>
      </c>
      <c r="F904" s="426" t="s">
        <v>4400</v>
      </c>
      <c r="G904" s="426" t="s">
        <v>4143</v>
      </c>
      <c r="H904" s="427">
        <v>0.16501199999999999</v>
      </c>
      <c r="I904" s="427">
        <v>0.211927</v>
      </c>
      <c r="J904" s="427">
        <v>16.911659</v>
      </c>
      <c r="K904" s="427">
        <v>64.466522999999995</v>
      </c>
      <c r="L904" s="427">
        <v>0.16814541286799997</v>
      </c>
      <c r="M904" s="427">
        <v>17.232794492750998</v>
      </c>
      <c r="N904" s="427">
        <v>65.690677805246992</v>
      </c>
      <c r="O904" s="427">
        <v>22.84</v>
      </c>
      <c r="P904" s="427">
        <v>7.6139700000000001</v>
      </c>
      <c r="Q904" s="427">
        <v>7.614001</v>
      </c>
      <c r="R904" s="427">
        <v>0.21192639999999999</v>
      </c>
      <c r="S904" s="427">
        <v>20.861322000000001</v>
      </c>
      <c r="T904" s="427">
        <v>60.516874999999999</v>
      </c>
      <c r="U904" s="428">
        <v>42552</v>
      </c>
      <c r="V904" s="428">
        <v>44681</v>
      </c>
      <c r="W904" s="426">
        <v>990</v>
      </c>
      <c r="X904" s="426"/>
      <c r="Y904" s="426"/>
      <c r="Z904" s="426">
        <v>7</v>
      </c>
    </row>
    <row r="905" spans="1:26" ht="15">
      <c r="A905" s="426">
        <v>202110</v>
      </c>
      <c r="B905" s="426" t="s">
        <v>567</v>
      </c>
      <c r="C905" s="426" t="s">
        <v>965</v>
      </c>
      <c r="D905" s="426" t="s">
        <v>966</v>
      </c>
      <c r="E905" s="426" t="s">
        <v>275</v>
      </c>
      <c r="F905" s="426" t="s">
        <v>4400</v>
      </c>
      <c r="G905" s="426" t="s">
        <v>4143</v>
      </c>
      <c r="H905" s="427">
        <v>0.28553499999999998</v>
      </c>
      <c r="I905" s="427">
        <v>0.28149000000000002</v>
      </c>
      <c r="J905" s="427">
        <v>28.284613</v>
      </c>
      <c r="K905" s="427">
        <v>114.58624399999999</v>
      </c>
      <c r="L905" s="427">
        <v>0.29095702411499996</v>
      </c>
      <c r="M905" s="427">
        <v>28.821709516256998</v>
      </c>
      <c r="N905" s="427">
        <v>116.76212218731598</v>
      </c>
      <c r="O905" s="427">
        <v>22.84</v>
      </c>
      <c r="P905" s="427">
        <v>7.6140160000000003</v>
      </c>
      <c r="Q905" s="427">
        <v>7.6139999999999999</v>
      </c>
      <c r="R905" s="427">
        <v>0.28553479999999998</v>
      </c>
      <c r="S905" s="427">
        <v>35.170608999999999</v>
      </c>
      <c r="T905" s="427">
        <v>107.70026</v>
      </c>
      <c r="U905" s="428">
        <v>42552</v>
      </c>
      <c r="V905" s="428">
        <v>44681</v>
      </c>
      <c r="W905" s="426">
        <v>530</v>
      </c>
      <c r="X905" s="426"/>
      <c r="Y905" s="426"/>
      <c r="Z905" s="426">
        <v>7</v>
      </c>
    </row>
    <row r="906" spans="1:26" ht="15">
      <c r="A906" s="426">
        <v>202110</v>
      </c>
      <c r="B906" s="426" t="s">
        <v>567</v>
      </c>
      <c r="C906" s="426" t="s">
        <v>967</v>
      </c>
      <c r="D906" s="426" t="s">
        <v>968</v>
      </c>
      <c r="E906" s="426" t="s">
        <v>275</v>
      </c>
      <c r="F906" s="426" t="s">
        <v>4715</v>
      </c>
      <c r="G906" s="426" t="s">
        <v>4123</v>
      </c>
      <c r="H906" s="427">
        <v>0.14640700000000001</v>
      </c>
      <c r="I906" s="427">
        <v>0.244282</v>
      </c>
      <c r="J906" s="427">
        <v>16.269508999999999</v>
      </c>
      <c r="K906" s="427">
        <v>88.564069000000003</v>
      </c>
      <c r="L906" s="427">
        <v>0.14918712252300001</v>
      </c>
      <c r="M906" s="427">
        <v>16.578450706400996</v>
      </c>
      <c r="N906" s="427">
        <v>90.24581210624099</v>
      </c>
      <c r="O906" s="427">
        <v>22.84</v>
      </c>
      <c r="P906" s="427">
        <v>7.6139789999999996</v>
      </c>
      <c r="Q906" s="427">
        <v>7.6140030000000003</v>
      </c>
      <c r="R906" s="427">
        <v>0.24428159999999999</v>
      </c>
      <c r="S906" s="427">
        <v>20.214621999999999</v>
      </c>
      <c r="T906" s="427">
        <v>84.618971999999999</v>
      </c>
      <c r="U906" s="428">
        <v>42552</v>
      </c>
      <c r="V906" s="428">
        <v>44681</v>
      </c>
      <c r="W906" s="426">
        <v>530</v>
      </c>
      <c r="X906" s="426"/>
      <c r="Y906" s="426"/>
      <c r="Z906" s="426">
        <v>7</v>
      </c>
    </row>
    <row r="907" spans="1:26" ht="15">
      <c r="A907" s="426">
        <v>202110</v>
      </c>
      <c r="B907" s="426" t="s">
        <v>567</v>
      </c>
      <c r="C907" s="426" t="s">
        <v>975</v>
      </c>
      <c r="D907" s="426" t="s">
        <v>976</v>
      </c>
      <c r="E907" s="426" t="s">
        <v>275</v>
      </c>
      <c r="F907" s="426" t="s">
        <v>4377</v>
      </c>
      <c r="G907" s="426" t="s">
        <v>4143</v>
      </c>
      <c r="H907" s="427">
        <v>0.27056999999999998</v>
      </c>
      <c r="I907" s="427">
        <v>0.30009400000000003</v>
      </c>
      <c r="J907" s="427">
        <v>27.197073</v>
      </c>
      <c r="K907" s="427">
        <v>119.703017</v>
      </c>
      <c r="L907" s="427">
        <v>0.27570785372999995</v>
      </c>
      <c r="M907" s="427">
        <v>27.713518219196999</v>
      </c>
      <c r="N907" s="427">
        <v>121.976057589813</v>
      </c>
      <c r="O907" s="427">
        <v>22.84</v>
      </c>
      <c r="P907" s="427">
        <v>7.6140080000000001</v>
      </c>
      <c r="Q907" s="427">
        <v>7.614001</v>
      </c>
      <c r="R907" s="427">
        <v>0.30009439999999998</v>
      </c>
      <c r="S907" s="427">
        <v>33.656790999999998</v>
      </c>
      <c r="T907" s="427">
        <v>113.243312</v>
      </c>
      <c r="U907" s="428">
        <v>42552</v>
      </c>
      <c r="V907" s="428">
        <v>44681</v>
      </c>
      <c r="W907" s="426">
        <v>350</v>
      </c>
      <c r="X907" s="426"/>
      <c r="Y907" s="426"/>
      <c r="Z907" s="426">
        <v>7</v>
      </c>
    </row>
    <row r="908" spans="1:26" ht="15">
      <c r="A908" s="426">
        <v>202110</v>
      </c>
      <c r="B908" s="426" t="s">
        <v>567</v>
      </c>
      <c r="C908" s="426" t="s">
        <v>977</v>
      </c>
      <c r="D908" s="426" t="s">
        <v>978</v>
      </c>
      <c r="E908" s="426" t="s">
        <v>275</v>
      </c>
      <c r="F908" s="426" t="s">
        <v>4377</v>
      </c>
      <c r="G908" s="426" t="s">
        <v>4143</v>
      </c>
      <c r="H908" s="427">
        <v>0.28068100000000001</v>
      </c>
      <c r="I908" s="427">
        <v>0.28189500000000001</v>
      </c>
      <c r="J908" s="427">
        <v>28.885003999999999</v>
      </c>
      <c r="K908" s="427">
        <v>129.10776300000001</v>
      </c>
      <c r="L908" s="427">
        <v>0.28601085150900002</v>
      </c>
      <c r="M908" s="427">
        <v>29.433501340955996</v>
      </c>
      <c r="N908" s="427">
        <v>131.55939031160699</v>
      </c>
      <c r="O908" s="427">
        <v>22.84</v>
      </c>
      <c r="P908" s="427">
        <v>7.6140090000000002</v>
      </c>
      <c r="Q908" s="427">
        <v>7.6139970000000003</v>
      </c>
      <c r="R908" s="427">
        <v>0.2818948</v>
      </c>
      <c r="S908" s="427">
        <v>35.598810999999998</v>
      </c>
      <c r="T908" s="427">
        <v>122.39397099999999</v>
      </c>
      <c r="U908" s="428">
        <v>42552</v>
      </c>
      <c r="V908" s="428">
        <v>44681</v>
      </c>
      <c r="W908" s="426">
        <v>500</v>
      </c>
      <c r="X908" s="426"/>
      <c r="Y908" s="426"/>
      <c r="Z908" s="426">
        <v>7</v>
      </c>
    </row>
    <row r="909" spans="1:26" ht="15">
      <c r="A909" s="426">
        <v>202110</v>
      </c>
      <c r="B909" s="426" t="s">
        <v>567</v>
      </c>
      <c r="C909" s="426" t="s">
        <v>979</v>
      </c>
      <c r="D909" s="426" t="s">
        <v>980</v>
      </c>
      <c r="E909" s="426" t="s">
        <v>275</v>
      </c>
      <c r="F909" s="426" t="s">
        <v>4322</v>
      </c>
      <c r="G909" s="426" t="s">
        <v>4143</v>
      </c>
      <c r="H909" s="427">
        <v>0.27704099999999998</v>
      </c>
      <c r="I909" s="427">
        <v>0.31182300000000002</v>
      </c>
      <c r="J909" s="427">
        <v>29.455971999999999</v>
      </c>
      <c r="K909" s="427">
        <v>130.43280999999999</v>
      </c>
      <c r="L909" s="427">
        <v>0.28230173154899996</v>
      </c>
      <c r="M909" s="427">
        <v>30.015311452307998</v>
      </c>
      <c r="N909" s="427">
        <v>132.90959862908997</v>
      </c>
      <c r="O909" s="427">
        <v>22.84</v>
      </c>
      <c r="P909" s="427">
        <v>7.6139789999999996</v>
      </c>
      <c r="Q909" s="427">
        <v>7.614001</v>
      </c>
      <c r="R909" s="427">
        <v>0.31182320000000002</v>
      </c>
      <c r="S909" s="427">
        <v>36.376651000000003</v>
      </c>
      <c r="T909" s="427">
        <v>123.512146</v>
      </c>
      <c r="U909" s="428">
        <v>42552</v>
      </c>
      <c r="V909" s="428">
        <v>44681</v>
      </c>
      <c r="W909" s="426">
        <v>500</v>
      </c>
      <c r="X909" s="426"/>
      <c r="Y909" s="426"/>
      <c r="Z909" s="426">
        <v>7</v>
      </c>
    </row>
    <row r="910" spans="1:26" ht="15">
      <c r="A910" s="426">
        <v>202110</v>
      </c>
      <c r="B910" s="426" t="s">
        <v>567</v>
      </c>
      <c r="C910" s="426" t="s">
        <v>981</v>
      </c>
      <c r="D910" s="426" t="s">
        <v>982</v>
      </c>
      <c r="E910" s="426" t="s">
        <v>275</v>
      </c>
      <c r="F910" s="426" t="s">
        <v>4322</v>
      </c>
      <c r="G910" s="426" t="s">
        <v>4143</v>
      </c>
      <c r="H910" s="427">
        <v>0.48613699999999999</v>
      </c>
      <c r="I910" s="427">
        <v>0.52941199999999999</v>
      </c>
      <c r="J910" s="427">
        <v>47.746265000000001</v>
      </c>
      <c r="K910" s="427">
        <v>211.39249699999999</v>
      </c>
      <c r="L910" s="427">
        <v>0.49536825549299995</v>
      </c>
      <c r="M910" s="427">
        <v>48.652918826084999</v>
      </c>
      <c r="N910" s="427">
        <v>215.40662912553299</v>
      </c>
      <c r="O910" s="427">
        <v>22.84</v>
      </c>
      <c r="P910" s="427">
        <v>7.6140119999999998</v>
      </c>
      <c r="Q910" s="427">
        <v>7.6139979999999996</v>
      </c>
      <c r="R910" s="427">
        <v>0.52941199999999999</v>
      </c>
      <c r="S910" s="427">
        <v>58.943390999999998</v>
      </c>
      <c r="T910" s="427">
        <v>200.19538499999999</v>
      </c>
      <c r="U910" s="428">
        <v>42552</v>
      </c>
      <c r="V910" s="428">
        <v>44681</v>
      </c>
      <c r="W910" s="426">
        <v>600</v>
      </c>
      <c r="X910" s="426"/>
      <c r="Y910" s="426"/>
      <c r="Z910" s="426">
        <v>7</v>
      </c>
    </row>
    <row r="911" spans="1:26" ht="15">
      <c r="A911" s="426">
        <v>202110</v>
      </c>
      <c r="B911" s="426" t="s">
        <v>567</v>
      </c>
      <c r="C911" s="426" t="s">
        <v>987</v>
      </c>
      <c r="D911" s="426" t="s">
        <v>988</v>
      </c>
      <c r="E911" s="426" t="s">
        <v>275</v>
      </c>
      <c r="F911" s="426" t="s">
        <v>4162</v>
      </c>
      <c r="G911" s="426" t="s">
        <v>4123</v>
      </c>
      <c r="H911" s="427">
        <v>0.235789</v>
      </c>
      <c r="I911" s="427">
        <v>0.24185499999999999</v>
      </c>
      <c r="J911" s="427">
        <v>24.385508000000002</v>
      </c>
      <c r="K911" s="427">
        <v>106.254679</v>
      </c>
      <c r="L911" s="427">
        <v>0.24026639732099997</v>
      </c>
      <c r="M911" s="427">
        <v>24.848564411411999</v>
      </c>
      <c r="N911" s="427">
        <v>108.27234909953098</v>
      </c>
      <c r="O911" s="427">
        <v>22.84</v>
      </c>
      <c r="P911" s="427">
        <v>7.6139999999999999</v>
      </c>
      <c r="Q911" s="427">
        <v>7.614001</v>
      </c>
      <c r="R911" s="427">
        <v>0.24185519999999999</v>
      </c>
      <c r="S911" s="427">
        <v>30.237656000000001</v>
      </c>
      <c r="T911" s="427">
        <v>100.40254299999999</v>
      </c>
      <c r="U911" s="428">
        <v>42552</v>
      </c>
      <c r="V911" s="428">
        <v>44681</v>
      </c>
      <c r="W911" s="426">
        <v>360</v>
      </c>
      <c r="X911" s="426"/>
      <c r="Y911" s="426"/>
      <c r="Z911" s="426">
        <v>7</v>
      </c>
    </row>
    <row r="912" spans="1:26" ht="15">
      <c r="A912" s="426">
        <v>202110</v>
      </c>
      <c r="B912" s="426" t="s">
        <v>567</v>
      </c>
      <c r="C912" s="426" t="s">
        <v>991</v>
      </c>
      <c r="D912" s="426" t="s">
        <v>992</v>
      </c>
      <c r="E912" s="426" t="s">
        <v>275</v>
      </c>
      <c r="F912" s="426" t="s">
        <v>4421</v>
      </c>
      <c r="G912" s="426" t="s">
        <v>4135</v>
      </c>
      <c r="H912" s="427">
        <v>0.28796100000000002</v>
      </c>
      <c r="I912" s="427">
        <v>0.30454300000000001</v>
      </c>
      <c r="J912" s="427">
        <v>26.869983000000001</v>
      </c>
      <c r="K912" s="427">
        <v>121.04545400000001</v>
      </c>
      <c r="L912" s="427">
        <v>0.29342909142899998</v>
      </c>
      <c r="M912" s="427">
        <v>27.380217107187001</v>
      </c>
      <c r="N912" s="427">
        <v>123.343986126006</v>
      </c>
      <c r="O912" s="427">
        <v>22.84</v>
      </c>
      <c r="P912" s="427">
        <v>7.6139989999999997</v>
      </c>
      <c r="Q912" s="427">
        <v>7.6139970000000003</v>
      </c>
      <c r="R912" s="427">
        <v>0.30454320000000001</v>
      </c>
      <c r="S912" s="427">
        <v>33.368729000000002</v>
      </c>
      <c r="T912" s="427">
        <v>114.54671999999999</v>
      </c>
      <c r="U912" s="428">
        <v>42552</v>
      </c>
      <c r="V912" s="428">
        <v>44681</v>
      </c>
      <c r="W912" s="426">
        <v>400</v>
      </c>
      <c r="X912" s="426"/>
      <c r="Y912" s="426"/>
      <c r="Z912" s="426">
        <v>7</v>
      </c>
    </row>
    <row r="913" spans="1:26" ht="15">
      <c r="A913" s="426">
        <v>202110</v>
      </c>
      <c r="B913" s="426" t="s">
        <v>567</v>
      </c>
      <c r="C913" s="426" t="s">
        <v>993</v>
      </c>
      <c r="D913" s="426" t="s">
        <v>994</v>
      </c>
      <c r="E913" s="426" t="s">
        <v>275</v>
      </c>
      <c r="F913" s="426" t="s">
        <v>4377</v>
      </c>
      <c r="G913" s="426" t="s">
        <v>4143</v>
      </c>
      <c r="H913" s="427">
        <v>0.41010200000000002</v>
      </c>
      <c r="I913" s="427">
        <v>0.43315500000000001</v>
      </c>
      <c r="J913" s="427">
        <v>40.639951000000003</v>
      </c>
      <c r="K913" s="427">
        <v>178.127813</v>
      </c>
      <c r="L913" s="427">
        <v>0.41788942687800001</v>
      </c>
      <c r="M913" s="427">
        <v>41.411663029539</v>
      </c>
      <c r="N913" s="427">
        <v>181.510282041057</v>
      </c>
      <c r="O913" s="427">
        <v>22.84</v>
      </c>
      <c r="P913" s="427">
        <v>7.6140129999999999</v>
      </c>
      <c r="Q913" s="427">
        <v>7.6140020000000002</v>
      </c>
      <c r="R913" s="427">
        <v>0.43315520000000002</v>
      </c>
      <c r="S913" s="427">
        <v>50.495044</v>
      </c>
      <c r="T913" s="427">
        <v>168.27273199999999</v>
      </c>
      <c r="U913" s="428">
        <v>42552</v>
      </c>
      <c r="V913" s="428">
        <v>44681</v>
      </c>
      <c r="W913" s="426">
        <v>800</v>
      </c>
      <c r="X913" s="426"/>
      <c r="Y913" s="426"/>
      <c r="Z913" s="426">
        <v>7</v>
      </c>
    </row>
    <row r="914" spans="1:26" ht="15">
      <c r="A914" s="426">
        <v>202110</v>
      </c>
      <c r="B914" s="426" t="s">
        <v>567</v>
      </c>
      <c r="C914" s="426" t="s">
        <v>997</v>
      </c>
      <c r="D914" s="426" t="s">
        <v>998</v>
      </c>
      <c r="E914" s="426" t="s">
        <v>275</v>
      </c>
      <c r="F914" s="426" t="s">
        <v>4320</v>
      </c>
      <c r="G914" s="426" t="s">
        <v>4315</v>
      </c>
      <c r="H914" s="427">
        <v>0</v>
      </c>
      <c r="I914" s="427">
        <v>0</v>
      </c>
      <c r="J914" s="427">
        <v>0</v>
      </c>
      <c r="K914" s="427">
        <v>0</v>
      </c>
      <c r="L914" s="427">
        <v>0</v>
      </c>
      <c r="M914" s="427">
        <v>0</v>
      </c>
      <c r="N914" s="427">
        <v>0</v>
      </c>
      <c r="O914" s="427">
        <v>22.84</v>
      </c>
      <c r="P914" s="427">
        <v>0</v>
      </c>
      <c r="Q914" s="427">
        <v>0</v>
      </c>
      <c r="R914" s="427">
        <v>0</v>
      </c>
      <c r="S914" s="427">
        <v>0</v>
      </c>
      <c r="T914" s="427">
        <v>0</v>
      </c>
      <c r="U914" s="428">
        <v>42552</v>
      </c>
      <c r="V914" s="428">
        <v>44681</v>
      </c>
      <c r="W914" s="426">
        <v>500</v>
      </c>
      <c r="X914" s="426"/>
      <c r="Y914" s="426"/>
      <c r="Z914" s="426">
        <v>3</v>
      </c>
    </row>
    <row r="915" spans="1:26" ht="15">
      <c r="A915" s="426">
        <v>202110</v>
      </c>
      <c r="B915" s="426" t="s">
        <v>567</v>
      </c>
      <c r="C915" s="426" t="s">
        <v>1003</v>
      </c>
      <c r="D915" s="426" t="s">
        <v>1004</v>
      </c>
      <c r="E915" s="426" t="s">
        <v>275</v>
      </c>
      <c r="F915" s="426" t="s">
        <v>4323</v>
      </c>
      <c r="G915" s="426" t="s">
        <v>4370</v>
      </c>
      <c r="H915" s="427">
        <v>0.28183399999999997</v>
      </c>
      <c r="I915" s="427">
        <v>0.30571199999999998</v>
      </c>
      <c r="J915" s="427">
        <v>27.010957000000001</v>
      </c>
      <c r="K915" s="427">
        <v>123.27258500000001</v>
      </c>
      <c r="L915" s="427">
        <v>0.28791034103999996</v>
      </c>
      <c r="M915" s="427">
        <v>27.593313232920003</v>
      </c>
      <c r="N915" s="427">
        <v>125.93034193260002</v>
      </c>
      <c r="O915" s="427">
        <v>22.84</v>
      </c>
      <c r="P915" s="427">
        <v>7.6140169999999996</v>
      </c>
      <c r="Q915" s="427">
        <v>7.6140020000000002</v>
      </c>
      <c r="R915" s="427">
        <v>0.30571199999999998</v>
      </c>
      <c r="S915" s="427">
        <v>33.552384000000004</v>
      </c>
      <c r="T915" s="427">
        <v>116.73115799999999</v>
      </c>
      <c r="U915" s="428">
        <v>42552</v>
      </c>
      <c r="V915" s="428">
        <v>44681</v>
      </c>
      <c r="W915" s="426">
        <v>740</v>
      </c>
      <c r="X915" s="426"/>
      <c r="Y915" s="426"/>
      <c r="Z915" s="426">
        <v>1</v>
      </c>
    </row>
    <row r="916" spans="1:26" ht="15">
      <c r="A916" s="426">
        <v>202110</v>
      </c>
      <c r="B916" s="426" t="s">
        <v>567</v>
      </c>
      <c r="C916" s="426" t="s">
        <v>1007</v>
      </c>
      <c r="D916" s="426" t="s">
        <v>1008</v>
      </c>
      <c r="E916" s="426" t="s">
        <v>275</v>
      </c>
      <c r="F916" s="426" t="s">
        <v>4738</v>
      </c>
      <c r="G916" s="426" t="s">
        <v>4318</v>
      </c>
      <c r="H916" s="427">
        <v>0.19733600000000001</v>
      </c>
      <c r="I916" s="427">
        <v>0.244224</v>
      </c>
      <c r="J916" s="427">
        <v>21.689277000000001</v>
      </c>
      <c r="K916" s="427">
        <v>88.867772000000002</v>
      </c>
      <c r="L916" s="427">
        <v>0.20037556640800003</v>
      </c>
      <c r="M916" s="427">
        <v>22.023356933631003</v>
      </c>
      <c r="N916" s="427">
        <v>90.236602292116004</v>
      </c>
      <c r="O916" s="427">
        <v>22.84</v>
      </c>
      <c r="P916" s="427">
        <v>7.6140090000000002</v>
      </c>
      <c r="Q916" s="427">
        <v>7.6139970000000003</v>
      </c>
      <c r="R916" s="427">
        <v>0.24422440000000001</v>
      </c>
      <c r="S916" s="427">
        <v>26.884957</v>
      </c>
      <c r="T916" s="427">
        <v>83.672106999999997</v>
      </c>
      <c r="U916" s="428">
        <v>42552</v>
      </c>
      <c r="V916" s="428">
        <v>44681</v>
      </c>
      <c r="W916" s="426">
        <v>700</v>
      </c>
      <c r="X916" s="426"/>
      <c r="Y916" s="426"/>
      <c r="Z916" s="426">
        <v>9</v>
      </c>
    </row>
    <row r="917" spans="1:26" ht="15">
      <c r="A917" s="426">
        <v>202110</v>
      </c>
      <c r="B917" s="426" t="s">
        <v>567</v>
      </c>
      <c r="C917" s="426" t="s">
        <v>1009</v>
      </c>
      <c r="D917" s="426" t="s">
        <v>1010</v>
      </c>
      <c r="E917" s="426" t="s">
        <v>275</v>
      </c>
      <c r="F917" s="426" t="s">
        <v>4738</v>
      </c>
      <c r="G917" s="426" t="s">
        <v>4318</v>
      </c>
      <c r="H917" s="427">
        <v>4.8929999999999998E-3</v>
      </c>
      <c r="I917" s="427">
        <v>4.8929999999999998E-3</v>
      </c>
      <c r="J917" s="427">
        <v>0.572133</v>
      </c>
      <c r="K917" s="427">
        <v>2.8460890000000001</v>
      </c>
      <c r="L917" s="427">
        <v>4.9683668789999996E-3</v>
      </c>
      <c r="M917" s="427">
        <v>0.58094556459900004</v>
      </c>
      <c r="N917" s="427">
        <v>2.8899273088670001</v>
      </c>
      <c r="O917" s="427">
        <v>22.84</v>
      </c>
      <c r="P917" s="427">
        <v>7.6134510000000004</v>
      </c>
      <c r="Q917" s="427">
        <v>7.6140330000000001</v>
      </c>
      <c r="R917" s="427">
        <v>4.8928000000000001E-3</v>
      </c>
      <c r="S917" s="427">
        <v>0.71095399999999997</v>
      </c>
      <c r="T917" s="427">
        <v>2.707236</v>
      </c>
      <c r="U917" s="428">
        <v>42552</v>
      </c>
      <c r="V917" s="428">
        <v>44681</v>
      </c>
      <c r="W917" s="426">
        <v>900</v>
      </c>
      <c r="X917" s="426"/>
      <c r="Y917" s="426"/>
      <c r="Z917" s="426">
        <v>9</v>
      </c>
    </row>
    <row r="918" spans="1:26" ht="15">
      <c r="A918" s="426">
        <v>202110</v>
      </c>
      <c r="B918" s="426" t="s">
        <v>567</v>
      </c>
      <c r="C918" s="426" t="s">
        <v>1013</v>
      </c>
      <c r="D918" s="426" t="s">
        <v>1014</v>
      </c>
      <c r="E918" s="426" t="s">
        <v>265</v>
      </c>
      <c r="F918" s="426" t="s">
        <v>4287</v>
      </c>
      <c r="G918" s="426" t="s">
        <v>4156</v>
      </c>
      <c r="H918" s="427">
        <v>0.32164799999999999</v>
      </c>
      <c r="I918" s="427">
        <v>0.31801099999999999</v>
      </c>
      <c r="J918" s="427">
        <v>33.229821999999999</v>
      </c>
      <c r="K918" s="427">
        <v>120.43735700000001</v>
      </c>
      <c r="L918" s="427">
        <v>0.327060692544</v>
      </c>
      <c r="M918" s="427">
        <v>33.789013444616003</v>
      </c>
      <c r="N918" s="427">
        <v>122.46407684359602</v>
      </c>
      <c r="O918" s="427">
        <v>22.84</v>
      </c>
      <c r="P918" s="427">
        <v>7.6140109999999996</v>
      </c>
      <c r="Q918" s="427">
        <v>7.6139929999999998</v>
      </c>
      <c r="R918" s="427">
        <v>0.32164759999999998</v>
      </c>
      <c r="S918" s="427">
        <v>41.128473</v>
      </c>
      <c r="T918" s="427">
        <v>112.53870499999999</v>
      </c>
      <c r="U918" s="428">
        <v>42552</v>
      </c>
      <c r="V918" s="428">
        <v>44681</v>
      </c>
      <c r="W918" s="426">
        <v>900</v>
      </c>
      <c r="X918" s="426"/>
      <c r="Y918" s="426"/>
      <c r="Z918" s="426">
        <v>6</v>
      </c>
    </row>
    <row r="919" spans="1:26" ht="15">
      <c r="A919" s="426">
        <v>202110</v>
      </c>
      <c r="B919" s="426" t="s">
        <v>567</v>
      </c>
      <c r="C919" s="426" t="s">
        <v>1021</v>
      </c>
      <c r="D919" s="426" t="s">
        <v>1022</v>
      </c>
      <c r="E919" s="426" t="s">
        <v>265</v>
      </c>
      <c r="F919" s="426" t="s">
        <v>4287</v>
      </c>
      <c r="G919" s="426" t="s">
        <v>4123</v>
      </c>
      <c r="H919" s="427">
        <v>0.34063900000000003</v>
      </c>
      <c r="I919" s="427">
        <v>0.35922700000000002</v>
      </c>
      <c r="J919" s="427">
        <v>33.880693999999998</v>
      </c>
      <c r="K919" s="427">
        <v>150.16522000000001</v>
      </c>
      <c r="L919" s="427">
        <v>0.34637127309200005</v>
      </c>
      <c r="M919" s="427">
        <v>34.450838318632002</v>
      </c>
      <c r="N919" s="427">
        <v>152.69220032216001</v>
      </c>
      <c r="O919" s="427">
        <v>22.84</v>
      </c>
      <c r="P919" s="427">
        <v>7.614007</v>
      </c>
      <c r="Q919" s="427">
        <v>7.614001</v>
      </c>
      <c r="R919" s="427">
        <v>0.35922720000000002</v>
      </c>
      <c r="S919" s="427">
        <v>42.356171000000003</v>
      </c>
      <c r="T919" s="427">
        <v>141.689742</v>
      </c>
      <c r="U919" s="428">
        <v>42552</v>
      </c>
      <c r="V919" s="428">
        <v>44681</v>
      </c>
      <c r="W919" s="426">
        <v>660</v>
      </c>
      <c r="X919" s="426"/>
      <c r="Y919" s="426"/>
      <c r="Z919" s="426">
        <v>6</v>
      </c>
    </row>
    <row r="920" spans="1:26" ht="15">
      <c r="A920" s="426">
        <v>202110</v>
      </c>
      <c r="B920" s="426" t="s">
        <v>567</v>
      </c>
      <c r="C920" s="426" t="s">
        <v>1023</v>
      </c>
      <c r="D920" s="426" t="s">
        <v>1024</v>
      </c>
      <c r="E920" s="426" t="s">
        <v>265</v>
      </c>
      <c r="F920" s="426" t="s">
        <v>4410</v>
      </c>
      <c r="G920" s="426" t="s">
        <v>4143</v>
      </c>
      <c r="H920" s="427">
        <v>0.23457500000000001</v>
      </c>
      <c r="I920" s="427">
        <v>0.23781099999999999</v>
      </c>
      <c r="J920" s="427">
        <v>25.602467999999998</v>
      </c>
      <c r="K920" s="427">
        <v>90.656338000000005</v>
      </c>
      <c r="L920" s="427">
        <v>0.23902934467499998</v>
      </c>
      <c r="M920" s="427">
        <v>26.088633264851996</v>
      </c>
      <c r="N920" s="427">
        <v>92.377811202282004</v>
      </c>
      <c r="O920" s="427">
        <v>22.84</v>
      </c>
      <c r="P920" s="427">
        <v>7.6140040000000004</v>
      </c>
      <c r="Q920" s="427">
        <v>7.6140020000000002</v>
      </c>
      <c r="R920" s="427">
        <v>0.23781079999999999</v>
      </c>
      <c r="S920" s="427">
        <v>31.706177</v>
      </c>
      <c r="T920" s="427">
        <v>84.552642000000006</v>
      </c>
      <c r="U920" s="428">
        <v>42552</v>
      </c>
      <c r="V920" s="428">
        <v>44681</v>
      </c>
      <c r="W920" s="426">
        <v>830</v>
      </c>
      <c r="X920" s="426"/>
      <c r="Y920" s="426"/>
      <c r="Z920" s="426">
        <v>7</v>
      </c>
    </row>
    <row r="921" spans="1:26" ht="15">
      <c r="A921" s="426">
        <v>202110</v>
      </c>
      <c r="B921" s="426" t="s">
        <v>567</v>
      </c>
      <c r="C921" s="426" t="s">
        <v>1029</v>
      </c>
      <c r="D921" s="426" t="s">
        <v>1030</v>
      </c>
      <c r="E921" s="426" t="s">
        <v>265</v>
      </c>
      <c r="F921" s="426" t="s">
        <v>4738</v>
      </c>
      <c r="G921" s="426" t="s">
        <v>4318</v>
      </c>
      <c r="H921" s="427">
        <v>0.35716300000000001</v>
      </c>
      <c r="I921" s="427">
        <v>0.422398</v>
      </c>
      <c r="J921" s="427">
        <v>33.666561999999999</v>
      </c>
      <c r="K921" s="427">
        <v>136.83113800000001</v>
      </c>
      <c r="L921" s="427">
        <v>0.362664381689</v>
      </c>
      <c r="M921" s="427">
        <v>34.185128054486</v>
      </c>
      <c r="N921" s="427">
        <v>138.93874801861401</v>
      </c>
      <c r="O921" s="427">
        <v>22.84</v>
      </c>
      <c r="P921" s="427">
        <v>7.6139859999999997</v>
      </c>
      <c r="Q921" s="427">
        <v>7.6139979999999996</v>
      </c>
      <c r="R921" s="427">
        <v>0.422398</v>
      </c>
      <c r="S921" s="427">
        <v>41.059238999999998</v>
      </c>
      <c r="T921" s="427">
        <v>129.438469</v>
      </c>
      <c r="U921" s="428">
        <v>42552</v>
      </c>
      <c r="V921" s="428">
        <v>44681</v>
      </c>
      <c r="W921" s="426">
        <v>2300</v>
      </c>
      <c r="X921" s="426"/>
      <c r="Y921" s="426"/>
      <c r="Z921" s="426">
        <v>9</v>
      </c>
    </row>
    <row r="922" spans="1:26" ht="15">
      <c r="A922" s="426">
        <v>202110</v>
      </c>
      <c r="B922" s="426" t="s">
        <v>567</v>
      </c>
      <c r="C922" s="426" t="s">
        <v>1638</v>
      </c>
      <c r="D922" s="426" t="s">
        <v>1639</v>
      </c>
      <c r="E922" s="426" t="s">
        <v>275</v>
      </c>
      <c r="F922" s="426" t="s">
        <v>4739</v>
      </c>
      <c r="G922" s="426" t="s">
        <v>4381</v>
      </c>
      <c r="H922" s="427">
        <v>1.13886</v>
      </c>
      <c r="I922" s="427">
        <v>1.0550850000000001</v>
      </c>
      <c r="J922" s="427">
        <v>115.312608</v>
      </c>
      <c r="K922" s="427">
        <v>409.03771899999998</v>
      </c>
      <c r="L922" s="427">
        <v>1.1766701519999998</v>
      </c>
      <c r="M922" s="427">
        <v>115.312608</v>
      </c>
      <c r="N922" s="427">
        <v>409.03771899999998</v>
      </c>
      <c r="O922" s="427">
        <v>19.16</v>
      </c>
      <c r="P922" s="427">
        <v>10.106146000000001</v>
      </c>
      <c r="Q922" s="427">
        <v>10.106146000000001</v>
      </c>
      <c r="R922" s="427">
        <v>1.1388596</v>
      </c>
      <c r="S922" s="427">
        <v>142.62968900000001</v>
      </c>
      <c r="T922" s="427">
        <v>381.72063900000001</v>
      </c>
      <c r="U922" s="428">
        <v>43435</v>
      </c>
      <c r="V922" s="428">
        <v>44926</v>
      </c>
      <c r="W922" s="426">
        <v>1450</v>
      </c>
      <c r="X922" s="426"/>
      <c r="Y922" s="426"/>
      <c r="Z922" s="426">
        <v>5</v>
      </c>
    </row>
    <row r="923" spans="1:26" ht="15">
      <c r="A923" s="426">
        <v>202110</v>
      </c>
      <c r="B923" s="426" t="s">
        <v>567</v>
      </c>
      <c r="C923" s="426" t="s">
        <v>1733</v>
      </c>
      <c r="D923" s="426" t="s">
        <v>1734</v>
      </c>
      <c r="E923" s="426" t="s">
        <v>265</v>
      </c>
      <c r="F923" s="426" t="s">
        <v>4320</v>
      </c>
      <c r="G923" s="426" t="s">
        <v>4315</v>
      </c>
      <c r="H923" s="427">
        <v>0.19212799999999999</v>
      </c>
      <c r="I923" s="427">
        <v>0.193546</v>
      </c>
      <c r="J923" s="427">
        <v>21.783940000000001</v>
      </c>
      <c r="K923" s="427">
        <v>105.027621</v>
      </c>
      <c r="L923" s="427">
        <v>0.195653164544</v>
      </c>
      <c r="M923" s="427">
        <v>22.183631731120002</v>
      </c>
      <c r="N923" s="427">
        <v>106.954667790108</v>
      </c>
      <c r="O923" s="427">
        <v>22.84</v>
      </c>
      <c r="P923" s="427">
        <v>8.4403199999999998</v>
      </c>
      <c r="Q923" s="427">
        <v>8.4403199999999998</v>
      </c>
      <c r="R923" s="427">
        <v>0.193546</v>
      </c>
      <c r="S923" s="427">
        <v>26.841691000000001</v>
      </c>
      <c r="T923" s="427">
        <v>99.969868000000005</v>
      </c>
      <c r="U923" s="428">
        <v>43831</v>
      </c>
      <c r="V923" s="428">
        <v>44681</v>
      </c>
      <c r="W923" s="426">
        <v>337.8</v>
      </c>
      <c r="X923" s="426"/>
      <c r="Y923" s="426"/>
      <c r="Z923" s="426">
        <v>3</v>
      </c>
    </row>
    <row r="924" spans="1:26" ht="15">
      <c r="A924" s="426">
        <v>202110</v>
      </c>
      <c r="B924" s="426" t="s">
        <v>567</v>
      </c>
      <c r="C924" s="426" t="s">
        <v>1739</v>
      </c>
      <c r="D924" s="426" t="s">
        <v>1740</v>
      </c>
      <c r="E924" s="426" t="s">
        <v>261</v>
      </c>
      <c r="F924" s="426" t="s">
        <v>4737</v>
      </c>
      <c r="G924" s="426" t="s">
        <v>4123</v>
      </c>
      <c r="H924" s="427">
        <v>1.280934</v>
      </c>
      <c r="I924" s="427">
        <v>1.3173010000000001</v>
      </c>
      <c r="J924" s="427">
        <v>90.418960999999996</v>
      </c>
      <c r="K924" s="427">
        <v>417.852057</v>
      </c>
      <c r="L924" s="427">
        <v>1.3024536912</v>
      </c>
      <c r="M924" s="427">
        <v>91.937999544799993</v>
      </c>
      <c r="N924" s="427">
        <v>424.87197155759998</v>
      </c>
      <c r="O924" s="427">
        <v>22.84</v>
      </c>
      <c r="P924" s="427">
        <v>11.723304000000001</v>
      </c>
      <c r="Q924" s="427">
        <v>11.723304000000001</v>
      </c>
      <c r="R924" s="427">
        <v>1.3173007999999999</v>
      </c>
      <c r="S924" s="427">
        <v>110.521941</v>
      </c>
      <c r="T924" s="427">
        <v>397.749076</v>
      </c>
      <c r="U924" s="428">
        <v>42736</v>
      </c>
      <c r="V924" s="428">
        <v>44561</v>
      </c>
      <c r="W924" s="426">
        <v>1500</v>
      </c>
      <c r="X924" s="426"/>
      <c r="Y924" s="426"/>
      <c r="Z924" s="426">
        <v>5</v>
      </c>
    </row>
    <row r="925" spans="1:26" ht="15">
      <c r="A925" s="426">
        <v>202110</v>
      </c>
      <c r="B925" s="426" t="s">
        <v>567</v>
      </c>
      <c r="C925" s="426" t="s">
        <v>1990</v>
      </c>
      <c r="D925" s="426" t="s">
        <v>1991</v>
      </c>
      <c r="E925" s="426" t="s">
        <v>265</v>
      </c>
      <c r="F925" s="426" t="s">
        <v>4349</v>
      </c>
      <c r="G925" s="426" t="s">
        <v>4123</v>
      </c>
      <c r="H925" s="427">
        <v>0.748807</v>
      </c>
      <c r="I925" s="427">
        <v>0.75297400000000003</v>
      </c>
      <c r="J925" s="427">
        <v>89.461190999999999</v>
      </c>
      <c r="K925" s="427">
        <v>442.07229899999999</v>
      </c>
      <c r="L925" s="427">
        <v>0.7630343329999999</v>
      </c>
      <c r="M925" s="427">
        <v>91.160953628999991</v>
      </c>
      <c r="N925" s="427">
        <v>450.47167268099997</v>
      </c>
      <c r="O925" s="427">
        <v>22.84</v>
      </c>
      <c r="P925" s="427">
        <v>9.1620000000000008</v>
      </c>
      <c r="Q925" s="427">
        <v>9.1620000000000008</v>
      </c>
      <c r="R925" s="427">
        <v>0.75297440000000004</v>
      </c>
      <c r="S925" s="427">
        <v>110.89942499999999</v>
      </c>
      <c r="T925" s="427">
        <v>420.63406600000002</v>
      </c>
      <c r="U925" s="428">
        <v>43952</v>
      </c>
      <c r="V925" s="428">
        <v>44713</v>
      </c>
      <c r="W925" s="426">
        <v>850</v>
      </c>
      <c r="X925" s="426"/>
      <c r="Y925" s="426"/>
      <c r="Z925" s="426">
        <v>7</v>
      </c>
    </row>
    <row r="926" spans="1:26" ht="15">
      <c r="A926" s="426">
        <v>202110</v>
      </c>
      <c r="B926" s="426" t="s">
        <v>567</v>
      </c>
      <c r="C926" s="426" t="s">
        <v>2112</v>
      </c>
      <c r="D926" s="426" t="s">
        <v>286</v>
      </c>
      <c r="E926" s="426" t="s">
        <v>261</v>
      </c>
      <c r="F926" s="426" t="s">
        <v>4136</v>
      </c>
      <c r="G926" s="426" t="s">
        <v>4137</v>
      </c>
      <c r="H926" s="427">
        <v>12.396042</v>
      </c>
      <c r="I926" s="427">
        <v>12.425032</v>
      </c>
      <c r="J926" s="427">
        <v>206.168926</v>
      </c>
      <c r="K926" s="427">
        <v>2737.5806499999999</v>
      </c>
      <c r="L926" s="427">
        <v>12.396042</v>
      </c>
      <c r="M926" s="427">
        <v>206.60188074460001</v>
      </c>
      <c r="N926" s="427">
        <v>2743.3295693649998</v>
      </c>
      <c r="O926" s="427">
        <v>22.84</v>
      </c>
      <c r="P926" s="427">
        <v>11.803005000000001</v>
      </c>
      <c r="Q926" s="427">
        <v>11.406043</v>
      </c>
      <c r="R926" s="427">
        <v>12.425031600000001</v>
      </c>
      <c r="S926" s="427">
        <v>316.80739199999999</v>
      </c>
      <c r="T926" s="427">
        <v>2626.942184</v>
      </c>
      <c r="U926" s="428">
        <v>44317</v>
      </c>
      <c r="V926" s="428">
        <v>44681</v>
      </c>
      <c r="W926" s="426">
        <v>12000</v>
      </c>
      <c r="X926" s="426"/>
      <c r="Y926" s="426"/>
      <c r="Z926" s="426">
        <v>6</v>
      </c>
    </row>
    <row r="927" spans="1:26" ht="15">
      <c r="A927" s="426">
        <v>202110</v>
      </c>
      <c r="B927" s="426" t="s">
        <v>567</v>
      </c>
      <c r="C927" s="426" t="s">
        <v>2302</v>
      </c>
      <c r="D927" s="426" t="s">
        <v>2303</v>
      </c>
      <c r="E927" s="426" t="s">
        <v>265</v>
      </c>
      <c r="F927" s="426" t="s">
        <v>4715</v>
      </c>
      <c r="G927" s="426" t="s">
        <v>4143</v>
      </c>
      <c r="H927" s="427">
        <v>0.107278</v>
      </c>
      <c r="I927" s="427">
        <v>0.14489099999999999</v>
      </c>
      <c r="J927" s="427">
        <v>8.6643179999999997</v>
      </c>
      <c r="K927" s="427">
        <v>39.904730000000001</v>
      </c>
      <c r="L927" s="427">
        <v>0.10931628199999999</v>
      </c>
      <c r="M927" s="427">
        <v>8.8289400419999993</v>
      </c>
      <c r="N927" s="427">
        <v>40.662919869999996</v>
      </c>
      <c r="O927" s="427">
        <v>22.84</v>
      </c>
      <c r="P927" s="427">
        <v>8.5069999999999997</v>
      </c>
      <c r="Q927" s="427">
        <v>8.5069999999999997</v>
      </c>
      <c r="R927" s="427">
        <v>0.14489079999999999</v>
      </c>
      <c r="S927" s="427">
        <v>10.582172999999999</v>
      </c>
      <c r="T927" s="427">
        <v>37.986877999999997</v>
      </c>
      <c r="U927" s="428">
        <v>42948</v>
      </c>
      <c r="V927" s="428">
        <v>45138</v>
      </c>
      <c r="W927" s="426">
        <v>600</v>
      </c>
      <c r="X927" s="426"/>
      <c r="Y927" s="426"/>
      <c r="Z927" s="426">
        <v>7</v>
      </c>
    </row>
    <row r="928" spans="1:26" ht="15">
      <c r="A928" s="426">
        <v>202110</v>
      </c>
      <c r="B928" s="426" t="s">
        <v>567</v>
      </c>
      <c r="C928" s="426" t="s">
        <v>2422</v>
      </c>
      <c r="D928" s="426" t="s">
        <v>2423</v>
      </c>
      <c r="E928" s="426" t="s">
        <v>262</v>
      </c>
      <c r="F928" s="426" t="s">
        <v>4737</v>
      </c>
      <c r="G928" s="426" t="s">
        <v>4123</v>
      </c>
      <c r="H928" s="427">
        <v>0.25941900000000001</v>
      </c>
      <c r="I928" s="427">
        <v>0.23072999999999999</v>
      </c>
      <c r="J928" s="427">
        <v>17.162489999999998</v>
      </c>
      <c r="K928" s="427">
        <v>68.415289999999999</v>
      </c>
      <c r="L928" s="427">
        <v>0.26377723920000001</v>
      </c>
      <c r="M928" s="427">
        <v>17.450819831999997</v>
      </c>
      <c r="N928" s="427">
        <v>69.564666871999989</v>
      </c>
      <c r="O928" s="427">
        <v>22.84</v>
      </c>
      <c r="P928" s="427">
        <v>15.491747999999999</v>
      </c>
      <c r="Q928" s="427">
        <v>15.491747999999999</v>
      </c>
      <c r="R928" s="427">
        <v>0.25941920000000002</v>
      </c>
      <c r="S928" s="427">
        <v>18.642534000000001</v>
      </c>
      <c r="T928" s="427">
        <v>66.935246000000006</v>
      </c>
      <c r="U928" s="428">
        <v>43009</v>
      </c>
      <c r="V928" s="428">
        <v>44834</v>
      </c>
      <c r="W928" s="426">
        <v>300</v>
      </c>
      <c r="X928" s="426"/>
      <c r="Y928" s="426"/>
      <c r="Z928" s="426">
        <v>6</v>
      </c>
    </row>
    <row r="929" spans="1:26" ht="15">
      <c r="A929" s="426">
        <v>202110</v>
      </c>
      <c r="B929" s="426" t="s">
        <v>567</v>
      </c>
      <c r="C929" s="426" t="s">
        <v>2518</v>
      </c>
      <c r="D929" s="426" t="s">
        <v>2519</v>
      </c>
      <c r="E929" s="426" t="s">
        <v>268</v>
      </c>
      <c r="F929" s="426" t="s">
        <v>4142</v>
      </c>
      <c r="G929" s="426" t="s">
        <v>4143</v>
      </c>
      <c r="H929" s="427">
        <v>0.93915599999999999</v>
      </c>
      <c r="I929" s="427">
        <v>1.068225</v>
      </c>
      <c r="J929" s="427">
        <v>84.286226999999997</v>
      </c>
      <c r="K929" s="427">
        <v>443.58038399999998</v>
      </c>
      <c r="L929" s="427">
        <v>0.95699996399999987</v>
      </c>
      <c r="M929" s="427">
        <v>85.887665312999985</v>
      </c>
      <c r="N929" s="427">
        <v>452.00841129599996</v>
      </c>
      <c r="O929" s="427">
        <v>22.84</v>
      </c>
      <c r="P929" s="427">
        <v>10.166213000000001</v>
      </c>
      <c r="Q929" s="427">
        <v>10.166213000000001</v>
      </c>
      <c r="R929" s="427">
        <v>1.0682248000000001</v>
      </c>
      <c r="S929" s="427">
        <v>101.85827399999999</v>
      </c>
      <c r="T929" s="427">
        <v>426.00833499999999</v>
      </c>
      <c r="U929" s="428">
        <v>43040</v>
      </c>
      <c r="V929" s="428">
        <v>45291</v>
      </c>
      <c r="W929" s="426">
        <v>1000</v>
      </c>
      <c r="X929" s="426"/>
      <c r="Y929" s="426"/>
      <c r="Z929" s="426">
        <v>7</v>
      </c>
    </row>
    <row r="930" spans="1:26" ht="15">
      <c r="A930" s="426">
        <v>202110</v>
      </c>
      <c r="B930" s="426" t="s">
        <v>567</v>
      </c>
      <c r="C930" s="426" t="s">
        <v>2725</v>
      </c>
      <c r="D930" s="426" t="s">
        <v>2726</v>
      </c>
      <c r="E930" s="426" t="s">
        <v>273</v>
      </c>
      <c r="F930" s="426" t="s">
        <v>4358</v>
      </c>
      <c r="G930" s="426" t="s">
        <v>4313</v>
      </c>
      <c r="H930" s="427">
        <v>0.56754599999999999</v>
      </c>
      <c r="I930" s="427">
        <v>0.61973400000000001</v>
      </c>
      <c r="J930" s="427">
        <v>46.612181</v>
      </c>
      <c r="K930" s="427">
        <v>211.706164</v>
      </c>
      <c r="L930" s="427">
        <v>0.57628791103800003</v>
      </c>
      <c r="M930" s="427">
        <v>47.330148423943001</v>
      </c>
      <c r="N930" s="427">
        <v>214.96707404409202</v>
      </c>
      <c r="O930" s="427">
        <v>22.84</v>
      </c>
      <c r="P930" s="427">
        <v>7.6643160000000004</v>
      </c>
      <c r="Q930" s="427">
        <v>7.6643160000000004</v>
      </c>
      <c r="R930" s="427">
        <v>0.61973440000000002</v>
      </c>
      <c r="S930" s="427">
        <v>50.630668999999997</v>
      </c>
      <c r="T930" s="427">
        <v>207.68767</v>
      </c>
      <c r="U930" s="428">
        <v>44228</v>
      </c>
      <c r="V930" s="428">
        <v>45322</v>
      </c>
      <c r="W930" s="426">
        <v>850</v>
      </c>
      <c r="X930" s="426"/>
      <c r="Y930" s="426"/>
      <c r="Z930" s="426">
        <v>9</v>
      </c>
    </row>
    <row r="931" spans="1:26" ht="15">
      <c r="A931" s="426">
        <v>202110</v>
      </c>
      <c r="B931" s="426" t="s">
        <v>567</v>
      </c>
      <c r="C931" s="426" t="s">
        <v>2865</v>
      </c>
      <c r="D931" s="426" t="s">
        <v>2866</v>
      </c>
      <c r="E931" s="426" t="s">
        <v>275</v>
      </c>
      <c r="F931" s="426" t="s">
        <v>4142</v>
      </c>
      <c r="G931" s="426" t="s">
        <v>4143</v>
      </c>
      <c r="H931" s="427">
        <v>0.30184800000000001</v>
      </c>
      <c r="I931" s="427">
        <v>0.80169500000000005</v>
      </c>
      <c r="J931" s="427">
        <v>29.690850000000001</v>
      </c>
      <c r="K931" s="427">
        <v>209.998898</v>
      </c>
      <c r="L931" s="427">
        <v>0.30758311199999999</v>
      </c>
      <c r="M931" s="427">
        <v>30.254976149999997</v>
      </c>
      <c r="N931" s="427">
        <v>213.98887706199997</v>
      </c>
      <c r="O931" s="427">
        <v>22.84</v>
      </c>
      <c r="P931" s="427">
        <v>12.27688</v>
      </c>
      <c r="Q931" s="427">
        <v>12.27688</v>
      </c>
      <c r="R931" s="427">
        <v>0.80240880000000003</v>
      </c>
      <c r="S931" s="427">
        <v>36.099508</v>
      </c>
      <c r="T931" s="427">
        <v>203.59025299999999</v>
      </c>
      <c r="U931" s="428">
        <v>43191</v>
      </c>
      <c r="V931" s="428">
        <v>45016</v>
      </c>
      <c r="W931" s="426">
        <v>1500</v>
      </c>
      <c r="X931" s="426"/>
      <c r="Y931" s="426"/>
      <c r="Z931" s="426">
        <v>7</v>
      </c>
    </row>
    <row r="932" spans="1:26" ht="15">
      <c r="A932" s="426">
        <v>202110</v>
      </c>
      <c r="B932" s="426" t="s">
        <v>567</v>
      </c>
      <c r="C932" s="426" t="s">
        <v>2867</v>
      </c>
      <c r="D932" s="426" t="s">
        <v>2868</v>
      </c>
      <c r="E932" s="426" t="s">
        <v>275</v>
      </c>
      <c r="F932" s="426" t="s">
        <v>4142</v>
      </c>
      <c r="G932" s="426" t="s">
        <v>4143</v>
      </c>
      <c r="H932" s="427">
        <v>0.23113400000000001</v>
      </c>
      <c r="I932" s="427">
        <v>0.26467200000000002</v>
      </c>
      <c r="J932" s="427">
        <v>16.654737999999998</v>
      </c>
      <c r="K932" s="427">
        <v>61.310879999999997</v>
      </c>
      <c r="L932" s="427">
        <v>0.23552554599999997</v>
      </c>
      <c r="M932" s="427">
        <v>16.971178021999997</v>
      </c>
      <c r="N932" s="427">
        <v>62.475786719999995</v>
      </c>
      <c r="O932" s="427">
        <v>22.84</v>
      </c>
      <c r="P932" s="427">
        <v>12.27688</v>
      </c>
      <c r="Q932" s="427">
        <v>12.27688</v>
      </c>
      <c r="R932" s="427">
        <v>0.26490839999999999</v>
      </c>
      <c r="S932" s="427">
        <v>18.480785999999998</v>
      </c>
      <c r="T932" s="427">
        <v>59.484844000000002</v>
      </c>
      <c r="U932" s="428">
        <v>43191</v>
      </c>
      <c r="V932" s="428">
        <v>45016</v>
      </c>
      <c r="W932" s="426">
        <v>850</v>
      </c>
      <c r="X932" s="426"/>
      <c r="Y932" s="426"/>
      <c r="Z932" s="426">
        <v>7</v>
      </c>
    </row>
    <row r="933" spans="1:26" ht="15">
      <c r="A933" s="426">
        <v>202110</v>
      </c>
      <c r="B933" s="426" t="s">
        <v>567</v>
      </c>
      <c r="C933" s="426" t="s">
        <v>3086</v>
      </c>
      <c r="D933" s="426" t="s">
        <v>3087</v>
      </c>
      <c r="E933" s="426" t="s">
        <v>265</v>
      </c>
      <c r="F933" s="426" t="s">
        <v>4413</v>
      </c>
      <c r="G933" s="426" t="s">
        <v>4123</v>
      </c>
      <c r="H933" s="427">
        <v>0.25277500000000003</v>
      </c>
      <c r="I933" s="427">
        <v>0.27299699999999999</v>
      </c>
      <c r="J933" s="427">
        <v>28.558823</v>
      </c>
      <c r="K933" s="427">
        <v>144.7877</v>
      </c>
      <c r="L933" s="427">
        <v>0.25757494447500001</v>
      </c>
      <c r="M933" s="427">
        <v>29.101126489946999</v>
      </c>
      <c r="N933" s="427">
        <v>147.53707363529998</v>
      </c>
      <c r="O933" s="427">
        <v>22.84</v>
      </c>
      <c r="P933" s="427">
        <v>8.6345600000000005</v>
      </c>
      <c r="Q933" s="427">
        <v>8.6345600000000005</v>
      </c>
      <c r="R933" s="427">
        <v>0.2729972</v>
      </c>
      <c r="S933" s="427">
        <v>35.446742</v>
      </c>
      <c r="T933" s="427">
        <v>137.89979500000001</v>
      </c>
      <c r="U933" s="428">
        <v>43282</v>
      </c>
      <c r="V933" s="428">
        <v>45473</v>
      </c>
      <c r="W933" s="426">
        <v>1000</v>
      </c>
      <c r="X933" s="426"/>
      <c r="Y933" s="426"/>
      <c r="Z933" s="426">
        <v>7</v>
      </c>
    </row>
    <row r="934" spans="1:26" ht="15">
      <c r="A934" s="426">
        <v>202110</v>
      </c>
      <c r="B934" s="426" t="s">
        <v>567</v>
      </c>
      <c r="C934" s="426" t="s">
        <v>3088</v>
      </c>
      <c r="D934" s="426" t="s">
        <v>3089</v>
      </c>
      <c r="E934" s="426" t="s">
        <v>265</v>
      </c>
      <c r="F934" s="426" t="s">
        <v>4377</v>
      </c>
      <c r="G934" s="426" t="s">
        <v>4143</v>
      </c>
      <c r="H934" s="427">
        <v>0.67298800000000003</v>
      </c>
      <c r="I934" s="427">
        <v>0.69887200000000005</v>
      </c>
      <c r="J934" s="427">
        <v>82.218304000000003</v>
      </c>
      <c r="K934" s="427">
        <v>406.630245</v>
      </c>
      <c r="L934" s="427">
        <v>0.68576736913199998</v>
      </c>
      <c r="M934" s="427">
        <v>83.779547374655991</v>
      </c>
      <c r="N934" s="427">
        <v>414.35174672230499</v>
      </c>
      <c r="O934" s="427">
        <v>22.84</v>
      </c>
      <c r="P934" s="427">
        <v>8.6345600000000005</v>
      </c>
      <c r="Q934" s="427">
        <v>8.6345600000000005</v>
      </c>
      <c r="R934" s="427">
        <v>0.69887239999999995</v>
      </c>
      <c r="S934" s="427">
        <v>101.865193</v>
      </c>
      <c r="T934" s="427">
        <v>386.98337099999998</v>
      </c>
      <c r="U934" s="428">
        <v>43282</v>
      </c>
      <c r="V934" s="428">
        <v>45473</v>
      </c>
      <c r="W934" s="426">
        <v>800</v>
      </c>
      <c r="X934" s="426"/>
      <c r="Y934" s="426"/>
      <c r="Z934" s="426">
        <v>7</v>
      </c>
    </row>
    <row r="935" spans="1:26" ht="15">
      <c r="A935" s="426">
        <v>202110</v>
      </c>
      <c r="B935" s="426" t="s">
        <v>567</v>
      </c>
      <c r="C935" s="426" t="s">
        <v>3090</v>
      </c>
      <c r="D935" s="426" t="s">
        <v>3091</v>
      </c>
      <c r="E935" s="426" t="s">
        <v>265</v>
      </c>
      <c r="F935" s="426" t="s">
        <v>4377</v>
      </c>
      <c r="G935" s="426" t="s">
        <v>4143</v>
      </c>
      <c r="H935" s="427">
        <v>0.41414699999999999</v>
      </c>
      <c r="I935" s="427">
        <v>0.45256800000000003</v>
      </c>
      <c r="J935" s="427">
        <v>36.716983999999997</v>
      </c>
      <c r="K935" s="427">
        <v>190.00894500000001</v>
      </c>
      <c r="L935" s="427">
        <v>0.42201123738299995</v>
      </c>
      <c r="M935" s="427">
        <v>37.414202809175997</v>
      </c>
      <c r="N935" s="427">
        <v>193.61702485660498</v>
      </c>
      <c r="O935" s="427">
        <v>22.84</v>
      </c>
      <c r="P935" s="427">
        <v>8.6345600000000005</v>
      </c>
      <c r="Q935" s="427">
        <v>8.6345600000000005</v>
      </c>
      <c r="R935" s="427">
        <v>0.45256839999999998</v>
      </c>
      <c r="S935" s="427">
        <v>45.081007999999997</v>
      </c>
      <c r="T935" s="427">
        <v>181.644936</v>
      </c>
      <c r="U935" s="428">
        <v>43282</v>
      </c>
      <c r="V935" s="428">
        <v>45473</v>
      </c>
      <c r="W935" s="426">
        <v>1980</v>
      </c>
      <c r="X935" s="426"/>
      <c r="Y935" s="426"/>
      <c r="Z935" s="426">
        <v>7</v>
      </c>
    </row>
    <row r="936" spans="1:26" ht="15">
      <c r="A936" s="426">
        <v>202110</v>
      </c>
      <c r="B936" s="426" t="s">
        <v>567</v>
      </c>
      <c r="C936" s="426" t="s">
        <v>3092</v>
      </c>
      <c r="D936" s="426" t="s">
        <v>3093</v>
      </c>
      <c r="E936" s="426" t="s">
        <v>265</v>
      </c>
      <c r="F936" s="426" t="s">
        <v>4142</v>
      </c>
      <c r="G936" s="426" t="s">
        <v>4143</v>
      </c>
      <c r="H936" s="427">
        <v>1.0341530000000001</v>
      </c>
      <c r="I936" s="427">
        <v>1.0600369999999999</v>
      </c>
      <c r="J936" s="427">
        <v>123.378365</v>
      </c>
      <c r="K936" s="427">
        <v>611.51277500000003</v>
      </c>
      <c r="L936" s="427">
        <v>1.053790531317</v>
      </c>
      <c r="M936" s="427">
        <v>125.721196772985</v>
      </c>
      <c r="N936" s="427">
        <v>623.12479108447496</v>
      </c>
      <c r="O936" s="427">
        <v>22.84</v>
      </c>
      <c r="P936" s="427">
        <v>8.6345600000000005</v>
      </c>
      <c r="Q936" s="427">
        <v>8.6345600000000005</v>
      </c>
      <c r="R936" s="427">
        <v>1.0600372</v>
      </c>
      <c r="S936" s="427">
        <v>153.30480399999999</v>
      </c>
      <c r="T936" s="427">
        <v>581.58634800000004</v>
      </c>
      <c r="U936" s="428">
        <v>43282</v>
      </c>
      <c r="V936" s="428">
        <v>45473</v>
      </c>
      <c r="W936" s="426">
        <v>2000</v>
      </c>
      <c r="X936" s="426"/>
      <c r="Y936" s="426"/>
      <c r="Z936" s="426">
        <v>7</v>
      </c>
    </row>
    <row r="937" spans="1:26" ht="15">
      <c r="A937" s="426">
        <v>202110</v>
      </c>
      <c r="B937" s="426" t="s">
        <v>567</v>
      </c>
      <c r="C937" s="426" t="s">
        <v>3100</v>
      </c>
      <c r="D937" s="426" t="s">
        <v>3101</v>
      </c>
      <c r="E937" s="426" t="s">
        <v>265</v>
      </c>
      <c r="F937" s="426" t="s">
        <v>4346</v>
      </c>
      <c r="G937" s="426" t="s">
        <v>4143</v>
      </c>
      <c r="H937" s="427">
        <v>6.8349999999999994E-2</v>
      </c>
      <c r="I937" s="427">
        <v>0.15490100000000001</v>
      </c>
      <c r="J937" s="427">
        <v>4.2332729999999996</v>
      </c>
      <c r="K937" s="427">
        <v>26.436523999999999</v>
      </c>
      <c r="L937" s="427">
        <v>6.9647898149999984E-2</v>
      </c>
      <c r="M937" s="427">
        <v>4.3136586209969989</v>
      </c>
      <c r="N937" s="427">
        <v>26.938527154235995</v>
      </c>
      <c r="O937" s="427">
        <v>22.84</v>
      </c>
      <c r="P937" s="427">
        <v>8.6345600000000005</v>
      </c>
      <c r="Q937" s="427">
        <v>8.6345600000000005</v>
      </c>
      <c r="R937" s="427">
        <v>0.15490039999999999</v>
      </c>
      <c r="S937" s="427">
        <v>5.2237520000000002</v>
      </c>
      <c r="T937" s="427">
        <v>25.446058000000001</v>
      </c>
      <c r="U937" s="428">
        <v>43282</v>
      </c>
      <c r="V937" s="428">
        <v>45473</v>
      </c>
      <c r="W937" s="426">
        <v>937</v>
      </c>
      <c r="X937" s="426"/>
      <c r="Y937" s="426"/>
      <c r="Z937" s="426">
        <v>7</v>
      </c>
    </row>
    <row r="938" spans="1:26" ht="15">
      <c r="A938" s="426">
        <v>202110</v>
      </c>
      <c r="B938" s="426" t="s">
        <v>567</v>
      </c>
      <c r="C938" s="426" t="s">
        <v>3102</v>
      </c>
      <c r="D938" s="426" t="s">
        <v>3103</v>
      </c>
      <c r="E938" s="426" t="s">
        <v>265</v>
      </c>
      <c r="F938" s="426" t="s">
        <v>4377</v>
      </c>
      <c r="G938" s="426" t="s">
        <v>4143</v>
      </c>
      <c r="H938" s="427">
        <v>4.5702E-2</v>
      </c>
      <c r="I938" s="427">
        <v>5.5003999999999997E-2</v>
      </c>
      <c r="J938" s="427">
        <v>3.7830309999999998</v>
      </c>
      <c r="K938" s="427">
        <v>19.819582</v>
      </c>
      <c r="L938" s="427">
        <v>4.6569835277999995E-2</v>
      </c>
      <c r="M938" s="427">
        <v>3.8548669756589997</v>
      </c>
      <c r="N938" s="427">
        <v>20.195936042597999</v>
      </c>
      <c r="O938" s="427">
        <v>22.84</v>
      </c>
      <c r="P938" s="427">
        <v>8.6345600000000005</v>
      </c>
      <c r="Q938" s="427">
        <v>8.6345600000000005</v>
      </c>
      <c r="R938" s="427">
        <v>5.5003999999999997E-2</v>
      </c>
      <c r="S938" s="427">
        <v>4.6555039999999996</v>
      </c>
      <c r="T938" s="427">
        <v>18.947102999999998</v>
      </c>
      <c r="U938" s="428">
        <v>43282</v>
      </c>
      <c r="V938" s="428">
        <v>45473</v>
      </c>
      <c r="W938" s="426">
        <v>999</v>
      </c>
      <c r="X938" s="426"/>
      <c r="Y938" s="426"/>
      <c r="Z938" s="426">
        <v>7</v>
      </c>
    </row>
    <row r="939" spans="1:26" ht="15">
      <c r="A939" s="426">
        <v>202110</v>
      </c>
      <c r="B939" s="426" t="s">
        <v>567</v>
      </c>
      <c r="C939" s="426" t="s">
        <v>3104</v>
      </c>
      <c r="D939" s="426" t="s">
        <v>3105</v>
      </c>
      <c r="E939" s="426" t="s">
        <v>265</v>
      </c>
      <c r="F939" s="426" t="s">
        <v>4377</v>
      </c>
      <c r="G939" s="426" t="s">
        <v>4143</v>
      </c>
      <c r="H939" s="427">
        <v>5.8238999999999999E-2</v>
      </c>
      <c r="I939" s="427">
        <v>6.3902E-2</v>
      </c>
      <c r="J939" s="427">
        <v>4.1526889999999996</v>
      </c>
      <c r="K939" s="427">
        <v>22.784026000000001</v>
      </c>
      <c r="L939" s="427">
        <v>5.9344900370999994E-2</v>
      </c>
      <c r="M939" s="427">
        <v>4.231544411420999</v>
      </c>
      <c r="N939" s="427">
        <v>23.216671869713998</v>
      </c>
      <c r="O939" s="427">
        <v>22.84</v>
      </c>
      <c r="P939" s="427">
        <v>8.6345600000000005</v>
      </c>
      <c r="Q939" s="427">
        <v>8.6345600000000005</v>
      </c>
      <c r="R939" s="427">
        <v>6.3901600000000003E-2</v>
      </c>
      <c r="S939" s="427">
        <v>4.940035</v>
      </c>
      <c r="T939" s="427">
        <v>21.996691999999999</v>
      </c>
      <c r="U939" s="428">
        <v>43282</v>
      </c>
      <c r="V939" s="428">
        <v>45473</v>
      </c>
      <c r="W939" s="426">
        <v>595</v>
      </c>
      <c r="X939" s="426"/>
      <c r="Y939" s="426"/>
      <c r="Z939" s="426">
        <v>7</v>
      </c>
    </row>
    <row r="940" spans="1:26" ht="15">
      <c r="A940" s="426">
        <v>202110</v>
      </c>
      <c r="B940" s="426" t="s">
        <v>567</v>
      </c>
      <c r="C940" s="426" t="s">
        <v>3108</v>
      </c>
      <c r="D940" s="426" t="s">
        <v>3109</v>
      </c>
      <c r="E940" s="426" t="s">
        <v>265</v>
      </c>
      <c r="F940" s="426" t="s">
        <v>4323</v>
      </c>
      <c r="G940" s="426" t="s">
        <v>4370</v>
      </c>
      <c r="H940" s="427">
        <v>0.19772500000000001</v>
      </c>
      <c r="I940" s="427">
        <v>0.21068899999999999</v>
      </c>
      <c r="J940" s="427">
        <v>23.090752999999999</v>
      </c>
      <c r="K940" s="427">
        <v>113.73052199999999</v>
      </c>
      <c r="L940" s="427">
        <v>0.20198795100000003</v>
      </c>
      <c r="M940" s="427">
        <v>23.588589634680002</v>
      </c>
      <c r="N940" s="427">
        <v>116.18255205432</v>
      </c>
      <c r="O940" s="427">
        <v>22.84</v>
      </c>
      <c r="P940" s="427">
        <v>8.6345600000000005</v>
      </c>
      <c r="Q940" s="427">
        <v>8.6345600000000005</v>
      </c>
      <c r="R940" s="427">
        <v>0.21068919999999999</v>
      </c>
      <c r="S940" s="427">
        <v>28.572035</v>
      </c>
      <c r="T940" s="427">
        <v>108.24924</v>
      </c>
      <c r="U940" s="428">
        <v>43282</v>
      </c>
      <c r="V940" s="428">
        <v>45473</v>
      </c>
      <c r="W940" s="426">
        <v>290</v>
      </c>
      <c r="X940" s="426"/>
      <c r="Y940" s="426"/>
      <c r="Z940" s="426">
        <v>1</v>
      </c>
    </row>
    <row r="941" spans="1:26" ht="15">
      <c r="A941" s="426">
        <v>202110</v>
      </c>
      <c r="B941" s="426" t="s">
        <v>567</v>
      </c>
      <c r="C941" s="426" t="s">
        <v>3118</v>
      </c>
      <c r="D941" s="426" t="s">
        <v>3119</v>
      </c>
      <c r="E941" s="426" t="s">
        <v>261</v>
      </c>
      <c r="F941" s="426" t="s">
        <v>4740</v>
      </c>
      <c r="G941" s="426" t="s">
        <v>4137</v>
      </c>
      <c r="H941" s="427">
        <v>0.423933</v>
      </c>
      <c r="I941" s="427">
        <v>0.51304899999999998</v>
      </c>
      <c r="J941" s="427">
        <v>23.417866</v>
      </c>
      <c r="K941" s="427">
        <v>103.691293</v>
      </c>
      <c r="L941" s="427">
        <v>0.423933</v>
      </c>
      <c r="M941" s="427">
        <v>23.417866</v>
      </c>
      <c r="N941" s="427">
        <v>103.691293</v>
      </c>
      <c r="O941" s="427">
        <v>23.258310000000002</v>
      </c>
      <c r="P941" s="427">
        <v>10.220545</v>
      </c>
      <c r="Q941" s="427">
        <v>10.220624000000001</v>
      </c>
      <c r="R941" s="427">
        <v>0.51304839999999996</v>
      </c>
      <c r="S941" s="427">
        <v>28.865770000000001</v>
      </c>
      <c r="T941" s="427">
        <v>98.243386999999998</v>
      </c>
      <c r="U941" s="428">
        <v>43286</v>
      </c>
      <c r="V941" s="428">
        <v>44926</v>
      </c>
      <c r="W941" s="426">
        <v>5000</v>
      </c>
      <c r="X941" s="426"/>
      <c r="Y941" s="426"/>
      <c r="Z941" s="426">
        <v>3</v>
      </c>
    </row>
    <row r="942" spans="1:26" ht="15">
      <c r="A942" s="426">
        <v>202110</v>
      </c>
      <c r="B942" s="426" t="s">
        <v>567</v>
      </c>
      <c r="C942" s="426" t="s">
        <v>3337</v>
      </c>
      <c r="D942" s="426" t="s">
        <v>3338</v>
      </c>
      <c r="E942" s="426" t="s">
        <v>265</v>
      </c>
      <c r="F942" s="426" t="s">
        <v>4715</v>
      </c>
      <c r="G942" s="426" t="s">
        <v>4143</v>
      </c>
      <c r="H942" s="427">
        <v>2.414507</v>
      </c>
      <c r="I942" s="427">
        <v>2.4711280000000002</v>
      </c>
      <c r="J942" s="427">
        <v>204.38982100000001</v>
      </c>
      <c r="K942" s="427">
        <v>1024.974516</v>
      </c>
      <c r="L942" s="427">
        <v>2.4603826329999996</v>
      </c>
      <c r="M942" s="427">
        <v>208.27322759899999</v>
      </c>
      <c r="N942" s="427">
        <v>1044.4490318039998</v>
      </c>
      <c r="O942" s="427">
        <v>22.84</v>
      </c>
      <c r="P942" s="427">
        <v>10.24</v>
      </c>
      <c r="Q942" s="427">
        <v>10.24</v>
      </c>
      <c r="R942" s="427">
        <v>2.4711284</v>
      </c>
      <c r="S942" s="427">
        <v>242.699792</v>
      </c>
      <c r="T942" s="427">
        <v>986.66454499999998</v>
      </c>
      <c r="U942" s="428">
        <v>43374</v>
      </c>
      <c r="V942" s="428">
        <v>44469</v>
      </c>
      <c r="W942" s="426">
        <v>2000</v>
      </c>
      <c r="X942" s="426"/>
      <c r="Y942" s="426"/>
      <c r="Z942" s="426">
        <v>7</v>
      </c>
    </row>
    <row r="943" spans="1:26" ht="15">
      <c r="A943" s="426">
        <v>202110</v>
      </c>
      <c r="B943" s="426" t="s">
        <v>567</v>
      </c>
      <c r="C943" s="426" t="s">
        <v>3341</v>
      </c>
      <c r="D943" s="426" t="s">
        <v>3342</v>
      </c>
      <c r="E943" s="426" t="s">
        <v>265</v>
      </c>
      <c r="F943" s="426" t="s">
        <v>4320</v>
      </c>
      <c r="G943" s="426" t="s">
        <v>4315</v>
      </c>
      <c r="H943" s="427">
        <v>3.4522999999999998E-2</v>
      </c>
      <c r="I943" s="427">
        <v>7.6717999999999995E-2</v>
      </c>
      <c r="J943" s="427">
        <v>2.0628769999999998</v>
      </c>
      <c r="K943" s="427">
        <v>10.758308</v>
      </c>
      <c r="L943" s="427">
        <v>3.5156428003999998E-2</v>
      </c>
      <c r="M943" s="427">
        <v>2.1007266671960001</v>
      </c>
      <c r="N943" s="427">
        <v>10.955701435184</v>
      </c>
      <c r="O943" s="427">
        <v>22.84</v>
      </c>
      <c r="P943" s="427">
        <v>6.5228299999999999</v>
      </c>
      <c r="Q943" s="427">
        <v>6.5228299999999999</v>
      </c>
      <c r="R943" s="427">
        <v>7.6717999999999995E-2</v>
      </c>
      <c r="S943" s="427">
        <v>2.5187189999999999</v>
      </c>
      <c r="T943" s="427">
        <v>10.302445000000001</v>
      </c>
      <c r="U943" s="428">
        <v>43405</v>
      </c>
      <c r="V943" s="428">
        <v>44500</v>
      </c>
      <c r="W943" s="426">
        <v>300</v>
      </c>
      <c r="X943" s="426"/>
      <c r="Y943" s="426"/>
      <c r="Z943" s="426">
        <v>3</v>
      </c>
    </row>
    <row r="944" spans="1:26" ht="15">
      <c r="A944" s="426">
        <v>202110</v>
      </c>
      <c r="B944" s="426" t="s">
        <v>567</v>
      </c>
      <c r="C944" s="426" t="s">
        <v>3431</v>
      </c>
      <c r="D944" s="426" t="s">
        <v>3432</v>
      </c>
      <c r="E944" s="426" t="s">
        <v>265</v>
      </c>
      <c r="F944" s="426" t="s">
        <v>4472</v>
      </c>
      <c r="G944" s="426" t="s">
        <v>4123</v>
      </c>
      <c r="H944" s="427">
        <v>3.6366999999999997E-2</v>
      </c>
      <c r="I944" s="427">
        <v>0.18304799999999999</v>
      </c>
      <c r="J944" s="427">
        <v>3.0222150000000001</v>
      </c>
      <c r="K944" s="427">
        <v>14.789934000000001</v>
      </c>
      <c r="L944" s="427">
        <v>3.6978983876000002E-2</v>
      </c>
      <c r="M944" s="427">
        <v>3.0730728340200004</v>
      </c>
      <c r="N944" s="427">
        <v>15.038819009352002</v>
      </c>
      <c r="O944" s="427">
        <v>22.84</v>
      </c>
      <c r="P944" s="427">
        <v>11.35488</v>
      </c>
      <c r="Q944" s="427">
        <v>11.35488</v>
      </c>
      <c r="R944" s="427">
        <v>0.1830484</v>
      </c>
      <c r="S944" s="427">
        <v>3.6383359999999998</v>
      </c>
      <c r="T944" s="427">
        <v>14.173812</v>
      </c>
      <c r="U944" s="428">
        <v>43435</v>
      </c>
      <c r="V944" s="428">
        <v>45229</v>
      </c>
      <c r="W944" s="426">
        <v>600</v>
      </c>
      <c r="X944" s="426"/>
      <c r="Y944" s="426"/>
      <c r="Z944" s="426">
        <v>6</v>
      </c>
    </row>
    <row r="945" spans="1:26" ht="15">
      <c r="A945" s="426">
        <v>202110</v>
      </c>
      <c r="B945" s="426" t="s">
        <v>567</v>
      </c>
      <c r="C945" s="426" t="s">
        <v>3433</v>
      </c>
      <c r="D945" s="426" t="s">
        <v>3434</v>
      </c>
      <c r="E945" s="426" t="s">
        <v>265</v>
      </c>
      <c r="F945" s="426" t="s">
        <v>4741</v>
      </c>
      <c r="G945" s="426" t="s">
        <v>4123</v>
      </c>
      <c r="H945" s="427">
        <v>7.9674999999999996E-2</v>
      </c>
      <c r="I945" s="427">
        <v>9.0998999999999997E-2</v>
      </c>
      <c r="J945" s="427">
        <v>7.0227969999999997</v>
      </c>
      <c r="K945" s="427">
        <v>33.066307000000002</v>
      </c>
      <c r="L945" s="427">
        <v>8.1187948574999988E-2</v>
      </c>
      <c r="M945" s="427">
        <v>7.1561528922329991</v>
      </c>
      <c r="N945" s="427">
        <v>33.694203103622996</v>
      </c>
      <c r="O945" s="427">
        <v>22.84</v>
      </c>
      <c r="P945" s="427">
        <v>11.35488</v>
      </c>
      <c r="Q945" s="427">
        <v>11.35488</v>
      </c>
      <c r="R945" s="427">
        <v>9.0999200000000002E-2</v>
      </c>
      <c r="S945" s="427">
        <v>8.4006249999999998</v>
      </c>
      <c r="T945" s="427">
        <v>31.688490999999999</v>
      </c>
      <c r="U945" s="428">
        <v>43435</v>
      </c>
      <c r="V945" s="428">
        <v>45229</v>
      </c>
      <c r="W945" s="426">
        <v>1000</v>
      </c>
      <c r="X945" s="426"/>
      <c r="Y945" s="426"/>
      <c r="Z945" s="426">
        <v>7</v>
      </c>
    </row>
    <row r="946" spans="1:26" ht="15">
      <c r="A946" s="426">
        <v>202110</v>
      </c>
      <c r="B946" s="426" t="s">
        <v>567</v>
      </c>
      <c r="C946" s="426" t="s">
        <v>3435</v>
      </c>
      <c r="D946" s="426" t="s">
        <v>3436</v>
      </c>
      <c r="E946" s="426" t="s">
        <v>265</v>
      </c>
      <c r="F946" s="426" t="s">
        <v>4741</v>
      </c>
      <c r="G946" s="426" t="s">
        <v>4123</v>
      </c>
      <c r="H946" s="427">
        <v>0.109199</v>
      </c>
      <c r="I946" s="427">
        <v>0.15732699999999999</v>
      </c>
      <c r="J946" s="427">
        <v>10.514832999999999</v>
      </c>
      <c r="K946" s="427">
        <v>58.071314999999998</v>
      </c>
      <c r="L946" s="427">
        <v>0.111272579811</v>
      </c>
      <c r="M946" s="427">
        <v>10.714499163836999</v>
      </c>
      <c r="N946" s="427">
        <v>59.174031200534991</v>
      </c>
      <c r="O946" s="427">
        <v>22.84</v>
      </c>
      <c r="P946" s="427">
        <v>11.35488</v>
      </c>
      <c r="Q946" s="427">
        <v>11.35488</v>
      </c>
      <c r="R946" s="427">
        <v>0.1573272</v>
      </c>
      <c r="S946" s="427">
        <v>12.819839999999999</v>
      </c>
      <c r="T946" s="427">
        <v>55.766320999999998</v>
      </c>
      <c r="U946" s="428">
        <v>43435</v>
      </c>
      <c r="V946" s="428">
        <v>45229</v>
      </c>
      <c r="W946" s="426">
        <v>1300</v>
      </c>
      <c r="X946" s="426"/>
      <c r="Y946" s="426"/>
      <c r="Z946" s="426">
        <v>7</v>
      </c>
    </row>
    <row r="947" spans="1:26" ht="15">
      <c r="A947" s="426">
        <v>202110</v>
      </c>
      <c r="B947" s="426" t="s">
        <v>567</v>
      </c>
      <c r="C947" s="426" t="s">
        <v>3710</v>
      </c>
      <c r="D947" s="426" t="s">
        <v>3711</v>
      </c>
      <c r="E947" s="426" t="s">
        <v>265</v>
      </c>
      <c r="F947" s="426" t="s">
        <v>4377</v>
      </c>
      <c r="G947" s="426" t="s">
        <v>4123</v>
      </c>
      <c r="H947" s="427">
        <v>0.32310699999999998</v>
      </c>
      <c r="I947" s="427">
        <v>0.29924499999999998</v>
      </c>
      <c r="J947" s="427">
        <v>23.297473</v>
      </c>
      <c r="K947" s="427">
        <v>102.473206</v>
      </c>
      <c r="L947" s="427">
        <v>0.32924603299999994</v>
      </c>
      <c r="M947" s="427">
        <v>23.740124986999998</v>
      </c>
      <c r="N947" s="427">
        <v>104.420196914</v>
      </c>
      <c r="O947" s="427">
        <v>22.84</v>
      </c>
      <c r="P947" s="427">
        <v>12.226000000000001</v>
      </c>
      <c r="Q947" s="427">
        <v>12.226000000000001</v>
      </c>
      <c r="R947" s="427">
        <v>0.32310719999999998</v>
      </c>
      <c r="S947" s="427">
        <v>29.118831</v>
      </c>
      <c r="T947" s="427">
        <v>96.651849999999996</v>
      </c>
      <c r="U947" s="428">
        <v>43525</v>
      </c>
      <c r="V947" s="428">
        <v>44620</v>
      </c>
      <c r="W947" s="426">
        <v>500</v>
      </c>
      <c r="X947" s="426"/>
      <c r="Y947" s="426"/>
      <c r="Z947" s="426">
        <v>7</v>
      </c>
    </row>
    <row r="948" spans="1:26" ht="15">
      <c r="A948" s="426">
        <v>202110</v>
      </c>
      <c r="B948" s="426" t="s">
        <v>567</v>
      </c>
      <c r="C948" s="426" t="s">
        <v>3712</v>
      </c>
      <c r="D948" s="426" t="s">
        <v>3713</v>
      </c>
      <c r="E948" s="426" t="s">
        <v>265</v>
      </c>
      <c r="F948" s="426" t="s">
        <v>4400</v>
      </c>
      <c r="G948" s="426" t="s">
        <v>4123</v>
      </c>
      <c r="H948" s="427">
        <v>0.25261299999999998</v>
      </c>
      <c r="I948" s="427">
        <v>0.318193</v>
      </c>
      <c r="J948" s="427">
        <v>20.578332</v>
      </c>
      <c r="K948" s="427">
        <v>115.88006799999999</v>
      </c>
      <c r="L948" s="427">
        <v>0.25741264699999994</v>
      </c>
      <c r="M948" s="427">
        <v>20.969320307999997</v>
      </c>
      <c r="N948" s="427">
        <v>118.08178929199998</v>
      </c>
      <c r="O948" s="427">
        <v>22.84</v>
      </c>
      <c r="P948" s="427">
        <v>11.683</v>
      </c>
      <c r="Q948" s="427">
        <v>11.683</v>
      </c>
      <c r="R948" s="427">
        <v>0.31819320000000001</v>
      </c>
      <c r="S948" s="427">
        <v>23.633288</v>
      </c>
      <c r="T948" s="427">
        <v>112.82511100000001</v>
      </c>
      <c r="U948" s="428">
        <v>43525</v>
      </c>
      <c r="V948" s="428">
        <v>44620</v>
      </c>
      <c r="W948" s="426">
        <v>400</v>
      </c>
      <c r="X948" s="426"/>
      <c r="Y948" s="426"/>
      <c r="Z948" s="426">
        <v>7</v>
      </c>
    </row>
    <row r="949" spans="1:26" ht="15">
      <c r="A949" s="426">
        <v>202110</v>
      </c>
      <c r="B949" s="426" t="s">
        <v>567</v>
      </c>
      <c r="C949" s="426" t="s">
        <v>4744</v>
      </c>
      <c r="D949" s="426" t="s">
        <v>4745</v>
      </c>
      <c r="E949" s="426" t="s">
        <v>259</v>
      </c>
      <c r="F949" s="426" t="s">
        <v>4377</v>
      </c>
      <c r="G949" s="426" t="s">
        <v>4129</v>
      </c>
      <c r="H949" s="427">
        <v>0.28282499999999999</v>
      </c>
      <c r="I949" s="427">
        <v>0.27554499999999998</v>
      </c>
      <c r="J949" s="427">
        <v>18.219729000000001</v>
      </c>
      <c r="K949" s="427">
        <v>77.721518000000003</v>
      </c>
      <c r="L949" s="427">
        <v>0.28819867499999996</v>
      </c>
      <c r="M949" s="427">
        <v>18.565903850999998</v>
      </c>
      <c r="N949" s="427">
        <v>79.198226841999997</v>
      </c>
      <c r="O949" s="427">
        <v>22.84</v>
      </c>
      <c r="P949" s="427">
        <v>11.966609999999999</v>
      </c>
      <c r="Q949" s="427">
        <v>11.966609999999999</v>
      </c>
      <c r="R949" s="427">
        <v>0.28282479999999999</v>
      </c>
      <c r="S949" s="427">
        <v>22.174454000000001</v>
      </c>
      <c r="T949" s="427">
        <v>73.766794000000004</v>
      </c>
      <c r="U949" s="428">
        <v>43556</v>
      </c>
      <c r="V949" s="428">
        <v>44651</v>
      </c>
      <c r="W949" s="426">
        <v>600</v>
      </c>
      <c r="X949" s="426"/>
      <c r="Y949" s="426"/>
      <c r="Z949" s="426">
        <v>7</v>
      </c>
    </row>
    <row r="950" spans="1:26" ht="15">
      <c r="A950" s="426">
        <v>202110</v>
      </c>
      <c r="B950" s="426" t="s">
        <v>567</v>
      </c>
      <c r="C950" s="426" t="s">
        <v>4848</v>
      </c>
      <c r="D950" s="426" t="s">
        <v>4849</v>
      </c>
      <c r="E950" s="426" t="s">
        <v>267</v>
      </c>
      <c r="F950" s="426" t="s">
        <v>4152</v>
      </c>
      <c r="G950" s="426" t="s">
        <v>4123</v>
      </c>
      <c r="H950" s="427">
        <v>1.3843780000000001</v>
      </c>
      <c r="I950" s="427">
        <v>1.382762</v>
      </c>
      <c r="J950" s="427">
        <v>135.58560900000001</v>
      </c>
      <c r="K950" s="427">
        <v>639.59045200000003</v>
      </c>
      <c r="L950" s="427">
        <v>1.4076355504</v>
      </c>
      <c r="M950" s="427">
        <v>137.86344723119998</v>
      </c>
      <c r="N950" s="427">
        <v>650.33557159359998</v>
      </c>
      <c r="O950" s="427">
        <v>22.84</v>
      </c>
      <c r="P950" s="427">
        <v>9.6834579999999999</v>
      </c>
      <c r="Q950" s="427">
        <v>9.6834579999999999</v>
      </c>
      <c r="R950" s="427">
        <v>1.3843780000000001</v>
      </c>
      <c r="S950" s="427">
        <v>160.432185</v>
      </c>
      <c r="T950" s="427">
        <v>614.74387400000001</v>
      </c>
      <c r="U950" s="428">
        <v>43586</v>
      </c>
      <c r="V950" s="428">
        <v>45291</v>
      </c>
      <c r="W950" s="426">
        <v>2000</v>
      </c>
      <c r="X950" s="426"/>
      <c r="Y950" s="426"/>
      <c r="Z950" s="426">
        <v>6</v>
      </c>
    </row>
    <row r="951" spans="1:26" ht="15">
      <c r="A951" s="426">
        <v>202110</v>
      </c>
      <c r="B951" s="426" t="s">
        <v>567</v>
      </c>
      <c r="C951" s="426" t="s">
        <v>4850</v>
      </c>
      <c r="D951" s="426" t="s">
        <v>4851</v>
      </c>
      <c r="E951" s="426" t="s">
        <v>268</v>
      </c>
      <c r="F951" s="426" t="s">
        <v>4123</v>
      </c>
      <c r="G951" s="426" t="s">
        <v>4123</v>
      </c>
      <c r="H951" s="427">
        <v>0.29281499999999999</v>
      </c>
      <c r="I951" s="427">
        <v>0.32436100000000001</v>
      </c>
      <c r="J951" s="427">
        <v>16.282046999999999</v>
      </c>
      <c r="K951" s="427">
        <v>86.824926000000005</v>
      </c>
      <c r="L951" s="427">
        <v>0.29837848499999997</v>
      </c>
      <c r="M951" s="427">
        <v>16.591405892999997</v>
      </c>
      <c r="N951" s="427">
        <v>88.474599593999997</v>
      </c>
      <c r="O951" s="427">
        <v>22.84</v>
      </c>
      <c r="P951" s="427">
        <v>12.014601000000001</v>
      </c>
      <c r="Q951" s="427">
        <v>12.014601000000001</v>
      </c>
      <c r="R951" s="427">
        <v>0.3243608</v>
      </c>
      <c r="S951" s="427">
        <v>17.047802999999998</v>
      </c>
      <c r="T951" s="427">
        <v>86.059173999999999</v>
      </c>
      <c r="U951" s="428">
        <v>43617</v>
      </c>
      <c r="V951" s="428">
        <v>44712</v>
      </c>
      <c r="W951" s="426">
        <v>350</v>
      </c>
      <c r="X951" s="426"/>
      <c r="Y951" s="426"/>
      <c r="Z951" s="426">
        <v>7</v>
      </c>
    </row>
    <row r="952" spans="1:26" ht="15">
      <c r="A952" s="426">
        <v>202110</v>
      </c>
      <c r="B952" s="426" t="s">
        <v>567</v>
      </c>
      <c r="C952" s="426" t="s">
        <v>5646</v>
      </c>
      <c r="D952" s="426" t="s">
        <v>5647</v>
      </c>
      <c r="E952" s="426" t="s">
        <v>265</v>
      </c>
      <c r="F952" s="426" t="s">
        <v>4445</v>
      </c>
      <c r="G952" s="426" t="s">
        <v>4409</v>
      </c>
      <c r="H952" s="427">
        <v>0.25843699999999997</v>
      </c>
      <c r="I952" s="427">
        <v>0.29410900000000001</v>
      </c>
      <c r="J952" s="427">
        <v>22.626082</v>
      </c>
      <c r="K952" s="427">
        <v>106.371127</v>
      </c>
      <c r="L952" s="427">
        <v>0.26334730299999992</v>
      </c>
      <c r="M952" s="427">
        <v>23.055977557999999</v>
      </c>
      <c r="N952" s="427">
        <v>108.392178413</v>
      </c>
      <c r="O952" s="427">
        <v>22.84</v>
      </c>
      <c r="P952" s="427">
        <v>10.3636</v>
      </c>
      <c r="Q952" s="427">
        <v>10.3636</v>
      </c>
      <c r="R952" s="427">
        <v>0.2941088</v>
      </c>
      <c r="S952" s="427">
        <v>24.344052999999999</v>
      </c>
      <c r="T952" s="427">
        <v>104.653161</v>
      </c>
      <c r="U952" s="428">
        <v>43709</v>
      </c>
      <c r="V952" s="428">
        <v>44804</v>
      </c>
      <c r="W952" s="426">
        <v>320</v>
      </c>
      <c r="X952" s="426"/>
      <c r="Y952" s="426"/>
      <c r="Z952" s="426">
        <v>7</v>
      </c>
    </row>
    <row r="953" spans="1:26" ht="15">
      <c r="A953" s="426">
        <v>202110</v>
      </c>
      <c r="B953" s="426" t="s">
        <v>567</v>
      </c>
      <c r="C953" s="426" t="s">
        <v>5648</v>
      </c>
      <c r="D953" s="426" t="s">
        <v>5649</v>
      </c>
      <c r="E953" s="426" t="s">
        <v>260</v>
      </c>
      <c r="F953" s="426" t="s">
        <v>4399</v>
      </c>
      <c r="G953" s="426" t="s">
        <v>4123</v>
      </c>
      <c r="H953" s="427">
        <v>0.28694999999999998</v>
      </c>
      <c r="I953" s="427">
        <v>0.29580699999999999</v>
      </c>
      <c r="J953" s="427">
        <v>27.310528999999999</v>
      </c>
      <c r="K953" s="427">
        <v>122.607169</v>
      </c>
      <c r="L953" s="427">
        <v>0.29239889354999998</v>
      </c>
      <c r="M953" s="427">
        <v>27.829128635180997</v>
      </c>
      <c r="N953" s="427">
        <v>124.93535653214099</v>
      </c>
      <c r="O953" s="427">
        <v>22.84</v>
      </c>
      <c r="P953" s="427">
        <v>8.361084</v>
      </c>
      <c r="Q953" s="427">
        <v>8.361084</v>
      </c>
      <c r="R953" s="427">
        <v>0.2958076</v>
      </c>
      <c r="S953" s="427">
        <v>29.686755000000002</v>
      </c>
      <c r="T953" s="427">
        <v>120.230942</v>
      </c>
      <c r="U953" s="428">
        <v>43709</v>
      </c>
      <c r="V953" s="428">
        <v>44681</v>
      </c>
      <c r="W953" s="426">
        <v>350</v>
      </c>
      <c r="X953" s="426"/>
      <c r="Y953" s="426"/>
      <c r="Z953" s="426">
        <v>7</v>
      </c>
    </row>
    <row r="954" spans="1:26" ht="15">
      <c r="A954" s="426">
        <v>202110</v>
      </c>
      <c r="B954" s="426" t="s">
        <v>567</v>
      </c>
      <c r="C954" s="426" t="s">
        <v>5650</v>
      </c>
      <c r="D954" s="426" t="s">
        <v>5651</v>
      </c>
      <c r="E954" s="426" t="s">
        <v>260</v>
      </c>
      <c r="F954" s="426" t="s">
        <v>4265</v>
      </c>
      <c r="G954" s="426" t="s">
        <v>4156</v>
      </c>
      <c r="H954" s="427">
        <v>0.75563000000000002</v>
      </c>
      <c r="I954" s="427">
        <v>0.79563399999999995</v>
      </c>
      <c r="J954" s="427">
        <v>66.362665000000007</v>
      </c>
      <c r="K954" s="427">
        <v>309.27202299999999</v>
      </c>
      <c r="L954" s="427">
        <v>0.76834574164000002</v>
      </c>
      <c r="M954" s="427">
        <v>67.479415926620007</v>
      </c>
      <c r="N954" s="427">
        <v>314.47645260304404</v>
      </c>
      <c r="O954" s="427">
        <v>22.84</v>
      </c>
      <c r="P954" s="427">
        <v>8.361084</v>
      </c>
      <c r="Q954" s="427">
        <v>8.361084</v>
      </c>
      <c r="R954" s="427">
        <v>0.79563360000000005</v>
      </c>
      <c r="S954" s="427">
        <v>78.850859</v>
      </c>
      <c r="T954" s="427">
        <v>296.78382900000003</v>
      </c>
      <c r="U954" s="428">
        <v>43709</v>
      </c>
      <c r="V954" s="428">
        <v>44681</v>
      </c>
      <c r="W954" s="426">
        <v>850</v>
      </c>
      <c r="X954" s="426"/>
      <c r="Y954" s="426"/>
      <c r="Z954" s="426">
        <v>6</v>
      </c>
    </row>
    <row r="955" spans="1:26" ht="15">
      <c r="A955" s="426">
        <v>202110</v>
      </c>
      <c r="B955" s="426" t="s">
        <v>567</v>
      </c>
      <c r="C955" s="426" t="s">
        <v>5652</v>
      </c>
      <c r="D955" s="426" t="s">
        <v>5653</v>
      </c>
      <c r="E955" s="426" t="s">
        <v>260</v>
      </c>
      <c r="F955" s="426" t="s">
        <v>4265</v>
      </c>
      <c r="G955" s="426" t="s">
        <v>4156</v>
      </c>
      <c r="H955" s="427">
        <v>0.272754</v>
      </c>
      <c r="I955" s="427">
        <v>0.288109</v>
      </c>
      <c r="J955" s="427">
        <v>23.706665999999998</v>
      </c>
      <c r="K955" s="427">
        <v>93.447237999999999</v>
      </c>
      <c r="L955" s="427">
        <v>0.27734390431200001</v>
      </c>
      <c r="M955" s="427">
        <v>24.105601775448001</v>
      </c>
      <c r="N955" s="427">
        <v>95.019768121064004</v>
      </c>
      <c r="O955" s="427">
        <v>22.84</v>
      </c>
      <c r="P955" s="427">
        <v>8.361084</v>
      </c>
      <c r="Q955" s="427">
        <v>8.361084</v>
      </c>
      <c r="R955" s="427">
        <v>0.28810920000000001</v>
      </c>
      <c r="S955" s="427">
        <v>26.676248999999999</v>
      </c>
      <c r="T955" s="427">
        <v>90.477654000000001</v>
      </c>
      <c r="U955" s="428">
        <v>43709</v>
      </c>
      <c r="V955" s="428">
        <v>44681</v>
      </c>
      <c r="W955" s="426">
        <v>400</v>
      </c>
      <c r="X955" s="426"/>
      <c r="Y955" s="426"/>
      <c r="Z955" s="426">
        <v>6</v>
      </c>
    </row>
    <row r="956" spans="1:26" ht="15">
      <c r="A956" s="426">
        <v>202110</v>
      </c>
      <c r="B956" s="426" t="s">
        <v>567</v>
      </c>
      <c r="C956" s="426" t="s">
        <v>5897</v>
      </c>
      <c r="D956" s="426" t="s">
        <v>5898</v>
      </c>
      <c r="E956" s="426" t="s">
        <v>265</v>
      </c>
      <c r="F956" s="426" t="s">
        <v>4394</v>
      </c>
      <c r="G956" s="426" t="s">
        <v>5899</v>
      </c>
      <c r="H956" s="427">
        <v>0.231876</v>
      </c>
      <c r="I956" s="427">
        <v>0.27127400000000002</v>
      </c>
      <c r="J956" s="427">
        <v>18.480824999999999</v>
      </c>
      <c r="K956" s="427">
        <v>84.412713999999994</v>
      </c>
      <c r="L956" s="427">
        <v>0.23354550720000003</v>
      </c>
      <c r="M956" s="427">
        <v>18.61388694</v>
      </c>
      <c r="N956" s="427">
        <v>85.020485540799996</v>
      </c>
      <c r="O956" s="427">
        <v>22.84</v>
      </c>
      <c r="P956" s="427">
        <v>10.315768</v>
      </c>
      <c r="Q956" s="427">
        <v>10.315768</v>
      </c>
      <c r="R956" s="427">
        <v>0.27127440000000003</v>
      </c>
      <c r="S956" s="427">
        <v>22.884723999999999</v>
      </c>
      <c r="T956" s="427">
        <v>80.008813000000004</v>
      </c>
      <c r="U956" s="428">
        <v>43800</v>
      </c>
      <c r="V956" s="428">
        <v>44712</v>
      </c>
      <c r="W956" s="426">
        <v>300</v>
      </c>
      <c r="X956" s="426"/>
      <c r="Y956" s="426"/>
      <c r="Z956" s="426">
        <v>14</v>
      </c>
    </row>
    <row r="957" spans="1:26" ht="15">
      <c r="A957" s="426">
        <v>202110</v>
      </c>
      <c r="B957" s="426" t="s">
        <v>567</v>
      </c>
      <c r="C957" s="426" t="s">
        <v>5900</v>
      </c>
      <c r="D957" s="426" t="s">
        <v>5901</v>
      </c>
      <c r="E957" s="426" t="s">
        <v>275</v>
      </c>
      <c r="F957" s="426" t="s">
        <v>5902</v>
      </c>
      <c r="G957" s="426" t="s">
        <v>4447</v>
      </c>
      <c r="H957" s="427">
        <v>0.178675</v>
      </c>
      <c r="I957" s="427">
        <v>0.18115700000000001</v>
      </c>
      <c r="J957" s="427">
        <v>18.077939000000001</v>
      </c>
      <c r="K957" s="427">
        <v>79.532280999999998</v>
      </c>
      <c r="L957" s="427">
        <v>0.183029488425</v>
      </c>
      <c r="M957" s="427">
        <v>18.518516451368999</v>
      </c>
      <c r="N957" s="427">
        <v>81.470562220250997</v>
      </c>
      <c r="O957" s="427">
        <v>22.84</v>
      </c>
      <c r="P957" s="427">
        <v>10.012586000000001</v>
      </c>
      <c r="Q957" s="427">
        <v>10.012586000000001</v>
      </c>
      <c r="R957" s="427">
        <v>0.18115680000000001</v>
      </c>
      <c r="S957" s="427">
        <v>22.483813000000001</v>
      </c>
      <c r="T957" s="427">
        <v>75.126407</v>
      </c>
      <c r="U957" s="428">
        <v>43800</v>
      </c>
      <c r="V957" s="428">
        <v>44926</v>
      </c>
      <c r="W957" s="426">
        <v>500</v>
      </c>
      <c r="X957" s="426"/>
      <c r="Y957" s="426"/>
      <c r="Z957" s="426">
        <v>10</v>
      </c>
    </row>
    <row r="958" spans="1:26" ht="15">
      <c r="A958" s="426">
        <v>202110</v>
      </c>
      <c r="B958" s="426" t="s">
        <v>567</v>
      </c>
      <c r="C958" s="426" t="s">
        <v>5903</v>
      </c>
      <c r="D958" s="426" t="s">
        <v>5904</v>
      </c>
      <c r="E958" s="426" t="s">
        <v>275</v>
      </c>
      <c r="F958" s="426" t="s">
        <v>4322</v>
      </c>
      <c r="G958" s="426" t="s">
        <v>4123</v>
      </c>
      <c r="H958" s="427">
        <v>0.240063</v>
      </c>
      <c r="I958" s="427">
        <v>0.265764</v>
      </c>
      <c r="J958" s="427">
        <v>25.101481</v>
      </c>
      <c r="K958" s="427">
        <v>111.145044</v>
      </c>
      <c r="L958" s="427">
        <v>0.24462155630699997</v>
      </c>
      <c r="M958" s="427">
        <v>25.578133022708997</v>
      </c>
      <c r="N958" s="427">
        <v>113.25557724051599</v>
      </c>
      <c r="O958" s="427">
        <v>22.84</v>
      </c>
      <c r="P958" s="427">
        <v>10.012586000000001</v>
      </c>
      <c r="Q958" s="427">
        <v>10.012586000000001</v>
      </c>
      <c r="R958" s="427">
        <v>0.26576359999999999</v>
      </c>
      <c r="S958" s="427">
        <v>31.037023000000001</v>
      </c>
      <c r="T958" s="427">
        <v>105.20950000000001</v>
      </c>
      <c r="U958" s="428">
        <v>43800</v>
      </c>
      <c r="V958" s="428">
        <v>44926</v>
      </c>
      <c r="W958" s="426">
        <v>500</v>
      </c>
      <c r="X958" s="426"/>
      <c r="Y958" s="426"/>
      <c r="Z958" s="426">
        <v>7</v>
      </c>
    </row>
    <row r="959" spans="1:26" ht="15">
      <c r="A959" s="426">
        <v>202110</v>
      </c>
      <c r="B959" s="426" t="s">
        <v>567</v>
      </c>
      <c r="C959" s="426" t="s">
        <v>5905</v>
      </c>
      <c r="D959" s="426" t="s">
        <v>5906</v>
      </c>
      <c r="E959" s="426" t="s">
        <v>275</v>
      </c>
      <c r="F959" s="426" t="s">
        <v>4316</v>
      </c>
      <c r="G959" s="426" t="s">
        <v>4123</v>
      </c>
      <c r="H959" s="427">
        <v>0.26167299999999999</v>
      </c>
      <c r="I959" s="427">
        <v>0.268953</v>
      </c>
      <c r="J959" s="427">
        <v>27.16037</v>
      </c>
      <c r="K959" s="427">
        <v>122.302049</v>
      </c>
      <c r="L959" s="427">
        <v>0.26664190859699999</v>
      </c>
      <c r="M959" s="427">
        <v>27.676118265929997</v>
      </c>
      <c r="N959" s="427">
        <v>124.62444260846098</v>
      </c>
      <c r="O959" s="427">
        <v>22.84</v>
      </c>
      <c r="P959" s="427">
        <v>10.012586000000001</v>
      </c>
      <c r="Q959" s="427">
        <v>10.012586000000001</v>
      </c>
      <c r="R959" s="427">
        <v>0.26895279999999999</v>
      </c>
      <c r="S959" s="427">
        <v>33.482377</v>
      </c>
      <c r="T959" s="427">
        <v>115.980056</v>
      </c>
      <c r="U959" s="428">
        <v>43800</v>
      </c>
      <c r="V959" s="428">
        <v>44926</v>
      </c>
      <c r="W959" s="426">
        <v>500</v>
      </c>
      <c r="X959" s="426"/>
      <c r="Y959" s="426"/>
      <c r="Z959" s="426">
        <v>7</v>
      </c>
    </row>
    <row r="960" spans="1:26" ht="15">
      <c r="A960" s="426">
        <v>202110</v>
      </c>
      <c r="B960" s="426" t="s">
        <v>567</v>
      </c>
      <c r="C960" s="426" t="s">
        <v>5965</v>
      </c>
      <c r="D960" s="426" t="s">
        <v>5966</v>
      </c>
      <c r="E960" s="426" t="s">
        <v>266</v>
      </c>
      <c r="F960" s="426" t="s">
        <v>4275</v>
      </c>
      <c r="G960" s="426" t="s">
        <v>4156</v>
      </c>
      <c r="H960" s="427">
        <v>2.5424709999999999</v>
      </c>
      <c r="I960" s="427">
        <v>2.7683520000000001</v>
      </c>
      <c r="J960" s="427">
        <v>238.373358</v>
      </c>
      <c r="K960" s="427">
        <v>1164.597049</v>
      </c>
      <c r="L960" s="427">
        <v>2.5851845127999997</v>
      </c>
      <c r="M960" s="427">
        <v>242.37803041439997</v>
      </c>
      <c r="N960" s="427">
        <v>1184.1622794231998</v>
      </c>
      <c r="O960" s="427">
        <v>22.84</v>
      </c>
      <c r="P960" s="427">
        <v>8.6974520000000002</v>
      </c>
      <c r="Q960" s="427">
        <v>8.6974520000000002</v>
      </c>
      <c r="R960" s="427">
        <v>2.7683520000000001</v>
      </c>
      <c r="S960" s="427">
        <v>277.59618999999998</v>
      </c>
      <c r="T960" s="427">
        <v>1125.3742139999999</v>
      </c>
      <c r="U960" s="428">
        <v>43831</v>
      </c>
      <c r="V960" s="428">
        <v>46022</v>
      </c>
      <c r="W960" s="426">
        <v>3500</v>
      </c>
      <c r="X960" s="426"/>
      <c r="Y960" s="426"/>
      <c r="Z960" s="426">
        <v>6</v>
      </c>
    </row>
    <row r="961" spans="1:26" ht="15">
      <c r="A961" s="426">
        <v>202110</v>
      </c>
      <c r="B961" s="426" t="s">
        <v>567</v>
      </c>
      <c r="C961" s="426" t="s">
        <v>5969</v>
      </c>
      <c r="D961" s="426" t="s">
        <v>5970</v>
      </c>
      <c r="E961" s="426" t="s">
        <v>266</v>
      </c>
      <c r="F961" s="426" t="s">
        <v>4287</v>
      </c>
      <c r="G961" s="426" t="s">
        <v>4123</v>
      </c>
      <c r="H961" s="427">
        <v>3.159097</v>
      </c>
      <c r="I961" s="427">
        <v>3.8650250000000002</v>
      </c>
      <c r="J961" s="427">
        <v>296.28539699999999</v>
      </c>
      <c r="K961" s="427">
        <v>1741.7811830000001</v>
      </c>
      <c r="L961" s="427">
        <v>3.2122582843160004</v>
      </c>
      <c r="M961" s="427">
        <v>301.27128766071598</v>
      </c>
      <c r="N961" s="427">
        <v>1771.0918767475241</v>
      </c>
      <c r="O961" s="427">
        <v>22.84</v>
      </c>
      <c r="P961" s="427">
        <v>8.6978899999999992</v>
      </c>
      <c r="Q961" s="427">
        <v>8.6978899999999992</v>
      </c>
      <c r="R961" s="427">
        <v>3.8650251999999998</v>
      </c>
      <c r="S961" s="427">
        <v>354.24481400000002</v>
      </c>
      <c r="T961" s="427">
        <v>1683.821764</v>
      </c>
      <c r="U961" s="428">
        <v>43831</v>
      </c>
      <c r="V961" s="428">
        <v>46022</v>
      </c>
      <c r="W961" s="426">
        <v>4200</v>
      </c>
      <c r="X961" s="426"/>
      <c r="Y961" s="426"/>
      <c r="Z961" s="426">
        <v>6</v>
      </c>
    </row>
    <row r="962" spans="1:26" ht="15">
      <c r="A962" s="426">
        <v>202110</v>
      </c>
      <c r="B962" s="426" t="s">
        <v>567</v>
      </c>
      <c r="C962" s="426" t="s">
        <v>6108</v>
      </c>
      <c r="D962" s="426" t="s">
        <v>6109</v>
      </c>
      <c r="E962" s="426" t="s">
        <v>265</v>
      </c>
      <c r="F962" s="426" t="s">
        <v>4278</v>
      </c>
      <c r="G962" s="426" t="s">
        <v>4156</v>
      </c>
      <c r="H962" s="427">
        <v>0.21601400000000001</v>
      </c>
      <c r="I962" s="427">
        <v>0.21601400000000001</v>
      </c>
      <c r="J962" s="427">
        <v>16.922440999999999</v>
      </c>
      <c r="K962" s="427">
        <v>70.001757999999995</v>
      </c>
      <c r="L962" s="427">
        <v>0.2196430352</v>
      </c>
      <c r="M962" s="427">
        <v>17.206738008799999</v>
      </c>
      <c r="N962" s="427">
        <v>71.177787534399997</v>
      </c>
      <c r="O962" s="427">
        <v>22.84</v>
      </c>
      <c r="P962" s="427">
        <v>8.4303899999999992</v>
      </c>
      <c r="Q962" s="427">
        <v>8.4303899999999992</v>
      </c>
      <c r="R962" s="427">
        <v>0.2124452</v>
      </c>
      <c r="S962" s="427">
        <v>18.589675</v>
      </c>
      <c r="T962" s="427">
        <v>68.334524999999999</v>
      </c>
      <c r="U962" s="428">
        <v>43862</v>
      </c>
      <c r="V962" s="428">
        <v>46022</v>
      </c>
      <c r="W962" s="426">
        <v>400</v>
      </c>
      <c r="X962" s="426"/>
      <c r="Y962" s="426"/>
      <c r="Z962" s="426">
        <v>6</v>
      </c>
    </row>
    <row r="963" spans="1:26" ht="15">
      <c r="A963" s="426">
        <v>202110</v>
      </c>
      <c r="B963" s="426" t="s">
        <v>567</v>
      </c>
      <c r="C963" s="426" t="s">
        <v>6133</v>
      </c>
      <c r="D963" s="426" t="s">
        <v>6134</v>
      </c>
      <c r="E963" s="426" t="s">
        <v>265</v>
      </c>
      <c r="F963" s="426" t="s">
        <v>4322</v>
      </c>
      <c r="G963" s="426" t="s">
        <v>4123</v>
      </c>
      <c r="H963" s="427">
        <v>2.9929000000000001E-2</v>
      </c>
      <c r="I963" s="427">
        <v>6.1575999999999999E-2</v>
      </c>
      <c r="J963" s="427">
        <v>2.080136</v>
      </c>
      <c r="K963" s="427">
        <v>14.921359000000001</v>
      </c>
      <c r="L963" s="427">
        <v>3.0497321780999998E-2</v>
      </c>
      <c r="M963" s="427">
        <v>2.119635702504</v>
      </c>
      <c r="N963" s="427">
        <v>15.204700686051</v>
      </c>
      <c r="O963" s="427">
        <v>22.84</v>
      </c>
      <c r="P963" s="427">
        <v>11.35488</v>
      </c>
      <c r="Q963" s="427">
        <v>11.35488</v>
      </c>
      <c r="R963" s="427">
        <v>6.1575999999999999E-2</v>
      </c>
      <c r="S963" s="427">
        <v>2.4973429999999999</v>
      </c>
      <c r="T963" s="427">
        <v>14.504155000000001</v>
      </c>
      <c r="U963" s="428">
        <v>43891</v>
      </c>
      <c r="V963" s="428">
        <v>44865</v>
      </c>
      <c r="W963" s="426">
        <v>350</v>
      </c>
      <c r="X963" s="426"/>
      <c r="Y963" s="426"/>
      <c r="Z963" s="426">
        <v>7</v>
      </c>
    </row>
    <row r="964" spans="1:26" ht="15">
      <c r="A964" s="426">
        <v>202110</v>
      </c>
      <c r="B964" s="426" t="s">
        <v>567</v>
      </c>
      <c r="C964" s="426" t="s">
        <v>6588</v>
      </c>
      <c r="D964" s="426" t="s">
        <v>6589</v>
      </c>
      <c r="E964" s="426" t="s">
        <v>265</v>
      </c>
      <c r="F964" s="426" t="s">
        <v>4413</v>
      </c>
      <c r="G964" s="426" t="s">
        <v>4123</v>
      </c>
      <c r="H964" s="427">
        <v>0.142236</v>
      </c>
      <c r="I964" s="427">
        <v>0.15112600000000001</v>
      </c>
      <c r="J964" s="427">
        <v>16.881654000000001</v>
      </c>
      <c r="K964" s="427">
        <v>83.555965</v>
      </c>
      <c r="L964" s="427">
        <v>0.14462954740800002</v>
      </c>
      <c r="M964" s="427">
        <v>17.165738473512</v>
      </c>
      <c r="N964" s="427">
        <v>84.962044779020005</v>
      </c>
      <c r="O964" s="427">
        <v>22.84</v>
      </c>
      <c r="P964" s="427">
        <v>8.6345600000000005</v>
      </c>
      <c r="Q964" s="427">
        <v>8.6345600000000005</v>
      </c>
      <c r="R964" s="427">
        <v>0.15112600000000001</v>
      </c>
      <c r="S964" s="427">
        <v>20.925384000000001</v>
      </c>
      <c r="T964" s="427">
        <v>79.512236000000001</v>
      </c>
      <c r="U964" s="428">
        <v>44075</v>
      </c>
      <c r="V964" s="428">
        <v>45473</v>
      </c>
      <c r="W964" s="426">
        <v>990</v>
      </c>
      <c r="X964" s="426"/>
      <c r="Y964" s="426"/>
      <c r="Z964" s="426">
        <v>6</v>
      </c>
    </row>
    <row r="965" spans="1:26" ht="15">
      <c r="A965" s="426">
        <v>202110</v>
      </c>
      <c r="B965" s="426" t="s">
        <v>567</v>
      </c>
      <c r="C965" s="426" t="s">
        <v>6594</v>
      </c>
      <c r="D965" s="426" t="s">
        <v>6595</v>
      </c>
      <c r="E965" s="426" t="s">
        <v>265</v>
      </c>
      <c r="F965" s="426" t="s">
        <v>4413</v>
      </c>
      <c r="G965" s="426" t="s">
        <v>4123</v>
      </c>
      <c r="H965" s="427">
        <v>0.20890900000000001</v>
      </c>
      <c r="I965" s="427">
        <v>0.223052</v>
      </c>
      <c r="J965" s="427">
        <v>24.748788999999999</v>
      </c>
      <c r="K965" s="427">
        <v>121.300068</v>
      </c>
      <c r="L965" s="427">
        <v>0.21242452065200002</v>
      </c>
      <c r="M965" s="427">
        <v>25.165261621292</v>
      </c>
      <c r="N965" s="427">
        <v>123.34130554430401</v>
      </c>
      <c r="O965" s="427">
        <v>22.84</v>
      </c>
      <c r="P965" s="427">
        <v>8.6345600000000005</v>
      </c>
      <c r="Q965" s="427">
        <v>8.6345600000000005</v>
      </c>
      <c r="R965" s="427">
        <v>0.223052</v>
      </c>
      <c r="S965" s="427">
        <v>30.768165</v>
      </c>
      <c r="T965" s="427">
        <v>115.280689</v>
      </c>
      <c r="U965" s="428">
        <v>44075</v>
      </c>
      <c r="V965" s="428">
        <v>45473</v>
      </c>
      <c r="W965" s="426">
        <v>600</v>
      </c>
      <c r="X965" s="426"/>
      <c r="Y965" s="426"/>
      <c r="Z965" s="426">
        <v>6</v>
      </c>
    </row>
    <row r="966" spans="1:26" ht="15">
      <c r="A966" s="426">
        <v>202110</v>
      </c>
      <c r="B966" s="426" t="s">
        <v>507</v>
      </c>
      <c r="C966" s="426" t="s">
        <v>88</v>
      </c>
      <c r="D966" s="426" t="s">
        <v>89</v>
      </c>
      <c r="E966" s="426" t="s">
        <v>261</v>
      </c>
      <c r="F966" s="426" t="s">
        <v>4751</v>
      </c>
      <c r="G966" s="426" t="s">
        <v>4403</v>
      </c>
      <c r="H966" s="427">
        <v>2.77</v>
      </c>
      <c r="I966" s="427">
        <v>2.8713000000000002</v>
      </c>
      <c r="J966" s="427">
        <v>35.36</v>
      </c>
      <c r="K966" s="427">
        <v>215.88</v>
      </c>
      <c r="L966" s="427">
        <v>2.7711079999999999</v>
      </c>
      <c r="M966" s="427">
        <v>35.370607999999997</v>
      </c>
      <c r="N966" s="427">
        <v>215.94476399999999</v>
      </c>
      <c r="O966" s="427">
        <v>23.73</v>
      </c>
      <c r="P966" s="427">
        <v>10.75</v>
      </c>
      <c r="Q966" s="427">
        <v>10.75</v>
      </c>
      <c r="R966" s="427">
        <v>2.8713199999999999</v>
      </c>
      <c r="S966" s="427">
        <v>45.96564</v>
      </c>
      <c r="T966" s="427">
        <v>205.27402000000001</v>
      </c>
      <c r="U966" s="428">
        <v>42401</v>
      </c>
      <c r="V966" s="428">
        <v>44926</v>
      </c>
      <c r="W966" s="426">
        <v>6000</v>
      </c>
      <c r="X966" s="426"/>
      <c r="Y966" s="426"/>
      <c r="Z966" s="426">
        <v>5</v>
      </c>
    </row>
    <row r="967" spans="1:26" ht="15">
      <c r="A967" s="426">
        <v>202110</v>
      </c>
      <c r="B967" s="426" t="s">
        <v>507</v>
      </c>
      <c r="C967" s="426" t="s">
        <v>103</v>
      </c>
      <c r="D967" s="426" t="s">
        <v>104</v>
      </c>
      <c r="E967" s="426" t="s">
        <v>257</v>
      </c>
      <c r="F967" s="426" t="s">
        <v>4142</v>
      </c>
      <c r="G967" s="426" t="s">
        <v>4143</v>
      </c>
      <c r="H967" s="427">
        <v>1.1200000000000001</v>
      </c>
      <c r="I967" s="427">
        <v>1.2884</v>
      </c>
      <c r="J967" s="427">
        <v>99.26</v>
      </c>
      <c r="K967" s="427">
        <v>454.43</v>
      </c>
      <c r="L967" s="427">
        <v>1.1627320320000001</v>
      </c>
      <c r="M967" s="427">
        <v>102.32011135500001</v>
      </c>
      <c r="N967" s="427">
        <v>468.43973607750002</v>
      </c>
      <c r="O967" s="427">
        <v>27.15</v>
      </c>
      <c r="P967" s="427">
        <v>13.66</v>
      </c>
      <c r="Q967" s="427">
        <v>13.66</v>
      </c>
      <c r="R967" s="427">
        <v>1.2884</v>
      </c>
      <c r="S967" s="427">
        <v>114.8891</v>
      </c>
      <c r="T967" s="427">
        <v>438.7971</v>
      </c>
      <c r="U967" s="428">
        <v>42309</v>
      </c>
      <c r="V967" s="428">
        <v>44926</v>
      </c>
      <c r="W967" s="426">
        <v>1500</v>
      </c>
      <c r="X967" s="426"/>
      <c r="Y967" s="426"/>
      <c r="Z967" s="426">
        <v>7</v>
      </c>
    </row>
    <row r="968" spans="1:26" ht="15">
      <c r="A968" s="426">
        <v>202110</v>
      </c>
      <c r="B968" s="426" t="s">
        <v>507</v>
      </c>
      <c r="C968" s="426" t="s">
        <v>211</v>
      </c>
      <c r="D968" s="426" t="s">
        <v>212</v>
      </c>
      <c r="E968" s="426" t="s">
        <v>274</v>
      </c>
      <c r="F968" s="426" t="s">
        <v>4497</v>
      </c>
      <c r="G968" s="426" t="s">
        <v>4437</v>
      </c>
      <c r="H968" s="427">
        <v>2.64</v>
      </c>
      <c r="I968" s="427">
        <v>2.9384000000000001</v>
      </c>
      <c r="J968" s="427">
        <v>289.29000000000002</v>
      </c>
      <c r="K968" s="427">
        <v>1498.57</v>
      </c>
      <c r="L968" s="427">
        <v>2.7406948799999995</v>
      </c>
      <c r="M968" s="427">
        <v>299.41022049840001</v>
      </c>
      <c r="N968" s="427">
        <v>1550.9944143671999</v>
      </c>
      <c r="O968" s="427">
        <v>28.35</v>
      </c>
      <c r="P968" s="427">
        <v>10</v>
      </c>
      <c r="Q968" s="427">
        <v>10</v>
      </c>
      <c r="R968" s="427">
        <v>2.8762799999999999</v>
      </c>
      <c r="S968" s="427">
        <v>359.34190000000001</v>
      </c>
      <c r="T968" s="427">
        <v>1428.51926</v>
      </c>
      <c r="U968" s="428">
        <v>43313</v>
      </c>
      <c r="V968" s="428">
        <v>45291</v>
      </c>
      <c r="W968" s="426">
        <v>3000</v>
      </c>
      <c r="X968" s="426"/>
      <c r="Y968" s="426"/>
      <c r="Z968" s="426">
        <v>1</v>
      </c>
    </row>
    <row r="969" spans="1:26" ht="15">
      <c r="A969" s="426">
        <v>202110</v>
      </c>
      <c r="B969" s="426" t="s">
        <v>507</v>
      </c>
      <c r="C969" s="426" t="s">
        <v>419</v>
      </c>
      <c r="D969" s="426" t="s">
        <v>420</v>
      </c>
      <c r="E969" s="426" t="s">
        <v>268</v>
      </c>
      <c r="F969" s="426" t="s">
        <v>4316</v>
      </c>
      <c r="G969" s="426" t="s">
        <v>4123</v>
      </c>
      <c r="H969" s="427">
        <v>0.66</v>
      </c>
      <c r="I969" s="427">
        <v>0.76390000000000002</v>
      </c>
      <c r="J969" s="427">
        <v>12.08</v>
      </c>
      <c r="K969" s="427">
        <v>162.07</v>
      </c>
      <c r="L969" s="427">
        <v>0.68518137599999995</v>
      </c>
      <c r="M969" s="427">
        <v>12.45241734</v>
      </c>
      <c r="N969" s="427">
        <v>167.06649654749998</v>
      </c>
      <c r="O969" s="427">
        <v>28.35</v>
      </c>
      <c r="P969" s="427">
        <v>8.18</v>
      </c>
      <c r="Q969" s="427">
        <v>8.18</v>
      </c>
      <c r="R969" s="427">
        <v>0.76392000000000004</v>
      </c>
      <c r="S969" s="427">
        <v>13.80904</v>
      </c>
      <c r="T969" s="427">
        <v>160.34028000000001</v>
      </c>
      <c r="U969" s="428">
        <v>44044</v>
      </c>
      <c r="V969" s="428">
        <v>44773</v>
      </c>
      <c r="W969" s="426">
        <v>900</v>
      </c>
      <c r="X969" s="426"/>
      <c r="Y969" s="426"/>
      <c r="Z969" s="426">
        <v>7</v>
      </c>
    </row>
    <row r="970" spans="1:26" ht="15">
      <c r="A970" s="426">
        <v>202110</v>
      </c>
      <c r="B970" s="426" t="s">
        <v>507</v>
      </c>
      <c r="C970" s="426" t="s">
        <v>608</v>
      </c>
      <c r="D970" s="426" t="s">
        <v>609</v>
      </c>
      <c r="E970" s="426" t="s">
        <v>275</v>
      </c>
      <c r="F970" s="426" t="s">
        <v>4595</v>
      </c>
      <c r="G970" s="426" t="s">
        <v>4123</v>
      </c>
      <c r="H970" s="427">
        <v>2.2000000000000002</v>
      </c>
      <c r="I970" s="427">
        <v>2.3988</v>
      </c>
      <c r="J970" s="427">
        <v>122.1</v>
      </c>
      <c r="K970" s="427">
        <v>583.72</v>
      </c>
      <c r="L970" s="427">
        <v>2.2839379200000001</v>
      </c>
      <c r="M970" s="427">
        <v>125.4791175</v>
      </c>
      <c r="N970" s="427">
        <v>599.87445100000002</v>
      </c>
      <c r="O970" s="427">
        <v>27.15</v>
      </c>
      <c r="P970" s="427">
        <v>13.1</v>
      </c>
      <c r="Q970" s="427">
        <v>13.1</v>
      </c>
      <c r="R970" s="427">
        <v>2.3987599999999998</v>
      </c>
      <c r="S970" s="427">
        <v>143.72454999999999</v>
      </c>
      <c r="T970" s="427">
        <v>562.09073000000001</v>
      </c>
      <c r="U970" s="428">
        <v>42404</v>
      </c>
      <c r="V970" s="428">
        <v>44926</v>
      </c>
      <c r="W970" s="426">
        <v>3550</v>
      </c>
      <c r="X970" s="426"/>
      <c r="Y970" s="426"/>
      <c r="Z970" s="426">
        <v>7</v>
      </c>
    </row>
    <row r="971" spans="1:26" ht="15">
      <c r="A971" s="426">
        <v>202110</v>
      </c>
      <c r="B971" s="426" t="s">
        <v>507</v>
      </c>
      <c r="C971" s="426" t="s">
        <v>634</v>
      </c>
      <c r="D971" s="426" t="s">
        <v>635</v>
      </c>
      <c r="E971" s="426" t="s">
        <v>268</v>
      </c>
      <c r="F971" s="426" t="s">
        <v>4316</v>
      </c>
      <c r="G971" s="426" t="s">
        <v>4123</v>
      </c>
      <c r="H971" s="427">
        <v>0.19</v>
      </c>
      <c r="I971" s="427">
        <v>0.24560000000000001</v>
      </c>
      <c r="J971" s="427">
        <v>13.72</v>
      </c>
      <c r="K971" s="427">
        <v>59.42</v>
      </c>
      <c r="L971" s="427">
        <v>0.19724918399999997</v>
      </c>
      <c r="M971" s="427">
        <v>14.142977310000001</v>
      </c>
      <c r="N971" s="427">
        <v>61.251874034999993</v>
      </c>
      <c r="O971" s="427">
        <v>27.55</v>
      </c>
      <c r="P971" s="427">
        <v>11.6</v>
      </c>
      <c r="Q971" s="427">
        <v>11.6</v>
      </c>
      <c r="R971" s="427">
        <v>0.24560000000000001</v>
      </c>
      <c r="S971" s="427">
        <v>14.137499999999999</v>
      </c>
      <c r="T971" s="427">
        <v>59.000050000000002</v>
      </c>
      <c r="U971" s="428">
        <v>43556</v>
      </c>
      <c r="V971" s="428">
        <v>44651</v>
      </c>
      <c r="W971" s="426">
        <v>700</v>
      </c>
      <c r="X971" s="426"/>
      <c r="Y971" s="426"/>
      <c r="Z971" s="426">
        <v>7</v>
      </c>
    </row>
    <row r="972" spans="1:26" ht="15">
      <c r="A972" s="426">
        <v>202110</v>
      </c>
      <c r="B972" s="426" t="s">
        <v>507</v>
      </c>
      <c r="C972" s="426" t="s">
        <v>636</v>
      </c>
      <c r="D972" s="426" t="s">
        <v>637</v>
      </c>
      <c r="E972" s="426" t="s">
        <v>268</v>
      </c>
      <c r="F972" s="426" t="s">
        <v>4316</v>
      </c>
      <c r="G972" s="426" t="s">
        <v>4123</v>
      </c>
      <c r="H972" s="427">
        <v>0.14000000000000001</v>
      </c>
      <c r="I972" s="427">
        <v>0.21060000000000001</v>
      </c>
      <c r="J972" s="427">
        <v>10.72</v>
      </c>
      <c r="K972" s="427">
        <v>46.98</v>
      </c>
      <c r="L972" s="427">
        <v>0.14534150400000001</v>
      </c>
      <c r="M972" s="427">
        <v>11.050489560000001</v>
      </c>
      <c r="N972" s="427">
        <v>48.428358164999992</v>
      </c>
      <c r="O972" s="427">
        <v>28.35</v>
      </c>
      <c r="P972" s="427">
        <v>11.6</v>
      </c>
      <c r="Q972" s="427">
        <v>11.6</v>
      </c>
      <c r="R972" s="427">
        <v>0.21060000000000001</v>
      </c>
      <c r="S972" s="427">
        <v>10.9594</v>
      </c>
      <c r="T972" s="427">
        <v>46.739849999999997</v>
      </c>
      <c r="U972" s="428">
        <v>43556</v>
      </c>
      <c r="V972" s="428">
        <v>44651</v>
      </c>
      <c r="W972" s="426">
        <v>640</v>
      </c>
      <c r="X972" s="426"/>
      <c r="Y972" s="426"/>
      <c r="Z972" s="426">
        <v>7</v>
      </c>
    </row>
    <row r="973" spans="1:26" ht="15">
      <c r="A973" s="426">
        <v>202110</v>
      </c>
      <c r="B973" s="426" t="s">
        <v>507</v>
      </c>
      <c r="C973" s="426" t="s">
        <v>648</v>
      </c>
      <c r="D973" s="426" t="s">
        <v>649</v>
      </c>
      <c r="E973" s="426" t="s">
        <v>265</v>
      </c>
      <c r="F973" s="426" t="s">
        <v>4333</v>
      </c>
      <c r="G973" s="426" t="s">
        <v>4123</v>
      </c>
      <c r="H973" s="427">
        <v>0.16</v>
      </c>
      <c r="I973" s="427">
        <v>0.28199999999999997</v>
      </c>
      <c r="J973" s="427">
        <v>9.74</v>
      </c>
      <c r="K973" s="427">
        <v>69.44</v>
      </c>
      <c r="L973" s="427">
        <v>0.16610457599999998</v>
      </c>
      <c r="M973" s="427">
        <v>10.040276895</v>
      </c>
      <c r="N973" s="427">
        <v>71.580783120000007</v>
      </c>
      <c r="O973" s="427">
        <v>28.35</v>
      </c>
      <c r="P973" s="427">
        <v>11.58</v>
      </c>
      <c r="Q973" s="427">
        <v>11.58</v>
      </c>
      <c r="R973" s="427">
        <v>0.28199999999999997</v>
      </c>
      <c r="S973" s="427">
        <v>10.24851</v>
      </c>
      <c r="T973" s="427">
        <v>68.933549999999997</v>
      </c>
      <c r="U973" s="428">
        <v>43556</v>
      </c>
      <c r="V973" s="428">
        <v>44651</v>
      </c>
      <c r="W973" s="426">
        <v>300</v>
      </c>
      <c r="X973" s="426"/>
      <c r="Y973" s="426"/>
      <c r="Z973" s="426">
        <v>7</v>
      </c>
    </row>
    <row r="974" spans="1:26" ht="15">
      <c r="A974" s="426">
        <v>202110</v>
      </c>
      <c r="B974" s="426" t="s">
        <v>507</v>
      </c>
      <c r="C974" s="426" t="s">
        <v>1483</v>
      </c>
      <c r="D974" s="426" t="s">
        <v>1484</v>
      </c>
      <c r="E974" s="426" t="s">
        <v>265</v>
      </c>
      <c r="F974" s="426" t="s">
        <v>4374</v>
      </c>
      <c r="G974" s="426" t="s">
        <v>4123</v>
      </c>
      <c r="H974" s="427">
        <v>0.47</v>
      </c>
      <c r="I974" s="427">
        <v>0.61829999999999996</v>
      </c>
      <c r="J974" s="427">
        <v>42.43</v>
      </c>
      <c r="K974" s="427">
        <v>219.01</v>
      </c>
      <c r="L974" s="427">
        <v>0.48793219199999988</v>
      </c>
      <c r="M974" s="427">
        <v>43.738085077499996</v>
      </c>
      <c r="N974" s="427">
        <v>225.7619140425</v>
      </c>
      <c r="O974" s="427">
        <v>25.99</v>
      </c>
      <c r="P974" s="427">
        <v>13.1</v>
      </c>
      <c r="Q974" s="427">
        <v>13.1</v>
      </c>
      <c r="R974" s="427">
        <v>0.61828000000000005</v>
      </c>
      <c r="S974" s="427">
        <v>51.331569999999999</v>
      </c>
      <c r="T974" s="427">
        <v>210.10535999999999</v>
      </c>
      <c r="U974" s="428">
        <v>42688</v>
      </c>
      <c r="V974" s="428">
        <v>44926</v>
      </c>
      <c r="W974" s="426">
        <v>1500</v>
      </c>
      <c r="X974" s="426"/>
      <c r="Y974" s="426"/>
      <c r="Z974" s="426">
        <v>7</v>
      </c>
    </row>
    <row r="975" spans="1:26" ht="15">
      <c r="A975" s="426">
        <v>202110</v>
      </c>
      <c r="B975" s="426" t="s">
        <v>507</v>
      </c>
      <c r="C975" s="426" t="s">
        <v>1485</v>
      </c>
      <c r="D975" s="426" t="s">
        <v>1486</v>
      </c>
      <c r="E975" s="426" t="s">
        <v>275</v>
      </c>
      <c r="F975" s="426" t="s">
        <v>4182</v>
      </c>
      <c r="G975" s="426" t="s">
        <v>4123</v>
      </c>
      <c r="H975" s="427">
        <v>0.82</v>
      </c>
      <c r="I975" s="427">
        <v>0.81240000000000001</v>
      </c>
      <c r="J975" s="427">
        <v>79.010000000000005</v>
      </c>
      <c r="K975" s="427">
        <v>264.01</v>
      </c>
      <c r="L975" s="427">
        <v>0.84803358599999978</v>
      </c>
      <c r="M975" s="427">
        <v>81.141647924699996</v>
      </c>
      <c r="N975" s="427">
        <v>271.13284987469996</v>
      </c>
      <c r="O975" s="427">
        <v>27.14</v>
      </c>
      <c r="P975" s="427">
        <v>13.41</v>
      </c>
      <c r="Q975" s="427">
        <v>13.41</v>
      </c>
      <c r="R975" s="427">
        <v>0.82</v>
      </c>
      <c r="S975" s="427">
        <v>97.964600000000004</v>
      </c>
      <c r="T975" s="427">
        <v>245.0564</v>
      </c>
      <c r="U975" s="428">
        <v>42688</v>
      </c>
      <c r="V975" s="428">
        <v>44926</v>
      </c>
      <c r="W975" s="426">
        <v>1800</v>
      </c>
      <c r="X975" s="426"/>
      <c r="Y975" s="426"/>
      <c r="Z975" s="426">
        <v>6</v>
      </c>
    </row>
    <row r="976" spans="1:26" ht="15">
      <c r="A976" s="426">
        <v>202110</v>
      </c>
      <c r="B976" s="426" t="s">
        <v>507</v>
      </c>
      <c r="C976" s="426" t="s">
        <v>1487</v>
      </c>
      <c r="D976" s="426" t="s">
        <v>1488</v>
      </c>
      <c r="E976" s="426" t="s">
        <v>265</v>
      </c>
      <c r="F976" s="426" t="s">
        <v>4595</v>
      </c>
      <c r="G976" s="426" t="s">
        <v>4123</v>
      </c>
      <c r="H976" s="427">
        <v>0.74</v>
      </c>
      <c r="I976" s="427">
        <v>0.78039999999999998</v>
      </c>
      <c r="J976" s="427">
        <v>45.81</v>
      </c>
      <c r="K976" s="427">
        <v>255.09</v>
      </c>
      <c r="L976" s="427">
        <v>0.76823366399999993</v>
      </c>
      <c r="M976" s="427">
        <v>47.222287942500003</v>
      </c>
      <c r="N976" s="427">
        <v>262.95423338249998</v>
      </c>
      <c r="O976" s="427">
        <v>27.15</v>
      </c>
      <c r="P976" s="427">
        <v>13.1</v>
      </c>
      <c r="Q976" s="427">
        <v>13.1</v>
      </c>
      <c r="R976" s="427">
        <v>0.78044000000000002</v>
      </c>
      <c r="S976" s="427">
        <v>53.97063</v>
      </c>
      <c r="T976" s="427">
        <v>246.93105</v>
      </c>
      <c r="U976" s="428">
        <v>42688</v>
      </c>
      <c r="V976" s="428">
        <v>44926</v>
      </c>
      <c r="W976" s="426">
        <v>1500</v>
      </c>
      <c r="X976" s="426"/>
      <c r="Y976" s="426"/>
      <c r="Z976" s="426">
        <v>7</v>
      </c>
    </row>
    <row r="977" spans="1:26" ht="15">
      <c r="A977" s="426">
        <v>202110</v>
      </c>
      <c r="B977" s="426" t="s">
        <v>507</v>
      </c>
      <c r="C977" s="426" t="s">
        <v>1490</v>
      </c>
      <c r="D977" s="426" t="s">
        <v>1491</v>
      </c>
      <c r="E977" s="426" t="s">
        <v>259</v>
      </c>
      <c r="F977" s="426" t="s">
        <v>4163</v>
      </c>
      <c r="G977" s="426" t="s">
        <v>4151</v>
      </c>
      <c r="H977" s="427">
        <v>0.71</v>
      </c>
      <c r="I977" s="427">
        <v>0.7167</v>
      </c>
      <c r="J977" s="427">
        <v>70.98</v>
      </c>
      <c r="K977" s="427">
        <v>305.02999999999997</v>
      </c>
      <c r="L977" s="427">
        <v>0.74134926899999987</v>
      </c>
      <c r="M977" s="427">
        <v>74.239716751199992</v>
      </c>
      <c r="N977" s="427">
        <v>319.03833193319991</v>
      </c>
      <c r="O977" s="427">
        <v>28.92</v>
      </c>
      <c r="P977" s="427">
        <v>14.06</v>
      </c>
      <c r="Q977" s="427">
        <v>13.86</v>
      </c>
      <c r="R977" s="427">
        <v>0.69979999999999998</v>
      </c>
      <c r="S977" s="427">
        <v>79.205669999999998</v>
      </c>
      <c r="T977" s="427">
        <v>296.80018999999999</v>
      </c>
      <c r="U977" s="428">
        <v>42675</v>
      </c>
      <c r="V977" s="428">
        <v>44804</v>
      </c>
      <c r="W977" s="426">
        <v>1000</v>
      </c>
      <c r="X977" s="426"/>
      <c r="Y977" s="426"/>
      <c r="Z977" s="426">
        <v>8</v>
      </c>
    </row>
    <row r="978" spans="1:26" ht="15">
      <c r="A978" s="426">
        <v>202110</v>
      </c>
      <c r="B978" s="426" t="s">
        <v>507</v>
      </c>
      <c r="C978" s="426" t="s">
        <v>2050</v>
      </c>
      <c r="D978" s="426" t="s">
        <v>2051</v>
      </c>
      <c r="E978" s="426" t="s">
        <v>260</v>
      </c>
      <c r="F978" s="426" t="s">
        <v>4419</v>
      </c>
      <c r="G978" s="426" t="s">
        <v>4370</v>
      </c>
      <c r="H978" s="427">
        <v>0.98</v>
      </c>
      <c r="I978" s="427">
        <v>1.0111000000000001</v>
      </c>
      <c r="J978" s="427">
        <v>87.38</v>
      </c>
      <c r="K978" s="427">
        <v>409.84</v>
      </c>
      <c r="L978" s="427">
        <v>1.0173791599999997</v>
      </c>
      <c r="M978" s="427">
        <v>90.436811044799995</v>
      </c>
      <c r="N978" s="427">
        <v>424.17741632639996</v>
      </c>
      <c r="O978" s="427">
        <v>28.35</v>
      </c>
      <c r="P978" s="427">
        <v>10.1</v>
      </c>
      <c r="Q978" s="427">
        <v>10.1</v>
      </c>
      <c r="R978" s="427">
        <v>0.98972000000000004</v>
      </c>
      <c r="S978" s="427">
        <v>100.79599</v>
      </c>
      <c r="T978" s="427">
        <v>396.41705999999999</v>
      </c>
      <c r="U978" s="428">
        <v>42856</v>
      </c>
      <c r="V978" s="428">
        <v>44926</v>
      </c>
      <c r="W978" s="426">
        <v>1300</v>
      </c>
      <c r="X978" s="426"/>
      <c r="Y978" s="426"/>
      <c r="Z978" s="426">
        <v>1</v>
      </c>
    </row>
    <row r="979" spans="1:26" ht="15">
      <c r="A979" s="426">
        <v>202110</v>
      </c>
      <c r="B979" s="426" t="s">
        <v>507</v>
      </c>
      <c r="C979" s="426" t="s">
        <v>3033</v>
      </c>
      <c r="D979" s="426" t="s">
        <v>3034</v>
      </c>
      <c r="E979" s="426" t="s">
        <v>265</v>
      </c>
      <c r="F979" s="426" t="s">
        <v>4374</v>
      </c>
      <c r="G979" s="426" t="s">
        <v>4123</v>
      </c>
      <c r="H979" s="427">
        <v>0.1</v>
      </c>
      <c r="I979" s="427">
        <v>0.2112</v>
      </c>
      <c r="J979" s="427">
        <v>8.8699999999999992</v>
      </c>
      <c r="K979" s="427">
        <v>54.82</v>
      </c>
      <c r="L979" s="427">
        <v>0.10381536</v>
      </c>
      <c r="M979" s="427">
        <v>9.1434554474999992</v>
      </c>
      <c r="N979" s="427">
        <v>56.510059484999992</v>
      </c>
      <c r="O979" s="427">
        <v>25.99</v>
      </c>
      <c r="P979" s="427">
        <v>13.1</v>
      </c>
      <c r="Q979" s="427">
        <v>13.1</v>
      </c>
      <c r="R979" s="427">
        <v>0.21115999999999999</v>
      </c>
      <c r="S979" s="427">
        <v>10.60595</v>
      </c>
      <c r="T979" s="427">
        <v>53.079720000000002</v>
      </c>
      <c r="U979" s="428">
        <v>43282</v>
      </c>
      <c r="V979" s="428">
        <v>44926</v>
      </c>
      <c r="W979" s="426">
        <v>470</v>
      </c>
      <c r="X979" s="426"/>
      <c r="Y979" s="426"/>
      <c r="Z979" s="426">
        <v>7</v>
      </c>
    </row>
    <row r="980" spans="1:26" ht="15">
      <c r="A980" s="426">
        <v>202110</v>
      </c>
      <c r="B980" s="426" t="s">
        <v>507</v>
      </c>
      <c r="C980" s="426" t="s">
        <v>3035</v>
      </c>
      <c r="D980" s="426" t="s">
        <v>3036</v>
      </c>
      <c r="E980" s="426" t="s">
        <v>265</v>
      </c>
      <c r="F980" s="426" t="s">
        <v>4377</v>
      </c>
      <c r="G980" s="426" t="s">
        <v>4123</v>
      </c>
      <c r="H980" s="427">
        <v>0.37</v>
      </c>
      <c r="I980" s="427">
        <v>0.43319999999999997</v>
      </c>
      <c r="J980" s="427">
        <v>35.06</v>
      </c>
      <c r="K980" s="427">
        <v>154.55000000000001</v>
      </c>
      <c r="L980" s="427">
        <v>0.38411683199999996</v>
      </c>
      <c r="M980" s="427">
        <v>36.140873505000002</v>
      </c>
      <c r="N980" s="427">
        <v>159.31466058750001</v>
      </c>
      <c r="O980" s="427">
        <v>27.15</v>
      </c>
      <c r="P980" s="427">
        <v>13.1</v>
      </c>
      <c r="Q980" s="427">
        <v>13.1</v>
      </c>
      <c r="R980" s="427">
        <v>0.43319999999999997</v>
      </c>
      <c r="S980" s="427">
        <v>43.2166</v>
      </c>
      <c r="T980" s="427">
        <v>146.3903</v>
      </c>
      <c r="U980" s="428">
        <v>43282</v>
      </c>
      <c r="V980" s="428">
        <v>44926</v>
      </c>
      <c r="W980" s="426">
        <v>1200</v>
      </c>
      <c r="X980" s="426"/>
      <c r="Y980" s="426"/>
      <c r="Z980" s="426">
        <v>7</v>
      </c>
    </row>
    <row r="981" spans="1:26" ht="15">
      <c r="A981" s="426">
        <v>202110</v>
      </c>
      <c r="B981" s="426" t="s">
        <v>507</v>
      </c>
      <c r="C981" s="426" t="s">
        <v>3041</v>
      </c>
      <c r="D981" s="426" t="s">
        <v>3042</v>
      </c>
      <c r="E981" s="426" t="s">
        <v>275</v>
      </c>
      <c r="F981" s="426" t="s">
        <v>4595</v>
      </c>
      <c r="G981" s="426" t="s">
        <v>4123</v>
      </c>
      <c r="H981" s="427">
        <v>0.1</v>
      </c>
      <c r="I981" s="427">
        <v>0.16950000000000001</v>
      </c>
      <c r="J981" s="427">
        <v>7.84</v>
      </c>
      <c r="K981" s="427">
        <v>48.49</v>
      </c>
      <c r="L981" s="427">
        <v>0.10381536</v>
      </c>
      <c r="M981" s="427">
        <v>8.0817013200000005</v>
      </c>
      <c r="N981" s="427">
        <v>49.9849103325</v>
      </c>
      <c r="O981" s="427">
        <v>27.15</v>
      </c>
      <c r="P981" s="427">
        <v>13.1</v>
      </c>
      <c r="Q981" s="427">
        <v>13.1</v>
      </c>
      <c r="R981" s="427">
        <v>0.16947999999999999</v>
      </c>
      <c r="S981" s="427">
        <v>9.5951299999999993</v>
      </c>
      <c r="T981" s="427">
        <v>46.730960000000003</v>
      </c>
      <c r="U981" s="428">
        <v>43282</v>
      </c>
      <c r="V981" s="428">
        <v>44926</v>
      </c>
      <c r="W981" s="426">
        <v>525</v>
      </c>
      <c r="X981" s="426"/>
      <c r="Y981" s="426"/>
      <c r="Z981" s="426">
        <v>7</v>
      </c>
    </row>
    <row r="982" spans="1:26" ht="15">
      <c r="A982" s="426">
        <v>202110</v>
      </c>
      <c r="B982" s="426" t="s">
        <v>507</v>
      </c>
      <c r="C982" s="426" t="s">
        <v>3321</v>
      </c>
      <c r="D982" s="426" t="s">
        <v>3322</v>
      </c>
      <c r="E982" s="426" t="s">
        <v>259</v>
      </c>
      <c r="F982" s="426" t="s">
        <v>4150</v>
      </c>
      <c r="G982" s="426" t="s">
        <v>4129</v>
      </c>
      <c r="H982" s="427">
        <v>0.3</v>
      </c>
      <c r="I982" s="427">
        <v>0.31330000000000002</v>
      </c>
      <c r="J982" s="427">
        <v>21.63</v>
      </c>
      <c r="K982" s="427">
        <v>98.49</v>
      </c>
      <c r="L982" s="427">
        <v>0.31324616999999993</v>
      </c>
      <c r="M982" s="427">
        <v>22.623345637199996</v>
      </c>
      <c r="N982" s="427">
        <v>103.01309809559999</v>
      </c>
      <c r="O982" s="427">
        <v>28.35</v>
      </c>
      <c r="P982" s="427">
        <v>10.72</v>
      </c>
      <c r="Q982" s="427">
        <v>10.72</v>
      </c>
      <c r="R982" s="427">
        <v>0.30587999999999999</v>
      </c>
      <c r="S982" s="427">
        <v>26.028790000000001</v>
      </c>
      <c r="T982" s="427">
        <v>94.093609999999998</v>
      </c>
      <c r="U982" s="428">
        <v>43374</v>
      </c>
      <c r="V982" s="428">
        <v>44561</v>
      </c>
      <c r="W982" s="426">
        <v>750</v>
      </c>
      <c r="X982" s="426"/>
      <c r="Y982" s="426"/>
      <c r="Z982" s="426">
        <v>8</v>
      </c>
    </row>
    <row r="983" spans="1:26" ht="15">
      <c r="A983" s="426">
        <v>202110</v>
      </c>
      <c r="B983" s="426" t="s">
        <v>507</v>
      </c>
      <c r="C983" s="426" t="s">
        <v>3329</v>
      </c>
      <c r="D983" s="426" t="s">
        <v>3330</v>
      </c>
      <c r="E983" s="426" t="s">
        <v>259</v>
      </c>
      <c r="F983" s="426" t="s">
        <v>4428</v>
      </c>
      <c r="G983" s="426" t="s">
        <v>4129</v>
      </c>
      <c r="H983" s="427">
        <v>0.27</v>
      </c>
      <c r="I983" s="427">
        <v>0.46110000000000001</v>
      </c>
      <c r="J983" s="427">
        <v>17.739999999999998</v>
      </c>
      <c r="K983" s="427">
        <v>131.9</v>
      </c>
      <c r="L983" s="427">
        <v>0.28192155299999994</v>
      </c>
      <c r="M983" s="427">
        <v>18.554699565599996</v>
      </c>
      <c r="N983" s="427">
        <v>137.95743363599999</v>
      </c>
      <c r="O983" s="427">
        <v>28.35</v>
      </c>
      <c r="P983" s="427">
        <v>10.72</v>
      </c>
      <c r="Q983" s="427">
        <v>10.72</v>
      </c>
      <c r="R983" s="427">
        <v>0.45023999999999997</v>
      </c>
      <c r="S983" s="427">
        <v>19.504159999999999</v>
      </c>
      <c r="T983" s="427">
        <v>130.13842</v>
      </c>
      <c r="U983" s="428">
        <v>43374</v>
      </c>
      <c r="V983" s="428">
        <v>44561</v>
      </c>
      <c r="W983" s="426">
        <v>500</v>
      </c>
      <c r="X983" s="426"/>
      <c r="Y983" s="426"/>
      <c r="Z983" s="426">
        <v>8</v>
      </c>
    </row>
    <row r="984" spans="1:26" ht="15">
      <c r="A984" s="426">
        <v>202110</v>
      </c>
      <c r="B984" s="426" t="s">
        <v>507</v>
      </c>
      <c r="C984" s="426" t="s">
        <v>3331</v>
      </c>
      <c r="D984" s="426" t="s">
        <v>3332</v>
      </c>
      <c r="E984" s="426" t="s">
        <v>259</v>
      </c>
      <c r="F984" s="426" t="s">
        <v>4163</v>
      </c>
      <c r="G984" s="426" t="s">
        <v>4129</v>
      </c>
      <c r="H984" s="427">
        <v>0.16</v>
      </c>
      <c r="I984" s="427">
        <v>0.61009999999999998</v>
      </c>
      <c r="J984" s="427">
        <v>8.74</v>
      </c>
      <c r="K984" s="427">
        <v>148.68</v>
      </c>
      <c r="L984" s="427">
        <v>0.16706462399999999</v>
      </c>
      <c r="M984" s="427">
        <v>9.1413796055999992</v>
      </c>
      <c r="N984" s="427">
        <v>155.50804573919999</v>
      </c>
      <c r="O984" s="427">
        <v>28.35</v>
      </c>
      <c r="P984" s="427">
        <v>10.72</v>
      </c>
      <c r="Q984" s="427">
        <v>10.72</v>
      </c>
      <c r="R984" s="427">
        <v>0.59575999999999996</v>
      </c>
      <c r="S984" s="427">
        <v>10.89129</v>
      </c>
      <c r="T984" s="427">
        <v>146.53586999999999</v>
      </c>
      <c r="U984" s="428">
        <v>43374</v>
      </c>
      <c r="V984" s="428">
        <v>44561</v>
      </c>
      <c r="W984" s="426">
        <v>500</v>
      </c>
      <c r="X984" s="426"/>
      <c r="Y984" s="426"/>
      <c r="Z984" s="426">
        <v>8</v>
      </c>
    </row>
    <row r="985" spans="1:26" ht="15">
      <c r="A985" s="426">
        <v>202110</v>
      </c>
      <c r="B985" s="426" t="s">
        <v>507</v>
      </c>
      <c r="C985" s="426" t="s">
        <v>3333</v>
      </c>
      <c r="D985" s="426" t="s">
        <v>3334</v>
      </c>
      <c r="E985" s="426" t="s">
        <v>259</v>
      </c>
      <c r="F985" s="426" t="s">
        <v>4436</v>
      </c>
      <c r="G985" s="426" t="s">
        <v>4129</v>
      </c>
      <c r="H985" s="427">
        <v>0.02</v>
      </c>
      <c r="I985" s="427">
        <v>0.2366</v>
      </c>
      <c r="J985" s="427">
        <v>1.1599999999999999</v>
      </c>
      <c r="K985" s="427">
        <v>59.1</v>
      </c>
      <c r="L985" s="427">
        <v>2.0883077999999999E-2</v>
      </c>
      <c r="M985" s="427">
        <v>1.2132723503999998</v>
      </c>
      <c r="N985" s="427">
        <v>61.814134403999994</v>
      </c>
      <c r="O985" s="427">
        <v>28.35</v>
      </c>
      <c r="P985" s="427">
        <v>10.72</v>
      </c>
      <c r="Q985" s="427">
        <v>10.72</v>
      </c>
      <c r="R985" s="427">
        <v>0.23104</v>
      </c>
      <c r="S985" s="427">
        <v>1.43485</v>
      </c>
      <c r="T985" s="427">
        <v>58.830300000000001</v>
      </c>
      <c r="U985" s="428">
        <v>43374</v>
      </c>
      <c r="V985" s="428">
        <v>44561</v>
      </c>
      <c r="W985" s="426">
        <v>300</v>
      </c>
      <c r="X985" s="426"/>
      <c r="Y985" s="426"/>
      <c r="Z985" s="426">
        <v>8</v>
      </c>
    </row>
    <row r="986" spans="1:26" ht="15">
      <c r="A986" s="426">
        <v>202110</v>
      </c>
      <c r="B986" s="426" t="s">
        <v>507</v>
      </c>
      <c r="C986" s="426" t="s">
        <v>3459</v>
      </c>
      <c r="D986" s="426" t="s">
        <v>3460</v>
      </c>
      <c r="E986" s="426" t="s">
        <v>260</v>
      </c>
      <c r="F986" s="426" t="s">
        <v>4163</v>
      </c>
      <c r="G986" s="426" t="s">
        <v>4129</v>
      </c>
      <c r="H986" s="427">
        <v>0.47</v>
      </c>
      <c r="I986" s="427">
        <v>0.46600000000000003</v>
      </c>
      <c r="J986" s="427">
        <v>47.85</v>
      </c>
      <c r="K986" s="427">
        <v>206.12</v>
      </c>
      <c r="L986" s="427">
        <v>0.49075233299999993</v>
      </c>
      <c r="M986" s="427">
        <v>50.047484453999992</v>
      </c>
      <c r="N986" s="427">
        <v>215.5859455728</v>
      </c>
      <c r="O986" s="427">
        <v>28.35</v>
      </c>
      <c r="P986" s="427">
        <v>10.72</v>
      </c>
      <c r="Q986" s="427">
        <v>10.72</v>
      </c>
      <c r="R986" s="427">
        <v>0.45563999999999999</v>
      </c>
      <c r="S986" s="427">
        <v>53.597549999999998</v>
      </c>
      <c r="T986" s="427">
        <v>200.38112000000001</v>
      </c>
      <c r="U986" s="428">
        <v>43466</v>
      </c>
      <c r="V986" s="428">
        <v>44561</v>
      </c>
      <c r="W986" s="426">
        <v>300</v>
      </c>
      <c r="X986" s="426"/>
      <c r="Y986" s="426"/>
      <c r="Z986" s="426">
        <v>8</v>
      </c>
    </row>
    <row r="987" spans="1:26" ht="15">
      <c r="A987" s="426">
        <v>202110</v>
      </c>
      <c r="B987" s="426" t="s">
        <v>507</v>
      </c>
      <c r="C987" s="426" t="s">
        <v>3427</v>
      </c>
      <c r="D987" s="426" t="s">
        <v>3428</v>
      </c>
      <c r="E987" s="426" t="s">
        <v>275</v>
      </c>
      <c r="F987" s="426" t="s">
        <v>4144</v>
      </c>
      <c r="G987" s="426" t="s">
        <v>4143</v>
      </c>
      <c r="H987" s="427">
        <v>1.18</v>
      </c>
      <c r="I987" s="427">
        <v>1.4279999999999999</v>
      </c>
      <c r="J987" s="427">
        <v>86.23</v>
      </c>
      <c r="K987" s="427">
        <v>552.49</v>
      </c>
      <c r="L987" s="427">
        <v>1.2250212479999998</v>
      </c>
      <c r="M987" s="427">
        <v>88.888406227499999</v>
      </c>
      <c r="N987" s="427">
        <v>569.52285233249995</v>
      </c>
      <c r="O987" s="427">
        <v>22.75</v>
      </c>
      <c r="P987" s="427">
        <v>11.04</v>
      </c>
      <c r="Q987" s="427">
        <v>11.04</v>
      </c>
      <c r="R987" s="427">
        <v>1.4279599999999999</v>
      </c>
      <c r="S987" s="427">
        <v>100.69493</v>
      </c>
      <c r="T987" s="427">
        <v>538.02207999999996</v>
      </c>
      <c r="U987" s="428">
        <v>43435</v>
      </c>
      <c r="V987" s="428">
        <v>46203</v>
      </c>
      <c r="W987" s="426">
        <v>1500</v>
      </c>
      <c r="X987" s="426"/>
      <c r="Y987" s="426"/>
      <c r="Z987" s="426">
        <v>7</v>
      </c>
    </row>
    <row r="988" spans="1:26" ht="15">
      <c r="A988" s="426">
        <v>202110</v>
      </c>
      <c r="B988" s="426" t="s">
        <v>507</v>
      </c>
      <c r="C988" s="426" t="s">
        <v>4757</v>
      </c>
      <c r="D988" s="426" t="s">
        <v>4758</v>
      </c>
      <c r="E988" s="426" t="s">
        <v>256</v>
      </c>
      <c r="F988" s="426" t="s">
        <v>4175</v>
      </c>
      <c r="G988" s="426" t="s">
        <v>4594</v>
      </c>
      <c r="H988" s="427">
        <v>0.24</v>
      </c>
      <c r="I988" s="427">
        <v>0.23880000000000001</v>
      </c>
      <c r="J988" s="427">
        <v>18.760000000000002</v>
      </c>
      <c r="K988" s="427">
        <v>65.25</v>
      </c>
      <c r="L988" s="427">
        <v>0.24915686399999995</v>
      </c>
      <c r="M988" s="427">
        <v>19.338356730000001</v>
      </c>
      <c r="N988" s="427">
        <v>67.261608562499987</v>
      </c>
      <c r="O988" s="427">
        <v>27.55</v>
      </c>
      <c r="P988" s="427">
        <v>10.57</v>
      </c>
      <c r="Q988" s="427">
        <v>10.57</v>
      </c>
      <c r="R988" s="427">
        <v>0.23880000000000001</v>
      </c>
      <c r="S988" s="427">
        <v>20.363499999999998</v>
      </c>
      <c r="T988" s="427">
        <v>63.6464</v>
      </c>
      <c r="U988" s="428">
        <v>43556</v>
      </c>
      <c r="V988" s="428">
        <v>45291</v>
      </c>
      <c r="W988" s="426">
        <v>295</v>
      </c>
      <c r="X988" s="426"/>
      <c r="Y988" s="426"/>
      <c r="Z988" s="426">
        <v>6</v>
      </c>
    </row>
    <row r="989" spans="1:26" ht="15">
      <c r="A989" s="426">
        <v>202110</v>
      </c>
      <c r="B989" s="426" t="s">
        <v>507</v>
      </c>
      <c r="C989" s="426" t="s">
        <v>4759</v>
      </c>
      <c r="D989" s="426" t="s">
        <v>4760</v>
      </c>
      <c r="E989" s="426" t="s">
        <v>256</v>
      </c>
      <c r="F989" s="426" t="s">
        <v>4175</v>
      </c>
      <c r="G989" s="426" t="s">
        <v>4594</v>
      </c>
      <c r="H989" s="427">
        <v>0.18</v>
      </c>
      <c r="I989" s="427">
        <v>0.1656</v>
      </c>
      <c r="J989" s="427">
        <v>8.43</v>
      </c>
      <c r="K989" s="427">
        <v>30.66</v>
      </c>
      <c r="L989" s="427">
        <v>0.18686764799999997</v>
      </c>
      <c r="M989" s="427">
        <v>8.6898905774999982</v>
      </c>
      <c r="N989" s="427">
        <v>31.605224804999999</v>
      </c>
      <c r="O989" s="427">
        <v>27.55</v>
      </c>
      <c r="P989" s="427">
        <v>10.57</v>
      </c>
      <c r="Q989" s="427">
        <v>10.57</v>
      </c>
      <c r="R989" s="427">
        <v>0.18160000000000001</v>
      </c>
      <c r="S989" s="427">
        <v>10.224600000000001</v>
      </c>
      <c r="T989" s="427">
        <v>28.866599999999998</v>
      </c>
      <c r="U989" s="428">
        <v>43556</v>
      </c>
      <c r="V989" s="428">
        <v>45291</v>
      </c>
      <c r="W989" s="426">
        <v>400</v>
      </c>
      <c r="X989" s="426"/>
      <c r="Y989" s="426"/>
      <c r="Z989" s="426">
        <v>6</v>
      </c>
    </row>
    <row r="990" spans="1:26" ht="15">
      <c r="A990" s="426">
        <v>202110</v>
      </c>
      <c r="B990" s="426" t="s">
        <v>507</v>
      </c>
      <c r="C990" s="426" t="s">
        <v>5656</v>
      </c>
      <c r="D990" s="426" t="s">
        <v>5657</v>
      </c>
      <c r="E990" s="426" t="s">
        <v>265</v>
      </c>
      <c r="F990" s="426" t="s">
        <v>4595</v>
      </c>
      <c r="G990" s="426" t="s">
        <v>4123</v>
      </c>
      <c r="H990" s="427">
        <v>0.39</v>
      </c>
      <c r="I990" s="427">
        <v>0.48089999999999999</v>
      </c>
      <c r="J990" s="427">
        <v>34.32</v>
      </c>
      <c r="K990" s="427">
        <v>161.96</v>
      </c>
      <c r="L990" s="427">
        <v>0.4048799039999999</v>
      </c>
      <c r="M990" s="427">
        <v>35.269806000000003</v>
      </c>
      <c r="N990" s="427">
        <v>166.44224300000002</v>
      </c>
      <c r="O990" s="427">
        <v>27.15</v>
      </c>
      <c r="P990" s="427">
        <v>13.1</v>
      </c>
      <c r="Q990" s="427">
        <v>13.1</v>
      </c>
      <c r="R990" s="427">
        <v>0.48087999999999997</v>
      </c>
      <c r="S990" s="427">
        <v>41.79327</v>
      </c>
      <c r="T990" s="427">
        <v>154.49368999999999</v>
      </c>
      <c r="U990" s="428">
        <v>43720</v>
      </c>
      <c r="V990" s="428">
        <v>44926</v>
      </c>
      <c r="W990" s="426">
        <v>1500</v>
      </c>
      <c r="X990" s="426"/>
      <c r="Y990" s="426"/>
      <c r="Z990" s="426">
        <v>7</v>
      </c>
    </row>
    <row r="991" spans="1:26" ht="15">
      <c r="A991" s="426">
        <v>202110</v>
      </c>
      <c r="B991" s="426" t="s">
        <v>7183</v>
      </c>
      <c r="C991" s="426" t="s">
        <v>1918</v>
      </c>
      <c r="D991" s="426" t="s">
        <v>1919</v>
      </c>
      <c r="E991" s="426" t="s">
        <v>259</v>
      </c>
      <c r="F991" s="426" t="s">
        <v>4351</v>
      </c>
      <c r="G991" s="426" t="s">
        <v>4159</v>
      </c>
      <c r="H991" s="427">
        <v>0.46960000000000002</v>
      </c>
      <c r="I991" s="427">
        <v>0.56269999999999998</v>
      </c>
      <c r="J991" s="427">
        <v>35.515900000000002</v>
      </c>
      <c r="K991" s="427">
        <v>159.26609999999999</v>
      </c>
      <c r="L991" s="427">
        <v>0.49287056309600008</v>
      </c>
      <c r="M991" s="427">
        <v>36.805928408704006</v>
      </c>
      <c r="N991" s="427">
        <v>165.051052473216</v>
      </c>
      <c r="O991" s="427">
        <v>22.84</v>
      </c>
      <c r="P991" s="427">
        <v>8.2359000000000009</v>
      </c>
      <c r="Q991" s="427">
        <v>8.2359000000000009</v>
      </c>
      <c r="R991" s="427">
        <v>0.56270399999999998</v>
      </c>
      <c r="S991" s="427">
        <v>40.822322999999997</v>
      </c>
      <c r="T991" s="427">
        <v>153.95972499999999</v>
      </c>
      <c r="U991" s="428">
        <v>44409</v>
      </c>
      <c r="V991" s="428">
        <v>46081</v>
      </c>
      <c r="W991" s="426">
        <v>700</v>
      </c>
      <c r="X991" s="426"/>
      <c r="Y991" s="426"/>
      <c r="Z991" s="426">
        <v>6</v>
      </c>
    </row>
    <row r="992" spans="1:26" ht="15">
      <c r="A992" s="426">
        <v>202110</v>
      </c>
      <c r="B992" s="426" t="s">
        <v>7183</v>
      </c>
      <c r="C992" s="426" t="s">
        <v>3152</v>
      </c>
      <c r="D992" s="426" t="s">
        <v>3153</v>
      </c>
      <c r="E992" s="426" t="s">
        <v>258</v>
      </c>
      <c r="F992" s="426" t="s">
        <v>4408</v>
      </c>
      <c r="G992" s="426" t="s">
        <v>4123</v>
      </c>
      <c r="H992" s="427">
        <v>0.24310000000000001</v>
      </c>
      <c r="I992" s="427">
        <v>0.24859999999999999</v>
      </c>
      <c r="J992" s="427">
        <v>24.066500000000001</v>
      </c>
      <c r="K992" s="427">
        <v>113.5248</v>
      </c>
      <c r="L992" s="427">
        <v>0.25079208511500006</v>
      </c>
      <c r="M992" s="427">
        <v>24.795977274849999</v>
      </c>
      <c r="N992" s="427">
        <v>116.96583886032001</v>
      </c>
      <c r="O992" s="427">
        <v>22.84</v>
      </c>
      <c r="P992" s="427">
        <v>9.2847000000000008</v>
      </c>
      <c r="Q992" s="427">
        <v>9.2847000000000008</v>
      </c>
      <c r="R992" s="427">
        <v>0.248616</v>
      </c>
      <c r="S992" s="427">
        <v>29.073450000000001</v>
      </c>
      <c r="T992" s="427">
        <v>108.517774</v>
      </c>
      <c r="U992" s="428">
        <v>44409</v>
      </c>
      <c r="V992" s="428">
        <v>45838</v>
      </c>
      <c r="W992" s="426">
        <v>200</v>
      </c>
      <c r="X992" s="426"/>
      <c r="Y992" s="426"/>
      <c r="Z992" s="426">
        <v>7</v>
      </c>
    </row>
    <row r="993" spans="1:26" ht="15">
      <c r="A993" s="426">
        <v>202110</v>
      </c>
      <c r="B993" s="426" t="s">
        <v>507</v>
      </c>
      <c r="C993" s="426" t="s">
        <v>3327</v>
      </c>
      <c r="D993" s="426" t="s">
        <v>3328</v>
      </c>
      <c r="E993" s="426" t="s">
        <v>259</v>
      </c>
      <c r="F993" s="426" t="s">
        <v>4428</v>
      </c>
      <c r="G993" s="426" t="s">
        <v>4129</v>
      </c>
      <c r="H993" s="427">
        <v>0.1</v>
      </c>
      <c r="I993" s="427">
        <v>0.85050000000000003</v>
      </c>
      <c r="J993" s="427">
        <v>5.0199999999999996</v>
      </c>
      <c r="K993" s="427">
        <v>130.32</v>
      </c>
      <c r="L993" s="427">
        <v>0.10441538999999998</v>
      </c>
      <c r="M993" s="427">
        <v>5.2505406887999992</v>
      </c>
      <c r="N993" s="427">
        <v>136.30487302079996</v>
      </c>
      <c r="O993" s="427">
        <v>28.35</v>
      </c>
      <c r="P993" s="427">
        <v>10.72</v>
      </c>
      <c r="Q993" s="427">
        <v>10.72</v>
      </c>
      <c r="R993" s="427">
        <v>0.83048</v>
      </c>
      <c r="S993" s="427">
        <v>5.5037399999999996</v>
      </c>
      <c r="T993" s="427">
        <v>129.82747000000001</v>
      </c>
      <c r="U993" s="428">
        <v>43374</v>
      </c>
      <c r="V993" s="428">
        <v>44561</v>
      </c>
      <c r="W993" s="426">
        <v>300</v>
      </c>
      <c r="X993" s="426"/>
      <c r="Y993" s="426"/>
      <c r="Z993" s="426">
        <v>8</v>
      </c>
    </row>
    <row r="994" spans="1:26" ht="15">
      <c r="A994" s="426">
        <v>202110</v>
      </c>
      <c r="B994" s="426" t="s">
        <v>507</v>
      </c>
      <c r="C994" s="426" t="s">
        <v>3692</v>
      </c>
      <c r="D994" s="426" t="s">
        <v>3693</v>
      </c>
      <c r="E994" s="426" t="s">
        <v>267</v>
      </c>
      <c r="F994" s="426" t="s">
        <v>4413</v>
      </c>
      <c r="G994" s="426" t="s">
        <v>4123</v>
      </c>
      <c r="H994" s="427">
        <v>0.37</v>
      </c>
      <c r="I994" s="427">
        <v>0.43130000000000002</v>
      </c>
      <c r="J994" s="427">
        <v>24.31</v>
      </c>
      <c r="K994" s="427">
        <v>135.51</v>
      </c>
      <c r="L994" s="427">
        <v>0.38411683199999996</v>
      </c>
      <c r="M994" s="427">
        <v>25.059459067499997</v>
      </c>
      <c r="N994" s="427">
        <v>139.68767166749998</v>
      </c>
      <c r="O994" s="427">
        <v>27.55</v>
      </c>
      <c r="P994" s="427">
        <v>13.04</v>
      </c>
      <c r="Q994" s="427">
        <v>13.04</v>
      </c>
      <c r="R994" s="427">
        <v>0.43131999999999998</v>
      </c>
      <c r="S994" s="427">
        <v>24.4953</v>
      </c>
      <c r="T994" s="427">
        <v>135.32978</v>
      </c>
      <c r="U994" s="428">
        <v>43525</v>
      </c>
      <c r="V994" s="428">
        <v>44620</v>
      </c>
      <c r="W994" s="426">
        <v>600</v>
      </c>
      <c r="X994" s="426"/>
      <c r="Y994" s="426"/>
      <c r="Z994" s="426">
        <v>7</v>
      </c>
    </row>
    <row r="995" spans="1:26" ht="15">
      <c r="A995" s="426">
        <v>202110</v>
      </c>
      <c r="B995" s="426" t="s">
        <v>6759</v>
      </c>
      <c r="C995" s="426" t="s">
        <v>1076</v>
      </c>
      <c r="D995" s="426" t="s">
        <v>1077</v>
      </c>
      <c r="E995" s="426" t="s">
        <v>258</v>
      </c>
      <c r="F995" s="426" t="s">
        <v>4499</v>
      </c>
      <c r="G995" s="426" t="s">
        <v>4370</v>
      </c>
      <c r="H995" s="427">
        <v>2.6193</v>
      </c>
      <c r="I995" s="427">
        <v>2.6703999999999999</v>
      </c>
      <c r="J995" s="427">
        <v>261.04739999999998</v>
      </c>
      <c r="K995" s="427">
        <v>1367.9366</v>
      </c>
      <c r="L995" s="427">
        <v>2.8281198159360001</v>
      </c>
      <c r="M995" s="427">
        <v>277.69360955579998</v>
      </c>
      <c r="N995" s="427">
        <v>1455.1658131721999</v>
      </c>
      <c r="O995" s="427">
        <v>22.84</v>
      </c>
      <c r="P995" s="427">
        <v>11.38</v>
      </c>
      <c r="Q995" s="427">
        <v>10.57</v>
      </c>
      <c r="R995" s="427">
        <v>2.6704240000000001</v>
      </c>
      <c r="S995" s="427">
        <v>316.08054900000002</v>
      </c>
      <c r="T995" s="427">
        <v>1312.9034549999999</v>
      </c>
      <c r="U995" s="428">
        <v>44197</v>
      </c>
      <c r="V995" s="428">
        <v>45291</v>
      </c>
      <c r="W995" s="426">
        <v>1800</v>
      </c>
      <c r="X995" s="426"/>
      <c r="Y995" s="426"/>
      <c r="Z995" s="426">
        <v>1</v>
      </c>
    </row>
    <row r="996" spans="1:26" ht="15">
      <c r="A996" s="426">
        <v>202110</v>
      </c>
      <c r="B996" s="426" t="s">
        <v>6759</v>
      </c>
      <c r="C996" s="426" t="s">
        <v>1078</v>
      </c>
      <c r="D996" s="426" t="s">
        <v>1079</v>
      </c>
      <c r="E996" s="426" t="s">
        <v>258</v>
      </c>
      <c r="F996" s="426" t="s">
        <v>4499</v>
      </c>
      <c r="G996" s="426" t="s">
        <v>4370</v>
      </c>
      <c r="H996" s="427">
        <v>0</v>
      </c>
      <c r="I996" s="427">
        <v>0</v>
      </c>
      <c r="J996" s="427">
        <v>0</v>
      </c>
      <c r="K996" s="427">
        <v>1.7099999999999999E-3</v>
      </c>
      <c r="L996" s="427">
        <v>0</v>
      </c>
      <c r="M996" s="427">
        <v>0</v>
      </c>
      <c r="N996" s="427">
        <v>1.8190415699999999E-3</v>
      </c>
      <c r="O996" s="427">
        <v>22.84</v>
      </c>
      <c r="P996" s="427">
        <v>11.38</v>
      </c>
      <c r="Q996" s="427">
        <v>10.57</v>
      </c>
      <c r="R996" s="427">
        <v>7.9999999999999996E-6</v>
      </c>
      <c r="S996" s="427">
        <v>3.6000000000000002E-4</v>
      </c>
      <c r="T996" s="427">
        <v>1.351E-3</v>
      </c>
      <c r="U996" s="428">
        <v>44197</v>
      </c>
      <c r="V996" s="428">
        <v>45291</v>
      </c>
      <c r="W996" s="426">
        <v>200</v>
      </c>
      <c r="X996" s="426"/>
      <c r="Y996" s="426"/>
      <c r="Z996" s="426">
        <v>1</v>
      </c>
    </row>
    <row r="997" spans="1:26" ht="15">
      <c r="A997" s="426">
        <v>202110</v>
      </c>
      <c r="B997" s="426" t="s">
        <v>6759</v>
      </c>
      <c r="C997" s="426" t="s">
        <v>6774</v>
      </c>
      <c r="D997" s="426" t="s">
        <v>6775</v>
      </c>
      <c r="E997" s="426" t="s">
        <v>259</v>
      </c>
      <c r="F997" s="426" t="s">
        <v>4613</v>
      </c>
      <c r="G997" s="426" t="s">
        <v>4370</v>
      </c>
      <c r="H997" s="427">
        <v>7.0735000000000001</v>
      </c>
      <c r="I997" s="427">
        <v>7.3536999999999999</v>
      </c>
      <c r="J997" s="427">
        <v>483.9599</v>
      </c>
      <c r="K997" s="427">
        <v>2207.0295999999998</v>
      </c>
      <c r="L997" s="427">
        <v>7.0735000000000001</v>
      </c>
      <c r="M997" s="427">
        <v>483.9599</v>
      </c>
      <c r="N997" s="427">
        <v>2207.0295999999998</v>
      </c>
      <c r="O997" s="427">
        <v>22.84</v>
      </c>
      <c r="P997" s="427">
        <v>11.38</v>
      </c>
      <c r="Q997" s="427">
        <v>10.57</v>
      </c>
      <c r="R997" s="427">
        <v>7.3537324000000002</v>
      </c>
      <c r="S997" s="427">
        <v>604.28990599999997</v>
      </c>
      <c r="T997" s="427">
        <v>2086.6996060000001</v>
      </c>
      <c r="U997" s="428">
        <v>44197</v>
      </c>
      <c r="V997" s="428">
        <v>45291</v>
      </c>
      <c r="W997" s="426">
        <v>4000</v>
      </c>
      <c r="X997" s="426"/>
      <c r="Y997" s="426"/>
      <c r="Z997" s="426">
        <v>1</v>
      </c>
    </row>
    <row r="998" spans="1:26" ht="15">
      <c r="A998" s="426">
        <v>202110</v>
      </c>
      <c r="B998" s="426" t="s">
        <v>4805</v>
      </c>
      <c r="C998" s="426" t="s">
        <v>534</v>
      </c>
      <c r="D998" s="426" t="s">
        <v>535</v>
      </c>
      <c r="E998" s="426" t="s">
        <v>267</v>
      </c>
      <c r="F998" s="426" t="s">
        <v>4620</v>
      </c>
      <c r="G998" s="426" t="s">
        <v>4129</v>
      </c>
      <c r="H998" s="427">
        <v>1.4</v>
      </c>
      <c r="I998" s="427">
        <v>1.56</v>
      </c>
      <c r="J998" s="427">
        <v>148.75</v>
      </c>
      <c r="K998" s="427">
        <v>623.30999999999995</v>
      </c>
      <c r="L998" s="427">
        <v>1.4990577979999997</v>
      </c>
      <c r="M998" s="427">
        <v>156.28882403750001</v>
      </c>
      <c r="N998" s="427">
        <v>654.90008007270001</v>
      </c>
      <c r="O998" s="427">
        <v>22.25</v>
      </c>
      <c r="P998" s="427">
        <v>14.15</v>
      </c>
      <c r="Q998" s="427">
        <v>14.15</v>
      </c>
      <c r="R998" s="427">
        <v>1.4632179999999999</v>
      </c>
      <c r="S998" s="427">
        <v>168.33454</v>
      </c>
      <c r="T998" s="427">
        <v>603.71597399999996</v>
      </c>
      <c r="U998" s="428">
        <v>42248</v>
      </c>
      <c r="V998" s="428">
        <v>44561</v>
      </c>
      <c r="W998" s="426">
        <v>990</v>
      </c>
      <c r="X998" s="426"/>
      <c r="Y998" s="426"/>
      <c r="Z998" s="426">
        <v>8</v>
      </c>
    </row>
    <row r="999" spans="1:26" ht="15">
      <c r="A999" s="426">
        <v>202110</v>
      </c>
      <c r="B999" s="426" t="s">
        <v>4805</v>
      </c>
      <c r="C999" s="426" t="s">
        <v>537</v>
      </c>
      <c r="D999" s="426" t="s">
        <v>538</v>
      </c>
      <c r="E999" s="426" t="s">
        <v>268</v>
      </c>
      <c r="F999" s="426" t="s">
        <v>4144</v>
      </c>
      <c r="G999" s="426" t="s">
        <v>4143</v>
      </c>
      <c r="H999" s="427">
        <v>3.34</v>
      </c>
      <c r="I999" s="427">
        <v>3.47</v>
      </c>
      <c r="J999" s="427">
        <v>102.85</v>
      </c>
      <c r="K999" s="427">
        <v>1769.35</v>
      </c>
      <c r="L999" s="427">
        <v>3.4920588440000002</v>
      </c>
      <c r="M999" s="427">
        <v>107.1425815405</v>
      </c>
      <c r="N999" s="427">
        <v>1843.1961754854999</v>
      </c>
      <c r="O999" s="427">
        <v>22.83</v>
      </c>
      <c r="P999" s="427">
        <v>8.7799999999999994</v>
      </c>
      <c r="Q999" s="427">
        <v>8.7799999999999994</v>
      </c>
      <c r="R999" s="427">
        <v>3.4655756000000002</v>
      </c>
      <c r="S999" s="427">
        <v>178.610466</v>
      </c>
      <c r="T999" s="427">
        <v>1693.588786</v>
      </c>
      <c r="U999" s="428">
        <v>42339</v>
      </c>
      <c r="V999" s="428">
        <v>44196</v>
      </c>
      <c r="W999" s="426">
        <v>3500</v>
      </c>
      <c r="X999" s="426"/>
      <c r="Y999" s="426"/>
      <c r="Z999" s="426">
        <v>7</v>
      </c>
    </row>
    <row r="1000" spans="1:26" ht="15">
      <c r="A1000" s="426">
        <v>202110</v>
      </c>
      <c r="B1000" s="426" t="s">
        <v>4805</v>
      </c>
      <c r="C1000" s="426" t="s">
        <v>539</v>
      </c>
      <c r="D1000" s="426" t="s">
        <v>540</v>
      </c>
      <c r="E1000" s="426" t="s">
        <v>259</v>
      </c>
      <c r="F1000" s="426" t="s">
        <v>4432</v>
      </c>
      <c r="G1000" s="426" t="s">
        <v>4151</v>
      </c>
      <c r="H1000" s="427">
        <v>1.97</v>
      </c>
      <c r="I1000" s="427">
        <v>2.66</v>
      </c>
      <c r="J1000" s="427">
        <v>175.27</v>
      </c>
      <c r="K1000" s="427">
        <v>1024.69</v>
      </c>
      <c r="L1000" s="427">
        <v>2.0326460000000002</v>
      </c>
      <c r="M1000" s="427">
        <v>179.49400700000001</v>
      </c>
      <c r="N1000" s="427">
        <v>1049.385029</v>
      </c>
      <c r="O1000" s="427">
        <v>22.83</v>
      </c>
      <c r="P1000" s="427">
        <v>11.47</v>
      </c>
      <c r="Q1000" s="427">
        <v>11.47</v>
      </c>
      <c r="R1000" s="427">
        <v>2.6619220000000001</v>
      </c>
      <c r="S1000" s="427">
        <v>211.88161700000001</v>
      </c>
      <c r="T1000" s="427">
        <v>988.08054500000003</v>
      </c>
      <c r="U1000" s="428">
        <v>42370</v>
      </c>
      <c r="V1000" s="428">
        <v>46022</v>
      </c>
      <c r="W1000" s="426">
        <v>3700</v>
      </c>
      <c r="X1000" s="426"/>
      <c r="Y1000" s="426"/>
      <c r="Z1000" s="426">
        <v>8</v>
      </c>
    </row>
    <row r="1001" spans="1:26" ht="15">
      <c r="A1001" s="426">
        <v>202110</v>
      </c>
      <c r="B1001" s="426" t="s">
        <v>4805</v>
      </c>
      <c r="C1001" s="426" t="s">
        <v>640</v>
      </c>
      <c r="D1001" s="426" t="s">
        <v>641</v>
      </c>
      <c r="E1001" s="426" t="s">
        <v>270</v>
      </c>
      <c r="F1001" s="426" t="s">
        <v>4329</v>
      </c>
      <c r="G1001" s="426" t="s">
        <v>4123</v>
      </c>
      <c r="H1001" s="427">
        <v>0.22</v>
      </c>
      <c r="I1001" s="427">
        <v>1.46</v>
      </c>
      <c r="J1001" s="427">
        <v>19.100000000000001</v>
      </c>
      <c r="K1001" s="427">
        <v>277.26</v>
      </c>
      <c r="L1001" s="427">
        <v>0.23001585200000002</v>
      </c>
      <c r="M1001" s="427">
        <v>19.897163903000003</v>
      </c>
      <c r="N1001" s="427">
        <v>288.83181485580002</v>
      </c>
      <c r="O1001" s="427">
        <v>22.83</v>
      </c>
      <c r="P1001" s="427">
        <v>12.12</v>
      </c>
      <c r="Q1001" s="427">
        <v>12.12</v>
      </c>
      <c r="R1001" s="427">
        <v>1.4612000000000001</v>
      </c>
      <c r="S1001" s="427">
        <v>20.511399999999998</v>
      </c>
      <c r="T1001" s="427">
        <v>275.84739999999999</v>
      </c>
      <c r="U1001" s="428">
        <v>43525</v>
      </c>
      <c r="V1001" s="428">
        <v>44620</v>
      </c>
      <c r="W1001" s="426">
        <v>1570</v>
      </c>
      <c r="X1001" s="426"/>
      <c r="Y1001" s="426"/>
      <c r="Z1001" s="426">
        <v>7</v>
      </c>
    </row>
    <row r="1002" spans="1:26" ht="15">
      <c r="A1002" s="426">
        <v>202110</v>
      </c>
      <c r="B1002" s="426" t="s">
        <v>4805</v>
      </c>
      <c r="C1002" s="426" t="s">
        <v>642</v>
      </c>
      <c r="D1002" s="426" t="s">
        <v>643</v>
      </c>
      <c r="E1002" s="426" t="s">
        <v>270</v>
      </c>
      <c r="F1002" s="426" t="s">
        <v>4329</v>
      </c>
      <c r="G1002" s="426" t="s">
        <v>4123</v>
      </c>
      <c r="H1002" s="427">
        <v>0.26</v>
      </c>
      <c r="I1002" s="427">
        <v>0.28999999999999998</v>
      </c>
      <c r="J1002" s="427">
        <v>17.670000000000002</v>
      </c>
      <c r="K1002" s="427">
        <v>67.89</v>
      </c>
      <c r="L1002" s="427">
        <v>0.27183691600000004</v>
      </c>
      <c r="M1002" s="427">
        <v>18.407480951100005</v>
      </c>
      <c r="N1002" s="427">
        <v>70.723479443700015</v>
      </c>
      <c r="O1002" s="427">
        <v>22.83</v>
      </c>
      <c r="P1002" s="427">
        <v>12.12</v>
      </c>
      <c r="Q1002" s="427">
        <v>12.12</v>
      </c>
      <c r="R1002" s="427">
        <v>0.29208000000000001</v>
      </c>
      <c r="S1002" s="427">
        <v>20.86149</v>
      </c>
      <c r="T1002" s="427">
        <v>64.698120000000003</v>
      </c>
      <c r="U1002" s="428">
        <v>43525</v>
      </c>
      <c r="V1002" s="428">
        <v>44620</v>
      </c>
      <c r="W1002" s="426">
        <v>400</v>
      </c>
      <c r="X1002" s="426"/>
      <c r="Y1002" s="426"/>
      <c r="Z1002" s="426">
        <v>7</v>
      </c>
    </row>
    <row r="1003" spans="1:26" ht="15">
      <c r="A1003" s="426">
        <v>202110</v>
      </c>
      <c r="B1003" s="426" t="s">
        <v>4805</v>
      </c>
      <c r="C1003" s="426" t="s">
        <v>656</v>
      </c>
      <c r="D1003" s="426" t="s">
        <v>657</v>
      </c>
      <c r="E1003" s="426" t="s">
        <v>268</v>
      </c>
      <c r="F1003" s="426" t="s">
        <v>4358</v>
      </c>
      <c r="G1003" s="426" t="s">
        <v>4368</v>
      </c>
      <c r="H1003" s="427">
        <v>0.3</v>
      </c>
      <c r="I1003" s="427">
        <v>0.34</v>
      </c>
      <c r="J1003" s="427">
        <v>22.12</v>
      </c>
      <c r="K1003" s="427">
        <v>87.29</v>
      </c>
      <c r="L1003" s="427">
        <v>0.32104320299999994</v>
      </c>
      <c r="M1003" s="427">
        <v>23.275181386800003</v>
      </c>
      <c r="N1003" s="427">
        <v>91.848579713100023</v>
      </c>
      <c r="O1003" s="427">
        <v>30.5</v>
      </c>
      <c r="P1003" s="427">
        <v>10.98</v>
      </c>
      <c r="Q1003" s="427">
        <v>10.98</v>
      </c>
      <c r="R1003" s="427">
        <v>0.33823599999999998</v>
      </c>
      <c r="S1003" s="427">
        <v>22.279617999999999</v>
      </c>
      <c r="T1003" s="427">
        <v>87.124689000000004</v>
      </c>
      <c r="U1003" s="428">
        <v>42430</v>
      </c>
      <c r="V1003" s="428">
        <v>45291</v>
      </c>
      <c r="W1003" s="426">
        <v>450</v>
      </c>
      <c r="X1003" s="426"/>
      <c r="Y1003" s="426"/>
      <c r="Z1003" s="426">
        <v>9</v>
      </c>
    </row>
    <row r="1004" spans="1:26" ht="15">
      <c r="A1004" s="426">
        <v>202110</v>
      </c>
      <c r="B1004" s="426" t="s">
        <v>4805</v>
      </c>
      <c r="C1004" s="426" t="s">
        <v>660</v>
      </c>
      <c r="D1004" s="426" t="s">
        <v>661</v>
      </c>
      <c r="E1004" s="426" t="s">
        <v>268</v>
      </c>
      <c r="F1004" s="426" t="s">
        <v>4456</v>
      </c>
      <c r="G1004" s="426" t="s">
        <v>4125</v>
      </c>
      <c r="H1004" s="427">
        <v>0.66</v>
      </c>
      <c r="I1004" s="427">
        <v>0.66</v>
      </c>
      <c r="J1004" s="427">
        <v>67.3</v>
      </c>
      <c r="K1004" s="427">
        <v>274.63</v>
      </c>
      <c r="L1004" s="427">
        <v>0.70919786520000005</v>
      </c>
      <c r="M1004" s="427">
        <v>71.205133648</v>
      </c>
      <c r="N1004" s="427">
        <v>290.56561446879999</v>
      </c>
      <c r="O1004" s="427">
        <v>30.5</v>
      </c>
      <c r="P1004" s="427">
        <v>10.98</v>
      </c>
      <c r="Q1004" s="427">
        <v>10.98</v>
      </c>
      <c r="R1004" s="427">
        <v>0.66298199999999996</v>
      </c>
      <c r="S1004" s="427">
        <v>74.067126999999999</v>
      </c>
      <c r="T1004" s="427">
        <v>267.86275999999998</v>
      </c>
      <c r="U1004" s="428">
        <v>42430</v>
      </c>
      <c r="V1004" s="428">
        <v>45291</v>
      </c>
      <c r="W1004" s="426">
        <v>900</v>
      </c>
      <c r="X1004" s="426"/>
      <c r="Y1004" s="426"/>
      <c r="Z1004" s="426">
        <v>2</v>
      </c>
    </row>
    <row r="1005" spans="1:26" ht="15">
      <c r="A1005" s="426">
        <v>202110</v>
      </c>
      <c r="B1005" s="426" t="s">
        <v>4805</v>
      </c>
      <c r="C1005" s="426" t="s">
        <v>756</v>
      </c>
      <c r="D1005" s="426" t="s">
        <v>757</v>
      </c>
      <c r="E1005" s="426" t="s">
        <v>268</v>
      </c>
      <c r="F1005" s="426" t="s">
        <v>4408</v>
      </c>
      <c r="G1005" s="426" t="s">
        <v>4123</v>
      </c>
      <c r="H1005" s="427">
        <v>0.98</v>
      </c>
      <c r="I1005" s="427">
        <v>1</v>
      </c>
      <c r="J1005" s="427">
        <v>104.97</v>
      </c>
      <c r="K1005" s="427">
        <v>482.32</v>
      </c>
      <c r="L1005" s="427">
        <v>1.0246160680000003</v>
      </c>
      <c r="M1005" s="427">
        <v>109.3510625601</v>
      </c>
      <c r="N1005" s="427">
        <v>502.45026668560007</v>
      </c>
      <c r="O1005" s="427">
        <v>24.14</v>
      </c>
      <c r="P1005" s="427">
        <v>14.54</v>
      </c>
      <c r="Q1005" s="427">
        <v>14.54</v>
      </c>
      <c r="R1005" s="427">
        <v>1.0024</v>
      </c>
      <c r="S1005" s="427">
        <v>120.1225</v>
      </c>
      <c r="T1005" s="427">
        <v>467.16160000000002</v>
      </c>
      <c r="U1005" s="428">
        <v>42461</v>
      </c>
      <c r="V1005" s="428">
        <v>46112</v>
      </c>
      <c r="W1005" s="426">
        <v>1700</v>
      </c>
      <c r="X1005" s="426"/>
      <c r="Y1005" s="426"/>
      <c r="Z1005" s="426">
        <v>7</v>
      </c>
    </row>
    <row r="1006" spans="1:26" ht="15">
      <c r="A1006" s="426">
        <v>202110</v>
      </c>
      <c r="B1006" s="426" t="s">
        <v>4805</v>
      </c>
      <c r="C1006" s="426" t="s">
        <v>758</v>
      </c>
      <c r="D1006" s="426" t="s">
        <v>759</v>
      </c>
      <c r="E1006" s="426" t="s">
        <v>265</v>
      </c>
      <c r="F1006" s="426" t="s">
        <v>4247</v>
      </c>
      <c r="G1006" s="426" t="s">
        <v>4156</v>
      </c>
      <c r="H1006" s="427">
        <v>0.08</v>
      </c>
      <c r="I1006" s="427">
        <v>0.2</v>
      </c>
      <c r="J1006" s="427">
        <v>2.21</v>
      </c>
      <c r="K1006" s="427">
        <v>38.99</v>
      </c>
      <c r="L1006" s="427">
        <v>8.3233751999999994E-2</v>
      </c>
      <c r="M1006" s="427">
        <v>2.2932671423999995</v>
      </c>
      <c r="N1006" s="427">
        <v>40.459043385599998</v>
      </c>
      <c r="O1006" s="427">
        <v>22.83</v>
      </c>
      <c r="P1006" s="427">
        <v>12.34</v>
      </c>
      <c r="Q1006" s="427">
        <v>12.34</v>
      </c>
      <c r="R1006" s="427">
        <v>0.19719999999999999</v>
      </c>
      <c r="S1006" s="427">
        <v>2.2189999999999999</v>
      </c>
      <c r="T1006" s="427">
        <v>38.981000000000002</v>
      </c>
      <c r="U1006" s="428">
        <v>42461</v>
      </c>
      <c r="V1006" s="428">
        <v>44286</v>
      </c>
      <c r="W1006" s="426">
        <v>435</v>
      </c>
      <c r="X1006" s="426"/>
      <c r="Y1006" s="426"/>
      <c r="Z1006" s="426">
        <v>6</v>
      </c>
    </row>
    <row r="1007" spans="1:26" ht="15">
      <c r="A1007" s="426">
        <v>202110</v>
      </c>
      <c r="B1007" s="426" t="s">
        <v>4805</v>
      </c>
      <c r="C1007" s="426" t="s">
        <v>800</v>
      </c>
      <c r="D1007" s="426" t="s">
        <v>801</v>
      </c>
      <c r="E1007" s="426" t="s">
        <v>271</v>
      </c>
      <c r="F1007" s="426" t="s">
        <v>4157</v>
      </c>
      <c r="G1007" s="426" t="s">
        <v>4156</v>
      </c>
      <c r="H1007" s="427">
        <v>2.76</v>
      </c>
      <c r="I1007" s="427">
        <v>2.86</v>
      </c>
      <c r="J1007" s="427">
        <v>249.56</v>
      </c>
      <c r="K1007" s="427">
        <v>1495.07</v>
      </c>
      <c r="L1007" s="427">
        <v>2.8715644440000001</v>
      </c>
      <c r="M1007" s="427">
        <v>258.9627819264</v>
      </c>
      <c r="N1007" s="427">
        <v>1551.4004102207996</v>
      </c>
      <c r="O1007" s="427">
        <v>22.84</v>
      </c>
      <c r="P1007" s="427">
        <v>15.49</v>
      </c>
      <c r="Q1007" s="427">
        <v>15.49</v>
      </c>
      <c r="R1007" s="427">
        <v>2.8639999999999999</v>
      </c>
      <c r="S1007" s="427">
        <v>308.38290000000001</v>
      </c>
      <c r="T1007" s="427">
        <v>1436.2512999999999</v>
      </c>
      <c r="U1007" s="428">
        <v>42522</v>
      </c>
      <c r="V1007" s="428">
        <v>45291</v>
      </c>
      <c r="W1007" s="426">
        <v>2500</v>
      </c>
      <c r="X1007" s="426"/>
      <c r="Y1007" s="426"/>
      <c r="Z1007" s="426">
        <v>6</v>
      </c>
    </row>
    <row r="1008" spans="1:26" ht="15">
      <c r="A1008" s="426">
        <v>202110</v>
      </c>
      <c r="B1008" s="426" t="s">
        <v>4805</v>
      </c>
      <c r="C1008" s="426" t="s">
        <v>1284</v>
      </c>
      <c r="D1008" s="426" t="s">
        <v>1285</v>
      </c>
      <c r="E1008" s="426" t="s">
        <v>267</v>
      </c>
      <c r="F1008" s="426" t="s">
        <v>4152</v>
      </c>
      <c r="G1008" s="426" t="s">
        <v>4156</v>
      </c>
      <c r="H1008" s="427">
        <v>0.5</v>
      </c>
      <c r="I1008" s="427">
        <v>0.53</v>
      </c>
      <c r="J1008" s="427">
        <v>45.91</v>
      </c>
      <c r="K1008" s="427">
        <v>185.66</v>
      </c>
      <c r="L1008" s="427">
        <v>0.52021095000000006</v>
      </c>
      <c r="M1008" s="427">
        <v>47.63977127039999</v>
      </c>
      <c r="N1008" s="427">
        <v>192.65519351039998</v>
      </c>
      <c r="O1008" s="427">
        <v>30.18</v>
      </c>
      <c r="P1008" s="427">
        <v>15.09</v>
      </c>
      <c r="Q1008" s="427">
        <v>15.09</v>
      </c>
      <c r="R1008" s="427">
        <v>0.53120000000000001</v>
      </c>
      <c r="S1008" s="427">
        <v>47.476599999999998</v>
      </c>
      <c r="T1008" s="427">
        <v>184.09360000000001</v>
      </c>
      <c r="U1008" s="428">
        <v>42614</v>
      </c>
      <c r="V1008" s="428">
        <v>45291</v>
      </c>
      <c r="W1008" s="426">
        <v>650</v>
      </c>
      <c r="X1008" s="426"/>
      <c r="Y1008" s="426"/>
      <c r="Z1008" s="426">
        <v>6</v>
      </c>
    </row>
    <row r="1009" spans="1:26" ht="15">
      <c r="A1009" s="426">
        <v>202110</v>
      </c>
      <c r="B1009" s="426" t="s">
        <v>4805</v>
      </c>
      <c r="C1009" s="426" t="s">
        <v>1376</v>
      </c>
      <c r="D1009" s="426" t="s">
        <v>1377</v>
      </c>
      <c r="E1009" s="426" t="s">
        <v>258</v>
      </c>
      <c r="F1009" s="426" t="s">
        <v>4278</v>
      </c>
      <c r="G1009" s="426" t="s">
        <v>4156</v>
      </c>
      <c r="H1009" s="427">
        <v>0.28000000000000003</v>
      </c>
      <c r="I1009" s="427">
        <v>0.35</v>
      </c>
      <c r="J1009" s="427">
        <v>24.67</v>
      </c>
      <c r="K1009" s="427">
        <v>135.16999999999999</v>
      </c>
      <c r="L1009" s="427">
        <v>0.29131813200000001</v>
      </c>
      <c r="M1009" s="427">
        <v>25.599502444799995</v>
      </c>
      <c r="N1009" s="427">
        <v>140.26285956479995</v>
      </c>
      <c r="O1009" s="427">
        <v>22.84</v>
      </c>
      <c r="P1009" s="427">
        <v>14.32</v>
      </c>
      <c r="Q1009" s="427">
        <v>14.32</v>
      </c>
      <c r="R1009" s="427">
        <v>0.34760000000000002</v>
      </c>
      <c r="S1009" s="427">
        <v>30.555700000000002</v>
      </c>
      <c r="T1009" s="427">
        <v>129.27799999999999</v>
      </c>
      <c r="U1009" s="428">
        <v>42644</v>
      </c>
      <c r="V1009" s="428">
        <v>44561</v>
      </c>
      <c r="W1009" s="426">
        <v>700</v>
      </c>
      <c r="X1009" s="426"/>
      <c r="Y1009" s="426"/>
      <c r="Z1009" s="426">
        <v>6</v>
      </c>
    </row>
    <row r="1010" spans="1:26" ht="15">
      <c r="A1010" s="426">
        <v>202110</v>
      </c>
      <c r="B1010" s="426" t="s">
        <v>4805</v>
      </c>
      <c r="C1010" s="426" t="s">
        <v>1378</v>
      </c>
      <c r="D1010" s="426" t="s">
        <v>1379</v>
      </c>
      <c r="E1010" s="426" t="s">
        <v>267</v>
      </c>
      <c r="F1010" s="426" t="s">
        <v>4408</v>
      </c>
      <c r="G1010" s="426" t="s">
        <v>4123</v>
      </c>
      <c r="H1010" s="427">
        <v>1.1299999999999999</v>
      </c>
      <c r="I1010" s="427">
        <v>1.24</v>
      </c>
      <c r="J1010" s="427">
        <v>21.29</v>
      </c>
      <c r="K1010" s="427">
        <v>489.25</v>
      </c>
      <c r="L1010" s="427">
        <v>1.181445058</v>
      </c>
      <c r="M1010" s="427">
        <v>22.178566465700001</v>
      </c>
      <c r="N1010" s="427">
        <v>509.66949945250008</v>
      </c>
      <c r="O1010" s="427">
        <v>30.18</v>
      </c>
      <c r="P1010" s="427">
        <v>19.18</v>
      </c>
      <c r="Q1010" s="427">
        <v>19.23</v>
      </c>
      <c r="R1010" s="427">
        <v>1.2352000000000001</v>
      </c>
      <c r="S1010" s="427">
        <v>29.274000000000001</v>
      </c>
      <c r="T1010" s="427">
        <v>481.26780000000002</v>
      </c>
      <c r="U1010" s="428">
        <v>42644</v>
      </c>
      <c r="V1010" s="428">
        <v>44196</v>
      </c>
      <c r="W1010" s="426">
        <v>1050</v>
      </c>
      <c r="X1010" s="426"/>
      <c r="Y1010" s="426"/>
      <c r="Z1010" s="426">
        <v>7</v>
      </c>
    </row>
    <row r="1011" spans="1:26" ht="15">
      <c r="A1011" s="426">
        <v>202110</v>
      </c>
      <c r="B1011" s="426" t="s">
        <v>4805</v>
      </c>
      <c r="C1011" s="426" t="s">
        <v>1405</v>
      </c>
      <c r="D1011" s="426" t="s">
        <v>1406</v>
      </c>
      <c r="E1011" s="426" t="s">
        <v>265</v>
      </c>
      <c r="F1011" s="426" t="s">
        <v>4375</v>
      </c>
      <c r="G1011" s="426" t="s">
        <v>4143</v>
      </c>
      <c r="H1011" s="427">
        <v>0.09</v>
      </c>
      <c r="I1011" s="427">
        <v>0.24</v>
      </c>
      <c r="J1011" s="427">
        <v>4.92</v>
      </c>
      <c r="K1011" s="427">
        <v>26.45</v>
      </c>
      <c r="L1011" s="427">
        <v>9.4097394000000015E-2</v>
      </c>
      <c r="M1011" s="427">
        <v>5.1253427436000001</v>
      </c>
      <c r="N1011" s="427">
        <v>27.553925928500004</v>
      </c>
      <c r="O1011" s="427">
        <v>22.84</v>
      </c>
      <c r="P1011" s="427">
        <v>15.9</v>
      </c>
      <c r="Q1011" s="427">
        <v>15.9</v>
      </c>
      <c r="R1011" s="427">
        <v>0.239534</v>
      </c>
      <c r="S1011" s="427">
        <v>5.9960209999999998</v>
      </c>
      <c r="T1011" s="427">
        <v>25.373314000000001</v>
      </c>
      <c r="U1011" s="428">
        <v>43556</v>
      </c>
      <c r="V1011" s="428">
        <v>45291</v>
      </c>
      <c r="W1011" s="426">
        <v>550</v>
      </c>
      <c r="X1011" s="426"/>
      <c r="Y1011" s="426"/>
      <c r="Z1011" s="426">
        <v>7</v>
      </c>
    </row>
    <row r="1012" spans="1:26" ht="15">
      <c r="A1012" s="426">
        <v>202110</v>
      </c>
      <c r="B1012" s="426" t="s">
        <v>4805</v>
      </c>
      <c r="C1012" s="426" t="s">
        <v>1477</v>
      </c>
      <c r="D1012" s="426" t="s">
        <v>1478</v>
      </c>
      <c r="E1012" s="426" t="s">
        <v>275</v>
      </c>
      <c r="F1012" s="426" t="s">
        <v>4419</v>
      </c>
      <c r="G1012" s="426" t="s">
        <v>4370</v>
      </c>
      <c r="H1012" s="427">
        <v>0.22</v>
      </c>
      <c r="I1012" s="427">
        <v>0.23</v>
      </c>
      <c r="J1012" s="427">
        <v>3.71</v>
      </c>
      <c r="K1012" s="427">
        <v>22.74</v>
      </c>
      <c r="L1012" s="427">
        <v>0.23753917440000002</v>
      </c>
      <c r="M1012" s="427">
        <v>3.9461970015999999</v>
      </c>
      <c r="N1012" s="427">
        <v>24.187741190399997</v>
      </c>
      <c r="O1012" s="427">
        <v>30.18</v>
      </c>
      <c r="P1012" s="427">
        <v>15.92</v>
      </c>
      <c r="Q1012" s="427">
        <v>15.92</v>
      </c>
      <c r="R1012" s="427">
        <v>0.22510920000000001</v>
      </c>
      <c r="S1012" s="427">
        <v>4.7294039999999997</v>
      </c>
      <c r="T1012" s="427">
        <v>21.720845000000001</v>
      </c>
      <c r="U1012" s="428">
        <v>42675</v>
      </c>
      <c r="V1012" s="428">
        <v>44500</v>
      </c>
      <c r="W1012" s="426">
        <v>900</v>
      </c>
      <c r="X1012" s="426"/>
      <c r="Y1012" s="426"/>
      <c r="Z1012" s="426">
        <v>1</v>
      </c>
    </row>
    <row r="1013" spans="1:26" ht="15">
      <c r="A1013" s="426">
        <v>202110</v>
      </c>
      <c r="B1013" s="426" t="s">
        <v>4805</v>
      </c>
      <c r="C1013" s="426" t="s">
        <v>1479</v>
      </c>
      <c r="D1013" s="426" t="s">
        <v>1480</v>
      </c>
      <c r="E1013" s="426" t="s">
        <v>262</v>
      </c>
      <c r="F1013" s="426" t="s">
        <v>4419</v>
      </c>
      <c r="G1013" s="426" t="s">
        <v>4370</v>
      </c>
      <c r="H1013" s="427">
        <v>1</v>
      </c>
      <c r="I1013" s="427">
        <v>1.03</v>
      </c>
      <c r="J1013" s="427">
        <v>46.52</v>
      </c>
      <c r="K1013" s="427">
        <v>194.4</v>
      </c>
      <c r="L1013" s="427">
        <v>1.0797235199999999</v>
      </c>
      <c r="M1013" s="427">
        <v>49.481693939199999</v>
      </c>
      <c r="N1013" s="427">
        <v>206.77646822399998</v>
      </c>
      <c r="O1013" s="427">
        <v>30.18</v>
      </c>
      <c r="P1013" s="427">
        <v>15.92</v>
      </c>
      <c r="Q1013" s="427">
        <v>15.92</v>
      </c>
      <c r="R1013" s="427">
        <v>1.0265455999999999</v>
      </c>
      <c r="S1013" s="427">
        <v>54.314022000000001</v>
      </c>
      <c r="T1013" s="427">
        <v>186.60632100000001</v>
      </c>
      <c r="U1013" s="428">
        <v>42675</v>
      </c>
      <c r="V1013" s="428">
        <v>44500</v>
      </c>
      <c r="W1013" s="426">
        <v>1400</v>
      </c>
      <c r="X1013" s="426"/>
      <c r="Y1013" s="426"/>
      <c r="Z1013" s="426">
        <v>1</v>
      </c>
    </row>
    <row r="1014" spans="1:26" ht="15">
      <c r="A1014" s="426">
        <v>202110</v>
      </c>
      <c r="B1014" s="426" t="s">
        <v>4805</v>
      </c>
      <c r="C1014" s="426" t="s">
        <v>1535</v>
      </c>
      <c r="D1014" s="426" t="s">
        <v>1536</v>
      </c>
      <c r="E1014" s="426" t="s">
        <v>260</v>
      </c>
      <c r="F1014" s="426" t="s">
        <v>4501</v>
      </c>
      <c r="G1014" s="426" t="s">
        <v>4370</v>
      </c>
      <c r="H1014" s="427">
        <v>0.35</v>
      </c>
      <c r="I1014" s="427">
        <v>0.41</v>
      </c>
      <c r="J1014" s="427">
        <v>23.04</v>
      </c>
      <c r="K1014" s="427">
        <v>113.49</v>
      </c>
      <c r="L1014" s="427">
        <v>0.37790323199999998</v>
      </c>
      <c r="M1014" s="427">
        <v>24.5068406784</v>
      </c>
      <c r="N1014" s="427">
        <v>120.71533631039999</v>
      </c>
      <c r="O1014" s="427">
        <v>30.18</v>
      </c>
      <c r="P1014" s="427">
        <v>15.92</v>
      </c>
      <c r="Q1014" s="427">
        <v>15.92</v>
      </c>
      <c r="R1014" s="427">
        <v>0.41120079999999998</v>
      </c>
      <c r="S1014" s="427">
        <v>27.242557000000001</v>
      </c>
      <c r="T1014" s="427">
        <v>109.293532</v>
      </c>
      <c r="U1014" s="428">
        <v>42705</v>
      </c>
      <c r="V1014" s="428">
        <v>44530</v>
      </c>
      <c r="W1014" s="426">
        <v>400</v>
      </c>
      <c r="X1014" s="426"/>
      <c r="Y1014" s="426"/>
      <c r="Z1014" s="426">
        <v>1</v>
      </c>
    </row>
    <row r="1015" spans="1:26" ht="15">
      <c r="A1015" s="426">
        <v>202110</v>
      </c>
      <c r="B1015" s="426" t="s">
        <v>4805</v>
      </c>
      <c r="C1015" s="426" t="s">
        <v>1537</v>
      </c>
      <c r="D1015" s="426" t="s">
        <v>1538</v>
      </c>
      <c r="E1015" s="426" t="s">
        <v>267</v>
      </c>
      <c r="F1015" s="426" t="s">
        <v>4316</v>
      </c>
      <c r="G1015" s="426" t="s">
        <v>4123</v>
      </c>
      <c r="H1015" s="427">
        <v>0.32</v>
      </c>
      <c r="I1015" s="427">
        <v>0.45</v>
      </c>
      <c r="J1015" s="427">
        <v>17.38</v>
      </c>
      <c r="K1015" s="427">
        <v>126.94</v>
      </c>
      <c r="L1015" s="427">
        <v>0.33456851200000004</v>
      </c>
      <c r="M1015" s="427">
        <v>18.1053774154</v>
      </c>
      <c r="N1015" s="427">
        <v>132.23800973020002</v>
      </c>
      <c r="O1015" s="427">
        <v>22.6</v>
      </c>
      <c r="P1015" s="427">
        <v>15.92</v>
      </c>
      <c r="Q1015" s="427">
        <v>15.92</v>
      </c>
      <c r="R1015" s="427">
        <v>0.44700000000000001</v>
      </c>
      <c r="S1015" s="427">
        <v>19.0227</v>
      </c>
      <c r="T1015" s="427">
        <v>125.29304999999999</v>
      </c>
      <c r="U1015" s="428">
        <v>42705</v>
      </c>
      <c r="V1015" s="428">
        <v>44530</v>
      </c>
      <c r="W1015" s="426">
        <v>750</v>
      </c>
      <c r="X1015" s="426"/>
      <c r="Y1015" s="426"/>
      <c r="Z1015" s="426">
        <v>7</v>
      </c>
    </row>
    <row r="1016" spans="1:26" ht="15">
      <c r="A1016" s="426">
        <v>202110</v>
      </c>
      <c r="B1016" s="426" t="s">
        <v>4805</v>
      </c>
      <c r="C1016" s="426" t="s">
        <v>3238</v>
      </c>
      <c r="D1016" s="426" t="s">
        <v>3239</v>
      </c>
      <c r="E1016" s="426" t="s">
        <v>275</v>
      </c>
      <c r="F1016" s="426" t="s">
        <v>4405</v>
      </c>
      <c r="G1016" s="426" t="s">
        <v>4125</v>
      </c>
      <c r="H1016" s="427">
        <v>0.45</v>
      </c>
      <c r="I1016" s="427">
        <v>0.47</v>
      </c>
      <c r="J1016" s="427">
        <v>12.56</v>
      </c>
      <c r="K1016" s="427">
        <v>199.06</v>
      </c>
      <c r="L1016" s="427">
        <v>0.483543999</v>
      </c>
      <c r="M1016" s="427">
        <v>13.288803545599999</v>
      </c>
      <c r="N1016" s="427">
        <v>210.61060778559997</v>
      </c>
      <c r="O1016" s="427">
        <v>22.84</v>
      </c>
      <c r="P1016" s="427">
        <v>13.85</v>
      </c>
      <c r="Q1016" s="427">
        <v>13.85</v>
      </c>
      <c r="R1016" s="427">
        <v>0.47448800000000002</v>
      </c>
      <c r="S1016" s="427">
        <v>15.454646</v>
      </c>
      <c r="T1016" s="427">
        <v>196.16004799999999</v>
      </c>
      <c r="U1016" s="428">
        <v>43831</v>
      </c>
      <c r="V1016" s="428">
        <v>44926</v>
      </c>
      <c r="W1016" s="426">
        <v>380</v>
      </c>
      <c r="X1016" s="426"/>
      <c r="Y1016" s="426"/>
      <c r="Z1016" s="426">
        <v>2</v>
      </c>
    </row>
    <row r="1017" spans="1:26" ht="15">
      <c r="A1017" s="426">
        <v>202110</v>
      </c>
      <c r="B1017" s="426" t="s">
        <v>4805</v>
      </c>
      <c r="C1017" s="426" t="s">
        <v>1555</v>
      </c>
      <c r="D1017" s="426" t="s">
        <v>1556</v>
      </c>
      <c r="E1017" s="426" t="s">
        <v>260</v>
      </c>
      <c r="F1017" s="426" t="s">
        <v>4506</v>
      </c>
      <c r="G1017" s="426" t="s">
        <v>4366</v>
      </c>
      <c r="H1017" s="427">
        <v>0.82</v>
      </c>
      <c r="I1017" s="427">
        <v>0.85</v>
      </c>
      <c r="J1017" s="427">
        <v>80.67</v>
      </c>
      <c r="K1017" s="427">
        <v>361.94</v>
      </c>
      <c r="L1017" s="427">
        <v>0.8853732863999999</v>
      </c>
      <c r="M1017" s="427">
        <v>85.8058523232</v>
      </c>
      <c r="N1017" s="427">
        <v>384.98289562239995</v>
      </c>
      <c r="O1017" s="427">
        <v>22.83</v>
      </c>
      <c r="P1017" s="427">
        <v>10.91</v>
      </c>
      <c r="Q1017" s="427">
        <v>10.91</v>
      </c>
      <c r="R1017" s="427">
        <v>0.8521628</v>
      </c>
      <c r="S1017" s="427">
        <v>94.057884000000001</v>
      </c>
      <c r="T1017" s="427">
        <v>348.552279</v>
      </c>
      <c r="U1017" s="428">
        <v>44197</v>
      </c>
      <c r="V1017" s="428">
        <v>45291</v>
      </c>
      <c r="W1017" s="426">
        <v>1200</v>
      </c>
      <c r="X1017" s="426"/>
      <c r="Y1017" s="426"/>
      <c r="Z1017" s="426">
        <v>1</v>
      </c>
    </row>
    <row r="1018" spans="1:26" ht="15">
      <c r="A1018" s="426">
        <v>202110</v>
      </c>
      <c r="B1018" s="426" t="s">
        <v>4805</v>
      </c>
      <c r="C1018" s="426" t="s">
        <v>1557</v>
      </c>
      <c r="D1018" s="426" t="s">
        <v>1558</v>
      </c>
      <c r="E1018" s="426" t="s">
        <v>262</v>
      </c>
      <c r="F1018" s="426" t="s">
        <v>6765</v>
      </c>
      <c r="G1018" s="426" t="s">
        <v>4366</v>
      </c>
      <c r="H1018" s="427">
        <v>0.28999999999999998</v>
      </c>
      <c r="I1018" s="427">
        <v>0.34</v>
      </c>
      <c r="J1018" s="427">
        <v>20.38</v>
      </c>
      <c r="K1018" s="427">
        <v>109.79</v>
      </c>
      <c r="L1018" s="427">
        <v>0.31311982079999995</v>
      </c>
      <c r="M1018" s="427">
        <v>21.677491884799998</v>
      </c>
      <c r="N1018" s="427">
        <v>116.77977595840001</v>
      </c>
      <c r="O1018" s="427">
        <v>22.83</v>
      </c>
      <c r="P1018" s="427">
        <v>10.91</v>
      </c>
      <c r="Q1018" s="427">
        <v>10.91</v>
      </c>
      <c r="R1018" s="427">
        <v>0.33692159999999999</v>
      </c>
      <c r="S1018" s="427">
        <v>24.052022000000001</v>
      </c>
      <c r="T1018" s="427">
        <v>106.120003</v>
      </c>
      <c r="U1018" s="428">
        <v>44197</v>
      </c>
      <c r="V1018" s="428">
        <v>45291</v>
      </c>
      <c r="W1018" s="426">
        <v>400</v>
      </c>
      <c r="X1018" s="426"/>
      <c r="Y1018" s="426"/>
      <c r="Z1018" s="426">
        <v>1</v>
      </c>
    </row>
    <row r="1019" spans="1:26" ht="15">
      <c r="A1019" s="426">
        <v>202110</v>
      </c>
      <c r="B1019" s="426" t="s">
        <v>4805</v>
      </c>
      <c r="C1019" s="426" t="s">
        <v>1561</v>
      </c>
      <c r="D1019" s="426" t="s">
        <v>1562</v>
      </c>
      <c r="E1019" s="426" t="s">
        <v>262</v>
      </c>
      <c r="F1019" s="426" t="s">
        <v>6786</v>
      </c>
      <c r="G1019" s="426" t="s">
        <v>4366</v>
      </c>
      <c r="H1019" s="427">
        <v>0.57999999999999996</v>
      </c>
      <c r="I1019" s="427">
        <v>0.6</v>
      </c>
      <c r="J1019" s="427">
        <v>57.12</v>
      </c>
      <c r="K1019" s="427">
        <v>254.98</v>
      </c>
      <c r="L1019" s="427">
        <v>0.58203000000000005</v>
      </c>
      <c r="M1019" s="427">
        <v>57.371327999999998</v>
      </c>
      <c r="N1019" s="427">
        <v>256.10191199999997</v>
      </c>
      <c r="O1019" s="427">
        <v>22.83</v>
      </c>
      <c r="P1019" s="427">
        <v>10.91</v>
      </c>
      <c r="Q1019" s="427">
        <v>10.91</v>
      </c>
      <c r="R1019" s="427">
        <v>0.59885999999999995</v>
      </c>
      <c r="S1019" s="427">
        <v>65.869545000000002</v>
      </c>
      <c r="T1019" s="427">
        <v>246.23786999999999</v>
      </c>
      <c r="U1019" s="428">
        <v>44197</v>
      </c>
      <c r="V1019" s="428">
        <v>45291</v>
      </c>
      <c r="W1019" s="426">
        <v>600</v>
      </c>
      <c r="X1019" s="426"/>
      <c r="Y1019" s="426"/>
      <c r="Z1019" s="426">
        <v>1</v>
      </c>
    </row>
    <row r="1020" spans="1:26" ht="15">
      <c r="A1020" s="426">
        <v>202110</v>
      </c>
      <c r="B1020" s="426" t="s">
        <v>4805</v>
      </c>
      <c r="C1020" s="426" t="s">
        <v>1563</v>
      </c>
      <c r="D1020" s="426" t="s">
        <v>1564</v>
      </c>
      <c r="E1020" s="426" t="s">
        <v>262</v>
      </c>
      <c r="F1020" s="426" t="s">
        <v>4506</v>
      </c>
      <c r="G1020" s="426" t="s">
        <v>4366</v>
      </c>
      <c r="H1020" s="427">
        <v>0.13</v>
      </c>
      <c r="I1020" s="427">
        <v>0.14000000000000001</v>
      </c>
      <c r="J1020" s="427">
        <v>9.15</v>
      </c>
      <c r="K1020" s="427">
        <v>42.98</v>
      </c>
      <c r="L1020" s="427">
        <v>0.14036405760000001</v>
      </c>
      <c r="M1020" s="427">
        <v>9.7325343839999992</v>
      </c>
      <c r="N1020" s="427">
        <v>45.716319980799994</v>
      </c>
      <c r="O1020" s="427">
        <v>22.83</v>
      </c>
      <c r="P1020" s="427">
        <v>10.91</v>
      </c>
      <c r="Q1020" s="427">
        <v>10.91</v>
      </c>
      <c r="R1020" s="427">
        <v>0.13672719999999999</v>
      </c>
      <c r="S1020" s="427">
        <v>11.228137</v>
      </c>
      <c r="T1020" s="427">
        <v>40.908137000000004</v>
      </c>
      <c r="U1020" s="428">
        <v>44197</v>
      </c>
      <c r="V1020" s="428">
        <v>45291</v>
      </c>
      <c r="W1020" s="426">
        <v>400</v>
      </c>
      <c r="X1020" s="426"/>
      <c r="Y1020" s="426"/>
      <c r="Z1020" s="426">
        <v>1</v>
      </c>
    </row>
    <row r="1021" spans="1:26" ht="15">
      <c r="A1021" s="426">
        <v>202110</v>
      </c>
      <c r="B1021" s="426" t="s">
        <v>4805</v>
      </c>
      <c r="C1021" s="426" t="s">
        <v>1565</v>
      </c>
      <c r="D1021" s="426" t="s">
        <v>6781</v>
      </c>
      <c r="E1021" s="426" t="s">
        <v>262</v>
      </c>
      <c r="F1021" s="426" t="s">
        <v>4491</v>
      </c>
      <c r="G1021" s="426" t="s">
        <v>4366</v>
      </c>
      <c r="H1021" s="427">
        <v>0.01</v>
      </c>
      <c r="I1021" s="427">
        <v>0.01</v>
      </c>
      <c r="J1021" s="427">
        <v>0.56000000000000005</v>
      </c>
      <c r="K1021" s="427">
        <v>2.14</v>
      </c>
      <c r="L1021" s="427">
        <v>1.0797235200000001E-2</v>
      </c>
      <c r="M1021" s="427">
        <v>0.5956523776</v>
      </c>
      <c r="N1021" s="427">
        <v>2.2762430144000003</v>
      </c>
      <c r="O1021" s="427">
        <v>22.84</v>
      </c>
      <c r="P1021" s="427">
        <v>10.91</v>
      </c>
      <c r="Q1021" s="427">
        <v>10.91</v>
      </c>
      <c r="R1021" s="427">
        <v>8.3064000000000002E-3</v>
      </c>
      <c r="S1021" s="427">
        <v>0.68961399999999995</v>
      </c>
      <c r="T1021" s="427">
        <v>2.0052110000000001</v>
      </c>
      <c r="U1021" s="428">
        <v>44197</v>
      </c>
      <c r="V1021" s="428">
        <v>45291</v>
      </c>
      <c r="W1021" s="426">
        <v>300</v>
      </c>
      <c r="X1021" s="426"/>
      <c r="Y1021" s="426"/>
      <c r="Z1021" s="426">
        <v>1</v>
      </c>
    </row>
    <row r="1022" spans="1:26" ht="15">
      <c r="A1022" s="426">
        <v>202110</v>
      </c>
      <c r="B1022" s="426" t="s">
        <v>4805</v>
      </c>
      <c r="C1022" s="426" t="s">
        <v>1566</v>
      </c>
      <c r="D1022" s="426" t="s">
        <v>6766</v>
      </c>
      <c r="E1022" s="426" t="s">
        <v>262</v>
      </c>
      <c r="F1022" s="426" t="s">
        <v>4491</v>
      </c>
      <c r="G1022" s="426" t="s">
        <v>4366</v>
      </c>
      <c r="H1022" s="427">
        <v>0.12</v>
      </c>
      <c r="I1022" s="427">
        <v>0.12</v>
      </c>
      <c r="J1022" s="427">
        <v>1.58</v>
      </c>
      <c r="K1022" s="427">
        <v>5.48</v>
      </c>
      <c r="L1022" s="427">
        <v>0.1295668224</v>
      </c>
      <c r="M1022" s="427">
        <v>1.6805906367999999</v>
      </c>
      <c r="N1022" s="427">
        <v>5.8288839807999997</v>
      </c>
      <c r="O1022" s="427">
        <v>22.83</v>
      </c>
      <c r="P1022" s="427">
        <v>10.91</v>
      </c>
      <c r="Q1022" s="427">
        <v>10.91</v>
      </c>
      <c r="R1022" s="427">
        <v>0.12386800000000001</v>
      </c>
      <c r="S1022" s="427">
        <v>1.7906580000000001</v>
      </c>
      <c r="T1022" s="427">
        <v>5.2614619999999999</v>
      </c>
      <c r="U1022" s="428">
        <v>44197</v>
      </c>
      <c r="V1022" s="428">
        <v>45291</v>
      </c>
      <c r="W1022" s="426">
        <v>500</v>
      </c>
      <c r="X1022" s="426"/>
      <c r="Y1022" s="426"/>
      <c r="Z1022" s="426">
        <v>1</v>
      </c>
    </row>
    <row r="1023" spans="1:26" ht="15">
      <c r="A1023" s="426">
        <v>202110</v>
      </c>
      <c r="B1023" s="426" t="s">
        <v>4805</v>
      </c>
      <c r="C1023" s="426" t="s">
        <v>1571</v>
      </c>
      <c r="D1023" s="426" t="s">
        <v>6783</v>
      </c>
      <c r="E1023" s="426" t="s">
        <v>262</v>
      </c>
      <c r="F1023" s="426" t="s">
        <v>4491</v>
      </c>
      <c r="G1023" s="426" t="s">
        <v>4366</v>
      </c>
      <c r="H1023" s="427">
        <v>0</v>
      </c>
      <c r="I1023" s="427">
        <v>0</v>
      </c>
      <c r="J1023" s="427">
        <v>0.12</v>
      </c>
      <c r="K1023" s="427">
        <v>0.57999999999999996</v>
      </c>
      <c r="L1023" s="427">
        <v>0</v>
      </c>
      <c r="M1023" s="427">
        <v>0.12763979519999999</v>
      </c>
      <c r="N1023" s="427">
        <v>0.61692567679999988</v>
      </c>
      <c r="O1023" s="427">
        <v>22.81</v>
      </c>
      <c r="P1023" s="427">
        <v>10.92</v>
      </c>
      <c r="Q1023" s="427">
        <v>10.91</v>
      </c>
      <c r="R1023" s="427">
        <v>2.2068000000000001E-3</v>
      </c>
      <c r="S1023" s="427">
        <v>0.15044299999999999</v>
      </c>
      <c r="T1023" s="427">
        <v>0.54905000000000004</v>
      </c>
      <c r="U1023" s="428">
        <v>44197</v>
      </c>
      <c r="V1023" s="428">
        <v>45291</v>
      </c>
      <c r="W1023" s="426">
        <v>300</v>
      </c>
      <c r="X1023" s="426"/>
      <c r="Y1023" s="426"/>
      <c r="Z1023" s="426">
        <v>1</v>
      </c>
    </row>
    <row r="1024" spans="1:26" ht="15">
      <c r="A1024" s="426">
        <v>202110</v>
      </c>
      <c r="B1024" s="426" t="s">
        <v>4805</v>
      </c>
      <c r="C1024" s="426" t="s">
        <v>1573</v>
      </c>
      <c r="D1024" s="426" t="s">
        <v>6776</v>
      </c>
      <c r="E1024" s="426" t="s">
        <v>262</v>
      </c>
      <c r="F1024" s="426" t="s">
        <v>4509</v>
      </c>
      <c r="G1024" s="426" t="s">
        <v>4366</v>
      </c>
      <c r="H1024" s="427">
        <v>0.19</v>
      </c>
      <c r="I1024" s="427">
        <v>0.19</v>
      </c>
      <c r="J1024" s="427">
        <v>13.57</v>
      </c>
      <c r="K1024" s="427">
        <v>63.09</v>
      </c>
      <c r="L1024" s="427">
        <v>0.20514746880000001</v>
      </c>
      <c r="M1024" s="427">
        <v>14.433933507199999</v>
      </c>
      <c r="N1024" s="427">
        <v>67.1066223264</v>
      </c>
      <c r="O1024" s="427">
        <v>22.83</v>
      </c>
      <c r="P1024" s="427">
        <v>10.91</v>
      </c>
      <c r="Q1024" s="427">
        <v>10.91</v>
      </c>
      <c r="R1024" s="427">
        <v>0.19492080000000001</v>
      </c>
      <c r="S1024" s="427">
        <v>17.090263</v>
      </c>
      <c r="T1024" s="427">
        <v>59.575572000000001</v>
      </c>
      <c r="U1024" s="428">
        <v>44197</v>
      </c>
      <c r="V1024" s="428">
        <v>45291</v>
      </c>
      <c r="W1024" s="426">
        <v>700</v>
      </c>
      <c r="X1024" s="426"/>
      <c r="Y1024" s="426"/>
      <c r="Z1024" s="426">
        <v>1</v>
      </c>
    </row>
    <row r="1025" spans="1:26" ht="15">
      <c r="A1025" s="426">
        <v>202110</v>
      </c>
      <c r="B1025" s="426" t="s">
        <v>4805</v>
      </c>
      <c r="C1025" s="426" t="s">
        <v>1574</v>
      </c>
      <c r="D1025" s="426" t="s">
        <v>6777</v>
      </c>
      <c r="E1025" s="426" t="s">
        <v>262</v>
      </c>
      <c r="F1025" s="426" t="s">
        <v>4509</v>
      </c>
      <c r="G1025" s="426" t="s">
        <v>4366</v>
      </c>
      <c r="H1025" s="427">
        <v>2.75</v>
      </c>
      <c r="I1025" s="427">
        <v>2.79</v>
      </c>
      <c r="J1025" s="427">
        <v>303.79000000000002</v>
      </c>
      <c r="K1025" s="427">
        <v>1426.82</v>
      </c>
      <c r="L1025" s="427">
        <v>2.9692396799999998</v>
      </c>
      <c r="M1025" s="427">
        <v>323.13077819840004</v>
      </c>
      <c r="N1025" s="427">
        <v>1517.6584382271997</v>
      </c>
      <c r="O1025" s="427">
        <v>22.83</v>
      </c>
      <c r="P1025" s="427">
        <v>10.91</v>
      </c>
      <c r="Q1025" s="427">
        <v>10.91</v>
      </c>
      <c r="R1025" s="427">
        <v>2.7904692</v>
      </c>
      <c r="S1025" s="427">
        <v>376.41729099999998</v>
      </c>
      <c r="T1025" s="427">
        <v>1354.1898839999999</v>
      </c>
      <c r="U1025" s="428">
        <v>44197</v>
      </c>
      <c r="V1025" s="428">
        <v>45291</v>
      </c>
      <c r="W1025" s="426">
        <v>3300</v>
      </c>
      <c r="X1025" s="426"/>
      <c r="Y1025" s="426"/>
      <c r="Z1025" s="426">
        <v>1</v>
      </c>
    </row>
    <row r="1026" spans="1:26" ht="15">
      <c r="A1026" s="426">
        <v>202110</v>
      </c>
      <c r="B1026" s="426" t="s">
        <v>4805</v>
      </c>
      <c r="C1026" s="426" t="s">
        <v>1575</v>
      </c>
      <c r="D1026" s="426" t="s">
        <v>6768</v>
      </c>
      <c r="E1026" s="426" t="s">
        <v>262</v>
      </c>
      <c r="F1026" s="426" t="s">
        <v>4509</v>
      </c>
      <c r="G1026" s="426" t="s">
        <v>4366</v>
      </c>
      <c r="H1026" s="427">
        <v>0.01</v>
      </c>
      <c r="I1026" s="427">
        <v>0.01</v>
      </c>
      <c r="J1026" s="427">
        <v>0.83</v>
      </c>
      <c r="K1026" s="427">
        <v>2.77</v>
      </c>
      <c r="L1026" s="427">
        <v>1.0797235200000001E-2</v>
      </c>
      <c r="M1026" s="427">
        <v>0.8828419167999999</v>
      </c>
      <c r="N1026" s="427">
        <v>2.9463519391999999</v>
      </c>
      <c r="O1026" s="427">
        <v>22.84</v>
      </c>
      <c r="P1026" s="427">
        <v>10.91</v>
      </c>
      <c r="Q1026" s="427">
        <v>10.91</v>
      </c>
      <c r="R1026" s="427">
        <v>8.3271999999999999E-3</v>
      </c>
      <c r="S1026" s="427">
        <v>1.03454</v>
      </c>
      <c r="T1026" s="427">
        <v>2.5657809999999999</v>
      </c>
      <c r="U1026" s="428">
        <v>44197</v>
      </c>
      <c r="V1026" s="428">
        <v>45291</v>
      </c>
      <c r="W1026" s="426">
        <v>1000</v>
      </c>
      <c r="X1026" s="426"/>
      <c r="Y1026" s="426"/>
      <c r="Z1026" s="426">
        <v>1</v>
      </c>
    </row>
    <row r="1027" spans="1:26" ht="15">
      <c r="A1027" s="426">
        <v>202110</v>
      </c>
      <c r="B1027" s="426" t="s">
        <v>4805</v>
      </c>
      <c r="C1027" s="426" t="s">
        <v>1737</v>
      </c>
      <c r="D1027" s="426" t="s">
        <v>1738</v>
      </c>
      <c r="E1027" s="426" t="s">
        <v>259</v>
      </c>
      <c r="F1027" s="426" t="s">
        <v>4501</v>
      </c>
      <c r="G1027" s="426" t="s">
        <v>4370</v>
      </c>
      <c r="H1027" s="427">
        <v>0.48</v>
      </c>
      <c r="I1027" s="427">
        <v>0.49</v>
      </c>
      <c r="J1027" s="427">
        <v>50.2</v>
      </c>
      <c r="K1027" s="427">
        <v>229.61</v>
      </c>
      <c r="L1027" s="427">
        <v>0.51826728960000001</v>
      </c>
      <c r="M1027" s="427">
        <v>53.395980992000005</v>
      </c>
      <c r="N1027" s="427">
        <v>244.22811146560002</v>
      </c>
      <c r="O1027" s="427">
        <v>22.83</v>
      </c>
      <c r="P1027" s="427">
        <v>13.68</v>
      </c>
      <c r="Q1027" s="427">
        <v>13.68</v>
      </c>
      <c r="R1027" s="427">
        <v>0.48603600000000002</v>
      </c>
      <c r="S1027" s="427">
        <v>56.688625999999999</v>
      </c>
      <c r="T1027" s="427">
        <v>223.11829399999999</v>
      </c>
      <c r="U1027" s="428">
        <v>42736</v>
      </c>
      <c r="V1027" s="428">
        <v>44347</v>
      </c>
      <c r="W1027" s="426">
        <v>630</v>
      </c>
      <c r="X1027" s="426"/>
      <c r="Y1027" s="426"/>
      <c r="Z1027" s="426">
        <v>1</v>
      </c>
    </row>
    <row r="1028" spans="1:26" ht="15">
      <c r="A1028" s="426">
        <v>202110</v>
      </c>
      <c r="B1028" s="426" t="s">
        <v>4805</v>
      </c>
      <c r="C1028" s="426" t="s">
        <v>1794</v>
      </c>
      <c r="D1028" s="426" t="s">
        <v>1795</v>
      </c>
      <c r="E1028" s="426" t="s">
        <v>258</v>
      </c>
      <c r="F1028" s="426" t="s">
        <v>4490</v>
      </c>
      <c r="G1028" s="426" t="s">
        <v>4370</v>
      </c>
      <c r="H1028" s="427">
        <v>0.46</v>
      </c>
      <c r="I1028" s="427">
        <v>0.5</v>
      </c>
      <c r="J1028" s="427">
        <v>19.04</v>
      </c>
      <c r="K1028" s="427">
        <v>111.66</v>
      </c>
      <c r="L1028" s="427">
        <v>0.49667281920000006</v>
      </c>
      <c r="M1028" s="427">
        <v>20.252180838400001</v>
      </c>
      <c r="N1028" s="427">
        <v>118.7688294336</v>
      </c>
      <c r="O1028" s="427">
        <v>30.18</v>
      </c>
      <c r="P1028" s="427">
        <v>15.92</v>
      </c>
      <c r="Q1028" s="427">
        <v>15.92</v>
      </c>
      <c r="R1028" s="427">
        <v>0.49630920000000001</v>
      </c>
      <c r="S1028" s="427">
        <v>24.113166</v>
      </c>
      <c r="T1028" s="427">
        <v>106.592913</v>
      </c>
      <c r="U1028" s="428">
        <v>42767</v>
      </c>
      <c r="V1028" s="428">
        <v>44592</v>
      </c>
      <c r="W1028" s="426">
        <v>800</v>
      </c>
      <c r="X1028" s="426"/>
      <c r="Y1028" s="426"/>
      <c r="Z1028" s="426">
        <v>1</v>
      </c>
    </row>
    <row r="1029" spans="1:26" ht="15">
      <c r="A1029" s="426">
        <v>202110</v>
      </c>
      <c r="B1029" s="426" t="s">
        <v>4805</v>
      </c>
      <c r="C1029" s="426" t="s">
        <v>1796</v>
      </c>
      <c r="D1029" s="426" t="s">
        <v>1797</v>
      </c>
      <c r="E1029" s="426" t="s">
        <v>265</v>
      </c>
      <c r="F1029" s="426" t="s">
        <v>4316</v>
      </c>
      <c r="G1029" s="426" t="s">
        <v>4123</v>
      </c>
      <c r="H1029" s="427">
        <v>0.67</v>
      </c>
      <c r="I1029" s="427">
        <v>0.69</v>
      </c>
      <c r="J1029" s="427">
        <v>65.489999999999995</v>
      </c>
      <c r="K1029" s="427">
        <v>301.17</v>
      </c>
      <c r="L1029" s="427">
        <v>0.70050282200000014</v>
      </c>
      <c r="M1029" s="427">
        <v>68.223312251700008</v>
      </c>
      <c r="N1029" s="427">
        <v>313.73973050610005</v>
      </c>
      <c r="O1029" s="427">
        <v>30.18</v>
      </c>
      <c r="P1029" s="427">
        <v>11.63</v>
      </c>
      <c r="Q1029" s="427">
        <v>11.63</v>
      </c>
      <c r="R1029" s="427">
        <v>0.69359999999999999</v>
      </c>
      <c r="S1029" s="427">
        <v>74.875900000000001</v>
      </c>
      <c r="T1029" s="427">
        <v>291.78289999999998</v>
      </c>
      <c r="U1029" s="428">
        <v>42767</v>
      </c>
      <c r="V1029" s="428">
        <v>44561</v>
      </c>
      <c r="W1029" s="426">
        <v>400</v>
      </c>
      <c r="X1029" s="426"/>
      <c r="Y1029" s="426"/>
      <c r="Z1029" s="426">
        <v>7</v>
      </c>
    </row>
    <row r="1030" spans="1:26" ht="15">
      <c r="A1030" s="426">
        <v>202110</v>
      </c>
      <c r="B1030" s="426" t="s">
        <v>4805</v>
      </c>
      <c r="C1030" s="426" t="s">
        <v>1800</v>
      </c>
      <c r="D1030" s="426" t="s">
        <v>1801</v>
      </c>
      <c r="E1030" s="426" t="s">
        <v>273</v>
      </c>
      <c r="F1030" s="426" t="s">
        <v>4399</v>
      </c>
      <c r="G1030" s="426" t="s">
        <v>4123</v>
      </c>
      <c r="H1030" s="427">
        <v>2.66</v>
      </c>
      <c r="I1030" s="427">
        <v>2.8</v>
      </c>
      <c r="J1030" s="427">
        <v>40.340000000000003</v>
      </c>
      <c r="K1030" s="427">
        <v>933</v>
      </c>
      <c r="L1030" s="427">
        <v>2.7811007560000007</v>
      </c>
      <c r="M1030" s="427">
        <v>42.023643552200006</v>
      </c>
      <c r="N1030" s="427">
        <v>971.93999589000009</v>
      </c>
      <c r="O1030" s="427">
        <v>29.54</v>
      </c>
      <c r="P1030" s="427">
        <v>19.940000000000001</v>
      </c>
      <c r="Q1030" s="427">
        <v>19.940000000000001</v>
      </c>
      <c r="R1030" s="427">
        <v>2.8031131999999999</v>
      </c>
      <c r="S1030" s="427">
        <v>60.707186</v>
      </c>
      <c r="T1030" s="427">
        <v>912.62597900000003</v>
      </c>
      <c r="U1030" s="428">
        <v>42767</v>
      </c>
      <c r="V1030" s="428">
        <v>46783</v>
      </c>
      <c r="W1030" s="426">
        <v>4200</v>
      </c>
      <c r="X1030" s="426"/>
      <c r="Y1030" s="426"/>
      <c r="Z1030" s="426">
        <v>7</v>
      </c>
    </row>
    <row r="1031" spans="1:26" ht="15">
      <c r="A1031" s="426">
        <v>202110</v>
      </c>
      <c r="B1031" s="426" t="s">
        <v>4805</v>
      </c>
      <c r="C1031" s="426" t="s">
        <v>1967</v>
      </c>
      <c r="D1031" s="426" t="s">
        <v>1968</v>
      </c>
      <c r="E1031" s="426" t="s">
        <v>262</v>
      </c>
      <c r="F1031" s="426" t="s">
        <v>4419</v>
      </c>
      <c r="G1031" s="426" t="s">
        <v>4370</v>
      </c>
      <c r="H1031" s="427">
        <v>1.34</v>
      </c>
      <c r="I1031" s="427">
        <v>1.43</v>
      </c>
      <c r="J1031" s="427">
        <v>57.46</v>
      </c>
      <c r="K1031" s="427">
        <v>238.91</v>
      </c>
      <c r="L1031" s="427">
        <v>1.4468295168</v>
      </c>
      <c r="M1031" s="427">
        <v>61.118188601599996</v>
      </c>
      <c r="N1031" s="427">
        <v>254.12019559359999</v>
      </c>
      <c r="O1031" s="427">
        <v>22.83</v>
      </c>
      <c r="P1031" s="427">
        <v>13.78</v>
      </c>
      <c r="Q1031" s="427">
        <v>13.78</v>
      </c>
      <c r="R1031" s="427">
        <v>1.4292</v>
      </c>
      <c r="S1031" s="427">
        <v>66.553419000000005</v>
      </c>
      <c r="T1031" s="427">
        <v>229.8159</v>
      </c>
      <c r="U1031" s="428">
        <v>42826</v>
      </c>
      <c r="V1031" s="428">
        <v>45291</v>
      </c>
      <c r="W1031" s="426">
        <v>1600</v>
      </c>
      <c r="X1031" s="426"/>
      <c r="Y1031" s="426"/>
      <c r="Z1031" s="426">
        <v>1</v>
      </c>
    </row>
    <row r="1032" spans="1:26" ht="15">
      <c r="A1032" s="426">
        <v>202110</v>
      </c>
      <c r="B1032" s="426" t="s">
        <v>4805</v>
      </c>
      <c r="C1032" s="426" t="s">
        <v>2012</v>
      </c>
      <c r="D1032" s="426" t="s">
        <v>2013</v>
      </c>
      <c r="E1032" s="426" t="s">
        <v>267</v>
      </c>
      <c r="F1032" s="426" t="s">
        <v>4329</v>
      </c>
      <c r="G1032" s="426" t="s">
        <v>4409</v>
      </c>
      <c r="H1032" s="427">
        <v>0.37</v>
      </c>
      <c r="I1032" s="427">
        <v>0.39</v>
      </c>
      <c r="J1032" s="427">
        <v>39.19</v>
      </c>
      <c r="K1032" s="427">
        <v>167.07</v>
      </c>
      <c r="L1032" s="427">
        <v>0.38684484200000008</v>
      </c>
      <c r="M1032" s="427">
        <v>40.825646772700004</v>
      </c>
      <c r="N1032" s="427">
        <v>174.04288865309999</v>
      </c>
      <c r="O1032" s="427">
        <v>22.83</v>
      </c>
      <c r="P1032" s="427">
        <v>8.91</v>
      </c>
      <c r="Q1032" s="427">
        <v>8.91</v>
      </c>
      <c r="R1032" s="427">
        <v>0.38688</v>
      </c>
      <c r="S1032" s="427">
        <v>43.032780000000002</v>
      </c>
      <c r="T1032" s="427">
        <v>163.22480999999999</v>
      </c>
      <c r="U1032" s="428">
        <v>43922</v>
      </c>
      <c r="V1032" s="428">
        <v>44681</v>
      </c>
      <c r="W1032" s="426">
        <v>250</v>
      </c>
      <c r="X1032" s="426"/>
      <c r="Y1032" s="426"/>
      <c r="Z1032" s="426">
        <v>7</v>
      </c>
    </row>
    <row r="1033" spans="1:26" ht="15">
      <c r="A1033" s="426">
        <v>202110</v>
      </c>
      <c r="B1033" s="426" t="s">
        <v>4805</v>
      </c>
      <c r="C1033" s="426" t="s">
        <v>2082</v>
      </c>
      <c r="D1033" s="426" t="s">
        <v>2083</v>
      </c>
      <c r="E1033" s="426" t="s">
        <v>257</v>
      </c>
      <c r="F1033" s="426" t="s">
        <v>4149</v>
      </c>
      <c r="G1033" s="426" t="s">
        <v>4143</v>
      </c>
      <c r="H1033" s="427">
        <v>0.13</v>
      </c>
      <c r="I1033" s="427">
        <v>0.2</v>
      </c>
      <c r="J1033" s="427">
        <v>6.62</v>
      </c>
      <c r="K1033" s="427">
        <v>37.6</v>
      </c>
      <c r="L1033" s="427">
        <v>0.13591845800000002</v>
      </c>
      <c r="M1033" s="427">
        <v>6.896294504600001</v>
      </c>
      <c r="N1033" s="427">
        <v>39.169286008000007</v>
      </c>
      <c r="O1033" s="427">
        <v>27.46</v>
      </c>
      <c r="P1033" s="427">
        <v>16.87</v>
      </c>
      <c r="Q1033" s="427">
        <v>16.87</v>
      </c>
      <c r="R1033" s="427">
        <v>0.20119999999999999</v>
      </c>
      <c r="S1033" s="427">
        <v>7.36625</v>
      </c>
      <c r="T1033" s="427">
        <v>36.856250000000003</v>
      </c>
      <c r="U1033" s="428">
        <v>42887</v>
      </c>
      <c r="V1033" s="428">
        <v>44681</v>
      </c>
      <c r="W1033" s="426">
        <v>500</v>
      </c>
      <c r="X1033" s="426"/>
      <c r="Y1033" s="426"/>
      <c r="Z1033" s="426">
        <v>7</v>
      </c>
    </row>
    <row r="1034" spans="1:26" ht="15">
      <c r="A1034" s="426">
        <v>202110</v>
      </c>
      <c r="B1034" s="426" t="s">
        <v>4805</v>
      </c>
      <c r="C1034" s="426" t="s">
        <v>2084</v>
      </c>
      <c r="D1034" s="426" t="s">
        <v>2085</v>
      </c>
      <c r="E1034" s="426" t="s">
        <v>259</v>
      </c>
      <c r="F1034" s="426" t="s">
        <v>4404</v>
      </c>
      <c r="G1034" s="426" t="s">
        <v>4151</v>
      </c>
      <c r="H1034" s="427">
        <v>0.11</v>
      </c>
      <c r="I1034" s="427">
        <v>1.83</v>
      </c>
      <c r="J1034" s="427">
        <v>8.49</v>
      </c>
      <c r="K1034" s="427">
        <v>383.73</v>
      </c>
      <c r="L1034" s="427">
        <v>0.11778311269999998</v>
      </c>
      <c r="M1034" s="427">
        <v>8.9202831332999999</v>
      </c>
      <c r="N1034" s="427">
        <v>403.17788536410006</v>
      </c>
      <c r="O1034" s="427">
        <v>22.83</v>
      </c>
      <c r="P1034" s="427">
        <v>12.49</v>
      </c>
      <c r="Q1034" s="427">
        <v>12.49</v>
      </c>
      <c r="R1034" s="427">
        <v>1.8280908</v>
      </c>
      <c r="S1034" s="427">
        <v>9.9350450000000006</v>
      </c>
      <c r="T1034" s="427">
        <v>382.28475200000003</v>
      </c>
      <c r="U1034" s="428">
        <v>42887</v>
      </c>
      <c r="V1034" s="428">
        <v>45291</v>
      </c>
      <c r="W1034" s="426">
        <v>1700</v>
      </c>
      <c r="X1034" s="426"/>
      <c r="Y1034" s="426"/>
      <c r="Z1034" s="426">
        <v>8</v>
      </c>
    </row>
    <row r="1035" spans="1:26" ht="15">
      <c r="A1035" s="426">
        <v>202110</v>
      </c>
      <c r="B1035" s="426" t="s">
        <v>4805</v>
      </c>
      <c r="C1035" s="426" t="s">
        <v>2086</v>
      </c>
      <c r="D1035" s="426" t="s">
        <v>2087</v>
      </c>
      <c r="E1035" s="426" t="s">
        <v>259</v>
      </c>
      <c r="F1035" s="426" t="s">
        <v>4379</v>
      </c>
      <c r="G1035" s="426" t="s">
        <v>4151</v>
      </c>
      <c r="H1035" s="427">
        <v>0.35</v>
      </c>
      <c r="I1035" s="427">
        <v>0.47</v>
      </c>
      <c r="J1035" s="427">
        <v>25.85</v>
      </c>
      <c r="K1035" s="427">
        <v>215.48</v>
      </c>
      <c r="L1035" s="427">
        <v>0.37476444949999993</v>
      </c>
      <c r="M1035" s="427">
        <v>27.160108244500002</v>
      </c>
      <c r="N1035" s="427">
        <v>226.40077851159998</v>
      </c>
      <c r="O1035" s="427">
        <v>22.83</v>
      </c>
      <c r="P1035" s="427">
        <v>12.49</v>
      </c>
      <c r="Q1035" s="427">
        <v>12.49</v>
      </c>
      <c r="R1035" s="427">
        <v>0.4652</v>
      </c>
      <c r="S1035" s="427">
        <v>29.508299999999998</v>
      </c>
      <c r="T1035" s="427">
        <v>211.8135</v>
      </c>
      <c r="U1035" s="428">
        <v>42887</v>
      </c>
      <c r="V1035" s="428">
        <v>45291</v>
      </c>
      <c r="W1035" s="426">
        <v>600</v>
      </c>
      <c r="X1035" s="426"/>
      <c r="Y1035" s="426"/>
      <c r="Z1035" s="426">
        <v>8</v>
      </c>
    </row>
    <row r="1036" spans="1:26" ht="15">
      <c r="A1036" s="426">
        <v>202110</v>
      </c>
      <c r="B1036" s="426" t="s">
        <v>4805</v>
      </c>
      <c r="C1036" s="426" t="s">
        <v>2088</v>
      </c>
      <c r="D1036" s="426" t="s">
        <v>2089</v>
      </c>
      <c r="E1036" s="426" t="s">
        <v>259</v>
      </c>
      <c r="F1036" s="426" t="s">
        <v>4498</v>
      </c>
      <c r="G1036" s="426" t="s">
        <v>4370</v>
      </c>
      <c r="H1036" s="427">
        <v>1.87</v>
      </c>
      <c r="I1036" s="427">
        <v>3.29</v>
      </c>
      <c r="J1036" s="427">
        <v>168.07</v>
      </c>
      <c r="K1036" s="427">
        <v>1024.45</v>
      </c>
      <c r="L1036" s="427">
        <v>2.0190829824000001</v>
      </c>
      <c r="M1036" s="427">
        <v>178.77016982719999</v>
      </c>
      <c r="N1036" s="427">
        <v>1089.6715682720001</v>
      </c>
      <c r="O1036" s="427">
        <v>22.83</v>
      </c>
      <c r="P1036" s="427">
        <v>12.49</v>
      </c>
      <c r="Q1036" s="427">
        <v>12.49</v>
      </c>
      <c r="R1036" s="427">
        <v>3.2912707999999999</v>
      </c>
      <c r="S1036" s="427">
        <v>189.779695</v>
      </c>
      <c r="T1036" s="427">
        <v>1002.739032</v>
      </c>
      <c r="U1036" s="428">
        <v>42887</v>
      </c>
      <c r="V1036" s="428">
        <v>45291</v>
      </c>
      <c r="W1036" s="426">
        <v>2500</v>
      </c>
      <c r="X1036" s="426"/>
      <c r="Y1036" s="426"/>
      <c r="Z1036" s="426">
        <v>1</v>
      </c>
    </row>
    <row r="1037" spans="1:26" ht="15">
      <c r="A1037" s="426">
        <v>202110</v>
      </c>
      <c r="B1037" s="426" t="s">
        <v>4805</v>
      </c>
      <c r="C1037" s="426" t="s">
        <v>2256</v>
      </c>
      <c r="D1037" s="426" t="s">
        <v>2257</v>
      </c>
      <c r="E1037" s="426" t="s">
        <v>261</v>
      </c>
      <c r="F1037" s="426" t="s">
        <v>4580</v>
      </c>
      <c r="G1037" s="426" t="s">
        <v>4154</v>
      </c>
      <c r="H1037" s="427">
        <v>0.25</v>
      </c>
      <c r="I1037" s="427">
        <v>0.28999999999999998</v>
      </c>
      <c r="J1037" s="427">
        <v>14.61</v>
      </c>
      <c r="K1037" s="427">
        <v>72.13</v>
      </c>
      <c r="L1037" s="427">
        <v>0.26225883</v>
      </c>
      <c r="M1037" s="427">
        <v>15.575888576699999</v>
      </c>
      <c r="N1037" s="427">
        <v>76.898620331099991</v>
      </c>
      <c r="O1037" s="427">
        <v>27.35</v>
      </c>
      <c r="P1037" s="427">
        <v>14.7</v>
      </c>
      <c r="Q1037" s="427">
        <v>14.7</v>
      </c>
      <c r="R1037" s="427">
        <v>0.29010560000000002</v>
      </c>
      <c r="S1037" s="427">
        <v>19.000219999999999</v>
      </c>
      <c r="T1037" s="427">
        <v>67.749142000000006</v>
      </c>
      <c r="U1037" s="428">
        <v>42948</v>
      </c>
      <c r="V1037" s="428">
        <v>44561</v>
      </c>
      <c r="W1037" s="426">
        <v>250</v>
      </c>
      <c r="X1037" s="426"/>
      <c r="Y1037" s="426"/>
      <c r="Z1037" s="426">
        <v>8</v>
      </c>
    </row>
    <row r="1038" spans="1:26" ht="15">
      <c r="A1038" s="426">
        <v>202110</v>
      </c>
      <c r="B1038" s="426" t="s">
        <v>4805</v>
      </c>
      <c r="C1038" s="426" t="s">
        <v>2352</v>
      </c>
      <c r="D1038" s="426" t="s">
        <v>2353</v>
      </c>
      <c r="E1038" s="426" t="s">
        <v>261</v>
      </c>
      <c r="F1038" s="426" t="s">
        <v>4488</v>
      </c>
      <c r="G1038" s="426" t="s">
        <v>4137</v>
      </c>
      <c r="H1038" s="427">
        <v>0.63</v>
      </c>
      <c r="I1038" s="427">
        <v>0.64</v>
      </c>
      <c r="J1038" s="427">
        <v>32.39</v>
      </c>
      <c r="K1038" s="427">
        <v>139.33000000000001</v>
      </c>
      <c r="L1038" s="427">
        <v>0.68311455659999998</v>
      </c>
      <c r="M1038" s="427">
        <v>34.263038555200005</v>
      </c>
      <c r="N1038" s="427">
        <v>147.38713065440004</v>
      </c>
      <c r="O1038" s="427">
        <v>22.83</v>
      </c>
      <c r="P1038" s="427">
        <v>12.66</v>
      </c>
      <c r="Q1038" s="427">
        <v>12.66</v>
      </c>
      <c r="R1038" s="427">
        <v>0.63981840000000001</v>
      </c>
      <c r="S1038" s="427">
        <v>40.534376000000002</v>
      </c>
      <c r="T1038" s="427">
        <v>131.18815900000001</v>
      </c>
      <c r="U1038" s="428">
        <v>43983</v>
      </c>
      <c r="V1038" s="428">
        <v>45657</v>
      </c>
      <c r="W1038" s="426">
        <v>340</v>
      </c>
      <c r="X1038" s="426"/>
      <c r="Y1038" s="426"/>
      <c r="Z1038" s="426">
        <v>3</v>
      </c>
    </row>
    <row r="1039" spans="1:26" ht="15">
      <c r="A1039" s="426">
        <v>202110</v>
      </c>
      <c r="B1039" s="426" t="s">
        <v>4805</v>
      </c>
      <c r="C1039" s="426" t="s">
        <v>2377</v>
      </c>
      <c r="D1039" s="426" t="s">
        <v>2378</v>
      </c>
      <c r="E1039" s="426" t="s">
        <v>257</v>
      </c>
      <c r="F1039" s="426" t="s">
        <v>4122</v>
      </c>
      <c r="G1039" s="426" t="s">
        <v>4143</v>
      </c>
      <c r="H1039" s="427">
        <v>0.17</v>
      </c>
      <c r="I1039" s="427">
        <v>0.43</v>
      </c>
      <c r="J1039" s="427">
        <v>11.68</v>
      </c>
      <c r="K1039" s="427">
        <v>86.77</v>
      </c>
      <c r="L1039" s="427">
        <v>0.17773952200000004</v>
      </c>
      <c r="M1039" s="427">
        <v>12.1674803344</v>
      </c>
      <c r="N1039" s="427">
        <v>90.391461354100002</v>
      </c>
      <c r="O1039" s="427">
        <v>26.95</v>
      </c>
      <c r="P1039" s="427">
        <v>13.16</v>
      </c>
      <c r="Q1039" s="427">
        <v>13.16</v>
      </c>
      <c r="R1039" s="427">
        <v>0.4284</v>
      </c>
      <c r="S1039" s="427">
        <v>12.179500000000001</v>
      </c>
      <c r="T1039" s="427">
        <v>86.267899999999997</v>
      </c>
      <c r="U1039" s="428">
        <v>42979</v>
      </c>
      <c r="V1039" s="428">
        <v>44561</v>
      </c>
      <c r="W1039" s="426">
        <v>550</v>
      </c>
      <c r="X1039" s="426"/>
      <c r="Y1039" s="426"/>
      <c r="Z1039" s="426">
        <v>7</v>
      </c>
    </row>
    <row r="1040" spans="1:26" ht="15">
      <c r="A1040" s="426">
        <v>202110</v>
      </c>
      <c r="B1040" s="426" t="s">
        <v>4805</v>
      </c>
      <c r="C1040" s="426" t="s">
        <v>2379</v>
      </c>
      <c r="D1040" s="426" t="s">
        <v>2380</v>
      </c>
      <c r="E1040" s="426" t="s">
        <v>257</v>
      </c>
      <c r="F1040" s="426" t="s">
        <v>4327</v>
      </c>
      <c r="G1040" s="426" t="s">
        <v>4143</v>
      </c>
      <c r="H1040" s="427">
        <v>0.5</v>
      </c>
      <c r="I1040" s="427">
        <v>0.53</v>
      </c>
      <c r="J1040" s="427">
        <v>21.49</v>
      </c>
      <c r="K1040" s="427">
        <v>104.22</v>
      </c>
      <c r="L1040" s="427">
        <v>0.52276330000000004</v>
      </c>
      <c r="M1040" s="427">
        <v>22.386913731699998</v>
      </c>
      <c r="N1040" s="427">
        <v>108.56976031260001</v>
      </c>
      <c r="O1040" s="427">
        <v>22.83</v>
      </c>
      <c r="P1040" s="427">
        <v>12.67</v>
      </c>
      <c r="Q1040" s="427">
        <v>12.67</v>
      </c>
      <c r="R1040" s="427">
        <v>0.53471519999999995</v>
      </c>
      <c r="S1040" s="427">
        <v>22.591951000000002</v>
      </c>
      <c r="T1040" s="427">
        <v>103.118701</v>
      </c>
      <c r="U1040" s="428">
        <v>42979</v>
      </c>
      <c r="V1040" s="428">
        <v>44196</v>
      </c>
      <c r="W1040" s="426">
        <v>900</v>
      </c>
      <c r="X1040" s="426"/>
      <c r="Y1040" s="426"/>
      <c r="Z1040" s="426">
        <v>7</v>
      </c>
    </row>
    <row r="1041" spans="1:26" ht="15">
      <c r="A1041" s="426">
        <v>202110</v>
      </c>
      <c r="B1041" s="426" t="s">
        <v>4805</v>
      </c>
      <c r="C1041" s="426" t="s">
        <v>2512</v>
      </c>
      <c r="D1041" s="426" t="s">
        <v>2513</v>
      </c>
      <c r="E1041" s="426" t="s">
        <v>259</v>
      </c>
      <c r="F1041" s="426" t="s">
        <v>4150</v>
      </c>
      <c r="G1041" s="426" t="s">
        <v>4151</v>
      </c>
      <c r="H1041" s="427">
        <v>0.21</v>
      </c>
      <c r="I1041" s="427">
        <v>0.21</v>
      </c>
      <c r="J1041" s="427">
        <v>13.35</v>
      </c>
      <c r="K1041" s="427">
        <v>77.19</v>
      </c>
      <c r="L1041" s="427">
        <v>0.22485866969999996</v>
      </c>
      <c r="M1041" s="427">
        <v>14.0265936195</v>
      </c>
      <c r="N1041" s="427">
        <v>81.102079512299994</v>
      </c>
      <c r="O1041" s="427">
        <v>27.35</v>
      </c>
      <c r="P1041" s="427">
        <v>14.7</v>
      </c>
      <c r="Q1041" s="427">
        <v>14.7</v>
      </c>
      <c r="R1041" s="427">
        <v>0.2125908</v>
      </c>
      <c r="S1041" s="427">
        <v>17.672519999999999</v>
      </c>
      <c r="T1041" s="427">
        <v>72.875001999999995</v>
      </c>
      <c r="U1041" s="428">
        <v>43040</v>
      </c>
      <c r="V1041" s="428">
        <v>44561</v>
      </c>
      <c r="W1041" s="426">
        <v>300</v>
      </c>
      <c r="X1041" s="426"/>
      <c r="Y1041" s="426"/>
      <c r="Z1041" s="426">
        <v>8</v>
      </c>
    </row>
    <row r="1042" spans="1:26" ht="15">
      <c r="A1042" s="426">
        <v>202110</v>
      </c>
      <c r="B1042" s="426" t="s">
        <v>4805</v>
      </c>
      <c r="C1042" s="426" t="s">
        <v>2591</v>
      </c>
      <c r="D1042" s="426" t="s">
        <v>2592</v>
      </c>
      <c r="E1042" s="426" t="s">
        <v>260</v>
      </c>
      <c r="F1042" s="426" t="s">
        <v>4430</v>
      </c>
      <c r="G1042" s="426" t="s">
        <v>4129</v>
      </c>
      <c r="H1042" s="427">
        <v>0.06</v>
      </c>
      <c r="I1042" s="427">
        <v>0.08</v>
      </c>
      <c r="J1042" s="427">
        <v>3.75</v>
      </c>
      <c r="K1042" s="427">
        <v>17.170000000000002</v>
      </c>
      <c r="L1042" s="427">
        <v>6.424533419999999E-2</v>
      </c>
      <c r="M1042" s="427">
        <v>3.9400543875</v>
      </c>
      <c r="N1042" s="427">
        <v>18.040195688900003</v>
      </c>
      <c r="O1042" s="427">
        <v>22.83</v>
      </c>
      <c r="P1042" s="427">
        <v>13.86</v>
      </c>
      <c r="Q1042" s="427">
        <v>13.86</v>
      </c>
      <c r="R1042" s="427">
        <v>7.6850399999999999E-2</v>
      </c>
      <c r="S1042" s="427">
        <v>4.4953289999999999</v>
      </c>
      <c r="T1042" s="427">
        <v>16.430852999999999</v>
      </c>
      <c r="U1042" s="428">
        <v>43070</v>
      </c>
      <c r="V1042" s="428">
        <v>44561</v>
      </c>
      <c r="W1042" s="426">
        <v>560</v>
      </c>
      <c r="X1042" s="426"/>
      <c r="Y1042" s="426"/>
      <c r="Z1042" s="426">
        <v>8</v>
      </c>
    </row>
    <row r="1043" spans="1:26" ht="15">
      <c r="A1043" s="426">
        <v>202110</v>
      </c>
      <c r="B1043" s="426" t="s">
        <v>4805</v>
      </c>
      <c r="C1043" s="426" t="s">
        <v>2593</v>
      </c>
      <c r="D1043" s="426" t="s">
        <v>2594</v>
      </c>
      <c r="E1043" s="426" t="s">
        <v>259</v>
      </c>
      <c r="F1043" s="426" t="s">
        <v>4430</v>
      </c>
      <c r="G1043" s="426" t="s">
        <v>4129</v>
      </c>
      <c r="H1043" s="427">
        <v>0.33</v>
      </c>
      <c r="I1043" s="427">
        <v>0.46</v>
      </c>
      <c r="J1043" s="427">
        <v>24.76</v>
      </c>
      <c r="K1043" s="427">
        <v>177.12</v>
      </c>
      <c r="L1043" s="427">
        <v>0.35334933809999997</v>
      </c>
      <c r="M1043" s="427">
        <v>26.014865769200004</v>
      </c>
      <c r="N1043" s="427">
        <v>186.0966488304</v>
      </c>
      <c r="O1043" s="427">
        <v>22.83</v>
      </c>
      <c r="P1043" s="427">
        <v>13.86</v>
      </c>
      <c r="Q1043" s="427">
        <v>13.86</v>
      </c>
      <c r="R1043" s="427">
        <v>0.45708399999999999</v>
      </c>
      <c r="S1043" s="427">
        <v>30.484095</v>
      </c>
      <c r="T1043" s="427">
        <v>171.395624</v>
      </c>
      <c r="U1043" s="428">
        <v>43070</v>
      </c>
      <c r="V1043" s="428">
        <v>44561</v>
      </c>
      <c r="W1043" s="426">
        <v>636</v>
      </c>
      <c r="X1043" s="426"/>
      <c r="Y1043" s="426"/>
      <c r="Z1043" s="426">
        <v>8</v>
      </c>
    </row>
    <row r="1044" spans="1:26" ht="15">
      <c r="A1044" s="426">
        <v>202110</v>
      </c>
      <c r="B1044" s="426" t="s">
        <v>4805</v>
      </c>
      <c r="C1044" s="426" t="s">
        <v>2595</v>
      </c>
      <c r="D1044" s="426" t="s">
        <v>2596</v>
      </c>
      <c r="E1044" s="426" t="s">
        <v>260</v>
      </c>
      <c r="F1044" s="426" t="s">
        <v>4435</v>
      </c>
      <c r="G1044" s="426" t="s">
        <v>4154</v>
      </c>
      <c r="H1044" s="427">
        <v>0.19</v>
      </c>
      <c r="I1044" s="427">
        <v>0.3</v>
      </c>
      <c r="J1044" s="427">
        <v>1.63</v>
      </c>
      <c r="K1044" s="427">
        <v>102.73</v>
      </c>
      <c r="L1044" s="427">
        <v>0.20344355829999999</v>
      </c>
      <c r="M1044" s="427">
        <v>1.7126103071000001</v>
      </c>
      <c r="N1044" s="427">
        <v>107.93647659410001</v>
      </c>
      <c r="O1044" s="427">
        <v>26.27</v>
      </c>
      <c r="P1044" s="427">
        <v>13.61</v>
      </c>
      <c r="Q1044" s="427">
        <v>13.38</v>
      </c>
      <c r="R1044" s="427">
        <v>0.30302960000000001</v>
      </c>
      <c r="S1044" s="427">
        <v>2.581242</v>
      </c>
      <c r="T1044" s="427">
        <v>101.783422</v>
      </c>
      <c r="U1044" s="428">
        <v>43070</v>
      </c>
      <c r="V1044" s="428">
        <v>44561</v>
      </c>
      <c r="W1044" s="426">
        <v>200</v>
      </c>
      <c r="X1044" s="426"/>
      <c r="Y1044" s="426"/>
      <c r="Z1044" s="426">
        <v>8</v>
      </c>
    </row>
    <row r="1045" spans="1:26" ht="15">
      <c r="A1045" s="426">
        <v>202110</v>
      </c>
      <c r="B1045" s="426" t="s">
        <v>4805</v>
      </c>
      <c r="C1045" s="426" t="s">
        <v>2597</v>
      </c>
      <c r="D1045" s="426" t="s">
        <v>2598</v>
      </c>
      <c r="E1045" s="426" t="s">
        <v>260</v>
      </c>
      <c r="F1045" s="426" t="s">
        <v>4150</v>
      </c>
      <c r="G1045" s="426" t="s">
        <v>4151</v>
      </c>
      <c r="H1045" s="427">
        <v>0</v>
      </c>
      <c r="I1045" s="427">
        <v>0</v>
      </c>
      <c r="J1045" s="427">
        <v>0.04</v>
      </c>
      <c r="K1045" s="427">
        <v>0.13</v>
      </c>
      <c r="L1045" s="427">
        <v>0</v>
      </c>
      <c r="M1045" s="427">
        <v>4.2027246800000001E-2</v>
      </c>
      <c r="N1045" s="427">
        <v>0.13658855210000001</v>
      </c>
      <c r="O1045" s="427">
        <v>26.52</v>
      </c>
      <c r="P1045" s="427">
        <v>15.72</v>
      </c>
      <c r="Q1045" s="427">
        <v>15.9</v>
      </c>
      <c r="R1045" s="427">
        <v>7.4960000000000001E-4</v>
      </c>
      <c r="S1045" s="427">
        <v>5.1945999999999999E-2</v>
      </c>
      <c r="T1045" s="427">
        <v>0.12377100000000001</v>
      </c>
      <c r="U1045" s="428">
        <v>43070</v>
      </c>
      <c r="V1045" s="428">
        <v>44561</v>
      </c>
      <c r="W1045" s="426">
        <v>200</v>
      </c>
      <c r="X1045" s="426"/>
      <c r="Y1045" s="426"/>
      <c r="Z1045" s="426">
        <v>8</v>
      </c>
    </row>
    <row r="1046" spans="1:26" ht="15">
      <c r="A1046" s="426">
        <v>202110</v>
      </c>
      <c r="B1046" s="426" t="s">
        <v>4805</v>
      </c>
      <c r="C1046" s="426" t="s">
        <v>2716</v>
      </c>
      <c r="D1046" s="426" t="s">
        <v>2717</v>
      </c>
      <c r="E1046" s="426" t="s">
        <v>259</v>
      </c>
      <c r="F1046" s="426" t="s">
        <v>4471</v>
      </c>
      <c r="G1046" s="426" t="s">
        <v>4125</v>
      </c>
      <c r="H1046" s="427">
        <v>0.79</v>
      </c>
      <c r="I1046" s="427">
        <v>0.78</v>
      </c>
      <c r="J1046" s="427">
        <v>59.31</v>
      </c>
      <c r="K1046" s="427">
        <v>307.99</v>
      </c>
      <c r="L1046" s="427">
        <v>0.84888835379999994</v>
      </c>
      <c r="M1046" s="427">
        <v>62.751507825600001</v>
      </c>
      <c r="N1046" s="427">
        <v>325.86135382239996</v>
      </c>
      <c r="O1046" s="427">
        <v>22.84</v>
      </c>
      <c r="P1046" s="427">
        <v>13.92</v>
      </c>
      <c r="Q1046" s="427">
        <v>13.92</v>
      </c>
      <c r="R1046" s="427">
        <v>0.79134559999999998</v>
      </c>
      <c r="S1046" s="427">
        <v>72.371089999999995</v>
      </c>
      <c r="T1046" s="427">
        <v>294.92856399999999</v>
      </c>
      <c r="U1046" s="428">
        <v>43132</v>
      </c>
      <c r="V1046" s="428">
        <v>44561</v>
      </c>
      <c r="W1046" s="426">
        <v>550</v>
      </c>
      <c r="X1046" s="426"/>
      <c r="Y1046" s="426"/>
      <c r="Z1046" s="426">
        <v>2</v>
      </c>
    </row>
    <row r="1047" spans="1:26" ht="15">
      <c r="A1047" s="426">
        <v>202110</v>
      </c>
      <c r="B1047" s="426" t="s">
        <v>4805</v>
      </c>
      <c r="C1047" s="426" t="s">
        <v>2792</v>
      </c>
      <c r="D1047" s="426" t="s">
        <v>2793</v>
      </c>
      <c r="E1047" s="426" t="s">
        <v>260</v>
      </c>
      <c r="F1047" s="426" t="s">
        <v>4621</v>
      </c>
      <c r="G1047" s="426" t="s">
        <v>4143</v>
      </c>
      <c r="H1047" s="427">
        <v>0.32</v>
      </c>
      <c r="I1047" s="427">
        <v>0.32</v>
      </c>
      <c r="J1047" s="427">
        <v>25.28</v>
      </c>
      <c r="K1047" s="427">
        <v>111.41</v>
      </c>
      <c r="L1047" s="427">
        <v>0.33456851200000004</v>
      </c>
      <c r="M1047" s="427">
        <v>26.335094422400005</v>
      </c>
      <c r="N1047" s="427">
        <v>116.05984452530001</v>
      </c>
      <c r="O1047" s="427">
        <v>27.35</v>
      </c>
      <c r="P1047" s="427">
        <v>12.94</v>
      </c>
      <c r="Q1047" s="427">
        <v>12.94</v>
      </c>
      <c r="R1047" s="427">
        <v>0.32472000000000001</v>
      </c>
      <c r="S1047" s="427">
        <v>26.82132</v>
      </c>
      <c r="T1047" s="427">
        <v>109.872855</v>
      </c>
      <c r="U1047" s="428">
        <v>43160</v>
      </c>
      <c r="V1047" s="428">
        <v>44561</v>
      </c>
      <c r="W1047" s="426">
        <v>270</v>
      </c>
      <c r="X1047" s="426"/>
      <c r="Y1047" s="426"/>
      <c r="Z1047" s="426">
        <v>7</v>
      </c>
    </row>
    <row r="1048" spans="1:26" ht="15">
      <c r="A1048" s="426">
        <v>202110</v>
      </c>
      <c r="B1048" s="426" t="s">
        <v>4805</v>
      </c>
      <c r="C1048" s="426" t="s">
        <v>2950</v>
      </c>
      <c r="D1048" s="426" t="s">
        <v>2951</v>
      </c>
      <c r="E1048" s="426" t="s">
        <v>259</v>
      </c>
      <c r="F1048" s="426" t="s">
        <v>4457</v>
      </c>
      <c r="G1048" s="426" t="s">
        <v>4151</v>
      </c>
      <c r="H1048" s="427">
        <v>0.27</v>
      </c>
      <c r="I1048" s="427">
        <v>0.3</v>
      </c>
      <c r="J1048" s="427">
        <v>21.46</v>
      </c>
      <c r="K1048" s="427">
        <v>98.98</v>
      </c>
      <c r="L1048" s="427">
        <v>0.28910400390000002</v>
      </c>
      <c r="M1048" s="427">
        <v>22.547617908200003</v>
      </c>
      <c r="N1048" s="427">
        <v>103.9964222066</v>
      </c>
      <c r="O1048" s="427">
        <v>27.35</v>
      </c>
      <c r="P1048" s="427">
        <v>14.7</v>
      </c>
      <c r="Q1048" s="427">
        <v>14.7</v>
      </c>
      <c r="R1048" s="427">
        <v>0.3018364</v>
      </c>
      <c r="S1048" s="427">
        <v>26.600289</v>
      </c>
      <c r="T1048" s="427">
        <v>93.837452999999996</v>
      </c>
      <c r="U1048" s="428">
        <v>43221</v>
      </c>
      <c r="V1048" s="428">
        <v>44561</v>
      </c>
      <c r="W1048" s="426">
        <v>300</v>
      </c>
      <c r="X1048" s="426"/>
      <c r="Y1048" s="426"/>
      <c r="Z1048" s="426">
        <v>8</v>
      </c>
    </row>
    <row r="1049" spans="1:26" ht="15">
      <c r="A1049" s="426">
        <v>202110</v>
      </c>
      <c r="B1049" s="426" t="s">
        <v>4805</v>
      </c>
      <c r="C1049" s="426" t="s">
        <v>2989</v>
      </c>
      <c r="D1049" s="426" t="s">
        <v>2990</v>
      </c>
      <c r="E1049" s="426" t="s">
        <v>268</v>
      </c>
      <c r="F1049" s="426" t="s">
        <v>4410</v>
      </c>
      <c r="G1049" s="426" t="s">
        <v>4143</v>
      </c>
      <c r="H1049" s="427">
        <v>0.23</v>
      </c>
      <c r="I1049" s="427">
        <v>0.27</v>
      </c>
      <c r="J1049" s="427">
        <v>12.58</v>
      </c>
      <c r="K1049" s="427">
        <v>49.79</v>
      </c>
      <c r="L1049" s="427">
        <v>0.24047111800000004</v>
      </c>
      <c r="M1049" s="427">
        <v>13.105043031400001</v>
      </c>
      <c r="N1049" s="427">
        <v>51.868051870700008</v>
      </c>
      <c r="O1049" s="427">
        <v>26.95</v>
      </c>
      <c r="P1049" s="427">
        <v>14.04</v>
      </c>
      <c r="Q1049" s="427">
        <v>14.04</v>
      </c>
      <c r="R1049" s="427">
        <v>0.2702</v>
      </c>
      <c r="S1049" s="427">
        <v>13.416180000000001</v>
      </c>
      <c r="T1049" s="427">
        <v>48.948180000000001</v>
      </c>
      <c r="U1049" s="428">
        <v>43252</v>
      </c>
      <c r="V1049" s="428">
        <v>44561</v>
      </c>
      <c r="W1049" s="426">
        <v>400</v>
      </c>
      <c r="X1049" s="426"/>
      <c r="Y1049" s="426"/>
      <c r="Z1049" s="426">
        <v>7</v>
      </c>
    </row>
    <row r="1050" spans="1:26" ht="15">
      <c r="A1050" s="426">
        <v>202110</v>
      </c>
      <c r="B1050" s="426" t="s">
        <v>4805</v>
      </c>
      <c r="C1050" s="426" t="s">
        <v>3125</v>
      </c>
      <c r="D1050" s="426" t="s">
        <v>3126</v>
      </c>
      <c r="E1050" s="426" t="s">
        <v>262</v>
      </c>
      <c r="F1050" s="426" t="s">
        <v>4522</v>
      </c>
      <c r="G1050" s="426" t="s">
        <v>4370</v>
      </c>
      <c r="H1050" s="427">
        <v>0.21</v>
      </c>
      <c r="I1050" s="427">
        <v>0.28999999999999998</v>
      </c>
      <c r="J1050" s="427">
        <v>6.05</v>
      </c>
      <c r="K1050" s="427">
        <v>66.03</v>
      </c>
      <c r="L1050" s="427">
        <v>0.22674193919999999</v>
      </c>
      <c r="M1050" s="427">
        <v>6.4351730079999996</v>
      </c>
      <c r="N1050" s="427">
        <v>70.233797308800007</v>
      </c>
      <c r="O1050" s="427">
        <v>26.95</v>
      </c>
      <c r="P1050" s="427">
        <v>12.06</v>
      </c>
      <c r="Q1050" s="427">
        <v>12.06</v>
      </c>
      <c r="R1050" s="427">
        <v>0.28782720000000001</v>
      </c>
      <c r="S1050" s="427">
        <v>7.7374179999999999</v>
      </c>
      <c r="T1050" s="427">
        <v>64.341317000000004</v>
      </c>
      <c r="U1050" s="428">
        <v>43252</v>
      </c>
      <c r="V1050" s="428">
        <v>44561</v>
      </c>
      <c r="W1050" s="426">
        <v>350</v>
      </c>
      <c r="X1050" s="426"/>
      <c r="Y1050" s="426"/>
      <c r="Z1050" s="426">
        <v>1</v>
      </c>
    </row>
    <row r="1051" spans="1:26" ht="15">
      <c r="A1051" s="426">
        <v>202110</v>
      </c>
      <c r="B1051" s="426" t="s">
        <v>4805</v>
      </c>
      <c r="C1051" s="426" t="s">
        <v>2993</v>
      </c>
      <c r="D1051" s="426" t="s">
        <v>2994</v>
      </c>
      <c r="E1051" s="426" t="s">
        <v>272</v>
      </c>
      <c r="F1051" s="426" t="s">
        <v>4316</v>
      </c>
      <c r="G1051" s="426" t="s">
        <v>4123</v>
      </c>
      <c r="H1051" s="427">
        <v>0.65</v>
      </c>
      <c r="I1051" s="427">
        <v>0.81</v>
      </c>
      <c r="J1051" s="427">
        <v>46.44</v>
      </c>
      <c r="K1051" s="427">
        <v>247.42</v>
      </c>
      <c r="L1051" s="427">
        <v>0.6795922900000001</v>
      </c>
      <c r="M1051" s="427">
        <v>48.378235165200003</v>
      </c>
      <c r="N1051" s="427">
        <v>257.74640276860003</v>
      </c>
      <c r="O1051" s="427">
        <v>26.95</v>
      </c>
      <c r="P1051" s="427">
        <v>12.06</v>
      </c>
      <c r="Q1051" s="427">
        <v>12.06</v>
      </c>
      <c r="R1051" s="427">
        <v>0.81320000000000003</v>
      </c>
      <c r="S1051" s="427">
        <v>50.658524999999997</v>
      </c>
      <c r="T1051" s="427">
        <v>243.20807500000001</v>
      </c>
      <c r="U1051" s="428">
        <v>43252</v>
      </c>
      <c r="V1051" s="428">
        <v>44561</v>
      </c>
      <c r="W1051" s="426">
        <v>850</v>
      </c>
      <c r="X1051" s="426"/>
      <c r="Y1051" s="426"/>
      <c r="Z1051" s="426">
        <v>7</v>
      </c>
    </row>
    <row r="1052" spans="1:26" ht="15">
      <c r="A1052" s="426">
        <v>202110</v>
      </c>
      <c r="B1052" s="426" t="s">
        <v>4805</v>
      </c>
      <c r="C1052" s="426" t="s">
        <v>2995</v>
      </c>
      <c r="D1052" s="426" t="s">
        <v>2996</v>
      </c>
      <c r="E1052" s="426" t="s">
        <v>259</v>
      </c>
      <c r="F1052" s="426" t="s">
        <v>4431</v>
      </c>
      <c r="G1052" s="426" t="s">
        <v>4129</v>
      </c>
      <c r="H1052" s="427">
        <v>0.19</v>
      </c>
      <c r="I1052" s="427">
        <v>0.19</v>
      </c>
      <c r="J1052" s="427">
        <v>11.32</v>
      </c>
      <c r="K1052" s="427">
        <v>54.29</v>
      </c>
      <c r="L1052" s="427">
        <v>0.20344355829999999</v>
      </c>
      <c r="M1052" s="427">
        <v>11.893710844400001</v>
      </c>
      <c r="N1052" s="427">
        <v>57.041480719299997</v>
      </c>
      <c r="O1052" s="427">
        <v>22.83</v>
      </c>
      <c r="P1052" s="427">
        <v>12.35</v>
      </c>
      <c r="Q1052" s="427">
        <v>12.35</v>
      </c>
      <c r="R1052" s="427">
        <v>0.19261</v>
      </c>
      <c r="S1052" s="427">
        <v>12.285151000000001</v>
      </c>
      <c r="T1052" s="427">
        <v>53.321880999999998</v>
      </c>
      <c r="U1052" s="428">
        <v>43252</v>
      </c>
      <c r="V1052" s="428">
        <v>44347</v>
      </c>
      <c r="W1052" s="426">
        <v>300</v>
      </c>
      <c r="X1052" s="426"/>
      <c r="Y1052" s="426"/>
      <c r="Z1052" s="426">
        <v>8</v>
      </c>
    </row>
    <row r="1053" spans="1:26" ht="15">
      <c r="A1053" s="426">
        <v>202110</v>
      </c>
      <c r="B1053" s="426" t="s">
        <v>4805</v>
      </c>
      <c r="C1053" s="426" t="s">
        <v>3061</v>
      </c>
      <c r="D1053" s="426" t="s">
        <v>3062</v>
      </c>
      <c r="E1053" s="426" t="s">
        <v>260</v>
      </c>
      <c r="F1053" s="426" t="s">
        <v>4147</v>
      </c>
      <c r="G1053" s="426" t="s">
        <v>4129</v>
      </c>
      <c r="H1053" s="427">
        <v>0.31</v>
      </c>
      <c r="I1053" s="427">
        <v>0.38</v>
      </c>
      <c r="J1053" s="427">
        <v>29.33</v>
      </c>
      <c r="K1053" s="427">
        <v>134.04</v>
      </c>
      <c r="L1053" s="427">
        <v>0.33193422669999995</v>
      </c>
      <c r="M1053" s="427">
        <v>30.816478716100001</v>
      </c>
      <c r="N1053" s="427">
        <v>140.83330402679999</v>
      </c>
      <c r="O1053" s="427">
        <v>26.95</v>
      </c>
      <c r="P1053" s="427">
        <v>14.04</v>
      </c>
      <c r="Q1053" s="427">
        <v>14.04</v>
      </c>
      <c r="R1053" s="427">
        <v>0.3775636</v>
      </c>
      <c r="S1053" s="427">
        <v>33.060133999999998</v>
      </c>
      <c r="T1053" s="427">
        <v>130.302764</v>
      </c>
      <c r="U1053" s="428">
        <v>43282</v>
      </c>
      <c r="V1053" s="428">
        <v>44561</v>
      </c>
      <c r="W1053" s="426">
        <v>400</v>
      </c>
      <c r="X1053" s="426"/>
      <c r="Y1053" s="426"/>
      <c r="Z1053" s="426">
        <v>8</v>
      </c>
    </row>
    <row r="1054" spans="1:26" ht="15">
      <c r="A1054" s="426">
        <v>202110</v>
      </c>
      <c r="B1054" s="426" t="s">
        <v>4805</v>
      </c>
      <c r="C1054" s="426" t="s">
        <v>3063</v>
      </c>
      <c r="D1054" s="426" t="s">
        <v>3064</v>
      </c>
      <c r="E1054" s="426" t="s">
        <v>265</v>
      </c>
      <c r="F1054" s="426" t="s">
        <v>4435</v>
      </c>
      <c r="G1054" s="426" t="s">
        <v>4154</v>
      </c>
      <c r="H1054" s="427">
        <v>0.67</v>
      </c>
      <c r="I1054" s="427">
        <v>0.67</v>
      </c>
      <c r="J1054" s="427">
        <v>75.25</v>
      </c>
      <c r="K1054" s="427">
        <v>341.51</v>
      </c>
      <c r="L1054" s="427">
        <v>0.71740623189999997</v>
      </c>
      <c r="M1054" s="427">
        <v>79.063758042499998</v>
      </c>
      <c r="N1054" s="427">
        <v>358.81812636669997</v>
      </c>
      <c r="O1054" s="427">
        <v>27.39</v>
      </c>
      <c r="P1054" s="427">
        <v>12.28</v>
      </c>
      <c r="Q1054" s="427">
        <v>12.28</v>
      </c>
      <c r="R1054" s="427">
        <v>0.67363479999999998</v>
      </c>
      <c r="S1054" s="427">
        <v>93.670505000000006</v>
      </c>
      <c r="T1054" s="427">
        <v>323.08755000000002</v>
      </c>
      <c r="U1054" s="428">
        <v>43282</v>
      </c>
      <c r="V1054" s="428">
        <v>44561</v>
      </c>
      <c r="W1054" s="426">
        <v>550</v>
      </c>
      <c r="X1054" s="426"/>
      <c r="Y1054" s="426"/>
      <c r="Z1054" s="426">
        <v>8</v>
      </c>
    </row>
    <row r="1055" spans="1:26" ht="15">
      <c r="A1055" s="426">
        <v>202110</v>
      </c>
      <c r="B1055" s="426" t="s">
        <v>4805</v>
      </c>
      <c r="C1055" s="426" t="s">
        <v>3067</v>
      </c>
      <c r="D1055" s="426" t="s">
        <v>3068</v>
      </c>
      <c r="E1055" s="426" t="s">
        <v>268</v>
      </c>
      <c r="F1055" s="426" t="s">
        <v>4316</v>
      </c>
      <c r="G1055" s="426" t="s">
        <v>4409</v>
      </c>
      <c r="H1055" s="427">
        <v>0.31</v>
      </c>
      <c r="I1055" s="427">
        <v>0.36</v>
      </c>
      <c r="J1055" s="427">
        <v>23.67</v>
      </c>
      <c r="K1055" s="427">
        <v>100.72</v>
      </c>
      <c r="L1055" s="427">
        <v>0.32411324600000002</v>
      </c>
      <c r="M1055" s="427">
        <v>24.657898931100004</v>
      </c>
      <c r="N1055" s="427">
        <v>104.92368315760001</v>
      </c>
      <c r="O1055" s="427">
        <v>26.95</v>
      </c>
      <c r="P1055" s="427">
        <v>13.16</v>
      </c>
      <c r="Q1055" s="427">
        <v>13.16</v>
      </c>
      <c r="R1055" s="427">
        <v>0.3584</v>
      </c>
      <c r="S1055" s="427">
        <v>24.672699999999999</v>
      </c>
      <c r="T1055" s="427">
        <v>99.723799999999997</v>
      </c>
      <c r="U1055" s="428">
        <v>43282</v>
      </c>
      <c r="V1055" s="428">
        <v>44408</v>
      </c>
      <c r="W1055" s="426">
        <v>500</v>
      </c>
      <c r="X1055" s="426"/>
      <c r="Y1055" s="426"/>
      <c r="Z1055" s="426">
        <v>7</v>
      </c>
    </row>
    <row r="1056" spans="1:26" ht="15">
      <c r="A1056" s="426">
        <v>202110</v>
      </c>
      <c r="B1056" s="426" t="s">
        <v>4805</v>
      </c>
      <c r="C1056" s="426" t="s">
        <v>3070</v>
      </c>
      <c r="D1056" s="426" t="s">
        <v>3071</v>
      </c>
      <c r="E1056" s="426" t="s">
        <v>273</v>
      </c>
      <c r="F1056" s="426" t="s">
        <v>4144</v>
      </c>
      <c r="G1056" s="426" t="s">
        <v>4328</v>
      </c>
      <c r="H1056" s="427">
        <v>0.16</v>
      </c>
      <c r="I1056" s="427">
        <v>0.25</v>
      </c>
      <c r="J1056" s="427">
        <v>8.42</v>
      </c>
      <c r="K1056" s="427">
        <v>46.49</v>
      </c>
      <c r="L1056" s="427">
        <v>0.16728425600000002</v>
      </c>
      <c r="M1056" s="427">
        <v>8.7714198986000014</v>
      </c>
      <c r="N1056" s="427">
        <v>48.430321981700011</v>
      </c>
      <c r="O1056" s="427">
        <v>23.79</v>
      </c>
      <c r="P1056" s="427">
        <v>13.46</v>
      </c>
      <c r="Q1056" s="427">
        <v>13.09</v>
      </c>
      <c r="R1056" s="427">
        <v>0.25119999999999998</v>
      </c>
      <c r="S1056" s="427">
        <v>9.9164999999999992</v>
      </c>
      <c r="T1056" s="427">
        <v>44.996225000000003</v>
      </c>
      <c r="U1056" s="428">
        <v>43282</v>
      </c>
      <c r="V1056" s="428">
        <v>44742</v>
      </c>
      <c r="W1056" s="426">
        <v>450</v>
      </c>
      <c r="X1056" s="426"/>
      <c r="Y1056" s="426"/>
      <c r="Z1056" s="426">
        <v>7</v>
      </c>
    </row>
    <row r="1057" spans="1:26" ht="15">
      <c r="A1057" s="426">
        <v>202110</v>
      </c>
      <c r="B1057" s="426" t="s">
        <v>4805</v>
      </c>
      <c r="C1057" s="426" t="s">
        <v>3072</v>
      </c>
      <c r="D1057" s="426" t="s">
        <v>3073</v>
      </c>
      <c r="E1057" s="426" t="s">
        <v>273</v>
      </c>
      <c r="F1057" s="426" t="s">
        <v>4144</v>
      </c>
      <c r="G1057" s="426" t="s">
        <v>4328</v>
      </c>
      <c r="H1057" s="427">
        <v>0.14000000000000001</v>
      </c>
      <c r="I1057" s="427">
        <v>0.17</v>
      </c>
      <c r="J1057" s="427">
        <v>9.94</v>
      </c>
      <c r="K1057" s="427">
        <v>55.13</v>
      </c>
      <c r="L1057" s="427">
        <v>0.14637372400000004</v>
      </c>
      <c r="M1057" s="427">
        <v>10.354859120200002</v>
      </c>
      <c r="N1057" s="427">
        <v>57.43092387290001</v>
      </c>
      <c r="O1057" s="427">
        <v>23.79</v>
      </c>
      <c r="P1057" s="427">
        <v>13.43</v>
      </c>
      <c r="Q1057" s="427">
        <v>13.17</v>
      </c>
      <c r="R1057" s="427">
        <v>0.1724</v>
      </c>
      <c r="S1057" s="427">
        <v>11.391249999999999</v>
      </c>
      <c r="T1057" s="427">
        <v>53.677950000000003</v>
      </c>
      <c r="U1057" s="428">
        <v>43282</v>
      </c>
      <c r="V1057" s="428">
        <v>44742</v>
      </c>
      <c r="W1057" s="426">
        <v>300</v>
      </c>
      <c r="X1057" s="426"/>
      <c r="Y1057" s="426"/>
      <c r="Z1057" s="426">
        <v>7</v>
      </c>
    </row>
    <row r="1058" spans="1:26" ht="15">
      <c r="A1058" s="426">
        <v>202110</v>
      </c>
      <c r="B1058" s="426" t="s">
        <v>4805</v>
      </c>
      <c r="C1058" s="426" t="s">
        <v>3160</v>
      </c>
      <c r="D1058" s="426" t="s">
        <v>3161</v>
      </c>
      <c r="E1058" s="426" t="s">
        <v>260</v>
      </c>
      <c r="F1058" s="426" t="s">
        <v>4399</v>
      </c>
      <c r="G1058" s="426" t="s">
        <v>4123</v>
      </c>
      <c r="H1058" s="427">
        <v>0.23</v>
      </c>
      <c r="I1058" s="427">
        <v>0.23</v>
      </c>
      <c r="J1058" s="427">
        <v>21.46</v>
      </c>
      <c r="K1058" s="427">
        <v>99.47</v>
      </c>
      <c r="L1058" s="427">
        <v>0.24047111800000004</v>
      </c>
      <c r="M1058" s="427">
        <v>22.355661641800005</v>
      </c>
      <c r="N1058" s="427">
        <v>103.62151274510001</v>
      </c>
      <c r="O1058" s="427">
        <v>21.92</v>
      </c>
      <c r="P1058" s="427">
        <v>14.85</v>
      </c>
      <c r="Q1058" s="427">
        <v>14.85</v>
      </c>
      <c r="R1058" s="427">
        <v>0.22639999999999999</v>
      </c>
      <c r="S1058" s="427">
        <v>24.584299999999999</v>
      </c>
      <c r="T1058" s="427">
        <v>96.347399999999993</v>
      </c>
      <c r="U1058" s="428">
        <v>43313</v>
      </c>
      <c r="V1058" s="428">
        <v>44561</v>
      </c>
      <c r="W1058" s="426">
        <v>100</v>
      </c>
      <c r="X1058" s="426"/>
      <c r="Y1058" s="426"/>
      <c r="Z1058" s="426">
        <v>7</v>
      </c>
    </row>
    <row r="1059" spans="1:26" ht="15">
      <c r="A1059" s="426">
        <v>202110</v>
      </c>
      <c r="B1059" s="426" t="s">
        <v>4805</v>
      </c>
      <c r="C1059" s="426" t="s">
        <v>3162</v>
      </c>
      <c r="D1059" s="426" t="s">
        <v>3163</v>
      </c>
      <c r="E1059" s="426" t="s">
        <v>266</v>
      </c>
      <c r="F1059" s="426" t="s">
        <v>4490</v>
      </c>
      <c r="G1059" s="426" t="s">
        <v>4370</v>
      </c>
      <c r="H1059" s="427">
        <v>0.39</v>
      </c>
      <c r="I1059" s="427">
        <v>0.41</v>
      </c>
      <c r="J1059" s="427">
        <v>24.56</v>
      </c>
      <c r="K1059" s="427">
        <v>143.38</v>
      </c>
      <c r="L1059" s="427">
        <v>0.4210921728</v>
      </c>
      <c r="M1059" s="427">
        <v>26.123611417599996</v>
      </c>
      <c r="N1059" s="427">
        <v>152.50828196479998</v>
      </c>
      <c r="O1059" s="427">
        <v>29.19</v>
      </c>
      <c r="P1059" s="427">
        <v>14.37</v>
      </c>
      <c r="Q1059" s="427">
        <v>14.37</v>
      </c>
      <c r="R1059" s="427">
        <v>0.41249039999999998</v>
      </c>
      <c r="S1059" s="427">
        <v>28.350380999999999</v>
      </c>
      <c r="T1059" s="427">
        <v>139.58868200000001</v>
      </c>
      <c r="U1059" s="428">
        <v>43313</v>
      </c>
      <c r="V1059" s="428">
        <v>44561</v>
      </c>
      <c r="W1059" s="426">
        <v>402</v>
      </c>
      <c r="X1059" s="426"/>
      <c r="Y1059" s="426"/>
      <c r="Z1059" s="426">
        <v>1</v>
      </c>
    </row>
    <row r="1060" spans="1:26" ht="15">
      <c r="A1060" s="426">
        <v>202110</v>
      </c>
      <c r="B1060" s="426" t="s">
        <v>4805</v>
      </c>
      <c r="C1060" s="426" t="s">
        <v>3205</v>
      </c>
      <c r="D1060" s="426" t="s">
        <v>3206</v>
      </c>
      <c r="E1060" s="426" t="s">
        <v>260</v>
      </c>
      <c r="F1060" s="426" t="s">
        <v>4471</v>
      </c>
      <c r="G1060" s="426" t="s">
        <v>4125</v>
      </c>
      <c r="H1060" s="427">
        <v>0.13</v>
      </c>
      <c r="I1060" s="427">
        <v>0.43</v>
      </c>
      <c r="J1060" s="427">
        <v>4.8</v>
      </c>
      <c r="K1060" s="427">
        <v>76.010000000000005</v>
      </c>
      <c r="L1060" s="427">
        <v>0.1396904886</v>
      </c>
      <c r="M1060" s="427">
        <v>5.0785236479999991</v>
      </c>
      <c r="N1060" s="427">
        <v>80.420538017599995</v>
      </c>
      <c r="O1060" s="427">
        <v>26.07</v>
      </c>
      <c r="P1060" s="427">
        <v>12.36</v>
      </c>
      <c r="Q1060" s="427">
        <v>12.36</v>
      </c>
      <c r="R1060" s="427">
        <v>0.42931799999999998</v>
      </c>
      <c r="S1060" s="427">
        <v>5.6159990000000004</v>
      </c>
      <c r="T1060" s="427">
        <v>75.193284000000006</v>
      </c>
      <c r="U1060" s="428">
        <v>43313</v>
      </c>
      <c r="V1060" s="428">
        <v>44561</v>
      </c>
      <c r="W1060" s="426">
        <v>411</v>
      </c>
      <c r="X1060" s="426"/>
      <c r="Y1060" s="426"/>
      <c r="Z1060" s="426">
        <v>2</v>
      </c>
    </row>
    <row r="1061" spans="1:26" ht="15">
      <c r="A1061" s="426">
        <v>202110</v>
      </c>
      <c r="B1061" s="426" t="s">
        <v>4805</v>
      </c>
      <c r="C1061" s="426" t="s">
        <v>3209</v>
      </c>
      <c r="D1061" s="426" t="s">
        <v>3210</v>
      </c>
      <c r="E1061" s="426" t="s">
        <v>261</v>
      </c>
      <c r="F1061" s="426" t="s">
        <v>4518</v>
      </c>
      <c r="G1061" s="426" t="s">
        <v>4364</v>
      </c>
      <c r="H1061" s="427">
        <v>0.01</v>
      </c>
      <c r="I1061" s="427">
        <v>0.01</v>
      </c>
      <c r="J1061" s="427">
        <v>0.28999999999999998</v>
      </c>
      <c r="K1061" s="427">
        <v>1.42</v>
      </c>
      <c r="L1061" s="427">
        <v>1.07454222E-2</v>
      </c>
      <c r="M1061" s="427">
        <v>0.30682747039999991</v>
      </c>
      <c r="N1061" s="427">
        <v>1.5023965791999998</v>
      </c>
      <c r="O1061" s="427">
        <v>27.39</v>
      </c>
      <c r="P1061" s="427">
        <v>15.35</v>
      </c>
      <c r="Q1061" s="427">
        <v>15.35</v>
      </c>
      <c r="R1061" s="427">
        <v>6.9947999999999998E-3</v>
      </c>
      <c r="S1061" s="427">
        <v>0.35735</v>
      </c>
      <c r="T1061" s="427">
        <v>1.353334</v>
      </c>
      <c r="U1061" s="428">
        <v>43344</v>
      </c>
      <c r="V1061" s="428">
        <v>44561</v>
      </c>
      <c r="W1061" s="426">
        <v>220</v>
      </c>
      <c r="X1061" s="426"/>
      <c r="Y1061" s="426"/>
      <c r="Z1061" s="426">
        <v>2</v>
      </c>
    </row>
    <row r="1062" spans="1:26" ht="15">
      <c r="A1062" s="426">
        <v>202110</v>
      </c>
      <c r="B1062" s="426" t="s">
        <v>4805</v>
      </c>
      <c r="C1062" s="426" t="s">
        <v>3213</v>
      </c>
      <c r="D1062" s="426" t="s">
        <v>3214</v>
      </c>
      <c r="E1062" s="426" t="s">
        <v>267</v>
      </c>
      <c r="F1062" s="426" t="s">
        <v>4274</v>
      </c>
      <c r="G1062" s="426" t="s">
        <v>4156</v>
      </c>
      <c r="H1062" s="427">
        <v>1.08</v>
      </c>
      <c r="I1062" s="427">
        <v>1.17</v>
      </c>
      <c r="J1062" s="427">
        <v>97.72</v>
      </c>
      <c r="K1062" s="427">
        <v>458.05</v>
      </c>
      <c r="L1062" s="427">
        <v>1.1236556520000003</v>
      </c>
      <c r="M1062" s="427">
        <v>101.40183943679999</v>
      </c>
      <c r="N1062" s="427">
        <v>475.30815139199996</v>
      </c>
      <c r="O1062" s="427">
        <v>22.83</v>
      </c>
      <c r="P1062" s="427">
        <v>15.27</v>
      </c>
      <c r="Q1062" s="427">
        <v>15.27</v>
      </c>
      <c r="R1062" s="427">
        <v>1.1672</v>
      </c>
      <c r="S1062" s="427">
        <v>108.2856</v>
      </c>
      <c r="T1062" s="427">
        <v>447.48520000000002</v>
      </c>
      <c r="U1062" s="428">
        <v>43344</v>
      </c>
      <c r="V1062" s="428">
        <v>45261</v>
      </c>
      <c r="W1062" s="426">
        <v>1000</v>
      </c>
      <c r="X1062" s="426"/>
      <c r="Y1062" s="426"/>
      <c r="Z1062" s="426">
        <v>6</v>
      </c>
    </row>
    <row r="1063" spans="1:26" ht="15">
      <c r="A1063" s="426">
        <v>202110</v>
      </c>
      <c r="B1063" s="426" t="s">
        <v>4805</v>
      </c>
      <c r="C1063" s="426" t="s">
        <v>3215</v>
      </c>
      <c r="D1063" s="426" t="s">
        <v>3216</v>
      </c>
      <c r="E1063" s="426" t="s">
        <v>265</v>
      </c>
      <c r="F1063" s="426" t="s">
        <v>4316</v>
      </c>
      <c r="G1063" s="426" t="s">
        <v>4409</v>
      </c>
      <c r="H1063" s="427">
        <v>0.27</v>
      </c>
      <c r="I1063" s="427">
        <v>0.27</v>
      </c>
      <c r="J1063" s="427">
        <v>24.59</v>
      </c>
      <c r="K1063" s="427">
        <v>122.47</v>
      </c>
      <c r="L1063" s="427">
        <v>0.28229218200000006</v>
      </c>
      <c r="M1063" s="427">
        <v>25.616296354700001</v>
      </c>
      <c r="N1063" s="427">
        <v>127.58144833510002</v>
      </c>
      <c r="O1063" s="427">
        <v>31.56</v>
      </c>
      <c r="P1063" s="427">
        <v>17.18</v>
      </c>
      <c r="Q1063" s="427">
        <v>17.18</v>
      </c>
      <c r="R1063" s="427">
        <v>0.2732</v>
      </c>
      <c r="S1063" s="427">
        <v>28.870100000000001</v>
      </c>
      <c r="T1063" s="427">
        <v>118.19204999999999</v>
      </c>
      <c r="U1063" s="428">
        <v>43344</v>
      </c>
      <c r="V1063" s="428">
        <v>44561</v>
      </c>
      <c r="W1063" s="426">
        <v>500</v>
      </c>
      <c r="X1063" s="426"/>
      <c r="Y1063" s="426"/>
      <c r="Z1063" s="426">
        <v>7</v>
      </c>
    </row>
    <row r="1064" spans="1:26" ht="15">
      <c r="A1064" s="426">
        <v>202110</v>
      </c>
      <c r="B1064" s="426" t="s">
        <v>4805</v>
      </c>
      <c r="C1064" s="426" t="s">
        <v>3307</v>
      </c>
      <c r="D1064" s="426" t="s">
        <v>3308</v>
      </c>
      <c r="E1064" s="426" t="s">
        <v>259</v>
      </c>
      <c r="F1064" s="426" t="s">
        <v>4460</v>
      </c>
      <c r="G1064" s="426" t="s">
        <v>4154</v>
      </c>
      <c r="H1064" s="427">
        <v>0.09</v>
      </c>
      <c r="I1064" s="427">
        <v>0.09</v>
      </c>
      <c r="J1064" s="427">
        <v>6.19</v>
      </c>
      <c r="K1064" s="427">
        <v>38.46</v>
      </c>
      <c r="L1064" s="427">
        <v>9.6368001299999978E-2</v>
      </c>
      <c r="M1064" s="427">
        <v>6.5037164423000009</v>
      </c>
      <c r="N1064" s="427">
        <v>40.409197798199997</v>
      </c>
      <c r="O1064" s="427">
        <v>25.71</v>
      </c>
      <c r="P1064" s="427">
        <v>14.82</v>
      </c>
      <c r="Q1064" s="427">
        <v>14.82</v>
      </c>
      <c r="R1064" s="427">
        <v>9.3369599999999997E-2</v>
      </c>
      <c r="S1064" s="427">
        <v>7.5763910000000001</v>
      </c>
      <c r="T1064" s="427">
        <v>37.070529000000001</v>
      </c>
      <c r="U1064" s="428">
        <v>43374</v>
      </c>
      <c r="V1064" s="428">
        <v>44531</v>
      </c>
      <c r="W1064" s="426">
        <v>200</v>
      </c>
      <c r="X1064" s="426"/>
      <c r="Y1064" s="426"/>
      <c r="Z1064" s="426">
        <v>8</v>
      </c>
    </row>
    <row r="1065" spans="1:26" ht="15">
      <c r="A1065" s="426">
        <v>202110</v>
      </c>
      <c r="B1065" s="426" t="s">
        <v>4805</v>
      </c>
      <c r="C1065" s="426" t="s">
        <v>3309</v>
      </c>
      <c r="D1065" s="426" t="s">
        <v>3310</v>
      </c>
      <c r="E1065" s="426" t="s">
        <v>258</v>
      </c>
      <c r="F1065" s="426" t="s">
        <v>4316</v>
      </c>
      <c r="G1065" s="426" t="s">
        <v>4409</v>
      </c>
      <c r="H1065" s="427">
        <v>0.36</v>
      </c>
      <c r="I1065" s="427">
        <v>0.45</v>
      </c>
      <c r="J1065" s="427">
        <v>31.32</v>
      </c>
      <c r="K1065" s="427">
        <v>168.28</v>
      </c>
      <c r="L1065" s="427">
        <v>0.37638957600000006</v>
      </c>
      <c r="M1065" s="427">
        <v>32.627181855600007</v>
      </c>
      <c r="N1065" s="427">
        <v>175.30338961240003</v>
      </c>
      <c r="O1065" s="427">
        <v>22.02</v>
      </c>
      <c r="P1065" s="427">
        <v>12.29</v>
      </c>
      <c r="Q1065" s="427">
        <v>12.29</v>
      </c>
      <c r="R1065" s="427">
        <v>0.44619999999999999</v>
      </c>
      <c r="S1065" s="427">
        <v>37.795299999999997</v>
      </c>
      <c r="T1065" s="427">
        <v>161.80725000000001</v>
      </c>
      <c r="U1065" s="428">
        <v>43374</v>
      </c>
      <c r="V1065" s="428">
        <v>44531</v>
      </c>
      <c r="W1065" s="426">
        <v>751</v>
      </c>
      <c r="X1065" s="426"/>
      <c r="Y1065" s="426"/>
      <c r="Z1065" s="426">
        <v>7</v>
      </c>
    </row>
    <row r="1066" spans="1:26" ht="15">
      <c r="A1066" s="426">
        <v>202110</v>
      </c>
      <c r="B1066" s="426" t="s">
        <v>4805</v>
      </c>
      <c r="C1066" s="426" t="s">
        <v>3311</v>
      </c>
      <c r="D1066" s="426" t="s">
        <v>3312</v>
      </c>
      <c r="E1066" s="426" t="s">
        <v>265</v>
      </c>
      <c r="F1066" s="426" t="s">
        <v>4430</v>
      </c>
      <c r="G1066" s="426" t="s">
        <v>4129</v>
      </c>
      <c r="H1066" s="427">
        <v>0.14000000000000001</v>
      </c>
      <c r="I1066" s="427">
        <v>0.15</v>
      </c>
      <c r="J1066" s="427">
        <v>11.66</v>
      </c>
      <c r="K1066" s="427">
        <v>48.18</v>
      </c>
      <c r="L1066" s="427">
        <v>0.1499057798</v>
      </c>
      <c r="M1066" s="427">
        <v>12.250942442200001</v>
      </c>
      <c r="N1066" s="427">
        <v>50.621818770600001</v>
      </c>
      <c r="O1066" s="427">
        <v>25.71</v>
      </c>
      <c r="P1066" s="427">
        <v>14.37</v>
      </c>
      <c r="Q1066" s="427">
        <v>14.37</v>
      </c>
      <c r="R1066" s="427">
        <v>0.14890919999999999</v>
      </c>
      <c r="S1066" s="427">
        <v>14.602226999999999</v>
      </c>
      <c r="T1066" s="427">
        <v>45.243873999999998</v>
      </c>
      <c r="U1066" s="428">
        <v>43374</v>
      </c>
      <c r="V1066" s="428">
        <v>44531</v>
      </c>
      <c r="W1066" s="426">
        <v>250</v>
      </c>
      <c r="X1066" s="426"/>
      <c r="Y1066" s="426"/>
      <c r="Z1066" s="426">
        <v>8</v>
      </c>
    </row>
    <row r="1067" spans="1:26" ht="15">
      <c r="A1067" s="426">
        <v>202110</v>
      </c>
      <c r="B1067" s="426" t="s">
        <v>4805</v>
      </c>
      <c r="C1067" s="426" t="s">
        <v>3335</v>
      </c>
      <c r="D1067" s="426" t="s">
        <v>3336</v>
      </c>
      <c r="E1067" s="426" t="s">
        <v>256</v>
      </c>
      <c r="F1067" s="426" t="s">
        <v>4153</v>
      </c>
      <c r="G1067" s="426" t="s">
        <v>4154</v>
      </c>
      <c r="H1067" s="427">
        <v>0.33</v>
      </c>
      <c r="I1067" s="427">
        <v>0.35</v>
      </c>
      <c r="J1067" s="427">
        <v>30.31</v>
      </c>
      <c r="K1067" s="427">
        <v>139.02000000000001</v>
      </c>
      <c r="L1067" s="427">
        <v>0.35334933809999997</v>
      </c>
      <c r="M1067" s="427">
        <v>31.8461462627</v>
      </c>
      <c r="N1067" s="427">
        <v>146.06569625340001</v>
      </c>
      <c r="O1067" s="427">
        <v>22.83</v>
      </c>
      <c r="P1067" s="427">
        <v>14.14</v>
      </c>
      <c r="Q1067" s="427">
        <v>14.14</v>
      </c>
      <c r="R1067" s="427">
        <v>0.346966</v>
      </c>
      <c r="S1067" s="427">
        <v>36.208362000000001</v>
      </c>
      <c r="T1067" s="427">
        <v>133.13094599999999</v>
      </c>
      <c r="U1067" s="428">
        <v>43374</v>
      </c>
      <c r="V1067" s="428">
        <v>44531</v>
      </c>
      <c r="W1067" s="426">
        <v>320</v>
      </c>
      <c r="X1067" s="426"/>
      <c r="Y1067" s="426"/>
      <c r="Z1067" s="426">
        <v>8</v>
      </c>
    </row>
    <row r="1068" spans="1:26" ht="15">
      <c r="A1068" s="426">
        <v>202110</v>
      </c>
      <c r="B1068" s="426" t="s">
        <v>4805</v>
      </c>
      <c r="C1068" s="426" t="s">
        <v>3373</v>
      </c>
      <c r="D1068" s="426" t="s">
        <v>3374</v>
      </c>
      <c r="E1068" s="426" t="s">
        <v>275</v>
      </c>
      <c r="F1068" s="426" t="s">
        <v>4605</v>
      </c>
      <c r="G1068" s="426" t="s">
        <v>4125</v>
      </c>
      <c r="H1068" s="427">
        <v>0.48</v>
      </c>
      <c r="I1068" s="427">
        <v>0.55000000000000004</v>
      </c>
      <c r="J1068" s="427">
        <v>12.25</v>
      </c>
      <c r="K1068" s="427">
        <v>85.55</v>
      </c>
      <c r="L1068" s="427">
        <v>0.5157802655999999</v>
      </c>
      <c r="M1068" s="427">
        <v>12.960815559999999</v>
      </c>
      <c r="N1068" s="427">
        <v>90.514103767999984</v>
      </c>
      <c r="O1068" s="427">
        <v>26.07</v>
      </c>
      <c r="P1068" s="427">
        <v>12.36</v>
      </c>
      <c r="Q1068" s="427">
        <v>12.36</v>
      </c>
      <c r="R1068" s="427">
        <v>0.54818199999999995</v>
      </c>
      <c r="S1068" s="427">
        <v>12.846681999999999</v>
      </c>
      <c r="T1068" s="427">
        <v>84.949864000000005</v>
      </c>
      <c r="U1068" s="428">
        <v>43313</v>
      </c>
      <c r="V1068" s="428">
        <v>44561</v>
      </c>
      <c r="W1068" s="426">
        <v>440</v>
      </c>
      <c r="X1068" s="426"/>
      <c r="Y1068" s="426"/>
      <c r="Z1068" s="426">
        <v>2</v>
      </c>
    </row>
    <row r="1069" spans="1:26" ht="15">
      <c r="A1069" s="426">
        <v>202110</v>
      </c>
      <c r="B1069" s="426" t="s">
        <v>4805</v>
      </c>
      <c r="C1069" s="426" t="s">
        <v>3375</v>
      </c>
      <c r="D1069" s="426" t="s">
        <v>3376</v>
      </c>
      <c r="E1069" s="426" t="s">
        <v>258</v>
      </c>
      <c r="F1069" s="426" t="s">
        <v>4419</v>
      </c>
      <c r="G1069" s="426" t="s">
        <v>4370</v>
      </c>
      <c r="H1069" s="427">
        <v>0.26</v>
      </c>
      <c r="I1069" s="427">
        <v>0.31</v>
      </c>
      <c r="J1069" s="427">
        <v>26.32</v>
      </c>
      <c r="K1069" s="427">
        <v>132.31</v>
      </c>
      <c r="L1069" s="427">
        <v>0.28072811520000002</v>
      </c>
      <c r="M1069" s="427">
        <v>27.9956617472</v>
      </c>
      <c r="N1069" s="427">
        <v>140.73351085760001</v>
      </c>
      <c r="O1069" s="427">
        <v>26.95</v>
      </c>
      <c r="P1069" s="427">
        <v>15.35</v>
      </c>
      <c r="Q1069" s="427">
        <v>15.35</v>
      </c>
      <c r="R1069" s="427">
        <v>0.31341839999999999</v>
      </c>
      <c r="S1069" s="427">
        <v>31.571304000000001</v>
      </c>
      <c r="T1069" s="427">
        <v>127.059854</v>
      </c>
      <c r="U1069" s="428">
        <v>43374</v>
      </c>
      <c r="V1069" s="428">
        <v>44531</v>
      </c>
      <c r="W1069" s="426">
        <v>250</v>
      </c>
      <c r="X1069" s="426"/>
      <c r="Y1069" s="426"/>
      <c r="Z1069" s="426">
        <v>1</v>
      </c>
    </row>
    <row r="1070" spans="1:26" ht="15">
      <c r="A1070" s="426">
        <v>202110</v>
      </c>
      <c r="B1070" s="426" t="s">
        <v>4805</v>
      </c>
      <c r="C1070" s="426" t="s">
        <v>3379</v>
      </c>
      <c r="D1070" s="426" t="s">
        <v>3380</v>
      </c>
      <c r="E1070" s="426" t="s">
        <v>260</v>
      </c>
      <c r="F1070" s="426" t="s">
        <v>4422</v>
      </c>
      <c r="G1070" s="426" t="s">
        <v>4125</v>
      </c>
      <c r="H1070" s="427">
        <v>0.33</v>
      </c>
      <c r="I1070" s="427">
        <v>0.42</v>
      </c>
      <c r="J1070" s="427">
        <v>13.4</v>
      </c>
      <c r="K1070" s="427">
        <v>102.14</v>
      </c>
      <c r="L1070" s="427">
        <v>0.35459893260000003</v>
      </c>
      <c r="M1070" s="427">
        <v>14.177545184</v>
      </c>
      <c r="N1070" s="427">
        <v>108.06675112639998</v>
      </c>
      <c r="O1070" s="427">
        <v>25.71</v>
      </c>
      <c r="P1070" s="427">
        <v>14.37</v>
      </c>
      <c r="Q1070" s="427">
        <v>14.37</v>
      </c>
      <c r="R1070" s="427">
        <v>0.41563640000000002</v>
      </c>
      <c r="S1070" s="427">
        <v>14.089404</v>
      </c>
      <c r="T1070" s="427">
        <v>101.448627</v>
      </c>
      <c r="U1070" s="428">
        <v>43405</v>
      </c>
      <c r="V1070" s="428">
        <v>44531</v>
      </c>
      <c r="W1070" s="426">
        <v>470</v>
      </c>
      <c r="X1070" s="426"/>
      <c r="Y1070" s="426"/>
      <c r="Z1070" s="426">
        <v>2</v>
      </c>
    </row>
    <row r="1071" spans="1:26" ht="15">
      <c r="A1071" s="426">
        <v>202110</v>
      </c>
      <c r="B1071" s="426" t="s">
        <v>4805</v>
      </c>
      <c r="C1071" s="426" t="s">
        <v>3381</v>
      </c>
      <c r="D1071" s="426" t="s">
        <v>3382</v>
      </c>
      <c r="E1071" s="426" t="s">
        <v>259</v>
      </c>
      <c r="F1071" s="426" t="s">
        <v>4130</v>
      </c>
      <c r="G1071" s="426" t="s">
        <v>4129</v>
      </c>
      <c r="H1071" s="427">
        <v>0.79</v>
      </c>
      <c r="I1071" s="427">
        <v>0.88</v>
      </c>
      <c r="J1071" s="427">
        <v>78.05</v>
      </c>
      <c r="K1071" s="427">
        <v>370.89</v>
      </c>
      <c r="L1071" s="427">
        <v>0.84736916800000006</v>
      </c>
      <c r="M1071" s="427">
        <v>81.973664818499984</v>
      </c>
      <c r="N1071" s="427">
        <v>389.53507424129992</v>
      </c>
      <c r="O1071" s="427">
        <v>22.84</v>
      </c>
      <c r="P1071" s="427">
        <v>14.37</v>
      </c>
      <c r="Q1071" s="427">
        <v>14.37</v>
      </c>
      <c r="R1071" s="427">
        <v>0.88185800000000003</v>
      </c>
      <c r="S1071" s="427">
        <v>97.812865000000002</v>
      </c>
      <c r="T1071" s="427">
        <v>351.12722600000001</v>
      </c>
      <c r="U1071" s="428">
        <v>43405</v>
      </c>
      <c r="V1071" s="428">
        <v>44531</v>
      </c>
      <c r="W1071" s="426">
        <v>1600</v>
      </c>
      <c r="X1071" s="426"/>
      <c r="Y1071" s="426"/>
      <c r="Z1071" s="426">
        <v>8</v>
      </c>
    </row>
    <row r="1072" spans="1:26" ht="15">
      <c r="A1072" s="426">
        <v>202110</v>
      </c>
      <c r="B1072" s="426" t="s">
        <v>4805</v>
      </c>
      <c r="C1072" s="426" t="s">
        <v>3387</v>
      </c>
      <c r="D1072" s="426" t="s">
        <v>3388</v>
      </c>
      <c r="E1072" s="426" t="s">
        <v>265</v>
      </c>
      <c r="F1072" s="426" t="s">
        <v>4268</v>
      </c>
      <c r="G1072" s="426" t="s">
        <v>4156</v>
      </c>
      <c r="H1072" s="427">
        <v>0.55000000000000004</v>
      </c>
      <c r="I1072" s="427">
        <v>0.6</v>
      </c>
      <c r="J1072" s="427">
        <v>55.44</v>
      </c>
      <c r="K1072" s="427">
        <v>269.75</v>
      </c>
      <c r="L1072" s="427">
        <v>0.57223204500000002</v>
      </c>
      <c r="M1072" s="427">
        <v>57.52883727359999</v>
      </c>
      <c r="N1072" s="427">
        <v>279.91348943999998</v>
      </c>
      <c r="O1072" s="427">
        <v>22.83</v>
      </c>
      <c r="P1072" s="427">
        <v>22.47</v>
      </c>
      <c r="Q1072" s="427">
        <v>22.47</v>
      </c>
      <c r="R1072" s="427">
        <v>0.60399999999999998</v>
      </c>
      <c r="S1072" s="427">
        <v>68.015900000000002</v>
      </c>
      <c r="T1072" s="427">
        <v>257.173</v>
      </c>
      <c r="U1072" s="428">
        <v>43405</v>
      </c>
      <c r="V1072" s="428">
        <v>44531</v>
      </c>
      <c r="W1072" s="426">
        <v>1100</v>
      </c>
      <c r="X1072" s="426"/>
      <c r="Y1072" s="426"/>
      <c r="Z1072" s="426">
        <v>6</v>
      </c>
    </row>
    <row r="1073" spans="1:26" ht="15">
      <c r="A1073" s="426">
        <v>202110</v>
      </c>
      <c r="B1073" s="426" t="s">
        <v>4805</v>
      </c>
      <c r="C1073" s="426" t="s">
        <v>3389</v>
      </c>
      <c r="D1073" s="426" t="s">
        <v>3390</v>
      </c>
      <c r="E1073" s="426" t="s">
        <v>260</v>
      </c>
      <c r="F1073" s="426" t="s">
        <v>4269</v>
      </c>
      <c r="G1073" s="426" t="s">
        <v>4159</v>
      </c>
      <c r="H1073" s="427">
        <v>1.0900000000000001</v>
      </c>
      <c r="I1073" s="427">
        <v>1.1100000000000001</v>
      </c>
      <c r="J1073" s="427">
        <v>115.41</v>
      </c>
      <c r="K1073" s="427">
        <v>545.29999999999995</v>
      </c>
      <c r="L1073" s="427">
        <v>1.1340598710000001</v>
      </c>
      <c r="M1073" s="427">
        <v>119.75835335039997</v>
      </c>
      <c r="N1073" s="427">
        <v>565.84550803199988</v>
      </c>
      <c r="O1073" s="427">
        <v>22.83</v>
      </c>
      <c r="P1073" s="427">
        <v>22.69</v>
      </c>
      <c r="Q1073" s="427">
        <v>22.69</v>
      </c>
      <c r="R1073" s="427">
        <v>1.1140000000000001</v>
      </c>
      <c r="S1073" s="427">
        <v>133.89830000000001</v>
      </c>
      <c r="T1073" s="427">
        <v>526.81610000000001</v>
      </c>
      <c r="U1073" s="428">
        <v>43405</v>
      </c>
      <c r="V1073" s="428">
        <v>44531</v>
      </c>
      <c r="W1073" s="426">
        <v>1500</v>
      </c>
      <c r="X1073" s="426"/>
      <c r="Y1073" s="426"/>
      <c r="Z1073" s="426">
        <v>6</v>
      </c>
    </row>
    <row r="1074" spans="1:26" ht="15">
      <c r="A1074" s="426">
        <v>202110</v>
      </c>
      <c r="B1074" s="426" t="s">
        <v>4805</v>
      </c>
      <c r="C1074" s="426" t="s">
        <v>3391</v>
      </c>
      <c r="D1074" s="426" t="s">
        <v>3392</v>
      </c>
      <c r="E1074" s="426" t="s">
        <v>259</v>
      </c>
      <c r="F1074" s="426" t="s">
        <v>4471</v>
      </c>
      <c r="G1074" s="426" t="s">
        <v>4125</v>
      </c>
      <c r="H1074" s="427">
        <v>0.01</v>
      </c>
      <c r="I1074" s="427">
        <v>0.24</v>
      </c>
      <c r="J1074" s="427">
        <v>0.87</v>
      </c>
      <c r="K1074" s="427">
        <v>39.590000000000003</v>
      </c>
      <c r="L1074" s="427">
        <v>1.07454222E-2</v>
      </c>
      <c r="M1074" s="427">
        <v>0.92048241119999996</v>
      </c>
      <c r="N1074" s="427">
        <v>41.887239838399999</v>
      </c>
      <c r="O1074" s="427">
        <v>22.84</v>
      </c>
      <c r="P1074" s="427">
        <v>28.98</v>
      </c>
      <c r="Q1074" s="427">
        <v>28.98</v>
      </c>
      <c r="R1074" s="427">
        <v>0.2370544</v>
      </c>
      <c r="S1074" s="427">
        <v>1.054627</v>
      </c>
      <c r="T1074" s="427">
        <v>39.404516999999998</v>
      </c>
      <c r="U1074" s="428">
        <v>43405</v>
      </c>
      <c r="V1074" s="428">
        <v>44531</v>
      </c>
      <c r="W1074" s="426">
        <v>277</v>
      </c>
      <c r="X1074" s="426"/>
      <c r="Y1074" s="426"/>
      <c r="Z1074" s="426">
        <v>2</v>
      </c>
    </row>
    <row r="1075" spans="1:26" ht="15">
      <c r="A1075" s="426">
        <v>202110</v>
      </c>
      <c r="B1075" s="426" t="s">
        <v>4805</v>
      </c>
      <c r="C1075" s="426" t="s">
        <v>3437</v>
      </c>
      <c r="D1075" s="426" t="s">
        <v>3438</v>
      </c>
      <c r="E1075" s="426" t="s">
        <v>273</v>
      </c>
      <c r="F1075" s="426" t="s">
        <v>4624</v>
      </c>
      <c r="G1075" s="426" t="s">
        <v>4625</v>
      </c>
      <c r="H1075" s="427">
        <v>0.23</v>
      </c>
      <c r="I1075" s="427">
        <v>0.24</v>
      </c>
      <c r="J1075" s="427">
        <v>9.33</v>
      </c>
      <c r="K1075" s="427">
        <v>54.36</v>
      </c>
      <c r="L1075" s="427">
        <v>0.24769670600000004</v>
      </c>
      <c r="M1075" s="427">
        <v>9.8552432661000005</v>
      </c>
      <c r="N1075" s="427">
        <v>57.420259801200004</v>
      </c>
      <c r="O1075" s="427">
        <v>27.35</v>
      </c>
      <c r="P1075" s="427">
        <v>13.98</v>
      </c>
      <c r="Q1075" s="427">
        <v>13.98</v>
      </c>
      <c r="R1075" s="427">
        <v>0.23667279999999999</v>
      </c>
      <c r="S1075" s="427">
        <v>9.4215809999999998</v>
      </c>
      <c r="T1075" s="427">
        <v>54.260126999999997</v>
      </c>
      <c r="U1075" s="428">
        <v>43344</v>
      </c>
      <c r="V1075" s="428">
        <v>44561</v>
      </c>
      <c r="W1075" s="426">
        <v>600</v>
      </c>
      <c r="X1075" s="426"/>
      <c r="Y1075" s="426"/>
      <c r="Z1075" s="426">
        <v>5</v>
      </c>
    </row>
    <row r="1076" spans="1:26" ht="15">
      <c r="A1076" s="426">
        <v>202110</v>
      </c>
      <c r="B1076" s="426" t="s">
        <v>4805</v>
      </c>
      <c r="C1076" s="426" t="s">
        <v>3439</v>
      </c>
      <c r="D1076" s="426" t="s">
        <v>3440</v>
      </c>
      <c r="E1076" s="426" t="s">
        <v>265</v>
      </c>
      <c r="F1076" s="426" t="s">
        <v>4502</v>
      </c>
      <c r="G1076" s="426" t="s">
        <v>4370</v>
      </c>
      <c r="H1076" s="427">
        <v>0.31</v>
      </c>
      <c r="I1076" s="427">
        <v>0.28999999999999998</v>
      </c>
      <c r="J1076" s="427">
        <v>12.29</v>
      </c>
      <c r="K1076" s="427">
        <v>47.42</v>
      </c>
      <c r="L1076" s="427">
        <v>0.33471429119999996</v>
      </c>
      <c r="M1076" s="427">
        <v>13.072442358399998</v>
      </c>
      <c r="N1076" s="427">
        <v>50.438992403199997</v>
      </c>
      <c r="O1076" s="427">
        <v>26.95</v>
      </c>
      <c r="P1076" s="427">
        <v>22.34</v>
      </c>
      <c r="Q1076" s="427">
        <v>22.34</v>
      </c>
      <c r="R1076" s="427">
        <v>0.30715160000000002</v>
      </c>
      <c r="S1076" s="427">
        <v>13.821806</v>
      </c>
      <c r="T1076" s="427">
        <v>45.887731000000002</v>
      </c>
      <c r="U1076" s="428">
        <v>43282</v>
      </c>
      <c r="V1076" s="428">
        <v>44561</v>
      </c>
      <c r="W1076" s="426">
        <v>350</v>
      </c>
      <c r="X1076" s="426"/>
      <c r="Y1076" s="426"/>
      <c r="Z1076" s="426">
        <v>1</v>
      </c>
    </row>
    <row r="1077" spans="1:26" ht="15">
      <c r="A1077" s="426">
        <v>202110</v>
      </c>
      <c r="B1077" s="426" t="s">
        <v>4805</v>
      </c>
      <c r="C1077" s="426" t="s">
        <v>3441</v>
      </c>
      <c r="D1077" s="426" t="s">
        <v>3442</v>
      </c>
      <c r="E1077" s="426" t="s">
        <v>257</v>
      </c>
      <c r="F1077" s="426" t="s">
        <v>4274</v>
      </c>
      <c r="G1077" s="426" t="s">
        <v>4156</v>
      </c>
      <c r="H1077" s="427">
        <v>0.37</v>
      </c>
      <c r="I1077" s="427">
        <v>0.43</v>
      </c>
      <c r="J1077" s="427">
        <v>24.41</v>
      </c>
      <c r="K1077" s="427">
        <v>109.22</v>
      </c>
      <c r="L1077" s="427">
        <v>0.38495610299999999</v>
      </c>
      <c r="M1077" s="427">
        <v>25.329706310399999</v>
      </c>
      <c r="N1077" s="427">
        <v>113.33512999679999</v>
      </c>
      <c r="O1077" s="427">
        <v>22.84</v>
      </c>
      <c r="P1077" s="427">
        <v>14.14</v>
      </c>
      <c r="Q1077" s="427">
        <v>14.14</v>
      </c>
      <c r="R1077" s="427">
        <v>0.42680000000000001</v>
      </c>
      <c r="S1077" s="427">
        <v>24.6829</v>
      </c>
      <c r="T1077" s="427">
        <v>108.9449</v>
      </c>
      <c r="U1077" s="428">
        <v>43435</v>
      </c>
      <c r="V1077" s="428">
        <v>45291</v>
      </c>
      <c r="W1077" s="426">
        <v>500</v>
      </c>
      <c r="X1077" s="426"/>
      <c r="Y1077" s="426"/>
      <c r="Z1077" s="426">
        <v>6</v>
      </c>
    </row>
    <row r="1078" spans="1:26" ht="15">
      <c r="A1078" s="426">
        <v>202110</v>
      </c>
      <c r="B1078" s="426" t="s">
        <v>4805</v>
      </c>
      <c r="C1078" s="426" t="s">
        <v>3538</v>
      </c>
      <c r="D1078" s="426" t="s">
        <v>3539</v>
      </c>
      <c r="E1078" s="426" t="s">
        <v>260</v>
      </c>
      <c r="F1078" s="426" t="s">
        <v>4379</v>
      </c>
      <c r="G1078" s="426" t="s">
        <v>4151</v>
      </c>
      <c r="H1078" s="427">
        <v>0.09</v>
      </c>
      <c r="I1078" s="427">
        <v>0.11</v>
      </c>
      <c r="J1078" s="427">
        <v>2.99</v>
      </c>
      <c r="K1078" s="427">
        <v>17.21</v>
      </c>
      <c r="L1078" s="427">
        <v>9.6368001299999978E-2</v>
      </c>
      <c r="M1078" s="427">
        <v>3.1415366982999999</v>
      </c>
      <c r="N1078" s="427">
        <v>18.082222935700003</v>
      </c>
      <c r="O1078" s="427">
        <v>22.83</v>
      </c>
      <c r="P1078" s="427">
        <v>14.82</v>
      </c>
      <c r="Q1078" s="427">
        <v>14.82</v>
      </c>
      <c r="R1078" s="427">
        <v>0.1059544</v>
      </c>
      <c r="S1078" s="427">
        <v>3.550214</v>
      </c>
      <c r="T1078" s="427">
        <v>16.652350999999999</v>
      </c>
      <c r="U1078" s="428">
        <v>43466</v>
      </c>
      <c r="V1078" s="428">
        <v>44561</v>
      </c>
      <c r="W1078" s="426">
        <v>300</v>
      </c>
      <c r="X1078" s="426"/>
      <c r="Y1078" s="426"/>
      <c r="Z1078" s="426">
        <v>8</v>
      </c>
    </row>
    <row r="1079" spans="1:26" ht="15">
      <c r="A1079" s="426">
        <v>202110</v>
      </c>
      <c r="B1079" s="426" t="s">
        <v>4805</v>
      </c>
      <c r="C1079" s="426" t="s">
        <v>3548</v>
      </c>
      <c r="D1079" s="426" t="s">
        <v>3549</v>
      </c>
      <c r="E1079" s="426" t="s">
        <v>260</v>
      </c>
      <c r="F1079" s="426" t="s">
        <v>4471</v>
      </c>
      <c r="G1079" s="426" t="s">
        <v>4125</v>
      </c>
      <c r="H1079" s="427">
        <v>0.28000000000000003</v>
      </c>
      <c r="I1079" s="427">
        <v>0.48</v>
      </c>
      <c r="J1079" s="427">
        <v>17.14</v>
      </c>
      <c r="K1079" s="427">
        <v>121.17</v>
      </c>
      <c r="L1079" s="427">
        <v>0.30087182159999998</v>
      </c>
      <c r="M1079" s="427">
        <v>18.134561526399999</v>
      </c>
      <c r="N1079" s="427">
        <v>128.20098133919998</v>
      </c>
      <c r="O1079" s="427">
        <v>22.84</v>
      </c>
      <c r="P1079" s="427">
        <v>14.26</v>
      </c>
      <c r="Q1079" s="427">
        <v>14.26</v>
      </c>
      <c r="R1079" s="427">
        <v>0.48321799999999998</v>
      </c>
      <c r="S1079" s="427">
        <v>19.196943999999998</v>
      </c>
      <c r="T1079" s="427">
        <v>119.107799</v>
      </c>
      <c r="U1079" s="428">
        <v>43435</v>
      </c>
      <c r="V1079" s="428">
        <v>44531</v>
      </c>
      <c r="W1079" s="426">
        <v>300</v>
      </c>
      <c r="X1079" s="426"/>
      <c r="Y1079" s="426"/>
      <c r="Z1079" s="426">
        <v>2</v>
      </c>
    </row>
    <row r="1080" spans="1:26" ht="15">
      <c r="A1080" s="426">
        <v>202110</v>
      </c>
      <c r="B1080" s="426" t="s">
        <v>4805</v>
      </c>
      <c r="C1080" s="426" t="s">
        <v>3620</v>
      </c>
      <c r="D1080" s="426" t="s">
        <v>3621</v>
      </c>
      <c r="E1080" s="426" t="s">
        <v>262</v>
      </c>
      <c r="F1080" s="426" t="s">
        <v>4372</v>
      </c>
      <c r="G1080" s="426" t="s">
        <v>4370</v>
      </c>
      <c r="H1080" s="427">
        <v>7.0000000000000007E-2</v>
      </c>
      <c r="I1080" s="427">
        <v>0.22</v>
      </c>
      <c r="J1080" s="427">
        <v>0.89</v>
      </c>
      <c r="K1080" s="427">
        <v>7.59</v>
      </c>
      <c r="L1080" s="427">
        <v>7.5580646400000007E-2</v>
      </c>
      <c r="M1080" s="427">
        <v>0.94666181439999997</v>
      </c>
      <c r="N1080" s="427">
        <v>8.0732170463999999</v>
      </c>
      <c r="O1080" s="427">
        <v>22.83</v>
      </c>
      <c r="P1080" s="427">
        <v>15.91</v>
      </c>
      <c r="Q1080" s="427">
        <v>15.92</v>
      </c>
      <c r="R1080" s="427">
        <v>0.21669079999999999</v>
      </c>
      <c r="S1080" s="427">
        <v>1.06084</v>
      </c>
      <c r="T1080" s="427">
        <v>7.4106680000000003</v>
      </c>
      <c r="U1080" s="428">
        <v>43497</v>
      </c>
      <c r="V1080" s="428">
        <v>44561</v>
      </c>
      <c r="W1080" s="426">
        <v>201</v>
      </c>
      <c r="X1080" s="426"/>
      <c r="Y1080" s="426"/>
      <c r="Z1080" s="426">
        <v>1</v>
      </c>
    </row>
    <row r="1081" spans="1:26" ht="15">
      <c r="A1081" s="426">
        <v>202110</v>
      </c>
      <c r="B1081" s="426" t="s">
        <v>4805</v>
      </c>
      <c r="C1081" s="426" t="s">
        <v>3622</v>
      </c>
      <c r="D1081" s="426" t="s">
        <v>3623</v>
      </c>
      <c r="E1081" s="426" t="s">
        <v>275</v>
      </c>
      <c r="F1081" s="426" t="s">
        <v>4698</v>
      </c>
      <c r="G1081" s="426" t="s">
        <v>4331</v>
      </c>
      <c r="H1081" s="427">
        <v>0.01</v>
      </c>
      <c r="I1081" s="427">
        <v>0.34</v>
      </c>
      <c r="J1081" s="427">
        <v>0.53</v>
      </c>
      <c r="K1081" s="427">
        <v>9.18</v>
      </c>
      <c r="L1081" s="427">
        <v>1.0455266000000001E-2</v>
      </c>
      <c r="M1081" s="427">
        <v>0.55212025490000016</v>
      </c>
      <c r="N1081" s="427">
        <v>9.5631395094000009</v>
      </c>
      <c r="O1081" s="427">
        <v>22.84</v>
      </c>
      <c r="P1081" s="427">
        <v>15.85</v>
      </c>
      <c r="Q1081" s="427">
        <v>15.85</v>
      </c>
      <c r="R1081" s="427">
        <v>0.33742800000000001</v>
      </c>
      <c r="S1081" s="427">
        <v>0.64914099999999997</v>
      </c>
      <c r="T1081" s="427">
        <v>9.0539179999999995</v>
      </c>
      <c r="U1081" s="428">
        <v>43497</v>
      </c>
      <c r="V1081" s="428">
        <v>44592</v>
      </c>
      <c r="W1081" s="426">
        <v>360</v>
      </c>
      <c r="X1081" s="426"/>
      <c r="Y1081" s="426"/>
      <c r="Z1081" s="426">
        <v>7</v>
      </c>
    </row>
    <row r="1082" spans="1:26" ht="15">
      <c r="A1082" s="426">
        <v>202110</v>
      </c>
      <c r="B1082" s="426" t="s">
        <v>4805</v>
      </c>
      <c r="C1082" s="426" t="s">
        <v>3720</v>
      </c>
      <c r="D1082" s="426" t="s">
        <v>3721</v>
      </c>
      <c r="E1082" s="426" t="s">
        <v>268</v>
      </c>
      <c r="F1082" s="426" t="s">
        <v>4699</v>
      </c>
      <c r="G1082" s="426" t="s">
        <v>4125</v>
      </c>
      <c r="H1082" s="427">
        <v>0.18</v>
      </c>
      <c r="I1082" s="427">
        <v>0.19</v>
      </c>
      <c r="J1082" s="427">
        <v>12.62</v>
      </c>
      <c r="K1082" s="427">
        <v>49.88</v>
      </c>
      <c r="L1082" s="427">
        <v>0.19341759959999999</v>
      </c>
      <c r="M1082" s="427">
        <v>13.352285091199997</v>
      </c>
      <c r="N1082" s="427">
        <v>52.774324908799997</v>
      </c>
      <c r="O1082" s="427">
        <v>22.83</v>
      </c>
      <c r="P1082" s="427">
        <v>14.37</v>
      </c>
      <c r="Q1082" s="427">
        <v>14.37</v>
      </c>
      <c r="R1082" s="427">
        <v>0.18950919999999999</v>
      </c>
      <c r="S1082" s="427">
        <v>13.356446</v>
      </c>
      <c r="T1082" s="427">
        <v>49.144266000000002</v>
      </c>
      <c r="U1082" s="428">
        <v>43525</v>
      </c>
      <c r="V1082" s="428">
        <v>44561</v>
      </c>
      <c r="W1082" s="426">
        <v>310</v>
      </c>
      <c r="X1082" s="426"/>
      <c r="Y1082" s="426"/>
      <c r="Z1082" s="426">
        <v>2</v>
      </c>
    </row>
    <row r="1083" spans="1:26" ht="15">
      <c r="A1083" s="426">
        <v>202110</v>
      </c>
      <c r="B1083" s="426" t="s">
        <v>4805</v>
      </c>
      <c r="C1083" s="426" t="s">
        <v>3722</v>
      </c>
      <c r="D1083" s="426" t="s">
        <v>3723</v>
      </c>
      <c r="E1083" s="426" t="s">
        <v>265</v>
      </c>
      <c r="F1083" s="426" t="s">
        <v>4700</v>
      </c>
      <c r="G1083" s="426" t="s">
        <v>4151</v>
      </c>
      <c r="H1083" s="427">
        <v>0.06</v>
      </c>
      <c r="I1083" s="427">
        <v>7.0000000000000007E-2</v>
      </c>
      <c r="J1083" s="427">
        <v>4.76</v>
      </c>
      <c r="K1083" s="427">
        <v>21.28</v>
      </c>
      <c r="L1083" s="427">
        <v>6.424533419999999E-2</v>
      </c>
      <c r="M1083" s="427">
        <v>5.0012423691999999</v>
      </c>
      <c r="N1083" s="427">
        <v>22.358495297600005</v>
      </c>
      <c r="O1083" s="427">
        <v>22.84</v>
      </c>
      <c r="P1083" s="427">
        <v>14.37</v>
      </c>
      <c r="Q1083" s="427">
        <v>14.37</v>
      </c>
      <c r="R1083" s="427">
        <v>7.3169999999999999E-2</v>
      </c>
      <c r="S1083" s="427">
        <v>5.9116350000000004</v>
      </c>
      <c r="T1083" s="427">
        <v>20.128050000000002</v>
      </c>
      <c r="U1083" s="428">
        <v>43525</v>
      </c>
      <c r="V1083" s="428">
        <v>44561</v>
      </c>
      <c r="W1083" s="426">
        <v>200</v>
      </c>
      <c r="X1083" s="426"/>
      <c r="Y1083" s="426"/>
      <c r="Z1083" s="426">
        <v>8</v>
      </c>
    </row>
    <row r="1084" spans="1:26" ht="15">
      <c r="A1084" s="426">
        <v>202110</v>
      </c>
      <c r="B1084" s="426" t="s">
        <v>4805</v>
      </c>
      <c r="C1084" s="426" t="s">
        <v>3724</v>
      </c>
      <c r="D1084" s="426" t="s">
        <v>3725</v>
      </c>
      <c r="E1084" s="426" t="s">
        <v>268</v>
      </c>
      <c r="F1084" s="426" t="s">
        <v>4701</v>
      </c>
      <c r="G1084" s="426" t="s">
        <v>4156</v>
      </c>
      <c r="H1084" s="427">
        <v>0.22</v>
      </c>
      <c r="I1084" s="427">
        <v>0.22</v>
      </c>
      <c r="J1084" s="427">
        <v>17.68</v>
      </c>
      <c r="K1084" s="427">
        <v>77.540000000000006</v>
      </c>
      <c r="L1084" s="427">
        <v>0.228892818</v>
      </c>
      <c r="M1084" s="427">
        <v>18.346137139199996</v>
      </c>
      <c r="N1084" s="427">
        <v>80.461508697599996</v>
      </c>
      <c r="O1084" s="427">
        <v>22.83</v>
      </c>
      <c r="P1084" s="427">
        <v>14.37</v>
      </c>
      <c r="Q1084" s="427">
        <v>14.37</v>
      </c>
      <c r="R1084" s="427">
        <v>0.22040000000000001</v>
      </c>
      <c r="S1084" s="427">
        <v>19.427600000000002</v>
      </c>
      <c r="T1084" s="427">
        <v>75.790899999999993</v>
      </c>
      <c r="U1084" s="428">
        <v>43525</v>
      </c>
      <c r="V1084" s="428">
        <v>44166</v>
      </c>
      <c r="W1084" s="426">
        <v>320</v>
      </c>
      <c r="X1084" s="426"/>
      <c r="Y1084" s="426"/>
      <c r="Z1084" s="426">
        <v>7</v>
      </c>
    </row>
    <row r="1085" spans="1:26" ht="15">
      <c r="A1085" s="426">
        <v>202110</v>
      </c>
      <c r="B1085" s="426" t="s">
        <v>4805</v>
      </c>
      <c r="C1085" s="426" t="s">
        <v>3726</v>
      </c>
      <c r="D1085" s="426" t="s">
        <v>3727</v>
      </c>
      <c r="E1085" s="426" t="s">
        <v>256</v>
      </c>
      <c r="F1085" s="426" t="s">
        <v>4369</v>
      </c>
      <c r="G1085" s="426" t="s">
        <v>4370</v>
      </c>
      <c r="H1085" s="427">
        <v>0.38</v>
      </c>
      <c r="I1085" s="427">
        <v>0.44</v>
      </c>
      <c r="J1085" s="427">
        <v>24.92</v>
      </c>
      <c r="K1085" s="427">
        <v>91.45</v>
      </c>
      <c r="L1085" s="427">
        <v>0.41029493760000002</v>
      </c>
      <c r="M1085" s="427">
        <v>26.5065308032</v>
      </c>
      <c r="N1085" s="427">
        <v>97.272160592000006</v>
      </c>
      <c r="O1085" s="427">
        <v>22.83</v>
      </c>
      <c r="P1085" s="427">
        <v>14.37</v>
      </c>
      <c r="Q1085" s="427">
        <v>14.37</v>
      </c>
      <c r="R1085" s="427">
        <v>0.44192720000000002</v>
      </c>
      <c r="S1085" s="427">
        <v>25.069139</v>
      </c>
      <c r="T1085" s="427">
        <v>91.296053000000001</v>
      </c>
      <c r="U1085" s="428">
        <v>43525</v>
      </c>
      <c r="V1085" s="428">
        <v>44561</v>
      </c>
      <c r="W1085" s="426">
        <v>223</v>
      </c>
      <c r="X1085" s="426"/>
      <c r="Y1085" s="426"/>
      <c r="Z1085" s="426">
        <v>1</v>
      </c>
    </row>
    <row r="1086" spans="1:26" ht="15">
      <c r="A1086" s="426">
        <v>202110</v>
      </c>
      <c r="B1086" s="426" t="s">
        <v>4805</v>
      </c>
      <c r="C1086" s="426" t="s">
        <v>3728</v>
      </c>
      <c r="D1086" s="426" t="s">
        <v>3729</v>
      </c>
      <c r="E1086" s="426" t="s">
        <v>260</v>
      </c>
      <c r="F1086" s="426" t="s">
        <v>4631</v>
      </c>
      <c r="G1086" s="426" t="s">
        <v>4129</v>
      </c>
      <c r="H1086" s="427">
        <v>0.31</v>
      </c>
      <c r="I1086" s="427">
        <v>0.31</v>
      </c>
      <c r="J1086" s="427">
        <v>8.5399999999999991</v>
      </c>
      <c r="K1086" s="427">
        <v>68.540000000000006</v>
      </c>
      <c r="L1086" s="427">
        <v>0.33193422669999995</v>
      </c>
      <c r="M1086" s="427">
        <v>8.972817191799999</v>
      </c>
      <c r="N1086" s="427">
        <v>72.013687391800005</v>
      </c>
      <c r="O1086" s="427">
        <v>22.84</v>
      </c>
      <c r="P1086" s="427">
        <v>14.37</v>
      </c>
      <c r="Q1086" s="427">
        <v>14.37</v>
      </c>
      <c r="R1086" s="427">
        <v>0.31210880000000002</v>
      </c>
      <c r="S1086" s="427">
        <v>10.369762</v>
      </c>
      <c r="T1086" s="427">
        <v>66.712621999999996</v>
      </c>
      <c r="U1086" s="428">
        <v>43525</v>
      </c>
      <c r="V1086" s="428">
        <v>44561</v>
      </c>
      <c r="W1086" s="426">
        <v>400</v>
      </c>
      <c r="X1086" s="426"/>
      <c r="Y1086" s="426"/>
      <c r="Z1086" s="426">
        <v>8</v>
      </c>
    </row>
    <row r="1087" spans="1:26" ht="15">
      <c r="A1087" s="426">
        <v>202110</v>
      </c>
      <c r="B1087" s="426" t="s">
        <v>4805</v>
      </c>
      <c r="C1087" s="426" t="s">
        <v>4640</v>
      </c>
      <c r="D1087" s="426" t="s">
        <v>4641</v>
      </c>
      <c r="E1087" s="426" t="s">
        <v>259</v>
      </c>
      <c r="F1087" s="426" t="s">
        <v>4639</v>
      </c>
      <c r="G1087" s="426" t="s">
        <v>4151</v>
      </c>
      <c r="H1087" s="427">
        <v>0.08</v>
      </c>
      <c r="I1087" s="427">
        <v>0.2</v>
      </c>
      <c r="J1087" s="427">
        <v>1.9</v>
      </c>
      <c r="K1087" s="427">
        <v>49.7</v>
      </c>
      <c r="L1087" s="427">
        <v>8.5660445599999996E-2</v>
      </c>
      <c r="M1087" s="427">
        <v>1.996294223</v>
      </c>
      <c r="N1087" s="427">
        <v>52.218854149000002</v>
      </c>
      <c r="O1087" s="427">
        <v>22.83</v>
      </c>
      <c r="P1087" s="427">
        <v>13.58</v>
      </c>
      <c r="Q1087" s="427">
        <v>13.58</v>
      </c>
      <c r="R1087" s="427">
        <v>0.20376359999999999</v>
      </c>
      <c r="S1087" s="427">
        <v>2.1996929999999999</v>
      </c>
      <c r="T1087" s="427">
        <v>49.405816999999999</v>
      </c>
      <c r="U1087" s="428">
        <v>43556</v>
      </c>
      <c r="V1087" s="428">
        <v>44561</v>
      </c>
      <c r="W1087" s="426">
        <v>250</v>
      </c>
      <c r="X1087" s="426"/>
      <c r="Y1087" s="426"/>
      <c r="Z1087" s="426">
        <v>8</v>
      </c>
    </row>
    <row r="1088" spans="1:26" ht="15">
      <c r="A1088" s="426">
        <v>202110</v>
      </c>
      <c r="B1088" s="426" t="s">
        <v>4805</v>
      </c>
      <c r="C1088" s="426" t="s">
        <v>4642</v>
      </c>
      <c r="D1088" s="426" t="s">
        <v>4643</v>
      </c>
      <c r="E1088" s="426" t="s">
        <v>259</v>
      </c>
      <c r="F1088" s="426" t="s">
        <v>4639</v>
      </c>
      <c r="G1088" s="426" t="s">
        <v>4151</v>
      </c>
      <c r="H1088" s="427">
        <v>0.08</v>
      </c>
      <c r="I1088" s="427">
        <v>0.25</v>
      </c>
      <c r="J1088" s="427">
        <v>2.29</v>
      </c>
      <c r="K1088" s="427">
        <v>69.39</v>
      </c>
      <c r="L1088" s="427">
        <v>8.5660445599999996E-2</v>
      </c>
      <c r="M1088" s="427">
        <v>2.4060598792999999</v>
      </c>
      <c r="N1088" s="427">
        <v>72.906766386300006</v>
      </c>
      <c r="O1088" s="427">
        <v>22.83</v>
      </c>
      <c r="P1088" s="427">
        <v>13.58</v>
      </c>
      <c r="Q1088" s="427">
        <v>13.58</v>
      </c>
      <c r="R1088" s="427">
        <v>0.25401839999999998</v>
      </c>
      <c r="S1088" s="427">
        <v>2.8049729999999999</v>
      </c>
      <c r="T1088" s="427">
        <v>68.880483999999996</v>
      </c>
      <c r="U1088" s="428">
        <v>43556</v>
      </c>
      <c r="V1088" s="428">
        <v>44561</v>
      </c>
      <c r="W1088" s="426">
        <v>250</v>
      </c>
      <c r="X1088" s="426"/>
      <c r="Y1088" s="426"/>
      <c r="Z1088" s="426">
        <v>8</v>
      </c>
    </row>
    <row r="1089" spans="1:26" ht="15">
      <c r="A1089" s="426">
        <v>202110</v>
      </c>
      <c r="B1089" s="426" t="s">
        <v>4805</v>
      </c>
      <c r="C1089" s="426" t="s">
        <v>4644</v>
      </c>
      <c r="D1089" s="426" t="s">
        <v>4645</v>
      </c>
      <c r="E1089" s="426" t="s">
        <v>259</v>
      </c>
      <c r="F1089" s="426" t="s">
        <v>4639</v>
      </c>
      <c r="G1089" s="426" t="s">
        <v>4151</v>
      </c>
      <c r="H1089" s="427">
        <v>0.01</v>
      </c>
      <c r="I1089" s="427">
        <v>0.22</v>
      </c>
      <c r="J1089" s="427">
        <v>0.36</v>
      </c>
      <c r="K1089" s="427">
        <v>82.88</v>
      </c>
      <c r="L1089" s="427">
        <v>1.0707555699999999E-2</v>
      </c>
      <c r="M1089" s="427">
        <v>0.37824522119999998</v>
      </c>
      <c r="N1089" s="427">
        <v>87.080455369599989</v>
      </c>
      <c r="O1089" s="427">
        <v>22.83</v>
      </c>
      <c r="P1089" s="427">
        <v>13.58</v>
      </c>
      <c r="Q1089" s="427">
        <v>13.58</v>
      </c>
      <c r="R1089" s="427">
        <v>0.21947720000000001</v>
      </c>
      <c r="S1089" s="427">
        <v>0.43979499999999999</v>
      </c>
      <c r="T1089" s="427">
        <v>82.806754999999995</v>
      </c>
      <c r="U1089" s="428">
        <v>43556</v>
      </c>
      <c r="V1089" s="428">
        <v>44561</v>
      </c>
      <c r="W1089" s="426">
        <v>250</v>
      </c>
      <c r="X1089" s="426"/>
      <c r="Y1089" s="426"/>
      <c r="Z1089" s="426">
        <v>8</v>
      </c>
    </row>
    <row r="1090" spans="1:26" ht="15">
      <c r="A1090" s="426">
        <v>202110</v>
      </c>
      <c r="B1090" s="426" t="s">
        <v>4805</v>
      </c>
      <c r="C1090" s="426" t="s">
        <v>4646</v>
      </c>
      <c r="D1090" s="426" t="s">
        <v>4647</v>
      </c>
      <c r="E1090" s="426" t="s">
        <v>259</v>
      </c>
      <c r="F1090" s="426" t="s">
        <v>4639</v>
      </c>
      <c r="G1090" s="426" t="s">
        <v>4151</v>
      </c>
      <c r="H1090" s="427">
        <v>0.39</v>
      </c>
      <c r="I1090" s="427">
        <v>0.44</v>
      </c>
      <c r="J1090" s="427">
        <v>22.29</v>
      </c>
      <c r="K1090" s="427">
        <v>91.14</v>
      </c>
      <c r="L1090" s="427">
        <v>0.41759467229999997</v>
      </c>
      <c r="M1090" s="427">
        <v>23.419683279299999</v>
      </c>
      <c r="N1090" s="427">
        <v>95.759081833799996</v>
      </c>
      <c r="O1090" s="427">
        <v>22.83</v>
      </c>
      <c r="P1090" s="427">
        <v>13.58</v>
      </c>
      <c r="Q1090" s="427">
        <v>13.58</v>
      </c>
      <c r="R1090" s="427">
        <v>0.43745440000000002</v>
      </c>
      <c r="S1090" s="427">
        <v>25.173172000000001</v>
      </c>
      <c r="T1090" s="427">
        <v>88.262586999999996</v>
      </c>
      <c r="U1090" s="428">
        <v>43556</v>
      </c>
      <c r="V1090" s="428">
        <v>44561</v>
      </c>
      <c r="W1090" s="426">
        <v>700</v>
      </c>
      <c r="X1090" s="426"/>
      <c r="Y1090" s="426"/>
      <c r="Z1090" s="426">
        <v>8</v>
      </c>
    </row>
    <row r="1091" spans="1:26" ht="15">
      <c r="A1091" s="426">
        <v>202110</v>
      </c>
      <c r="B1091" s="426" t="s">
        <v>4805</v>
      </c>
      <c r="C1091" s="426" t="s">
        <v>4648</v>
      </c>
      <c r="D1091" s="426" t="s">
        <v>4649</v>
      </c>
      <c r="E1091" s="426" t="s">
        <v>258</v>
      </c>
      <c r="F1091" s="426" t="s">
        <v>4650</v>
      </c>
      <c r="G1091" s="426" t="s">
        <v>4361</v>
      </c>
      <c r="H1091" s="427">
        <v>0.46</v>
      </c>
      <c r="I1091" s="427">
        <v>0.44</v>
      </c>
      <c r="J1091" s="427">
        <v>22.83</v>
      </c>
      <c r="K1091" s="427">
        <v>96.77</v>
      </c>
      <c r="L1091" s="427">
        <v>0.49878205720000002</v>
      </c>
      <c r="M1091" s="427">
        <v>24.150205934399999</v>
      </c>
      <c r="N1091" s="427">
        <v>102.36598459360002</v>
      </c>
      <c r="O1091" s="427">
        <v>22.84</v>
      </c>
      <c r="P1091" s="427">
        <v>12.47</v>
      </c>
      <c r="Q1091" s="427">
        <v>12.47</v>
      </c>
      <c r="R1091" s="427">
        <v>0.45563999999999999</v>
      </c>
      <c r="S1091" s="427">
        <v>25.908284999999999</v>
      </c>
      <c r="T1091" s="427">
        <v>93.692729999999997</v>
      </c>
      <c r="U1091" s="428">
        <v>43556</v>
      </c>
      <c r="V1091" s="428">
        <v>44651</v>
      </c>
      <c r="W1091" s="426">
        <v>500</v>
      </c>
      <c r="X1091" s="426"/>
      <c r="Y1091" s="426"/>
      <c r="Z1091" s="426">
        <v>3</v>
      </c>
    </row>
    <row r="1092" spans="1:26" ht="15">
      <c r="A1092" s="426">
        <v>202110</v>
      </c>
      <c r="B1092" s="426" t="s">
        <v>4805</v>
      </c>
      <c r="C1092" s="426" t="s">
        <v>4661</v>
      </c>
      <c r="D1092" s="426" t="s">
        <v>4662</v>
      </c>
      <c r="E1092" s="426" t="s">
        <v>258</v>
      </c>
      <c r="F1092" s="426" t="s">
        <v>4663</v>
      </c>
      <c r="G1092" s="426" t="s">
        <v>4154</v>
      </c>
      <c r="H1092" s="427">
        <v>0.01</v>
      </c>
      <c r="I1092" s="427">
        <v>0.03</v>
      </c>
      <c r="J1092" s="427">
        <v>1.1100000000000001</v>
      </c>
      <c r="K1092" s="427">
        <v>3.64</v>
      </c>
      <c r="L1092" s="427">
        <v>1.0707555699999999E-2</v>
      </c>
      <c r="M1092" s="427">
        <v>1.1662560987000001</v>
      </c>
      <c r="N1092" s="427">
        <v>3.8244794588</v>
      </c>
      <c r="O1092" s="427">
        <v>24.35</v>
      </c>
      <c r="P1092" s="427">
        <v>25</v>
      </c>
      <c r="Q1092" s="427">
        <v>25</v>
      </c>
      <c r="R1092" s="427">
        <v>2.5564799999999999E-2</v>
      </c>
      <c r="S1092" s="427">
        <v>1.3721350000000001</v>
      </c>
      <c r="T1092" s="427">
        <v>3.376233</v>
      </c>
      <c r="U1092" s="428">
        <v>43556</v>
      </c>
      <c r="V1092" s="428">
        <v>44561</v>
      </c>
      <c r="W1092" s="426">
        <v>250</v>
      </c>
      <c r="X1092" s="426"/>
      <c r="Y1092" s="426"/>
      <c r="Z1092" s="426">
        <v>8</v>
      </c>
    </row>
    <row r="1093" spans="1:26" ht="15">
      <c r="A1093" s="426">
        <v>202110</v>
      </c>
      <c r="B1093" s="426" t="s">
        <v>4805</v>
      </c>
      <c r="C1093" s="426" t="s">
        <v>4664</v>
      </c>
      <c r="D1093" s="426" t="s">
        <v>4665</v>
      </c>
      <c r="E1093" s="426" t="s">
        <v>260</v>
      </c>
      <c r="F1093" s="426" t="s">
        <v>4666</v>
      </c>
      <c r="G1093" s="426" t="s">
        <v>4143</v>
      </c>
      <c r="H1093" s="427">
        <v>0.5</v>
      </c>
      <c r="I1093" s="427">
        <v>0.51</v>
      </c>
      <c r="J1093" s="427">
        <v>48.63</v>
      </c>
      <c r="K1093" s="427">
        <v>194.33</v>
      </c>
      <c r="L1093" s="427">
        <v>0.52276330000000004</v>
      </c>
      <c r="M1093" s="427">
        <v>50.659637727900012</v>
      </c>
      <c r="N1093" s="427">
        <v>202.44062100890002</v>
      </c>
      <c r="O1093" s="427">
        <v>22.83</v>
      </c>
      <c r="P1093" s="427">
        <v>14.37</v>
      </c>
      <c r="Q1093" s="427">
        <v>14.37</v>
      </c>
      <c r="R1093" s="427">
        <v>0.51479200000000003</v>
      </c>
      <c r="S1093" s="427">
        <v>50.919020000000003</v>
      </c>
      <c r="T1093" s="427">
        <v>192.04093399999999</v>
      </c>
      <c r="U1093" s="428">
        <v>43556</v>
      </c>
      <c r="V1093" s="428">
        <v>44561</v>
      </c>
      <c r="W1093" s="426">
        <v>500</v>
      </c>
      <c r="X1093" s="426"/>
      <c r="Y1093" s="426"/>
      <c r="Z1093" s="426">
        <v>7</v>
      </c>
    </row>
    <row r="1094" spans="1:26" ht="15">
      <c r="A1094" s="426">
        <v>202110</v>
      </c>
      <c r="B1094" s="426" t="s">
        <v>4805</v>
      </c>
      <c r="C1094" s="426" t="s">
        <v>4670</v>
      </c>
      <c r="D1094" s="426" t="s">
        <v>4671</v>
      </c>
      <c r="E1094" s="426" t="s">
        <v>265</v>
      </c>
      <c r="F1094" s="426" t="s">
        <v>4375</v>
      </c>
      <c r="G1094" s="426" t="s">
        <v>4143</v>
      </c>
      <c r="H1094" s="427">
        <v>0</v>
      </c>
      <c r="I1094" s="427">
        <v>0.01</v>
      </c>
      <c r="J1094" s="427">
        <v>0.1</v>
      </c>
      <c r="K1094" s="427">
        <v>0.54</v>
      </c>
      <c r="L1094" s="427">
        <v>0</v>
      </c>
      <c r="M1094" s="427">
        <v>0.12406629600000001</v>
      </c>
      <c r="N1094" s="427">
        <v>0.66995799840000003</v>
      </c>
      <c r="O1094" s="427">
        <v>22.83</v>
      </c>
      <c r="P1094" s="427">
        <v>16.149999999999999</v>
      </c>
      <c r="Q1094" s="427">
        <v>16.16</v>
      </c>
      <c r="R1094" s="427">
        <v>1.312E-2</v>
      </c>
      <c r="S1094" s="427">
        <v>0.12720000000000001</v>
      </c>
      <c r="T1094" s="427">
        <v>0.51137999999999995</v>
      </c>
      <c r="U1094" s="428">
        <v>43556</v>
      </c>
      <c r="V1094" s="428">
        <v>45291</v>
      </c>
      <c r="W1094" s="426">
        <v>300</v>
      </c>
      <c r="X1094" s="426"/>
      <c r="Y1094" s="426"/>
      <c r="Z1094" s="426">
        <v>7</v>
      </c>
    </row>
    <row r="1095" spans="1:26" ht="15">
      <c r="A1095" s="426">
        <v>202110</v>
      </c>
      <c r="B1095" s="426" t="s">
        <v>4805</v>
      </c>
      <c r="C1095" s="426" t="s">
        <v>4702</v>
      </c>
      <c r="D1095" s="426" t="s">
        <v>4703</v>
      </c>
      <c r="E1095" s="426" t="s">
        <v>265</v>
      </c>
      <c r="F1095" s="426" t="s">
        <v>4375</v>
      </c>
      <c r="G1095" s="426" t="s">
        <v>4143</v>
      </c>
      <c r="H1095" s="427">
        <v>0.05</v>
      </c>
      <c r="I1095" s="427">
        <v>0.09</v>
      </c>
      <c r="J1095" s="427">
        <v>3.27</v>
      </c>
      <c r="K1095" s="427">
        <v>14.58</v>
      </c>
      <c r="L1095" s="427">
        <v>5.227633000000001E-2</v>
      </c>
      <c r="M1095" s="427">
        <v>3.4064777991000001</v>
      </c>
      <c r="N1095" s="427">
        <v>15.188515691400003</v>
      </c>
      <c r="O1095" s="427">
        <v>22.84</v>
      </c>
      <c r="P1095" s="427">
        <v>15.9</v>
      </c>
      <c r="Q1095" s="427">
        <v>15.9</v>
      </c>
      <c r="R1095" s="427">
        <v>9.2058000000000001E-2</v>
      </c>
      <c r="S1095" s="427">
        <v>3.9378839999999999</v>
      </c>
      <c r="T1095" s="427">
        <v>13.910375999999999</v>
      </c>
      <c r="U1095" s="428">
        <v>43556</v>
      </c>
      <c r="V1095" s="428">
        <v>45291</v>
      </c>
      <c r="W1095" s="426">
        <v>250</v>
      </c>
      <c r="X1095" s="426"/>
      <c r="Y1095" s="426"/>
      <c r="Z1095" s="426">
        <v>7</v>
      </c>
    </row>
    <row r="1096" spans="1:26" ht="15">
      <c r="A1096" s="426">
        <v>202110</v>
      </c>
      <c r="B1096" s="426" t="s">
        <v>4805</v>
      </c>
      <c r="C1096" s="426" t="s">
        <v>4704</v>
      </c>
      <c r="D1096" s="426" t="s">
        <v>4705</v>
      </c>
      <c r="E1096" s="426" t="s">
        <v>260</v>
      </c>
      <c r="F1096" s="426" t="s">
        <v>4196</v>
      </c>
      <c r="G1096" s="426" t="s">
        <v>4123</v>
      </c>
      <c r="H1096" s="427">
        <v>0.18</v>
      </c>
      <c r="I1096" s="427">
        <v>0.43</v>
      </c>
      <c r="J1096" s="427">
        <v>9.9700000000000006</v>
      </c>
      <c r="K1096" s="427">
        <v>87.21</v>
      </c>
      <c r="L1096" s="427">
        <v>0.18819478800000003</v>
      </c>
      <c r="M1096" s="427">
        <v>10.386111210100003</v>
      </c>
      <c r="N1096" s="427">
        <v>90.849825339299997</v>
      </c>
      <c r="O1096" s="427">
        <v>22.83</v>
      </c>
      <c r="P1096" s="427">
        <v>15.27</v>
      </c>
      <c r="Q1096" s="427">
        <v>15.27</v>
      </c>
      <c r="R1096" s="427">
        <v>0.42593999999999999</v>
      </c>
      <c r="S1096" s="427">
        <v>11.600338000000001</v>
      </c>
      <c r="T1096" s="427">
        <v>85.576155</v>
      </c>
      <c r="U1096" s="428">
        <v>43556</v>
      </c>
      <c r="V1096" s="428">
        <v>44043</v>
      </c>
      <c r="W1096" s="426">
        <v>650</v>
      </c>
      <c r="X1096" s="426"/>
      <c r="Y1096" s="426"/>
      <c r="Z1096" s="426">
        <v>7</v>
      </c>
    </row>
    <row r="1097" spans="1:26" ht="15">
      <c r="A1097" s="426">
        <v>202110</v>
      </c>
      <c r="B1097" s="426" t="s">
        <v>4805</v>
      </c>
      <c r="C1097" s="426" t="s">
        <v>4706</v>
      </c>
      <c r="D1097" s="426" t="s">
        <v>4707</v>
      </c>
      <c r="E1097" s="426" t="s">
        <v>258</v>
      </c>
      <c r="F1097" s="426" t="s">
        <v>4677</v>
      </c>
      <c r="G1097" s="426" t="s">
        <v>4361</v>
      </c>
      <c r="H1097" s="427">
        <v>0.65</v>
      </c>
      <c r="I1097" s="427">
        <v>0.61</v>
      </c>
      <c r="J1097" s="427">
        <v>53.45</v>
      </c>
      <c r="K1097" s="427">
        <v>189.64</v>
      </c>
      <c r="L1097" s="427">
        <v>0.70480073300000001</v>
      </c>
      <c r="M1097" s="427">
        <v>56.540889496000013</v>
      </c>
      <c r="N1097" s="427">
        <v>200.60644123520001</v>
      </c>
      <c r="O1097" s="427">
        <v>22.83</v>
      </c>
      <c r="P1097" s="427">
        <v>15.27</v>
      </c>
      <c r="Q1097" s="427">
        <v>15.27</v>
      </c>
      <c r="R1097" s="427">
        <v>0.64800840000000004</v>
      </c>
      <c r="S1097" s="427">
        <v>56.632441</v>
      </c>
      <c r="T1097" s="427">
        <v>186.462951</v>
      </c>
      <c r="U1097" s="428">
        <v>43556</v>
      </c>
      <c r="V1097" s="428">
        <v>44651</v>
      </c>
      <c r="W1097" s="426">
        <v>750</v>
      </c>
      <c r="X1097" s="426"/>
      <c r="Y1097" s="426"/>
      <c r="Z1097" s="426">
        <v>3</v>
      </c>
    </row>
    <row r="1098" spans="1:26" ht="15">
      <c r="A1098" s="426">
        <v>202110</v>
      </c>
      <c r="B1098" s="426" t="s">
        <v>4805</v>
      </c>
      <c r="C1098" s="426" t="s">
        <v>4675</v>
      </c>
      <c r="D1098" s="426" t="s">
        <v>4676</v>
      </c>
      <c r="E1098" s="426" t="s">
        <v>258</v>
      </c>
      <c r="F1098" s="426" t="s">
        <v>4677</v>
      </c>
      <c r="G1098" s="426" t="s">
        <v>4361</v>
      </c>
      <c r="H1098" s="427">
        <v>0.18</v>
      </c>
      <c r="I1098" s="427">
        <v>0.23</v>
      </c>
      <c r="J1098" s="427">
        <v>13.38</v>
      </c>
      <c r="K1098" s="427">
        <v>65.05</v>
      </c>
      <c r="L1098" s="427">
        <v>0.19517558760000001</v>
      </c>
      <c r="M1098" s="427">
        <v>14.153734358400003</v>
      </c>
      <c r="N1098" s="427">
        <v>68.811690584000004</v>
      </c>
      <c r="O1098" s="427">
        <v>22.83</v>
      </c>
      <c r="P1098" s="427">
        <v>15.27</v>
      </c>
      <c r="Q1098" s="427">
        <v>15.27</v>
      </c>
      <c r="R1098" s="427">
        <v>0.2294996</v>
      </c>
      <c r="S1098" s="427">
        <v>14.826826000000001</v>
      </c>
      <c r="T1098" s="427">
        <v>63.604126000000001</v>
      </c>
      <c r="U1098" s="428">
        <v>43556</v>
      </c>
      <c r="V1098" s="428">
        <v>44651</v>
      </c>
      <c r="W1098" s="426">
        <v>220</v>
      </c>
      <c r="X1098" s="426"/>
      <c r="Y1098" s="426"/>
      <c r="Z1098" s="426">
        <v>3</v>
      </c>
    </row>
    <row r="1099" spans="1:26" ht="15">
      <c r="A1099" s="426">
        <v>202110</v>
      </c>
      <c r="B1099" s="426" t="s">
        <v>4805</v>
      </c>
      <c r="C1099" s="426" t="s">
        <v>4678</v>
      </c>
      <c r="D1099" s="426" t="s">
        <v>4679</v>
      </c>
      <c r="E1099" s="426" t="s">
        <v>258</v>
      </c>
      <c r="F1099" s="426" t="s">
        <v>4116</v>
      </c>
      <c r="G1099" s="426" t="s">
        <v>4116</v>
      </c>
      <c r="H1099" s="427">
        <v>0.49</v>
      </c>
      <c r="I1099" s="427">
        <v>0.48</v>
      </c>
      <c r="J1099" s="427">
        <v>11.33</v>
      </c>
      <c r="K1099" s="427">
        <v>60.76</v>
      </c>
      <c r="L1099" s="427">
        <v>0.5364729278999999</v>
      </c>
      <c r="M1099" s="427">
        <v>12.0308317657</v>
      </c>
      <c r="N1099" s="427">
        <v>64.518388180399995</v>
      </c>
      <c r="O1099" s="427">
        <v>28.02</v>
      </c>
      <c r="P1099" s="427">
        <v>14.45</v>
      </c>
      <c r="Q1099" s="427">
        <v>14.45</v>
      </c>
      <c r="R1099" s="427">
        <v>0.48863119999999999</v>
      </c>
      <c r="S1099" s="427">
        <v>13.780514999999999</v>
      </c>
      <c r="T1099" s="427">
        <v>58.310616000000003</v>
      </c>
      <c r="U1099" s="428">
        <v>43525</v>
      </c>
      <c r="V1099" s="428">
        <v>44651</v>
      </c>
      <c r="W1099" s="426">
        <v>529</v>
      </c>
      <c r="X1099" s="426"/>
      <c r="Y1099" s="426"/>
      <c r="Z1099" s="426">
        <v>13</v>
      </c>
    </row>
    <row r="1100" spans="1:26" ht="15">
      <c r="A1100" s="426">
        <v>202110</v>
      </c>
      <c r="B1100" s="426" t="s">
        <v>4805</v>
      </c>
      <c r="C1100" s="426" t="s">
        <v>4684</v>
      </c>
      <c r="D1100" s="426" t="s">
        <v>4685</v>
      </c>
      <c r="E1100" s="426" t="s">
        <v>265</v>
      </c>
      <c r="F1100" s="426" t="s">
        <v>4375</v>
      </c>
      <c r="G1100" s="426" t="s">
        <v>4143</v>
      </c>
      <c r="H1100" s="427">
        <v>0.05</v>
      </c>
      <c r="I1100" s="427">
        <v>0.1</v>
      </c>
      <c r="J1100" s="427">
        <v>2.08</v>
      </c>
      <c r="K1100" s="427">
        <v>16.309999999999999</v>
      </c>
      <c r="L1100" s="427">
        <v>6.4957749999999995E-2</v>
      </c>
      <c r="M1100" s="427">
        <v>2.5805789568000002</v>
      </c>
      <c r="N1100" s="427">
        <v>20.235212877599999</v>
      </c>
      <c r="O1100" s="427">
        <v>22.84</v>
      </c>
      <c r="P1100" s="427">
        <v>14.27</v>
      </c>
      <c r="Q1100" s="427">
        <v>14.27</v>
      </c>
      <c r="R1100" s="427">
        <v>9.7680000000000003E-2</v>
      </c>
      <c r="S1100" s="427">
        <v>2.5436800000000002</v>
      </c>
      <c r="T1100" s="427">
        <v>15.846719999999999</v>
      </c>
      <c r="U1100" s="428">
        <v>43556</v>
      </c>
      <c r="V1100" s="428">
        <v>45291</v>
      </c>
      <c r="W1100" s="426">
        <v>320</v>
      </c>
      <c r="X1100" s="426"/>
      <c r="Y1100" s="426"/>
      <c r="Z1100" s="426">
        <v>7</v>
      </c>
    </row>
    <row r="1101" spans="1:26" ht="15">
      <c r="A1101" s="426">
        <v>202110</v>
      </c>
      <c r="B1101" s="426" t="s">
        <v>4805</v>
      </c>
      <c r="C1101" s="426" t="s">
        <v>4688</v>
      </c>
      <c r="D1101" s="426" t="s">
        <v>4689</v>
      </c>
      <c r="E1101" s="426" t="s">
        <v>265</v>
      </c>
      <c r="F1101" s="426" t="s">
        <v>4375</v>
      </c>
      <c r="G1101" s="426" t="s">
        <v>4143</v>
      </c>
      <c r="H1101" s="427">
        <v>0.12</v>
      </c>
      <c r="I1101" s="427">
        <v>0.17</v>
      </c>
      <c r="J1101" s="427">
        <v>10.76</v>
      </c>
      <c r="K1101" s="427">
        <v>36.21</v>
      </c>
      <c r="L1101" s="427">
        <v>0.125463192</v>
      </c>
      <c r="M1101" s="427">
        <v>11.209082910799999</v>
      </c>
      <c r="N1101" s="427">
        <v>37.721272509300007</v>
      </c>
      <c r="O1101" s="427">
        <v>22.84</v>
      </c>
      <c r="P1101" s="427">
        <v>15.9</v>
      </c>
      <c r="Q1101" s="427">
        <v>15.9</v>
      </c>
      <c r="R1101" s="427">
        <v>0.173124</v>
      </c>
      <c r="S1101" s="427">
        <v>11.093676</v>
      </c>
      <c r="T1101" s="427">
        <v>35.877200999999999</v>
      </c>
      <c r="U1101" s="428">
        <v>43556</v>
      </c>
      <c r="V1101" s="428">
        <v>45291</v>
      </c>
      <c r="W1101" s="426">
        <v>250</v>
      </c>
      <c r="X1101" s="426"/>
      <c r="Y1101" s="426"/>
      <c r="Z1101" s="426">
        <v>7</v>
      </c>
    </row>
    <row r="1102" spans="1:26" ht="15">
      <c r="A1102" s="426">
        <v>202110</v>
      </c>
      <c r="B1102" s="426" t="s">
        <v>4805</v>
      </c>
      <c r="C1102" s="426" t="s">
        <v>4690</v>
      </c>
      <c r="D1102" s="426" t="s">
        <v>4691</v>
      </c>
      <c r="E1102" s="426" t="s">
        <v>265</v>
      </c>
      <c r="F1102" s="426" t="s">
        <v>4375</v>
      </c>
      <c r="G1102" s="426" t="s">
        <v>4143</v>
      </c>
      <c r="H1102" s="427">
        <v>0.28999999999999998</v>
      </c>
      <c r="I1102" s="427">
        <v>0.57999999999999996</v>
      </c>
      <c r="J1102" s="427">
        <v>8.92</v>
      </c>
      <c r="K1102" s="427">
        <v>81.28</v>
      </c>
      <c r="L1102" s="427">
        <v>0.301722351</v>
      </c>
      <c r="M1102" s="427">
        <v>9.2560827647999986</v>
      </c>
      <c r="N1102" s="427">
        <v>84.342422323199997</v>
      </c>
      <c r="O1102" s="427">
        <v>22.84</v>
      </c>
      <c r="P1102" s="427">
        <v>15.9</v>
      </c>
      <c r="Q1102" s="427">
        <v>15.9</v>
      </c>
      <c r="R1102" s="427">
        <v>0.58040000000000003</v>
      </c>
      <c r="S1102" s="427">
        <v>10.1152</v>
      </c>
      <c r="T1102" s="427">
        <v>80.083299999999994</v>
      </c>
      <c r="U1102" s="428">
        <v>43556</v>
      </c>
      <c r="V1102" s="428">
        <v>45291</v>
      </c>
      <c r="W1102" s="426">
        <v>650</v>
      </c>
      <c r="X1102" s="426"/>
      <c r="Y1102" s="426"/>
      <c r="Z1102" s="426">
        <v>6</v>
      </c>
    </row>
    <row r="1103" spans="1:26" ht="15">
      <c r="A1103" s="426">
        <v>202110</v>
      </c>
      <c r="B1103" s="426" t="s">
        <v>4805</v>
      </c>
      <c r="C1103" s="426" t="s">
        <v>4628</v>
      </c>
      <c r="D1103" s="426" t="s">
        <v>4629</v>
      </c>
      <c r="E1103" s="426" t="s">
        <v>265</v>
      </c>
      <c r="F1103" s="426" t="s">
        <v>4375</v>
      </c>
      <c r="G1103" s="426" t="s">
        <v>4143</v>
      </c>
      <c r="H1103" s="427">
        <v>0.04</v>
      </c>
      <c r="I1103" s="427">
        <v>0.09</v>
      </c>
      <c r="J1103" s="427">
        <v>0.78</v>
      </c>
      <c r="K1103" s="427">
        <v>7.83</v>
      </c>
      <c r="L1103" s="427">
        <v>5.1966199999999997E-2</v>
      </c>
      <c r="M1103" s="427">
        <v>0.96771710879999995</v>
      </c>
      <c r="N1103" s="427">
        <v>9.7143909768000007</v>
      </c>
      <c r="O1103" s="427">
        <v>22.84</v>
      </c>
      <c r="P1103" s="427">
        <v>15.9</v>
      </c>
      <c r="Q1103" s="427">
        <v>15.9</v>
      </c>
      <c r="R1103" s="427">
        <v>8.6720000000000005E-2</v>
      </c>
      <c r="S1103" s="427">
        <v>0.84926000000000001</v>
      </c>
      <c r="T1103" s="427">
        <v>7.7611600000000003</v>
      </c>
      <c r="U1103" s="428">
        <v>43556</v>
      </c>
      <c r="V1103" s="428">
        <v>45291</v>
      </c>
      <c r="W1103" s="426">
        <v>295</v>
      </c>
      <c r="X1103" s="426"/>
      <c r="Y1103" s="426"/>
      <c r="Z1103" s="426">
        <v>7</v>
      </c>
    </row>
    <row r="1104" spans="1:26" ht="15">
      <c r="A1104" s="426">
        <v>202110</v>
      </c>
      <c r="B1104" s="426" t="s">
        <v>4805</v>
      </c>
      <c r="C1104" s="426" t="s">
        <v>4788</v>
      </c>
      <c r="D1104" s="426" t="s">
        <v>4789</v>
      </c>
      <c r="E1104" s="426" t="s">
        <v>260</v>
      </c>
      <c r="F1104" s="426" t="s">
        <v>4790</v>
      </c>
      <c r="G1104" s="426" t="s">
        <v>4366</v>
      </c>
      <c r="H1104" s="427">
        <v>2.46</v>
      </c>
      <c r="I1104" s="427">
        <v>2.46</v>
      </c>
      <c r="J1104" s="427">
        <v>274.47000000000003</v>
      </c>
      <c r="K1104" s="427">
        <v>1302.75</v>
      </c>
      <c r="L1104" s="427">
        <v>2.6561198592000004</v>
      </c>
      <c r="M1104" s="427">
        <v>291.94412157120001</v>
      </c>
      <c r="N1104" s="427">
        <v>1385.6895266399999</v>
      </c>
      <c r="O1104" s="427">
        <v>22.83</v>
      </c>
      <c r="P1104" s="427">
        <v>14.37</v>
      </c>
      <c r="Q1104" s="427">
        <v>14.37</v>
      </c>
      <c r="R1104" s="427">
        <v>2.4611252000000001</v>
      </c>
      <c r="S1104" s="427">
        <v>340.58308299999999</v>
      </c>
      <c r="T1104" s="427">
        <v>1236.629612</v>
      </c>
      <c r="U1104" s="428">
        <v>43678</v>
      </c>
      <c r="V1104" s="428">
        <v>45412</v>
      </c>
      <c r="W1104" s="426">
        <v>3000</v>
      </c>
      <c r="X1104" s="426"/>
      <c r="Y1104" s="426"/>
      <c r="Z1104" s="426">
        <v>1</v>
      </c>
    </row>
    <row r="1105" spans="1:26" ht="15">
      <c r="A1105" s="426">
        <v>202110</v>
      </c>
      <c r="B1105" s="426" t="s">
        <v>4805</v>
      </c>
      <c r="C1105" s="426" t="s">
        <v>4806</v>
      </c>
      <c r="D1105" s="426" t="s">
        <v>4807</v>
      </c>
      <c r="E1105" s="426" t="s">
        <v>265</v>
      </c>
      <c r="F1105" s="426" t="s">
        <v>4808</v>
      </c>
      <c r="G1105" s="426" t="s">
        <v>4154</v>
      </c>
      <c r="H1105" s="427">
        <v>0.62</v>
      </c>
      <c r="I1105" s="427">
        <v>0.61</v>
      </c>
      <c r="J1105" s="427">
        <v>63.38</v>
      </c>
      <c r="K1105" s="427">
        <v>303.70999999999998</v>
      </c>
      <c r="L1105" s="427">
        <v>0.67565930960000009</v>
      </c>
      <c r="M1105" s="427">
        <v>67.439315972600014</v>
      </c>
      <c r="N1105" s="427">
        <v>323.16179637170001</v>
      </c>
      <c r="O1105" s="427">
        <v>27.39</v>
      </c>
      <c r="P1105" s="427">
        <v>15.35</v>
      </c>
      <c r="Q1105" s="427">
        <v>15.35</v>
      </c>
      <c r="R1105" s="427">
        <v>0.62319999999999998</v>
      </c>
      <c r="S1105" s="427">
        <v>79.239500000000007</v>
      </c>
      <c r="T1105" s="427">
        <v>287.85160000000002</v>
      </c>
      <c r="U1105" s="428">
        <v>43617</v>
      </c>
      <c r="V1105" s="428">
        <v>44561</v>
      </c>
      <c r="W1105" s="426">
        <v>400</v>
      </c>
      <c r="X1105" s="426"/>
      <c r="Y1105" s="426"/>
      <c r="Z1105" s="426">
        <v>9</v>
      </c>
    </row>
    <row r="1106" spans="1:26" ht="15">
      <c r="A1106" s="426">
        <v>202110</v>
      </c>
      <c r="B1106" s="426" t="s">
        <v>4805</v>
      </c>
      <c r="C1106" s="426" t="s">
        <v>4809</v>
      </c>
      <c r="D1106" s="426" t="s">
        <v>4810</v>
      </c>
      <c r="E1106" s="426" t="s">
        <v>267</v>
      </c>
      <c r="F1106" s="426" t="s">
        <v>4410</v>
      </c>
      <c r="G1106" s="426" t="s">
        <v>4143</v>
      </c>
      <c r="H1106" s="427">
        <v>0.01</v>
      </c>
      <c r="I1106" s="427">
        <v>0.01</v>
      </c>
      <c r="J1106" s="427">
        <v>0.34</v>
      </c>
      <c r="K1106" s="427">
        <v>1.51</v>
      </c>
      <c r="L1106" s="427">
        <v>1.0455266000000001E-2</v>
      </c>
      <c r="M1106" s="427">
        <v>0.35419035220000006</v>
      </c>
      <c r="N1106" s="427">
        <v>1.5730218583000002</v>
      </c>
      <c r="O1106" s="427">
        <v>22.84</v>
      </c>
      <c r="P1106" s="427">
        <v>15.27</v>
      </c>
      <c r="Q1106" s="427">
        <v>15.27</v>
      </c>
      <c r="R1106" s="427">
        <v>6.7200000000000003E-3</v>
      </c>
      <c r="S1106" s="427">
        <v>0.41615999999999997</v>
      </c>
      <c r="T1106" s="427">
        <v>1.4290799999999999</v>
      </c>
      <c r="U1106" s="428">
        <v>43617</v>
      </c>
      <c r="V1106" s="428">
        <v>46022</v>
      </c>
      <c r="W1106" s="426">
        <v>300</v>
      </c>
      <c r="X1106" s="426"/>
      <c r="Y1106" s="426"/>
      <c r="Z1106" s="426">
        <v>7</v>
      </c>
    </row>
    <row r="1107" spans="1:26" ht="15">
      <c r="A1107" s="426">
        <v>202110</v>
      </c>
      <c r="B1107" s="426" t="s">
        <v>4805</v>
      </c>
      <c r="C1107" s="426" t="s">
        <v>4811</v>
      </c>
      <c r="D1107" s="426" t="s">
        <v>4812</v>
      </c>
      <c r="E1107" s="426" t="s">
        <v>261</v>
      </c>
      <c r="F1107" s="426" t="s">
        <v>4350</v>
      </c>
      <c r="G1107" s="426" t="s">
        <v>4143</v>
      </c>
      <c r="H1107" s="427">
        <v>0.3</v>
      </c>
      <c r="I1107" s="427">
        <v>0.33</v>
      </c>
      <c r="J1107" s="427">
        <v>17.420000000000002</v>
      </c>
      <c r="K1107" s="427">
        <v>62.14</v>
      </c>
      <c r="L1107" s="427">
        <v>0.31365798000000006</v>
      </c>
      <c r="M1107" s="427">
        <v>18.147046868600004</v>
      </c>
      <c r="N1107" s="427">
        <v>64.733495546200004</v>
      </c>
      <c r="O1107" s="427">
        <v>22.84</v>
      </c>
      <c r="P1107" s="427">
        <v>12.02</v>
      </c>
      <c r="Q1107" s="427">
        <v>12.02</v>
      </c>
      <c r="R1107" s="427">
        <v>0.33138000000000001</v>
      </c>
      <c r="S1107" s="427">
        <v>21.543254999999998</v>
      </c>
      <c r="T1107" s="427">
        <v>58.0212</v>
      </c>
      <c r="U1107" s="428">
        <v>43617</v>
      </c>
      <c r="V1107" s="428">
        <v>43982</v>
      </c>
      <c r="W1107" s="426">
        <v>385</v>
      </c>
      <c r="X1107" s="426"/>
      <c r="Y1107" s="426"/>
      <c r="Z1107" s="426">
        <v>7</v>
      </c>
    </row>
    <row r="1108" spans="1:26" ht="15">
      <c r="A1108" s="426">
        <v>202110</v>
      </c>
      <c r="B1108" s="426" t="s">
        <v>4805</v>
      </c>
      <c r="C1108" s="426" t="s">
        <v>4854</v>
      </c>
      <c r="D1108" s="426" t="s">
        <v>4855</v>
      </c>
      <c r="E1108" s="426" t="s">
        <v>261</v>
      </c>
      <c r="F1108" s="426" t="s">
        <v>4808</v>
      </c>
      <c r="G1108" s="426" t="s">
        <v>4154</v>
      </c>
      <c r="H1108" s="427">
        <v>0.36</v>
      </c>
      <c r="I1108" s="427">
        <v>0.36</v>
      </c>
      <c r="J1108" s="427">
        <v>30.72</v>
      </c>
      <c r="K1108" s="427">
        <v>152.41</v>
      </c>
      <c r="L1108" s="427">
        <v>0.39231830880000002</v>
      </c>
      <c r="M1108" s="427">
        <v>32.687532134400001</v>
      </c>
      <c r="N1108" s="427">
        <v>162.1714444207</v>
      </c>
      <c r="O1108" s="427">
        <v>22.84</v>
      </c>
      <c r="P1108" s="427">
        <v>14.37</v>
      </c>
      <c r="Q1108" s="427">
        <v>14.37</v>
      </c>
      <c r="R1108" s="427">
        <v>0.35720000000000002</v>
      </c>
      <c r="S1108" s="427">
        <v>38.838999999999999</v>
      </c>
      <c r="T1108" s="427">
        <v>144.29490000000001</v>
      </c>
      <c r="U1108" s="428">
        <v>43647</v>
      </c>
      <c r="V1108" s="428">
        <v>44926</v>
      </c>
      <c r="W1108" s="426">
        <v>360</v>
      </c>
      <c r="X1108" s="426"/>
      <c r="Y1108" s="426"/>
      <c r="Z1108" s="426">
        <v>9</v>
      </c>
    </row>
    <row r="1109" spans="1:26" ht="15">
      <c r="A1109" s="426">
        <v>202110</v>
      </c>
      <c r="B1109" s="426" t="s">
        <v>4805</v>
      </c>
      <c r="C1109" s="426" t="s">
        <v>4856</v>
      </c>
      <c r="D1109" s="426" t="s">
        <v>4857</v>
      </c>
      <c r="E1109" s="426" t="s">
        <v>260</v>
      </c>
      <c r="F1109" s="426" t="s">
        <v>4336</v>
      </c>
      <c r="G1109" s="426" t="s">
        <v>4313</v>
      </c>
      <c r="H1109" s="427">
        <v>0.21</v>
      </c>
      <c r="I1109" s="427">
        <v>0.22</v>
      </c>
      <c r="J1109" s="427">
        <v>20.399999999999999</v>
      </c>
      <c r="K1109" s="427">
        <v>92.1</v>
      </c>
      <c r="L1109" s="427">
        <v>0.22552876499999999</v>
      </c>
      <c r="M1109" s="427">
        <v>21.521500199999998</v>
      </c>
      <c r="N1109" s="427">
        <v>97.16324354999999</v>
      </c>
      <c r="O1109" s="427">
        <v>22.83</v>
      </c>
      <c r="P1109" s="427">
        <v>16.39</v>
      </c>
      <c r="Q1109" s="427">
        <v>16.39</v>
      </c>
      <c r="R1109" s="427">
        <v>0.218</v>
      </c>
      <c r="S1109" s="427">
        <v>24.668299999999999</v>
      </c>
      <c r="T1109" s="427">
        <v>87.831599999999995</v>
      </c>
      <c r="U1109" s="428">
        <v>43647</v>
      </c>
      <c r="V1109" s="428">
        <v>45291</v>
      </c>
      <c r="W1109" s="426">
        <v>250</v>
      </c>
      <c r="X1109" s="426"/>
      <c r="Y1109" s="426"/>
      <c r="Z1109" s="426">
        <v>9</v>
      </c>
    </row>
    <row r="1110" spans="1:26" ht="15">
      <c r="A1110" s="426">
        <v>202110</v>
      </c>
      <c r="B1110" s="426" t="s">
        <v>4805</v>
      </c>
      <c r="C1110" s="426" t="s">
        <v>4860</v>
      </c>
      <c r="D1110" s="426" t="s">
        <v>4861</v>
      </c>
      <c r="E1110" s="426" t="s">
        <v>265</v>
      </c>
      <c r="F1110" s="426" t="s">
        <v>4287</v>
      </c>
      <c r="G1110" s="426" t="s">
        <v>4123</v>
      </c>
      <c r="H1110" s="427">
        <v>0.02</v>
      </c>
      <c r="I1110" s="427">
        <v>0.04</v>
      </c>
      <c r="J1110" s="427">
        <v>1.07</v>
      </c>
      <c r="K1110" s="427">
        <v>5.3</v>
      </c>
      <c r="L1110" s="427">
        <v>2.0808437999999999E-2</v>
      </c>
      <c r="M1110" s="427">
        <v>1.1103148607999997</v>
      </c>
      <c r="N1110" s="427">
        <v>5.4996904319999995</v>
      </c>
      <c r="O1110" s="427">
        <v>22.84</v>
      </c>
      <c r="P1110" s="427">
        <v>12.42</v>
      </c>
      <c r="Q1110" s="427">
        <v>12.42</v>
      </c>
      <c r="R1110" s="427">
        <v>3.6400000000000002E-2</v>
      </c>
      <c r="S1110" s="427">
        <v>1.3462000000000001</v>
      </c>
      <c r="T1110" s="427">
        <v>5.0232999999999999</v>
      </c>
      <c r="U1110" s="428">
        <v>43647</v>
      </c>
      <c r="V1110" s="428">
        <v>44561</v>
      </c>
      <c r="W1110" s="426">
        <v>375</v>
      </c>
      <c r="X1110" s="426"/>
      <c r="Y1110" s="426"/>
      <c r="Z1110" s="426">
        <v>6</v>
      </c>
    </row>
    <row r="1111" spans="1:26" ht="15">
      <c r="A1111" s="426">
        <v>202110</v>
      </c>
      <c r="B1111" s="426" t="s">
        <v>4805</v>
      </c>
      <c r="C1111" s="426" t="s">
        <v>4862</v>
      </c>
      <c r="D1111" s="426" t="s">
        <v>4863</v>
      </c>
      <c r="E1111" s="426" t="s">
        <v>257</v>
      </c>
      <c r="F1111" s="426" t="s">
        <v>4274</v>
      </c>
      <c r="G1111" s="426" t="s">
        <v>4156</v>
      </c>
      <c r="H1111" s="427">
        <v>0</v>
      </c>
      <c r="I1111" s="427">
        <v>0.25</v>
      </c>
      <c r="J1111" s="427">
        <v>0.38</v>
      </c>
      <c r="K1111" s="427">
        <v>20.12</v>
      </c>
      <c r="L1111" s="427">
        <v>0</v>
      </c>
      <c r="M1111" s="427">
        <v>0.39431742719999996</v>
      </c>
      <c r="N1111" s="427">
        <v>20.878070092799998</v>
      </c>
      <c r="O1111" s="427">
        <v>22.84</v>
      </c>
      <c r="P1111" s="427">
        <v>22</v>
      </c>
      <c r="Q1111" s="427">
        <v>22</v>
      </c>
      <c r="R1111" s="427">
        <v>0.25175999999999998</v>
      </c>
      <c r="S1111" s="427">
        <v>0.466835</v>
      </c>
      <c r="T1111" s="427">
        <v>20.031355000000001</v>
      </c>
      <c r="U1111" s="428">
        <v>43647</v>
      </c>
      <c r="V1111" s="428">
        <v>45291</v>
      </c>
      <c r="W1111" s="426">
        <v>285</v>
      </c>
      <c r="X1111" s="426"/>
      <c r="Y1111" s="426"/>
      <c r="Z1111" s="426">
        <v>6</v>
      </c>
    </row>
    <row r="1112" spans="1:26" ht="15">
      <c r="A1112" s="426">
        <v>202110</v>
      </c>
      <c r="B1112" s="426" t="s">
        <v>4805</v>
      </c>
      <c r="C1112" s="426" t="s">
        <v>4925</v>
      </c>
      <c r="D1112" s="426" t="s">
        <v>4926</v>
      </c>
      <c r="E1112" s="426" t="s">
        <v>275</v>
      </c>
      <c r="F1112" s="426" t="s">
        <v>4150</v>
      </c>
      <c r="G1112" s="426" t="s">
        <v>4151</v>
      </c>
      <c r="H1112" s="427">
        <v>0.28000000000000003</v>
      </c>
      <c r="I1112" s="427">
        <v>0.31</v>
      </c>
      <c r="J1112" s="427">
        <v>5.38</v>
      </c>
      <c r="K1112" s="427">
        <v>64.08</v>
      </c>
      <c r="L1112" s="427">
        <v>0.2998115596</v>
      </c>
      <c r="M1112" s="427">
        <v>5.6526646945999994</v>
      </c>
      <c r="N1112" s="427">
        <v>67.327649373599996</v>
      </c>
      <c r="O1112" s="427">
        <v>22.84</v>
      </c>
      <c r="P1112" s="427">
        <v>14.37</v>
      </c>
      <c r="Q1112" s="427">
        <v>14.37</v>
      </c>
      <c r="R1112" s="427">
        <v>0.3145908</v>
      </c>
      <c r="S1112" s="427">
        <v>6.3242799999999999</v>
      </c>
      <c r="T1112" s="427">
        <v>63.132389000000003</v>
      </c>
      <c r="U1112" s="428">
        <v>43678</v>
      </c>
      <c r="V1112" s="428">
        <v>44408</v>
      </c>
      <c r="W1112" s="426">
        <v>300</v>
      </c>
      <c r="X1112" s="426"/>
      <c r="Y1112" s="426"/>
      <c r="Z1112" s="426">
        <v>8</v>
      </c>
    </row>
    <row r="1113" spans="1:26" ht="15">
      <c r="A1113" s="426">
        <v>202110</v>
      </c>
      <c r="B1113" s="426" t="s">
        <v>4805</v>
      </c>
      <c r="C1113" s="426" t="s">
        <v>4929</v>
      </c>
      <c r="D1113" s="426" t="s">
        <v>4930</v>
      </c>
      <c r="E1113" s="426" t="s">
        <v>4922</v>
      </c>
      <c r="F1113" s="426" t="s">
        <v>4931</v>
      </c>
      <c r="G1113" s="426" t="s">
        <v>4409</v>
      </c>
      <c r="H1113" s="427">
        <v>0.25</v>
      </c>
      <c r="I1113" s="427">
        <v>0.26</v>
      </c>
      <c r="J1113" s="427">
        <v>26.31</v>
      </c>
      <c r="K1113" s="427">
        <v>109.76</v>
      </c>
      <c r="L1113" s="427">
        <v>0.26138165000000002</v>
      </c>
      <c r="M1113" s="427">
        <v>27.408082842300001</v>
      </c>
      <c r="N1113" s="427">
        <v>114.34097958080001</v>
      </c>
      <c r="O1113" s="427">
        <v>22.84</v>
      </c>
      <c r="P1113" s="427">
        <v>14.57</v>
      </c>
      <c r="Q1113" s="427">
        <v>14.57</v>
      </c>
      <c r="R1113" s="427">
        <v>0.26479999999999998</v>
      </c>
      <c r="S1113" s="427">
        <v>30.49165</v>
      </c>
      <c r="T1113" s="427">
        <v>105.57865</v>
      </c>
      <c r="U1113" s="428">
        <v>43678</v>
      </c>
      <c r="V1113" s="428">
        <v>44561</v>
      </c>
      <c r="W1113" s="426">
        <v>350</v>
      </c>
      <c r="X1113" s="426"/>
      <c r="Y1113" s="426"/>
      <c r="Z1113" s="426">
        <v>7</v>
      </c>
    </row>
    <row r="1114" spans="1:26" ht="15">
      <c r="A1114" s="426">
        <v>202110</v>
      </c>
      <c r="B1114" s="426" t="s">
        <v>4805</v>
      </c>
      <c r="C1114" s="426" t="s">
        <v>4934</v>
      </c>
      <c r="D1114" s="426" t="s">
        <v>4935</v>
      </c>
      <c r="E1114" s="426" t="s">
        <v>265</v>
      </c>
      <c r="F1114" s="426" t="s">
        <v>4410</v>
      </c>
      <c r="G1114" s="426" t="s">
        <v>4143</v>
      </c>
      <c r="H1114" s="427">
        <v>0</v>
      </c>
      <c r="I1114" s="427">
        <v>0.11</v>
      </c>
      <c r="J1114" s="427">
        <v>0.09</v>
      </c>
      <c r="K1114" s="427">
        <v>10.56</v>
      </c>
      <c r="L1114" s="427">
        <v>0</v>
      </c>
      <c r="M1114" s="427">
        <v>0.1116596664</v>
      </c>
      <c r="N1114" s="427">
        <v>13.101400857600002</v>
      </c>
      <c r="O1114" s="427">
        <v>22.84</v>
      </c>
      <c r="P1114" s="427">
        <v>15.9</v>
      </c>
      <c r="Q1114" s="427">
        <v>15.9</v>
      </c>
      <c r="R1114" s="427">
        <v>0.10564</v>
      </c>
      <c r="S1114" s="427">
        <v>0.11484999999999999</v>
      </c>
      <c r="T1114" s="427">
        <v>10.53449</v>
      </c>
      <c r="U1114" s="428">
        <v>43678</v>
      </c>
      <c r="V1114" s="428">
        <v>45291</v>
      </c>
      <c r="W1114" s="426">
        <v>250</v>
      </c>
      <c r="X1114" s="426"/>
      <c r="Y1114" s="426"/>
      <c r="Z1114" s="426">
        <v>7</v>
      </c>
    </row>
    <row r="1115" spans="1:26" ht="15">
      <c r="A1115" s="426">
        <v>202110</v>
      </c>
      <c r="B1115" s="426" t="s">
        <v>4805</v>
      </c>
      <c r="C1115" s="426" t="s">
        <v>4940</v>
      </c>
      <c r="D1115" s="426" t="s">
        <v>4941</v>
      </c>
      <c r="E1115" s="426" t="s">
        <v>265</v>
      </c>
      <c r="F1115" s="426" t="s">
        <v>4321</v>
      </c>
      <c r="G1115" s="426" t="s">
        <v>4319</v>
      </c>
      <c r="H1115" s="427">
        <v>0.22</v>
      </c>
      <c r="I1115" s="427">
        <v>0.22</v>
      </c>
      <c r="J1115" s="427">
        <v>14.73</v>
      </c>
      <c r="K1115" s="427">
        <v>77.19</v>
      </c>
      <c r="L1115" s="427">
        <v>0.23001585200000002</v>
      </c>
      <c r="M1115" s="427">
        <v>15.344776140900002</v>
      </c>
      <c r="N1115" s="427">
        <v>80.411627312700006</v>
      </c>
      <c r="O1115" s="427">
        <v>22.83</v>
      </c>
      <c r="P1115" s="427">
        <v>17.670000000000002</v>
      </c>
      <c r="Q1115" s="427">
        <v>17.670000000000002</v>
      </c>
      <c r="R1115" s="427">
        <v>0.22008</v>
      </c>
      <c r="S1115" s="427">
        <v>18.276900000000001</v>
      </c>
      <c r="T1115" s="427">
        <v>73.638930000000002</v>
      </c>
      <c r="U1115" s="428">
        <v>43678</v>
      </c>
      <c r="V1115" s="428">
        <v>45291</v>
      </c>
      <c r="W1115" s="426">
        <v>280</v>
      </c>
      <c r="X1115" s="426"/>
      <c r="Y1115" s="426"/>
      <c r="Z1115" s="426">
        <v>7</v>
      </c>
    </row>
    <row r="1116" spans="1:26" ht="15">
      <c r="A1116" s="426">
        <v>202110</v>
      </c>
      <c r="B1116" s="426" t="s">
        <v>4805</v>
      </c>
      <c r="C1116" s="426" t="s">
        <v>4944</v>
      </c>
      <c r="D1116" s="426" t="s">
        <v>4945</v>
      </c>
      <c r="E1116" s="426" t="s">
        <v>260</v>
      </c>
      <c r="F1116" s="426" t="s">
        <v>4946</v>
      </c>
      <c r="G1116" s="426" t="s">
        <v>4311</v>
      </c>
      <c r="H1116" s="427">
        <v>0.31</v>
      </c>
      <c r="I1116" s="427">
        <v>0.33</v>
      </c>
      <c r="J1116" s="427">
        <v>11.15</v>
      </c>
      <c r="K1116" s="427">
        <v>51.92</v>
      </c>
      <c r="L1116" s="427">
        <v>0.332923415</v>
      </c>
      <c r="M1116" s="427">
        <v>11.762976825000001</v>
      </c>
      <c r="N1116" s="427">
        <v>54.774327960000001</v>
      </c>
      <c r="O1116" s="427">
        <v>22.83</v>
      </c>
      <c r="P1116" s="427">
        <v>14.37</v>
      </c>
      <c r="Q1116" s="427">
        <v>14.37</v>
      </c>
      <c r="R1116" s="427">
        <v>0.33</v>
      </c>
      <c r="S1116" s="427">
        <v>13.830299999999999</v>
      </c>
      <c r="T1116" s="427">
        <v>49.241599999999998</v>
      </c>
      <c r="U1116" s="428">
        <v>43678</v>
      </c>
      <c r="V1116" s="428">
        <v>44561</v>
      </c>
      <c r="W1116" s="426">
        <v>380</v>
      </c>
      <c r="X1116" s="426"/>
      <c r="Y1116" s="426"/>
      <c r="Z1116" s="426">
        <v>9</v>
      </c>
    </row>
    <row r="1117" spans="1:26" ht="15">
      <c r="A1117" s="426">
        <v>202110</v>
      </c>
      <c r="B1117" s="426" t="s">
        <v>4805</v>
      </c>
      <c r="C1117" s="426" t="s">
        <v>4947</v>
      </c>
      <c r="D1117" s="426" t="s">
        <v>4948</v>
      </c>
      <c r="E1117" s="426" t="s">
        <v>260</v>
      </c>
      <c r="F1117" s="426" t="s">
        <v>4410</v>
      </c>
      <c r="G1117" s="426" t="s">
        <v>4143</v>
      </c>
      <c r="H1117" s="427">
        <v>0.19</v>
      </c>
      <c r="I1117" s="427">
        <v>0.25</v>
      </c>
      <c r="J1117" s="427">
        <v>17.920000000000002</v>
      </c>
      <c r="K1117" s="427">
        <v>95.03</v>
      </c>
      <c r="L1117" s="427">
        <v>0.19865005400000002</v>
      </c>
      <c r="M1117" s="427">
        <v>18.667915033600003</v>
      </c>
      <c r="N1117" s="427">
        <v>98.9962034399</v>
      </c>
      <c r="O1117" s="427">
        <v>22.83</v>
      </c>
      <c r="P1117" s="427">
        <v>15.04</v>
      </c>
      <c r="Q1117" s="427">
        <v>15.04</v>
      </c>
      <c r="R1117" s="427">
        <v>0.24648</v>
      </c>
      <c r="S1117" s="427">
        <v>20.495999999999999</v>
      </c>
      <c r="T1117" s="427">
        <v>92.457359999999994</v>
      </c>
      <c r="U1117" s="428">
        <v>43678</v>
      </c>
      <c r="V1117" s="428">
        <v>44561</v>
      </c>
      <c r="W1117" s="426">
        <v>320</v>
      </c>
      <c r="X1117" s="426"/>
      <c r="Y1117" s="426"/>
      <c r="Z1117" s="426">
        <v>7</v>
      </c>
    </row>
    <row r="1118" spans="1:26" ht="15">
      <c r="A1118" s="426">
        <v>202110</v>
      </c>
      <c r="B1118" s="426" t="s">
        <v>4805</v>
      </c>
      <c r="C1118" s="426" t="s">
        <v>5599</v>
      </c>
      <c r="D1118" s="426" t="s">
        <v>5600</v>
      </c>
      <c r="E1118" s="426" t="s">
        <v>267</v>
      </c>
      <c r="F1118" s="426" t="s">
        <v>4402</v>
      </c>
      <c r="G1118" s="426" t="s">
        <v>4328</v>
      </c>
      <c r="H1118" s="427">
        <v>0.22</v>
      </c>
      <c r="I1118" s="427">
        <v>0.24</v>
      </c>
      <c r="J1118" s="427">
        <v>22.64</v>
      </c>
      <c r="K1118" s="427">
        <v>95.52</v>
      </c>
      <c r="L1118" s="427">
        <v>0.23001585200000002</v>
      </c>
      <c r="M1118" s="427">
        <v>23.5849105112</v>
      </c>
      <c r="N1118" s="427">
        <v>99.506654241600003</v>
      </c>
      <c r="O1118" s="427">
        <v>22.83</v>
      </c>
      <c r="P1118" s="427">
        <v>15.27</v>
      </c>
      <c r="Q1118" s="427">
        <v>15.27</v>
      </c>
      <c r="R1118" s="427">
        <v>0.23580000000000001</v>
      </c>
      <c r="S1118" s="427">
        <v>23.712499999999999</v>
      </c>
      <c r="T1118" s="427">
        <v>94.449950000000001</v>
      </c>
      <c r="U1118" s="428">
        <v>43709</v>
      </c>
      <c r="V1118" s="428">
        <v>44561</v>
      </c>
      <c r="W1118" s="426">
        <v>250</v>
      </c>
      <c r="X1118" s="426"/>
      <c r="Y1118" s="426"/>
      <c r="Z1118" s="426">
        <v>7</v>
      </c>
    </row>
    <row r="1119" spans="1:26" ht="15">
      <c r="A1119" s="426">
        <v>202110</v>
      </c>
      <c r="B1119" s="426" t="s">
        <v>4805</v>
      </c>
      <c r="C1119" s="426" t="s">
        <v>5614</v>
      </c>
      <c r="D1119" s="426" t="s">
        <v>5615</v>
      </c>
      <c r="E1119" s="426" t="s">
        <v>276</v>
      </c>
      <c r="F1119" s="426" t="s">
        <v>4399</v>
      </c>
      <c r="G1119" s="426" t="s">
        <v>4319</v>
      </c>
      <c r="H1119" s="427">
        <v>0.56000000000000005</v>
      </c>
      <c r="I1119" s="427">
        <v>0.56999999999999995</v>
      </c>
      <c r="J1119" s="427">
        <v>27.6</v>
      </c>
      <c r="K1119" s="427">
        <v>169.34</v>
      </c>
      <c r="L1119" s="427">
        <v>0.58844620800000003</v>
      </c>
      <c r="M1119" s="427">
        <v>28.897035780000007</v>
      </c>
      <c r="N1119" s="427">
        <v>177.29797242700002</v>
      </c>
      <c r="O1119" s="427">
        <v>22.84</v>
      </c>
      <c r="P1119" s="427">
        <v>14.37</v>
      </c>
      <c r="Q1119" s="427">
        <v>14.37</v>
      </c>
      <c r="R1119" s="427">
        <v>0.56999999999999995</v>
      </c>
      <c r="S1119" s="427">
        <v>28.992699999999999</v>
      </c>
      <c r="T1119" s="427">
        <v>167.95070000000001</v>
      </c>
      <c r="U1119" s="428">
        <v>43709</v>
      </c>
      <c r="V1119" s="428">
        <v>44439</v>
      </c>
      <c r="W1119" s="426">
        <v>600</v>
      </c>
      <c r="X1119" s="426"/>
      <c r="Y1119" s="426"/>
      <c r="Z1119" s="426">
        <v>7</v>
      </c>
    </row>
    <row r="1120" spans="1:26" ht="15">
      <c r="A1120" s="426">
        <v>202110</v>
      </c>
      <c r="B1120" s="426" t="s">
        <v>4805</v>
      </c>
      <c r="C1120" s="426" t="s">
        <v>5689</v>
      </c>
      <c r="D1120" s="426" t="s">
        <v>5690</v>
      </c>
      <c r="E1120" s="426" t="s">
        <v>265</v>
      </c>
      <c r="F1120" s="426" t="s">
        <v>4286</v>
      </c>
      <c r="G1120" s="426" t="s">
        <v>4156</v>
      </c>
      <c r="H1120" s="427">
        <v>0.11</v>
      </c>
      <c r="I1120" s="427">
        <v>0.3</v>
      </c>
      <c r="J1120" s="427">
        <v>3.37</v>
      </c>
      <c r="K1120" s="427">
        <v>61.29</v>
      </c>
      <c r="L1120" s="427">
        <v>0.114446409</v>
      </c>
      <c r="M1120" s="427">
        <v>3.4969729727999996</v>
      </c>
      <c r="N1120" s="427">
        <v>63.599250297599994</v>
      </c>
      <c r="O1120" s="427">
        <v>22.84</v>
      </c>
      <c r="P1120" s="427">
        <v>15.86</v>
      </c>
      <c r="Q1120" s="427">
        <v>15.86</v>
      </c>
      <c r="R1120" s="427">
        <v>0.30120000000000002</v>
      </c>
      <c r="S1120" s="427">
        <v>3.7915999999999999</v>
      </c>
      <c r="T1120" s="427">
        <v>60.872999999999998</v>
      </c>
      <c r="U1120" s="428">
        <v>43739</v>
      </c>
      <c r="V1120" s="428">
        <v>45291</v>
      </c>
      <c r="W1120" s="426">
        <v>300</v>
      </c>
      <c r="X1120" s="426"/>
      <c r="Y1120" s="426"/>
      <c r="Z1120" s="426">
        <v>6</v>
      </c>
    </row>
    <row r="1121" spans="1:26" ht="15">
      <c r="A1121" s="426">
        <v>202110</v>
      </c>
      <c r="B1121" s="426" t="s">
        <v>4805</v>
      </c>
      <c r="C1121" s="426" t="s">
        <v>5697</v>
      </c>
      <c r="D1121" s="426" t="s">
        <v>5698</v>
      </c>
      <c r="E1121" s="426" t="s">
        <v>265</v>
      </c>
      <c r="F1121" s="426" t="s">
        <v>4430</v>
      </c>
      <c r="G1121" s="426" t="s">
        <v>4129</v>
      </c>
      <c r="H1121" s="427">
        <v>0.19</v>
      </c>
      <c r="I1121" s="427">
        <v>0.19</v>
      </c>
      <c r="J1121" s="427">
        <v>15.74</v>
      </c>
      <c r="K1121" s="427">
        <v>78.31</v>
      </c>
      <c r="L1121" s="427">
        <v>0.20344355829999999</v>
      </c>
      <c r="M1121" s="427">
        <v>16.537721615800002</v>
      </c>
      <c r="N1121" s="427">
        <v>82.278842422700009</v>
      </c>
      <c r="O1121" s="427">
        <v>22.84</v>
      </c>
      <c r="P1121" s="427">
        <v>13.9</v>
      </c>
      <c r="Q1121" s="427">
        <v>13.9</v>
      </c>
      <c r="R1121" s="427">
        <v>0.1909092</v>
      </c>
      <c r="S1121" s="427">
        <v>19.646456000000001</v>
      </c>
      <c r="T1121" s="427">
        <v>74.413090999999994</v>
      </c>
      <c r="U1121" s="428">
        <v>43739</v>
      </c>
      <c r="V1121" s="428">
        <v>44104</v>
      </c>
      <c r="W1121" s="426">
        <v>400</v>
      </c>
      <c r="X1121" s="426"/>
      <c r="Y1121" s="426"/>
      <c r="Z1121" s="426">
        <v>8</v>
      </c>
    </row>
    <row r="1122" spans="1:26" ht="15">
      <c r="A1122" s="426">
        <v>202110</v>
      </c>
      <c r="B1122" s="426" t="s">
        <v>4805</v>
      </c>
      <c r="C1122" s="426" t="s">
        <v>5699</v>
      </c>
      <c r="D1122" s="426" t="s">
        <v>5700</v>
      </c>
      <c r="E1122" s="426" t="s">
        <v>275</v>
      </c>
      <c r="F1122" s="426" t="s">
        <v>4436</v>
      </c>
      <c r="G1122" s="426" t="s">
        <v>4129</v>
      </c>
      <c r="H1122" s="427">
        <v>0.22</v>
      </c>
      <c r="I1122" s="427">
        <v>0.22</v>
      </c>
      <c r="J1122" s="427">
        <v>19.36</v>
      </c>
      <c r="K1122" s="427">
        <v>87.56</v>
      </c>
      <c r="L1122" s="427">
        <v>0.23556622539999997</v>
      </c>
      <c r="M1122" s="427">
        <v>20.3411874512</v>
      </c>
      <c r="N1122" s="427">
        <v>91.997643245199995</v>
      </c>
      <c r="O1122" s="427">
        <v>22.83</v>
      </c>
      <c r="P1122" s="427">
        <v>14.37</v>
      </c>
      <c r="Q1122" s="427">
        <v>14.37</v>
      </c>
      <c r="R1122" s="427">
        <v>0.222218</v>
      </c>
      <c r="S1122" s="427">
        <v>22.490587000000001</v>
      </c>
      <c r="T1122" s="427">
        <v>84.427217999999996</v>
      </c>
      <c r="U1122" s="428">
        <v>43739</v>
      </c>
      <c r="V1122" s="428">
        <v>44681</v>
      </c>
      <c r="W1122" s="426">
        <v>210</v>
      </c>
      <c r="X1122" s="426"/>
      <c r="Y1122" s="426"/>
      <c r="Z1122" s="426">
        <v>8</v>
      </c>
    </row>
    <row r="1123" spans="1:26" ht="15">
      <c r="A1123" s="426">
        <v>202110</v>
      </c>
      <c r="B1123" s="426" t="s">
        <v>4805</v>
      </c>
      <c r="C1123" s="426" t="s">
        <v>5791</v>
      </c>
      <c r="D1123" s="426" t="s">
        <v>5792</v>
      </c>
      <c r="E1123" s="426" t="s">
        <v>260</v>
      </c>
      <c r="F1123" s="426" t="s">
        <v>4147</v>
      </c>
      <c r="G1123" s="426" t="s">
        <v>4129</v>
      </c>
      <c r="H1123" s="427">
        <v>0.19</v>
      </c>
      <c r="I1123" s="427">
        <v>0.23</v>
      </c>
      <c r="J1123" s="427">
        <v>4.37</v>
      </c>
      <c r="K1123" s="427">
        <v>30.1</v>
      </c>
      <c r="L1123" s="427">
        <v>0.20344355829999999</v>
      </c>
      <c r="M1123" s="427">
        <v>4.5914767129000005</v>
      </c>
      <c r="N1123" s="427">
        <v>31.625503217000002</v>
      </c>
      <c r="O1123" s="427">
        <v>22.83</v>
      </c>
      <c r="P1123" s="427">
        <v>19.98</v>
      </c>
      <c r="Q1123" s="427">
        <v>19.98</v>
      </c>
      <c r="R1123" s="427">
        <v>0.2283636</v>
      </c>
      <c r="S1123" s="427">
        <v>5.1222240000000001</v>
      </c>
      <c r="T1123" s="427">
        <v>29.354044999999999</v>
      </c>
      <c r="U1123" s="428">
        <v>43770</v>
      </c>
      <c r="V1123" s="428">
        <v>44681</v>
      </c>
      <c r="W1123" s="426">
        <v>1200</v>
      </c>
      <c r="X1123" s="426"/>
      <c r="Y1123" s="426"/>
      <c r="Z1123" s="426">
        <v>8</v>
      </c>
    </row>
    <row r="1124" spans="1:26" ht="15">
      <c r="A1124" s="426">
        <v>202110</v>
      </c>
      <c r="B1124" s="426" t="s">
        <v>4805</v>
      </c>
      <c r="C1124" s="426" t="s">
        <v>5793</v>
      </c>
      <c r="D1124" s="426" t="s">
        <v>5794</v>
      </c>
      <c r="E1124" s="426" t="s">
        <v>265</v>
      </c>
      <c r="F1124" s="426" t="s">
        <v>4316</v>
      </c>
      <c r="G1124" s="426" t="s">
        <v>4409</v>
      </c>
      <c r="H1124" s="427">
        <v>0.28000000000000003</v>
      </c>
      <c r="I1124" s="427">
        <v>0.35</v>
      </c>
      <c r="J1124" s="427">
        <v>18.14</v>
      </c>
      <c r="K1124" s="427">
        <v>109.11</v>
      </c>
      <c r="L1124" s="427">
        <v>0.29274744800000008</v>
      </c>
      <c r="M1124" s="427">
        <v>18.897097026200001</v>
      </c>
      <c r="N1124" s="427">
        <v>113.66385096630002</v>
      </c>
      <c r="O1124" s="427">
        <v>22.84</v>
      </c>
      <c r="P1124" s="427">
        <v>15.7</v>
      </c>
      <c r="Q1124" s="427">
        <v>15.7</v>
      </c>
      <c r="R1124" s="427">
        <v>0.35037000000000001</v>
      </c>
      <c r="S1124" s="427">
        <v>21.382874999999999</v>
      </c>
      <c r="T1124" s="427">
        <v>105.873226</v>
      </c>
      <c r="U1124" s="428">
        <v>43770</v>
      </c>
      <c r="V1124" s="428">
        <v>44561</v>
      </c>
      <c r="W1124" s="426">
        <v>1157</v>
      </c>
      <c r="X1124" s="426"/>
      <c r="Y1124" s="426"/>
      <c r="Z1124" s="426">
        <v>7</v>
      </c>
    </row>
    <row r="1125" spans="1:26" ht="15">
      <c r="A1125" s="426">
        <v>202110</v>
      </c>
      <c r="B1125" s="426" t="s">
        <v>4805</v>
      </c>
      <c r="C1125" s="426" t="s">
        <v>5795</v>
      </c>
      <c r="D1125" s="426" t="s">
        <v>5796</v>
      </c>
      <c r="E1125" s="426" t="s">
        <v>267</v>
      </c>
      <c r="F1125" s="426" t="s">
        <v>4316</v>
      </c>
      <c r="G1125" s="426" t="s">
        <v>4409</v>
      </c>
      <c r="H1125" s="427">
        <v>0.17</v>
      </c>
      <c r="I1125" s="427">
        <v>0.18</v>
      </c>
      <c r="J1125" s="427">
        <v>17.29</v>
      </c>
      <c r="K1125" s="427">
        <v>77.69</v>
      </c>
      <c r="L1125" s="427">
        <v>0.17773952200000004</v>
      </c>
      <c r="M1125" s="427">
        <v>18.011621145700001</v>
      </c>
      <c r="N1125" s="427">
        <v>80.932495477700002</v>
      </c>
      <c r="O1125" s="427">
        <v>22.84</v>
      </c>
      <c r="P1125" s="427">
        <v>17.18</v>
      </c>
      <c r="Q1125" s="427">
        <v>17.18</v>
      </c>
      <c r="R1125" s="427">
        <v>0.17884</v>
      </c>
      <c r="S1125" s="427">
        <v>20.220659999999999</v>
      </c>
      <c r="T1125" s="427">
        <v>74.766369999999995</v>
      </c>
      <c r="U1125" s="428">
        <v>43770</v>
      </c>
      <c r="V1125" s="428">
        <v>44834</v>
      </c>
      <c r="W1125" s="426">
        <v>250</v>
      </c>
      <c r="X1125" s="426"/>
      <c r="Y1125" s="426"/>
      <c r="Z1125" s="426">
        <v>7</v>
      </c>
    </row>
    <row r="1126" spans="1:26" ht="15">
      <c r="A1126" s="426">
        <v>202110</v>
      </c>
      <c r="B1126" s="426" t="s">
        <v>4805</v>
      </c>
      <c r="C1126" s="426" t="s">
        <v>5797</v>
      </c>
      <c r="D1126" s="426" t="s">
        <v>5798</v>
      </c>
      <c r="E1126" s="426" t="s">
        <v>265</v>
      </c>
      <c r="F1126" s="426" t="s">
        <v>4400</v>
      </c>
      <c r="G1126" s="426" t="s">
        <v>4143</v>
      </c>
      <c r="H1126" s="427">
        <v>0.09</v>
      </c>
      <c r="I1126" s="427">
        <v>0.11</v>
      </c>
      <c r="J1126" s="427">
        <v>1.0900000000000001</v>
      </c>
      <c r="K1126" s="427">
        <v>7.31</v>
      </c>
      <c r="L1126" s="427">
        <v>9.4097394000000015E-2</v>
      </c>
      <c r="M1126" s="427">
        <v>1.1354925997</v>
      </c>
      <c r="N1126" s="427">
        <v>7.6150925723</v>
      </c>
      <c r="O1126" s="427">
        <v>22.83</v>
      </c>
      <c r="P1126" s="427">
        <v>13.48</v>
      </c>
      <c r="Q1126" s="427">
        <v>13.48</v>
      </c>
      <c r="R1126" s="427">
        <v>0.1145</v>
      </c>
      <c r="S1126" s="427">
        <v>1.3097650000000001</v>
      </c>
      <c r="T1126" s="427">
        <v>7.0892670000000004</v>
      </c>
      <c r="U1126" s="428">
        <v>43770</v>
      </c>
      <c r="V1126" s="428">
        <v>44561</v>
      </c>
      <c r="W1126" s="426">
        <v>400</v>
      </c>
      <c r="X1126" s="426"/>
      <c r="Y1126" s="426"/>
      <c r="Z1126" s="426">
        <v>7</v>
      </c>
    </row>
    <row r="1127" spans="1:26" ht="15">
      <c r="A1127" s="426">
        <v>202110</v>
      </c>
      <c r="B1127" s="426" t="s">
        <v>4805</v>
      </c>
      <c r="C1127" s="426" t="s">
        <v>5853</v>
      </c>
      <c r="D1127" s="426" t="s">
        <v>5854</v>
      </c>
      <c r="E1127" s="426" t="s">
        <v>268</v>
      </c>
      <c r="F1127" s="426" t="s">
        <v>4346</v>
      </c>
      <c r="G1127" s="426" t="s">
        <v>4143</v>
      </c>
      <c r="H1127" s="427">
        <v>0.2</v>
      </c>
      <c r="I1127" s="427">
        <v>0.25</v>
      </c>
      <c r="J1127" s="427">
        <v>12.56</v>
      </c>
      <c r="K1127" s="427">
        <v>61.16</v>
      </c>
      <c r="L1127" s="427">
        <v>0.20910532000000004</v>
      </c>
      <c r="M1127" s="427">
        <v>13.084208304800002</v>
      </c>
      <c r="N1127" s="427">
        <v>63.712593942799998</v>
      </c>
      <c r="O1127" s="427">
        <v>22.83</v>
      </c>
      <c r="P1127" s="427">
        <v>15.27</v>
      </c>
      <c r="Q1127" s="427">
        <v>15.27</v>
      </c>
      <c r="R1127" s="427">
        <v>0.25152000000000002</v>
      </c>
      <c r="S1127" s="427">
        <v>12.772650000000001</v>
      </c>
      <c r="T1127" s="427">
        <v>60.948270000000001</v>
      </c>
      <c r="U1127" s="428">
        <v>43800</v>
      </c>
      <c r="V1127" s="428">
        <v>44895</v>
      </c>
      <c r="W1127" s="426">
        <v>350</v>
      </c>
      <c r="X1127" s="426"/>
      <c r="Y1127" s="426"/>
      <c r="Z1127" s="426">
        <v>7</v>
      </c>
    </row>
    <row r="1128" spans="1:26" ht="15">
      <c r="A1128" s="426">
        <v>202110</v>
      </c>
      <c r="B1128" s="426" t="s">
        <v>4805</v>
      </c>
      <c r="C1128" s="426" t="s">
        <v>5855</v>
      </c>
      <c r="D1128" s="426" t="s">
        <v>5856</v>
      </c>
      <c r="E1128" s="426" t="s">
        <v>268</v>
      </c>
      <c r="F1128" s="426" t="s">
        <v>4287</v>
      </c>
      <c r="G1128" s="426" t="s">
        <v>4123</v>
      </c>
      <c r="H1128" s="427">
        <v>0.32</v>
      </c>
      <c r="I1128" s="427">
        <v>0.34</v>
      </c>
      <c r="J1128" s="427">
        <v>28.61</v>
      </c>
      <c r="K1128" s="427">
        <v>126.88</v>
      </c>
      <c r="L1128" s="427">
        <v>0.33456851200000004</v>
      </c>
      <c r="M1128" s="427">
        <v>29.804076401300005</v>
      </c>
      <c r="N1128" s="427">
        <v>132.1755055504</v>
      </c>
      <c r="O1128" s="427">
        <v>22.83</v>
      </c>
      <c r="P1128" s="427">
        <v>16.350000000000001</v>
      </c>
      <c r="Q1128" s="427">
        <v>16.350000000000001</v>
      </c>
      <c r="R1128" s="427">
        <v>0.33800000000000002</v>
      </c>
      <c r="S1128" s="427">
        <v>31.272349999999999</v>
      </c>
      <c r="T1128" s="427">
        <v>124.2159</v>
      </c>
      <c r="U1128" s="428">
        <v>43800</v>
      </c>
      <c r="V1128" s="428">
        <v>45260</v>
      </c>
      <c r="W1128" s="426">
        <v>350</v>
      </c>
      <c r="X1128" s="426"/>
      <c r="Y1128" s="426"/>
      <c r="Z1128" s="426">
        <v>7</v>
      </c>
    </row>
    <row r="1129" spans="1:26" ht="15">
      <c r="A1129" s="426">
        <v>202110</v>
      </c>
      <c r="B1129" s="426" t="s">
        <v>4805</v>
      </c>
      <c r="C1129" s="426" t="s">
        <v>5863</v>
      </c>
      <c r="D1129" s="426" t="s">
        <v>5864</v>
      </c>
      <c r="E1129" s="426" t="s">
        <v>265</v>
      </c>
      <c r="F1129" s="426" t="s">
        <v>5611</v>
      </c>
      <c r="G1129" s="426" t="s">
        <v>4143</v>
      </c>
      <c r="H1129" s="427">
        <v>0.22</v>
      </c>
      <c r="I1129" s="427">
        <v>0.22</v>
      </c>
      <c r="J1129" s="427">
        <v>17.010000000000002</v>
      </c>
      <c r="K1129" s="427">
        <v>55.25</v>
      </c>
      <c r="L1129" s="427">
        <v>0.228892818</v>
      </c>
      <c r="M1129" s="427">
        <v>17.6508932544</v>
      </c>
      <c r="N1129" s="427">
        <v>57.331678559999993</v>
      </c>
      <c r="O1129" s="427">
        <v>22.83</v>
      </c>
      <c r="P1129" s="427">
        <v>13.47</v>
      </c>
      <c r="Q1129" s="427">
        <v>13.47</v>
      </c>
      <c r="R1129" s="427">
        <v>0.21881999999999999</v>
      </c>
      <c r="S1129" s="427">
        <v>20.840309999999999</v>
      </c>
      <c r="T1129" s="427">
        <v>51.419964999999998</v>
      </c>
      <c r="U1129" s="428">
        <v>43800</v>
      </c>
      <c r="V1129" s="428">
        <v>44926</v>
      </c>
      <c r="W1129" s="426">
        <v>300</v>
      </c>
      <c r="X1129" s="426"/>
      <c r="Y1129" s="426"/>
      <c r="Z1129" s="426">
        <v>6</v>
      </c>
    </row>
    <row r="1130" spans="1:26" ht="15">
      <c r="A1130" s="426">
        <v>202110</v>
      </c>
      <c r="B1130" s="426" t="s">
        <v>4805</v>
      </c>
      <c r="C1130" s="426" t="s">
        <v>6012</v>
      </c>
      <c r="D1130" s="426" t="s">
        <v>6013</v>
      </c>
      <c r="E1130" s="426" t="s">
        <v>268</v>
      </c>
      <c r="F1130" s="426" t="s">
        <v>4442</v>
      </c>
      <c r="G1130" s="426" t="s">
        <v>4409</v>
      </c>
      <c r="H1130" s="427">
        <v>0.16</v>
      </c>
      <c r="I1130" s="427">
        <v>0.2</v>
      </c>
      <c r="J1130" s="427">
        <v>13.24</v>
      </c>
      <c r="K1130" s="427">
        <v>52.26</v>
      </c>
      <c r="L1130" s="427">
        <v>0.16728425600000002</v>
      </c>
      <c r="M1130" s="427">
        <v>13.792589009200002</v>
      </c>
      <c r="N1130" s="427">
        <v>54.441140605800001</v>
      </c>
      <c r="O1130" s="427">
        <v>22.83</v>
      </c>
      <c r="P1130" s="427">
        <v>15.04</v>
      </c>
      <c r="Q1130" s="427">
        <v>15.04</v>
      </c>
      <c r="R1130" s="427">
        <v>0.20369999999999999</v>
      </c>
      <c r="S1130" s="427">
        <v>13.42647</v>
      </c>
      <c r="T1130" s="427">
        <v>52.077570000000001</v>
      </c>
      <c r="U1130" s="428">
        <v>43831</v>
      </c>
      <c r="V1130" s="428">
        <v>44926</v>
      </c>
      <c r="W1130" s="426">
        <v>320</v>
      </c>
      <c r="X1130" s="426"/>
      <c r="Y1130" s="426"/>
      <c r="Z1130" s="426">
        <v>7</v>
      </c>
    </row>
    <row r="1131" spans="1:26" ht="15">
      <c r="A1131" s="426">
        <v>202110</v>
      </c>
      <c r="B1131" s="426" t="s">
        <v>4805</v>
      </c>
      <c r="C1131" s="426" t="s">
        <v>6014</v>
      </c>
      <c r="D1131" s="426" t="s">
        <v>6015</v>
      </c>
      <c r="E1131" s="426" t="s">
        <v>275</v>
      </c>
      <c r="F1131" s="426" t="s">
        <v>4411</v>
      </c>
      <c r="G1131" s="426" t="s">
        <v>4123</v>
      </c>
      <c r="H1131" s="427">
        <v>0.42</v>
      </c>
      <c r="I1131" s="427">
        <v>0.44</v>
      </c>
      <c r="J1131" s="427">
        <v>34.049999999999997</v>
      </c>
      <c r="K1131" s="427">
        <v>149.31</v>
      </c>
      <c r="L1131" s="427">
        <v>0.439121172</v>
      </c>
      <c r="M1131" s="427">
        <v>35.471122036499999</v>
      </c>
      <c r="N1131" s="427">
        <v>155.5416514323</v>
      </c>
      <c r="O1131" s="427">
        <v>28.61</v>
      </c>
      <c r="P1131" s="427">
        <v>15.56</v>
      </c>
      <c r="Q1131" s="427">
        <v>15.56</v>
      </c>
      <c r="R1131" s="427">
        <v>0.44201600000000002</v>
      </c>
      <c r="S1131" s="427">
        <v>36.681418999999998</v>
      </c>
      <c r="T1131" s="427">
        <v>146.67157</v>
      </c>
      <c r="U1131" s="428">
        <v>43831</v>
      </c>
      <c r="V1131" s="428">
        <v>45322</v>
      </c>
      <c r="W1131" s="426">
        <v>800</v>
      </c>
      <c r="X1131" s="426"/>
      <c r="Y1131" s="426"/>
      <c r="Z1131" s="426">
        <v>7</v>
      </c>
    </row>
    <row r="1132" spans="1:26" ht="15">
      <c r="A1132" s="426">
        <v>202110</v>
      </c>
      <c r="B1132" s="426" t="s">
        <v>4805</v>
      </c>
      <c r="C1132" s="426" t="s">
        <v>6016</v>
      </c>
      <c r="D1132" s="426" t="s">
        <v>6017</v>
      </c>
      <c r="E1132" s="426" t="s">
        <v>274</v>
      </c>
      <c r="F1132" s="426" t="s">
        <v>4593</v>
      </c>
      <c r="G1132" s="426" t="s">
        <v>4594</v>
      </c>
      <c r="H1132" s="427">
        <v>0.4</v>
      </c>
      <c r="I1132" s="427">
        <v>0.38</v>
      </c>
      <c r="J1132" s="427">
        <v>31.64</v>
      </c>
      <c r="K1132" s="427">
        <v>96.77</v>
      </c>
      <c r="L1132" s="427">
        <v>0.41616876000000003</v>
      </c>
      <c r="M1132" s="427">
        <v>32.8321142016</v>
      </c>
      <c r="N1132" s="427">
        <v>100.41604586879998</v>
      </c>
      <c r="O1132" s="427">
        <v>22.83</v>
      </c>
      <c r="P1132" s="427">
        <v>14.02</v>
      </c>
      <c r="Q1132" s="427">
        <v>14.02</v>
      </c>
      <c r="R1132" s="427">
        <v>0.40160000000000001</v>
      </c>
      <c r="S1132" s="427">
        <v>33.4375</v>
      </c>
      <c r="T1132" s="427">
        <v>94.967299999999994</v>
      </c>
      <c r="U1132" s="428">
        <v>43831</v>
      </c>
      <c r="V1132" s="428">
        <v>44561</v>
      </c>
      <c r="W1132" s="426">
        <v>580</v>
      </c>
      <c r="X1132" s="426"/>
      <c r="Y1132" s="426"/>
      <c r="Z1132" s="426">
        <v>6</v>
      </c>
    </row>
    <row r="1133" spans="1:26" ht="15">
      <c r="A1133" s="426">
        <v>202110</v>
      </c>
      <c r="B1133" s="426" t="s">
        <v>4805</v>
      </c>
      <c r="C1133" s="426" t="s">
        <v>6018</v>
      </c>
      <c r="D1133" s="426" t="s">
        <v>6019</v>
      </c>
      <c r="E1133" s="426" t="s">
        <v>274</v>
      </c>
      <c r="F1133" s="426" t="s">
        <v>4157</v>
      </c>
      <c r="G1133" s="426" t="s">
        <v>4156</v>
      </c>
      <c r="H1133" s="427">
        <v>0.32</v>
      </c>
      <c r="I1133" s="427">
        <v>0.33</v>
      </c>
      <c r="J1133" s="427">
        <v>16.77</v>
      </c>
      <c r="K1133" s="427">
        <v>55.68</v>
      </c>
      <c r="L1133" s="427">
        <v>0.33293500799999998</v>
      </c>
      <c r="M1133" s="427">
        <v>17.401850668799998</v>
      </c>
      <c r="N1133" s="427">
        <v>57.777879859199992</v>
      </c>
      <c r="O1133" s="427">
        <v>22.83</v>
      </c>
      <c r="P1133" s="427">
        <v>15.71</v>
      </c>
      <c r="Q1133" s="427">
        <v>15.71</v>
      </c>
      <c r="R1133" s="427">
        <v>0.33239999999999997</v>
      </c>
      <c r="S1133" s="427">
        <v>19.587199999999999</v>
      </c>
      <c r="T1133" s="427">
        <v>52.867600000000003</v>
      </c>
      <c r="U1133" s="428">
        <v>43831</v>
      </c>
      <c r="V1133" s="428">
        <v>45291</v>
      </c>
      <c r="W1133" s="426">
        <v>375</v>
      </c>
      <c r="X1133" s="426"/>
      <c r="Y1133" s="426"/>
      <c r="Z1133" s="426">
        <v>6</v>
      </c>
    </row>
    <row r="1134" spans="1:26" ht="15">
      <c r="A1134" s="426">
        <v>202110</v>
      </c>
      <c r="B1134" s="426" t="s">
        <v>4805</v>
      </c>
      <c r="C1134" s="426" t="s">
        <v>6020</v>
      </c>
      <c r="D1134" s="426" t="s">
        <v>6021</v>
      </c>
      <c r="E1134" s="426" t="s">
        <v>265</v>
      </c>
      <c r="F1134" s="426" t="s">
        <v>4790</v>
      </c>
      <c r="G1134" s="426" t="s">
        <v>4366</v>
      </c>
      <c r="H1134" s="427">
        <v>1.44</v>
      </c>
      <c r="I1134" s="427">
        <v>1.44</v>
      </c>
      <c r="J1134" s="427">
        <v>173.38</v>
      </c>
      <c r="K1134" s="427">
        <v>872.83</v>
      </c>
      <c r="L1134" s="427">
        <v>1.5548018688</v>
      </c>
      <c r="M1134" s="427">
        <v>184.4182307648</v>
      </c>
      <c r="N1134" s="427">
        <v>928.39868703679997</v>
      </c>
      <c r="O1134" s="427">
        <v>22.83</v>
      </c>
      <c r="P1134" s="427">
        <v>16.989999999999998</v>
      </c>
      <c r="Q1134" s="427">
        <v>16.989999999999998</v>
      </c>
      <c r="R1134" s="427">
        <v>1.44</v>
      </c>
      <c r="S1134" s="427">
        <v>215.78899999999999</v>
      </c>
      <c r="T1134" s="427">
        <v>830.42</v>
      </c>
      <c r="U1134" s="428">
        <v>43831</v>
      </c>
      <c r="V1134" s="428">
        <v>44926</v>
      </c>
      <c r="W1134" s="426">
        <v>1800</v>
      </c>
      <c r="X1134" s="426"/>
      <c r="Y1134" s="426"/>
      <c r="Z1134" s="426">
        <v>1</v>
      </c>
    </row>
    <row r="1135" spans="1:26" ht="15">
      <c r="A1135" s="426">
        <v>202110</v>
      </c>
      <c r="B1135" s="426" t="s">
        <v>4805</v>
      </c>
      <c r="C1135" s="426" t="s">
        <v>6026</v>
      </c>
      <c r="D1135" s="426" t="s">
        <v>6027</v>
      </c>
      <c r="E1135" s="426" t="s">
        <v>259</v>
      </c>
      <c r="F1135" s="426" t="s">
        <v>4428</v>
      </c>
      <c r="G1135" s="426" t="s">
        <v>4129</v>
      </c>
      <c r="H1135" s="427">
        <v>0.01</v>
      </c>
      <c r="I1135" s="427">
        <v>0.24</v>
      </c>
      <c r="J1135" s="427">
        <v>0.71</v>
      </c>
      <c r="K1135" s="427">
        <v>61.49</v>
      </c>
      <c r="L1135" s="427">
        <v>1.0707555699999999E-2</v>
      </c>
      <c r="M1135" s="427">
        <v>0.74598363069999996</v>
      </c>
      <c r="N1135" s="427">
        <v>64.606385143300002</v>
      </c>
      <c r="O1135" s="427">
        <v>22.83</v>
      </c>
      <c r="P1135" s="427">
        <v>12.76</v>
      </c>
      <c r="Q1135" s="427">
        <v>12.77</v>
      </c>
      <c r="R1135" s="427">
        <v>0.23767240000000001</v>
      </c>
      <c r="S1135" s="427">
        <v>0.87759799999999999</v>
      </c>
      <c r="T1135" s="427">
        <v>61.319794000000002</v>
      </c>
      <c r="U1135" s="428">
        <v>43831</v>
      </c>
      <c r="V1135" s="428">
        <v>44926</v>
      </c>
      <c r="W1135" s="426">
        <v>250</v>
      </c>
      <c r="X1135" s="426"/>
      <c r="Y1135" s="426"/>
      <c r="Z1135" s="426">
        <v>8</v>
      </c>
    </row>
    <row r="1136" spans="1:26" ht="15">
      <c r="A1136" s="426">
        <v>202110</v>
      </c>
      <c r="B1136" s="426" t="s">
        <v>4805</v>
      </c>
      <c r="C1136" s="426" t="s">
        <v>6064</v>
      </c>
      <c r="D1136" s="426" t="s">
        <v>6065</v>
      </c>
      <c r="E1136" s="426" t="s">
        <v>276</v>
      </c>
      <c r="F1136" s="426" t="s">
        <v>4316</v>
      </c>
      <c r="G1136" s="426" t="s">
        <v>4409</v>
      </c>
      <c r="H1136" s="427">
        <v>0.04</v>
      </c>
      <c r="I1136" s="427">
        <v>0.36</v>
      </c>
      <c r="J1136" s="427">
        <v>4.74</v>
      </c>
      <c r="K1136" s="427">
        <v>64.56</v>
      </c>
      <c r="L1136" s="427">
        <v>4.1821064000000005E-2</v>
      </c>
      <c r="M1136" s="427">
        <v>4.9378302042000008</v>
      </c>
      <c r="N1136" s="427">
        <v>67.254497464800011</v>
      </c>
      <c r="O1136" s="427">
        <v>22.83</v>
      </c>
      <c r="P1136" s="427">
        <v>21.86</v>
      </c>
      <c r="Q1136" s="427">
        <v>21.86</v>
      </c>
      <c r="R1136" s="427">
        <v>0.3599</v>
      </c>
      <c r="S1136" s="427">
        <v>5.8510749999999998</v>
      </c>
      <c r="T1136" s="427">
        <v>63.448374999999999</v>
      </c>
      <c r="U1136" s="428">
        <v>43862</v>
      </c>
      <c r="V1136" s="428">
        <v>45291</v>
      </c>
      <c r="W1136" s="426">
        <v>500</v>
      </c>
      <c r="X1136" s="426"/>
      <c r="Y1136" s="426"/>
      <c r="Z1136" s="426">
        <v>7</v>
      </c>
    </row>
    <row r="1137" spans="1:26" ht="15">
      <c r="A1137" s="426">
        <v>202110</v>
      </c>
      <c r="B1137" s="426" t="s">
        <v>4805</v>
      </c>
      <c r="C1137" s="426" t="s">
        <v>6070</v>
      </c>
      <c r="D1137" s="426" t="s">
        <v>6071</v>
      </c>
      <c r="E1137" s="426" t="s">
        <v>265</v>
      </c>
      <c r="F1137" s="426" t="s">
        <v>4346</v>
      </c>
      <c r="G1137" s="426" t="s">
        <v>4409</v>
      </c>
      <c r="H1137" s="427">
        <v>0.13</v>
      </c>
      <c r="I1137" s="427">
        <v>0.13</v>
      </c>
      <c r="J1137" s="427">
        <v>14.53</v>
      </c>
      <c r="K1137" s="427">
        <v>67.459999999999994</v>
      </c>
      <c r="L1137" s="427">
        <v>0.13591845800000002</v>
      </c>
      <c r="M1137" s="427">
        <v>15.1364288749</v>
      </c>
      <c r="N1137" s="427">
        <v>70.275532821799999</v>
      </c>
      <c r="O1137" s="427">
        <v>22.83</v>
      </c>
      <c r="P1137" s="427">
        <v>15.27</v>
      </c>
      <c r="Q1137" s="427">
        <v>15.27</v>
      </c>
      <c r="R1137" s="427">
        <v>0.1338</v>
      </c>
      <c r="S1137" s="427">
        <v>17.980350000000001</v>
      </c>
      <c r="T1137" s="427">
        <v>64.008390000000006</v>
      </c>
      <c r="U1137" s="428">
        <v>43862</v>
      </c>
      <c r="V1137" s="428">
        <v>44957</v>
      </c>
      <c r="W1137" s="426">
        <v>250</v>
      </c>
      <c r="X1137" s="426"/>
      <c r="Y1137" s="426"/>
      <c r="Z1137" s="426">
        <v>7</v>
      </c>
    </row>
    <row r="1138" spans="1:26" ht="15">
      <c r="A1138" s="426">
        <v>202110</v>
      </c>
      <c r="B1138" s="426" t="s">
        <v>4805</v>
      </c>
      <c r="C1138" s="426" t="s">
        <v>6080</v>
      </c>
      <c r="D1138" s="426" t="s">
        <v>6081</v>
      </c>
      <c r="E1138" s="426" t="s">
        <v>265</v>
      </c>
      <c r="F1138" s="426" t="s">
        <v>4346</v>
      </c>
      <c r="G1138" s="426" t="s">
        <v>4409</v>
      </c>
      <c r="H1138" s="427">
        <v>0.47</v>
      </c>
      <c r="I1138" s="427">
        <v>0.49</v>
      </c>
      <c r="J1138" s="427">
        <v>44.07</v>
      </c>
      <c r="K1138" s="427">
        <v>209.42</v>
      </c>
      <c r="L1138" s="427">
        <v>0.49139750200000004</v>
      </c>
      <c r="M1138" s="427">
        <v>45.909320063100004</v>
      </c>
      <c r="N1138" s="427">
        <v>218.16042222860003</v>
      </c>
      <c r="O1138" s="427">
        <v>22.84</v>
      </c>
      <c r="P1138" s="427">
        <v>14.08</v>
      </c>
      <c r="Q1138" s="427">
        <v>14.08</v>
      </c>
      <c r="R1138" s="427">
        <v>0.49359999999999998</v>
      </c>
      <c r="S1138" s="427">
        <v>53.176299999999998</v>
      </c>
      <c r="T1138" s="427">
        <v>200.316</v>
      </c>
      <c r="U1138" s="428">
        <v>43862</v>
      </c>
      <c r="V1138" s="428">
        <v>44957</v>
      </c>
      <c r="W1138" s="426">
        <v>1100</v>
      </c>
      <c r="X1138" s="426"/>
      <c r="Y1138" s="426"/>
      <c r="Z1138" s="426">
        <v>7</v>
      </c>
    </row>
    <row r="1139" spans="1:26" ht="15">
      <c r="A1139" s="426">
        <v>202110</v>
      </c>
      <c r="B1139" s="426" t="s">
        <v>4805</v>
      </c>
      <c r="C1139" s="426" t="s">
        <v>6083</v>
      </c>
      <c r="D1139" s="426" t="s">
        <v>6084</v>
      </c>
      <c r="E1139" s="426" t="s">
        <v>260</v>
      </c>
      <c r="F1139" s="426" t="s">
        <v>6085</v>
      </c>
      <c r="G1139" s="426" t="s">
        <v>4370</v>
      </c>
      <c r="H1139" s="427">
        <v>0.53</v>
      </c>
      <c r="I1139" s="427">
        <v>0.56000000000000005</v>
      </c>
      <c r="J1139" s="427">
        <v>48.33</v>
      </c>
      <c r="K1139" s="427">
        <v>233.92</v>
      </c>
      <c r="L1139" s="427">
        <v>0.57225346560000012</v>
      </c>
      <c r="M1139" s="427">
        <v>51.406927516799996</v>
      </c>
      <c r="N1139" s="427">
        <v>248.81250744319996</v>
      </c>
      <c r="O1139" s="427">
        <v>22.83</v>
      </c>
      <c r="P1139" s="427">
        <v>10.27</v>
      </c>
      <c r="Q1139" s="427">
        <v>10.27</v>
      </c>
      <c r="R1139" s="427">
        <v>0.56333999999999995</v>
      </c>
      <c r="S1139" s="427">
        <v>54.646447000000002</v>
      </c>
      <c r="T1139" s="427">
        <v>227.60505800000001</v>
      </c>
      <c r="U1139" s="428">
        <v>43862</v>
      </c>
      <c r="V1139" s="428">
        <v>44561</v>
      </c>
      <c r="W1139" s="426">
        <v>950</v>
      </c>
      <c r="X1139" s="426"/>
      <c r="Y1139" s="426"/>
      <c r="Z1139" s="426">
        <v>1</v>
      </c>
    </row>
    <row r="1140" spans="1:26" ht="15">
      <c r="A1140" s="426">
        <v>202110</v>
      </c>
      <c r="B1140" s="426" t="s">
        <v>4805</v>
      </c>
      <c r="C1140" s="426" t="s">
        <v>6115</v>
      </c>
      <c r="D1140" s="426" t="s">
        <v>6116</v>
      </c>
      <c r="E1140" s="426" t="s">
        <v>273</v>
      </c>
      <c r="F1140" s="426" t="s">
        <v>4394</v>
      </c>
      <c r="G1140" s="426" t="s">
        <v>4395</v>
      </c>
      <c r="H1140" s="427">
        <v>0.59</v>
      </c>
      <c r="I1140" s="427">
        <v>0.61</v>
      </c>
      <c r="J1140" s="427">
        <v>57.33</v>
      </c>
      <c r="K1140" s="427">
        <v>208.74</v>
      </c>
      <c r="L1140" s="427">
        <v>0.62653032789999985</v>
      </c>
      <c r="M1140" s="427">
        <v>60.78518737200001</v>
      </c>
      <c r="N1140" s="427">
        <v>221.32042581600004</v>
      </c>
      <c r="O1140" s="427">
        <v>27.35</v>
      </c>
      <c r="P1140" s="427">
        <v>13.98</v>
      </c>
      <c r="Q1140" s="427">
        <v>13.98</v>
      </c>
      <c r="R1140" s="427">
        <v>0.61298240000000004</v>
      </c>
      <c r="S1140" s="427">
        <v>58.106952999999997</v>
      </c>
      <c r="T1140" s="427">
        <v>207.95601300000001</v>
      </c>
      <c r="U1140" s="428">
        <v>43864</v>
      </c>
      <c r="V1140" s="428">
        <v>47847</v>
      </c>
      <c r="W1140" s="426">
        <v>1300</v>
      </c>
      <c r="X1140" s="426"/>
      <c r="Y1140" s="426"/>
      <c r="Z1140" s="426">
        <v>14</v>
      </c>
    </row>
    <row r="1141" spans="1:26" ht="15">
      <c r="A1141" s="426">
        <v>202110</v>
      </c>
      <c r="B1141" s="426" t="s">
        <v>4805</v>
      </c>
      <c r="C1141" s="426" t="s">
        <v>6117</v>
      </c>
      <c r="D1141" s="426" t="s">
        <v>6118</v>
      </c>
      <c r="E1141" s="426" t="s">
        <v>268</v>
      </c>
      <c r="F1141" s="426" t="s">
        <v>4152</v>
      </c>
      <c r="G1141" s="426" t="s">
        <v>4156</v>
      </c>
      <c r="H1141" s="427">
        <v>0.09</v>
      </c>
      <c r="I1141" s="427">
        <v>0.22</v>
      </c>
      <c r="J1141" s="427">
        <v>1.7</v>
      </c>
      <c r="K1141" s="427">
        <v>31.38</v>
      </c>
      <c r="L1141" s="427">
        <v>9.3637971E-2</v>
      </c>
      <c r="M1141" s="427">
        <v>1.7640516479999997</v>
      </c>
      <c r="N1141" s="427">
        <v>32.562318067199996</v>
      </c>
      <c r="O1141" s="427">
        <v>22.83</v>
      </c>
      <c r="P1141" s="427">
        <v>15.22</v>
      </c>
      <c r="Q1141" s="427">
        <v>15.22</v>
      </c>
      <c r="R1141" s="427">
        <v>0.218</v>
      </c>
      <c r="S1141" s="427">
        <v>1.9460999999999999</v>
      </c>
      <c r="T1141" s="427">
        <v>31.133500000000002</v>
      </c>
      <c r="U1141" s="428">
        <v>43864</v>
      </c>
      <c r="V1141" s="428">
        <v>44985</v>
      </c>
      <c r="W1141" s="426">
        <v>250</v>
      </c>
      <c r="X1141" s="426"/>
      <c r="Y1141" s="426"/>
      <c r="Z1141" s="426">
        <v>6</v>
      </c>
    </row>
    <row r="1142" spans="1:26" ht="15">
      <c r="A1142" s="426">
        <v>202110</v>
      </c>
      <c r="B1142" s="426" t="s">
        <v>4805</v>
      </c>
      <c r="C1142" s="426" t="s">
        <v>6121</v>
      </c>
      <c r="D1142" s="426" t="s">
        <v>6122</v>
      </c>
      <c r="E1142" s="426" t="s">
        <v>260</v>
      </c>
      <c r="F1142" s="426" t="s">
        <v>4142</v>
      </c>
      <c r="G1142" s="426" t="s">
        <v>4143</v>
      </c>
      <c r="H1142" s="427">
        <v>0.2</v>
      </c>
      <c r="I1142" s="427">
        <v>0.24</v>
      </c>
      <c r="J1142" s="427">
        <v>9.7899999999999991</v>
      </c>
      <c r="K1142" s="427">
        <v>54.86</v>
      </c>
      <c r="L1142" s="427">
        <v>0.20910532000000004</v>
      </c>
      <c r="M1142" s="427">
        <v>10.198598670700001</v>
      </c>
      <c r="N1142" s="427">
        <v>57.149655063800004</v>
      </c>
      <c r="O1142" s="427">
        <v>22.83</v>
      </c>
      <c r="P1142" s="427">
        <v>15.27</v>
      </c>
      <c r="Q1142" s="427">
        <v>15.27</v>
      </c>
      <c r="R1142" s="427">
        <v>0.23735999999999999</v>
      </c>
      <c r="S1142" s="427">
        <v>11.321910000000001</v>
      </c>
      <c r="T1142" s="427">
        <v>53.328960000000002</v>
      </c>
      <c r="U1142" s="428">
        <v>43864</v>
      </c>
      <c r="V1142" s="428">
        <v>45657</v>
      </c>
      <c r="W1142" s="426">
        <v>200</v>
      </c>
      <c r="X1142" s="426"/>
      <c r="Y1142" s="426"/>
      <c r="Z1142" s="426">
        <v>7</v>
      </c>
    </row>
    <row r="1143" spans="1:26" ht="15">
      <c r="A1143" s="426">
        <v>202110</v>
      </c>
      <c r="B1143" s="426" t="s">
        <v>4805</v>
      </c>
      <c r="C1143" s="426" t="s">
        <v>6123</v>
      </c>
      <c r="D1143" s="426" t="s">
        <v>6124</v>
      </c>
      <c r="E1143" s="426" t="s">
        <v>274</v>
      </c>
      <c r="F1143" s="426" t="s">
        <v>4399</v>
      </c>
      <c r="G1143" s="426" t="s">
        <v>4123</v>
      </c>
      <c r="H1143" s="427">
        <v>0.7</v>
      </c>
      <c r="I1143" s="427">
        <v>0.7</v>
      </c>
      <c r="J1143" s="427">
        <v>21.77</v>
      </c>
      <c r="K1143" s="427">
        <v>63.7</v>
      </c>
      <c r="L1143" s="427">
        <v>0.73186862000000008</v>
      </c>
      <c r="M1143" s="427">
        <v>22.678599904100004</v>
      </c>
      <c r="N1143" s="427">
        <v>66.358604221000007</v>
      </c>
      <c r="O1143" s="427">
        <v>22.84</v>
      </c>
      <c r="P1143" s="427">
        <v>14.75</v>
      </c>
      <c r="Q1143" s="427">
        <v>14.75</v>
      </c>
      <c r="R1143" s="427">
        <v>0.70293839999999996</v>
      </c>
      <c r="S1143" s="427">
        <v>25.538105000000002</v>
      </c>
      <c r="T1143" s="427">
        <v>59.931396999999997</v>
      </c>
      <c r="U1143" s="428">
        <v>43864</v>
      </c>
      <c r="V1143" s="428">
        <v>45657</v>
      </c>
      <c r="W1143" s="426">
        <v>900</v>
      </c>
      <c r="X1143" s="426"/>
      <c r="Y1143" s="426"/>
      <c r="Z1143" s="426">
        <v>7</v>
      </c>
    </row>
    <row r="1144" spans="1:26" ht="15">
      <c r="A1144" s="426">
        <v>202110</v>
      </c>
      <c r="B1144" s="426" t="s">
        <v>4805</v>
      </c>
      <c r="C1144" s="426" t="s">
        <v>6125</v>
      </c>
      <c r="D1144" s="426" t="s">
        <v>6126</v>
      </c>
      <c r="E1144" s="426" t="s">
        <v>268</v>
      </c>
      <c r="F1144" s="426" t="s">
        <v>4274</v>
      </c>
      <c r="G1144" s="426" t="s">
        <v>4156</v>
      </c>
      <c r="H1144" s="427">
        <v>0.33</v>
      </c>
      <c r="I1144" s="427">
        <v>0.33</v>
      </c>
      <c r="J1144" s="427">
        <v>23.25</v>
      </c>
      <c r="K1144" s="427">
        <v>99.03</v>
      </c>
      <c r="L1144" s="427">
        <v>0.34333922700000002</v>
      </c>
      <c r="M1144" s="427">
        <v>24.126000479999998</v>
      </c>
      <c r="N1144" s="427">
        <v>102.76119688319999</v>
      </c>
      <c r="O1144" s="427">
        <v>22.83</v>
      </c>
      <c r="P1144" s="427">
        <v>15.27</v>
      </c>
      <c r="Q1144" s="427">
        <v>15.27</v>
      </c>
      <c r="R1144" s="427">
        <v>0.33439999999999998</v>
      </c>
      <c r="S1144" s="427">
        <v>24.468855000000001</v>
      </c>
      <c r="T1144" s="427">
        <v>97.807050000000004</v>
      </c>
      <c r="U1144" s="428">
        <v>43864</v>
      </c>
      <c r="V1144" s="428">
        <v>44985</v>
      </c>
      <c r="W1144" s="426">
        <v>340</v>
      </c>
      <c r="X1144" s="426"/>
      <c r="Y1144" s="426"/>
      <c r="Z1144" s="426">
        <v>6</v>
      </c>
    </row>
    <row r="1145" spans="1:26" ht="15">
      <c r="A1145" s="426">
        <v>202110</v>
      </c>
      <c r="B1145" s="426" t="s">
        <v>4805</v>
      </c>
      <c r="C1145" s="426" t="s">
        <v>6129</v>
      </c>
      <c r="D1145" s="426" t="s">
        <v>6130</v>
      </c>
      <c r="E1145" s="426" t="s">
        <v>258</v>
      </c>
      <c r="F1145" s="426" t="s">
        <v>4156</v>
      </c>
      <c r="G1145" s="426" t="s">
        <v>4156</v>
      </c>
      <c r="H1145" s="427">
        <v>0.16</v>
      </c>
      <c r="I1145" s="427">
        <v>0.18</v>
      </c>
      <c r="J1145" s="427">
        <v>10.44</v>
      </c>
      <c r="K1145" s="427">
        <v>45.75</v>
      </c>
      <c r="L1145" s="427">
        <v>0.16646750399999999</v>
      </c>
      <c r="M1145" s="427">
        <v>10.833352473599998</v>
      </c>
      <c r="N1145" s="427">
        <v>47.473742879999989</v>
      </c>
      <c r="O1145" s="427">
        <v>22.83</v>
      </c>
      <c r="P1145" s="427">
        <v>15.22</v>
      </c>
      <c r="Q1145" s="427">
        <v>15.22</v>
      </c>
      <c r="R1145" s="427">
        <v>0.1832</v>
      </c>
      <c r="S1145" s="427">
        <v>11.3184</v>
      </c>
      <c r="T1145" s="427">
        <v>44.8703</v>
      </c>
      <c r="U1145" s="428">
        <v>43864</v>
      </c>
      <c r="V1145" s="428">
        <v>44985</v>
      </c>
      <c r="W1145" s="426">
        <v>260</v>
      </c>
      <c r="X1145" s="426"/>
      <c r="Y1145" s="426"/>
      <c r="Z1145" s="426">
        <v>6</v>
      </c>
    </row>
    <row r="1146" spans="1:26" ht="15">
      <c r="A1146" s="426">
        <v>202110</v>
      </c>
      <c r="B1146" s="426" t="s">
        <v>4805</v>
      </c>
      <c r="C1146" s="426" t="s">
        <v>6185</v>
      </c>
      <c r="D1146" s="426" t="s">
        <v>6186</v>
      </c>
      <c r="E1146" s="426" t="s">
        <v>265</v>
      </c>
      <c r="F1146" s="426" t="s">
        <v>4410</v>
      </c>
      <c r="G1146" s="426" t="s">
        <v>4143</v>
      </c>
      <c r="H1146" s="427">
        <v>0.19</v>
      </c>
      <c r="I1146" s="427">
        <v>0.26</v>
      </c>
      <c r="J1146" s="427">
        <v>14.93</v>
      </c>
      <c r="K1146" s="427">
        <v>91.13</v>
      </c>
      <c r="L1146" s="427">
        <v>0.19865005400000002</v>
      </c>
      <c r="M1146" s="427">
        <v>15.553123406900001</v>
      </c>
      <c r="N1146" s="427">
        <v>94.933431752900006</v>
      </c>
      <c r="O1146" s="427">
        <v>22.83</v>
      </c>
      <c r="P1146" s="427">
        <v>15.71</v>
      </c>
      <c r="Q1146" s="427">
        <v>15.71</v>
      </c>
      <c r="R1146" s="427">
        <v>0.26279999999999998</v>
      </c>
      <c r="S1146" s="427">
        <v>17.272169999999999</v>
      </c>
      <c r="T1146" s="427">
        <v>88.788600000000002</v>
      </c>
      <c r="U1146" s="428">
        <v>43922</v>
      </c>
      <c r="V1146" s="428">
        <v>45016</v>
      </c>
      <c r="W1146" s="426">
        <v>350</v>
      </c>
      <c r="X1146" s="426"/>
      <c r="Y1146" s="426"/>
      <c r="Z1146" s="426">
        <v>7</v>
      </c>
    </row>
    <row r="1147" spans="1:26" ht="15">
      <c r="A1147" s="426">
        <v>202110</v>
      </c>
      <c r="B1147" s="426" t="s">
        <v>4805</v>
      </c>
      <c r="C1147" s="426" t="s">
        <v>6189</v>
      </c>
      <c r="D1147" s="426" t="s">
        <v>6190</v>
      </c>
      <c r="E1147" s="426" t="s">
        <v>267</v>
      </c>
      <c r="F1147" s="426" t="s">
        <v>4316</v>
      </c>
      <c r="G1147" s="426" t="s">
        <v>4409</v>
      </c>
      <c r="H1147" s="427">
        <v>0.47</v>
      </c>
      <c r="I1147" s="427">
        <v>0.48</v>
      </c>
      <c r="J1147" s="427">
        <v>43.06</v>
      </c>
      <c r="K1147" s="427">
        <v>196.96</v>
      </c>
      <c r="L1147" s="427">
        <v>0.49139750200000004</v>
      </c>
      <c r="M1147" s="427">
        <v>44.857166369800005</v>
      </c>
      <c r="N1147" s="427">
        <v>205.18038755680001</v>
      </c>
      <c r="O1147" s="427">
        <v>22.83</v>
      </c>
      <c r="P1147" s="427">
        <v>14.88</v>
      </c>
      <c r="Q1147" s="427">
        <v>14.88</v>
      </c>
      <c r="R1147" s="427">
        <v>0.47520000000000001</v>
      </c>
      <c r="S1147" s="427">
        <v>50.48865</v>
      </c>
      <c r="T1147" s="427">
        <v>189.53125</v>
      </c>
      <c r="U1147" s="428">
        <v>43922</v>
      </c>
      <c r="V1147" s="428">
        <v>45016</v>
      </c>
      <c r="W1147" s="426">
        <v>700</v>
      </c>
      <c r="X1147" s="426"/>
      <c r="Y1147" s="426"/>
      <c r="Z1147" s="426">
        <v>7</v>
      </c>
    </row>
    <row r="1148" spans="1:26" ht="15">
      <c r="A1148" s="426">
        <v>202110</v>
      </c>
      <c r="B1148" s="426" t="s">
        <v>4805</v>
      </c>
      <c r="C1148" s="426" t="s">
        <v>6193</v>
      </c>
      <c r="D1148" s="426" t="s">
        <v>6194</v>
      </c>
      <c r="E1148" s="426" t="s">
        <v>265</v>
      </c>
      <c r="F1148" s="426" t="s">
        <v>4278</v>
      </c>
      <c r="G1148" s="426" t="s">
        <v>4156</v>
      </c>
      <c r="H1148" s="427">
        <v>0.06</v>
      </c>
      <c r="I1148" s="427">
        <v>0.38</v>
      </c>
      <c r="J1148" s="427">
        <v>6.35</v>
      </c>
      <c r="K1148" s="427">
        <v>53.65</v>
      </c>
      <c r="L1148" s="427">
        <v>6.2425313999999996E-2</v>
      </c>
      <c r="M1148" s="427">
        <v>6.5892517439999985</v>
      </c>
      <c r="N1148" s="427">
        <v>55.67139465599999</v>
      </c>
      <c r="O1148" s="427">
        <v>22.84</v>
      </c>
      <c r="P1148" s="427">
        <v>16.46</v>
      </c>
      <c r="Q1148" s="427">
        <v>16.46</v>
      </c>
      <c r="R1148" s="427">
        <v>0.37719999999999998</v>
      </c>
      <c r="S1148" s="427">
        <v>7.9058999999999999</v>
      </c>
      <c r="T1148" s="427">
        <v>52.092300000000002</v>
      </c>
      <c r="U1148" s="428">
        <v>43922</v>
      </c>
      <c r="V1148" s="428">
        <v>45291</v>
      </c>
      <c r="W1148" s="426">
        <v>350</v>
      </c>
      <c r="X1148" s="426"/>
      <c r="Y1148" s="426"/>
      <c r="Z1148" s="426">
        <v>6</v>
      </c>
    </row>
    <row r="1149" spans="1:26" ht="15">
      <c r="A1149" s="426">
        <v>202110</v>
      </c>
      <c r="B1149" s="426" t="s">
        <v>4805</v>
      </c>
      <c r="C1149" s="426" t="s">
        <v>6197</v>
      </c>
      <c r="D1149" s="426" t="s">
        <v>6198</v>
      </c>
      <c r="E1149" s="426" t="s">
        <v>274</v>
      </c>
      <c r="F1149" s="426" t="s">
        <v>4900</v>
      </c>
      <c r="G1149" s="426" t="s">
        <v>4156</v>
      </c>
      <c r="H1149" s="427">
        <v>0.32</v>
      </c>
      <c r="I1149" s="427">
        <v>0.36</v>
      </c>
      <c r="J1149" s="427">
        <v>24.15</v>
      </c>
      <c r="K1149" s="427">
        <v>123.05</v>
      </c>
      <c r="L1149" s="427">
        <v>0.33293500799999998</v>
      </c>
      <c r="M1149" s="427">
        <v>25.059910175999995</v>
      </c>
      <c r="N1149" s="427">
        <v>127.68620899199998</v>
      </c>
      <c r="O1149" s="427">
        <v>22.83</v>
      </c>
      <c r="P1149" s="427">
        <v>15.27</v>
      </c>
      <c r="Q1149" s="427">
        <v>15.27</v>
      </c>
      <c r="R1149" s="427">
        <v>0.35580000000000001</v>
      </c>
      <c r="S1149" s="427">
        <v>28.031549999999999</v>
      </c>
      <c r="T1149" s="427">
        <v>119.1658</v>
      </c>
      <c r="U1149" s="428">
        <v>43922</v>
      </c>
      <c r="V1149" s="428">
        <v>45657</v>
      </c>
      <c r="W1149" s="426">
        <v>250</v>
      </c>
      <c r="X1149" s="426"/>
      <c r="Y1149" s="426"/>
      <c r="Z1149" s="426">
        <v>6</v>
      </c>
    </row>
    <row r="1150" spans="1:26" ht="15">
      <c r="A1150" s="426">
        <v>202110</v>
      </c>
      <c r="B1150" s="426" t="s">
        <v>4805</v>
      </c>
      <c r="C1150" s="426" t="s">
        <v>6199</v>
      </c>
      <c r="D1150" s="426" t="s">
        <v>6200</v>
      </c>
      <c r="E1150" s="426" t="s">
        <v>259</v>
      </c>
      <c r="F1150" s="426" t="s">
        <v>4432</v>
      </c>
      <c r="G1150" s="426" t="s">
        <v>4151</v>
      </c>
      <c r="H1150" s="427">
        <v>0.13</v>
      </c>
      <c r="I1150" s="427">
        <v>0.14000000000000001</v>
      </c>
      <c r="J1150" s="427">
        <v>8.02</v>
      </c>
      <c r="K1150" s="427">
        <v>47.27</v>
      </c>
      <c r="L1150" s="427">
        <v>0.13919822409999999</v>
      </c>
      <c r="M1150" s="427">
        <v>8.4264629833999987</v>
      </c>
      <c r="N1150" s="427">
        <v>49.665698905900008</v>
      </c>
      <c r="O1150" s="427">
        <v>23.79</v>
      </c>
      <c r="P1150" s="427">
        <v>13.88</v>
      </c>
      <c r="Q1150" s="427">
        <v>13.38</v>
      </c>
      <c r="R1150" s="427">
        <v>0.1388452</v>
      </c>
      <c r="S1150" s="427">
        <v>9.8046030000000002</v>
      </c>
      <c r="T1150" s="427">
        <v>45.480722999999998</v>
      </c>
      <c r="U1150" s="428">
        <v>43922</v>
      </c>
      <c r="V1150" s="428">
        <v>44742</v>
      </c>
      <c r="W1150" s="426">
        <v>200</v>
      </c>
      <c r="X1150" s="426"/>
      <c r="Y1150" s="426"/>
      <c r="Z1150" s="426">
        <v>8</v>
      </c>
    </row>
    <row r="1151" spans="1:26" ht="15">
      <c r="A1151" s="426">
        <v>202110</v>
      </c>
      <c r="B1151" s="426" t="s">
        <v>4805</v>
      </c>
      <c r="C1151" s="426" t="s">
        <v>6201</v>
      </c>
      <c r="D1151" s="426" t="s">
        <v>6202</v>
      </c>
      <c r="E1151" s="426" t="s">
        <v>258</v>
      </c>
      <c r="F1151" s="426" t="s">
        <v>4436</v>
      </c>
      <c r="G1151" s="426" t="s">
        <v>4129</v>
      </c>
      <c r="H1151" s="427">
        <v>0.1</v>
      </c>
      <c r="I1151" s="427">
        <v>0.13</v>
      </c>
      <c r="J1151" s="427">
        <v>7.77</v>
      </c>
      <c r="K1151" s="427">
        <v>44.92</v>
      </c>
      <c r="L1151" s="427">
        <v>0.10707555699999999</v>
      </c>
      <c r="M1151" s="427">
        <v>8.1637926909000011</v>
      </c>
      <c r="N1151" s="427">
        <v>47.1965981564</v>
      </c>
      <c r="O1151" s="427">
        <v>22.84</v>
      </c>
      <c r="P1151" s="427">
        <v>14.01</v>
      </c>
      <c r="Q1151" s="427">
        <v>14.01</v>
      </c>
      <c r="R1151" s="427">
        <v>0.1312364</v>
      </c>
      <c r="S1151" s="427">
        <v>9.5736439999999998</v>
      </c>
      <c r="T1151" s="427">
        <v>43.119734000000001</v>
      </c>
      <c r="U1151" s="428">
        <v>43922</v>
      </c>
      <c r="V1151" s="428">
        <v>45016</v>
      </c>
      <c r="W1151" s="426">
        <v>200</v>
      </c>
      <c r="X1151" s="426"/>
      <c r="Y1151" s="426"/>
      <c r="Z1151" s="426">
        <v>8</v>
      </c>
    </row>
    <row r="1152" spans="1:26" ht="15">
      <c r="A1152" s="426">
        <v>202110</v>
      </c>
      <c r="B1152" s="426" t="s">
        <v>4805</v>
      </c>
      <c r="C1152" s="426" t="s">
        <v>6227</v>
      </c>
      <c r="D1152" s="426" t="s">
        <v>6228</v>
      </c>
      <c r="E1152" s="426" t="s">
        <v>265</v>
      </c>
      <c r="F1152" s="426" t="s">
        <v>4321</v>
      </c>
      <c r="G1152" s="426" t="s">
        <v>4319</v>
      </c>
      <c r="H1152" s="427">
        <v>0.55000000000000004</v>
      </c>
      <c r="I1152" s="427">
        <v>0.56000000000000005</v>
      </c>
      <c r="J1152" s="427">
        <v>48.3</v>
      </c>
      <c r="K1152" s="427">
        <v>185.05</v>
      </c>
      <c r="L1152" s="427">
        <v>0.57503963000000013</v>
      </c>
      <c r="M1152" s="427">
        <v>50.315864739000006</v>
      </c>
      <c r="N1152" s="427">
        <v>192.77330786650003</v>
      </c>
      <c r="O1152" s="427">
        <v>22.84</v>
      </c>
      <c r="P1152" s="427">
        <v>15.53</v>
      </c>
      <c r="Q1152" s="427">
        <v>15.53</v>
      </c>
      <c r="R1152" s="427">
        <v>0.56292799999999998</v>
      </c>
      <c r="S1152" s="427">
        <v>50.540889</v>
      </c>
      <c r="T1152" s="427">
        <v>182.810866</v>
      </c>
      <c r="U1152" s="428">
        <v>43952</v>
      </c>
      <c r="V1152" s="428">
        <v>45016</v>
      </c>
      <c r="W1152" s="426">
        <v>993</v>
      </c>
      <c r="X1152" s="426"/>
      <c r="Y1152" s="426"/>
      <c r="Z1152" s="426">
        <v>7</v>
      </c>
    </row>
    <row r="1153" spans="1:26" ht="15">
      <c r="A1153" s="426">
        <v>202110</v>
      </c>
      <c r="B1153" s="426" t="s">
        <v>4805</v>
      </c>
      <c r="C1153" s="426" t="s">
        <v>6231</v>
      </c>
      <c r="D1153" s="426" t="s">
        <v>6232</v>
      </c>
      <c r="E1153" s="426" t="s">
        <v>265</v>
      </c>
      <c r="F1153" s="426" t="s">
        <v>4278</v>
      </c>
      <c r="G1153" s="426" t="s">
        <v>4156</v>
      </c>
      <c r="H1153" s="427">
        <v>0.21</v>
      </c>
      <c r="I1153" s="427">
        <v>0.23</v>
      </c>
      <c r="J1153" s="427">
        <v>2.0699999999999998</v>
      </c>
      <c r="K1153" s="427">
        <v>35.590000000000003</v>
      </c>
      <c r="L1153" s="427">
        <v>0.26751179280000004</v>
      </c>
      <c r="M1153" s="427">
        <v>2.5182054252000001</v>
      </c>
      <c r="N1153" s="427">
        <v>43.296101972400017</v>
      </c>
      <c r="O1153" s="427">
        <v>22.84</v>
      </c>
      <c r="P1153" s="427">
        <v>17.55</v>
      </c>
      <c r="Q1153" s="427">
        <v>17.55</v>
      </c>
      <c r="R1153" s="427">
        <v>0.23205000000000001</v>
      </c>
      <c r="S1153" s="427">
        <v>2.0941290000000001</v>
      </c>
      <c r="T1153" s="427">
        <v>35.562272999999998</v>
      </c>
      <c r="U1153" s="428">
        <v>43952</v>
      </c>
      <c r="V1153" s="428">
        <v>45443</v>
      </c>
      <c r="W1153" s="426">
        <v>250</v>
      </c>
      <c r="X1153" s="426"/>
      <c r="Y1153" s="426"/>
      <c r="Z1153" s="426">
        <v>6</v>
      </c>
    </row>
    <row r="1154" spans="1:26" ht="15">
      <c r="A1154" s="426">
        <v>202110</v>
      </c>
      <c r="B1154" s="426" t="s">
        <v>4805</v>
      </c>
      <c r="C1154" s="426" t="s">
        <v>6233</v>
      </c>
      <c r="D1154" s="426" t="s">
        <v>6234</v>
      </c>
      <c r="E1154" s="426" t="s">
        <v>265</v>
      </c>
      <c r="F1154" s="426" t="s">
        <v>4430</v>
      </c>
      <c r="G1154" s="426" t="s">
        <v>4129</v>
      </c>
      <c r="H1154" s="427">
        <v>0.08</v>
      </c>
      <c r="I1154" s="427">
        <v>0.08</v>
      </c>
      <c r="J1154" s="427">
        <v>7.5</v>
      </c>
      <c r="K1154" s="427">
        <v>29.54</v>
      </c>
      <c r="L1154" s="427">
        <v>8.5660445599999996E-2</v>
      </c>
      <c r="M1154" s="427">
        <v>7.8801087750000001</v>
      </c>
      <c r="N1154" s="427">
        <v>31.037121761800002</v>
      </c>
      <c r="O1154" s="427">
        <v>22.83</v>
      </c>
      <c r="P1154" s="427">
        <v>17.87</v>
      </c>
      <c r="Q1154" s="427">
        <v>17.2</v>
      </c>
      <c r="R1154" s="427">
        <v>8.3454399999999998E-2</v>
      </c>
      <c r="S1154" s="427">
        <v>9.2713389999999993</v>
      </c>
      <c r="T1154" s="427">
        <v>27.764686000000001</v>
      </c>
      <c r="U1154" s="428">
        <v>43952</v>
      </c>
      <c r="V1154" s="428">
        <v>45046</v>
      </c>
      <c r="W1154" s="426">
        <v>260</v>
      </c>
      <c r="X1154" s="426"/>
      <c r="Y1154" s="426"/>
      <c r="Z1154" s="426">
        <v>8</v>
      </c>
    </row>
    <row r="1155" spans="1:26" ht="15">
      <c r="A1155" s="426">
        <v>202110</v>
      </c>
      <c r="B1155" s="426" t="s">
        <v>4805</v>
      </c>
      <c r="C1155" s="426" t="s">
        <v>6239</v>
      </c>
      <c r="D1155" s="426" t="s">
        <v>6240</v>
      </c>
      <c r="E1155" s="426" t="s">
        <v>262</v>
      </c>
      <c r="F1155" s="426" t="s">
        <v>4115</v>
      </c>
      <c r="G1155" s="426" t="s">
        <v>4116</v>
      </c>
      <c r="H1155" s="427">
        <v>0.21</v>
      </c>
      <c r="I1155" s="427">
        <v>0.26</v>
      </c>
      <c r="J1155" s="427">
        <v>11.1</v>
      </c>
      <c r="K1155" s="427">
        <v>53.14</v>
      </c>
      <c r="L1155" s="427">
        <v>0.22991696909999998</v>
      </c>
      <c r="M1155" s="427">
        <v>11.786604818999999</v>
      </c>
      <c r="N1155" s="427">
        <v>56.427043250600001</v>
      </c>
      <c r="O1155" s="427">
        <v>22.83</v>
      </c>
      <c r="P1155" s="427">
        <v>14.02</v>
      </c>
      <c r="Q1155" s="427">
        <v>14.02</v>
      </c>
      <c r="R1155" s="427">
        <v>0.25876320000000003</v>
      </c>
      <c r="S1155" s="427">
        <v>13.39054</v>
      </c>
      <c r="T1155" s="427">
        <v>50.855206000000003</v>
      </c>
      <c r="U1155" s="428">
        <v>43952</v>
      </c>
      <c r="V1155" s="428">
        <v>45291</v>
      </c>
      <c r="W1155" s="426">
        <v>460</v>
      </c>
      <c r="X1155" s="426"/>
      <c r="Y1155" s="426"/>
      <c r="Z1155" s="426">
        <v>13</v>
      </c>
    </row>
    <row r="1156" spans="1:26" ht="15">
      <c r="A1156" s="426">
        <v>202110</v>
      </c>
      <c r="B1156" s="426" t="s">
        <v>4805</v>
      </c>
      <c r="C1156" s="426" t="s">
        <v>6265</v>
      </c>
      <c r="D1156" s="426" t="s">
        <v>6266</v>
      </c>
      <c r="E1156" s="426" t="s">
        <v>274</v>
      </c>
      <c r="F1156" s="426" t="s">
        <v>4413</v>
      </c>
      <c r="G1156" s="426" t="s">
        <v>4123</v>
      </c>
      <c r="H1156" s="427">
        <v>0.15</v>
      </c>
      <c r="I1156" s="427">
        <v>0.15</v>
      </c>
      <c r="J1156" s="427">
        <v>9.67</v>
      </c>
      <c r="K1156" s="427">
        <v>35.799999999999997</v>
      </c>
      <c r="L1156" s="427">
        <v>0.15682899000000003</v>
      </c>
      <c r="M1156" s="427">
        <v>10.073590311100002</v>
      </c>
      <c r="N1156" s="427">
        <v>37.294160613999999</v>
      </c>
      <c r="O1156" s="427">
        <v>22.84</v>
      </c>
      <c r="P1156" s="427">
        <v>12.78</v>
      </c>
      <c r="Q1156" s="427">
        <v>12.78</v>
      </c>
      <c r="R1156" s="427">
        <v>0.15384</v>
      </c>
      <c r="S1156" s="427">
        <v>11.631180000000001</v>
      </c>
      <c r="T1156" s="427">
        <v>33.843240000000002</v>
      </c>
      <c r="U1156" s="428">
        <v>43983</v>
      </c>
      <c r="V1156" s="428">
        <v>45107</v>
      </c>
      <c r="W1156" s="426">
        <v>320</v>
      </c>
      <c r="X1156" s="426"/>
      <c r="Y1156" s="426"/>
      <c r="Z1156" s="426">
        <v>7</v>
      </c>
    </row>
    <row r="1157" spans="1:26" ht="15">
      <c r="A1157" s="426">
        <v>202110</v>
      </c>
      <c r="B1157" s="426" t="s">
        <v>4805</v>
      </c>
      <c r="C1157" s="426" t="s">
        <v>6267</v>
      </c>
      <c r="D1157" s="426" t="s">
        <v>6268</v>
      </c>
      <c r="E1157" s="426" t="s">
        <v>274</v>
      </c>
      <c r="F1157" s="426" t="s">
        <v>4411</v>
      </c>
      <c r="G1157" s="426" t="s">
        <v>4123</v>
      </c>
      <c r="H1157" s="427">
        <v>0.47</v>
      </c>
      <c r="I1157" s="427">
        <v>0.47</v>
      </c>
      <c r="J1157" s="427">
        <v>28.76</v>
      </c>
      <c r="K1157" s="427">
        <v>83.84</v>
      </c>
      <c r="L1157" s="427">
        <v>0.49139750200000004</v>
      </c>
      <c r="M1157" s="427">
        <v>29.960336850800005</v>
      </c>
      <c r="N1157" s="427">
        <v>87.339173907200006</v>
      </c>
      <c r="O1157" s="427">
        <v>22.84</v>
      </c>
      <c r="P1157" s="427">
        <v>12.78</v>
      </c>
      <c r="Q1157" s="427">
        <v>12.78</v>
      </c>
      <c r="R1157" s="427">
        <v>0.47139999999999999</v>
      </c>
      <c r="S1157" s="427">
        <v>33.758600000000001</v>
      </c>
      <c r="T1157" s="427">
        <v>78.840999999999994</v>
      </c>
      <c r="U1157" s="428">
        <v>43983</v>
      </c>
      <c r="V1157" s="428">
        <v>45107</v>
      </c>
      <c r="W1157" s="426">
        <v>700</v>
      </c>
      <c r="X1157" s="426"/>
      <c r="Y1157" s="426"/>
      <c r="Z1157" s="426">
        <v>7</v>
      </c>
    </row>
    <row r="1158" spans="1:26" ht="15">
      <c r="A1158" s="426">
        <v>202110</v>
      </c>
      <c r="B1158" s="426" t="s">
        <v>4805</v>
      </c>
      <c r="C1158" s="426" t="s">
        <v>6269</v>
      </c>
      <c r="D1158" s="426" t="s">
        <v>6270</v>
      </c>
      <c r="E1158" s="426" t="s">
        <v>274</v>
      </c>
      <c r="F1158" s="426" t="s">
        <v>4422</v>
      </c>
      <c r="G1158" s="426" t="s">
        <v>4123</v>
      </c>
      <c r="H1158" s="427">
        <v>0.3</v>
      </c>
      <c r="I1158" s="427">
        <v>0.3</v>
      </c>
      <c r="J1158" s="427">
        <v>18.73</v>
      </c>
      <c r="K1158" s="427">
        <v>47.12</v>
      </c>
      <c r="L1158" s="427">
        <v>0.31365798000000006</v>
      </c>
      <c r="M1158" s="427">
        <v>19.511721460900002</v>
      </c>
      <c r="N1158" s="427">
        <v>49.086615869600003</v>
      </c>
      <c r="O1158" s="427">
        <v>22.84</v>
      </c>
      <c r="P1158" s="427">
        <v>12.78</v>
      </c>
      <c r="Q1158" s="427">
        <v>12.78</v>
      </c>
      <c r="R1158" s="427">
        <v>0.3004</v>
      </c>
      <c r="S1158" s="427">
        <v>22.443850000000001</v>
      </c>
      <c r="T1158" s="427">
        <v>43.410449999999997</v>
      </c>
      <c r="U1158" s="428">
        <v>43983</v>
      </c>
      <c r="V1158" s="428">
        <v>45107</v>
      </c>
      <c r="W1158" s="426">
        <v>300</v>
      </c>
      <c r="X1158" s="426"/>
      <c r="Y1158" s="426"/>
      <c r="Z1158" s="426">
        <v>7</v>
      </c>
    </row>
    <row r="1159" spans="1:26" ht="15">
      <c r="A1159" s="426">
        <v>202110</v>
      </c>
      <c r="B1159" s="426" t="s">
        <v>4805</v>
      </c>
      <c r="C1159" s="426" t="s">
        <v>6273</v>
      </c>
      <c r="D1159" s="426" t="s">
        <v>6274</v>
      </c>
      <c r="E1159" s="426" t="s">
        <v>268</v>
      </c>
      <c r="F1159" s="426" t="s">
        <v>4399</v>
      </c>
      <c r="G1159" s="426" t="s">
        <v>4123</v>
      </c>
      <c r="H1159" s="427">
        <v>0.04</v>
      </c>
      <c r="I1159" s="427">
        <v>0.12</v>
      </c>
      <c r="J1159" s="427">
        <v>2.2400000000000002</v>
      </c>
      <c r="K1159" s="427">
        <v>23.47</v>
      </c>
      <c r="L1159" s="427">
        <v>4.1821064000000005E-2</v>
      </c>
      <c r="M1159" s="427">
        <v>2.3334893792000004</v>
      </c>
      <c r="N1159" s="427">
        <v>24.449551665100003</v>
      </c>
      <c r="O1159" s="427">
        <v>22.84</v>
      </c>
      <c r="P1159" s="427">
        <v>15.98</v>
      </c>
      <c r="Q1159" s="427">
        <v>15.98</v>
      </c>
      <c r="R1159" s="427">
        <v>0.12144000000000001</v>
      </c>
      <c r="S1159" s="427">
        <v>2.7710400000000002</v>
      </c>
      <c r="T1159" s="427">
        <v>22.941870000000002</v>
      </c>
      <c r="U1159" s="428">
        <v>43983</v>
      </c>
      <c r="V1159" s="428">
        <v>45076</v>
      </c>
      <c r="W1159" s="426">
        <v>260</v>
      </c>
      <c r="X1159" s="426"/>
      <c r="Y1159" s="426"/>
      <c r="Z1159" s="426">
        <v>7</v>
      </c>
    </row>
    <row r="1160" spans="1:26" ht="15">
      <c r="A1160" s="426">
        <v>202110</v>
      </c>
      <c r="B1160" s="426" t="s">
        <v>4805</v>
      </c>
      <c r="C1160" s="426" t="s">
        <v>6281</v>
      </c>
      <c r="D1160" s="426" t="s">
        <v>6282</v>
      </c>
      <c r="E1160" s="426" t="s">
        <v>274</v>
      </c>
      <c r="F1160" s="426" t="s">
        <v>4287</v>
      </c>
      <c r="G1160" s="426" t="s">
        <v>4123</v>
      </c>
      <c r="H1160" s="427">
        <v>0.15</v>
      </c>
      <c r="I1160" s="427">
        <v>0.16</v>
      </c>
      <c r="J1160" s="427">
        <v>12.55</v>
      </c>
      <c r="K1160" s="427">
        <v>54</v>
      </c>
      <c r="L1160" s="427">
        <v>0.156063285</v>
      </c>
      <c r="M1160" s="427">
        <v>13.022851871999999</v>
      </c>
      <c r="N1160" s="427">
        <v>56.034581759999995</v>
      </c>
      <c r="O1160" s="427">
        <v>22.83</v>
      </c>
      <c r="P1160" s="427">
        <v>14.86</v>
      </c>
      <c r="Q1160" s="427">
        <v>14.86</v>
      </c>
      <c r="R1160" s="427">
        <v>0.16159999999999999</v>
      </c>
      <c r="S1160" s="427">
        <v>15.420199999999999</v>
      </c>
      <c r="T1160" s="427">
        <v>51.131</v>
      </c>
      <c r="U1160" s="428">
        <v>43983</v>
      </c>
      <c r="V1160" s="428">
        <v>45838</v>
      </c>
      <c r="W1160" s="426">
        <v>200</v>
      </c>
      <c r="X1160" s="426"/>
      <c r="Y1160" s="426"/>
      <c r="Z1160" s="426">
        <v>6</v>
      </c>
    </row>
    <row r="1161" spans="1:26" ht="15">
      <c r="A1161" s="426">
        <v>202110</v>
      </c>
      <c r="B1161" s="426" t="s">
        <v>4805</v>
      </c>
      <c r="C1161" s="426" t="s">
        <v>6324</v>
      </c>
      <c r="D1161" s="426" t="s">
        <v>6325</v>
      </c>
      <c r="E1161" s="426" t="s">
        <v>273</v>
      </c>
      <c r="F1161" s="426" t="s">
        <v>6326</v>
      </c>
      <c r="G1161" s="426" t="s">
        <v>4313</v>
      </c>
      <c r="H1161" s="427">
        <v>0.52</v>
      </c>
      <c r="I1161" s="427">
        <v>0.55000000000000004</v>
      </c>
      <c r="J1161" s="427">
        <v>26.46</v>
      </c>
      <c r="K1161" s="427">
        <v>170.01</v>
      </c>
      <c r="L1161" s="427">
        <v>0.55845218000000008</v>
      </c>
      <c r="M1161" s="427">
        <v>27.914651730000003</v>
      </c>
      <c r="N1161" s="427">
        <v>179.35638475499999</v>
      </c>
      <c r="O1161" s="427">
        <v>22.84</v>
      </c>
      <c r="P1161" s="427">
        <v>21.74</v>
      </c>
      <c r="Q1161" s="427">
        <v>21.74</v>
      </c>
      <c r="R1161" s="427">
        <v>0.54520000000000002</v>
      </c>
      <c r="S1161" s="427">
        <v>32.58</v>
      </c>
      <c r="T1161" s="427">
        <v>163.8878</v>
      </c>
      <c r="U1161" s="428">
        <v>44013</v>
      </c>
      <c r="V1161" s="428">
        <v>44985</v>
      </c>
      <c r="W1161" s="426">
        <v>600</v>
      </c>
      <c r="X1161" s="426"/>
      <c r="Y1161" s="426"/>
      <c r="Z1161" s="426">
        <v>9</v>
      </c>
    </row>
    <row r="1162" spans="1:26" ht="15">
      <c r="A1162" s="426">
        <v>202110</v>
      </c>
      <c r="B1162" s="426" t="s">
        <v>4805</v>
      </c>
      <c r="C1162" s="426" t="s">
        <v>6327</v>
      </c>
      <c r="D1162" s="426" t="s">
        <v>6328</v>
      </c>
      <c r="E1162" s="426" t="s">
        <v>265</v>
      </c>
      <c r="F1162" s="426" t="s">
        <v>4274</v>
      </c>
      <c r="G1162" s="426" t="s">
        <v>4156</v>
      </c>
      <c r="H1162" s="427">
        <v>0.45</v>
      </c>
      <c r="I1162" s="427">
        <v>0.55000000000000004</v>
      </c>
      <c r="J1162" s="427">
        <v>29.26</v>
      </c>
      <c r="K1162" s="427">
        <v>184.49</v>
      </c>
      <c r="L1162" s="427">
        <v>0.46818985499999999</v>
      </c>
      <c r="M1162" s="427">
        <v>30.362441894399996</v>
      </c>
      <c r="N1162" s="427">
        <v>191.4411109056</v>
      </c>
      <c r="O1162" s="427">
        <v>22.84</v>
      </c>
      <c r="P1162" s="427">
        <v>18.11</v>
      </c>
      <c r="Q1162" s="427">
        <v>18</v>
      </c>
      <c r="R1162" s="427">
        <v>0.54959999999999998</v>
      </c>
      <c r="S1162" s="427">
        <v>30.9437</v>
      </c>
      <c r="T1162" s="427">
        <v>182.8066</v>
      </c>
      <c r="U1162" s="428">
        <v>44013</v>
      </c>
      <c r="V1162" s="428">
        <v>45838</v>
      </c>
      <c r="W1162" s="426">
        <v>950</v>
      </c>
      <c r="X1162" s="426"/>
      <c r="Y1162" s="426"/>
      <c r="Z1162" s="426">
        <v>6</v>
      </c>
    </row>
    <row r="1163" spans="1:26" ht="15">
      <c r="A1163" s="426">
        <v>202110</v>
      </c>
      <c r="B1163" s="426" t="s">
        <v>4805</v>
      </c>
      <c r="C1163" s="426" t="s">
        <v>6329</v>
      </c>
      <c r="D1163" s="426" t="s">
        <v>6330</v>
      </c>
      <c r="E1163" s="426" t="s">
        <v>268</v>
      </c>
      <c r="F1163" s="426" t="s">
        <v>4329</v>
      </c>
      <c r="G1163" s="426" t="s">
        <v>4409</v>
      </c>
      <c r="H1163" s="427">
        <v>0.28999999999999998</v>
      </c>
      <c r="I1163" s="427">
        <v>0.34</v>
      </c>
      <c r="J1163" s="427">
        <v>27.78</v>
      </c>
      <c r="K1163" s="427">
        <v>107.1</v>
      </c>
      <c r="L1163" s="427">
        <v>0.30320271399999998</v>
      </c>
      <c r="M1163" s="427">
        <v>28.939435247400002</v>
      </c>
      <c r="N1163" s="427">
        <v>111.56996094300001</v>
      </c>
      <c r="O1163" s="427">
        <v>22.84</v>
      </c>
      <c r="P1163" s="427">
        <v>15.2</v>
      </c>
      <c r="Q1163" s="427">
        <v>15.11</v>
      </c>
      <c r="R1163" s="427">
        <v>0.33960000000000001</v>
      </c>
      <c r="S1163" s="427">
        <v>27.963799999999999</v>
      </c>
      <c r="T1163" s="427">
        <v>106.91415000000001</v>
      </c>
      <c r="U1163" s="428">
        <v>44013</v>
      </c>
      <c r="V1163" s="428">
        <v>45107</v>
      </c>
      <c r="W1163" s="426">
        <v>550</v>
      </c>
      <c r="X1163" s="426"/>
      <c r="Y1163" s="426"/>
      <c r="Z1163" s="426">
        <v>7</v>
      </c>
    </row>
    <row r="1164" spans="1:26" ht="15">
      <c r="A1164" s="426">
        <v>202110</v>
      </c>
      <c r="B1164" s="426" t="s">
        <v>4805</v>
      </c>
      <c r="C1164" s="426" t="s">
        <v>6331</v>
      </c>
      <c r="D1164" s="426" t="s">
        <v>6332</v>
      </c>
      <c r="E1164" s="426" t="s">
        <v>276</v>
      </c>
      <c r="F1164" s="426" t="s">
        <v>4377</v>
      </c>
      <c r="G1164" s="426" t="s">
        <v>4143</v>
      </c>
      <c r="H1164" s="427">
        <v>0.16</v>
      </c>
      <c r="I1164" s="427">
        <v>0.18</v>
      </c>
      <c r="J1164" s="427">
        <v>10.76</v>
      </c>
      <c r="K1164" s="427">
        <v>57.32</v>
      </c>
      <c r="L1164" s="427">
        <v>0.16728425600000002</v>
      </c>
      <c r="M1164" s="427">
        <v>11.209082910799999</v>
      </c>
      <c r="N1164" s="427">
        <v>59.712326435600005</v>
      </c>
      <c r="O1164" s="427">
        <v>22.83</v>
      </c>
      <c r="P1164" s="427">
        <v>14.97</v>
      </c>
      <c r="Q1164" s="427">
        <v>14.97</v>
      </c>
      <c r="R1164" s="427">
        <v>0.184116</v>
      </c>
      <c r="S1164" s="427">
        <v>12.289056</v>
      </c>
      <c r="T1164" s="427">
        <v>55.785774000000004</v>
      </c>
      <c r="U1164" s="428">
        <v>44013</v>
      </c>
      <c r="V1164" s="428">
        <v>45046</v>
      </c>
      <c r="W1164" s="426">
        <v>250</v>
      </c>
      <c r="X1164" s="426"/>
      <c r="Y1164" s="426"/>
      <c r="Z1164" s="426">
        <v>7</v>
      </c>
    </row>
    <row r="1165" spans="1:26" ht="15">
      <c r="A1165" s="426">
        <v>202110</v>
      </c>
      <c r="B1165" s="426" t="s">
        <v>4805</v>
      </c>
      <c r="C1165" s="426" t="s">
        <v>6333</v>
      </c>
      <c r="D1165" s="426" t="s">
        <v>6334</v>
      </c>
      <c r="E1165" s="426" t="s">
        <v>265</v>
      </c>
      <c r="F1165" s="426" t="s">
        <v>4275</v>
      </c>
      <c r="G1165" s="426" t="s">
        <v>4156</v>
      </c>
      <c r="H1165" s="427">
        <v>7.0000000000000007E-2</v>
      </c>
      <c r="I1165" s="427">
        <v>0.08</v>
      </c>
      <c r="J1165" s="427">
        <v>4.3899999999999997</v>
      </c>
      <c r="K1165" s="427">
        <v>23.88</v>
      </c>
      <c r="L1165" s="427">
        <v>7.2829533000000002E-2</v>
      </c>
      <c r="M1165" s="427">
        <v>4.5554039615999988</v>
      </c>
      <c r="N1165" s="427">
        <v>24.779737267199998</v>
      </c>
      <c r="O1165" s="427">
        <v>22.83</v>
      </c>
      <c r="P1165" s="427">
        <v>15.27</v>
      </c>
      <c r="Q1165" s="427">
        <v>15.27</v>
      </c>
      <c r="R1165" s="427">
        <v>7.8E-2</v>
      </c>
      <c r="S1165" s="427">
        <v>5.2565999999999997</v>
      </c>
      <c r="T1165" s="427">
        <v>23.014099999999999</v>
      </c>
      <c r="U1165" s="428">
        <v>44013</v>
      </c>
      <c r="V1165" s="428">
        <v>45107</v>
      </c>
      <c r="W1165" s="426">
        <v>697</v>
      </c>
      <c r="X1165" s="426"/>
      <c r="Y1165" s="426"/>
      <c r="Z1165" s="426">
        <v>6</v>
      </c>
    </row>
    <row r="1166" spans="1:26" ht="15">
      <c r="A1166" s="426">
        <v>202110</v>
      </c>
      <c r="B1166" s="426" t="s">
        <v>4805</v>
      </c>
      <c r="C1166" s="426" t="s">
        <v>6355</v>
      </c>
      <c r="D1166" s="426" t="s">
        <v>6356</v>
      </c>
      <c r="E1166" s="426" t="s">
        <v>265</v>
      </c>
      <c r="F1166" s="426" t="s">
        <v>4353</v>
      </c>
      <c r="G1166" s="426" t="s">
        <v>4143</v>
      </c>
      <c r="H1166" s="427">
        <v>0.09</v>
      </c>
      <c r="I1166" s="427">
        <v>0.12</v>
      </c>
      <c r="J1166" s="427">
        <v>6.2</v>
      </c>
      <c r="K1166" s="427">
        <v>32.659999999999997</v>
      </c>
      <c r="L1166" s="427">
        <v>9.4097394000000015E-2</v>
      </c>
      <c r="M1166" s="427">
        <v>6.4587652460000005</v>
      </c>
      <c r="N1166" s="427">
        <v>34.023108537799999</v>
      </c>
      <c r="O1166" s="427">
        <v>22.83</v>
      </c>
      <c r="P1166" s="427">
        <v>14.94</v>
      </c>
      <c r="Q1166" s="427">
        <v>14.94</v>
      </c>
      <c r="R1166" s="427">
        <v>0.1212</v>
      </c>
      <c r="S1166" s="427">
        <v>7.2766000000000002</v>
      </c>
      <c r="T1166" s="427">
        <v>31.591799999999999</v>
      </c>
      <c r="U1166" s="428">
        <v>44044</v>
      </c>
      <c r="V1166" s="428">
        <v>45138</v>
      </c>
      <c r="W1166" s="426">
        <v>320</v>
      </c>
      <c r="X1166" s="426"/>
      <c r="Y1166" s="426"/>
      <c r="Z1166" s="426">
        <v>7</v>
      </c>
    </row>
    <row r="1167" spans="1:26" ht="15">
      <c r="A1167" s="426">
        <v>202110</v>
      </c>
      <c r="B1167" s="426" t="s">
        <v>4805</v>
      </c>
      <c r="C1167" s="426" t="s">
        <v>6357</v>
      </c>
      <c r="D1167" s="426" t="s">
        <v>6358</v>
      </c>
      <c r="E1167" s="426" t="s">
        <v>260</v>
      </c>
      <c r="F1167" s="426" t="s">
        <v>4333</v>
      </c>
      <c r="G1167" s="426" t="s">
        <v>4143</v>
      </c>
      <c r="H1167" s="427">
        <v>0.15</v>
      </c>
      <c r="I1167" s="427">
        <v>0.19</v>
      </c>
      <c r="J1167" s="427">
        <v>10.18</v>
      </c>
      <c r="K1167" s="427">
        <v>61.75</v>
      </c>
      <c r="L1167" s="427">
        <v>0.15682899000000003</v>
      </c>
      <c r="M1167" s="427">
        <v>10.6048758394</v>
      </c>
      <c r="N1167" s="427">
        <v>64.327218377500003</v>
      </c>
      <c r="O1167" s="427">
        <v>22.83</v>
      </c>
      <c r="P1167" s="427">
        <v>15.27</v>
      </c>
      <c r="Q1167" s="427">
        <v>15.27</v>
      </c>
      <c r="R1167" s="427">
        <v>0.18928</v>
      </c>
      <c r="S1167" s="427">
        <v>12.794980000000001</v>
      </c>
      <c r="T1167" s="427">
        <v>59.133180000000003</v>
      </c>
      <c r="U1167" s="428">
        <v>44044</v>
      </c>
      <c r="V1167" s="428">
        <v>45137</v>
      </c>
      <c r="W1167" s="426">
        <v>220</v>
      </c>
      <c r="X1167" s="426"/>
      <c r="Y1167" s="426"/>
      <c r="Z1167" s="426">
        <v>7</v>
      </c>
    </row>
    <row r="1168" spans="1:26" ht="15">
      <c r="A1168" s="426">
        <v>202110</v>
      </c>
      <c r="B1168" s="426" t="s">
        <v>4805</v>
      </c>
      <c r="C1168" s="426" t="s">
        <v>6369</v>
      </c>
      <c r="D1168" s="426" t="s">
        <v>6370</v>
      </c>
      <c r="E1168" s="426" t="s">
        <v>261</v>
      </c>
      <c r="F1168" s="426" t="s">
        <v>4808</v>
      </c>
      <c r="G1168" s="426" t="s">
        <v>4154</v>
      </c>
      <c r="H1168" s="427">
        <v>0.34</v>
      </c>
      <c r="I1168" s="427">
        <v>0.34</v>
      </c>
      <c r="J1168" s="427">
        <v>28.57</v>
      </c>
      <c r="K1168" s="427">
        <v>138.12</v>
      </c>
      <c r="L1168" s="427">
        <v>0.36514181000000001</v>
      </c>
      <c r="M1168" s="427">
        <v>30.140650035</v>
      </c>
      <c r="N1168" s="427">
        <v>145.71321606000001</v>
      </c>
      <c r="O1168" s="427">
        <v>22.83</v>
      </c>
      <c r="P1168" s="427">
        <v>14.44</v>
      </c>
      <c r="Q1168" s="427">
        <v>14.44</v>
      </c>
      <c r="R1168" s="427">
        <v>0.34279999999999999</v>
      </c>
      <c r="S1168" s="427">
        <v>35.010300000000001</v>
      </c>
      <c r="T1168" s="427">
        <v>131.6814</v>
      </c>
      <c r="U1168" s="428">
        <v>44044</v>
      </c>
      <c r="V1168" s="428">
        <v>45138</v>
      </c>
      <c r="W1168" s="426">
        <v>400</v>
      </c>
      <c r="X1168" s="426"/>
      <c r="Y1168" s="426"/>
      <c r="Z1168" s="426">
        <v>9</v>
      </c>
    </row>
    <row r="1169" spans="1:26" ht="15">
      <c r="A1169" s="426">
        <v>202110</v>
      </c>
      <c r="B1169" s="426" t="s">
        <v>4805</v>
      </c>
      <c r="C1169" s="426" t="s">
        <v>6444</v>
      </c>
      <c r="D1169" s="426" t="s">
        <v>6445</v>
      </c>
      <c r="E1169" s="426" t="s">
        <v>265</v>
      </c>
      <c r="F1169" s="426" t="s">
        <v>4329</v>
      </c>
      <c r="G1169" s="426" t="s">
        <v>4409</v>
      </c>
      <c r="H1169" s="427">
        <v>0.66</v>
      </c>
      <c r="I1169" s="427">
        <v>0.69</v>
      </c>
      <c r="J1169" s="427">
        <v>63.6</v>
      </c>
      <c r="K1169" s="427">
        <v>297.82</v>
      </c>
      <c r="L1169" s="427">
        <v>0.69004755600000023</v>
      </c>
      <c r="M1169" s="427">
        <v>66.254430588000005</v>
      </c>
      <c r="N1169" s="427">
        <v>310.24991380060004</v>
      </c>
      <c r="O1169" s="427">
        <v>22.84</v>
      </c>
      <c r="P1169" s="427">
        <v>23.15</v>
      </c>
      <c r="Q1169" s="427">
        <v>23.15</v>
      </c>
      <c r="R1169" s="427">
        <v>0.68961079999999997</v>
      </c>
      <c r="S1169" s="427">
        <v>74.339563999999996</v>
      </c>
      <c r="T1169" s="427">
        <v>287.07716299999998</v>
      </c>
      <c r="U1169" s="428">
        <v>44075</v>
      </c>
      <c r="V1169" s="428">
        <v>45291</v>
      </c>
      <c r="W1169" s="426">
        <v>350</v>
      </c>
      <c r="X1169" s="426"/>
      <c r="Y1169" s="426"/>
      <c r="Z1169" s="426">
        <v>7</v>
      </c>
    </row>
    <row r="1170" spans="1:26" ht="15">
      <c r="A1170" s="426">
        <v>202110</v>
      </c>
      <c r="B1170" s="426" t="s">
        <v>4805</v>
      </c>
      <c r="C1170" s="426" t="s">
        <v>6446</v>
      </c>
      <c r="D1170" s="426" t="s">
        <v>6447</v>
      </c>
      <c r="E1170" s="426" t="s">
        <v>265</v>
      </c>
      <c r="F1170" s="426" t="s">
        <v>4329</v>
      </c>
      <c r="G1170" s="426" t="s">
        <v>4409</v>
      </c>
      <c r="H1170" s="427">
        <v>0.19</v>
      </c>
      <c r="I1170" s="427">
        <v>0.23</v>
      </c>
      <c r="J1170" s="427">
        <v>20.43</v>
      </c>
      <c r="K1170" s="427">
        <v>104.23</v>
      </c>
      <c r="L1170" s="427">
        <v>0.19865005400000002</v>
      </c>
      <c r="M1170" s="427">
        <v>21.282673221900001</v>
      </c>
      <c r="N1170" s="427">
        <v>108.58017767590002</v>
      </c>
      <c r="O1170" s="427">
        <v>22.83</v>
      </c>
      <c r="P1170" s="427">
        <v>15.4</v>
      </c>
      <c r="Q1170" s="427">
        <v>15.4</v>
      </c>
      <c r="R1170" s="427">
        <v>0.22620000000000001</v>
      </c>
      <c r="S1170" s="427">
        <v>25.158049999999999</v>
      </c>
      <c r="T1170" s="427">
        <v>99.502250000000004</v>
      </c>
      <c r="U1170" s="428">
        <v>44075</v>
      </c>
      <c r="V1170" s="428">
        <v>45169</v>
      </c>
      <c r="W1170" s="426">
        <v>500</v>
      </c>
      <c r="X1170" s="426"/>
      <c r="Y1170" s="426"/>
      <c r="Z1170" s="426">
        <v>7</v>
      </c>
    </row>
    <row r="1171" spans="1:26" ht="15">
      <c r="A1171" s="426">
        <v>202110</v>
      </c>
      <c r="B1171" s="426" t="s">
        <v>4805</v>
      </c>
      <c r="C1171" s="426" t="s">
        <v>6455</v>
      </c>
      <c r="D1171" s="426" t="s">
        <v>6456</v>
      </c>
      <c r="E1171" s="426" t="s">
        <v>265</v>
      </c>
      <c r="F1171" s="426" t="s">
        <v>4349</v>
      </c>
      <c r="G1171" s="426" t="s">
        <v>4143</v>
      </c>
      <c r="H1171" s="427">
        <v>0.14000000000000001</v>
      </c>
      <c r="I1171" s="427">
        <v>0.28999999999999998</v>
      </c>
      <c r="J1171" s="427">
        <v>4.82</v>
      </c>
      <c r="K1171" s="427">
        <v>37.840000000000003</v>
      </c>
      <c r="L1171" s="427">
        <v>0.14637372400000004</v>
      </c>
      <c r="M1171" s="427">
        <v>5.0211691106000007</v>
      </c>
      <c r="N1171" s="427">
        <v>39.419302727200005</v>
      </c>
      <c r="O1171" s="427">
        <v>22.84</v>
      </c>
      <c r="P1171" s="427">
        <v>15.39</v>
      </c>
      <c r="Q1171" s="427">
        <v>15.39</v>
      </c>
      <c r="R1171" s="427">
        <v>0.28579199999999999</v>
      </c>
      <c r="S1171" s="427">
        <v>5.4946260000000002</v>
      </c>
      <c r="T1171" s="427">
        <v>37.169103999999997</v>
      </c>
      <c r="U1171" s="428">
        <v>44075</v>
      </c>
      <c r="V1171" s="428">
        <v>45169</v>
      </c>
      <c r="W1171" s="426">
        <v>700</v>
      </c>
      <c r="X1171" s="426"/>
      <c r="Y1171" s="426"/>
      <c r="Z1171" s="426">
        <v>7</v>
      </c>
    </row>
    <row r="1172" spans="1:26" ht="15">
      <c r="A1172" s="426">
        <v>202110</v>
      </c>
      <c r="B1172" s="426" t="s">
        <v>4805</v>
      </c>
      <c r="C1172" s="426" t="s">
        <v>6465</v>
      </c>
      <c r="D1172" s="426" t="s">
        <v>6466</v>
      </c>
      <c r="E1172" s="426" t="s">
        <v>265</v>
      </c>
      <c r="F1172" s="426" t="s">
        <v>4454</v>
      </c>
      <c r="G1172" s="426" t="s">
        <v>4151</v>
      </c>
      <c r="H1172" s="427">
        <v>7.0000000000000007E-2</v>
      </c>
      <c r="I1172" s="427">
        <v>0.11</v>
      </c>
      <c r="J1172" s="427">
        <v>6.91</v>
      </c>
      <c r="K1172" s="427">
        <v>31.61</v>
      </c>
      <c r="L1172" s="427">
        <v>7.49528899E-2</v>
      </c>
      <c r="M1172" s="427">
        <v>7.2602068846999996</v>
      </c>
      <c r="N1172" s="427">
        <v>33.212031783699999</v>
      </c>
      <c r="O1172" s="427">
        <v>22.84</v>
      </c>
      <c r="P1172" s="427">
        <v>14.44</v>
      </c>
      <c r="Q1172" s="427">
        <v>14.44</v>
      </c>
      <c r="R1172" s="427">
        <v>0.11269079999999999</v>
      </c>
      <c r="S1172" s="427">
        <v>8.5866860000000003</v>
      </c>
      <c r="T1172" s="427">
        <v>29.938468</v>
      </c>
      <c r="U1172" s="428">
        <v>44075</v>
      </c>
      <c r="V1172" s="428">
        <v>44804</v>
      </c>
      <c r="W1172" s="426">
        <v>300</v>
      </c>
      <c r="X1172" s="426"/>
      <c r="Y1172" s="426"/>
      <c r="Z1172" s="426">
        <v>8</v>
      </c>
    </row>
    <row r="1173" spans="1:26" ht="15">
      <c r="A1173" s="426">
        <v>202110</v>
      </c>
      <c r="B1173" s="426" t="s">
        <v>4805</v>
      </c>
      <c r="C1173" s="426" t="s">
        <v>6560</v>
      </c>
      <c r="D1173" s="426" t="s">
        <v>6561</v>
      </c>
      <c r="E1173" s="426" t="s">
        <v>262</v>
      </c>
      <c r="F1173" s="426" t="s">
        <v>4491</v>
      </c>
      <c r="G1173" s="426" t="s">
        <v>4366</v>
      </c>
      <c r="H1173" s="427">
        <v>1.1000000000000001</v>
      </c>
      <c r="I1173" s="427">
        <v>1.25</v>
      </c>
      <c r="J1173" s="427">
        <v>104.84</v>
      </c>
      <c r="K1173" s="427">
        <v>471.08</v>
      </c>
      <c r="L1173" s="427">
        <v>1.1876958720000002</v>
      </c>
      <c r="M1173" s="427">
        <v>111.51463440640001</v>
      </c>
      <c r="N1173" s="427">
        <v>501.07128935679998</v>
      </c>
      <c r="O1173" s="427">
        <v>22.83</v>
      </c>
      <c r="P1173" s="427">
        <v>10.91</v>
      </c>
      <c r="Q1173" s="427">
        <v>10.91</v>
      </c>
      <c r="R1173" s="427">
        <v>1.2486744000000001</v>
      </c>
      <c r="S1173" s="427">
        <v>130.23085399999999</v>
      </c>
      <c r="T1173" s="427">
        <v>445.68168200000002</v>
      </c>
      <c r="U1173" s="428">
        <v>44197</v>
      </c>
      <c r="V1173" s="428">
        <v>45291</v>
      </c>
      <c r="W1173" s="426">
        <v>1200</v>
      </c>
      <c r="X1173" s="426"/>
      <c r="Y1173" s="426"/>
      <c r="Z1173" s="426">
        <v>1</v>
      </c>
    </row>
    <row r="1174" spans="1:26" ht="15">
      <c r="A1174" s="426">
        <v>202110</v>
      </c>
      <c r="B1174" s="426" t="s">
        <v>4805</v>
      </c>
      <c r="C1174" s="426" t="s">
        <v>6517</v>
      </c>
      <c r="D1174" s="426" t="s">
        <v>6518</v>
      </c>
      <c r="E1174" s="426" t="s">
        <v>268</v>
      </c>
      <c r="F1174" s="426" t="s">
        <v>4292</v>
      </c>
      <c r="G1174" s="426" t="s">
        <v>4156</v>
      </c>
      <c r="H1174" s="427">
        <v>0.71</v>
      </c>
      <c r="I1174" s="427">
        <v>0.71</v>
      </c>
      <c r="J1174" s="427">
        <v>63.78</v>
      </c>
      <c r="K1174" s="427">
        <v>315.5</v>
      </c>
      <c r="L1174" s="427">
        <v>0.7386995489999999</v>
      </c>
      <c r="M1174" s="427">
        <v>66.18306712319999</v>
      </c>
      <c r="N1174" s="427">
        <v>327.38723231999995</v>
      </c>
      <c r="O1174" s="427">
        <v>22.83</v>
      </c>
      <c r="P1174" s="427">
        <v>11.2</v>
      </c>
      <c r="Q1174" s="427">
        <v>11.2</v>
      </c>
      <c r="R1174" s="427">
        <v>0.71079999999999999</v>
      </c>
      <c r="S1174" s="427">
        <v>78.216499999999996</v>
      </c>
      <c r="T1174" s="427">
        <v>301.06299999999999</v>
      </c>
      <c r="U1174" s="428">
        <v>44105</v>
      </c>
      <c r="V1174" s="428">
        <v>45199</v>
      </c>
      <c r="W1174" s="426">
        <v>500</v>
      </c>
      <c r="X1174" s="426"/>
      <c r="Y1174" s="426"/>
      <c r="Z1174" s="426">
        <v>6</v>
      </c>
    </row>
    <row r="1175" spans="1:26" ht="15">
      <c r="A1175" s="426">
        <v>202110</v>
      </c>
      <c r="B1175" s="426" t="s">
        <v>4805</v>
      </c>
      <c r="C1175" s="426" t="s">
        <v>6519</v>
      </c>
      <c r="D1175" s="426" t="s">
        <v>6520</v>
      </c>
      <c r="E1175" s="426" t="s">
        <v>259</v>
      </c>
      <c r="F1175" s="426" t="s">
        <v>4499</v>
      </c>
      <c r="G1175" s="426" t="s">
        <v>4370</v>
      </c>
      <c r="H1175" s="427">
        <v>0.03</v>
      </c>
      <c r="I1175" s="427">
        <v>0.05</v>
      </c>
      <c r="J1175" s="427">
        <v>2.35</v>
      </c>
      <c r="K1175" s="427">
        <v>13.18</v>
      </c>
      <c r="L1175" s="427">
        <v>3.2391705600000001E-2</v>
      </c>
      <c r="M1175" s="427">
        <v>2.499612656</v>
      </c>
      <c r="N1175" s="427">
        <v>14.019104172800001</v>
      </c>
      <c r="O1175" s="427">
        <v>22.83</v>
      </c>
      <c r="P1175" s="427">
        <v>15.27</v>
      </c>
      <c r="Q1175" s="427">
        <v>15.27</v>
      </c>
      <c r="R1175" s="427">
        <v>5.0796399999999998E-2</v>
      </c>
      <c r="S1175" s="427">
        <v>2.8485819999999999</v>
      </c>
      <c r="T1175" s="427">
        <v>12.678031000000001</v>
      </c>
      <c r="U1175" s="428">
        <v>44105</v>
      </c>
      <c r="V1175" s="428">
        <v>45291</v>
      </c>
      <c r="W1175" s="426">
        <v>550</v>
      </c>
      <c r="X1175" s="426"/>
      <c r="Y1175" s="426"/>
      <c r="Z1175" s="426">
        <v>1</v>
      </c>
    </row>
    <row r="1176" spans="1:26" ht="15">
      <c r="A1176" s="426">
        <v>202110</v>
      </c>
      <c r="B1176" s="426" t="s">
        <v>4805</v>
      </c>
      <c r="C1176" s="426" t="s">
        <v>6523</v>
      </c>
      <c r="D1176" s="426" t="s">
        <v>6524</v>
      </c>
      <c r="E1176" s="426" t="s">
        <v>268</v>
      </c>
      <c r="F1176" s="426" t="s">
        <v>4471</v>
      </c>
      <c r="G1176" s="426" t="s">
        <v>4125</v>
      </c>
      <c r="H1176" s="427">
        <v>0.27</v>
      </c>
      <c r="I1176" s="427">
        <v>0.27</v>
      </c>
      <c r="J1176" s="427">
        <v>25.41</v>
      </c>
      <c r="K1176" s="427">
        <v>107.32</v>
      </c>
      <c r="L1176" s="427">
        <v>0.29012639940000001</v>
      </c>
      <c r="M1176" s="427">
        <v>26.884434561599996</v>
      </c>
      <c r="N1176" s="427">
        <v>113.54732456319998</v>
      </c>
      <c r="O1176" s="427">
        <v>22.84</v>
      </c>
      <c r="P1176" s="427">
        <v>14.54</v>
      </c>
      <c r="Q1176" s="427">
        <v>14.54</v>
      </c>
      <c r="R1176" s="427">
        <v>0.27300000000000002</v>
      </c>
      <c r="S1176" s="427">
        <v>28.941102999999998</v>
      </c>
      <c r="T1176" s="427">
        <v>103.787621</v>
      </c>
      <c r="U1176" s="428">
        <v>44105</v>
      </c>
      <c r="V1176" s="428">
        <v>45199</v>
      </c>
      <c r="W1176" s="426">
        <v>700</v>
      </c>
      <c r="X1176" s="426"/>
      <c r="Y1176" s="426"/>
      <c r="Z1176" s="426">
        <v>2</v>
      </c>
    </row>
    <row r="1177" spans="1:26" ht="15">
      <c r="A1177" s="426">
        <v>202110</v>
      </c>
      <c r="B1177" s="426" t="s">
        <v>4805</v>
      </c>
      <c r="C1177" s="426" t="s">
        <v>6527</v>
      </c>
      <c r="D1177" s="426" t="s">
        <v>6528</v>
      </c>
      <c r="E1177" s="426" t="s">
        <v>259</v>
      </c>
      <c r="F1177" s="426" t="s">
        <v>4379</v>
      </c>
      <c r="G1177" s="426" t="s">
        <v>4151</v>
      </c>
      <c r="H1177" s="427">
        <v>0.26</v>
      </c>
      <c r="I1177" s="427">
        <v>0.3</v>
      </c>
      <c r="J1177" s="427">
        <v>18.54</v>
      </c>
      <c r="K1177" s="427">
        <v>114.42</v>
      </c>
      <c r="L1177" s="427">
        <v>0.27839644819999998</v>
      </c>
      <c r="M1177" s="427">
        <v>19.479628891800001</v>
      </c>
      <c r="N1177" s="427">
        <v>120.21893947140001</v>
      </c>
      <c r="O1177" s="427">
        <v>22.83</v>
      </c>
      <c r="P1177" s="427">
        <v>11.47</v>
      </c>
      <c r="Q1177" s="427">
        <v>11.47</v>
      </c>
      <c r="R1177" s="427">
        <v>0.30190919999999999</v>
      </c>
      <c r="S1177" s="427">
        <v>23.358250999999999</v>
      </c>
      <c r="T1177" s="427">
        <v>109.599378</v>
      </c>
      <c r="U1177" s="428">
        <v>44105</v>
      </c>
      <c r="V1177" s="428">
        <v>46022</v>
      </c>
      <c r="W1177" s="426">
        <v>400</v>
      </c>
      <c r="X1177" s="426"/>
      <c r="Y1177" s="426"/>
      <c r="Z1177" s="426">
        <v>8</v>
      </c>
    </row>
    <row r="1178" spans="1:26" ht="15">
      <c r="A1178" s="426">
        <v>202110</v>
      </c>
      <c r="B1178" s="426" t="s">
        <v>4805</v>
      </c>
      <c r="C1178" s="426" t="s">
        <v>6531</v>
      </c>
      <c r="D1178" s="426" t="s">
        <v>6532</v>
      </c>
      <c r="E1178" s="426" t="s">
        <v>268</v>
      </c>
      <c r="F1178" s="426" t="s">
        <v>6450</v>
      </c>
      <c r="G1178" s="426" t="s">
        <v>4409</v>
      </c>
      <c r="H1178" s="427">
        <v>0.13</v>
      </c>
      <c r="I1178" s="427">
        <v>0.2</v>
      </c>
      <c r="J1178" s="427">
        <v>6.83</v>
      </c>
      <c r="K1178" s="427">
        <v>42.35</v>
      </c>
      <c r="L1178" s="427">
        <v>0.13591845800000002</v>
      </c>
      <c r="M1178" s="427">
        <v>7.1150591339000009</v>
      </c>
      <c r="N1178" s="427">
        <v>44.117533575500012</v>
      </c>
      <c r="O1178" s="427">
        <v>22.83</v>
      </c>
      <c r="P1178" s="427">
        <v>14.97</v>
      </c>
      <c r="Q1178" s="427">
        <v>14.97</v>
      </c>
      <c r="R1178" s="427">
        <v>0.2</v>
      </c>
      <c r="S1178" s="427">
        <v>6.9099500000000003</v>
      </c>
      <c r="T1178" s="427">
        <v>42.27205</v>
      </c>
      <c r="U1178" s="428">
        <v>44105</v>
      </c>
      <c r="V1178" s="428">
        <v>45291</v>
      </c>
      <c r="W1178" s="426">
        <v>200</v>
      </c>
      <c r="X1178" s="426"/>
      <c r="Y1178" s="426"/>
      <c r="Z1178" s="426">
        <v>7</v>
      </c>
    </row>
    <row r="1179" spans="1:26" ht="15">
      <c r="A1179" s="426">
        <v>202110</v>
      </c>
      <c r="B1179" s="426" t="s">
        <v>4805</v>
      </c>
      <c r="C1179" s="426" t="s">
        <v>6665</v>
      </c>
      <c r="D1179" s="426" t="s">
        <v>6636</v>
      </c>
      <c r="E1179" s="426" t="s">
        <v>262</v>
      </c>
      <c r="F1179" s="426" t="s">
        <v>4491</v>
      </c>
      <c r="G1179" s="426" t="s">
        <v>4366</v>
      </c>
      <c r="H1179" s="427">
        <v>0.65</v>
      </c>
      <c r="I1179" s="427">
        <v>0.65</v>
      </c>
      <c r="J1179" s="427">
        <v>28.57</v>
      </c>
      <c r="K1179" s="427">
        <v>130.09</v>
      </c>
      <c r="L1179" s="427">
        <v>0.70182028800000007</v>
      </c>
      <c r="M1179" s="427">
        <v>30.3889079072</v>
      </c>
      <c r="N1179" s="427">
        <v>138.3721746464</v>
      </c>
      <c r="O1179" s="427">
        <v>22.83</v>
      </c>
      <c r="P1179" s="427">
        <v>15.4</v>
      </c>
      <c r="Q1179" s="427">
        <v>15.4</v>
      </c>
      <c r="R1179" s="427">
        <v>0.65260839999999998</v>
      </c>
      <c r="S1179" s="427">
        <v>36.688609</v>
      </c>
      <c r="T1179" s="427">
        <v>121.973197</v>
      </c>
      <c r="U1179" s="428">
        <v>44136</v>
      </c>
      <c r="V1179" s="428">
        <v>45230</v>
      </c>
      <c r="W1179" s="426">
        <v>900</v>
      </c>
      <c r="X1179" s="426"/>
      <c r="Y1179" s="426"/>
      <c r="Z1179" s="426">
        <v>1</v>
      </c>
    </row>
    <row r="1180" spans="1:26" ht="15">
      <c r="A1180" s="426">
        <v>202110</v>
      </c>
      <c r="B1180" s="426" t="s">
        <v>4805</v>
      </c>
      <c r="C1180" s="426" t="s">
        <v>6666</v>
      </c>
      <c r="D1180" s="426" t="s">
        <v>6637</v>
      </c>
      <c r="E1180" s="426" t="s">
        <v>259</v>
      </c>
      <c r="F1180" s="426" t="s">
        <v>4507</v>
      </c>
      <c r="G1180" s="426" t="s">
        <v>4370</v>
      </c>
      <c r="H1180" s="427">
        <v>0</v>
      </c>
      <c r="I1180" s="427">
        <v>0.26</v>
      </c>
      <c r="J1180" s="427">
        <v>0.4</v>
      </c>
      <c r="K1180" s="427">
        <v>74.489999999999995</v>
      </c>
      <c r="L1180" s="427">
        <v>0</v>
      </c>
      <c r="M1180" s="427">
        <v>0.42546598399999996</v>
      </c>
      <c r="N1180" s="427">
        <v>79.232402870399994</v>
      </c>
      <c r="O1180" s="427">
        <v>22.83</v>
      </c>
      <c r="P1180" s="427">
        <v>19.97</v>
      </c>
      <c r="Q1180" s="427">
        <v>19.98</v>
      </c>
      <c r="R1180" s="427">
        <v>0.26321480000000003</v>
      </c>
      <c r="S1180" s="427">
        <v>0.48205500000000001</v>
      </c>
      <c r="T1180" s="427">
        <v>74.410582000000005</v>
      </c>
      <c r="U1180" s="428">
        <v>44136</v>
      </c>
      <c r="V1180" s="428">
        <v>45291</v>
      </c>
      <c r="W1180" s="426">
        <v>240</v>
      </c>
      <c r="X1180" s="426"/>
      <c r="Y1180" s="426"/>
      <c r="Z1180" s="426">
        <v>1</v>
      </c>
    </row>
    <row r="1181" spans="1:26" ht="15">
      <c r="A1181" s="426">
        <v>202110</v>
      </c>
      <c r="B1181" s="426" t="s">
        <v>4805</v>
      </c>
      <c r="C1181" s="426" t="s">
        <v>6668</v>
      </c>
      <c r="D1181" s="426" t="s">
        <v>6631</v>
      </c>
      <c r="E1181" s="426" t="s">
        <v>259</v>
      </c>
      <c r="F1181" s="426" t="s">
        <v>4433</v>
      </c>
      <c r="G1181" s="426" t="s">
        <v>4125</v>
      </c>
      <c r="H1181" s="427">
        <v>0.26</v>
      </c>
      <c r="I1181" s="427">
        <v>0.27</v>
      </c>
      <c r="J1181" s="427">
        <v>24.76</v>
      </c>
      <c r="K1181" s="427">
        <v>108.17</v>
      </c>
      <c r="L1181" s="427">
        <v>0.27938097719999999</v>
      </c>
      <c r="M1181" s="427">
        <v>26.1967178176</v>
      </c>
      <c r="N1181" s="427">
        <v>114.4466464592</v>
      </c>
      <c r="O1181" s="427">
        <v>22.83</v>
      </c>
      <c r="P1181" s="427">
        <v>14.7</v>
      </c>
      <c r="Q1181" s="427">
        <v>14.7</v>
      </c>
      <c r="R1181" s="427">
        <v>0.26578200000000002</v>
      </c>
      <c r="S1181" s="427">
        <v>27.597875999999999</v>
      </c>
      <c r="T1181" s="427">
        <v>105.33425099999999</v>
      </c>
      <c r="U1181" s="428">
        <v>44136</v>
      </c>
      <c r="V1181" s="428">
        <v>45291</v>
      </c>
      <c r="W1181" s="426">
        <v>260</v>
      </c>
      <c r="X1181" s="426"/>
      <c r="Y1181" s="426"/>
      <c r="Z1181" s="426">
        <v>2</v>
      </c>
    </row>
    <row r="1182" spans="1:26" ht="15">
      <c r="A1182" s="426">
        <v>202110</v>
      </c>
      <c r="B1182" s="426" t="s">
        <v>4805</v>
      </c>
      <c r="C1182" s="426" t="s">
        <v>6669</v>
      </c>
      <c r="D1182" s="426" t="s">
        <v>6632</v>
      </c>
      <c r="E1182" s="426" t="s">
        <v>267</v>
      </c>
      <c r="F1182" s="426" t="s">
        <v>4379</v>
      </c>
      <c r="G1182" s="426" t="s">
        <v>4151</v>
      </c>
      <c r="H1182" s="427">
        <v>0.08</v>
      </c>
      <c r="I1182" s="427">
        <v>0.21</v>
      </c>
      <c r="J1182" s="427">
        <v>2.68</v>
      </c>
      <c r="K1182" s="427">
        <v>57.69</v>
      </c>
      <c r="L1182" s="427">
        <v>8.5660445599999996E-2</v>
      </c>
      <c r="M1182" s="427">
        <v>2.8158255356000002</v>
      </c>
      <c r="N1182" s="427">
        <v>60.613796697300003</v>
      </c>
      <c r="O1182" s="427">
        <v>23.99</v>
      </c>
      <c r="P1182" s="427">
        <v>12.65</v>
      </c>
      <c r="Q1182" s="427">
        <v>12.29</v>
      </c>
      <c r="R1182" s="427">
        <v>0.21129519999999999</v>
      </c>
      <c r="S1182" s="427">
        <v>2.8761909999999999</v>
      </c>
      <c r="T1182" s="427">
        <v>57.494177999999998</v>
      </c>
      <c r="U1182" s="428">
        <v>44136</v>
      </c>
      <c r="V1182" s="428">
        <v>44561</v>
      </c>
      <c r="W1182" s="426">
        <v>300</v>
      </c>
      <c r="X1182" s="426"/>
      <c r="Y1182" s="426"/>
      <c r="Z1182" s="426">
        <v>8</v>
      </c>
    </row>
    <row r="1183" spans="1:26" ht="15">
      <c r="A1183" s="426">
        <v>202110</v>
      </c>
      <c r="B1183" s="426" t="s">
        <v>4805</v>
      </c>
      <c r="C1183" s="426" t="s">
        <v>6671</v>
      </c>
      <c r="D1183" s="426" t="s">
        <v>6633</v>
      </c>
      <c r="E1183" s="426" t="s">
        <v>262</v>
      </c>
      <c r="F1183" s="426" t="s">
        <v>4868</v>
      </c>
      <c r="G1183" s="426" t="s">
        <v>4538</v>
      </c>
      <c r="H1183" s="427">
        <v>0.21</v>
      </c>
      <c r="I1183" s="427">
        <v>0.23</v>
      </c>
      <c r="J1183" s="427">
        <v>9.49</v>
      </c>
      <c r="K1183" s="427">
        <v>54</v>
      </c>
      <c r="L1183" s="427">
        <v>0.2273065011</v>
      </c>
      <c r="M1183" s="427">
        <v>9.9974939779000014</v>
      </c>
      <c r="N1183" s="427">
        <v>56.887742340000003</v>
      </c>
      <c r="O1183" s="427">
        <v>22.84</v>
      </c>
      <c r="P1183" s="427">
        <v>15.32</v>
      </c>
      <c r="Q1183" s="427">
        <v>15.32</v>
      </c>
      <c r="R1183" s="427">
        <v>0.22783400000000001</v>
      </c>
      <c r="S1183" s="427">
        <v>11.699486</v>
      </c>
      <c r="T1183" s="427">
        <v>51.793987999999999</v>
      </c>
      <c r="U1183" s="428">
        <v>44136</v>
      </c>
      <c r="V1183" s="428">
        <v>44865</v>
      </c>
      <c r="W1183" s="426">
        <v>300</v>
      </c>
      <c r="X1183" s="426"/>
      <c r="Y1183" s="426"/>
      <c r="Z1183" s="426">
        <v>12</v>
      </c>
    </row>
    <row r="1184" spans="1:26" ht="15">
      <c r="A1184" s="426">
        <v>202110</v>
      </c>
      <c r="B1184" s="426" t="s">
        <v>4805</v>
      </c>
      <c r="C1184" s="426" t="s">
        <v>6672</v>
      </c>
      <c r="D1184" s="426" t="s">
        <v>6630</v>
      </c>
      <c r="E1184" s="426" t="s">
        <v>259</v>
      </c>
      <c r="F1184" s="426" t="s">
        <v>4144</v>
      </c>
      <c r="G1184" s="426" t="s">
        <v>4143</v>
      </c>
      <c r="H1184" s="427">
        <v>0.11</v>
      </c>
      <c r="I1184" s="427">
        <v>0.14000000000000001</v>
      </c>
      <c r="J1184" s="427">
        <v>9.35</v>
      </c>
      <c r="K1184" s="427">
        <v>47.47</v>
      </c>
      <c r="L1184" s="427">
        <v>0.11500792600000001</v>
      </c>
      <c r="M1184" s="427">
        <v>9.7402346855000008</v>
      </c>
      <c r="N1184" s="427">
        <v>49.451223585100003</v>
      </c>
      <c r="O1184" s="427">
        <v>22.83</v>
      </c>
      <c r="P1184" s="427">
        <v>15.3</v>
      </c>
      <c r="Q1184" s="427">
        <v>15.3</v>
      </c>
      <c r="R1184" s="427">
        <v>0.1387284</v>
      </c>
      <c r="S1184" s="427">
        <v>11.564444999999999</v>
      </c>
      <c r="T1184" s="427">
        <v>45.258519</v>
      </c>
      <c r="U1184" s="428">
        <v>44136</v>
      </c>
      <c r="V1184" s="428">
        <v>45291</v>
      </c>
      <c r="W1184" s="426">
        <v>290</v>
      </c>
      <c r="X1184" s="426"/>
      <c r="Y1184" s="426"/>
      <c r="Z1184" s="426">
        <v>7</v>
      </c>
    </row>
    <row r="1185" spans="1:26" ht="15">
      <c r="A1185" s="426">
        <v>202110</v>
      </c>
      <c r="B1185" s="426" t="s">
        <v>4805</v>
      </c>
      <c r="C1185" s="426" t="s">
        <v>6694</v>
      </c>
      <c r="D1185" s="426" t="s">
        <v>6695</v>
      </c>
      <c r="E1185" s="426" t="s">
        <v>260</v>
      </c>
      <c r="F1185" s="426" t="s">
        <v>4150</v>
      </c>
      <c r="G1185" s="426" t="s">
        <v>4151</v>
      </c>
      <c r="H1185" s="427">
        <v>0.21</v>
      </c>
      <c r="I1185" s="427">
        <v>0.21</v>
      </c>
      <c r="J1185" s="427">
        <v>25.7</v>
      </c>
      <c r="K1185" s="427">
        <v>118.23</v>
      </c>
      <c r="L1185" s="427">
        <v>0.22485866969999996</v>
      </c>
      <c r="M1185" s="427">
        <v>27.002506068999999</v>
      </c>
      <c r="N1185" s="427">
        <v>124.2220347291</v>
      </c>
      <c r="O1185" s="427">
        <v>27.35</v>
      </c>
      <c r="P1185" s="427">
        <v>14.7</v>
      </c>
      <c r="Q1185" s="427">
        <v>14.7</v>
      </c>
      <c r="R1185" s="427">
        <v>0.2129076</v>
      </c>
      <c r="S1185" s="427">
        <v>31.491109000000002</v>
      </c>
      <c r="T1185" s="427">
        <v>112.436746</v>
      </c>
      <c r="U1185" s="428">
        <v>44166</v>
      </c>
      <c r="V1185" s="428">
        <v>45291</v>
      </c>
      <c r="W1185" s="426">
        <v>250</v>
      </c>
      <c r="X1185" s="426"/>
      <c r="Y1185" s="426"/>
      <c r="Z1185" s="426">
        <v>8</v>
      </c>
    </row>
    <row r="1186" spans="1:26" ht="15">
      <c r="A1186" s="426">
        <v>202110</v>
      </c>
      <c r="B1186" s="426" t="s">
        <v>4805</v>
      </c>
      <c r="C1186" s="426" t="s">
        <v>6698</v>
      </c>
      <c r="D1186" s="426" t="s">
        <v>6699</v>
      </c>
      <c r="E1186" s="426" t="s">
        <v>259</v>
      </c>
      <c r="F1186" s="426" t="s">
        <v>4471</v>
      </c>
      <c r="G1186" s="426" t="s">
        <v>4125</v>
      </c>
      <c r="H1186" s="427">
        <v>0.01</v>
      </c>
      <c r="I1186" s="427">
        <v>0.23</v>
      </c>
      <c r="J1186" s="427">
        <v>0.57999999999999996</v>
      </c>
      <c r="K1186" s="427">
        <v>54.29</v>
      </c>
      <c r="L1186" s="427">
        <v>1.07454222E-2</v>
      </c>
      <c r="M1186" s="427">
        <v>0.61365494079999983</v>
      </c>
      <c r="N1186" s="427">
        <v>57.440218510399994</v>
      </c>
      <c r="O1186" s="427">
        <v>22.84</v>
      </c>
      <c r="P1186" s="427">
        <v>21.47</v>
      </c>
      <c r="Q1186" s="427">
        <v>21.47</v>
      </c>
      <c r="R1186" s="427">
        <v>0.2340728</v>
      </c>
      <c r="S1186" s="427">
        <v>0.66492700000000005</v>
      </c>
      <c r="T1186" s="427">
        <v>54.200826999999997</v>
      </c>
      <c r="U1186" s="428">
        <v>44166</v>
      </c>
      <c r="V1186" s="428">
        <v>49309</v>
      </c>
      <c r="W1186" s="426">
        <v>220</v>
      </c>
      <c r="X1186" s="426"/>
      <c r="Y1186" s="426"/>
      <c r="Z1186" s="426">
        <v>2</v>
      </c>
    </row>
    <row r="1187" spans="1:26" ht="15">
      <c r="A1187" s="426">
        <v>202110</v>
      </c>
      <c r="B1187" s="426" t="s">
        <v>4805</v>
      </c>
      <c r="C1187" s="426" t="s">
        <v>6700</v>
      </c>
      <c r="D1187" s="426" t="s">
        <v>6701</v>
      </c>
      <c r="E1187" s="426" t="s">
        <v>262</v>
      </c>
      <c r="F1187" s="426" t="s">
        <v>4384</v>
      </c>
      <c r="G1187" s="426" t="s">
        <v>4423</v>
      </c>
      <c r="H1187" s="427">
        <v>0.26</v>
      </c>
      <c r="I1187" s="427">
        <v>0.21</v>
      </c>
      <c r="J1187" s="427">
        <v>2.17</v>
      </c>
      <c r="K1187" s="427">
        <v>8.64</v>
      </c>
      <c r="L1187" s="427">
        <v>0.28192029320000001</v>
      </c>
      <c r="M1187" s="427">
        <v>2.2954860656</v>
      </c>
      <c r="N1187" s="427">
        <v>9.1396311552000018</v>
      </c>
      <c r="O1187" s="427">
        <v>22.83</v>
      </c>
      <c r="P1187" s="427">
        <v>24.26</v>
      </c>
      <c r="Q1187" s="427">
        <v>24.26</v>
      </c>
      <c r="R1187" s="427">
        <v>0.26380799999999999</v>
      </c>
      <c r="S1187" s="427">
        <v>2.4073920000000002</v>
      </c>
      <c r="T1187" s="427">
        <v>8.4081240000000008</v>
      </c>
      <c r="U1187" s="428">
        <v>44166</v>
      </c>
      <c r="V1187" s="428">
        <v>45260</v>
      </c>
      <c r="W1187" s="426">
        <v>400</v>
      </c>
      <c r="X1187" s="426"/>
      <c r="Y1187" s="426"/>
      <c r="Z1187" s="426">
        <v>3</v>
      </c>
    </row>
    <row r="1188" spans="1:26" ht="15">
      <c r="A1188" s="426">
        <v>202110</v>
      </c>
      <c r="B1188" s="426" t="s">
        <v>4805</v>
      </c>
      <c r="C1188" s="426" t="s">
        <v>6702</v>
      </c>
      <c r="D1188" s="426" t="s">
        <v>6703</v>
      </c>
      <c r="E1188" s="426" t="s">
        <v>265</v>
      </c>
      <c r="F1188" s="426" t="s">
        <v>5611</v>
      </c>
      <c r="G1188" s="426" t="s">
        <v>4409</v>
      </c>
      <c r="H1188" s="427">
        <v>0.08</v>
      </c>
      <c r="I1188" s="427">
        <v>0.13</v>
      </c>
      <c r="J1188" s="427">
        <v>5.0999999999999996</v>
      </c>
      <c r="K1188" s="427">
        <v>36.75</v>
      </c>
      <c r="L1188" s="427">
        <v>0.10393239999999999</v>
      </c>
      <c r="M1188" s="427">
        <v>6.3273810959999999</v>
      </c>
      <c r="N1188" s="427">
        <v>45.594363779999995</v>
      </c>
      <c r="O1188" s="427">
        <v>22.84</v>
      </c>
      <c r="P1188" s="427">
        <v>14.38</v>
      </c>
      <c r="Q1188" s="427">
        <v>14.38</v>
      </c>
      <c r="R1188" s="427">
        <v>0.13400000000000001</v>
      </c>
      <c r="S1188" s="427">
        <v>6.0785799999999997</v>
      </c>
      <c r="T1188" s="427">
        <v>35.777419999999999</v>
      </c>
      <c r="U1188" s="428">
        <v>44166</v>
      </c>
      <c r="V1188" s="428">
        <v>46022</v>
      </c>
      <c r="W1188" s="426">
        <v>300</v>
      </c>
      <c r="X1188" s="426"/>
      <c r="Y1188" s="426"/>
      <c r="Z1188" s="426">
        <v>7</v>
      </c>
    </row>
    <row r="1189" spans="1:26" ht="15">
      <c r="A1189" s="426">
        <v>202110</v>
      </c>
      <c r="B1189" s="426" t="s">
        <v>4805</v>
      </c>
      <c r="C1189" s="426" t="s">
        <v>6705</v>
      </c>
      <c r="D1189" s="426" t="s">
        <v>6706</v>
      </c>
      <c r="E1189" s="426" t="s">
        <v>265</v>
      </c>
      <c r="F1189" s="426" t="s">
        <v>4420</v>
      </c>
      <c r="G1189" s="426" t="s">
        <v>4151</v>
      </c>
      <c r="H1189" s="427">
        <v>0.18</v>
      </c>
      <c r="I1189" s="427">
        <v>0.18</v>
      </c>
      <c r="J1189" s="427">
        <v>3.52</v>
      </c>
      <c r="K1189" s="427">
        <v>16.899999999999999</v>
      </c>
      <c r="L1189" s="427">
        <v>0.19273600259999996</v>
      </c>
      <c r="M1189" s="427">
        <v>3.6983977183999999</v>
      </c>
      <c r="N1189" s="427">
        <v>17.756511773</v>
      </c>
      <c r="O1189" s="427">
        <v>22.84</v>
      </c>
      <c r="P1189" s="427">
        <v>14.39</v>
      </c>
      <c r="Q1189" s="427">
        <v>14.39</v>
      </c>
      <c r="R1189" s="427">
        <v>0.18232719999999999</v>
      </c>
      <c r="S1189" s="427">
        <v>4.1358550000000003</v>
      </c>
      <c r="T1189" s="427">
        <v>16.280218000000001</v>
      </c>
      <c r="U1189" s="428">
        <v>44166</v>
      </c>
      <c r="V1189" s="428">
        <v>45260</v>
      </c>
      <c r="W1189" s="426">
        <v>200</v>
      </c>
      <c r="X1189" s="426"/>
      <c r="Y1189" s="426"/>
      <c r="Z1189" s="426">
        <v>8</v>
      </c>
    </row>
    <row r="1190" spans="1:26" ht="15">
      <c r="A1190" s="426">
        <v>202110</v>
      </c>
      <c r="B1190" s="426" t="s">
        <v>4805</v>
      </c>
      <c r="C1190" s="426" t="s">
        <v>6711</v>
      </c>
      <c r="D1190" s="426" t="s">
        <v>6712</v>
      </c>
      <c r="E1190" s="426" t="s">
        <v>265</v>
      </c>
      <c r="F1190" s="426" t="s">
        <v>4410</v>
      </c>
      <c r="G1190" s="426" t="s">
        <v>4143</v>
      </c>
      <c r="H1190" s="427">
        <v>0.25</v>
      </c>
      <c r="I1190" s="427">
        <v>0.25</v>
      </c>
      <c r="J1190" s="427">
        <v>18.45</v>
      </c>
      <c r="K1190" s="427">
        <v>64.98</v>
      </c>
      <c r="L1190" s="427">
        <v>0.26138165000000002</v>
      </c>
      <c r="M1190" s="427">
        <v>19.220035288500004</v>
      </c>
      <c r="N1190" s="427">
        <v>67.692026723400019</v>
      </c>
      <c r="O1190" s="427">
        <v>22.84</v>
      </c>
      <c r="P1190" s="427">
        <v>15.3</v>
      </c>
      <c r="Q1190" s="427">
        <v>15.3</v>
      </c>
      <c r="R1190" s="427">
        <v>0.25091999999999998</v>
      </c>
      <c r="S1190" s="427">
        <v>22.542000000000002</v>
      </c>
      <c r="T1190" s="427">
        <v>60.885930000000002</v>
      </c>
      <c r="U1190" s="428">
        <v>44166</v>
      </c>
      <c r="V1190" s="428">
        <v>44530</v>
      </c>
      <c r="W1190" s="426">
        <v>260</v>
      </c>
      <c r="X1190" s="426"/>
      <c r="Y1190" s="426"/>
      <c r="Z1190" s="426">
        <v>7</v>
      </c>
    </row>
    <row r="1191" spans="1:26" ht="15">
      <c r="A1191" s="426">
        <v>202110</v>
      </c>
      <c r="B1191" s="426" t="s">
        <v>4805</v>
      </c>
      <c r="C1191" s="426" t="s">
        <v>6715</v>
      </c>
      <c r="D1191" s="426" t="s">
        <v>6716</v>
      </c>
      <c r="E1191" s="426" t="s">
        <v>265</v>
      </c>
      <c r="F1191" s="426" t="s">
        <v>4411</v>
      </c>
      <c r="G1191" s="426" t="s">
        <v>4123</v>
      </c>
      <c r="H1191" s="427">
        <v>0.35</v>
      </c>
      <c r="I1191" s="427">
        <v>0.37</v>
      </c>
      <c r="J1191" s="427">
        <v>28.41</v>
      </c>
      <c r="K1191" s="427">
        <v>130.71</v>
      </c>
      <c r="L1191" s="427">
        <v>0.36593431000000004</v>
      </c>
      <c r="M1191" s="427">
        <v>29.595729135300004</v>
      </c>
      <c r="N1191" s="427">
        <v>136.16535569430002</v>
      </c>
      <c r="O1191" s="427">
        <v>22.83</v>
      </c>
      <c r="P1191" s="427">
        <v>22.4</v>
      </c>
      <c r="Q1191" s="427">
        <v>22.4</v>
      </c>
      <c r="R1191" s="427">
        <v>0.37440000000000001</v>
      </c>
      <c r="S1191" s="427">
        <v>30.888449999999999</v>
      </c>
      <c r="T1191" s="427">
        <v>128.23178999999999</v>
      </c>
      <c r="U1191" s="428">
        <v>44166</v>
      </c>
      <c r="V1191" s="428">
        <v>45291</v>
      </c>
      <c r="W1191" s="426">
        <v>380</v>
      </c>
      <c r="X1191" s="426"/>
      <c r="Y1191" s="426"/>
      <c r="Z1191" s="426">
        <v>7</v>
      </c>
    </row>
    <row r="1192" spans="1:26" ht="15">
      <c r="A1192" s="426">
        <v>202110</v>
      </c>
      <c r="B1192" s="426" t="s">
        <v>4805</v>
      </c>
      <c r="C1192" s="426" t="s">
        <v>6719</v>
      </c>
      <c r="D1192" s="426" t="s">
        <v>6720</v>
      </c>
      <c r="E1192" s="426" t="s">
        <v>260</v>
      </c>
      <c r="F1192" s="426" t="s">
        <v>5820</v>
      </c>
      <c r="G1192" s="426" t="s">
        <v>4156</v>
      </c>
      <c r="H1192" s="427">
        <v>0.19</v>
      </c>
      <c r="I1192" s="427">
        <v>0.2</v>
      </c>
      <c r="J1192" s="427">
        <v>19.87</v>
      </c>
      <c r="K1192" s="427">
        <v>93.5</v>
      </c>
      <c r="L1192" s="427">
        <v>0.19768016100000002</v>
      </c>
      <c r="M1192" s="427">
        <v>20.618650732799995</v>
      </c>
      <c r="N1192" s="427">
        <v>97.022840639999984</v>
      </c>
      <c r="O1192" s="427">
        <v>22.83</v>
      </c>
      <c r="P1192" s="427">
        <v>17.059999999999999</v>
      </c>
      <c r="Q1192" s="427">
        <v>17.059999999999999</v>
      </c>
      <c r="R1192" s="427">
        <v>0.19639999999999999</v>
      </c>
      <c r="S1192" s="427">
        <v>23.496600000000001</v>
      </c>
      <c r="T1192" s="427">
        <v>89.873800000000003</v>
      </c>
      <c r="U1192" s="428">
        <v>44166</v>
      </c>
      <c r="V1192" s="428">
        <v>45991</v>
      </c>
      <c r="W1192" s="426">
        <v>400</v>
      </c>
      <c r="X1192" s="426"/>
      <c r="Y1192" s="426"/>
      <c r="Z1192" s="426">
        <v>6</v>
      </c>
    </row>
    <row r="1193" spans="1:26" ht="15">
      <c r="A1193" s="426">
        <v>202110</v>
      </c>
      <c r="B1193" s="426" t="s">
        <v>4805</v>
      </c>
      <c r="C1193" s="426" t="s">
        <v>6793</v>
      </c>
      <c r="D1193" s="426" t="s">
        <v>6794</v>
      </c>
      <c r="E1193" s="426" t="s">
        <v>265</v>
      </c>
      <c r="F1193" s="426" t="s">
        <v>4413</v>
      </c>
      <c r="G1193" s="426" t="s">
        <v>4123</v>
      </c>
      <c r="H1193" s="427">
        <v>0.83</v>
      </c>
      <c r="I1193" s="427">
        <v>0.85</v>
      </c>
      <c r="J1193" s="427">
        <v>47.77</v>
      </c>
      <c r="K1193" s="427">
        <v>171.97</v>
      </c>
      <c r="L1193" s="427">
        <v>0.8677870780000001</v>
      </c>
      <c r="M1193" s="427">
        <v>49.763744484100009</v>
      </c>
      <c r="N1193" s="427">
        <v>179.14739667010002</v>
      </c>
      <c r="O1193" s="427">
        <v>27.81</v>
      </c>
      <c r="P1193" s="427">
        <v>15.39</v>
      </c>
      <c r="Q1193" s="427">
        <v>15.39</v>
      </c>
      <c r="R1193" s="427">
        <v>0.84819999999999995</v>
      </c>
      <c r="S1193" s="427">
        <v>48.555700000000002</v>
      </c>
      <c r="T1193" s="427">
        <v>171.18379999999999</v>
      </c>
      <c r="U1193" s="428">
        <v>44197</v>
      </c>
      <c r="V1193" s="428">
        <v>45291</v>
      </c>
      <c r="W1193" s="426">
        <v>850</v>
      </c>
      <c r="X1193" s="426"/>
      <c r="Y1193" s="426"/>
      <c r="Z1193" s="426">
        <v>7</v>
      </c>
    </row>
    <row r="1194" spans="1:26" ht="15">
      <c r="A1194" s="426">
        <v>202110</v>
      </c>
      <c r="B1194" s="426" t="s">
        <v>4805</v>
      </c>
      <c r="C1194" s="426" t="s">
        <v>6799</v>
      </c>
      <c r="D1194" s="426" t="s">
        <v>6800</v>
      </c>
      <c r="E1194" s="426" t="s">
        <v>265</v>
      </c>
      <c r="F1194" s="426" t="s">
        <v>4446</v>
      </c>
      <c r="G1194" s="426" t="s">
        <v>4143</v>
      </c>
      <c r="H1194" s="427">
        <v>0.11</v>
      </c>
      <c r="I1194" s="427">
        <v>0.43</v>
      </c>
      <c r="J1194" s="427">
        <v>8.5500000000000007</v>
      </c>
      <c r="K1194" s="427">
        <v>89.69</v>
      </c>
      <c r="L1194" s="427">
        <v>0.11500792600000001</v>
      </c>
      <c r="M1194" s="427">
        <v>8.9068456215000005</v>
      </c>
      <c r="N1194" s="427">
        <v>93.433331437700005</v>
      </c>
      <c r="O1194" s="427">
        <v>22.84</v>
      </c>
      <c r="P1194" s="427">
        <v>14.57</v>
      </c>
      <c r="Q1194" s="427">
        <v>14.57</v>
      </c>
      <c r="R1194" s="427">
        <v>0.42914600000000003</v>
      </c>
      <c r="S1194" s="427">
        <v>10.21443</v>
      </c>
      <c r="T1194" s="427">
        <v>88.023363000000003</v>
      </c>
      <c r="U1194" s="428">
        <v>44197</v>
      </c>
      <c r="V1194" s="428">
        <v>45291</v>
      </c>
      <c r="W1194" s="426">
        <v>650</v>
      </c>
      <c r="X1194" s="426"/>
      <c r="Y1194" s="426"/>
      <c r="Z1194" s="426">
        <v>7</v>
      </c>
    </row>
    <row r="1195" spans="1:26" ht="15">
      <c r="A1195" s="426">
        <v>202110</v>
      </c>
      <c r="B1195" s="426" t="s">
        <v>4805</v>
      </c>
      <c r="C1195" s="426" t="s">
        <v>6826</v>
      </c>
      <c r="D1195" s="426" t="s">
        <v>6827</v>
      </c>
      <c r="E1195" s="426" t="s">
        <v>265</v>
      </c>
      <c r="F1195" s="426" t="s">
        <v>4286</v>
      </c>
      <c r="G1195" s="426" t="s">
        <v>4156</v>
      </c>
      <c r="H1195" s="427">
        <v>0.19</v>
      </c>
      <c r="I1195" s="427">
        <v>0.21</v>
      </c>
      <c r="J1195" s="427">
        <v>12.21</v>
      </c>
      <c r="K1195" s="427">
        <v>59.75</v>
      </c>
      <c r="L1195" s="427">
        <v>0.19768016100000002</v>
      </c>
      <c r="M1195" s="427">
        <v>12.6700415424</v>
      </c>
      <c r="N1195" s="427">
        <v>62.001227039999989</v>
      </c>
      <c r="O1195" s="427">
        <v>22.83</v>
      </c>
      <c r="P1195" s="427">
        <v>15.4</v>
      </c>
      <c r="Q1195" s="427">
        <v>15.4</v>
      </c>
      <c r="R1195" s="427">
        <v>0.21240000000000001</v>
      </c>
      <c r="S1195" s="427">
        <v>12.4953</v>
      </c>
      <c r="T1195" s="427">
        <v>59.463299999999997</v>
      </c>
      <c r="U1195" s="428">
        <v>44197</v>
      </c>
      <c r="V1195" s="428">
        <v>45657</v>
      </c>
      <c r="W1195" s="426">
        <v>800</v>
      </c>
      <c r="X1195" s="426"/>
      <c r="Y1195" s="426"/>
      <c r="Z1195" s="426">
        <v>6</v>
      </c>
    </row>
    <row r="1196" spans="1:26" ht="15">
      <c r="A1196" s="426">
        <v>202110</v>
      </c>
      <c r="B1196" s="426" t="s">
        <v>4805</v>
      </c>
      <c r="C1196" s="426" t="s">
        <v>6803</v>
      </c>
      <c r="D1196" s="426" t="s">
        <v>6804</v>
      </c>
      <c r="E1196" s="426" t="s">
        <v>259</v>
      </c>
      <c r="F1196" s="426" t="s">
        <v>4130</v>
      </c>
      <c r="G1196" s="426" t="s">
        <v>4129</v>
      </c>
      <c r="H1196" s="427">
        <v>0.16</v>
      </c>
      <c r="I1196" s="427">
        <v>0.28000000000000003</v>
      </c>
      <c r="J1196" s="427">
        <v>3.88</v>
      </c>
      <c r="K1196" s="427">
        <v>50.53</v>
      </c>
      <c r="L1196" s="427">
        <v>0.17161907200000001</v>
      </c>
      <c r="M1196" s="427">
        <v>4.0750521395999995</v>
      </c>
      <c r="N1196" s="427">
        <v>53.070202220099993</v>
      </c>
      <c r="O1196" s="427">
        <v>22.83</v>
      </c>
      <c r="P1196" s="427">
        <v>17.68</v>
      </c>
      <c r="Q1196" s="427">
        <v>17.68</v>
      </c>
      <c r="R1196" s="427">
        <v>0.28401920000000003</v>
      </c>
      <c r="S1196" s="427">
        <v>3.5191599999999998</v>
      </c>
      <c r="T1196" s="427">
        <v>50.889733</v>
      </c>
      <c r="U1196" s="428">
        <v>44197</v>
      </c>
      <c r="V1196" s="428">
        <v>45657</v>
      </c>
      <c r="W1196" s="426">
        <v>300</v>
      </c>
      <c r="X1196" s="426"/>
      <c r="Y1196" s="426"/>
      <c r="Z1196" s="426">
        <v>8</v>
      </c>
    </row>
    <row r="1197" spans="1:26" ht="15">
      <c r="A1197" s="426">
        <v>202110</v>
      </c>
      <c r="B1197" s="426" t="s">
        <v>4805</v>
      </c>
      <c r="C1197" s="426" t="s">
        <v>6828</v>
      </c>
      <c r="D1197" s="426" t="s">
        <v>6829</v>
      </c>
      <c r="E1197" s="426" t="s">
        <v>256</v>
      </c>
      <c r="F1197" s="426" t="s">
        <v>4188</v>
      </c>
      <c r="G1197" s="426" t="s">
        <v>4156</v>
      </c>
      <c r="H1197" s="427">
        <v>0.35</v>
      </c>
      <c r="I1197" s="427">
        <v>0.35</v>
      </c>
      <c r="J1197" s="427">
        <v>30.01</v>
      </c>
      <c r="K1197" s="427">
        <v>138.31</v>
      </c>
      <c r="L1197" s="427">
        <v>0.36414766500000001</v>
      </c>
      <c r="M1197" s="427">
        <v>31.1406999744</v>
      </c>
      <c r="N1197" s="427">
        <v>143.52116672639997</v>
      </c>
      <c r="O1197" s="427">
        <v>22.84</v>
      </c>
      <c r="P1197" s="427">
        <v>14.3</v>
      </c>
      <c r="Q1197" s="427">
        <v>14.3</v>
      </c>
      <c r="R1197" s="427">
        <v>0.34839999999999999</v>
      </c>
      <c r="S1197" s="427">
        <v>37.482500000000002</v>
      </c>
      <c r="T1197" s="427">
        <v>130.84209999999999</v>
      </c>
      <c r="U1197" s="428">
        <v>44197</v>
      </c>
      <c r="V1197" s="428">
        <v>45291</v>
      </c>
      <c r="W1197" s="426">
        <v>450</v>
      </c>
      <c r="X1197" s="426"/>
      <c r="Y1197" s="426"/>
      <c r="Z1197" s="426">
        <v>6</v>
      </c>
    </row>
    <row r="1198" spans="1:26" ht="15">
      <c r="A1198" s="426">
        <v>202110</v>
      </c>
      <c r="B1198" s="426" t="s">
        <v>4805</v>
      </c>
      <c r="C1198" s="426" t="s">
        <v>6807</v>
      </c>
      <c r="D1198" s="426" t="s">
        <v>6808</v>
      </c>
      <c r="E1198" s="426" t="s">
        <v>265</v>
      </c>
      <c r="F1198" s="426" t="s">
        <v>6809</v>
      </c>
      <c r="G1198" s="426" t="s">
        <v>4341</v>
      </c>
      <c r="H1198" s="427">
        <v>0.06</v>
      </c>
      <c r="I1198" s="427">
        <v>0.09</v>
      </c>
      <c r="J1198" s="427">
        <v>1.62</v>
      </c>
      <c r="K1198" s="427">
        <v>7.13</v>
      </c>
      <c r="L1198" s="427">
        <v>6.4436789999999994E-2</v>
      </c>
      <c r="M1198" s="427">
        <v>1.7090603100000001</v>
      </c>
      <c r="N1198" s="427">
        <v>7.5219753149999997</v>
      </c>
      <c r="O1198" s="427">
        <v>22.83</v>
      </c>
      <c r="P1198" s="427">
        <v>27.05</v>
      </c>
      <c r="Q1198" s="427">
        <v>27.05</v>
      </c>
      <c r="R1198" s="427">
        <v>8.6400000000000005E-2</v>
      </c>
      <c r="S1198" s="427">
        <v>1.9338</v>
      </c>
      <c r="T1198" s="427">
        <v>6.8162000000000003</v>
      </c>
      <c r="U1198" s="428">
        <v>44197</v>
      </c>
      <c r="V1198" s="428">
        <v>45291</v>
      </c>
      <c r="W1198" s="426">
        <v>200</v>
      </c>
      <c r="X1198" s="426"/>
      <c r="Y1198" s="426"/>
      <c r="Z1198" s="426">
        <v>9</v>
      </c>
    </row>
    <row r="1199" spans="1:26" ht="15">
      <c r="A1199" s="426">
        <v>202110</v>
      </c>
      <c r="B1199" s="426" t="s">
        <v>4805</v>
      </c>
      <c r="C1199" s="426" t="s">
        <v>6789</v>
      </c>
      <c r="D1199" s="426" t="s">
        <v>6790</v>
      </c>
      <c r="E1199" s="426" t="s">
        <v>259</v>
      </c>
      <c r="F1199" s="426" t="s">
        <v>4130</v>
      </c>
      <c r="G1199" s="426" t="s">
        <v>4129</v>
      </c>
      <c r="H1199" s="427">
        <v>0.13</v>
      </c>
      <c r="I1199" s="427">
        <v>0.18</v>
      </c>
      <c r="J1199" s="427">
        <v>6.99</v>
      </c>
      <c r="K1199" s="427">
        <v>28.77</v>
      </c>
      <c r="L1199" s="427">
        <v>0.13944049600000002</v>
      </c>
      <c r="M1199" s="427">
        <v>7.3413954782999991</v>
      </c>
      <c r="N1199" s="427">
        <v>30.216301560899996</v>
      </c>
      <c r="O1199" s="427">
        <v>22.83</v>
      </c>
      <c r="P1199" s="427">
        <v>12.94</v>
      </c>
      <c r="Q1199" s="427">
        <v>12.94</v>
      </c>
      <c r="R1199" s="427">
        <v>0.17824519999999999</v>
      </c>
      <c r="S1199" s="427">
        <v>7.1674379999999998</v>
      </c>
      <c r="T1199" s="427">
        <v>28.592314999999999</v>
      </c>
      <c r="U1199" s="428">
        <v>44197</v>
      </c>
      <c r="V1199" s="428">
        <v>45657</v>
      </c>
      <c r="W1199" s="426">
        <v>1600</v>
      </c>
      <c r="X1199" s="426"/>
      <c r="Y1199" s="426"/>
      <c r="Z1199" s="426">
        <v>8</v>
      </c>
    </row>
    <row r="1200" spans="1:26" ht="15">
      <c r="A1200" s="426">
        <v>202110</v>
      </c>
      <c r="B1200" s="426" t="s">
        <v>4805</v>
      </c>
      <c r="C1200" s="426" t="s">
        <v>6810</v>
      </c>
      <c r="D1200" s="426" t="s">
        <v>6811</v>
      </c>
      <c r="E1200" s="426" t="s">
        <v>262</v>
      </c>
      <c r="F1200" s="426" t="s">
        <v>4491</v>
      </c>
      <c r="G1200" s="426" t="s">
        <v>4366</v>
      </c>
      <c r="H1200" s="427">
        <v>0.5</v>
      </c>
      <c r="I1200" s="427">
        <v>0.5</v>
      </c>
      <c r="J1200" s="427">
        <v>55.25</v>
      </c>
      <c r="K1200" s="427">
        <v>232.65</v>
      </c>
      <c r="L1200" s="427">
        <v>0.53986175999999997</v>
      </c>
      <c r="M1200" s="427">
        <v>58.767489039999994</v>
      </c>
      <c r="N1200" s="427">
        <v>247.46165294400001</v>
      </c>
      <c r="O1200" s="427">
        <v>22.83</v>
      </c>
      <c r="P1200" s="427">
        <v>10.91</v>
      </c>
      <c r="Q1200" s="427">
        <v>10.91</v>
      </c>
      <c r="R1200" s="427">
        <v>0.50238439999999995</v>
      </c>
      <c r="S1200" s="427">
        <v>68.010433000000006</v>
      </c>
      <c r="T1200" s="427">
        <v>219.890896</v>
      </c>
      <c r="U1200" s="428">
        <v>44197</v>
      </c>
      <c r="V1200" s="428">
        <v>45291</v>
      </c>
      <c r="W1200" s="426">
        <v>500</v>
      </c>
      <c r="X1200" s="426"/>
      <c r="Y1200" s="426"/>
      <c r="Z1200" s="426">
        <v>1</v>
      </c>
    </row>
    <row r="1201" spans="1:26" ht="15">
      <c r="A1201" s="426">
        <v>202110</v>
      </c>
      <c r="B1201" s="426" t="s">
        <v>4805</v>
      </c>
      <c r="C1201" s="426" t="s">
        <v>6812</v>
      </c>
      <c r="D1201" s="426" t="s">
        <v>6813</v>
      </c>
      <c r="E1201" s="426" t="s">
        <v>262</v>
      </c>
      <c r="F1201" s="426" t="s">
        <v>4491</v>
      </c>
      <c r="G1201" s="426" t="s">
        <v>4366</v>
      </c>
      <c r="H1201" s="427">
        <v>0.59</v>
      </c>
      <c r="I1201" s="427">
        <v>0.6</v>
      </c>
      <c r="J1201" s="427">
        <v>46.74</v>
      </c>
      <c r="K1201" s="427">
        <v>224.78</v>
      </c>
      <c r="L1201" s="427">
        <v>0.63703687679999998</v>
      </c>
      <c r="M1201" s="427">
        <v>49.715700230399996</v>
      </c>
      <c r="N1201" s="427">
        <v>239.0906097088</v>
      </c>
      <c r="O1201" s="427">
        <v>22.83</v>
      </c>
      <c r="P1201" s="427">
        <v>10.91</v>
      </c>
      <c r="Q1201" s="427">
        <v>10.91</v>
      </c>
      <c r="R1201" s="427">
        <v>0.59903079999999997</v>
      </c>
      <c r="S1201" s="427">
        <v>57.896380000000001</v>
      </c>
      <c r="T1201" s="427">
        <v>213.62605600000001</v>
      </c>
      <c r="U1201" s="428">
        <v>44197</v>
      </c>
      <c r="V1201" s="428">
        <v>45291</v>
      </c>
      <c r="W1201" s="426">
        <v>650</v>
      </c>
      <c r="X1201" s="426"/>
      <c r="Y1201" s="426"/>
      <c r="Z1201" s="426">
        <v>1</v>
      </c>
    </row>
    <row r="1202" spans="1:26" ht="15">
      <c r="A1202" s="426">
        <v>202110</v>
      </c>
      <c r="B1202" s="426" t="s">
        <v>4805</v>
      </c>
      <c r="C1202" s="426" t="s">
        <v>6895</v>
      </c>
      <c r="D1202" s="426" t="s">
        <v>6896</v>
      </c>
      <c r="E1202" s="426" t="s">
        <v>262</v>
      </c>
      <c r="F1202" s="426" t="s">
        <v>6765</v>
      </c>
      <c r="G1202" s="426" t="s">
        <v>4366</v>
      </c>
      <c r="H1202" s="427">
        <v>0.25</v>
      </c>
      <c r="I1202" s="427">
        <v>0.26</v>
      </c>
      <c r="J1202" s="427">
        <v>8.99</v>
      </c>
      <c r="K1202" s="427">
        <v>68.61</v>
      </c>
      <c r="L1202" s="427">
        <v>0.26993087999999998</v>
      </c>
      <c r="M1202" s="427">
        <v>9.5623479903999993</v>
      </c>
      <c r="N1202" s="427">
        <v>72.978052905599995</v>
      </c>
      <c r="O1202" s="427">
        <v>22.83</v>
      </c>
      <c r="P1202" s="427">
        <v>25.49</v>
      </c>
      <c r="Q1202" s="427">
        <v>25.49</v>
      </c>
      <c r="R1202" s="427">
        <v>0.25667640000000003</v>
      </c>
      <c r="S1202" s="427">
        <v>10.334326000000001</v>
      </c>
      <c r="T1202" s="427">
        <v>67.267993000000004</v>
      </c>
      <c r="U1202" s="428" t="s">
        <v>5670</v>
      </c>
      <c r="V1202" s="428" t="s">
        <v>5670</v>
      </c>
      <c r="W1202" s="426">
        <v>0</v>
      </c>
      <c r="X1202" s="426"/>
      <c r="Y1202" s="426"/>
      <c r="Z1202" s="426">
        <v>1</v>
      </c>
    </row>
    <row r="1203" spans="1:26" ht="15">
      <c r="A1203" s="426">
        <v>202110</v>
      </c>
      <c r="B1203" s="426" t="s">
        <v>4805</v>
      </c>
      <c r="C1203" s="426" t="s">
        <v>6897</v>
      </c>
      <c r="D1203" s="426" t="s">
        <v>6898</v>
      </c>
      <c r="E1203" s="426" t="s">
        <v>258</v>
      </c>
      <c r="F1203" s="426" t="s">
        <v>4410</v>
      </c>
      <c r="G1203" s="426" t="s">
        <v>4143</v>
      </c>
      <c r="H1203" s="427">
        <v>0.09</v>
      </c>
      <c r="I1203" s="427">
        <v>0.22</v>
      </c>
      <c r="J1203" s="427">
        <v>6.46</v>
      </c>
      <c r="K1203" s="427">
        <v>53.63</v>
      </c>
      <c r="L1203" s="427">
        <v>9.4097394000000015E-2</v>
      </c>
      <c r="M1203" s="427">
        <v>6.7296166918000004</v>
      </c>
      <c r="N1203" s="427">
        <v>55.868319377900008</v>
      </c>
      <c r="O1203" s="427">
        <v>22.83</v>
      </c>
      <c r="P1203" s="427">
        <v>15.27</v>
      </c>
      <c r="Q1203" s="427">
        <v>15.27</v>
      </c>
      <c r="R1203" s="427">
        <v>0.22140000000000001</v>
      </c>
      <c r="S1203" s="427">
        <v>7.8056400000000004</v>
      </c>
      <c r="T1203" s="427">
        <v>52.288200000000003</v>
      </c>
      <c r="U1203" s="428" t="s">
        <v>5670</v>
      </c>
      <c r="V1203" s="428" t="s">
        <v>5670</v>
      </c>
      <c r="W1203" s="426">
        <v>0</v>
      </c>
      <c r="X1203" s="426"/>
      <c r="Y1203" s="426"/>
      <c r="Z1203" s="426">
        <v>7</v>
      </c>
    </row>
    <row r="1204" spans="1:26" ht="15">
      <c r="A1204" s="426">
        <v>202110</v>
      </c>
      <c r="B1204" s="426" t="s">
        <v>4805</v>
      </c>
      <c r="C1204" s="426" t="s">
        <v>6899</v>
      </c>
      <c r="D1204" s="426" t="s">
        <v>6900</v>
      </c>
      <c r="E1204" s="426" t="s">
        <v>275</v>
      </c>
      <c r="F1204" s="426" t="s">
        <v>4427</v>
      </c>
      <c r="G1204" s="426" t="s">
        <v>4143</v>
      </c>
      <c r="H1204" s="427">
        <v>0.14000000000000001</v>
      </c>
      <c r="I1204" s="427">
        <v>0.13</v>
      </c>
      <c r="J1204" s="427">
        <v>10.85</v>
      </c>
      <c r="K1204" s="427">
        <v>38.090000000000003</v>
      </c>
      <c r="L1204" s="427">
        <v>0.14637372400000004</v>
      </c>
      <c r="M1204" s="427">
        <v>11.302839180499999</v>
      </c>
      <c r="N1204" s="427">
        <v>39.67973680970001</v>
      </c>
      <c r="O1204" s="427">
        <v>22.83</v>
      </c>
      <c r="P1204" s="427">
        <v>17.11</v>
      </c>
      <c r="Q1204" s="427">
        <v>17.11</v>
      </c>
      <c r="R1204" s="427">
        <v>0.13644000000000001</v>
      </c>
      <c r="S1204" s="427">
        <v>13.3026</v>
      </c>
      <c r="T1204" s="427">
        <v>35.633850000000002</v>
      </c>
      <c r="U1204" s="428" t="s">
        <v>5670</v>
      </c>
      <c r="V1204" s="428" t="s">
        <v>5670</v>
      </c>
      <c r="W1204" s="426">
        <v>0</v>
      </c>
      <c r="X1204" s="426"/>
      <c r="Y1204" s="426"/>
      <c r="Z1204" s="426">
        <v>7</v>
      </c>
    </row>
    <row r="1205" spans="1:26" ht="15">
      <c r="A1205" s="426">
        <v>202110</v>
      </c>
      <c r="B1205" s="426" t="s">
        <v>4805</v>
      </c>
      <c r="C1205" s="426" t="s">
        <v>7024</v>
      </c>
      <c r="D1205" s="426" t="s">
        <v>6953</v>
      </c>
      <c r="E1205" s="426" t="s">
        <v>260</v>
      </c>
      <c r="F1205" s="426" t="s">
        <v>4284</v>
      </c>
      <c r="G1205" s="426" t="s">
        <v>4263</v>
      </c>
      <c r="H1205" s="427">
        <v>0.46</v>
      </c>
      <c r="I1205" s="427">
        <v>0.53</v>
      </c>
      <c r="J1205" s="427">
        <v>26.97</v>
      </c>
      <c r="K1205" s="427">
        <v>110.84</v>
      </c>
      <c r="L1205" s="427">
        <v>0.47859407400000004</v>
      </c>
      <c r="M1205" s="427">
        <v>27.986160556799994</v>
      </c>
      <c r="N1205" s="427">
        <v>115.01616744959999</v>
      </c>
      <c r="O1205" s="427">
        <v>26.47</v>
      </c>
      <c r="P1205" s="427">
        <v>14.65</v>
      </c>
      <c r="Q1205" s="427">
        <v>14.65</v>
      </c>
      <c r="R1205" s="427">
        <v>0.53400000000000003</v>
      </c>
      <c r="S1205" s="427">
        <v>30.337499999999999</v>
      </c>
      <c r="T1205" s="427">
        <v>107.4747</v>
      </c>
      <c r="U1205" s="428">
        <v>43891</v>
      </c>
      <c r="V1205" s="428">
        <v>45199</v>
      </c>
      <c r="W1205" s="426">
        <v>600</v>
      </c>
      <c r="X1205" s="426"/>
      <c r="Y1205" s="426"/>
      <c r="Z1205" s="426">
        <v>6</v>
      </c>
    </row>
    <row r="1206" spans="1:26" ht="15">
      <c r="A1206" s="426">
        <v>202110</v>
      </c>
      <c r="B1206" s="426" t="s">
        <v>4805</v>
      </c>
      <c r="C1206" s="426" t="s">
        <v>7025</v>
      </c>
      <c r="D1206" s="426" t="s">
        <v>6946</v>
      </c>
      <c r="E1206" s="426" t="s">
        <v>265</v>
      </c>
      <c r="F1206" s="426" t="s">
        <v>4349</v>
      </c>
      <c r="G1206" s="426" t="s">
        <v>4143</v>
      </c>
      <c r="H1206" s="427">
        <v>0.19</v>
      </c>
      <c r="I1206" s="427">
        <v>0.21</v>
      </c>
      <c r="J1206" s="427">
        <v>18.21</v>
      </c>
      <c r="K1206" s="427">
        <v>80.47</v>
      </c>
      <c r="L1206" s="427">
        <v>0.19865005400000002</v>
      </c>
      <c r="M1206" s="427">
        <v>18.970018569300002</v>
      </c>
      <c r="N1206" s="427">
        <v>83.828522475100016</v>
      </c>
      <c r="O1206" s="427">
        <v>22.84</v>
      </c>
      <c r="P1206" s="427">
        <v>14.02</v>
      </c>
      <c r="Q1206" s="427">
        <v>14.02</v>
      </c>
      <c r="R1206" s="427">
        <v>0.21296999999999999</v>
      </c>
      <c r="S1206" s="427">
        <v>22.449442000000001</v>
      </c>
      <c r="T1206" s="427">
        <v>76.226427999999999</v>
      </c>
      <c r="U1206" s="428">
        <v>43891</v>
      </c>
      <c r="V1206" s="428">
        <v>45351</v>
      </c>
      <c r="W1206" s="426">
        <v>660</v>
      </c>
      <c r="X1206" s="426"/>
      <c r="Y1206" s="426"/>
      <c r="Z1206" s="426">
        <v>7</v>
      </c>
    </row>
    <row r="1207" spans="1:26" ht="15">
      <c r="A1207" s="426">
        <v>202110</v>
      </c>
      <c r="B1207" s="426" t="s">
        <v>4805</v>
      </c>
      <c r="C1207" s="426" t="s">
        <v>6998</v>
      </c>
      <c r="D1207" s="426" t="s">
        <v>6952</v>
      </c>
      <c r="E1207" s="426" t="s">
        <v>260</v>
      </c>
      <c r="F1207" s="426" t="s">
        <v>4421</v>
      </c>
      <c r="G1207" s="426" t="s">
        <v>4618</v>
      </c>
      <c r="H1207" s="427">
        <v>0.01</v>
      </c>
      <c r="I1207" s="427">
        <v>0.25</v>
      </c>
      <c r="J1207" s="427">
        <v>0.65</v>
      </c>
      <c r="K1207" s="427">
        <v>64.010000000000005</v>
      </c>
      <c r="L1207" s="427">
        <v>1.0455266000000001E-2</v>
      </c>
      <c r="M1207" s="427">
        <v>0.67712861450000006</v>
      </c>
      <c r="N1207" s="427">
        <v>66.681542483300021</v>
      </c>
      <c r="O1207" s="427">
        <v>22.83</v>
      </c>
      <c r="P1207" s="427">
        <v>15.4</v>
      </c>
      <c r="Q1207" s="427">
        <v>15.4</v>
      </c>
      <c r="R1207" s="427">
        <v>0.25056</v>
      </c>
      <c r="S1207" s="427">
        <v>0.78663000000000005</v>
      </c>
      <c r="T1207" s="427">
        <v>63.869459999999997</v>
      </c>
      <c r="U1207" s="428">
        <v>43891</v>
      </c>
      <c r="V1207" s="428">
        <v>45351</v>
      </c>
      <c r="W1207" s="426">
        <v>200</v>
      </c>
      <c r="X1207" s="426"/>
      <c r="Y1207" s="426"/>
      <c r="Z1207" s="426">
        <v>7</v>
      </c>
    </row>
    <row r="1208" spans="1:26" ht="15">
      <c r="A1208" s="426">
        <v>202110</v>
      </c>
      <c r="B1208" s="426" t="s">
        <v>4805</v>
      </c>
      <c r="C1208" s="426" t="s">
        <v>7005</v>
      </c>
      <c r="D1208" s="426" t="s">
        <v>6938</v>
      </c>
      <c r="E1208" s="426" t="s">
        <v>258</v>
      </c>
      <c r="F1208" s="426" t="s">
        <v>4316</v>
      </c>
      <c r="G1208" s="426" t="s">
        <v>4409</v>
      </c>
      <c r="H1208" s="427">
        <v>0.26</v>
      </c>
      <c r="I1208" s="427">
        <v>0.33</v>
      </c>
      <c r="J1208" s="427">
        <v>24.71</v>
      </c>
      <c r="K1208" s="427">
        <v>116.91</v>
      </c>
      <c r="L1208" s="427">
        <v>0.27183691600000004</v>
      </c>
      <c r="M1208" s="427">
        <v>25.741304714300004</v>
      </c>
      <c r="N1208" s="427">
        <v>121.78939434030001</v>
      </c>
      <c r="O1208" s="427">
        <v>22.83</v>
      </c>
      <c r="P1208" s="427">
        <v>15.27</v>
      </c>
      <c r="Q1208" s="427">
        <v>15.27</v>
      </c>
      <c r="R1208" s="427">
        <v>0.33479999999999999</v>
      </c>
      <c r="S1208" s="427">
        <v>25.8125</v>
      </c>
      <c r="T1208" s="427">
        <v>115.8001</v>
      </c>
      <c r="U1208" s="428">
        <v>43891</v>
      </c>
      <c r="V1208" s="428">
        <v>45351</v>
      </c>
      <c r="W1208" s="426">
        <v>400</v>
      </c>
      <c r="X1208" s="426"/>
      <c r="Y1208" s="426"/>
      <c r="Z1208" s="426">
        <v>7</v>
      </c>
    </row>
    <row r="1209" spans="1:26" ht="15">
      <c r="A1209" s="426">
        <v>202110</v>
      </c>
      <c r="B1209" s="426" t="s">
        <v>4805</v>
      </c>
      <c r="C1209" s="426" t="s">
        <v>6999</v>
      </c>
      <c r="D1209" s="426" t="s">
        <v>6950</v>
      </c>
      <c r="E1209" s="426" t="s">
        <v>260</v>
      </c>
      <c r="F1209" s="426" t="s">
        <v>4157</v>
      </c>
      <c r="G1209" s="426" t="s">
        <v>4156</v>
      </c>
      <c r="H1209" s="427">
        <v>0.22</v>
      </c>
      <c r="I1209" s="427">
        <v>0.26</v>
      </c>
      <c r="J1209" s="427">
        <v>14.64</v>
      </c>
      <c r="K1209" s="427">
        <v>59.78</v>
      </c>
      <c r="L1209" s="427">
        <v>0.228892818</v>
      </c>
      <c r="M1209" s="427">
        <v>15.191597721599999</v>
      </c>
      <c r="N1209" s="427">
        <v>62.032357363199992</v>
      </c>
      <c r="O1209" s="427">
        <v>22.83</v>
      </c>
      <c r="P1209" s="427">
        <v>20.420000000000002</v>
      </c>
      <c r="Q1209" s="427">
        <v>20.420000000000002</v>
      </c>
      <c r="R1209" s="427">
        <v>0.26</v>
      </c>
      <c r="S1209" s="427">
        <v>17.1493</v>
      </c>
      <c r="T1209" s="427">
        <v>57.271299999999997</v>
      </c>
      <c r="U1209" s="428">
        <v>43891</v>
      </c>
      <c r="V1209" s="428">
        <v>45351</v>
      </c>
      <c r="W1209" s="426">
        <v>800</v>
      </c>
      <c r="X1209" s="426"/>
      <c r="Y1209" s="426"/>
      <c r="Z1209" s="426">
        <v>6</v>
      </c>
    </row>
    <row r="1210" spans="1:26" ht="15">
      <c r="A1210" s="426">
        <v>202110</v>
      </c>
      <c r="B1210" s="426" t="s">
        <v>4805</v>
      </c>
      <c r="C1210" s="426" t="s">
        <v>7007</v>
      </c>
      <c r="D1210" s="426" t="s">
        <v>6951</v>
      </c>
      <c r="E1210" s="426" t="s">
        <v>260</v>
      </c>
      <c r="F1210" s="426" t="s">
        <v>4430</v>
      </c>
      <c r="G1210" s="426" t="s">
        <v>4129</v>
      </c>
      <c r="H1210" s="427">
        <v>0.4</v>
      </c>
      <c r="I1210" s="427">
        <v>0.39</v>
      </c>
      <c r="J1210" s="427">
        <v>11.43</v>
      </c>
      <c r="K1210" s="427">
        <v>28.21</v>
      </c>
      <c r="L1210" s="427">
        <v>0.42830222799999995</v>
      </c>
      <c r="M1210" s="427">
        <v>12.009285773099998</v>
      </c>
      <c r="N1210" s="427">
        <v>29.639715805700003</v>
      </c>
      <c r="O1210" s="427">
        <v>22.83</v>
      </c>
      <c r="P1210" s="427">
        <v>20.41</v>
      </c>
      <c r="Q1210" s="427">
        <v>20.41</v>
      </c>
      <c r="R1210" s="427">
        <v>0.4028176</v>
      </c>
      <c r="S1210" s="427">
        <v>11.784941</v>
      </c>
      <c r="T1210" s="427">
        <v>27.851289999999999</v>
      </c>
      <c r="U1210" s="428">
        <v>43891</v>
      </c>
      <c r="V1210" s="428">
        <v>45351</v>
      </c>
      <c r="W1210" s="426">
        <v>800</v>
      </c>
      <c r="X1210" s="426"/>
      <c r="Y1210" s="426"/>
      <c r="Z1210" s="426">
        <v>8</v>
      </c>
    </row>
    <row r="1211" spans="1:26" ht="15">
      <c r="A1211" s="426">
        <v>202110</v>
      </c>
      <c r="B1211" s="426" t="s">
        <v>4805</v>
      </c>
      <c r="C1211" s="426" t="s">
        <v>7017</v>
      </c>
      <c r="D1211" s="426" t="s">
        <v>6949</v>
      </c>
      <c r="E1211" s="426" t="s">
        <v>259</v>
      </c>
      <c r="F1211" s="426" t="s">
        <v>4347</v>
      </c>
      <c r="G1211" s="426" t="s">
        <v>4315</v>
      </c>
      <c r="H1211" s="427">
        <v>0.48</v>
      </c>
      <c r="I1211" s="427">
        <v>0.47</v>
      </c>
      <c r="J1211" s="427">
        <v>31.87</v>
      </c>
      <c r="K1211" s="427">
        <v>145.03</v>
      </c>
      <c r="L1211" s="427">
        <v>0.52046823359999994</v>
      </c>
      <c r="M1211" s="427">
        <v>33.71296816160001</v>
      </c>
      <c r="N1211" s="427">
        <v>153.41674843040002</v>
      </c>
      <c r="O1211" s="427">
        <v>22.83</v>
      </c>
      <c r="P1211" s="427">
        <v>15.4</v>
      </c>
      <c r="Q1211" s="427">
        <v>15.4</v>
      </c>
      <c r="R1211" s="427">
        <v>0.47931800000000002</v>
      </c>
      <c r="S1211" s="427">
        <v>36.875664</v>
      </c>
      <c r="T1211" s="427">
        <v>140.029169</v>
      </c>
      <c r="U1211" s="428">
        <v>43891</v>
      </c>
      <c r="V1211" s="428">
        <v>45657</v>
      </c>
      <c r="W1211" s="426">
        <v>300</v>
      </c>
      <c r="X1211" s="426"/>
      <c r="Y1211" s="426"/>
      <c r="Z1211" s="426">
        <v>3</v>
      </c>
    </row>
    <row r="1212" spans="1:26" ht="15">
      <c r="A1212" s="426">
        <v>202110</v>
      </c>
      <c r="B1212" s="426" t="s">
        <v>4805</v>
      </c>
      <c r="C1212" s="426" t="s">
        <v>7008</v>
      </c>
      <c r="D1212" s="426" t="s">
        <v>6942</v>
      </c>
      <c r="E1212" s="426" t="s">
        <v>265</v>
      </c>
      <c r="F1212" s="426" t="s">
        <v>4713</v>
      </c>
      <c r="G1212" s="426" t="s">
        <v>4368</v>
      </c>
      <c r="H1212" s="427">
        <v>0.23</v>
      </c>
      <c r="I1212" s="427">
        <v>0.24</v>
      </c>
      <c r="J1212" s="427">
        <v>21.41</v>
      </c>
      <c r="K1212" s="427">
        <v>89.95</v>
      </c>
      <c r="L1212" s="427">
        <v>0.247007695</v>
      </c>
      <c r="M1212" s="427">
        <v>22.587025455000003</v>
      </c>
      <c r="N1212" s="427">
        <v>94.895046225000002</v>
      </c>
      <c r="O1212" s="427">
        <v>22.83</v>
      </c>
      <c r="P1212" s="427">
        <v>25.49</v>
      </c>
      <c r="Q1212" s="427">
        <v>25.49</v>
      </c>
      <c r="R1212" s="427">
        <v>0.23599999999999999</v>
      </c>
      <c r="S1212" s="427">
        <v>22.790900000000001</v>
      </c>
      <c r="T1212" s="427">
        <v>88.574200000000005</v>
      </c>
      <c r="U1212" s="428">
        <v>43891</v>
      </c>
      <c r="V1212" s="428">
        <v>45657</v>
      </c>
      <c r="W1212" s="426">
        <v>250</v>
      </c>
      <c r="X1212" s="426"/>
      <c r="Y1212" s="426"/>
      <c r="Z1212" s="426">
        <v>9</v>
      </c>
    </row>
    <row r="1213" spans="1:26" ht="15">
      <c r="A1213" s="426">
        <v>202110</v>
      </c>
      <c r="B1213" s="426" t="s">
        <v>4805</v>
      </c>
      <c r="C1213" s="426" t="s">
        <v>7026</v>
      </c>
      <c r="D1213" s="426" t="s">
        <v>6940</v>
      </c>
      <c r="E1213" s="426" t="s">
        <v>265</v>
      </c>
      <c r="F1213" s="426" t="s">
        <v>7027</v>
      </c>
      <c r="G1213" s="426" t="s">
        <v>4366</v>
      </c>
      <c r="H1213" s="427">
        <v>0.01</v>
      </c>
      <c r="I1213" s="427">
        <v>0.2</v>
      </c>
      <c r="J1213" s="427">
        <v>0.69</v>
      </c>
      <c r="K1213" s="427">
        <v>117.8</v>
      </c>
      <c r="L1213" s="427">
        <v>1.0797235200000001E-2</v>
      </c>
      <c r="M1213" s="427">
        <v>0.7339288223999999</v>
      </c>
      <c r="N1213" s="427">
        <v>125.299732288</v>
      </c>
      <c r="O1213" s="427">
        <v>22.84</v>
      </c>
      <c r="P1213" s="427">
        <v>15.29</v>
      </c>
      <c r="Q1213" s="427">
        <v>15.29</v>
      </c>
      <c r="R1213" s="427">
        <v>0.2017496</v>
      </c>
      <c r="S1213" s="427">
        <v>6.6251699999999998</v>
      </c>
      <c r="T1213" s="427">
        <v>111.859678</v>
      </c>
      <c r="U1213" s="428">
        <v>43891</v>
      </c>
      <c r="V1213" s="428">
        <v>45351</v>
      </c>
      <c r="W1213" s="426">
        <v>260</v>
      </c>
      <c r="X1213" s="426"/>
      <c r="Y1213" s="426"/>
      <c r="Z1213" s="426">
        <v>1</v>
      </c>
    </row>
    <row r="1214" spans="1:26" ht="15">
      <c r="A1214" s="426">
        <v>202110</v>
      </c>
      <c r="B1214" s="426" t="s">
        <v>4805</v>
      </c>
      <c r="C1214" s="426" t="s">
        <v>7028</v>
      </c>
      <c r="D1214" s="426" t="s">
        <v>6937</v>
      </c>
      <c r="E1214" s="426" t="s">
        <v>275</v>
      </c>
      <c r="F1214" s="426" t="s">
        <v>4278</v>
      </c>
      <c r="G1214" s="426" t="s">
        <v>4156</v>
      </c>
      <c r="H1214" s="427">
        <v>0.3</v>
      </c>
      <c r="I1214" s="427">
        <v>0.31</v>
      </c>
      <c r="J1214" s="427">
        <v>14.93</v>
      </c>
      <c r="K1214" s="427">
        <v>84.7</v>
      </c>
      <c r="L1214" s="427">
        <v>0.31212656999999999</v>
      </c>
      <c r="M1214" s="427">
        <v>15.492524179199998</v>
      </c>
      <c r="N1214" s="427">
        <v>87.891279167999997</v>
      </c>
      <c r="O1214" s="427">
        <v>22.83</v>
      </c>
      <c r="P1214" s="427">
        <v>14.54</v>
      </c>
      <c r="Q1214" s="427">
        <v>14.54</v>
      </c>
      <c r="R1214" s="427">
        <v>0.30609999999999998</v>
      </c>
      <c r="S1214" s="427">
        <v>15.656675</v>
      </c>
      <c r="T1214" s="427">
        <v>83.974924999999999</v>
      </c>
      <c r="U1214" s="428">
        <v>43891</v>
      </c>
      <c r="V1214" s="428">
        <v>45323</v>
      </c>
      <c r="W1214" s="426">
        <v>300</v>
      </c>
      <c r="X1214" s="426"/>
      <c r="Y1214" s="426"/>
      <c r="Z1214" s="426">
        <v>6</v>
      </c>
    </row>
    <row r="1215" spans="1:26" ht="15">
      <c r="A1215" s="426">
        <v>202110</v>
      </c>
      <c r="B1215" s="426" t="s">
        <v>4805</v>
      </c>
      <c r="C1215" s="426" t="s">
        <v>7000</v>
      </c>
      <c r="D1215" s="426" t="s">
        <v>6944</v>
      </c>
      <c r="E1215" s="426" t="s">
        <v>260</v>
      </c>
      <c r="F1215" s="426" t="s">
        <v>4586</v>
      </c>
      <c r="G1215" s="426" t="s">
        <v>4135</v>
      </c>
      <c r="H1215" s="427">
        <v>0.28000000000000003</v>
      </c>
      <c r="I1215" s="427">
        <v>0.32</v>
      </c>
      <c r="J1215" s="427">
        <v>16.21</v>
      </c>
      <c r="K1215" s="427">
        <v>130.62</v>
      </c>
      <c r="L1215" s="427">
        <v>0.29274744800000008</v>
      </c>
      <c r="M1215" s="427">
        <v>16.886545909300004</v>
      </c>
      <c r="N1215" s="427">
        <v>136.07159942460001</v>
      </c>
      <c r="O1215" s="427">
        <v>22.83</v>
      </c>
      <c r="P1215" s="427">
        <v>14.54</v>
      </c>
      <c r="Q1215" s="427">
        <v>14.54</v>
      </c>
      <c r="R1215" s="427">
        <v>0.3206</v>
      </c>
      <c r="S1215" s="427">
        <v>20.428574999999999</v>
      </c>
      <c r="T1215" s="427">
        <v>126.39805</v>
      </c>
      <c r="U1215" s="428">
        <v>43891</v>
      </c>
      <c r="V1215" s="428">
        <v>45323</v>
      </c>
      <c r="W1215" s="426">
        <v>579</v>
      </c>
      <c r="X1215" s="426"/>
      <c r="Y1215" s="426"/>
      <c r="Z1215" s="426">
        <v>7</v>
      </c>
    </row>
    <row r="1216" spans="1:26" ht="15">
      <c r="A1216" s="426">
        <v>202110</v>
      </c>
      <c r="B1216" s="426" t="s">
        <v>4805</v>
      </c>
      <c r="C1216" s="426" t="s">
        <v>7031</v>
      </c>
      <c r="D1216" s="426" t="s">
        <v>6985</v>
      </c>
      <c r="E1216" s="426" t="s">
        <v>259</v>
      </c>
      <c r="F1216" s="426" t="s">
        <v>4394</v>
      </c>
      <c r="G1216" s="426" t="s">
        <v>4395</v>
      </c>
      <c r="H1216" s="427">
        <v>0.02</v>
      </c>
      <c r="I1216" s="427">
        <v>0.41</v>
      </c>
      <c r="J1216" s="427">
        <v>1.69</v>
      </c>
      <c r="K1216" s="427">
        <v>80.25</v>
      </c>
      <c r="L1216" s="427">
        <v>2.1238316199999999E-2</v>
      </c>
      <c r="M1216" s="427">
        <v>1.7918535960000002</v>
      </c>
      <c r="N1216" s="427">
        <v>85.08653910000001</v>
      </c>
      <c r="O1216" s="427">
        <v>22.83</v>
      </c>
      <c r="P1216" s="427">
        <v>14.15</v>
      </c>
      <c r="Q1216" s="427">
        <v>14.15</v>
      </c>
      <c r="R1216" s="427">
        <v>0.41063640000000001</v>
      </c>
      <c r="S1216" s="427">
        <v>2.083704</v>
      </c>
      <c r="T1216" s="427">
        <v>79.853819000000001</v>
      </c>
      <c r="U1216" s="428">
        <v>43922</v>
      </c>
      <c r="V1216" s="428">
        <v>45291</v>
      </c>
      <c r="W1216" s="426">
        <v>400</v>
      </c>
      <c r="X1216" s="426"/>
      <c r="Y1216" s="426"/>
      <c r="Z1216" s="426">
        <v>14</v>
      </c>
    </row>
    <row r="1217" spans="1:26" ht="15">
      <c r="A1217" s="426">
        <v>202110</v>
      </c>
      <c r="B1217" s="426" t="s">
        <v>4805</v>
      </c>
      <c r="C1217" s="426" t="s">
        <v>7019</v>
      </c>
      <c r="D1217" s="426" t="s">
        <v>6982</v>
      </c>
      <c r="E1217" s="426" t="s">
        <v>268</v>
      </c>
      <c r="F1217" s="426" t="s">
        <v>4288</v>
      </c>
      <c r="G1217" s="426" t="s">
        <v>4123</v>
      </c>
      <c r="H1217" s="427">
        <v>0.19</v>
      </c>
      <c r="I1217" s="427">
        <v>0.19</v>
      </c>
      <c r="J1217" s="427">
        <v>13.46</v>
      </c>
      <c r="K1217" s="427">
        <v>58.82</v>
      </c>
      <c r="L1217" s="427">
        <v>0.19768016100000002</v>
      </c>
      <c r="M1217" s="427">
        <v>13.9671383424</v>
      </c>
      <c r="N1217" s="427">
        <v>61.036187020799993</v>
      </c>
      <c r="O1217" s="427">
        <v>22.83</v>
      </c>
      <c r="P1217" s="427">
        <v>15.25</v>
      </c>
      <c r="Q1217" s="427">
        <v>15.25</v>
      </c>
      <c r="R1217" s="427">
        <v>0.19040000000000001</v>
      </c>
      <c r="S1217" s="427">
        <v>14.122299999999999</v>
      </c>
      <c r="T1217" s="427">
        <v>58.156199999999998</v>
      </c>
      <c r="U1217" s="428">
        <v>43922</v>
      </c>
      <c r="V1217" s="428">
        <v>45382</v>
      </c>
      <c r="W1217" s="426">
        <v>250</v>
      </c>
      <c r="X1217" s="426"/>
      <c r="Y1217" s="426"/>
      <c r="Z1217" s="426">
        <v>6</v>
      </c>
    </row>
    <row r="1218" spans="1:26" ht="15">
      <c r="A1218" s="426">
        <v>202110</v>
      </c>
      <c r="B1218" s="426" t="s">
        <v>4805</v>
      </c>
      <c r="C1218" s="426" t="s">
        <v>7021</v>
      </c>
      <c r="D1218" s="426" t="s">
        <v>6977</v>
      </c>
      <c r="E1218" s="426" t="s">
        <v>258</v>
      </c>
      <c r="F1218" s="426" t="s">
        <v>4122</v>
      </c>
      <c r="G1218" s="426" t="s">
        <v>4328</v>
      </c>
      <c r="H1218" s="427">
        <v>0.06</v>
      </c>
      <c r="I1218" s="427">
        <v>0.18</v>
      </c>
      <c r="J1218" s="427">
        <v>4.3899999999999997</v>
      </c>
      <c r="K1218" s="427">
        <v>37.67</v>
      </c>
      <c r="L1218" s="427">
        <v>6.2731596000000001E-2</v>
      </c>
      <c r="M1218" s="427">
        <v>4.5732224886999999</v>
      </c>
      <c r="N1218" s="427">
        <v>39.242207551100009</v>
      </c>
      <c r="O1218" s="427">
        <v>22.83</v>
      </c>
      <c r="P1218" s="427">
        <v>15.27</v>
      </c>
      <c r="Q1218" s="427">
        <v>15.27</v>
      </c>
      <c r="R1218" s="427">
        <v>0.17752080000000001</v>
      </c>
      <c r="S1218" s="427">
        <v>5.2731180000000002</v>
      </c>
      <c r="T1218" s="427">
        <v>36.786743999999999</v>
      </c>
      <c r="U1218" s="428">
        <v>43922</v>
      </c>
      <c r="V1218" s="428">
        <v>45382</v>
      </c>
      <c r="W1218" s="426">
        <v>280</v>
      </c>
      <c r="X1218" s="426"/>
      <c r="Y1218" s="426"/>
      <c r="Z1218" s="426">
        <v>7</v>
      </c>
    </row>
    <row r="1219" spans="1:26" ht="15">
      <c r="A1219" s="426">
        <v>202110</v>
      </c>
      <c r="B1219" s="426" t="s">
        <v>4805</v>
      </c>
      <c r="C1219" s="426" t="s">
        <v>7002</v>
      </c>
      <c r="D1219" s="426" t="s">
        <v>6979</v>
      </c>
      <c r="E1219" s="426" t="s">
        <v>275</v>
      </c>
      <c r="F1219" s="426" t="s">
        <v>4431</v>
      </c>
      <c r="G1219" s="426" t="s">
        <v>4129</v>
      </c>
      <c r="H1219" s="427">
        <v>0.5</v>
      </c>
      <c r="I1219" s="427">
        <v>0.56000000000000005</v>
      </c>
      <c r="J1219" s="427">
        <v>49.08</v>
      </c>
      <c r="K1219" s="427">
        <v>249.66</v>
      </c>
      <c r="L1219" s="427">
        <v>0.53537778499999988</v>
      </c>
      <c r="M1219" s="427">
        <v>51.567431823599996</v>
      </c>
      <c r="N1219" s="427">
        <v>262.31306090219999</v>
      </c>
      <c r="O1219" s="427">
        <v>22.84</v>
      </c>
      <c r="P1219" s="427">
        <v>12.6</v>
      </c>
      <c r="Q1219" s="427">
        <v>12.22</v>
      </c>
      <c r="R1219" s="427">
        <v>0.55509600000000003</v>
      </c>
      <c r="S1219" s="427">
        <v>61.240544999999997</v>
      </c>
      <c r="T1219" s="427">
        <v>237.50024999999999</v>
      </c>
      <c r="U1219" s="428">
        <v>43922</v>
      </c>
      <c r="V1219" s="428">
        <v>45412</v>
      </c>
      <c r="W1219" s="426">
        <v>600</v>
      </c>
      <c r="X1219" s="426"/>
      <c r="Y1219" s="426"/>
      <c r="Z1219" s="426">
        <v>8</v>
      </c>
    </row>
    <row r="1220" spans="1:26" ht="15">
      <c r="A1220" s="426">
        <v>202110</v>
      </c>
      <c r="B1220" s="426" t="s">
        <v>4805</v>
      </c>
      <c r="C1220" s="426" t="s">
        <v>7094</v>
      </c>
      <c r="D1220" s="426" t="s">
        <v>7095</v>
      </c>
      <c r="E1220" s="426" t="s">
        <v>275</v>
      </c>
      <c r="F1220" s="426" t="s">
        <v>4287</v>
      </c>
      <c r="G1220" s="426" t="s">
        <v>4123</v>
      </c>
      <c r="H1220" s="427">
        <v>0.21</v>
      </c>
      <c r="I1220" s="427">
        <v>0.23</v>
      </c>
      <c r="J1220" s="427">
        <v>17.95</v>
      </c>
      <c r="K1220" s="427">
        <v>80.12</v>
      </c>
      <c r="L1220" s="427">
        <v>0.21848859900000001</v>
      </c>
      <c r="M1220" s="427">
        <v>18.626310047999997</v>
      </c>
      <c r="N1220" s="427">
        <v>83.138716492799986</v>
      </c>
      <c r="O1220" s="427">
        <v>27.11</v>
      </c>
      <c r="P1220" s="427">
        <v>13.56</v>
      </c>
      <c r="Q1220" s="427">
        <v>13.28</v>
      </c>
      <c r="R1220" s="427">
        <v>0.23280000000000001</v>
      </c>
      <c r="S1220" s="427">
        <v>18.709</v>
      </c>
      <c r="T1220" s="427">
        <v>79.356099999999998</v>
      </c>
      <c r="U1220" s="428">
        <v>43952</v>
      </c>
      <c r="V1220" s="428">
        <v>45412</v>
      </c>
      <c r="W1220" s="426">
        <v>250</v>
      </c>
      <c r="X1220" s="426"/>
      <c r="Y1220" s="426"/>
      <c r="Z1220" s="426">
        <v>6</v>
      </c>
    </row>
    <row r="1221" spans="1:26" ht="15">
      <c r="A1221" s="426">
        <v>202110</v>
      </c>
      <c r="B1221" s="426" t="s">
        <v>4805</v>
      </c>
      <c r="C1221" s="426" t="s">
        <v>7096</v>
      </c>
      <c r="D1221" s="426" t="s">
        <v>7097</v>
      </c>
      <c r="E1221" s="426" t="s">
        <v>267</v>
      </c>
      <c r="F1221" s="426" t="s">
        <v>4287</v>
      </c>
      <c r="G1221" s="426" t="s">
        <v>4123</v>
      </c>
      <c r="H1221" s="427">
        <v>1.03</v>
      </c>
      <c r="I1221" s="427">
        <v>1.04</v>
      </c>
      <c r="J1221" s="427">
        <v>102.77</v>
      </c>
      <c r="K1221" s="427">
        <v>461.5</v>
      </c>
      <c r="L1221" s="427">
        <v>1.0716345569999999</v>
      </c>
      <c r="M1221" s="427">
        <v>106.64211050879997</v>
      </c>
      <c r="N1221" s="427">
        <v>478.8881385599999</v>
      </c>
      <c r="O1221" s="427">
        <v>27.11</v>
      </c>
      <c r="P1221" s="427">
        <v>13.61</v>
      </c>
      <c r="Q1221" s="427">
        <v>13.21</v>
      </c>
      <c r="R1221" s="427">
        <v>1.0411999999999999</v>
      </c>
      <c r="S1221" s="427">
        <v>116.60680000000001</v>
      </c>
      <c r="T1221" s="427">
        <v>447.67290000000003</v>
      </c>
      <c r="U1221" s="428">
        <v>43952</v>
      </c>
      <c r="V1221" s="428">
        <v>45412</v>
      </c>
      <c r="W1221" s="426">
        <v>1000</v>
      </c>
      <c r="X1221" s="426"/>
      <c r="Y1221" s="426"/>
      <c r="Z1221" s="426">
        <v>6</v>
      </c>
    </row>
    <row r="1222" spans="1:26" ht="15">
      <c r="A1222" s="426">
        <v>202110</v>
      </c>
      <c r="B1222" s="426" t="s">
        <v>4805</v>
      </c>
      <c r="C1222" s="426" t="s">
        <v>7098</v>
      </c>
      <c r="D1222" s="426" t="s">
        <v>7099</v>
      </c>
      <c r="E1222" s="426" t="s">
        <v>265</v>
      </c>
      <c r="F1222" s="426" t="s">
        <v>4247</v>
      </c>
      <c r="G1222" s="426" t="s">
        <v>4156</v>
      </c>
      <c r="H1222" s="427">
        <v>0.1</v>
      </c>
      <c r="I1222" s="427">
        <v>0.09</v>
      </c>
      <c r="J1222" s="427">
        <v>8.44</v>
      </c>
      <c r="K1222" s="427">
        <v>34.99</v>
      </c>
      <c r="L1222" s="427">
        <v>0.10404219000000001</v>
      </c>
      <c r="M1222" s="427">
        <v>8.7579975935999972</v>
      </c>
      <c r="N1222" s="427">
        <v>36.3083336256</v>
      </c>
      <c r="O1222" s="427">
        <v>22.84</v>
      </c>
      <c r="P1222" s="427">
        <v>14.54</v>
      </c>
      <c r="Q1222" s="427">
        <v>14.54</v>
      </c>
      <c r="R1222" s="427">
        <v>9.5600000000000004E-2</v>
      </c>
      <c r="S1222" s="427">
        <v>10.154299999999999</v>
      </c>
      <c r="T1222" s="427">
        <v>33.274999999999999</v>
      </c>
      <c r="U1222" s="428">
        <v>43952</v>
      </c>
      <c r="V1222" s="428">
        <v>45412</v>
      </c>
      <c r="W1222" s="426">
        <v>200</v>
      </c>
      <c r="X1222" s="426"/>
      <c r="Y1222" s="426"/>
      <c r="Z1222" s="426">
        <v>6</v>
      </c>
    </row>
    <row r="1223" spans="1:26" ht="15">
      <c r="A1223" s="426">
        <v>202110</v>
      </c>
      <c r="B1223" s="426" t="s">
        <v>4805</v>
      </c>
      <c r="C1223" s="426" t="s">
        <v>7104</v>
      </c>
      <c r="D1223" s="426" t="s">
        <v>7105</v>
      </c>
      <c r="E1223" s="426" t="s">
        <v>260</v>
      </c>
      <c r="F1223" s="426" t="s">
        <v>7106</v>
      </c>
      <c r="G1223" s="426" t="s">
        <v>4311</v>
      </c>
      <c r="H1223" s="427">
        <v>1.05</v>
      </c>
      <c r="I1223" s="427">
        <v>1.08</v>
      </c>
      <c r="J1223" s="427">
        <v>115.2</v>
      </c>
      <c r="K1223" s="427">
        <v>545.4</v>
      </c>
      <c r="L1223" s="427">
        <v>1.127643825</v>
      </c>
      <c r="M1223" s="427">
        <v>121.53317760000002</v>
      </c>
      <c r="N1223" s="427">
        <v>575.38363770000001</v>
      </c>
      <c r="O1223" s="427">
        <v>22.83</v>
      </c>
      <c r="P1223" s="427">
        <v>16.7</v>
      </c>
      <c r="Q1223" s="427">
        <v>16.7</v>
      </c>
      <c r="R1223" s="427">
        <v>1.0815999999999999</v>
      </c>
      <c r="S1223" s="427">
        <v>137.96199999999999</v>
      </c>
      <c r="T1223" s="427">
        <v>522.64210000000003</v>
      </c>
      <c r="U1223" s="428">
        <v>43952</v>
      </c>
      <c r="V1223" s="428">
        <v>46142</v>
      </c>
      <c r="W1223" s="426">
        <v>1900</v>
      </c>
      <c r="X1223" s="426"/>
      <c r="Y1223" s="426"/>
      <c r="Z1223" s="426">
        <v>9</v>
      </c>
    </row>
    <row r="1224" spans="1:26" ht="15">
      <c r="A1224" s="426">
        <v>202110</v>
      </c>
      <c r="B1224" s="426" t="s">
        <v>4805</v>
      </c>
      <c r="C1224" s="426" t="s">
        <v>7132</v>
      </c>
      <c r="D1224" s="426" t="s">
        <v>7133</v>
      </c>
      <c r="E1224" s="426" t="s">
        <v>256</v>
      </c>
      <c r="F1224" s="426" t="s">
        <v>7134</v>
      </c>
      <c r="G1224" s="426" t="s">
        <v>4341</v>
      </c>
      <c r="H1224" s="427">
        <v>0.18</v>
      </c>
      <c r="I1224" s="427">
        <v>0.19</v>
      </c>
      <c r="J1224" s="427">
        <v>9.2200000000000006</v>
      </c>
      <c r="K1224" s="427">
        <v>40.35</v>
      </c>
      <c r="L1224" s="427">
        <v>0.19331037000000001</v>
      </c>
      <c r="M1224" s="427">
        <v>9.7268741100000007</v>
      </c>
      <c r="N1224" s="427">
        <v>42.568261425000003</v>
      </c>
      <c r="O1224" s="427">
        <v>22.84</v>
      </c>
      <c r="P1224" s="427">
        <v>15.59</v>
      </c>
      <c r="Q1224" s="427">
        <v>15.59</v>
      </c>
      <c r="R1224" s="427">
        <v>0.18640000000000001</v>
      </c>
      <c r="S1224" s="427">
        <v>11.2363</v>
      </c>
      <c r="T1224" s="427">
        <v>38.331699999999998</v>
      </c>
      <c r="U1224" s="428">
        <v>44348</v>
      </c>
      <c r="V1224" s="428">
        <v>45808</v>
      </c>
      <c r="W1224" s="426">
        <v>300</v>
      </c>
      <c r="X1224" s="426"/>
      <c r="Y1224" s="426"/>
      <c r="Z1224" s="426">
        <v>9</v>
      </c>
    </row>
    <row r="1225" spans="1:26" ht="15">
      <c r="A1225" s="426">
        <v>202110</v>
      </c>
      <c r="B1225" s="426" t="s">
        <v>4805</v>
      </c>
      <c r="C1225" s="426" t="s">
        <v>7137</v>
      </c>
      <c r="D1225" s="426" t="s">
        <v>7138</v>
      </c>
      <c r="E1225" s="426" t="s">
        <v>265</v>
      </c>
      <c r="F1225" s="426" t="s">
        <v>4394</v>
      </c>
      <c r="G1225" s="426" t="s">
        <v>4395</v>
      </c>
      <c r="H1225" s="427">
        <v>0.18</v>
      </c>
      <c r="I1225" s="427">
        <v>0.28999999999999998</v>
      </c>
      <c r="J1225" s="427">
        <v>12.08</v>
      </c>
      <c r="K1225" s="427">
        <v>65.16</v>
      </c>
      <c r="L1225" s="427">
        <v>0.19114484579999999</v>
      </c>
      <c r="M1225" s="427">
        <v>12.808042272000002</v>
      </c>
      <c r="N1225" s="427">
        <v>69.087088944000001</v>
      </c>
      <c r="O1225" s="427">
        <v>22.83</v>
      </c>
      <c r="P1225" s="427">
        <v>14.02</v>
      </c>
      <c r="Q1225" s="427">
        <v>14.02</v>
      </c>
      <c r="R1225" s="427">
        <v>0.28936000000000001</v>
      </c>
      <c r="S1225" s="427">
        <v>12.997479999999999</v>
      </c>
      <c r="T1225" s="427">
        <v>64.247820000000004</v>
      </c>
      <c r="U1225" s="428">
        <v>44348</v>
      </c>
      <c r="V1225" s="428">
        <v>45473</v>
      </c>
      <c r="W1225" s="426">
        <v>300</v>
      </c>
      <c r="X1225" s="426"/>
      <c r="Y1225" s="426"/>
      <c r="Z1225" s="426">
        <v>14</v>
      </c>
    </row>
    <row r="1226" spans="1:26" ht="15">
      <c r="A1226" s="426">
        <v>202110</v>
      </c>
      <c r="B1226" s="426" t="s">
        <v>4805</v>
      </c>
      <c r="C1226" s="426" t="s">
        <v>7128</v>
      </c>
      <c r="D1226" s="426" t="s">
        <v>7129</v>
      </c>
      <c r="E1226" s="426" t="s">
        <v>260</v>
      </c>
      <c r="F1226" s="426" t="s">
        <v>4432</v>
      </c>
      <c r="G1226" s="426" t="s">
        <v>4151</v>
      </c>
      <c r="H1226" s="427">
        <v>0.56000000000000005</v>
      </c>
      <c r="I1226" s="427">
        <v>0.61</v>
      </c>
      <c r="J1226" s="427">
        <v>54.34</v>
      </c>
      <c r="K1226" s="427">
        <v>266.89999999999998</v>
      </c>
      <c r="L1226" s="427">
        <v>0.5996231192</v>
      </c>
      <c r="M1226" s="427">
        <v>57.094014777800005</v>
      </c>
      <c r="N1226" s="427">
        <v>280.42680427299996</v>
      </c>
      <c r="O1226" s="427">
        <v>27.19</v>
      </c>
      <c r="P1226" s="427">
        <v>13.39</v>
      </c>
      <c r="Q1226" s="427">
        <v>13.39</v>
      </c>
      <c r="R1226" s="427">
        <v>0.61463599999999996</v>
      </c>
      <c r="S1226" s="427">
        <v>68.528182999999999</v>
      </c>
      <c r="T1226" s="427">
        <v>252.71113600000001</v>
      </c>
      <c r="U1226" s="428">
        <v>44348</v>
      </c>
      <c r="V1226" s="428">
        <v>45657</v>
      </c>
      <c r="W1226" s="426">
        <v>600</v>
      </c>
      <c r="X1226" s="426"/>
      <c r="Y1226" s="426"/>
      <c r="Z1226" s="426">
        <v>8</v>
      </c>
    </row>
    <row r="1227" spans="1:26" ht="15">
      <c r="A1227" s="426">
        <v>202110</v>
      </c>
      <c r="B1227" s="426" t="s">
        <v>4805</v>
      </c>
      <c r="C1227" s="426" t="s">
        <v>7130</v>
      </c>
      <c r="D1227" s="426" t="s">
        <v>7131</v>
      </c>
      <c r="E1227" s="426" t="s">
        <v>260</v>
      </c>
      <c r="F1227" s="426" t="s">
        <v>4432</v>
      </c>
      <c r="G1227" s="426" t="s">
        <v>4151</v>
      </c>
      <c r="H1227" s="427">
        <v>0.66</v>
      </c>
      <c r="I1227" s="427">
        <v>0.79</v>
      </c>
      <c r="J1227" s="427">
        <v>46.01</v>
      </c>
      <c r="K1227" s="427">
        <v>255.35</v>
      </c>
      <c r="L1227" s="427">
        <v>0.70669867619999993</v>
      </c>
      <c r="M1227" s="427">
        <v>48.341840631700002</v>
      </c>
      <c r="N1227" s="427">
        <v>268.29143675950002</v>
      </c>
      <c r="O1227" s="427">
        <v>27.19</v>
      </c>
      <c r="P1227" s="427">
        <v>13.39</v>
      </c>
      <c r="Q1227" s="427">
        <v>13.39</v>
      </c>
      <c r="R1227" s="427">
        <v>0.78673999999999999</v>
      </c>
      <c r="S1227" s="427">
        <v>58.061371999999999</v>
      </c>
      <c r="T1227" s="427">
        <v>243.29657</v>
      </c>
      <c r="U1227" s="428">
        <v>44348</v>
      </c>
      <c r="V1227" s="428">
        <v>45657</v>
      </c>
      <c r="W1227" s="426">
        <v>900</v>
      </c>
      <c r="X1227" s="426"/>
      <c r="Y1227" s="426"/>
      <c r="Z1227" s="426">
        <v>8</v>
      </c>
    </row>
    <row r="1228" spans="1:26" ht="15">
      <c r="A1228" s="426">
        <v>202110</v>
      </c>
      <c r="B1228" s="426" t="s">
        <v>4805</v>
      </c>
      <c r="C1228" s="426" t="s">
        <v>7248</v>
      </c>
      <c r="D1228" s="426" t="s">
        <v>7249</v>
      </c>
      <c r="E1228" s="426" t="s">
        <v>266</v>
      </c>
      <c r="F1228" s="426" t="s">
        <v>4336</v>
      </c>
      <c r="G1228" s="426" t="s">
        <v>4313</v>
      </c>
      <c r="H1228" s="427">
        <v>0.16</v>
      </c>
      <c r="I1228" s="427">
        <v>0.42</v>
      </c>
      <c r="J1228" s="427">
        <v>16.7</v>
      </c>
      <c r="K1228" s="427">
        <v>131.24</v>
      </c>
      <c r="L1228" s="427">
        <v>0.17183144</v>
      </c>
      <c r="M1228" s="427">
        <v>17.618090849999998</v>
      </c>
      <c r="N1228" s="427">
        <v>138.45498462000003</v>
      </c>
      <c r="O1228" s="427">
        <v>22.84</v>
      </c>
      <c r="P1228" s="427">
        <v>16.11</v>
      </c>
      <c r="Q1228" s="427">
        <v>16.11</v>
      </c>
      <c r="R1228" s="427">
        <v>0.41560000000000002</v>
      </c>
      <c r="S1228" s="427">
        <v>20.706800000000001</v>
      </c>
      <c r="T1228" s="427">
        <v>127.2316</v>
      </c>
      <c r="U1228" s="428">
        <v>44378</v>
      </c>
      <c r="V1228" s="428">
        <v>46203</v>
      </c>
      <c r="W1228" s="426">
        <v>550</v>
      </c>
      <c r="X1228" s="426"/>
      <c r="Y1228" s="426"/>
      <c r="Z1228" s="426">
        <v>9</v>
      </c>
    </row>
    <row r="1229" spans="1:26" ht="15">
      <c r="A1229" s="426">
        <v>202110</v>
      </c>
      <c r="B1229" s="426" t="s">
        <v>4805</v>
      </c>
      <c r="C1229" s="426" t="s">
        <v>7309</v>
      </c>
      <c r="D1229" s="426" t="s">
        <v>7282</v>
      </c>
      <c r="E1229" s="426" t="s">
        <v>265</v>
      </c>
      <c r="F1229" s="426" t="s">
        <v>4320</v>
      </c>
      <c r="G1229" s="426" t="s">
        <v>4315</v>
      </c>
      <c r="H1229" s="427">
        <v>0.18</v>
      </c>
      <c r="I1229" s="427">
        <v>0.12</v>
      </c>
      <c r="J1229" s="427">
        <v>12.35</v>
      </c>
      <c r="K1229" s="427">
        <v>41.49</v>
      </c>
      <c r="L1229" s="427">
        <v>0.19517558760000001</v>
      </c>
      <c r="M1229" s="427">
        <v>13.064171848000003</v>
      </c>
      <c r="N1229" s="427">
        <v>43.889270443200004</v>
      </c>
      <c r="O1229" s="427">
        <v>22.83</v>
      </c>
      <c r="P1229" s="427">
        <v>15.4</v>
      </c>
      <c r="Q1229" s="427">
        <v>15.4</v>
      </c>
      <c r="R1229" s="427">
        <v>0.18447720000000001</v>
      </c>
      <c r="S1229" s="427">
        <v>14.379816999999999</v>
      </c>
      <c r="T1229" s="427">
        <v>39.456935999999999</v>
      </c>
      <c r="U1229" s="428">
        <v>44409</v>
      </c>
      <c r="V1229" s="428">
        <v>45657</v>
      </c>
      <c r="W1229" s="426">
        <v>220</v>
      </c>
      <c r="X1229" s="426"/>
      <c r="Y1229" s="426"/>
      <c r="Z1229" s="426">
        <v>3</v>
      </c>
    </row>
    <row r="1230" spans="1:26" ht="15">
      <c r="A1230" s="426">
        <v>202110</v>
      </c>
      <c r="B1230" s="426" t="s">
        <v>4805</v>
      </c>
      <c r="C1230" s="426" t="s">
        <v>7311</v>
      </c>
      <c r="D1230" s="426" t="s">
        <v>7278</v>
      </c>
      <c r="E1230" s="426" t="s">
        <v>275</v>
      </c>
      <c r="F1230" s="426" t="s">
        <v>4149</v>
      </c>
      <c r="G1230" s="426" t="s">
        <v>4143</v>
      </c>
      <c r="H1230" s="427">
        <v>0.12</v>
      </c>
      <c r="I1230" s="427">
        <v>0.12</v>
      </c>
      <c r="J1230" s="427">
        <v>9.8800000000000008</v>
      </c>
      <c r="K1230" s="427">
        <v>40.81</v>
      </c>
      <c r="L1230" s="427">
        <v>0.125463192</v>
      </c>
      <c r="M1230" s="427">
        <v>10.292354940400003</v>
      </c>
      <c r="N1230" s="427">
        <v>42.513259627300002</v>
      </c>
      <c r="O1230" s="427">
        <v>22.83</v>
      </c>
      <c r="P1230" s="427">
        <v>17.96</v>
      </c>
      <c r="Q1230" s="427">
        <v>17.96</v>
      </c>
      <c r="R1230" s="427">
        <v>0.11888</v>
      </c>
      <c r="S1230" s="427">
        <v>12.155279999999999</v>
      </c>
      <c r="T1230" s="427">
        <v>38.538179999999997</v>
      </c>
      <c r="U1230" s="428">
        <v>44409</v>
      </c>
      <c r="V1230" s="428">
        <v>46234</v>
      </c>
      <c r="W1230" s="426">
        <v>200</v>
      </c>
      <c r="X1230" s="426"/>
      <c r="Y1230" s="426"/>
      <c r="Z1230" s="426">
        <v>7</v>
      </c>
    </row>
    <row r="1231" spans="1:26" ht="15">
      <c r="A1231" s="426">
        <v>202110</v>
      </c>
      <c r="B1231" s="426" t="s">
        <v>4805</v>
      </c>
      <c r="C1231" s="426" t="s">
        <v>7313</v>
      </c>
      <c r="D1231" s="426" t="s">
        <v>7283</v>
      </c>
      <c r="E1231" s="426" t="s">
        <v>267</v>
      </c>
      <c r="F1231" s="426" t="s">
        <v>4422</v>
      </c>
      <c r="G1231" s="426" t="s">
        <v>4123</v>
      </c>
      <c r="H1231" s="427">
        <v>0.2</v>
      </c>
      <c r="I1231" s="427">
        <v>0.26</v>
      </c>
      <c r="J1231" s="427">
        <v>9.64</v>
      </c>
      <c r="K1231" s="427">
        <v>58.94</v>
      </c>
      <c r="L1231" s="427">
        <v>0.20910532000000004</v>
      </c>
      <c r="M1231" s="427">
        <v>10.042338221200001</v>
      </c>
      <c r="N1231" s="427">
        <v>61.399939290200003</v>
      </c>
      <c r="O1231" s="427">
        <v>22.84</v>
      </c>
      <c r="P1231" s="427">
        <v>15</v>
      </c>
      <c r="Q1231" s="427">
        <v>15</v>
      </c>
      <c r="R1231" s="427">
        <v>0.26423999999999997</v>
      </c>
      <c r="S1231" s="427">
        <v>10.02312</v>
      </c>
      <c r="T1231" s="427">
        <v>58.562010000000001</v>
      </c>
      <c r="U1231" s="428">
        <v>44409</v>
      </c>
      <c r="V1231" s="428">
        <v>46022</v>
      </c>
      <c r="W1231" s="426">
        <v>285</v>
      </c>
      <c r="X1231" s="426"/>
      <c r="Y1231" s="426"/>
      <c r="Z1231" s="426">
        <v>7</v>
      </c>
    </row>
    <row r="1232" spans="1:26" ht="15">
      <c r="A1232" s="426">
        <v>202110</v>
      </c>
      <c r="B1232" s="426" t="s">
        <v>4805</v>
      </c>
      <c r="C1232" s="426" t="s">
        <v>7315</v>
      </c>
      <c r="D1232" s="426" t="s">
        <v>7276</v>
      </c>
      <c r="E1232" s="426" t="s">
        <v>265</v>
      </c>
      <c r="F1232" s="426" t="s">
        <v>4346</v>
      </c>
      <c r="G1232" s="426" t="s">
        <v>4409</v>
      </c>
      <c r="H1232" s="427">
        <v>0.36</v>
      </c>
      <c r="I1232" s="427">
        <v>0.44</v>
      </c>
      <c r="J1232" s="427">
        <v>19.71</v>
      </c>
      <c r="K1232" s="427">
        <v>117.15</v>
      </c>
      <c r="L1232" s="427">
        <v>0.37638957600000006</v>
      </c>
      <c r="M1232" s="427">
        <v>20.532623064300005</v>
      </c>
      <c r="N1232" s="427">
        <v>122.03941105950001</v>
      </c>
      <c r="O1232" s="427">
        <v>22.83</v>
      </c>
      <c r="P1232" s="427">
        <v>23.21</v>
      </c>
      <c r="Q1232" s="427">
        <v>23.21</v>
      </c>
      <c r="R1232" s="427">
        <v>0.43830599999999997</v>
      </c>
      <c r="S1232" s="427">
        <v>23.283460000000002</v>
      </c>
      <c r="T1232" s="427">
        <v>113.57621399999999</v>
      </c>
      <c r="U1232" s="428">
        <v>44409</v>
      </c>
      <c r="V1232" s="428">
        <v>46598</v>
      </c>
      <c r="W1232" s="426">
        <v>1000</v>
      </c>
      <c r="X1232" s="426"/>
      <c r="Y1232" s="426"/>
      <c r="Z1232" s="426">
        <v>7</v>
      </c>
    </row>
    <row r="1233" spans="1:26" ht="15">
      <c r="A1233" s="426">
        <v>202110</v>
      </c>
      <c r="B1233" s="426" t="s">
        <v>4805</v>
      </c>
      <c r="C1233" s="426" t="s">
        <v>7316</v>
      </c>
      <c r="D1233" s="426" t="s">
        <v>7277</v>
      </c>
      <c r="E1233" s="426" t="s">
        <v>265</v>
      </c>
      <c r="F1233" s="426" t="s">
        <v>7317</v>
      </c>
      <c r="G1233" s="426" t="s">
        <v>4143</v>
      </c>
      <c r="H1233" s="427">
        <v>0.09</v>
      </c>
      <c r="I1233" s="427">
        <v>0.17</v>
      </c>
      <c r="J1233" s="427">
        <v>1.17</v>
      </c>
      <c r="K1233" s="427">
        <v>18.22</v>
      </c>
      <c r="L1233" s="427">
        <v>9.4097394000000015E-2</v>
      </c>
      <c r="M1233" s="427">
        <v>1.2188315060999999</v>
      </c>
      <c r="N1233" s="427">
        <v>18.980435932600003</v>
      </c>
      <c r="O1233" s="427">
        <v>22.84</v>
      </c>
      <c r="P1233" s="427">
        <v>15.28</v>
      </c>
      <c r="Q1233" s="427">
        <v>15.28</v>
      </c>
      <c r="R1233" s="427">
        <v>0.16667999999999999</v>
      </c>
      <c r="S1233" s="427">
        <v>1.2846</v>
      </c>
      <c r="T1233" s="427">
        <v>18.109439999999999</v>
      </c>
      <c r="U1233" s="428">
        <v>44409</v>
      </c>
      <c r="V1233" s="428">
        <v>46022</v>
      </c>
      <c r="W1233" s="426">
        <v>250</v>
      </c>
      <c r="X1233" s="426"/>
      <c r="Y1233" s="426"/>
      <c r="Z1233" s="426">
        <v>7</v>
      </c>
    </row>
    <row r="1234" spans="1:26" ht="15">
      <c r="A1234" s="426">
        <v>202110</v>
      </c>
      <c r="B1234" s="426" t="s">
        <v>4805</v>
      </c>
      <c r="C1234" s="426" t="s">
        <v>7467</v>
      </c>
      <c r="D1234" s="426" t="s">
        <v>7468</v>
      </c>
      <c r="E1234" s="426" t="s">
        <v>259</v>
      </c>
      <c r="F1234" s="426" t="s">
        <v>4494</v>
      </c>
      <c r="G1234" s="426" t="s">
        <v>4315</v>
      </c>
      <c r="H1234" s="427">
        <v>0.26</v>
      </c>
      <c r="I1234" s="427">
        <v>0.27</v>
      </c>
      <c r="J1234" s="427">
        <v>13.35</v>
      </c>
      <c r="K1234" s="427">
        <v>90.04</v>
      </c>
      <c r="L1234" s="427">
        <v>0.28192029320000001</v>
      </c>
      <c r="M1234" s="427">
        <v>14.121999528000002</v>
      </c>
      <c r="N1234" s="427">
        <v>95.246804307200023</v>
      </c>
      <c r="O1234" s="427">
        <v>22.83</v>
      </c>
      <c r="P1234" s="427">
        <v>10.91</v>
      </c>
      <c r="Q1234" s="427">
        <v>10.91</v>
      </c>
      <c r="R1234" s="427">
        <v>0.26536320000000002</v>
      </c>
      <c r="S1234" s="427">
        <v>15.648223</v>
      </c>
      <c r="T1234" s="427">
        <v>87.742956000000007</v>
      </c>
      <c r="U1234" s="428">
        <v>44440</v>
      </c>
      <c r="V1234" s="428">
        <v>45291</v>
      </c>
      <c r="W1234" s="426">
        <v>255000</v>
      </c>
      <c r="X1234" s="426"/>
      <c r="Y1234" s="426"/>
      <c r="Z1234" s="426">
        <v>3</v>
      </c>
    </row>
    <row r="1235" spans="1:26" ht="15">
      <c r="A1235" s="426">
        <v>202110</v>
      </c>
      <c r="B1235" s="426" t="s">
        <v>4805</v>
      </c>
      <c r="C1235" s="426" t="s">
        <v>7469</v>
      </c>
      <c r="D1235" s="426" t="s">
        <v>7470</v>
      </c>
      <c r="E1235" s="426" t="s">
        <v>275</v>
      </c>
      <c r="F1235" s="426" t="s">
        <v>4244</v>
      </c>
      <c r="G1235" s="426" t="s">
        <v>4156</v>
      </c>
      <c r="H1235" s="427">
        <v>0.14000000000000001</v>
      </c>
      <c r="I1235" s="427">
        <v>0.16</v>
      </c>
      <c r="J1235" s="427">
        <v>7.35</v>
      </c>
      <c r="K1235" s="427">
        <v>25.93</v>
      </c>
      <c r="L1235" s="427">
        <v>0.145659066</v>
      </c>
      <c r="M1235" s="427">
        <v>7.626929183999998</v>
      </c>
      <c r="N1235" s="427">
        <v>26.906976019199995</v>
      </c>
      <c r="O1235" s="427">
        <v>22.84</v>
      </c>
      <c r="P1235" s="427">
        <v>14.46</v>
      </c>
      <c r="Q1235" s="427">
        <v>14.46</v>
      </c>
      <c r="R1235" s="427">
        <v>0.15959999999999999</v>
      </c>
      <c r="S1235" s="427">
        <v>8.8198000000000008</v>
      </c>
      <c r="T1235" s="427">
        <v>24.456099999999999</v>
      </c>
      <c r="U1235" s="428">
        <v>44440</v>
      </c>
      <c r="V1235" s="428">
        <v>45657</v>
      </c>
      <c r="W1235" s="426">
        <v>300000</v>
      </c>
      <c r="X1235" s="426"/>
      <c r="Y1235" s="426"/>
      <c r="Z1235" s="426">
        <v>6</v>
      </c>
    </row>
    <row r="1236" spans="1:26" ht="15">
      <c r="A1236" s="426">
        <v>202110</v>
      </c>
      <c r="B1236" s="426" t="s">
        <v>4805</v>
      </c>
      <c r="C1236" s="426" t="s">
        <v>7471</v>
      </c>
      <c r="D1236" s="426" t="s">
        <v>7392</v>
      </c>
      <c r="E1236" s="426" t="s">
        <v>275</v>
      </c>
      <c r="F1236" s="426" t="s">
        <v>4182</v>
      </c>
      <c r="G1236" s="426" t="s">
        <v>4156</v>
      </c>
      <c r="H1236" s="427">
        <v>0.12</v>
      </c>
      <c r="I1236" s="427">
        <v>0.12</v>
      </c>
      <c r="J1236" s="427">
        <v>12.18</v>
      </c>
      <c r="K1236" s="427">
        <v>51.13</v>
      </c>
      <c r="L1236" s="427">
        <v>0.12485062799999999</v>
      </c>
      <c r="M1236" s="427">
        <v>12.638911219199997</v>
      </c>
      <c r="N1236" s="427">
        <v>53.056447507199998</v>
      </c>
      <c r="O1236" s="427">
        <v>22.83</v>
      </c>
      <c r="P1236" s="427">
        <v>17.11</v>
      </c>
      <c r="Q1236" s="427">
        <v>17.11</v>
      </c>
      <c r="R1236" s="427">
        <v>0.11840000000000001</v>
      </c>
      <c r="S1236" s="427">
        <v>14.818300000000001</v>
      </c>
      <c r="T1236" s="427">
        <v>48.487099999999998</v>
      </c>
      <c r="U1236" s="428">
        <v>44440</v>
      </c>
      <c r="V1236" s="428">
        <v>46265</v>
      </c>
      <c r="W1236" s="426">
        <v>200000</v>
      </c>
      <c r="X1236" s="426"/>
      <c r="Y1236" s="426"/>
      <c r="Z1236" s="426">
        <v>6</v>
      </c>
    </row>
    <row r="1237" spans="1:26" ht="15">
      <c r="A1237" s="426">
        <v>202110</v>
      </c>
      <c r="B1237" s="426" t="s">
        <v>4805</v>
      </c>
      <c r="C1237" s="426" t="s">
        <v>7472</v>
      </c>
      <c r="D1237" s="426" t="s">
        <v>7393</v>
      </c>
      <c r="E1237" s="426" t="s">
        <v>265</v>
      </c>
      <c r="F1237" s="426" t="s">
        <v>4182</v>
      </c>
      <c r="G1237" s="426" t="s">
        <v>4156</v>
      </c>
      <c r="H1237" s="427">
        <v>7.0000000000000007E-2</v>
      </c>
      <c r="I1237" s="427">
        <v>0.09</v>
      </c>
      <c r="J1237" s="427">
        <v>4.49</v>
      </c>
      <c r="K1237" s="427">
        <v>30.5</v>
      </c>
      <c r="L1237" s="427">
        <v>7.2829533000000002E-2</v>
      </c>
      <c r="M1237" s="427">
        <v>4.6591717055999995</v>
      </c>
      <c r="N1237" s="427">
        <v>31.649161919999994</v>
      </c>
      <c r="O1237" s="427">
        <v>22.83</v>
      </c>
      <c r="P1237" s="427">
        <v>15.21</v>
      </c>
      <c r="Q1237" s="427">
        <v>15.21</v>
      </c>
      <c r="R1237" s="427">
        <v>9.2399999999999996E-2</v>
      </c>
      <c r="S1237" s="427">
        <v>5.4383999999999997</v>
      </c>
      <c r="T1237" s="427">
        <v>29.544899999999998</v>
      </c>
      <c r="U1237" s="428">
        <v>44440</v>
      </c>
      <c r="V1237" s="428">
        <v>46022</v>
      </c>
      <c r="W1237" s="426">
        <v>250000</v>
      </c>
      <c r="X1237" s="426"/>
      <c r="Y1237" s="426"/>
      <c r="Z1237" s="426">
        <v>6</v>
      </c>
    </row>
    <row r="1238" spans="1:26" ht="15">
      <c r="A1238" s="426">
        <v>202110</v>
      </c>
      <c r="B1238" s="426" t="s">
        <v>4805</v>
      </c>
      <c r="C1238" s="426" t="s">
        <v>7473</v>
      </c>
      <c r="D1238" s="426" t="s">
        <v>7474</v>
      </c>
      <c r="E1238" s="426" t="s">
        <v>265</v>
      </c>
      <c r="F1238" s="426" t="s">
        <v>4288</v>
      </c>
      <c r="G1238" s="426" t="s">
        <v>4123</v>
      </c>
      <c r="H1238" s="427">
        <v>0.11</v>
      </c>
      <c r="I1238" s="427">
        <v>0.16</v>
      </c>
      <c r="J1238" s="427">
        <v>3.6</v>
      </c>
      <c r="K1238" s="427">
        <v>33.61</v>
      </c>
      <c r="L1238" s="427">
        <v>0.114446409</v>
      </c>
      <c r="M1238" s="427">
        <v>3.7356387839999998</v>
      </c>
      <c r="N1238" s="427">
        <v>34.876338758399989</v>
      </c>
      <c r="O1238" s="427">
        <v>22.83</v>
      </c>
      <c r="P1238" s="427">
        <v>15.19</v>
      </c>
      <c r="Q1238" s="427">
        <v>15.19</v>
      </c>
      <c r="R1238" s="427">
        <v>0.15920000000000001</v>
      </c>
      <c r="S1238" s="427">
        <v>3.6958319999999998</v>
      </c>
      <c r="T1238" s="427">
        <v>33.520499000000001</v>
      </c>
      <c r="U1238" s="428">
        <v>44440</v>
      </c>
      <c r="V1238" s="428">
        <v>45657</v>
      </c>
      <c r="W1238" s="426">
        <v>250000</v>
      </c>
      <c r="X1238" s="426"/>
      <c r="Y1238" s="426"/>
      <c r="Z1238" s="426">
        <v>6</v>
      </c>
    </row>
    <row r="1239" spans="1:26" ht="15">
      <c r="A1239" s="426">
        <v>202110</v>
      </c>
      <c r="B1239" s="426" t="s">
        <v>4805</v>
      </c>
      <c r="C1239" s="426" t="s">
        <v>7475</v>
      </c>
      <c r="D1239" s="426" t="s">
        <v>7391</v>
      </c>
      <c r="E1239" s="426" t="s">
        <v>260</v>
      </c>
      <c r="F1239" s="426" t="s">
        <v>4322</v>
      </c>
      <c r="G1239" s="426" t="s">
        <v>4409</v>
      </c>
      <c r="H1239" s="427">
        <v>0.12</v>
      </c>
      <c r="I1239" s="427">
        <v>0.18</v>
      </c>
      <c r="J1239" s="427">
        <v>9.82</v>
      </c>
      <c r="K1239" s="427">
        <v>54.61</v>
      </c>
      <c r="L1239" s="427">
        <v>0.15589859999999997</v>
      </c>
      <c r="M1239" s="427">
        <v>12.1833102672</v>
      </c>
      <c r="N1239" s="427">
        <v>67.752604245599997</v>
      </c>
      <c r="O1239" s="427">
        <v>22.83</v>
      </c>
      <c r="P1239" s="427">
        <v>16.97</v>
      </c>
      <c r="Q1239" s="427">
        <v>16.97</v>
      </c>
      <c r="R1239" s="427">
        <v>0.17735999999999999</v>
      </c>
      <c r="S1239" s="427">
        <v>11.583584999999999</v>
      </c>
      <c r="T1239" s="427">
        <v>52.848059999999997</v>
      </c>
      <c r="U1239" s="428">
        <v>44440</v>
      </c>
      <c r="V1239" s="428">
        <v>46022</v>
      </c>
      <c r="W1239" s="426">
        <v>215000</v>
      </c>
      <c r="X1239" s="426"/>
      <c r="Y1239" s="426"/>
      <c r="Z1239" s="426">
        <v>7</v>
      </c>
    </row>
    <row r="1240" spans="1:26" ht="15">
      <c r="A1240" s="426">
        <v>202110</v>
      </c>
      <c r="B1240" s="426" t="s">
        <v>4805</v>
      </c>
      <c r="C1240" s="426" t="s">
        <v>7476</v>
      </c>
      <c r="D1240" s="426" t="s">
        <v>7477</v>
      </c>
      <c r="E1240" s="426" t="s">
        <v>275</v>
      </c>
      <c r="F1240" s="426" t="s">
        <v>4345</v>
      </c>
      <c r="G1240" s="426" t="s">
        <v>4123</v>
      </c>
      <c r="H1240" s="427">
        <v>0.19</v>
      </c>
      <c r="I1240" s="427">
        <v>0.19</v>
      </c>
      <c r="J1240" s="427">
        <v>14.21</v>
      </c>
      <c r="K1240" s="427">
        <v>45.33</v>
      </c>
      <c r="L1240" s="427">
        <v>0.19865005400000002</v>
      </c>
      <c r="M1240" s="427">
        <v>14.803073249300002</v>
      </c>
      <c r="N1240" s="427">
        <v>47.221907838900009</v>
      </c>
      <c r="O1240" s="427">
        <v>22.83</v>
      </c>
      <c r="P1240" s="427">
        <v>15.2</v>
      </c>
      <c r="Q1240" s="427">
        <v>15.2</v>
      </c>
      <c r="R1240" s="427">
        <v>0.19092000000000001</v>
      </c>
      <c r="S1240" s="427">
        <v>17.430869999999999</v>
      </c>
      <c r="T1240" s="427">
        <v>42.116399999999999</v>
      </c>
      <c r="U1240" s="428">
        <v>44440</v>
      </c>
      <c r="V1240" s="428">
        <v>46265</v>
      </c>
      <c r="W1240" s="426">
        <v>250000</v>
      </c>
      <c r="X1240" s="426"/>
      <c r="Y1240" s="426"/>
      <c r="Z1240" s="426">
        <v>7</v>
      </c>
    </row>
    <row r="1241" spans="1:26" ht="15">
      <c r="A1241" s="426">
        <v>202110</v>
      </c>
      <c r="B1241" s="426" t="s">
        <v>4805</v>
      </c>
      <c r="C1241" s="426" t="s">
        <v>7478</v>
      </c>
      <c r="D1241" s="426" t="s">
        <v>7479</v>
      </c>
      <c r="E1241" s="426" t="s">
        <v>261</v>
      </c>
      <c r="F1241" s="426" t="s">
        <v>4710</v>
      </c>
      <c r="G1241" s="426" t="s">
        <v>4154</v>
      </c>
      <c r="H1241" s="427">
        <v>1.29</v>
      </c>
      <c r="I1241" s="427">
        <v>1.26</v>
      </c>
      <c r="J1241" s="427">
        <v>120.61</v>
      </c>
      <c r="K1241" s="427">
        <v>418.3</v>
      </c>
      <c r="L1241" s="427">
        <v>1.3853909850000001</v>
      </c>
      <c r="M1241" s="427">
        <v>127.240595055</v>
      </c>
      <c r="N1241" s="427">
        <v>441.29625165000004</v>
      </c>
      <c r="O1241" s="427">
        <v>22.84</v>
      </c>
      <c r="P1241" s="427">
        <v>13.1</v>
      </c>
      <c r="Q1241" s="427">
        <v>13.1</v>
      </c>
      <c r="R1241" s="427">
        <v>1.2911935999999999</v>
      </c>
      <c r="S1241" s="427">
        <v>148.378534</v>
      </c>
      <c r="T1241" s="427">
        <v>390.53101199999998</v>
      </c>
      <c r="U1241" s="428">
        <v>44440</v>
      </c>
      <c r="V1241" s="428">
        <v>45504</v>
      </c>
      <c r="W1241" s="426">
        <v>1200000</v>
      </c>
      <c r="X1241" s="426"/>
      <c r="Y1241" s="426"/>
      <c r="Z1241" s="426">
        <v>9</v>
      </c>
    </row>
    <row r="1242" spans="1:26" ht="15">
      <c r="A1242" s="426">
        <v>202110</v>
      </c>
      <c r="B1242" s="426" t="s">
        <v>4805</v>
      </c>
      <c r="C1242" s="426" t="s">
        <v>7480</v>
      </c>
      <c r="D1242" s="426" t="s">
        <v>7481</v>
      </c>
      <c r="E1242" s="426" t="s">
        <v>265</v>
      </c>
      <c r="F1242" s="426" t="s">
        <v>4449</v>
      </c>
      <c r="G1242" s="426" t="s">
        <v>4135</v>
      </c>
      <c r="H1242" s="427">
        <v>0.16</v>
      </c>
      <c r="I1242" s="427">
        <v>0.18</v>
      </c>
      <c r="J1242" s="427">
        <v>11.88</v>
      </c>
      <c r="K1242" s="427">
        <v>55.55</v>
      </c>
      <c r="L1242" s="427">
        <v>0.16728425600000002</v>
      </c>
      <c r="M1242" s="427">
        <v>12.375827600400003</v>
      </c>
      <c r="N1242" s="427">
        <v>57.868453131500004</v>
      </c>
      <c r="O1242" s="427">
        <v>22.84</v>
      </c>
      <c r="P1242" s="427">
        <v>15.2</v>
      </c>
      <c r="Q1242" s="427">
        <v>15.2</v>
      </c>
      <c r="R1242" s="427">
        <v>0.18008560000000001</v>
      </c>
      <c r="S1242" s="427">
        <v>13.227703999999999</v>
      </c>
      <c r="T1242" s="427">
        <v>54.197887999999999</v>
      </c>
      <c r="U1242" s="428">
        <v>44440</v>
      </c>
      <c r="V1242" s="428">
        <v>46022</v>
      </c>
      <c r="W1242" s="426">
        <v>300000</v>
      </c>
      <c r="X1242" s="426"/>
      <c r="Y1242" s="426"/>
      <c r="Z1242" s="426">
        <v>7</v>
      </c>
    </row>
    <row r="1243" spans="1:26" ht="15">
      <c r="A1243" s="426">
        <v>202110</v>
      </c>
      <c r="B1243" s="426" t="s">
        <v>4805</v>
      </c>
      <c r="C1243" s="426" t="s">
        <v>7482</v>
      </c>
      <c r="D1243" s="426" t="s">
        <v>7422</v>
      </c>
      <c r="E1243" s="426" t="s">
        <v>266</v>
      </c>
      <c r="F1243" s="426" t="s">
        <v>4900</v>
      </c>
      <c r="G1243" s="426" t="s">
        <v>4587</v>
      </c>
      <c r="H1243" s="427">
        <v>0.09</v>
      </c>
      <c r="I1243" s="427">
        <v>0.56000000000000005</v>
      </c>
      <c r="J1243" s="427">
        <v>9.84</v>
      </c>
      <c r="K1243" s="427">
        <v>126.93</v>
      </c>
      <c r="L1243" s="427">
        <v>9.6179366699999977E-2</v>
      </c>
      <c r="M1243" s="427">
        <v>10.4385282336</v>
      </c>
      <c r="N1243" s="427">
        <v>134.6506492572</v>
      </c>
      <c r="O1243" s="427">
        <v>22.83</v>
      </c>
      <c r="P1243" s="427">
        <v>15.21</v>
      </c>
      <c r="Q1243" s="427">
        <v>15.21</v>
      </c>
      <c r="R1243" s="427">
        <v>0.56088000000000005</v>
      </c>
      <c r="S1243" s="427">
        <v>12.20736</v>
      </c>
      <c r="T1243" s="427">
        <v>124.55444</v>
      </c>
      <c r="U1243" s="428">
        <v>44440</v>
      </c>
      <c r="V1243" s="428">
        <v>46022</v>
      </c>
      <c r="W1243" s="426">
        <v>400</v>
      </c>
      <c r="X1243" s="426"/>
      <c r="Y1243" s="426"/>
      <c r="Z1243" s="426">
        <v>6</v>
      </c>
    </row>
    <row r="1244" spans="1:26" ht="15">
      <c r="A1244" s="426">
        <v>202110</v>
      </c>
      <c r="B1244" s="426" t="s">
        <v>4805</v>
      </c>
      <c r="C1244" s="426" t="s">
        <v>7483</v>
      </c>
      <c r="D1244" s="426" t="s">
        <v>7423</v>
      </c>
      <c r="E1244" s="426" t="s">
        <v>265</v>
      </c>
      <c r="F1244" s="426" t="s">
        <v>4449</v>
      </c>
      <c r="G1244" s="426" t="s">
        <v>4135</v>
      </c>
      <c r="H1244" s="427">
        <v>0.01</v>
      </c>
      <c r="I1244" s="427">
        <v>0.09</v>
      </c>
      <c r="J1244" s="427">
        <v>0.81</v>
      </c>
      <c r="K1244" s="427">
        <v>6.27</v>
      </c>
      <c r="L1244" s="427">
        <v>1.0455266000000001E-2</v>
      </c>
      <c r="M1244" s="427">
        <v>0.84380642730000011</v>
      </c>
      <c r="N1244" s="427">
        <v>6.5316867891000001</v>
      </c>
      <c r="O1244" s="427">
        <v>22.83</v>
      </c>
      <c r="P1244" s="427">
        <v>16.12</v>
      </c>
      <c r="Q1244" s="427">
        <v>16.12</v>
      </c>
      <c r="R1244" s="427">
        <v>9.36612E-2</v>
      </c>
      <c r="S1244" s="427">
        <v>0.95578600000000002</v>
      </c>
      <c r="T1244" s="427">
        <v>6.1236179999999996</v>
      </c>
      <c r="U1244" s="428">
        <v>44440</v>
      </c>
      <c r="V1244" s="428">
        <v>46022</v>
      </c>
      <c r="W1244" s="426">
        <v>308</v>
      </c>
      <c r="X1244" s="426"/>
      <c r="Y1244" s="426"/>
      <c r="Z1244" s="426">
        <v>7</v>
      </c>
    </row>
    <row r="1245" spans="1:26" ht="15">
      <c r="A1245" s="426">
        <v>202110</v>
      </c>
      <c r="B1245" s="426" t="s">
        <v>4805</v>
      </c>
      <c r="C1245" s="426" t="s">
        <v>7484</v>
      </c>
      <c r="D1245" s="426" t="s">
        <v>7420</v>
      </c>
      <c r="E1245" s="426" t="s">
        <v>275</v>
      </c>
      <c r="F1245" s="426" t="s">
        <v>4142</v>
      </c>
      <c r="G1245" s="426" t="s">
        <v>4328</v>
      </c>
      <c r="H1245" s="427">
        <v>0.11</v>
      </c>
      <c r="I1245" s="427">
        <v>0.13</v>
      </c>
      <c r="J1245" s="427">
        <v>2.83</v>
      </c>
      <c r="K1245" s="427">
        <v>13.45</v>
      </c>
      <c r="L1245" s="427">
        <v>0.11500792600000001</v>
      </c>
      <c r="M1245" s="427">
        <v>2.9481138139</v>
      </c>
      <c r="N1245" s="427">
        <v>14.011353638499999</v>
      </c>
      <c r="O1245" s="427">
        <v>26.46</v>
      </c>
      <c r="P1245" s="427">
        <v>13.74</v>
      </c>
      <c r="Q1245" s="427">
        <v>13.74</v>
      </c>
      <c r="R1245" s="427">
        <v>0.13039999999999999</v>
      </c>
      <c r="S1245" s="427">
        <v>2.9446750000000002</v>
      </c>
      <c r="T1245" s="427">
        <v>13.335274999999999</v>
      </c>
      <c r="U1245" s="428">
        <v>44440</v>
      </c>
      <c r="V1245" s="428">
        <v>45291</v>
      </c>
      <c r="W1245" s="426">
        <v>450</v>
      </c>
      <c r="X1245" s="426"/>
      <c r="Y1245" s="426"/>
      <c r="Z1245" s="426">
        <v>7</v>
      </c>
    </row>
    <row r="1246" spans="1:26" ht="15">
      <c r="A1246" s="426">
        <v>202110</v>
      </c>
      <c r="B1246" s="426" t="s">
        <v>6533</v>
      </c>
      <c r="C1246" s="426" t="s">
        <v>6534</v>
      </c>
      <c r="D1246" s="426" t="s">
        <v>6535</v>
      </c>
      <c r="E1246" s="426" t="s">
        <v>259</v>
      </c>
      <c r="F1246" s="426" t="s">
        <v>5949</v>
      </c>
      <c r="G1246" s="426" t="s">
        <v>4423</v>
      </c>
      <c r="H1246" s="427">
        <v>1.8233090000000001</v>
      </c>
      <c r="I1246" s="427">
        <v>1.6219380000000001</v>
      </c>
      <c r="J1246" s="427">
        <v>14.138400000000001</v>
      </c>
      <c r="K1246" s="427">
        <v>72.078800000000001</v>
      </c>
      <c r="L1246" s="427">
        <v>1.8388071264999999</v>
      </c>
      <c r="M1246" s="427">
        <v>14.267059440000002</v>
      </c>
      <c r="N1246" s="427">
        <v>72.73471708000001</v>
      </c>
      <c r="O1246" s="427">
        <v>22.84</v>
      </c>
      <c r="P1246" s="427">
        <v>15.5922</v>
      </c>
      <c r="Q1246" s="427">
        <v>14.313700000000001</v>
      </c>
      <c r="R1246" s="427">
        <v>1.8233088</v>
      </c>
      <c r="S1246" s="427">
        <v>20.787696</v>
      </c>
      <c r="T1246" s="427">
        <v>65.429456000000002</v>
      </c>
      <c r="U1246" s="428">
        <v>44127</v>
      </c>
      <c r="V1246" s="428">
        <v>44561</v>
      </c>
      <c r="W1246" s="426">
        <v>2500</v>
      </c>
      <c r="X1246" s="426"/>
      <c r="Y1246" s="426"/>
      <c r="Z1246" s="426">
        <v>3</v>
      </c>
    </row>
    <row r="1247" spans="1:26" ht="15">
      <c r="A1247" s="426">
        <v>202110</v>
      </c>
      <c r="B1247" s="426" t="s">
        <v>46</v>
      </c>
      <c r="C1247" s="426" t="s">
        <v>65</v>
      </c>
      <c r="D1247" s="426" t="s">
        <v>331</v>
      </c>
      <c r="E1247" s="426" t="s">
        <v>264</v>
      </c>
      <c r="F1247" s="426" t="s">
        <v>4148</v>
      </c>
      <c r="G1247" s="426" t="s">
        <v>4143</v>
      </c>
      <c r="H1247" s="427">
        <v>64.527000000000001</v>
      </c>
      <c r="I1247" s="427">
        <v>67.203999999999994</v>
      </c>
      <c r="J1247" s="427">
        <v>2426.14</v>
      </c>
      <c r="K1247" s="427">
        <v>32352.880000000001</v>
      </c>
      <c r="L1247" s="427">
        <v>65.301324000000008</v>
      </c>
      <c r="M1247" s="427">
        <v>2457.6798199999998</v>
      </c>
      <c r="N1247" s="427">
        <v>32773.46744</v>
      </c>
      <c r="O1247" s="427">
        <v>25.948</v>
      </c>
      <c r="P1247" s="427">
        <v>17.564800000000002</v>
      </c>
      <c r="Q1247" s="427">
        <v>15.6486</v>
      </c>
      <c r="R1247" s="427">
        <v>67.204390799999999</v>
      </c>
      <c r="S1247" s="427">
        <v>3755.7649630000001</v>
      </c>
      <c r="T1247" s="427">
        <v>31023.254612000001</v>
      </c>
      <c r="U1247" s="428">
        <v>40179</v>
      </c>
      <c r="V1247" s="428">
        <v>46022</v>
      </c>
      <c r="W1247" s="426">
        <v>70000</v>
      </c>
      <c r="X1247" s="426"/>
      <c r="Y1247" s="426"/>
      <c r="Z1247" s="426">
        <v>7</v>
      </c>
    </row>
    <row r="1248" spans="1:26" ht="15">
      <c r="A1248" s="426">
        <v>202110</v>
      </c>
      <c r="B1248" s="426" t="s">
        <v>46</v>
      </c>
      <c r="C1248" s="426" t="s">
        <v>145</v>
      </c>
      <c r="D1248" s="426" t="s">
        <v>146</v>
      </c>
      <c r="E1248" s="426" t="s">
        <v>268</v>
      </c>
      <c r="F1248" s="426" t="s">
        <v>4147</v>
      </c>
      <c r="G1248" s="426" t="s">
        <v>4129</v>
      </c>
      <c r="H1248" s="427">
        <v>1.0900000000000001</v>
      </c>
      <c r="I1248" s="427">
        <v>1.371</v>
      </c>
      <c r="J1248" s="427">
        <v>112.55</v>
      </c>
      <c r="K1248" s="427">
        <v>484.14</v>
      </c>
      <c r="L1248" s="427">
        <v>1.144804873</v>
      </c>
      <c r="M1248" s="427">
        <v>116.62393858499998</v>
      </c>
      <c r="N1248" s="427">
        <v>501.66427033799988</v>
      </c>
      <c r="O1248" s="427">
        <v>29.8202</v>
      </c>
      <c r="P1248" s="427">
        <v>17.323699999999999</v>
      </c>
      <c r="Q1248" s="427">
        <v>17.323699999999999</v>
      </c>
      <c r="R1248" s="427">
        <v>1.3706</v>
      </c>
      <c r="S1248" s="427">
        <v>119.03415</v>
      </c>
      <c r="T1248" s="427">
        <v>477.65699999999998</v>
      </c>
      <c r="U1248" s="428">
        <v>39448</v>
      </c>
      <c r="V1248" s="428">
        <v>46022</v>
      </c>
      <c r="W1248" s="426">
        <v>1500</v>
      </c>
      <c r="X1248" s="426"/>
      <c r="Y1248" s="426"/>
      <c r="Z1248" s="426">
        <v>8</v>
      </c>
    </row>
    <row r="1249" spans="1:26" ht="15">
      <c r="A1249" s="426">
        <v>202110</v>
      </c>
      <c r="B1249" s="426" t="s">
        <v>46</v>
      </c>
      <c r="C1249" s="426" t="s">
        <v>168</v>
      </c>
      <c r="D1249" s="426" t="s">
        <v>332</v>
      </c>
      <c r="E1249" s="426" t="s">
        <v>264</v>
      </c>
      <c r="F1249" s="426" t="s">
        <v>4145</v>
      </c>
      <c r="G1249" s="426" t="s">
        <v>4146</v>
      </c>
      <c r="H1249" s="427">
        <v>40.929000000000002</v>
      </c>
      <c r="I1249" s="427">
        <v>38.691000000000003</v>
      </c>
      <c r="J1249" s="427">
        <v>3315.61</v>
      </c>
      <c r="K1249" s="427">
        <v>15658.82</v>
      </c>
      <c r="L1249" s="427">
        <v>40.929000000000002</v>
      </c>
      <c r="M1249" s="427">
        <v>3315.61</v>
      </c>
      <c r="N1249" s="427">
        <v>15658.82</v>
      </c>
      <c r="O1249" s="427">
        <v>25.948</v>
      </c>
      <c r="P1249" s="427">
        <v>17.564800000000002</v>
      </c>
      <c r="Q1249" s="427">
        <v>15.6486</v>
      </c>
      <c r="R1249" s="427">
        <v>40.928981999999998</v>
      </c>
      <c r="S1249" s="427">
        <v>4097.0199190000003</v>
      </c>
      <c r="T1249" s="427">
        <v>14877.403477</v>
      </c>
      <c r="U1249" s="428">
        <v>40179</v>
      </c>
      <c r="V1249" s="428">
        <v>46022</v>
      </c>
      <c r="W1249" s="426">
        <v>40000</v>
      </c>
      <c r="X1249" s="426"/>
      <c r="Y1249" s="426"/>
      <c r="Z1249" s="426">
        <v>5</v>
      </c>
    </row>
    <row r="1250" spans="1:26" ht="15">
      <c r="A1250" s="426">
        <v>202110</v>
      </c>
      <c r="B1250" s="426" t="s">
        <v>46</v>
      </c>
      <c r="C1250" s="426" t="s">
        <v>244</v>
      </c>
      <c r="D1250" s="426" t="s">
        <v>245</v>
      </c>
      <c r="E1250" s="426" t="s">
        <v>268</v>
      </c>
      <c r="F1250" s="426" t="s">
        <v>4144</v>
      </c>
      <c r="G1250" s="426" t="s">
        <v>4143</v>
      </c>
      <c r="H1250" s="427">
        <v>7.2210000000000001</v>
      </c>
      <c r="I1250" s="427">
        <v>7.8250000000000002</v>
      </c>
      <c r="J1250" s="427">
        <v>691.27</v>
      </c>
      <c r="K1250" s="427">
        <v>3446.02</v>
      </c>
      <c r="L1250" s="427">
        <v>7.4494843546500009</v>
      </c>
      <c r="M1250" s="427">
        <v>3235.8464349471001</v>
      </c>
      <c r="N1250" s="427">
        <v>16130.8772719146</v>
      </c>
      <c r="O1250" s="427">
        <v>27.983899999999998</v>
      </c>
      <c r="P1250" s="427">
        <v>12.447100000000001</v>
      </c>
      <c r="Q1250" s="427">
        <v>12.447100000000001</v>
      </c>
      <c r="R1250" s="427">
        <v>7.8247027999999998</v>
      </c>
      <c r="S1250" s="427">
        <v>857.40663300000006</v>
      </c>
      <c r="T1250" s="427">
        <v>3279.8740779999998</v>
      </c>
      <c r="U1250" s="428">
        <v>40664</v>
      </c>
      <c r="V1250" s="428">
        <v>46022</v>
      </c>
      <c r="W1250" s="426">
        <v>22000</v>
      </c>
      <c r="X1250" s="426"/>
      <c r="Y1250" s="426"/>
      <c r="Z1250" s="426">
        <v>7</v>
      </c>
    </row>
    <row r="1251" spans="1:26" ht="15">
      <c r="A1251" s="426">
        <v>202110</v>
      </c>
      <c r="B1251" s="426" t="s">
        <v>46</v>
      </c>
      <c r="C1251" s="426" t="s">
        <v>6784</v>
      </c>
      <c r="D1251" s="426" t="s">
        <v>6785</v>
      </c>
      <c r="E1251" s="426" t="s">
        <v>261</v>
      </c>
      <c r="F1251" s="426" t="s">
        <v>4403</v>
      </c>
      <c r="G1251" s="426" t="s">
        <v>4403</v>
      </c>
      <c r="H1251" s="427">
        <v>0.219</v>
      </c>
      <c r="I1251" s="427">
        <v>0.28599999999999998</v>
      </c>
      <c r="J1251" s="427">
        <v>23.89</v>
      </c>
      <c r="K1251" s="427">
        <v>108.75</v>
      </c>
      <c r="L1251" s="427">
        <v>0.22758479999999998</v>
      </c>
      <c r="M1251" s="427">
        <v>24.683147999999999</v>
      </c>
      <c r="N1251" s="427">
        <v>112.36049999999999</v>
      </c>
      <c r="O1251" s="427">
        <v>22.834199999999999</v>
      </c>
      <c r="P1251" s="427">
        <v>10.1038</v>
      </c>
      <c r="Q1251" s="427">
        <v>10.1038</v>
      </c>
      <c r="R1251" s="427">
        <v>0.28615000000000002</v>
      </c>
      <c r="S1251" s="427">
        <v>29.667954000000002</v>
      </c>
      <c r="T1251" s="427">
        <v>102.97659400000001</v>
      </c>
      <c r="U1251" s="428">
        <v>44378</v>
      </c>
      <c r="V1251" s="428">
        <v>46382</v>
      </c>
      <c r="W1251" s="426">
        <v>250</v>
      </c>
      <c r="X1251" s="426"/>
      <c r="Y1251" s="426"/>
      <c r="Z1251" s="426">
        <v>6</v>
      </c>
    </row>
    <row r="1252" spans="1:26" ht="15">
      <c r="A1252" s="426">
        <v>202110</v>
      </c>
      <c r="B1252" s="426" t="s">
        <v>46</v>
      </c>
      <c r="C1252" s="426" t="s">
        <v>662</v>
      </c>
      <c r="D1252" s="426" t="s">
        <v>663</v>
      </c>
      <c r="E1252" s="426" t="s">
        <v>261</v>
      </c>
      <c r="F1252" s="426" t="s">
        <v>4138</v>
      </c>
      <c r="G1252" s="426" t="s">
        <v>4138</v>
      </c>
      <c r="H1252" s="427">
        <v>13.057</v>
      </c>
      <c r="I1252" s="427">
        <v>13.62</v>
      </c>
      <c r="J1252" s="427">
        <v>1401.68</v>
      </c>
      <c r="K1252" s="427">
        <v>7010.76</v>
      </c>
      <c r="L1252" s="427">
        <v>13.502243700000001</v>
      </c>
      <c r="M1252" s="427">
        <v>1439.5253599999999</v>
      </c>
      <c r="N1252" s="427">
        <v>7200.0505199999998</v>
      </c>
      <c r="O1252" s="427">
        <v>29.94</v>
      </c>
      <c r="P1252" s="427">
        <v>20.5428</v>
      </c>
      <c r="Q1252" s="427">
        <v>18.075800000000001</v>
      </c>
      <c r="R1252" s="427">
        <v>13.620271600000001</v>
      </c>
      <c r="S1252" s="427">
        <v>1706.675935</v>
      </c>
      <c r="T1252" s="427">
        <v>6705.7621470000004</v>
      </c>
      <c r="U1252" s="428">
        <v>41000</v>
      </c>
      <c r="V1252" s="428">
        <v>45657</v>
      </c>
      <c r="W1252" s="426">
        <v>15000</v>
      </c>
      <c r="X1252" s="426"/>
      <c r="Y1252" s="426"/>
      <c r="Z1252" s="426">
        <v>5</v>
      </c>
    </row>
    <row r="1253" spans="1:26" ht="15">
      <c r="A1253" s="426">
        <v>202110</v>
      </c>
      <c r="B1253" s="426" t="s">
        <v>46</v>
      </c>
      <c r="C1253" s="426" t="s">
        <v>2108</v>
      </c>
      <c r="D1253" s="426" t="s">
        <v>2109</v>
      </c>
      <c r="E1253" s="426" t="s">
        <v>264</v>
      </c>
      <c r="F1253" s="426" t="s">
        <v>4408</v>
      </c>
      <c r="G1253" s="426" t="s">
        <v>4123</v>
      </c>
      <c r="H1253" s="427">
        <v>0.59099999999999997</v>
      </c>
      <c r="I1253" s="427">
        <v>0.6</v>
      </c>
      <c r="J1253" s="427">
        <v>60.64</v>
      </c>
      <c r="K1253" s="427">
        <v>264.66000000000003</v>
      </c>
      <c r="L1253" s="427">
        <v>0.60970021515000006</v>
      </c>
      <c r="M1253" s="427">
        <v>62.478052976000001</v>
      </c>
      <c r="N1253" s="427">
        <v>272.682082794</v>
      </c>
      <c r="O1253" s="427">
        <v>22.834199999999999</v>
      </c>
      <c r="P1253" s="427">
        <v>9.6926000000000005</v>
      </c>
      <c r="Q1253" s="427">
        <v>9.6926000000000005</v>
      </c>
      <c r="R1253" s="427">
        <v>0.60043800000000003</v>
      </c>
      <c r="S1253" s="427">
        <v>69.258520000000004</v>
      </c>
      <c r="T1253" s="427">
        <v>256.03678400000001</v>
      </c>
      <c r="U1253" s="428">
        <v>44361</v>
      </c>
      <c r="V1253" s="428">
        <v>46022</v>
      </c>
      <c r="W1253" s="426">
        <v>800</v>
      </c>
      <c r="X1253" s="426"/>
      <c r="Y1253" s="426"/>
      <c r="Z1253" s="426">
        <v>6</v>
      </c>
    </row>
    <row r="1254" spans="1:26" ht="15">
      <c r="A1254" s="426">
        <v>202110</v>
      </c>
      <c r="B1254" s="426" t="s">
        <v>46</v>
      </c>
      <c r="C1254" s="426" t="s">
        <v>5975</v>
      </c>
      <c r="D1254" s="426" t="s">
        <v>5976</v>
      </c>
      <c r="E1254" s="426" t="s">
        <v>259</v>
      </c>
      <c r="F1254" s="426" t="s">
        <v>4284</v>
      </c>
      <c r="G1254" s="426" t="s">
        <v>4263</v>
      </c>
      <c r="H1254" s="427">
        <v>0.129</v>
      </c>
      <c r="I1254" s="427">
        <v>1.036</v>
      </c>
      <c r="J1254" s="427">
        <v>2.95</v>
      </c>
      <c r="K1254" s="427">
        <v>173.21</v>
      </c>
      <c r="L1254" s="427">
        <v>0.13128330000000002</v>
      </c>
      <c r="M1254" s="427">
        <v>2.9995599999999998</v>
      </c>
      <c r="N1254" s="427">
        <v>176.11992799999999</v>
      </c>
      <c r="O1254" s="427">
        <v>26.8262</v>
      </c>
      <c r="P1254" s="427">
        <v>9.7883999999999993</v>
      </c>
      <c r="Q1254" s="427">
        <v>9.7883999999999993</v>
      </c>
      <c r="R1254" s="427">
        <v>1.0362768</v>
      </c>
      <c r="S1254" s="427">
        <v>3.575736</v>
      </c>
      <c r="T1254" s="427">
        <v>172.58558300000001</v>
      </c>
      <c r="U1254" s="428">
        <v>43709</v>
      </c>
      <c r="V1254" s="428">
        <v>47361</v>
      </c>
      <c r="W1254" s="426">
        <v>300</v>
      </c>
      <c r="X1254" s="426"/>
      <c r="Y1254" s="426"/>
      <c r="Z1254" s="426">
        <v>6</v>
      </c>
    </row>
    <row r="1255" spans="1:26" ht="15">
      <c r="A1255" s="426">
        <v>202110</v>
      </c>
      <c r="B1255" s="426" t="s">
        <v>46</v>
      </c>
      <c r="C1255" s="426" t="s">
        <v>7318</v>
      </c>
      <c r="D1255" s="426" t="s">
        <v>7284</v>
      </c>
      <c r="E1255" s="426" t="s">
        <v>265</v>
      </c>
      <c r="F1255" s="426" t="s">
        <v>4322</v>
      </c>
      <c r="G1255" s="426" t="s">
        <v>4409</v>
      </c>
      <c r="H1255" s="427">
        <v>0.64500000000000002</v>
      </c>
      <c r="I1255" s="427">
        <v>0.66900000000000004</v>
      </c>
      <c r="J1255" s="427">
        <v>79.209999999999994</v>
      </c>
      <c r="K1255" s="427">
        <v>388.93</v>
      </c>
      <c r="L1255" s="427">
        <v>0.66540886425000001</v>
      </c>
      <c r="M1255" s="427">
        <v>81.610926388999999</v>
      </c>
      <c r="N1255" s="427">
        <v>400.71881833700002</v>
      </c>
      <c r="O1255" s="427">
        <v>26.3871</v>
      </c>
      <c r="P1255" s="427">
        <v>9.8962000000000003</v>
      </c>
      <c r="Q1255" s="427">
        <v>9.0738000000000003</v>
      </c>
      <c r="R1255" s="427">
        <v>0.66920000000000002</v>
      </c>
      <c r="S1255" s="427">
        <v>98.194699999999997</v>
      </c>
      <c r="T1255" s="427">
        <v>369.95049999999998</v>
      </c>
      <c r="U1255" s="428">
        <v>44434</v>
      </c>
      <c r="V1255" s="428">
        <v>48029</v>
      </c>
      <c r="W1255" s="426">
        <v>820</v>
      </c>
      <c r="X1255" s="426"/>
      <c r="Y1255" s="426"/>
      <c r="Z1255" s="426">
        <v>7</v>
      </c>
    </row>
    <row r="1256" spans="1:26" ht="15">
      <c r="A1256" s="426">
        <v>202110</v>
      </c>
      <c r="B1256" s="426" t="s">
        <v>3629</v>
      </c>
      <c r="C1256" s="426" t="s">
        <v>3631</v>
      </c>
      <c r="D1256" s="426" t="s">
        <v>436</v>
      </c>
      <c r="E1256" s="426" t="s">
        <v>259</v>
      </c>
      <c r="F1256" s="426" t="s">
        <v>4124</v>
      </c>
      <c r="G1256" s="426" t="s">
        <v>4125</v>
      </c>
      <c r="H1256" s="427">
        <v>0.341835</v>
      </c>
      <c r="I1256" s="427">
        <v>1.9544109999999999</v>
      </c>
      <c r="J1256" s="427">
        <v>13.804952</v>
      </c>
      <c r="K1256" s="427">
        <v>422.27286099999998</v>
      </c>
      <c r="L1256" s="427">
        <v>0.3553662513336</v>
      </c>
      <c r="M1256" s="427">
        <v>14.247298140806638</v>
      </c>
      <c r="N1256" s="427">
        <v>435.8035687076927</v>
      </c>
      <c r="O1256" s="427">
        <v>28.35</v>
      </c>
      <c r="P1256" s="427">
        <v>12</v>
      </c>
      <c r="Q1256" s="427">
        <v>12</v>
      </c>
      <c r="R1256" s="427">
        <v>1.9543999999999999</v>
      </c>
      <c r="S1256" s="427">
        <v>17.226489999999998</v>
      </c>
      <c r="T1256" s="427">
        <v>418.85174999999998</v>
      </c>
      <c r="U1256" s="428">
        <v>41944</v>
      </c>
      <c r="V1256" s="428">
        <v>45291</v>
      </c>
      <c r="W1256" s="426">
        <v>2750</v>
      </c>
      <c r="X1256" s="426"/>
      <c r="Y1256" s="426"/>
      <c r="Z1256" s="426">
        <v>2</v>
      </c>
    </row>
    <row r="1257" spans="1:26" ht="15">
      <c r="A1257" s="426">
        <v>202110</v>
      </c>
      <c r="B1257" s="426" t="s">
        <v>3629</v>
      </c>
      <c r="C1257" s="426" t="s">
        <v>1300</v>
      </c>
      <c r="D1257" s="426" t="s">
        <v>1301</v>
      </c>
      <c r="E1257" s="426" t="s">
        <v>267</v>
      </c>
      <c r="F1257" s="426" t="s">
        <v>4278</v>
      </c>
      <c r="G1257" s="426" t="s">
        <v>4156</v>
      </c>
      <c r="H1257" s="427">
        <v>2.0308000000000002</v>
      </c>
      <c r="I1257" s="427">
        <v>2.3068</v>
      </c>
      <c r="J1257" s="427">
        <v>230.63990000000001</v>
      </c>
      <c r="K1257" s="427">
        <v>1161.2609</v>
      </c>
      <c r="L1257" s="427">
        <v>2.0896860312760008</v>
      </c>
      <c r="M1257" s="427">
        <v>236.90669975326398</v>
      </c>
      <c r="N1257" s="427">
        <v>1192.8139379678239</v>
      </c>
      <c r="O1257" s="427">
        <v>28.34</v>
      </c>
      <c r="P1257" s="427">
        <v>11.85</v>
      </c>
      <c r="Q1257" s="427">
        <v>11.85</v>
      </c>
      <c r="R1257" s="427">
        <v>2.3068</v>
      </c>
      <c r="S1257" s="427">
        <v>279.23009999999999</v>
      </c>
      <c r="T1257" s="427">
        <v>1112.6706999999999</v>
      </c>
      <c r="U1257" s="428">
        <v>44440</v>
      </c>
      <c r="V1257" s="428">
        <v>46265</v>
      </c>
      <c r="W1257" s="426">
        <v>3100</v>
      </c>
      <c r="X1257" s="426"/>
      <c r="Y1257" s="426"/>
      <c r="Z1257" s="426">
        <v>6</v>
      </c>
    </row>
    <row r="1258" spans="1:26" ht="15">
      <c r="A1258" s="426">
        <v>202110</v>
      </c>
      <c r="B1258" s="426" t="s">
        <v>3629</v>
      </c>
      <c r="C1258" s="426" t="s">
        <v>3633</v>
      </c>
      <c r="D1258" s="426" t="s">
        <v>2155</v>
      </c>
      <c r="E1258" s="426" t="s">
        <v>261</v>
      </c>
      <c r="F1258" s="426" t="s">
        <v>4127</v>
      </c>
      <c r="G1258" s="426" t="s">
        <v>4128</v>
      </c>
      <c r="H1258" s="427">
        <v>1.171929</v>
      </c>
      <c r="I1258" s="427">
        <v>1.458283</v>
      </c>
      <c r="J1258" s="427">
        <v>112.129773</v>
      </c>
      <c r="K1258" s="427">
        <v>559.97216900000001</v>
      </c>
      <c r="L1258" s="427">
        <v>1.31184704478267</v>
      </c>
      <c r="M1258" s="427">
        <v>124.80385057929013</v>
      </c>
      <c r="N1258" s="427">
        <v>623.26606964982443</v>
      </c>
      <c r="O1258" s="427">
        <v>22.83</v>
      </c>
      <c r="P1258" s="427">
        <v>11.14</v>
      </c>
      <c r="Q1258" s="427">
        <v>11.14</v>
      </c>
      <c r="R1258" s="427">
        <v>1.45828</v>
      </c>
      <c r="S1258" s="427">
        <v>140.38943</v>
      </c>
      <c r="T1258" s="427">
        <v>531.71263999999996</v>
      </c>
      <c r="U1258" s="428">
        <v>43221</v>
      </c>
      <c r="V1258" s="428">
        <v>45291</v>
      </c>
      <c r="W1258" s="426">
        <v>400</v>
      </c>
      <c r="X1258" s="426"/>
      <c r="Y1258" s="426"/>
      <c r="Z1258" s="426">
        <v>5</v>
      </c>
    </row>
    <row r="1259" spans="1:26" ht="15">
      <c r="A1259" s="426">
        <v>202110</v>
      </c>
      <c r="B1259" s="426" t="s">
        <v>3629</v>
      </c>
      <c r="C1259" s="426" t="s">
        <v>3636</v>
      </c>
      <c r="D1259" s="426" t="s">
        <v>3637</v>
      </c>
      <c r="E1259" s="426" t="s">
        <v>259</v>
      </c>
      <c r="F1259" s="426" t="s">
        <v>4124</v>
      </c>
      <c r="G1259" s="426" t="s">
        <v>4125</v>
      </c>
      <c r="H1259" s="427">
        <v>2.8573000000000001E-2</v>
      </c>
      <c r="I1259" s="427">
        <v>0.13162299999999999</v>
      </c>
      <c r="J1259" s="427">
        <v>0.59334900000000002</v>
      </c>
      <c r="K1259" s="427">
        <v>15.407254</v>
      </c>
      <c r="L1259" s="427">
        <v>2.9704038203680005E-2</v>
      </c>
      <c r="M1259" s="427">
        <v>0.61236142686692996</v>
      </c>
      <c r="N1259" s="427">
        <v>15.900942014802776</v>
      </c>
      <c r="O1259" s="427">
        <v>29.3</v>
      </c>
      <c r="P1259" s="427">
        <v>27.27</v>
      </c>
      <c r="Q1259" s="427">
        <v>27.27</v>
      </c>
      <c r="R1259" s="427">
        <v>0.13164000000000001</v>
      </c>
      <c r="S1259" s="427">
        <v>0.72792999999999997</v>
      </c>
      <c r="T1259" s="427">
        <v>15.272629999999999</v>
      </c>
      <c r="U1259" s="428">
        <v>43040</v>
      </c>
      <c r="V1259" s="428">
        <v>44104</v>
      </c>
      <c r="W1259" s="426">
        <v>250</v>
      </c>
      <c r="X1259" s="426"/>
      <c r="Y1259" s="426"/>
      <c r="Z1259" s="426">
        <v>2</v>
      </c>
    </row>
    <row r="1260" spans="1:26" ht="15">
      <c r="A1260" s="426">
        <v>202110</v>
      </c>
      <c r="B1260" s="426" t="s">
        <v>3629</v>
      </c>
      <c r="C1260" s="426" t="s">
        <v>3641</v>
      </c>
      <c r="D1260" s="426" t="s">
        <v>2954</v>
      </c>
      <c r="E1260" s="426" t="s">
        <v>265</v>
      </c>
      <c r="F1260" s="426" t="s">
        <v>4130</v>
      </c>
      <c r="G1260" s="426" t="s">
        <v>4129</v>
      </c>
      <c r="H1260" s="427">
        <v>0.28819699999999998</v>
      </c>
      <c r="I1260" s="427">
        <v>0.28869600000000001</v>
      </c>
      <c r="J1260" s="427">
        <v>33.931207999999998</v>
      </c>
      <c r="K1260" s="427">
        <v>160.14671200000001</v>
      </c>
      <c r="L1260" s="427">
        <v>0.30318995322616005</v>
      </c>
      <c r="M1260" s="427">
        <v>35.19026177923255</v>
      </c>
      <c r="N1260" s="427">
        <v>166.08912710574185</v>
      </c>
      <c r="O1260" s="427">
        <v>28.35</v>
      </c>
      <c r="P1260" s="427">
        <v>13.08</v>
      </c>
      <c r="Q1260" s="427">
        <v>13.08</v>
      </c>
      <c r="R1260" s="427">
        <v>0.28867999999999999</v>
      </c>
      <c r="S1260" s="427">
        <v>42.164479999999998</v>
      </c>
      <c r="T1260" s="427">
        <v>151.9136</v>
      </c>
      <c r="U1260" s="428">
        <v>43221</v>
      </c>
      <c r="V1260" s="428">
        <v>45291</v>
      </c>
      <c r="W1260" s="426">
        <v>400</v>
      </c>
      <c r="X1260" s="426"/>
      <c r="Y1260" s="426"/>
      <c r="Z1260" s="426">
        <v>8</v>
      </c>
    </row>
    <row r="1261" spans="1:26" ht="15">
      <c r="A1261" s="426">
        <v>202110</v>
      </c>
      <c r="B1261" s="426" t="s">
        <v>3629</v>
      </c>
      <c r="C1261" s="426" t="s">
        <v>3643</v>
      </c>
      <c r="D1261" s="426" t="s">
        <v>2956</v>
      </c>
      <c r="E1261" s="426" t="s">
        <v>259</v>
      </c>
      <c r="F1261" s="426" t="s">
        <v>4130</v>
      </c>
      <c r="G1261" s="426" t="s">
        <v>4129</v>
      </c>
      <c r="H1261" s="427">
        <v>3.6900000000000002E-4</v>
      </c>
      <c r="I1261" s="427">
        <v>0.18486900000000001</v>
      </c>
      <c r="J1261" s="427">
        <v>2.8310999999999999E-2</v>
      </c>
      <c r="K1261" s="427">
        <v>30.629131999999998</v>
      </c>
      <c r="L1261" s="427">
        <v>3.8819659032000007E-4</v>
      </c>
      <c r="M1261" s="427">
        <v>2.9361509947769999E-2</v>
      </c>
      <c r="N1261" s="427">
        <v>31.765658716031236</v>
      </c>
      <c r="O1261" s="427">
        <v>28.35</v>
      </c>
      <c r="P1261" s="427">
        <v>13.08</v>
      </c>
      <c r="Q1261" s="427">
        <v>13.08</v>
      </c>
      <c r="R1261" s="427">
        <v>0.18487999999999999</v>
      </c>
      <c r="S1261" s="427">
        <v>3.3700000000000001E-2</v>
      </c>
      <c r="T1261" s="427">
        <v>30.627359999999999</v>
      </c>
      <c r="U1261" s="428">
        <v>43221</v>
      </c>
      <c r="V1261" s="428">
        <v>45291</v>
      </c>
      <c r="W1261" s="426">
        <v>300</v>
      </c>
      <c r="X1261" s="426"/>
      <c r="Y1261" s="426"/>
      <c r="Z1261" s="426">
        <v>8</v>
      </c>
    </row>
    <row r="1262" spans="1:26" ht="15">
      <c r="A1262" s="426">
        <v>202110</v>
      </c>
      <c r="B1262" s="426" t="s">
        <v>3629</v>
      </c>
      <c r="C1262" s="426" t="s">
        <v>3651</v>
      </c>
      <c r="D1262" s="426" t="s">
        <v>3652</v>
      </c>
      <c r="E1262" s="426" t="s">
        <v>259</v>
      </c>
      <c r="F1262" s="426" t="s">
        <v>4130</v>
      </c>
      <c r="G1262" s="426" t="s">
        <v>4129</v>
      </c>
      <c r="H1262" s="427">
        <v>2.9150000000000001E-3</v>
      </c>
      <c r="I1262" s="427">
        <v>0.39029900000000001</v>
      </c>
      <c r="J1262" s="427">
        <v>0.287582</v>
      </c>
      <c r="K1262" s="427">
        <v>177.436013</v>
      </c>
      <c r="L1262" s="427">
        <v>3.0666478612000002E-3</v>
      </c>
      <c r="M1262" s="427">
        <v>0.29825303782273999</v>
      </c>
      <c r="N1262" s="427">
        <v>184.01996611889891</v>
      </c>
      <c r="O1262" s="427">
        <v>28.35</v>
      </c>
      <c r="P1262" s="427">
        <v>10.43</v>
      </c>
      <c r="Q1262" s="427">
        <v>10.43</v>
      </c>
      <c r="R1262" s="427">
        <v>0.39028000000000002</v>
      </c>
      <c r="S1262" s="427">
        <v>6.7921800000000001</v>
      </c>
      <c r="T1262" s="427">
        <v>170.93008</v>
      </c>
      <c r="U1262" s="428">
        <v>43282</v>
      </c>
      <c r="V1262" s="428">
        <v>45291</v>
      </c>
      <c r="W1262" s="426">
        <v>600</v>
      </c>
      <c r="X1262" s="426"/>
      <c r="Y1262" s="426"/>
      <c r="Z1262" s="426">
        <v>8</v>
      </c>
    </row>
    <row r="1263" spans="1:26" ht="15">
      <c r="A1263" s="426">
        <v>202110</v>
      </c>
      <c r="B1263" s="426" t="s">
        <v>3629</v>
      </c>
      <c r="C1263" s="426" t="s">
        <v>3130</v>
      </c>
      <c r="D1263" s="426" t="s">
        <v>3131</v>
      </c>
      <c r="E1263" s="426" t="s">
        <v>259</v>
      </c>
      <c r="F1263" s="426" t="s">
        <v>4153</v>
      </c>
      <c r="G1263" s="426" t="s">
        <v>4129</v>
      </c>
      <c r="H1263" s="427">
        <v>0.23033200000000001</v>
      </c>
      <c r="I1263" s="427">
        <v>0.242948</v>
      </c>
      <c r="J1263" s="427">
        <v>17.364298000000002</v>
      </c>
      <c r="K1263" s="427">
        <v>88.615341999999998</v>
      </c>
      <c r="L1263" s="427">
        <v>0.24210073522712</v>
      </c>
      <c r="M1263" s="427">
        <v>18.01217541260522</v>
      </c>
      <c r="N1263" s="427">
        <v>91.921659277674365</v>
      </c>
      <c r="O1263" s="427">
        <v>28.35</v>
      </c>
      <c r="P1263" s="427">
        <v>10.130000000000001</v>
      </c>
      <c r="Q1263" s="427">
        <v>10.130000000000001</v>
      </c>
      <c r="R1263" s="427">
        <v>0.24296000000000001</v>
      </c>
      <c r="S1263" s="427">
        <v>21.025010000000002</v>
      </c>
      <c r="T1263" s="427">
        <v>84.954340000000002</v>
      </c>
      <c r="U1263" s="428">
        <v>44378</v>
      </c>
      <c r="V1263" s="428">
        <v>44865</v>
      </c>
      <c r="W1263" s="426">
        <v>500</v>
      </c>
      <c r="X1263" s="426"/>
      <c r="Y1263" s="426"/>
      <c r="Z1263" s="426">
        <v>8</v>
      </c>
    </row>
    <row r="1264" spans="1:26" ht="15">
      <c r="A1264" s="426">
        <v>202110</v>
      </c>
      <c r="B1264" s="426" t="s">
        <v>3629</v>
      </c>
      <c r="C1264" s="426" t="s">
        <v>3156</v>
      </c>
      <c r="D1264" s="426" t="s">
        <v>3157</v>
      </c>
      <c r="E1264" s="426" t="s">
        <v>267</v>
      </c>
      <c r="F1264" s="426" t="s">
        <v>4142</v>
      </c>
      <c r="G1264" s="426" t="s">
        <v>4143</v>
      </c>
      <c r="H1264" s="427">
        <v>1.3517999999999999</v>
      </c>
      <c r="I1264" s="427">
        <v>1.3704000000000001</v>
      </c>
      <c r="J1264" s="427">
        <v>148.89455000000001</v>
      </c>
      <c r="K1264" s="427">
        <v>734.78134999999997</v>
      </c>
      <c r="L1264" s="427">
        <v>1.3945731824700001</v>
      </c>
      <c r="M1264" s="427">
        <v>153.40767781559501</v>
      </c>
      <c r="N1264" s="427">
        <v>757.05323402171496</v>
      </c>
      <c r="O1264" s="427">
        <v>28.34</v>
      </c>
      <c r="P1264" s="427">
        <v>12.52</v>
      </c>
      <c r="Q1264" s="427">
        <v>12.52</v>
      </c>
      <c r="R1264" s="427">
        <v>1.3704000000000001</v>
      </c>
      <c r="S1264" s="427">
        <v>185.02334999999999</v>
      </c>
      <c r="T1264" s="427">
        <v>698.65255000000002</v>
      </c>
      <c r="U1264" s="428">
        <v>44409</v>
      </c>
      <c r="V1264" s="428">
        <v>46234</v>
      </c>
      <c r="W1264" s="426">
        <v>1500</v>
      </c>
      <c r="X1264" s="426"/>
      <c r="Y1264" s="426"/>
      <c r="Z1264" s="426">
        <v>7</v>
      </c>
    </row>
    <row r="1265" spans="1:26" ht="15">
      <c r="A1265" s="426">
        <v>202110</v>
      </c>
      <c r="B1265" s="426" t="s">
        <v>3629</v>
      </c>
      <c r="C1265" s="426" t="s">
        <v>3653</v>
      </c>
      <c r="D1265" s="426" t="s">
        <v>3654</v>
      </c>
      <c r="E1265" s="426" t="s">
        <v>257</v>
      </c>
      <c r="F1265" s="426" t="s">
        <v>4152</v>
      </c>
      <c r="G1265" s="426" t="s">
        <v>4123</v>
      </c>
      <c r="H1265" s="427">
        <v>0.95479999999999998</v>
      </c>
      <c r="I1265" s="427">
        <v>1.2616000000000001</v>
      </c>
      <c r="J1265" s="427">
        <v>42.8416</v>
      </c>
      <c r="K1265" s="427">
        <v>316.47300000000001</v>
      </c>
      <c r="L1265" s="427">
        <v>0.98248582955600017</v>
      </c>
      <c r="M1265" s="427">
        <v>44.005664536575992</v>
      </c>
      <c r="N1265" s="427">
        <v>325.07200181328</v>
      </c>
      <c r="O1265" s="427">
        <v>25.81</v>
      </c>
      <c r="P1265" s="427">
        <v>10.17</v>
      </c>
      <c r="Q1265" s="427">
        <v>10.17</v>
      </c>
      <c r="R1265" s="427">
        <v>1.2616000000000001</v>
      </c>
      <c r="S1265" s="427">
        <v>46.098799999999997</v>
      </c>
      <c r="T1265" s="427">
        <v>313.2158</v>
      </c>
      <c r="U1265" s="428">
        <v>43313</v>
      </c>
      <c r="V1265" s="428">
        <v>44196</v>
      </c>
      <c r="W1265" s="426">
        <v>1500</v>
      </c>
      <c r="X1265" s="426"/>
      <c r="Y1265" s="426"/>
      <c r="Z1265" s="426">
        <v>6</v>
      </c>
    </row>
    <row r="1266" spans="1:26" ht="15">
      <c r="A1266" s="426">
        <v>202110</v>
      </c>
      <c r="B1266" s="426" t="s">
        <v>3629</v>
      </c>
      <c r="C1266" s="426" t="s">
        <v>3655</v>
      </c>
      <c r="D1266" s="426" t="s">
        <v>3656</v>
      </c>
      <c r="E1266" s="426" t="s">
        <v>259</v>
      </c>
      <c r="F1266" s="426" t="s">
        <v>4130</v>
      </c>
      <c r="G1266" s="426" t="s">
        <v>4129</v>
      </c>
      <c r="H1266" s="427">
        <v>0.23358000000000001</v>
      </c>
      <c r="I1266" s="427">
        <v>0.29711199999999999</v>
      </c>
      <c r="J1266" s="427">
        <v>14.379740999999999</v>
      </c>
      <c r="K1266" s="427">
        <v>102.48872900000001</v>
      </c>
      <c r="L1266" s="427">
        <v>0.24573159774240005</v>
      </c>
      <c r="M1266" s="427">
        <v>14.913316676127868</v>
      </c>
      <c r="N1266" s="427">
        <v>106.29168295248503</v>
      </c>
      <c r="O1266" s="427">
        <v>28.35</v>
      </c>
      <c r="P1266" s="427">
        <v>13.08</v>
      </c>
      <c r="Q1266" s="427">
        <v>13.08</v>
      </c>
      <c r="R1266" s="427">
        <v>0.29712</v>
      </c>
      <c r="S1266" s="427">
        <v>17.017499999999998</v>
      </c>
      <c r="T1266" s="427">
        <v>99.851190000000003</v>
      </c>
      <c r="U1266" s="428">
        <v>43313</v>
      </c>
      <c r="V1266" s="428">
        <v>45291</v>
      </c>
      <c r="W1266" s="426">
        <v>400</v>
      </c>
      <c r="X1266" s="426"/>
      <c r="Y1266" s="426"/>
      <c r="Z1266" s="426">
        <v>8</v>
      </c>
    </row>
    <row r="1267" spans="1:26" ht="15">
      <c r="A1267" s="426">
        <v>202110</v>
      </c>
      <c r="B1267" s="426" t="s">
        <v>3629</v>
      </c>
      <c r="C1267" s="426" t="s">
        <v>3659</v>
      </c>
      <c r="D1267" s="426" t="s">
        <v>3660</v>
      </c>
      <c r="E1267" s="426" t="s">
        <v>259</v>
      </c>
      <c r="F1267" s="426" t="s">
        <v>4130</v>
      </c>
      <c r="G1267" s="426" t="s">
        <v>4129</v>
      </c>
      <c r="H1267" s="427">
        <v>2.3826E-2</v>
      </c>
      <c r="I1267" s="427">
        <v>3.1696000000000002E-2</v>
      </c>
      <c r="J1267" s="427">
        <v>2.3314180000000002</v>
      </c>
      <c r="K1267" s="427">
        <v>11.857827</v>
      </c>
      <c r="L1267" s="427">
        <v>2.5065506669280001E-2</v>
      </c>
      <c r="M1267" s="427">
        <v>2.4179277595072604</v>
      </c>
      <c r="N1267" s="427">
        <v>12.297824358709889</v>
      </c>
      <c r="O1267" s="427">
        <v>28.35</v>
      </c>
      <c r="P1267" s="427">
        <v>13.08</v>
      </c>
      <c r="Q1267" s="427">
        <v>13.08</v>
      </c>
      <c r="R1267" s="427">
        <v>3.168E-2</v>
      </c>
      <c r="S1267" s="427">
        <v>2.8751500000000001</v>
      </c>
      <c r="T1267" s="427">
        <v>11.31517</v>
      </c>
      <c r="U1267" s="428">
        <v>43344</v>
      </c>
      <c r="V1267" s="428">
        <v>45291</v>
      </c>
      <c r="W1267" s="426">
        <v>1100</v>
      </c>
      <c r="X1267" s="426"/>
      <c r="Y1267" s="426"/>
      <c r="Z1267" s="426">
        <v>8</v>
      </c>
    </row>
    <row r="1268" spans="1:26" ht="15">
      <c r="A1268" s="426">
        <v>202110</v>
      </c>
      <c r="B1268" s="426" t="s">
        <v>3629</v>
      </c>
      <c r="C1268" s="426" t="s">
        <v>3662</v>
      </c>
      <c r="D1268" s="426" t="s">
        <v>3230</v>
      </c>
      <c r="E1268" s="426" t="s">
        <v>259</v>
      </c>
      <c r="F1268" s="426" t="s">
        <v>4130</v>
      </c>
      <c r="G1268" s="426" t="s">
        <v>4129</v>
      </c>
      <c r="H1268" s="427">
        <v>0.92665900000000001</v>
      </c>
      <c r="I1268" s="427">
        <v>1.0252540000000001</v>
      </c>
      <c r="J1268" s="427">
        <v>66.121037999999999</v>
      </c>
      <c r="K1268" s="427">
        <v>338.18925200000001</v>
      </c>
      <c r="L1268" s="427">
        <v>0.97486684062152018</v>
      </c>
      <c r="M1268" s="427">
        <v>68.574529864500661</v>
      </c>
      <c r="N1268" s="427">
        <v>350.73812605795962</v>
      </c>
      <c r="O1268" s="427">
        <v>28.35</v>
      </c>
      <c r="P1268" s="427">
        <v>10.09</v>
      </c>
      <c r="Q1268" s="427">
        <v>10.09</v>
      </c>
      <c r="R1268" s="427">
        <v>1.0252399999999999</v>
      </c>
      <c r="S1268" s="427">
        <v>82.896559999999994</v>
      </c>
      <c r="T1268" s="427">
        <v>321.41388999999998</v>
      </c>
      <c r="U1268" s="428">
        <v>43344</v>
      </c>
      <c r="V1268" s="428">
        <v>45291</v>
      </c>
      <c r="W1268" s="426">
        <v>780</v>
      </c>
      <c r="X1268" s="426"/>
      <c r="Y1268" s="426"/>
      <c r="Z1268" s="426">
        <v>8</v>
      </c>
    </row>
    <row r="1269" spans="1:26" ht="15">
      <c r="A1269" s="426">
        <v>202110</v>
      </c>
      <c r="B1269" s="426" t="s">
        <v>3629</v>
      </c>
      <c r="C1269" s="426" t="s">
        <v>3664</v>
      </c>
      <c r="D1269" s="426" t="s">
        <v>3345</v>
      </c>
      <c r="E1269" s="426" t="s">
        <v>259</v>
      </c>
      <c r="F1269" s="426" t="s">
        <v>4130</v>
      </c>
      <c r="G1269" s="426" t="s">
        <v>4129</v>
      </c>
      <c r="H1269" s="427">
        <v>0.45171299999999998</v>
      </c>
      <c r="I1269" s="427">
        <v>0.587364</v>
      </c>
      <c r="J1269" s="427">
        <v>36.817034999999997</v>
      </c>
      <c r="K1269" s="427">
        <v>202.70770099999999</v>
      </c>
      <c r="L1269" s="427">
        <v>0.47521259187864001</v>
      </c>
      <c r="M1269" s="427">
        <v>38.183170477902443</v>
      </c>
      <c r="N1269" s="427">
        <v>210.22938714284504</v>
      </c>
      <c r="O1269" s="427">
        <v>28.35</v>
      </c>
      <c r="P1269" s="427">
        <v>11.59</v>
      </c>
      <c r="Q1269" s="427">
        <v>11.59</v>
      </c>
      <c r="R1269" s="427">
        <v>0.58735999999999999</v>
      </c>
      <c r="S1269" s="427">
        <v>41.922429999999999</v>
      </c>
      <c r="T1269" s="427">
        <v>197.60209</v>
      </c>
      <c r="U1269" s="428">
        <v>43374</v>
      </c>
      <c r="V1269" s="428">
        <v>45291</v>
      </c>
      <c r="W1269" s="426">
        <v>1585</v>
      </c>
      <c r="X1269" s="426"/>
      <c r="Y1269" s="426"/>
      <c r="Z1269" s="426">
        <v>8</v>
      </c>
    </row>
    <row r="1270" spans="1:26" ht="15">
      <c r="A1270" s="426">
        <v>202110</v>
      </c>
      <c r="B1270" s="426" t="s">
        <v>3629</v>
      </c>
      <c r="C1270" s="426" t="s">
        <v>3665</v>
      </c>
      <c r="D1270" s="426" t="s">
        <v>3346</v>
      </c>
      <c r="E1270" s="426" t="s">
        <v>259</v>
      </c>
      <c r="F1270" s="426" t="s">
        <v>4130</v>
      </c>
      <c r="G1270" s="426" t="s">
        <v>4129</v>
      </c>
      <c r="H1270" s="427">
        <v>0.28291899999999998</v>
      </c>
      <c r="I1270" s="427">
        <v>0.63797300000000001</v>
      </c>
      <c r="J1270" s="427">
        <v>9.1219540000000006</v>
      </c>
      <c r="K1270" s="427">
        <v>231.46605</v>
      </c>
      <c r="L1270" s="427">
        <v>0.29763737435432003</v>
      </c>
      <c r="M1270" s="427">
        <v>9.4604338636607803</v>
      </c>
      <c r="N1270" s="427">
        <v>240.05484545392349</v>
      </c>
      <c r="O1270" s="427">
        <v>28.35</v>
      </c>
      <c r="P1270" s="427">
        <v>10.35</v>
      </c>
      <c r="Q1270" s="427">
        <v>10.35</v>
      </c>
      <c r="R1270" s="427">
        <v>0.63795999999999997</v>
      </c>
      <c r="S1270" s="427">
        <v>10.10446</v>
      </c>
      <c r="T1270" s="427">
        <v>230.48338000000001</v>
      </c>
      <c r="U1270" s="428">
        <v>43374</v>
      </c>
      <c r="V1270" s="428">
        <v>44561</v>
      </c>
      <c r="W1270" s="426">
        <v>500</v>
      </c>
      <c r="X1270" s="426"/>
      <c r="Y1270" s="426"/>
      <c r="Z1270" s="426">
        <v>8</v>
      </c>
    </row>
    <row r="1271" spans="1:26" ht="15">
      <c r="A1271" s="426">
        <v>202110</v>
      </c>
      <c r="B1271" s="426" t="s">
        <v>3629</v>
      </c>
      <c r="C1271" s="426" t="s">
        <v>3667</v>
      </c>
      <c r="D1271" s="426" t="s">
        <v>3425</v>
      </c>
      <c r="E1271" s="426" t="s">
        <v>259</v>
      </c>
      <c r="F1271" s="426" t="s">
        <v>4130</v>
      </c>
      <c r="G1271" s="426" t="s">
        <v>4129</v>
      </c>
      <c r="H1271" s="427">
        <v>0.37668400000000002</v>
      </c>
      <c r="I1271" s="427">
        <v>0.38330399999999998</v>
      </c>
      <c r="J1271" s="427">
        <v>26.620873</v>
      </c>
      <c r="K1271" s="427">
        <v>156.45894899999999</v>
      </c>
      <c r="L1271" s="427">
        <v>0.39628033720352007</v>
      </c>
      <c r="M1271" s="427">
        <v>27.608668976999105</v>
      </c>
      <c r="N1271" s="427">
        <v>162.26452571372042</v>
      </c>
      <c r="O1271" s="427">
        <v>28.35</v>
      </c>
      <c r="P1271" s="427">
        <v>11</v>
      </c>
      <c r="Q1271" s="427">
        <v>11</v>
      </c>
      <c r="R1271" s="427">
        <v>0.37907999999999997</v>
      </c>
      <c r="S1271" s="427">
        <v>32.83466</v>
      </c>
      <c r="T1271" s="427">
        <v>150.24499</v>
      </c>
      <c r="U1271" s="428">
        <v>43435</v>
      </c>
      <c r="V1271" s="428">
        <v>44500</v>
      </c>
      <c r="W1271" s="426">
        <v>1600</v>
      </c>
      <c r="X1271" s="426"/>
      <c r="Y1271" s="426"/>
      <c r="Z1271" s="426">
        <v>8</v>
      </c>
    </row>
    <row r="1272" spans="1:26" ht="15">
      <c r="A1272" s="426">
        <v>202110</v>
      </c>
      <c r="B1272" s="426" t="s">
        <v>3629</v>
      </c>
      <c r="C1272" s="426" t="s">
        <v>3673</v>
      </c>
      <c r="D1272" s="426" t="s">
        <v>3518</v>
      </c>
      <c r="E1272" s="426" t="s">
        <v>259</v>
      </c>
      <c r="F1272" s="426" t="s">
        <v>4130</v>
      </c>
      <c r="G1272" s="426" t="s">
        <v>4129</v>
      </c>
      <c r="H1272" s="427">
        <v>0.28579199999999999</v>
      </c>
      <c r="I1272" s="427">
        <v>0.41494799999999998</v>
      </c>
      <c r="J1272" s="427">
        <v>2.868204</v>
      </c>
      <c r="K1272" s="427">
        <v>123.06104999999999</v>
      </c>
      <c r="L1272" s="427">
        <v>0.30065983723776002</v>
      </c>
      <c r="M1272" s="427">
        <v>2.9746317783982796</v>
      </c>
      <c r="N1272" s="427">
        <v>127.62736193557349</v>
      </c>
      <c r="O1272" s="427">
        <v>28.35</v>
      </c>
      <c r="P1272" s="427">
        <v>11.04</v>
      </c>
      <c r="Q1272" s="427">
        <v>11.04</v>
      </c>
      <c r="R1272" s="427">
        <v>0.41496</v>
      </c>
      <c r="S1272" s="427">
        <v>5.2865599999999997</v>
      </c>
      <c r="T1272" s="427">
        <v>120.64258</v>
      </c>
      <c r="U1272" s="428">
        <v>43466</v>
      </c>
      <c r="V1272" s="428">
        <v>44926</v>
      </c>
      <c r="W1272" s="426">
        <v>400</v>
      </c>
      <c r="X1272" s="426"/>
      <c r="Y1272" s="426"/>
      <c r="Z1272" s="426">
        <v>8</v>
      </c>
    </row>
    <row r="1273" spans="1:26" ht="15">
      <c r="A1273" s="426">
        <v>202110</v>
      </c>
      <c r="B1273" s="426" t="s">
        <v>3629</v>
      </c>
      <c r="C1273" s="426" t="s">
        <v>3674</v>
      </c>
      <c r="D1273" s="426" t="s">
        <v>3519</v>
      </c>
      <c r="E1273" s="426" t="s">
        <v>259</v>
      </c>
      <c r="F1273" s="426" t="s">
        <v>4130</v>
      </c>
      <c r="G1273" s="426" t="s">
        <v>4129</v>
      </c>
      <c r="H1273" s="427">
        <v>0.18349099999999999</v>
      </c>
      <c r="I1273" s="427">
        <v>0.21771699999999999</v>
      </c>
      <c r="J1273" s="427">
        <v>2.5421079999999998</v>
      </c>
      <c r="K1273" s="427">
        <v>62.087181999999999</v>
      </c>
      <c r="L1273" s="427">
        <v>0.19303680367048001</v>
      </c>
      <c r="M1273" s="427">
        <v>2.63643563739556</v>
      </c>
      <c r="N1273" s="427">
        <v>64.390993321394731</v>
      </c>
      <c r="O1273" s="427">
        <v>28.35</v>
      </c>
      <c r="P1273" s="427">
        <v>11.04</v>
      </c>
      <c r="Q1273" s="427">
        <v>11.04</v>
      </c>
      <c r="R1273" s="427">
        <v>0.21772</v>
      </c>
      <c r="S1273" s="427">
        <v>2.7621899999999999</v>
      </c>
      <c r="T1273" s="427">
        <v>61.868299999999998</v>
      </c>
      <c r="U1273" s="428">
        <v>43466</v>
      </c>
      <c r="V1273" s="428">
        <v>44926</v>
      </c>
      <c r="W1273" s="426">
        <v>400</v>
      </c>
      <c r="X1273" s="426"/>
      <c r="Y1273" s="426"/>
      <c r="Z1273" s="426">
        <v>8</v>
      </c>
    </row>
    <row r="1274" spans="1:26" ht="15">
      <c r="A1274" s="426">
        <v>202110</v>
      </c>
      <c r="B1274" s="426" t="s">
        <v>3629</v>
      </c>
      <c r="C1274" s="426" t="s">
        <v>5950</v>
      </c>
      <c r="D1274" s="426" t="s">
        <v>5951</v>
      </c>
      <c r="E1274" s="426" t="s">
        <v>259</v>
      </c>
      <c r="F1274" s="426" t="s">
        <v>4130</v>
      </c>
      <c r="G1274" s="426" t="s">
        <v>4129</v>
      </c>
      <c r="H1274" s="427">
        <v>0.47672599999999998</v>
      </c>
      <c r="I1274" s="427">
        <v>0.511347</v>
      </c>
      <c r="J1274" s="427">
        <v>37.485495999999998</v>
      </c>
      <c r="K1274" s="427">
        <v>214.46100000000001</v>
      </c>
      <c r="L1274" s="427">
        <v>0.50152685018128007</v>
      </c>
      <c r="M1274" s="427">
        <v>38.876435438560712</v>
      </c>
      <c r="N1274" s="427">
        <v>222.41880487826998</v>
      </c>
      <c r="O1274" s="427">
        <v>22.84</v>
      </c>
      <c r="P1274" s="427">
        <v>15.2</v>
      </c>
      <c r="Q1274" s="427">
        <v>15.2</v>
      </c>
      <c r="R1274" s="427">
        <v>0.46348</v>
      </c>
      <c r="S1274" s="427">
        <v>48.22654</v>
      </c>
      <c r="T1274" s="427">
        <v>203.72012000000001</v>
      </c>
      <c r="U1274" s="428">
        <v>43831</v>
      </c>
      <c r="V1274" s="428">
        <v>45657</v>
      </c>
      <c r="W1274" s="426">
        <v>250</v>
      </c>
      <c r="X1274" s="426"/>
      <c r="Y1274" s="426"/>
      <c r="Z1274" s="426">
        <v>8</v>
      </c>
    </row>
    <row r="1275" spans="1:26" ht="15">
      <c r="A1275" s="426">
        <v>202110</v>
      </c>
      <c r="B1275" s="426" t="s">
        <v>3629</v>
      </c>
      <c r="C1275" s="426" t="s">
        <v>3677</v>
      </c>
      <c r="D1275" s="426" t="s">
        <v>3678</v>
      </c>
      <c r="E1275" s="426" t="s">
        <v>260</v>
      </c>
      <c r="F1275" s="426" t="s">
        <v>4124</v>
      </c>
      <c r="G1275" s="426" t="s">
        <v>4125</v>
      </c>
      <c r="H1275" s="427">
        <v>0.24388499999999999</v>
      </c>
      <c r="I1275" s="427">
        <v>0.47840199999999999</v>
      </c>
      <c r="J1275" s="427">
        <v>11.108684999999999</v>
      </c>
      <c r="K1275" s="427">
        <v>77.434261000000006</v>
      </c>
      <c r="L1275" s="427">
        <v>0.25353898286160004</v>
      </c>
      <c r="M1275" s="427">
        <v>11.464635816720447</v>
      </c>
      <c r="N1275" s="427">
        <v>79.91545372849076</v>
      </c>
      <c r="O1275" s="427">
        <v>28.35</v>
      </c>
      <c r="P1275" s="427">
        <v>12.82</v>
      </c>
      <c r="Q1275" s="427">
        <v>12.82</v>
      </c>
      <c r="R1275" s="427">
        <v>0.47839999999999999</v>
      </c>
      <c r="S1275" s="427">
        <v>12.90485</v>
      </c>
      <c r="T1275" s="427">
        <v>75.63794</v>
      </c>
      <c r="U1275" s="428">
        <v>43497</v>
      </c>
      <c r="V1275" s="428">
        <v>45291</v>
      </c>
      <c r="W1275" s="426">
        <v>1300</v>
      </c>
      <c r="X1275" s="426"/>
      <c r="Y1275" s="426"/>
      <c r="Z1275" s="426">
        <v>2</v>
      </c>
    </row>
    <row r="1276" spans="1:26" ht="15">
      <c r="A1276" s="426">
        <v>202110</v>
      </c>
      <c r="B1276" s="426" t="s">
        <v>3629</v>
      </c>
      <c r="C1276" s="426" t="s">
        <v>3679</v>
      </c>
      <c r="D1276" s="426" t="s">
        <v>3680</v>
      </c>
      <c r="E1276" s="426" t="s">
        <v>265</v>
      </c>
      <c r="F1276" s="426" t="s">
        <v>4162</v>
      </c>
      <c r="G1276" s="426" t="s">
        <v>4143</v>
      </c>
      <c r="H1276" s="427">
        <v>6.6360000000000002E-2</v>
      </c>
      <c r="I1276" s="427">
        <v>5.5140000000000002E-2</v>
      </c>
      <c r="J1276" s="427">
        <v>5.3734500000000001</v>
      </c>
      <c r="K1276" s="427">
        <v>17.630669999999999</v>
      </c>
      <c r="L1276" s="427">
        <v>6.8459739894000018E-2</v>
      </c>
      <c r="M1276" s="427">
        <v>5.5363241056049999</v>
      </c>
      <c r="N1276" s="427">
        <v>18.165071475302998</v>
      </c>
      <c r="O1276" s="427">
        <v>22.84</v>
      </c>
      <c r="P1276" s="427">
        <v>12.83</v>
      </c>
      <c r="Q1276" s="427">
        <v>12.83</v>
      </c>
      <c r="R1276" s="427">
        <v>6.6360000000000002E-2</v>
      </c>
      <c r="S1276" s="427">
        <v>6.4848800000000004</v>
      </c>
      <c r="T1276" s="427">
        <v>16.527010000000001</v>
      </c>
      <c r="U1276" s="428">
        <v>43497</v>
      </c>
      <c r="V1276" s="428">
        <v>44561</v>
      </c>
      <c r="W1276" s="426">
        <v>500</v>
      </c>
      <c r="X1276" s="426"/>
      <c r="Y1276" s="426"/>
      <c r="Z1276" s="426">
        <v>7</v>
      </c>
    </row>
    <row r="1277" spans="1:26" ht="15">
      <c r="A1277" s="426">
        <v>202110</v>
      </c>
      <c r="B1277" s="426" t="s">
        <v>3629</v>
      </c>
      <c r="C1277" s="426" t="s">
        <v>3706</v>
      </c>
      <c r="D1277" s="426" t="s">
        <v>3707</v>
      </c>
      <c r="E1277" s="426" t="s">
        <v>259</v>
      </c>
      <c r="F1277" s="426" t="s">
        <v>4124</v>
      </c>
      <c r="G1277" s="426" t="s">
        <v>4125</v>
      </c>
      <c r="H1277" s="427">
        <v>0.184137</v>
      </c>
      <c r="I1277" s="427">
        <v>1.014991</v>
      </c>
      <c r="J1277" s="427">
        <v>6.2476149999999997</v>
      </c>
      <c r="K1277" s="427">
        <v>193.97479000000001</v>
      </c>
      <c r="L1277" s="427">
        <v>0.19142590846992</v>
      </c>
      <c r="M1277" s="427">
        <v>6.4478046409705483</v>
      </c>
      <c r="N1277" s="427">
        <v>200.19024078681031</v>
      </c>
      <c r="O1277" s="427">
        <v>28.35</v>
      </c>
      <c r="P1277" s="427">
        <v>12</v>
      </c>
      <c r="Q1277" s="427">
        <v>12</v>
      </c>
      <c r="R1277" s="427">
        <v>1.0149999999999999</v>
      </c>
      <c r="S1277" s="427">
        <v>7.6710900000000004</v>
      </c>
      <c r="T1277" s="427">
        <v>192.55126000000001</v>
      </c>
      <c r="U1277" s="428">
        <v>43525</v>
      </c>
      <c r="V1277" s="428">
        <v>45291</v>
      </c>
      <c r="W1277" s="426">
        <v>3500</v>
      </c>
      <c r="X1277" s="426"/>
      <c r="Y1277" s="426"/>
      <c r="Z1277" s="426">
        <v>2</v>
      </c>
    </row>
    <row r="1278" spans="1:26" ht="15">
      <c r="A1278" s="426">
        <v>202110</v>
      </c>
      <c r="B1278" s="426" t="s">
        <v>3629</v>
      </c>
      <c r="C1278" s="426" t="s">
        <v>4160</v>
      </c>
      <c r="D1278" s="426" t="s">
        <v>4161</v>
      </c>
      <c r="E1278" s="426" t="s">
        <v>259</v>
      </c>
      <c r="F1278" s="426" t="s">
        <v>4130</v>
      </c>
      <c r="G1278" s="426" t="s">
        <v>4129</v>
      </c>
      <c r="H1278" s="427">
        <v>0.161466</v>
      </c>
      <c r="I1278" s="427">
        <v>0.29141299999999998</v>
      </c>
      <c r="J1278" s="427">
        <v>11.331377</v>
      </c>
      <c r="K1278" s="427">
        <v>55.141238000000001</v>
      </c>
      <c r="L1278" s="427">
        <v>0.16986599092848004</v>
      </c>
      <c r="M1278" s="427">
        <v>11.75183986815839</v>
      </c>
      <c r="N1278" s="427">
        <v>57.187312637114658</v>
      </c>
      <c r="O1278" s="427">
        <v>28.35</v>
      </c>
      <c r="P1278" s="427">
        <v>11.04</v>
      </c>
      <c r="Q1278" s="427">
        <v>11.04</v>
      </c>
      <c r="R1278" s="427">
        <v>0.27335999999999999</v>
      </c>
      <c r="S1278" s="427">
        <v>12.88083</v>
      </c>
      <c r="T1278" s="427">
        <v>53.592019999999998</v>
      </c>
      <c r="U1278" s="428">
        <v>43556</v>
      </c>
      <c r="V1278" s="428">
        <v>45291</v>
      </c>
      <c r="W1278" s="426">
        <v>220</v>
      </c>
      <c r="X1278" s="426"/>
      <c r="Y1278" s="426"/>
      <c r="Z1278" s="426">
        <v>8</v>
      </c>
    </row>
    <row r="1279" spans="1:26" ht="15">
      <c r="A1279" s="426">
        <v>202110</v>
      </c>
      <c r="B1279" s="426" t="s">
        <v>3629</v>
      </c>
      <c r="C1279" s="426" t="s">
        <v>4815</v>
      </c>
      <c r="D1279" s="426" t="s">
        <v>4816</v>
      </c>
      <c r="E1279" s="426" t="s">
        <v>259</v>
      </c>
      <c r="F1279" s="426" t="s">
        <v>4124</v>
      </c>
      <c r="G1279" s="426" t="s">
        <v>4125</v>
      </c>
      <c r="H1279" s="427">
        <v>1.185138</v>
      </c>
      <c r="I1279" s="427">
        <v>1.2995540000000001</v>
      </c>
      <c r="J1279" s="427">
        <v>98.917490000000001</v>
      </c>
      <c r="K1279" s="427">
        <v>582.64215799999999</v>
      </c>
      <c r="L1279" s="427">
        <v>1.2320506922140804</v>
      </c>
      <c r="M1279" s="427">
        <v>102.08706059754928</v>
      </c>
      <c r="N1279" s="427">
        <v>601.31151013266594</v>
      </c>
      <c r="O1279" s="427">
        <v>28.35</v>
      </c>
      <c r="P1279" s="427">
        <v>12</v>
      </c>
      <c r="Q1279" s="427">
        <v>12</v>
      </c>
      <c r="R1279" s="427">
        <v>1.29956</v>
      </c>
      <c r="S1279" s="427">
        <v>123.3168</v>
      </c>
      <c r="T1279" s="427">
        <v>558.24279000000001</v>
      </c>
      <c r="U1279" s="428">
        <v>43617</v>
      </c>
      <c r="V1279" s="428">
        <v>45291</v>
      </c>
      <c r="W1279" s="426">
        <v>700</v>
      </c>
      <c r="X1279" s="426"/>
      <c r="Y1279" s="426"/>
      <c r="Z1279" s="426">
        <v>2</v>
      </c>
    </row>
    <row r="1280" spans="1:26" ht="15">
      <c r="A1280" s="426">
        <v>202110</v>
      </c>
      <c r="B1280" s="426" t="s">
        <v>3629</v>
      </c>
      <c r="C1280" s="426" t="s">
        <v>5594</v>
      </c>
      <c r="D1280" s="426" t="s">
        <v>5595</v>
      </c>
      <c r="E1280" s="426" t="s">
        <v>259</v>
      </c>
      <c r="F1280" s="426" t="s">
        <v>5596</v>
      </c>
      <c r="G1280" s="426" t="s">
        <v>4263</v>
      </c>
      <c r="H1280" s="427">
        <v>0.26006099999999999</v>
      </c>
      <c r="I1280" s="427">
        <v>0.30736999999999998</v>
      </c>
      <c r="J1280" s="427">
        <v>4.8681489999999998</v>
      </c>
      <c r="K1280" s="427">
        <v>123.60780200000001</v>
      </c>
      <c r="L1280" s="427">
        <v>0.26985149566212002</v>
      </c>
      <c r="M1280" s="427">
        <v>5.0127980637706395</v>
      </c>
      <c r="N1280" s="427">
        <v>127.28060511963471</v>
      </c>
      <c r="O1280" s="427">
        <v>22.83</v>
      </c>
      <c r="P1280" s="427">
        <v>12.06</v>
      </c>
      <c r="Q1280" s="427">
        <v>12.06</v>
      </c>
      <c r="R1280" s="427">
        <v>0.30736000000000002</v>
      </c>
      <c r="S1280" s="427">
        <v>5.5117700000000003</v>
      </c>
      <c r="T1280" s="427">
        <v>122.96337</v>
      </c>
      <c r="U1280" s="428">
        <v>43709</v>
      </c>
      <c r="V1280" s="428">
        <v>44926</v>
      </c>
      <c r="W1280" s="426">
        <v>350</v>
      </c>
      <c r="X1280" s="426"/>
      <c r="Y1280" s="426"/>
      <c r="Z1280" s="426">
        <v>6</v>
      </c>
    </row>
    <row r="1281" spans="1:26" ht="15">
      <c r="A1281" s="426">
        <v>202110</v>
      </c>
      <c r="B1281" s="426" t="s">
        <v>3629</v>
      </c>
      <c r="C1281" s="426" t="s">
        <v>5668</v>
      </c>
      <c r="D1281" s="426" t="s">
        <v>5669</v>
      </c>
      <c r="E1281" s="426" t="s">
        <v>261</v>
      </c>
      <c r="F1281" s="426" t="s">
        <v>4153</v>
      </c>
      <c r="G1281" s="426" t="s">
        <v>4151</v>
      </c>
      <c r="H1281" s="427">
        <v>0.57079299999999999</v>
      </c>
      <c r="I1281" s="427">
        <v>0.58078600000000002</v>
      </c>
      <c r="J1281" s="427">
        <v>57.133901999999999</v>
      </c>
      <c r="K1281" s="427">
        <v>260.11762199999998</v>
      </c>
      <c r="L1281" s="427">
        <v>0.59995747426538004</v>
      </c>
      <c r="M1281" s="427">
        <v>59.265618732792774</v>
      </c>
      <c r="N1281" s="427">
        <v>269.82284198150353</v>
      </c>
      <c r="O1281" s="427">
        <v>28.35</v>
      </c>
      <c r="P1281" s="427">
        <v>12.98</v>
      </c>
      <c r="Q1281" s="427">
        <v>12.98</v>
      </c>
      <c r="R1281" s="427">
        <v>0.58079999999999998</v>
      </c>
      <c r="S1281" s="427">
        <v>70.403949999999995</v>
      </c>
      <c r="T1281" s="427">
        <v>246.84751</v>
      </c>
      <c r="U1281" s="428">
        <v>43739</v>
      </c>
      <c r="V1281" s="428">
        <v>45291</v>
      </c>
      <c r="W1281" s="426">
        <v>250</v>
      </c>
      <c r="X1281" s="426"/>
      <c r="Y1281" s="426"/>
      <c r="Z1281" s="426">
        <v>8</v>
      </c>
    </row>
    <row r="1282" spans="1:26" ht="15">
      <c r="A1282" s="426">
        <v>202110</v>
      </c>
      <c r="B1282" s="426" t="s">
        <v>3629</v>
      </c>
      <c r="C1282" s="426" t="s">
        <v>5801</v>
      </c>
      <c r="D1282" s="426" t="s">
        <v>5802</v>
      </c>
      <c r="E1282" s="426" t="s">
        <v>259</v>
      </c>
      <c r="F1282" s="426" t="s">
        <v>4130</v>
      </c>
      <c r="G1282" s="426" t="s">
        <v>4129</v>
      </c>
      <c r="H1282" s="427">
        <v>0.11679</v>
      </c>
      <c r="I1282" s="427">
        <v>0.69280799999999998</v>
      </c>
      <c r="J1282" s="427">
        <v>0.57470699999999997</v>
      </c>
      <c r="K1282" s="427">
        <v>268.86773199999999</v>
      </c>
      <c r="L1282" s="427">
        <v>0.12286579887120003</v>
      </c>
      <c r="M1282" s="427">
        <v>0.59603211817148993</v>
      </c>
      <c r="N1282" s="427">
        <v>278.84435688433325</v>
      </c>
      <c r="O1282" s="427">
        <v>28.35</v>
      </c>
      <c r="P1282" s="427">
        <v>13.44</v>
      </c>
      <c r="Q1282" s="427">
        <v>13.44</v>
      </c>
      <c r="R1282" s="427">
        <v>0.67588000000000004</v>
      </c>
      <c r="S1282" s="427">
        <v>10.514749999999999</v>
      </c>
      <c r="T1282" s="427">
        <v>258.92730999999998</v>
      </c>
      <c r="U1282" s="428">
        <v>43770</v>
      </c>
      <c r="V1282" s="428">
        <v>45291</v>
      </c>
      <c r="W1282" s="426">
        <v>350</v>
      </c>
      <c r="X1282" s="426"/>
      <c r="Y1282" s="426"/>
      <c r="Z1282" s="426">
        <v>8</v>
      </c>
    </row>
    <row r="1283" spans="1:26" ht="15">
      <c r="A1283" s="426">
        <v>202110</v>
      </c>
      <c r="B1283" s="426" t="s">
        <v>3629</v>
      </c>
      <c r="C1283" s="426" t="s">
        <v>5911</v>
      </c>
      <c r="D1283" s="426" t="s">
        <v>5912</v>
      </c>
      <c r="E1283" s="426" t="s">
        <v>259</v>
      </c>
      <c r="F1283" s="426" t="s">
        <v>4130</v>
      </c>
      <c r="G1283" s="426" t="s">
        <v>4129</v>
      </c>
      <c r="H1283" s="427">
        <v>5.0800000000000003E-3</v>
      </c>
      <c r="I1283" s="427">
        <v>0.230686</v>
      </c>
      <c r="J1283" s="427">
        <v>0.36138300000000001</v>
      </c>
      <c r="K1283" s="427">
        <v>85.747418999999994</v>
      </c>
      <c r="L1283" s="427">
        <v>5.3442782624000011E-3</v>
      </c>
      <c r="M1283" s="427">
        <v>0.37479250289480998</v>
      </c>
      <c r="N1283" s="427">
        <v>88.929168731733327</v>
      </c>
      <c r="O1283" s="427">
        <v>28.35</v>
      </c>
      <c r="P1283" s="427">
        <v>10.83</v>
      </c>
      <c r="Q1283" s="427">
        <v>10.83</v>
      </c>
      <c r="R1283" s="427">
        <v>0.23068</v>
      </c>
      <c r="S1283" s="427">
        <v>0.44657999999999998</v>
      </c>
      <c r="T1283" s="427">
        <v>85.662009999999995</v>
      </c>
      <c r="U1283" s="428">
        <v>43800</v>
      </c>
      <c r="V1283" s="428">
        <v>45291</v>
      </c>
      <c r="W1283" s="426">
        <v>250</v>
      </c>
      <c r="X1283" s="426"/>
      <c r="Y1283" s="426"/>
      <c r="Z1283" s="426">
        <v>8</v>
      </c>
    </row>
    <row r="1284" spans="1:26" ht="15">
      <c r="A1284" s="426">
        <v>202110</v>
      </c>
      <c r="B1284" s="426" t="s">
        <v>3629</v>
      </c>
      <c r="C1284" s="426" t="s">
        <v>6060</v>
      </c>
      <c r="D1284" s="426" t="s">
        <v>6061</v>
      </c>
      <c r="E1284" s="426" t="s">
        <v>259</v>
      </c>
      <c r="F1284" s="426" t="s">
        <v>5596</v>
      </c>
      <c r="G1284" s="426" t="s">
        <v>4263</v>
      </c>
      <c r="H1284" s="427">
        <v>0.362923</v>
      </c>
      <c r="I1284" s="427">
        <v>0.46472400000000003</v>
      </c>
      <c r="J1284" s="427">
        <v>29.572320999999999</v>
      </c>
      <c r="K1284" s="427">
        <v>182.72380999999999</v>
      </c>
      <c r="L1284" s="427">
        <v>0.37658593314715999</v>
      </c>
      <c r="M1284" s="427">
        <v>30.451014019908555</v>
      </c>
      <c r="N1284" s="427">
        <v>188.15314834710153</v>
      </c>
      <c r="O1284" s="427">
        <v>22.83</v>
      </c>
      <c r="P1284" s="427">
        <v>12.06</v>
      </c>
      <c r="Q1284" s="427">
        <v>12.06</v>
      </c>
      <c r="R1284" s="427">
        <v>0.46472000000000002</v>
      </c>
      <c r="S1284" s="427">
        <v>36.787849999999999</v>
      </c>
      <c r="T1284" s="427">
        <v>175.50826000000001</v>
      </c>
      <c r="U1284" s="428">
        <v>43862</v>
      </c>
      <c r="V1284" s="428">
        <v>44926</v>
      </c>
      <c r="W1284" s="426">
        <v>600</v>
      </c>
      <c r="X1284" s="426"/>
      <c r="Y1284" s="426"/>
      <c r="Z1284" s="426">
        <v>6</v>
      </c>
    </row>
    <row r="1285" spans="1:26" ht="15">
      <c r="A1285" s="426">
        <v>202110</v>
      </c>
      <c r="B1285" s="426" t="s">
        <v>3629</v>
      </c>
      <c r="C1285" s="426" t="s">
        <v>6725</v>
      </c>
      <c r="D1285" s="426" t="s">
        <v>6726</v>
      </c>
      <c r="E1285" s="426" t="s">
        <v>259</v>
      </c>
      <c r="F1285" s="426" t="s">
        <v>4130</v>
      </c>
      <c r="G1285" s="426" t="s">
        <v>4129</v>
      </c>
      <c r="H1285" s="427">
        <v>0.24553</v>
      </c>
      <c r="I1285" s="427">
        <v>0.29178799999999999</v>
      </c>
      <c r="J1285" s="427">
        <v>15.029185</v>
      </c>
      <c r="K1285" s="427">
        <v>96.628540000000001</v>
      </c>
      <c r="L1285" s="427">
        <v>0.25830327593840002</v>
      </c>
      <c r="M1285" s="427">
        <v>15.586858990652949</v>
      </c>
      <c r="N1285" s="427">
        <v>100.21404536923779</v>
      </c>
      <c r="O1285" s="427">
        <v>28.35</v>
      </c>
      <c r="P1285" s="427">
        <v>9.0399999999999991</v>
      </c>
      <c r="Q1285" s="427">
        <v>9.0399999999999991</v>
      </c>
      <c r="R1285" s="427">
        <v>0.2918</v>
      </c>
      <c r="S1285" s="427">
        <v>17.621490000000001</v>
      </c>
      <c r="T1285" s="427">
        <v>94.036689999999993</v>
      </c>
      <c r="U1285" s="428">
        <v>44166</v>
      </c>
      <c r="V1285" s="428">
        <v>44926</v>
      </c>
      <c r="W1285" s="426">
        <v>600</v>
      </c>
      <c r="X1285" s="426"/>
      <c r="Y1285" s="426"/>
      <c r="Z1285" s="426">
        <v>8</v>
      </c>
    </row>
    <row r="1286" spans="1:26" ht="15">
      <c r="A1286" s="426">
        <v>202110</v>
      </c>
      <c r="B1286" s="426" t="s">
        <v>3629</v>
      </c>
      <c r="C1286" s="426" t="s">
        <v>7012</v>
      </c>
      <c r="D1286" s="426" t="s">
        <v>6921</v>
      </c>
      <c r="E1286" s="426" t="s">
        <v>275</v>
      </c>
      <c r="F1286" s="426" t="s">
        <v>4400</v>
      </c>
      <c r="G1286" s="426" t="s">
        <v>4143</v>
      </c>
      <c r="H1286" s="427">
        <v>0.15060000000000001</v>
      </c>
      <c r="I1286" s="427">
        <v>0.33860000000000001</v>
      </c>
      <c r="J1286" s="427">
        <v>13.920349999999999</v>
      </c>
      <c r="K1286" s="427">
        <v>97.259150000000005</v>
      </c>
      <c r="L1286" s="427">
        <v>0.15536523249000003</v>
      </c>
      <c r="M1286" s="427">
        <v>14.342288336814999</v>
      </c>
      <c r="N1286" s="427">
        <v>100.207162369735</v>
      </c>
      <c r="O1286" s="427">
        <v>28.34</v>
      </c>
      <c r="P1286" s="427">
        <v>9.2799999999999994</v>
      </c>
      <c r="Q1286" s="427">
        <v>9.2799999999999994</v>
      </c>
      <c r="R1286" s="427">
        <v>0.33860000000000001</v>
      </c>
      <c r="S1286" s="427">
        <v>16.067450000000001</v>
      </c>
      <c r="T1286" s="427">
        <v>95.112049999999996</v>
      </c>
      <c r="U1286" s="428">
        <v>44256</v>
      </c>
      <c r="V1286" s="428">
        <v>45291</v>
      </c>
      <c r="W1286" s="426">
        <v>580</v>
      </c>
      <c r="X1286" s="426"/>
      <c r="Y1286" s="426"/>
      <c r="Z1286" s="426">
        <v>7</v>
      </c>
    </row>
    <row r="1287" spans="1:26" ht="15">
      <c r="A1287" s="426">
        <v>202110</v>
      </c>
      <c r="B1287" s="426" t="s">
        <v>3629</v>
      </c>
      <c r="C1287" s="426" t="s">
        <v>7023</v>
      </c>
      <c r="D1287" s="426" t="s">
        <v>6961</v>
      </c>
      <c r="E1287" s="426" t="s">
        <v>259</v>
      </c>
      <c r="F1287" s="426" t="s">
        <v>4130</v>
      </c>
      <c r="G1287" s="426" t="s">
        <v>4129</v>
      </c>
      <c r="H1287" s="427">
        <v>0.26072699999999999</v>
      </c>
      <c r="I1287" s="427">
        <v>0.30536099999999999</v>
      </c>
      <c r="J1287" s="427">
        <v>17.891852</v>
      </c>
      <c r="K1287" s="427">
        <v>91.855014999999995</v>
      </c>
      <c r="L1287" s="427">
        <v>0.27429087372456001</v>
      </c>
      <c r="M1287" s="427">
        <v>18.555748312741638</v>
      </c>
      <c r="N1287" s="427">
        <v>95.263393616441036</v>
      </c>
      <c r="O1287" s="427">
        <v>28.35</v>
      </c>
      <c r="P1287" s="427">
        <v>11.05</v>
      </c>
      <c r="Q1287" s="427">
        <v>11.05</v>
      </c>
      <c r="R1287" s="427">
        <v>0.30536000000000002</v>
      </c>
      <c r="S1287" s="427">
        <v>19.81607</v>
      </c>
      <c r="T1287" s="427">
        <v>89.930610000000001</v>
      </c>
      <c r="U1287" s="428">
        <v>44283</v>
      </c>
      <c r="V1287" s="428">
        <v>44926</v>
      </c>
      <c r="W1287" s="426">
        <v>250</v>
      </c>
      <c r="X1287" s="426"/>
      <c r="Y1287" s="426"/>
      <c r="Z1287" s="426">
        <v>8</v>
      </c>
    </row>
    <row r="1288" spans="1:26" ht="15">
      <c r="A1288" s="426">
        <v>202110</v>
      </c>
      <c r="B1288" s="426" t="s">
        <v>3629</v>
      </c>
      <c r="C1288" s="426" t="s">
        <v>7074</v>
      </c>
      <c r="D1288" s="426" t="s">
        <v>7075</v>
      </c>
      <c r="E1288" s="426" t="s">
        <v>259</v>
      </c>
      <c r="F1288" s="426" t="s">
        <v>4130</v>
      </c>
      <c r="G1288" s="426" t="s">
        <v>4129</v>
      </c>
      <c r="H1288" s="427">
        <v>4.5405000000000001E-2</v>
      </c>
      <c r="I1288" s="427">
        <v>4.197E-2</v>
      </c>
      <c r="J1288" s="427">
        <v>1.006955</v>
      </c>
      <c r="K1288" s="427">
        <v>5.6978530000000003</v>
      </c>
      <c r="L1288" s="427">
        <v>4.7767117028400009E-2</v>
      </c>
      <c r="M1288" s="427">
        <v>1.0443191427168501</v>
      </c>
      <c r="N1288" s="427">
        <v>5.9092779322677105</v>
      </c>
      <c r="O1288" s="427">
        <v>28.35</v>
      </c>
      <c r="P1288" s="427">
        <v>11.49</v>
      </c>
      <c r="Q1288" s="427">
        <v>11.49</v>
      </c>
      <c r="R1288" s="427">
        <v>4.5400000000000003E-2</v>
      </c>
      <c r="S1288" s="427">
        <v>1.2609399999999999</v>
      </c>
      <c r="T1288" s="427">
        <v>5.4437199999999999</v>
      </c>
      <c r="U1288" s="428">
        <v>44317</v>
      </c>
      <c r="V1288" s="428">
        <v>45291</v>
      </c>
      <c r="W1288" s="426">
        <v>450</v>
      </c>
      <c r="X1288" s="426"/>
      <c r="Y1288" s="426"/>
      <c r="Z1288" s="426">
        <v>8</v>
      </c>
    </row>
    <row r="1289" spans="1:26" ht="15">
      <c r="A1289" s="426">
        <v>202110</v>
      </c>
      <c r="B1289" s="426" t="s">
        <v>3629</v>
      </c>
      <c r="C1289" s="426" t="s">
        <v>7076</v>
      </c>
      <c r="D1289" s="426" t="s">
        <v>7077</v>
      </c>
      <c r="E1289" s="426" t="s">
        <v>260</v>
      </c>
      <c r="F1289" s="426" t="s">
        <v>5596</v>
      </c>
      <c r="G1289" s="426" t="s">
        <v>4263</v>
      </c>
      <c r="H1289" s="427">
        <v>1.9694E-2</v>
      </c>
      <c r="I1289" s="427">
        <v>3.2392999999999998E-2</v>
      </c>
      <c r="J1289" s="427">
        <v>1.7636639999999999</v>
      </c>
      <c r="K1289" s="427">
        <v>6.7810230000000002</v>
      </c>
      <c r="L1289" s="427">
        <v>2.0435418442480001E-2</v>
      </c>
      <c r="M1289" s="427">
        <v>1.8160683833510396</v>
      </c>
      <c r="N1289" s="427">
        <v>6.9825099775672799</v>
      </c>
      <c r="O1289" s="427">
        <v>22.84</v>
      </c>
      <c r="P1289" s="427">
        <v>11.43</v>
      </c>
      <c r="Q1289" s="427">
        <v>11.43</v>
      </c>
      <c r="R1289" s="427">
        <v>3.2399999999999998E-2</v>
      </c>
      <c r="S1289" s="427">
        <v>2.21584</v>
      </c>
      <c r="T1289" s="427">
        <v>6.3288700000000002</v>
      </c>
      <c r="U1289" s="428">
        <v>44336</v>
      </c>
      <c r="V1289" s="428">
        <v>46022</v>
      </c>
      <c r="W1289" s="426">
        <v>360</v>
      </c>
      <c r="X1289" s="426"/>
      <c r="Y1289" s="426"/>
      <c r="Z1289" s="426">
        <v>6</v>
      </c>
    </row>
    <row r="1290" spans="1:26" ht="15">
      <c r="A1290" s="426">
        <v>202110</v>
      </c>
      <c r="B1290" s="426" t="s">
        <v>3629</v>
      </c>
      <c r="C1290" s="426" t="s">
        <v>7296</v>
      </c>
      <c r="D1290" s="426" t="s">
        <v>7287</v>
      </c>
      <c r="E1290" s="426" t="s">
        <v>259</v>
      </c>
      <c r="F1290" s="426" t="s">
        <v>4124</v>
      </c>
      <c r="G1290" s="426" t="s">
        <v>4125</v>
      </c>
      <c r="H1290" s="427">
        <v>0.68987299999999996</v>
      </c>
      <c r="I1290" s="427">
        <v>0.83727600000000002</v>
      </c>
      <c r="J1290" s="427">
        <v>31.288844999999998</v>
      </c>
      <c r="K1290" s="427">
        <v>166.37701300000001</v>
      </c>
      <c r="L1290" s="427">
        <v>0.71718104321168008</v>
      </c>
      <c r="M1290" s="427">
        <v>32.291420006131645</v>
      </c>
      <c r="N1290" s="427">
        <v>171.70816008544338</v>
      </c>
      <c r="O1290" s="427">
        <v>28.35</v>
      </c>
      <c r="P1290" s="427">
        <v>13.28</v>
      </c>
      <c r="Q1290" s="427">
        <v>13.28</v>
      </c>
      <c r="R1290" s="427">
        <v>0.83728000000000002</v>
      </c>
      <c r="S1290" s="427">
        <v>35.837699999999998</v>
      </c>
      <c r="T1290" s="427">
        <v>161.82839000000001</v>
      </c>
      <c r="U1290" s="428">
        <v>44409</v>
      </c>
      <c r="V1290" s="428">
        <v>46022</v>
      </c>
      <c r="W1290" s="426">
        <v>1000</v>
      </c>
      <c r="X1290" s="426"/>
      <c r="Y1290" s="426"/>
      <c r="Z1290" s="426">
        <v>2</v>
      </c>
    </row>
    <row r="1291" spans="1:26" ht="15">
      <c r="A1291" s="426">
        <v>202110</v>
      </c>
      <c r="B1291" s="426" t="s">
        <v>3629</v>
      </c>
      <c r="C1291" s="426" t="s">
        <v>7297</v>
      </c>
      <c r="D1291" s="426" t="s">
        <v>7288</v>
      </c>
      <c r="E1291" s="426" t="s">
        <v>259</v>
      </c>
      <c r="F1291" s="426" t="s">
        <v>4124</v>
      </c>
      <c r="G1291" s="426" t="s">
        <v>4125</v>
      </c>
      <c r="H1291" s="427">
        <v>0.62554500000000002</v>
      </c>
      <c r="I1291" s="427">
        <v>0.72859499999999999</v>
      </c>
      <c r="J1291" s="427">
        <v>53.513361000000003</v>
      </c>
      <c r="K1291" s="427">
        <v>217.266479</v>
      </c>
      <c r="L1291" s="427">
        <v>0.65030667336720016</v>
      </c>
      <c r="M1291" s="427">
        <v>55.228066615777763</v>
      </c>
      <c r="N1291" s="427">
        <v>224.228255362011</v>
      </c>
      <c r="O1291" s="427">
        <v>28.35</v>
      </c>
      <c r="P1291" s="427">
        <v>13.28</v>
      </c>
      <c r="Q1291" s="427">
        <v>13.28</v>
      </c>
      <c r="R1291" s="427">
        <v>0.72860000000000003</v>
      </c>
      <c r="S1291" s="427">
        <v>59.573929999999997</v>
      </c>
      <c r="T1291" s="427">
        <v>211.20582999999999</v>
      </c>
      <c r="U1291" s="428">
        <v>44409</v>
      </c>
      <c r="V1291" s="428">
        <v>46022</v>
      </c>
      <c r="W1291" s="426">
        <v>1000</v>
      </c>
      <c r="X1291" s="426"/>
      <c r="Y1291" s="426"/>
      <c r="Z1291" s="426">
        <v>2</v>
      </c>
    </row>
    <row r="1292" spans="1:26" ht="15">
      <c r="A1292" s="426">
        <v>202110</v>
      </c>
      <c r="B1292" s="426" t="s">
        <v>3629</v>
      </c>
      <c r="C1292" s="426" t="s">
        <v>7298</v>
      </c>
      <c r="D1292" s="426" t="s">
        <v>7263</v>
      </c>
      <c r="E1292" s="426" t="s">
        <v>265</v>
      </c>
      <c r="F1292" s="426" t="s">
        <v>4277</v>
      </c>
      <c r="G1292" s="426" t="s">
        <v>4156</v>
      </c>
      <c r="H1292" s="427">
        <v>8.1199999999999994E-2</v>
      </c>
      <c r="I1292" s="427">
        <v>0.32600000000000001</v>
      </c>
      <c r="J1292" s="427">
        <v>2.3855</v>
      </c>
      <c r="K1292" s="427">
        <v>30.1646</v>
      </c>
      <c r="L1292" s="427">
        <v>8.3554513364000008E-2</v>
      </c>
      <c r="M1292" s="427">
        <v>2.4503172792799996</v>
      </c>
      <c r="N1292" s="427">
        <v>30.984213205855998</v>
      </c>
      <c r="O1292" s="427">
        <v>22.83</v>
      </c>
      <c r="P1292" s="427">
        <v>8</v>
      </c>
      <c r="Q1292" s="427">
        <v>8</v>
      </c>
      <c r="R1292" s="427">
        <v>0.32600000000000001</v>
      </c>
      <c r="S1292" s="427">
        <v>2.5154000000000001</v>
      </c>
      <c r="T1292" s="427">
        <v>30.034700000000001</v>
      </c>
      <c r="U1292" s="428">
        <v>44409</v>
      </c>
      <c r="V1292" s="428">
        <v>45657</v>
      </c>
      <c r="W1292" s="426">
        <v>500</v>
      </c>
      <c r="X1292" s="426"/>
      <c r="Y1292" s="426"/>
      <c r="Z1292" s="426">
        <v>6</v>
      </c>
    </row>
    <row r="1293" spans="1:26" ht="15">
      <c r="A1293" s="426">
        <v>202110</v>
      </c>
      <c r="B1293" s="426" t="s">
        <v>3629</v>
      </c>
      <c r="C1293" s="426" t="s">
        <v>7299</v>
      </c>
      <c r="D1293" s="426" t="s">
        <v>7267</v>
      </c>
      <c r="E1293" s="426" t="s">
        <v>265</v>
      </c>
      <c r="F1293" s="426" t="s">
        <v>4286</v>
      </c>
      <c r="G1293" s="426" t="s">
        <v>4156</v>
      </c>
      <c r="H1293" s="427">
        <v>0.31159999999999999</v>
      </c>
      <c r="I1293" s="427">
        <v>0.43559999999999999</v>
      </c>
      <c r="J1293" s="427">
        <v>11.5844</v>
      </c>
      <c r="K1293" s="427">
        <v>84.654799999999994</v>
      </c>
      <c r="L1293" s="427">
        <v>0.32063530005200003</v>
      </c>
      <c r="M1293" s="427">
        <v>11.899163902783998</v>
      </c>
      <c r="N1293" s="427">
        <v>86.954986046527992</v>
      </c>
      <c r="O1293" s="427">
        <v>22.84</v>
      </c>
      <c r="P1293" s="427">
        <v>10.17</v>
      </c>
      <c r="Q1293" s="427">
        <v>10.17</v>
      </c>
      <c r="R1293" s="427">
        <v>0.43559999999999999</v>
      </c>
      <c r="S1293" s="427">
        <v>11.741</v>
      </c>
      <c r="T1293" s="427">
        <v>84.498199999999997</v>
      </c>
      <c r="U1293" s="428">
        <v>44409</v>
      </c>
      <c r="V1293" s="428">
        <v>45657</v>
      </c>
      <c r="W1293" s="426">
        <v>600</v>
      </c>
      <c r="X1293" s="426"/>
      <c r="Y1293" s="426"/>
      <c r="Z1293" s="426">
        <v>6</v>
      </c>
    </row>
    <row r="1294" spans="1:26" ht="15">
      <c r="A1294" s="426">
        <v>202110</v>
      </c>
      <c r="B1294" s="426" t="s">
        <v>3629</v>
      </c>
      <c r="C1294" s="426" t="s">
        <v>7301</v>
      </c>
      <c r="D1294" s="426" t="s">
        <v>7262</v>
      </c>
      <c r="E1294" s="426" t="s">
        <v>268</v>
      </c>
      <c r="F1294" s="426" t="s">
        <v>4399</v>
      </c>
      <c r="G1294" s="426" t="s">
        <v>4123</v>
      </c>
      <c r="H1294" s="427">
        <v>0.4168</v>
      </c>
      <c r="I1294" s="427">
        <v>0.44080000000000003</v>
      </c>
      <c r="J1294" s="427">
        <v>29.113949999999999</v>
      </c>
      <c r="K1294" s="427">
        <v>126.94615</v>
      </c>
      <c r="L1294" s="427">
        <v>0.42998823972000005</v>
      </c>
      <c r="M1294" s="427">
        <v>29.996420027054999</v>
      </c>
      <c r="N1294" s="427">
        <v>130.79400205803501</v>
      </c>
      <c r="O1294" s="427">
        <v>22.83</v>
      </c>
      <c r="P1294" s="427">
        <v>9.48</v>
      </c>
      <c r="Q1294" s="427">
        <v>9.48</v>
      </c>
      <c r="R1294" s="427">
        <v>0.44080000000000003</v>
      </c>
      <c r="S1294" s="427">
        <v>33.797899999999998</v>
      </c>
      <c r="T1294" s="427">
        <v>122.26220000000001</v>
      </c>
      <c r="U1294" s="428">
        <v>44409</v>
      </c>
      <c r="V1294" s="428">
        <v>45657</v>
      </c>
      <c r="W1294" s="426">
        <v>999</v>
      </c>
      <c r="X1294" s="426"/>
      <c r="Y1294" s="426"/>
      <c r="Z1294" s="426">
        <v>7</v>
      </c>
    </row>
    <row r="1295" spans="1:26" ht="15">
      <c r="A1295" s="426">
        <v>202110</v>
      </c>
      <c r="B1295" s="426" t="s">
        <v>3629</v>
      </c>
      <c r="C1295" s="426" t="s">
        <v>7485</v>
      </c>
      <c r="D1295" s="426" t="s">
        <v>7397</v>
      </c>
      <c r="E1295" s="426" t="s">
        <v>268</v>
      </c>
      <c r="F1295" s="426" t="s">
        <v>4278</v>
      </c>
      <c r="G1295" s="426" t="s">
        <v>4156</v>
      </c>
      <c r="H1295" s="427">
        <v>0.27639999999999998</v>
      </c>
      <c r="I1295" s="427">
        <v>0.27960000000000002</v>
      </c>
      <c r="J1295" s="427">
        <v>22.893979999999999</v>
      </c>
      <c r="K1295" s="427">
        <v>91.814800000000005</v>
      </c>
      <c r="L1295" s="427">
        <v>0.28441462430800002</v>
      </c>
      <c r="M1295" s="427">
        <v>23.516040572412795</v>
      </c>
      <c r="N1295" s="427">
        <v>94.309532984127998</v>
      </c>
      <c r="O1295" s="427">
        <v>22.83</v>
      </c>
      <c r="P1295" s="427">
        <v>14.82</v>
      </c>
      <c r="Q1295" s="427">
        <v>14.82</v>
      </c>
      <c r="R1295" s="427">
        <v>0.27960000000000002</v>
      </c>
      <c r="S1295" s="427">
        <v>23.938099999999999</v>
      </c>
      <c r="T1295" s="427">
        <v>90.770679999999999</v>
      </c>
      <c r="U1295" s="428">
        <v>44470</v>
      </c>
      <c r="V1295" s="428">
        <v>45657</v>
      </c>
      <c r="W1295" s="426">
        <v>355</v>
      </c>
      <c r="X1295" s="426"/>
      <c r="Y1295" s="426"/>
      <c r="Z1295" s="426">
        <v>6</v>
      </c>
    </row>
    <row r="1296" spans="1:26" ht="15">
      <c r="A1296" s="426">
        <v>202110</v>
      </c>
      <c r="B1296" s="426" t="s">
        <v>1388</v>
      </c>
      <c r="C1296" s="426" t="s">
        <v>55</v>
      </c>
      <c r="D1296" s="426" t="s">
        <v>56</v>
      </c>
      <c r="E1296" s="426" t="s">
        <v>259</v>
      </c>
      <c r="F1296" s="426" t="s">
        <v>4158</v>
      </c>
      <c r="G1296" s="426" t="s">
        <v>4159</v>
      </c>
      <c r="H1296" s="427">
        <v>1.2085999999999999</v>
      </c>
      <c r="I1296" s="427">
        <v>2.4885000000000002</v>
      </c>
      <c r="J1296" s="427">
        <v>136.3852</v>
      </c>
      <c r="K1296" s="427">
        <v>852.59159999999997</v>
      </c>
      <c r="L1296" s="427">
        <v>1.243645133642</v>
      </c>
      <c r="M1296" s="427">
        <v>140.09097136787199</v>
      </c>
      <c r="N1296" s="427">
        <v>875.75767329657583</v>
      </c>
      <c r="O1296" s="427">
        <v>22.837800000000001</v>
      </c>
      <c r="P1296" s="427">
        <v>11.974600000000001</v>
      </c>
      <c r="Q1296" s="427">
        <v>11.517099999999999</v>
      </c>
      <c r="R1296" s="427">
        <v>2.4885199999999998</v>
      </c>
      <c r="S1296" s="427">
        <v>179.14863</v>
      </c>
      <c r="T1296" s="427">
        <v>809.82820000000004</v>
      </c>
      <c r="U1296" s="428">
        <v>42675</v>
      </c>
      <c r="V1296" s="428">
        <v>45808</v>
      </c>
      <c r="W1296" s="426">
        <v>4917</v>
      </c>
      <c r="X1296" s="426"/>
      <c r="Y1296" s="426"/>
      <c r="Z1296" s="426">
        <v>6</v>
      </c>
    </row>
    <row r="1297" spans="1:26" ht="15">
      <c r="A1297" s="426">
        <v>202110</v>
      </c>
      <c r="B1297" s="426" t="s">
        <v>1388</v>
      </c>
      <c r="C1297" s="426" t="s">
        <v>77</v>
      </c>
      <c r="D1297" s="426" t="s">
        <v>78</v>
      </c>
      <c r="E1297" s="426" t="s">
        <v>267</v>
      </c>
      <c r="F1297" s="426" t="s">
        <v>4152</v>
      </c>
      <c r="G1297" s="426" t="s">
        <v>4156</v>
      </c>
      <c r="H1297" s="427">
        <v>3.4620000000000002</v>
      </c>
      <c r="I1297" s="427">
        <v>3.5872000000000002</v>
      </c>
      <c r="J1297" s="427">
        <v>402.70850000000002</v>
      </c>
      <c r="K1297" s="427">
        <v>1906.4908</v>
      </c>
      <c r="L1297" s="427">
        <v>3.5232774000000004</v>
      </c>
      <c r="M1297" s="427">
        <v>409.47400279999999</v>
      </c>
      <c r="N1297" s="427">
        <v>1938.5198454399999</v>
      </c>
      <c r="O1297" s="427">
        <v>23.219000000000001</v>
      </c>
      <c r="P1297" s="427">
        <v>10.2872</v>
      </c>
      <c r="Q1297" s="427">
        <v>10.2872</v>
      </c>
      <c r="R1297" s="427">
        <v>3.5872000000000002</v>
      </c>
      <c r="S1297" s="427">
        <v>476.17110000000002</v>
      </c>
      <c r="T1297" s="427">
        <v>1833.0282</v>
      </c>
      <c r="U1297" s="428">
        <v>42461</v>
      </c>
      <c r="V1297" s="428">
        <v>44316</v>
      </c>
      <c r="W1297" s="426">
        <v>4500</v>
      </c>
      <c r="X1297" s="426"/>
      <c r="Y1297" s="426"/>
      <c r="Z1297" s="426">
        <v>6</v>
      </c>
    </row>
    <row r="1298" spans="1:26" ht="15">
      <c r="A1298" s="426">
        <v>202110</v>
      </c>
      <c r="B1298" s="426" t="s">
        <v>1388</v>
      </c>
      <c r="C1298" s="426" t="s">
        <v>665</v>
      </c>
      <c r="D1298" s="426" t="s">
        <v>666</v>
      </c>
      <c r="E1298" s="426" t="s">
        <v>267</v>
      </c>
      <c r="F1298" s="426" t="s">
        <v>4177</v>
      </c>
      <c r="G1298" s="426" t="s">
        <v>4156</v>
      </c>
      <c r="H1298" s="427">
        <v>1.9232</v>
      </c>
      <c r="I1298" s="427">
        <v>1.9536</v>
      </c>
      <c r="J1298" s="427">
        <v>229.49639999999999</v>
      </c>
      <c r="K1298" s="427">
        <v>1072.5751</v>
      </c>
      <c r="L1298" s="427">
        <v>1.9789660111040004</v>
      </c>
      <c r="M1298" s="427">
        <v>235.73212930310396</v>
      </c>
      <c r="N1298" s="427">
        <v>1101.7184241691359</v>
      </c>
      <c r="O1298" s="427">
        <v>22.837800000000001</v>
      </c>
      <c r="P1298" s="427">
        <v>10.183299999999999</v>
      </c>
      <c r="Q1298" s="427">
        <v>10.183299999999999</v>
      </c>
      <c r="R1298" s="427">
        <v>1.9536</v>
      </c>
      <c r="S1298" s="427">
        <v>275.20569999999998</v>
      </c>
      <c r="T1298" s="427">
        <v>1026.8658</v>
      </c>
      <c r="U1298" s="428">
        <v>42461</v>
      </c>
      <c r="V1298" s="428">
        <v>44316</v>
      </c>
      <c r="W1298" s="426">
        <v>3000</v>
      </c>
      <c r="X1298" s="426"/>
      <c r="Y1298" s="426"/>
      <c r="Z1298" s="426">
        <v>6</v>
      </c>
    </row>
    <row r="1299" spans="1:26" ht="15">
      <c r="A1299" s="426">
        <v>202110</v>
      </c>
      <c r="B1299" s="426" t="s">
        <v>1388</v>
      </c>
      <c r="C1299" s="426" t="s">
        <v>83</v>
      </c>
      <c r="D1299" s="426" t="s">
        <v>84</v>
      </c>
      <c r="E1299" s="426" t="s">
        <v>268</v>
      </c>
      <c r="F1299" s="426" t="s">
        <v>4180</v>
      </c>
      <c r="G1299" s="426" t="s">
        <v>4156</v>
      </c>
      <c r="H1299" s="427">
        <v>3.0444</v>
      </c>
      <c r="I1299" s="427">
        <v>3.5236000000000001</v>
      </c>
      <c r="J1299" s="427">
        <v>281.66399999999999</v>
      </c>
      <c r="K1299" s="427">
        <v>1415.1935000000001</v>
      </c>
      <c r="L1299" s="427">
        <v>3.1326768532680007</v>
      </c>
      <c r="M1299" s="427">
        <v>289.31719394303997</v>
      </c>
      <c r="N1299" s="427">
        <v>1453.64623205816</v>
      </c>
      <c r="O1299" s="427">
        <v>22.837800000000001</v>
      </c>
      <c r="P1299" s="427">
        <v>8.1777999999999995</v>
      </c>
      <c r="Q1299" s="427">
        <v>8.1777999999999995</v>
      </c>
      <c r="R1299" s="427">
        <v>3.5236000000000001</v>
      </c>
      <c r="S1299" s="427">
        <v>334.16520000000003</v>
      </c>
      <c r="T1299" s="427">
        <v>1362.6922999999999</v>
      </c>
      <c r="U1299" s="428">
        <v>42583</v>
      </c>
      <c r="V1299" s="428">
        <v>44439</v>
      </c>
      <c r="W1299" s="426">
        <v>4000</v>
      </c>
      <c r="X1299" s="426"/>
      <c r="Y1299" s="426"/>
      <c r="Z1299" s="426">
        <v>6</v>
      </c>
    </row>
    <row r="1300" spans="1:26" ht="15">
      <c r="A1300" s="426">
        <v>202110</v>
      </c>
      <c r="B1300" s="426" t="s">
        <v>1388</v>
      </c>
      <c r="C1300" s="426" t="s">
        <v>90</v>
      </c>
      <c r="D1300" s="426" t="s">
        <v>91</v>
      </c>
      <c r="E1300" s="426" t="s">
        <v>267</v>
      </c>
      <c r="F1300" s="426" t="s">
        <v>4182</v>
      </c>
      <c r="G1300" s="426" t="s">
        <v>4156</v>
      </c>
      <c r="H1300" s="427">
        <v>4.0399999999999998E-2</v>
      </c>
      <c r="I1300" s="427">
        <v>6.1199999999999997E-2</v>
      </c>
      <c r="J1300" s="427">
        <v>2.3014999999999999</v>
      </c>
      <c r="K1300" s="427">
        <v>13.158899999999999</v>
      </c>
      <c r="L1300" s="427">
        <v>4.1571457387999999E-2</v>
      </c>
      <c r="M1300" s="427">
        <v>2.3640348850399993</v>
      </c>
      <c r="N1300" s="427">
        <v>13.516445209103997</v>
      </c>
      <c r="O1300" s="427">
        <v>22.837800000000001</v>
      </c>
      <c r="P1300" s="427">
        <v>10.4656</v>
      </c>
      <c r="Q1300" s="427">
        <v>9.8718000000000004</v>
      </c>
      <c r="R1300" s="427">
        <v>6.1199999999999997E-2</v>
      </c>
      <c r="S1300" s="427">
        <v>2.7763</v>
      </c>
      <c r="T1300" s="427">
        <v>12.684100000000001</v>
      </c>
      <c r="U1300" s="428">
        <v>43101</v>
      </c>
      <c r="V1300" s="428">
        <v>43861</v>
      </c>
      <c r="W1300" s="426">
        <v>3350</v>
      </c>
      <c r="X1300" s="426"/>
      <c r="Y1300" s="426"/>
      <c r="Z1300" s="426">
        <v>6</v>
      </c>
    </row>
    <row r="1301" spans="1:26" ht="15">
      <c r="A1301" s="426">
        <v>202110</v>
      </c>
      <c r="B1301" s="426" t="s">
        <v>1388</v>
      </c>
      <c r="C1301" s="426" t="s">
        <v>92</v>
      </c>
      <c r="D1301" s="426" t="s">
        <v>93</v>
      </c>
      <c r="E1301" s="426" t="s">
        <v>269</v>
      </c>
      <c r="F1301" s="426" t="s">
        <v>4183</v>
      </c>
      <c r="G1301" s="426" t="s">
        <v>4156</v>
      </c>
      <c r="H1301" s="427">
        <v>1.3204</v>
      </c>
      <c r="I1301" s="427">
        <v>1.3460000000000001</v>
      </c>
      <c r="J1301" s="427">
        <v>140.75710000000001</v>
      </c>
      <c r="K1301" s="427">
        <v>752.59410000000003</v>
      </c>
      <c r="L1301" s="427">
        <v>1.3586869389880001</v>
      </c>
      <c r="M1301" s="427">
        <v>144.581661836656</v>
      </c>
      <c r="N1301" s="427">
        <v>773.04310522497599</v>
      </c>
      <c r="O1301" s="427">
        <v>22.837800000000001</v>
      </c>
      <c r="P1301" s="427">
        <v>12.412699999999999</v>
      </c>
      <c r="Q1301" s="427">
        <v>12.412699999999999</v>
      </c>
      <c r="R1301" s="427">
        <v>1.3460000000000001</v>
      </c>
      <c r="S1301" s="427">
        <v>174.23679999999999</v>
      </c>
      <c r="T1301" s="427">
        <v>719.11440000000005</v>
      </c>
      <c r="U1301" s="428">
        <v>41640</v>
      </c>
      <c r="V1301" s="428">
        <v>44712</v>
      </c>
      <c r="W1301" s="426">
        <v>1400</v>
      </c>
      <c r="X1301" s="426"/>
      <c r="Y1301" s="426"/>
      <c r="Z1301" s="426">
        <v>6</v>
      </c>
    </row>
    <row r="1302" spans="1:26" ht="15">
      <c r="A1302" s="426">
        <v>202110</v>
      </c>
      <c r="B1302" s="426" t="s">
        <v>1388</v>
      </c>
      <c r="C1302" s="426" t="s">
        <v>94</v>
      </c>
      <c r="D1302" s="426" t="s">
        <v>95</v>
      </c>
      <c r="E1302" s="426" t="s">
        <v>257</v>
      </c>
      <c r="F1302" s="426" t="s">
        <v>4184</v>
      </c>
      <c r="G1302" s="426" t="s">
        <v>4156</v>
      </c>
      <c r="H1302" s="427">
        <v>0.27479999999999999</v>
      </c>
      <c r="I1302" s="427">
        <v>2.0516000000000001</v>
      </c>
      <c r="J1302" s="427">
        <v>21.319900000000001</v>
      </c>
      <c r="K1302" s="427">
        <v>380.7</v>
      </c>
      <c r="L1302" s="427">
        <v>0.28276822995600004</v>
      </c>
      <c r="M1302" s="427">
        <v>21.899190678063999</v>
      </c>
      <c r="N1302" s="427">
        <v>391.04413675199999</v>
      </c>
      <c r="O1302" s="427">
        <v>22.837800000000001</v>
      </c>
      <c r="P1302" s="427">
        <v>11.926</v>
      </c>
      <c r="Q1302" s="427">
        <v>11.926</v>
      </c>
      <c r="R1302" s="427">
        <v>2.0516000000000001</v>
      </c>
      <c r="S1302" s="427">
        <v>24.1355</v>
      </c>
      <c r="T1302" s="427">
        <v>377.88440000000003</v>
      </c>
      <c r="U1302" s="428">
        <v>42583</v>
      </c>
      <c r="V1302" s="428">
        <v>44804</v>
      </c>
      <c r="W1302" s="426">
        <v>2000</v>
      </c>
      <c r="X1302" s="426"/>
      <c r="Y1302" s="426"/>
      <c r="Z1302" s="426">
        <v>6</v>
      </c>
    </row>
    <row r="1303" spans="1:26" ht="15">
      <c r="A1303" s="426">
        <v>202110</v>
      </c>
      <c r="B1303" s="426" t="s">
        <v>1388</v>
      </c>
      <c r="C1303" s="426" t="s">
        <v>100</v>
      </c>
      <c r="D1303" s="426" t="s">
        <v>101</v>
      </c>
      <c r="E1303" s="426" t="s">
        <v>256</v>
      </c>
      <c r="F1303" s="426" t="s">
        <v>4172</v>
      </c>
      <c r="G1303" s="426" t="s">
        <v>4156</v>
      </c>
      <c r="H1303" s="427">
        <v>5.1192000000000002</v>
      </c>
      <c r="I1303" s="427">
        <v>5.3304</v>
      </c>
      <c r="J1303" s="427">
        <v>421.05970000000002</v>
      </c>
      <c r="K1303" s="427">
        <v>1804.3222000000001</v>
      </c>
      <c r="L1303" s="427">
        <v>5.18011848</v>
      </c>
      <c r="M1303" s="427">
        <v>425.52293281999999</v>
      </c>
      <c r="N1303" s="427">
        <v>1823.44801532</v>
      </c>
      <c r="O1303" s="427">
        <v>22.838200000000001</v>
      </c>
      <c r="P1303" s="427">
        <v>9.3805999999999994</v>
      </c>
      <c r="Q1303" s="427">
        <v>9.3805999999999994</v>
      </c>
      <c r="R1303" s="427">
        <v>5.3304</v>
      </c>
      <c r="S1303" s="427">
        <v>492.09300000000002</v>
      </c>
      <c r="T1303" s="427">
        <v>1733.2889</v>
      </c>
      <c r="U1303" s="428">
        <v>42675</v>
      </c>
      <c r="V1303" s="428">
        <v>44530</v>
      </c>
      <c r="W1303" s="426">
        <v>6000</v>
      </c>
      <c r="X1303" s="426"/>
      <c r="Y1303" s="426"/>
      <c r="Z1303" s="426">
        <v>6</v>
      </c>
    </row>
    <row r="1304" spans="1:26" ht="15">
      <c r="A1304" s="426">
        <v>202110</v>
      </c>
      <c r="B1304" s="426" t="s">
        <v>1388</v>
      </c>
      <c r="C1304" s="426" t="s">
        <v>102</v>
      </c>
      <c r="D1304" s="426" t="s">
        <v>320</v>
      </c>
      <c r="E1304" s="426" t="s">
        <v>262</v>
      </c>
      <c r="F1304" s="426" t="s">
        <v>4185</v>
      </c>
      <c r="G1304" s="426" t="s">
        <v>4156</v>
      </c>
      <c r="H1304" s="427">
        <v>0.1116</v>
      </c>
      <c r="I1304" s="427">
        <v>0.75280000000000002</v>
      </c>
      <c r="J1304" s="427">
        <v>9.2188999999999997</v>
      </c>
      <c r="K1304" s="427">
        <v>41.296300000000002</v>
      </c>
      <c r="L1304" s="427">
        <v>0.11483600605200002</v>
      </c>
      <c r="M1304" s="427">
        <v>9.4693900507039981</v>
      </c>
      <c r="N1304" s="427">
        <v>42.418376633967995</v>
      </c>
      <c r="O1304" s="427">
        <v>23.352799999999998</v>
      </c>
      <c r="P1304" s="427">
        <v>10.417</v>
      </c>
      <c r="Q1304" s="427">
        <v>10.417</v>
      </c>
      <c r="R1304" s="427">
        <v>0.75280000000000002</v>
      </c>
      <c r="S1304" s="427">
        <v>11.237</v>
      </c>
      <c r="T1304" s="427">
        <v>39.278199999999998</v>
      </c>
      <c r="U1304" s="428">
        <v>42527</v>
      </c>
      <c r="V1304" s="428">
        <v>43646</v>
      </c>
      <c r="W1304" s="426">
        <v>5000</v>
      </c>
      <c r="X1304" s="426"/>
      <c r="Y1304" s="426"/>
      <c r="Z1304" s="426">
        <v>6</v>
      </c>
    </row>
    <row r="1305" spans="1:26" ht="15">
      <c r="A1305" s="426">
        <v>202110</v>
      </c>
      <c r="B1305" s="426" t="s">
        <v>1388</v>
      </c>
      <c r="C1305" s="426" t="s">
        <v>110</v>
      </c>
      <c r="D1305" s="426" t="s">
        <v>111</v>
      </c>
      <c r="E1305" s="426" t="s">
        <v>270</v>
      </c>
      <c r="F1305" s="426" t="s">
        <v>4188</v>
      </c>
      <c r="G1305" s="426" t="s">
        <v>4156</v>
      </c>
      <c r="H1305" s="427">
        <v>0.32200000000000001</v>
      </c>
      <c r="I1305" s="427">
        <v>3.452</v>
      </c>
      <c r="J1305" s="427">
        <v>15.448399999999999</v>
      </c>
      <c r="K1305" s="427">
        <v>234.50800000000001</v>
      </c>
      <c r="L1305" s="427">
        <v>0.32769940000000003</v>
      </c>
      <c r="M1305" s="427">
        <v>15.707933119999998</v>
      </c>
      <c r="N1305" s="427">
        <v>238.4477344</v>
      </c>
      <c r="O1305" s="427">
        <v>23.0913</v>
      </c>
      <c r="P1305" s="427">
        <v>8.2906999999999993</v>
      </c>
      <c r="Q1305" s="427">
        <v>8.2906999999999993</v>
      </c>
      <c r="R1305" s="427">
        <v>3.452</v>
      </c>
      <c r="S1305" s="427">
        <v>17.4437</v>
      </c>
      <c r="T1305" s="427">
        <v>232.5127</v>
      </c>
      <c r="U1305" s="428">
        <v>42522</v>
      </c>
      <c r="V1305" s="428">
        <v>44377</v>
      </c>
      <c r="W1305" s="426">
        <v>7000</v>
      </c>
      <c r="X1305" s="426"/>
      <c r="Y1305" s="426"/>
      <c r="Z1305" s="426">
        <v>6</v>
      </c>
    </row>
    <row r="1306" spans="1:26" ht="15">
      <c r="A1306" s="426">
        <v>202110</v>
      </c>
      <c r="B1306" s="426" t="s">
        <v>1388</v>
      </c>
      <c r="C1306" s="426" t="s">
        <v>610</v>
      </c>
      <c r="D1306" s="426" t="s">
        <v>611</v>
      </c>
      <c r="E1306" s="426" t="s">
        <v>267</v>
      </c>
      <c r="F1306" s="426" t="s">
        <v>4190</v>
      </c>
      <c r="G1306" s="426" t="s">
        <v>4123</v>
      </c>
      <c r="H1306" s="427">
        <v>0.25840000000000002</v>
      </c>
      <c r="I1306" s="427">
        <v>0.27079999999999999</v>
      </c>
      <c r="J1306" s="427">
        <v>23.237400000000001</v>
      </c>
      <c r="K1306" s="427">
        <v>96.050799999999995</v>
      </c>
      <c r="L1306" s="427">
        <v>0.26589268784800008</v>
      </c>
      <c r="M1306" s="427">
        <v>23.868791760863999</v>
      </c>
      <c r="N1306" s="427">
        <v>98.660630865087981</v>
      </c>
      <c r="O1306" s="427">
        <v>22.837800000000001</v>
      </c>
      <c r="P1306" s="427">
        <v>11.390499999999999</v>
      </c>
      <c r="Q1306" s="427">
        <v>11.390499999999999</v>
      </c>
      <c r="R1306" s="427">
        <v>0.27079999999999999</v>
      </c>
      <c r="S1306" s="427">
        <v>25.7102</v>
      </c>
      <c r="T1306" s="427">
        <v>93.578000000000003</v>
      </c>
      <c r="U1306" s="428">
        <v>42430</v>
      </c>
      <c r="V1306" s="428">
        <v>45747</v>
      </c>
      <c r="W1306" s="426">
        <v>2400</v>
      </c>
      <c r="X1306" s="426"/>
      <c r="Y1306" s="426"/>
      <c r="Z1306" s="426">
        <v>6</v>
      </c>
    </row>
    <row r="1307" spans="1:26" ht="15">
      <c r="A1307" s="426">
        <v>202110</v>
      </c>
      <c r="B1307" s="426" t="s">
        <v>1388</v>
      </c>
      <c r="C1307" s="426" t="s">
        <v>118</v>
      </c>
      <c r="D1307" s="426" t="s">
        <v>119</v>
      </c>
      <c r="E1307" s="426" t="s">
        <v>268</v>
      </c>
      <c r="F1307" s="426" t="s">
        <v>4192</v>
      </c>
      <c r="G1307" s="426" t="s">
        <v>4156</v>
      </c>
      <c r="H1307" s="427">
        <v>3.1884000000000001</v>
      </c>
      <c r="I1307" s="427">
        <v>3.2528000000000001</v>
      </c>
      <c r="J1307" s="427">
        <v>329.36739999999998</v>
      </c>
      <c r="K1307" s="427">
        <v>1523.5487000000001</v>
      </c>
      <c r="L1307" s="427">
        <v>3.2808523449480007</v>
      </c>
      <c r="M1307" s="427">
        <v>338.31676019766394</v>
      </c>
      <c r="N1307" s="427">
        <v>1564.9455902052321</v>
      </c>
      <c r="O1307" s="427">
        <v>22.964099999999998</v>
      </c>
      <c r="P1307" s="427">
        <v>10.601900000000001</v>
      </c>
      <c r="Q1307" s="427">
        <v>10.601900000000001</v>
      </c>
      <c r="R1307" s="427">
        <v>3.2528000000000001</v>
      </c>
      <c r="S1307" s="427">
        <v>393.06599999999997</v>
      </c>
      <c r="T1307" s="427">
        <v>1459.8501000000001</v>
      </c>
      <c r="U1307" s="428">
        <v>43160</v>
      </c>
      <c r="V1307" s="428">
        <v>44286</v>
      </c>
      <c r="W1307" s="426">
        <v>3500</v>
      </c>
      <c r="X1307" s="426"/>
      <c r="Y1307" s="426"/>
      <c r="Z1307" s="426">
        <v>6</v>
      </c>
    </row>
    <row r="1308" spans="1:26" ht="15">
      <c r="A1308" s="426">
        <v>202110</v>
      </c>
      <c r="B1308" s="426" t="s">
        <v>1388</v>
      </c>
      <c r="C1308" s="426" t="s">
        <v>120</v>
      </c>
      <c r="D1308" s="426" t="s">
        <v>121</v>
      </c>
      <c r="E1308" s="426" t="s">
        <v>265</v>
      </c>
      <c r="F1308" s="426" t="s">
        <v>4193</v>
      </c>
      <c r="G1308" s="426" t="s">
        <v>4156</v>
      </c>
      <c r="H1308" s="427">
        <v>0.17480000000000001</v>
      </c>
      <c r="I1308" s="427">
        <v>0.87</v>
      </c>
      <c r="J1308" s="427">
        <v>28.412800000000001</v>
      </c>
      <c r="K1308" s="427">
        <v>164.26009999999999</v>
      </c>
      <c r="L1308" s="427">
        <v>0.17688012</v>
      </c>
      <c r="M1308" s="427">
        <v>28.713975680000001</v>
      </c>
      <c r="N1308" s="427">
        <v>166.00125705999997</v>
      </c>
      <c r="O1308" s="427">
        <v>23.3126</v>
      </c>
      <c r="P1308" s="427">
        <v>22.758800000000001</v>
      </c>
      <c r="Q1308" s="427">
        <v>20.007899999999999</v>
      </c>
      <c r="R1308" s="427">
        <v>0.87</v>
      </c>
      <c r="S1308" s="427">
        <v>31.193000000000001</v>
      </c>
      <c r="T1308" s="427">
        <v>161.47989999999999</v>
      </c>
      <c r="U1308" s="428">
        <v>42522</v>
      </c>
      <c r="V1308" s="428">
        <v>44042</v>
      </c>
      <c r="W1308" s="426">
        <v>1200</v>
      </c>
      <c r="X1308" s="426"/>
      <c r="Y1308" s="426"/>
      <c r="Z1308" s="426">
        <v>6</v>
      </c>
    </row>
    <row r="1309" spans="1:26" ht="15">
      <c r="A1309" s="426">
        <v>202110</v>
      </c>
      <c r="B1309" s="426" t="s">
        <v>1388</v>
      </c>
      <c r="C1309" s="426" t="s">
        <v>130</v>
      </c>
      <c r="D1309" s="426" t="s">
        <v>294</v>
      </c>
      <c r="E1309" s="426" t="s">
        <v>260</v>
      </c>
      <c r="F1309" s="426" t="s">
        <v>4194</v>
      </c>
      <c r="G1309" s="426" t="s">
        <v>4156</v>
      </c>
      <c r="H1309" s="427">
        <v>4.7759999999999998</v>
      </c>
      <c r="I1309" s="427">
        <v>4.8795999999999999</v>
      </c>
      <c r="J1309" s="427">
        <v>521.75379999999996</v>
      </c>
      <c r="K1309" s="427">
        <v>2299.6828999999998</v>
      </c>
      <c r="L1309" s="427">
        <v>4.9144871407200004</v>
      </c>
      <c r="M1309" s="427">
        <v>535.93056033116784</v>
      </c>
      <c r="N1309" s="427">
        <v>2362.1684119617435</v>
      </c>
      <c r="O1309" s="427">
        <v>22.7698</v>
      </c>
      <c r="P1309" s="427">
        <v>8.5088000000000008</v>
      </c>
      <c r="Q1309" s="427">
        <v>8.5088000000000008</v>
      </c>
      <c r="R1309" s="427">
        <v>4.8795999999999999</v>
      </c>
      <c r="S1309" s="427">
        <v>585.63900000000001</v>
      </c>
      <c r="T1309" s="427">
        <v>2235.7977000000001</v>
      </c>
      <c r="U1309" s="428">
        <v>42736</v>
      </c>
      <c r="V1309" s="428">
        <v>44227</v>
      </c>
      <c r="W1309" s="426">
        <v>6500</v>
      </c>
      <c r="X1309" s="426"/>
      <c r="Y1309" s="426"/>
      <c r="Z1309" s="426">
        <v>6</v>
      </c>
    </row>
    <row r="1310" spans="1:26" ht="15">
      <c r="A1310" s="426">
        <v>202110</v>
      </c>
      <c r="B1310" s="426" t="s">
        <v>1388</v>
      </c>
      <c r="C1310" s="426" t="s">
        <v>147</v>
      </c>
      <c r="D1310" s="426" t="s">
        <v>1330</v>
      </c>
      <c r="E1310" s="426" t="s">
        <v>267</v>
      </c>
      <c r="F1310" s="426" t="s">
        <v>4171</v>
      </c>
      <c r="G1310" s="426" t="s">
        <v>4156</v>
      </c>
      <c r="H1310" s="427">
        <v>2.4563999999999999</v>
      </c>
      <c r="I1310" s="427">
        <v>2.8079999999999998</v>
      </c>
      <c r="J1310" s="427">
        <v>236.86070000000001</v>
      </c>
      <c r="K1310" s="427">
        <v>1037.1614999999999</v>
      </c>
      <c r="L1310" s="427">
        <v>2.527626928908</v>
      </c>
      <c r="M1310" s="427">
        <v>243.29652734955201</v>
      </c>
      <c r="N1310" s="427">
        <v>1065.3425884946398</v>
      </c>
      <c r="O1310" s="427">
        <v>22.837800000000001</v>
      </c>
      <c r="P1310" s="427">
        <v>7.9344000000000001</v>
      </c>
      <c r="Q1310" s="427">
        <v>7.9344000000000001</v>
      </c>
      <c r="R1310" s="427">
        <v>2.8079999999999998</v>
      </c>
      <c r="S1310" s="427">
        <v>254.5521</v>
      </c>
      <c r="T1310" s="427">
        <v>1019.4701</v>
      </c>
      <c r="U1310" s="428">
        <v>42278</v>
      </c>
      <c r="V1310" s="428">
        <v>44439</v>
      </c>
      <c r="W1310" s="426">
        <v>4200</v>
      </c>
      <c r="X1310" s="426"/>
      <c r="Y1310" s="426"/>
      <c r="Z1310" s="426">
        <v>6</v>
      </c>
    </row>
    <row r="1311" spans="1:26" ht="15">
      <c r="A1311" s="426">
        <v>202110</v>
      </c>
      <c r="B1311" s="426" t="s">
        <v>1388</v>
      </c>
      <c r="C1311" s="426" t="s">
        <v>182</v>
      </c>
      <c r="D1311" s="426" t="s">
        <v>304</v>
      </c>
      <c r="E1311" s="426" t="s">
        <v>267</v>
      </c>
      <c r="F1311" s="426" t="s">
        <v>4176</v>
      </c>
      <c r="G1311" s="426" t="s">
        <v>4123</v>
      </c>
      <c r="H1311" s="427">
        <v>0.4244</v>
      </c>
      <c r="I1311" s="427">
        <v>3.6827999999999999</v>
      </c>
      <c r="J1311" s="427">
        <v>231.4265</v>
      </c>
      <c r="K1311" s="427">
        <v>1741.1256000000001</v>
      </c>
      <c r="L1311" s="427">
        <v>0.43670610186800007</v>
      </c>
      <c r="M1311" s="427">
        <v>237.71467274503999</v>
      </c>
      <c r="N1311" s="427">
        <v>1788.4343504828159</v>
      </c>
      <c r="O1311" s="427">
        <v>22.837800000000001</v>
      </c>
      <c r="P1311" s="427">
        <v>9.7355</v>
      </c>
      <c r="Q1311" s="427">
        <v>9.7355</v>
      </c>
      <c r="R1311" s="427">
        <v>3.6827999999999999</v>
      </c>
      <c r="S1311" s="427">
        <v>255.7764</v>
      </c>
      <c r="T1311" s="427">
        <v>1716.7756999999999</v>
      </c>
      <c r="U1311" s="428">
        <v>42370</v>
      </c>
      <c r="V1311" s="428">
        <v>43861</v>
      </c>
      <c r="W1311" s="426">
        <v>4300</v>
      </c>
      <c r="X1311" s="426"/>
      <c r="Y1311" s="426"/>
      <c r="Z1311" s="426">
        <v>6</v>
      </c>
    </row>
    <row r="1312" spans="1:26" ht="15">
      <c r="A1312" s="426">
        <v>202110</v>
      </c>
      <c r="B1312" s="426" t="s">
        <v>1388</v>
      </c>
      <c r="C1312" s="426" t="s">
        <v>1492</v>
      </c>
      <c r="D1312" s="426" t="s">
        <v>1493</v>
      </c>
      <c r="E1312" s="426" t="s">
        <v>262</v>
      </c>
      <c r="F1312" s="426" t="s">
        <v>4157</v>
      </c>
      <c r="G1312" s="426" t="s">
        <v>4156</v>
      </c>
      <c r="H1312" s="427">
        <v>5.6000000000000001E-2</v>
      </c>
      <c r="I1312" s="427">
        <v>0.16200000000000001</v>
      </c>
      <c r="J1312" s="427">
        <v>6.5065</v>
      </c>
      <c r="K1312" s="427">
        <v>26.662400000000002</v>
      </c>
      <c r="L1312" s="427">
        <v>5.7623802320000014E-2</v>
      </c>
      <c r="M1312" s="427">
        <v>6.6832904538399989</v>
      </c>
      <c r="N1312" s="427">
        <v>27.386853668863999</v>
      </c>
      <c r="O1312" s="427">
        <v>22.837800000000001</v>
      </c>
      <c r="P1312" s="427">
        <v>10.2028</v>
      </c>
      <c r="Q1312" s="427">
        <v>9.6283999999999992</v>
      </c>
      <c r="R1312" s="427">
        <v>0.16200000000000001</v>
      </c>
      <c r="S1312" s="427">
        <v>7.9977</v>
      </c>
      <c r="T1312" s="427">
        <v>25.171199999999999</v>
      </c>
      <c r="U1312" s="428">
        <v>42705</v>
      </c>
      <c r="V1312" s="428">
        <v>44560</v>
      </c>
      <c r="W1312" s="426">
        <v>1500</v>
      </c>
      <c r="X1312" s="426"/>
      <c r="Y1312" s="426"/>
      <c r="Z1312" s="426">
        <v>6</v>
      </c>
    </row>
    <row r="1313" spans="1:26" ht="15">
      <c r="A1313" s="426">
        <v>202110</v>
      </c>
      <c r="B1313" s="426" t="s">
        <v>1388</v>
      </c>
      <c r="C1313" s="426" t="s">
        <v>241</v>
      </c>
      <c r="D1313" s="426" t="s">
        <v>279</v>
      </c>
      <c r="E1313" s="426" t="s">
        <v>273</v>
      </c>
      <c r="F1313" s="426" t="s">
        <v>4168</v>
      </c>
      <c r="G1313" s="426" t="s">
        <v>4123</v>
      </c>
      <c r="H1313" s="427">
        <v>3.2000000000000001E-2</v>
      </c>
      <c r="I1313" s="427">
        <v>0.1232</v>
      </c>
      <c r="J1313" s="427">
        <v>3.0364</v>
      </c>
      <c r="K1313" s="427">
        <v>15.238</v>
      </c>
      <c r="L1313" s="427">
        <v>3.2927887040000006E-2</v>
      </c>
      <c r="M1313" s="427">
        <v>3.1189031175039998</v>
      </c>
      <c r="N1313" s="427">
        <v>15.652037183679999</v>
      </c>
      <c r="O1313" s="427">
        <v>22.245000000000001</v>
      </c>
      <c r="P1313" s="427">
        <v>10.6701</v>
      </c>
      <c r="Q1313" s="427">
        <v>10.0762</v>
      </c>
      <c r="R1313" s="427">
        <v>0.1232</v>
      </c>
      <c r="S1313" s="427">
        <v>3.5990000000000002</v>
      </c>
      <c r="T1313" s="427">
        <v>14.6754</v>
      </c>
      <c r="U1313" s="428">
        <v>42278</v>
      </c>
      <c r="V1313" s="428">
        <v>44135</v>
      </c>
      <c r="W1313" s="426">
        <v>1200</v>
      </c>
      <c r="X1313" s="426"/>
      <c r="Y1313" s="426"/>
      <c r="Z1313" s="426">
        <v>6</v>
      </c>
    </row>
    <row r="1314" spans="1:26" ht="15">
      <c r="A1314" s="426">
        <v>202110</v>
      </c>
      <c r="B1314" s="426" t="s">
        <v>1388</v>
      </c>
      <c r="C1314" s="426" t="s">
        <v>242</v>
      </c>
      <c r="D1314" s="426" t="s">
        <v>280</v>
      </c>
      <c r="E1314" s="426" t="s">
        <v>273</v>
      </c>
      <c r="F1314" s="426" t="s">
        <v>4169</v>
      </c>
      <c r="G1314" s="426" t="s">
        <v>4123</v>
      </c>
      <c r="H1314" s="427">
        <v>2.0840000000000001</v>
      </c>
      <c r="I1314" s="427">
        <v>2.0655999999999999</v>
      </c>
      <c r="J1314" s="427">
        <v>56.932200000000002</v>
      </c>
      <c r="K1314" s="427">
        <v>214.0258</v>
      </c>
      <c r="L1314" s="427">
        <v>2.1444286434800004</v>
      </c>
      <c r="M1314" s="427">
        <v>58.479125301791996</v>
      </c>
      <c r="N1314" s="427">
        <v>219.84117206108797</v>
      </c>
      <c r="O1314" s="427">
        <v>22.837800000000001</v>
      </c>
      <c r="P1314" s="427">
        <v>8.8202999999999996</v>
      </c>
      <c r="Q1314" s="427">
        <v>8.8202999999999996</v>
      </c>
      <c r="R1314" s="427">
        <v>2.0840000000000001</v>
      </c>
      <c r="S1314" s="427">
        <v>57.747300000000003</v>
      </c>
      <c r="T1314" s="427">
        <v>213.2107</v>
      </c>
      <c r="U1314" s="428">
        <v>42278</v>
      </c>
      <c r="V1314" s="428">
        <v>44135</v>
      </c>
      <c r="W1314" s="426">
        <v>2951</v>
      </c>
      <c r="X1314" s="426"/>
      <c r="Y1314" s="426"/>
      <c r="Z1314" s="426">
        <v>6</v>
      </c>
    </row>
    <row r="1315" spans="1:26" ht="15">
      <c r="A1315" s="426">
        <v>202110</v>
      </c>
      <c r="B1315" s="426" t="s">
        <v>1388</v>
      </c>
      <c r="C1315" s="426" t="s">
        <v>243</v>
      </c>
      <c r="D1315" s="426" t="s">
        <v>281</v>
      </c>
      <c r="E1315" s="426" t="s">
        <v>273</v>
      </c>
      <c r="F1315" s="426" t="s">
        <v>4168</v>
      </c>
      <c r="G1315" s="426" t="s">
        <v>4123</v>
      </c>
      <c r="H1315" s="427">
        <v>4.1599999999999998E-2</v>
      </c>
      <c r="I1315" s="427">
        <v>6.1199999999999997E-2</v>
      </c>
      <c r="J1315" s="427">
        <v>3.1074999999999999</v>
      </c>
      <c r="K1315" s="427">
        <v>15.3005</v>
      </c>
      <c r="L1315" s="427">
        <v>4.2806253151999998E-2</v>
      </c>
      <c r="M1315" s="427">
        <v>3.1919350012000001</v>
      </c>
      <c r="N1315" s="427">
        <v>15.716235393679998</v>
      </c>
      <c r="O1315" s="427">
        <v>22.245000000000001</v>
      </c>
      <c r="P1315" s="427">
        <v>10.6701</v>
      </c>
      <c r="Q1315" s="427">
        <v>10.0762</v>
      </c>
      <c r="R1315" s="427">
        <v>6.1199999999999997E-2</v>
      </c>
      <c r="S1315" s="427">
        <v>3.4603000000000002</v>
      </c>
      <c r="T1315" s="427">
        <v>14.947699999999999</v>
      </c>
      <c r="U1315" s="428">
        <v>42278</v>
      </c>
      <c r="V1315" s="428">
        <v>44135</v>
      </c>
      <c r="W1315" s="426">
        <v>1200</v>
      </c>
      <c r="X1315" s="426"/>
      <c r="Y1315" s="426"/>
      <c r="Z1315" s="426">
        <v>6</v>
      </c>
    </row>
    <row r="1316" spans="1:26" ht="15">
      <c r="A1316" s="426">
        <v>202110</v>
      </c>
      <c r="B1316" s="426" t="s">
        <v>1388</v>
      </c>
      <c r="C1316" s="426" t="s">
        <v>248</v>
      </c>
      <c r="D1316" s="426" t="s">
        <v>7032</v>
      </c>
      <c r="E1316" s="426" t="s">
        <v>273</v>
      </c>
      <c r="F1316" s="426" t="s">
        <v>7033</v>
      </c>
      <c r="G1316" s="426" t="s">
        <v>4313</v>
      </c>
      <c r="H1316" s="427">
        <v>0.90959999999999996</v>
      </c>
      <c r="I1316" s="427">
        <v>1.1256999999999999</v>
      </c>
      <c r="J1316" s="427">
        <v>68.024699999999996</v>
      </c>
      <c r="K1316" s="427">
        <v>350.57170000000002</v>
      </c>
      <c r="L1316" s="427">
        <v>0.95050049145600002</v>
      </c>
      <c r="M1316" s="427">
        <v>70.405375391334005</v>
      </c>
      <c r="N1316" s="427">
        <v>362.84073491067409</v>
      </c>
      <c r="O1316" s="427">
        <v>21.3691</v>
      </c>
      <c r="P1316" s="427">
        <v>8.9468999999999994</v>
      </c>
      <c r="Q1316" s="427">
        <v>8.9468999999999994</v>
      </c>
      <c r="R1316" s="427">
        <v>1.1256956</v>
      </c>
      <c r="S1316" s="427">
        <v>77.458935999999994</v>
      </c>
      <c r="T1316" s="427">
        <v>341.13742100000002</v>
      </c>
      <c r="U1316" s="428">
        <v>44256</v>
      </c>
      <c r="V1316" s="428">
        <v>46081</v>
      </c>
      <c r="W1316" s="426">
        <v>1500</v>
      </c>
      <c r="X1316" s="426"/>
      <c r="Y1316" s="426"/>
      <c r="Z1316" s="426">
        <v>9</v>
      </c>
    </row>
    <row r="1317" spans="1:26" ht="15">
      <c r="A1317" s="426">
        <v>202110</v>
      </c>
      <c r="B1317" s="426" t="s">
        <v>1388</v>
      </c>
      <c r="C1317" s="426" t="s">
        <v>250</v>
      </c>
      <c r="D1317" s="426" t="s">
        <v>251</v>
      </c>
      <c r="E1317" s="426" t="s">
        <v>265</v>
      </c>
      <c r="F1317" s="426" t="s">
        <v>4195</v>
      </c>
      <c r="G1317" s="426" t="s">
        <v>4156</v>
      </c>
      <c r="H1317" s="427">
        <v>3.5636000000000001</v>
      </c>
      <c r="I1317" s="427">
        <v>3.7776000000000001</v>
      </c>
      <c r="J1317" s="427">
        <v>279.61329999999998</v>
      </c>
      <c r="K1317" s="427">
        <v>1441.2336</v>
      </c>
      <c r="L1317" s="427">
        <v>3.6669318204920005</v>
      </c>
      <c r="M1317" s="427">
        <v>287.21077363508795</v>
      </c>
      <c r="N1317" s="427">
        <v>1480.3938769896959</v>
      </c>
      <c r="O1317" s="427">
        <v>22.837800000000001</v>
      </c>
      <c r="P1317" s="427">
        <v>8.8300999999999998</v>
      </c>
      <c r="Q1317" s="427">
        <v>8.3043999999999993</v>
      </c>
      <c r="R1317" s="427">
        <v>3.7776000000000001</v>
      </c>
      <c r="S1317" s="427">
        <v>360.20339999999999</v>
      </c>
      <c r="T1317" s="427">
        <v>1360.6434999999999</v>
      </c>
      <c r="U1317" s="428">
        <v>43101</v>
      </c>
      <c r="V1317" s="428">
        <v>44227</v>
      </c>
      <c r="W1317" s="426">
        <v>5000</v>
      </c>
      <c r="X1317" s="426"/>
      <c r="Y1317" s="426"/>
      <c r="Z1317" s="426">
        <v>6</v>
      </c>
    </row>
    <row r="1318" spans="1:26" ht="15">
      <c r="A1318" s="426">
        <v>202110</v>
      </c>
      <c r="B1318" s="426" t="s">
        <v>1388</v>
      </c>
      <c r="C1318" s="426" t="s">
        <v>255</v>
      </c>
      <c r="D1318" s="426" t="s">
        <v>6832</v>
      </c>
      <c r="E1318" s="426" t="s">
        <v>268</v>
      </c>
      <c r="F1318" s="426" t="s">
        <v>4122</v>
      </c>
      <c r="G1318" s="426" t="s">
        <v>4143</v>
      </c>
      <c r="H1318" s="427">
        <v>7.577</v>
      </c>
      <c r="I1318" s="427">
        <v>7.8986000000000001</v>
      </c>
      <c r="J1318" s="427">
        <v>408.32049999999998</v>
      </c>
      <c r="K1318" s="427">
        <v>4224.0766999999996</v>
      </c>
      <c r="L1318" s="427">
        <v>7.8167487820500012</v>
      </c>
      <c r="M1318" s="427">
        <v>420.69706184345</v>
      </c>
      <c r="N1318" s="427">
        <v>4352.112266446029</v>
      </c>
      <c r="O1318" s="427">
        <v>22.779199999999999</v>
      </c>
      <c r="P1318" s="427">
        <v>8.7448999999999995</v>
      </c>
      <c r="Q1318" s="427">
        <v>8.7448999999999995</v>
      </c>
      <c r="R1318" s="427">
        <v>7.8986004000000003</v>
      </c>
      <c r="S1318" s="427">
        <v>616.92431999999997</v>
      </c>
      <c r="T1318" s="427">
        <v>4015.4727760000001</v>
      </c>
      <c r="U1318" s="428">
        <v>44197</v>
      </c>
      <c r="V1318" s="428">
        <v>46022</v>
      </c>
      <c r="W1318" s="426">
        <v>8500</v>
      </c>
      <c r="X1318" s="426"/>
      <c r="Y1318" s="426"/>
      <c r="Z1318" s="426">
        <v>7</v>
      </c>
    </row>
    <row r="1319" spans="1:26" ht="15">
      <c r="A1319" s="426">
        <v>202110</v>
      </c>
      <c r="B1319" s="426" t="s">
        <v>1388</v>
      </c>
      <c r="C1319" s="426" t="s">
        <v>289</v>
      </c>
      <c r="D1319" s="426" t="s">
        <v>316</v>
      </c>
      <c r="E1319" s="426" t="s">
        <v>256</v>
      </c>
      <c r="F1319" s="426" t="s">
        <v>4196</v>
      </c>
      <c r="G1319" s="426" t="s">
        <v>4123</v>
      </c>
      <c r="H1319" s="427">
        <v>7.2548000000000004</v>
      </c>
      <c r="I1319" s="427">
        <v>6.7064000000000004</v>
      </c>
      <c r="J1319" s="427">
        <v>579.09259999999995</v>
      </c>
      <c r="K1319" s="427">
        <v>1664.5642</v>
      </c>
      <c r="L1319" s="427">
        <v>7.3411321200000001</v>
      </c>
      <c r="M1319" s="427">
        <v>585.23098155999992</v>
      </c>
      <c r="N1319" s="427">
        <v>1682.2085805199999</v>
      </c>
      <c r="O1319" s="427">
        <v>22.838200000000001</v>
      </c>
      <c r="P1319" s="427">
        <v>9.2123000000000008</v>
      </c>
      <c r="Q1319" s="427">
        <v>9.2123000000000008</v>
      </c>
      <c r="R1319" s="427">
        <v>7.2548000000000004</v>
      </c>
      <c r="S1319" s="427">
        <v>656.0086</v>
      </c>
      <c r="T1319" s="427">
        <v>1587.6482000000001</v>
      </c>
      <c r="U1319" s="428">
        <v>42736</v>
      </c>
      <c r="V1319" s="428">
        <v>44227</v>
      </c>
      <c r="W1319" s="426">
        <v>7000</v>
      </c>
      <c r="X1319" s="426"/>
      <c r="Y1319" s="426"/>
      <c r="Z1319" s="426">
        <v>6</v>
      </c>
    </row>
    <row r="1320" spans="1:26" ht="15">
      <c r="A1320" s="426">
        <v>202110</v>
      </c>
      <c r="B1320" s="426" t="s">
        <v>1388</v>
      </c>
      <c r="C1320" s="426" t="s">
        <v>329</v>
      </c>
      <c r="D1320" s="426" t="s">
        <v>330</v>
      </c>
      <c r="E1320" s="426" t="s">
        <v>265</v>
      </c>
      <c r="F1320" s="426" t="s">
        <v>4197</v>
      </c>
      <c r="G1320" s="426" t="s">
        <v>4156</v>
      </c>
      <c r="H1320" s="427">
        <v>3.2467999999999999</v>
      </c>
      <c r="I1320" s="427">
        <v>3.5407999999999999</v>
      </c>
      <c r="J1320" s="427">
        <v>202.2646</v>
      </c>
      <c r="K1320" s="427">
        <v>986.08109999999999</v>
      </c>
      <c r="L1320" s="427">
        <v>3.3409457387960004</v>
      </c>
      <c r="M1320" s="427">
        <v>207.760404261856</v>
      </c>
      <c r="N1320" s="427">
        <v>1012.8742645572959</v>
      </c>
      <c r="O1320" s="427">
        <v>22.837800000000001</v>
      </c>
      <c r="P1320" s="427">
        <v>10.952400000000001</v>
      </c>
      <c r="Q1320" s="427">
        <v>10.952400000000001</v>
      </c>
      <c r="R1320" s="427">
        <v>3.5407999999999999</v>
      </c>
      <c r="S1320" s="427">
        <v>242.7801</v>
      </c>
      <c r="T1320" s="427">
        <v>945.56560000000002</v>
      </c>
      <c r="U1320" s="428">
        <v>42736</v>
      </c>
      <c r="V1320" s="428">
        <v>44227</v>
      </c>
      <c r="W1320" s="426">
        <v>8000</v>
      </c>
      <c r="X1320" s="426"/>
      <c r="Y1320" s="426"/>
      <c r="Z1320" s="426">
        <v>6</v>
      </c>
    </row>
    <row r="1321" spans="1:26" ht="15">
      <c r="A1321" s="426">
        <v>202110</v>
      </c>
      <c r="B1321" s="426" t="s">
        <v>1388</v>
      </c>
      <c r="C1321" s="426" t="s">
        <v>408</v>
      </c>
      <c r="D1321" s="426" t="s">
        <v>409</v>
      </c>
      <c r="E1321" s="426" t="s">
        <v>273</v>
      </c>
      <c r="F1321" s="426" t="s">
        <v>4126</v>
      </c>
      <c r="G1321" s="426" t="s">
        <v>4135</v>
      </c>
      <c r="H1321" s="427">
        <v>7.6608000000000001</v>
      </c>
      <c r="I1321" s="427">
        <v>7.7584</v>
      </c>
      <c r="J1321" s="427">
        <v>706.94299999999998</v>
      </c>
      <c r="K1321" s="427">
        <v>2858.2770999999998</v>
      </c>
      <c r="L1321" s="427">
        <v>7.9032003523200007</v>
      </c>
      <c r="M1321" s="427">
        <v>728.37107857869989</v>
      </c>
      <c r="N1321" s="427">
        <v>2944.9140513503899</v>
      </c>
      <c r="O1321" s="427">
        <v>21.965</v>
      </c>
      <c r="P1321" s="427">
        <v>8.8711000000000002</v>
      </c>
      <c r="Q1321" s="427">
        <v>8.8711000000000002</v>
      </c>
      <c r="R1321" s="427">
        <v>7.7583539999999998</v>
      </c>
      <c r="S1321" s="427">
        <v>780.198083</v>
      </c>
      <c r="T1321" s="427">
        <v>2785.022046</v>
      </c>
      <c r="U1321" s="428">
        <v>44256</v>
      </c>
      <c r="V1321" s="428">
        <v>46081</v>
      </c>
      <c r="W1321" s="426">
        <v>8900</v>
      </c>
      <c r="X1321" s="426"/>
      <c r="Y1321" s="426"/>
      <c r="Z1321" s="426">
        <v>7</v>
      </c>
    </row>
    <row r="1322" spans="1:26" ht="15">
      <c r="A1322" s="426">
        <v>202110</v>
      </c>
      <c r="B1322" s="426" t="s">
        <v>1388</v>
      </c>
      <c r="C1322" s="426" t="s">
        <v>421</v>
      </c>
      <c r="D1322" s="426" t="s">
        <v>422</v>
      </c>
      <c r="E1322" s="426" t="s">
        <v>256</v>
      </c>
      <c r="F1322" s="426" t="s">
        <v>4230</v>
      </c>
      <c r="G1322" s="426" t="s">
        <v>4231</v>
      </c>
      <c r="H1322" s="427">
        <v>7.3654999999999999</v>
      </c>
      <c r="I1322" s="427">
        <v>6.0038</v>
      </c>
      <c r="J1322" s="427">
        <v>614.50750000000005</v>
      </c>
      <c r="K1322" s="427">
        <v>1652.0462</v>
      </c>
      <c r="L1322" s="427">
        <v>7.4531494499999997</v>
      </c>
      <c r="M1322" s="427">
        <v>621.02127949999999</v>
      </c>
      <c r="N1322" s="427">
        <v>1669.5578897199998</v>
      </c>
      <c r="O1322" s="427">
        <v>22.838200000000001</v>
      </c>
      <c r="P1322" s="427">
        <v>9.2123000000000008</v>
      </c>
      <c r="Q1322" s="427">
        <v>9.2123000000000008</v>
      </c>
      <c r="R1322" s="427">
        <v>7.3654688000000004</v>
      </c>
      <c r="S1322" s="427">
        <v>676.99783000000002</v>
      </c>
      <c r="T1322" s="427">
        <v>1589.55585</v>
      </c>
      <c r="U1322" s="428">
        <v>42736</v>
      </c>
      <c r="V1322" s="428">
        <v>44227</v>
      </c>
      <c r="W1322" s="426">
        <v>7000</v>
      </c>
      <c r="X1322" s="426"/>
      <c r="Y1322" s="426"/>
      <c r="Z1322" s="426">
        <v>6</v>
      </c>
    </row>
    <row r="1323" spans="1:26" ht="15">
      <c r="A1323" s="426">
        <v>202110</v>
      </c>
      <c r="B1323" s="426" t="s">
        <v>1388</v>
      </c>
      <c r="C1323" s="426" t="s">
        <v>478</v>
      </c>
      <c r="D1323" s="426" t="s">
        <v>479</v>
      </c>
      <c r="E1323" s="426" t="s">
        <v>275</v>
      </c>
      <c r="F1323" s="426" t="s">
        <v>4316</v>
      </c>
      <c r="G1323" s="426" t="s">
        <v>7051</v>
      </c>
      <c r="H1323" s="427">
        <v>2.0539999999999998</v>
      </c>
      <c r="I1323" s="427">
        <v>2.0583999999999998</v>
      </c>
      <c r="J1323" s="427">
        <v>230.66409999999999</v>
      </c>
      <c r="K1323" s="427">
        <v>1126.2162000000001</v>
      </c>
      <c r="L1323" s="427">
        <v>2.1189919490999998</v>
      </c>
      <c r="M1323" s="427">
        <v>237.65573646869001</v>
      </c>
      <c r="N1323" s="427">
        <v>1160.3528266165802</v>
      </c>
      <c r="O1323" s="427">
        <v>22.129799999999999</v>
      </c>
      <c r="P1323" s="427">
        <v>11.3461</v>
      </c>
      <c r="Q1323" s="427">
        <v>11.3461</v>
      </c>
      <c r="R1323" s="427">
        <v>2.0583999999999998</v>
      </c>
      <c r="S1323" s="427">
        <v>285.0326</v>
      </c>
      <c r="T1323" s="427">
        <v>1071.8477</v>
      </c>
      <c r="U1323" s="428">
        <v>44440</v>
      </c>
      <c r="V1323" s="428">
        <v>45291</v>
      </c>
      <c r="W1323" s="426">
        <v>2500</v>
      </c>
      <c r="X1323" s="426"/>
      <c r="Y1323" s="426"/>
      <c r="Z1323" s="426">
        <v>7</v>
      </c>
    </row>
    <row r="1324" spans="1:26" ht="15">
      <c r="A1324" s="426">
        <v>202110</v>
      </c>
      <c r="B1324" s="426" t="s">
        <v>1388</v>
      </c>
      <c r="C1324" s="426" t="s">
        <v>480</v>
      </c>
      <c r="D1324" s="426" t="s">
        <v>481</v>
      </c>
      <c r="E1324" s="426" t="s">
        <v>275</v>
      </c>
      <c r="F1324" s="426" t="s">
        <v>4316</v>
      </c>
      <c r="G1324" s="426" t="s">
        <v>7051</v>
      </c>
      <c r="H1324" s="427">
        <v>0.45040000000000002</v>
      </c>
      <c r="I1324" s="427">
        <v>0.45960000000000001</v>
      </c>
      <c r="J1324" s="427">
        <v>47.259</v>
      </c>
      <c r="K1324" s="427">
        <v>234.41380000000001</v>
      </c>
      <c r="L1324" s="427">
        <v>0.46465139916000003</v>
      </c>
      <c r="M1324" s="427">
        <v>48.691462823100004</v>
      </c>
      <c r="N1324" s="427">
        <v>241.51909325042001</v>
      </c>
      <c r="O1324" s="427">
        <v>22.129799999999999</v>
      </c>
      <c r="P1324" s="427">
        <v>11.3461</v>
      </c>
      <c r="Q1324" s="427">
        <v>11.3461</v>
      </c>
      <c r="R1324" s="427">
        <v>0.45960000000000001</v>
      </c>
      <c r="S1324" s="427">
        <v>59.193300000000001</v>
      </c>
      <c r="T1324" s="427">
        <v>222.4795</v>
      </c>
      <c r="U1324" s="428">
        <v>44440</v>
      </c>
      <c r="V1324" s="428">
        <v>45291</v>
      </c>
      <c r="W1324" s="426">
        <v>800</v>
      </c>
      <c r="X1324" s="426"/>
      <c r="Y1324" s="426"/>
      <c r="Z1324" s="426">
        <v>7</v>
      </c>
    </row>
    <row r="1325" spans="1:26" ht="15">
      <c r="A1325" s="426">
        <v>202110</v>
      </c>
      <c r="B1325" s="426" t="s">
        <v>1388</v>
      </c>
      <c r="C1325" s="426" t="s">
        <v>536</v>
      </c>
      <c r="D1325" s="426" t="s">
        <v>7199</v>
      </c>
      <c r="E1325" s="426" t="s">
        <v>258</v>
      </c>
      <c r="F1325" s="426" t="s">
        <v>4596</v>
      </c>
      <c r="G1325" s="426" t="s">
        <v>4328</v>
      </c>
      <c r="H1325" s="427">
        <v>2.3348</v>
      </c>
      <c r="I1325" s="427">
        <v>2.4607999999999999</v>
      </c>
      <c r="J1325" s="427">
        <v>196.2637</v>
      </c>
      <c r="K1325" s="427">
        <v>966.90890000000002</v>
      </c>
      <c r="L1325" s="427">
        <v>2.4086769244200004</v>
      </c>
      <c r="M1325" s="427">
        <v>202.21262938433</v>
      </c>
      <c r="N1325" s="427">
        <v>996.21677897701011</v>
      </c>
      <c r="O1325" s="427">
        <v>22.779199999999999</v>
      </c>
      <c r="P1325" s="427">
        <v>9.0457999999999998</v>
      </c>
      <c r="Q1325" s="427">
        <v>9.0457999999999998</v>
      </c>
      <c r="R1325" s="427">
        <v>2.4607768000000001</v>
      </c>
      <c r="S1325" s="427">
        <v>233.35733300000001</v>
      </c>
      <c r="T1325" s="427">
        <v>929.8152</v>
      </c>
      <c r="U1325" s="428">
        <v>44378</v>
      </c>
      <c r="V1325" s="428">
        <v>46203</v>
      </c>
      <c r="W1325" s="426">
        <v>3000</v>
      </c>
      <c r="X1325" s="426"/>
      <c r="Y1325" s="426"/>
      <c r="Z1325" s="426">
        <v>7</v>
      </c>
    </row>
    <row r="1326" spans="1:26" ht="15">
      <c r="A1326" s="426">
        <v>202110</v>
      </c>
      <c r="B1326" s="426" t="s">
        <v>1388</v>
      </c>
      <c r="C1326" s="426" t="s">
        <v>616</v>
      </c>
      <c r="D1326" s="426" t="s">
        <v>617</v>
      </c>
      <c r="E1326" s="426" t="s">
        <v>268</v>
      </c>
      <c r="F1326" s="426" t="s">
        <v>4238</v>
      </c>
      <c r="G1326" s="426" t="s">
        <v>4156</v>
      </c>
      <c r="H1326" s="427">
        <v>0.18479999999999999</v>
      </c>
      <c r="I1326" s="427">
        <v>0.27</v>
      </c>
      <c r="J1326" s="427">
        <v>14.8855</v>
      </c>
      <c r="K1326" s="427">
        <v>88.782799999999995</v>
      </c>
      <c r="L1326" s="427">
        <v>0.19015854765600004</v>
      </c>
      <c r="M1326" s="427">
        <v>15.28995927928</v>
      </c>
      <c r="N1326" s="427">
        <v>91.19514942060799</v>
      </c>
      <c r="O1326" s="427">
        <v>21.652200000000001</v>
      </c>
      <c r="P1326" s="427">
        <v>14.5253</v>
      </c>
      <c r="Q1326" s="427">
        <v>13.736800000000001</v>
      </c>
      <c r="R1326" s="427">
        <v>0.27</v>
      </c>
      <c r="S1326" s="427">
        <v>18.2239</v>
      </c>
      <c r="T1326" s="427">
        <v>85.444400000000002</v>
      </c>
      <c r="U1326" s="428">
        <v>42430</v>
      </c>
      <c r="V1326" s="428">
        <v>44256</v>
      </c>
      <c r="W1326" s="426">
        <v>250</v>
      </c>
      <c r="X1326" s="426"/>
      <c r="Y1326" s="426"/>
      <c r="Z1326" s="426">
        <v>6</v>
      </c>
    </row>
    <row r="1327" spans="1:26" ht="15">
      <c r="A1327" s="426">
        <v>202110</v>
      </c>
      <c r="B1327" s="426" t="s">
        <v>1388</v>
      </c>
      <c r="C1327" s="426" t="s">
        <v>590</v>
      </c>
      <c r="D1327" s="426" t="s">
        <v>591</v>
      </c>
      <c r="E1327" s="426" t="s">
        <v>260</v>
      </c>
      <c r="F1327" s="426" t="s">
        <v>4198</v>
      </c>
      <c r="G1327" s="426" t="s">
        <v>4123</v>
      </c>
      <c r="H1327" s="427">
        <v>0.40989999999999999</v>
      </c>
      <c r="I1327" s="427">
        <v>0.44340000000000002</v>
      </c>
      <c r="J1327" s="427">
        <v>39.945599999999999</v>
      </c>
      <c r="K1327" s="427">
        <v>168.1592</v>
      </c>
      <c r="L1327" s="427">
        <v>0.42178565305300003</v>
      </c>
      <c r="M1327" s="427">
        <v>41.030976278015991</v>
      </c>
      <c r="N1327" s="427">
        <v>172.72831416051199</v>
      </c>
      <c r="O1327" s="427">
        <v>22.837800000000001</v>
      </c>
      <c r="P1327" s="427">
        <v>9.1513000000000009</v>
      </c>
      <c r="Q1327" s="427">
        <v>9.1513000000000009</v>
      </c>
      <c r="R1327" s="427">
        <v>0.44340000000000002</v>
      </c>
      <c r="S1327" s="427">
        <v>42.9758</v>
      </c>
      <c r="T1327" s="427">
        <v>165.12895</v>
      </c>
      <c r="U1327" s="428">
        <v>42401</v>
      </c>
      <c r="V1327" s="428">
        <v>44255</v>
      </c>
      <c r="W1327" s="426">
        <v>860</v>
      </c>
      <c r="X1327" s="426"/>
      <c r="Y1327" s="426"/>
      <c r="Z1327" s="426">
        <v>6</v>
      </c>
    </row>
    <row r="1328" spans="1:26" ht="15">
      <c r="A1328" s="426">
        <v>202110</v>
      </c>
      <c r="B1328" s="426" t="s">
        <v>1388</v>
      </c>
      <c r="C1328" s="426" t="s">
        <v>620</v>
      </c>
      <c r="D1328" s="426" t="s">
        <v>621</v>
      </c>
      <c r="E1328" s="426" t="s">
        <v>260</v>
      </c>
      <c r="F1328" s="426" t="s">
        <v>4199</v>
      </c>
      <c r="G1328" s="426" t="s">
        <v>4123</v>
      </c>
      <c r="H1328" s="427">
        <v>1.6104000000000001</v>
      </c>
      <c r="I1328" s="427">
        <v>1.7496</v>
      </c>
      <c r="J1328" s="427">
        <v>124.9175</v>
      </c>
      <c r="K1328" s="427">
        <v>482.09140000000002</v>
      </c>
      <c r="L1328" s="427">
        <v>1.6570959152880003</v>
      </c>
      <c r="M1328" s="427">
        <v>128.3116783628</v>
      </c>
      <c r="N1328" s="427">
        <v>495.19047898230394</v>
      </c>
      <c r="O1328" s="427">
        <v>22.8767</v>
      </c>
      <c r="P1328" s="427">
        <v>11.176299999999999</v>
      </c>
      <c r="Q1328" s="427">
        <v>11.176299999999999</v>
      </c>
      <c r="R1328" s="427">
        <v>1.7496</v>
      </c>
      <c r="S1328" s="427">
        <v>131.8047</v>
      </c>
      <c r="T1328" s="427">
        <v>475.20425</v>
      </c>
      <c r="U1328" s="428">
        <v>42438</v>
      </c>
      <c r="V1328" s="428">
        <v>45747</v>
      </c>
      <c r="W1328" s="426">
        <v>2500</v>
      </c>
      <c r="X1328" s="426"/>
      <c r="Y1328" s="426"/>
      <c r="Z1328" s="426">
        <v>6</v>
      </c>
    </row>
    <row r="1329" spans="1:26" ht="15">
      <c r="A1329" s="426">
        <v>202110</v>
      </c>
      <c r="B1329" s="426" t="s">
        <v>1388</v>
      </c>
      <c r="C1329" s="426" t="s">
        <v>626</v>
      </c>
      <c r="D1329" s="426" t="s">
        <v>627</v>
      </c>
      <c r="E1329" s="426" t="s">
        <v>268</v>
      </c>
      <c r="F1329" s="426" t="s">
        <v>4202</v>
      </c>
      <c r="G1329" s="426" t="s">
        <v>4156</v>
      </c>
      <c r="H1329" s="427">
        <v>1.7672000000000001</v>
      </c>
      <c r="I1329" s="427">
        <v>1.7356</v>
      </c>
      <c r="J1329" s="427">
        <v>132.00829999999999</v>
      </c>
      <c r="K1329" s="427">
        <v>634.30079999999998</v>
      </c>
      <c r="L1329" s="427">
        <v>1.8184425617840003</v>
      </c>
      <c r="M1329" s="427">
        <v>135.59514504228798</v>
      </c>
      <c r="N1329" s="427">
        <v>651.53561538508802</v>
      </c>
      <c r="O1329" s="427">
        <v>20.991299999999999</v>
      </c>
      <c r="P1329" s="427">
        <v>9.9398999999999997</v>
      </c>
      <c r="Q1329" s="427">
        <v>9.4045000000000005</v>
      </c>
      <c r="R1329" s="427">
        <v>1.7672000000000001</v>
      </c>
      <c r="S1329" s="427">
        <v>158.4325</v>
      </c>
      <c r="T1329" s="427">
        <v>607.87660000000005</v>
      </c>
      <c r="U1329" s="428">
        <v>42430</v>
      </c>
      <c r="V1329" s="428">
        <v>44256</v>
      </c>
      <c r="W1329" s="426">
        <v>1400</v>
      </c>
      <c r="X1329" s="426"/>
      <c r="Y1329" s="426"/>
      <c r="Z1329" s="426">
        <v>6</v>
      </c>
    </row>
    <row r="1330" spans="1:26" ht="15">
      <c r="A1330" s="426">
        <v>202110</v>
      </c>
      <c r="B1330" s="426" t="s">
        <v>1388</v>
      </c>
      <c r="C1330" s="426" t="s">
        <v>630</v>
      </c>
      <c r="D1330" s="426" t="s">
        <v>631</v>
      </c>
      <c r="E1330" s="426" t="s">
        <v>267</v>
      </c>
      <c r="F1330" s="426" t="s">
        <v>4204</v>
      </c>
      <c r="G1330" s="426" t="s">
        <v>4123</v>
      </c>
      <c r="H1330" s="427">
        <v>0.87880000000000003</v>
      </c>
      <c r="I1330" s="427">
        <v>1.0384</v>
      </c>
      <c r="J1330" s="427">
        <v>72.236900000000006</v>
      </c>
      <c r="K1330" s="427">
        <v>368.61</v>
      </c>
      <c r="L1330" s="427">
        <v>0.90428209783600011</v>
      </c>
      <c r="M1330" s="427">
        <v>74.199674815184011</v>
      </c>
      <c r="N1330" s="427">
        <v>378.62563500959999</v>
      </c>
      <c r="O1330" s="427">
        <v>22.837800000000001</v>
      </c>
      <c r="P1330" s="427">
        <v>11.390499999999999</v>
      </c>
      <c r="Q1330" s="427">
        <v>11.390499999999999</v>
      </c>
      <c r="R1330" s="427">
        <v>1.0384</v>
      </c>
      <c r="S1330" s="427">
        <v>81.110100000000003</v>
      </c>
      <c r="T1330" s="427">
        <v>359.73680000000002</v>
      </c>
      <c r="U1330" s="428">
        <v>42430</v>
      </c>
      <c r="V1330" s="428">
        <v>45747</v>
      </c>
      <c r="W1330" s="426">
        <v>1500</v>
      </c>
      <c r="X1330" s="426"/>
      <c r="Y1330" s="426"/>
      <c r="Z1330" s="426">
        <v>6</v>
      </c>
    </row>
    <row r="1331" spans="1:26" ht="15">
      <c r="A1331" s="426">
        <v>202110</v>
      </c>
      <c r="B1331" s="426" t="s">
        <v>1388</v>
      </c>
      <c r="C1331" s="426" t="s">
        <v>669</v>
      </c>
      <c r="D1331" s="426" t="s">
        <v>670</v>
      </c>
      <c r="E1331" s="426" t="s">
        <v>275</v>
      </c>
      <c r="F1331" s="426" t="s">
        <v>4206</v>
      </c>
      <c r="G1331" s="426" t="s">
        <v>4156</v>
      </c>
      <c r="H1331" s="427">
        <v>0.19639999999999999</v>
      </c>
      <c r="I1331" s="427">
        <v>0.2356</v>
      </c>
      <c r="J1331" s="427">
        <v>16.152799999999999</v>
      </c>
      <c r="K1331" s="427">
        <v>85.032799999999995</v>
      </c>
      <c r="L1331" s="427">
        <v>0.20209490670800001</v>
      </c>
      <c r="M1331" s="427">
        <v>16.591693543807995</v>
      </c>
      <c r="N1331" s="427">
        <v>87.343256820607976</v>
      </c>
      <c r="O1331" s="427">
        <v>22.837800000000001</v>
      </c>
      <c r="P1331" s="427">
        <v>9.3655000000000008</v>
      </c>
      <c r="Q1331" s="427">
        <v>8.8398000000000003</v>
      </c>
      <c r="R1331" s="427">
        <v>0.2356</v>
      </c>
      <c r="S1331" s="427">
        <v>20.298400000000001</v>
      </c>
      <c r="T1331" s="427">
        <v>80.887200000000007</v>
      </c>
      <c r="U1331" s="428">
        <v>42430</v>
      </c>
      <c r="V1331" s="428">
        <v>44651</v>
      </c>
      <c r="W1331" s="426">
        <v>580</v>
      </c>
      <c r="X1331" s="426"/>
      <c r="Y1331" s="426"/>
      <c r="Z1331" s="426">
        <v>6</v>
      </c>
    </row>
    <row r="1332" spans="1:26" ht="15">
      <c r="A1332" s="426">
        <v>202110</v>
      </c>
      <c r="B1332" s="426" t="s">
        <v>1388</v>
      </c>
      <c r="C1332" s="426" t="s">
        <v>673</v>
      </c>
      <c r="D1332" s="426" t="s">
        <v>674</v>
      </c>
      <c r="E1332" s="426" t="s">
        <v>275</v>
      </c>
      <c r="F1332" s="426" t="s">
        <v>4206</v>
      </c>
      <c r="G1332" s="426" t="s">
        <v>4156</v>
      </c>
      <c r="H1332" s="427">
        <v>2.7199999999999998E-2</v>
      </c>
      <c r="I1332" s="427">
        <v>3.44E-2</v>
      </c>
      <c r="J1332" s="427">
        <v>2.6120999999999999</v>
      </c>
      <c r="K1332" s="427">
        <v>12.327</v>
      </c>
      <c r="L1332" s="427">
        <v>2.7988703984E-2</v>
      </c>
      <c r="M1332" s="427">
        <v>2.6830743094559995</v>
      </c>
      <c r="N1332" s="427">
        <v>12.661941354719998</v>
      </c>
      <c r="O1332" s="427">
        <v>22.837800000000001</v>
      </c>
      <c r="P1332" s="427">
        <v>9.3655000000000008</v>
      </c>
      <c r="Q1332" s="427">
        <v>8.8398000000000003</v>
      </c>
      <c r="R1332" s="427">
        <v>3.44E-2</v>
      </c>
      <c r="S1332" s="427">
        <v>3.1684000000000001</v>
      </c>
      <c r="T1332" s="427">
        <v>11.7707</v>
      </c>
      <c r="U1332" s="428">
        <v>42430</v>
      </c>
      <c r="V1332" s="428">
        <v>44651</v>
      </c>
      <c r="W1332" s="426">
        <v>580</v>
      </c>
      <c r="X1332" s="426"/>
      <c r="Y1332" s="426"/>
      <c r="Z1332" s="426">
        <v>6</v>
      </c>
    </row>
    <row r="1333" spans="1:26" ht="15">
      <c r="A1333" s="426">
        <v>202110</v>
      </c>
      <c r="B1333" s="426" t="s">
        <v>1388</v>
      </c>
      <c r="C1333" s="426" t="s">
        <v>675</v>
      </c>
      <c r="D1333" s="426" t="s">
        <v>676</v>
      </c>
      <c r="E1333" s="426" t="s">
        <v>275</v>
      </c>
      <c r="F1333" s="426" t="s">
        <v>4207</v>
      </c>
      <c r="G1333" s="426" t="s">
        <v>4156</v>
      </c>
      <c r="H1333" s="427">
        <v>0.01</v>
      </c>
      <c r="I1333" s="427">
        <v>1.04E-2</v>
      </c>
      <c r="J1333" s="427">
        <v>0.9889</v>
      </c>
      <c r="K1333" s="427">
        <v>4.7759999999999998</v>
      </c>
      <c r="L1333" s="427">
        <v>1.0289964700000001E-2</v>
      </c>
      <c r="M1333" s="427">
        <v>1.0157697579039997</v>
      </c>
      <c r="N1333" s="427">
        <v>4.9057704153599992</v>
      </c>
      <c r="O1333" s="427">
        <v>22.837800000000001</v>
      </c>
      <c r="P1333" s="427">
        <v>9.3655000000000008</v>
      </c>
      <c r="Q1333" s="427">
        <v>8.8398000000000003</v>
      </c>
      <c r="R1333" s="427">
        <v>1.04E-2</v>
      </c>
      <c r="S1333" s="427">
        <v>1.2170000000000001</v>
      </c>
      <c r="T1333" s="427">
        <v>4.5479000000000003</v>
      </c>
      <c r="U1333" s="428">
        <v>42430</v>
      </c>
      <c r="V1333" s="428">
        <v>44651</v>
      </c>
      <c r="W1333" s="426">
        <v>1000</v>
      </c>
      <c r="X1333" s="426"/>
      <c r="Y1333" s="426"/>
      <c r="Z1333" s="426">
        <v>6</v>
      </c>
    </row>
    <row r="1334" spans="1:26" ht="15">
      <c r="A1334" s="426">
        <v>202110</v>
      </c>
      <c r="B1334" s="426" t="s">
        <v>1388</v>
      </c>
      <c r="C1334" s="426" t="s">
        <v>677</v>
      </c>
      <c r="D1334" s="426" t="s">
        <v>678</v>
      </c>
      <c r="E1334" s="426" t="s">
        <v>275</v>
      </c>
      <c r="F1334" s="426" t="s">
        <v>4207</v>
      </c>
      <c r="G1334" s="426" t="s">
        <v>4156</v>
      </c>
      <c r="H1334" s="427">
        <v>0.2472</v>
      </c>
      <c r="I1334" s="427">
        <v>0.25359999999999999</v>
      </c>
      <c r="J1334" s="427">
        <v>28.007000000000001</v>
      </c>
      <c r="K1334" s="427">
        <v>122.59829999999999</v>
      </c>
      <c r="L1334" s="427">
        <v>0.25436792738400005</v>
      </c>
      <c r="M1334" s="427">
        <v>28.767988279519997</v>
      </c>
      <c r="N1334" s="427">
        <v>125.92946254468799</v>
      </c>
      <c r="O1334" s="427">
        <v>22.837800000000001</v>
      </c>
      <c r="P1334" s="427">
        <v>9.3655000000000008</v>
      </c>
      <c r="Q1334" s="427">
        <v>8.8398000000000003</v>
      </c>
      <c r="R1334" s="427">
        <v>0.25359999999999999</v>
      </c>
      <c r="S1334" s="427">
        <v>34.716299999999997</v>
      </c>
      <c r="T1334" s="427">
        <v>115.889</v>
      </c>
      <c r="U1334" s="428">
        <v>42430</v>
      </c>
      <c r="V1334" s="428">
        <v>44651</v>
      </c>
      <c r="W1334" s="426">
        <v>1000</v>
      </c>
      <c r="X1334" s="426"/>
      <c r="Y1334" s="426"/>
      <c r="Z1334" s="426">
        <v>6</v>
      </c>
    </row>
    <row r="1335" spans="1:26" ht="15">
      <c r="A1335" s="426">
        <v>202110</v>
      </c>
      <c r="B1335" s="426" t="s">
        <v>1388</v>
      </c>
      <c r="C1335" s="426" t="s">
        <v>679</v>
      </c>
      <c r="D1335" s="426" t="s">
        <v>680</v>
      </c>
      <c r="E1335" s="426" t="s">
        <v>275</v>
      </c>
      <c r="F1335" s="426" t="s">
        <v>4207</v>
      </c>
      <c r="G1335" s="426" t="s">
        <v>4156</v>
      </c>
      <c r="H1335" s="427">
        <v>0.1648</v>
      </c>
      <c r="I1335" s="427">
        <v>0.19600000000000001</v>
      </c>
      <c r="J1335" s="427">
        <v>18.117000000000001</v>
      </c>
      <c r="K1335" s="427">
        <v>89.400899999999993</v>
      </c>
      <c r="L1335" s="427">
        <v>0.16957861825600001</v>
      </c>
      <c r="M1335" s="427">
        <v>18.609263529119996</v>
      </c>
      <c r="N1335" s="427">
        <v>91.830044038223988</v>
      </c>
      <c r="O1335" s="427">
        <v>22.837800000000001</v>
      </c>
      <c r="P1335" s="427">
        <v>9.3655000000000008</v>
      </c>
      <c r="Q1335" s="427">
        <v>8.8398000000000003</v>
      </c>
      <c r="R1335" s="427">
        <v>0.19600000000000001</v>
      </c>
      <c r="S1335" s="427">
        <v>22.5017</v>
      </c>
      <c r="T1335" s="427">
        <v>85.016199999999998</v>
      </c>
      <c r="U1335" s="428">
        <v>42430</v>
      </c>
      <c r="V1335" s="428">
        <v>44651</v>
      </c>
      <c r="W1335" s="426">
        <v>1000</v>
      </c>
      <c r="X1335" s="426"/>
      <c r="Y1335" s="426"/>
      <c r="Z1335" s="426">
        <v>6</v>
      </c>
    </row>
    <row r="1336" spans="1:26" ht="15">
      <c r="A1336" s="426">
        <v>202110</v>
      </c>
      <c r="B1336" s="426" t="s">
        <v>1388</v>
      </c>
      <c r="C1336" s="426" t="s">
        <v>681</v>
      </c>
      <c r="D1336" s="426" t="s">
        <v>682</v>
      </c>
      <c r="E1336" s="426" t="s">
        <v>275</v>
      </c>
      <c r="F1336" s="426" t="s">
        <v>4208</v>
      </c>
      <c r="G1336" s="426" t="s">
        <v>4156</v>
      </c>
      <c r="H1336" s="427">
        <v>0.15279999999999999</v>
      </c>
      <c r="I1336" s="427">
        <v>0.16439999999999999</v>
      </c>
      <c r="J1336" s="427">
        <v>14.108499999999999</v>
      </c>
      <c r="K1336" s="427">
        <v>66.681100000000001</v>
      </c>
      <c r="L1336" s="427">
        <v>0.157230660616</v>
      </c>
      <c r="M1336" s="427">
        <v>14.491847132559997</v>
      </c>
      <c r="N1336" s="427">
        <v>68.492916173295995</v>
      </c>
      <c r="O1336" s="427">
        <v>22.837800000000001</v>
      </c>
      <c r="P1336" s="427">
        <v>9.3655000000000008</v>
      </c>
      <c r="Q1336" s="427">
        <v>8.8398000000000003</v>
      </c>
      <c r="R1336" s="427">
        <v>0.16439999999999999</v>
      </c>
      <c r="S1336" s="427">
        <v>17.489999999999998</v>
      </c>
      <c r="T1336" s="427">
        <v>63.299599999999998</v>
      </c>
      <c r="U1336" s="428">
        <v>42430</v>
      </c>
      <c r="V1336" s="428">
        <v>44651</v>
      </c>
      <c r="W1336" s="426">
        <v>770</v>
      </c>
      <c r="X1336" s="426"/>
      <c r="Y1336" s="426"/>
      <c r="Z1336" s="426">
        <v>6</v>
      </c>
    </row>
    <row r="1337" spans="1:26" ht="15">
      <c r="A1337" s="426">
        <v>202110</v>
      </c>
      <c r="B1337" s="426" t="s">
        <v>1388</v>
      </c>
      <c r="C1337" s="426" t="s">
        <v>683</v>
      </c>
      <c r="D1337" s="426" t="s">
        <v>684</v>
      </c>
      <c r="E1337" s="426" t="s">
        <v>275</v>
      </c>
      <c r="F1337" s="426" t="s">
        <v>4209</v>
      </c>
      <c r="G1337" s="426" t="s">
        <v>4156</v>
      </c>
      <c r="H1337" s="427">
        <v>0.14360000000000001</v>
      </c>
      <c r="I1337" s="427">
        <v>0.14199999999999999</v>
      </c>
      <c r="J1337" s="427">
        <v>16.5945</v>
      </c>
      <c r="K1337" s="427">
        <v>62.191600000000001</v>
      </c>
      <c r="L1337" s="427">
        <v>0.14776389309200003</v>
      </c>
      <c r="M1337" s="427">
        <v>17.045395133519996</v>
      </c>
      <c r="N1337" s="427">
        <v>63.881430352575997</v>
      </c>
      <c r="O1337" s="427">
        <v>22.837800000000001</v>
      </c>
      <c r="P1337" s="427">
        <v>9.3655000000000008</v>
      </c>
      <c r="Q1337" s="427">
        <v>8.8398000000000003</v>
      </c>
      <c r="R1337" s="427">
        <v>0.14360000000000001</v>
      </c>
      <c r="S1337" s="427">
        <v>20.558599999999998</v>
      </c>
      <c r="T1337" s="427">
        <v>58.227499999999999</v>
      </c>
      <c r="U1337" s="428">
        <v>42430</v>
      </c>
      <c r="V1337" s="428">
        <v>44651</v>
      </c>
      <c r="W1337" s="426">
        <v>440.9</v>
      </c>
      <c r="X1337" s="426"/>
      <c r="Y1337" s="426"/>
      <c r="Z1337" s="426">
        <v>6</v>
      </c>
    </row>
    <row r="1338" spans="1:26" ht="15">
      <c r="A1338" s="426">
        <v>202110</v>
      </c>
      <c r="B1338" s="426" t="s">
        <v>1388</v>
      </c>
      <c r="C1338" s="426" t="s">
        <v>695</v>
      </c>
      <c r="D1338" s="426" t="s">
        <v>696</v>
      </c>
      <c r="E1338" s="426" t="s">
        <v>275</v>
      </c>
      <c r="F1338" s="426" t="s">
        <v>4214</v>
      </c>
      <c r="G1338" s="426" t="s">
        <v>4123</v>
      </c>
      <c r="H1338" s="427">
        <v>0.18440000000000001</v>
      </c>
      <c r="I1338" s="427">
        <v>0.18640000000000001</v>
      </c>
      <c r="J1338" s="427">
        <v>21.1111</v>
      </c>
      <c r="K1338" s="427">
        <v>92.784700000000001</v>
      </c>
      <c r="L1338" s="427">
        <v>0.18974694906800002</v>
      </c>
      <c r="M1338" s="427">
        <v>21.684717298096</v>
      </c>
      <c r="N1338" s="427">
        <v>95.305786486191991</v>
      </c>
      <c r="O1338" s="427">
        <v>22.837800000000001</v>
      </c>
      <c r="P1338" s="427">
        <v>9.3655000000000008</v>
      </c>
      <c r="Q1338" s="427">
        <v>8.8398000000000003</v>
      </c>
      <c r="R1338" s="427">
        <v>0.18640000000000001</v>
      </c>
      <c r="S1338" s="427">
        <v>26.1891</v>
      </c>
      <c r="T1338" s="427">
        <v>87.706699999999998</v>
      </c>
      <c r="U1338" s="428">
        <v>42430</v>
      </c>
      <c r="V1338" s="428">
        <v>44651</v>
      </c>
      <c r="W1338" s="426">
        <v>550</v>
      </c>
      <c r="X1338" s="426"/>
      <c r="Y1338" s="426"/>
      <c r="Z1338" s="426">
        <v>6</v>
      </c>
    </row>
    <row r="1339" spans="1:26" ht="15">
      <c r="A1339" s="426">
        <v>202110</v>
      </c>
      <c r="B1339" s="426" t="s">
        <v>1388</v>
      </c>
      <c r="C1339" s="426" t="s">
        <v>697</v>
      </c>
      <c r="D1339" s="426" t="s">
        <v>698</v>
      </c>
      <c r="E1339" s="426" t="s">
        <v>275</v>
      </c>
      <c r="F1339" s="426" t="s">
        <v>4215</v>
      </c>
      <c r="G1339" s="426" t="s">
        <v>4123</v>
      </c>
      <c r="H1339" s="427">
        <v>0.1744</v>
      </c>
      <c r="I1339" s="427">
        <v>0.17799999999999999</v>
      </c>
      <c r="J1339" s="427">
        <v>18.930499999999999</v>
      </c>
      <c r="K1339" s="427">
        <v>74.501000000000005</v>
      </c>
      <c r="L1339" s="427">
        <v>0.17945698436800003</v>
      </c>
      <c r="M1339" s="427">
        <v>19.444867430479999</v>
      </c>
      <c r="N1339" s="427">
        <v>76.525293491360003</v>
      </c>
      <c r="O1339" s="427">
        <v>22.837800000000001</v>
      </c>
      <c r="P1339" s="427">
        <v>9.3655000000000008</v>
      </c>
      <c r="Q1339" s="427">
        <v>8.8398000000000003</v>
      </c>
      <c r="R1339" s="427">
        <v>0.17799999999999999</v>
      </c>
      <c r="S1339" s="427">
        <v>23.440799999999999</v>
      </c>
      <c r="T1339" s="427">
        <v>69.990700000000004</v>
      </c>
      <c r="U1339" s="428">
        <v>42430</v>
      </c>
      <c r="V1339" s="428">
        <v>44651</v>
      </c>
      <c r="W1339" s="426">
        <v>416</v>
      </c>
      <c r="X1339" s="426"/>
      <c r="Y1339" s="426"/>
      <c r="Z1339" s="426">
        <v>6</v>
      </c>
    </row>
    <row r="1340" spans="1:26" ht="15">
      <c r="A1340" s="426">
        <v>202110</v>
      </c>
      <c r="B1340" s="426" t="s">
        <v>1388</v>
      </c>
      <c r="C1340" s="426" t="s">
        <v>699</v>
      </c>
      <c r="D1340" s="426" t="s">
        <v>700</v>
      </c>
      <c r="E1340" s="426" t="s">
        <v>275</v>
      </c>
      <c r="F1340" s="426" t="s">
        <v>4216</v>
      </c>
      <c r="G1340" s="426" t="s">
        <v>4123</v>
      </c>
      <c r="H1340" s="427">
        <v>0.1168</v>
      </c>
      <c r="I1340" s="427">
        <v>0.14119999999999999</v>
      </c>
      <c r="J1340" s="427">
        <v>8.7844999999999995</v>
      </c>
      <c r="K1340" s="427">
        <v>50.077599999999997</v>
      </c>
      <c r="L1340" s="427">
        <v>0.12018678769600002</v>
      </c>
      <c r="M1340" s="427">
        <v>9.0231868119199987</v>
      </c>
      <c r="N1340" s="427">
        <v>51.438276497535995</v>
      </c>
      <c r="O1340" s="427">
        <v>22.837800000000001</v>
      </c>
      <c r="P1340" s="427">
        <v>9.3655000000000008</v>
      </c>
      <c r="Q1340" s="427">
        <v>8.8398000000000003</v>
      </c>
      <c r="R1340" s="427">
        <v>0.14118</v>
      </c>
      <c r="S1340" s="427">
        <v>11.009684999999999</v>
      </c>
      <c r="T1340" s="427">
        <v>47.852384999999998</v>
      </c>
      <c r="U1340" s="428">
        <v>42430</v>
      </c>
      <c r="V1340" s="428">
        <v>44651</v>
      </c>
      <c r="W1340" s="426">
        <v>468</v>
      </c>
      <c r="X1340" s="426"/>
      <c r="Y1340" s="426"/>
      <c r="Z1340" s="426">
        <v>6</v>
      </c>
    </row>
    <row r="1341" spans="1:26" ht="15">
      <c r="A1341" s="426">
        <v>202110</v>
      </c>
      <c r="B1341" s="426" t="s">
        <v>1388</v>
      </c>
      <c r="C1341" s="426" t="s">
        <v>701</v>
      </c>
      <c r="D1341" s="426" t="s">
        <v>702</v>
      </c>
      <c r="E1341" s="426" t="s">
        <v>275</v>
      </c>
      <c r="F1341" s="426" t="s">
        <v>4217</v>
      </c>
      <c r="G1341" s="426" t="s">
        <v>4156</v>
      </c>
      <c r="H1341" s="427">
        <v>0.26640000000000003</v>
      </c>
      <c r="I1341" s="427">
        <v>0.29520000000000002</v>
      </c>
      <c r="J1341" s="427">
        <v>20.518000000000001</v>
      </c>
      <c r="K1341" s="427">
        <v>101.55240000000001</v>
      </c>
      <c r="L1341" s="427">
        <v>0.27412465960800003</v>
      </c>
      <c r="M1341" s="427">
        <v>21.075501964480001</v>
      </c>
      <c r="N1341" s="427">
        <v>104.31171681926401</v>
      </c>
      <c r="O1341" s="427">
        <v>22.837800000000001</v>
      </c>
      <c r="P1341" s="427">
        <v>9.3655000000000008</v>
      </c>
      <c r="Q1341" s="427">
        <v>8.8398000000000003</v>
      </c>
      <c r="R1341" s="427">
        <v>0.29520000000000002</v>
      </c>
      <c r="S1341" s="427">
        <v>25.6204</v>
      </c>
      <c r="T1341" s="427">
        <v>96.45</v>
      </c>
      <c r="U1341" s="428">
        <v>42430</v>
      </c>
      <c r="V1341" s="428">
        <v>44651</v>
      </c>
      <c r="W1341" s="426">
        <v>600</v>
      </c>
      <c r="X1341" s="426"/>
      <c r="Y1341" s="426"/>
      <c r="Z1341" s="426">
        <v>6</v>
      </c>
    </row>
    <row r="1342" spans="1:26" ht="15">
      <c r="A1342" s="426">
        <v>202110</v>
      </c>
      <c r="B1342" s="426" t="s">
        <v>1388</v>
      </c>
      <c r="C1342" s="426" t="s">
        <v>707</v>
      </c>
      <c r="D1342" s="426" t="s">
        <v>708</v>
      </c>
      <c r="E1342" s="426" t="s">
        <v>275</v>
      </c>
      <c r="F1342" s="426" t="s">
        <v>4220</v>
      </c>
      <c r="G1342" s="426" t="s">
        <v>4123</v>
      </c>
      <c r="H1342" s="427">
        <v>0.18279999999999999</v>
      </c>
      <c r="I1342" s="427">
        <v>0.21440000000000001</v>
      </c>
      <c r="J1342" s="427">
        <v>15.7308</v>
      </c>
      <c r="K1342" s="427">
        <v>48.3185</v>
      </c>
      <c r="L1342" s="427">
        <v>0.18810055471600001</v>
      </c>
      <c r="M1342" s="427">
        <v>16.158227229887999</v>
      </c>
      <c r="N1342" s="427">
        <v>49.631379358159997</v>
      </c>
      <c r="O1342" s="427">
        <v>22.837800000000001</v>
      </c>
      <c r="P1342" s="427">
        <v>9.3655000000000008</v>
      </c>
      <c r="Q1342" s="427">
        <v>8.8398000000000003</v>
      </c>
      <c r="R1342" s="427">
        <v>0.21440000000000001</v>
      </c>
      <c r="S1342" s="427">
        <v>19.454999999999998</v>
      </c>
      <c r="T1342" s="427">
        <v>44.594299999999997</v>
      </c>
      <c r="U1342" s="428">
        <v>42430</v>
      </c>
      <c r="V1342" s="428">
        <v>44651</v>
      </c>
      <c r="W1342" s="426">
        <v>670</v>
      </c>
      <c r="X1342" s="426"/>
      <c r="Y1342" s="426"/>
      <c r="Z1342" s="426">
        <v>6</v>
      </c>
    </row>
    <row r="1343" spans="1:26" ht="15">
      <c r="A1343" s="426">
        <v>202110</v>
      </c>
      <c r="B1343" s="426" t="s">
        <v>1388</v>
      </c>
      <c r="C1343" s="426" t="s">
        <v>709</v>
      </c>
      <c r="D1343" s="426" t="s">
        <v>710</v>
      </c>
      <c r="E1343" s="426" t="s">
        <v>275</v>
      </c>
      <c r="F1343" s="426" t="s">
        <v>4221</v>
      </c>
      <c r="G1343" s="426" t="s">
        <v>4156</v>
      </c>
      <c r="H1343" s="427">
        <v>0.31359999999999999</v>
      </c>
      <c r="I1343" s="427">
        <v>0.42759999999999998</v>
      </c>
      <c r="J1343" s="427">
        <v>12.5892</v>
      </c>
      <c r="K1343" s="427">
        <v>104.8659</v>
      </c>
      <c r="L1343" s="427">
        <v>0.32269329299200006</v>
      </c>
      <c r="M1343" s="427">
        <v>12.931265685311999</v>
      </c>
      <c r="N1343" s="427">
        <v>107.71524912062399</v>
      </c>
      <c r="O1343" s="427">
        <v>22.837800000000001</v>
      </c>
      <c r="P1343" s="427">
        <v>9.3655000000000008</v>
      </c>
      <c r="Q1343" s="427">
        <v>8.8398000000000003</v>
      </c>
      <c r="R1343" s="427">
        <v>0.42759999999999998</v>
      </c>
      <c r="S1343" s="427">
        <v>15.555</v>
      </c>
      <c r="T1343" s="427">
        <v>101.90009999999999</v>
      </c>
      <c r="U1343" s="428">
        <v>42430</v>
      </c>
      <c r="V1343" s="428">
        <v>44651</v>
      </c>
      <c r="W1343" s="426">
        <v>1000</v>
      </c>
      <c r="X1343" s="426"/>
      <c r="Y1343" s="426"/>
      <c r="Z1343" s="426">
        <v>6</v>
      </c>
    </row>
    <row r="1344" spans="1:26" ht="15">
      <c r="A1344" s="426">
        <v>202110</v>
      </c>
      <c r="B1344" s="426" t="s">
        <v>1388</v>
      </c>
      <c r="C1344" s="426" t="s">
        <v>711</v>
      </c>
      <c r="D1344" s="426" t="s">
        <v>712</v>
      </c>
      <c r="E1344" s="426" t="s">
        <v>275</v>
      </c>
      <c r="F1344" s="426" t="s">
        <v>4221</v>
      </c>
      <c r="G1344" s="426" t="s">
        <v>4156</v>
      </c>
      <c r="H1344" s="427">
        <v>0.37919999999999998</v>
      </c>
      <c r="I1344" s="427">
        <v>0.37880000000000003</v>
      </c>
      <c r="J1344" s="427">
        <v>41.576300000000003</v>
      </c>
      <c r="K1344" s="427">
        <v>158.13319999999999</v>
      </c>
      <c r="L1344" s="427">
        <v>0.39019546142400002</v>
      </c>
      <c r="M1344" s="427">
        <v>42.705984614767999</v>
      </c>
      <c r="N1344" s="427">
        <v>162.42989410515199</v>
      </c>
      <c r="O1344" s="427">
        <v>22.837800000000001</v>
      </c>
      <c r="P1344" s="427">
        <v>9.3655000000000008</v>
      </c>
      <c r="Q1344" s="427">
        <v>8.8398000000000003</v>
      </c>
      <c r="R1344" s="427">
        <v>0.37919999999999998</v>
      </c>
      <c r="S1344" s="427">
        <v>51.444899999999997</v>
      </c>
      <c r="T1344" s="427">
        <v>148.2646</v>
      </c>
      <c r="U1344" s="428">
        <v>42430</v>
      </c>
      <c r="V1344" s="428">
        <v>44651</v>
      </c>
      <c r="W1344" s="426">
        <v>1000</v>
      </c>
      <c r="X1344" s="426"/>
      <c r="Y1344" s="426"/>
      <c r="Z1344" s="426">
        <v>6</v>
      </c>
    </row>
    <row r="1345" spans="1:26" ht="15">
      <c r="A1345" s="426">
        <v>202110</v>
      </c>
      <c r="B1345" s="426" t="s">
        <v>1388</v>
      </c>
      <c r="C1345" s="426" t="s">
        <v>721</v>
      </c>
      <c r="D1345" s="426" t="s">
        <v>722</v>
      </c>
      <c r="E1345" s="426" t="s">
        <v>275</v>
      </c>
      <c r="F1345" s="426" t="s">
        <v>4207</v>
      </c>
      <c r="G1345" s="426" t="s">
        <v>4156</v>
      </c>
      <c r="H1345" s="427">
        <v>0.20399999999999999</v>
      </c>
      <c r="I1345" s="427">
        <v>0.2036</v>
      </c>
      <c r="J1345" s="427">
        <v>22.247599999999998</v>
      </c>
      <c r="K1345" s="427">
        <v>99.984999999999999</v>
      </c>
      <c r="L1345" s="427">
        <v>0.20991527988</v>
      </c>
      <c r="M1345" s="427">
        <v>22.852097548735998</v>
      </c>
      <c r="N1345" s="427">
        <v>102.70172842959998</v>
      </c>
      <c r="O1345" s="427">
        <v>22.837800000000001</v>
      </c>
      <c r="P1345" s="427">
        <v>9.3655000000000008</v>
      </c>
      <c r="Q1345" s="427">
        <v>8.8398000000000003</v>
      </c>
      <c r="R1345" s="427">
        <v>0.20399999999999999</v>
      </c>
      <c r="S1345" s="427">
        <v>27.4178</v>
      </c>
      <c r="T1345" s="427">
        <v>94.814800000000005</v>
      </c>
      <c r="U1345" s="428">
        <v>42430</v>
      </c>
      <c r="V1345" s="428">
        <v>44651</v>
      </c>
      <c r="W1345" s="426">
        <v>1000</v>
      </c>
      <c r="X1345" s="426"/>
      <c r="Y1345" s="426"/>
      <c r="Z1345" s="426">
        <v>6</v>
      </c>
    </row>
    <row r="1346" spans="1:26" ht="15">
      <c r="A1346" s="426">
        <v>202110</v>
      </c>
      <c r="B1346" s="426" t="s">
        <v>1388</v>
      </c>
      <c r="C1346" s="426" t="s">
        <v>723</v>
      </c>
      <c r="D1346" s="426" t="s">
        <v>724</v>
      </c>
      <c r="E1346" s="426" t="s">
        <v>275</v>
      </c>
      <c r="F1346" s="426" t="s">
        <v>4226</v>
      </c>
      <c r="G1346" s="426" t="s">
        <v>4156</v>
      </c>
      <c r="H1346" s="427">
        <v>0.1696</v>
      </c>
      <c r="I1346" s="427">
        <v>0.16919999999999999</v>
      </c>
      <c r="J1346" s="427">
        <v>19.0624</v>
      </c>
      <c r="K1346" s="427">
        <v>85.107699999999994</v>
      </c>
      <c r="L1346" s="427">
        <v>0.17451780131200004</v>
      </c>
      <c r="M1346" s="427">
        <v>19.580351332863998</v>
      </c>
      <c r="N1346" s="427">
        <v>87.420191955471992</v>
      </c>
      <c r="O1346" s="427">
        <v>22.837800000000001</v>
      </c>
      <c r="P1346" s="427">
        <v>9.3655000000000008</v>
      </c>
      <c r="Q1346" s="427">
        <v>8.8398000000000003</v>
      </c>
      <c r="R1346" s="427">
        <v>0.1696</v>
      </c>
      <c r="S1346" s="427">
        <v>23.423200000000001</v>
      </c>
      <c r="T1346" s="427">
        <v>80.746899999999997</v>
      </c>
      <c r="U1346" s="428">
        <v>42430</v>
      </c>
      <c r="V1346" s="428">
        <v>44651</v>
      </c>
      <c r="W1346" s="426">
        <v>1000</v>
      </c>
      <c r="X1346" s="426"/>
      <c r="Y1346" s="426"/>
      <c r="Z1346" s="426">
        <v>6</v>
      </c>
    </row>
    <row r="1347" spans="1:26" ht="15">
      <c r="A1347" s="426">
        <v>202110</v>
      </c>
      <c r="B1347" s="426" t="s">
        <v>1388</v>
      </c>
      <c r="C1347" s="426" t="s">
        <v>725</v>
      </c>
      <c r="D1347" s="426" t="s">
        <v>726</v>
      </c>
      <c r="E1347" s="426" t="s">
        <v>275</v>
      </c>
      <c r="F1347" s="426" t="s">
        <v>4226</v>
      </c>
      <c r="G1347" s="426" t="s">
        <v>4156</v>
      </c>
      <c r="H1347" s="427">
        <v>9.5999999999999992E-3</v>
      </c>
      <c r="I1347" s="427">
        <v>1.12E-2</v>
      </c>
      <c r="J1347" s="427">
        <v>0.73709999999999998</v>
      </c>
      <c r="K1347" s="427">
        <v>3.5674999999999999</v>
      </c>
      <c r="L1347" s="427">
        <v>9.8783661120000008E-3</v>
      </c>
      <c r="M1347" s="427">
        <v>0.75712800945600001</v>
      </c>
      <c r="N1347" s="427">
        <v>3.6644338267999994</v>
      </c>
      <c r="O1347" s="427">
        <v>22.837800000000001</v>
      </c>
      <c r="P1347" s="427">
        <v>9.3655000000000008</v>
      </c>
      <c r="Q1347" s="427">
        <v>8.8398000000000003</v>
      </c>
      <c r="R1347" s="427">
        <v>1.12E-2</v>
      </c>
      <c r="S1347" s="427">
        <v>0.9153</v>
      </c>
      <c r="T1347" s="427">
        <v>3.3893</v>
      </c>
      <c r="U1347" s="428">
        <v>42430</v>
      </c>
      <c r="V1347" s="428">
        <v>44651</v>
      </c>
      <c r="W1347" s="426">
        <v>1000</v>
      </c>
      <c r="X1347" s="426"/>
      <c r="Y1347" s="426"/>
      <c r="Z1347" s="426">
        <v>6</v>
      </c>
    </row>
    <row r="1348" spans="1:26" ht="15">
      <c r="A1348" s="426">
        <v>202110</v>
      </c>
      <c r="B1348" s="426" t="s">
        <v>1388</v>
      </c>
      <c r="C1348" s="426" t="s">
        <v>731</v>
      </c>
      <c r="D1348" s="426" t="s">
        <v>732</v>
      </c>
      <c r="E1348" s="426" t="s">
        <v>275</v>
      </c>
      <c r="F1348" s="426" t="s">
        <v>4228</v>
      </c>
      <c r="G1348" s="426" t="s">
        <v>4123</v>
      </c>
      <c r="H1348" s="427">
        <v>0.18920000000000001</v>
      </c>
      <c r="I1348" s="427">
        <v>0.186</v>
      </c>
      <c r="J1348" s="427">
        <v>22.146799999999999</v>
      </c>
      <c r="K1348" s="427">
        <v>69.622699999999995</v>
      </c>
      <c r="L1348" s="427">
        <v>0.19468613212400004</v>
      </c>
      <c r="M1348" s="427">
        <v>22.748558675647999</v>
      </c>
      <c r="N1348" s="427">
        <v>71.51444344587199</v>
      </c>
      <c r="O1348" s="427">
        <v>22.837800000000001</v>
      </c>
      <c r="P1348" s="427">
        <v>9.3655000000000008</v>
      </c>
      <c r="Q1348" s="427">
        <v>8.8398000000000003</v>
      </c>
      <c r="R1348" s="427">
        <v>0.18920000000000001</v>
      </c>
      <c r="S1348" s="427">
        <v>27.403199999999998</v>
      </c>
      <c r="T1348" s="427">
        <v>64.366299999999995</v>
      </c>
      <c r="U1348" s="428">
        <v>42430</v>
      </c>
      <c r="V1348" s="428">
        <v>44651</v>
      </c>
      <c r="W1348" s="426">
        <v>583</v>
      </c>
      <c r="X1348" s="426"/>
      <c r="Y1348" s="426"/>
      <c r="Z1348" s="426">
        <v>6</v>
      </c>
    </row>
    <row r="1349" spans="1:26" ht="15">
      <c r="A1349" s="426">
        <v>202110</v>
      </c>
      <c r="B1349" s="426" t="s">
        <v>1388</v>
      </c>
      <c r="C1349" s="426" t="s">
        <v>733</v>
      </c>
      <c r="D1349" s="426" t="s">
        <v>734</v>
      </c>
      <c r="E1349" s="426" t="s">
        <v>275</v>
      </c>
      <c r="F1349" s="426" t="s">
        <v>4229</v>
      </c>
      <c r="G1349" s="426" t="s">
        <v>4123</v>
      </c>
      <c r="H1349" s="427">
        <v>0.1804</v>
      </c>
      <c r="I1349" s="427">
        <v>0.1804</v>
      </c>
      <c r="J1349" s="427">
        <v>18.183199999999999</v>
      </c>
      <c r="K1349" s="427">
        <v>82.367999999999995</v>
      </c>
      <c r="L1349" s="427">
        <v>0.18563096318800004</v>
      </c>
      <c r="M1349" s="427">
        <v>18.677262273151999</v>
      </c>
      <c r="N1349" s="427">
        <v>84.606050580479987</v>
      </c>
      <c r="O1349" s="427">
        <v>22.837800000000001</v>
      </c>
      <c r="P1349" s="427">
        <v>9.3655000000000008</v>
      </c>
      <c r="Q1349" s="427">
        <v>8.8398000000000003</v>
      </c>
      <c r="R1349" s="427">
        <v>0.1804</v>
      </c>
      <c r="S1349" s="427">
        <v>22.515899999999998</v>
      </c>
      <c r="T1349" s="427">
        <v>78.035300000000007</v>
      </c>
      <c r="U1349" s="428">
        <v>42430</v>
      </c>
      <c r="V1349" s="428">
        <v>44651</v>
      </c>
      <c r="W1349" s="426">
        <v>590</v>
      </c>
      <c r="X1349" s="426"/>
      <c r="Y1349" s="426"/>
      <c r="Z1349" s="426">
        <v>6</v>
      </c>
    </row>
    <row r="1350" spans="1:26" ht="15">
      <c r="A1350" s="426">
        <v>202110</v>
      </c>
      <c r="B1350" s="426" t="s">
        <v>1388</v>
      </c>
      <c r="C1350" s="426" t="s">
        <v>735</v>
      </c>
      <c r="D1350" s="426" t="s">
        <v>736</v>
      </c>
      <c r="E1350" s="426" t="s">
        <v>275</v>
      </c>
      <c r="F1350" s="426" t="s">
        <v>4233</v>
      </c>
      <c r="G1350" s="426" t="s">
        <v>4156</v>
      </c>
      <c r="H1350" s="427">
        <v>0.14760000000000001</v>
      </c>
      <c r="I1350" s="427">
        <v>0.14599999999999999</v>
      </c>
      <c r="J1350" s="427">
        <v>14.3795</v>
      </c>
      <c r="K1350" s="427">
        <v>49.578600000000002</v>
      </c>
      <c r="L1350" s="427">
        <v>0.15187987897200003</v>
      </c>
      <c r="M1350" s="427">
        <v>14.77021057112</v>
      </c>
      <c r="N1350" s="427">
        <v>50.925717988895997</v>
      </c>
      <c r="O1350" s="427">
        <v>22.837800000000001</v>
      </c>
      <c r="P1350" s="427">
        <v>9.3655000000000008</v>
      </c>
      <c r="Q1350" s="427">
        <v>8.8398000000000003</v>
      </c>
      <c r="R1350" s="427">
        <v>0.14760000000000001</v>
      </c>
      <c r="S1350" s="427">
        <v>17.496200000000002</v>
      </c>
      <c r="T1350" s="427">
        <v>46.4619</v>
      </c>
      <c r="U1350" s="428">
        <v>42430</v>
      </c>
      <c r="V1350" s="428">
        <v>44651</v>
      </c>
      <c r="W1350" s="426">
        <v>400</v>
      </c>
      <c r="X1350" s="426"/>
      <c r="Y1350" s="426"/>
      <c r="Z1350" s="426">
        <v>6</v>
      </c>
    </row>
    <row r="1351" spans="1:26" ht="15">
      <c r="A1351" s="426">
        <v>202110</v>
      </c>
      <c r="B1351" s="426" t="s">
        <v>1388</v>
      </c>
      <c r="C1351" s="426" t="s">
        <v>737</v>
      </c>
      <c r="D1351" s="426" t="s">
        <v>738</v>
      </c>
      <c r="E1351" s="426" t="s">
        <v>260</v>
      </c>
      <c r="F1351" s="426" t="s">
        <v>4234</v>
      </c>
      <c r="G1351" s="426" t="s">
        <v>4156</v>
      </c>
      <c r="H1351" s="427">
        <v>2.1680000000000001</v>
      </c>
      <c r="I1351" s="427">
        <v>2.2103999999999999</v>
      </c>
      <c r="J1351" s="427">
        <v>197.44370000000001</v>
      </c>
      <c r="K1351" s="427">
        <v>869.64819999999997</v>
      </c>
      <c r="L1351" s="427">
        <v>2.2308643469600002</v>
      </c>
      <c r="M1351" s="427">
        <v>202.80851385243201</v>
      </c>
      <c r="N1351" s="427">
        <v>893.27772431555195</v>
      </c>
      <c r="O1351" s="427">
        <v>22.9252</v>
      </c>
      <c r="P1351" s="427">
        <v>11.049799999999999</v>
      </c>
      <c r="Q1351" s="427">
        <v>11.049799999999999</v>
      </c>
      <c r="R1351" s="427">
        <v>2.2103999999999999</v>
      </c>
      <c r="S1351" s="427">
        <v>221.00559999999999</v>
      </c>
      <c r="T1351" s="427">
        <v>846.08630000000005</v>
      </c>
      <c r="U1351" s="428">
        <v>42461</v>
      </c>
      <c r="V1351" s="428">
        <v>45930</v>
      </c>
      <c r="W1351" s="426">
        <v>4750</v>
      </c>
      <c r="X1351" s="426"/>
      <c r="Y1351" s="426"/>
      <c r="Z1351" s="426">
        <v>6</v>
      </c>
    </row>
    <row r="1352" spans="1:26" ht="15">
      <c r="A1352" s="426">
        <v>202110</v>
      </c>
      <c r="B1352" s="426" t="s">
        <v>1388</v>
      </c>
      <c r="C1352" s="426" t="s">
        <v>764</v>
      </c>
      <c r="D1352" s="426" t="s">
        <v>765</v>
      </c>
      <c r="E1352" s="426" t="s">
        <v>268</v>
      </c>
      <c r="F1352" s="426" t="s">
        <v>4235</v>
      </c>
      <c r="G1352" s="426" t="s">
        <v>4156</v>
      </c>
      <c r="H1352" s="427">
        <v>0.876</v>
      </c>
      <c r="I1352" s="427">
        <v>0.93720000000000003</v>
      </c>
      <c r="J1352" s="427">
        <v>90.086299999999994</v>
      </c>
      <c r="K1352" s="427">
        <v>377.57470000000001</v>
      </c>
      <c r="L1352" s="427">
        <v>0.90140090772000014</v>
      </c>
      <c r="M1352" s="427">
        <v>92.534067288367979</v>
      </c>
      <c r="N1352" s="427">
        <v>387.83391810059197</v>
      </c>
      <c r="O1352" s="427">
        <v>20.340199999999999</v>
      </c>
      <c r="P1352" s="427">
        <v>11.225</v>
      </c>
      <c r="Q1352" s="427">
        <v>10.786899999999999</v>
      </c>
      <c r="R1352" s="427">
        <v>0.93720000000000003</v>
      </c>
      <c r="S1352" s="427">
        <v>95.054100000000005</v>
      </c>
      <c r="T1352" s="427">
        <v>372.6069</v>
      </c>
      <c r="U1352" s="428">
        <v>42491</v>
      </c>
      <c r="V1352" s="428">
        <v>43981</v>
      </c>
      <c r="W1352" s="426">
        <v>1500</v>
      </c>
      <c r="X1352" s="426"/>
      <c r="Y1352" s="426"/>
      <c r="Z1352" s="426">
        <v>6</v>
      </c>
    </row>
    <row r="1353" spans="1:26" ht="15">
      <c r="A1353" s="426">
        <v>202110</v>
      </c>
      <c r="B1353" s="426" t="s">
        <v>1388</v>
      </c>
      <c r="C1353" s="426" t="s">
        <v>774</v>
      </c>
      <c r="D1353" s="426" t="s">
        <v>775</v>
      </c>
      <c r="E1353" s="426" t="s">
        <v>275</v>
      </c>
      <c r="F1353" s="426" t="s">
        <v>4243</v>
      </c>
      <c r="G1353" s="426" t="s">
        <v>4156</v>
      </c>
      <c r="H1353" s="427">
        <v>8.5999999999999993E-2</v>
      </c>
      <c r="I1353" s="427">
        <v>0.1032</v>
      </c>
      <c r="J1353" s="427">
        <v>5.3611000000000004</v>
      </c>
      <c r="K1353" s="427">
        <v>23.980899999999998</v>
      </c>
      <c r="L1353" s="427">
        <v>8.8493696420000004E-2</v>
      </c>
      <c r="M1353" s="427">
        <v>5.5067683780959999</v>
      </c>
      <c r="N1353" s="427">
        <v>24.632493667023997</v>
      </c>
      <c r="O1353" s="427">
        <v>22.837800000000001</v>
      </c>
      <c r="P1353" s="427">
        <v>8.9857999999999993</v>
      </c>
      <c r="Q1353" s="427">
        <v>8.9857999999999993</v>
      </c>
      <c r="R1353" s="427">
        <v>0.1032</v>
      </c>
      <c r="S1353" s="427">
        <v>6.6456</v>
      </c>
      <c r="T1353" s="427">
        <v>22.696400000000001</v>
      </c>
      <c r="U1353" s="428">
        <v>42461</v>
      </c>
      <c r="V1353" s="428">
        <v>44316</v>
      </c>
      <c r="W1353" s="426">
        <v>650</v>
      </c>
      <c r="X1353" s="426"/>
      <c r="Y1353" s="426"/>
      <c r="Z1353" s="426">
        <v>6</v>
      </c>
    </row>
    <row r="1354" spans="1:26" ht="15">
      <c r="A1354" s="426">
        <v>202110</v>
      </c>
      <c r="B1354" s="426" t="s">
        <v>1388</v>
      </c>
      <c r="C1354" s="426" t="s">
        <v>776</v>
      </c>
      <c r="D1354" s="426" t="s">
        <v>777</v>
      </c>
      <c r="E1354" s="426" t="s">
        <v>275</v>
      </c>
      <c r="F1354" s="426" t="s">
        <v>4243</v>
      </c>
      <c r="G1354" s="426" t="s">
        <v>4156</v>
      </c>
      <c r="H1354" s="427">
        <v>0.2944</v>
      </c>
      <c r="I1354" s="427">
        <v>0.28760000000000002</v>
      </c>
      <c r="J1354" s="427">
        <v>31.959199999999999</v>
      </c>
      <c r="K1354" s="427">
        <v>125.477</v>
      </c>
      <c r="L1354" s="427">
        <v>0.30293656076800007</v>
      </c>
      <c r="M1354" s="427">
        <v>32.827574928511993</v>
      </c>
      <c r="N1354" s="427">
        <v>128.88638073871999</v>
      </c>
      <c r="O1354" s="427">
        <v>22.837800000000001</v>
      </c>
      <c r="P1354" s="427">
        <v>8.9857999999999993</v>
      </c>
      <c r="Q1354" s="427">
        <v>8.9857999999999993</v>
      </c>
      <c r="R1354" s="427">
        <v>0.2944</v>
      </c>
      <c r="S1354" s="427">
        <v>39.5154</v>
      </c>
      <c r="T1354" s="427">
        <v>117.9208</v>
      </c>
      <c r="U1354" s="428">
        <v>42461</v>
      </c>
      <c r="V1354" s="428">
        <v>44316</v>
      </c>
      <c r="W1354" s="426">
        <v>400</v>
      </c>
      <c r="X1354" s="426"/>
      <c r="Y1354" s="426"/>
      <c r="Z1354" s="426">
        <v>6</v>
      </c>
    </row>
    <row r="1355" spans="1:26" ht="15">
      <c r="A1355" s="426">
        <v>202110</v>
      </c>
      <c r="B1355" s="426" t="s">
        <v>1388</v>
      </c>
      <c r="C1355" s="426" t="s">
        <v>778</v>
      </c>
      <c r="D1355" s="426" t="s">
        <v>779</v>
      </c>
      <c r="E1355" s="426" t="s">
        <v>275</v>
      </c>
      <c r="F1355" s="426" t="s">
        <v>4210</v>
      </c>
      <c r="G1355" s="426" t="s">
        <v>4156</v>
      </c>
      <c r="H1355" s="427">
        <v>0.19719999999999999</v>
      </c>
      <c r="I1355" s="427">
        <v>0.2208</v>
      </c>
      <c r="J1355" s="427">
        <v>20.401700000000002</v>
      </c>
      <c r="K1355" s="427">
        <v>74.346800000000002</v>
      </c>
      <c r="L1355" s="427">
        <v>0.20291810388400003</v>
      </c>
      <c r="M1355" s="427">
        <v>20.956041935311998</v>
      </c>
      <c r="N1355" s="427">
        <v>76.366903667647989</v>
      </c>
      <c r="O1355" s="427">
        <v>22.837800000000001</v>
      </c>
      <c r="P1355" s="427">
        <v>8.9857999999999993</v>
      </c>
      <c r="Q1355" s="427">
        <v>8.9857999999999993</v>
      </c>
      <c r="R1355" s="427">
        <v>0.2208</v>
      </c>
      <c r="S1355" s="427">
        <v>25.315899999999999</v>
      </c>
      <c r="T1355" s="427">
        <v>69.432599999999994</v>
      </c>
      <c r="U1355" s="428">
        <v>42461</v>
      </c>
      <c r="V1355" s="428">
        <v>44316</v>
      </c>
      <c r="W1355" s="426">
        <v>510</v>
      </c>
      <c r="X1355" s="426"/>
      <c r="Y1355" s="426"/>
      <c r="Z1355" s="426">
        <v>6</v>
      </c>
    </row>
    <row r="1356" spans="1:26" ht="15">
      <c r="A1356" s="426">
        <v>202110</v>
      </c>
      <c r="B1356" s="426" t="s">
        <v>1388</v>
      </c>
      <c r="C1356" s="426" t="s">
        <v>780</v>
      </c>
      <c r="D1356" s="426" t="s">
        <v>781</v>
      </c>
      <c r="E1356" s="426" t="s">
        <v>275</v>
      </c>
      <c r="F1356" s="426" t="s">
        <v>4248</v>
      </c>
      <c r="G1356" s="426" t="s">
        <v>4123</v>
      </c>
      <c r="H1356" s="427">
        <v>4.2000000000000003E-2</v>
      </c>
      <c r="I1356" s="427">
        <v>4.24E-2</v>
      </c>
      <c r="J1356" s="427">
        <v>4.6730999999999998</v>
      </c>
      <c r="K1356" s="427">
        <v>17.529599999999999</v>
      </c>
      <c r="L1356" s="427">
        <v>4.3217851740000014E-2</v>
      </c>
      <c r="M1356" s="427">
        <v>4.8000744824159991</v>
      </c>
      <c r="N1356" s="427">
        <v>18.005903072255997</v>
      </c>
      <c r="O1356" s="427">
        <v>22.837800000000001</v>
      </c>
      <c r="P1356" s="427">
        <v>8.9857999999999993</v>
      </c>
      <c r="Q1356" s="427">
        <v>8.9857999999999993</v>
      </c>
      <c r="R1356" s="427">
        <v>4.24E-2</v>
      </c>
      <c r="S1356" s="427">
        <v>5.7897999999999996</v>
      </c>
      <c r="T1356" s="427">
        <v>16.4129</v>
      </c>
      <c r="U1356" s="428">
        <v>42461</v>
      </c>
      <c r="V1356" s="428">
        <v>44316</v>
      </c>
      <c r="W1356" s="426">
        <v>250</v>
      </c>
      <c r="X1356" s="426"/>
      <c r="Y1356" s="426"/>
      <c r="Z1356" s="426">
        <v>6</v>
      </c>
    </row>
    <row r="1357" spans="1:26" ht="15">
      <c r="A1357" s="426">
        <v>202110</v>
      </c>
      <c r="B1357" s="426" t="s">
        <v>1388</v>
      </c>
      <c r="C1357" s="426" t="s">
        <v>790</v>
      </c>
      <c r="D1357" s="426" t="s">
        <v>791</v>
      </c>
      <c r="E1357" s="426" t="s">
        <v>267</v>
      </c>
      <c r="F1357" s="426" t="s">
        <v>4251</v>
      </c>
      <c r="G1357" s="426" t="s">
        <v>4156</v>
      </c>
      <c r="H1357" s="427">
        <v>0.65400000000000003</v>
      </c>
      <c r="I1357" s="427">
        <v>0.75360000000000005</v>
      </c>
      <c r="J1357" s="427">
        <v>57.510199999999998</v>
      </c>
      <c r="K1357" s="427">
        <v>271.38069999999999</v>
      </c>
      <c r="L1357" s="427">
        <v>0.67296369138000012</v>
      </c>
      <c r="M1357" s="427">
        <v>59.072830347871992</v>
      </c>
      <c r="N1357" s="427">
        <v>278.75448269675195</v>
      </c>
      <c r="O1357" s="427">
        <v>22.837800000000001</v>
      </c>
      <c r="P1357" s="427">
        <v>8.7326999999999995</v>
      </c>
      <c r="Q1357" s="427">
        <v>8.7326999999999995</v>
      </c>
      <c r="R1357" s="427">
        <v>0.75360000000000005</v>
      </c>
      <c r="S1357" s="427">
        <v>63.619300000000003</v>
      </c>
      <c r="T1357" s="427">
        <v>265.27159999999998</v>
      </c>
      <c r="U1357" s="428">
        <v>42491</v>
      </c>
      <c r="V1357" s="428">
        <v>44346</v>
      </c>
      <c r="W1357" s="426">
        <v>700</v>
      </c>
      <c r="X1357" s="426"/>
      <c r="Y1357" s="426"/>
      <c r="Z1357" s="426">
        <v>6</v>
      </c>
    </row>
    <row r="1358" spans="1:26" ht="15">
      <c r="A1358" s="426">
        <v>202110</v>
      </c>
      <c r="B1358" s="426" t="s">
        <v>1388</v>
      </c>
      <c r="C1358" s="426" t="s">
        <v>792</v>
      </c>
      <c r="D1358" s="426" t="s">
        <v>793</v>
      </c>
      <c r="E1358" s="426" t="s">
        <v>262</v>
      </c>
      <c r="F1358" s="426" t="s">
        <v>4419</v>
      </c>
      <c r="G1358" s="426" t="s">
        <v>4370</v>
      </c>
      <c r="H1358" s="427">
        <v>0.7712</v>
      </c>
      <c r="I1358" s="427">
        <v>0.84909999999999997</v>
      </c>
      <c r="J1358" s="427">
        <v>49.3855</v>
      </c>
      <c r="K1358" s="427">
        <v>238.20249999999999</v>
      </c>
      <c r="L1358" s="427">
        <v>0.80943810883199996</v>
      </c>
      <c r="M1358" s="427">
        <v>51.481452226720002</v>
      </c>
      <c r="N1358" s="427">
        <v>248.31196654960002</v>
      </c>
      <c r="O1358" s="427">
        <v>21.7515</v>
      </c>
      <c r="P1358" s="427">
        <v>9.1036000000000001</v>
      </c>
      <c r="Q1358" s="427">
        <v>9.1036000000000001</v>
      </c>
      <c r="R1358" s="427">
        <v>0.84910920000000001</v>
      </c>
      <c r="S1358" s="427">
        <v>56.778281</v>
      </c>
      <c r="T1358" s="427">
        <v>230.809729</v>
      </c>
      <c r="U1358" s="428">
        <v>44440</v>
      </c>
      <c r="V1358" s="428">
        <v>45291</v>
      </c>
      <c r="W1358" s="426">
        <v>1100</v>
      </c>
      <c r="X1358" s="426"/>
      <c r="Y1358" s="426"/>
      <c r="Z1358" s="426">
        <v>1</v>
      </c>
    </row>
    <row r="1359" spans="1:26" ht="15">
      <c r="A1359" s="426">
        <v>202110</v>
      </c>
      <c r="B1359" s="426" t="s">
        <v>1388</v>
      </c>
      <c r="C1359" s="426" t="s">
        <v>802</v>
      </c>
      <c r="D1359" s="426" t="s">
        <v>803</v>
      </c>
      <c r="E1359" s="426" t="s">
        <v>259</v>
      </c>
      <c r="F1359" s="426" t="s">
        <v>4252</v>
      </c>
      <c r="G1359" s="426" t="s">
        <v>4156</v>
      </c>
      <c r="H1359" s="427">
        <v>1.6916</v>
      </c>
      <c r="I1359" s="427">
        <v>1.768</v>
      </c>
      <c r="J1359" s="427">
        <v>143.07669999999999</v>
      </c>
      <c r="K1359" s="427">
        <v>604.63909999999998</v>
      </c>
      <c r="L1359" s="427">
        <v>1.7406504286520001</v>
      </c>
      <c r="M1359" s="427">
        <v>146.96428852331195</v>
      </c>
      <c r="N1359" s="427">
        <v>621.06796665617594</v>
      </c>
      <c r="O1359" s="427">
        <v>22.837800000000001</v>
      </c>
      <c r="P1359" s="427">
        <v>9.0442999999999998</v>
      </c>
      <c r="Q1359" s="427">
        <v>9.0442999999999998</v>
      </c>
      <c r="R1359" s="427">
        <v>1.768</v>
      </c>
      <c r="S1359" s="427">
        <v>154.52500000000001</v>
      </c>
      <c r="T1359" s="427">
        <v>593.19079999999997</v>
      </c>
      <c r="U1359" s="428">
        <v>42522</v>
      </c>
      <c r="V1359" s="428">
        <v>44377</v>
      </c>
      <c r="W1359" s="426">
        <v>2100</v>
      </c>
      <c r="X1359" s="426"/>
      <c r="Y1359" s="426"/>
      <c r="Z1359" s="426">
        <v>6</v>
      </c>
    </row>
    <row r="1360" spans="1:26" ht="15">
      <c r="A1360" s="426">
        <v>202110</v>
      </c>
      <c r="B1360" s="426" t="s">
        <v>1388</v>
      </c>
      <c r="C1360" s="426" t="s">
        <v>824</v>
      </c>
      <c r="D1360" s="426" t="s">
        <v>825</v>
      </c>
      <c r="E1360" s="426" t="s">
        <v>275</v>
      </c>
      <c r="F1360" s="426" t="s">
        <v>4260</v>
      </c>
      <c r="G1360" s="426" t="s">
        <v>4156</v>
      </c>
      <c r="H1360" s="427">
        <v>0.05</v>
      </c>
      <c r="I1360" s="427">
        <v>0.05</v>
      </c>
      <c r="J1360" s="427">
        <v>4.3266</v>
      </c>
      <c r="K1360" s="427">
        <v>14.820600000000001</v>
      </c>
      <c r="L1360" s="427">
        <v>5.1449823500000012E-2</v>
      </c>
      <c r="M1360" s="427">
        <v>4.444159606176</v>
      </c>
      <c r="N1360" s="427">
        <v>15.223295858015998</v>
      </c>
      <c r="O1360" s="427">
        <v>22.8475</v>
      </c>
      <c r="P1360" s="427">
        <v>12.023300000000001</v>
      </c>
      <c r="Q1360" s="427">
        <v>11.2639</v>
      </c>
      <c r="R1360" s="427">
        <v>0.05</v>
      </c>
      <c r="S1360" s="427">
        <v>5.3327</v>
      </c>
      <c r="T1360" s="427">
        <v>13.814500000000001</v>
      </c>
      <c r="U1360" s="428">
        <v>42522</v>
      </c>
      <c r="V1360" s="428">
        <v>45838</v>
      </c>
      <c r="W1360" s="426">
        <v>1300</v>
      </c>
      <c r="X1360" s="426"/>
      <c r="Y1360" s="426"/>
      <c r="Z1360" s="426">
        <v>6</v>
      </c>
    </row>
    <row r="1361" spans="1:26" ht="15">
      <c r="A1361" s="426">
        <v>202110</v>
      </c>
      <c r="B1361" s="426" t="s">
        <v>1388</v>
      </c>
      <c r="C1361" s="426" t="s">
        <v>826</v>
      </c>
      <c r="D1361" s="426" t="s">
        <v>827</v>
      </c>
      <c r="E1361" s="426" t="s">
        <v>275</v>
      </c>
      <c r="F1361" s="426" t="s">
        <v>4260</v>
      </c>
      <c r="G1361" s="426" t="s">
        <v>4156</v>
      </c>
      <c r="H1361" s="427">
        <v>0.21879999999999999</v>
      </c>
      <c r="I1361" s="427">
        <v>0.21879999999999999</v>
      </c>
      <c r="J1361" s="427">
        <v>19.333400000000001</v>
      </c>
      <c r="K1361" s="427">
        <v>82.0989</v>
      </c>
      <c r="L1361" s="427">
        <v>0.22514442763600001</v>
      </c>
      <c r="M1361" s="427">
        <v>19.858714771424001</v>
      </c>
      <c r="N1361" s="427">
        <v>84.329638767503994</v>
      </c>
      <c r="O1361" s="427">
        <v>22.8475</v>
      </c>
      <c r="P1361" s="427">
        <v>12.023300000000001</v>
      </c>
      <c r="Q1361" s="427">
        <v>11.2639</v>
      </c>
      <c r="R1361" s="427">
        <v>0.21879999999999999</v>
      </c>
      <c r="S1361" s="427">
        <v>23.749700000000001</v>
      </c>
      <c r="T1361" s="427">
        <v>77.682599999999994</v>
      </c>
      <c r="U1361" s="428">
        <v>42522</v>
      </c>
      <c r="V1361" s="428">
        <v>45838</v>
      </c>
      <c r="W1361" s="426">
        <v>1120</v>
      </c>
      <c r="X1361" s="426"/>
      <c r="Y1361" s="426"/>
      <c r="Z1361" s="426">
        <v>6</v>
      </c>
    </row>
    <row r="1362" spans="1:26" ht="15">
      <c r="A1362" s="426">
        <v>202110</v>
      </c>
      <c r="B1362" s="426" t="s">
        <v>1388</v>
      </c>
      <c r="C1362" s="426" t="s">
        <v>828</v>
      </c>
      <c r="D1362" s="426" t="s">
        <v>829</v>
      </c>
      <c r="E1362" s="426" t="s">
        <v>275</v>
      </c>
      <c r="F1362" s="426" t="s">
        <v>4261</v>
      </c>
      <c r="G1362" s="426" t="s">
        <v>4156</v>
      </c>
      <c r="H1362" s="427">
        <v>0.22919999999999999</v>
      </c>
      <c r="I1362" s="427">
        <v>0.23719999999999999</v>
      </c>
      <c r="J1362" s="427">
        <v>20.782399999999999</v>
      </c>
      <c r="K1362" s="427">
        <v>80.5715</v>
      </c>
      <c r="L1362" s="427">
        <v>0.23584599092400002</v>
      </c>
      <c r="M1362" s="427">
        <v>21.347086072063995</v>
      </c>
      <c r="N1362" s="427">
        <v>82.760737232240004</v>
      </c>
      <c r="O1362" s="427">
        <v>22.8475</v>
      </c>
      <c r="P1362" s="427">
        <v>12.023300000000001</v>
      </c>
      <c r="Q1362" s="427">
        <v>11.2639</v>
      </c>
      <c r="R1362" s="427">
        <v>0.23719999999999999</v>
      </c>
      <c r="S1362" s="427">
        <v>25.724399999999999</v>
      </c>
      <c r="T1362" s="427">
        <v>75.629450000000006</v>
      </c>
      <c r="U1362" s="428">
        <v>42522</v>
      </c>
      <c r="V1362" s="428">
        <v>45838</v>
      </c>
      <c r="W1362" s="426">
        <v>700</v>
      </c>
      <c r="X1362" s="426"/>
      <c r="Y1362" s="426"/>
      <c r="Z1362" s="426">
        <v>6</v>
      </c>
    </row>
    <row r="1363" spans="1:26" ht="15">
      <c r="A1363" s="426">
        <v>202110</v>
      </c>
      <c r="B1363" s="426" t="s">
        <v>1388</v>
      </c>
      <c r="C1363" s="426" t="s">
        <v>830</v>
      </c>
      <c r="D1363" s="426" t="s">
        <v>831</v>
      </c>
      <c r="E1363" s="426" t="s">
        <v>275</v>
      </c>
      <c r="F1363" s="426" t="s">
        <v>4262</v>
      </c>
      <c r="G1363" s="426" t="s">
        <v>4156</v>
      </c>
      <c r="H1363" s="427">
        <v>0.58440000000000003</v>
      </c>
      <c r="I1363" s="427">
        <v>0.57440000000000002</v>
      </c>
      <c r="J1363" s="427">
        <v>59.247500000000002</v>
      </c>
      <c r="K1363" s="427">
        <v>209.2775</v>
      </c>
      <c r="L1363" s="427">
        <v>0.6013455370680002</v>
      </c>
      <c r="M1363" s="427">
        <v>60.857335151599997</v>
      </c>
      <c r="N1363" s="427">
        <v>214.96385429239999</v>
      </c>
      <c r="O1363" s="427">
        <v>22.8475</v>
      </c>
      <c r="P1363" s="427">
        <v>12.023300000000001</v>
      </c>
      <c r="Q1363" s="427">
        <v>11.2639</v>
      </c>
      <c r="R1363" s="427">
        <v>0.58440000000000003</v>
      </c>
      <c r="S1363" s="427">
        <v>73.203999999999994</v>
      </c>
      <c r="T1363" s="427">
        <v>195.321</v>
      </c>
      <c r="U1363" s="428">
        <v>42522</v>
      </c>
      <c r="V1363" s="428">
        <v>45838</v>
      </c>
      <c r="W1363" s="426">
        <v>2500</v>
      </c>
      <c r="X1363" s="426"/>
      <c r="Y1363" s="426"/>
      <c r="Z1363" s="426">
        <v>6</v>
      </c>
    </row>
    <row r="1364" spans="1:26" ht="15">
      <c r="A1364" s="426">
        <v>202110</v>
      </c>
      <c r="B1364" s="426" t="s">
        <v>1388</v>
      </c>
      <c r="C1364" s="426" t="s">
        <v>836</v>
      </c>
      <c r="D1364" s="426" t="s">
        <v>837</v>
      </c>
      <c r="E1364" s="426" t="s">
        <v>262</v>
      </c>
      <c r="F1364" s="426" t="s">
        <v>4264</v>
      </c>
      <c r="G1364" s="426" t="s">
        <v>4263</v>
      </c>
      <c r="H1364" s="427">
        <v>7.0400000000000004E-2</v>
      </c>
      <c r="I1364" s="427">
        <v>0.17119999999999999</v>
      </c>
      <c r="J1364" s="427">
        <v>6.6421999999999999</v>
      </c>
      <c r="K1364" s="427">
        <v>28.4756</v>
      </c>
      <c r="L1364" s="427">
        <v>7.2441351488000003E-2</v>
      </c>
      <c r="M1364" s="427">
        <v>6.8226776073919995</v>
      </c>
      <c r="N1364" s="427">
        <v>29.249320778815996</v>
      </c>
      <c r="O1364" s="427">
        <v>22.837800000000001</v>
      </c>
      <c r="P1364" s="427">
        <v>14.9634</v>
      </c>
      <c r="Q1364" s="427">
        <v>14.9634</v>
      </c>
      <c r="R1364" s="427">
        <v>0.17119999999999999</v>
      </c>
      <c r="S1364" s="427">
        <v>8.0365000000000002</v>
      </c>
      <c r="T1364" s="427">
        <v>27.081299999999999</v>
      </c>
      <c r="U1364" s="428">
        <v>42522</v>
      </c>
      <c r="V1364" s="428">
        <v>44377</v>
      </c>
      <c r="W1364" s="426">
        <v>3500</v>
      </c>
      <c r="X1364" s="426"/>
      <c r="Y1364" s="426"/>
      <c r="Z1364" s="426">
        <v>6</v>
      </c>
    </row>
    <row r="1365" spans="1:26" ht="15">
      <c r="A1365" s="426">
        <v>202110</v>
      </c>
      <c r="B1365" s="426" t="s">
        <v>1388</v>
      </c>
      <c r="C1365" s="426" t="s">
        <v>858</v>
      </c>
      <c r="D1365" s="426" t="s">
        <v>859</v>
      </c>
      <c r="E1365" s="426" t="s">
        <v>265</v>
      </c>
      <c r="F1365" s="426" t="s">
        <v>4265</v>
      </c>
      <c r="G1365" s="426" t="s">
        <v>4156</v>
      </c>
      <c r="H1365" s="427">
        <v>0.8952</v>
      </c>
      <c r="I1365" s="427">
        <v>1.0748</v>
      </c>
      <c r="J1365" s="427">
        <v>77.108999999999995</v>
      </c>
      <c r="K1365" s="427">
        <v>359.76490000000001</v>
      </c>
      <c r="L1365" s="427">
        <v>0.92115763994400024</v>
      </c>
      <c r="M1365" s="427">
        <v>79.204156398239988</v>
      </c>
      <c r="N1365" s="427">
        <v>369.540201613264</v>
      </c>
      <c r="O1365" s="427">
        <v>22.837800000000001</v>
      </c>
      <c r="P1365" s="427">
        <v>10.611700000000001</v>
      </c>
      <c r="Q1365" s="427">
        <v>10.611700000000001</v>
      </c>
      <c r="R1365" s="427">
        <v>1.0748</v>
      </c>
      <c r="S1365" s="427">
        <v>78.168599999999998</v>
      </c>
      <c r="T1365" s="427">
        <v>358.70530000000002</v>
      </c>
      <c r="U1365" s="428">
        <v>42552</v>
      </c>
      <c r="V1365" s="428">
        <v>44407</v>
      </c>
      <c r="W1365" s="426">
        <v>3200</v>
      </c>
      <c r="X1365" s="426"/>
      <c r="Y1365" s="426"/>
      <c r="Z1365" s="426">
        <v>6</v>
      </c>
    </row>
    <row r="1366" spans="1:26" ht="15">
      <c r="A1366" s="426">
        <v>202110</v>
      </c>
      <c r="B1366" s="426" t="s">
        <v>1388</v>
      </c>
      <c r="C1366" s="426" t="s">
        <v>863</v>
      </c>
      <c r="D1366" s="426" t="s">
        <v>864</v>
      </c>
      <c r="E1366" s="426" t="s">
        <v>265</v>
      </c>
      <c r="F1366" s="426" t="s">
        <v>4268</v>
      </c>
      <c r="G1366" s="426" t="s">
        <v>4156</v>
      </c>
      <c r="H1366" s="427">
        <v>0.1888</v>
      </c>
      <c r="I1366" s="427">
        <v>0.34399999999999997</v>
      </c>
      <c r="J1366" s="427">
        <v>14.7926</v>
      </c>
      <c r="K1366" s="427">
        <v>72.528400000000005</v>
      </c>
      <c r="L1366" s="427">
        <v>0.19427453353600002</v>
      </c>
      <c r="M1366" s="427">
        <v>15.194535059935999</v>
      </c>
      <c r="N1366" s="427">
        <v>74.499095266623996</v>
      </c>
      <c r="O1366" s="427">
        <v>21.856200000000001</v>
      </c>
      <c r="P1366" s="427">
        <v>9.6672999999999991</v>
      </c>
      <c r="Q1366" s="427">
        <v>9.6672999999999991</v>
      </c>
      <c r="R1366" s="427">
        <v>0.34399999999999997</v>
      </c>
      <c r="S1366" s="427">
        <v>17.934699999999999</v>
      </c>
      <c r="T1366" s="427">
        <v>69.386300000000006</v>
      </c>
      <c r="U1366" s="428">
        <v>42552</v>
      </c>
      <c r="V1366" s="428">
        <v>44378</v>
      </c>
      <c r="W1366" s="426">
        <v>1830</v>
      </c>
      <c r="X1366" s="426"/>
      <c r="Y1366" s="426"/>
      <c r="Z1366" s="426">
        <v>6</v>
      </c>
    </row>
    <row r="1367" spans="1:26" ht="15">
      <c r="A1367" s="426">
        <v>202110</v>
      </c>
      <c r="B1367" s="426" t="s">
        <v>1388</v>
      </c>
      <c r="C1367" s="426" t="s">
        <v>865</v>
      </c>
      <c r="D1367" s="426" t="s">
        <v>866</v>
      </c>
      <c r="E1367" s="426" t="s">
        <v>262</v>
      </c>
      <c r="F1367" s="426" t="s">
        <v>4269</v>
      </c>
      <c r="G1367" s="426" t="s">
        <v>4159</v>
      </c>
      <c r="H1367" s="427">
        <v>6.1199999999999997E-2</v>
      </c>
      <c r="I1367" s="427">
        <v>0.31519999999999998</v>
      </c>
      <c r="J1367" s="427">
        <v>1.4089</v>
      </c>
      <c r="K1367" s="427">
        <v>14.974500000000001</v>
      </c>
      <c r="L1367" s="427">
        <v>6.2974583964000005E-2</v>
      </c>
      <c r="M1367" s="427">
        <v>1.4471817291039999</v>
      </c>
      <c r="N1367" s="427">
        <v>15.381377530319998</v>
      </c>
      <c r="O1367" s="427">
        <v>22.837800000000001</v>
      </c>
      <c r="P1367" s="427">
        <v>9.0929000000000002</v>
      </c>
      <c r="Q1367" s="427">
        <v>8.5282999999999998</v>
      </c>
      <c r="R1367" s="427">
        <v>0.31519999999999998</v>
      </c>
      <c r="S1367" s="427">
        <v>1.6963999999999999</v>
      </c>
      <c r="T1367" s="427">
        <v>14.686999999999999</v>
      </c>
      <c r="U1367" s="428">
        <v>42552</v>
      </c>
      <c r="V1367" s="428">
        <v>44408</v>
      </c>
      <c r="W1367" s="426">
        <v>1000</v>
      </c>
      <c r="X1367" s="426"/>
      <c r="Y1367" s="426"/>
      <c r="Z1367" s="426">
        <v>6</v>
      </c>
    </row>
    <row r="1368" spans="1:26" ht="15">
      <c r="A1368" s="426">
        <v>202110</v>
      </c>
      <c r="B1368" s="426" t="s">
        <v>1388</v>
      </c>
      <c r="C1368" s="426" t="s">
        <v>867</v>
      </c>
      <c r="D1368" s="426" t="s">
        <v>868</v>
      </c>
      <c r="E1368" s="426" t="s">
        <v>262</v>
      </c>
      <c r="F1368" s="426" t="s">
        <v>4157</v>
      </c>
      <c r="G1368" s="426" t="s">
        <v>4156</v>
      </c>
      <c r="H1368" s="427">
        <v>0.67400000000000004</v>
      </c>
      <c r="I1368" s="427">
        <v>0.6956</v>
      </c>
      <c r="J1368" s="427">
        <v>33.281500000000001</v>
      </c>
      <c r="K1368" s="427">
        <v>177.67420000000001</v>
      </c>
      <c r="L1368" s="427">
        <v>0.69354362078000009</v>
      </c>
      <c r="M1368" s="427">
        <v>34.185803617840001</v>
      </c>
      <c r="N1368" s="427">
        <v>182.50184965091199</v>
      </c>
      <c r="O1368" s="427">
        <v>22.837800000000001</v>
      </c>
      <c r="P1368" s="427">
        <v>11.088699999999999</v>
      </c>
      <c r="Q1368" s="427">
        <v>11.088699999999999</v>
      </c>
      <c r="R1368" s="427">
        <v>0.6956</v>
      </c>
      <c r="S1368" s="427">
        <v>39.518099999999997</v>
      </c>
      <c r="T1368" s="427">
        <v>171.4376</v>
      </c>
      <c r="U1368" s="428">
        <v>42552</v>
      </c>
      <c r="V1368" s="428">
        <v>44042</v>
      </c>
      <c r="W1368" s="426">
        <v>990</v>
      </c>
      <c r="X1368" s="426"/>
      <c r="Y1368" s="426"/>
      <c r="Z1368" s="426">
        <v>6</v>
      </c>
    </row>
    <row r="1369" spans="1:26" ht="15">
      <c r="A1369" s="426">
        <v>202110</v>
      </c>
      <c r="B1369" s="426" t="s">
        <v>1388</v>
      </c>
      <c r="C1369" s="426" t="s">
        <v>1035</v>
      </c>
      <c r="D1369" s="426" t="s">
        <v>1036</v>
      </c>
      <c r="E1369" s="426" t="s">
        <v>260</v>
      </c>
      <c r="F1369" s="426" t="s">
        <v>4245</v>
      </c>
      <c r="G1369" s="426" t="s">
        <v>4156</v>
      </c>
      <c r="H1369" s="427">
        <v>0.76129999999999998</v>
      </c>
      <c r="I1369" s="427">
        <v>0.85340000000000005</v>
      </c>
      <c r="J1369" s="427">
        <v>73.909899999999993</v>
      </c>
      <c r="K1369" s="427">
        <v>362.66770000000002</v>
      </c>
      <c r="L1369" s="427">
        <v>0.78337501261100018</v>
      </c>
      <c r="M1369" s="427">
        <v>75.918132500463997</v>
      </c>
      <c r="N1369" s="427">
        <v>372.52187463707202</v>
      </c>
      <c r="O1369" s="427">
        <v>23.352799999999998</v>
      </c>
      <c r="P1369" s="427">
        <v>9.7548999999999992</v>
      </c>
      <c r="Q1369" s="427">
        <v>9.7548999999999992</v>
      </c>
      <c r="R1369" s="427">
        <v>0.85343999999999998</v>
      </c>
      <c r="S1369" s="427">
        <v>86.342979999999997</v>
      </c>
      <c r="T1369" s="427">
        <v>350.23464000000001</v>
      </c>
      <c r="U1369" s="428">
        <v>42583</v>
      </c>
      <c r="V1369" s="428">
        <v>44439</v>
      </c>
      <c r="W1369" s="426">
        <v>1497</v>
      </c>
      <c r="X1369" s="426"/>
      <c r="Y1369" s="426"/>
      <c r="Z1369" s="426">
        <v>6</v>
      </c>
    </row>
    <row r="1370" spans="1:26" ht="15">
      <c r="A1370" s="426">
        <v>202110</v>
      </c>
      <c r="B1370" s="426" t="s">
        <v>1388</v>
      </c>
      <c r="C1370" s="426" t="s">
        <v>1037</v>
      </c>
      <c r="D1370" s="426" t="s">
        <v>1038</v>
      </c>
      <c r="E1370" s="426" t="s">
        <v>276</v>
      </c>
      <c r="F1370" s="426" t="s">
        <v>4247</v>
      </c>
      <c r="G1370" s="426" t="s">
        <v>4156</v>
      </c>
      <c r="H1370" s="427">
        <v>0.28120000000000001</v>
      </c>
      <c r="I1370" s="427">
        <v>0.2888</v>
      </c>
      <c r="J1370" s="427">
        <v>28.626100000000001</v>
      </c>
      <c r="K1370" s="427">
        <v>89.968699999999998</v>
      </c>
      <c r="L1370" s="427">
        <v>0.28935380736400002</v>
      </c>
      <c r="M1370" s="427">
        <v>29.403910068495996</v>
      </c>
      <c r="N1370" s="427">
        <v>92.413271936431983</v>
      </c>
      <c r="O1370" s="427">
        <v>22.837800000000001</v>
      </c>
      <c r="P1370" s="427">
        <v>11.429399999999999</v>
      </c>
      <c r="Q1370" s="427">
        <v>11.001099999999999</v>
      </c>
      <c r="R1370" s="427">
        <v>0.2888</v>
      </c>
      <c r="S1370" s="427">
        <v>35.710700000000003</v>
      </c>
      <c r="T1370" s="427">
        <v>82.884100000000004</v>
      </c>
      <c r="U1370" s="428">
        <v>42583</v>
      </c>
      <c r="V1370" s="428">
        <v>45869</v>
      </c>
      <c r="W1370" s="426">
        <v>700</v>
      </c>
      <c r="X1370" s="426"/>
      <c r="Y1370" s="426"/>
      <c r="Z1370" s="426">
        <v>6</v>
      </c>
    </row>
    <row r="1371" spans="1:26" ht="15">
      <c r="A1371" s="426">
        <v>202110</v>
      </c>
      <c r="B1371" s="426" t="s">
        <v>1388</v>
      </c>
      <c r="C1371" s="426" t="s">
        <v>1041</v>
      </c>
      <c r="D1371" s="426" t="s">
        <v>1042</v>
      </c>
      <c r="E1371" s="426" t="s">
        <v>276</v>
      </c>
      <c r="F1371" s="426" t="s">
        <v>4247</v>
      </c>
      <c r="G1371" s="426" t="s">
        <v>4156</v>
      </c>
      <c r="H1371" s="427">
        <v>0.30640000000000001</v>
      </c>
      <c r="I1371" s="427">
        <v>0.3448</v>
      </c>
      <c r="J1371" s="427">
        <v>30.457999999999998</v>
      </c>
      <c r="K1371" s="427">
        <v>97.273899999999998</v>
      </c>
      <c r="L1371" s="427">
        <v>0.31528451840800009</v>
      </c>
      <c r="M1371" s="427">
        <v>31.285585282879993</v>
      </c>
      <c r="N1371" s="427">
        <v>99.91696415550399</v>
      </c>
      <c r="O1371" s="427">
        <v>22.837800000000001</v>
      </c>
      <c r="P1371" s="427">
        <v>11.429399999999999</v>
      </c>
      <c r="Q1371" s="427">
        <v>11.001099999999999</v>
      </c>
      <c r="R1371" s="427">
        <v>0.3448</v>
      </c>
      <c r="S1371" s="427">
        <v>37.8964</v>
      </c>
      <c r="T1371" s="427">
        <v>89.835499999999996</v>
      </c>
      <c r="U1371" s="428">
        <v>42583</v>
      </c>
      <c r="V1371" s="428">
        <v>45869</v>
      </c>
      <c r="W1371" s="426">
        <v>800</v>
      </c>
      <c r="X1371" s="426"/>
      <c r="Y1371" s="426"/>
      <c r="Z1371" s="426">
        <v>6</v>
      </c>
    </row>
    <row r="1372" spans="1:26" ht="15">
      <c r="A1372" s="426">
        <v>202110</v>
      </c>
      <c r="B1372" s="426" t="s">
        <v>1388</v>
      </c>
      <c r="C1372" s="426" t="s">
        <v>1047</v>
      </c>
      <c r="D1372" s="426" t="s">
        <v>1048</v>
      </c>
      <c r="E1372" s="426" t="s">
        <v>276</v>
      </c>
      <c r="F1372" s="426" t="s">
        <v>4247</v>
      </c>
      <c r="G1372" s="426" t="s">
        <v>4156</v>
      </c>
      <c r="H1372" s="427">
        <v>0.5252</v>
      </c>
      <c r="I1372" s="427">
        <v>0.53480000000000005</v>
      </c>
      <c r="J1372" s="427">
        <v>54.679400000000001</v>
      </c>
      <c r="K1372" s="427">
        <v>144.29859999999999</v>
      </c>
      <c r="L1372" s="427">
        <v>0.54042894604400016</v>
      </c>
      <c r="M1372" s="427">
        <v>56.165113661984002</v>
      </c>
      <c r="N1372" s="427">
        <v>148.21938920809598</v>
      </c>
      <c r="O1372" s="427">
        <v>22.837800000000001</v>
      </c>
      <c r="P1372" s="427">
        <v>11.429399999999999</v>
      </c>
      <c r="Q1372" s="427">
        <v>11.001099999999999</v>
      </c>
      <c r="R1372" s="427">
        <v>0.53480000000000005</v>
      </c>
      <c r="S1372" s="427">
        <v>67.874099999999999</v>
      </c>
      <c r="T1372" s="427">
        <v>131.10390000000001</v>
      </c>
      <c r="U1372" s="428">
        <v>42583</v>
      </c>
      <c r="V1372" s="428">
        <v>45869</v>
      </c>
      <c r="W1372" s="426">
        <v>2000</v>
      </c>
      <c r="X1372" s="426"/>
      <c r="Y1372" s="426"/>
      <c r="Z1372" s="426">
        <v>6</v>
      </c>
    </row>
    <row r="1373" spans="1:26" ht="15">
      <c r="A1373" s="426">
        <v>202110</v>
      </c>
      <c r="B1373" s="426" t="s">
        <v>1388</v>
      </c>
      <c r="C1373" s="426" t="s">
        <v>1049</v>
      </c>
      <c r="D1373" s="426" t="s">
        <v>1050</v>
      </c>
      <c r="E1373" s="426" t="s">
        <v>276</v>
      </c>
      <c r="F1373" s="426" t="s">
        <v>4247</v>
      </c>
      <c r="G1373" s="426" t="s">
        <v>4156</v>
      </c>
      <c r="H1373" s="427">
        <v>0.3024</v>
      </c>
      <c r="I1373" s="427">
        <v>0.3584</v>
      </c>
      <c r="J1373" s="427">
        <v>26.3262</v>
      </c>
      <c r="K1373" s="427">
        <v>103.76990000000001</v>
      </c>
      <c r="L1373" s="427">
        <v>0.31116853252800003</v>
      </c>
      <c r="M1373" s="427">
        <v>27.041518657632</v>
      </c>
      <c r="N1373" s="427">
        <v>106.58946931006399</v>
      </c>
      <c r="O1373" s="427">
        <v>22.837800000000001</v>
      </c>
      <c r="P1373" s="427">
        <v>11.429399999999999</v>
      </c>
      <c r="Q1373" s="427">
        <v>11.001099999999999</v>
      </c>
      <c r="R1373" s="427">
        <v>0.3584</v>
      </c>
      <c r="S1373" s="427">
        <v>32.538600000000002</v>
      </c>
      <c r="T1373" s="427">
        <v>97.557500000000005</v>
      </c>
      <c r="U1373" s="428">
        <v>42583</v>
      </c>
      <c r="V1373" s="428">
        <v>45869</v>
      </c>
      <c r="W1373" s="426">
        <v>510</v>
      </c>
      <c r="X1373" s="426"/>
      <c r="Y1373" s="426"/>
      <c r="Z1373" s="426">
        <v>6</v>
      </c>
    </row>
    <row r="1374" spans="1:26" ht="15">
      <c r="A1374" s="426">
        <v>202110</v>
      </c>
      <c r="B1374" s="426" t="s">
        <v>1388</v>
      </c>
      <c r="C1374" s="426" t="s">
        <v>1051</v>
      </c>
      <c r="D1374" s="426" t="s">
        <v>1052</v>
      </c>
      <c r="E1374" s="426" t="s">
        <v>276</v>
      </c>
      <c r="F1374" s="426" t="s">
        <v>4270</v>
      </c>
      <c r="G1374" s="426" t="s">
        <v>4159</v>
      </c>
      <c r="H1374" s="427">
        <v>0.32840000000000003</v>
      </c>
      <c r="I1374" s="427">
        <v>0.3372</v>
      </c>
      <c r="J1374" s="427">
        <v>33.9377</v>
      </c>
      <c r="K1374" s="427">
        <v>129.67580000000001</v>
      </c>
      <c r="L1374" s="427">
        <v>0.3379224407480001</v>
      </c>
      <c r="M1374" s="427">
        <v>34.859833464272</v>
      </c>
      <c r="N1374" s="427">
        <v>133.199267845088</v>
      </c>
      <c r="O1374" s="427">
        <v>22.837800000000001</v>
      </c>
      <c r="P1374" s="427">
        <v>11.429399999999999</v>
      </c>
      <c r="Q1374" s="427">
        <v>11.001099999999999</v>
      </c>
      <c r="R1374" s="427">
        <v>0.3372</v>
      </c>
      <c r="S1374" s="427">
        <v>42.116100000000003</v>
      </c>
      <c r="T1374" s="427">
        <v>121.4974</v>
      </c>
      <c r="U1374" s="428">
        <v>42583</v>
      </c>
      <c r="V1374" s="428">
        <v>44439</v>
      </c>
      <c r="W1374" s="426">
        <v>700</v>
      </c>
      <c r="X1374" s="426"/>
      <c r="Y1374" s="426"/>
      <c r="Z1374" s="426">
        <v>6</v>
      </c>
    </row>
    <row r="1375" spans="1:26" ht="15">
      <c r="A1375" s="426">
        <v>202110</v>
      </c>
      <c r="B1375" s="426" t="s">
        <v>1388</v>
      </c>
      <c r="C1375" s="426" t="s">
        <v>1053</v>
      </c>
      <c r="D1375" s="426" t="s">
        <v>1054</v>
      </c>
      <c r="E1375" s="426" t="s">
        <v>265</v>
      </c>
      <c r="F1375" s="426" t="s">
        <v>4271</v>
      </c>
      <c r="G1375" s="426" t="s">
        <v>4156</v>
      </c>
      <c r="H1375" s="427">
        <v>1.9599999999999999E-2</v>
      </c>
      <c r="I1375" s="427">
        <v>0.02</v>
      </c>
      <c r="J1375" s="427">
        <v>2.1261000000000001</v>
      </c>
      <c r="K1375" s="427">
        <v>9.6019000000000005</v>
      </c>
      <c r="L1375" s="427">
        <v>2.0168330812000004E-2</v>
      </c>
      <c r="M1375" s="427">
        <v>2.1838690284959998</v>
      </c>
      <c r="N1375" s="427">
        <v>9.8627966815839994</v>
      </c>
      <c r="O1375" s="427">
        <v>22.837800000000001</v>
      </c>
      <c r="P1375" s="427">
        <v>11.429399999999999</v>
      </c>
      <c r="Q1375" s="427">
        <v>11.001099999999999</v>
      </c>
      <c r="R1375" s="427">
        <v>0.02</v>
      </c>
      <c r="S1375" s="427">
        <v>2.6309</v>
      </c>
      <c r="T1375" s="427">
        <v>9.0970999999999993</v>
      </c>
      <c r="U1375" s="428">
        <v>42583</v>
      </c>
      <c r="V1375" s="428">
        <v>45869</v>
      </c>
      <c r="W1375" s="426">
        <v>1000</v>
      </c>
      <c r="X1375" s="426"/>
      <c r="Y1375" s="426"/>
      <c r="Z1375" s="426">
        <v>6</v>
      </c>
    </row>
    <row r="1376" spans="1:26" ht="15">
      <c r="A1376" s="426">
        <v>202110</v>
      </c>
      <c r="B1376" s="426" t="s">
        <v>1388</v>
      </c>
      <c r="C1376" s="426" t="s">
        <v>1059</v>
      </c>
      <c r="D1376" s="426" t="s">
        <v>1060</v>
      </c>
      <c r="E1376" s="426" t="s">
        <v>265</v>
      </c>
      <c r="F1376" s="426" t="s">
        <v>4274</v>
      </c>
      <c r="G1376" s="426" t="s">
        <v>4156</v>
      </c>
      <c r="H1376" s="427">
        <v>2.5316000000000001</v>
      </c>
      <c r="I1376" s="427">
        <v>2.7056</v>
      </c>
      <c r="J1376" s="427">
        <v>267.70330000000001</v>
      </c>
      <c r="K1376" s="427">
        <v>1261.2642000000001</v>
      </c>
      <c r="L1376" s="427">
        <v>2.6050074634520004</v>
      </c>
      <c r="M1376" s="427">
        <v>274.97716273748802</v>
      </c>
      <c r="N1376" s="427">
        <v>1295.534463633312</v>
      </c>
      <c r="O1376" s="427">
        <v>22.837800000000001</v>
      </c>
      <c r="P1376" s="427">
        <v>12.4322</v>
      </c>
      <c r="Q1376" s="427">
        <v>11.945399999999999</v>
      </c>
      <c r="R1376" s="427">
        <v>2.7056</v>
      </c>
      <c r="S1376" s="427">
        <v>307.86680000000001</v>
      </c>
      <c r="T1376" s="427">
        <v>1221.1007</v>
      </c>
      <c r="U1376" s="428">
        <v>42583</v>
      </c>
      <c r="V1376" s="428">
        <v>45747</v>
      </c>
      <c r="W1376" s="426">
        <v>4450</v>
      </c>
      <c r="X1376" s="426"/>
      <c r="Y1376" s="426"/>
      <c r="Z1376" s="426">
        <v>6</v>
      </c>
    </row>
    <row r="1377" spans="1:26" ht="15">
      <c r="A1377" s="426">
        <v>202110</v>
      </c>
      <c r="B1377" s="426" t="s">
        <v>1388</v>
      </c>
      <c r="C1377" s="426" t="s">
        <v>1290</v>
      </c>
      <c r="D1377" s="426" t="s">
        <v>1291</v>
      </c>
      <c r="E1377" s="426" t="s">
        <v>265</v>
      </c>
      <c r="F1377" s="426" t="s">
        <v>4276</v>
      </c>
      <c r="G1377" s="426" t="s">
        <v>4123</v>
      </c>
      <c r="H1377" s="427">
        <v>5.4399999999999997E-2</v>
      </c>
      <c r="I1377" s="427">
        <v>5.8400000000000001E-2</v>
      </c>
      <c r="J1377" s="427">
        <v>5.4958999999999998</v>
      </c>
      <c r="K1377" s="427">
        <v>25.343800000000002</v>
      </c>
      <c r="L1377" s="427">
        <v>5.5977407967999999E-2</v>
      </c>
      <c r="M1377" s="427">
        <v>5.6452310774239995</v>
      </c>
      <c r="N1377" s="427">
        <v>26.032425513567997</v>
      </c>
      <c r="O1377" s="427">
        <v>22.837800000000001</v>
      </c>
      <c r="P1377" s="427">
        <v>11.984400000000001</v>
      </c>
      <c r="Q1377" s="427">
        <v>11.302899999999999</v>
      </c>
      <c r="R1377" s="427">
        <v>5.8400000000000001E-2</v>
      </c>
      <c r="S1377" s="427">
        <v>6.7386999999999997</v>
      </c>
      <c r="T1377" s="427">
        <v>24.100999999999999</v>
      </c>
      <c r="U1377" s="428">
        <v>42614</v>
      </c>
      <c r="V1377" s="428">
        <v>44469</v>
      </c>
      <c r="W1377" s="426">
        <v>600</v>
      </c>
      <c r="X1377" s="426"/>
      <c r="Y1377" s="426"/>
      <c r="Z1377" s="426">
        <v>6</v>
      </c>
    </row>
    <row r="1378" spans="1:26" ht="15">
      <c r="A1378" s="426">
        <v>202110</v>
      </c>
      <c r="B1378" s="426" t="s">
        <v>1388</v>
      </c>
      <c r="C1378" s="426" t="s">
        <v>1296</v>
      </c>
      <c r="D1378" s="426" t="s">
        <v>1297</v>
      </c>
      <c r="E1378" s="426" t="s">
        <v>264</v>
      </c>
      <c r="F1378" s="426" t="s">
        <v>4277</v>
      </c>
      <c r="G1378" s="426" t="s">
        <v>4123</v>
      </c>
      <c r="H1378" s="427">
        <v>0.38119999999999998</v>
      </c>
      <c r="I1378" s="427">
        <v>0.51239999999999997</v>
      </c>
      <c r="J1378" s="427">
        <v>27.116599999999998</v>
      </c>
      <c r="K1378" s="427">
        <v>145.32149999999999</v>
      </c>
      <c r="L1378" s="427">
        <v>0.39225345436400005</v>
      </c>
      <c r="M1378" s="427">
        <v>27.853394900575996</v>
      </c>
      <c r="N1378" s="427">
        <v>149.27008279223998</v>
      </c>
      <c r="O1378" s="427">
        <v>22.837800000000001</v>
      </c>
      <c r="P1378" s="427">
        <v>9.3362999999999996</v>
      </c>
      <c r="Q1378" s="427">
        <v>9.3362999999999996</v>
      </c>
      <c r="R1378" s="427">
        <v>0.51239999999999997</v>
      </c>
      <c r="S1378" s="427">
        <v>29.900600000000001</v>
      </c>
      <c r="T1378" s="427">
        <v>142.53749999999999</v>
      </c>
      <c r="U1378" s="428">
        <v>42614</v>
      </c>
      <c r="V1378" s="428">
        <v>44469</v>
      </c>
      <c r="W1378" s="426">
        <v>850</v>
      </c>
      <c r="X1378" s="426"/>
      <c r="Y1378" s="426"/>
      <c r="Z1378" s="426">
        <v>6</v>
      </c>
    </row>
    <row r="1379" spans="1:26" ht="15">
      <c r="A1379" s="426">
        <v>202110</v>
      </c>
      <c r="B1379" s="426" t="s">
        <v>1388</v>
      </c>
      <c r="C1379" s="426" t="s">
        <v>1304</v>
      </c>
      <c r="D1379" s="426" t="s">
        <v>1305</v>
      </c>
      <c r="E1379" s="426" t="s">
        <v>267</v>
      </c>
      <c r="F1379" s="426" t="s">
        <v>4244</v>
      </c>
      <c r="G1379" s="426" t="s">
        <v>4156</v>
      </c>
      <c r="H1379" s="427">
        <v>0.5948</v>
      </c>
      <c r="I1379" s="427">
        <v>0.6028</v>
      </c>
      <c r="J1379" s="427">
        <v>61.293399999999998</v>
      </c>
      <c r="K1379" s="427">
        <v>270.22669999999999</v>
      </c>
      <c r="L1379" s="427">
        <v>0.61204710035600007</v>
      </c>
      <c r="M1379" s="427">
        <v>62.958825037023999</v>
      </c>
      <c r="N1379" s="427">
        <v>277.56912694731199</v>
      </c>
      <c r="O1379" s="427">
        <v>22.837800000000001</v>
      </c>
      <c r="P1379" s="427">
        <v>11.079000000000001</v>
      </c>
      <c r="Q1379" s="427">
        <v>11.079000000000001</v>
      </c>
      <c r="R1379" s="427">
        <v>0.6028</v>
      </c>
      <c r="S1379" s="427">
        <v>69.332499999999996</v>
      </c>
      <c r="T1379" s="427">
        <v>262.18759999999997</v>
      </c>
      <c r="U1379" s="428">
        <v>42614</v>
      </c>
      <c r="V1379" s="428">
        <v>44712</v>
      </c>
      <c r="W1379" s="426">
        <v>700</v>
      </c>
      <c r="X1379" s="426"/>
      <c r="Y1379" s="426"/>
      <c r="Z1379" s="426">
        <v>6</v>
      </c>
    </row>
    <row r="1380" spans="1:26" ht="15">
      <c r="A1380" s="426">
        <v>202110</v>
      </c>
      <c r="B1380" s="426" t="s">
        <v>1388</v>
      </c>
      <c r="C1380" s="426" t="s">
        <v>1310</v>
      </c>
      <c r="D1380" s="426" t="s">
        <v>1311</v>
      </c>
      <c r="E1380" s="426" t="s">
        <v>259</v>
      </c>
      <c r="F1380" s="426" t="s">
        <v>4245</v>
      </c>
      <c r="G1380" s="426" t="s">
        <v>4156</v>
      </c>
      <c r="H1380" s="427">
        <v>0.76959999999999995</v>
      </c>
      <c r="I1380" s="427">
        <v>0.8236</v>
      </c>
      <c r="J1380" s="427">
        <v>68.661500000000004</v>
      </c>
      <c r="K1380" s="427">
        <v>307.03629999999998</v>
      </c>
      <c r="L1380" s="427">
        <v>0.79191568331200013</v>
      </c>
      <c r="M1380" s="427">
        <v>70.527126334639988</v>
      </c>
      <c r="N1380" s="427">
        <v>315.37889384036794</v>
      </c>
      <c r="O1380" s="427">
        <v>23.352799999999998</v>
      </c>
      <c r="P1380" s="427">
        <v>9.0248000000000008</v>
      </c>
      <c r="Q1380" s="427">
        <v>8.5867000000000004</v>
      </c>
      <c r="R1380" s="427">
        <v>0.8236</v>
      </c>
      <c r="S1380" s="427">
        <v>81.962599999999995</v>
      </c>
      <c r="T1380" s="427">
        <v>293.73520000000002</v>
      </c>
      <c r="U1380" s="428">
        <v>42614</v>
      </c>
      <c r="V1380" s="428">
        <v>44469</v>
      </c>
      <c r="W1380" s="426">
        <v>970</v>
      </c>
      <c r="X1380" s="426"/>
      <c r="Y1380" s="426"/>
      <c r="Z1380" s="426">
        <v>6</v>
      </c>
    </row>
    <row r="1381" spans="1:26" ht="15">
      <c r="A1381" s="426">
        <v>202110</v>
      </c>
      <c r="B1381" s="426" t="s">
        <v>1388</v>
      </c>
      <c r="C1381" s="426" t="s">
        <v>1322</v>
      </c>
      <c r="D1381" s="426" t="s">
        <v>1323</v>
      </c>
      <c r="E1381" s="426" t="s">
        <v>271</v>
      </c>
      <c r="F1381" s="426" t="s">
        <v>4330</v>
      </c>
      <c r="G1381" s="426" t="s">
        <v>4331</v>
      </c>
      <c r="H1381" s="427">
        <v>9.2004000000000001</v>
      </c>
      <c r="I1381" s="427">
        <v>9.3030000000000008</v>
      </c>
      <c r="J1381" s="427">
        <v>846.69190000000003</v>
      </c>
      <c r="K1381" s="427">
        <v>4130.1427000000003</v>
      </c>
      <c r="L1381" s="427">
        <v>9.4915158366599996</v>
      </c>
      <c r="M1381" s="427">
        <v>872.35589351171006</v>
      </c>
      <c r="N1381" s="427">
        <v>4255.3310423654311</v>
      </c>
      <c r="O1381" s="427">
        <v>22.779199999999999</v>
      </c>
      <c r="P1381" s="427">
        <v>7.5316999999999998</v>
      </c>
      <c r="Q1381" s="427">
        <v>7.5316999999999998</v>
      </c>
      <c r="R1381" s="427">
        <v>9.3029904000000005</v>
      </c>
      <c r="S1381" s="427">
        <v>1051.80141</v>
      </c>
      <c r="T1381" s="427">
        <v>3925.0331900000001</v>
      </c>
      <c r="U1381" s="428">
        <v>44197</v>
      </c>
      <c r="V1381" s="428">
        <v>46022</v>
      </c>
      <c r="W1381" s="426">
        <v>13500</v>
      </c>
      <c r="X1381" s="426"/>
      <c r="Y1381" s="426"/>
      <c r="Z1381" s="426">
        <v>7</v>
      </c>
    </row>
    <row r="1382" spans="1:26" ht="15">
      <c r="A1382" s="426">
        <v>202110</v>
      </c>
      <c r="B1382" s="426" t="s">
        <v>1388</v>
      </c>
      <c r="C1382" s="426" t="s">
        <v>1349</v>
      </c>
      <c r="D1382" s="426" t="s">
        <v>1350</v>
      </c>
      <c r="E1382" s="426" t="s">
        <v>270</v>
      </c>
      <c r="F1382" s="426" t="s">
        <v>4244</v>
      </c>
      <c r="G1382" s="426" t="s">
        <v>4156</v>
      </c>
      <c r="H1382" s="427">
        <v>0.1016</v>
      </c>
      <c r="I1382" s="427">
        <v>0.91359999999999997</v>
      </c>
      <c r="J1382" s="427">
        <v>4.5876000000000001</v>
      </c>
      <c r="K1382" s="427">
        <v>122.363</v>
      </c>
      <c r="L1382" s="427">
        <v>0.10454604135200002</v>
      </c>
      <c r="M1382" s="427">
        <v>4.7122513311359997</v>
      </c>
      <c r="N1382" s="427">
        <v>125.68776912368</v>
      </c>
      <c r="O1382" s="427">
        <v>22.837800000000001</v>
      </c>
      <c r="P1382" s="427">
        <v>11.293100000000001</v>
      </c>
      <c r="Q1382" s="427">
        <v>11.293100000000001</v>
      </c>
      <c r="R1382" s="427">
        <v>0.91359999999999997</v>
      </c>
      <c r="S1382" s="427">
        <v>5.3503999999999996</v>
      </c>
      <c r="T1382" s="427">
        <v>121.6002</v>
      </c>
      <c r="U1382" s="428">
        <v>42614</v>
      </c>
      <c r="V1382" s="428">
        <v>44469</v>
      </c>
      <c r="W1382" s="426">
        <v>980</v>
      </c>
      <c r="X1382" s="426"/>
      <c r="Y1382" s="426"/>
      <c r="Z1382" s="426">
        <v>6</v>
      </c>
    </row>
    <row r="1383" spans="1:26" ht="15">
      <c r="A1383" s="426">
        <v>202110</v>
      </c>
      <c r="B1383" s="426" t="s">
        <v>1388</v>
      </c>
      <c r="C1383" s="426" t="s">
        <v>1351</v>
      </c>
      <c r="D1383" s="426" t="s">
        <v>1352</v>
      </c>
      <c r="E1383" s="426" t="s">
        <v>264</v>
      </c>
      <c r="F1383" s="426" t="s">
        <v>4292</v>
      </c>
      <c r="G1383" s="426" t="s">
        <v>4156</v>
      </c>
      <c r="H1383" s="427">
        <v>0.36959999999999998</v>
      </c>
      <c r="I1383" s="427">
        <v>0.38679999999999998</v>
      </c>
      <c r="J1383" s="427">
        <v>25.221499999999999</v>
      </c>
      <c r="K1383" s="427">
        <v>103.6412</v>
      </c>
      <c r="L1383" s="427">
        <v>0.38031709531200009</v>
      </c>
      <c r="M1383" s="427">
        <v>25.906802456239998</v>
      </c>
      <c r="N1383" s="427">
        <v>106.45727235603199</v>
      </c>
      <c r="O1383" s="427">
        <v>23.0321</v>
      </c>
      <c r="P1383" s="427">
        <v>9.3362999999999996</v>
      </c>
      <c r="Q1383" s="427">
        <v>9.3362999999999996</v>
      </c>
      <c r="R1383" s="427">
        <v>0.38679999999999998</v>
      </c>
      <c r="S1383" s="427">
        <v>29.170300000000001</v>
      </c>
      <c r="T1383" s="427">
        <v>99.692400000000006</v>
      </c>
      <c r="U1383" s="428">
        <v>42614</v>
      </c>
      <c r="V1383" s="428">
        <v>44469</v>
      </c>
      <c r="W1383" s="426">
        <v>500</v>
      </c>
      <c r="X1383" s="426"/>
      <c r="Y1383" s="426"/>
      <c r="Z1383" s="426">
        <v>6</v>
      </c>
    </row>
    <row r="1384" spans="1:26" ht="15">
      <c r="A1384" s="426">
        <v>202110</v>
      </c>
      <c r="B1384" s="426" t="s">
        <v>1388</v>
      </c>
      <c r="C1384" s="426" t="s">
        <v>1353</v>
      </c>
      <c r="D1384" s="426" t="s">
        <v>1354</v>
      </c>
      <c r="E1384" s="426" t="s">
        <v>265</v>
      </c>
      <c r="F1384" s="426" t="s">
        <v>4275</v>
      </c>
      <c r="G1384" s="426" t="s">
        <v>4156</v>
      </c>
      <c r="H1384" s="427">
        <v>2.2664</v>
      </c>
      <c r="I1384" s="427">
        <v>2.4396</v>
      </c>
      <c r="J1384" s="427">
        <v>240.15049999999999</v>
      </c>
      <c r="K1384" s="427">
        <v>1096.4223999999999</v>
      </c>
      <c r="L1384" s="427">
        <v>2.3321175996080004</v>
      </c>
      <c r="M1384" s="427">
        <v>246.67571568967995</v>
      </c>
      <c r="N1384" s="427">
        <v>1126.2136877424639</v>
      </c>
      <c r="O1384" s="427">
        <v>22.837800000000001</v>
      </c>
      <c r="P1384" s="427">
        <v>10.835599999999999</v>
      </c>
      <c r="Q1384" s="427">
        <v>10.835599999999999</v>
      </c>
      <c r="R1384" s="427">
        <v>2.4396</v>
      </c>
      <c r="S1384" s="427">
        <v>274.34379999999999</v>
      </c>
      <c r="T1384" s="427">
        <v>1062.2291</v>
      </c>
      <c r="U1384" s="428">
        <v>42644</v>
      </c>
      <c r="V1384" s="428">
        <v>44834</v>
      </c>
      <c r="W1384" s="426">
        <v>3700</v>
      </c>
      <c r="X1384" s="426"/>
      <c r="Y1384" s="426"/>
      <c r="Z1384" s="426">
        <v>6</v>
      </c>
    </row>
    <row r="1385" spans="1:26" ht="15">
      <c r="A1385" s="426">
        <v>202110</v>
      </c>
      <c r="B1385" s="426" t="s">
        <v>1388</v>
      </c>
      <c r="C1385" s="426" t="s">
        <v>1359</v>
      </c>
      <c r="D1385" s="426" t="s">
        <v>1360</v>
      </c>
      <c r="E1385" s="426" t="s">
        <v>265</v>
      </c>
      <c r="F1385" s="426" t="s">
        <v>4289</v>
      </c>
      <c r="G1385" s="426" t="s">
        <v>4156</v>
      </c>
      <c r="H1385" s="427">
        <v>0.22159999999999999</v>
      </c>
      <c r="I1385" s="427">
        <v>0.61240000000000006</v>
      </c>
      <c r="J1385" s="427">
        <v>18.2193</v>
      </c>
      <c r="K1385" s="427">
        <v>136.8212</v>
      </c>
      <c r="L1385" s="427">
        <v>0.22802561775200003</v>
      </c>
      <c r="M1385" s="427">
        <v>18.714343159247996</v>
      </c>
      <c r="N1385" s="427">
        <v>140.53881808083199</v>
      </c>
      <c r="O1385" s="427">
        <v>22.837800000000001</v>
      </c>
      <c r="P1385" s="427">
        <v>12.3056</v>
      </c>
      <c r="Q1385" s="427">
        <v>11.848100000000001</v>
      </c>
      <c r="R1385" s="427">
        <v>0.61240000000000006</v>
      </c>
      <c r="S1385" s="427">
        <v>20.067399999999999</v>
      </c>
      <c r="T1385" s="427">
        <v>134.97309999999999</v>
      </c>
      <c r="U1385" s="428">
        <v>42644</v>
      </c>
      <c r="V1385" s="428">
        <v>45900</v>
      </c>
      <c r="W1385" s="426">
        <v>1000</v>
      </c>
      <c r="X1385" s="426"/>
      <c r="Y1385" s="426"/>
      <c r="Z1385" s="426">
        <v>6</v>
      </c>
    </row>
    <row r="1386" spans="1:26" ht="15">
      <c r="A1386" s="426">
        <v>202110</v>
      </c>
      <c r="B1386" s="426" t="s">
        <v>1388</v>
      </c>
      <c r="C1386" s="426" t="s">
        <v>1364</v>
      </c>
      <c r="D1386" s="426" t="s">
        <v>1365</v>
      </c>
      <c r="E1386" s="426" t="s">
        <v>275</v>
      </c>
      <c r="F1386" s="426" t="s">
        <v>4182</v>
      </c>
      <c r="G1386" s="426" t="s">
        <v>4156</v>
      </c>
      <c r="H1386" s="427">
        <v>0.12920000000000001</v>
      </c>
      <c r="I1386" s="427">
        <v>0.14080000000000001</v>
      </c>
      <c r="J1386" s="427">
        <v>10.765599999999999</v>
      </c>
      <c r="K1386" s="427">
        <v>43.580599999999997</v>
      </c>
      <c r="L1386" s="427">
        <v>0.13294634392400004</v>
      </c>
      <c r="M1386" s="427">
        <v>11.058115993215997</v>
      </c>
      <c r="N1386" s="427">
        <v>44.764744171615988</v>
      </c>
      <c r="O1386" s="427">
        <v>22.837800000000001</v>
      </c>
      <c r="P1386" s="427">
        <v>9.3752999999999993</v>
      </c>
      <c r="Q1386" s="427">
        <v>9.3752999999999993</v>
      </c>
      <c r="R1386" s="427">
        <v>0.14080000000000001</v>
      </c>
      <c r="S1386" s="427">
        <v>13.067500000000001</v>
      </c>
      <c r="T1386" s="427">
        <v>41.278700000000001</v>
      </c>
      <c r="U1386" s="428">
        <v>42644</v>
      </c>
      <c r="V1386" s="428">
        <v>44500</v>
      </c>
      <c r="W1386" s="426">
        <v>350</v>
      </c>
      <c r="X1386" s="426"/>
      <c r="Y1386" s="426"/>
      <c r="Z1386" s="426">
        <v>6</v>
      </c>
    </row>
    <row r="1387" spans="1:26" ht="15">
      <c r="A1387" s="426">
        <v>202110</v>
      </c>
      <c r="B1387" s="426" t="s">
        <v>1388</v>
      </c>
      <c r="C1387" s="426" t="s">
        <v>1405</v>
      </c>
      <c r="D1387" s="426" t="s">
        <v>1406</v>
      </c>
      <c r="E1387" s="426" t="s">
        <v>265</v>
      </c>
      <c r="F1387" s="426" t="s">
        <v>4271</v>
      </c>
      <c r="G1387" s="426" t="s">
        <v>4156</v>
      </c>
      <c r="H1387" s="427">
        <v>0.19239999999999999</v>
      </c>
      <c r="I1387" s="427">
        <v>0.49719999999999998</v>
      </c>
      <c r="J1387" s="427">
        <v>18.179200000000002</v>
      </c>
      <c r="K1387" s="427">
        <v>91.544700000000006</v>
      </c>
      <c r="L1387" s="427">
        <v>0.19797892082800003</v>
      </c>
      <c r="M1387" s="427">
        <v>18.673153587712001</v>
      </c>
      <c r="N1387" s="427">
        <v>94.032093999791996</v>
      </c>
      <c r="O1387" s="427">
        <v>22.837800000000001</v>
      </c>
      <c r="P1387" s="427">
        <v>8.2166999999999994</v>
      </c>
      <c r="Q1387" s="427">
        <v>8.2166999999999994</v>
      </c>
      <c r="R1387" s="427">
        <v>0.49719999999999998</v>
      </c>
      <c r="S1387" s="427">
        <v>21.563400000000001</v>
      </c>
      <c r="T1387" s="427">
        <v>88.160499999999999</v>
      </c>
      <c r="U1387" s="428">
        <v>42675</v>
      </c>
      <c r="V1387" s="428">
        <v>44530</v>
      </c>
      <c r="W1387" s="426">
        <v>900</v>
      </c>
      <c r="X1387" s="426"/>
      <c r="Y1387" s="426"/>
      <c r="Z1387" s="426">
        <v>6</v>
      </c>
    </row>
    <row r="1388" spans="1:26" ht="15">
      <c r="A1388" s="426">
        <v>202110</v>
      </c>
      <c r="B1388" s="426" t="s">
        <v>1388</v>
      </c>
      <c r="C1388" s="426" t="s">
        <v>1409</v>
      </c>
      <c r="D1388" s="426" t="s">
        <v>1410</v>
      </c>
      <c r="E1388" s="426" t="s">
        <v>260</v>
      </c>
      <c r="F1388" s="426" t="s">
        <v>4287</v>
      </c>
      <c r="G1388" s="426" t="s">
        <v>4123</v>
      </c>
      <c r="H1388" s="427">
        <v>0.68320000000000003</v>
      </c>
      <c r="I1388" s="427">
        <v>1.1044</v>
      </c>
      <c r="J1388" s="427">
        <v>61.5471</v>
      </c>
      <c r="K1388" s="427">
        <v>351.99959999999999</v>
      </c>
      <c r="L1388" s="427">
        <v>0.70301038830400009</v>
      </c>
      <c r="M1388" s="427">
        <v>63.219418411055997</v>
      </c>
      <c r="N1388" s="427">
        <v>361.56390785145595</v>
      </c>
      <c r="O1388" s="427">
        <v>22.837800000000001</v>
      </c>
      <c r="P1388" s="427">
        <v>9.6770999999999994</v>
      </c>
      <c r="Q1388" s="427">
        <v>9.6770999999999994</v>
      </c>
      <c r="R1388" s="427">
        <v>1.1044</v>
      </c>
      <c r="S1388" s="427">
        <v>69.662199999999999</v>
      </c>
      <c r="T1388" s="427">
        <v>343.8845</v>
      </c>
      <c r="U1388" s="428">
        <v>42675</v>
      </c>
      <c r="V1388" s="428">
        <v>44530</v>
      </c>
      <c r="W1388" s="426">
        <v>700</v>
      </c>
      <c r="X1388" s="426"/>
      <c r="Y1388" s="426"/>
      <c r="Z1388" s="426">
        <v>6</v>
      </c>
    </row>
    <row r="1389" spans="1:26" ht="15">
      <c r="A1389" s="426">
        <v>202110</v>
      </c>
      <c r="B1389" s="426" t="s">
        <v>1388</v>
      </c>
      <c r="C1389" s="426" t="s">
        <v>1411</v>
      </c>
      <c r="D1389" s="426" t="s">
        <v>1412</v>
      </c>
      <c r="E1389" s="426" t="s">
        <v>271</v>
      </c>
      <c r="F1389" s="426" t="s">
        <v>4275</v>
      </c>
      <c r="G1389" s="426" t="s">
        <v>4156</v>
      </c>
      <c r="H1389" s="427">
        <v>0.6764</v>
      </c>
      <c r="I1389" s="427">
        <v>0.68520000000000003</v>
      </c>
      <c r="J1389" s="427">
        <v>74.185100000000006</v>
      </c>
      <c r="K1389" s="427">
        <v>313.4427</v>
      </c>
      <c r="L1389" s="427">
        <v>0.69601321230800017</v>
      </c>
      <c r="M1389" s="427">
        <v>76.200810058735996</v>
      </c>
      <c r="N1389" s="427">
        <v>321.95936444107195</v>
      </c>
      <c r="O1389" s="427">
        <v>22.837800000000001</v>
      </c>
      <c r="P1389" s="427">
        <v>8.0998999999999999</v>
      </c>
      <c r="Q1389" s="427">
        <v>8.0998999999999999</v>
      </c>
      <c r="R1389" s="427">
        <v>0.68520000000000003</v>
      </c>
      <c r="S1389" s="427">
        <v>84.229500000000002</v>
      </c>
      <c r="T1389" s="427">
        <v>303.39830000000001</v>
      </c>
      <c r="U1389" s="428">
        <v>42644</v>
      </c>
      <c r="V1389" s="428">
        <v>44499</v>
      </c>
      <c r="W1389" s="426">
        <v>1000</v>
      </c>
      <c r="X1389" s="426"/>
      <c r="Y1389" s="426"/>
      <c r="Z1389" s="426">
        <v>6</v>
      </c>
    </row>
    <row r="1390" spans="1:26" ht="15">
      <c r="A1390" s="426">
        <v>202110</v>
      </c>
      <c r="B1390" s="426" t="s">
        <v>1388</v>
      </c>
      <c r="C1390" s="426" t="s">
        <v>1504</v>
      </c>
      <c r="D1390" s="426" t="s">
        <v>1505</v>
      </c>
      <c r="E1390" s="426" t="s">
        <v>268</v>
      </c>
      <c r="F1390" s="426" t="s">
        <v>4152</v>
      </c>
      <c r="G1390" s="426" t="s">
        <v>4156</v>
      </c>
      <c r="H1390" s="427">
        <v>0.31359999999999999</v>
      </c>
      <c r="I1390" s="427">
        <v>0.48</v>
      </c>
      <c r="J1390" s="427">
        <v>31.887899999999998</v>
      </c>
      <c r="K1390" s="427">
        <v>145.78710000000001</v>
      </c>
      <c r="L1390" s="427">
        <v>0.32269329299200006</v>
      </c>
      <c r="M1390" s="427">
        <v>32.754337610543999</v>
      </c>
      <c r="N1390" s="427">
        <v>149.748333777456</v>
      </c>
      <c r="O1390" s="427">
        <v>22.964099999999998</v>
      </c>
      <c r="P1390" s="427">
        <v>12.7729</v>
      </c>
      <c r="Q1390" s="427">
        <v>12.7729</v>
      </c>
      <c r="R1390" s="427">
        <v>0.48</v>
      </c>
      <c r="S1390" s="427">
        <v>33.413499999999999</v>
      </c>
      <c r="T1390" s="427">
        <v>144.26150000000001</v>
      </c>
      <c r="U1390" s="428">
        <v>42705</v>
      </c>
      <c r="V1390" s="428">
        <v>45747</v>
      </c>
      <c r="W1390" s="426">
        <v>800</v>
      </c>
      <c r="X1390" s="426"/>
      <c r="Y1390" s="426"/>
      <c r="Z1390" s="426">
        <v>6</v>
      </c>
    </row>
    <row r="1391" spans="1:26" ht="15">
      <c r="A1391" s="426">
        <v>202110</v>
      </c>
      <c r="B1391" s="426" t="s">
        <v>1388</v>
      </c>
      <c r="C1391" s="426" t="s">
        <v>1506</v>
      </c>
      <c r="D1391" s="426" t="s">
        <v>1507</v>
      </c>
      <c r="E1391" s="426" t="s">
        <v>268</v>
      </c>
      <c r="F1391" s="426" t="s">
        <v>4244</v>
      </c>
      <c r="G1391" s="426" t="s">
        <v>4156</v>
      </c>
      <c r="H1391" s="427">
        <v>0.64200000000000002</v>
      </c>
      <c r="I1391" s="427">
        <v>0.67520000000000002</v>
      </c>
      <c r="J1391" s="427">
        <v>69.998500000000007</v>
      </c>
      <c r="K1391" s="427">
        <v>322.11160000000001</v>
      </c>
      <c r="L1391" s="427">
        <v>0.66061573374000016</v>
      </c>
      <c r="M1391" s="427">
        <v>71.900454442959997</v>
      </c>
      <c r="N1391" s="427">
        <v>330.86381024377596</v>
      </c>
      <c r="O1391" s="427">
        <v>22.964099999999998</v>
      </c>
      <c r="P1391" s="427">
        <v>11.8383</v>
      </c>
      <c r="Q1391" s="427">
        <v>11.8383</v>
      </c>
      <c r="R1391" s="427">
        <v>0.67520000000000002</v>
      </c>
      <c r="S1391" s="427">
        <v>81.498199999999997</v>
      </c>
      <c r="T1391" s="427">
        <v>310.61189999999999</v>
      </c>
      <c r="U1391" s="428">
        <v>42705</v>
      </c>
      <c r="V1391" s="428">
        <v>45747</v>
      </c>
      <c r="W1391" s="426">
        <v>630</v>
      </c>
      <c r="X1391" s="426"/>
      <c r="Y1391" s="426"/>
      <c r="Z1391" s="426">
        <v>6</v>
      </c>
    </row>
    <row r="1392" spans="1:26" ht="15">
      <c r="A1392" s="426">
        <v>202110</v>
      </c>
      <c r="B1392" s="426" t="s">
        <v>1388</v>
      </c>
      <c r="C1392" s="426" t="s">
        <v>1508</v>
      </c>
      <c r="D1392" s="426" t="s">
        <v>1509</v>
      </c>
      <c r="E1392" s="426" t="s">
        <v>260</v>
      </c>
      <c r="F1392" s="426" t="s">
        <v>4265</v>
      </c>
      <c r="G1392" s="426" t="s">
        <v>4156</v>
      </c>
      <c r="H1392" s="427">
        <v>8.0000000000000002E-3</v>
      </c>
      <c r="I1392" s="427">
        <v>1.44E-2</v>
      </c>
      <c r="J1392" s="427">
        <v>0.81459999999999999</v>
      </c>
      <c r="K1392" s="427">
        <v>3.2932999999999999</v>
      </c>
      <c r="L1392" s="427">
        <v>8.2319717600000016E-3</v>
      </c>
      <c r="M1392" s="427">
        <v>0.83673378985599989</v>
      </c>
      <c r="N1392" s="427">
        <v>3.3827834398879997</v>
      </c>
      <c r="O1392" s="427">
        <v>22.837800000000001</v>
      </c>
      <c r="P1392" s="427">
        <v>11.4489</v>
      </c>
      <c r="Q1392" s="427">
        <v>11.4489</v>
      </c>
      <c r="R1392" s="427">
        <v>1.44E-2</v>
      </c>
      <c r="S1392" s="427">
        <v>1.0136000000000001</v>
      </c>
      <c r="T1392" s="427">
        <v>3.0943000000000001</v>
      </c>
      <c r="U1392" s="428">
        <v>42705</v>
      </c>
      <c r="V1392" s="428">
        <v>46022</v>
      </c>
      <c r="W1392" s="426">
        <v>1000</v>
      </c>
      <c r="X1392" s="426"/>
      <c r="Y1392" s="426"/>
      <c r="Z1392" s="426">
        <v>6</v>
      </c>
    </row>
    <row r="1393" spans="1:26" ht="15">
      <c r="A1393" s="426">
        <v>202110</v>
      </c>
      <c r="B1393" s="426" t="s">
        <v>1388</v>
      </c>
      <c r="C1393" s="426" t="s">
        <v>1512</v>
      </c>
      <c r="D1393" s="426" t="s">
        <v>1513</v>
      </c>
      <c r="E1393" s="426" t="s">
        <v>275</v>
      </c>
      <c r="F1393" s="426" t="s">
        <v>4188</v>
      </c>
      <c r="G1393" s="426" t="s">
        <v>4156</v>
      </c>
      <c r="H1393" s="427">
        <v>3.56E-2</v>
      </c>
      <c r="I1393" s="427">
        <v>0.1084</v>
      </c>
      <c r="J1393" s="427">
        <v>1.7986</v>
      </c>
      <c r="K1393" s="427">
        <v>25.779699999999998</v>
      </c>
      <c r="L1393" s="427">
        <v>3.663227433200001E-2</v>
      </c>
      <c r="M1393" s="427">
        <v>1.8474704080959998</v>
      </c>
      <c r="N1393" s="427">
        <v>26.480169509391995</v>
      </c>
      <c r="O1393" s="427">
        <v>22.837800000000001</v>
      </c>
      <c r="P1393" s="427">
        <v>8.6743000000000006</v>
      </c>
      <c r="Q1393" s="427">
        <v>8.6743000000000006</v>
      </c>
      <c r="R1393" s="427">
        <v>0.1084</v>
      </c>
      <c r="S1393" s="427">
        <v>2.2618</v>
      </c>
      <c r="T1393" s="427">
        <v>25.316500000000001</v>
      </c>
      <c r="U1393" s="428">
        <v>42705</v>
      </c>
      <c r="V1393" s="428">
        <v>44560</v>
      </c>
      <c r="W1393" s="426">
        <v>1000</v>
      </c>
      <c r="X1393" s="426"/>
      <c r="Y1393" s="426"/>
      <c r="Z1393" s="426">
        <v>6</v>
      </c>
    </row>
    <row r="1394" spans="1:26" ht="15">
      <c r="A1394" s="426">
        <v>202110</v>
      </c>
      <c r="B1394" s="426" t="s">
        <v>1388</v>
      </c>
      <c r="C1394" s="426" t="s">
        <v>1514</v>
      </c>
      <c r="D1394" s="426" t="s">
        <v>1515</v>
      </c>
      <c r="E1394" s="426" t="s">
        <v>275</v>
      </c>
      <c r="F1394" s="426" t="s">
        <v>4188</v>
      </c>
      <c r="G1394" s="426" t="s">
        <v>4156</v>
      </c>
      <c r="H1394" s="427">
        <v>0.33360000000000001</v>
      </c>
      <c r="I1394" s="427">
        <v>0.33279999999999998</v>
      </c>
      <c r="J1394" s="427">
        <v>34.816200000000002</v>
      </c>
      <c r="K1394" s="427">
        <v>130.05619999999999</v>
      </c>
      <c r="L1394" s="427">
        <v>0.34327322239200009</v>
      </c>
      <c r="M1394" s="427">
        <v>35.762203504031994</v>
      </c>
      <c r="N1394" s="427">
        <v>133.59000383043198</v>
      </c>
      <c r="O1394" s="427">
        <v>22.837800000000001</v>
      </c>
      <c r="P1394" s="427">
        <v>8.6743000000000006</v>
      </c>
      <c r="Q1394" s="427">
        <v>8.6743000000000006</v>
      </c>
      <c r="R1394" s="427">
        <v>0.33360000000000001</v>
      </c>
      <c r="S1394" s="427">
        <v>43.464599999999997</v>
      </c>
      <c r="T1394" s="427">
        <v>121.40779999999999</v>
      </c>
      <c r="U1394" s="428">
        <v>42705</v>
      </c>
      <c r="V1394" s="428">
        <v>44560</v>
      </c>
      <c r="W1394" s="426">
        <v>800</v>
      </c>
      <c r="X1394" s="426"/>
      <c r="Y1394" s="426"/>
      <c r="Z1394" s="426">
        <v>6</v>
      </c>
    </row>
    <row r="1395" spans="1:26" ht="15">
      <c r="A1395" s="426">
        <v>202110</v>
      </c>
      <c r="B1395" s="426" t="s">
        <v>1388</v>
      </c>
      <c r="C1395" s="426" t="s">
        <v>1518</v>
      </c>
      <c r="D1395" s="426" t="s">
        <v>1519</v>
      </c>
      <c r="E1395" s="426" t="s">
        <v>275</v>
      </c>
      <c r="F1395" s="426" t="s">
        <v>4188</v>
      </c>
      <c r="G1395" s="426" t="s">
        <v>4156</v>
      </c>
      <c r="H1395" s="427">
        <v>0.1128</v>
      </c>
      <c r="I1395" s="427">
        <v>0.1128</v>
      </c>
      <c r="J1395" s="427">
        <v>11.228</v>
      </c>
      <c r="K1395" s="427">
        <v>38.6815</v>
      </c>
      <c r="L1395" s="427">
        <v>0.11607080181600002</v>
      </c>
      <c r="M1395" s="427">
        <v>11.533080030079999</v>
      </c>
      <c r="N1395" s="427">
        <v>39.732528961839996</v>
      </c>
      <c r="O1395" s="427">
        <v>22.837800000000001</v>
      </c>
      <c r="P1395" s="427">
        <v>8.6743000000000006</v>
      </c>
      <c r="Q1395" s="427">
        <v>8.6743000000000006</v>
      </c>
      <c r="R1395" s="427">
        <v>0.1128</v>
      </c>
      <c r="S1395" s="427">
        <v>13.8148</v>
      </c>
      <c r="T1395" s="427">
        <v>36.094700000000003</v>
      </c>
      <c r="U1395" s="428">
        <v>42705</v>
      </c>
      <c r="V1395" s="428">
        <v>44560</v>
      </c>
      <c r="W1395" s="426">
        <v>800</v>
      </c>
      <c r="X1395" s="426"/>
      <c r="Y1395" s="426"/>
      <c r="Z1395" s="426">
        <v>6</v>
      </c>
    </row>
    <row r="1396" spans="1:26" ht="15">
      <c r="A1396" s="426">
        <v>202110</v>
      </c>
      <c r="B1396" s="426" t="s">
        <v>1388</v>
      </c>
      <c r="C1396" s="426" t="s">
        <v>1526</v>
      </c>
      <c r="D1396" s="426" t="s">
        <v>1527</v>
      </c>
      <c r="E1396" s="426" t="s">
        <v>265</v>
      </c>
      <c r="F1396" s="426" t="s">
        <v>4244</v>
      </c>
      <c r="G1396" s="426" t="s">
        <v>4156</v>
      </c>
      <c r="H1396" s="427">
        <v>0.14879999999999999</v>
      </c>
      <c r="I1396" s="427">
        <v>0.34399999999999997</v>
      </c>
      <c r="J1396" s="427">
        <v>11.021100000000001</v>
      </c>
      <c r="K1396" s="427">
        <v>85.009900000000002</v>
      </c>
      <c r="L1396" s="427">
        <v>0.15311467473600002</v>
      </c>
      <c r="M1396" s="427">
        <v>11.320558275695999</v>
      </c>
      <c r="N1396" s="427">
        <v>87.319734596463988</v>
      </c>
      <c r="O1396" s="427">
        <v>22.964099999999998</v>
      </c>
      <c r="P1396" s="427">
        <v>11.8383</v>
      </c>
      <c r="Q1396" s="427">
        <v>11.8383</v>
      </c>
      <c r="R1396" s="427">
        <v>0.34399999999999997</v>
      </c>
      <c r="S1396" s="427">
        <v>12.8047</v>
      </c>
      <c r="T1396" s="427">
        <v>83.226299999999995</v>
      </c>
      <c r="U1396" s="428">
        <v>42705</v>
      </c>
      <c r="V1396" s="428">
        <v>45747</v>
      </c>
      <c r="W1396" s="426">
        <v>380</v>
      </c>
      <c r="X1396" s="426"/>
      <c r="Y1396" s="426"/>
      <c r="Z1396" s="426">
        <v>6</v>
      </c>
    </row>
    <row r="1397" spans="1:26" ht="15">
      <c r="A1397" s="426">
        <v>202110</v>
      </c>
      <c r="B1397" s="426" t="s">
        <v>1388</v>
      </c>
      <c r="C1397" s="426" t="s">
        <v>1528</v>
      </c>
      <c r="D1397" s="426" t="s">
        <v>1529</v>
      </c>
      <c r="E1397" s="426" t="s">
        <v>265</v>
      </c>
      <c r="F1397" s="426" t="s">
        <v>4274</v>
      </c>
      <c r="G1397" s="426" t="s">
        <v>4156</v>
      </c>
      <c r="H1397" s="427">
        <v>0.9728</v>
      </c>
      <c r="I1397" s="427">
        <v>1.0107999999999999</v>
      </c>
      <c r="J1397" s="427">
        <v>100.6507</v>
      </c>
      <c r="K1397" s="427">
        <v>395.24149999999997</v>
      </c>
      <c r="L1397" s="427">
        <v>1.0010077660160002</v>
      </c>
      <c r="M1397" s="427">
        <v>103.385516403952</v>
      </c>
      <c r="N1397" s="427">
        <v>405.98074908343989</v>
      </c>
      <c r="O1397" s="427">
        <v>22.837800000000001</v>
      </c>
      <c r="P1397" s="427">
        <v>11.0206</v>
      </c>
      <c r="Q1397" s="427">
        <v>11.0206</v>
      </c>
      <c r="R1397" s="427">
        <v>1.0107999999999999</v>
      </c>
      <c r="S1397" s="427">
        <v>103.78700000000001</v>
      </c>
      <c r="T1397" s="427">
        <v>392.10520000000002</v>
      </c>
      <c r="U1397" s="428">
        <v>42705</v>
      </c>
      <c r="V1397" s="428">
        <v>45900</v>
      </c>
      <c r="W1397" s="426">
        <v>900</v>
      </c>
      <c r="X1397" s="426"/>
      <c r="Y1397" s="426"/>
      <c r="Z1397" s="426">
        <v>6</v>
      </c>
    </row>
    <row r="1398" spans="1:26" ht="15">
      <c r="A1398" s="426">
        <v>202110</v>
      </c>
      <c r="B1398" s="426" t="s">
        <v>1388</v>
      </c>
      <c r="C1398" s="426" t="s">
        <v>1649</v>
      </c>
      <c r="D1398" s="426" t="s">
        <v>1650</v>
      </c>
      <c r="E1398" s="426" t="s">
        <v>268</v>
      </c>
      <c r="F1398" s="426" t="s">
        <v>4152</v>
      </c>
      <c r="G1398" s="426" t="s">
        <v>4156</v>
      </c>
      <c r="H1398" s="427">
        <v>0.18559999999999999</v>
      </c>
      <c r="I1398" s="427">
        <v>0.1928</v>
      </c>
      <c r="J1398" s="427">
        <v>16.591799999999999</v>
      </c>
      <c r="K1398" s="427">
        <v>69.682199999999995</v>
      </c>
      <c r="L1398" s="427">
        <v>0.19098174483200001</v>
      </c>
      <c r="M1398" s="427">
        <v>17.042621770847997</v>
      </c>
      <c r="N1398" s="427">
        <v>71.575560141791982</v>
      </c>
      <c r="O1398" s="427">
        <v>22.837800000000001</v>
      </c>
      <c r="P1398" s="427">
        <v>12.675599999999999</v>
      </c>
      <c r="Q1398" s="427">
        <v>12.675599999999999</v>
      </c>
      <c r="R1398" s="427">
        <v>0.1928</v>
      </c>
      <c r="S1398" s="427">
        <v>17.9544</v>
      </c>
      <c r="T1398" s="427">
        <v>68.319599999999994</v>
      </c>
      <c r="U1398" s="428">
        <v>42736</v>
      </c>
      <c r="V1398" s="428">
        <v>45838</v>
      </c>
      <c r="W1398" s="426">
        <v>400</v>
      </c>
      <c r="X1398" s="426"/>
      <c r="Y1398" s="426"/>
      <c r="Z1398" s="426">
        <v>6</v>
      </c>
    </row>
    <row r="1399" spans="1:26" ht="15">
      <c r="A1399" s="426">
        <v>202110</v>
      </c>
      <c r="B1399" s="426" t="s">
        <v>1388</v>
      </c>
      <c r="C1399" s="426" t="s">
        <v>1651</v>
      </c>
      <c r="D1399" s="426" t="s">
        <v>1652</v>
      </c>
      <c r="E1399" s="426" t="s">
        <v>260</v>
      </c>
      <c r="F1399" s="426" t="s">
        <v>4284</v>
      </c>
      <c r="G1399" s="426" t="s">
        <v>4263</v>
      </c>
      <c r="H1399" s="427">
        <v>0.62919999999999998</v>
      </c>
      <c r="I1399" s="427">
        <v>1.0891999999999999</v>
      </c>
      <c r="J1399" s="427">
        <v>63.918199999999999</v>
      </c>
      <c r="K1399" s="427">
        <v>427.16969999999998</v>
      </c>
      <c r="L1399" s="427">
        <v>0.64744457892400009</v>
      </c>
      <c r="M1399" s="427">
        <v>65.654944422751996</v>
      </c>
      <c r="N1399" s="427">
        <v>438.77648169979193</v>
      </c>
      <c r="O1399" s="427">
        <v>22.837800000000001</v>
      </c>
      <c r="P1399" s="427">
        <v>9.4045000000000005</v>
      </c>
      <c r="Q1399" s="427">
        <v>9.4045000000000005</v>
      </c>
      <c r="R1399" s="427">
        <v>1.0891999999999999</v>
      </c>
      <c r="S1399" s="427">
        <v>76.713200000000001</v>
      </c>
      <c r="T1399" s="427">
        <v>414.37470000000002</v>
      </c>
      <c r="U1399" s="428">
        <v>42736</v>
      </c>
      <c r="V1399" s="428">
        <v>44227</v>
      </c>
      <c r="W1399" s="426">
        <v>1450</v>
      </c>
      <c r="X1399" s="426"/>
      <c r="Y1399" s="426"/>
      <c r="Z1399" s="426">
        <v>6</v>
      </c>
    </row>
    <row r="1400" spans="1:26" ht="15">
      <c r="A1400" s="426">
        <v>202110</v>
      </c>
      <c r="B1400" s="426" t="s">
        <v>1388</v>
      </c>
      <c r="C1400" s="426" t="s">
        <v>1653</v>
      </c>
      <c r="D1400" s="426" t="s">
        <v>1654</v>
      </c>
      <c r="E1400" s="426" t="s">
        <v>260</v>
      </c>
      <c r="F1400" s="426" t="s">
        <v>4282</v>
      </c>
      <c r="G1400" s="426" t="s">
        <v>4263</v>
      </c>
      <c r="H1400" s="427">
        <v>0.91959999999999997</v>
      </c>
      <c r="I1400" s="427">
        <v>1.044</v>
      </c>
      <c r="J1400" s="427">
        <v>9.5401000000000007</v>
      </c>
      <c r="K1400" s="427">
        <v>379.98680000000002</v>
      </c>
      <c r="L1400" s="427">
        <v>0.94626515381200016</v>
      </c>
      <c r="M1400" s="427">
        <v>9.7993174915359997</v>
      </c>
      <c r="N1400" s="427">
        <v>390.31155813804799</v>
      </c>
      <c r="O1400" s="427">
        <v>22.837800000000001</v>
      </c>
      <c r="P1400" s="427">
        <v>9.4045000000000005</v>
      </c>
      <c r="Q1400" s="427">
        <v>9.4045000000000005</v>
      </c>
      <c r="R1400" s="427">
        <v>1.044</v>
      </c>
      <c r="S1400" s="427">
        <v>25.561</v>
      </c>
      <c r="T1400" s="427">
        <v>363.96589999999998</v>
      </c>
      <c r="U1400" s="428">
        <v>42736</v>
      </c>
      <c r="V1400" s="428">
        <v>44227</v>
      </c>
      <c r="W1400" s="426">
        <v>1500</v>
      </c>
      <c r="X1400" s="426"/>
      <c r="Y1400" s="426"/>
      <c r="Z1400" s="426">
        <v>6</v>
      </c>
    </row>
    <row r="1401" spans="1:26" ht="15">
      <c r="A1401" s="426">
        <v>202110</v>
      </c>
      <c r="B1401" s="426" t="s">
        <v>1388</v>
      </c>
      <c r="C1401" s="426" t="s">
        <v>1655</v>
      </c>
      <c r="D1401" s="426" t="s">
        <v>1656</v>
      </c>
      <c r="E1401" s="426" t="s">
        <v>260</v>
      </c>
      <c r="F1401" s="426" t="s">
        <v>4282</v>
      </c>
      <c r="G1401" s="426" t="s">
        <v>4263</v>
      </c>
      <c r="H1401" s="427">
        <v>1.0651999999999999</v>
      </c>
      <c r="I1401" s="427">
        <v>1.1064000000000001</v>
      </c>
      <c r="J1401" s="427">
        <v>26.2424</v>
      </c>
      <c r="K1401" s="427">
        <v>431.74900000000002</v>
      </c>
      <c r="L1401" s="427">
        <v>1.0960870398440001</v>
      </c>
      <c r="M1401" s="427">
        <v>26.955441697663996</v>
      </c>
      <c r="N1401" s="427">
        <v>443.48020750863998</v>
      </c>
      <c r="O1401" s="427">
        <v>22.837800000000001</v>
      </c>
      <c r="P1401" s="427">
        <v>9.4045000000000005</v>
      </c>
      <c r="Q1401" s="427">
        <v>9.4045000000000005</v>
      </c>
      <c r="R1401" s="427">
        <v>1.1064000000000001</v>
      </c>
      <c r="S1401" s="427">
        <v>45.328699999999998</v>
      </c>
      <c r="T1401" s="427">
        <v>412.66269999999997</v>
      </c>
      <c r="U1401" s="428">
        <v>42736</v>
      </c>
      <c r="V1401" s="428">
        <v>44227</v>
      </c>
      <c r="W1401" s="426">
        <v>1500</v>
      </c>
      <c r="X1401" s="426"/>
      <c r="Y1401" s="426"/>
      <c r="Z1401" s="426">
        <v>6</v>
      </c>
    </row>
    <row r="1402" spans="1:26" ht="15">
      <c r="A1402" s="426">
        <v>202110</v>
      </c>
      <c r="B1402" s="426" t="s">
        <v>1388</v>
      </c>
      <c r="C1402" s="426" t="s">
        <v>1657</v>
      </c>
      <c r="D1402" s="426" t="s">
        <v>1658</v>
      </c>
      <c r="E1402" s="426" t="s">
        <v>260</v>
      </c>
      <c r="F1402" s="426" t="s">
        <v>4285</v>
      </c>
      <c r="G1402" s="426" t="s">
        <v>4159</v>
      </c>
      <c r="H1402" s="427">
        <v>0.81559999999999999</v>
      </c>
      <c r="I1402" s="427">
        <v>1.1200000000000001</v>
      </c>
      <c r="J1402" s="427">
        <v>90.700100000000006</v>
      </c>
      <c r="K1402" s="427">
        <v>490.23219999999998</v>
      </c>
      <c r="L1402" s="427">
        <v>0.83924952093200011</v>
      </c>
      <c r="M1402" s="427">
        <v>93.164545069135997</v>
      </c>
      <c r="N1402" s="427">
        <v>503.55247558979192</v>
      </c>
      <c r="O1402" s="427">
        <v>22.837800000000001</v>
      </c>
      <c r="P1402" s="427">
        <v>9.4045000000000005</v>
      </c>
      <c r="Q1402" s="427">
        <v>9.4045000000000005</v>
      </c>
      <c r="R1402" s="427">
        <v>1.1200000000000001</v>
      </c>
      <c r="S1402" s="427">
        <v>112.47020000000001</v>
      </c>
      <c r="T1402" s="427">
        <v>468.46210000000002</v>
      </c>
      <c r="U1402" s="428">
        <v>42736</v>
      </c>
      <c r="V1402" s="428">
        <v>44227</v>
      </c>
      <c r="W1402" s="426">
        <v>1500</v>
      </c>
      <c r="X1402" s="426"/>
      <c r="Y1402" s="426"/>
      <c r="Z1402" s="426">
        <v>6</v>
      </c>
    </row>
    <row r="1403" spans="1:26" ht="15">
      <c r="A1403" s="426">
        <v>202110</v>
      </c>
      <c r="B1403" s="426" t="s">
        <v>1388</v>
      </c>
      <c r="C1403" s="426" t="s">
        <v>1661</v>
      </c>
      <c r="D1403" s="426" t="s">
        <v>1662</v>
      </c>
      <c r="E1403" s="426" t="s">
        <v>265</v>
      </c>
      <c r="F1403" s="426" t="s">
        <v>4275</v>
      </c>
      <c r="G1403" s="426" t="s">
        <v>4156</v>
      </c>
      <c r="H1403" s="427">
        <v>0.12520000000000001</v>
      </c>
      <c r="I1403" s="427">
        <v>0.17080000000000001</v>
      </c>
      <c r="J1403" s="427">
        <v>6.9717000000000002</v>
      </c>
      <c r="K1403" s="427">
        <v>26.651499999999999</v>
      </c>
      <c r="L1403" s="427">
        <v>0.12883035804400003</v>
      </c>
      <c r="M1403" s="427">
        <v>7.1611305705119994</v>
      </c>
      <c r="N1403" s="427">
        <v>27.375657501039996</v>
      </c>
      <c r="O1403" s="427">
        <v>22.837800000000001</v>
      </c>
      <c r="P1403" s="427">
        <v>9.6672999999999991</v>
      </c>
      <c r="Q1403" s="427">
        <v>9.6672999999999991</v>
      </c>
      <c r="R1403" s="427">
        <v>0.17080000000000001</v>
      </c>
      <c r="S1403" s="427">
        <v>8.0272000000000006</v>
      </c>
      <c r="T1403" s="427">
        <v>25.596</v>
      </c>
      <c r="U1403" s="428">
        <v>42736</v>
      </c>
      <c r="V1403" s="428">
        <v>44227</v>
      </c>
      <c r="W1403" s="426">
        <v>355</v>
      </c>
      <c r="X1403" s="426"/>
      <c r="Y1403" s="426"/>
      <c r="Z1403" s="426">
        <v>6</v>
      </c>
    </row>
    <row r="1404" spans="1:26" ht="15">
      <c r="A1404" s="426">
        <v>202110</v>
      </c>
      <c r="B1404" s="426" t="s">
        <v>1388</v>
      </c>
      <c r="C1404" s="426" t="s">
        <v>1663</v>
      </c>
      <c r="D1404" s="426" t="s">
        <v>1664</v>
      </c>
      <c r="E1404" s="426" t="s">
        <v>265</v>
      </c>
      <c r="F1404" s="426" t="s">
        <v>4271</v>
      </c>
      <c r="G1404" s="426" t="s">
        <v>4156</v>
      </c>
      <c r="H1404" s="427">
        <v>6.5199999999999994E-2</v>
      </c>
      <c r="I1404" s="427">
        <v>7.2800000000000004E-2</v>
      </c>
      <c r="J1404" s="427">
        <v>6.766</v>
      </c>
      <c r="K1404" s="427">
        <v>30.821100000000001</v>
      </c>
      <c r="L1404" s="427">
        <v>6.7090569844000011E-2</v>
      </c>
      <c r="M1404" s="427">
        <v>6.9498414217599995</v>
      </c>
      <c r="N1404" s="427">
        <v>31.658551203696</v>
      </c>
      <c r="O1404" s="427">
        <v>22.837800000000001</v>
      </c>
      <c r="P1404" s="427">
        <v>9.1220999999999997</v>
      </c>
      <c r="Q1404" s="427">
        <v>9.1220999999999997</v>
      </c>
      <c r="R1404" s="427">
        <v>7.2800000000000004E-2</v>
      </c>
      <c r="S1404" s="427">
        <v>8.3398000000000003</v>
      </c>
      <c r="T1404" s="427">
        <v>29.247299999999999</v>
      </c>
      <c r="U1404" s="428">
        <v>42736</v>
      </c>
      <c r="V1404" s="428">
        <v>43861</v>
      </c>
      <c r="W1404" s="426">
        <v>1000</v>
      </c>
      <c r="X1404" s="426"/>
      <c r="Y1404" s="426"/>
      <c r="Z1404" s="426">
        <v>6</v>
      </c>
    </row>
    <row r="1405" spans="1:26" ht="15">
      <c r="A1405" s="426">
        <v>202110</v>
      </c>
      <c r="B1405" s="426" t="s">
        <v>1388</v>
      </c>
      <c r="C1405" s="426" t="s">
        <v>1677</v>
      </c>
      <c r="D1405" s="426" t="s">
        <v>1678</v>
      </c>
      <c r="E1405" s="426" t="s">
        <v>271</v>
      </c>
      <c r="F1405" s="426" t="s">
        <v>4316</v>
      </c>
      <c r="G1405" s="426" t="s">
        <v>4123</v>
      </c>
      <c r="H1405" s="427">
        <v>1.0038</v>
      </c>
      <c r="I1405" s="427">
        <v>1.0464</v>
      </c>
      <c r="J1405" s="427">
        <v>102.4064</v>
      </c>
      <c r="K1405" s="427">
        <v>450.87650000000002</v>
      </c>
      <c r="L1405" s="427">
        <v>1.0355618882700002</v>
      </c>
      <c r="M1405" s="427">
        <v>105.51043014976</v>
      </c>
      <c r="N1405" s="427">
        <v>464.54297250385002</v>
      </c>
      <c r="O1405" s="427">
        <v>22.779199999999999</v>
      </c>
      <c r="P1405" s="427">
        <v>7.5316999999999998</v>
      </c>
      <c r="Q1405" s="427">
        <v>7.5316999999999998</v>
      </c>
      <c r="R1405" s="427">
        <v>1.0464</v>
      </c>
      <c r="S1405" s="427">
        <v>116.6229</v>
      </c>
      <c r="T1405" s="427">
        <v>436.65994999999998</v>
      </c>
      <c r="U1405" s="428">
        <v>44197</v>
      </c>
      <c r="V1405" s="428">
        <v>46022</v>
      </c>
      <c r="W1405" s="426">
        <v>2000</v>
      </c>
      <c r="X1405" s="426"/>
      <c r="Y1405" s="426"/>
      <c r="Z1405" s="426">
        <v>7</v>
      </c>
    </row>
    <row r="1406" spans="1:26" ht="15">
      <c r="A1406" s="426">
        <v>202110</v>
      </c>
      <c r="B1406" s="426" t="s">
        <v>1388</v>
      </c>
      <c r="C1406" s="426" t="s">
        <v>1748</v>
      </c>
      <c r="D1406" s="426" t="s">
        <v>1749</v>
      </c>
      <c r="E1406" s="426" t="s">
        <v>273</v>
      </c>
      <c r="F1406" s="426" t="s">
        <v>4284</v>
      </c>
      <c r="G1406" s="426" t="s">
        <v>4263</v>
      </c>
      <c r="H1406" s="427">
        <v>0.746</v>
      </c>
      <c r="I1406" s="427">
        <v>0.77039999999999997</v>
      </c>
      <c r="J1406" s="427">
        <v>63.118499999999997</v>
      </c>
      <c r="K1406" s="427">
        <v>255.87</v>
      </c>
      <c r="L1406" s="427">
        <v>0.76763136662000009</v>
      </c>
      <c r="M1406" s="427">
        <v>64.833515486159996</v>
      </c>
      <c r="N1406" s="427">
        <v>262.82233588319997</v>
      </c>
      <c r="O1406" s="427">
        <v>22.837800000000001</v>
      </c>
      <c r="P1406" s="427">
        <v>10.2125</v>
      </c>
      <c r="Q1406" s="427">
        <v>10.2125</v>
      </c>
      <c r="R1406" s="427">
        <v>0.77039999999999997</v>
      </c>
      <c r="S1406" s="427">
        <v>70.752899999999997</v>
      </c>
      <c r="T1406" s="427">
        <v>248.23560000000001</v>
      </c>
      <c r="U1406" s="428">
        <v>42767</v>
      </c>
      <c r="V1406" s="428">
        <v>45838</v>
      </c>
      <c r="W1406" s="426">
        <v>1200</v>
      </c>
      <c r="X1406" s="426"/>
      <c r="Y1406" s="426"/>
      <c r="Z1406" s="426">
        <v>6</v>
      </c>
    </row>
    <row r="1407" spans="1:26" ht="15">
      <c r="A1407" s="426">
        <v>202110</v>
      </c>
      <c r="B1407" s="426" t="s">
        <v>1388</v>
      </c>
      <c r="C1407" s="426" t="s">
        <v>1750</v>
      </c>
      <c r="D1407" s="426" t="s">
        <v>1751</v>
      </c>
      <c r="E1407" s="426" t="s">
        <v>273</v>
      </c>
      <c r="F1407" s="426" t="s">
        <v>4282</v>
      </c>
      <c r="G1407" s="426" t="s">
        <v>4263</v>
      </c>
      <c r="H1407" s="427">
        <v>1.014</v>
      </c>
      <c r="I1407" s="427">
        <v>1.1064000000000001</v>
      </c>
      <c r="J1407" s="427">
        <v>72.855800000000002</v>
      </c>
      <c r="K1407" s="427">
        <v>304.73680000000002</v>
      </c>
      <c r="L1407" s="427">
        <v>1.0434024205800001</v>
      </c>
      <c r="M1407" s="427">
        <v>74.835391169887998</v>
      </c>
      <c r="N1407" s="427">
        <v>313.01691329804794</v>
      </c>
      <c r="O1407" s="427">
        <v>22.837800000000001</v>
      </c>
      <c r="P1407" s="427">
        <v>10.2125</v>
      </c>
      <c r="Q1407" s="427">
        <v>10.2125</v>
      </c>
      <c r="R1407" s="427">
        <v>1.1064000000000001</v>
      </c>
      <c r="S1407" s="427">
        <v>77.569400000000002</v>
      </c>
      <c r="T1407" s="427">
        <v>300.02319999999997</v>
      </c>
      <c r="U1407" s="428">
        <v>42767</v>
      </c>
      <c r="V1407" s="428">
        <v>45838</v>
      </c>
      <c r="W1407" s="426">
        <v>1500</v>
      </c>
      <c r="X1407" s="426"/>
      <c r="Y1407" s="426"/>
      <c r="Z1407" s="426">
        <v>6</v>
      </c>
    </row>
    <row r="1408" spans="1:26" ht="15">
      <c r="A1408" s="426">
        <v>202110</v>
      </c>
      <c r="B1408" s="426" t="s">
        <v>1388</v>
      </c>
      <c r="C1408" s="426" t="s">
        <v>1752</v>
      </c>
      <c r="D1408" s="426" t="s">
        <v>1753</v>
      </c>
      <c r="E1408" s="426" t="s">
        <v>260</v>
      </c>
      <c r="F1408" s="426" t="s">
        <v>4286</v>
      </c>
      <c r="G1408" s="426" t="s">
        <v>4156</v>
      </c>
      <c r="H1408" s="427">
        <v>0.35439999999999999</v>
      </c>
      <c r="I1408" s="427">
        <v>0.40360000000000001</v>
      </c>
      <c r="J1408" s="427">
        <v>27.482800000000001</v>
      </c>
      <c r="K1408" s="427">
        <v>144.10720000000001</v>
      </c>
      <c r="L1408" s="427">
        <v>0.36467634896800005</v>
      </c>
      <c r="M1408" s="427">
        <v>28.229545052608</v>
      </c>
      <c r="N1408" s="427">
        <v>148.022788609792</v>
      </c>
      <c r="O1408" s="427">
        <v>22.837800000000001</v>
      </c>
      <c r="P1408" s="427">
        <v>9.9788999999999994</v>
      </c>
      <c r="Q1408" s="427">
        <v>9.9788999999999994</v>
      </c>
      <c r="R1408" s="427">
        <v>0.40360000000000001</v>
      </c>
      <c r="S1408" s="427">
        <v>30.434799999999999</v>
      </c>
      <c r="T1408" s="427">
        <v>141.15520000000001</v>
      </c>
      <c r="U1408" s="428">
        <v>42767</v>
      </c>
      <c r="V1408" s="428">
        <v>44255</v>
      </c>
      <c r="W1408" s="426">
        <v>995</v>
      </c>
      <c r="X1408" s="426"/>
      <c r="Y1408" s="426"/>
      <c r="Z1408" s="426">
        <v>6</v>
      </c>
    </row>
    <row r="1409" spans="1:26" ht="15">
      <c r="A1409" s="426">
        <v>202110</v>
      </c>
      <c r="B1409" s="426" t="s">
        <v>1388</v>
      </c>
      <c r="C1409" s="426" t="s">
        <v>1764</v>
      </c>
      <c r="D1409" s="426" t="s">
        <v>1765</v>
      </c>
      <c r="E1409" s="426" t="s">
        <v>267</v>
      </c>
      <c r="F1409" s="426" t="s">
        <v>4287</v>
      </c>
      <c r="G1409" s="426" t="s">
        <v>4123</v>
      </c>
      <c r="H1409" s="427">
        <v>0.246</v>
      </c>
      <c r="I1409" s="427">
        <v>0.31559999999999999</v>
      </c>
      <c r="J1409" s="427">
        <v>23.7392</v>
      </c>
      <c r="K1409" s="427">
        <v>110.7886</v>
      </c>
      <c r="L1409" s="427">
        <v>0.25313313162000006</v>
      </c>
      <c r="M1409" s="427">
        <v>24.384226349311998</v>
      </c>
      <c r="N1409" s="427">
        <v>113.79887693449599</v>
      </c>
      <c r="O1409" s="427">
        <v>22.837800000000001</v>
      </c>
      <c r="P1409" s="427">
        <v>13.347300000000001</v>
      </c>
      <c r="Q1409" s="427">
        <v>12.8314</v>
      </c>
      <c r="R1409" s="427">
        <v>0.31559999999999999</v>
      </c>
      <c r="S1409" s="427">
        <v>25.011399999999998</v>
      </c>
      <c r="T1409" s="427">
        <v>109.5164</v>
      </c>
      <c r="U1409" s="428">
        <v>42767</v>
      </c>
      <c r="V1409" s="428">
        <v>44255</v>
      </c>
      <c r="W1409" s="426">
        <v>465</v>
      </c>
      <c r="X1409" s="426"/>
      <c r="Y1409" s="426"/>
      <c r="Z1409" s="426">
        <v>6</v>
      </c>
    </row>
    <row r="1410" spans="1:26" ht="15">
      <c r="A1410" s="426">
        <v>202110</v>
      </c>
      <c r="B1410" s="426" t="s">
        <v>1388</v>
      </c>
      <c r="C1410" s="426" t="s">
        <v>1830</v>
      </c>
      <c r="D1410" s="426" t="s">
        <v>1831</v>
      </c>
      <c r="E1410" s="426" t="s">
        <v>262</v>
      </c>
      <c r="F1410" s="426" t="s">
        <v>4245</v>
      </c>
      <c r="G1410" s="426" t="s">
        <v>4156</v>
      </c>
      <c r="H1410" s="427">
        <v>9.0800000000000006E-2</v>
      </c>
      <c r="I1410" s="427">
        <v>0.62519999999999998</v>
      </c>
      <c r="J1410" s="427">
        <v>4.2473999999999998</v>
      </c>
      <c r="K1410" s="427">
        <v>20.651299999999999</v>
      </c>
      <c r="L1410" s="427">
        <v>9.3432879476000028E-2</v>
      </c>
      <c r="M1410" s="427">
        <v>4.3628076344639997</v>
      </c>
      <c r="N1410" s="427">
        <v>21.212423906767999</v>
      </c>
      <c r="O1410" s="427">
        <v>23.352799999999998</v>
      </c>
      <c r="P1410" s="427">
        <v>10.056699999999999</v>
      </c>
      <c r="Q1410" s="427">
        <v>10.056699999999999</v>
      </c>
      <c r="R1410" s="427">
        <v>0.62519999999999998</v>
      </c>
      <c r="S1410" s="427">
        <v>5.1082999999999998</v>
      </c>
      <c r="T1410" s="427">
        <v>19.790400000000002</v>
      </c>
      <c r="U1410" s="428">
        <v>42767</v>
      </c>
      <c r="V1410" s="428">
        <v>44255</v>
      </c>
      <c r="W1410" s="426">
        <v>2300</v>
      </c>
      <c r="X1410" s="426"/>
      <c r="Y1410" s="426"/>
      <c r="Z1410" s="426">
        <v>6</v>
      </c>
    </row>
    <row r="1411" spans="1:26" ht="15">
      <c r="A1411" s="426">
        <v>202110</v>
      </c>
      <c r="B1411" s="426" t="s">
        <v>1388</v>
      </c>
      <c r="C1411" s="426" t="s">
        <v>1832</v>
      </c>
      <c r="D1411" s="426" t="s">
        <v>1833</v>
      </c>
      <c r="E1411" s="426" t="s">
        <v>268</v>
      </c>
      <c r="F1411" s="426" t="s">
        <v>4277</v>
      </c>
      <c r="G1411" s="426" t="s">
        <v>4123</v>
      </c>
      <c r="H1411" s="427">
        <v>0.23</v>
      </c>
      <c r="I1411" s="427">
        <v>0.2752</v>
      </c>
      <c r="J1411" s="427">
        <v>14.144</v>
      </c>
      <c r="K1411" s="427">
        <v>71.135999999999996</v>
      </c>
      <c r="L1411" s="427">
        <v>0.23666918810000007</v>
      </c>
      <c r="M1411" s="427">
        <v>14.528311715839999</v>
      </c>
      <c r="N1411" s="427">
        <v>73.068861864959985</v>
      </c>
      <c r="O1411" s="427">
        <v>22.837800000000001</v>
      </c>
      <c r="P1411" s="427">
        <v>11.341799999999999</v>
      </c>
      <c r="Q1411" s="427">
        <v>10.709</v>
      </c>
      <c r="R1411" s="427">
        <v>0.2752</v>
      </c>
      <c r="S1411" s="427">
        <v>14.934799999999999</v>
      </c>
      <c r="T1411" s="427">
        <v>70.345200000000006</v>
      </c>
      <c r="U1411" s="428">
        <v>42795</v>
      </c>
      <c r="V1411" s="428">
        <v>44286</v>
      </c>
      <c r="W1411" s="426">
        <v>500</v>
      </c>
      <c r="X1411" s="426"/>
      <c r="Y1411" s="426"/>
      <c r="Z1411" s="426">
        <v>6</v>
      </c>
    </row>
    <row r="1412" spans="1:26" ht="15">
      <c r="A1412" s="426">
        <v>202110</v>
      </c>
      <c r="B1412" s="426" t="s">
        <v>1388</v>
      </c>
      <c r="C1412" s="426" t="s">
        <v>1932</v>
      </c>
      <c r="D1412" s="426" t="s">
        <v>1933</v>
      </c>
      <c r="E1412" s="426" t="s">
        <v>265</v>
      </c>
      <c r="F1412" s="426" t="s">
        <v>4265</v>
      </c>
      <c r="G1412" s="426" t="s">
        <v>4156</v>
      </c>
      <c r="H1412" s="427">
        <v>0.15</v>
      </c>
      <c r="I1412" s="427">
        <v>0.1628</v>
      </c>
      <c r="J1412" s="427">
        <v>15.458500000000001</v>
      </c>
      <c r="K1412" s="427">
        <v>74.614099999999993</v>
      </c>
      <c r="L1412" s="427">
        <v>0.15434947050000003</v>
      </c>
      <c r="M1412" s="427">
        <v>15.878528468560001</v>
      </c>
      <c r="N1412" s="427">
        <v>76.641466572175986</v>
      </c>
      <c r="O1412" s="427">
        <v>22.2255</v>
      </c>
      <c r="P1412" s="427">
        <v>11.2445</v>
      </c>
      <c r="Q1412" s="427">
        <v>11.2445</v>
      </c>
      <c r="R1412" s="427">
        <v>0.1628</v>
      </c>
      <c r="S1412" s="427">
        <v>19.3398</v>
      </c>
      <c r="T1412" s="427">
        <v>70.732799999999997</v>
      </c>
      <c r="U1412" s="428">
        <v>44440</v>
      </c>
      <c r="V1412" s="428">
        <v>45657</v>
      </c>
      <c r="W1412" s="426">
        <v>600</v>
      </c>
      <c r="X1412" s="426"/>
      <c r="Y1412" s="426"/>
      <c r="Z1412" s="426">
        <v>6</v>
      </c>
    </row>
    <row r="1413" spans="1:26" ht="15">
      <c r="A1413" s="426">
        <v>202110</v>
      </c>
      <c r="B1413" s="426" t="s">
        <v>1388</v>
      </c>
      <c r="C1413" s="426" t="s">
        <v>1974</v>
      </c>
      <c r="D1413" s="426" t="s">
        <v>1975</v>
      </c>
      <c r="E1413" s="426" t="s">
        <v>275</v>
      </c>
      <c r="F1413" s="426" t="s">
        <v>4411</v>
      </c>
      <c r="G1413" s="426" t="s">
        <v>4123</v>
      </c>
      <c r="H1413" s="427">
        <v>0.62719999999999998</v>
      </c>
      <c r="I1413" s="427">
        <v>0.65600000000000003</v>
      </c>
      <c r="J1413" s="427">
        <v>62.399900000000002</v>
      </c>
      <c r="K1413" s="427">
        <v>285.21679999999998</v>
      </c>
      <c r="L1413" s="427">
        <v>0.6470456428800001</v>
      </c>
      <c r="M1413" s="427">
        <v>64.291297128910003</v>
      </c>
      <c r="N1413" s="427">
        <v>293.86197790311996</v>
      </c>
      <c r="O1413" s="427">
        <v>22.129799999999999</v>
      </c>
      <c r="P1413" s="427">
        <v>11.3461</v>
      </c>
      <c r="Q1413" s="427">
        <v>11.3461</v>
      </c>
      <c r="R1413" s="427">
        <v>0.65600000000000003</v>
      </c>
      <c r="S1413" s="427">
        <v>69.693899999999999</v>
      </c>
      <c r="T1413" s="427">
        <v>277.9228</v>
      </c>
      <c r="U1413" s="428">
        <v>44440</v>
      </c>
      <c r="V1413" s="428">
        <v>45291</v>
      </c>
      <c r="W1413" s="426">
        <v>900</v>
      </c>
      <c r="X1413" s="426"/>
      <c r="Y1413" s="426"/>
      <c r="Z1413" s="426">
        <v>7</v>
      </c>
    </row>
    <row r="1414" spans="1:26" ht="15">
      <c r="A1414" s="426">
        <v>202110</v>
      </c>
      <c r="B1414" s="426" t="s">
        <v>1388</v>
      </c>
      <c r="C1414" s="426" t="s">
        <v>1996</v>
      </c>
      <c r="D1414" s="426" t="s">
        <v>1997</v>
      </c>
      <c r="E1414" s="426" t="s">
        <v>268</v>
      </c>
      <c r="F1414" s="426" t="s">
        <v>4247</v>
      </c>
      <c r="G1414" s="426" t="s">
        <v>4156</v>
      </c>
      <c r="H1414" s="427">
        <v>0.93359999999999999</v>
      </c>
      <c r="I1414" s="427">
        <v>0.96360000000000001</v>
      </c>
      <c r="J1414" s="427">
        <v>62.729700000000001</v>
      </c>
      <c r="K1414" s="427">
        <v>264.93689999999998</v>
      </c>
      <c r="L1414" s="427">
        <v>0.9606711043920001</v>
      </c>
      <c r="M1414" s="427">
        <v>64.434151261391989</v>
      </c>
      <c r="N1414" s="427">
        <v>272.13559588718397</v>
      </c>
      <c r="O1414" s="427">
        <v>22.837800000000001</v>
      </c>
      <c r="P1414" s="427">
        <v>13.483599999999999</v>
      </c>
      <c r="Q1414" s="427">
        <v>12.967700000000001</v>
      </c>
      <c r="R1414" s="427">
        <v>0.96360000000000001</v>
      </c>
      <c r="S1414" s="427">
        <v>64.082400000000007</v>
      </c>
      <c r="T1414" s="427">
        <v>263.58420000000001</v>
      </c>
      <c r="U1414" s="428">
        <v>42856</v>
      </c>
      <c r="V1414" s="428">
        <v>45716</v>
      </c>
      <c r="W1414" s="426">
        <v>1000</v>
      </c>
      <c r="X1414" s="426"/>
      <c r="Y1414" s="426"/>
      <c r="Z1414" s="426">
        <v>6</v>
      </c>
    </row>
    <row r="1415" spans="1:26" ht="15">
      <c r="A1415" s="426">
        <v>202110</v>
      </c>
      <c r="B1415" s="426" t="s">
        <v>1388</v>
      </c>
      <c r="C1415" s="426" t="s">
        <v>2002</v>
      </c>
      <c r="D1415" s="426" t="s">
        <v>2003</v>
      </c>
      <c r="E1415" s="426" t="s">
        <v>265</v>
      </c>
      <c r="F1415" s="426" t="s">
        <v>4288</v>
      </c>
      <c r="G1415" s="426" t="s">
        <v>4123</v>
      </c>
      <c r="H1415" s="427">
        <v>6.3200000000000006E-2</v>
      </c>
      <c r="I1415" s="427">
        <v>7.0400000000000004E-2</v>
      </c>
      <c r="J1415" s="427">
        <v>5.1773999999999996</v>
      </c>
      <c r="K1415" s="427">
        <v>22.584299999999999</v>
      </c>
      <c r="L1415" s="427">
        <v>6.5032576904000022E-2</v>
      </c>
      <c r="M1415" s="427">
        <v>5.3180769992639991</v>
      </c>
      <c r="N1415" s="427">
        <v>23.197946145647997</v>
      </c>
      <c r="O1415" s="427">
        <v>22.837800000000001</v>
      </c>
      <c r="P1415" s="427">
        <v>11.3126</v>
      </c>
      <c r="Q1415" s="427">
        <v>11.3126</v>
      </c>
      <c r="R1415" s="427">
        <v>7.0400000000000004E-2</v>
      </c>
      <c r="S1415" s="427">
        <v>6.3215000000000003</v>
      </c>
      <c r="T1415" s="427">
        <v>21.440200000000001</v>
      </c>
      <c r="U1415" s="428">
        <v>42856</v>
      </c>
      <c r="V1415" s="428">
        <v>44347</v>
      </c>
      <c r="W1415" s="426">
        <v>1000</v>
      </c>
      <c r="X1415" s="426"/>
      <c r="Y1415" s="426"/>
      <c r="Z1415" s="426">
        <v>6</v>
      </c>
    </row>
    <row r="1416" spans="1:26" ht="15">
      <c r="A1416" s="426">
        <v>202110</v>
      </c>
      <c r="B1416" s="426" t="s">
        <v>1388</v>
      </c>
      <c r="C1416" s="426" t="s">
        <v>2006</v>
      </c>
      <c r="D1416" s="426" t="s">
        <v>2007</v>
      </c>
      <c r="E1416" s="426" t="s">
        <v>262</v>
      </c>
      <c r="F1416" s="426" t="s">
        <v>4269</v>
      </c>
      <c r="G1416" s="426" t="s">
        <v>4159</v>
      </c>
      <c r="H1416" s="427">
        <v>2.76E-2</v>
      </c>
      <c r="I1416" s="427">
        <v>0.16120000000000001</v>
      </c>
      <c r="J1416" s="427">
        <v>2.516</v>
      </c>
      <c r="K1416" s="427">
        <v>12.2499</v>
      </c>
      <c r="L1416" s="427">
        <v>2.8400302572000005E-2</v>
      </c>
      <c r="M1416" s="427">
        <v>2.5843631417599999</v>
      </c>
      <c r="N1416" s="427">
        <v>12.582746442864</v>
      </c>
      <c r="O1416" s="427">
        <v>23.5181</v>
      </c>
      <c r="P1416" s="427">
        <v>10.864800000000001</v>
      </c>
      <c r="Q1416" s="427">
        <v>10.864800000000001</v>
      </c>
      <c r="R1416" s="427">
        <v>0.16120000000000001</v>
      </c>
      <c r="S1416" s="427">
        <v>3.0716999999999999</v>
      </c>
      <c r="T1416" s="427">
        <v>11.6942</v>
      </c>
      <c r="U1416" s="428">
        <v>42856</v>
      </c>
      <c r="V1416" s="428">
        <v>44347</v>
      </c>
      <c r="W1416" s="426">
        <v>1400</v>
      </c>
      <c r="X1416" s="426"/>
      <c r="Y1416" s="426"/>
      <c r="Z1416" s="426">
        <v>6</v>
      </c>
    </row>
    <row r="1417" spans="1:26" ht="15">
      <c r="A1417" s="426">
        <v>202110</v>
      </c>
      <c r="B1417" s="426" t="s">
        <v>1388</v>
      </c>
      <c r="C1417" s="426" t="s">
        <v>2044</v>
      </c>
      <c r="D1417" s="426" t="s">
        <v>2045</v>
      </c>
      <c r="E1417" s="426" t="s">
        <v>266</v>
      </c>
      <c r="F1417" s="426" t="s">
        <v>4295</v>
      </c>
      <c r="G1417" s="426" t="s">
        <v>4156</v>
      </c>
      <c r="H1417" s="427">
        <v>0.44519999999999998</v>
      </c>
      <c r="I1417" s="427">
        <v>0.91679999999999995</v>
      </c>
      <c r="J1417" s="427">
        <v>16.798500000000001</v>
      </c>
      <c r="K1417" s="427">
        <v>267.9196</v>
      </c>
      <c r="L1417" s="427">
        <v>0.45810922844400009</v>
      </c>
      <c r="M1417" s="427">
        <v>17.25493809096</v>
      </c>
      <c r="N1417" s="427">
        <v>275.19933990265594</v>
      </c>
      <c r="O1417" s="427">
        <v>20.272200000000002</v>
      </c>
      <c r="P1417" s="427">
        <v>15.567</v>
      </c>
      <c r="Q1417" s="427">
        <v>15.567</v>
      </c>
      <c r="R1417" s="427">
        <v>0.91679999999999995</v>
      </c>
      <c r="S1417" s="427">
        <v>59.525599999999997</v>
      </c>
      <c r="T1417" s="427">
        <v>326.1782</v>
      </c>
      <c r="U1417" s="428">
        <v>42856</v>
      </c>
      <c r="V1417" s="428">
        <v>44347</v>
      </c>
      <c r="W1417" s="426">
        <v>500</v>
      </c>
      <c r="X1417" s="426"/>
      <c r="Y1417" s="426"/>
      <c r="Z1417" s="426">
        <v>6</v>
      </c>
    </row>
    <row r="1418" spans="1:26" ht="15">
      <c r="A1418" s="426">
        <v>202110</v>
      </c>
      <c r="B1418" s="426" t="s">
        <v>1388</v>
      </c>
      <c r="C1418" s="426" t="s">
        <v>2070</v>
      </c>
      <c r="D1418" s="426" t="s">
        <v>2071</v>
      </c>
      <c r="E1418" s="426" t="s">
        <v>267</v>
      </c>
      <c r="F1418" s="426" t="s">
        <v>4277</v>
      </c>
      <c r="G1418" s="426" t="s">
        <v>4123</v>
      </c>
      <c r="H1418" s="427">
        <v>2.2800000000000001E-2</v>
      </c>
      <c r="I1418" s="427">
        <v>2.24E-2</v>
      </c>
      <c r="J1418" s="427">
        <v>1.9268000000000001</v>
      </c>
      <c r="K1418" s="427">
        <v>8.2581000000000007</v>
      </c>
      <c r="L1418" s="427">
        <v>2.3461119516000006E-2</v>
      </c>
      <c r="M1418" s="427">
        <v>1.9791537764479998</v>
      </c>
      <c r="N1418" s="427">
        <v>8.4824838080159992</v>
      </c>
      <c r="O1418" s="427">
        <v>22.964099999999998</v>
      </c>
      <c r="P1418" s="427">
        <v>13.483599999999999</v>
      </c>
      <c r="Q1418" s="427">
        <v>12.9871</v>
      </c>
      <c r="R1418" s="427">
        <v>2.2800000000000001E-2</v>
      </c>
      <c r="S1418" s="427">
        <v>2.3925999999999998</v>
      </c>
      <c r="T1418" s="427">
        <v>7.7923</v>
      </c>
      <c r="U1418" s="428">
        <v>42887</v>
      </c>
      <c r="V1418" s="428">
        <v>45747</v>
      </c>
      <c r="W1418" s="426">
        <v>500</v>
      </c>
      <c r="X1418" s="426"/>
      <c r="Y1418" s="426"/>
      <c r="Z1418" s="426">
        <v>6</v>
      </c>
    </row>
    <row r="1419" spans="1:26" ht="15">
      <c r="A1419" s="426">
        <v>202110</v>
      </c>
      <c r="B1419" s="426" t="s">
        <v>1388</v>
      </c>
      <c r="C1419" s="426" t="s">
        <v>2135</v>
      </c>
      <c r="D1419" s="426" t="s">
        <v>2136</v>
      </c>
      <c r="E1419" s="426" t="s">
        <v>274</v>
      </c>
      <c r="F1419" s="426" t="s">
        <v>4274</v>
      </c>
      <c r="G1419" s="426" t="s">
        <v>4156</v>
      </c>
      <c r="H1419" s="427">
        <v>0</v>
      </c>
      <c r="I1419" s="427">
        <v>0</v>
      </c>
      <c r="J1419" s="427">
        <v>0</v>
      </c>
      <c r="K1419" s="427">
        <v>0</v>
      </c>
      <c r="L1419" s="427">
        <v>0</v>
      </c>
      <c r="M1419" s="427">
        <v>0</v>
      </c>
      <c r="N1419" s="427">
        <v>0</v>
      </c>
      <c r="O1419" s="427">
        <v>22.837800000000001</v>
      </c>
      <c r="P1419" s="427">
        <v>11.1374</v>
      </c>
      <c r="Q1419" s="427">
        <v>11.1374</v>
      </c>
      <c r="R1419" s="427">
        <v>0</v>
      </c>
      <c r="S1419" s="427">
        <v>0</v>
      </c>
      <c r="T1419" s="427">
        <v>0</v>
      </c>
      <c r="U1419" s="428">
        <v>42917</v>
      </c>
      <c r="V1419" s="428">
        <v>44408</v>
      </c>
      <c r="W1419" s="426">
        <v>950</v>
      </c>
      <c r="X1419" s="426"/>
      <c r="Y1419" s="426"/>
      <c r="Z1419" s="426">
        <v>6</v>
      </c>
    </row>
    <row r="1420" spans="1:26" ht="15">
      <c r="A1420" s="426">
        <v>202110</v>
      </c>
      <c r="B1420" s="426" t="s">
        <v>1388</v>
      </c>
      <c r="C1420" s="426" t="s">
        <v>2139</v>
      </c>
      <c r="D1420" s="426" t="s">
        <v>2140</v>
      </c>
      <c r="E1420" s="426" t="s">
        <v>265</v>
      </c>
      <c r="F1420" s="426" t="s">
        <v>4276</v>
      </c>
      <c r="G1420" s="426" t="s">
        <v>4123</v>
      </c>
      <c r="H1420" s="427">
        <v>0.20599999999999999</v>
      </c>
      <c r="I1420" s="427">
        <v>0.22439999999999999</v>
      </c>
      <c r="J1420" s="427">
        <v>22.055</v>
      </c>
      <c r="K1420" s="427">
        <v>106.60890000000001</v>
      </c>
      <c r="L1420" s="427">
        <v>0.21197327282000003</v>
      </c>
      <c r="M1420" s="427">
        <v>22.654264344799998</v>
      </c>
      <c r="N1420" s="427">
        <v>109.505608801104</v>
      </c>
      <c r="O1420" s="427">
        <v>22.837800000000001</v>
      </c>
      <c r="P1420" s="427">
        <v>11.1471</v>
      </c>
      <c r="Q1420" s="427">
        <v>11.1471</v>
      </c>
      <c r="R1420" s="427">
        <v>0.22439999999999999</v>
      </c>
      <c r="S1420" s="427">
        <v>26.989699999999999</v>
      </c>
      <c r="T1420" s="427">
        <v>101.6742</v>
      </c>
      <c r="U1420" s="428">
        <v>42917</v>
      </c>
      <c r="V1420" s="428">
        <v>44408</v>
      </c>
      <c r="W1420" s="426">
        <v>850</v>
      </c>
      <c r="X1420" s="426"/>
      <c r="Y1420" s="426"/>
      <c r="Z1420" s="426">
        <v>6</v>
      </c>
    </row>
    <row r="1421" spans="1:26" ht="15">
      <c r="A1421" s="426">
        <v>202110</v>
      </c>
      <c r="B1421" s="426" t="s">
        <v>1388</v>
      </c>
      <c r="C1421" s="426" t="s">
        <v>2141</v>
      </c>
      <c r="D1421" s="426" t="s">
        <v>2142</v>
      </c>
      <c r="E1421" s="426" t="s">
        <v>265</v>
      </c>
      <c r="F1421" s="426" t="s">
        <v>4276</v>
      </c>
      <c r="G1421" s="426" t="s">
        <v>4123</v>
      </c>
      <c r="H1421" s="427">
        <v>0.2092</v>
      </c>
      <c r="I1421" s="427">
        <v>0.25</v>
      </c>
      <c r="J1421" s="427">
        <v>19.945399999999999</v>
      </c>
      <c r="K1421" s="427">
        <v>96.372200000000007</v>
      </c>
      <c r="L1421" s="427">
        <v>0.21526606152400005</v>
      </c>
      <c r="M1421" s="427">
        <v>20.487343643743998</v>
      </c>
      <c r="N1421" s="427">
        <v>98.990763740191994</v>
      </c>
      <c r="O1421" s="427">
        <v>22.837800000000001</v>
      </c>
      <c r="P1421" s="427">
        <v>11.1471</v>
      </c>
      <c r="Q1421" s="427">
        <v>11.1471</v>
      </c>
      <c r="R1421" s="427">
        <v>0.25</v>
      </c>
      <c r="S1421" s="427">
        <v>24.311900000000001</v>
      </c>
      <c r="T1421" s="427">
        <v>92.005700000000004</v>
      </c>
      <c r="U1421" s="428">
        <v>42917</v>
      </c>
      <c r="V1421" s="428">
        <v>44408</v>
      </c>
      <c r="W1421" s="426">
        <v>850</v>
      </c>
      <c r="X1421" s="426"/>
      <c r="Y1421" s="426"/>
      <c r="Z1421" s="426">
        <v>6</v>
      </c>
    </row>
    <row r="1422" spans="1:26" ht="15">
      <c r="A1422" s="426">
        <v>202110</v>
      </c>
      <c r="B1422" s="426" t="s">
        <v>1388</v>
      </c>
      <c r="C1422" s="426" t="s">
        <v>2145</v>
      </c>
      <c r="D1422" s="426" t="s">
        <v>3011</v>
      </c>
      <c r="E1422" s="426" t="s">
        <v>265</v>
      </c>
      <c r="F1422" s="426" t="s">
        <v>4276</v>
      </c>
      <c r="G1422" s="426" t="s">
        <v>4123</v>
      </c>
      <c r="H1422" s="427">
        <v>0.1744</v>
      </c>
      <c r="I1422" s="427">
        <v>0.19919999999999999</v>
      </c>
      <c r="J1422" s="427">
        <v>17.4633</v>
      </c>
      <c r="K1422" s="427">
        <v>86.266400000000004</v>
      </c>
      <c r="L1422" s="427">
        <v>0.17945698436800003</v>
      </c>
      <c r="M1422" s="427">
        <v>17.937801611087998</v>
      </c>
      <c r="N1422" s="427">
        <v>88.610375410304002</v>
      </c>
      <c r="O1422" s="427">
        <v>22.837800000000001</v>
      </c>
      <c r="P1422" s="427">
        <v>11.1471</v>
      </c>
      <c r="Q1422" s="427">
        <v>11.1471</v>
      </c>
      <c r="R1422" s="427">
        <v>0.19919999999999999</v>
      </c>
      <c r="S1422" s="427">
        <v>21.436</v>
      </c>
      <c r="T1422" s="427">
        <v>82.293700000000001</v>
      </c>
      <c r="U1422" s="428">
        <v>42917</v>
      </c>
      <c r="V1422" s="428">
        <v>44408</v>
      </c>
      <c r="W1422" s="426">
        <v>600</v>
      </c>
      <c r="X1422" s="426"/>
      <c r="Y1422" s="426"/>
      <c r="Z1422" s="426">
        <v>6</v>
      </c>
    </row>
    <row r="1423" spans="1:26" ht="15">
      <c r="A1423" s="426">
        <v>202110</v>
      </c>
      <c r="B1423" s="426" t="s">
        <v>1388</v>
      </c>
      <c r="C1423" s="426" t="s">
        <v>2146</v>
      </c>
      <c r="D1423" s="426" t="s">
        <v>3012</v>
      </c>
      <c r="E1423" s="426" t="s">
        <v>265</v>
      </c>
      <c r="F1423" s="426" t="s">
        <v>4276</v>
      </c>
      <c r="G1423" s="426" t="s">
        <v>4123</v>
      </c>
      <c r="H1423" s="427">
        <v>4.0399999999999998E-2</v>
      </c>
      <c r="I1423" s="427">
        <v>4.2799999999999998E-2</v>
      </c>
      <c r="J1423" s="427">
        <v>3.4539</v>
      </c>
      <c r="K1423" s="427">
        <v>16.773599999999998</v>
      </c>
      <c r="L1423" s="427">
        <v>4.1571457387999999E-2</v>
      </c>
      <c r="M1423" s="427">
        <v>3.5477471603039996</v>
      </c>
      <c r="N1423" s="427">
        <v>17.229361524095996</v>
      </c>
      <c r="O1423" s="427">
        <v>22.837800000000001</v>
      </c>
      <c r="P1423" s="427">
        <v>11.1471</v>
      </c>
      <c r="Q1423" s="427">
        <v>11.1471</v>
      </c>
      <c r="R1423" s="427">
        <v>4.2799999999999998E-2</v>
      </c>
      <c r="S1423" s="427">
        <v>4.0702999999999996</v>
      </c>
      <c r="T1423" s="427">
        <v>16.1572</v>
      </c>
      <c r="U1423" s="428">
        <v>42917</v>
      </c>
      <c r="V1423" s="428">
        <v>44408</v>
      </c>
      <c r="W1423" s="426">
        <v>376</v>
      </c>
      <c r="X1423" s="426"/>
      <c r="Y1423" s="426"/>
      <c r="Z1423" s="426">
        <v>6</v>
      </c>
    </row>
    <row r="1424" spans="1:26" ht="15">
      <c r="A1424" s="426">
        <v>202110</v>
      </c>
      <c r="B1424" s="426" t="s">
        <v>1388</v>
      </c>
      <c r="C1424" s="426" t="s">
        <v>2149</v>
      </c>
      <c r="D1424" s="426" t="s">
        <v>2150</v>
      </c>
      <c r="E1424" s="426" t="s">
        <v>265</v>
      </c>
      <c r="F1424" s="426" t="s">
        <v>4288</v>
      </c>
      <c r="G1424" s="426" t="s">
        <v>4123</v>
      </c>
      <c r="H1424" s="427">
        <v>6.4000000000000001E-2</v>
      </c>
      <c r="I1424" s="427">
        <v>0.1308</v>
      </c>
      <c r="J1424" s="427">
        <v>6.4306000000000001</v>
      </c>
      <c r="K1424" s="427">
        <v>25.081399999999999</v>
      </c>
      <c r="L1424" s="427">
        <v>6.5855774080000012E-2</v>
      </c>
      <c r="M1424" s="427">
        <v>6.6053281476159995</v>
      </c>
      <c r="N1424" s="427">
        <v>25.762895748703993</v>
      </c>
      <c r="O1424" s="427">
        <v>22.837800000000001</v>
      </c>
      <c r="P1424" s="427">
        <v>9.6672999999999991</v>
      </c>
      <c r="Q1424" s="427">
        <v>9.6672999999999991</v>
      </c>
      <c r="R1424" s="427">
        <v>0.1308</v>
      </c>
      <c r="S1424" s="427">
        <v>7.8749000000000002</v>
      </c>
      <c r="T1424" s="427">
        <v>23.6371</v>
      </c>
      <c r="U1424" s="428">
        <v>42917</v>
      </c>
      <c r="V1424" s="428">
        <v>44408</v>
      </c>
      <c r="W1424" s="426">
        <v>386</v>
      </c>
      <c r="X1424" s="426"/>
      <c r="Y1424" s="426"/>
      <c r="Z1424" s="426">
        <v>6</v>
      </c>
    </row>
    <row r="1425" spans="1:26" ht="15">
      <c r="A1425" s="426">
        <v>202110</v>
      </c>
      <c r="B1425" s="426" t="s">
        <v>1388</v>
      </c>
      <c r="C1425" s="426" t="s">
        <v>2153</v>
      </c>
      <c r="D1425" s="426" t="s">
        <v>2154</v>
      </c>
      <c r="E1425" s="426" t="s">
        <v>268</v>
      </c>
      <c r="F1425" s="426" t="s">
        <v>4287</v>
      </c>
      <c r="G1425" s="426" t="s">
        <v>4123</v>
      </c>
      <c r="H1425" s="427">
        <v>0.49080000000000001</v>
      </c>
      <c r="I1425" s="427">
        <v>0.51280000000000003</v>
      </c>
      <c r="J1425" s="427">
        <v>57.922899999999998</v>
      </c>
      <c r="K1425" s="427">
        <v>286.15429999999998</v>
      </c>
      <c r="L1425" s="427">
        <v>0.50503146747600014</v>
      </c>
      <c r="M1425" s="427">
        <v>59.496743968143996</v>
      </c>
      <c r="N1425" s="427">
        <v>293.92950150084795</v>
      </c>
      <c r="O1425" s="427">
        <v>22.837800000000001</v>
      </c>
      <c r="P1425" s="427">
        <v>11.4976</v>
      </c>
      <c r="Q1425" s="427">
        <v>11.4976</v>
      </c>
      <c r="R1425" s="427">
        <v>0.51280000000000003</v>
      </c>
      <c r="S1425" s="427">
        <v>71.695400000000006</v>
      </c>
      <c r="T1425" s="427">
        <v>272.3818</v>
      </c>
      <c r="U1425" s="428">
        <v>42917</v>
      </c>
      <c r="V1425" s="428">
        <v>44408</v>
      </c>
      <c r="W1425" s="426">
        <v>670</v>
      </c>
      <c r="X1425" s="426"/>
      <c r="Y1425" s="426"/>
      <c r="Z1425" s="426">
        <v>6</v>
      </c>
    </row>
    <row r="1426" spans="1:26" ht="15">
      <c r="A1426" s="426">
        <v>202110</v>
      </c>
      <c r="B1426" s="426" t="s">
        <v>1388</v>
      </c>
      <c r="C1426" s="426" t="s">
        <v>2220</v>
      </c>
      <c r="D1426" s="426" t="s">
        <v>2221</v>
      </c>
      <c r="E1426" s="426" t="s">
        <v>274</v>
      </c>
      <c r="F1426" s="426" t="s">
        <v>4275</v>
      </c>
      <c r="G1426" s="426" t="s">
        <v>4156</v>
      </c>
      <c r="H1426" s="427">
        <v>1.2E-2</v>
      </c>
      <c r="I1426" s="427">
        <v>1.1599999999999999E-2</v>
      </c>
      <c r="J1426" s="427">
        <v>1.1922999999999999</v>
      </c>
      <c r="K1426" s="427">
        <v>4.1660000000000004</v>
      </c>
      <c r="L1426" s="427">
        <v>1.2347957640000001E-2</v>
      </c>
      <c r="M1426" s="427">
        <v>1.2246964125279998</v>
      </c>
      <c r="N1426" s="427">
        <v>4.2791958857600001</v>
      </c>
      <c r="O1426" s="427">
        <v>22.837800000000001</v>
      </c>
      <c r="P1426" s="427">
        <v>11.1374</v>
      </c>
      <c r="Q1426" s="427">
        <v>11.1374</v>
      </c>
      <c r="R1426" s="427">
        <v>1.2E-2</v>
      </c>
      <c r="S1426" s="427">
        <v>1.4451000000000001</v>
      </c>
      <c r="T1426" s="427">
        <v>3.9131999999999998</v>
      </c>
      <c r="U1426" s="428">
        <v>42948</v>
      </c>
      <c r="V1426" s="428">
        <v>44439</v>
      </c>
      <c r="W1426" s="426">
        <v>420</v>
      </c>
      <c r="X1426" s="426"/>
      <c r="Y1426" s="426"/>
      <c r="Z1426" s="426">
        <v>6</v>
      </c>
    </row>
    <row r="1427" spans="1:26" ht="15">
      <c r="A1427" s="426">
        <v>202110</v>
      </c>
      <c r="B1427" s="426" t="s">
        <v>1388</v>
      </c>
      <c r="C1427" s="426" t="s">
        <v>2228</v>
      </c>
      <c r="D1427" s="426" t="s">
        <v>2229</v>
      </c>
      <c r="E1427" s="426" t="s">
        <v>265</v>
      </c>
      <c r="F1427" s="426" t="s">
        <v>4182</v>
      </c>
      <c r="G1427" s="426" t="s">
        <v>4156</v>
      </c>
      <c r="H1427" s="427">
        <v>0.50600000000000001</v>
      </c>
      <c r="I1427" s="427">
        <v>0.70920000000000005</v>
      </c>
      <c r="J1427" s="427">
        <v>40.979399999999998</v>
      </c>
      <c r="K1427" s="427">
        <v>156.64359999999999</v>
      </c>
      <c r="L1427" s="427">
        <v>0.52067221382000006</v>
      </c>
      <c r="M1427" s="427">
        <v>42.092866029983988</v>
      </c>
      <c r="N1427" s="427">
        <v>160.899819647296</v>
      </c>
      <c r="O1427" s="427">
        <v>22.837800000000001</v>
      </c>
      <c r="P1427" s="427">
        <v>8.7619000000000007</v>
      </c>
      <c r="Q1427" s="427">
        <v>8.7619000000000007</v>
      </c>
      <c r="R1427" s="427">
        <v>0.70920000000000005</v>
      </c>
      <c r="S1427" s="427">
        <v>50.576000000000001</v>
      </c>
      <c r="T1427" s="427">
        <v>147.047</v>
      </c>
      <c r="U1427" s="428">
        <v>42948</v>
      </c>
      <c r="V1427" s="428">
        <v>46630</v>
      </c>
      <c r="W1427" s="426">
        <v>700</v>
      </c>
      <c r="X1427" s="426"/>
      <c r="Y1427" s="426"/>
      <c r="Z1427" s="426">
        <v>6</v>
      </c>
    </row>
    <row r="1428" spans="1:26" ht="15">
      <c r="A1428" s="426">
        <v>202110</v>
      </c>
      <c r="B1428" s="426" t="s">
        <v>1388</v>
      </c>
      <c r="C1428" s="426" t="s">
        <v>2232</v>
      </c>
      <c r="D1428" s="426" t="s">
        <v>2233</v>
      </c>
      <c r="E1428" s="426" t="s">
        <v>265</v>
      </c>
      <c r="F1428" s="426" t="s">
        <v>4182</v>
      </c>
      <c r="G1428" s="426" t="s">
        <v>4156</v>
      </c>
      <c r="H1428" s="427">
        <v>0.78879999999999995</v>
      </c>
      <c r="I1428" s="427">
        <v>0.79279999999999995</v>
      </c>
      <c r="J1428" s="427">
        <v>79.909499999999994</v>
      </c>
      <c r="K1428" s="427">
        <v>272.78370000000001</v>
      </c>
      <c r="L1428" s="427">
        <v>0.81167241553600011</v>
      </c>
      <c r="M1428" s="427">
        <v>82.080749791919985</v>
      </c>
      <c r="N1428" s="427">
        <v>280.19560411483201</v>
      </c>
      <c r="O1428" s="427">
        <v>22.837800000000001</v>
      </c>
      <c r="P1428" s="427">
        <v>8.7619000000000007</v>
      </c>
      <c r="Q1428" s="427">
        <v>8.7619000000000007</v>
      </c>
      <c r="R1428" s="427">
        <v>0.79279999999999995</v>
      </c>
      <c r="S1428" s="427">
        <v>99.652900000000002</v>
      </c>
      <c r="T1428" s="427">
        <v>253.0403</v>
      </c>
      <c r="U1428" s="428">
        <v>42948</v>
      </c>
      <c r="V1428" s="428">
        <v>46630</v>
      </c>
      <c r="W1428" s="426">
        <v>1000</v>
      </c>
      <c r="X1428" s="426"/>
      <c r="Y1428" s="426"/>
      <c r="Z1428" s="426">
        <v>6</v>
      </c>
    </row>
    <row r="1429" spans="1:26" ht="15">
      <c r="A1429" s="426">
        <v>202110</v>
      </c>
      <c r="B1429" s="426" t="s">
        <v>1388</v>
      </c>
      <c r="C1429" s="426" t="s">
        <v>2234</v>
      </c>
      <c r="D1429" s="426" t="s">
        <v>2235</v>
      </c>
      <c r="E1429" s="426" t="s">
        <v>265</v>
      </c>
      <c r="F1429" s="426" t="s">
        <v>4182</v>
      </c>
      <c r="G1429" s="426" t="s">
        <v>4156</v>
      </c>
      <c r="H1429" s="427">
        <v>0.41360000000000002</v>
      </c>
      <c r="I1429" s="427">
        <v>0.41599999999999998</v>
      </c>
      <c r="J1429" s="427">
        <v>44.438899999999997</v>
      </c>
      <c r="K1429" s="427">
        <v>139.65950000000001</v>
      </c>
      <c r="L1429" s="427">
        <v>0.4255929399920001</v>
      </c>
      <c r="M1429" s="427">
        <v>45.646365349903995</v>
      </c>
      <c r="N1429" s="427">
        <v>143.45423855192001</v>
      </c>
      <c r="O1429" s="427">
        <v>22.837800000000001</v>
      </c>
      <c r="P1429" s="427">
        <v>8.7619000000000007</v>
      </c>
      <c r="Q1429" s="427">
        <v>8.7619000000000007</v>
      </c>
      <c r="R1429" s="427">
        <v>0.41599999999999998</v>
      </c>
      <c r="S1429" s="427">
        <v>55.176400000000001</v>
      </c>
      <c r="T1429" s="427">
        <v>128.922</v>
      </c>
      <c r="U1429" s="428">
        <v>42948</v>
      </c>
      <c r="V1429" s="428">
        <v>46630</v>
      </c>
      <c r="W1429" s="426">
        <v>1000</v>
      </c>
      <c r="X1429" s="426"/>
      <c r="Y1429" s="426"/>
      <c r="Z1429" s="426">
        <v>6</v>
      </c>
    </row>
    <row r="1430" spans="1:26" ht="15">
      <c r="A1430" s="426">
        <v>202110</v>
      </c>
      <c r="B1430" s="426" t="s">
        <v>1388</v>
      </c>
      <c r="C1430" s="426" t="s">
        <v>2238</v>
      </c>
      <c r="D1430" s="426" t="s">
        <v>3400</v>
      </c>
      <c r="E1430" s="426" t="s">
        <v>256</v>
      </c>
      <c r="F1430" s="426" t="s">
        <v>4293</v>
      </c>
      <c r="G1430" s="426" t="s">
        <v>4156</v>
      </c>
      <c r="H1430" s="427">
        <v>0.39560000000000001</v>
      </c>
      <c r="I1430" s="427">
        <v>0.53920000000000001</v>
      </c>
      <c r="J1430" s="427">
        <v>22.227499999999999</v>
      </c>
      <c r="K1430" s="427">
        <v>138.8553</v>
      </c>
      <c r="L1430" s="427">
        <v>0.40707100353200004</v>
      </c>
      <c r="M1430" s="427">
        <v>22.831451404399996</v>
      </c>
      <c r="N1430" s="427">
        <v>142.62818734420799</v>
      </c>
      <c r="O1430" s="427">
        <v>20.719200000000001</v>
      </c>
      <c r="P1430" s="427">
        <v>13.0845</v>
      </c>
      <c r="Q1430" s="427">
        <v>13.0845</v>
      </c>
      <c r="R1430" s="427">
        <v>0.53920000000000001</v>
      </c>
      <c r="S1430" s="427">
        <v>27.124600000000001</v>
      </c>
      <c r="T1430" s="427">
        <v>133.95820000000001</v>
      </c>
      <c r="U1430" s="428">
        <v>42887</v>
      </c>
      <c r="V1430" s="428">
        <v>44377</v>
      </c>
      <c r="W1430" s="426">
        <v>2500</v>
      </c>
      <c r="X1430" s="426"/>
      <c r="Y1430" s="426"/>
      <c r="Z1430" s="426">
        <v>6</v>
      </c>
    </row>
    <row r="1431" spans="1:26" ht="15">
      <c r="A1431" s="426">
        <v>202110</v>
      </c>
      <c r="B1431" s="426" t="s">
        <v>1388</v>
      </c>
      <c r="C1431" s="426" t="s">
        <v>2241</v>
      </c>
      <c r="D1431" s="426" t="s">
        <v>3683</v>
      </c>
      <c r="E1431" s="426" t="s">
        <v>274</v>
      </c>
      <c r="F1431" s="426" t="s">
        <v>4247</v>
      </c>
      <c r="G1431" s="426" t="s">
        <v>4156</v>
      </c>
      <c r="H1431" s="427">
        <v>0.2848</v>
      </c>
      <c r="I1431" s="427">
        <v>0.18759999999999999</v>
      </c>
      <c r="J1431" s="427">
        <v>11.5128</v>
      </c>
      <c r="K1431" s="427">
        <v>29.1934</v>
      </c>
      <c r="L1431" s="427">
        <v>0.29305819465600008</v>
      </c>
      <c r="M1431" s="427">
        <v>11.825618433408</v>
      </c>
      <c r="N1431" s="427">
        <v>29.986624381023997</v>
      </c>
      <c r="O1431" s="427">
        <v>22.837800000000001</v>
      </c>
      <c r="P1431" s="427">
        <v>11.1374</v>
      </c>
      <c r="Q1431" s="427">
        <v>11.1374</v>
      </c>
      <c r="R1431" s="427">
        <v>0.2848</v>
      </c>
      <c r="S1431" s="427">
        <v>13.725899999999999</v>
      </c>
      <c r="T1431" s="427">
        <v>26.9803</v>
      </c>
      <c r="U1431" s="428">
        <v>42948</v>
      </c>
      <c r="V1431" s="428">
        <v>44439</v>
      </c>
      <c r="W1431" s="426">
        <v>500</v>
      </c>
      <c r="X1431" s="426"/>
      <c r="Y1431" s="426"/>
      <c r="Z1431" s="426">
        <v>6</v>
      </c>
    </row>
    <row r="1432" spans="1:26" ht="15">
      <c r="A1432" s="426">
        <v>202110</v>
      </c>
      <c r="B1432" s="426" t="s">
        <v>1388</v>
      </c>
      <c r="C1432" s="426" t="s">
        <v>2324</v>
      </c>
      <c r="D1432" s="426" t="s">
        <v>2325</v>
      </c>
      <c r="E1432" s="426" t="s">
        <v>260</v>
      </c>
      <c r="F1432" s="426" t="s">
        <v>4272</v>
      </c>
      <c r="G1432" s="426" t="s">
        <v>4156</v>
      </c>
      <c r="H1432" s="427">
        <v>0.65839999999999999</v>
      </c>
      <c r="I1432" s="427">
        <v>1.6215999999999999</v>
      </c>
      <c r="J1432" s="427">
        <v>67.797200000000004</v>
      </c>
      <c r="K1432" s="427">
        <v>613.80269999999996</v>
      </c>
      <c r="L1432" s="427">
        <v>0.67749127584800006</v>
      </c>
      <c r="M1432" s="427">
        <v>69.639342128191998</v>
      </c>
      <c r="N1432" s="427">
        <v>630.48055413067186</v>
      </c>
      <c r="O1432" s="427">
        <v>23.275099999999998</v>
      </c>
      <c r="P1432" s="427">
        <v>9.1610999999999994</v>
      </c>
      <c r="Q1432" s="427">
        <v>9.1610999999999994</v>
      </c>
      <c r="R1432" s="427">
        <v>1.6215999999999999</v>
      </c>
      <c r="S1432" s="427">
        <v>81.009699999999995</v>
      </c>
      <c r="T1432" s="427">
        <v>600.59019999999998</v>
      </c>
      <c r="U1432" s="428">
        <v>42826</v>
      </c>
      <c r="V1432" s="428">
        <v>46660</v>
      </c>
      <c r="W1432" s="426">
        <v>2500</v>
      </c>
      <c r="X1432" s="426"/>
      <c r="Y1432" s="426"/>
      <c r="Z1432" s="426">
        <v>6</v>
      </c>
    </row>
    <row r="1433" spans="1:26" ht="15">
      <c r="A1433" s="426">
        <v>202110</v>
      </c>
      <c r="B1433" s="426" t="s">
        <v>1388</v>
      </c>
      <c r="C1433" s="426" t="s">
        <v>2326</v>
      </c>
      <c r="D1433" s="426" t="s">
        <v>2327</v>
      </c>
      <c r="E1433" s="426" t="s">
        <v>265</v>
      </c>
      <c r="F1433" s="426" t="s">
        <v>4274</v>
      </c>
      <c r="G1433" s="426" t="s">
        <v>4156</v>
      </c>
      <c r="H1433" s="427">
        <v>4.6399999999999997E-2</v>
      </c>
      <c r="I1433" s="427">
        <v>4.8800000000000003E-2</v>
      </c>
      <c r="J1433" s="427">
        <v>5.3640999999999996</v>
      </c>
      <c r="K1433" s="427">
        <v>25.847999999999999</v>
      </c>
      <c r="L1433" s="427">
        <v>4.7745436208000001E-2</v>
      </c>
      <c r="M1433" s="427">
        <v>5.5098498921759989</v>
      </c>
      <c r="N1433" s="427">
        <v>26.550325313279998</v>
      </c>
      <c r="O1433" s="427">
        <v>22.964099999999998</v>
      </c>
      <c r="P1433" s="427">
        <v>10.008100000000001</v>
      </c>
      <c r="Q1433" s="427">
        <v>9.3849999999999998</v>
      </c>
      <c r="R1433" s="427">
        <v>4.8800000000000003E-2</v>
      </c>
      <c r="S1433" s="427">
        <v>6.6132999999999997</v>
      </c>
      <c r="T1433" s="427">
        <v>24.598800000000001</v>
      </c>
      <c r="U1433" s="428">
        <v>42979</v>
      </c>
      <c r="V1433" s="428">
        <v>44469</v>
      </c>
      <c r="W1433" s="426">
        <v>1600</v>
      </c>
      <c r="X1433" s="426"/>
      <c r="Y1433" s="426"/>
      <c r="Z1433" s="426">
        <v>6</v>
      </c>
    </row>
    <row r="1434" spans="1:26" ht="15">
      <c r="A1434" s="426">
        <v>202110</v>
      </c>
      <c r="B1434" s="426" t="s">
        <v>1388</v>
      </c>
      <c r="C1434" s="426" t="s">
        <v>2328</v>
      </c>
      <c r="D1434" s="426" t="s">
        <v>2329</v>
      </c>
      <c r="E1434" s="426" t="s">
        <v>259</v>
      </c>
      <c r="F1434" s="426" t="s">
        <v>4282</v>
      </c>
      <c r="G1434" s="426" t="s">
        <v>4263</v>
      </c>
      <c r="H1434" s="427">
        <v>0.11840000000000001</v>
      </c>
      <c r="I1434" s="427">
        <v>0.15720000000000001</v>
      </c>
      <c r="J1434" s="427">
        <v>8.4704999999999995</v>
      </c>
      <c r="K1434" s="427">
        <v>46.909799999999997</v>
      </c>
      <c r="L1434" s="427">
        <v>0.12183318204800002</v>
      </c>
      <c r="M1434" s="427">
        <v>8.700655004879998</v>
      </c>
      <c r="N1434" s="427">
        <v>48.184403063327991</v>
      </c>
      <c r="O1434" s="427">
        <v>22.837800000000001</v>
      </c>
      <c r="P1434" s="427">
        <v>9.7452000000000005</v>
      </c>
      <c r="Q1434" s="427">
        <v>9.7452000000000005</v>
      </c>
      <c r="R1434" s="427">
        <v>0.15720000000000001</v>
      </c>
      <c r="S1434" s="427">
        <v>9.5010999999999992</v>
      </c>
      <c r="T1434" s="427">
        <v>45.879199999999997</v>
      </c>
      <c r="U1434" s="428">
        <v>42979</v>
      </c>
      <c r="V1434" s="428">
        <v>44469</v>
      </c>
      <c r="W1434" s="426">
        <v>4783</v>
      </c>
      <c r="X1434" s="426"/>
      <c r="Y1434" s="426"/>
      <c r="Z1434" s="426">
        <v>6</v>
      </c>
    </row>
    <row r="1435" spans="1:26" ht="15">
      <c r="A1435" s="426">
        <v>202110</v>
      </c>
      <c r="B1435" s="426" t="s">
        <v>1388</v>
      </c>
      <c r="C1435" s="426" t="s">
        <v>2330</v>
      </c>
      <c r="D1435" s="426" t="s">
        <v>2331</v>
      </c>
      <c r="E1435" s="426" t="s">
        <v>256</v>
      </c>
      <c r="F1435" s="426" t="s">
        <v>4276</v>
      </c>
      <c r="G1435" s="426" t="s">
        <v>4123</v>
      </c>
      <c r="H1435" s="427">
        <v>9.2399999999999996E-2</v>
      </c>
      <c r="I1435" s="427">
        <v>0.1096</v>
      </c>
      <c r="J1435" s="427">
        <v>4.3353000000000002</v>
      </c>
      <c r="K1435" s="427">
        <v>26.138999999999999</v>
      </c>
      <c r="L1435" s="427">
        <v>9.5079273828000022E-2</v>
      </c>
      <c r="M1435" s="427">
        <v>4.453095997008</v>
      </c>
      <c r="N1435" s="427">
        <v>26.849232179039998</v>
      </c>
      <c r="O1435" s="427">
        <v>22.837800000000001</v>
      </c>
      <c r="P1435" s="427">
        <v>10.8551</v>
      </c>
      <c r="Q1435" s="427">
        <v>10.8551</v>
      </c>
      <c r="R1435" s="427">
        <v>0.1096</v>
      </c>
      <c r="S1435" s="427">
        <v>5.3296999999999999</v>
      </c>
      <c r="T1435" s="427">
        <v>25.144600000000001</v>
      </c>
      <c r="U1435" s="428">
        <v>42979</v>
      </c>
      <c r="V1435" s="428">
        <v>44469</v>
      </c>
      <c r="W1435" s="426">
        <v>1000</v>
      </c>
      <c r="X1435" s="426"/>
      <c r="Y1435" s="426"/>
      <c r="Z1435" s="426">
        <v>6</v>
      </c>
    </row>
    <row r="1436" spans="1:26" ht="15">
      <c r="A1436" s="426">
        <v>202110</v>
      </c>
      <c r="B1436" s="426" t="s">
        <v>1388</v>
      </c>
      <c r="C1436" s="426" t="s">
        <v>2471</v>
      </c>
      <c r="D1436" s="426" t="s">
        <v>2472</v>
      </c>
      <c r="E1436" s="426" t="s">
        <v>265</v>
      </c>
      <c r="F1436" s="426" t="s">
        <v>4277</v>
      </c>
      <c r="G1436" s="426" t="s">
        <v>4123</v>
      </c>
      <c r="H1436" s="427">
        <v>0.14319999999999999</v>
      </c>
      <c r="I1436" s="427">
        <v>1.294</v>
      </c>
      <c r="J1436" s="427">
        <v>2.2753000000000001</v>
      </c>
      <c r="K1436" s="427">
        <v>82.3245</v>
      </c>
      <c r="L1436" s="427">
        <v>0.147352294504</v>
      </c>
      <c r="M1436" s="427">
        <v>2.3371229954079999</v>
      </c>
      <c r="N1436" s="427">
        <v>84.56136862631999</v>
      </c>
      <c r="O1436" s="427">
        <v>22.896100000000001</v>
      </c>
      <c r="P1436" s="427">
        <v>13.6881</v>
      </c>
      <c r="Q1436" s="427">
        <v>13.6881</v>
      </c>
      <c r="R1436" s="427">
        <v>1.294</v>
      </c>
      <c r="S1436" s="427">
        <v>2.3538999999999999</v>
      </c>
      <c r="T1436" s="427">
        <v>82.245900000000006</v>
      </c>
      <c r="U1436" s="428">
        <v>43040</v>
      </c>
      <c r="V1436" s="428">
        <v>45930</v>
      </c>
      <c r="W1436" s="426">
        <v>1000</v>
      </c>
      <c r="X1436" s="426"/>
      <c r="Y1436" s="426"/>
      <c r="Z1436" s="426">
        <v>6</v>
      </c>
    </row>
    <row r="1437" spans="1:26" ht="15">
      <c r="A1437" s="426">
        <v>202110</v>
      </c>
      <c r="B1437" s="426" t="s">
        <v>1388</v>
      </c>
      <c r="C1437" s="426" t="s">
        <v>2477</v>
      </c>
      <c r="D1437" s="426" t="s">
        <v>2478</v>
      </c>
      <c r="E1437" s="426" t="s">
        <v>268</v>
      </c>
      <c r="F1437" s="426" t="s">
        <v>4247</v>
      </c>
      <c r="G1437" s="426" t="s">
        <v>4156</v>
      </c>
      <c r="H1437" s="427">
        <v>0.75519999999999998</v>
      </c>
      <c r="I1437" s="427">
        <v>0.78039999999999998</v>
      </c>
      <c r="J1437" s="427">
        <v>30.9193</v>
      </c>
      <c r="K1437" s="427">
        <v>255.40010000000001</v>
      </c>
      <c r="L1437" s="427">
        <v>0.77709813414400009</v>
      </c>
      <c r="M1437" s="427">
        <v>31.759419431247998</v>
      </c>
      <c r="N1437" s="427">
        <v>262.33966806113602</v>
      </c>
      <c r="O1437" s="427">
        <v>22.837800000000001</v>
      </c>
      <c r="P1437" s="427">
        <v>9.7063000000000006</v>
      </c>
      <c r="Q1437" s="427">
        <v>9.7063000000000006</v>
      </c>
      <c r="R1437" s="427">
        <v>0.78039999999999998</v>
      </c>
      <c r="S1437" s="427">
        <v>32.431849999999997</v>
      </c>
      <c r="T1437" s="427">
        <v>253.88749999999999</v>
      </c>
      <c r="U1437" s="428">
        <v>43040</v>
      </c>
      <c r="V1437" s="428">
        <v>44530</v>
      </c>
      <c r="W1437" s="426">
        <v>1000</v>
      </c>
      <c r="X1437" s="426"/>
      <c r="Y1437" s="426"/>
      <c r="Z1437" s="426">
        <v>6</v>
      </c>
    </row>
    <row r="1438" spans="1:26" ht="15">
      <c r="A1438" s="426">
        <v>202110</v>
      </c>
      <c r="B1438" s="426" t="s">
        <v>1388</v>
      </c>
      <c r="C1438" s="426" t="s">
        <v>2479</v>
      </c>
      <c r="D1438" s="426" t="s">
        <v>2480</v>
      </c>
      <c r="E1438" s="426" t="s">
        <v>268</v>
      </c>
      <c r="F1438" s="426" t="s">
        <v>4247</v>
      </c>
      <c r="G1438" s="426" t="s">
        <v>4156</v>
      </c>
      <c r="H1438" s="427">
        <v>0.26479999999999998</v>
      </c>
      <c r="I1438" s="427">
        <v>0.36599999999999999</v>
      </c>
      <c r="J1438" s="427">
        <v>17.916499999999999</v>
      </c>
      <c r="K1438" s="427">
        <v>105.1825</v>
      </c>
      <c r="L1438" s="427">
        <v>0.27247826525600005</v>
      </c>
      <c r="M1438" s="427">
        <v>18.403315671439998</v>
      </c>
      <c r="N1438" s="427">
        <v>108.04045157319999</v>
      </c>
      <c r="O1438" s="427">
        <v>22.837800000000001</v>
      </c>
      <c r="P1438" s="427">
        <v>9.7063000000000006</v>
      </c>
      <c r="Q1438" s="427">
        <v>9.7063000000000006</v>
      </c>
      <c r="R1438" s="427">
        <v>0.36599999999999999</v>
      </c>
      <c r="S1438" s="427">
        <v>19.292100000000001</v>
      </c>
      <c r="T1438" s="427">
        <v>103.8069</v>
      </c>
      <c r="U1438" s="428">
        <v>43040</v>
      </c>
      <c r="V1438" s="428">
        <v>44530</v>
      </c>
      <c r="W1438" s="426">
        <v>900</v>
      </c>
      <c r="X1438" s="426"/>
      <c r="Y1438" s="426"/>
      <c r="Z1438" s="426">
        <v>6</v>
      </c>
    </row>
    <row r="1439" spans="1:26" ht="15">
      <c r="A1439" s="426">
        <v>202110</v>
      </c>
      <c r="B1439" s="426" t="s">
        <v>1388</v>
      </c>
      <c r="C1439" s="426" t="s">
        <v>2645</v>
      </c>
      <c r="D1439" s="426" t="s">
        <v>2646</v>
      </c>
      <c r="E1439" s="426" t="s">
        <v>259</v>
      </c>
      <c r="F1439" s="426" t="s">
        <v>4272</v>
      </c>
      <c r="G1439" s="426" t="s">
        <v>4297</v>
      </c>
      <c r="H1439" s="427">
        <v>2.18E-2</v>
      </c>
      <c r="I1439" s="427">
        <v>0.44519999999999998</v>
      </c>
      <c r="J1439" s="427">
        <v>2.9418000000000002</v>
      </c>
      <c r="K1439" s="427">
        <v>76.378500000000003</v>
      </c>
      <c r="L1439" s="427">
        <v>2.2432123046000004E-2</v>
      </c>
      <c r="M1439" s="427">
        <v>3.0217327068479998</v>
      </c>
      <c r="N1439" s="427">
        <v>78.453807719759993</v>
      </c>
      <c r="O1439" s="427">
        <v>22.546199999999999</v>
      </c>
      <c r="P1439" s="427">
        <v>11.049799999999999</v>
      </c>
      <c r="Q1439" s="427">
        <v>10.358499999999999</v>
      </c>
      <c r="R1439" s="427">
        <v>0.44519999999999998</v>
      </c>
      <c r="S1439" s="427">
        <v>3.1098499999999998</v>
      </c>
      <c r="T1439" s="427">
        <v>76.210400000000007</v>
      </c>
      <c r="U1439" s="428">
        <v>43101</v>
      </c>
      <c r="V1439" s="428">
        <v>44227</v>
      </c>
      <c r="W1439" s="426">
        <v>1000</v>
      </c>
      <c r="X1439" s="426"/>
      <c r="Y1439" s="426"/>
      <c r="Z1439" s="426">
        <v>6</v>
      </c>
    </row>
    <row r="1440" spans="1:26" ht="15">
      <c r="A1440" s="426">
        <v>202110</v>
      </c>
      <c r="B1440" s="426" t="s">
        <v>1388</v>
      </c>
      <c r="C1440" s="426" t="s">
        <v>2647</v>
      </c>
      <c r="D1440" s="426" t="s">
        <v>2648</v>
      </c>
      <c r="E1440" s="426" t="s">
        <v>265</v>
      </c>
      <c r="F1440" s="426" t="s">
        <v>4274</v>
      </c>
      <c r="G1440" s="426" t="s">
        <v>4156</v>
      </c>
      <c r="H1440" s="427">
        <v>0.17119999999999999</v>
      </c>
      <c r="I1440" s="427">
        <v>0.37919999999999998</v>
      </c>
      <c r="J1440" s="427">
        <v>4.5221999999999998</v>
      </c>
      <c r="K1440" s="427">
        <v>60.950699999999998</v>
      </c>
      <c r="L1440" s="427">
        <v>0.17616419566400002</v>
      </c>
      <c r="M1440" s="427">
        <v>4.6450743241919996</v>
      </c>
      <c r="N1440" s="427">
        <v>62.60681341195199</v>
      </c>
      <c r="O1440" s="427">
        <v>22.837800000000001</v>
      </c>
      <c r="P1440" s="427">
        <v>9.9398999999999997</v>
      </c>
      <c r="Q1440" s="427">
        <v>9.9398999999999997</v>
      </c>
      <c r="R1440" s="427">
        <v>0.37919999999999998</v>
      </c>
      <c r="S1440" s="427">
        <v>5.2801999999999998</v>
      </c>
      <c r="T1440" s="427">
        <v>60.192700000000002</v>
      </c>
      <c r="U1440" s="428">
        <v>43101</v>
      </c>
      <c r="V1440" s="428">
        <v>44227</v>
      </c>
      <c r="W1440" s="426">
        <v>1000</v>
      </c>
      <c r="X1440" s="426"/>
      <c r="Y1440" s="426"/>
      <c r="Z1440" s="426">
        <v>6</v>
      </c>
    </row>
    <row r="1441" spans="1:26" ht="15">
      <c r="A1441" s="426">
        <v>202110</v>
      </c>
      <c r="B1441" s="426" t="s">
        <v>1388</v>
      </c>
      <c r="C1441" s="426" t="s">
        <v>2651</v>
      </c>
      <c r="D1441" s="426" t="s">
        <v>2652</v>
      </c>
      <c r="E1441" s="426" t="s">
        <v>275</v>
      </c>
      <c r="F1441" s="426" t="s">
        <v>4182</v>
      </c>
      <c r="G1441" s="426" t="s">
        <v>4156</v>
      </c>
      <c r="H1441" s="427">
        <v>6.08E-2</v>
      </c>
      <c r="I1441" s="427">
        <v>7.0400000000000004E-2</v>
      </c>
      <c r="J1441" s="427">
        <v>6.2176</v>
      </c>
      <c r="K1441" s="427">
        <v>28.703499999999998</v>
      </c>
      <c r="L1441" s="427">
        <v>6.256298537600001E-2</v>
      </c>
      <c r="M1441" s="427">
        <v>6.3865406479359992</v>
      </c>
      <c r="N1441" s="427">
        <v>29.483413131759995</v>
      </c>
      <c r="O1441" s="427">
        <v>22.837800000000001</v>
      </c>
      <c r="P1441" s="427">
        <v>11.429399999999999</v>
      </c>
      <c r="Q1441" s="427">
        <v>11.429399999999999</v>
      </c>
      <c r="R1441" s="427">
        <v>7.0400000000000004E-2</v>
      </c>
      <c r="S1441" s="427">
        <v>7.1059000000000001</v>
      </c>
      <c r="T1441" s="427">
        <v>27.815200000000001</v>
      </c>
      <c r="U1441" s="428">
        <v>43101</v>
      </c>
      <c r="V1441" s="428">
        <v>44227</v>
      </c>
      <c r="W1441" s="426">
        <v>400</v>
      </c>
      <c r="X1441" s="426"/>
      <c r="Y1441" s="426"/>
      <c r="Z1441" s="426">
        <v>6</v>
      </c>
    </row>
    <row r="1442" spans="1:26" ht="15">
      <c r="A1442" s="426">
        <v>202110</v>
      </c>
      <c r="B1442" s="426" t="s">
        <v>47</v>
      </c>
      <c r="C1442" s="426" t="s">
        <v>842</v>
      </c>
      <c r="D1442" s="426" t="s">
        <v>843</v>
      </c>
      <c r="E1442" s="426" t="s">
        <v>260</v>
      </c>
      <c r="F1442" s="426" t="s">
        <v>4152</v>
      </c>
      <c r="G1442" s="426" t="s">
        <v>4156</v>
      </c>
      <c r="H1442" s="427">
        <v>0.20799999999999999</v>
      </c>
      <c r="I1442" s="427">
        <v>0.25</v>
      </c>
      <c r="J1442" s="427">
        <v>18.649000000000001</v>
      </c>
      <c r="K1442" s="427">
        <v>70.256</v>
      </c>
      <c r="L1442" s="427">
        <v>0.21403126576000003</v>
      </c>
      <c r="M1442" s="427">
        <v>19.155718692640001</v>
      </c>
      <c r="N1442" s="427">
        <v>72.164951068159993</v>
      </c>
      <c r="O1442" s="427">
        <v>29.02</v>
      </c>
      <c r="P1442" s="427">
        <v>13.46</v>
      </c>
      <c r="Q1442" s="427">
        <v>12.59</v>
      </c>
      <c r="R1442" s="427">
        <v>0.25</v>
      </c>
      <c r="S1442" s="427">
        <v>18.934100000000001</v>
      </c>
      <c r="T1442" s="427">
        <v>69.970600000000005</v>
      </c>
      <c r="U1442" s="428">
        <v>42370</v>
      </c>
      <c r="V1442" s="428">
        <v>46022</v>
      </c>
      <c r="W1442" s="426">
        <v>200</v>
      </c>
      <c r="X1442" s="426"/>
      <c r="Y1442" s="426"/>
      <c r="Z1442" s="426">
        <v>6</v>
      </c>
    </row>
    <row r="1443" spans="1:26" ht="15">
      <c r="A1443" s="426">
        <v>202110</v>
      </c>
      <c r="B1443" s="426" t="s">
        <v>47</v>
      </c>
      <c r="C1443" s="426" t="s">
        <v>1033</v>
      </c>
      <c r="D1443" s="426" t="s">
        <v>1034</v>
      </c>
      <c r="E1443" s="426" t="s">
        <v>258</v>
      </c>
      <c r="F1443" s="426" t="s">
        <v>4157</v>
      </c>
      <c r="G1443" s="426" t="s">
        <v>4156</v>
      </c>
      <c r="H1443" s="427">
        <v>0.46600000000000003</v>
      </c>
      <c r="I1443" s="427">
        <v>0.54600000000000004</v>
      </c>
      <c r="J1443" s="427">
        <v>36.4</v>
      </c>
      <c r="K1443" s="427">
        <v>186.60300000000001</v>
      </c>
      <c r="L1443" s="427">
        <v>0.47951235502000011</v>
      </c>
      <c r="M1443" s="427">
        <v>37.389037503999994</v>
      </c>
      <c r="N1443" s="427">
        <v>191.67325729007999</v>
      </c>
      <c r="O1443" s="427">
        <v>22.84</v>
      </c>
      <c r="P1443" s="427">
        <v>10.91</v>
      </c>
      <c r="Q1443" s="427">
        <v>10.91</v>
      </c>
      <c r="R1443" s="427">
        <v>0.54550799999999999</v>
      </c>
      <c r="S1443" s="427">
        <v>44.166044999999997</v>
      </c>
      <c r="T1443" s="427">
        <v>178.836817</v>
      </c>
      <c r="U1443" s="428">
        <v>44409</v>
      </c>
      <c r="V1443" s="428">
        <v>45504</v>
      </c>
      <c r="W1443" s="426">
        <v>600</v>
      </c>
      <c r="X1443" s="426"/>
      <c r="Y1443" s="426"/>
      <c r="Z1443" s="426">
        <v>6</v>
      </c>
    </row>
    <row r="1444" spans="1:26" ht="15">
      <c r="A1444" s="426">
        <v>202110</v>
      </c>
      <c r="B1444" s="426" t="s">
        <v>47</v>
      </c>
      <c r="C1444" s="426" t="s">
        <v>1090</v>
      </c>
      <c r="D1444" s="426" t="s">
        <v>1091</v>
      </c>
      <c r="E1444" s="426" t="s">
        <v>275</v>
      </c>
      <c r="F1444" s="426" t="s">
        <v>4271</v>
      </c>
      <c r="G1444" s="426" t="s">
        <v>4156</v>
      </c>
      <c r="H1444" s="427">
        <v>0.184</v>
      </c>
      <c r="I1444" s="427">
        <v>0.19800000000000001</v>
      </c>
      <c r="J1444" s="427">
        <v>19.695</v>
      </c>
      <c r="K1444" s="427">
        <v>89.775999999999996</v>
      </c>
      <c r="L1444" s="427">
        <v>0.18900047416000001</v>
      </c>
      <c r="M1444" s="427">
        <v>20.198306512800002</v>
      </c>
      <c r="N1444" s="427">
        <v>92.070229271040006</v>
      </c>
      <c r="O1444" s="427">
        <v>22.83</v>
      </c>
      <c r="P1444" s="427">
        <v>13.52</v>
      </c>
      <c r="Q1444" s="427">
        <v>13.52</v>
      </c>
      <c r="R1444" s="427">
        <v>0.1976</v>
      </c>
      <c r="S1444" s="427">
        <v>24.421199999999999</v>
      </c>
      <c r="T1444" s="427">
        <v>85.049099999999996</v>
      </c>
      <c r="U1444" s="428">
        <v>42614</v>
      </c>
      <c r="V1444" s="428">
        <v>44561</v>
      </c>
      <c r="W1444" s="426">
        <v>560</v>
      </c>
      <c r="X1444" s="426"/>
      <c r="Y1444" s="426"/>
      <c r="Z1444" s="426">
        <v>6</v>
      </c>
    </row>
    <row r="1445" spans="1:26" ht="15">
      <c r="A1445" s="426">
        <v>202110</v>
      </c>
      <c r="B1445" s="426" t="s">
        <v>47</v>
      </c>
      <c r="C1445" s="426" t="s">
        <v>1096</v>
      </c>
      <c r="D1445" s="426" t="s">
        <v>1097</v>
      </c>
      <c r="E1445" s="426" t="s">
        <v>275</v>
      </c>
      <c r="F1445" s="426" t="s">
        <v>4271</v>
      </c>
      <c r="G1445" s="426" t="s">
        <v>4156</v>
      </c>
      <c r="H1445" s="427">
        <v>0.22700000000000001</v>
      </c>
      <c r="I1445" s="427">
        <v>0.24199999999999999</v>
      </c>
      <c r="J1445" s="427">
        <v>21.187000000000001</v>
      </c>
      <c r="K1445" s="427">
        <v>91.200999999999993</v>
      </c>
      <c r="L1445" s="427">
        <v>0.23316906323000003</v>
      </c>
      <c r="M1445" s="427">
        <v>21.728434632480003</v>
      </c>
      <c r="N1445" s="427">
        <v>93.53164520304</v>
      </c>
      <c r="O1445" s="427">
        <v>22.83</v>
      </c>
      <c r="P1445" s="427">
        <v>13.52</v>
      </c>
      <c r="Q1445" s="427">
        <v>13.52</v>
      </c>
      <c r="R1445" s="427">
        <v>0.24160000000000001</v>
      </c>
      <c r="S1445" s="427">
        <v>25.941600000000001</v>
      </c>
      <c r="T1445" s="427">
        <v>86.446200000000005</v>
      </c>
      <c r="U1445" s="428">
        <v>42614</v>
      </c>
      <c r="V1445" s="428">
        <v>44561</v>
      </c>
      <c r="W1445" s="426">
        <v>775</v>
      </c>
      <c r="X1445" s="426"/>
      <c r="Y1445" s="426"/>
      <c r="Z1445" s="426">
        <v>6</v>
      </c>
    </row>
    <row r="1446" spans="1:26" ht="15">
      <c r="A1446" s="426">
        <v>202110</v>
      </c>
      <c r="B1446" s="426" t="s">
        <v>47</v>
      </c>
      <c r="C1446" s="426" t="s">
        <v>1100</v>
      </c>
      <c r="D1446" s="426" t="s">
        <v>1101</v>
      </c>
      <c r="E1446" s="426" t="s">
        <v>275</v>
      </c>
      <c r="F1446" s="426" t="s">
        <v>4188</v>
      </c>
      <c r="G1446" s="426" t="s">
        <v>4156</v>
      </c>
      <c r="H1446" s="427">
        <v>0.182</v>
      </c>
      <c r="I1446" s="427">
        <v>0.17499999999999999</v>
      </c>
      <c r="J1446" s="427">
        <v>20.042000000000002</v>
      </c>
      <c r="K1446" s="427">
        <v>77.503</v>
      </c>
      <c r="L1446" s="427">
        <v>0.18720374946000004</v>
      </c>
      <c r="M1446" s="427">
        <v>20.578469825759999</v>
      </c>
      <c r="N1446" s="427">
        <v>79.577544501839995</v>
      </c>
      <c r="O1446" s="427">
        <v>22.83</v>
      </c>
      <c r="P1446" s="427">
        <v>13.52</v>
      </c>
      <c r="Q1446" s="427">
        <v>13.52</v>
      </c>
      <c r="R1446" s="427">
        <v>0.182</v>
      </c>
      <c r="S1446" s="427">
        <v>24.686900000000001</v>
      </c>
      <c r="T1446" s="427">
        <v>72.858599999999996</v>
      </c>
      <c r="U1446" s="428">
        <v>42614</v>
      </c>
      <c r="V1446" s="428">
        <v>44561</v>
      </c>
      <c r="W1446" s="426">
        <v>700</v>
      </c>
      <c r="X1446" s="426"/>
      <c r="Y1446" s="426"/>
      <c r="Z1446" s="426">
        <v>6</v>
      </c>
    </row>
    <row r="1447" spans="1:26" ht="15">
      <c r="A1447" s="426">
        <v>202110</v>
      </c>
      <c r="B1447" s="426" t="s">
        <v>47</v>
      </c>
      <c r="C1447" s="426" t="s">
        <v>1102</v>
      </c>
      <c r="D1447" s="426" t="s">
        <v>1103</v>
      </c>
      <c r="E1447" s="426" t="s">
        <v>275</v>
      </c>
      <c r="F1447" s="426" t="s">
        <v>4175</v>
      </c>
      <c r="G1447" s="426" t="s">
        <v>4156</v>
      </c>
      <c r="H1447" s="427">
        <v>0.246</v>
      </c>
      <c r="I1447" s="427">
        <v>0.27500000000000002</v>
      </c>
      <c r="J1447" s="427">
        <v>25.317</v>
      </c>
      <c r="K1447" s="427">
        <v>117.994</v>
      </c>
      <c r="L1447" s="427">
        <v>0.25303363938000006</v>
      </c>
      <c r="M1447" s="427">
        <v>25.994667227759997</v>
      </c>
      <c r="N1447" s="427">
        <v>121.15237843631999</v>
      </c>
      <c r="O1447" s="427">
        <v>22.83</v>
      </c>
      <c r="P1447" s="427">
        <v>13.52</v>
      </c>
      <c r="Q1447" s="427">
        <v>13.52</v>
      </c>
      <c r="R1447" s="427">
        <v>0.27479999999999999</v>
      </c>
      <c r="S1447" s="427">
        <v>31.3916</v>
      </c>
      <c r="T1447" s="427">
        <v>111.9191</v>
      </c>
      <c r="U1447" s="428">
        <v>42614</v>
      </c>
      <c r="V1447" s="428">
        <v>44561</v>
      </c>
      <c r="W1447" s="426">
        <v>800</v>
      </c>
      <c r="X1447" s="426"/>
      <c r="Y1447" s="426"/>
      <c r="Z1447" s="426">
        <v>6</v>
      </c>
    </row>
    <row r="1448" spans="1:26" ht="15">
      <c r="A1448" s="426">
        <v>202110</v>
      </c>
      <c r="B1448" s="426" t="s">
        <v>47</v>
      </c>
      <c r="C1448" s="426" t="s">
        <v>1104</v>
      </c>
      <c r="D1448" s="426" t="s">
        <v>1105</v>
      </c>
      <c r="E1448" s="426" t="s">
        <v>275</v>
      </c>
      <c r="F1448" s="426" t="s">
        <v>4247</v>
      </c>
      <c r="G1448" s="426" t="s">
        <v>4156</v>
      </c>
      <c r="H1448" s="427">
        <v>0.19400000000000001</v>
      </c>
      <c r="I1448" s="427">
        <v>0.221</v>
      </c>
      <c r="J1448" s="427">
        <v>19.753</v>
      </c>
      <c r="K1448" s="427">
        <v>85.150999999999996</v>
      </c>
      <c r="L1448" s="427">
        <v>0.19819339536</v>
      </c>
      <c r="M1448" s="427">
        <v>20.16998899048</v>
      </c>
      <c r="N1448" s="427">
        <v>86.948551234159993</v>
      </c>
      <c r="O1448" s="427">
        <v>22.83</v>
      </c>
      <c r="P1448" s="427">
        <v>13.52</v>
      </c>
      <c r="Q1448" s="427">
        <v>13.52</v>
      </c>
      <c r="R1448" s="427">
        <v>0.22120000000000001</v>
      </c>
      <c r="S1448" s="427">
        <v>24.507200000000001</v>
      </c>
      <c r="T1448" s="427">
        <v>80.396799999999999</v>
      </c>
      <c r="U1448" s="428">
        <v>42614</v>
      </c>
      <c r="V1448" s="428">
        <v>44561</v>
      </c>
      <c r="W1448" s="426">
        <v>600</v>
      </c>
      <c r="X1448" s="426"/>
      <c r="Y1448" s="426"/>
      <c r="Z1448" s="426">
        <v>6</v>
      </c>
    </row>
    <row r="1449" spans="1:26" ht="15">
      <c r="A1449" s="426">
        <v>202110</v>
      </c>
      <c r="B1449" s="426" t="s">
        <v>47</v>
      </c>
      <c r="C1449" s="426" t="s">
        <v>1106</v>
      </c>
      <c r="D1449" s="426" t="s">
        <v>1107</v>
      </c>
      <c r="E1449" s="426" t="s">
        <v>275</v>
      </c>
      <c r="F1449" s="426" t="s">
        <v>4247</v>
      </c>
      <c r="G1449" s="426" t="s">
        <v>4156</v>
      </c>
      <c r="H1449" s="427">
        <v>0.23799999999999999</v>
      </c>
      <c r="I1449" s="427">
        <v>0.24099999999999999</v>
      </c>
      <c r="J1449" s="427">
        <v>26.530999999999999</v>
      </c>
      <c r="K1449" s="427">
        <v>112.748</v>
      </c>
      <c r="L1449" s="427">
        <v>0.24314447472</v>
      </c>
      <c r="M1449" s="427">
        <v>27.091073654959995</v>
      </c>
      <c r="N1449" s="427">
        <v>115.12812831968</v>
      </c>
      <c r="O1449" s="427">
        <v>22.83</v>
      </c>
      <c r="P1449" s="427">
        <v>13.52</v>
      </c>
      <c r="Q1449" s="427">
        <v>13.52</v>
      </c>
      <c r="R1449" s="427">
        <v>0.2412</v>
      </c>
      <c r="S1449" s="427">
        <v>32.841000000000001</v>
      </c>
      <c r="T1449" s="427">
        <v>106.4375</v>
      </c>
      <c r="U1449" s="428">
        <v>42614</v>
      </c>
      <c r="V1449" s="428">
        <v>44561</v>
      </c>
      <c r="W1449" s="426">
        <v>1000</v>
      </c>
      <c r="X1449" s="426"/>
      <c r="Y1449" s="426"/>
      <c r="Z1449" s="426">
        <v>6</v>
      </c>
    </row>
    <row r="1450" spans="1:26" ht="15">
      <c r="A1450" s="426">
        <v>202110</v>
      </c>
      <c r="B1450" s="426" t="s">
        <v>47</v>
      </c>
      <c r="C1450" s="426" t="s">
        <v>1116</v>
      </c>
      <c r="D1450" s="426" t="s">
        <v>1117</v>
      </c>
      <c r="E1450" s="426" t="s">
        <v>275</v>
      </c>
      <c r="F1450" s="426" t="s">
        <v>4287</v>
      </c>
      <c r="G1450" s="426" t="s">
        <v>4123</v>
      </c>
      <c r="H1450" s="427">
        <v>0.23100000000000001</v>
      </c>
      <c r="I1450" s="427">
        <v>0.23899999999999999</v>
      </c>
      <c r="J1450" s="427">
        <v>25.498999999999999</v>
      </c>
      <c r="K1450" s="427">
        <v>122.193</v>
      </c>
      <c r="L1450" s="427">
        <v>0.23727776919000004</v>
      </c>
      <c r="M1450" s="427">
        <v>26.150627964960002</v>
      </c>
      <c r="N1450" s="427">
        <v>125.31564700272001</v>
      </c>
      <c r="O1450" s="427">
        <v>22.83</v>
      </c>
      <c r="P1450" s="427">
        <v>13.52</v>
      </c>
      <c r="Q1450" s="427">
        <v>13.52</v>
      </c>
      <c r="R1450" s="427">
        <v>0.23880000000000001</v>
      </c>
      <c r="S1450" s="427">
        <v>31.665400000000002</v>
      </c>
      <c r="T1450" s="427">
        <v>116.0262</v>
      </c>
      <c r="U1450" s="428">
        <v>42614</v>
      </c>
      <c r="V1450" s="428">
        <v>44561</v>
      </c>
      <c r="W1450" s="426">
        <v>850</v>
      </c>
      <c r="X1450" s="426"/>
      <c r="Y1450" s="426"/>
      <c r="Z1450" s="426">
        <v>6</v>
      </c>
    </row>
    <row r="1451" spans="1:26" ht="15">
      <c r="A1451" s="426">
        <v>202110</v>
      </c>
      <c r="B1451" s="426" t="s">
        <v>47</v>
      </c>
      <c r="C1451" s="426" t="s">
        <v>1118</v>
      </c>
      <c r="D1451" s="426" t="s">
        <v>1119</v>
      </c>
      <c r="E1451" s="426" t="s">
        <v>275</v>
      </c>
      <c r="F1451" s="426" t="s">
        <v>4276</v>
      </c>
      <c r="G1451" s="426" t="s">
        <v>4123</v>
      </c>
      <c r="H1451" s="427">
        <v>0.20599999999999999</v>
      </c>
      <c r="I1451" s="427">
        <v>0.21199999999999999</v>
      </c>
      <c r="J1451" s="427">
        <v>17.686</v>
      </c>
      <c r="K1451" s="427">
        <v>74.234999999999999</v>
      </c>
      <c r="L1451" s="427">
        <v>0.21159835694000001</v>
      </c>
      <c r="M1451" s="427">
        <v>18.137966437439999</v>
      </c>
      <c r="N1451" s="427">
        <v>76.132078394400011</v>
      </c>
      <c r="O1451" s="427">
        <v>22.83</v>
      </c>
      <c r="P1451" s="427">
        <v>13.52</v>
      </c>
      <c r="Q1451" s="427">
        <v>13.52</v>
      </c>
      <c r="R1451" s="427">
        <v>0.21160000000000001</v>
      </c>
      <c r="S1451" s="427">
        <v>22.317599999999999</v>
      </c>
      <c r="T1451" s="427">
        <v>69.603499999999997</v>
      </c>
      <c r="U1451" s="428">
        <v>42614</v>
      </c>
      <c r="V1451" s="428">
        <v>44561</v>
      </c>
      <c r="W1451" s="426">
        <v>780</v>
      </c>
      <c r="X1451" s="426"/>
      <c r="Y1451" s="426"/>
      <c r="Z1451" s="426">
        <v>6</v>
      </c>
    </row>
    <row r="1452" spans="1:26" ht="15">
      <c r="A1452" s="426">
        <v>202110</v>
      </c>
      <c r="B1452" s="426" t="s">
        <v>47</v>
      </c>
      <c r="C1452" s="426" t="s">
        <v>1120</v>
      </c>
      <c r="D1452" s="426" t="s">
        <v>1121</v>
      </c>
      <c r="E1452" s="426" t="s">
        <v>275</v>
      </c>
      <c r="F1452" s="426" t="s">
        <v>4276</v>
      </c>
      <c r="G1452" s="426" t="s">
        <v>4123</v>
      </c>
      <c r="H1452" s="427">
        <v>0.14599999999999999</v>
      </c>
      <c r="I1452" s="427">
        <v>0.17</v>
      </c>
      <c r="J1452" s="427">
        <v>14.795</v>
      </c>
      <c r="K1452" s="427">
        <v>63.537999999999997</v>
      </c>
      <c r="L1452" s="427">
        <v>0.14996776754000002</v>
      </c>
      <c r="M1452" s="427">
        <v>15.173086816800001</v>
      </c>
      <c r="N1452" s="427">
        <v>65.161716131520009</v>
      </c>
      <c r="O1452" s="427">
        <v>22.83</v>
      </c>
      <c r="P1452" s="427">
        <v>13.52</v>
      </c>
      <c r="Q1452" s="427">
        <v>13.52</v>
      </c>
      <c r="R1452" s="427">
        <v>0.1704</v>
      </c>
      <c r="S1452" s="427">
        <v>18.442599999999999</v>
      </c>
      <c r="T1452" s="427">
        <v>59.889499999999998</v>
      </c>
      <c r="U1452" s="428">
        <v>42614</v>
      </c>
      <c r="V1452" s="428">
        <v>44561</v>
      </c>
      <c r="W1452" s="426">
        <v>400</v>
      </c>
      <c r="X1452" s="426"/>
      <c r="Y1452" s="426"/>
      <c r="Z1452" s="426">
        <v>6</v>
      </c>
    </row>
    <row r="1453" spans="1:26" ht="15">
      <c r="A1453" s="426">
        <v>202110</v>
      </c>
      <c r="B1453" s="426" t="s">
        <v>47</v>
      </c>
      <c r="C1453" s="426" t="s">
        <v>1132</v>
      </c>
      <c r="D1453" s="426" t="s">
        <v>1133</v>
      </c>
      <c r="E1453" s="426" t="s">
        <v>275</v>
      </c>
      <c r="F1453" s="426" t="s">
        <v>4353</v>
      </c>
      <c r="G1453" s="426" t="s">
        <v>4143</v>
      </c>
      <c r="H1453" s="427">
        <v>0.34200000000000003</v>
      </c>
      <c r="I1453" s="427">
        <v>0.34899999999999998</v>
      </c>
      <c r="J1453" s="427">
        <v>32.231000000000002</v>
      </c>
      <c r="K1453" s="427">
        <v>151.45400000000001</v>
      </c>
      <c r="L1453" s="427">
        <v>0.35458919100000003</v>
      </c>
      <c r="M1453" s="427">
        <v>33.374153314810009</v>
      </c>
      <c r="N1453" s="427">
        <v>156.82569625954002</v>
      </c>
      <c r="O1453" s="427">
        <v>22.83</v>
      </c>
      <c r="P1453" s="427">
        <v>13.52</v>
      </c>
      <c r="Q1453" s="427">
        <v>13.52</v>
      </c>
      <c r="R1453" s="427">
        <v>0.3488</v>
      </c>
      <c r="S1453" s="427">
        <v>39.797499999999999</v>
      </c>
      <c r="T1453" s="427">
        <v>143.88800000000001</v>
      </c>
      <c r="U1453" s="428">
        <v>42614</v>
      </c>
      <c r="V1453" s="428">
        <v>44561</v>
      </c>
      <c r="W1453" s="426">
        <v>800</v>
      </c>
      <c r="X1453" s="426"/>
      <c r="Y1453" s="426"/>
      <c r="Z1453" s="426">
        <v>7</v>
      </c>
    </row>
    <row r="1454" spans="1:26" ht="15">
      <c r="A1454" s="426">
        <v>202110</v>
      </c>
      <c r="B1454" s="426" t="s">
        <v>47</v>
      </c>
      <c r="C1454" s="426" t="s">
        <v>1134</v>
      </c>
      <c r="D1454" s="426" t="s">
        <v>1135</v>
      </c>
      <c r="E1454" s="426" t="s">
        <v>275</v>
      </c>
      <c r="F1454" s="426" t="s">
        <v>4398</v>
      </c>
      <c r="G1454" s="426" t="s">
        <v>4143</v>
      </c>
      <c r="H1454" s="427">
        <v>0.219</v>
      </c>
      <c r="I1454" s="427">
        <v>0.27500000000000002</v>
      </c>
      <c r="J1454" s="427">
        <v>20.428000000000001</v>
      </c>
      <c r="K1454" s="427">
        <v>97.387</v>
      </c>
      <c r="L1454" s="427">
        <v>0.22655099954999999</v>
      </c>
      <c r="M1454" s="427">
        <v>21.105024367440002</v>
      </c>
      <c r="N1454" s="427">
        <v>100.61459800626002</v>
      </c>
      <c r="O1454" s="427">
        <v>22.83</v>
      </c>
      <c r="P1454" s="427">
        <v>13.52</v>
      </c>
      <c r="Q1454" s="427">
        <v>13.52</v>
      </c>
      <c r="R1454" s="427">
        <v>0.2752</v>
      </c>
      <c r="S1454" s="427">
        <v>25.4754</v>
      </c>
      <c r="T1454" s="427">
        <v>92.3399</v>
      </c>
      <c r="U1454" s="428">
        <v>42614</v>
      </c>
      <c r="V1454" s="428">
        <v>44561</v>
      </c>
      <c r="W1454" s="426">
        <v>620</v>
      </c>
      <c r="X1454" s="426"/>
      <c r="Y1454" s="426"/>
      <c r="Z1454" s="426">
        <v>7</v>
      </c>
    </row>
    <row r="1455" spans="1:26" ht="15">
      <c r="A1455" s="426">
        <v>202110</v>
      </c>
      <c r="B1455" s="426" t="s">
        <v>47</v>
      </c>
      <c r="C1455" s="426" t="s">
        <v>1136</v>
      </c>
      <c r="D1455" s="426" t="s">
        <v>1137</v>
      </c>
      <c r="E1455" s="426" t="s">
        <v>275</v>
      </c>
      <c r="F1455" s="426" t="s">
        <v>4346</v>
      </c>
      <c r="G1455" s="426" t="s">
        <v>4143</v>
      </c>
      <c r="H1455" s="427">
        <v>0.24399999999999999</v>
      </c>
      <c r="I1455" s="427">
        <v>0.25900000000000001</v>
      </c>
      <c r="J1455" s="427">
        <v>22.321000000000002</v>
      </c>
      <c r="K1455" s="427">
        <v>100.779</v>
      </c>
      <c r="L1455" s="427">
        <v>0.252981762</v>
      </c>
      <c r="M1455" s="427">
        <v>23.112670290710003</v>
      </c>
      <c r="N1455" s="427">
        <v>104.35338019029</v>
      </c>
      <c r="O1455" s="427">
        <v>22.83</v>
      </c>
      <c r="P1455" s="427">
        <v>13.52</v>
      </c>
      <c r="Q1455" s="427">
        <v>13.52</v>
      </c>
      <c r="R1455" s="427">
        <v>0.25890000000000002</v>
      </c>
      <c r="S1455" s="427">
        <v>27.637125000000001</v>
      </c>
      <c r="T1455" s="427">
        <v>95.462474999999998</v>
      </c>
      <c r="U1455" s="428">
        <v>42614</v>
      </c>
      <c r="V1455" s="428">
        <v>44561</v>
      </c>
      <c r="W1455" s="426">
        <v>738</v>
      </c>
      <c r="X1455" s="426"/>
      <c r="Y1455" s="426"/>
      <c r="Z1455" s="426">
        <v>7</v>
      </c>
    </row>
    <row r="1456" spans="1:26" ht="15">
      <c r="A1456" s="426">
        <v>202110</v>
      </c>
      <c r="B1456" s="426" t="s">
        <v>47</v>
      </c>
      <c r="C1456" s="426" t="s">
        <v>1138</v>
      </c>
      <c r="D1456" s="426" t="s">
        <v>1139</v>
      </c>
      <c r="E1456" s="426" t="s">
        <v>275</v>
      </c>
      <c r="F1456" s="426" t="s">
        <v>4448</v>
      </c>
      <c r="G1456" s="426" t="s">
        <v>4143</v>
      </c>
      <c r="H1456" s="427">
        <v>0.29199999999999998</v>
      </c>
      <c r="I1456" s="427">
        <v>0.28599999999999998</v>
      </c>
      <c r="J1456" s="427">
        <v>29.611000000000001</v>
      </c>
      <c r="K1456" s="427">
        <v>140.06700000000001</v>
      </c>
      <c r="L1456" s="427">
        <v>0.30067707199999999</v>
      </c>
      <c r="M1456" s="427">
        <v>30.457638600330007</v>
      </c>
      <c r="N1456" s="427">
        <v>144.07179986601005</v>
      </c>
      <c r="O1456" s="427">
        <v>22.83</v>
      </c>
      <c r="P1456" s="427">
        <v>13.52</v>
      </c>
      <c r="Q1456" s="427">
        <v>13.52</v>
      </c>
      <c r="R1456" s="427">
        <v>0.29232000000000002</v>
      </c>
      <c r="S1456" s="427">
        <v>36.687460000000002</v>
      </c>
      <c r="T1456" s="427">
        <v>132.99107000000001</v>
      </c>
      <c r="U1456" s="428">
        <v>42614</v>
      </c>
      <c r="V1456" s="428">
        <v>44561</v>
      </c>
      <c r="W1456" s="426">
        <v>1200</v>
      </c>
      <c r="X1456" s="426"/>
      <c r="Y1456" s="426"/>
      <c r="Z1456" s="426">
        <v>7</v>
      </c>
    </row>
    <row r="1457" spans="1:26" ht="15">
      <c r="A1457" s="426">
        <v>202110</v>
      </c>
      <c r="B1457" s="426" t="s">
        <v>47</v>
      </c>
      <c r="C1457" s="426" t="s">
        <v>1146</v>
      </c>
      <c r="D1457" s="426" t="s">
        <v>1147</v>
      </c>
      <c r="E1457" s="426" t="s">
        <v>275</v>
      </c>
      <c r="F1457" s="426" t="s">
        <v>4376</v>
      </c>
      <c r="G1457" s="426" t="s">
        <v>4143</v>
      </c>
      <c r="H1457" s="427">
        <v>0.41</v>
      </c>
      <c r="I1457" s="427">
        <v>0.42899999999999999</v>
      </c>
      <c r="J1457" s="427">
        <v>45.906999999999996</v>
      </c>
      <c r="K1457" s="427">
        <v>213.99100000000001</v>
      </c>
      <c r="L1457" s="427">
        <v>0.42218356000000001</v>
      </c>
      <c r="M1457" s="427">
        <v>47.219574321210011</v>
      </c>
      <c r="N1457" s="427">
        <v>220.10943709173006</v>
      </c>
      <c r="O1457" s="427">
        <v>22.83</v>
      </c>
      <c r="P1457" s="427">
        <v>13.52</v>
      </c>
      <c r="Q1457" s="427">
        <v>13.52</v>
      </c>
      <c r="R1457" s="427">
        <v>0.42880000000000001</v>
      </c>
      <c r="S1457" s="427">
        <v>56.858249999999998</v>
      </c>
      <c r="T1457" s="427">
        <v>203.03944999999999</v>
      </c>
      <c r="U1457" s="428">
        <v>42614</v>
      </c>
      <c r="V1457" s="428">
        <v>44561</v>
      </c>
      <c r="W1457" s="426">
        <v>500</v>
      </c>
      <c r="X1457" s="426"/>
      <c r="Y1457" s="426"/>
      <c r="Z1457" s="426">
        <v>7</v>
      </c>
    </row>
    <row r="1458" spans="1:26" ht="15">
      <c r="A1458" s="426">
        <v>202110</v>
      </c>
      <c r="B1458" s="426" t="s">
        <v>47</v>
      </c>
      <c r="C1458" s="426" t="s">
        <v>1148</v>
      </c>
      <c r="D1458" s="426" t="s">
        <v>1149</v>
      </c>
      <c r="E1458" s="426" t="s">
        <v>275</v>
      </c>
      <c r="F1458" s="426" t="s">
        <v>4377</v>
      </c>
      <c r="G1458" s="426" t="s">
        <v>4143</v>
      </c>
      <c r="H1458" s="427">
        <v>0.18</v>
      </c>
      <c r="I1458" s="427">
        <v>0.19700000000000001</v>
      </c>
      <c r="J1458" s="427">
        <v>19.353000000000002</v>
      </c>
      <c r="K1458" s="427">
        <v>87.022999999999996</v>
      </c>
      <c r="L1458" s="427">
        <v>0.18662588999999999</v>
      </c>
      <c r="M1458" s="427">
        <v>20.039402721030005</v>
      </c>
      <c r="N1458" s="427">
        <v>90.109489122730011</v>
      </c>
      <c r="O1458" s="427">
        <v>22.83</v>
      </c>
      <c r="P1458" s="427">
        <v>13.52</v>
      </c>
      <c r="Q1458" s="427">
        <v>13.52</v>
      </c>
      <c r="R1458" s="427">
        <v>0.19694</v>
      </c>
      <c r="S1458" s="427">
        <v>23.935193999999999</v>
      </c>
      <c r="T1458" s="427">
        <v>82.44</v>
      </c>
      <c r="U1458" s="428">
        <v>42614</v>
      </c>
      <c r="V1458" s="428">
        <v>44561</v>
      </c>
      <c r="W1458" s="426">
        <v>431</v>
      </c>
      <c r="X1458" s="426"/>
      <c r="Y1458" s="426"/>
      <c r="Z1458" s="426">
        <v>7</v>
      </c>
    </row>
    <row r="1459" spans="1:26" ht="15">
      <c r="A1459" s="426">
        <v>202110</v>
      </c>
      <c r="B1459" s="426" t="s">
        <v>47</v>
      </c>
      <c r="C1459" s="426" t="s">
        <v>1150</v>
      </c>
      <c r="D1459" s="426" t="s">
        <v>1151</v>
      </c>
      <c r="E1459" s="426" t="s">
        <v>275</v>
      </c>
      <c r="F1459" s="426" t="s">
        <v>4376</v>
      </c>
      <c r="G1459" s="426" t="s">
        <v>4143</v>
      </c>
      <c r="H1459" s="427">
        <v>0.439</v>
      </c>
      <c r="I1459" s="427">
        <v>0.55600000000000005</v>
      </c>
      <c r="J1459" s="427">
        <v>28.808</v>
      </c>
      <c r="K1459" s="427">
        <v>131.715</v>
      </c>
      <c r="L1459" s="427">
        <v>0.45204532400000008</v>
      </c>
      <c r="M1459" s="427">
        <v>29.631679200240008</v>
      </c>
      <c r="N1459" s="427">
        <v>135.48099923145003</v>
      </c>
      <c r="O1459" s="427">
        <v>22.83</v>
      </c>
      <c r="P1459" s="427">
        <v>13.52</v>
      </c>
      <c r="Q1459" s="427">
        <v>13.52</v>
      </c>
      <c r="R1459" s="427">
        <v>0.55640000000000001</v>
      </c>
      <c r="S1459" s="427">
        <v>35.722299999999997</v>
      </c>
      <c r="T1459" s="427">
        <v>124.8006</v>
      </c>
      <c r="U1459" s="428">
        <v>42614</v>
      </c>
      <c r="V1459" s="428">
        <v>44561</v>
      </c>
      <c r="W1459" s="426">
        <v>767</v>
      </c>
      <c r="X1459" s="426"/>
      <c r="Y1459" s="426"/>
      <c r="Z1459" s="426">
        <v>7</v>
      </c>
    </row>
    <row r="1460" spans="1:26" ht="15">
      <c r="A1460" s="426">
        <v>202110</v>
      </c>
      <c r="B1460" s="426" t="s">
        <v>47</v>
      </c>
      <c r="C1460" s="426" t="s">
        <v>1152</v>
      </c>
      <c r="D1460" s="426" t="s">
        <v>1153</v>
      </c>
      <c r="E1460" s="426" t="s">
        <v>275</v>
      </c>
      <c r="F1460" s="426" t="s">
        <v>4377</v>
      </c>
      <c r="G1460" s="426" t="s">
        <v>4143</v>
      </c>
      <c r="H1460" s="427">
        <v>0.25700000000000001</v>
      </c>
      <c r="I1460" s="427">
        <v>0.28399999999999997</v>
      </c>
      <c r="J1460" s="427">
        <v>7.7590000000000003</v>
      </c>
      <c r="K1460" s="427">
        <v>36.612000000000002</v>
      </c>
      <c r="L1460" s="427">
        <v>0.26646029850000003</v>
      </c>
      <c r="M1460" s="427">
        <v>8.0341924100900002</v>
      </c>
      <c r="N1460" s="427">
        <v>37.910536476120008</v>
      </c>
      <c r="O1460" s="427">
        <v>22.83</v>
      </c>
      <c r="P1460" s="427">
        <v>13.52</v>
      </c>
      <c r="Q1460" s="427">
        <v>13.52</v>
      </c>
      <c r="R1460" s="427">
        <v>0.28351999999999999</v>
      </c>
      <c r="S1460" s="427">
        <v>9.6375399999999996</v>
      </c>
      <c r="T1460" s="427">
        <v>34.7333</v>
      </c>
      <c r="U1460" s="428">
        <v>42614</v>
      </c>
      <c r="V1460" s="428">
        <v>44561</v>
      </c>
      <c r="W1460" s="426">
        <v>900</v>
      </c>
      <c r="X1460" s="426"/>
      <c r="Y1460" s="426"/>
      <c r="Z1460" s="426">
        <v>7</v>
      </c>
    </row>
    <row r="1461" spans="1:26" ht="15">
      <c r="A1461" s="426">
        <v>202110</v>
      </c>
      <c r="B1461" s="426" t="s">
        <v>47</v>
      </c>
      <c r="C1461" s="426" t="s">
        <v>1162</v>
      </c>
      <c r="D1461" s="426" t="s">
        <v>1163</v>
      </c>
      <c r="E1461" s="426" t="s">
        <v>275</v>
      </c>
      <c r="F1461" s="426" t="s">
        <v>4163</v>
      </c>
      <c r="G1461" s="426" t="s">
        <v>4129</v>
      </c>
      <c r="H1461" s="427">
        <v>0.2</v>
      </c>
      <c r="I1461" s="427">
        <v>0.36599999999999999</v>
      </c>
      <c r="J1461" s="427">
        <v>19.332999999999998</v>
      </c>
      <c r="K1461" s="427">
        <v>83.176000000000002</v>
      </c>
      <c r="L1461" s="427">
        <v>0.20871125599999998</v>
      </c>
      <c r="M1461" s="427">
        <v>20.195324685409997</v>
      </c>
      <c r="N1461" s="427">
        <v>86.885963173520011</v>
      </c>
      <c r="O1461" s="427">
        <v>22.83</v>
      </c>
      <c r="P1461" s="427">
        <v>13.52</v>
      </c>
      <c r="Q1461" s="427">
        <v>13.52</v>
      </c>
      <c r="R1461" s="427">
        <v>0.36622199999999999</v>
      </c>
      <c r="S1461" s="427">
        <v>23.743086000000002</v>
      </c>
      <c r="T1461" s="427">
        <v>78.765342000000004</v>
      </c>
      <c r="U1461" s="428">
        <v>42614</v>
      </c>
      <c r="V1461" s="428">
        <v>44561</v>
      </c>
      <c r="W1461" s="426">
        <v>1000</v>
      </c>
      <c r="X1461" s="426"/>
      <c r="Y1461" s="426"/>
      <c r="Z1461" s="426">
        <v>8</v>
      </c>
    </row>
    <row r="1462" spans="1:26" ht="15">
      <c r="A1462" s="426">
        <v>202110</v>
      </c>
      <c r="B1462" s="426" t="s">
        <v>47</v>
      </c>
      <c r="C1462" s="426" t="s">
        <v>1164</v>
      </c>
      <c r="D1462" s="426" t="s">
        <v>1165</v>
      </c>
      <c r="E1462" s="426" t="s">
        <v>275</v>
      </c>
      <c r="F1462" s="426" t="s">
        <v>4379</v>
      </c>
      <c r="G1462" s="426" t="s">
        <v>4151</v>
      </c>
      <c r="H1462" s="427">
        <v>0.29299999999999998</v>
      </c>
      <c r="I1462" s="427">
        <v>0.53800000000000003</v>
      </c>
      <c r="J1462" s="427">
        <v>28.407</v>
      </c>
      <c r="K1462" s="427">
        <v>122.21599999999999</v>
      </c>
      <c r="L1462" s="427">
        <v>0.30576199003999993</v>
      </c>
      <c r="M1462" s="427">
        <v>29.674059294389998</v>
      </c>
      <c r="N1462" s="427">
        <v>127.66729435431999</v>
      </c>
      <c r="O1462" s="427">
        <v>22.83</v>
      </c>
      <c r="P1462" s="427">
        <v>13.52</v>
      </c>
      <c r="Q1462" s="427">
        <v>13.52</v>
      </c>
      <c r="R1462" s="427">
        <v>0.53811319999999996</v>
      </c>
      <c r="S1462" s="427">
        <v>34.887236000000001</v>
      </c>
      <c r="T1462" s="427">
        <v>115.734956</v>
      </c>
      <c r="U1462" s="428">
        <v>42614</v>
      </c>
      <c r="V1462" s="428">
        <v>44561</v>
      </c>
      <c r="W1462" s="426">
        <v>900</v>
      </c>
      <c r="X1462" s="426"/>
      <c r="Y1462" s="426"/>
      <c r="Z1462" s="426">
        <v>8</v>
      </c>
    </row>
    <row r="1463" spans="1:26" ht="15">
      <c r="A1463" s="426">
        <v>202110</v>
      </c>
      <c r="B1463" s="426" t="s">
        <v>47</v>
      </c>
      <c r="C1463" s="426" t="s">
        <v>1166</v>
      </c>
      <c r="D1463" s="426" t="s">
        <v>1167</v>
      </c>
      <c r="E1463" s="426" t="s">
        <v>275</v>
      </c>
      <c r="F1463" s="426" t="s">
        <v>4607</v>
      </c>
      <c r="G1463" s="426" t="s">
        <v>4343</v>
      </c>
      <c r="H1463" s="427">
        <v>0.189</v>
      </c>
      <c r="I1463" s="427">
        <v>0.193</v>
      </c>
      <c r="J1463" s="427">
        <v>21.292000000000002</v>
      </c>
      <c r="K1463" s="427">
        <v>84.981999999999999</v>
      </c>
      <c r="L1463" s="427">
        <v>0.19814895701999999</v>
      </c>
      <c r="M1463" s="427">
        <v>22.060857739639999</v>
      </c>
      <c r="N1463" s="427">
        <v>88.050714466939979</v>
      </c>
      <c r="O1463" s="427">
        <v>22.83</v>
      </c>
      <c r="P1463" s="427">
        <v>13.52</v>
      </c>
      <c r="Q1463" s="427">
        <v>13.52</v>
      </c>
      <c r="R1463" s="427">
        <v>0.19327359999999999</v>
      </c>
      <c r="S1463" s="427">
        <v>26.397601999999999</v>
      </c>
      <c r="T1463" s="427">
        <v>79.875567000000004</v>
      </c>
      <c r="U1463" s="428">
        <v>42614</v>
      </c>
      <c r="V1463" s="428">
        <v>44561</v>
      </c>
      <c r="W1463" s="426">
        <v>760</v>
      </c>
      <c r="X1463" s="426"/>
      <c r="Y1463" s="426"/>
      <c r="Z1463" s="426">
        <v>11</v>
      </c>
    </row>
    <row r="1464" spans="1:26" ht="15">
      <c r="A1464" s="426">
        <v>202110</v>
      </c>
      <c r="B1464" s="426" t="s">
        <v>47</v>
      </c>
      <c r="C1464" s="426" t="s">
        <v>1168</v>
      </c>
      <c r="D1464" s="426" t="s">
        <v>1169</v>
      </c>
      <c r="E1464" s="426" t="s">
        <v>275</v>
      </c>
      <c r="F1464" s="426" t="s">
        <v>4608</v>
      </c>
      <c r="G1464" s="426" t="s">
        <v>4390</v>
      </c>
      <c r="H1464" s="427">
        <v>8.2000000000000003E-2</v>
      </c>
      <c r="I1464" s="427">
        <v>8.4000000000000005E-2</v>
      </c>
      <c r="J1464" s="427">
        <v>9.2129999999999992</v>
      </c>
      <c r="K1464" s="427">
        <v>36.771000000000001</v>
      </c>
      <c r="L1464" s="427">
        <v>8.5563154199999991E-2</v>
      </c>
      <c r="M1464" s="427">
        <v>9.5042904612899992</v>
      </c>
      <c r="N1464" s="427">
        <v>37.93360084143</v>
      </c>
      <c r="O1464" s="427">
        <v>22.83</v>
      </c>
      <c r="P1464" s="427">
        <v>13.52</v>
      </c>
      <c r="Q1464" s="427">
        <v>13.52</v>
      </c>
      <c r="R1464" s="427">
        <v>8.3627999999999994E-2</v>
      </c>
      <c r="S1464" s="427">
        <v>11.422039</v>
      </c>
      <c r="T1464" s="427">
        <v>34.561543</v>
      </c>
      <c r="U1464" s="428">
        <v>42614</v>
      </c>
      <c r="V1464" s="428">
        <v>44561</v>
      </c>
      <c r="W1464" s="426">
        <v>750</v>
      </c>
      <c r="X1464" s="426"/>
      <c r="Y1464" s="426"/>
      <c r="Z1464" s="426">
        <v>11</v>
      </c>
    </row>
    <row r="1465" spans="1:26" ht="15">
      <c r="A1465" s="426">
        <v>202110</v>
      </c>
      <c r="B1465" s="426" t="s">
        <v>47</v>
      </c>
      <c r="C1465" s="426" t="s">
        <v>1180</v>
      </c>
      <c r="D1465" s="426" t="s">
        <v>1181</v>
      </c>
      <c r="E1465" s="426" t="s">
        <v>275</v>
      </c>
      <c r="F1465" s="426" t="s">
        <v>4604</v>
      </c>
      <c r="G1465" s="426" t="s">
        <v>4381</v>
      </c>
      <c r="H1465" s="427">
        <v>0.218</v>
      </c>
      <c r="I1465" s="427">
        <v>0.26200000000000001</v>
      </c>
      <c r="J1465" s="427">
        <v>18.052</v>
      </c>
      <c r="K1465" s="427">
        <v>77.474999999999994</v>
      </c>
      <c r="L1465" s="427">
        <v>0.22940283880000001</v>
      </c>
      <c r="M1465" s="427">
        <v>18.692259490520001</v>
      </c>
      <c r="N1465" s="427">
        <v>80.222845337250007</v>
      </c>
      <c r="O1465" s="427">
        <v>22.83</v>
      </c>
      <c r="P1465" s="427">
        <v>13.52</v>
      </c>
      <c r="Q1465" s="427">
        <v>13.52</v>
      </c>
      <c r="R1465" s="427">
        <v>0.26236359999999997</v>
      </c>
      <c r="S1465" s="427">
        <v>22.325793999999998</v>
      </c>
      <c r="T1465" s="427">
        <v>73.200953999999996</v>
      </c>
      <c r="U1465" s="428">
        <v>42614</v>
      </c>
      <c r="V1465" s="428">
        <v>44561</v>
      </c>
      <c r="W1465" s="426">
        <v>700</v>
      </c>
      <c r="X1465" s="426"/>
      <c r="Y1465" s="426"/>
      <c r="Z1465" s="426">
        <v>5</v>
      </c>
    </row>
    <row r="1466" spans="1:26" ht="15">
      <c r="A1466" s="426">
        <v>202110</v>
      </c>
      <c r="B1466" s="426" t="s">
        <v>47</v>
      </c>
      <c r="C1466" s="426" t="s">
        <v>1182</v>
      </c>
      <c r="D1466" s="426" t="s">
        <v>1183</v>
      </c>
      <c r="E1466" s="426" t="s">
        <v>275</v>
      </c>
      <c r="F1466" s="426" t="s">
        <v>4605</v>
      </c>
      <c r="G1466" s="426" t="s">
        <v>4125</v>
      </c>
      <c r="H1466" s="427">
        <v>0.36899999999999999</v>
      </c>
      <c r="I1466" s="427">
        <v>0.39500000000000002</v>
      </c>
      <c r="J1466" s="427">
        <v>30.745000000000001</v>
      </c>
      <c r="K1466" s="427">
        <v>141.29499999999999</v>
      </c>
      <c r="L1466" s="427">
        <v>0.38188380474</v>
      </c>
      <c r="M1466" s="427">
        <v>31.573556535949997</v>
      </c>
      <c r="N1466" s="427">
        <v>145.10280275644999</v>
      </c>
      <c r="O1466" s="427">
        <v>22.83</v>
      </c>
      <c r="P1466" s="427">
        <v>13.52</v>
      </c>
      <c r="Q1466" s="427">
        <v>13.52</v>
      </c>
      <c r="R1466" s="427">
        <v>0.39527279999999998</v>
      </c>
      <c r="S1466" s="427">
        <v>38.431500999999997</v>
      </c>
      <c r="T1466" s="427">
        <v>133.60867999999999</v>
      </c>
      <c r="U1466" s="428">
        <v>42614</v>
      </c>
      <c r="V1466" s="428">
        <v>44561</v>
      </c>
      <c r="W1466" s="426">
        <v>890</v>
      </c>
      <c r="X1466" s="426"/>
      <c r="Y1466" s="426"/>
      <c r="Z1466" s="426">
        <v>2</v>
      </c>
    </row>
    <row r="1467" spans="1:26" ht="15">
      <c r="A1467" s="426">
        <v>202110</v>
      </c>
      <c r="B1467" s="426" t="s">
        <v>47</v>
      </c>
      <c r="C1467" s="426" t="s">
        <v>1184</v>
      </c>
      <c r="D1467" s="426" t="s">
        <v>1185</v>
      </c>
      <c r="E1467" s="426" t="s">
        <v>275</v>
      </c>
      <c r="F1467" s="426" t="s">
        <v>4115</v>
      </c>
      <c r="G1467" s="426" t="s">
        <v>4116</v>
      </c>
      <c r="H1467" s="427">
        <v>0.34399999999999997</v>
      </c>
      <c r="I1467" s="427">
        <v>0.35299999999999998</v>
      </c>
      <c r="J1467" s="427">
        <v>37.784999999999997</v>
      </c>
      <c r="K1467" s="427">
        <v>143.25399999999999</v>
      </c>
      <c r="L1467" s="427">
        <v>0.36272825783999996</v>
      </c>
      <c r="M1467" s="427">
        <v>39.176233875899996</v>
      </c>
      <c r="N1467" s="427">
        <v>148.52857503395998</v>
      </c>
      <c r="O1467" s="427">
        <v>22.83</v>
      </c>
      <c r="P1467" s="427">
        <v>13.52</v>
      </c>
      <c r="Q1467" s="427">
        <v>13.52</v>
      </c>
      <c r="R1467" s="427">
        <v>0.35290880000000002</v>
      </c>
      <c r="S1467" s="427">
        <v>46.915213000000001</v>
      </c>
      <c r="T1467" s="427">
        <v>134.12357700000001</v>
      </c>
      <c r="U1467" s="428">
        <v>42614</v>
      </c>
      <c r="V1467" s="428">
        <v>44561</v>
      </c>
      <c r="W1467" s="426">
        <v>700</v>
      </c>
      <c r="X1467" s="426"/>
      <c r="Y1467" s="426"/>
      <c r="Z1467" s="426">
        <v>13</v>
      </c>
    </row>
    <row r="1468" spans="1:26" ht="15">
      <c r="A1468" s="426">
        <v>202110</v>
      </c>
      <c r="B1468" s="426" t="s">
        <v>47</v>
      </c>
      <c r="C1468" s="426" t="s">
        <v>1192</v>
      </c>
      <c r="D1468" s="426" t="s">
        <v>1193</v>
      </c>
      <c r="E1468" s="426" t="s">
        <v>275</v>
      </c>
      <c r="F1468" s="426" t="s">
        <v>4610</v>
      </c>
      <c r="G1468" s="426" t="s">
        <v>4423</v>
      </c>
      <c r="H1468" s="427">
        <v>0.185</v>
      </c>
      <c r="I1468" s="427">
        <v>0.23</v>
      </c>
      <c r="J1468" s="427">
        <v>20.315999999999999</v>
      </c>
      <c r="K1468" s="427">
        <v>97.614999999999995</v>
      </c>
      <c r="L1468" s="427">
        <v>0.1951023653</v>
      </c>
      <c r="M1468" s="427">
        <v>21.13882400448</v>
      </c>
      <c r="N1468" s="427">
        <v>101.5685324472</v>
      </c>
      <c r="O1468" s="427">
        <v>22.83</v>
      </c>
      <c r="P1468" s="427">
        <v>13.52</v>
      </c>
      <c r="Q1468" s="427">
        <v>13.52</v>
      </c>
      <c r="R1468" s="427">
        <v>0.22950000000000001</v>
      </c>
      <c r="S1468" s="427">
        <v>25.341435000000001</v>
      </c>
      <c r="T1468" s="427">
        <v>92.590019999999996</v>
      </c>
      <c r="U1468" s="428">
        <v>42614</v>
      </c>
      <c r="V1468" s="428">
        <v>44561</v>
      </c>
      <c r="W1468" s="426">
        <v>715</v>
      </c>
      <c r="X1468" s="426"/>
      <c r="Y1468" s="426"/>
      <c r="Z1468" s="426">
        <v>3</v>
      </c>
    </row>
    <row r="1469" spans="1:26" ht="15">
      <c r="A1469" s="426">
        <v>202110</v>
      </c>
      <c r="B1469" s="426" t="s">
        <v>47</v>
      </c>
      <c r="C1469" s="426" t="s">
        <v>1194</v>
      </c>
      <c r="D1469" s="426" t="s">
        <v>1195</v>
      </c>
      <c r="E1469" s="426" t="s">
        <v>275</v>
      </c>
      <c r="F1469" s="426" t="s">
        <v>4382</v>
      </c>
      <c r="G1469" s="426" t="s">
        <v>4364</v>
      </c>
      <c r="H1469" s="427">
        <v>0.22700000000000001</v>
      </c>
      <c r="I1469" s="427">
        <v>0.247</v>
      </c>
      <c r="J1469" s="427">
        <v>17.192</v>
      </c>
      <c r="K1469" s="427">
        <v>78.316000000000003</v>
      </c>
      <c r="L1469" s="427">
        <v>0.23579065672000005</v>
      </c>
      <c r="M1469" s="427">
        <v>17.651749839360001</v>
      </c>
      <c r="N1469" s="427">
        <v>80.410332737280015</v>
      </c>
      <c r="O1469" s="427">
        <v>22.83</v>
      </c>
      <c r="P1469" s="427">
        <v>13.52</v>
      </c>
      <c r="Q1469" s="427">
        <v>13.52</v>
      </c>
      <c r="R1469" s="427">
        <v>0.24690000000000001</v>
      </c>
      <c r="S1469" s="427">
        <v>21.225075</v>
      </c>
      <c r="T1469" s="427">
        <v>74.283524999999997</v>
      </c>
      <c r="U1469" s="428">
        <v>42614</v>
      </c>
      <c r="V1469" s="428">
        <v>44561</v>
      </c>
      <c r="W1469" s="426">
        <v>650</v>
      </c>
      <c r="X1469" s="426"/>
      <c r="Y1469" s="426"/>
      <c r="Z1469" s="426">
        <v>3</v>
      </c>
    </row>
    <row r="1470" spans="1:26" ht="15">
      <c r="A1470" s="426">
        <v>202110</v>
      </c>
      <c r="B1470" s="426" t="s">
        <v>47</v>
      </c>
      <c r="C1470" s="426" t="s">
        <v>1202</v>
      </c>
      <c r="D1470" s="426" t="s">
        <v>1203</v>
      </c>
      <c r="E1470" s="426" t="s">
        <v>275</v>
      </c>
      <c r="F1470" s="426" t="s">
        <v>4271</v>
      </c>
      <c r="G1470" s="426" t="s">
        <v>4156</v>
      </c>
      <c r="H1470" s="427">
        <v>0.51600000000000001</v>
      </c>
      <c r="I1470" s="427">
        <v>0.504</v>
      </c>
      <c r="J1470" s="427">
        <v>51.921999999999997</v>
      </c>
      <c r="K1470" s="427">
        <v>182.96299999999999</v>
      </c>
      <c r="L1470" s="427">
        <v>0.53002306884000006</v>
      </c>
      <c r="M1470" s="427">
        <v>53.248868786880003</v>
      </c>
      <c r="N1470" s="427">
        <v>187.63862678352001</v>
      </c>
      <c r="O1470" s="427">
        <v>22.83</v>
      </c>
      <c r="P1470" s="427">
        <v>13.52</v>
      </c>
      <c r="Q1470" s="427">
        <v>13.52</v>
      </c>
      <c r="R1470" s="427">
        <v>0.51639999999999997</v>
      </c>
      <c r="S1470" s="427">
        <v>64.321899999999999</v>
      </c>
      <c r="T1470" s="427">
        <v>170.56280000000001</v>
      </c>
      <c r="U1470" s="428">
        <v>42614</v>
      </c>
      <c r="V1470" s="428">
        <v>44561</v>
      </c>
      <c r="W1470" s="426">
        <v>1720</v>
      </c>
      <c r="X1470" s="426"/>
      <c r="Y1470" s="426"/>
      <c r="Z1470" s="426">
        <v>6</v>
      </c>
    </row>
    <row r="1471" spans="1:26" ht="15">
      <c r="A1471" s="426">
        <v>202110</v>
      </c>
      <c r="B1471" s="426" t="s">
        <v>47</v>
      </c>
      <c r="C1471" s="426" t="s">
        <v>1204</v>
      </c>
      <c r="D1471" s="426" t="s">
        <v>1205</v>
      </c>
      <c r="E1471" s="426" t="s">
        <v>275</v>
      </c>
      <c r="F1471" s="426" t="s">
        <v>4608</v>
      </c>
      <c r="G1471" s="426" t="s">
        <v>4390</v>
      </c>
      <c r="H1471" s="427">
        <v>0.33300000000000002</v>
      </c>
      <c r="I1471" s="427">
        <v>0.32700000000000001</v>
      </c>
      <c r="J1471" s="427">
        <v>33.579000000000001</v>
      </c>
      <c r="K1471" s="427">
        <v>99.061000000000007</v>
      </c>
      <c r="L1471" s="427">
        <v>0.34746988229999998</v>
      </c>
      <c r="M1471" s="427">
        <v>34.640678324070002</v>
      </c>
      <c r="N1471" s="427">
        <v>102.19304432713</v>
      </c>
      <c r="O1471" s="427">
        <v>22.83</v>
      </c>
      <c r="P1471" s="427">
        <v>13.52</v>
      </c>
      <c r="Q1471" s="427">
        <v>13.52</v>
      </c>
      <c r="R1471" s="427">
        <v>0.33272560000000001</v>
      </c>
      <c r="S1471" s="427">
        <v>41.705258000000001</v>
      </c>
      <c r="T1471" s="427">
        <v>90.935051000000001</v>
      </c>
      <c r="U1471" s="428">
        <v>42614</v>
      </c>
      <c r="V1471" s="428">
        <v>44561</v>
      </c>
      <c r="W1471" s="426">
        <v>1000</v>
      </c>
      <c r="X1471" s="426"/>
      <c r="Y1471" s="426"/>
      <c r="Z1471" s="426">
        <v>11</v>
      </c>
    </row>
    <row r="1472" spans="1:26" ht="15">
      <c r="A1472" s="426">
        <v>202110</v>
      </c>
      <c r="B1472" s="426" t="s">
        <v>47</v>
      </c>
      <c r="C1472" s="426" t="s">
        <v>1206</v>
      </c>
      <c r="D1472" s="426" t="s">
        <v>1207</v>
      </c>
      <c r="E1472" s="426" t="s">
        <v>275</v>
      </c>
      <c r="F1472" s="426" t="s">
        <v>4429</v>
      </c>
      <c r="G1472" s="426" t="s">
        <v>4447</v>
      </c>
      <c r="H1472" s="427">
        <v>0.628</v>
      </c>
      <c r="I1472" s="427">
        <v>0.628</v>
      </c>
      <c r="J1472" s="427">
        <v>69.915999999999997</v>
      </c>
      <c r="K1472" s="427">
        <v>220.91300000000001</v>
      </c>
      <c r="L1472" s="427">
        <v>0.66548158968000015</v>
      </c>
      <c r="M1472" s="427">
        <v>72.820883951200003</v>
      </c>
      <c r="N1472" s="427">
        <v>230.09153750660005</v>
      </c>
      <c r="O1472" s="427">
        <v>22.83</v>
      </c>
      <c r="P1472" s="427">
        <v>13.52</v>
      </c>
      <c r="Q1472" s="427">
        <v>13.52</v>
      </c>
      <c r="R1472" s="427">
        <v>0.62819599999999998</v>
      </c>
      <c r="S1472" s="427">
        <v>86.352508999999998</v>
      </c>
      <c r="T1472" s="427">
        <v>204.47654800000001</v>
      </c>
      <c r="U1472" s="428">
        <v>42614</v>
      </c>
      <c r="V1472" s="428">
        <v>44561</v>
      </c>
      <c r="W1472" s="426">
        <v>1000</v>
      </c>
      <c r="X1472" s="426"/>
      <c r="Y1472" s="426"/>
      <c r="Z1472" s="426">
        <v>10</v>
      </c>
    </row>
    <row r="1473" spans="1:26" ht="15">
      <c r="A1473" s="426">
        <v>202110</v>
      </c>
      <c r="B1473" s="426" t="s">
        <v>47</v>
      </c>
      <c r="C1473" s="426" t="s">
        <v>1208</v>
      </c>
      <c r="D1473" s="426" t="s">
        <v>1209</v>
      </c>
      <c r="E1473" s="426" t="s">
        <v>275</v>
      </c>
      <c r="F1473" s="426" t="s">
        <v>4394</v>
      </c>
      <c r="G1473" s="426" t="s">
        <v>4395</v>
      </c>
      <c r="H1473" s="427">
        <v>0.73</v>
      </c>
      <c r="I1473" s="427">
        <v>0.73499999999999999</v>
      </c>
      <c r="J1473" s="427">
        <v>68.099999999999994</v>
      </c>
      <c r="K1473" s="427">
        <v>204.541</v>
      </c>
      <c r="L1473" s="427">
        <v>0.75691096089999987</v>
      </c>
      <c r="M1473" s="427">
        <v>70.478474219999981</v>
      </c>
      <c r="N1473" s="427">
        <v>211.68483987419998</v>
      </c>
      <c r="O1473" s="427">
        <v>22.83</v>
      </c>
      <c r="P1473" s="427">
        <v>13.52</v>
      </c>
      <c r="Q1473" s="427">
        <v>13.52</v>
      </c>
      <c r="R1473" s="427">
        <v>0.73472720000000002</v>
      </c>
      <c r="S1473" s="427">
        <v>85.131135999999998</v>
      </c>
      <c r="T1473" s="427">
        <v>187.51036500000001</v>
      </c>
      <c r="U1473" s="428">
        <v>42614</v>
      </c>
      <c r="V1473" s="428">
        <v>44561</v>
      </c>
      <c r="W1473" s="426">
        <v>2322</v>
      </c>
      <c r="X1473" s="426"/>
      <c r="Y1473" s="426"/>
      <c r="Z1473" s="426">
        <v>14</v>
      </c>
    </row>
    <row r="1474" spans="1:26" ht="15">
      <c r="A1474" s="426">
        <v>202110</v>
      </c>
      <c r="B1474" s="426" t="s">
        <v>47</v>
      </c>
      <c r="C1474" s="426" t="s">
        <v>1220</v>
      </c>
      <c r="D1474" s="426" t="s">
        <v>1221</v>
      </c>
      <c r="E1474" s="426" t="s">
        <v>275</v>
      </c>
      <c r="F1474" s="426" t="s">
        <v>4605</v>
      </c>
      <c r="G1474" s="426" t="s">
        <v>4125</v>
      </c>
      <c r="H1474" s="427">
        <v>0.153</v>
      </c>
      <c r="I1474" s="427">
        <v>0.17699999999999999</v>
      </c>
      <c r="J1474" s="427">
        <v>14.638999999999999</v>
      </c>
      <c r="K1474" s="427">
        <v>56.603000000000002</v>
      </c>
      <c r="L1474" s="427">
        <v>0.15834206537999998</v>
      </c>
      <c r="M1474" s="427">
        <v>15.033510949089997</v>
      </c>
      <c r="N1474" s="427">
        <v>58.128411793929999</v>
      </c>
      <c r="O1474" s="427">
        <v>22.83</v>
      </c>
      <c r="P1474" s="427">
        <v>13.52</v>
      </c>
      <c r="Q1474" s="427">
        <v>13.52</v>
      </c>
      <c r="R1474" s="427">
        <v>0.17730000000000001</v>
      </c>
      <c r="S1474" s="427">
        <v>17.590800000000002</v>
      </c>
      <c r="T1474" s="427">
        <v>53.651175000000002</v>
      </c>
      <c r="U1474" s="428">
        <v>42614</v>
      </c>
      <c r="V1474" s="428">
        <v>44561</v>
      </c>
      <c r="W1474" s="426">
        <v>1000</v>
      </c>
      <c r="X1474" s="426"/>
      <c r="Y1474" s="426"/>
      <c r="Z1474" s="426">
        <v>2</v>
      </c>
    </row>
    <row r="1475" spans="1:26" ht="15">
      <c r="A1475" s="426">
        <v>202110</v>
      </c>
      <c r="B1475" s="426" t="s">
        <v>47</v>
      </c>
      <c r="C1475" s="426" t="s">
        <v>1222</v>
      </c>
      <c r="D1475" s="426" t="s">
        <v>1223</v>
      </c>
      <c r="E1475" s="426" t="s">
        <v>275</v>
      </c>
      <c r="F1475" s="426" t="s">
        <v>4605</v>
      </c>
      <c r="G1475" s="426" t="s">
        <v>4125</v>
      </c>
      <c r="H1475" s="427">
        <v>0.40200000000000002</v>
      </c>
      <c r="I1475" s="427">
        <v>0.40600000000000003</v>
      </c>
      <c r="J1475" s="427">
        <v>34.68</v>
      </c>
      <c r="K1475" s="427">
        <v>115.735</v>
      </c>
      <c r="L1475" s="427">
        <v>0.41603601491999997</v>
      </c>
      <c r="M1475" s="427">
        <v>35.614602070799997</v>
      </c>
      <c r="N1475" s="427">
        <v>118.85397839284998</v>
      </c>
      <c r="O1475" s="427">
        <v>22.83</v>
      </c>
      <c r="P1475" s="427">
        <v>13.52</v>
      </c>
      <c r="Q1475" s="427">
        <v>13.52</v>
      </c>
      <c r="R1475" s="427">
        <v>0.40602280000000002</v>
      </c>
      <c r="S1475" s="427">
        <v>43.152951999999999</v>
      </c>
      <c r="T1475" s="427">
        <v>107.261945</v>
      </c>
      <c r="U1475" s="428">
        <v>42614</v>
      </c>
      <c r="V1475" s="428">
        <v>44561</v>
      </c>
      <c r="W1475" s="426">
        <v>1000</v>
      </c>
      <c r="X1475" s="426"/>
      <c r="Y1475" s="426"/>
      <c r="Z1475" s="426">
        <v>2</v>
      </c>
    </row>
    <row r="1476" spans="1:26" ht="15">
      <c r="A1476" s="426">
        <v>202110</v>
      </c>
      <c r="B1476" s="426" t="s">
        <v>47</v>
      </c>
      <c r="C1476" s="426" t="s">
        <v>1224</v>
      </c>
      <c r="D1476" s="426" t="s">
        <v>1225</v>
      </c>
      <c r="E1476" s="426" t="s">
        <v>275</v>
      </c>
      <c r="F1476" s="426" t="s">
        <v>4323</v>
      </c>
      <c r="G1476" s="426" t="s">
        <v>4370</v>
      </c>
      <c r="H1476" s="427">
        <v>1.0820000000000001</v>
      </c>
      <c r="I1476" s="427">
        <v>1.22</v>
      </c>
      <c r="J1476" s="427">
        <v>96.067999999999998</v>
      </c>
      <c r="K1476" s="427">
        <v>384.31</v>
      </c>
      <c r="L1476" s="427">
        <v>1.1392101549000002</v>
      </c>
      <c r="M1476" s="427">
        <v>100.36084853535999</v>
      </c>
      <c r="N1476" s="427">
        <v>401.4830921912</v>
      </c>
      <c r="O1476" s="427">
        <v>22.83</v>
      </c>
      <c r="P1476" s="427">
        <v>13.52</v>
      </c>
      <c r="Q1476" s="427">
        <v>13.52</v>
      </c>
      <c r="R1476" s="427">
        <v>1.219908</v>
      </c>
      <c r="S1476" s="427">
        <v>119.88857400000001</v>
      </c>
      <c r="T1476" s="427">
        <v>360.48935599999999</v>
      </c>
      <c r="U1476" s="428">
        <v>42614</v>
      </c>
      <c r="V1476" s="428">
        <v>44561</v>
      </c>
      <c r="W1476" s="426">
        <v>2000</v>
      </c>
      <c r="X1476" s="426"/>
      <c r="Y1476" s="426"/>
      <c r="Z1476" s="426">
        <v>1</v>
      </c>
    </row>
    <row r="1477" spans="1:26" ht="15">
      <c r="A1477" s="426">
        <v>202110</v>
      </c>
      <c r="B1477" s="426" t="s">
        <v>47</v>
      </c>
      <c r="C1477" s="426" t="s">
        <v>1226</v>
      </c>
      <c r="D1477" s="426" t="s">
        <v>1227</v>
      </c>
      <c r="E1477" s="426" t="s">
        <v>275</v>
      </c>
      <c r="F1477" s="426" t="s">
        <v>4606</v>
      </c>
      <c r="G1477" s="426" t="s">
        <v>4370</v>
      </c>
      <c r="H1477" s="427">
        <v>1.1499999999999999</v>
      </c>
      <c r="I1477" s="427">
        <v>1.1890000000000001</v>
      </c>
      <c r="J1477" s="427">
        <v>97.433999999999997</v>
      </c>
      <c r="K1477" s="427">
        <v>348.762</v>
      </c>
      <c r="L1477" s="427">
        <v>1.2108056174999999</v>
      </c>
      <c r="M1477" s="427">
        <v>101.78788895567999</v>
      </c>
      <c r="N1477" s="427">
        <v>364.34661132623995</v>
      </c>
      <c r="O1477" s="427">
        <v>22.83</v>
      </c>
      <c r="P1477" s="427">
        <v>13.52</v>
      </c>
      <c r="Q1477" s="427">
        <v>13.52</v>
      </c>
      <c r="R1477" s="427">
        <v>1.1894260000000001</v>
      </c>
      <c r="S1477" s="427">
        <v>120.08228699999999</v>
      </c>
      <c r="T1477" s="427">
        <v>326.11421999999999</v>
      </c>
      <c r="U1477" s="428">
        <v>42614</v>
      </c>
      <c r="V1477" s="428">
        <v>44561</v>
      </c>
      <c r="W1477" s="426">
        <v>2500</v>
      </c>
      <c r="X1477" s="426"/>
      <c r="Y1477" s="426"/>
      <c r="Z1477" s="426">
        <v>1</v>
      </c>
    </row>
    <row r="1478" spans="1:26" ht="15">
      <c r="A1478" s="426">
        <v>202110</v>
      </c>
      <c r="B1478" s="426" t="s">
        <v>47</v>
      </c>
      <c r="C1478" s="426" t="s">
        <v>1228</v>
      </c>
      <c r="D1478" s="426" t="s">
        <v>1229</v>
      </c>
      <c r="E1478" s="426" t="s">
        <v>275</v>
      </c>
      <c r="F1478" s="426" t="s">
        <v>4499</v>
      </c>
      <c r="G1478" s="426" t="s">
        <v>4370</v>
      </c>
      <c r="H1478" s="427">
        <v>0.63900000000000001</v>
      </c>
      <c r="I1478" s="427">
        <v>0.80600000000000005</v>
      </c>
      <c r="J1478" s="427">
        <v>66.152000000000001</v>
      </c>
      <c r="K1478" s="427">
        <v>309.94200000000001</v>
      </c>
      <c r="L1478" s="427">
        <v>0.67278677355000005</v>
      </c>
      <c r="M1478" s="427">
        <v>69.108036519039999</v>
      </c>
      <c r="N1478" s="427">
        <v>323.79191943984</v>
      </c>
      <c r="O1478" s="427">
        <v>22.83</v>
      </c>
      <c r="P1478" s="427">
        <v>13.52</v>
      </c>
      <c r="Q1478" s="427">
        <v>13.52</v>
      </c>
      <c r="R1478" s="427">
        <v>0.80645480000000003</v>
      </c>
      <c r="S1478" s="427">
        <v>82.007104999999996</v>
      </c>
      <c r="T1478" s="427">
        <v>294.08671800000002</v>
      </c>
      <c r="U1478" s="428">
        <v>42614</v>
      </c>
      <c r="V1478" s="428">
        <v>44561</v>
      </c>
      <c r="W1478" s="426">
        <v>1400</v>
      </c>
      <c r="X1478" s="426"/>
      <c r="Y1478" s="426"/>
      <c r="Z1478" s="426">
        <v>1</v>
      </c>
    </row>
    <row r="1479" spans="1:26" ht="15">
      <c r="A1479" s="426">
        <v>202110</v>
      </c>
      <c r="B1479" s="426" t="s">
        <v>47</v>
      </c>
      <c r="C1479" s="426" t="s">
        <v>1230</v>
      </c>
      <c r="D1479" s="426" t="s">
        <v>1231</v>
      </c>
      <c r="E1479" s="426" t="s">
        <v>275</v>
      </c>
      <c r="F1479" s="426" t="s">
        <v>4320</v>
      </c>
      <c r="G1479" s="426" t="s">
        <v>4315</v>
      </c>
      <c r="H1479" s="427">
        <v>0.16500000000000001</v>
      </c>
      <c r="I1479" s="427">
        <v>0.14000000000000001</v>
      </c>
      <c r="J1479" s="427">
        <v>15.09</v>
      </c>
      <c r="K1479" s="427">
        <v>47.406999999999996</v>
      </c>
      <c r="L1479" s="427">
        <v>0.17198526015000001</v>
      </c>
      <c r="M1479" s="427">
        <v>15.541215144000001</v>
      </c>
      <c r="N1479" s="427">
        <v>48.824545151200006</v>
      </c>
      <c r="O1479" s="427">
        <v>22.83</v>
      </c>
      <c r="P1479" s="427">
        <v>13.52</v>
      </c>
      <c r="Q1479" s="427">
        <v>13.52</v>
      </c>
      <c r="R1479" s="427">
        <v>0.16500000000000001</v>
      </c>
      <c r="S1479" s="427">
        <v>18.631049999999998</v>
      </c>
      <c r="T1479" s="427">
        <v>43.866199999999999</v>
      </c>
      <c r="U1479" s="428">
        <v>42614</v>
      </c>
      <c r="V1479" s="428">
        <v>44561</v>
      </c>
      <c r="W1479" s="426">
        <v>320</v>
      </c>
      <c r="X1479" s="426"/>
      <c r="Y1479" s="426"/>
      <c r="Z1479" s="426">
        <v>3</v>
      </c>
    </row>
    <row r="1480" spans="1:26" ht="15">
      <c r="A1480" s="426">
        <v>202110</v>
      </c>
      <c r="B1480" s="426" t="s">
        <v>47</v>
      </c>
      <c r="C1480" s="426" t="s">
        <v>1240</v>
      </c>
      <c r="D1480" s="426" t="s">
        <v>1241</v>
      </c>
      <c r="E1480" s="426" t="s">
        <v>275</v>
      </c>
      <c r="F1480" s="426" t="s">
        <v>4376</v>
      </c>
      <c r="G1480" s="426" t="s">
        <v>4143</v>
      </c>
      <c r="H1480" s="427">
        <v>0.20799999999999999</v>
      </c>
      <c r="I1480" s="427">
        <v>0.20799999999999999</v>
      </c>
      <c r="J1480" s="427">
        <v>20.8</v>
      </c>
      <c r="K1480" s="427">
        <v>75.763999999999996</v>
      </c>
      <c r="L1480" s="427">
        <v>0.21418092799999999</v>
      </c>
      <c r="M1480" s="427">
        <v>21.394714224000005</v>
      </c>
      <c r="N1480" s="427">
        <v>77.930246560920011</v>
      </c>
      <c r="O1480" s="427">
        <v>22.83</v>
      </c>
      <c r="P1480" s="427">
        <v>13.52</v>
      </c>
      <c r="Q1480" s="427">
        <v>13.52</v>
      </c>
      <c r="R1480" s="427">
        <v>0.20799999999999999</v>
      </c>
      <c r="S1480" s="427">
        <v>25.8231</v>
      </c>
      <c r="T1480" s="427">
        <v>70.740049999999997</v>
      </c>
      <c r="U1480" s="428">
        <v>42614</v>
      </c>
      <c r="V1480" s="428">
        <v>44561</v>
      </c>
      <c r="W1480" s="426">
        <v>800</v>
      </c>
      <c r="X1480" s="426"/>
      <c r="Y1480" s="426"/>
      <c r="Z1480" s="426">
        <v>7</v>
      </c>
    </row>
    <row r="1481" spans="1:26" ht="15">
      <c r="A1481" s="426">
        <v>202110</v>
      </c>
      <c r="B1481" s="426" t="s">
        <v>47</v>
      </c>
      <c r="C1481" s="426" t="s">
        <v>1242</v>
      </c>
      <c r="D1481" s="426" t="s">
        <v>1243</v>
      </c>
      <c r="E1481" s="426" t="s">
        <v>275</v>
      </c>
      <c r="F1481" s="426" t="s">
        <v>4327</v>
      </c>
      <c r="G1481" s="426" t="s">
        <v>4143</v>
      </c>
      <c r="H1481" s="427">
        <v>0.53500000000000003</v>
      </c>
      <c r="I1481" s="427">
        <v>0.54400000000000004</v>
      </c>
      <c r="J1481" s="427">
        <v>55.664000000000001</v>
      </c>
      <c r="K1481" s="427">
        <v>198.44</v>
      </c>
      <c r="L1481" s="427">
        <v>0.5534465057500001</v>
      </c>
      <c r="M1481" s="427">
        <v>57.508815174720013</v>
      </c>
      <c r="N1481" s="427">
        <v>205.01669451120003</v>
      </c>
      <c r="O1481" s="427">
        <v>22.83</v>
      </c>
      <c r="P1481" s="427">
        <v>13.52</v>
      </c>
      <c r="Q1481" s="427">
        <v>13.52</v>
      </c>
      <c r="R1481" s="427">
        <v>0.54408000000000001</v>
      </c>
      <c r="S1481" s="427">
        <v>69.092669999999998</v>
      </c>
      <c r="T1481" s="427">
        <v>185.01084</v>
      </c>
      <c r="U1481" s="428">
        <v>42614</v>
      </c>
      <c r="V1481" s="428">
        <v>44561</v>
      </c>
      <c r="W1481" s="426">
        <v>1867</v>
      </c>
      <c r="X1481" s="426"/>
      <c r="Y1481" s="426"/>
      <c r="Z1481" s="426">
        <v>7</v>
      </c>
    </row>
    <row r="1482" spans="1:26" ht="15">
      <c r="A1482" s="426">
        <v>202110</v>
      </c>
      <c r="B1482" s="426" t="s">
        <v>47</v>
      </c>
      <c r="C1482" s="426" t="s">
        <v>1244</v>
      </c>
      <c r="D1482" s="426" t="s">
        <v>1245</v>
      </c>
      <c r="E1482" s="426" t="s">
        <v>275</v>
      </c>
      <c r="F1482" s="426" t="s">
        <v>4422</v>
      </c>
      <c r="G1482" s="426" t="s">
        <v>4123</v>
      </c>
      <c r="H1482" s="427">
        <v>0.79500000000000004</v>
      </c>
      <c r="I1482" s="427">
        <v>0.77500000000000002</v>
      </c>
      <c r="J1482" s="427">
        <v>79.245000000000005</v>
      </c>
      <c r="K1482" s="427">
        <v>297.505</v>
      </c>
      <c r="L1482" s="427">
        <v>0.82241116275000004</v>
      </c>
      <c r="M1482" s="427">
        <v>81.871336205100022</v>
      </c>
      <c r="N1482" s="427">
        <v>307.36490475990001</v>
      </c>
      <c r="O1482" s="427">
        <v>22.83</v>
      </c>
      <c r="P1482" s="427">
        <v>13.52</v>
      </c>
      <c r="Q1482" s="427">
        <v>13.52</v>
      </c>
      <c r="R1482" s="427">
        <v>0.79508800000000002</v>
      </c>
      <c r="S1482" s="427">
        <v>98.207909000000001</v>
      </c>
      <c r="T1482" s="427">
        <v>278.54185999999999</v>
      </c>
      <c r="U1482" s="428">
        <v>42614</v>
      </c>
      <c r="V1482" s="428">
        <v>44561</v>
      </c>
      <c r="W1482" s="426">
        <v>1680</v>
      </c>
      <c r="X1482" s="426"/>
      <c r="Y1482" s="426"/>
      <c r="Z1482" s="426">
        <v>7</v>
      </c>
    </row>
    <row r="1483" spans="1:26" ht="15">
      <c r="A1483" s="426">
        <v>202110</v>
      </c>
      <c r="B1483" s="426" t="s">
        <v>47</v>
      </c>
      <c r="C1483" s="426" t="s">
        <v>1246</v>
      </c>
      <c r="D1483" s="426" t="s">
        <v>1247</v>
      </c>
      <c r="E1483" s="426" t="s">
        <v>275</v>
      </c>
      <c r="F1483" s="426" t="s">
        <v>4335</v>
      </c>
      <c r="G1483" s="426" t="s">
        <v>4313</v>
      </c>
      <c r="H1483" s="427">
        <v>0.58399999999999996</v>
      </c>
      <c r="I1483" s="427">
        <v>0.58399999999999996</v>
      </c>
      <c r="J1483" s="427">
        <v>54.902000000000001</v>
      </c>
      <c r="K1483" s="427">
        <v>209.17599999999999</v>
      </c>
      <c r="L1483" s="427">
        <v>0.61332067192000006</v>
      </c>
      <c r="M1483" s="427">
        <v>57.450187388760007</v>
      </c>
      <c r="N1483" s="427">
        <v>218.88456517487998</v>
      </c>
      <c r="O1483" s="427">
        <v>22.83</v>
      </c>
      <c r="P1483" s="427">
        <v>13.52</v>
      </c>
      <c r="Q1483" s="427">
        <v>13.52</v>
      </c>
      <c r="R1483" s="427">
        <v>0.58410799999999996</v>
      </c>
      <c r="S1483" s="427">
        <v>67.748437999999993</v>
      </c>
      <c r="T1483" s="427">
        <v>196.32879399999999</v>
      </c>
      <c r="U1483" s="428">
        <v>42614</v>
      </c>
      <c r="V1483" s="428">
        <v>44561</v>
      </c>
      <c r="W1483" s="426">
        <v>1670</v>
      </c>
      <c r="X1483" s="426"/>
      <c r="Y1483" s="426"/>
      <c r="Z1483" s="426">
        <v>9</v>
      </c>
    </row>
    <row r="1484" spans="1:26" ht="15">
      <c r="A1484" s="426">
        <v>202110</v>
      </c>
      <c r="B1484" s="426" t="s">
        <v>47</v>
      </c>
      <c r="C1484" s="426" t="s">
        <v>1248</v>
      </c>
      <c r="D1484" s="426" t="s">
        <v>1249</v>
      </c>
      <c r="E1484" s="426" t="s">
        <v>275</v>
      </c>
      <c r="F1484" s="426" t="s">
        <v>4271</v>
      </c>
      <c r="G1484" s="426" t="s">
        <v>4156</v>
      </c>
      <c r="H1484" s="427">
        <v>0.54200000000000004</v>
      </c>
      <c r="I1484" s="427">
        <v>0.55200000000000005</v>
      </c>
      <c r="J1484" s="427">
        <v>51.215000000000003</v>
      </c>
      <c r="K1484" s="427">
        <v>172.108</v>
      </c>
      <c r="L1484" s="427">
        <v>0.55672965758000015</v>
      </c>
      <c r="M1484" s="427">
        <v>52.523801373600008</v>
      </c>
      <c r="N1484" s="427">
        <v>176.50622682432001</v>
      </c>
      <c r="O1484" s="427">
        <v>22.83</v>
      </c>
      <c r="P1484" s="427">
        <v>13.52</v>
      </c>
      <c r="Q1484" s="427">
        <v>13.52</v>
      </c>
      <c r="R1484" s="427">
        <v>0.55200000000000005</v>
      </c>
      <c r="S1484" s="427">
        <v>63.015300000000003</v>
      </c>
      <c r="T1484" s="427">
        <v>160.3074</v>
      </c>
      <c r="U1484" s="428">
        <v>42614</v>
      </c>
      <c r="V1484" s="428">
        <v>44561</v>
      </c>
      <c r="W1484" s="426">
        <v>950</v>
      </c>
      <c r="X1484" s="426"/>
      <c r="Y1484" s="426"/>
      <c r="Z1484" s="426">
        <v>6</v>
      </c>
    </row>
    <row r="1485" spans="1:26" ht="15">
      <c r="A1485" s="426">
        <v>202110</v>
      </c>
      <c r="B1485" s="426" t="s">
        <v>47</v>
      </c>
      <c r="C1485" s="426" t="s">
        <v>1250</v>
      </c>
      <c r="D1485" s="426" t="s">
        <v>1251</v>
      </c>
      <c r="E1485" s="426" t="s">
        <v>275</v>
      </c>
      <c r="F1485" s="426" t="s">
        <v>4276</v>
      </c>
      <c r="G1485" s="426" t="s">
        <v>4123</v>
      </c>
      <c r="H1485" s="427">
        <v>0.27700000000000002</v>
      </c>
      <c r="I1485" s="427">
        <v>0.30399999999999999</v>
      </c>
      <c r="J1485" s="427">
        <v>22.928000000000001</v>
      </c>
      <c r="K1485" s="427">
        <v>76.435000000000002</v>
      </c>
      <c r="L1485" s="427">
        <v>0.2845278877300001</v>
      </c>
      <c r="M1485" s="427">
        <v>23.513925957120005</v>
      </c>
      <c r="N1485" s="427">
        <v>78.388299482400015</v>
      </c>
      <c r="O1485" s="427">
        <v>22.83</v>
      </c>
      <c r="P1485" s="427">
        <v>13.52</v>
      </c>
      <c r="Q1485" s="427">
        <v>13.52</v>
      </c>
      <c r="R1485" s="427">
        <v>0.3044</v>
      </c>
      <c r="S1485" s="427">
        <v>28.182700000000001</v>
      </c>
      <c r="T1485" s="427">
        <v>71.180400000000006</v>
      </c>
      <c r="U1485" s="428">
        <v>42614</v>
      </c>
      <c r="V1485" s="428">
        <v>44561</v>
      </c>
      <c r="W1485" s="426">
        <v>650</v>
      </c>
      <c r="X1485" s="426"/>
      <c r="Y1485" s="426"/>
      <c r="Z1485" s="426">
        <v>6</v>
      </c>
    </row>
    <row r="1486" spans="1:26" ht="15">
      <c r="A1486" s="426">
        <v>202110</v>
      </c>
      <c r="B1486" s="426" t="s">
        <v>47</v>
      </c>
      <c r="C1486" s="426" t="s">
        <v>1252</v>
      </c>
      <c r="D1486" s="426" t="s">
        <v>1253</v>
      </c>
      <c r="E1486" s="426" t="s">
        <v>275</v>
      </c>
      <c r="F1486" s="426" t="s">
        <v>4608</v>
      </c>
      <c r="G1486" s="426" t="s">
        <v>4390</v>
      </c>
      <c r="H1486" s="427">
        <v>0.16200000000000001</v>
      </c>
      <c r="I1486" s="427">
        <v>0.16500000000000001</v>
      </c>
      <c r="J1486" s="427">
        <v>16.835999999999999</v>
      </c>
      <c r="K1486" s="427">
        <v>34.265000000000001</v>
      </c>
      <c r="L1486" s="427">
        <v>0.16903940219999999</v>
      </c>
      <c r="M1486" s="427">
        <v>17.368309367879995</v>
      </c>
      <c r="N1486" s="427">
        <v>35.34836781245</v>
      </c>
      <c r="O1486" s="427">
        <v>22.83</v>
      </c>
      <c r="P1486" s="427">
        <v>13.52</v>
      </c>
      <c r="Q1486" s="427">
        <v>13.52</v>
      </c>
      <c r="R1486" s="427">
        <v>0.16540160000000001</v>
      </c>
      <c r="S1486" s="427">
        <v>20.877862</v>
      </c>
      <c r="T1486" s="427">
        <v>30.222598000000001</v>
      </c>
      <c r="U1486" s="428">
        <v>42614</v>
      </c>
      <c r="V1486" s="428">
        <v>44561</v>
      </c>
      <c r="W1486" s="426">
        <v>400</v>
      </c>
      <c r="X1486" s="426"/>
      <c r="Y1486" s="426"/>
      <c r="Z1486" s="426">
        <v>11</v>
      </c>
    </row>
    <row r="1487" spans="1:26" ht="15">
      <c r="A1487" s="426">
        <v>202110</v>
      </c>
      <c r="B1487" s="426" t="s">
        <v>47</v>
      </c>
      <c r="C1487" s="426" t="s">
        <v>1254</v>
      </c>
      <c r="D1487" s="426" t="s">
        <v>1255</v>
      </c>
      <c r="E1487" s="426" t="s">
        <v>275</v>
      </c>
      <c r="F1487" s="426" t="s">
        <v>4429</v>
      </c>
      <c r="G1487" s="426" t="s">
        <v>4447</v>
      </c>
      <c r="H1487" s="427">
        <v>0.39200000000000002</v>
      </c>
      <c r="I1487" s="427">
        <v>0.41699999999999998</v>
      </c>
      <c r="J1487" s="427">
        <v>28.087</v>
      </c>
      <c r="K1487" s="427">
        <v>94.475999999999999</v>
      </c>
      <c r="L1487" s="427">
        <v>0.41539615152000009</v>
      </c>
      <c r="M1487" s="427">
        <v>29.253964293400003</v>
      </c>
      <c r="N1487" s="427">
        <v>98.401307743200007</v>
      </c>
      <c r="O1487" s="427">
        <v>22.83</v>
      </c>
      <c r="P1487" s="427">
        <v>13.52</v>
      </c>
      <c r="Q1487" s="427">
        <v>13.52</v>
      </c>
      <c r="R1487" s="427">
        <v>0.416856</v>
      </c>
      <c r="S1487" s="427">
        <v>34.749963000000001</v>
      </c>
      <c r="T1487" s="427">
        <v>87.813097999999997</v>
      </c>
      <c r="U1487" s="428">
        <v>42614</v>
      </c>
      <c r="V1487" s="428">
        <v>44561</v>
      </c>
      <c r="W1487" s="426">
        <v>700</v>
      </c>
      <c r="X1487" s="426"/>
      <c r="Y1487" s="426"/>
      <c r="Z1487" s="426">
        <v>10</v>
      </c>
    </row>
    <row r="1488" spans="1:26" ht="15">
      <c r="A1488" s="426">
        <v>202110</v>
      </c>
      <c r="B1488" s="426" t="s">
        <v>47</v>
      </c>
      <c r="C1488" s="426" t="s">
        <v>1264</v>
      </c>
      <c r="D1488" s="426" t="s">
        <v>1265</v>
      </c>
      <c r="E1488" s="426" t="s">
        <v>275</v>
      </c>
      <c r="F1488" s="426" t="s">
        <v>4320</v>
      </c>
      <c r="G1488" s="426" t="s">
        <v>4315</v>
      </c>
      <c r="H1488" s="427">
        <v>0.249</v>
      </c>
      <c r="I1488" s="427">
        <v>0.245</v>
      </c>
      <c r="J1488" s="427">
        <v>19.114999999999998</v>
      </c>
      <c r="K1488" s="427">
        <v>67.266000000000005</v>
      </c>
      <c r="L1488" s="427">
        <v>0.26259723762000003</v>
      </c>
      <c r="M1488" s="427">
        <v>19.889181967199999</v>
      </c>
      <c r="N1488" s="427">
        <v>69.990359100480006</v>
      </c>
      <c r="O1488" s="427">
        <v>22.83</v>
      </c>
      <c r="P1488" s="427">
        <v>13.52</v>
      </c>
      <c r="Q1488" s="427">
        <v>13.52</v>
      </c>
      <c r="R1488" s="427">
        <v>0.24929999999999999</v>
      </c>
      <c r="S1488" s="427">
        <v>24.01285</v>
      </c>
      <c r="T1488" s="427">
        <v>62.368175000000001</v>
      </c>
      <c r="U1488" s="428">
        <v>42614</v>
      </c>
      <c r="V1488" s="428">
        <v>44561</v>
      </c>
      <c r="W1488" s="426">
        <v>1000</v>
      </c>
      <c r="X1488" s="426"/>
      <c r="Y1488" s="426"/>
      <c r="Z1488" s="426">
        <v>3</v>
      </c>
    </row>
    <row r="1489" spans="1:26" ht="15">
      <c r="A1489" s="426">
        <v>202110</v>
      </c>
      <c r="B1489" s="426" t="s">
        <v>47</v>
      </c>
      <c r="C1489" s="426" t="s">
        <v>1266</v>
      </c>
      <c r="D1489" s="426" t="s">
        <v>1267</v>
      </c>
      <c r="E1489" s="426" t="s">
        <v>275</v>
      </c>
      <c r="F1489" s="426" t="s">
        <v>4335</v>
      </c>
      <c r="G1489" s="426" t="s">
        <v>4313</v>
      </c>
      <c r="H1489" s="427">
        <v>0.31</v>
      </c>
      <c r="I1489" s="427">
        <v>0.34899999999999998</v>
      </c>
      <c r="J1489" s="427">
        <v>25.596</v>
      </c>
      <c r="K1489" s="427">
        <v>85.248999999999995</v>
      </c>
      <c r="L1489" s="427">
        <v>0.32556405529999999</v>
      </c>
      <c r="M1489" s="427">
        <v>26.783996874480003</v>
      </c>
      <c r="N1489" s="427">
        <v>89.205694231620001</v>
      </c>
      <c r="O1489" s="427">
        <v>22.83</v>
      </c>
      <c r="P1489" s="427">
        <v>13.52</v>
      </c>
      <c r="Q1489" s="427">
        <v>13.52</v>
      </c>
      <c r="R1489" s="427">
        <v>0.34888000000000002</v>
      </c>
      <c r="S1489" s="427">
        <v>31.671938000000001</v>
      </c>
      <c r="T1489" s="427">
        <v>79.173259000000002</v>
      </c>
      <c r="U1489" s="428">
        <v>42614</v>
      </c>
      <c r="V1489" s="428">
        <v>44561</v>
      </c>
      <c r="W1489" s="426">
        <v>700</v>
      </c>
      <c r="X1489" s="426"/>
      <c r="Y1489" s="426"/>
      <c r="Z1489" s="426">
        <v>9</v>
      </c>
    </row>
    <row r="1490" spans="1:26" ht="15">
      <c r="A1490" s="426">
        <v>202110</v>
      </c>
      <c r="B1490" s="426" t="s">
        <v>47</v>
      </c>
      <c r="C1490" s="426" t="s">
        <v>1337</v>
      </c>
      <c r="D1490" s="426" t="s">
        <v>1338</v>
      </c>
      <c r="E1490" s="426" t="s">
        <v>275</v>
      </c>
      <c r="F1490" s="426" t="s">
        <v>4320</v>
      </c>
      <c r="G1490" s="426" t="s">
        <v>4315</v>
      </c>
      <c r="H1490" s="427">
        <v>8.7999999999999995E-2</v>
      </c>
      <c r="I1490" s="427">
        <v>0.14000000000000001</v>
      </c>
      <c r="J1490" s="427">
        <v>8.6470000000000002</v>
      </c>
      <c r="K1490" s="427">
        <v>40.076999999999998</v>
      </c>
      <c r="L1490" s="427">
        <v>9.1725472080000009E-2</v>
      </c>
      <c r="M1490" s="427">
        <v>8.9055591352000008</v>
      </c>
      <c r="N1490" s="427">
        <v>41.275366423200005</v>
      </c>
      <c r="O1490" s="427">
        <v>22.83</v>
      </c>
      <c r="P1490" s="427">
        <v>13.52</v>
      </c>
      <c r="Q1490" s="427">
        <v>13.52</v>
      </c>
      <c r="R1490" s="427">
        <v>0.14000000000000001</v>
      </c>
      <c r="S1490" s="427">
        <v>10.67</v>
      </c>
      <c r="T1490" s="427">
        <v>38.054000000000002</v>
      </c>
      <c r="U1490" s="428">
        <v>42644</v>
      </c>
      <c r="V1490" s="428">
        <v>44561</v>
      </c>
      <c r="W1490" s="426">
        <v>670</v>
      </c>
      <c r="X1490" s="426"/>
      <c r="Y1490" s="426"/>
      <c r="Z1490" s="426">
        <v>3</v>
      </c>
    </row>
    <row r="1491" spans="1:26" ht="15">
      <c r="A1491" s="426">
        <v>202110</v>
      </c>
      <c r="B1491" s="426" t="s">
        <v>47</v>
      </c>
      <c r="C1491" s="426" t="s">
        <v>1341</v>
      </c>
      <c r="D1491" s="426" t="s">
        <v>1342</v>
      </c>
      <c r="E1491" s="426" t="s">
        <v>275</v>
      </c>
      <c r="F1491" s="426" t="s">
        <v>4394</v>
      </c>
      <c r="G1491" s="426" t="s">
        <v>4395</v>
      </c>
      <c r="H1491" s="427">
        <v>0.14299999999999999</v>
      </c>
      <c r="I1491" s="427">
        <v>0.26200000000000001</v>
      </c>
      <c r="J1491" s="427">
        <v>11.32</v>
      </c>
      <c r="K1491" s="427">
        <v>85.012</v>
      </c>
      <c r="L1491" s="427">
        <v>0.14827159918999996</v>
      </c>
      <c r="M1491" s="427">
        <v>11.715364584</v>
      </c>
      <c r="N1491" s="427">
        <v>87.981146114399991</v>
      </c>
      <c r="O1491" s="427">
        <v>22.83</v>
      </c>
      <c r="P1491" s="427">
        <v>13.52</v>
      </c>
      <c r="Q1491" s="427">
        <v>13.52</v>
      </c>
      <c r="R1491" s="427">
        <v>0.26236359999999997</v>
      </c>
      <c r="S1491" s="427">
        <v>14.042590000000001</v>
      </c>
      <c r="T1491" s="427">
        <v>82.289249999999996</v>
      </c>
      <c r="U1491" s="428">
        <v>42644</v>
      </c>
      <c r="V1491" s="428">
        <v>44561</v>
      </c>
      <c r="W1491" s="426">
        <v>594</v>
      </c>
      <c r="X1491" s="426"/>
      <c r="Y1491" s="426"/>
      <c r="Z1491" s="426">
        <v>14</v>
      </c>
    </row>
    <row r="1492" spans="1:26" ht="15">
      <c r="A1492" s="426">
        <v>202110</v>
      </c>
      <c r="B1492" s="426" t="s">
        <v>47</v>
      </c>
      <c r="C1492" s="426" t="s">
        <v>1272</v>
      </c>
      <c r="D1492" s="426" t="s">
        <v>1273</v>
      </c>
      <c r="E1492" s="426" t="s">
        <v>265</v>
      </c>
      <c r="F1492" s="426" t="s">
        <v>4268</v>
      </c>
      <c r="G1492" s="426" t="s">
        <v>4156</v>
      </c>
      <c r="H1492" s="427">
        <v>0.107</v>
      </c>
      <c r="I1492" s="427">
        <v>0.13800000000000001</v>
      </c>
      <c r="J1492" s="427">
        <v>8.6809999999999992</v>
      </c>
      <c r="K1492" s="427">
        <v>20.773</v>
      </c>
      <c r="L1492" s="427">
        <v>0.11005934721000002</v>
      </c>
      <c r="M1492" s="427">
        <v>8.9133667576800004</v>
      </c>
      <c r="N1492" s="427">
        <v>21.329036707439997</v>
      </c>
      <c r="O1492" s="427">
        <v>22.83</v>
      </c>
      <c r="P1492" s="427">
        <v>13.52</v>
      </c>
      <c r="Q1492" s="427">
        <v>13.52</v>
      </c>
      <c r="R1492" s="427">
        <v>0.13800000000000001</v>
      </c>
      <c r="S1492" s="427">
        <v>10.9719</v>
      </c>
      <c r="T1492" s="427">
        <v>18.481300000000001</v>
      </c>
      <c r="U1492" s="428">
        <v>42614</v>
      </c>
      <c r="V1492" s="428">
        <v>44561</v>
      </c>
      <c r="W1492" s="426">
        <v>475</v>
      </c>
      <c r="X1492" s="426"/>
      <c r="Y1492" s="426"/>
      <c r="Z1492" s="426">
        <v>6</v>
      </c>
    </row>
    <row r="1493" spans="1:26" ht="15">
      <c r="A1493" s="426">
        <v>202110</v>
      </c>
      <c r="B1493" s="426" t="s">
        <v>47</v>
      </c>
      <c r="C1493" s="426" t="s">
        <v>1278</v>
      </c>
      <c r="D1493" s="426" t="s">
        <v>1279</v>
      </c>
      <c r="E1493" s="426" t="s">
        <v>265</v>
      </c>
      <c r="F1493" s="426" t="s">
        <v>4376</v>
      </c>
      <c r="G1493" s="426" t="s">
        <v>4143</v>
      </c>
      <c r="H1493" s="427">
        <v>0.109</v>
      </c>
      <c r="I1493" s="427">
        <v>0.13400000000000001</v>
      </c>
      <c r="J1493" s="427">
        <v>8.4990000000000006</v>
      </c>
      <c r="K1493" s="427">
        <v>16.138999999999999</v>
      </c>
      <c r="L1493" s="427">
        <v>0.112239044</v>
      </c>
      <c r="M1493" s="427">
        <v>8.7420036629700011</v>
      </c>
      <c r="N1493" s="427">
        <v>16.600446772170002</v>
      </c>
      <c r="O1493" s="427">
        <v>22.83</v>
      </c>
      <c r="P1493" s="427">
        <v>13.52</v>
      </c>
      <c r="Q1493" s="427">
        <v>13.52</v>
      </c>
      <c r="R1493" s="427">
        <v>0.1336</v>
      </c>
      <c r="S1493" s="427">
        <v>10.76075</v>
      </c>
      <c r="T1493" s="427">
        <v>13.87785</v>
      </c>
      <c r="U1493" s="428">
        <v>42614</v>
      </c>
      <c r="V1493" s="428">
        <v>44561</v>
      </c>
      <c r="W1493" s="426">
        <v>460</v>
      </c>
      <c r="X1493" s="426"/>
      <c r="Y1493" s="426"/>
      <c r="Z1493" s="426">
        <v>7</v>
      </c>
    </row>
    <row r="1494" spans="1:26" ht="15">
      <c r="A1494" s="426">
        <v>202110</v>
      </c>
      <c r="B1494" s="426" t="s">
        <v>47</v>
      </c>
      <c r="C1494" s="426" t="s">
        <v>1314</v>
      </c>
      <c r="D1494" s="426" t="s">
        <v>1315</v>
      </c>
      <c r="E1494" s="426" t="s">
        <v>273</v>
      </c>
      <c r="F1494" s="426" t="s">
        <v>4394</v>
      </c>
      <c r="G1494" s="426" t="s">
        <v>4395</v>
      </c>
      <c r="H1494" s="427">
        <v>2.6949999999999998</v>
      </c>
      <c r="I1494" s="427">
        <v>2.7120000000000002</v>
      </c>
      <c r="J1494" s="427">
        <v>286.38799999999998</v>
      </c>
      <c r="K1494" s="427">
        <v>1316.502</v>
      </c>
      <c r="L1494" s="427">
        <v>2.7874319780999999</v>
      </c>
      <c r="M1494" s="427">
        <v>295.94969343360003</v>
      </c>
      <c r="N1494" s="427">
        <v>1360.4563155744002</v>
      </c>
      <c r="O1494" s="427">
        <v>22.84</v>
      </c>
      <c r="P1494" s="427">
        <v>7.82</v>
      </c>
      <c r="Q1494" s="427">
        <v>7.82</v>
      </c>
      <c r="R1494" s="427">
        <v>2.7115908000000002</v>
      </c>
      <c r="S1494" s="427">
        <v>347.36932400000001</v>
      </c>
      <c r="T1494" s="427">
        <v>1255.5203019999999</v>
      </c>
      <c r="U1494" s="428">
        <v>42614</v>
      </c>
      <c r="V1494" s="428">
        <v>45291</v>
      </c>
      <c r="W1494" s="426">
        <v>3500</v>
      </c>
      <c r="X1494" s="426"/>
      <c r="Y1494" s="426"/>
      <c r="Z1494" s="426">
        <v>14</v>
      </c>
    </row>
    <row r="1495" spans="1:26" ht="15">
      <c r="A1495" s="426">
        <v>202110</v>
      </c>
      <c r="B1495" s="426" t="s">
        <v>47</v>
      </c>
      <c r="C1495" s="426" t="s">
        <v>1936</v>
      </c>
      <c r="D1495" s="426" t="s">
        <v>1937</v>
      </c>
      <c r="E1495" s="426" t="s">
        <v>267</v>
      </c>
      <c r="F1495" s="426" t="s">
        <v>4399</v>
      </c>
      <c r="G1495" s="426" t="s">
        <v>4123</v>
      </c>
      <c r="H1495" s="427">
        <v>0.626</v>
      </c>
      <c r="I1495" s="427">
        <v>0.76200000000000001</v>
      </c>
      <c r="J1495" s="427">
        <v>50.713999999999999</v>
      </c>
      <c r="K1495" s="427">
        <v>217.464</v>
      </c>
      <c r="L1495" s="427">
        <v>0.64580767290000007</v>
      </c>
      <c r="M1495" s="427">
        <v>52.251186982599997</v>
      </c>
      <c r="N1495" s="427">
        <v>224.05552955760001</v>
      </c>
      <c r="O1495" s="427">
        <v>22.84</v>
      </c>
      <c r="P1495" s="427">
        <v>11.5</v>
      </c>
      <c r="Q1495" s="427">
        <v>11.5</v>
      </c>
      <c r="R1495" s="427">
        <v>0.76226039999999995</v>
      </c>
      <c r="S1495" s="427">
        <v>51.003176000000003</v>
      </c>
      <c r="T1495" s="427">
        <v>217.174712</v>
      </c>
      <c r="U1495" s="428">
        <v>44440</v>
      </c>
      <c r="V1495" s="428">
        <v>45016</v>
      </c>
      <c r="W1495" s="426">
        <v>1200</v>
      </c>
      <c r="X1495" s="426"/>
      <c r="Y1495" s="426"/>
      <c r="Z1495" s="426">
        <v>7</v>
      </c>
    </row>
    <row r="1496" spans="1:26" ht="15">
      <c r="A1496" s="426">
        <v>202110</v>
      </c>
      <c r="B1496" s="426" t="s">
        <v>47</v>
      </c>
      <c r="C1496" s="426" t="s">
        <v>2038</v>
      </c>
      <c r="D1496" s="426" t="s">
        <v>2039</v>
      </c>
      <c r="E1496" s="426" t="s">
        <v>261</v>
      </c>
      <c r="F1496" s="426" t="s">
        <v>4410</v>
      </c>
      <c r="G1496" s="426" t="s">
        <v>4143</v>
      </c>
      <c r="H1496" s="427">
        <v>0.79600000000000004</v>
      </c>
      <c r="I1496" s="427">
        <v>0.79200000000000004</v>
      </c>
      <c r="J1496" s="427">
        <v>32.475999999999999</v>
      </c>
      <c r="K1496" s="427">
        <v>93.593999999999994</v>
      </c>
      <c r="L1496" s="427">
        <v>0.81924215724000016</v>
      </c>
      <c r="M1496" s="427">
        <v>33.430593048799999</v>
      </c>
      <c r="N1496" s="427">
        <v>96.345083317199993</v>
      </c>
      <c r="O1496" s="427">
        <v>24.59</v>
      </c>
      <c r="P1496" s="427">
        <v>12.22</v>
      </c>
      <c r="Q1496" s="427">
        <v>12.22</v>
      </c>
      <c r="R1496" s="427">
        <v>0.79563360000000005</v>
      </c>
      <c r="S1496" s="427">
        <v>36.692587000000003</v>
      </c>
      <c r="T1496" s="427">
        <v>89.377527999999998</v>
      </c>
      <c r="U1496" s="428">
        <v>44378</v>
      </c>
      <c r="V1496" s="428">
        <v>45657</v>
      </c>
      <c r="W1496" s="426">
        <v>760</v>
      </c>
      <c r="X1496" s="426"/>
      <c r="Y1496" s="426"/>
      <c r="Z1496" s="426">
        <v>7</v>
      </c>
    </row>
    <row r="1497" spans="1:26" ht="15">
      <c r="A1497" s="426">
        <v>202110</v>
      </c>
      <c r="B1497" s="426" t="s">
        <v>47</v>
      </c>
      <c r="C1497" s="426" t="s">
        <v>2208</v>
      </c>
      <c r="D1497" s="426" t="s">
        <v>2209</v>
      </c>
      <c r="E1497" s="426" t="s">
        <v>261</v>
      </c>
      <c r="F1497" s="426" t="s">
        <v>4534</v>
      </c>
      <c r="G1497" s="426" t="s">
        <v>4534</v>
      </c>
      <c r="H1497" s="427">
        <v>107.717</v>
      </c>
      <c r="I1497" s="427">
        <v>108.872</v>
      </c>
      <c r="J1497" s="427">
        <v>12103.35</v>
      </c>
      <c r="K1497" s="427">
        <v>59601.021000000001</v>
      </c>
      <c r="L1497" s="427">
        <v>107.717</v>
      </c>
      <c r="M1497" s="427">
        <v>12103.35</v>
      </c>
      <c r="N1497" s="427">
        <v>59601.021000000001</v>
      </c>
      <c r="O1497" s="427">
        <v>30.29</v>
      </c>
      <c r="P1497" s="427">
        <v>21.36</v>
      </c>
      <c r="Q1497" s="427">
        <v>17.079999999999998</v>
      </c>
      <c r="R1497" s="427">
        <v>108.871668</v>
      </c>
      <c r="S1497" s="427">
        <v>15078.14307</v>
      </c>
      <c r="T1497" s="427">
        <v>56626.227884</v>
      </c>
      <c r="U1497" s="428">
        <v>42842</v>
      </c>
      <c r="V1497" s="428">
        <v>46507</v>
      </c>
      <c r="W1497" s="426">
        <v>120000</v>
      </c>
      <c r="X1497" s="426"/>
      <c r="Y1497" s="426"/>
      <c r="Z1497" s="426">
        <v>12</v>
      </c>
    </row>
    <row r="1498" spans="1:26" ht="15">
      <c r="A1498" s="426">
        <v>202110</v>
      </c>
      <c r="B1498" s="426" t="s">
        <v>47</v>
      </c>
      <c r="C1498" s="426" t="s">
        <v>2980</v>
      </c>
      <c r="D1498" s="426" t="s">
        <v>2981</v>
      </c>
      <c r="E1498" s="426" t="s">
        <v>268</v>
      </c>
      <c r="F1498" s="426" t="s">
        <v>4410</v>
      </c>
      <c r="G1498" s="426" t="s">
        <v>4143</v>
      </c>
      <c r="H1498" s="427">
        <v>0.33200000000000002</v>
      </c>
      <c r="I1498" s="427">
        <v>0.35199999999999998</v>
      </c>
      <c r="J1498" s="427">
        <v>31.420999999999999</v>
      </c>
      <c r="K1498" s="427">
        <v>144.94300000000001</v>
      </c>
      <c r="L1498" s="427">
        <v>0.34230313860000006</v>
      </c>
      <c r="M1498" s="427">
        <v>32.351159947730004</v>
      </c>
      <c r="N1498" s="427">
        <v>149.23376647159003</v>
      </c>
      <c r="O1498" s="427">
        <v>28.3</v>
      </c>
      <c r="P1498" s="427">
        <v>10.57</v>
      </c>
      <c r="Q1498" s="427">
        <v>10.57</v>
      </c>
      <c r="R1498" s="427">
        <v>0.3518</v>
      </c>
      <c r="S1498" s="427">
        <v>36.970999999999997</v>
      </c>
      <c r="T1498" s="427">
        <v>139.393</v>
      </c>
      <c r="U1498" s="428">
        <v>44317</v>
      </c>
      <c r="V1498" s="428">
        <v>45291</v>
      </c>
      <c r="W1498" s="426">
        <v>210</v>
      </c>
      <c r="X1498" s="426"/>
      <c r="Y1498" s="426"/>
      <c r="Z1498" s="426">
        <v>7</v>
      </c>
    </row>
    <row r="1499" spans="1:26" ht="15">
      <c r="A1499" s="426">
        <v>202110</v>
      </c>
      <c r="B1499" s="426" t="s">
        <v>47</v>
      </c>
      <c r="C1499" s="426" t="s">
        <v>5787</v>
      </c>
      <c r="D1499" s="426" t="s">
        <v>5788</v>
      </c>
      <c r="E1499" s="426" t="s">
        <v>275</v>
      </c>
      <c r="F1499" s="426" t="s">
        <v>4275</v>
      </c>
      <c r="G1499" s="426" t="s">
        <v>4156</v>
      </c>
      <c r="H1499" s="427">
        <v>0.193</v>
      </c>
      <c r="I1499" s="427">
        <v>0.189</v>
      </c>
      <c r="J1499" s="427">
        <v>11.286</v>
      </c>
      <c r="K1499" s="427">
        <v>28.565999999999999</v>
      </c>
      <c r="L1499" s="427">
        <v>0.19859631871000002</v>
      </c>
      <c r="M1499" s="427">
        <v>11.592655968959999</v>
      </c>
      <c r="N1499" s="427">
        <v>29.342177069759995</v>
      </c>
      <c r="O1499" s="427">
        <v>24.59</v>
      </c>
      <c r="P1499" s="427">
        <v>12.22</v>
      </c>
      <c r="Q1499" s="427">
        <v>12.22</v>
      </c>
      <c r="R1499" s="427">
        <v>0.19320000000000001</v>
      </c>
      <c r="S1499" s="427">
        <v>13.461600000000001</v>
      </c>
      <c r="T1499" s="427">
        <v>26.3904</v>
      </c>
      <c r="U1499" s="428">
        <v>44378</v>
      </c>
      <c r="V1499" s="428">
        <v>45657</v>
      </c>
      <c r="W1499" s="426">
        <v>320</v>
      </c>
      <c r="X1499" s="426"/>
      <c r="Y1499" s="426"/>
      <c r="Z1499" s="426">
        <v>6</v>
      </c>
    </row>
    <row r="1500" spans="1:26" ht="15">
      <c r="A1500" s="426">
        <v>202110</v>
      </c>
      <c r="B1500" s="426" t="s">
        <v>47</v>
      </c>
      <c r="C1500" s="426" t="s">
        <v>6175</v>
      </c>
      <c r="D1500" s="426" t="s">
        <v>6176</v>
      </c>
      <c r="E1500" s="426" t="s">
        <v>271</v>
      </c>
      <c r="F1500" s="426" t="s">
        <v>4274</v>
      </c>
      <c r="G1500" s="426" t="s">
        <v>4156</v>
      </c>
      <c r="H1500" s="427">
        <v>0.60799999999999998</v>
      </c>
      <c r="I1500" s="427">
        <v>0.63800000000000001</v>
      </c>
      <c r="J1500" s="427">
        <v>52.137999999999998</v>
      </c>
      <c r="K1500" s="427">
        <v>244.67500000000001</v>
      </c>
      <c r="L1500" s="427">
        <v>0.62562985376000013</v>
      </c>
      <c r="M1500" s="427">
        <v>53.554660367679993</v>
      </c>
      <c r="N1500" s="427">
        <v>251.32315250799999</v>
      </c>
      <c r="O1500" s="427">
        <v>28.94</v>
      </c>
      <c r="P1500" s="427">
        <v>11.96</v>
      </c>
      <c r="Q1500" s="427">
        <v>11.96</v>
      </c>
      <c r="R1500" s="427">
        <v>0.63759999999999994</v>
      </c>
      <c r="S1500" s="427">
        <v>57.901400000000002</v>
      </c>
      <c r="T1500" s="427">
        <v>238.91235</v>
      </c>
      <c r="U1500" s="428">
        <v>43891</v>
      </c>
      <c r="V1500" s="428">
        <v>48579</v>
      </c>
      <c r="W1500" s="426">
        <v>700</v>
      </c>
      <c r="X1500" s="426"/>
      <c r="Y1500" s="426"/>
      <c r="Z1500" s="426">
        <v>6</v>
      </c>
    </row>
    <row r="1501" spans="1:26" ht="15">
      <c r="A1501" s="426">
        <v>202110</v>
      </c>
      <c r="B1501" s="426" t="s">
        <v>47</v>
      </c>
      <c r="C1501" s="426" t="s">
        <v>6411</v>
      </c>
      <c r="D1501" s="426" t="s">
        <v>6412</v>
      </c>
      <c r="E1501" s="426" t="s">
        <v>275</v>
      </c>
      <c r="F1501" s="426" t="s">
        <v>4449</v>
      </c>
      <c r="G1501" s="426" t="s">
        <v>4135</v>
      </c>
      <c r="H1501" s="427">
        <v>0.38100000000000001</v>
      </c>
      <c r="I1501" s="427">
        <v>0.377</v>
      </c>
      <c r="J1501" s="427">
        <v>24.693000000000001</v>
      </c>
      <c r="K1501" s="427">
        <v>139.78800000000001</v>
      </c>
      <c r="L1501" s="427">
        <v>0.39305546865000002</v>
      </c>
      <c r="M1501" s="427">
        <v>25.441467053700002</v>
      </c>
      <c r="N1501" s="427">
        <v>144.02510008920001</v>
      </c>
      <c r="O1501" s="427">
        <v>26.77</v>
      </c>
      <c r="P1501" s="427">
        <v>13.01</v>
      </c>
      <c r="Q1501" s="427">
        <v>13.01</v>
      </c>
      <c r="R1501" s="427">
        <v>0.38063999999999998</v>
      </c>
      <c r="S1501" s="427">
        <v>31.62951</v>
      </c>
      <c r="T1501" s="427">
        <v>132.85185000000001</v>
      </c>
      <c r="U1501" s="428">
        <v>44050</v>
      </c>
      <c r="V1501" s="428">
        <v>45291</v>
      </c>
      <c r="W1501" s="426">
        <v>383.7</v>
      </c>
      <c r="X1501" s="426"/>
      <c r="Y1501" s="426"/>
      <c r="Z1501" s="426">
        <v>7</v>
      </c>
    </row>
    <row r="1502" spans="1:26" ht="15">
      <c r="A1502" s="426">
        <v>202110</v>
      </c>
      <c r="B1502" s="426" t="s">
        <v>47</v>
      </c>
      <c r="C1502" s="426" t="s">
        <v>6680</v>
      </c>
      <c r="D1502" s="426" t="s">
        <v>6644</v>
      </c>
      <c r="E1502" s="426" t="s">
        <v>271</v>
      </c>
      <c r="F1502" s="426" t="s">
        <v>4542</v>
      </c>
      <c r="G1502" s="426" t="s">
        <v>4159</v>
      </c>
      <c r="H1502" s="427">
        <v>0.71599999999999997</v>
      </c>
      <c r="I1502" s="427">
        <v>1.179</v>
      </c>
      <c r="J1502" s="427">
        <v>65.164000000000001</v>
      </c>
      <c r="K1502" s="427">
        <v>279.50400000000002</v>
      </c>
      <c r="L1502" s="427">
        <v>0.73676147252000013</v>
      </c>
      <c r="M1502" s="427">
        <v>66.934594503039989</v>
      </c>
      <c r="N1502" s="427">
        <v>287.09850380544003</v>
      </c>
      <c r="O1502" s="427">
        <v>24.11</v>
      </c>
      <c r="P1502" s="427">
        <v>11.61</v>
      </c>
      <c r="Q1502" s="427">
        <v>11.61</v>
      </c>
      <c r="R1502" s="427">
        <v>1.1788508</v>
      </c>
      <c r="S1502" s="427">
        <v>73.154557999999994</v>
      </c>
      <c r="T1502" s="427">
        <v>271.513216</v>
      </c>
      <c r="U1502" s="428">
        <v>44440</v>
      </c>
      <c r="V1502" s="428">
        <v>45657</v>
      </c>
      <c r="W1502" s="426">
        <v>1000</v>
      </c>
      <c r="X1502" s="426"/>
      <c r="Y1502" s="426"/>
      <c r="Z1502" s="426">
        <v>6</v>
      </c>
    </row>
    <row r="1503" spans="1:26" ht="15">
      <c r="A1503" s="426">
        <v>202110</v>
      </c>
      <c r="B1503" s="426" t="s">
        <v>47</v>
      </c>
      <c r="C1503" s="426" t="s">
        <v>7065</v>
      </c>
      <c r="D1503" s="426" t="s">
        <v>6959</v>
      </c>
      <c r="E1503" s="426" t="s">
        <v>256</v>
      </c>
      <c r="F1503" s="426" t="s">
        <v>4487</v>
      </c>
      <c r="G1503" s="426" t="s">
        <v>4315</v>
      </c>
      <c r="H1503" s="427">
        <v>0.47</v>
      </c>
      <c r="I1503" s="427">
        <v>0.45400000000000001</v>
      </c>
      <c r="J1503" s="427">
        <v>32.542999999999999</v>
      </c>
      <c r="K1503" s="427">
        <v>121.535</v>
      </c>
      <c r="L1503" s="427">
        <v>0.49416286450000008</v>
      </c>
      <c r="M1503" s="427">
        <v>33.774796808480005</v>
      </c>
      <c r="N1503" s="427">
        <v>126.13526503760001</v>
      </c>
      <c r="O1503" s="427">
        <v>22.84</v>
      </c>
      <c r="P1503" s="427">
        <v>11.72</v>
      </c>
      <c r="Q1503" s="427">
        <v>11.39</v>
      </c>
      <c r="R1503" s="427">
        <v>0.47039999999999998</v>
      </c>
      <c r="S1503" s="427">
        <v>40.225549999999998</v>
      </c>
      <c r="T1503" s="427">
        <v>113.8524</v>
      </c>
      <c r="U1503" s="428">
        <v>44265</v>
      </c>
      <c r="V1503" s="428">
        <v>45291</v>
      </c>
      <c r="W1503" s="426">
        <v>2501</v>
      </c>
      <c r="X1503" s="426"/>
      <c r="Y1503" s="426"/>
      <c r="Z1503" s="426">
        <v>3</v>
      </c>
    </row>
    <row r="1504" spans="1:26" ht="15">
      <c r="A1504" s="426">
        <v>202110</v>
      </c>
      <c r="B1504" s="426" t="s">
        <v>47</v>
      </c>
      <c r="C1504" s="426" t="s">
        <v>6737</v>
      </c>
      <c r="D1504" s="426" t="s">
        <v>6738</v>
      </c>
      <c r="E1504" s="426" t="s">
        <v>262</v>
      </c>
      <c r="F1504" s="426" t="s">
        <v>4522</v>
      </c>
      <c r="G1504" s="426" t="s">
        <v>4366</v>
      </c>
      <c r="H1504" s="427">
        <v>0.307</v>
      </c>
      <c r="I1504" s="427">
        <v>0.39700000000000002</v>
      </c>
      <c r="J1504" s="427">
        <v>8.9990000000000006</v>
      </c>
      <c r="K1504" s="427">
        <v>61.408000000000001</v>
      </c>
      <c r="L1504" s="427">
        <v>0.32222186127000002</v>
      </c>
      <c r="M1504" s="427">
        <v>9.3809233193600008</v>
      </c>
      <c r="N1504" s="427">
        <v>64.01419482112</v>
      </c>
      <c r="O1504" s="427">
        <v>22.84</v>
      </c>
      <c r="P1504" s="427">
        <v>11.21</v>
      </c>
      <c r="Q1504" s="427">
        <v>11.21</v>
      </c>
      <c r="R1504" s="427">
        <v>0.39673199999999997</v>
      </c>
      <c r="S1504" s="427">
        <v>10.92882</v>
      </c>
      <c r="T1504" s="427">
        <v>59.477983000000002</v>
      </c>
      <c r="U1504" s="428">
        <v>44470</v>
      </c>
      <c r="V1504" s="428">
        <v>45657</v>
      </c>
      <c r="W1504" s="426">
        <v>800</v>
      </c>
      <c r="X1504" s="426"/>
      <c r="Y1504" s="426"/>
      <c r="Z1504" s="426">
        <v>1</v>
      </c>
    </row>
    <row r="1505" spans="1:26" ht="15">
      <c r="A1505" s="426">
        <v>202110</v>
      </c>
      <c r="B1505" s="426" t="s">
        <v>47</v>
      </c>
      <c r="C1505" s="426" t="s">
        <v>7171</v>
      </c>
      <c r="D1505" s="426" t="s">
        <v>7172</v>
      </c>
      <c r="E1505" s="426" t="s">
        <v>268</v>
      </c>
      <c r="F1505" s="426" t="s">
        <v>4410</v>
      </c>
      <c r="G1505" s="426" t="s">
        <v>4143</v>
      </c>
      <c r="H1505" s="427">
        <v>0.192</v>
      </c>
      <c r="I1505" s="427">
        <v>0.21199999999999999</v>
      </c>
      <c r="J1505" s="427">
        <v>10.326000000000001</v>
      </c>
      <c r="K1505" s="427">
        <v>47.402000000000001</v>
      </c>
      <c r="L1505" s="427">
        <v>0.19795844160000003</v>
      </c>
      <c r="M1505" s="427">
        <v>10.631681920380002</v>
      </c>
      <c r="N1505" s="427">
        <v>48.80524756826</v>
      </c>
      <c r="O1505" s="427">
        <v>28.3</v>
      </c>
      <c r="P1505" s="427">
        <v>10.57</v>
      </c>
      <c r="Q1505" s="427">
        <v>10.57</v>
      </c>
      <c r="R1505" s="427">
        <v>0.21199999999999999</v>
      </c>
      <c r="S1505" s="427">
        <v>11.8881</v>
      </c>
      <c r="T1505" s="427">
        <v>45.839599999999997</v>
      </c>
      <c r="U1505" s="428">
        <v>44348</v>
      </c>
      <c r="V1505" s="428">
        <v>45291</v>
      </c>
      <c r="W1505" s="426">
        <v>400</v>
      </c>
      <c r="X1505" s="426"/>
      <c r="Y1505" s="426"/>
      <c r="Z1505" s="426">
        <v>7</v>
      </c>
    </row>
    <row r="1506" spans="1:26" ht="15">
      <c r="A1506" s="426">
        <v>202110</v>
      </c>
      <c r="B1506" s="426" t="s">
        <v>4611</v>
      </c>
      <c r="C1506" s="426" t="s">
        <v>2180</v>
      </c>
      <c r="D1506" s="426" t="s">
        <v>2181</v>
      </c>
      <c r="E1506" s="426" t="s">
        <v>265</v>
      </c>
      <c r="F1506" s="426" t="s">
        <v>7234</v>
      </c>
      <c r="G1506" s="426" t="s">
        <v>4143</v>
      </c>
      <c r="H1506" s="427">
        <v>0.92469999999999997</v>
      </c>
      <c r="I1506" s="427">
        <v>0.95767999999999998</v>
      </c>
      <c r="J1506" s="427">
        <v>88.362629999999996</v>
      </c>
      <c r="K1506" s="427">
        <v>358.85136</v>
      </c>
      <c r="L1506" s="427">
        <v>0.96679844702000006</v>
      </c>
      <c r="M1506" s="427">
        <v>92.050561885347904</v>
      </c>
      <c r="N1506" s="427">
        <v>373.82849878190888</v>
      </c>
      <c r="O1506" s="427">
        <v>22.84</v>
      </c>
      <c r="P1506" s="427">
        <v>12.95</v>
      </c>
      <c r="Q1506" s="427">
        <v>12.95</v>
      </c>
      <c r="R1506" s="427">
        <v>0.95767599999999997</v>
      </c>
      <c r="S1506" s="427">
        <v>95.328018999999998</v>
      </c>
      <c r="T1506" s="427">
        <v>351.88544000000002</v>
      </c>
      <c r="U1506" s="428">
        <v>44378</v>
      </c>
      <c r="V1506" s="428">
        <v>45473</v>
      </c>
      <c r="W1506" s="426">
        <v>891.7</v>
      </c>
      <c r="X1506" s="426"/>
      <c r="Y1506" s="426"/>
      <c r="Z1506" s="426">
        <v>7</v>
      </c>
    </row>
    <row r="1507" spans="1:26" ht="15">
      <c r="A1507" s="426">
        <v>202110</v>
      </c>
      <c r="B1507" s="426" t="s">
        <v>4611</v>
      </c>
      <c r="C1507" s="426" t="s">
        <v>3055</v>
      </c>
      <c r="D1507" s="426" t="s">
        <v>3056</v>
      </c>
      <c r="E1507" s="426" t="s">
        <v>275</v>
      </c>
      <c r="F1507" s="426" t="s">
        <v>4413</v>
      </c>
      <c r="G1507" s="426" t="s">
        <v>4123</v>
      </c>
      <c r="H1507" s="427">
        <v>0.16416</v>
      </c>
      <c r="I1507" s="427">
        <v>0.18240000000000001</v>
      </c>
      <c r="J1507" s="427">
        <v>8.3171400000000002</v>
      </c>
      <c r="K1507" s="427">
        <v>30.206189999999999</v>
      </c>
      <c r="L1507" s="427">
        <v>0.17163364665600001</v>
      </c>
      <c r="M1507" s="427">
        <v>8.6642668996961998</v>
      </c>
      <c r="N1507" s="427">
        <v>31.466885513882705</v>
      </c>
      <c r="O1507" s="427">
        <v>26.59</v>
      </c>
      <c r="P1507" s="427">
        <v>15.02</v>
      </c>
      <c r="Q1507" s="427">
        <v>14.5</v>
      </c>
      <c r="R1507" s="427">
        <v>0.18240000000000001</v>
      </c>
      <c r="S1507" s="427">
        <v>9.8175000000000008</v>
      </c>
      <c r="T1507" s="427">
        <v>28.705829999999999</v>
      </c>
      <c r="U1507" s="428">
        <v>43282</v>
      </c>
      <c r="V1507" s="428">
        <v>44742</v>
      </c>
      <c r="W1507" s="426">
        <v>164.2</v>
      </c>
      <c r="X1507" s="426"/>
      <c r="Y1507" s="426"/>
      <c r="Z1507" s="426">
        <v>7</v>
      </c>
    </row>
    <row r="1508" spans="1:26" ht="15">
      <c r="A1508" s="426">
        <v>202110</v>
      </c>
      <c r="B1508" s="426" t="s">
        <v>4611</v>
      </c>
      <c r="C1508" s="426" t="s">
        <v>3201</v>
      </c>
      <c r="D1508" s="426" t="s">
        <v>3202</v>
      </c>
      <c r="E1508" s="426" t="s">
        <v>267</v>
      </c>
      <c r="F1508" s="426" t="s">
        <v>4316</v>
      </c>
      <c r="G1508" s="426" t="s">
        <v>4123</v>
      </c>
      <c r="H1508" s="427">
        <v>0.34449999999999997</v>
      </c>
      <c r="I1508" s="427">
        <v>0.36699999999999999</v>
      </c>
      <c r="J1508" s="427">
        <v>30.784549999999999</v>
      </c>
      <c r="K1508" s="427">
        <v>130.88444999999999</v>
      </c>
      <c r="L1508" s="427">
        <v>0.36018391370000002</v>
      </c>
      <c r="M1508" s="427">
        <v>32.069384137701505</v>
      </c>
      <c r="N1508" s="427">
        <v>136.34708659706848</v>
      </c>
      <c r="O1508" s="427">
        <v>22.84</v>
      </c>
      <c r="P1508" s="427">
        <v>12.95</v>
      </c>
      <c r="Q1508" s="427">
        <v>12.95</v>
      </c>
      <c r="R1508" s="427">
        <v>0.36699999999999999</v>
      </c>
      <c r="S1508" s="427">
        <v>32.533225000000002</v>
      </c>
      <c r="T1508" s="427">
        <v>129.135775</v>
      </c>
      <c r="U1508" s="428">
        <v>44378</v>
      </c>
      <c r="V1508" s="428">
        <v>45473</v>
      </c>
      <c r="W1508" s="426">
        <v>308.8</v>
      </c>
      <c r="X1508" s="426"/>
      <c r="Y1508" s="426"/>
      <c r="Z1508" s="426">
        <v>7</v>
      </c>
    </row>
    <row r="1509" spans="1:26" ht="15">
      <c r="A1509" s="426">
        <v>202110</v>
      </c>
      <c r="B1509" s="426" t="s">
        <v>4611</v>
      </c>
      <c r="C1509" s="426" t="s">
        <v>3355</v>
      </c>
      <c r="D1509" s="426" t="s">
        <v>3356</v>
      </c>
      <c r="E1509" s="426" t="s">
        <v>266</v>
      </c>
      <c r="F1509" s="426" t="s">
        <v>4408</v>
      </c>
      <c r="G1509" s="426" t="s">
        <v>4123</v>
      </c>
      <c r="H1509" s="427">
        <v>1.14958</v>
      </c>
      <c r="I1509" s="427">
        <v>1.6836100000000001</v>
      </c>
      <c r="J1509" s="427">
        <v>104.10133999999999</v>
      </c>
      <c r="K1509" s="427">
        <v>493.89758</v>
      </c>
      <c r="L1509" s="427">
        <v>1.2019164688280002</v>
      </c>
      <c r="M1509" s="427">
        <v>108.4461478796822</v>
      </c>
      <c r="N1509" s="427">
        <v>514.51105238508148</v>
      </c>
      <c r="O1509" s="427">
        <v>26.54</v>
      </c>
      <c r="P1509" s="427">
        <v>15.05</v>
      </c>
      <c r="Q1509" s="427">
        <v>14.53</v>
      </c>
      <c r="R1509" s="427">
        <v>1.683608</v>
      </c>
      <c r="S1509" s="427">
        <v>111.23629200000001</v>
      </c>
      <c r="T1509" s="427">
        <v>486.762629</v>
      </c>
      <c r="U1509" s="428">
        <v>43405</v>
      </c>
      <c r="V1509" s="428">
        <v>44501</v>
      </c>
      <c r="W1509" s="426">
        <v>1149.5999999999999</v>
      </c>
      <c r="X1509" s="426"/>
      <c r="Y1509" s="426"/>
      <c r="Z1509" s="426">
        <v>7</v>
      </c>
    </row>
    <row r="1510" spans="1:26" ht="15">
      <c r="A1510" s="426">
        <v>202110</v>
      </c>
      <c r="B1510" s="426" t="s">
        <v>4611</v>
      </c>
      <c r="C1510" s="426" t="s">
        <v>3479</v>
      </c>
      <c r="D1510" s="426" t="s">
        <v>3480</v>
      </c>
      <c r="E1510" s="426" t="s">
        <v>267</v>
      </c>
      <c r="F1510" s="426" t="s">
        <v>4345</v>
      </c>
      <c r="G1510" s="426" t="s">
        <v>4123</v>
      </c>
      <c r="H1510" s="427">
        <v>0.78798999999999997</v>
      </c>
      <c r="I1510" s="427">
        <v>0.79554999999999998</v>
      </c>
      <c r="J1510" s="427">
        <v>82.609690000000001</v>
      </c>
      <c r="K1510" s="427">
        <v>399.64713999999998</v>
      </c>
      <c r="L1510" s="427">
        <v>0.82386450553400015</v>
      </c>
      <c r="M1510" s="427">
        <v>86.057515283037716</v>
      </c>
      <c r="N1510" s="427">
        <v>416.32694491859627</v>
      </c>
      <c r="O1510" s="427">
        <v>27.26</v>
      </c>
      <c r="P1510" s="427">
        <v>14.3</v>
      </c>
      <c r="Q1510" s="427">
        <v>13.83</v>
      </c>
      <c r="R1510" s="427">
        <v>0.79554800000000003</v>
      </c>
      <c r="S1510" s="427">
        <v>101.64843</v>
      </c>
      <c r="T1510" s="427">
        <v>380.60878100000002</v>
      </c>
      <c r="U1510" s="428">
        <v>43466</v>
      </c>
      <c r="V1510" s="428">
        <v>44561</v>
      </c>
      <c r="W1510" s="426">
        <v>788</v>
      </c>
      <c r="X1510" s="426"/>
      <c r="Y1510" s="426"/>
      <c r="Z1510" s="426">
        <v>7</v>
      </c>
    </row>
    <row r="1511" spans="1:26" ht="15">
      <c r="A1511" s="426">
        <v>202110</v>
      </c>
      <c r="B1511" s="426" t="s">
        <v>4611</v>
      </c>
      <c r="C1511" s="426" t="s">
        <v>3481</v>
      </c>
      <c r="D1511" s="426" t="s">
        <v>3482</v>
      </c>
      <c r="E1511" s="426" t="s">
        <v>268</v>
      </c>
      <c r="F1511" s="426" t="s">
        <v>4408</v>
      </c>
      <c r="G1511" s="426" t="s">
        <v>4123</v>
      </c>
      <c r="H1511" s="427">
        <v>1.6089199999999999</v>
      </c>
      <c r="I1511" s="427">
        <v>1.58179</v>
      </c>
      <c r="J1511" s="427">
        <v>150.17313999999999</v>
      </c>
      <c r="K1511" s="427">
        <v>684.06701999999996</v>
      </c>
      <c r="L1511" s="427">
        <v>1.682168657272</v>
      </c>
      <c r="M1511" s="427">
        <v>156.4408157281762</v>
      </c>
      <c r="N1511" s="427">
        <v>712.61746688883659</v>
      </c>
      <c r="O1511" s="427">
        <v>27.26</v>
      </c>
      <c r="P1511" s="427">
        <v>14.3</v>
      </c>
      <c r="Q1511" s="427">
        <v>13.83</v>
      </c>
      <c r="R1511" s="427">
        <v>1.608916</v>
      </c>
      <c r="S1511" s="427">
        <v>172.635347</v>
      </c>
      <c r="T1511" s="427">
        <v>661.60481400000003</v>
      </c>
      <c r="U1511" s="428">
        <v>43466</v>
      </c>
      <c r="V1511" s="428">
        <v>44561</v>
      </c>
      <c r="W1511" s="426">
        <v>1608.9</v>
      </c>
      <c r="X1511" s="426"/>
      <c r="Y1511" s="426"/>
      <c r="Z1511" s="426">
        <v>7</v>
      </c>
    </row>
    <row r="1512" spans="1:26" ht="15">
      <c r="A1512" s="426">
        <v>202110</v>
      </c>
      <c r="B1512" s="426" t="s">
        <v>4611</v>
      </c>
      <c r="C1512" s="426" t="s">
        <v>3483</v>
      </c>
      <c r="D1512" s="426" t="s">
        <v>3484</v>
      </c>
      <c r="E1512" s="426" t="s">
        <v>268</v>
      </c>
      <c r="F1512" s="426" t="s">
        <v>4596</v>
      </c>
      <c r="G1512" s="426" t="s">
        <v>4328</v>
      </c>
      <c r="H1512" s="427">
        <v>0.46533000000000002</v>
      </c>
      <c r="I1512" s="427">
        <v>0.51661999999999997</v>
      </c>
      <c r="J1512" s="427">
        <v>41.179929999999999</v>
      </c>
      <c r="K1512" s="427">
        <v>204.74110999999999</v>
      </c>
      <c r="L1512" s="427">
        <v>0.48651489277800009</v>
      </c>
      <c r="M1512" s="427">
        <v>42.898629147856902</v>
      </c>
      <c r="N1512" s="427">
        <v>213.28625253152632</v>
      </c>
      <c r="O1512" s="427">
        <v>26.54</v>
      </c>
      <c r="P1512" s="427">
        <v>14.83</v>
      </c>
      <c r="Q1512" s="427">
        <v>14.36</v>
      </c>
      <c r="R1512" s="427">
        <v>0.51662399999999997</v>
      </c>
      <c r="S1512" s="427">
        <v>47.512194999999998</v>
      </c>
      <c r="T1512" s="427">
        <v>198.40927199999999</v>
      </c>
      <c r="U1512" s="428">
        <v>43466</v>
      </c>
      <c r="V1512" s="428">
        <v>44561</v>
      </c>
      <c r="W1512" s="426">
        <v>465.3</v>
      </c>
      <c r="X1512" s="426"/>
      <c r="Y1512" s="426"/>
      <c r="Z1512" s="426">
        <v>7</v>
      </c>
    </row>
    <row r="1513" spans="1:26" ht="15">
      <c r="A1513" s="426">
        <v>202110</v>
      </c>
      <c r="B1513" s="426" t="s">
        <v>4611</v>
      </c>
      <c r="C1513" s="426" t="s">
        <v>3596</v>
      </c>
      <c r="D1513" s="426" t="s">
        <v>3597</v>
      </c>
      <c r="E1513" s="426" t="s">
        <v>265</v>
      </c>
      <c r="F1513" s="426" t="s">
        <v>4162</v>
      </c>
      <c r="G1513" s="426" t="s">
        <v>4598</v>
      </c>
      <c r="H1513" s="427">
        <v>2.8799999999999999E-2</v>
      </c>
      <c r="I1513" s="427">
        <v>6.88E-2</v>
      </c>
      <c r="J1513" s="427">
        <v>2.5366</v>
      </c>
      <c r="K1513" s="427">
        <v>16.04185</v>
      </c>
      <c r="L1513" s="427">
        <v>3.0111166080000001E-2</v>
      </c>
      <c r="M1513" s="427">
        <v>2.6424683746780002</v>
      </c>
      <c r="N1513" s="427">
        <v>16.711377945410504</v>
      </c>
      <c r="O1513" s="427">
        <v>27.26</v>
      </c>
      <c r="P1513" s="427">
        <v>15.72</v>
      </c>
      <c r="Q1513" s="427">
        <v>15.19</v>
      </c>
      <c r="R1513" s="427">
        <v>6.88E-2</v>
      </c>
      <c r="S1513" s="427">
        <v>3.1332</v>
      </c>
      <c r="T1513" s="427">
        <v>15.44525</v>
      </c>
      <c r="U1513" s="428">
        <v>43497</v>
      </c>
      <c r="V1513" s="428">
        <v>44592</v>
      </c>
      <c r="W1513" s="426">
        <v>28.8</v>
      </c>
      <c r="X1513" s="426"/>
      <c r="Y1513" s="426"/>
      <c r="Z1513" s="426">
        <v>7</v>
      </c>
    </row>
    <row r="1514" spans="1:26" ht="15">
      <c r="A1514" s="426">
        <v>202110</v>
      </c>
      <c r="B1514" s="426" t="s">
        <v>4611</v>
      </c>
      <c r="C1514" s="426" t="s">
        <v>3598</v>
      </c>
      <c r="D1514" s="426" t="s">
        <v>3599</v>
      </c>
      <c r="E1514" s="426" t="s">
        <v>268</v>
      </c>
      <c r="F1514" s="426" t="s">
        <v>4399</v>
      </c>
      <c r="G1514" s="426" t="s">
        <v>4123</v>
      </c>
      <c r="H1514" s="427">
        <v>0.38850000000000001</v>
      </c>
      <c r="I1514" s="427">
        <v>0.55159999999999998</v>
      </c>
      <c r="J1514" s="427">
        <v>17.742850000000001</v>
      </c>
      <c r="K1514" s="427">
        <v>163.80928</v>
      </c>
      <c r="L1514" s="427">
        <v>0.40618708410000004</v>
      </c>
      <c r="M1514" s="427">
        <v>18.483371442740502</v>
      </c>
      <c r="N1514" s="427">
        <v>170.64607816714241</v>
      </c>
      <c r="O1514" s="427">
        <v>27.26</v>
      </c>
      <c r="P1514" s="427">
        <v>14.99</v>
      </c>
      <c r="Q1514" s="427">
        <v>14.48</v>
      </c>
      <c r="R1514" s="427">
        <v>0.55159999999999998</v>
      </c>
      <c r="S1514" s="427">
        <v>19.903199999999998</v>
      </c>
      <c r="T1514" s="427">
        <v>161.64892499999999</v>
      </c>
      <c r="U1514" s="428">
        <v>43497</v>
      </c>
      <c r="V1514" s="428">
        <v>44592</v>
      </c>
      <c r="W1514" s="426">
        <v>388.5</v>
      </c>
      <c r="X1514" s="426"/>
      <c r="Y1514" s="426"/>
      <c r="Z1514" s="426">
        <v>7</v>
      </c>
    </row>
    <row r="1515" spans="1:26" ht="15">
      <c r="A1515" s="426">
        <v>202110</v>
      </c>
      <c r="B1515" s="426" t="s">
        <v>4611</v>
      </c>
      <c r="C1515" s="426" t="s">
        <v>4614</v>
      </c>
      <c r="D1515" s="426" t="s">
        <v>4615</v>
      </c>
      <c r="E1515" s="426" t="s">
        <v>267</v>
      </c>
      <c r="F1515" s="426" t="s">
        <v>4316</v>
      </c>
      <c r="G1515" s="426" t="s">
        <v>4123</v>
      </c>
      <c r="H1515" s="427">
        <v>0.40679999999999999</v>
      </c>
      <c r="I1515" s="427">
        <v>0.40583999999999998</v>
      </c>
      <c r="J1515" s="427">
        <v>41.385420000000003</v>
      </c>
      <c r="K1515" s="427">
        <v>192.01014000000001</v>
      </c>
      <c r="L1515" s="427">
        <v>0.42532022088000004</v>
      </c>
      <c r="M1515" s="427">
        <v>43.112695546308608</v>
      </c>
      <c r="N1515" s="427">
        <v>200.02393856638622</v>
      </c>
      <c r="O1515" s="427">
        <v>26.3</v>
      </c>
      <c r="P1515" s="427">
        <v>11.39</v>
      </c>
      <c r="Q1515" s="427">
        <v>11.46</v>
      </c>
      <c r="R1515" s="427">
        <v>0.40679999999999999</v>
      </c>
      <c r="S1515" s="427">
        <v>47.757809999999999</v>
      </c>
      <c r="T1515" s="427">
        <v>185.63775000000001</v>
      </c>
      <c r="U1515" s="428">
        <v>43556</v>
      </c>
      <c r="V1515" s="428">
        <v>44651</v>
      </c>
      <c r="W1515" s="426">
        <v>406.8</v>
      </c>
      <c r="X1515" s="426"/>
      <c r="Y1515" s="426"/>
      <c r="Z1515" s="426">
        <v>7</v>
      </c>
    </row>
    <row r="1516" spans="1:26" ht="15">
      <c r="A1516" s="426">
        <v>202110</v>
      </c>
      <c r="B1516" s="426" t="s">
        <v>4611</v>
      </c>
      <c r="C1516" s="426" t="s">
        <v>4616</v>
      </c>
      <c r="D1516" s="426" t="s">
        <v>4617</v>
      </c>
      <c r="E1516" s="426" t="s">
        <v>275</v>
      </c>
      <c r="F1516" s="426" t="s">
        <v>4345</v>
      </c>
      <c r="G1516" s="426" t="s">
        <v>4123</v>
      </c>
      <c r="H1516" s="427">
        <v>0.52225999999999995</v>
      </c>
      <c r="I1516" s="427">
        <v>0.58450000000000002</v>
      </c>
      <c r="J1516" s="427">
        <v>18.56672</v>
      </c>
      <c r="K1516" s="427">
        <v>102.60647</v>
      </c>
      <c r="L1516" s="427">
        <v>0.54603672211600007</v>
      </c>
      <c r="M1516" s="427">
        <v>19.341626752937604</v>
      </c>
      <c r="N1516" s="427">
        <v>106.88888749205512</v>
      </c>
      <c r="O1516" s="427">
        <v>26.3</v>
      </c>
      <c r="P1516" s="427">
        <v>14.38</v>
      </c>
      <c r="Q1516" s="427">
        <v>13.93</v>
      </c>
      <c r="R1516" s="427">
        <v>0.58450000000000002</v>
      </c>
      <c r="S1516" s="427">
        <v>21.748898000000001</v>
      </c>
      <c r="T1516" s="427">
        <v>99.424256</v>
      </c>
      <c r="U1516" s="428">
        <v>43556</v>
      </c>
      <c r="V1516" s="428">
        <v>44651</v>
      </c>
      <c r="W1516" s="426">
        <v>522.29999999999995</v>
      </c>
      <c r="X1516" s="426"/>
      <c r="Y1516" s="426"/>
      <c r="Z1516" s="426">
        <v>7</v>
      </c>
    </row>
    <row r="1517" spans="1:26" ht="15">
      <c r="A1517" s="426">
        <v>202110</v>
      </c>
      <c r="B1517" s="426" t="s">
        <v>4611</v>
      </c>
      <c r="C1517" s="426" t="s">
        <v>4839</v>
      </c>
      <c r="D1517" s="426" t="s">
        <v>4840</v>
      </c>
      <c r="E1517" s="426" t="s">
        <v>265</v>
      </c>
      <c r="F1517" s="426" t="s">
        <v>4376</v>
      </c>
      <c r="G1517" s="426" t="s">
        <v>4143</v>
      </c>
      <c r="H1517" s="427">
        <v>0.2392</v>
      </c>
      <c r="I1517" s="427">
        <v>0.31119999999999998</v>
      </c>
      <c r="J1517" s="427">
        <v>26.593800000000002</v>
      </c>
      <c r="K1517" s="427">
        <v>106.09820000000001</v>
      </c>
      <c r="L1517" s="427">
        <v>0.25008996272000006</v>
      </c>
      <c r="M1517" s="427">
        <v>27.703727612754005</v>
      </c>
      <c r="N1517" s="427">
        <v>110.52634948760601</v>
      </c>
      <c r="O1517" s="427">
        <v>26.3</v>
      </c>
      <c r="P1517" s="427">
        <v>13.91</v>
      </c>
      <c r="Q1517" s="427">
        <v>13.47</v>
      </c>
      <c r="R1517" s="427">
        <v>0.31119999999999998</v>
      </c>
      <c r="S1517" s="427">
        <v>32.736800000000002</v>
      </c>
      <c r="T1517" s="427">
        <v>99.955200000000005</v>
      </c>
      <c r="U1517" s="428">
        <v>43617</v>
      </c>
      <c r="V1517" s="428">
        <v>44712</v>
      </c>
      <c r="W1517" s="426">
        <v>239.2</v>
      </c>
      <c r="X1517" s="426"/>
      <c r="Y1517" s="426"/>
      <c r="Z1517" s="426">
        <v>7</v>
      </c>
    </row>
    <row r="1518" spans="1:26" ht="15">
      <c r="A1518" s="426">
        <v>202110</v>
      </c>
      <c r="B1518" s="426" t="s">
        <v>4611</v>
      </c>
      <c r="C1518" s="426" t="s">
        <v>4881</v>
      </c>
      <c r="D1518" s="426" t="s">
        <v>4882</v>
      </c>
      <c r="E1518" s="426" t="s">
        <v>267</v>
      </c>
      <c r="F1518" s="426" t="s">
        <v>4316</v>
      </c>
      <c r="G1518" s="426" t="s">
        <v>4123</v>
      </c>
      <c r="H1518" s="427">
        <v>0.20699999999999999</v>
      </c>
      <c r="I1518" s="427">
        <v>0.27060000000000001</v>
      </c>
      <c r="J1518" s="427">
        <v>13.06955</v>
      </c>
      <c r="K1518" s="427">
        <v>78.216200000000001</v>
      </c>
      <c r="L1518" s="427">
        <v>0.21642400620000002</v>
      </c>
      <c r="M1518" s="427">
        <v>13.6150250517515</v>
      </c>
      <c r="N1518" s="427">
        <v>81.480657134546007</v>
      </c>
      <c r="O1518" s="427">
        <v>26.3</v>
      </c>
      <c r="P1518" s="427">
        <v>13.96</v>
      </c>
      <c r="Q1518" s="427">
        <v>13.52</v>
      </c>
      <c r="R1518" s="427">
        <v>0.27060000000000001</v>
      </c>
      <c r="S1518" s="427">
        <v>13.8977</v>
      </c>
      <c r="T1518" s="427">
        <v>77.388050000000007</v>
      </c>
      <c r="U1518" s="428">
        <v>43647</v>
      </c>
      <c r="V1518" s="428">
        <v>44742</v>
      </c>
      <c r="W1518" s="426">
        <v>207</v>
      </c>
      <c r="X1518" s="426"/>
      <c r="Y1518" s="426"/>
      <c r="Z1518" s="426">
        <v>7</v>
      </c>
    </row>
    <row r="1519" spans="1:26" ht="15">
      <c r="A1519" s="426">
        <v>202110</v>
      </c>
      <c r="B1519" s="426" t="s">
        <v>4611</v>
      </c>
      <c r="C1519" s="426" t="s">
        <v>4883</v>
      </c>
      <c r="D1519" s="426" t="s">
        <v>4884</v>
      </c>
      <c r="E1519" s="426" t="s">
        <v>275</v>
      </c>
      <c r="F1519" s="426" t="s">
        <v>4333</v>
      </c>
      <c r="G1519" s="426" t="s">
        <v>4143</v>
      </c>
      <c r="H1519" s="427">
        <v>0.12479999999999999</v>
      </c>
      <c r="I1519" s="427">
        <v>0.2036</v>
      </c>
      <c r="J1519" s="427">
        <v>2.8123999999999998</v>
      </c>
      <c r="K1519" s="427">
        <v>21.110600000000002</v>
      </c>
      <c r="L1519" s="427">
        <v>0.13048171968</v>
      </c>
      <c r="M1519" s="427">
        <v>2.9297792544919998</v>
      </c>
      <c r="N1519" s="427">
        <v>21.991678968098004</v>
      </c>
      <c r="O1519" s="427">
        <v>26.17</v>
      </c>
      <c r="P1519" s="427">
        <v>14.77</v>
      </c>
      <c r="Q1519" s="427">
        <v>14.86</v>
      </c>
      <c r="R1519" s="427">
        <v>0.2036</v>
      </c>
      <c r="S1519" s="427">
        <v>3.4112</v>
      </c>
      <c r="T1519" s="427">
        <v>20.511800000000001</v>
      </c>
      <c r="U1519" s="428">
        <v>43647</v>
      </c>
      <c r="V1519" s="428">
        <v>44742</v>
      </c>
      <c r="W1519" s="426">
        <v>124.8</v>
      </c>
      <c r="X1519" s="426"/>
      <c r="Y1519" s="426"/>
      <c r="Z1519" s="426">
        <v>7</v>
      </c>
    </row>
    <row r="1520" spans="1:26" ht="15">
      <c r="A1520" s="426">
        <v>202110</v>
      </c>
      <c r="B1520" s="426" t="s">
        <v>4611</v>
      </c>
      <c r="C1520" s="426" t="s">
        <v>4979</v>
      </c>
      <c r="D1520" s="426" t="s">
        <v>4980</v>
      </c>
      <c r="E1520" s="426" t="s">
        <v>265</v>
      </c>
      <c r="F1520" s="426" t="s">
        <v>4410</v>
      </c>
      <c r="G1520" s="426" t="s">
        <v>4143</v>
      </c>
      <c r="H1520" s="427">
        <v>0.42924000000000001</v>
      </c>
      <c r="I1520" s="427">
        <v>0.42959999999999998</v>
      </c>
      <c r="J1520" s="427">
        <v>25.247879999999999</v>
      </c>
      <c r="K1520" s="427">
        <v>103.00422</v>
      </c>
      <c r="L1520" s="427">
        <v>0.44878183778400005</v>
      </c>
      <c r="M1520" s="427">
        <v>26.3016338514804</v>
      </c>
      <c r="N1520" s="427">
        <v>107.30323811731262</v>
      </c>
      <c r="O1520" s="427">
        <v>26.12</v>
      </c>
      <c r="P1520" s="427">
        <v>13.97</v>
      </c>
      <c r="Q1520" s="427">
        <v>14.14</v>
      </c>
      <c r="R1520" s="427">
        <v>0.42959999999999998</v>
      </c>
      <c r="S1520" s="427">
        <v>26.886030000000002</v>
      </c>
      <c r="T1520" s="427">
        <v>101.36606999999999</v>
      </c>
      <c r="U1520" s="428">
        <v>43678</v>
      </c>
      <c r="V1520" s="428">
        <v>44773</v>
      </c>
      <c r="W1520" s="426">
        <v>429.2</v>
      </c>
      <c r="X1520" s="426"/>
      <c r="Y1520" s="426"/>
      <c r="Z1520" s="426">
        <v>7</v>
      </c>
    </row>
    <row r="1521" spans="1:26" ht="15">
      <c r="A1521" s="426">
        <v>202110</v>
      </c>
      <c r="B1521" s="426" t="s">
        <v>4611</v>
      </c>
      <c r="C1521" s="426" t="s">
        <v>4955</v>
      </c>
      <c r="D1521" s="426" t="s">
        <v>4956</v>
      </c>
      <c r="E1521" s="426" t="s">
        <v>265</v>
      </c>
      <c r="F1521" s="426" t="s">
        <v>4374</v>
      </c>
      <c r="G1521" s="426" t="s">
        <v>4143</v>
      </c>
      <c r="H1521" s="427">
        <v>9.2969999999999997E-2</v>
      </c>
      <c r="I1521" s="427">
        <v>0.31830999999999998</v>
      </c>
      <c r="J1521" s="427">
        <v>8.1322500000000009</v>
      </c>
      <c r="K1521" s="427">
        <v>50.636139999999997</v>
      </c>
      <c r="L1521" s="427">
        <v>9.7202608002000007E-2</v>
      </c>
      <c r="M1521" s="427">
        <v>8.4716602696425021</v>
      </c>
      <c r="N1521" s="427">
        <v>52.749506648966204</v>
      </c>
      <c r="O1521" s="427">
        <v>26.3</v>
      </c>
      <c r="P1521" s="427">
        <v>13.93</v>
      </c>
      <c r="Q1521" s="427">
        <v>13.49</v>
      </c>
      <c r="R1521" s="427">
        <v>0.31831199999999998</v>
      </c>
      <c r="S1521" s="427">
        <v>9.739395</v>
      </c>
      <c r="T1521" s="427">
        <v>49.029663999999997</v>
      </c>
      <c r="U1521" s="428">
        <v>43678</v>
      </c>
      <c r="V1521" s="428">
        <v>44773</v>
      </c>
      <c r="W1521" s="426">
        <v>93</v>
      </c>
      <c r="X1521" s="426"/>
      <c r="Y1521" s="426"/>
      <c r="Z1521" s="426">
        <v>7</v>
      </c>
    </row>
    <row r="1522" spans="1:26" ht="15">
      <c r="A1522" s="426">
        <v>202110</v>
      </c>
      <c r="B1522" s="426" t="s">
        <v>4611</v>
      </c>
      <c r="C1522" s="426" t="s">
        <v>5638</v>
      </c>
      <c r="D1522" s="426" t="s">
        <v>5639</v>
      </c>
      <c r="E1522" s="426" t="s">
        <v>265</v>
      </c>
      <c r="F1522" s="426" t="s">
        <v>4333</v>
      </c>
      <c r="G1522" s="426" t="s">
        <v>4143</v>
      </c>
      <c r="H1522" s="427">
        <v>0.23130000000000001</v>
      </c>
      <c r="I1522" s="427">
        <v>0.25481999999999999</v>
      </c>
      <c r="J1522" s="427">
        <v>8.1881299999999992</v>
      </c>
      <c r="K1522" s="427">
        <v>40.04466</v>
      </c>
      <c r="L1522" s="427">
        <v>0.24183030258000004</v>
      </c>
      <c r="M1522" s="427">
        <v>8.5298724957629002</v>
      </c>
      <c r="N1522" s="427">
        <v>41.715977144497806</v>
      </c>
      <c r="O1522" s="427">
        <v>26.12</v>
      </c>
      <c r="P1522" s="427">
        <v>10.36</v>
      </c>
      <c r="Q1522" s="427">
        <v>10.39</v>
      </c>
      <c r="R1522" s="427">
        <v>0.25481999999999999</v>
      </c>
      <c r="S1522" s="427">
        <v>9.4957650000000005</v>
      </c>
      <c r="T1522" s="427">
        <v>38.737020000000001</v>
      </c>
      <c r="U1522" s="428">
        <v>43709</v>
      </c>
      <c r="V1522" s="428">
        <v>44804</v>
      </c>
      <c r="W1522" s="426">
        <v>231.3</v>
      </c>
      <c r="X1522" s="426"/>
      <c r="Y1522" s="426"/>
      <c r="Z1522" s="426">
        <v>7</v>
      </c>
    </row>
    <row r="1523" spans="1:26" ht="15">
      <c r="A1523" s="426">
        <v>202110</v>
      </c>
      <c r="B1523" s="426" t="s">
        <v>4611</v>
      </c>
      <c r="C1523" s="426" t="s">
        <v>5679</v>
      </c>
      <c r="D1523" s="426" t="s">
        <v>5680</v>
      </c>
      <c r="E1523" s="426" t="s">
        <v>267</v>
      </c>
      <c r="F1523" s="426" t="s">
        <v>4316</v>
      </c>
      <c r="G1523" s="426" t="s">
        <v>4123</v>
      </c>
      <c r="H1523" s="427">
        <v>0.47539999999999999</v>
      </c>
      <c r="I1523" s="427">
        <v>0.49199999999999999</v>
      </c>
      <c r="J1523" s="427">
        <v>47.781399999999998</v>
      </c>
      <c r="K1523" s="427">
        <v>195.7775</v>
      </c>
      <c r="L1523" s="427">
        <v>0.49704334564000008</v>
      </c>
      <c r="M1523" s="427">
        <v>49.775620278261997</v>
      </c>
      <c r="N1523" s="427">
        <v>203.94853434657503</v>
      </c>
      <c r="O1523" s="427">
        <v>27.05</v>
      </c>
      <c r="P1523" s="427">
        <v>15.08</v>
      </c>
      <c r="Q1523" s="427">
        <v>13.86</v>
      </c>
      <c r="R1523" s="427">
        <v>0.49199999999999999</v>
      </c>
      <c r="S1523" s="427">
        <v>50.042749999999998</v>
      </c>
      <c r="T1523" s="427">
        <v>193.51615000000001</v>
      </c>
      <c r="U1523" s="428">
        <v>43739</v>
      </c>
      <c r="V1523" s="428">
        <v>44834</v>
      </c>
      <c r="W1523" s="426">
        <v>475.4</v>
      </c>
      <c r="X1523" s="426"/>
      <c r="Y1523" s="426"/>
      <c r="Z1523" s="426">
        <v>7</v>
      </c>
    </row>
    <row r="1524" spans="1:26" ht="15">
      <c r="A1524" s="426">
        <v>202110</v>
      </c>
      <c r="B1524" s="426" t="s">
        <v>4611</v>
      </c>
      <c r="C1524" s="426" t="s">
        <v>5825</v>
      </c>
      <c r="D1524" s="426" t="s">
        <v>5826</v>
      </c>
      <c r="E1524" s="426" t="s">
        <v>265</v>
      </c>
      <c r="F1524" s="426" t="s">
        <v>4399</v>
      </c>
      <c r="G1524" s="426" t="s">
        <v>4123</v>
      </c>
      <c r="H1524" s="427">
        <v>0.1179</v>
      </c>
      <c r="I1524" s="427">
        <v>0.32679999999999998</v>
      </c>
      <c r="J1524" s="427">
        <v>13.910600000000001</v>
      </c>
      <c r="K1524" s="427">
        <v>115.39558</v>
      </c>
      <c r="L1524" s="427">
        <v>0.12326758614000001</v>
      </c>
      <c r="M1524" s="427">
        <v>14.491177392098002</v>
      </c>
      <c r="N1524" s="427">
        <v>120.21176800742141</v>
      </c>
      <c r="O1524" s="427">
        <v>25.58</v>
      </c>
      <c r="P1524" s="427">
        <v>14.84</v>
      </c>
      <c r="Q1524" s="427">
        <v>13.65</v>
      </c>
      <c r="R1524" s="427">
        <v>0.32679999999999998</v>
      </c>
      <c r="S1524" s="427">
        <v>17.236699999999999</v>
      </c>
      <c r="T1524" s="427">
        <v>112.069475</v>
      </c>
      <c r="U1524" s="428">
        <v>43770</v>
      </c>
      <c r="V1524" s="428">
        <v>44865</v>
      </c>
      <c r="W1524" s="426">
        <v>117.9</v>
      </c>
      <c r="X1524" s="426"/>
      <c r="Y1524" s="426"/>
      <c r="Z1524" s="426">
        <v>7</v>
      </c>
    </row>
    <row r="1525" spans="1:26" ht="15">
      <c r="A1525" s="426">
        <v>202110</v>
      </c>
      <c r="B1525" s="426" t="s">
        <v>4611</v>
      </c>
      <c r="C1525" s="426" t="s">
        <v>5827</v>
      </c>
      <c r="D1525" s="426" t="s">
        <v>5828</v>
      </c>
      <c r="E1525" s="426" t="s">
        <v>265</v>
      </c>
      <c r="F1525" s="426" t="s">
        <v>4410</v>
      </c>
      <c r="G1525" s="426" t="s">
        <v>4143</v>
      </c>
      <c r="H1525" s="427">
        <v>0.34831000000000001</v>
      </c>
      <c r="I1525" s="427">
        <v>0.63021000000000005</v>
      </c>
      <c r="J1525" s="427">
        <v>28.685739999999999</v>
      </c>
      <c r="K1525" s="427">
        <v>160.08526000000001</v>
      </c>
      <c r="L1525" s="427">
        <v>0.36416737004600008</v>
      </c>
      <c r="M1525" s="427">
        <v>29.8829775109342</v>
      </c>
      <c r="N1525" s="427">
        <v>166.76663123949584</v>
      </c>
      <c r="O1525" s="427">
        <v>22.84</v>
      </c>
      <c r="P1525" s="427">
        <v>10.69</v>
      </c>
      <c r="Q1525" s="427">
        <v>10.69</v>
      </c>
      <c r="R1525" s="427">
        <v>0.63020799999999999</v>
      </c>
      <c r="S1525" s="427">
        <v>30.571774999999999</v>
      </c>
      <c r="T1525" s="427">
        <v>158.19947400000001</v>
      </c>
      <c r="U1525" s="428">
        <v>43770</v>
      </c>
      <c r="V1525" s="428">
        <v>44865</v>
      </c>
      <c r="W1525" s="426">
        <v>348.3</v>
      </c>
      <c r="X1525" s="426"/>
      <c r="Y1525" s="426"/>
      <c r="Z1525" s="426">
        <v>7</v>
      </c>
    </row>
    <row r="1526" spans="1:26" ht="15">
      <c r="A1526" s="426">
        <v>202110</v>
      </c>
      <c r="B1526" s="426" t="s">
        <v>4611</v>
      </c>
      <c r="C1526" s="426" t="s">
        <v>5829</v>
      </c>
      <c r="D1526" s="426" t="s">
        <v>5830</v>
      </c>
      <c r="E1526" s="426" t="s">
        <v>257</v>
      </c>
      <c r="F1526" s="426" t="s">
        <v>4142</v>
      </c>
      <c r="G1526" s="426" t="s">
        <v>4143</v>
      </c>
      <c r="H1526" s="427">
        <v>9.1800000000000007E-3</v>
      </c>
      <c r="I1526" s="427">
        <v>0.28145999999999999</v>
      </c>
      <c r="J1526" s="427">
        <v>0.52481</v>
      </c>
      <c r="K1526" s="427">
        <v>40.080289999999998</v>
      </c>
      <c r="L1526" s="427">
        <v>9.5979341880000017E-3</v>
      </c>
      <c r="M1526" s="427">
        <v>0.5467136433473001</v>
      </c>
      <c r="N1526" s="427">
        <v>41.753094209935703</v>
      </c>
      <c r="O1526" s="427">
        <v>22.84</v>
      </c>
      <c r="P1526" s="427">
        <v>10.77</v>
      </c>
      <c r="Q1526" s="427">
        <v>10.77</v>
      </c>
      <c r="R1526" s="427">
        <v>0.28145999999999999</v>
      </c>
      <c r="S1526" s="427">
        <v>0.64852500000000002</v>
      </c>
      <c r="T1526" s="427">
        <v>39.956564999999998</v>
      </c>
      <c r="U1526" s="428">
        <v>43770</v>
      </c>
      <c r="V1526" s="428">
        <v>44865</v>
      </c>
      <c r="W1526" s="426">
        <v>9.1999999999999993</v>
      </c>
      <c r="X1526" s="426"/>
      <c r="Y1526" s="426"/>
      <c r="Z1526" s="426">
        <v>7</v>
      </c>
    </row>
    <row r="1527" spans="1:26" ht="15">
      <c r="A1527" s="426">
        <v>202110</v>
      </c>
      <c r="B1527" s="426" t="s">
        <v>4611</v>
      </c>
      <c r="C1527" s="426" t="s">
        <v>5831</v>
      </c>
      <c r="D1527" s="426" t="s">
        <v>5832</v>
      </c>
      <c r="E1527" s="426" t="s">
        <v>257</v>
      </c>
      <c r="F1527" s="426" t="s">
        <v>4408</v>
      </c>
      <c r="G1527" s="426" t="s">
        <v>4123</v>
      </c>
      <c r="H1527" s="427">
        <v>8.931E-2</v>
      </c>
      <c r="I1527" s="427">
        <v>0.80242000000000002</v>
      </c>
      <c r="J1527" s="427">
        <v>4.3731</v>
      </c>
      <c r="K1527" s="427">
        <v>125.66295</v>
      </c>
      <c r="L1527" s="427">
        <v>9.3375980646000015E-2</v>
      </c>
      <c r="M1527" s="427">
        <v>4.5556171447230005</v>
      </c>
      <c r="N1527" s="427">
        <v>130.90766034997353</v>
      </c>
      <c r="O1527" s="427">
        <v>22.84</v>
      </c>
      <c r="P1527" s="427">
        <v>9.65</v>
      </c>
      <c r="Q1527" s="427">
        <v>9.65</v>
      </c>
      <c r="R1527" s="427">
        <v>0.80241600000000002</v>
      </c>
      <c r="S1527" s="427">
        <v>5.0841589999999997</v>
      </c>
      <c r="T1527" s="427">
        <v>124.95175399999999</v>
      </c>
      <c r="U1527" s="428">
        <v>43952</v>
      </c>
      <c r="V1527" s="428">
        <v>44865</v>
      </c>
      <c r="W1527" s="426">
        <v>89.3</v>
      </c>
      <c r="X1527" s="426"/>
      <c r="Y1527" s="426"/>
      <c r="Z1527" s="426">
        <v>7</v>
      </c>
    </row>
    <row r="1528" spans="1:26" ht="15">
      <c r="A1528" s="426">
        <v>202110</v>
      </c>
      <c r="B1528" s="426" t="s">
        <v>4611</v>
      </c>
      <c r="C1528" s="426" t="s">
        <v>6037</v>
      </c>
      <c r="D1528" s="426" t="s">
        <v>6038</v>
      </c>
      <c r="E1528" s="426" t="s">
        <v>265</v>
      </c>
      <c r="F1528" s="426" t="s">
        <v>4142</v>
      </c>
      <c r="G1528" s="426" t="s">
        <v>4328</v>
      </c>
      <c r="H1528" s="427">
        <v>3.9600000000000003E-2</v>
      </c>
      <c r="I1528" s="427">
        <v>5.8200000000000002E-2</v>
      </c>
      <c r="J1528" s="427">
        <v>2.7195299999999998</v>
      </c>
      <c r="K1528" s="427">
        <v>17.587050000000001</v>
      </c>
      <c r="L1528" s="427">
        <v>4.1402853360000005E-2</v>
      </c>
      <c r="M1528" s="427">
        <v>2.8330332015249002</v>
      </c>
      <c r="N1528" s="427">
        <v>18.321068922526504</v>
      </c>
      <c r="O1528" s="427">
        <v>22.84</v>
      </c>
      <c r="P1528" s="427">
        <v>12.8</v>
      </c>
      <c r="Q1528" s="427">
        <v>12.8</v>
      </c>
      <c r="R1528" s="427">
        <v>5.8200000000000002E-2</v>
      </c>
      <c r="S1528" s="427">
        <v>3.3147000000000002</v>
      </c>
      <c r="T1528" s="427">
        <v>16.991879999999998</v>
      </c>
      <c r="U1528" s="428">
        <v>43831</v>
      </c>
      <c r="V1528" s="428">
        <v>44926</v>
      </c>
      <c r="W1528" s="426">
        <v>39.6</v>
      </c>
      <c r="X1528" s="426"/>
      <c r="Y1528" s="426"/>
      <c r="Z1528" s="426">
        <v>7</v>
      </c>
    </row>
    <row r="1529" spans="1:26" ht="15">
      <c r="A1529" s="426">
        <v>202110</v>
      </c>
      <c r="B1529" s="426" t="s">
        <v>4611</v>
      </c>
      <c r="C1529" s="426" t="s">
        <v>6003</v>
      </c>
      <c r="D1529" s="426" t="s">
        <v>6004</v>
      </c>
      <c r="E1529" s="426" t="s">
        <v>265</v>
      </c>
      <c r="F1529" s="426" t="s">
        <v>4596</v>
      </c>
      <c r="G1529" s="426" t="s">
        <v>4328</v>
      </c>
      <c r="H1529" s="427">
        <v>0.84584000000000004</v>
      </c>
      <c r="I1529" s="427">
        <v>0.85484000000000004</v>
      </c>
      <c r="J1529" s="427">
        <v>80.596379999999996</v>
      </c>
      <c r="K1529" s="427">
        <v>373.42683</v>
      </c>
      <c r="L1529" s="427">
        <v>0.8843482193440001</v>
      </c>
      <c r="M1529" s="427">
        <v>83.960177112485411</v>
      </c>
      <c r="N1529" s="427">
        <v>389.01229540773392</v>
      </c>
      <c r="O1529" s="427">
        <v>22.84</v>
      </c>
      <c r="P1529" s="427">
        <v>11.6</v>
      </c>
      <c r="Q1529" s="427">
        <v>11.6</v>
      </c>
      <c r="R1529" s="427">
        <v>0.85483600000000004</v>
      </c>
      <c r="S1529" s="427">
        <v>95.846652000000006</v>
      </c>
      <c r="T1529" s="427">
        <v>358.17656199999999</v>
      </c>
      <c r="U1529" s="428">
        <v>43831</v>
      </c>
      <c r="V1529" s="428">
        <v>44926</v>
      </c>
      <c r="W1529" s="426">
        <v>845.8</v>
      </c>
      <c r="X1529" s="426"/>
      <c r="Y1529" s="426"/>
      <c r="Z1529" s="426">
        <v>7</v>
      </c>
    </row>
    <row r="1530" spans="1:26" ht="15">
      <c r="A1530" s="426">
        <v>202110</v>
      </c>
      <c r="B1530" s="426" t="s">
        <v>4611</v>
      </c>
      <c r="C1530" s="426" t="s">
        <v>6102</v>
      </c>
      <c r="D1530" s="426" t="s">
        <v>6103</v>
      </c>
      <c r="E1530" s="426" t="s">
        <v>265</v>
      </c>
      <c r="F1530" s="426" t="s">
        <v>4353</v>
      </c>
      <c r="G1530" s="426" t="s">
        <v>4143</v>
      </c>
      <c r="H1530" s="427">
        <v>1.46E-2</v>
      </c>
      <c r="I1530" s="427">
        <v>1.46E-2</v>
      </c>
      <c r="J1530" s="427">
        <v>1.36565</v>
      </c>
      <c r="K1530" s="427">
        <v>4.8071000000000002</v>
      </c>
      <c r="L1530" s="427">
        <v>1.5264688360000002E-2</v>
      </c>
      <c r="M1530" s="427">
        <v>1.4226472190645001</v>
      </c>
      <c r="N1530" s="427">
        <v>5.0077307119430001</v>
      </c>
      <c r="O1530" s="427">
        <v>22.84</v>
      </c>
      <c r="P1530" s="427">
        <v>10.8</v>
      </c>
      <c r="Q1530" s="427">
        <v>10.8</v>
      </c>
      <c r="R1530" s="427">
        <v>1.46E-2</v>
      </c>
      <c r="S1530" s="427">
        <v>1.6894</v>
      </c>
      <c r="T1530" s="427">
        <v>4.4833499999999997</v>
      </c>
      <c r="U1530" s="428">
        <v>43862</v>
      </c>
      <c r="V1530" s="428">
        <v>44957</v>
      </c>
      <c r="W1530" s="426">
        <v>14.6</v>
      </c>
      <c r="X1530" s="426"/>
      <c r="Y1530" s="426"/>
      <c r="Z1530" s="426">
        <v>7</v>
      </c>
    </row>
    <row r="1531" spans="1:26" ht="15">
      <c r="A1531" s="426">
        <v>202110</v>
      </c>
      <c r="B1531" s="426" t="s">
        <v>4611</v>
      </c>
      <c r="C1531" s="426" t="s">
        <v>6142</v>
      </c>
      <c r="D1531" s="426" t="s">
        <v>6143</v>
      </c>
      <c r="E1531" s="426" t="s">
        <v>265</v>
      </c>
      <c r="F1531" s="426" t="s">
        <v>4422</v>
      </c>
      <c r="G1531" s="426" t="s">
        <v>4123</v>
      </c>
      <c r="H1531" s="427">
        <v>0.25403999999999999</v>
      </c>
      <c r="I1531" s="427">
        <v>0.25631999999999999</v>
      </c>
      <c r="J1531" s="427">
        <v>20.026990000000001</v>
      </c>
      <c r="K1531" s="427">
        <v>80.822310000000002</v>
      </c>
      <c r="L1531" s="427">
        <v>0.32565514619999997</v>
      </c>
      <c r="M1531" s="427">
        <v>24.8467446932904</v>
      </c>
      <c r="N1531" s="427">
        <v>100.27324635863761</v>
      </c>
      <c r="O1531" s="427">
        <v>22.84</v>
      </c>
      <c r="P1531" s="427">
        <v>12.83</v>
      </c>
      <c r="Q1531" s="427">
        <v>12.83</v>
      </c>
      <c r="R1531" s="427">
        <v>0.25631999999999999</v>
      </c>
      <c r="S1531" s="427">
        <v>20.800190000000001</v>
      </c>
      <c r="T1531" s="427">
        <v>80.049109999999999</v>
      </c>
      <c r="U1531" s="428">
        <v>43891</v>
      </c>
      <c r="V1531" s="428">
        <v>44985</v>
      </c>
      <c r="W1531" s="426">
        <v>99.5</v>
      </c>
      <c r="X1531" s="426"/>
      <c r="Y1531" s="426"/>
      <c r="Z1531" s="426">
        <v>7</v>
      </c>
    </row>
    <row r="1532" spans="1:26" ht="15">
      <c r="A1532" s="426">
        <v>202110</v>
      </c>
      <c r="B1532" s="426" t="s">
        <v>4611</v>
      </c>
      <c r="C1532" s="426" t="s">
        <v>6144</v>
      </c>
      <c r="D1532" s="426" t="s">
        <v>6145</v>
      </c>
      <c r="E1532" s="426" t="s">
        <v>265</v>
      </c>
      <c r="F1532" s="426" t="s">
        <v>4422</v>
      </c>
      <c r="G1532" s="426" t="s">
        <v>4123</v>
      </c>
      <c r="H1532" s="427">
        <v>1.7999999999999999E-2</v>
      </c>
      <c r="I1532" s="427">
        <v>0.27456000000000003</v>
      </c>
      <c r="J1532" s="427">
        <v>0.36942000000000003</v>
      </c>
      <c r="K1532" s="427">
        <v>81.286619999999999</v>
      </c>
      <c r="L1532" s="427">
        <v>1.8819478800000001E-2</v>
      </c>
      <c r="M1532" s="427">
        <v>0.3848382350286001</v>
      </c>
      <c r="N1532" s="427">
        <v>84.679225196904611</v>
      </c>
      <c r="O1532" s="427">
        <v>22.84</v>
      </c>
      <c r="P1532" s="427">
        <v>10.6</v>
      </c>
      <c r="Q1532" s="427">
        <v>10.6</v>
      </c>
      <c r="R1532" s="427">
        <v>0.27456000000000003</v>
      </c>
      <c r="S1532" s="427">
        <v>0.43966</v>
      </c>
      <c r="T1532" s="427">
        <v>81.216380000000001</v>
      </c>
      <c r="U1532" s="428">
        <v>43891</v>
      </c>
      <c r="V1532" s="428">
        <v>44985</v>
      </c>
      <c r="W1532" s="426">
        <v>3.6</v>
      </c>
      <c r="X1532" s="426"/>
      <c r="Y1532" s="426"/>
      <c r="Z1532" s="426">
        <v>7</v>
      </c>
    </row>
    <row r="1533" spans="1:26" ht="15">
      <c r="A1533" s="426">
        <v>202110</v>
      </c>
      <c r="B1533" s="426" t="s">
        <v>4611</v>
      </c>
      <c r="C1533" s="426" t="s">
        <v>6146</v>
      </c>
      <c r="D1533" s="426" t="s">
        <v>6147</v>
      </c>
      <c r="E1533" s="426" t="s">
        <v>267</v>
      </c>
      <c r="F1533" s="426" t="s">
        <v>4399</v>
      </c>
      <c r="G1533" s="426" t="s">
        <v>4123</v>
      </c>
      <c r="H1533" s="427">
        <v>0.23047000000000001</v>
      </c>
      <c r="I1533" s="427">
        <v>0.23230000000000001</v>
      </c>
      <c r="J1533" s="427">
        <v>22.263449999999999</v>
      </c>
      <c r="K1533" s="427">
        <v>100.16668</v>
      </c>
      <c r="L1533" s="427">
        <v>0.24096251550200004</v>
      </c>
      <c r="M1533" s="427">
        <v>23.192644696138501</v>
      </c>
      <c r="N1533" s="427">
        <v>104.34726961148442</v>
      </c>
      <c r="O1533" s="427">
        <v>22.84</v>
      </c>
      <c r="P1533" s="427">
        <v>12.83</v>
      </c>
      <c r="Q1533" s="427">
        <v>12.83</v>
      </c>
      <c r="R1533" s="427">
        <v>0.232296</v>
      </c>
      <c r="S1533" s="427">
        <v>23.153724</v>
      </c>
      <c r="T1533" s="427">
        <v>99.276449999999997</v>
      </c>
      <c r="U1533" s="428">
        <v>43891</v>
      </c>
      <c r="V1533" s="428">
        <v>44985</v>
      </c>
      <c r="W1533" s="426">
        <v>106.4</v>
      </c>
      <c r="X1533" s="426"/>
      <c r="Y1533" s="426"/>
      <c r="Z1533" s="426">
        <v>7</v>
      </c>
    </row>
    <row r="1534" spans="1:26" ht="15">
      <c r="A1534" s="426">
        <v>202110</v>
      </c>
      <c r="B1534" s="426" t="s">
        <v>4611</v>
      </c>
      <c r="C1534" s="426" t="s">
        <v>6150</v>
      </c>
      <c r="D1534" s="426" t="s">
        <v>6151</v>
      </c>
      <c r="E1534" s="426" t="s">
        <v>268</v>
      </c>
      <c r="F1534" s="426" t="s">
        <v>4122</v>
      </c>
      <c r="G1534" s="426" t="s">
        <v>4328</v>
      </c>
      <c r="H1534" s="427">
        <v>0.59769000000000005</v>
      </c>
      <c r="I1534" s="427">
        <v>0.66776000000000002</v>
      </c>
      <c r="J1534" s="427">
        <v>61.13682</v>
      </c>
      <c r="K1534" s="427">
        <v>291.81045999999998</v>
      </c>
      <c r="L1534" s="427">
        <v>0.62490079355400019</v>
      </c>
      <c r="M1534" s="427">
        <v>63.688446494670607</v>
      </c>
      <c r="N1534" s="427">
        <v>303.98955765601181</v>
      </c>
      <c r="O1534" s="427">
        <v>22.84</v>
      </c>
      <c r="P1534" s="427">
        <v>10.6</v>
      </c>
      <c r="Q1534" s="427">
        <v>10.6</v>
      </c>
      <c r="R1534" s="427">
        <v>0.66776400000000002</v>
      </c>
      <c r="S1534" s="427">
        <v>71.108074000000002</v>
      </c>
      <c r="T1534" s="427">
        <v>281.83992000000001</v>
      </c>
      <c r="U1534" s="428">
        <v>43891</v>
      </c>
      <c r="V1534" s="428">
        <v>44985</v>
      </c>
      <c r="W1534" s="426">
        <v>464.4</v>
      </c>
      <c r="X1534" s="426"/>
      <c r="Y1534" s="426"/>
      <c r="Z1534" s="426">
        <v>7</v>
      </c>
    </row>
    <row r="1535" spans="1:26" ht="15">
      <c r="A1535" s="426">
        <v>202110</v>
      </c>
      <c r="B1535" s="426" t="s">
        <v>4611</v>
      </c>
      <c r="C1535" s="426" t="s">
        <v>6413</v>
      </c>
      <c r="D1535" s="426" t="s">
        <v>6414</v>
      </c>
      <c r="E1535" s="426" t="s">
        <v>265</v>
      </c>
      <c r="F1535" s="426" t="s">
        <v>4350</v>
      </c>
      <c r="G1535" s="426" t="s">
        <v>4143</v>
      </c>
      <c r="H1535" s="427">
        <v>0.1898</v>
      </c>
      <c r="I1535" s="427">
        <v>0.1827</v>
      </c>
      <c r="J1535" s="427">
        <v>10.014279999999999</v>
      </c>
      <c r="K1535" s="427">
        <v>34.667149999999999</v>
      </c>
      <c r="L1535" s="427">
        <v>0.19844094868000001</v>
      </c>
      <c r="M1535" s="427">
        <v>10.432239294792401</v>
      </c>
      <c r="N1535" s="427">
        <v>36.114029612559499</v>
      </c>
      <c r="O1535" s="427">
        <v>22.84</v>
      </c>
      <c r="P1535" s="427">
        <v>9.61</v>
      </c>
      <c r="Q1535" s="427">
        <v>9.61</v>
      </c>
      <c r="R1535" s="427">
        <v>0.1898</v>
      </c>
      <c r="S1535" s="427">
        <v>12.338575000000001</v>
      </c>
      <c r="T1535" s="427">
        <v>32.342849999999999</v>
      </c>
      <c r="U1535" s="428">
        <v>44044</v>
      </c>
      <c r="V1535" s="428">
        <v>46022</v>
      </c>
      <c r="W1535" s="426">
        <v>83.3</v>
      </c>
      <c r="X1535" s="426"/>
      <c r="Y1535" s="426"/>
      <c r="Z1535" s="426">
        <v>7</v>
      </c>
    </row>
    <row r="1536" spans="1:26" ht="15">
      <c r="A1536" s="426">
        <v>202110</v>
      </c>
      <c r="B1536" s="426" t="s">
        <v>4611</v>
      </c>
      <c r="C1536" s="426" t="s">
        <v>6564</v>
      </c>
      <c r="D1536" s="426" t="s">
        <v>6565</v>
      </c>
      <c r="E1536" s="426" t="s">
        <v>274</v>
      </c>
      <c r="F1536" s="426" t="s">
        <v>4346</v>
      </c>
      <c r="G1536" s="426" t="s">
        <v>4143</v>
      </c>
      <c r="H1536" s="427">
        <v>0.11412</v>
      </c>
      <c r="I1536" s="427">
        <v>0.14424000000000001</v>
      </c>
      <c r="J1536" s="427">
        <v>6.8442299999999996</v>
      </c>
      <c r="K1536" s="427">
        <v>27.880410000000001</v>
      </c>
      <c r="L1536" s="427">
        <v>0.11931549559200001</v>
      </c>
      <c r="M1536" s="427">
        <v>7.1298830418759005</v>
      </c>
      <c r="N1536" s="427">
        <v>29.044035992295303</v>
      </c>
      <c r="O1536" s="427">
        <v>22.84</v>
      </c>
      <c r="P1536" s="427">
        <v>8.81</v>
      </c>
      <c r="Q1536" s="427">
        <v>8.81</v>
      </c>
      <c r="R1536" s="427">
        <v>0.14424000000000001</v>
      </c>
      <c r="S1536" s="427">
        <v>8.1731400000000001</v>
      </c>
      <c r="T1536" s="427">
        <v>26.551500000000001</v>
      </c>
      <c r="U1536" s="428">
        <v>44105</v>
      </c>
      <c r="V1536" s="428">
        <v>45199</v>
      </c>
      <c r="W1536" s="426">
        <v>51.1</v>
      </c>
      <c r="X1536" s="426"/>
      <c r="Y1536" s="426"/>
      <c r="Z1536" s="426">
        <v>7</v>
      </c>
    </row>
    <row r="1537" spans="1:26" ht="15">
      <c r="A1537" s="426">
        <v>202110</v>
      </c>
      <c r="B1537" s="426" t="s">
        <v>4611</v>
      </c>
      <c r="C1537" s="426" t="s">
        <v>6566</v>
      </c>
      <c r="D1537" s="426" t="s">
        <v>6567</v>
      </c>
      <c r="E1537" s="426" t="s">
        <v>274</v>
      </c>
      <c r="F1537" s="426" t="s">
        <v>4322</v>
      </c>
      <c r="G1537" s="426" t="s">
        <v>4143</v>
      </c>
      <c r="H1537" s="427">
        <v>0.10536</v>
      </c>
      <c r="I1537" s="427">
        <v>0.10680000000000001</v>
      </c>
      <c r="J1537" s="427">
        <v>6.1163100000000004</v>
      </c>
      <c r="K1537" s="427">
        <v>23.886869999999998</v>
      </c>
      <c r="L1537" s="427">
        <v>0.11015668257600002</v>
      </c>
      <c r="M1537" s="427">
        <v>6.3715823325423004</v>
      </c>
      <c r="N1537" s="427">
        <v>24.883820288987099</v>
      </c>
      <c r="O1537" s="427">
        <v>22.84</v>
      </c>
      <c r="P1537" s="427">
        <v>8.81</v>
      </c>
      <c r="Q1537" s="427">
        <v>8.81</v>
      </c>
      <c r="R1537" s="427">
        <v>0.10680000000000001</v>
      </c>
      <c r="S1537" s="427">
        <v>7.3431899999999999</v>
      </c>
      <c r="T1537" s="427">
        <v>22.659990000000001</v>
      </c>
      <c r="U1537" s="428">
        <v>44105</v>
      </c>
      <c r="V1537" s="428">
        <v>45199</v>
      </c>
      <c r="W1537" s="426">
        <v>75.400000000000006</v>
      </c>
      <c r="X1537" s="426"/>
      <c r="Y1537" s="426"/>
      <c r="Z1537" s="426">
        <v>7</v>
      </c>
    </row>
    <row r="1538" spans="1:26" ht="15">
      <c r="A1538" s="426">
        <v>202110</v>
      </c>
      <c r="B1538" s="426" t="s">
        <v>4611</v>
      </c>
      <c r="C1538" s="426" t="s">
        <v>6568</v>
      </c>
      <c r="D1538" s="426" t="s">
        <v>6569</v>
      </c>
      <c r="E1538" s="426" t="s">
        <v>274</v>
      </c>
      <c r="F1538" s="426" t="s">
        <v>4376</v>
      </c>
      <c r="G1538" s="426" t="s">
        <v>4143</v>
      </c>
      <c r="H1538" s="427">
        <v>0.14663999999999999</v>
      </c>
      <c r="I1538" s="427">
        <v>0.13031999999999999</v>
      </c>
      <c r="J1538" s="427">
        <v>8.5102799999999998</v>
      </c>
      <c r="K1538" s="427">
        <v>28.50189</v>
      </c>
      <c r="L1538" s="427">
        <v>0.15331602062400002</v>
      </c>
      <c r="M1538" s="427">
        <v>8.8654678544723993</v>
      </c>
      <c r="N1538" s="427">
        <v>29.691454286663703</v>
      </c>
      <c r="O1538" s="427">
        <v>22.84</v>
      </c>
      <c r="P1538" s="427">
        <v>8.81</v>
      </c>
      <c r="Q1538" s="427">
        <v>8.81</v>
      </c>
      <c r="R1538" s="427">
        <v>0.14663999999999999</v>
      </c>
      <c r="S1538" s="427">
        <v>10.22199</v>
      </c>
      <c r="T1538" s="427">
        <v>26.790179999999999</v>
      </c>
      <c r="U1538" s="428">
        <v>44105</v>
      </c>
      <c r="V1538" s="428">
        <v>45199</v>
      </c>
      <c r="W1538" s="426">
        <v>92.3</v>
      </c>
      <c r="X1538" s="426"/>
      <c r="Y1538" s="426"/>
      <c r="Z1538" s="426">
        <v>7</v>
      </c>
    </row>
    <row r="1539" spans="1:26" ht="15">
      <c r="A1539" s="426">
        <v>202110</v>
      </c>
      <c r="B1539" s="426" t="s">
        <v>4611</v>
      </c>
      <c r="C1539" s="426" t="s">
        <v>6570</v>
      </c>
      <c r="D1539" s="426" t="s">
        <v>6571</v>
      </c>
      <c r="E1539" s="426" t="s">
        <v>274</v>
      </c>
      <c r="F1539" s="426" t="s">
        <v>4413</v>
      </c>
      <c r="G1539" s="426" t="s">
        <v>4123</v>
      </c>
      <c r="H1539" s="427">
        <v>0.16775999999999999</v>
      </c>
      <c r="I1539" s="427">
        <v>0.1686</v>
      </c>
      <c r="J1539" s="427">
        <v>8.6152499999999996</v>
      </c>
      <c r="K1539" s="427">
        <v>33.8934</v>
      </c>
      <c r="L1539" s="427">
        <v>0.17539754241600003</v>
      </c>
      <c r="M1539" s="427">
        <v>8.9748189170325006</v>
      </c>
      <c r="N1539" s="427">
        <v>35.307986127222001</v>
      </c>
      <c r="O1539" s="427">
        <v>22.84</v>
      </c>
      <c r="P1539" s="427">
        <v>8.81</v>
      </c>
      <c r="Q1539" s="427">
        <v>8.81</v>
      </c>
      <c r="R1539" s="427">
        <v>0.1686</v>
      </c>
      <c r="S1539" s="427">
        <v>10.31151</v>
      </c>
      <c r="T1539" s="427">
        <v>32.197139999999997</v>
      </c>
      <c r="U1539" s="428">
        <v>44105</v>
      </c>
      <c r="V1539" s="428">
        <v>45199</v>
      </c>
      <c r="W1539" s="426">
        <v>133.4</v>
      </c>
      <c r="X1539" s="426"/>
      <c r="Y1539" s="426"/>
      <c r="Z1539" s="426">
        <v>7</v>
      </c>
    </row>
    <row r="1540" spans="1:26" ht="15">
      <c r="A1540" s="426">
        <v>202110</v>
      </c>
      <c r="B1540" s="426" t="s">
        <v>42</v>
      </c>
      <c r="C1540" s="426" t="s">
        <v>614</v>
      </c>
      <c r="D1540" s="426" t="s">
        <v>615</v>
      </c>
      <c r="E1540" s="426" t="s">
        <v>275</v>
      </c>
      <c r="F1540" s="426" t="s">
        <v>4367</v>
      </c>
      <c r="G1540" s="426" t="s">
        <v>4318</v>
      </c>
      <c r="H1540" s="427">
        <v>0.08</v>
      </c>
      <c r="I1540" s="427">
        <v>0.04</v>
      </c>
      <c r="J1540" s="427">
        <v>3.47</v>
      </c>
      <c r="K1540" s="427">
        <v>8.8000000000000007</v>
      </c>
      <c r="L1540" s="427">
        <v>0.08</v>
      </c>
      <c r="M1540" s="427">
        <v>3.47</v>
      </c>
      <c r="N1540" s="427">
        <v>8.8000000000000007</v>
      </c>
      <c r="O1540" s="427">
        <v>22.84</v>
      </c>
      <c r="P1540" s="427">
        <v>14.61</v>
      </c>
      <c r="Q1540" s="427">
        <v>15.4</v>
      </c>
      <c r="R1540" s="427">
        <v>7.8E-2</v>
      </c>
      <c r="S1540" s="427">
        <v>4.2819000000000003</v>
      </c>
      <c r="T1540" s="427">
        <v>7.9878999999999998</v>
      </c>
      <c r="U1540" s="428">
        <v>42430</v>
      </c>
      <c r="V1540" s="428">
        <v>44561</v>
      </c>
      <c r="W1540" s="426">
        <v>400</v>
      </c>
      <c r="X1540" s="426"/>
      <c r="Y1540" s="426"/>
      <c r="Z1540" s="426">
        <v>9</v>
      </c>
    </row>
    <row r="1541" spans="1:26" ht="15">
      <c r="A1541" s="426">
        <v>202110</v>
      </c>
      <c r="B1541" s="426" t="s">
        <v>42</v>
      </c>
      <c r="C1541" s="426" t="s">
        <v>559</v>
      </c>
      <c r="D1541" s="426" t="s">
        <v>560</v>
      </c>
      <c r="E1541" s="426" t="s">
        <v>260</v>
      </c>
      <c r="F1541" s="426" t="s">
        <v>4367</v>
      </c>
      <c r="G1541" s="426" t="s">
        <v>4318</v>
      </c>
      <c r="H1541" s="427">
        <v>0.21</v>
      </c>
      <c r="I1541" s="427">
        <v>0.25</v>
      </c>
      <c r="J1541" s="427">
        <v>20.23</v>
      </c>
      <c r="K1541" s="427">
        <v>101.83</v>
      </c>
      <c r="L1541" s="427">
        <v>0.21</v>
      </c>
      <c r="M1541" s="427">
        <v>20.23</v>
      </c>
      <c r="N1541" s="427">
        <v>101.83</v>
      </c>
      <c r="O1541" s="427">
        <v>22.84</v>
      </c>
      <c r="P1541" s="427">
        <v>13.15</v>
      </c>
      <c r="Q1541" s="427">
        <v>13.86</v>
      </c>
      <c r="R1541" s="427">
        <v>0.25184000000000001</v>
      </c>
      <c r="S1541" s="427">
        <v>22.817309999999999</v>
      </c>
      <c r="T1541" s="427">
        <v>99.245009999999994</v>
      </c>
      <c r="U1541" s="428">
        <v>43466</v>
      </c>
      <c r="V1541" s="428">
        <v>44561</v>
      </c>
      <c r="W1541" s="426">
        <v>270</v>
      </c>
      <c r="X1541" s="426"/>
      <c r="Y1541" s="426"/>
      <c r="Z1541" s="426">
        <v>9</v>
      </c>
    </row>
    <row r="1542" spans="1:26" ht="15">
      <c r="A1542" s="426">
        <v>202110</v>
      </c>
      <c r="B1542" s="426" t="s">
        <v>42</v>
      </c>
      <c r="C1542" s="426" t="s">
        <v>561</v>
      </c>
      <c r="D1542" s="426" t="s">
        <v>562</v>
      </c>
      <c r="E1542" s="426" t="s">
        <v>260</v>
      </c>
      <c r="F1542" s="426" t="s">
        <v>4696</v>
      </c>
      <c r="G1542" s="426" t="s">
        <v>4341</v>
      </c>
      <c r="H1542" s="427">
        <v>0.42</v>
      </c>
      <c r="I1542" s="427">
        <v>0.46</v>
      </c>
      <c r="J1542" s="427">
        <v>40.090000000000003</v>
      </c>
      <c r="K1542" s="427">
        <v>171.14</v>
      </c>
      <c r="L1542" s="427">
        <v>0.42</v>
      </c>
      <c r="M1542" s="427">
        <v>40.090000000000003</v>
      </c>
      <c r="N1542" s="427">
        <v>171.14</v>
      </c>
      <c r="O1542" s="427">
        <v>22.84</v>
      </c>
      <c r="P1542" s="427">
        <v>13.15</v>
      </c>
      <c r="Q1542" s="427">
        <v>13.86</v>
      </c>
      <c r="R1542" s="427">
        <v>0.45491999999999999</v>
      </c>
      <c r="S1542" s="427">
        <v>49.942610000000002</v>
      </c>
      <c r="T1542" s="427">
        <v>161.28541000000001</v>
      </c>
      <c r="U1542" s="428">
        <v>43466</v>
      </c>
      <c r="V1542" s="428">
        <v>44561</v>
      </c>
      <c r="W1542" s="426">
        <v>600</v>
      </c>
      <c r="X1542" s="426"/>
      <c r="Y1542" s="426"/>
      <c r="Z1542" s="426">
        <v>9</v>
      </c>
    </row>
    <row r="1543" spans="1:26" ht="15">
      <c r="A1543" s="426">
        <v>202110</v>
      </c>
      <c r="B1543" s="426" t="s">
        <v>42</v>
      </c>
      <c r="C1543" s="426" t="s">
        <v>596</v>
      </c>
      <c r="D1543" s="426" t="s">
        <v>597</v>
      </c>
      <c r="E1543" s="426" t="s">
        <v>265</v>
      </c>
      <c r="F1543" s="426" t="s">
        <v>4367</v>
      </c>
      <c r="G1543" s="426" t="s">
        <v>4318</v>
      </c>
      <c r="H1543" s="427">
        <v>1.48</v>
      </c>
      <c r="I1543" s="427">
        <v>1.53</v>
      </c>
      <c r="J1543" s="427">
        <v>140.22999999999999</v>
      </c>
      <c r="K1543" s="427">
        <v>676.15</v>
      </c>
      <c r="L1543" s="427">
        <v>1.48</v>
      </c>
      <c r="M1543" s="427">
        <v>140.22999999999999</v>
      </c>
      <c r="N1543" s="427">
        <v>676.15</v>
      </c>
      <c r="O1543" s="427">
        <v>22.84</v>
      </c>
      <c r="P1543" s="427">
        <v>13.15</v>
      </c>
      <c r="Q1543" s="427">
        <v>13.86</v>
      </c>
      <c r="R1543" s="427">
        <v>1.5307999999999999</v>
      </c>
      <c r="S1543" s="427">
        <v>163.36133000000001</v>
      </c>
      <c r="T1543" s="427">
        <v>653.02449999999999</v>
      </c>
      <c r="U1543" s="428">
        <v>43497</v>
      </c>
      <c r="V1543" s="428">
        <v>44561</v>
      </c>
      <c r="W1543" s="426">
        <v>1470</v>
      </c>
      <c r="X1543" s="426"/>
      <c r="Y1543" s="426"/>
      <c r="Z1543" s="426">
        <v>9</v>
      </c>
    </row>
    <row r="1544" spans="1:26" ht="15">
      <c r="A1544" s="426">
        <v>202110</v>
      </c>
      <c r="B1544" s="426" t="s">
        <v>42</v>
      </c>
      <c r="C1544" s="426" t="s">
        <v>1366</v>
      </c>
      <c r="D1544" s="426" t="s">
        <v>1367</v>
      </c>
      <c r="E1544" s="426" t="s">
        <v>270</v>
      </c>
      <c r="F1544" s="426" t="s">
        <v>4340</v>
      </c>
      <c r="G1544" s="426" t="s">
        <v>4341</v>
      </c>
      <c r="H1544" s="427">
        <v>1.44</v>
      </c>
      <c r="I1544" s="427">
        <v>1.51</v>
      </c>
      <c r="J1544" s="427">
        <v>110.2</v>
      </c>
      <c r="K1544" s="427">
        <v>609.38</v>
      </c>
      <c r="L1544" s="427">
        <v>1.44</v>
      </c>
      <c r="M1544" s="427">
        <v>110.2</v>
      </c>
      <c r="N1544" s="427">
        <v>609.38</v>
      </c>
      <c r="O1544" s="427">
        <v>22.84</v>
      </c>
      <c r="P1544" s="427">
        <v>14.15</v>
      </c>
      <c r="Q1544" s="427">
        <v>14.91</v>
      </c>
      <c r="R1544" s="427">
        <v>1.5104</v>
      </c>
      <c r="S1544" s="427">
        <v>140.14001999999999</v>
      </c>
      <c r="T1544" s="427">
        <v>579.44127000000003</v>
      </c>
      <c r="U1544" s="428">
        <v>43831</v>
      </c>
      <c r="V1544" s="428">
        <v>44561</v>
      </c>
      <c r="W1544" s="426">
        <v>3000</v>
      </c>
      <c r="X1544" s="426"/>
      <c r="Y1544" s="426"/>
      <c r="Z1544" s="426">
        <v>9</v>
      </c>
    </row>
    <row r="1545" spans="1:26" ht="15">
      <c r="A1545" s="426">
        <v>202110</v>
      </c>
      <c r="B1545" s="426" t="s">
        <v>42</v>
      </c>
      <c r="C1545" s="426" t="s">
        <v>1368</v>
      </c>
      <c r="D1545" s="426" t="s">
        <v>1369</v>
      </c>
      <c r="E1545" s="426" t="s">
        <v>265</v>
      </c>
      <c r="F1545" s="426" t="s">
        <v>4367</v>
      </c>
      <c r="G1545" s="426" t="s">
        <v>4318</v>
      </c>
      <c r="H1545" s="427">
        <v>0.18</v>
      </c>
      <c r="I1545" s="427">
        <v>0.22</v>
      </c>
      <c r="J1545" s="427">
        <v>6.15</v>
      </c>
      <c r="K1545" s="427">
        <v>9.34</v>
      </c>
      <c r="L1545" s="427">
        <v>0.18</v>
      </c>
      <c r="M1545" s="427">
        <v>6.15</v>
      </c>
      <c r="N1545" s="427">
        <v>9.34</v>
      </c>
      <c r="O1545" s="427">
        <v>22.84</v>
      </c>
      <c r="P1545" s="427">
        <v>14.61</v>
      </c>
      <c r="Q1545" s="427">
        <v>15.4</v>
      </c>
      <c r="R1545" s="427">
        <v>0.22076000000000001</v>
      </c>
      <c r="S1545" s="427">
        <v>7.64724</v>
      </c>
      <c r="T1545" s="427">
        <v>7.84131</v>
      </c>
      <c r="U1545" s="428">
        <v>43831</v>
      </c>
      <c r="V1545" s="428">
        <v>44561</v>
      </c>
      <c r="W1545" s="426">
        <v>300</v>
      </c>
      <c r="X1545" s="426"/>
      <c r="Y1545" s="426"/>
      <c r="Z1545" s="426">
        <v>9</v>
      </c>
    </row>
    <row r="1546" spans="1:26" ht="15">
      <c r="A1546" s="426">
        <v>202110</v>
      </c>
      <c r="B1546" s="426" t="s">
        <v>42</v>
      </c>
      <c r="C1546" s="426" t="s">
        <v>1424</v>
      </c>
      <c r="D1546" s="426" t="s">
        <v>1425</v>
      </c>
      <c r="E1546" s="426" t="s">
        <v>261</v>
      </c>
      <c r="F1546" s="426" t="s">
        <v>4710</v>
      </c>
      <c r="G1546" s="426" t="s">
        <v>4154</v>
      </c>
      <c r="H1546" s="427">
        <v>1.65</v>
      </c>
      <c r="I1546" s="427">
        <v>1.65</v>
      </c>
      <c r="J1546" s="427">
        <v>173.44</v>
      </c>
      <c r="K1546" s="427">
        <v>823.3</v>
      </c>
      <c r="L1546" s="427">
        <v>1.65</v>
      </c>
      <c r="M1546" s="427">
        <v>173.44</v>
      </c>
      <c r="N1546" s="427">
        <v>823.3</v>
      </c>
      <c r="O1546" s="427">
        <v>22.84</v>
      </c>
      <c r="P1546" s="427">
        <v>12.48</v>
      </c>
      <c r="Q1546" s="427">
        <v>13.06</v>
      </c>
      <c r="R1546" s="427">
        <v>1.6359600000000001</v>
      </c>
      <c r="S1546" s="427">
        <v>216.04666</v>
      </c>
      <c r="T1546" s="427">
        <v>780.70033999999998</v>
      </c>
      <c r="U1546" s="428">
        <v>43831</v>
      </c>
      <c r="V1546" s="428">
        <v>44926</v>
      </c>
      <c r="W1546" s="426">
        <v>1600</v>
      </c>
      <c r="X1546" s="426"/>
      <c r="Y1546" s="426"/>
      <c r="Z1546" s="426">
        <v>8</v>
      </c>
    </row>
    <row r="1547" spans="1:26" ht="15">
      <c r="A1547" s="426">
        <v>202110</v>
      </c>
      <c r="B1547" s="426" t="s">
        <v>42</v>
      </c>
      <c r="C1547" s="426" t="s">
        <v>1496</v>
      </c>
      <c r="D1547" s="426" t="s">
        <v>1497</v>
      </c>
      <c r="E1547" s="426" t="s">
        <v>275</v>
      </c>
      <c r="F1547" s="426" t="s">
        <v>4711</v>
      </c>
      <c r="G1547" s="426" t="s">
        <v>4318</v>
      </c>
      <c r="H1547" s="427">
        <v>0.33</v>
      </c>
      <c r="I1547" s="427">
        <v>0.34</v>
      </c>
      <c r="J1547" s="427">
        <v>26.54</v>
      </c>
      <c r="K1547" s="427">
        <v>84.02</v>
      </c>
      <c r="L1547" s="427">
        <v>0.33</v>
      </c>
      <c r="M1547" s="427">
        <v>26.54</v>
      </c>
      <c r="N1547" s="427">
        <v>84.02</v>
      </c>
      <c r="O1547" s="427">
        <v>22.84</v>
      </c>
      <c r="P1547" s="427">
        <v>11.93</v>
      </c>
      <c r="Q1547" s="427">
        <v>12.58</v>
      </c>
      <c r="R1547" s="427">
        <v>0.33551999999999998</v>
      </c>
      <c r="S1547" s="427">
        <v>32.877830000000003</v>
      </c>
      <c r="T1547" s="427">
        <v>77.679670000000002</v>
      </c>
      <c r="U1547" s="428">
        <v>43831</v>
      </c>
      <c r="V1547" s="428">
        <v>44561</v>
      </c>
      <c r="W1547" s="426">
        <v>650</v>
      </c>
      <c r="X1547" s="426"/>
      <c r="Y1547" s="426"/>
      <c r="Z1547" s="426">
        <v>9</v>
      </c>
    </row>
    <row r="1548" spans="1:26" ht="15">
      <c r="A1548" s="426">
        <v>202110</v>
      </c>
      <c r="B1548" s="426" t="s">
        <v>42</v>
      </c>
      <c r="C1548" s="426" t="s">
        <v>1988</v>
      </c>
      <c r="D1548" s="426" t="s">
        <v>1989</v>
      </c>
      <c r="E1548" s="426" t="s">
        <v>262</v>
      </c>
      <c r="F1548" s="426" t="s">
        <v>4697</v>
      </c>
      <c r="G1548" s="426" t="s">
        <v>4311</v>
      </c>
      <c r="H1548" s="427">
        <v>0.41</v>
      </c>
      <c r="I1548" s="427">
        <v>0.37</v>
      </c>
      <c r="J1548" s="427">
        <v>10.27</v>
      </c>
      <c r="K1548" s="427">
        <v>46.28</v>
      </c>
      <c r="L1548" s="427">
        <v>0.41</v>
      </c>
      <c r="M1548" s="427">
        <v>10.27</v>
      </c>
      <c r="N1548" s="427">
        <v>46.28</v>
      </c>
      <c r="O1548" s="427">
        <v>22.84</v>
      </c>
      <c r="P1548" s="427">
        <v>13.18</v>
      </c>
      <c r="Q1548" s="427">
        <v>13.89</v>
      </c>
      <c r="R1548" s="427">
        <v>0.40536</v>
      </c>
      <c r="S1548" s="427">
        <v>11.70815</v>
      </c>
      <c r="T1548" s="427">
        <v>44.842829999999999</v>
      </c>
      <c r="U1548" s="428">
        <v>43952</v>
      </c>
      <c r="V1548" s="428">
        <v>45046</v>
      </c>
      <c r="W1548" s="426">
        <v>400</v>
      </c>
      <c r="X1548" s="426"/>
      <c r="Y1548" s="426"/>
      <c r="Z1548" s="426">
        <v>9</v>
      </c>
    </row>
    <row r="1549" spans="1:26" ht="15">
      <c r="A1549" s="426">
        <v>202110</v>
      </c>
      <c r="B1549" s="426" t="s">
        <v>42</v>
      </c>
      <c r="C1549" s="426" t="s">
        <v>2216</v>
      </c>
      <c r="D1549" s="426" t="s">
        <v>2217</v>
      </c>
      <c r="E1549" s="426" t="s">
        <v>275</v>
      </c>
      <c r="F1549" s="426" t="s">
        <v>4340</v>
      </c>
      <c r="G1549" s="426" t="s">
        <v>4341</v>
      </c>
      <c r="H1549" s="427">
        <v>0.76</v>
      </c>
      <c r="I1549" s="427">
        <v>0.78</v>
      </c>
      <c r="J1549" s="427">
        <v>46.14</v>
      </c>
      <c r="K1549" s="427">
        <v>183.48</v>
      </c>
      <c r="L1549" s="427">
        <v>0.76</v>
      </c>
      <c r="M1549" s="427">
        <v>46.14</v>
      </c>
      <c r="N1549" s="427">
        <v>183.48</v>
      </c>
      <c r="O1549" s="427">
        <v>18.09</v>
      </c>
      <c r="P1549" s="427">
        <v>15.8</v>
      </c>
      <c r="Q1549" s="427">
        <v>12.67</v>
      </c>
      <c r="R1549" s="427">
        <v>0.78247999999999995</v>
      </c>
      <c r="S1549" s="427">
        <v>51.594929999999998</v>
      </c>
      <c r="T1549" s="427">
        <v>178.02800999999999</v>
      </c>
      <c r="U1549" s="428">
        <v>42948</v>
      </c>
      <c r="V1549" s="428">
        <v>44561</v>
      </c>
      <c r="W1549" s="426">
        <v>2500</v>
      </c>
      <c r="X1549" s="426"/>
      <c r="Y1549" s="426"/>
      <c r="Z1549" s="426">
        <v>9</v>
      </c>
    </row>
    <row r="1550" spans="1:26" ht="15">
      <c r="A1550" s="426">
        <v>202110</v>
      </c>
      <c r="B1550" s="426" t="s">
        <v>42</v>
      </c>
      <c r="C1550" s="426" t="s">
        <v>2629</v>
      </c>
      <c r="D1550" s="426" t="s">
        <v>2630</v>
      </c>
      <c r="E1550" s="426" t="s">
        <v>275</v>
      </c>
      <c r="F1550" s="426" t="s">
        <v>4318</v>
      </c>
      <c r="G1550" s="426" t="s">
        <v>4318</v>
      </c>
      <c r="H1550" s="427">
        <v>0.49</v>
      </c>
      <c r="I1550" s="427">
        <v>0.49</v>
      </c>
      <c r="J1550" s="427">
        <v>45.25</v>
      </c>
      <c r="K1550" s="427">
        <v>153.38</v>
      </c>
      <c r="L1550" s="427">
        <v>0.49</v>
      </c>
      <c r="M1550" s="427">
        <v>45.25</v>
      </c>
      <c r="N1550" s="427">
        <v>153.38</v>
      </c>
      <c r="O1550" s="427">
        <v>22.84</v>
      </c>
      <c r="P1550" s="427">
        <v>10.77</v>
      </c>
      <c r="Q1550" s="427">
        <v>10.77</v>
      </c>
      <c r="R1550" s="427">
        <v>0.48824000000000001</v>
      </c>
      <c r="S1550" s="427">
        <v>55.789279999999998</v>
      </c>
      <c r="T1550" s="427">
        <v>142.84764999999999</v>
      </c>
      <c r="U1550" s="428">
        <v>43466</v>
      </c>
      <c r="V1550" s="428">
        <v>44530</v>
      </c>
      <c r="W1550" s="426">
        <v>600</v>
      </c>
      <c r="X1550" s="426"/>
      <c r="Y1550" s="426"/>
      <c r="Z1550" s="426">
        <v>9</v>
      </c>
    </row>
    <row r="1551" spans="1:26" ht="15">
      <c r="A1551" s="426">
        <v>202110</v>
      </c>
      <c r="B1551" s="426" t="s">
        <v>42</v>
      </c>
      <c r="C1551" s="426" t="s">
        <v>2631</v>
      </c>
      <c r="D1551" s="426" t="s">
        <v>2632</v>
      </c>
      <c r="E1551" s="426" t="s">
        <v>275</v>
      </c>
      <c r="F1551" s="426" t="s">
        <v>4318</v>
      </c>
      <c r="G1551" s="426" t="s">
        <v>4318</v>
      </c>
      <c r="H1551" s="427">
        <v>0.45</v>
      </c>
      <c r="I1551" s="427">
        <v>0.44</v>
      </c>
      <c r="J1551" s="427">
        <v>45.12</v>
      </c>
      <c r="K1551" s="427">
        <v>147.97</v>
      </c>
      <c r="L1551" s="427">
        <v>0.45</v>
      </c>
      <c r="M1551" s="427">
        <v>45.12</v>
      </c>
      <c r="N1551" s="427">
        <v>147.97</v>
      </c>
      <c r="O1551" s="427">
        <v>22.84</v>
      </c>
      <c r="P1551" s="427">
        <v>10.77</v>
      </c>
      <c r="Q1551" s="427">
        <v>10.77</v>
      </c>
      <c r="R1551" s="427">
        <v>0.44431999999999999</v>
      </c>
      <c r="S1551" s="427">
        <v>56.168419999999998</v>
      </c>
      <c r="T1551" s="427">
        <v>136.92502999999999</v>
      </c>
      <c r="U1551" s="428">
        <v>43466</v>
      </c>
      <c r="V1551" s="428">
        <v>44530</v>
      </c>
      <c r="W1551" s="426">
        <v>750</v>
      </c>
      <c r="X1551" s="426"/>
      <c r="Y1551" s="426"/>
      <c r="Z1551" s="426">
        <v>9</v>
      </c>
    </row>
    <row r="1552" spans="1:26" ht="15">
      <c r="A1552" s="426">
        <v>202110</v>
      </c>
      <c r="B1552" s="426" t="s">
        <v>42</v>
      </c>
      <c r="C1552" s="426" t="s">
        <v>2633</v>
      </c>
      <c r="D1552" s="426" t="s">
        <v>2634</v>
      </c>
      <c r="E1552" s="426" t="s">
        <v>275</v>
      </c>
      <c r="F1552" s="426" t="s">
        <v>4318</v>
      </c>
      <c r="G1552" s="426" t="s">
        <v>4318</v>
      </c>
      <c r="H1552" s="427">
        <v>0.31</v>
      </c>
      <c r="I1552" s="427">
        <v>0.28999999999999998</v>
      </c>
      <c r="J1552" s="427">
        <v>28.66</v>
      </c>
      <c r="K1552" s="427">
        <v>71.58</v>
      </c>
      <c r="L1552" s="427">
        <v>0.31</v>
      </c>
      <c r="M1552" s="427">
        <v>28.66</v>
      </c>
      <c r="N1552" s="427">
        <v>71.58</v>
      </c>
      <c r="O1552" s="427">
        <v>22.84</v>
      </c>
      <c r="P1552" s="427">
        <v>10.77</v>
      </c>
      <c r="Q1552" s="427">
        <v>10.77</v>
      </c>
      <c r="R1552" s="427">
        <v>0.30356</v>
      </c>
      <c r="S1552" s="427">
        <v>35.792439999999999</v>
      </c>
      <c r="T1552" s="427">
        <v>64.452330000000003</v>
      </c>
      <c r="U1552" s="428">
        <v>43466</v>
      </c>
      <c r="V1552" s="428">
        <v>44530</v>
      </c>
      <c r="W1552" s="426">
        <v>450</v>
      </c>
      <c r="X1552" s="426"/>
      <c r="Y1552" s="426"/>
      <c r="Z1552" s="426">
        <v>9</v>
      </c>
    </row>
    <row r="1553" spans="1:26" ht="15">
      <c r="A1553" s="426">
        <v>202110</v>
      </c>
      <c r="B1553" s="426" t="s">
        <v>42</v>
      </c>
      <c r="C1553" s="426" t="s">
        <v>2853</v>
      </c>
      <c r="D1553" s="426" t="s">
        <v>2854</v>
      </c>
      <c r="E1553" s="426" t="s">
        <v>261</v>
      </c>
      <c r="F1553" s="426" t="s">
        <v>4712</v>
      </c>
      <c r="G1553" s="426" t="s">
        <v>4341</v>
      </c>
      <c r="H1553" s="427">
        <v>1.58</v>
      </c>
      <c r="I1553" s="427">
        <v>1.6</v>
      </c>
      <c r="J1553" s="427">
        <v>179.92</v>
      </c>
      <c r="K1553" s="427">
        <v>831.94</v>
      </c>
      <c r="L1553" s="427">
        <v>1.58</v>
      </c>
      <c r="M1553" s="427">
        <v>179.92</v>
      </c>
      <c r="N1553" s="427">
        <v>831.94</v>
      </c>
      <c r="O1553" s="427">
        <v>18.09</v>
      </c>
      <c r="P1553" s="427">
        <v>28.82</v>
      </c>
      <c r="Q1553" s="427">
        <v>23.6</v>
      </c>
      <c r="R1553" s="427">
        <v>1.5962000000000001</v>
      </c>
      <c r="S1553" s="427">
        <v>220.70294000000001</v>
      </c>
      <c r="T1553" s="427">
        <v>791.15746000000001</v>
      </c>
      <c r="U1553" s="428">
        <v>43202</v>
      </c>
      <c r="V1553" s="428">
        <v>45016</v>
      </c>
      <c r="W1553" s="426">
        <v>1200</v>
      </c>
      <c r="X1553" s="426"/>
      <c r="Y1553" s="426"/>
      <c r="Z1553" s="426">
        <v>9</v>
      </c>
    </row>
    <row r="1554" spans="1:26" ht="15">
      <c r="A1554" s="426">
        <v>202110</v>
      </c>
      <c r="B1554" s="426" t="s">
        <v>507</v>
      </c>
      <c r="C1554" s="426" t="s">
        <v>4755</v>
      </c>
      <c r="D1554" s="426" t="s">
        <v>4756</v>
      </c>
      <c r="E1554" s="426" t="s">
        <v>265</v>
      </c>
      <c r="F1554" s="426" t="s">
        <v>4377</v>
      </c>
      <c r="G1554" s="426" t="s">
        <v>4123</v>
      </c>
      <c r="H1554" s="427">
        <v>0.56000000000000005</v>
      </c>
      <c r="I1554" s="427">
        <v>0.58879999999999999</v>
      </c>
      <c r="J1554" s="427">
        <v>50.24</v>
      </c>
      <c r="K1554" s="427">
        <v>257.93</v>
      </c>
      <c r="L1554" s="427">
        <v>0.58136601600000004</v>
      </c>
      <c r="M1554" s="427">
        <v>51.788861519999998</v>
      </c>
      <c r="N1554" s="427">
        <v>265.88178845249996</v>
      </c>
      <c r="O1554" s="427">
        <v>28.35</v>
      </c>
      <c r="P1554" s="427">
        <v>10.64</v>
      </c>
      <c r="Q1554" s="427">
        <v>10.64</v>
      </c>
      <c r="R1554" s="427">
        <v>0.58879999999999999</v>
      </c>
      <c r="S1554" s="427">
        <v>61.319800000000001</v>
      </c>
      <c r="T1554" s="427">
        <v>246.84399999999999</v>
      </c>
      <c r="U1554" s="428">
        <v>43556</v>
      </c>
      <c r="V1554" s="428">
        <v>45291</v>
      </c>
      <c r="W1554" s="426">
        <v>1450</v>
      </c>
      <c r="X1554" s="426"/>
      <c r="Y1554" s="426"/>
      <c r="Z1554" s="426">
        <v>7</v>
      </c>
    </row>
    <row r="1555" spans="1:26" ht="15">
      <c r="A1555" s="426">
        <v>202110</v>
      </c>
      <c r="B1555" s="426" t="s">
        <v>507</v>
      </c>
      <c r="C1555" s="426" t="s">
        <v>4761</v>
      </c>
      <c r="D1555" s="426" t="s">
        <v>4762</v>
      </c>
      <c r="E1555" s="426" t="s">
        <v>256</v>
      </c>
      <c r="F1555" s="426" t="s">
        <v>4697</v>
      </c>
      <c r="G1555" s="426" t="s">
        <v>4311</v>
      </c>
      <c r="H1555" s="427">
        <v>0.17</v>
      </c>
      <c r="I1555" s="427">
        <v>0.17119999999999999</v>
      </c>
      <c r="J1555" s="427">
        <v>11.51</v>
      </c>
      <c r="K1555" s="427">
        <v>46.26</v>
      </c>
      <c r="L1555" s="427">
        <v>0.17648413999999998</v>
      </c>
      <c r="M1555" s="427">
        <v>11.912653869599998</v>
      </c>
      <c r="N1555" s="427">
        <v>47.8783117296</v>
      </c>
      <c r="O1555" s="427">
        <v>28.35</v>
      </c>
      <c r="P1555" s="427">
        <v>10.57</v>
      </c>
      <c r="Q1555" s="427">
        <v>10.57</v>
      </c>
      <c r="R1555" s="427">
        <v>0.1686</v>
      </c>
      <c r="S1555" s="427">
        <v>13.186590000000001</v>
      </c>
      <c r="T1555" s="427">
        <v>44.581200000000003</v>
      </c>
      <c r="U1555" s="428">
        <v>43556</v>
      </c>
      <c r="V1555" s="428">
        <v>45291</v>
      </c>
      <c r="W1555" s="426">
        <v>300</v>
      </c>
      <c r="X1555" s="426"/>
      <c r="Y1555" s="426"/>
      <c r="Z1555" s="426">
        <v>9</v>
      </c>
    </row>
    <row r="1556" spans="1:26" ht="15">
      <c r="A1556" s="426">
        <v>202110</v>
      </c>
      <c r="B1556" s="426" t="s">
        <v>507</v>
      </c>
      <c r="C1556" s="426" t="s">
        <v>5658</v>
      </c>
      <c r="D1556" s="426" t="s">
        <v>5659</v>
      </c>
      <c r="E1556" s="426" t="s">
        <v>265</v>
      </c>
      <c r="F1556" s="426" t="s">
        <v>4595</v>
      </c>
      <c r="G1556" s="426" t="s">
        <v>4123</v>
      </c>
      <c r="H1556" s="427">
        <v>0.44</v>
      </c>
      <c r="I1556" s="427">
        <v>0.55510000000000004</v>
      </c>
      <c r="J1556" s="427">
        <v>27.68</v>
      </c>
      <c r="K1556" s="427">
        <v>126.86</v>
      </c>
      <c r="L1556" s="427">
        <v>0.45678758399999997</v>
      </c>
      <c r="M1556" s="427">
        <v>28.446044000000001</v>
      </c>
      <c r="N1556" s="427">
        <v>130.37085049999999</v>
      </c>
      <c r="O1556" s="427">
        <v>27.15</v>
      </c>
      <c r="P1556" s="427">
        <v>13.1</v>
      </c>
      <c r="Q1556" s="427">
        <v>13.1</v>
      </c>
      <c r="R1556" s="427">
        <v>0.55508000000000002</v>
      </c>
      <c r="S1556" s="427">
        <v>33.821379999999998</v>
      </c>
      <c r="T1556" s="427">
        <v>120.72644</v>
      </c>
      <c r="U1556" s="428">
        <v>43720</v>
      </c>
      <c r="V1556" s="428">
        <v>44926</v>
      </c>
      <c r="W1556" s="426">
        <v>1200</v>
      </c>
      <c r="X1556" s="426"/>
      <c r="Y1556" s="426"/>
      <c r="Z1556" s="426">
        <v>7</v>
      </c>
    </row>
    <row r="1557" spans="1:26" ht="15">
      <c r="A1557" s="426">
        <v>202110</v>
      </c>
      <c r="B1557" s="426" t="s">
        <v>507</v>
      </c>
      <c r="C1557" s="426" t="s">
        <v>5722</v>
      </c>
      <c r="D1557" s="426" t="s">
        <v>5723</v>
      </c>
      <c r="E1557" s="426" t="s">
        <v>265</v>
      </c>
      <c r="F1557" s="426" t="s">
        <v>4349</v>
      </c>
      <c r="G1557" s="426" t="s">
        <v>4143</v>
      </c>
      <c r="H1557" s="427">
        <v>0.25</v>
      </c>
      <c r="I1557" s="427">
        <v>0.24229999999999999</v>
      </c>
      <c r="J1557" s="427">
        <v>13.71</v>
      </c>
      <c r="K1557" s="427">
        <v>55.82</v>
      </c>
      <c r="L1557" s="427">
        <v>0.25854682499999998</v>
      </c>
      <c r="M1557" s="427">
        <v>14.0798885337</v>
      </c>
      <c r="N1557" s="427">
        <v>57.325994015399999</v>
      </c>
      <c r="O1557" s="427">
        <v>22.84</v>
      </c>
      <c r="P1557" s="427">
        <v>8.3000000000000007</v>
      </c>
      <c r="Q1557" s="427">
        <v>8.3000000000000007</v>
      </c>
      <c r="R1557" s="427">
        <v>0.24540000000000001</v>
      </c>
      <c r="S1557" s="427">
        <v>15.357900000000001</v>
      </c>
      <c r="T1557" s="427">
        <v>54.173810000000003</v>
      </c>
      <c r="U1557" s="428">
        <v>43739</v>
      </c>
      <c r="V1557" s="428">
        <v>44834</v>
      </c>
      <c r="W1557" s="426">
        <v>400</v>
      </c>
      <c r="X1557" s="426"/>
      <c r="Y1557" s="426"/>
      <c r="Z1557" s="426">
        <v>7</v>
      </c>
    </row>
    <row r="1558" spans="1:26" ht="15">
      <c r="A1558" s="426">
        <v>202110</v>
      </c>
      <c r="B1558" s="426" t="s">
        <v>507</v>
      </c>
      <c r="C1558" s="426" t="s">
        <v>5929</v>
      </c>
      <c r="D1558" s="426" t="s">
        <v>5930</v>
      </c>
      <c r="E1558" s="426" t="s">
        <v>275</v>
      </c>
      <c r="F1558" s="426" t="s">
        <v>4122</v>
      </c>
      <c r="G1558" s="426" t="s">
        <v>4123</v>
      </c>
      <c r="H1558" s="427">
        <v>0.28999999999999998</v>
      </c>
      <c r="I1558" s="427">
        <v>0.3337</v>
      </c>
      <c r="J1558" s="427">
        <v>13.23</v>
      </c>
      <c r="K1558" s="427">
        <v>90.46</v>
      </c>
      <c r="L1558" s="427">
        <v>0.30106454399999993</v>
      </c>
      <c r="M1558" s="427">
        <v>13.6378709775</v>
      </c>
      <c r="N1558" s="427">
        <v>93.248813954999989</v>
      </c>
      <c r="O1558" s="427">
        <v>28.35</v>
      </c>
      <c r="P1558" s="427">
        <v>12.34</v>
      </c>
      <c r="Q1558" s="427">
        <v>12.34</v>
      </c>
      <c r="R1558" s="427">
        <v>0.32747999999999999</v>
      </c>
      <c r="S1558" s="427">
        <v>13.744450000000001</v>
      </c>
      <c r="T1558" s="427">
        <v>89.945970000000003</v>
      </c>
      <c r="U1558" s="428">
        <v>43800</v>
      </c>
      <c r="V1558" s="428">
        <v>45626</v>
      </c>
      <c r="W1558" s="426">
        <v>250</v>
      </c>
      <c r="X1558" s="426"/>
      <c r="Y1558" s="426"/>
      <c r="Z1558" s="426">
        <v>7</v>
      </c>
    </row>
    <row r="1559" spans="1:26" ht="15">
      <c r="A1559" s="426">
        <v>202110</v>
      </c>
      <c r="B1559" s="426" t="s">
        <v>45</v>
      </c>
      <c r="C1559" s="426" t="s">
        <v>63</v>
      </c>
      <c r="D1559" s="426" t="s">
        <v>64</v>
      </c>
      <c r="E1559" s="426" t="s">
        <v>261</v>
      </c>
      <c r="F1559" s="426" t="s">
        <v>4763</v>
      </c>
      <c r="G1559" s="426" t="s">
        <v>4355</v>
      </c>
      <c r="H1559" s="427">
        <v>5.99</v>
      </c>
      <c r="I1559" s="427">
        <v>6.1</v>
      </c>
      <c r="J1559" s="427">
        <v>610.79</v>
      </c>
      <c r="K1559" s="427">
        <v>3110.11</v>
      </c>
      <c r="L1559" s="427">
        <v>6.1679030000000008</v>
      </c>
      <c r="M1559" s="427">
        <v>624.83816999999988</v>
      </c>
      <c r="N1559" s="427">
        <v>3181.6425299999996</v>
      </c>
      <c r="O1559" s="427">
        <v>26.39</v>
      </c>
      <c r="P1559" s="427">
        <v>8.93</v>
      </c>
      <c r="Q1559" s="427">
        <v>8.93</v>
      </c>
      <c r="R1559" s="427">
        <v>6.1013431999999996</v>
      </c>
      <c r="S1559" s="427">
        <v>757.01446199999998</v>
      </c>
      <c r="T1559" s="427">
        <v>2963.8841389999998</v>
      </c>
      <c r="U1559" s="428">
        <v>41275</v>
      </c>
      <c r="V1559" s="428">
        <v>44561</v>
      </c>
      <c r="W1559" s="426">
        <v>6500</v>
      </c>
      <c r="X1559" s="426"/>
      <c r="Y1559" s="426"/>
      <c r="Z1559" s="426">
        <v>5</v>
      </c>
    </row>
    <row r="1560" spans="1:26" ht="15">
      <c r="A1560" s="426">
        <v>202110</v>
      </c>
      <c r="B1560" s="426" t="s">
        <v>7183</v>
      </c>
      <c r="C1560" s="426" t="s">
        <v>6381</v>
      </c>
      <c r="D1560" s="426" t="s">
        <v>6382</v>
      </c>
      <c r="E1560" s="426" t="s">
        <v>259</v>
      </c>
      <c r="F1560" s="426" t="s">
        <v>4520</v>
      </c>
      <c r="G1560" s="426" t="s">
        <v>4514</v>
      </c>
      <c r="H1560" s="427">
        <v>1.1224000000000001</v>
      </c>
      <c r="I1560" s="427">
        <v>1.1535</v>
      </c>
      <c r="J1560" s="427">
        <v>69.143000000000001</v>
      </c>
      <c r="K1560" s="427">
        <v>324.13940000000002</v>
      </c>
      <c r="L1560" s="427">
        <v>1.1502355200000001</v>
      </c>
      <c r="M1560" s="427">
        <v>70.684888900000004</v>
      </c>
      <c r="N1560" s="427">
        <v>331.36770862000003</v>
      </c>
      <c r="O1560" s="427">
        <v>22.84</v>
      </c>
      <c r="P1560" s="427">
        <v>9.2847000000000008</v>
      </c>
      <c r="Q1560" s="427">
        <v>9.2847000000000008</v>
      </c>
      <c r="R1560" s="427">
        <v>1.1534792</v>
      </c>
      <c r="S1560" s="427">
        <v>81.865637000000007</v>
      </c>
      <c r="T1560" s="427">
        <v>311.41690499999999</v>
      </c>
      <c r="U1560" s="428">
        <v>44348</v>
      </c>
      <c r="V1560" s="428">
        <v>45838</v>
      </c>
      <c r="W1560" s="426">
        <v>1700</v>
      </c>
      <c r="X1560" s="426"/>
      <c r="Y1560" s="426"/>
      <c r="Z1560" s="426">
        <v>4</v>
      </c>
    </row>
    <row r="1561" spans="1:26" ht="15">
      <c r="A1561" s="426">
        <v>202110</v>
      </c>
      <c r="B1561" s="426" t="s">
        <v>7183</v>
      </c>
      <c r="C1561" s="426" t="s">
        <v>6797</v>
      </c>
      <c r="D1561" s="426" t="s">
        <v>6798</v>
      </c>
      <c r="E1561" s="426" t="s">
        <v>259</v>
      </c>
      <c r="F1561" s="426" t="s">
        <v>7055</v>
      </c>
      <c r="G1561" s="426" t="s">
        <v>4370</v>
      </c>
      <c r="H1561" s="427">
        <v>0.6512</v>
      </c>
      <c r="I1561" s="427">
        <v>0.94489999999999996</v>
      </c>
      <c r="J1561" s="427">
        <v>38.763500000000001</v>
      </c>
      <c r="K1561" s="427">
        <v>336.53050000000002</v>
      </c>
      <c r="L1561" s="427">
        <v>0.66181455999999994</v>
      </c>
      <c r="M1561" s="427">
        <v>39.430232200000006</v>
      </c>
      <c r="N1561" s="427">
        <v>342.31882460000003</v>
      </c>
      <c r="O1561" s="427">
        <v>22.84</v>
      </c>
      <c r="P1561" s="427">
        <v>9.7908000000000008</v>
      </c>
      <c r="Q1561" s="427">
        <v>9.7908000000000008</v>
      </c>
      <c r="R1561" s="427">
        <v>0.94492359999999997</v>
      </c>
      <c r="S1561" s="427">
        <v>42.424867999999996</v>
      </c>
      <c r="T1561" s="427">
        <v>332.86913500000003</v>
      </c>
      <c r="U1561" s="428">
        <v>44348</v>
      </c>
      <c r="V1561" s="428">
        <v>47848</v>
      </c>
      <c r="W1561" s="426">
        <v>2000</v>
      </c>
      <c r="X1561" s="426"/>
      <c r="Y1561" s="426"/>
      <c r="Z1561" s="426">
        <v>1</v>
      </c>
    </row>
    <row r="1562" spans="1:26" ht="15">
      <c r="A1562" s="426">
        <v>202110</v>
      </c>
      <c r="B1562" s="426" t="s">
        <v>6759</v>
      </c>
      <c r="C1562" s="426" t="s">
        <v>6760</v>
      </c>
      <c r="D1562" s="426" t="s">
        <v>6761</v>
      </c>
      <c r="E1562" s="426" t="s">
        <v>258</v>
      </c>
      <c r="F1562" s="426" t="s">
        <v>4613</v>
      </c>
      <c r="G1562" s="426" t="s">
        <v>4370</v>
      </c>
      <c r="H1562" s="427">
        <v>12.9444</v>
      </c>
      <c r="I1562" s="427">
        <v>13.464399999999999</v>
      </c>
      <c r="J1562" s="427">
        <v>883.76130000000001</v>
      </c>
      <c r="K1562" s="427">
        <v>4195.7852000000003</v>
      </c>
      <c r="L1562" s="427">
        <v>13.16057148</v>
      </c>
      <c r="M1562" s="427">
        <v>899.31549888000006</v>
      </c>
      <c r="N1562" s="427">
        <v>4269.6310195200003</v>
      </c>
      <c r="O1562" s="427">
        <v>22.84</v>
      </c>
      <c r="P1562" s="427">
        <v>11.38</v>
      </c>
      <c r="Q1562" s="427">
        <v>10.57</v>
      </c>
      <c r="R1562" s="427">
        <v>13.464452</v>
      </c>
      <c r="S1562" s="427">
        <v>1061.9490020000001</v>
      </c>
      <c r="T1562" s="427">
        <v>4017.5975370000001</v>
      </c>
      <c r="U1562" s="428">
        <v>44197</v>
      </c>
      <c r="V1562" s="428">
        <v>45291</v>
      </c>
      <c r="W1562" s="426">
        <v>5000</v>
      </c>
      <c r="X1562" s="426"/>
      <c r="Y1562" s="426"/>
      <c r="Z1562" s="426">
        <v>1</v>
      </c>
    </row>
    <row r="1563" spans="1:26" ht="15">
      <c r="A1563" s="426">
        <v>202110</v>
      </c>
      <c r="B1563" s="426" t="s">
        <v>6759</v>
      </c>
      <c r="C1563" s="426" t="s">
        <v>6771</v>
      </c>
      <c r="D1563" s="426" t="s">
        <v>6772</v>
      </c>
      <c r="E1563" s="426" t="s">
        <v>259</v>
      </c>
      <c r="F1563" s="426" t="s">
        <v>6773</v>
      </c>
      <c r="G1563" s="426" t="s">
        <v>4370</v>
      </c>
      <c r="H1563" s="427">
        <v>4.7412000000000001</v>
      </c>
      <c r="I1563" s="427">
        <v>4.8373999999999997</v>
      </c>
      <c r="J1563" s="427">
        <v>448.36619999999999</v>
      </c>
      <c r="K1563" s="427">
        <v>2169.8575999999998</v>
      </c>
      <c r="L1563" s="427">
        <v>4.7412000000000001</v>
      </c>
      <c r="M1563" s="427">
        <v>448.36619999999999</v>
      </c>
      <c r="N1563" s="427">
        <v>2169.8575999999998</v>
      </c>
      <c r="O1563" s="427">
        <v>22.84</v>
      </c>
      <c r="P1563" s="427">
        <v>11.38</v>
      </c>
      <c r="Q1563" s="427">
        <v>10.57</v>
      </c>
      <c r="R1563" s="427">
        <v>4.8374024000000002</v>
      </c>
      <c r="S1563" s="427">
        <v>562.23315400000001</v>
      </c>
      <c r="T1563" s="427">
        <v>2055.990593</v>
      </c>
      <c r="U1563" s="428">
        <v>44197</v>
      </c>
      <c r="V1563" s="428">
        <v>45291</v>
      </c>
      <c r="W1563" s="426">
        <v>4000</v>
      </c>
      <c r="X1563" s="426"/>
      <c r="Y1563" s="426"/>
      <c r="Z1563" s="426">
        <v>1</v>
      </c>
    </row>
    <row r="1564" spans="1:26" ht="15">
      <c r="A1564" s="426">
        <v>202110</v>
      </c>
      <c r="B1564" s="426" t="s">
        <v>6505</v>
      </c>
      <c r="C1564" s="426" t="s">
        <v>6506</v>
      </c>
      <c r="D1564" s="426" t="s">
        <v>6507</v>
      </c>
      <c r="E1564" s="426" t="s">
        <v>259</v>
      </c>
      <c r="F1564" s="426" t="s">
        <v>6508</v>
      </c>
      <c r="G1564" s="426" t="s">
        <v>4370</v>
      </c>
      <c r="H1564" s="427">
        <v>5.9192999999999998</v>
      </c>
      <c r="I1564" s="427">
        <v>11.4664</v>
      </c>
      <c r="J1564" s="427">
        <v>39.367800000000003</v>
      </c>
      <c r="K1564" s="427">
        <v>856.27009999999996</v>
      </c>
      <c r="L1564" s="427">
        <v>6.0181523099999996</v>
      </c>
      <c r="M1564" s="427">
        <v>40.060673280000003</v>
      </c>
      <c r="N1564" s="427">
        <v>871.34045376000006</v>
      </c>
      <c r="O1564" s="427">
        <v>22.84</v>
      </c>
      <c r="P1564" s="427">
        <v>14.2684</v>
      </c>
      <c r="Q1564" s="427">
        <v>14.710900000000001</v>
      </c>
      <c r="R1564" s="427">
        <v>11.472066</v>
      </c>
      <c r="S1564" s="427">
        <v>55.081032999999998</v>
      </c>
      <c r="T1564" s="427">
        <v>840.55942100000004</v>
      </c>
      <c r="U1564" s="428">
        <v>44127</v>
      </c>
      <c r="V1564" s="428">
        <v>44561</v>
      </c>
      <c r="W1564" s="426">
        <v>16000</v>
      </c>
      <c r="X1564" s="426"/>
      <c r="Y1564" s="426"/>
      <c r="Z1564" s="426">
        <v>1</v>
      </c>
    </row>
    <row r="1565" spans="1:26" ht="15">
      <c r="A1565" s="426">
        <v>202110</v>
      </c>
      <c r="B1565" s="426" t="s">
        <v>4805</v>
      </c>
      <c r="C1565" s="426" t="s">
        <v>231</v>
      </c>
      <c r="D1565" s="426" t="s">
        <v>6779</v>
      </c>
      <c r="E1565" s="426" t="s">
        <v>265</v>
      </c>
      <c r="F1565" s="426" t="s">
        <v>4695</v>
      </c>
      <c r="G1565" s="426" t="s">
        <v>4311</v>
      </c>
      <c r="H1565" s="427">
        <v>0.2</v>
      </c>
      <c r="I1565" s="427">
        <v>0.22</v>
      </c>
      <c r="J1565" s="427">
        <v>13.62</v>
      </c>
      <c r="K1565" s="427">
        <v>61.43</v>
      </c>
      <c r="L1565" s="427">
        <v>0.2</v>
      </c>
      <c r="M1565" s="427">
        <v>13.62</v>
      </c>
      <c r="N1565" s="427">
        <v>61.43</v>
      </c>
      <c r="O1565" s="427">
        <v>22.83</v>
      </c>
      <c r="P1565" s="427">
        <v>27.05</v>
      </c>
      <c r="Q1565" s="427">
        <v>27.05</v>
      </c>
      <c r="R1565" s="427">
        <v>0.22439999999999999</v>
      </c>
      <c r="S1565" s="427">
        <v>15.83076</v>
      </c>
      <c r="T1565" s="427">
        <v>59.217840000000002</v>
      </c>
      <c r="U1565" s="428">
        <v>44197</v>
      </c>
      <c r="V1565" s="428">
        <v>45291</v>
      </c>
      <c r="W1565" s="426">
        <v>400</v>
      </c>
      <c r="X1565" s="426"/>
      <c r="Y1565" s="426"/>
      <c r="Z1565" s="426">
        <v>9</v>
      </c>
    </row>
    <row r="1566" spans="1:26" ht="15">
      <c r="A1566" s="426">
        <v>202110</v>
      </c>
      <c r="B1566" s="426" t="s">
        <v>4805</v>
      </c>
      <c r="C1566" s="426" t="s">
        <v>527</v>
      </c>
      <c r="D1566" s="426" t="s">
        <v>528</v>
      </c>
      <c r="E1566" s="426" t="s">
        <v>261</v>
      </c>
      <c r="F1566" s="426" t="s">
        <v>4619</v>
      </c>
      <c r="G1566" s="426" t="s">
        <v>4355</v>
      </c>
      <c r="H1566" s="427">
        <v>0.98</v>
      </c>
      <c r="I1566" s="427">
        <v>1.03</v>
      </c>
      <c r="J1566" s="427">
        <v>108.65</v>
      </c>
      <c r="K1566" s="427">
        <v>510.06</v>
      </c>
      <c r="L1566" s="427">
        <v>1.0309202021999999</v>
      </c>
      <c r="M1566" s="427">
        <v>116.39837475</v>
      </c>
      <c r="N1566" s="427">
        <v>546.43492889999993</v>
      </c>
      <c r="O1566" s="427">
        <v>22.83</v>
      </c>
      <c r="P1566" s="427">
        <v>15.83</v>
      </c>
      <c r="Q1566" s="427">
        <v>15.83</v>
      </c>
      <c r="R1566" s="427">
        <v>1.0308600000000001</v>
      </c>
      <c r="S1566" s="427">
        <v>133.98511999999999</v>
      </c>
      <c r="T1566" s="427">
        <v>484.71856000000002</v>
      </c>
      <c r="U1566" s="428">
        <v>43435</v>
      </c>
      <c r="V1566" s="428">
        <v>44530</v>
      </c>
      <c r="W1566" s="426">
        <v>1200</v>
      </c>
      <c r="X1566" s="426"/>
      <c r="Y1566" s="426"/>
      <c r="Z1566" s="426">
        <v>5</v>
      </c>
    </row>
    <row r="1567" spans="1:26" ht="15">
      <c r="A1567" s="426">
        <v>202110</v>
      </c>
      <c r="B1567" s="426" t="s">
        <v>4805</v>
      </c>
      <c r="C1567" s="426" t="s">
        <v>402</v>
      </c>
      <c r="D1567" s="426" t="s">
        <v>403</v>
      </c>
      <c r="E1567" s="426" t="s">
        <v>261</v>
      </c>
      <c r="F1567" s="426" t="s">
        <v>4488</v>
      </c>
      <c r="G1567" s="426" t="s">
        <v>4137</v>
      </c>
      <c r="H1567" s="427">
        <v>8.39</v>
      </c>
      <c r="I1567" s="427">
        <v>8.57</v>
      </c>
      <c r="J1567" s="427">
        <v>825.96</v>
      </c>
      <c r="K1567" s="427">
        <v>4222.63</v>
      </c>
      <c r="L1567" s="427">
        <v>9.0765847429999997</v>
      </c>
      <c r="M1567" s="427">
        <v>871.87135002240018</v>
      </c>
      <c r="N1567" s="427">
        <v>4457.3467465072008</v>
      </c>
      <c r="O1567" s="427">
        <v>27.31</v>
      </c>
      <c r="P1567" s="427">
        <v>13.66</v>
      </c>
      <c r="Q1567" s="427">
        <v>13.66</v>
      </c>
      <c r="R1567" s="427">
        <v>8.3454028000000005</v>
      </c>
      <c r="S1567" s="427">
        <v>1032.4590920000001</v>
      </c>
      <c r="T1567" s="427">
        <v>4016.1326359999998</v>
      </c>
      <c r="U1567" s="428">
        <v>42705</v>
      </c>
      <c r="V1567" s="428">
        <v>48182</v>
      </c>
      <c r="W1567" s="426">
        <v>1500</v>
      </c>
      <c r="X1567" s="426"/>
      <c r="Y1567" s="426"/>
      <c r="Z1567" s="426">
        <v>3</v>
      </c>
    </row>
    <row r="1568" spans="1:26" ht="15">
      <c r="A1568" s="426">
        <v>202110</v>
      </c>
      <c r="B1568" s="426" t="s">
        <v>4805</v>
      </c>
      <c r="C1568" s="426" t="s">
        <v>449</v>
      </c>
      <c r="D1568" s="426" t="s">
        <v>450</v>
      </c>
      <c r="E1568" s="426" t="s">
        <v>273</v>
      </c>
      <c r="F1568" s="426" t="s">
        <v>4399</v>
      </c>
      <c r="G1568" s="426" t="s">
        <v>4123</v>
      </c>
      <c r="H1568" s="427">
        <v>4.84</v>
      </c>
      <c r="I1568" s="427">
        <v>4.88</v>
      </c>
      <c r="J1568" s="427">
        <v>98.39</v>
      </c>
      <c r="K1568" s="427">
        <v>1855.27</v>
      </c>
      <c r="L1568" s="427">
        <v>5.0603487440000006</v>
      </c>
      <c r="M1568" s="427">
        <v>102.49643750870001</v>
      </c>
      <c r="N1568" s="427">
        <v>1932.7021609591002</v>
      </c>
      <c r="O1568" s="427">
        <v>29.54</v>
      </c>
      <c r="P1568" s="427">
        <v>19.940000000000001</v>
      </c>
      <c r="Q1568" s="427">
        <v>19.940000000000001</v>
      </c>
      <c r="R1568" s="427">
        <v>4.8790079999999998</v>
      </c>
      <c r="S1568" s="427">
        <v>162.62351799999999</v>
      </c>
      <c r="T1568" s="427">
        <v>1791.0439839999999</v>
      </c>
      <c r="U1568" s="428">
        <v>42767</v>
      </c>
      <c r="V1568" s="428">
        <v>46783</v>
      </c>
      <c r="W1568" s="426">
        <v>8000</v>
      </c>
      <c r="X1568" s="426"/>
      <c r="Y1568" s="426"/>
      <c r="Z1568" s="426">
        <v>7</v>
      </c>
    </row>
    <row r="1569" spans="1:26" ht="15">
      <c r="A1569" s="426">
        <v>202110</v>
      </c>
      <c r="B1569" s="426" t="s">
        <v>4805</v>
      </c>
      <c r="C1569" s="426" t="s">
        <v>3398</v>
      </c>
      <c r="D1569" s="426" t="s">
        <v>3397</v>
      </c>
      <c r="E1569" s="426" t="s">
        <v>259</v>
      </c>
      <c r="F1569" s="426" t="s">
        <v>4477</v>
      </c>
      <c r="G1569" s="426" t="s">
        <v>4315</v>
      </c>
      <c r="H1569" s="427">
        <v>3.46</v>
      </c>
      <c r="I1569" s="427">
        <v>3.8</v>
      </c>
      <c r="J1569" s="427">
        <v>311.45999999999998</v>
      </c>
      <c r="K1569" s="427">
        <v>1480.2</v>
      </c>
      <c r="L1569" s="427">
        <v>3.7517085172</v>
      </c>
      <c r="M1569" s="427">
        <v>329.47100921280003</v>
      </c>
      <c r="N1569" s="427">
        <v>1565.7965319360003</v>
      </c>
      <c r="O1569" s="427">
        <v>22.83</v>
      </c>
      <c r="P1569" s="427">
        <v>10.91</v>
      </c>
      <c r="Q1569" s="427">
        <v>10.91</v>
      </c>
      <c r="R1569" s="427">
        <v>3.7972359999999998</v>
      </c>
      <c r="S1569" s="427">
        <v>361.378623</v>
      </c>
      <c r="T1569" s="427">
        <v>1430.2839100000001</v>
      </c>
      <c r="U1569" s="428">
        <v>44197</v>
      </c>
      <c r="V1569" s="428">
        <v>45291</v>
      </c>
      <c r="W1569" s="426">
        <v>4250</v>
      </c>
      <c r="X1569" s="426"/>
      <c r="Y1569" s="426"/>
      <c r="Z1569" s="426">
        <v>3</v>
      </c>
    </row>
    <row r="1570" spans="1:26" ht="15">
      <c r="A1570" s="426">
        <v>202110</v>
      </c>
      <c r="B1570" s="426" t="s">
        <v>4805</v>
      </c>
      <c r="C1570" s="426" t="s">
        <v>658</v>
      </c>
      <c r="D1570" s="426" t="s">
        <v>659</v>
      </c>
      <c r="E1570" s="426" t="s">
        <v>268</v>
      </c>
      <c r="F1570" s="426" t="s">
        <v>4144</v>
      </c>
      <c r="G1570" s="426" t="s">
        <v>4143</v>
      </c>
      <c r="H1570" s="427">
        <v>2.1800000000000002</v>
      </c>
      <c r="I1570" s="427">
        <v>2.2400000000000002</v>
      </c>
      <c r="J1570" s="427">
        <v>215.93</v>
      </c>
      <c r="K1570" s="427">
        <v>917.65</v>
      </c>
      <c r="L1570" s="427">
        <v>2.2792479880000007</v>
      </c>
      <c r="M1570" s="427">
        <v>224.94212573690001</v>
      </c>
      <c r="N1570" s="427">
        <v>955.94934322450013</v>
      </c>
      <c r="O1570" s="427">
        <v>30.5</v>
      </c>
      <c r="P1570" s="427">
        <v>10.98</v>
      </c>
      <c r="Q1570" s="427">
        <v>10.98</v>
      </c>
      <c r="R1570" s="427">
        <v>2.2372652</v>
      </c>
      <c r="S1570" s="427">
        <v>235.61857499999999</v>
      </c>
      <c r="T1570" s="427">
        <v>897.96126400000003</v>
      </c>
      <c r="U1570" s="428">
        <v>42430</v>
      </c>
      <c r="V1570" s="428">
        <v>45291</v>
      </c>
      <c r="W1570" s="426">
        <v>2800</v>
      </c>
      <c r="X1570" s="426"/>
      <c r="Y1570" s="426"/>
      <c r="Z1570" s="426">
        <v>7</v>
      </c>
    </row>
    <row r="1571" spans="1:26" ht="15">
      <c r="A1571" s="426">
        <v>202110</v>
      </c>
      <c r="B1571" s="426" t="s">
        <v>4805</v>
      </c>
      <c r="C1571" s="426" t="s">
        <v>740</v>
      </c>
      <c r="D1571" s="426" t="s">
        <v>741</v>
      </c>
      <c r="E1571" s="426" t="s">
        <v>261</v>
      </c>
      <c r="F1571" s="426" t="s">
        <v>4535</v>
      </c>
      <c r="G1571" s="426" t="s">
        <v>4527</v>
      </c>
      <c r="H1571" s="427">
        <v>5.3</v>
      </c>
      <c r="I1571" s="427">
        <v>5.55</v>
      </c>
      <c r="J1571" s="427">
        <v>493.73</v>
      </c>
      <c r="K1571" s="427">
        <v>2021.97</v>
      </c>
      <c r="L1571" s="427">
        <v>5.4070599999999995</v>
      </c>
      <c r="M1571" s="427">
        <v>507.603813</v>
      </c>
      <c r="N1571" s="427">
        <v>2078.7873570000002</v>
      </c>
      <c r="O1571" s="427">
        <v>22.83</v>
      </c>
      <c r="P1571" s="427">
        <v>11.45</v>
      </c>
      <c r="Q1571" s="427">
        <v>11.45</v>
      </c>
      <c r="R1571" s="427">
        <v>5.5491999999999999</v>
      </c>
      <c r="S1571" s="427">
        <v>606.17639999999994</v>
      </c>
      <c r="T1571" s="427">
        <v>1909.5241000000001</v>
      </c>
      <c r="U1571" s="428">
        <v>43922</v>
      </c>
      <c r="V1571" s="428">
        <v>45657</v>
      </c>
      <c r="W1571" s="426">
        <v>7500</v>
      </c>
      <c r="X1571" s="426"/>
      <c r="Y1571" s="426"/>
      <c r="Z1571" s="426">
        <v>11</v>
      </c>
    </row>
    <row r="1572" spans="1:26" ht="15">
      <c r="A1572" s="426">
        <v>202110</v>
      </c>
      <c r="B1572" s="426" t="s">
        <v>4805</v>
      </c>
      <c r="C1572" s="426" t="s">
        <v>1075</v>
      </c>
      <c r="D1572" s="426" t="s">
        <v>6010</v>
      </c>
      <c r="E1572" s="426" t="s">
        <v>256</v>
      </c>
      <c r="F1572" s="426" t="s">
        <v>4419</v>
      </c>
      <c r="G1572" s="426" t="s">
        <v>4370</v>
      </c>
      <c r="H1572" s="427">
        <v>1.1000000000000001</v>
      </c>
      <c r="I1572" s="427">
        <v>1.05</v>
      </c>
      <c r="J1572" s="427">
        <v>55.38</v>
      </c>
      <c r="K1572" s="427">
        <v>270.27</v>
      </c>
      <c r="L1572" s="427">
        <v>1.1876958720000002</v>
      </c>
      <c r="M1572" s="427">
        <v>58.9057654848</v>
      </c>
      <c r="N1572" s="427">
        <v>287.47672873919998</v>
      </c>
      <c r="O1572" s="427">
        <v>22.83</v>
      </c>
      <c r="P1572" s="427">
        <v>13.13</v>
      </c>
      <c r="Q1572" s="427">
        <v>13.13</v>
      </c>
      <c r="R1572" s="427">
        <v>1.1026971999999999</v>
      </c>
      <c r="S1572" s="427">
        <v>60.310538000000001</v>
      </c>
      <c r="T1572" s="427">
        <v>265.33317599999998</v>
      </c>
      <c r="U1572" s="428">
        <v>43831</v>
      </c>
      <c r="V1572" s="428">
        <v>44926</v>
      </c>
      <c r="W1572" s="426">
        <v>1200</v>
      </c>
      <c r="X1572" s="426"/>
      <c r="Y1572" s="426"/>
      <c r="Z1572" s="426">
        <v>1</v>
      </c>
    </row>
    <row r="1573" spans="1:26" ht="15">
      <c r="A1573" s="426">
        <v>202110</v>
      </c>
      <c r="B1573" s="426" t="s">
        <v>4805</v>
      </c>
      <c r="C1573" s="426" t="s">
        <v>1282</v>
      </c>
      <c r="D1573" s="426" t="s">
        <v>1283</v>
      </c>
      <c r="E1573" s="426" t="s">
        <v>267</v>
      </c>
      <c r="F1573" s="426" t="s">
        <v>4333</v>
      </c>
      <c r="G1573" s="426" t="s">
        <v>4143</v>
      </c>
      <c r="H1573" s="427">
        <v>1.17</v>
      </c>
      <c r="I1573" s="427">
        <v>1.26</v>
      </c>
      <c r="J1573" s="427">
        <v>103.68</v>
      </c>
      <c r="K1573" s="427">
        <v>510.78</v>
      </c>
      <c r="L1573" s="427">
        <v>1.2232661220000001</v>
      </c>
      <c r="M1573" s="427">
        <v>108.00722269440001</v>
      </c>
      <c r="N1573" s="427">
        <v>532.09808263740001</v>
      </c>
      <c r="O1573" s="427">
        <v>22.41</v>
      </c>
      <c r="P1573" s="427">
        <v>15.86</v>
      </c>
      <c r="Q1573" s="427">
        <v>15.86</v>
      </c>
      <c r="R1573" s="427">
        <v>1.2030000000000001</v>
      </c>
      <c r="S1573" s="427">
        <v>121.34294</v>
      </c>
      <c r="T1573" s="427">
        <v>493.11363</v>
      </c>
      <c r="U1573" s="428">
        <v>42614</v>
      </c>
      <c r="V1573" s="428">
        <v>48091</v>
      </c>
      <c r="W1573" s="426">
        <v>900</v>
      </c>
      <c r="X1573" s="426"/>
      <c r="Y1573" s="426"/>
      <c r="Z1573" s="426">
        <v>7</v>
      </c>
    </row>
    <row r="1574" spans="1:26" ht="15">
      <c r="A1574" s="426">
        <v>202110</v>
      </c>
      <c r="B1574" s="426" t="s">
        <v>4805</v>
      </c>
      <c r="C1574" s="426" t="s">
        <v>3236</v>
      </c>
      <c r="D1574" s="426" t="s">
        <v>3237</v>
      </c>
      <c r="E1574" s="426" t="s">
        <v>260</v>
      </c>
      <c r="F1574" s="426" t="s">
        <v>4467</v>
      </c>
      <c r="G1574" s="426" t="s">
        <v>4125</v>
      </c>
      <c r="H1574" s="427">
        <v>2.4</v>
      </c>
      <c r="I1574" s="427">
        <v>2.66</v>
      </c>
      <c r="J1574" s="427">
        <v>230.01</v>
      </c>
      <c r="K1574" s="427">
        <v>1177.6300000000001</v>
      </c>
      <c r="L1574" s="427">
        <v>2.5789013279999997</v>
      </c>
      <c r="M1574" s="427">
        <v>243.35650505759997</v>
      </c>
      <c r="N1574" s="427">
        <v>1245.9628757488001</v>
      </c>
      <c r="O1574" s="427">
        <v>22.83</v>
      </c>
      <c r="P1574" s="427">
        <v>14.7</v>
      </c>
      <c r="Q1574" s="427">
        <v>14.7</v>
      </c>
      <c r="R1574" s="427">
        <v>2.6621999999999999</v>
      </c>
      <c r="S1574" s="427">
        <v>268.17345</v>
      </c>
      <c r="T1574" s="427">
        <v>1139.4734249999999</v>
      </c>
      <c r="U1574" s="428">
        <v>43831</v>
      </c>
      <c r="V1574" s="428">
        <v>45291</v>
      </c>
      <c r="W1574" s="426">
        <v>3200</v>
      </c>
      <c r="X1574" s="426"/>
      <c r="Y1574" s="426"/>
      <c r="Z1574" s="426">
        <v>2</v>
      </c>
    </row>
    <row r="1575" spans="1:26" ht="15">
      <c r="A1575" s="426">
        <v>202110</v>
      </c>
      <c r="B1575" s="426" t="s">
        <v>4805</v>
      </c>
      <c r="C1575" s="426" t="s">
        <v>1475</v>
      </c>
      <c r="D1575" s="426" t="s">
        <v>1476</v>
      </c>
      <c r="E1575" s="426" t="s">
        <v>275</v>
      </c>
      <c r="F1575" s="426" t="s">
        <v>4408</v>
      </c>
      <c r="G1575" s="426" t="s">
        <v>4123</v>
      </c>
      <c r="H1575" s="427">
        <v>0.22</v>
      </c>
      <c r="I1575" s="427">
        <v>0.28000000000000003</v>
      </c>
      <c r="J1575" s="427">
        <v>19.920000000000002</v>
      </c>
      <c r="K1575" s="427">
        <v>88.54</v>
      </c>
      <c r="L1575" s="427">
        <v>0.23001585200000002</v>
      </c>
      <c r="M1575" s="427">
        <v>20.751387693600005</v>
      </c>
      <c r="N1575" s="427">
        <v>92.235334658200017</v>
      </c>
      <c r="O1575" s="427">
        <v>23.12</v>
      </c>
      <c r="P1575" s="427">
        <v>16.29</v>
      </c>
      <c r="Q1575" s="427">
        <v>16.29</v>
      </c>
      <c r="R1575" s="427">
        <v>0.27617399999999998</v>
      </c>
      <c r="S1575" s="427">
        <v>21.015414</v>
      </c>
      <c r="T1575" s="427">
        <v>87.446537000000006</v>
      </c>
      <c r="U1575" s="428">
        <v>42675</v>
      </c>
      <c r="V1575" s="428">
        <v>44500</v>
      </c>
      <c r="W1575" s="426">
        <v>996</v>
      </c>
      <c r="X1575" s="426"/>
      <c r="Y1575" s="426"/>
      <c r="Z1575" s="426">
        <v>7</v>
      </c>
    </row>
    <row r="1576" spans="1:26" ht="15">
      <c r="A1576" s="426">
        <v>202110</v>
      </c>
      <c r="B1576" s="426" t="s">
        <v>4805</v>
      </c>
      <c r="C1576" s="426" t="s">
        <v>1549</v>
      </c>
      <c r="D1576" s="426" t="s">
        <v>1550</v>
      </c>
      <c r="E1576" s="426" t="s">
        <v>259</v>
      </c>
      <c r="F1576" s="426" t="s">
        <v>4606</v>
      </c>
      <c r="G1576" s="426" t="s">
        <v>4370</v>
      </c>
      <c r="H1576" s="427">
        <v>0.65</v>
      </c>
      <c r="I1576" s="427">
        <v>1.26</v>
      </c>
      <c r="J1576" s="427">
        <v>45.84</v>
      </c>
      <c r="K1576" s="427">
        <v>503.2</v>
      </c>
      <c r="L1576" s="427">
        <v>0.70182028800000007</v>
      </c>
      <c r="M1576" s="427">
        <v>48.758401766399999</v>
      </c>
      <c r="N1576" s="427">
        <v>535.23620787199991</v>
      </c>
      <c r="O1576" s="427">
        <v>22.83</v>
      </c>
      <c r="P1576" s="427">
        <v>10.91</v>
      </c>
      <c r="Q1576" s="427">
        <v>10.91</v>
      </c>
      <c r="R1576" s="427">
        <v>1.2617068</v>
      </c>
      <c r="S1576" s="427">
        <v>57.194429999999997</v>
      </c>
      <c r="T1576" s="427">
        <v>491.85220700000002</v>
      </c>
      <c r="U1576" s="428">
        <v>44197</v>
      </c>
      <c r="V1576" s="428">
        <v>45291</v>
      </c>
      <c r="W1576" s="426">
        <v>1400</v>
      </c>
      <c r="X1576" s="426"/>
      <c r="Y1576" s="426"/>
      <c r="Z1576" s="426">
        <v>1</v>
      </c>
    </row>
    <row r="1577" spans="1:26" ht="15">
      <c r="A1577" s="426">
        <v>202110</v>
      </c>
      <c r="B1577" s="426" t="s">
        <v>4805</v>
      </c>
      <c r="C1577" s="426" t="s">
        <v>1551</v>
      </c>
      <c r="D1577" s="426" t="s">
        <v>1552</v>
      </c>
      <c r="E1577" s="426" t="s">
        <v>259</v>
      </c>
      <c r="F1577" s="426" t="s">
        <v>4499</v>
      </c>
      <c r="G1577" s="426" t="s">
        <v>4370</v>
      </c>
      <c r="H1577" s="427">
        <v>0.6</v>
      </c>
      <c r="I1577" s="427">
        <v>0.72</v>
      </c>
      <c r="J1577" s="427">
        <v>33.68</v>
      </c>
      <c r="K1577" s="427">
        <v>247.63</v>
      </c>
      <c r="L1577" s="427">
        <v>0.64783411199999996</v>
      </c>
      <c r="M1577" s="427">
        <v>35.824235852800001</v>
      </c>
      <c r="N1577" s="427">
        <v>263.39535404479994</v>
      </c>
      <c r="O1577" s="427">
        <v>22.83</v>
      </c>
      <c r="P1577" s="427">
        <v>10.91</v>
      </c>
      <c r="Q1577" s="427">
        <v>10.91</v>
      </c>
      <c r="R1577" s="427">
        <v>0.72209959999999995</v>
      </c>
      <c r="S1577" s="427">
        <v>36.100475000000003</v>
      </c>
      <c r="T1577" s="427">
        <v>245.21381500000001</v>
      </c>
      <c r="U1577" s="428">
        <v>44197</v>
      </c>
      <c r="V1577" s="428">
        <v>45291</v>
      </c>
      <c r="W1577" s="426">
        <v>900</v>
      </c>
      <c r="X1577" s="426"/>
      <c r="Y1577" s="426"/>
      <c r="Z1577" s="426">
        <v>1</v>
      </c>
    </row>
    <row r="1578" spans="1:26" ht="15">
      <c r="A1578" s="426">
        <v>202110</v>
      </c>
      <c r="B1578" s="426" t="s">
        <v>4805</v>
      </c>
      <c r="C1578" s="426" t="s">
        <v>1559</v>
      </c>
      <c r="D1578" s="426" t="s">
        <v>1560</v>
      </c>
      <c r="E1578" s="426" t="s">
        <v>262</v>
      </c>
      <c r="F1578" s="426" t="s">
        <v>6786</v>
      </c>
      <c r="G1578" s="426" t="s">
        <v>4366</v>
      </c>
      <c r="H1578" s="427">
        <v>0</v>
      </c>
      <c r="I1578" s="427">
        <v>0</v>
      </c>
      <c r="J1578" s="427">
        <v>0</v>
      </c>
      <c r="K1578" s="427">
        <v>0</v>
      </c>
      <c r="L1578" s="427">
        <v>0</v>
      </c>
      <c r="M1578" s="427">
        <v>0</v>
      </c>
      <c r="N1578" s="427">
        <v>0</v>
      </c>
      <c r="O1578" s="427">
        <v>0</v>
      </c>
      <c r="P1578" s="427">
        <v>0</v>
      </c>
      <c r="Q1578" s="427">
        <v>0</v>
      </c>
      <c r="R1578" s="427">
        <v>0</v>
      </c>
      <c r="S1578" s="427">
        <v>0</v>
      </c>
      <c r="T1578" s="427">
        <v>0</v>
      </c>
      <c r="U1578" s="428">
        <v>44197</v>
      </c>
      <c r="V1578" s="428">
        <v>45291</v>
      </c>
      <c r="W1578" s="426">
        <v>500</v>
      </c>
      <c r="X1578" s="426"/>
      <c r="Y1578" s="426"/>
      <c r="Z1578" s="426">
        <v>1</v>
      </c>
    </row>
    <row r="1579" spans="1:26" ht="15">
      <c r="A1579" s="426">
        <v>202110</v>
      </c>
      <c r="B1579" s="426" t="s">
        <v>4805</v>
      </c>
      <c r="C1579" s="426" t="s">
        <v>1567</v>
      </c>
      <c r="D1579" s="426" t="s">
        <v>6767</v>
      </c>
      <c r="E1579" s="426" t="s">
        <v>262</v>
      </c>
      <c r="F1579" s="426" t="s">
        <v>4509</v>
      </c>
      <c r="G1579" s="426" t="s">
        <v>4366</v>
      </c>
      <c r="H1579" s="427">
        <v>0.64</v>
      </c>
      <c r="I1579" s="427">
        <v>0.64</v>
      </c>
      <c r="J1579" s="427">
        <v>69.599999999999994</v>
      </c>
      <c r="K1579" s="427">
        <v>342.19</v>
      </c>
      <c r="L1579" s="427">
        <v>0.69102305280000009</v>
      </c>
      <c r="M1579" s="427">
        <v>74.031081216000004</v>
      </c>
      <c r="N1579" s="427">
        <v>363.97551266239998</v>
      </c>
      <c r="O1579" s="427">
        <v>22.83</v>
      </c>
      <c r="P1579" s="427">
        <v>10.91</v>
      </c>
      <c r="Q1579" s="427">
        <v>10.91</v>
      </c>
      <c r="R1579" s="427">
        <v>0.64078360000000001</v>
      </c>
      <c r="S1579" s="427">
        <v>86.395932000000002</v>
      </c>
      <c r="T1579" s="427">
        <v>325.39780100000002</v>
      </c>
      <c r="U1579" s="428">
        <v>44197</v>
      </c>
      <c r="V1579" s="428">
        <v>45291</v>
      </c>
      <c r="W1579" s="426">
        <v>800</v>
      </c>
      <c r="X1579" s="426"/>
      <c r="Y1579" s="426"/>
      <c r="Z1579" s="426">
        <v>1</v>
      </c>
    </row>
    <row r="1580" spans="1:26" ht="15">
      <c r="A1580" s="426">
        <v>202110</v>
      </c>
      <c r="B1580" s="426" t="s">
        <v>4805</v>
      </c>
      <c r="C1580" s="426" t="s">
        <v>1568</v>
      </c>
      <c r="D1580" s="426" t="s">
        <v>6780</v>
      </c>
      <c r="E1580" s="426" t="s">
        <v>262</v>
      </c>
      <c r="F1580" s="426" t="s">
        <v>4509</v>
      </c>
      <c r="G1580" s="426" t="s">
        <v>4366</v>
      </c>
      <c r="H1580" s="427">
        <v>0.04</v>
      </c>
      <c r="I1580" s="427">
        <v>0.04</v>
      </c>
      <c r="J1580" s="427">
        <v>1.77</v>
      </c>
      <c r="K1580" s="427">
        <v>8.9499999999999993</v>
      </c>
      <c r="L1580" s="427">
        <v>4.3188940800000006E-2</v>
      </c>
      <c r="M1580" s="427">
        <v>1.8826869792000001</v>
      </c>
      <c r="N1580" s="427">
        <v>9.519801391999998</v>
      </c>
      <c r="O1580" s="427">
        <v>22.83</v>
      </c>
      <c r="P1580" s="427">
        <v>10.91</v>
      </c>
      <c r="Q1580" s="427">
        <v>10.91</v>
      </c>
      <c r="R1580" s="427">
        <v>3.9137999999999999E-2</v>
      </c>
      <c r="S1580" s="427">
        <v>2.162544</v>
      </c>
      <c r="T1580" s="427">
        <v>8.5614659999999994</v>
      </c>
      <c r="U1580" s="428">
        <v>44197</v>
      </c>
      <c r="V1580" s="428">
        <v>45291</v>
      </c>
      <c r="W1580" s="426">
        <v>400</v>
      </c>
      <c r="X1580" s="426"/>
      <c r="Y1580" s="426"/>
      <c r="Z1580" s="426">
        <v>1</v>
      </c>
    </row>
    <row r="1581" spans="1:26" ht="15">
      <c r="A1581" s="426">
        <v>202110</v>
      </c>
      <c r="B1581" s="426" t="s">
        <v>4805</v>
      </c>
      <c r="C1581" s="426" t="s">
        <v>1569</v>
      </c>
      <c r="D1581" s="426" t="s">
        <v>6782</v>
      </c>
      <c r="E1581" s="426" t="s">
        <v>262</v>
      </c>
      <c r="F1581" s="426" t="s">
        <v>4491</v>
      </c>
      <c r="G1581" s="426" t="s">
        <v>4366</v>
      </c>
      <c r="H1581" s="427">
        <v>0</v>
      </c>
      <c r="I1581" s="427">
        <v>0</v>
      </c>
      <c r="J1581" s="427">
        <v>0.17</v>
      </c>
      <c r="K1581" s="427">
        <v>0.55000000000000004</v>
      </c>
      <c r="L1581" s="427">
        <v>0</v>
      </c>
      <c r="M1581" s="427">
        <v>0.18082304320000001</v>
      </c>
      <c r="N1581" s="427">
        <v>0.58501572800000001</v>
      </c>
      <c r="O1581" s="427">
        <v>22.82</v>
      </c>
      <c r="P1581" s="427">
        <v>10.91</v>
      </c>
      <c r="Q1581" s="427">
        <v>10.91</v>
      </c>
      <c r="R1581" s="427">
        <v>1.7696000000000001E-3</v>
      </c>
      <c r="S1581" s="427">
        <v>0.20726</v>
      </c>
      <c r="T1581" s="427">
        <v>0.51064699999999996</v>
      </c>
      <c r="U1581" s="428">
        <v>44197</v>
      </c>
      <c r="V1581" s="428">
        <v>45291</v>
      </c>
      <c r="W1581" s="426">
        <v>300</v>
      </c>
      <c r="X1581" s="426"/>
      <c r="Y1581" s="426"/>
      <c r="Z1581" s="426">
        <v>1</v>
      </c>
    </row>
    <row r="1582" spans="1:26" ht="15">
      <c r="A1582" s="426">
        <v>202110</v>
      </c>
      <c r="B1582" s="426" t="s">
        <v>4805</v>
      </c>
      <c r="C1582" s="426" t="s">
        <v>1570</v>
      </c>
      <c r="D1582" s="426" t="s">
        <v>6757</v>
      </c>
      <c r="E1582" s="426" t="s">
        <v>262</v>
      </c>
      <c r="F1582" s="426" t="s">
        <v>6758</v>
      </c>
      <c r="G1582" s="426" t="s">
        <v>4366</v>
      </c>
      <c r="H1582" s="427">
        <v>0.24</v>
      </c>
      <c r="I1582" s="427">
        <v>0.26</v>
      </c>
      <c r="J1582" s="427">
        <v>23.18</v>
      </c>
      <c r="K1582" s="427">
        <v>108.68</v>
      </c>
      <c r="L1582" s="427">
        <v>0.25913364480000001</v>
      </c>
      <c r="M1582" s="427">
        <v>24.655753772799997</v>
      </c>
      <c r="N1582" s="427">
        <v>115.5991078528</v>
      </c>
      <c r="O1582" s="427">
        <v>22.83</v>
      </c>
      <c r="P1582" s="427">
        <v>10.91</v>
      </c>
      <c r="Q1582" s="427">
        <v>10.91</v>
      </c>
      <c r="R1582" s="427">
        <v>0.25774999999999998</v>
      </c>
      <c r="S1582" s="427">
        <v>28.50686</v>
      </c>
      <c r="T1582" s="427">
        <v>103.35159299999999</v>
      </c>
      <c r="U1582" s="428">
        <v>44197</v>
      </c>
      <c r="V1582" s="428">
        <v>45291</v>
      </c>
      <c r="W1582" s="426">
        <v>300</v>
      </c>
      <c r="X1582" s="426"/>
      <c r="Y1582" s="426"/>
      <c r="Z1582" s="426">
        <v>1</v>
      </c>
    </row>
    <row r="1583" spans="1:26" ht="15">
      <c r="A1583" s="426">
        <v>202110</v>
      </c>
      <c r="B1583" s="426" t="s">
        <v>4805</v>
      </c>
      <c r="C1583" s="426" t="s">
        <v>1572</v>
      </c>
      <c r="D1583" s="426" t="s">
        <v>6756</v>
      </c>
      <c r="E1583" s="426" t="s">
        <v>262</v>
      </c>
      <c r="F1583" s="426" t="s">
        <v>4509</v>
      </c>
      <c r="G1583" s="426" t="s">
        <v>4366</v>
      </c>
      <c r="H1583" s="427">
        <v>0.59</v>
      </c>
      <c r="I1583" s="427">
        <v>0.59</v>
      </c>
      <c r="J1583" s="427">
        <v>24.62</v>
      </c>
      <c r="K1583" s="427">
        <v>93.44</v>
      </c>
      <c r="L1583" s="427">
        <v>0.63703687679999998</v>
      </c>
      <c r="M1583" s="427">
        <v>26.187431315199998</v>
      </c>
      <c r="N1583" s="427">
        <v>99.388853862399998</v>
      </c>
      <c r="O1583" s="427">
        <v>22.83</v>
      </c>
      <c r="P1583" s="427">
        <v>10.91</v>
      </c>
      <c r="Q1583" s="427">
        <v>10.91</v>
      </c>
      <c r="R1583" s="427">
        <v>0.58925839999999996</v>
      </c>
      <c r="S1583" s="427">
        <v>29.680004</v>
      </c>
      <c r="T1583" s="427">
        <v>88.380712000000003</v>
      </c>
      <c r="U1583" s="428">
        <v>44197</v>
      </c>
      <c r="V1583" s="428">
        <v>45291</v>
      </c>
      <c r="W1583" s="426">
        <v>900</v>
      </c>
      <c r="X1583" s="426"/>
      <c r="Y1583" s="426"/>
      <c r="Z1583" s="426">
        <v>1</v>
      </c>
    </row>
    <row r="1584" spans="1:26" ht="15">
      <c r="A1584" s="426">
        <v>202110</v>
      </c>
      <c r="B1584" s="426" t="s">
        <v>4805</v>
      </c>
      <c r="C1584" s="426" t="s">
        <v>1620</v>
      </c>
      <c r="D1584" s="426" t="s">
        <v>1621</v>
      </c>
      <c r="E1584" s="426" t="s">
        <v>275</v>
      </c>
      <c r="F1584" s="426" t="s">
        <v>4490</v>
      </c>
      <c r="G1584" s="426" t="s">
        <v>4370</v>
      </c>
      <c r="H1584" s="427">
        <v>0.39</v>
      </c>
      <c r="I1584" s="427">
        <v>0.4</v>
      </c>
      <c r="J1584" s="427">
        <v>19.600000000000001</v>
      </c>
      <c r="K1584" s="427">
        <v>132.47</v>
      </c>
      <c r="L1584" s="427">
        <v>0.4210921728</v>
      </c>
      <c r="M1584" s="427">
        <v>20.847833216000001</v>
      </c>
      <c r="N1584" s="427">
        <v>140.90369725119999</v>
      </c>
      <c r="O1584" s="427">
        <v>22.84</v>
      </c>
      <c r="P1584" s="427">
        <v>13.85</v>
      </c>
      <c r="Q1584" s="427">
        <v>13.85</v>
      </c>
      <c r="R1584" s="427">
        <v>0.40118160000000003</v>
      </c>
      <c r="S1584" s="427">
        <v>23.585947000000001</v>
      </c>
      <c r="T1584" s="427">
        <v>128.484275</v>
      </c>
      <c r="U1584" s="428">
        <v>43831</v>
      </c>
      <c r="V1584" s="428">
        <v>44926</v>
      </c>
      <c r="W1584" s="426">
        <v>320</v>
      </c>
      <c r="X1584" s="426"/>
      <c r="Y1584" s="426"/>
      <c r="Z1584" s="426">
        <v>1</v>
      </c>
    </row>
    <row r="1585" spans="1:26" ht="15">
      <c r="A1585" s="426">
        <v>202110</v>
      </c>
      <c r="B1585" s="426" t="s">
        <v>4805</v>
      </c>
      <c r="C1585" s="426" t="s">
        <v>1634</v>
      </c>
      <c r="D1585" s="426" t="s">
        <v>1635</v>
      </c>
      <c r="E1585" s="426" t="s">
        <v>275</v>
      </c>
      <c r="F1585" s="426" t="s">
        <v>4401</v>
      </c>
      <c r="G1585" s="426" t="s">
        <v>4348</v>
      </c>
      <c r="H1585" s="427">
        <v>0.03</v>
      </c>
      <c r="I1585" s="427">
        <v>0.42</v>
      </c>
      <c r="J1585" s="427">
        <v>2.92</v>
      </c>
      <c r="K1585" s="427">
        <v>74.900000000000006</v>
      </c>
      <c r="L1585" s="427">
        <v>3.2529264599999996E-2</v>
      </c>
      <c r="M1585" s="427">
        <v>3.0888568256000002</v>
      </c>
      <c r="N1585" s="427">
        <v>79.231293232000027</v>
      </c>
      <c r="O1585" s="427">
        <v>22.84</v>
      </c>
      <c r="P1585" s="427">
        <v>13.85</v>
      </c>
      <c r="Q1585" s="427">
        <v>13.85</v>
      </c>
      <c r="R1585" s="427">
        <v>0.41844559999999997</v>
      </c>
      <c r="S1585" s="427">
        <v>3.5474209999999999</v>
      </c>
      <c r="T1585" s="427">
        <v>74.274692000000002</v>
      </c>
      <c r="U1585" s="428">
        <v>43831</v>
      </c>
      <c r="V1585" s="428">
        <v>44926</v>
      </c>
      <c r="W1585" s="426">
        <v>360</v>
      </c>
      <c r="X1585" s="426"/>
      <c r="Y1585" s="426"/>
      <c r="Z1585" s="426">
        <v>3</v>
      </c>
    </row>
    <row r="1586" spans="1:26" ht="15">
      <c r="A1586" s="426">
        <v>202110</v>
      </c>
      <c r="B1586" s="426" t="s">
        <v>4805</v>
      </c>
      <c r="C1586" s="426" t="s">
        <v>1735</v>
      </c>
      <c r="D1586" s="426" t="s">
        <v>1736</v>
      </c>
      <c r="E1586" s="426" t="s">
        <v>265</v>
      </c>
      <c r="F1586" s="426" t="s">
        <v>4278</v>
      </c>
      <c r="G1586" s="426" t="s">
        <v>4156</v>
      </c>
      <c r="H1586" s="427">
        <v>0.98</v>
      </c>
      <c r="I1586" s="427">
        <v>1.1100000000000001</v>
      </c>
      <c r="J1586" s="427">
        <v>97.35</v>
      </c>
      <c r="K1586" s="427">
        <v>475.5</v>
      </c>
      <c r="L1586" s="427">
        <v>1.0196134619999999</v>
      </c>
      <c r="M1586" s="427">
        <v>101.01789878399998</v>
      </c>
      <c r="N1586" s="427">
        <v>493.41562271999993</v>
      </c>
      <c r="O1586" s="427">
        <v>23.83</v>
      </c>
      <c r="P1586" s="427">
        <v>12.74</v>
      </c>
      <c r="Q1586" s="427">
        <v>12.74</v>
      </c>
      <c r="R1586" s="427">
        <v>1.1120000000000001</v>
      </c>
      <c r="S1586" s="427">
        <v>119.8416</v>
      </c>
      <c r="T1586" s="427">
        <v>453.0086</v>
      </c>
      <c r="U1586" s="428">
        <v>42736</v>
      </c>
      <c r="V1586" s="428">
        <v>44561</v>
      </c>
      <c r="W1586" s="426">
        <v>1250</v>
      </c>
      <c r="X1586" s="426"/>
      <c r="Y1586" s="426"/>
      <c r="Z1586" s="426">
        <v>6</v>
      </c>
    </row>
    <row r="1587" spans="1:26" ht="15">
      <c r="A1587" s="426">
        <v>202110</v>
      </c>
      <c r="B1587" s="426" t="s">
        <v>4805</v>
      </c>
      <c r="C1587" s="426" t="s">
        <v>1743</v>
      </c>
      <c r="D1587" s="426" t="s">
        <v>1744</v>
      </c>
      <c r="E1587" s="426" t="s">
        <v>261</v>
      </c>
      <c r="F1587" s="426" t="s">
        <v>6011</v>
      </c>
      <c r="G1587" s="426" t="s">
        <v>4141</v>
      </c>
      <c r="H1587" s="427">
        <v>0.47</v>
      </c>
      <c r="I1587" s="427">
        <v>0.46</v>
      </c>
      <c r="J1587" s="427">
        <v>35.700000000000003</v>
      </c>
      <c r="K1587" s="427">
        <v>175.72</v>
      </c>
      <c r="L1587" s="427">
        <v>0.48842399999999991</v>
      </c>
      <c r="M1587" s="427">
        <v>36.885239999999996</v>
      </c>
      <c r="N1587" s="427">
        <v>181.55390399999999</v>
      </c>
      <c r="O1587" s="427">
        <v>22.83</v>
      </c>
      <c r="P1587" s="427">
        <v>13.43</v>
      </c>
      <c r="Q1587" s="427">
        <v>13.05</v>
      </c>
      <c r="R1587" s="427">
        <v>0.46754200000000001</v>
      </c>
      <c r="S1587" s="427">
        <v>45.048174000000003</v>
      </c>
      <c r="T1587" s="427">
        <v>166.364981</v>
      </c>
      <c r="U1587" s="428">
        <v>43831</v>
      </c>
      <c r="V1587" s="428">
        <v>44926</v>
      </c>
      <c r="W1587" s="426">
        <v>680</v>
      </c>
      <c r="X1587" s="426"/>
      <c r="Y1587" s="426"/>
      <c r="Z1587" s="426">
        <v>5</v>
      </c>
    </row>
    <row r="1588" spans="1:26" ht="15">
      <c r="A1588" s="426">
        <v>202110</v>
      </c>
      <c r="B1588" s="426" t="s">
        <v>4805</v>
      </c>
      <c r="C1588" s="426" t="s">
        <v>1798</v>
      </c>
      <c r="D1588" s="426" t="s">
        <v>1799</v>
      </c>
      <c r="E1588" s="426" t="s">
        <v>265</v>
      </c>
      <c r="F1588" s="426" t="s">
        <v>4316</v>
      </c>
      <c r="G1588" s="426" t="s">
        <v>4123</v>
      </c>
      <c r="H1588" s="427">
        <v>0.21</v>
      </c>
      <c r="I1588" s="427">
        <v>0.22</v>
      </c>
      <c r="J1588" s="427">
        <v>20.88</v>
      </c>
      <c r="K1588" s="427">
        <v>96.94</v>
      </c>
      <c r="L1588" s="427">
        <v>0.219560586</v>
      </c>
      <c r="M1588" s="427">
        <v>21.7514545704</v>
      </c>
      <c r="N1588" s="427">
        <v>100.9859198302</v>
      </c>
      <c r="O1588" s="427">
        <v>30.18</v>
      </c>
      <c r="P1588" s="427">
        <v>11.63</v>
      </c>
      <c r="Q1588" s="427">
        <v>11.63</v>
      </c>
      <c r="R1588" s="427">
        <v>0.21679999999999999</v>
      </c>
      <c r="S1588" s="427">
        <v>24.146699999999999</v>
      </c>
      <c r="T1588" s="427">
        <v>93.673000000000002</v>
      </c>
      <c r="U1588" s="428">
        <v>42767</v>
      </c>
      <c r="V1588" s="428">
        <v>44561</v>
      </c>
      <c r="W1588" s="426">
        <v>440</v>
      </c>
      <c r="X1588" s="426"/>
      <c r="Y1588" s="426"/>
      <c r="Z1588" s="426">
        <v>7</v>
      </c>
    </row>
    <row r="1589" spans="1:26" ht="15">
      <c r="A1589" s="426">
        <v>202110</v>
      </c>
      <c r="B1589" s="426" t="s">
        <v>4805</v>
      </c>
      <c r="C1589" s="426" t="s">
        <v>1871</v>
      </c>
      <c r="D1589" s="426" t="s">
        <v>1872</v>
      </c>
      <c r="E1589" s="426" t="s">
        <v>271</v>
      </c>
      <c r="F1589" s="426" t="s">
        <v>4265</v>
      </c>
      <c r="G1589" s="426" t="s">
        <v>4156</v>
      </c>
      <c r="H1589" s="427">
        <v>0.82</v>
      </c>
      <c r="I1589" s="427">
        <v>0.81</v>
      </c>
      <c r="J1589" s="427">
        <v>87.13</v>
      </c>
      <c r="K1589" s="427">
        <v>417.86</v>
      </c>
      <c r="L1589" s="427">
        <v>0.85314595799999993</v>
      </c>
      <c r="M1589" s="427">
        <v>90.412835347199987</v>
      </c>
      <c r="N1589" s="427">
        <v>433.60389507839994</v>
      </c>
      <c r="O1589" s="427">
        <v>28.34</v>
      </c>
      <c r="P1589" s="427">
        <v>23.84</v>
      </c>
      <c r="Q1589" s="427">
        <v>23.84</v>
      </c>
      <c r="R1589" s="427">
        <v>0.81799999999999995</v>
      </c>
      <c r="S1589" s="427">
        <v>106.29730000000001</v>
      </c>
      <c r="T1589" s="427">
        <v>398.6934</v>
      </c>
      <c r="U1589" s="428">
        <v>42797</v>
      </c>
      <c r="V1589" s="428">
        <v>44561</v>
      </c>
      <c r="W1589" s="426">
        <v>1400</v>
      </c>
      <c r="X1589" s="426"/>
      <c r="Y1589" s="426"/>
      <c r="Z1589" s="426">
        <v>6</v>
      </c>
    </row>
    <row r="1590" spans="1:26" ht="15">
      <c r="A1590" s="426">
        <v>202110</v>
      </c>
      <c r="B1590" s="426" t="s">
        <v>4805</v>
      </c>
      <c r="C1590" s="426" t="s">
        <v>2065</v>
      </c>
      <c r="D1590" s="426" t="s">
        <v>1984</v>
      </c>
      <c r="E1590" s="426" t="s">
        <v>268</v>
      </c>
      <c r="F1590" s="426" t="s">
        <v>4419</v>
      </c>
      <c r="G1590" s="426" t="s">
        <v>4370</v>
      </c>
      <c r="H1590" s="427">
        <v>0.96</v>
      </c>
      <c r="I1590" s="427">
        <v>1</v>
      </c>
      <c r="J1590" s="427">
        <v>64.28</v>
      </c>
      <c r="K1590" s="427">
        <v>297.88</v>
      </c>
      <c r="L1590" s="427">
        <v>1.0365345792</v>
      </c>
      <c r="M1590" s="427">
        <v>68.372383628799994</v>
      </c>
      <c r="N1590" s="427">
        <v>316.84451828479996</v>
      </c>
      <c r="O1590" s="427">
        <v>28.02</v>
      </c>
      <c r="P1590" s="427">
        <v>14.45</v>
      </c>
      <c r="Q1590" s="427">
        <v>14.45</v>
      </c>
      <c r="R1590" s="427">
        <v>0.99785440000000003</v>
      </c>
      <c r="S1590" s="427">
        <v>76.391585000000006</v>
      </c>
      <c r="T1590" s="427">
        <v>285.76394099999999</v>
      </c>
      <c r="U1590" s="428">
        <v>42826</v>
      </c>
      <c r="V1590" s="428">
        <v>44651</v>
      </c>
      <c r="W1590" s="426">
        <v>1000</v>
      </c>
      <c r="X1590" s="426"/>
      <c r="Y1590" s="426"/>
      <c r="Z1590" s="426">
        <v>1</v>
      </c>
    </row>
    <row r="1591" spans="1:26" ht="15">
      <c r="A1591" s="426">
        <v>202110</v>
      </c>
      <c r="B1591" s="426" t="s">
        <v>4805</v>
      </c>
      <c r="C1591" s="426" t="s">
        <v>2068</v>
      </c>
      <c r="D1591" s="426" t="s">
        <v>2069</v>
      </c>
      <c r="E1591" s="426" t="s">
        <v>274</v>
      </c>
      <c r="F1591" s="426" t="s">
        <v>4419</v>
      </c>
      <c r="G1591" s="426" t="s">
        <v>4370</v>
      </c>
      <c r="H1591" s="427">
        <v>1.23</v>
      </c>
      <c r="I1591" s="427">
        <v>1.28</v>
      </c>
      <c r="J1591" s="427">
        <v>91.67</v>
      </c>
      <c r="K1591" s="427">
        <v>433.43</v>
      </c>
      <c r="L1591" s="427">
        <v>1.3280599296000002</v>
      </c>
      <c r="M1591" s="427">
        <v>97.506166883199995</v>
      </c>
      <c r="N1591" s="427">
        <v>461.0243036128</v>
      </c>
      <c r="O1591" s="427">
        <v>25.71</v>
      </c>
      <c r="P1591" s="427">
        <v>12.71</v>
      </c>
      <c r="Q1591" s="427">
        <v>12.71</v>
      </c>
      <c r="R1591" s="427">
        <v>1.2827728</v>
      </c>
      <c r="S1591" s="427">
        <v>114.814538</v>
      </c>
      <c r="T1591" s="427">
        <v>410.27902399999999</v>
      </c>
      <c r="U1591" s="428">
        <v>42856</v>
      </c>
      <c r="V1591" s="428">
        <v>44561</v>
      </c>
      <c r="W1591" s="426">
        <v>900</v>
      </c>
      <c r="X1591" s="426"/>
      <c r="Y1591" s="426"/>
      <c r="Z1591" s="426">
        <v>1</v>
      </c>
    </row>
    <row r="1592" spans="1:26" ht="15">
      <c r="A1592" s="426">
        <v>202110</v>
      </c>
      <c r="B1592" s="426" t="s">
        <v>4805</v>
      </c>
      <c r="C1592" s="426" t="s">
        <v>2254</v>
      </c>
      <c r="D1592" s="426" t="s">
        <v>2255</v>
      </c>
      <c r="E1592" s="426" t="s">
        <v>267</v>
      </c>
      <c r="F1592" s="426" t="s">
        <v>4316</v>
      </c>
      <c r="G1592" s="426" t="s">
        <v>4409</v>
      </c>
      <c r="H1592" s="427">
        <v>0.51</v>
      </c>
      <c r="I1592" s="427">
        <v>0.52</v>
      </c>
      <c r="J1592" s="427">
        <v>45.25</v>
      </c>
      <c r="K1592" s="427">
        <v>189.52</v>
      </c>
      <c r="L1592" s="427">
        <v>0.53321856600000006</v>
      </c>
      <c r="M1592" s="427">
        <v>47.1385689325</v>
      </c>
      <c r="N1592" s="427">
        <v>197.42986926160003</v>
      </c>
      <c r="O1592" s="427">
        <v>27.15</v>
      </c>
      <c r="P1592" s="427">
        <v>13.97</v>
      </c>
      <c r="Q1592" s="427">
        <v>14.03</v>
      </c>
      <c r="R1592" s="427">
        <v>0.51849999999999996</v>
      </c>
      <c r="S1592" s="427">
        <v>45.750875000000001</v>
      </c>
      <c r="T1592" s="427">
        <v>189.0136</v>
      </c>
      <c r="U1592" s="428">
        <v>42948</v>
      </c>
      <c r="V1592" s="428">
        <v>44561</v>
      </c>
      <c r="W1592" s="426">
        <v>700</v>
      </c>
      <c r="X1592" s="426"/>
      <c r="Y1592" s="426"/>
      <c r="Z1592" s="426">
        <v>7</v>
      </c>
    </row>
    <row r="1593" spans="1:26" ht="15">
      <c r="A1593" s="426">
        <v>202110</v>
      </c>
      <c r="B1593" s="426" t="s">
        <v>4805</v>
      </c>
      <c r="C1593" s="426" t="s">
        <v>2354</v>
      </c>
      <c r="D1593" s="426" t="s">
        <v>2355</v>
      </c>
      <c r="E1593" s="426" t="s">
        <v>275</v>
      </c>
      <c r="F1593" s="426" t="s">
        <v>4480</v>
      </c>
      <c r="G1593" s="426" t="s">
        <v>4415</v>
      </c>
      <c r="H1593" s="427">
        <v>0.02</v>
      </c>
      <c r="I1593" s="427">
        <v>0.35</v>
      </c>
      <c r="J1593" s="427">
        <v>0.47</v>
      </c>
      <c r="K1593" s="427">
        <v>28.32</v>
      </c>
      <c r="L1593" s="427">
        <v>2.16861764E-2</v>
      </c>
      <c r="M1593" s="427">
        <v>0.49717900960000005</v>
      </c>
      <c r="N1593" s="427">
        <v>29.957679897600002</v>
      </c>
      <c r="O1593" s="427">
        <v>22.84</v>
      </c>
      <c r="P1593" s="427">
        <v>12.31</v>
      </c>
      <c r="Q1593" s="427">
        <v>12.31</v>
      </c>
      <c r="R1593" s="427">
        <v>0.34848000000000001</v>
      </c>
      <c r="S1593" s="427">
        <v>0.57213000000000003</v>
      </c>
      <c r="T1593" s="427">
        <v>28.216349999999998</v>
      </c>
      <c r="U1593" s="428">
        <v>43952</v>
      </c>
      <c r="V1593" s="428">
        <v>44712</v>
      </c>
      <c r="W1593" s="426">
        <v>380</v>
      </c>
      <c r="X1593" s="426"/>
      <c r="Y1593" s="426"/>
      <c r="Z1593" s="426">
        <v>3</v>
      </c>
    </row>
    <row r="1594" spans="1:26" ht="15">
      <c r="A1594" s="426">
        <v>202110</v>
      </c>
      <c r="B1594" s="426" t="s">
        <v>4805</v>
      </c>
      <c r="C1594" s="426" t="s">
        <v>2487</v>
      </c>
      <c r="D1594" s="426" t="s">
        <v>2488</v>
      </c>
      <c r="E1594" s="426" t="s">
        <v>259</v>
      </c>
      <c r="F1594" s="426" t="s">
        <v>4499</v>
      </c>
      <c r="G1594" s="426" t="s">
        <v>4370</v>
      </c>
      <c r="H1594" s="427">
        <v>0.22</v>
      </c>
      <c r="I1594" s="427">
        <v>0.41</v>
      </c>
      <c r="J1594" s="427">
        <v>5.18</v>
      </c>
      <c r="K1594" s="427">
        <v>75.400000000000006</v>
      </c>
      <c r="L1594" s="427">
        <v>0.23753917440000002</v>
      </c>
      <c r="M1594" s="427">
        <v>5.5097844927999997</v>
      </c>
      <c r="N1594" s="427">
        <v>80.200337984000015</v>
      </c>
      <c r="O1594" s="427">
        <v>22.83</v>
      </c>
      <c r="P1594" s="427">
        <v>10.91</v>
      </c>
      <c r="Q1594" s="427">
        <v>10.91</v>
      </c>
      <c r="R1594" s="427">
        <v>0.40534239999999999</v>
      </c>
      <c r="S1594" s="427">
        <v>5.2718280000000002</v>
      </c>
      <c r="T1594" s="427">
        <v>75.313520999999994</v>
      </c>
      <c r="U1594" s="428">
        <v>44197</v>
      </c>
      <c r="V1594" s="428">
        <v>45291</v>
      </c>
      <c r="W1594" s="426">
        <v>500</v>
      </c>
      <c r="X1594" s="426"/>
      <c r="Y1594" s="426"/>
      <c r="Z1594" s="426">
        <v>1</v>
      </c>
    </row>
    <row r="1595" spans="1:26" ht="15">
      <c r="A1595" s="426">
        <v>202110</v>
      </c>
      <c r="B1595" s="426" t="s">
        <v>4805</v>
      </c>
      <c r="C1595" s="426" t="s">
        <v>2514</v>
      </c>
      <c r="D1595" s="426" t="s">
        <v>2515</v>
      </c>
      <c r="E1595" s="426" t="s">
        <v>265</v>
      </c>
      <c r="F1595" s="426" t="s">
        <v>4163</v>
      </c>
      <c r="G1595" s="426" t="s">
        <v>4129</v>
      </c>
      <c r="H1595" s="427">
        <v>0.26</v>
      </c>
      <c r="I1595" s="427">
        <v>0.41</v>
      </c>
      <c r="J1595" s="427">
        <v>7.27</v>
      </c>
      <c r="K1595" s="427">
        <v>87.23</v>
      </c>
      <c r="L1595" s="427">
        <v>0.26826800000000001</v>
      </c>
      <c r="M1595" s="427">
        <v>7.4452069999999999</v>
      </c>
      <c r="N1595" s="427">
        <v>89.332243000000005</v>
      </c>
      <c r="O1595" s="427">
        <v>27.35</v>
      </c>
      <c r="P1595" s="427">
        <v>14.1</v>
      </c>
      <c r="Q1595" s="427">
        <v>14.1</v>
      </c>
      <c r="R1595" s="427">
        <v>0.40959000000000001</v>
      </c>
      <c r="S1595" s="427">
        <v>7.7652700000000001</v>
      </c>
      <c r="T1595" s="427">
        <v>86.735697000000002</v>
      </c>
      <c r="U1595" s="428">
        <v>43040</v>
      </c>
      <c r="V1595" s="428">
        <v>44561</v>
      </c>
      <c r="W1595" s="426">
        <v>400</v>
      </c>
      <c r="X1595" s="426"/>
      <c r="Y1595" s="426"/>
      <c r="Z1595" s="426">
        <v>8</v>
      </c>
    </row>
    <row r="1596" spans="1:26" ht="15">
      <c r="A1596" s="426">
        <v>202110</v>
      </c>
      <c r="B1596" s="426" t="s">
        <v>4805</v>
      </c>
      <c r="C1596" s="426" t="s">
        <v>2516</v>
      </c>
      <c r="D1596" s="426" t="s">
        <v>2517</v>
      </c>
      <c r="E1596" s="426" t="s">
        <v>260</v>
      </c>
      <c r="F1596" s="426" t="s">
        <v>4379</v>
      </c>
      <c r="G1596" s="426" t="s">
        <v>4151</v>
      </c>
      <c r="H1596" s="427">
        <v>1.85</v>
      </c>
      <c r="I1596" s="427">
        <v>2.04</v>
      </c>
      <c r="J1596" s="427">
        <v>65.8</v>
      </c>
      <c r="K1596" s="427">
        <v>310.12</v>
      </c>
      <c r="L1596" s="427">
        <v>1.9808978044999999</v>
      </c>
      <c r="M1596" s="427">
        <v>69.134820985999994</v>
      </c>
      <c r="N1596" s="427">
        <v>325.83724444040001</v>
      </c>
      <c r="O1596" s="427">
        <v>22.83</v>
      </c>
      <c r="P1596" s="427">
        <v>9.7200000000000006</v>
      </c>
      <c r="Q1596" s="427">
        <v>9.7200000000000006</v>
      </c>
      <c r="R1596" s="427">
        <v>1.9440728</v>
      </c>
      <c r="S1596" s="427">
        <v>81.629238999999998</v>
      </c>
      <c r="T1596" s="427">
        <v>294.28986900000001</v>
      </c>
      <c r="U1596" s="428">
        <v>43040</v>
      </c>
      <c r="V1596" s="428">
        <v>44561</v>
      </c>
      <c r="W1596" s="426">
        <v>1000</v>
      </c>
      <c r="X1596" s="426"/>
      <c r="Y1596" s="426"/>
      <c r="Z1596" s="426">
        <v>8</v>
      </c>
    </row>
    <row r="1597" spans="1:26" ht="15">
      <c r="A1597" s="426">
        <v>202110</v>
      </c>
      <c r="B1597" s="426" t="s">
        <v>4805</v>
      </c>
      <c r="C1597" s="426" t="s">
        <v>2599</v>
      </c>
      <c r="D1597" s="426" t="s">
        <v>2600</v>
      </c>
      <c r="E1597" s="426" t="s">
        <v>260</v>
      </c>
      <c r="F1597" s="426" t="s">
        <v>4130</v>
      </c>
      <c r="G1597" s="426" t="s">
        <v>4151</v>
      </c>
      <c r="H1597" s="427">
        <v>0.16</v>
      </c>
      <c r="I1597" s="427">
        <v>0.2</v>
      </c>
      <c r="J1597" s="427">
        <v>1.59</v>
      </c>
      <c r="K1597" s="427">
        <v>74.599999999999994</v>
      </c>
      <c r="L1597" s="427">
        <v>0.17161907200000001</v>
      </c>
      <c r="M1597" s="427">
        <v>1.6699311603</v>
      </c>
      <c r="N1597" s="427">
        <v>78.350229281999987</v>
      </c>
      <c r="O1597" s="427">
        <v>27.06</v>
      </c>
      <c r="P1597" s="427">
        <v>15.18</v>
      </c>
      <c r="Q1597" s="427">
        <v>15.18</v>
      </c>
      <c r="R1597" s="427">
        <v>0.19635720000000001</v>
      </c>
      <c r="S1597" s="427">
        <v>1.991236</v>
      </c>
      <c r="T1597" s="427">
        <v>74.191625999999999</v>
      </c>
      <c r="U1597" s="428">
        <v>43070</v>
      </c>
      <c r="V1597" s="428">
        <v>44561</v>
      </c>
      <c r="W1597" s="426">
        <v>280</v>
      </c>
      <c r="X1597" s="426"/>
      <c r="Y1597" s="426"/>
      <c r="Z1597" s="426">
        <v>8</v>
      </c>
    </row>
    <row r="1598" spans="1:26" ht="15">
      <c r="A1598" s="426">
        <v>202110</v>
      </c>
      <c r="B1598" s="426" t="s">
        <v>4805</v>
      </c>
      <c r="C1598" s="426" t="s">
        <v>2661</v>
      </c>
      <c r="D1598" s="426" t="s">
        <v>2662</v>
      </c>
      <c r="E1598" s="426" t="s">
        <v>268</v>
      </c>
      <c r="F1598" s="426" t="s">
        <v>4336</v>
      </c>
      <c r="G1598" s="426" t="s">
        <v>4313</v>
      </c>
      <c r="H1598" s="427">
        <v>0.47</v>
      </c>
      <c r="I1598" s="427">
        <v>0.55000000000000004</v>
      </c>
      <c r="J1598" s="427">
        <v>2.71</v>
      </c>
      <c r="K1598" s="427">
        <v>86.51</v>
      </c>
      <c r="L1598" s="427">
        <v>0.50475485499999995</v>
      </c>
      <c r="M1598" s="427">
        <v>2.8589836049999997</v>
      </c>
      <c r="N1598" s="427">
        <v>91.265930505</v>
      </c>
      <c r="O1598" s="427">
        <v>22.84</v>
      </c>
      <c r="P1598" s="427">
        <v>21.2</v>
      </c>
      <c r="Q1598" s="427">
        <v>21.2</v>
      </c>
      <c r="R1598" s="427">
        <v>0.54800000000000004</v>
      </c>
      <c r="S1598" s="427">
        <v>3.1190000000000002</v>
      </c>
      <c r="T1598" s="427">
        <v>86.106999999999999</v>
      </c>
      <c r="U1598" s="428">
        <v>44197</v>
      </c>
      <c r="V1598" s="428">
        <v>45291</v>
      </c>
      <c r="W1598" s="426">
        <v>550</v>
      </c>
      <c r="X1598" s="426"/>
      <c r="Y1598" s="426"/>
      <c r="Z1598" s="426">
        <v>9</v>
      </c>
    </row>
    <row r="1599" spans="1:26" ht="15">
      <c r="A1599" s="426">
        <v>202110</v>
      </c>
      <c r="B1599" s="426" t="s">
        <v>4805</v>
      </c>
      <c r="C1599" s="426" t="s">
        <v>2790</v>
      </c>
      <c r="D1599" s="426" t="s">
        <v>2791</v>
      </c>
      <c r="E1599" s="426" t="s">
        <v>275</v>
      </c>
      <c r="F1599" s="426" t="s">
        <v>4188</v>
      </c>
      <c r="G1599" s="426" t="s">
        <v>4156</v>
      </c>
      <c r="H1599" s="427">
        <v>0.34</v>
      </c>
      <c r="I1599" s="427">
        <v>0.35</v>
      </c>
      <c r="J1599" s="427">
        <v>22.65</v>
      </c>
      <c r="K1599" s="427">
        <v>94.3</v>
      </c>
      <c r="L1599" s="427">
        <v>0.35374344600000002</v>
      </c>
      <c r="M1599" s="427">
        <v>23.503394015999994</v>
      </c>
      <c r="N1599" s="427">
        <v>97.852982591999975</v>
      </c>
      <c r="O1599" s="427">
        <v>27.35</v>
      </c>
      <c r="P1599" s="427">
        <v>14.43</v>
      </c>
      <c r="Q1599" s="427">
        <v>14.43</v>
      </c>
      <c r="R1599" s="427">
        <v>0.3468</v>
      </c>
      <c r="S1599" s="427">
        <v>24.715599999999998</v>
      </c>
      <c r="T1599" s="427">
        <v>92.234499999999997</v>
      </c>
      <c r="U1599" s="428">
        <v>43160</v>
      </c>
      <c r="V1599" s="428">
        <v>44561</v>
      </c>
      <c r="W1599" s="426">
        <v>700</v>
      </c>
      <c r="X1599" s="426"/>
      <c r="Y1599" s="426"/>
      <c r="Z1599" s="426">
        <v>6</v>
      </c>
    </row>
    <row r="1600" spans="1:26" ht="15">
      <c r="A1600" s="426">
        <v>202110</v>
      </c>
      <c r="B1600" s="426" t="s">
        <v>4805</v>
      </c>
      <c r="C1600" s="426" t="s">
        <v>2794</v>
      </c>
      <c r="D1600" s="426" t="s">
        <v>2795</v>
      </c>
      <c r="E1600" s="426" t="s">
        <v>265</v>
      </c>
      <c r="F1600" s="426" t="s">
        <v>4623</v>
      </c>
      <c r="G1600" s="426" t="s">
        <v>4143</v>
      </c>
      <c r="H1600" s="427">
        <v>0.62</v>
      </c>
      <c r="I1600" s="427">
        <v>0.87</v>
      </c>
      <c r="J1600" s="427">
        <v>18.420000000000002</v>
      </c>
      <c r="K1600" s="427">
        <v>225.3</v>
      </c>
      <c r="L1600" s="427">
        <v>0.64822649200000004</v>
      </c>
      <c r="M1600" s="427">
        <v>19.188783198600007</v>
      </c>
      <c r="N1600" s="427">
        <v>234.70319514900004</v>
      </c>
      <c r="O1600" s="427">
        <v>27.35</v>
      </c>
      <c r="P1600" s="427">
        <v>13.84</v>
      </c>
      <c r="Q1600" s="427">
        <v>13.84</v>
      </c>
      <c r="R1600" s="427">
        <v>0.87019999999999997</v>
      </c>
      <c r="S1600" s="427">
        <v>21.420316</v>
      </c>
      <c r="T1600" s="427">
        <v>222.29659699999999</v>
      </c>
      <c r="U1600" s="428">
        <v>43160</v>
      </c>
      <c r="V1600" s="428">
        <v>44043</v>
      </c>
      <c r="W1600" s="426">
        <v>1500</v>
      </c>
      <c r="X1600" s="426"/>
      <c r="Y1600" s="426"/>
      <c r="Z1600" s="426">
        <v>7</v>
      </c>
    </row>
    <row r="1601" spans="1:26" ht="15">
      <c r="A1601" s="426">
        <v>202110</v>
      </c>
      <c r="B1601" s="426" t="s">
        <v>4805</v>
      </c>
      <c r="C1601" s="426" t="s">
        <v>2796</v>
      </c>
      <c r="D1601" s="426" t="s">
        <v>2797</v>
      </c>
      <c r="E1601" s="426" t="s">
        <v>268</v>
      </c>
      <c r="F1601" s="426" t="s">
        <v>4412</v>
      </c>
      <c r="G1601" s="426" t="s">
        <v>4123</v>
      </c>
      <c r="H1601" s="427">
        <v>0.46</v>
      </c>
      <c r="I1601" s="427">
        <v>0.48</v>
      </c>
      <c r="J1601" s="427">
        <v>49.98</v>
      </c>
      <c r="K1601" s="427">
        <v>239.54</v>
      </c>
      <c r="L1601" s="427">
        <v>0.48094223600000008</v>
      </c>
      <c r="M1601" s="427">
        <v>52.065981773400004</v>
      </c>
      <c r="N1601" s="427">
        <v>249.53752048820002</v>
      </c>
      <c r="O1601" s="427">
        <v>27.35</v>
      </c>
      <c r="P1601" s="427">
        <v>12.97</v>
      </c>
      <c r="Q1601" s="427">
        <v>12.97</v>
      </c>
      <c r="R1601" s="427">
        <v>0.48432799999999998</v>
      </c>
      <c r="S1601" s="427">
        <v>60.531903</v>
      </c>
      <c r="T1601" s="427">
        <v>228.98564999999999</v>
      </c>
      <c r="U1601" s="428">
        <v>43160</v>
      </c>
      <c r="V1601" s="428">
        <v>44561</v>
      </c>
      <c r="W1601" s="426">
        <v>1100</v>
      </c>
      <c r="X1601" s="426"/>
      <c r="Y1601" s="426"/>
      <c r="Z1601" s="426">
        <v>7</v>
      </c>
    </row>
    <row r="1602" spans="1:26" ht="15">
      <c r="A1602" s="426">
        <v>202110</v>
      </c>
      <c r="B1602" s="426" t="s">
        <v>4805</v>
      </c>
      <c r="C1602" s="426" t="s">
        <v>2855</v>
      </c>
      <c r="D1602" s="426" t="s">
        <v>2856</v>
      </c>
      <c r="E1602" s="426" t="s">
        <v>259</v>
      </c>
      <c r="F1602" s="426" t="s">
        <v>4621</v>
      </c>
      <c r="G1602" s="426" t="s">
        <v>4143</v>
      </c>
      <c r="H1602" s="427">
        <v>0.22</v>
      </c>
      <c r="I1602" s="427">
        <v>0.25</v>
      </c>
      <c r="J1602" s="427">
        <v>20.9</v>
      </c>
      <c r="K1602" s="427">
        <v>110.5</v>
      </c>
      <c r="L1602" s="427">
        <v>0.23001585200000002</v>
      </c>
      <c r="M1602" s="427">
        <v>21.772289297</v>
      </c>
      <c r="N1602" s="427">
        <v>115.11186446500001</v>
      </c>
      <c r="O1602" s="427">
        <v>27.35</v>
      </c>
      <c r="P1602" s="427">
        <v>13.84</v>
      </c>
      <c r="Q1602" s="427">
        <v>13.84</v>
      </c>
      <c r="R1602" s="427">
        <v>0.25319999999999998</v>
      </c>
      <c r="S1602" s="427">
        <v>26.118400000000001</v>
      </c>
      <c r="T1602" s="427">
        <v>105.27370000000001</v>
      </c>
      <c r="U1602" s="428">
        <v>43191</v>
      </c>
      <c r="V1602" s="428">
        <v>44561</v>
      </c>
      <c r="W1602" s="426">
        <v>300</v>
      </c>
      <c r="X1602" s="426"/>
      <c r="Y1602" s="426"/>
      <c r="Z1602" s="426">
        <v>7</v>
      </c>
    </row>
    <row r="1603" spans="1:26" ht="15">
      <c r="A1603" s="426">
        <v>202110</v>
      </c>
      <c r="B1603" s="426" t="s">
        <v>4805</v>
      </c>
      <c r="C1603" s="426" t="s">
        <v>2944</v>
      </c>
      <c r="D1603" s="426" t="s">
        <v>2945</v>
      </c>
      <c r="E1603" s="426" t="s">
        <v>265</v>
      </c>
      <c r="F1603" s="426" t="s">
        <v>4623</v>
      </c>
      <c r="G1603" s="426" t="s">
        <v>4143</v>
      </c>
      <c r="H1603" s="427">
        <v>0.22</v>
      </c>
      <c r="I1603" s="427">
        <v>0.3</v>
      </c>
      <c r="J1603" s="427">
        <v>23.12</v>
      </c>
      <c r="K1603" s="427">
        <v>124.13</v>
      </c>
      <c r="L1603" s="427">
        <v>0.23001585200000002</v>
      </c>
      <c r="M1603" s="427">
        <v>24.084943949600003</v>
      </c>
      <c r="N1603" s="427">
        <v>129.31073064290001</v>
      </c>
      <c r="O1603" s="427">
        <v>25.43</v>
      </c>
      <c r="P1603" s="427">
        <v>8.9</v>
      </c>
      <c r="Q1603" s="427">
        <v>8.9</v>
      </c>
      <c r="R1603" s="427">
        <v>0.29513519999999999</v>
      </c>
      <c r="S1603" s="427">
        <v>28.674057999999999</v>
      </c>
      <c r="T1603" s="427">
        <v>118.573142</v>
      </c>
      <c r="U1603" s="428">
        <v>43221</v>
      </c>
      <c r="V1603" s="428">
        <v>43951</v>
      </c>
      <c r="W1603" s="426">
        <v>500</v>
      </c>
      <c r="X1603" s="426"/>
      <c r="Y1603" s="426"/>
      <c r="Z1603" s="426">
        <v>7</v>
      </c>
    </row>
    <row r="1604" spans="1:26" ht="15">
      <c r="A1604" s="426">
        <v>202110</v>
      </c>
      <c r="B1604" s="426" t="s">
        <v>4805</v>
      </c>
      <c r="C1604" s="426" t="s">
        <v>2946</v>
      </c>
      <c r="D1604" s="426" t="s">
        <v>2947</v>
      </c>
      <c r="E1604" s="426" t="s">
        <v>259</v>
      </c>
      <c r="F1604" s="426" t="s">
        <v>4420</v>
      </c>
      <c r="G1604" s="426" t="s">
        <v>4151</v>
      </c>
      <c r="H1604" s="427">
        <v>0.25</v>
      </c>
      <c r="I1604" s="427">
        <v>0.27</v>
      </c>
      <c r="J1604" s="427">
        <v>21.04</v>
      </c>
      <c r="K1604" s="427">
        <v>104.6</v>
      </c>
      <c r="L1604" s="427">
        <v>0.26768889249999994</v>
      </c>
      <c r="M1604" s="427">
        <v>22.106331816800001</v>
      </c>
      <c r="N1604" s="427">
        <v>109.901250382</v>
      </c>
      <c r="O1604" s="427">
        <v>27.35</v>
      </c>
      <c r="P1604" s="427">
        <v>13.84</v>
      </c>
      <c r="Q1604" s="427">
        <v>13.84</v>
      </c>
      <c r="R1604" s="427">
        <v>0.27018199999999998</v>
      </c>
      <c r="S1604" s="427">
        <v>25.834761</v>
      </c>
      <c r="T1604" s="427">
        <v>99.800428999999994</v>
      </c>
      <c r="U1604" s="428">
        <v>43221</v>
      </c>
      <c r="V1604" s="428">
        <v>44561</v>
      </c>
      <c r="W1604" s="426">
        <v>280</v>
      </c>
      <c r="X1604" s="426"/>
      <c r="Y1604" s="426"/>
      <c r="Z1604" s="426">
        <v>8</v>
      </c>
    </row>
    <row r="1605" spans="1:26" ht="15">
      <c r="A1605" s="426">
        <v>202110</v>
      </c>
      <c r="B1605" s="426" t="s">
        <v>4805</v>
      </c>
      <c r="C1605" s="426" t="s">
        <v>2948</v>
      </c>
      <c r="D1605" s="426" t="s">
        <v>2949</v>
      </c>
      <c r="E1605" s="426" t="s">
        <v>259</v>
      </c>
      <c r="F1605" s="426" t="s">
        <v>4150</v>
      </c>
      <c r="G1605" s="426" t="s">
        <v>4151</v>
      </c>
      <c r="H1605" s="427">
        <v>0.1</v>
      </c>
      <c r="I1605" s="427">
        <v>0.13</v>
      </c>
      <c r="J1605" s="427">
        <v>3.26</v>
      </c>
      <c r="K1605" s="427">
        <v>17.149999999999999</v>
      </c>
      <c r="L1605" s="427">
        <v>0.10707555699999999</v>
      </c>
      <c r="M1605" s="427">
        <v>3.4252206142000001</v>
      </c>
      <c r="N1605" s="427">
        <v>18.019182065500001</v>
      </c>
      <c r="O1605" s="427">
        <v>26.95</v>
      </c>
      <c r="P1605" s="427">
        <v>13.65</v>
      </c>
      <c r="Q1605" s="427">
        <v>13.65</v>
      </c>
      <c r="R1605" s="427">
        <v>0.1270908</v>
      </c>
      <c r="S1605" s="427">
        <v>3.8972039999999999</v>
      </c>
      <c r="T1605" s="427">
        <v>16.513296</v>
      </c>
      <c r="U1605" s="428">
        <v>43221</v>
      </c>
      <c r="V1605" s="428">
        <v>48944</v>
      </c>
      <c r="W1605" s="426">
        <v>450</v>
      </c>
      <c r="X1605" s="426"/>
      <c r="Y1605" s="426"/>
      <c r="Z1605" s="426">
        <v>8</v>
      </c>
    </row>
    <row r="1606" spans="1:26" ht="15">
      <c r="A1606" s="426">
        <v>202110</v>
      </c>
      <c r="B1606" s="426" t="s">
        <v>4805</v>
      </c>
      <c r="C1606" s="426" t="s">
        <v>2952</v>
      </c>
      <c r="D1606" s="426" t="s">
        <v>2953</v>
      </c>
      <c r="E1606" s="426" t="s">
        <v>262</v>
      </c>
      <c r="F1606" s="426" t="s">
        <v>4372</v>
      </c>
      <c r="G1606" s="426" t="s">
        <v>4370</v>
      </c>
      <c r="H1606" s="427">
        <v>0.38</v>
      </c>
      <c r="I1606" s="427">
        <v>0.4</v>
      </c>
      <c r="J1606" s="427">
        <v>8.59</v>
      </c>
      <c r="K1606" s="427">
        <v>43.61</v>
      </c>
      <c r="L1606" s="427">
        <v>0.41029493760000002</v>
      </c>
      <c r="M1606" s="427">
        <v>9.1368820064000005</v>
      </c>
      <c r="N1606" s="427">
        <v>46.386428905599999</v>
      </c>
      <c r="O1606" s="427">
        <v>27.35</v>
      </c>
      <c r="P1606" s="427">
        <v>12.97</v>
      </c>
      <c r="Q1606" s="427">
        <v>12.97</v>
      </c>
      <c r="R1606" s="427">
        <v>0.39859080000000002</v>
      </c>
      <c r="S1606" s="427">
        <v>10.701494</v>
      </c>
      <c r="T1606" s="427">
        <v>41.490969</v>
      </c>
      <c r="U1606" s="428">
        <v>43221</v>
      </c>
      <c r="V1606" s="428">
        <v>44561</v>
      </c>
      <c r="W1606" s="426">
        <v>999</v>
      </c>
      <c r="X1606" s="426"/>
      <c r="Y1606" s="426"/>
      <c r="Z1606" s="426">
        <v>1</v>
      </c>
    </row>
    <row r="1607" spans="1:26" ht="15">
      <c r="A1607" s="426">
        <v>202110</v>
      </c>
      <c r="B1607" s="426" t="s">
        <v>4805</v>
      </c>
      <c r="C1607" s="426" t="s">
        <v>2987</v>
      </c>
      <c r="D1607" s="426" t="s">
        <v>2988</v>
      </c>
      <c r="E1607" s="426" t="s">
        <v>258</v>
      </c>
      <c r="F1607" s="426" t="s">
        <v>4357</v>
      </c>
      <c r="G1607" s="426" t="s">
        <v>4123</v>
      </c>
      <c r="H1607" s="427">
        <v>0.44</v>
      </c>
      <c r="I1607" s="427">
        <v>0.62</v>
      </c>
      <c r="J1607" s="427">
        <v>44.65</v>
      </c>
      <c r="K1607" s="427">
        <v>243.48</v>
      </c>
      <c r="L1607" s="427">
        <v>0.46003170400000004</v>
      </c>
      <c r="M1607" s="427">
        <v>46.513527134500002</v>
      </c>
      <c r="N1607" s="427">
        <v>253.64196162840003</v>
      </c>
      <c r="O1607" s="427">
        <v>22.02</v>
      </c>
      <c r="P1607" s="427">
        <v>12.29</v>
      </c>
      <c r="Q1607" s="427">
        <v>12.29</v>
      </c>
      <c r="R1607" s="427">
        <v>0.61637839999999999</v>
      </c>
      <c r="S1607" s="427">
        <v>54.686642999999997</v>
      </c>
      <c r="T1607" s="427">
        <v>233.43863400000001</v>
      </c>
      <c r="U1607" s="428">
        <v>43252</v>
      </c>
      <c r="V1607" s="428">
        <v>44561</v>
      </c>
      <c r="W1607" s="426">
        <v>950</v>
      </c>
      <c r="X1607" s="426"/>
      <c r="Y1607" s="426"/>
      <c r="Z1607" s="426">
        <v>7</v>
      </c>
    </row>
    <row r="1608" spans="1:26" ht="15">
      <c r="A1608" s="426">
        <v>202110</v>
      </c>
      <c r="B1608" s="426" t="s">
        <v>4805</v>
      </c>
      <c r="C1608" s="426" t="s">
        <v>2991</v>
      </c>
      <c r="D1608" s="426" t="s">
        <v>2992</v>
      </c>
      <c r="E1608" s="426" t="s">
        <v>259</v>
      </c>
      <c r="F1608" s="426" t="s">
        <v>4471</v>
      </c>
      <c r="G1608" s="426" t="s">
        <v>4125</v>
      </c>
      <c r="H1608" s="427">
        <v>2.11</v>
      </c>
      <c r="I1608" s="427">
        <v>2.19</v>
      </c>
      <c r="J1608" s="427">
        <v>136.88</v>
      </c>
      <c r="K1608" s="427">
        <v>704.5</v>
      </c>
      <c r="L1608" s="427">
        <v>2.2672840841999995</v>
      </c>
      <c r="M1608" s="427">
        <v>144.82256602879997</v>
      </c>
      <c r="N1608" s="427">
        <v>745.37914792000004</v>
      </c>
      <c r="O1608" s="427">
        <v>26.95</v>
      </c>
      <c r="P1608" s="427">
        <v>13.6</v>
      </c>
      <c r="Q1608" s="427">
        <v>13.6</v>
      </c>
      <c r="R1608" s="427">
        <v>2.0366179999999998</v>
      </c>
      <c r="S1608" s="427">
        <v>156.607663</v>
      </c>
      <c r="T1608" s="427">
        <v>684.77154399999995</v>
      </c>
      <c r="U1608" s="428">
        <v>43252</v>
      </c>
      <c r="V1608" s="428">
        <v>44561</v>
      </c>
      <c r="W1608" s="426">
        <v>655</v>
      </c>
      <c r="X1608" s="426"/>
      <c r="Y1608" s="426"/>
      <c r="Z1608" s="426">
        <v>2</v>
      </c>
    </row>
    <row r="1609" spans="1:26" ht="15">
      <c r="A1609" s="426">
        <v>202110</v>
      </c>
      <c r="B1609" s="426" t="s">
        <v>4805</v>
      </c>
      <c r="C1609" s="426" t="s">
        <v>3059</v>
      </c>
      <c r="D1609" s="426" t="s">
        <v>3060</v>
      </c>
      <c r="E1609" s="426" t="s">
        <v>265</v>
      </c>
      <c r="F1609" s="426" t="s">
        <v>4327</v>
      </c>
      <c r="G1609" s="426" t="s">
        <v>4143</v>
      </c>
      <c r="H1609" s="427">
        <v>0.15</v>
      </c>
      <c r="I1609" s="427">
        <v>0.28999999999999998</v>
      </c>
      <c r="J1609" s="427">
        <v>7.77</v>
      </c>
      <c r="K1609" s="427">
        <v>51.23</v>
      </c>
      <c r="L1609" s="427">
        <v>0.15682899000000003</v>
      </c>
      <c r="M1609" s="427">
        <v>8.0942912841000005</v>
      </c>
      <c r="N1609" s="427">
        <v>53.368152185900009</v>
      </c>
      <c r="O1609" s="427">
        <v>26.95</v>
      </c>
      <c r="P1609" s="427">
        <v>14.04</v>
      </c>
      <c r="Q1609" s="427">
        <v>14.04</v>
      </c>
      <c r="R1609" s="427">
        <v>0.2929368</v>
      </c>
      <c r="S1609" s="427">
        <v>9.0057030000000005</v>
      </c>
      <c r="T1609" s="427">
        <v>49.995590999999997</v>
      </c>
      <c r="U1609" s="428">
        <v>43282</v>
      </c>
      <c r="V1609" s="428">
        <v>44561</v>
      </c>
      <c r="W1609" s="426">
        <v>260</v>
      </c>
      <c r="X1609" s="426"/>
      <c r="Y1609" s="426"/>
      <c r="Z1609" s="426">
        <v>7</v>
      </c>
    </row>
    <row r="1610" spans="1:26" ht="15">
      <c r="A1610" s="426">
        <v>202110</v>
      </c>
      <c r="B1610" s="426" t="s">
        <v>4805</v>
      </c>
      <c r="C1610" s="426" t="s">
        <v>3065</v>
      </c>
      <c r="D1610" s="426" t="s">
        <v>3066</v>
      </c>
      <c r="E1610" s="426" t="s">
        <v>260</v>
      </c>
      <c r="F1610" s="426" t="s">
        <v>4471</v>
      </c>
      <c r="G1610" s="426" t="s">
        <v>4125</v>
      </c>
      <c r="H1610" s="427">
        <v>0.47</v>
      </c>
      <c r="I1610" s="427">
        <v>0.52</v>
      </c>
      <c r="J1610" s="427">
        <v>29.63</v>
      </c>
      <c r="K1610" s="427">
        <v>139.41</v>
      </c>
      <c r="L1610" s="427">
        <v>0.50503484339999993</v>
      </c>
      <c r="M1610" s="427">
        <v>31.349303268799996</v>
      </c>
      <c r="N1610" s="427">
        <v>147.49937120159998</v>
      </c>
      <c r="O1610" s="427">
        <v>26.95</v>
      </c>
      <c r="P1610" s="427">
        <v>13.6</v>
      </c>
      <c r="Q1610" s="427">
        <v>13.6</v>
      </c>
      <c r="R1610" s="427">
        <v>0.51716359999999995</v>
      </c>
      <c r="S1610" s="427">
        <v>32.888272000000001</v>
      </c>
      <c r="T1610" s="427">
        <v>136.15961799999999</v>
      </c>
      <c r="U1610" s="428">
        <v>43282</v>
      </c>
      <c r="V1610" s="428">
        <v>44561</v>
      </c>
      <c r="W1610" s="426">
        <v>550</v>
      </c>
      <c r="X1610" s="426"/>
      <c r="Y1610" s="426"/>
      <c r="Z1610" s="426">
        <v>2</v>
      </c>
    </row>
    <row r="1611" spans="1:26" ht="15">
      <c r="A1611" s="426">
        <v>202110</v>
      </c>
      <c r="B1611" s="426" t="s">
        <v>4805</v>
      </c>
      <c r="C1611" s="426" t="s">
        <v>3069</v>
      </c>
      <c r="D1611" s="426" t="s">
        <v>3127</v>
      </c>
      <c r="E1611" s="426" t="s">
        <v>267</v>
      </c>
      <c r="F1611" s="426" t="s">
        <v>4424</v>
      </c>
      <c r="G1611" s="426" t="s">
        <v>4129</v>
      </c>
      <c r="H1611" s="427">
        <v>0.37</v>
      </c>
      <c r="I1611" s="427">
        <v>0.41</v>
      </c>
      <c r="J1611" s="427">
        <v>26.88</v>
      </c>
      <c r="K1611" s="427">
        <v>115.27</v>
      </c>
      <c r="L1611" s="427">
        <v>0.39617956089999995</v>
      </c>
      <c r="M1611" s="427">
        <v>28.242309849600002</v>
      </c>
      <c r="N1611" s="427">
        <v>121.11201846589999</v>
      </c>
      <c r="O1611" s="427">
        <v>27.39</v>
      </c>
      <c r="P1611" s="427">
        <v>14.04</v>
      </c>
      <c r="Q1611" s="427">
        <v>14.04</v>
      </c>
      <c r="R1611" s="427">
        <v>0.41356359999999998</v>
      </c>
      <c r="S1611" s="427">
        <v>28.354077</v>
      </c>
      <c r="T1611" s="427">
        <v>113.798486</v>
      </c>
      <c r="U1611" s="428">
        <v>43282</v>
      </c>
      <c r="V1611" s="428">
        <v>44561</v>
      </c>
      <c r="W1611" s="426">
        <v>400</v>
      </c>
      <c r="X1611" s="426"/>
      <c r="Y1611" s="426"/>
      <c r="Z1611" s="426">
        <v>8</v>
      </c>
    </row>
    <row r="1612" spans="1:26" ht="15">
      <c r="A1612" s="426">
        <v>202110</v>
      </c>
      <c r="B1612" s="426" t="s">
        <v>4805</v>
      </c>
      <c r="C1612" s="426" t="s">
        <v>3074</v>
      </c>
      <c r="D1612" s="426" t="s">
        <v>3075</v>
      </c>
      <c r="E1612" s="426" t="s">
        <v>259</v>
      </c>
      <c r="F1612" s="426" t="s">
        <v>4454</v>
      </c>
      <c r="G1612" s="426" t="s">
        <v>4151</v>
      </c>
      <c r="H1612" s="427">
        <v>0.17</v>
      </c>
      <c r="I1612" s="427">
        <v>0.23</v>
      </c>
      <c r="J1612" s="427">
        <v>9.3699999999999992</v>
      </c>
      <c r="K1612" s="427">
        <v>72.5</v>
      </c>
      <c r="L1612" s="427">
        <v>0.1820284469</v>
      </c>
      <c r="M1612" s="427">
        <v>9.8448825629000005</v>
      </c>
      <c r="N1612" s="427">
        <v>76.17438482499999</v>
      </c>
      <c r="O1612" s="427">
        <v>23.79</v>
      </c>
      <c r="P1612" s="427">
        <v>13.71</v>
      </c>
      <c r="Q1612" s="427">
        <v>13.46</v>
      </c>
      <c r="R1612" s="427">
        <v>0.2322816</v>
      </c>
      <c r="S1612" s="427">
        <v>11.556457</v>
      </c>
      <c r="T1612" s="427">
        <v>70.313198</v>
      </c>
      <c r="U1612" s="428">
        <v>43282</v>
      </c>
      <c r="V1612" s="428">
        <v>44377</v>
      </c>
      <c r="W1612" s="426">
        <v>150</v>
      </c>
      <c r="X1612" s="426"/>
      <c r="Y1612" s="426"/>
      <c r="Z1612" s="426">
        <v>8</v>
      </c>
    </row>
    <row r="1613" spans="1:26" ht="15">
      <c r="A1613" s="426">
        <v>202110</v>
      </c>
      <c r="B1613" s="426" t="s">
        <v>4805</v>
      </c>
      <c r="C1613" s="426" t="s">
        <v>3076</v>
      </c>
      <c r="D1613" s="426" t="s">
        <v>3077</v>
      </c>
      <c r="E1613" s="426" t="s">
        <v>259</v>
      </c>
      <c r="F1613" s="426" t="s">
        <v>4404</v>
      </c>
      <c r="G1613" s="426" t="s">
        <v>4151</v>
      </c>
      <c r="H1613" s="427">
        <v>0.25</v>
      </c>
      <c r="I1613" s="427">
        <v>0.3</v>
      </c>
      <c r="J1613" s="427">
        <v>18.25</v>
      </c>
      <c r="K1613" s="427">
        <v>114.88</v>
      </c>
      <c r="L1613" s="427">
        <v>0.26768889249999994</v>
      </c>
      <c r="M1613" s="427">
        <v>19.1749313525</v>
      </c>
      <c r="N1613" s="427">
        <v>120.7022528096</v>
      </c>
      <c r="O1613" s="427">
        <v>23.79</v>
      </c>
      <c r="P1613" s="427">
        <v>13.76</v>
      </c>
      <c r="Q1613" s="427">
        <v>13.34</v>
      </c>
      <c r="R1613" s="427">
        <v>0.29788160000000002</v>
      </c>
      <c r="S1613" s="427">
        <v>23.411908</v>
      </c>
      <c r="T1613" s="427">
        <v>109.71132900000001</v>
      </c>
      <c r="U1613" s="428">
        <v>43282</v>
      </c>
      <c r="V1613" s="428">
        <v>44377</v>
      </c>
      <c r="W1613" s="426">
        <v>350</v>
      </c>
      <c r="X1613" s="426"/>
      <c r="Y1613" s="426"/>
      <c r="Z1613" s="426">
        <v>8</v>
      </c>
    </row>
    <row r="1614" spans="1:26" ht="15">
      <c r="A1614" s="426">
        <v>202110</v>
      </c>
      <c r="B1614" s="426" t="s">
        <v>4805</v>
      </c>
      <c r="C1614" s="426" t="s">
        <v>3078</v>
      </c>
      <c r="D1614" s="426" t="s">
        <v>3079</v>
      </c>
      <c r="E1614" s="426" t="s">
        <v>260</v>
      </c>
      <c r="F1614" s="426" t="s">
        <v>4489</v>
      </c>
      <c r="G1614" s="426" t="s">
        <v>4370</v>
      </c>
      <c r="H1614" s="427">
        <v>0.13</v>
      </c>
      <c r="I1614" s="427">
        <v>0.13</v>
      </c>
      <c r="J1614" s="427">
        <v>7.84</v>
      </c>
      <c r="K1614" s="427">
        <v>37.22</v>
      </c>
      <c r="L1614" s="427">
        <v>0.14036405760000001</v>
      </c>
      <c r="M1614" s="427">
        <v>8.3391332863999992</v>
      </c>
      <c r="N1614" s="427">
        <v>39.589609811199999</v>
      </c>
      <c r="O1614" s="427">
        <v>27.35</v>
      </c>
      <c r="P1614" s="427">
        <v>13.84</v>
      </c>
      <c r="Q1614" s="427">
        <v>13.84</v>
      </c>
      <c r="R1614" s="427">
        <v>0.13385440000000001</v>
      </c>
      <c r="S1614" s="427">
        <v>9.5988530000000001</v>
      </c>
      <c r="T1614" s="427">
        <v>35.463515000000001</v>
      </c>
      <c r="U1614" s="428">
        <v>43009</v>
      </c>
      <c r="V1614" s="428">
        <v>44561</v>
      </c>
      <c r="W1614" s="426">
        <v>980</v>
      </c>
      <c r="X1614" s="426"/>
      <c r="Y1614" s="426"/>
      <c r="Z1614" s="426">
        <v>1</v>
      </c>
    </row>
    <row r="1615" spans="1:26" ht="15">
      <c r="A1615" s="426">
        <v>202110</v>
      </c>
      <c r="B1615" s="426" t="s">
        <v>4805</v>
      </c>
      <c r="C1615" s="426" t="s">
        <v>3164</v>
      </c>
      <c r="D1615" s="426" t="s">
        <v>3165</v>
      </c>
      <c r="E1615" s="426" t="s">
        <v>272</v>
      </c>
      <c r="F1615" s="426" t="s">
        <v>4436</v>
      </c>
      <c r="G1615" s="426" t="s">
        <v>4129</v>
      </c>
      <c r="H1615" s="427">
        <v>0.34</v>
      </c>
      <c r="I1615" s="427">
        <v>0.38</v>
      </c>
      <c r="J1615" s="427">
        <v>16.690000000000001</v>
      </c>
      <c r="K1615" s="427">
        <v>105.72</v>
      </c>
      <c r="L1615" s="427">
        <v>0.3640568938</v>
      </c>
      <c r="M1615" s="427">
        <v>17.535868727300002</v>
      </c>
      <c r="N1615" s="427">
        <v>111.0780132924</v>
      </c>
      <c r="O1615" s="427">
        <v>26.96</v>
      </c>
      <c r="P1615" s="427">
        <v>15.96</v>
      </c>
      <c r="Q1615" s="427">
        <v>16.5</v>
      </c>
      <c r="R1615" s="427">
        <v>0.38195440000000003</v>
      </c>
      <c r="S1615" s="427">
        <v>18.637637000000002</v>
      </c>
      <c r="T1615" s="427">
        <v>103.766007</v>
      </c>
      <c r="U1615" s="428">
        <v>43313</v>
      </c>
      <c r="V1615" s="428">
        <v>44561</v>
      </c>
      <c r="W1615" s="426">
        <v>300</v>
      </c>
      <c r="X1615" s="426"/>
      <c r="Y1615" s="426"/>
      <c r="Z1615" s="426">
        <v>8</v>
      </c>
    </row>
    <row r="1616" spans="1:26" ht="15">
      <c r="A1616" s="426">
        <v>202110</v>
      </c>
      <c r="B1616" s="426" t="s">
        <v>4805</v>
      </c>
      <c r="C1616" s="426" t="s">
        <v>3207</v>
      </c>
      <c r="D1616" s="426" t="s">
        <v>3208</v>
      </c>
      <c r="E1616" s="426" t="s">
        <v>275</v>
      </c>
      <c r="F1616" s="426" t="s">
        <v>4457</v>
      </c>
      <c r="G1616" s="426" t="s">
        <v>4129</v>
      </c>
      <c r="H1616" s="427">
        <v>0.52</v>
      </c>
      <c r="I1616" s="427">
        <v>0.52</v>
      </c>
      <c r="J1616" s="427">
        <v>26.79</v>
      </c>
      <c r="K1616" s="427">
        <v>122.7</v>
      </c>
      <c r="L1616" s="427">
        <v>0.55679289639999996</v>
      </c>
      <c r="M1616" s="427">
        <v>28.147748544300001</v>
      </c>
      <c r="N1616" s="427">
        <v>128.91857955900002</v>
      </c>
      <c r="O1616" s="427">
        <v>27.39</v>
      </c>
      <c r="P1616" s="427">
        <v>14.04</v>
      </c>
      <c r="Q1616" s="427">
        <v>14.04</v>
      </c>
      <c r="R1616" s="427">
        <v>0.52101839999999999</v>
      </c>
      <c r="S1616" s="427">
        <v>32.159511999999999</v>
      </c>
      <c r="T1616" s="427">
        <v>117.33694</v>
      </c>
      <c r="U1616" s="428">
        <v>43344</v>
      </c>
      <c r="V1616" s="428">
        <v>44561</v>
      </c>
      <c r="W1616" s="426">
        <v>500</v>
      </c>
      <c r="X1616" s="426"/>
      <c r="Y1616" s="426"/>
      <c r="Z1616" s="426">
        <v>8</v>
      </c>
    </row>
    <row r="1617" spans="1:26" ht="15">
      <c r="A1617" s="426">
        <v>202110</v>
      </c>
      <c r="B1617" s="426" t="s">
        <v>4805</v>
      </c>
      <c r="C1617" s="426" t="s">
        <v>3211</v>
      </c>
      <c r="D1617" s="426" t="s">
        <v>3212</v>
      </c>
      <c r="E1617" s="426" t="s">
        <v>260</v>
      </c>
      <c r="F1617" s="426" t="s">
        <v>4471</v>
      </c>
      <c r="G1617" s="426" t="s">
        <v>4125</v>
      </c>
      <c r="H1617" s="427">
        <v>0.51</v>
      </c>
      <c r="I1617" s="427">
        <v>0.53</v>
      </c>
      <c r="J1617" s="427">
        <v>20.74</v>
      </c>
      <c r="K1617" s="427">
        <v>140.41999999999999</v>
      </c>
      <c r="L1617" s="427">
        <v>0.54801653220000002</v>
      </c>
      <c r="M1617" s="427">
        <v>21.943454262399996</v>
      </c>
      <c r="N1617" s="427">
        <v>148.56797721919995</v>
      </c>
      <c r="O1617" s="427">
        <v>26.95</v>
      </c>
      <c r="P1617" s="427">
        <v>14.04</v>
      </c>
      <c r="Q1617" s="427">
        <v>14.04</v>
      </c>
      <c r="R1617" s="427">
        <v>0.52909079999999997</v>
      </c>
      <c r="S1617" s="427">
        <v>22.154544000000001</v>
      </c>
      <c r="T1617" s="427">
        <v>139.00415699999999</v>
      </c>
      <c r="U1617" s="428">
        <v>43344</v>
      </c>
      <c r="V1617" s="428">
        <v>44561</v>
      </c>
      <c r="W1617" s="426">
        <v>582</v>
      </c>
      <c r="X1617" s="426"/>
      <c r="Y1617" s="426"/>
      <c r="Z1617" s="426">
        <v>2</v>
      </c>
    </row>
    <row r="1618" spans="1:26" ht="15">
      <c r="A1618" s="426">
        <v>202110</v>
      </c>
      <c r="B1618" s="426" t="s">
        <v>4805</v>
      </c>
      <c r="C1618" s="426" t="s">
        <v>3217</v>
      </c>
      <c r="D1618" s="426" t="s">
        <v>3218</v>
      </c>
      <c r="E1618" s="426" t="s">
        <v>273</v>
      </c>
      <c r="F1618" s="426" t="s">
        <v>4468</v>
      </c>
      <c r="G1618" s="426" t="s">
        <v>4125</v>
      </c>
      <c r="H1618" s="427">
        <v>2.93</v>
      </c>
      <c r="I1618" s="427">
        <v>2.95</v>
      </c>
      <c r="J1618" s="427">
        <v>225.7</v>
      </c>
      <c r="K1618" s="427">
        <v>880.19</v>
      </c>
      <c r="L1618" s="427">
        <v>3.1484087046</v>
      </c>
      <c r="M1618" s="427">
        <v>238.79641403199997</v>
      </c>
      <c r="N1618" s="427">
        <v>931.26369369439999</v>
      </c>
      <c r="O1618" s="427">
        <v>27.35</v>
      </c>
      <c r="P1618" s="427">
        <v>13.98</v>
      </c>
      <c r="Q1618" s="427">
        <v>13.98</v>
      </c>
      <c r="R1618" s="427">
        <v>2.9548496000000002</v>
      </c>
      <c r="S1618" s="427">
        <v>237.68688700000001</v>
      </c>
      <c r="T1618" s="427">
        <v>868.19675099999995</v>
      </c>
      <c r="U1618" s="428">
        <v>43344</v>
      </c>
      <c r="V1618" s="428">
        <v>47848</v>
      </c>
      <c r="W1618" s="426">
        <v>1600</v>
      </c>
      <c r="X1618" s="426"/>
      <c r="Y1618" s="426"/>
      <c r="Z1618" s="426">
        <v>2</v>
      </c>
    </row>
    <row r="1619" spans="1:26" ht="15">
      <c r="A1619" s="426">
        <v>202110</v>
      </c>
      <c r="B1619" s="426" t="s">
        <v>4805</v>
      </c>
      <c r="C1619" s="426" t="s">
        <v>3301</v>
      </c>
      <c r="D1619" s="426" t="s">
        <v>3302</v>
      </c>
      <c r="E1619" s="426" t="s">
        <v>275</v>
      </c>
      <c r="F1619" s="426" t="s">
        <v>4402</v>
      </c>
      <c r="G1619" s="426" t="s">
        <v>4143</v>
      </c>
      <c r="H1619" s="427">
        <v>1.38</v>
      </c>
      <c r="I1619" s="427">
        <v>1.45</v>
      </c>
      <c r="J1619" s="427">
        <v>117.93</v>
      </c>
      <c r="K1619" s="427">
        <v>601.67999999999995</v>
      </c>
      <c r="L1619" s="427">
        <v>1.4428267080000001</v>
      </c>
      <c r="M1619" s="427">
        <v>122.85196539690001</v>
      </c>
      <c r="N1619" s="427">
        <v>626.79191503440006</v>
      </c>
      <c r="O1619" s="427">
        <v>22.83</v>
      </c>
      <c r="P1619" s="427">
        <v>12.75</v>
      </c>
      <c r="Q1619" s="427">
        <v>12.75</v>
      </c>
      <c r="R1619" s="427">
        <v>1.4486540000000001</v>
      </c>
      <c r="S1619" s="427">
        <v>145.99333899999999</v>
      </c>
      <c r="T1619" s="427">
        <v>573.62187100000006</v>
      </c>
      <c r="U1619" s="428">
        <v>44197</v>
      </c>
      <c r="V1619" s="428">
        <v>45657</v>
      </c>
      <c r="W1619" s="426">
        <v>2500</v>
      </c>
      <c r="X1619" s="426"/>
      <c r="Y1619" s="426"/>
      <c r="Z1619" s="426">
        <v>7</v>
      </c>
    </row>
    <row r="1620" spans="1:26" ht="15">
      <c r="A1620" s="426">
        <v>202110</v>
      </c>
      <c r="B1620" s="426" t="s">
        <v>4805</v>
      </c>
      <c r="C1620" s="426" t="s">
        <v>3313</v>
      </c>
      <c r="D1620" s="426" t="s">
        <v>3314</v>
      </c>
      <c r="E1620" s="426" t="s">
        <v>259</v>
      </c>
      <c r="F1620" s="426" t="s">
        <v>4605</v>
      </c>
      <c r="G1620" s="426" t="s">
        <v>4125</v>
      </c>
      <c r="H1620" s="427">
        <v>0.49</v>
      </c>
      <c r="I1620" s="427">
        <v>0.57999999999999996</v>
      </c>
      <c r="J1620" s="427">
        <v>14.23</v>
      </c>
      <c r="K1620" s="427">
        <v>144.77000000000001</v>
      </c>
      <c r="L1620" s="427">
        <v>0.52652568779999998</v>
      </c>
      <c r="M1620" s="427">
        <v>15.055706564799998</v>
      </c>
      <c r="N1620" s="427">
        <v>153.17038927519999</v>
      </c>
      <c r="O1620" s="427">
        <v>25.71</v>
      </c>
      <c r="P1620" s="427">
        <v>13.47</v>
      </c>
      <c r="Q1620" s="427">
        <v>13.47</v>
      </c>
      <c r="R1620" s="427">
        <v>0.57736359999999998</v>
      </c>
      <c r="S1620" s="427">
        <v>14.825476999999999</v>
      </c>
      <c r="T1620" s="427">
        <v>144.173001</v>
      </c>
      <c r="U1620" s="428">
        <v>43374</v>
      </c>
      <c r="V1620" s="428">
        <v>44531</v>
      </c>
      <c r="W1620" s="426">
        <v>541</v>
      </c>
      <c r="X1620" s="426"/>
      <c r="Y1620" s="426"/>
      <c r="Z1620" s="426">
        <v>2</v>
      </c>
    </row>
    <row r="1621" spans="1:26" ht="15">
      <c r="A1621" s="426">
        <v>202110</v>
      </c>
      <c r="B1621" s="426" t="s">
        <v>4805</v>
      </c>
      <c r="C1621" s="426" t="s">
        <v>3315</v>
      </c>
      <c r="D1621" s="426" t="s">
        <v>3316</v>
      </c>
      <c r="E1621" s="426" t="s">
        <v>259</v>
      </c>
      <c r="F1621" s="426" t="s">
        <v>4265</v>
      </c>
      <c r="G1621" s="426" t="s">
        <v>4156</v>
      </c>
      <c r="H1621" s="427">
        <v>0.46</v>
      </c>
      <c r="I1621" s="427">
        <v>0.45</v>
      </c>
      <c r="J1621" s="427">
        <v>35.81</v>
      </c>
      <c r="K1621" s="427">
        <v>160.35</v>
      </c>
      <c r="L1621" s="427">
        <v>0.47859407400000004</v>
      </c>
      <c r="M1621" s="427">
        <v>37.159229126399993</v>
      </c>
      <c r="N1621" s="427">
        <v>166.39157750399997</v>
      </c>
      <c r="O1621" s="427">
        <v>25.71</v>
      </c>
      <c r="P1621" s="427">
        <v>13.47</v>
      </c>
      <c r="Q1621" s="427">
        <v>13.47</v>
      </c>
      <c r="R1621" s="427">
        <v>0.46</v>
      </c>
      <c r="S1621" s="427">
        <v>37.573300000000003</v>
      </c>
      <c r="T1621" s="427">
        <v>158.58699999999999</v>
      </c>
      <c r="U1621" s="428">
        <v>43374</v>
      </c>
      <c r="V1621" s="428">
        <v>44531</v>
      </c>
      <c r="W1621" s="426">
        <v>370</v>
      </c>
      <c r="X1621" s="426"/>
      <c r="Y1621" s="426"/>
      <c r="Z1621" s="426">
        <v>6</v>
      </c>
    </row>
    <row r="1622" spans="1:26" ht="15">
      <c r="A1622" s="426">
        <v>202110</v>
      </c>
      <c r="B1622" s="426" t="s">
        <v>4805</v>
      </c>
      <c r="C1622" s="426" t="s">
        <v>3317</v>
      </c>
      <c r="D1622" s="426" t="s">
        <v>3318</v>
      </c>
      <c r="E1622" s="426" t="s">
        <v>275</v>
      </c>
      <c r="F1622" s="426" t="s">
        <v>4457</v>
      </c>
      <c r="G1622" s="426" t="s">
        <v>4129</v>
      </c>
      <c r="H1622" s="427">
        <v>0.17</v>
      </c>
      <c r="I1622" s="427">
        <v>0.38</v>
      </c>
      <c r="J1622" s="427">
        <v>4.95</v>
      </c>
      <c r="K1622" s="427">
        <v>77.89</v>
      </c>
      <c r="L1622" s="427">
        <v>0.1820284469</v>
      </c>
      <c r="M1622" s="427">
        <v>5.2008717915000009</v>
      </c>
      <c r="N1622" s="427">
        <v>81.837556331299993</v>
      </c>
      <c r="O1622" s="427">
        <v>22.84</v>
      </c>
      <c r="P1622" s="427">
        <v>14.27</v>
      </c>
      <c r="Q1622" s="427">
        <v>14.53</v>
      </c>
      <c r="R1622" s="427">
        <v>0.37829079999999998</v>
      </c>
      <c r="S1622" s="427">
        <v>5.6394630000000001</v>
      </c>
      <c r="T1622" s="427">
        <v>77.203961000000007</v>
      </c>
      <c r="U1622" s="428">
        <v>43374</v>
      </c>
      <c r="V1622" s="428">
        <v>44531</v>
      </c>
      <c r="W1622" s="426">
        <v>400</v>
      </c>
      <c r="X1622" s="426"/>
      <c r="Y1622" s="426"/>
      <c r="Z1622" s="426">
        <v>8</v>
      </c>
    </row>
    <row r="1623" spans="1:26" ht="15">
      <c r="A1623" s="426">
        <v>202110</v>
      </c>
      <c r="B1623" s="426" t="s">
        <v>4805</v>
      </c>
      <c r="C1623" s="426" t="s">
        <v>3367</v>
      </c>
      <c r="D1623" s="426" t="s">
        <v>3368</v>
      </c>
      <c r="E1623" s="426" t="s">
        <v>259</v>
      </c>
      <c r="F1623" s="426" t="s">
        <v>6778</v>
      </c>
      <c r="G1623" s="426" t="s">
        <v>4315</v>
      </c>
      <c r="H1623" s="427">
        <v>0.3</v>
      </c>
      <c r="I1623" s="427">
        <v>0.36</v>
      </c>
      <c r="J1623" s="427">
        <v>15.04</v>
      </c>
      <c r="K1623" s="427">
        <v>109.33</v>
      </c>
      <c r="L1623" s="427">
        <v>0.32529264600000002</v>
      </c>
      <c r="M1623" s="427">
        <v>15.909728307200002</v>
      </c>
      <c r="N1623" s="427">
        <v>115.65230025440002</v>
      </c>
      <c r="O1623" s="427">
        <v>22.83</v>
      </c>
      <c r="P1623" s="427">
        <v>10.91</v>
      </c>
      <c r="Q1623" s="427">
        <v>10.91</v>
      </c>
      <c r="R1623" s="427">
        <v>0.36399999999999999</v>
      </c>
      <c r="S1623" s="427">
        <v>18.872</v>
      </c>
      <c r="T1623" s="427">
        <v>105.49639999999999</v>
      </c>
      <c r="U1623" s="428">
        <v>44197</v>
      </c>
      <c r="V1623" s="428">
        <v>45291</v>
      </c>
      <c r="W1623" s="426">
        <v>300</v>
      </c>
      <c r="X1623" s="426"/>
      <c r="Y1623" s="426"/>
      <c r="Z1623" s="426">
        <v>3</v>
      </c>
    </row>
    <row r="1624" spans="1:26" ht="15">
      <c r="A1624" s="426">
        <v>202110</v>
      </c>
      <c r="B1624" s="426" t="s">
        <v>4805</v>
      </c>
      <c r="C1624" s="426" t="s">
        <v>3377</v>
      </c>
      <c r="D1624" s="426" t="s">
        <v>3378</v>
      </c>
      <c r="E1624" s="426" t="s">
        <v>260</v>
      </c>
      <c r="F1624" s="426" t="s">
        <v>4402</v>
      </c>
      <c r="G1624" s="426" t="s">
        <v>4143</v>
      </c>
      <c r="H1624" s="427">
        <v>0.32</v>
      </c>
      <c r="I1624" s="427">
        <v>0.39</v>
      </c>
      <c r="J1624" s="427">
        <v>29.03</v>
      </c>
      <c r="K1624" s="427">
        <v>142.84</v>
      </c>
      <c r="L1624" s="427">
        <v>0.33456851200000004</v>
      </c>
      <c r="M1624" s="427">
        <v>30.241605659900003</v>
      </c>
      <c r="N1624" s="427">
        <v>148.80161737720002</v>
      </c>
      <c r="O1624" s="427">
        <v>22.84</v>
      </c>
      <c r="P1624" s="427">
        <v>19.760000000000002</v>
      </c>
      <c r="Q1624" s="427">
        <v>19.760000000000002</v>
      </c>
      <c r="R1624" s="427">
        <v>0.38581919999999997</v>
      </c>
      <c r="S1624" s="427">
        <v>34.039887999999998</v>
      </c>
      <c r="T1624" s="427">
        <v>137.83789300000001</v>
      </c>
      <c r="U1624" s="428">
        <v>43405</v>
      </c>
      <c r="V1624" s="428">
        <v>46022</v>
      </c>
      <c r="W1624" s="426">
        <v>300</v>
      </c>
      <c r="X1624" s="426"/>
      <c r="Y1624" s="426"/>
      <c r="Z1624" s="426">
        <v>7</v>
      </c>
    </row>
    <row r="1625" spans="1:26" ht="15">
      <c r="A1625" s="426">
        <v>202110</v>
      </c>
      <c r="B1625" s="426" t="s">
        <v>4805</v>
      </c>
      <c r="C1625" s="426" t="s">
        <v>3383</v>
      </c>
      <c r="D1625" s="426" t="s">
        <v>3384</v>
      </c>
      <c r="E1625" s="426" t="s">
        <v>259</v>
      </c>
      <c r="F1625" s="426" t="s">
        <v>4622</v>
      </c>
      <c r="G1625" s="426" t="s">
        <v>4129</v>
      </c>
      <c r="H1625" s="427">
        <v>0.01</v>
      </c>
      <c r="I1625" s="427">
        <v>0.27</v>
      </c>
      <c r="J1625" s="427">
        <v>0.6</v>
      </c>
      <c r="K1625" s="427">
        <v>90.52</v>
      </c>
      <c r="L1625" s="427">
        <v>1.0726192000000001E-2</v>
      </c>
      <c r="M1625" s="427">
        <v>0.63016270199999991</v>
      </c>
      <c r="N1625" s="427">
        <v>95.070546308399983</v>
      </c>
      <c r="O1625" s="427">
        <v>22.84</v>
      </c>
      <c r="P1625" s="427">
        <v>14.37</v>
      </c>
      <c r="Q1625" s="427">
        <v>14.37</v>
      </c>
      <c r="R1625" s="427">
        <v>0.26736799999999999</v>
      </c>
      <c r="S1625" s="427">
        <v>0.74022900000000003</v>
      </c>
      <c r="T1625" s="427">
        <v>90.376859999999994</v>
      </c>
      <c r="U1625" s="428">
        <v>43405</v>
      </c>
      <c r="V1625" s="428">
        <v>44531</v>
      </c>
      <c r="W1625" s="426">
        <v>200</v>
      </c>
      <c r="X1625" s="426"/>
      <c r="Y1625" s="426"/>
      <c r="Z1625" s="426">
        <v>8</v>
      </c>
    </row>
    <row r="1626" spans="1:26" ht="15">
      <c r="A1626" s="426">
        <v>202110</v>
      </c>
      <c r="B1626" s="426" t="s">
        <v>4805</v>
      </c>
      <c r="C1626" s="426" t="s">
        <v>3385</v>
      </c>
      <c r="D1626" s="426" t="s">
        <v>3386</v>
      </c>
      <c r="E1626" s="426" t="s">
        <v>259</v>
      </c>
      <c r="F1626" s="426" t="s">
        <v>4420</v>
      </c>
      <c r="G1626" s="426" t="s">
        <v>4151</v>
      </c>
      <c r="H1626" s="427">
        <v>0.03</v>
      </c>
      <c r="I1626" s="427">
        <v>0.31</v>
      </c>
      <c r="J1626" s="427">
        <v>0.52</v>
      </c>
      <c r="K1626" s="427">
        <v>63.85</v>
      </c>
      <c r="L1626" s="427">
        <v>3.2122667099999995E-2</v>
      </c>
      <c r="M1626" s="427">
        <v>0.54635420840000004</v>
      </c>
      <c r="N1626" s="427">
        <v>67.085992704500001</v>
      </c>
      <c r="O1626" s="427">
        <v>22.84</v>
      </c>
      <c r="P1626" s="427">
        <v>14.37</v>
      </c>
      <c r="Q1626" s="427">
        <v>14.37</v>
      </c>
      <c r="R1626" s="427">
        <v>0.30994519999999998</v>
      </c>
      <c r="S1626" s="427">
        <v>0.64526399999999995</v>
      </c>
      <c r="T1626" s="427">
        <v>63.729776000000001</v>
      </c>
      <c r="U1626" s="428">
        <v>43405</v>
      </c>
      <c r="V1626" s="428">
        <v>44531</v>
      </c>
      <c r="W1626" s="426">
        <v>250</v>
      </c>
      <c r="X1626" s="426"/>
      <c r="Y1626" s="426"/>
      <c r="Z1626" s="426">
        <v>8</v>
      </c>
    </row>
    <row r="1627" spans="1:26" ht="15">
      <c r="A1627" s="426">
        <v>202110</v>
      </c>
      <c r="B1627" s="426" t="s">
        <v>4805</v>
      </c>
      <c r="C1627" s="426" t="s">
        <v>3443</v>
      </c>
      <c r="D1627" s="426" t="s">
        <v>3444</v>
      </c>
      <c r="E1627" s="426" t="s">
        <v>258</v>
      </c>
      <c r="F1627" s="426" t="s">
        <v>4413</v>
      </c>
      <c r="G1627" s="426" t="s">
        <v>4123</v>
      </c>
      <c r="H1627" s="427">
        <v>0.31</v>
      </c>
      <c r="I1627" s="427">
        <v>0.33</v>
      </c>
      <c r="J1627" s="427">
        <v>18.739999999999998</v>
      </c>
      <c r="K1627" s="427">
        <v>88.77</v>
      </c>
      <c r="L1627" s="427">
        <v>0.32411324600000002</v>
      </c>
      <c r="M1627" s="427">
        <v>19.522138824199999</v>
      </c>
      <c r="N1627" s="427">
        <v>92.4749340141</v>
      </c>
      <c r="O1627" s="427">
        <v>22.84</v>
      </c>
      <c r="P1627" s="427">
        <v>14.09</v>
      </c>
      <c r="Q1627" s="427">
        <v>14.09</v>
      </c>
      <c r="R1627" s="427">
        <v>0.32519999999999999</v>
      </c>
      <c r="S1627" s="427">
        <v>19.10331</v>
      </c>
      <c r="T1627" s="427">
        <v>88.402349999999998</v>
      </c>
      <c r="U1627" s="428">
        <v>43435</v>
      </c>
      <c r="V1627" s="428">
        <v>44166</v>
      </c>
      <c r="W1627" s="426">
        <v>400</v>
      </c>
      <c r="X1627" s="426"/>
      <c r="Y1627" s="426"/>
      <c r="Z1627" s="426">
        <v>7</v>
      </c>
    </row>
    <row r="1628" spans="1:26" ht="15">
      <c r="A1628" s="426">
        <v>202110</v>
      </c>
      <c r="B1628" s="426" t="s">
        <v>4805</v>
      </c>
      <c r="C1628" s="426" t="s">
        <v>3445</v>
      </c>
      <c r="D1628" s="426" t="s">
        <v>3446</v>
      </c>
      <c r="E1628" s="426" t="s">
        <v>260</v>
      </c>
      <c r="F1628" s="426" t="s">
        <v>4142</v>
      </c>
      <c r="G1628" s="426" t="s">
        <v>4143</v>
      </c>
      <c r="H1628" s="427">
        <v>1.05</v>
      </c>
      <c r="I1628" s="427">
        <v>1.3</v>
      </c>
      <c r="J1628" s="427">
        <v>56.91</v>
      </c>
      <c r="K1628" s="427">
        <v>406.34</v>
      </c>
      <c r="L1628" s="427">
        <v>1.0978029300000001</v>
      </c>
      <c r="M1628" s="427">
        <v>59.285214540300004</v>
      </c>
      <c r="N1628" s="427">
        <v>423.29914033220001</v>
      </c>
      <c r="O1628" s="427">
        <v>22.84</v>
      </c>
      <c r="P1628" s="427">
        <v>24.39</v>
      </c>
      <c r="Q1628" s="427">
        <v>24.39</v>
      </c>
      <c r="R1628" s="427">
        <v>1.3032391999999999</v>
      </c>
      <c r="S1628" s="427">
        <v>66.291899999999998</v>
      </c>
      <c r="T1628" s="427">
        <v>396.95704499999999</v>
      </c>
      <c r="U1628" s="428">
        <v>43435</v>
      </c>
      <c r="V1628" s="428">
        <v>44166</v>
      </c>
      <c r="W1628" s="426">
        <v>700</v>
      </c>
      <c r="X1628" s="426"/>
      <c r="Y1628" s="426"/>
      <c r="Z1628" s="426">
        <v>7</v>
      </c>
    </row>
    <row r="1629" spans="1:26" ht="15">
      <c r="A1629" s="426">
        <v>202110</v>
      </c>
      <c r="B1629" s="426" t="s">
        <v>4805</v>
      </c>
      <c r="C1629" s="426" t="s">
        <v>3447</v>
      </c>
      <c r="D1629" s="426" t="s">
        <v>3448</v>
      </c>
      <c r="E1629" s="426" t="s">
        <v>260</v>
      </c>
      <c r="F1629" s="426" t="s">
        <v>4399</v>
      </c>
      <c r="G1629" s="426" t="s">
        <v>4123</v>
      </c>
      <c r="H1629" s="427">
        <v>0.21</v>
      </c>
      <c r="I1629" s="427">
        <v>0.25</v>
      </c>
      <c r="J1629" s="427">
        <v>16.440000000000001</v>
      </c>
      <c r="K1629" s="427">
        <v>85.11</v>
      </c>
      <c r="L1629" s="427">
        <v>0.219560586</v>
      </c>
      <c r="M1629" s="427">
        <v>17.126145265200002</v>
      </c>
      <c r="N1629" s="427">
        <v>88.662179046300011</v>
      </c>
      <c r="O1629" s="427">
        <v>22.84</v>
      </c>
      <c r="P1629" s="427">
        <v>24.39</v>
      </c>
      <c r="Q1629" s="427">
        <v>24.39</v>
      </c>
      <c r="R1629" s="427">
        <v>0.25187999999999999</v>
      </c>
      <c r="S1629" s="427">
        <v>19.373249999999999</v>
      </c>
      <c r="T1629" s="427">
        <v>82.170330000000007</v>
      </c>
      <c r="U1629" s="428">
        <v>43435</v>
      </c>
      <c r="V1629" s="428">
        <v>44166</v>
      </c>
      <c r="W1629" s="426">
        <v>250</v>
      </c>
      <c r="X1629" s="426"/>
      <c r="Y1629" s="426"/>
      <c r="Z1629" s="426">
        <v>7</v>
      </c>
    </row>
    <row r="1630" spans="1:26" ht="15">
      <c r="A1630" s="426">
        <v>202110</v>
      </c>
      <c r="B1630" s="426" t="s">
        <v>4805</v>
      </c>
      <c r="C1630" s="426" t="s">
        <v>3449</v>
      </c>
      <c r="D1630" s="426" t="s">
        <v>3450</v>
      </c>
      <c r="E1630" s="426" t="s">
        <v>265</v>
      </c>
      <c r="F1630" s="426" t="s">
        <v>4377</v>
      </c>
      <c r="G1630" s="426" t="s">
        <v>4143</v>
      </c>
      <c r="H1630" s="427">
        <v>0.18</v>
      </c>
      <c r="I1630" s="427">
        <v>0.2</v>
      </c>
      <c r="J1630" s="427">
        <v>16.010000000000002</v>
      </c>
      <c r="K1630" s="427">
        <v>70.56</v>
      </c>
      <c r="L1630" s="427">
        <v>0.18819478800000003</v>
      </c>
      <c r="M1630" s="427">
        <v>16.678198643300004</v>
      </c>
      <c r="N1630" s="427">
        <v>73.504915444800005</v>
      </c>
      <c r="O1630" s="427">
        <v>22.83</v>
      </c>
      <c r="P1630" s="427">
        <v>16.16</v>
      </c>
      <c r="Q1630" s="427">
        <v>16.16</v>
      </c>
      <c r="R1630" s="427">
        <v>0.2049</v>
      </c>
      <c r="S1630" s="427">
        <v>18.679849999999998</v>
      </c>
      <c r="T1630" s="427">
        <v>67.897125000000003</v>
      </c>
      <c r="U1630" s="428">
        <v>43435</v>
      </c>
      <c r="V1630" s="428">
        <v>44561</v>
      </c>
      <c r="W1630" s="426">
        <v>697</v>
      </c>
      <c r="X1630" s="426"/>
      <c r="Y1630" s="426"/>
      <c r="Z1630" s="426">
        <v>7</v>
      </c>
    </row>
    <row r="1631" spans="1:26" ht="15">
      <c r="A1631" s="426">
        <v>202110</v>
      </c>
      <c r="B1631" s="426" t="s">
        <v>4805</v>
      </c>
      <c r="C1631" s="426" t="s">
        <v>3530</v>
      </c>
      <c r="D1631" s="426" t="s">
        <v>3531</v>
      </c>
      <c r="E1631" s="426" t="s">
        <v>260</v>
      </c>
      <c r="F1631" s="426" t="s">
        <v>4314</v>
      </c>
      <c r="G1631" s="426" t="s">
        <v>4315</v>
      </c>
      <c r="H1631" s="427">
        <v>0.02</v>
      </c>
      <c r="I1631" s="427">
        <v>0.25</v>
      </c>
      <c r="J1631" s="427">
        <v>0.94</v>
      </c>
      <c r="K1631" s="427">
        <v>38.15</v>
      </c>
      <c r="L1631" s="427">
        <v>2.16861764E-2</v>
      </c>
      <c r="M1631" s="427">
        <v>0.99435801920000011</v>
      </c>
      <c r="N1631" s="427">
        <v>40.35612599200001</v>
      </c>
      <c r="O1631" s="427">
        <v>27.34</v>
      </c>
      <c r="P1631" s="427">
        <v>13.84</v>
      </c>
      <c r="Q1631" s="427">
        <v>13.84</v>
      </c>
      <c r="R1631" s="427">
        <v>0.25199959999999999</v>
      </c>
      <c r="S1631" s="427">
        <v>1.0826450000000001</v>
      </c>
      <c r="T1631" s="427">
        <v>38.012089000000003</v>
      </c>
      <c r="U1631" s="428">
        <v>43160</v>
      </c>
      <c r="V1631" s="428">
        <v>44561</v>
      </c>
      <c r="W1631" s="426">
        <v>400</v>
      </c>
      <c r="X1631" s="426"/>
      <c r="Y1631" s="426"/>
      <c r="Z1631" s="426">
        <v>3</v>
      </c>
    </row>
    <row r="1632" spans="1:26" ht="15">
      <c r="A1632" s="426">
        <v>202110</v>
      </c>
      <c r="B1632" s="426" t="s">
        <v>4805</v>
      </c>
      <c r="C1632" s="426" t="s">
        <v>3532</v>
      </c>
      <c r="D1632" s="426" t="s">
        <v>3533</v>
      </c>
      <c r="E1632" s="426" t="s">
        <v>268</v>
      </c>
      <c r="F1632" s="426" t="s">
        <v>4314</v>
      </c>
      <c r="G1632" s="426" t="s">
        <v>4315</v>
      </c>
      <c r="H1632" s="427">
        <v>0.03</v>
      </c>
      <c r="I1632" s="427">
        <v>0.05</v>
      </c>
      <c r="J1632" s="427">
        <v>0.81</v>
      </c>
      <c r="K1632" s="427">
        <v>2.72</v>
      </c>
      <c r="L1632" s="427">
        <v>3.2529264599999996E-2</v>
      </c>
      <c r="M1632" s="427">
        <v>0.85684042080000022</v>
      </c>
      <c r="N1632" s="427">
        <v>2.8772912896000005</v>
      </c>
      <c r="O1632" s="427">
        <v>27.35</v>
      </c>
      <c r="P1632" s="427">
        <v>15.14</v>
      </c>
      <c r="Q1632" s="427">
        <v>15.14</v>
      </c>
      <c r="R1632" s="427">
        <v>5.01816E-2</v>
      </c>
      <c r="S1632" s="427">
        <v>1.0074730000000001</v>
      </c>
      <c r="T1632" s="427">
        <v>2.5255420000000002</v>
      </c>
      <c r="U1632" s="428">
        <v>43313</v>
      </c>
      <c r="V1632" s="428">
        <v>44561</v>
      </c>
      <c r="W1632" s="426">
        <v>300</v>
      </c>
      <c r="X1632" s="426"/>
      <c r="Y1632" s="426"/>
      <c r="Z1632" s="426">
        <v>3</v>
      </c>
    </row>
    <row r="1633" spans="1:26" ht="15">
      <c r="A1633" s="426">
        <v>202110</v>
      </c>
      <c r="B1633" s="426" t="s">
        <v>4805</v>
      </c>
      <c r="C1633" s="426" t="s">
        <v>3534</v>
      </c>
      <c r="D1633" s="426" t="s">
        <v>3535</v>
      </c>
      <c r="E1633" s="426" t="s">
        <v>260</v>
      </c>
      <c r="F1633" s="426" t="s">
        <v>4471</v>
      </c>
      <c r="G1633" s="426" t="s">
        <v>4315</v>
      </c>
      <c r="H1633" s="427">
        <v>0.43</v>
      </c>
      <c r="I1633" s="427">
        <v>0.38</v>
      </c>
      <c r="J1633" s="427">
        <v>24.99</v>
      </c>
      <c r="K1633" s="427">
        <v>120.85</v>
      </c>
      <c r="L1633" s="427">
        <v>0.44957643800000008</v>
      </c>
      <c r="M1633" s="427">
        <v>26.032990886700002</v>
      </c>
      <c r="N1633" s="427">
        <v>125.8938354805</v>
      </c>
      <c r="O1633" s="427">
        <v>22.83</v>
      </c>
      <c r="P1633" s="427">
        <v>13.5</v>
      </c>
      <c r="Q1633" s="427">
        <v>13.5</v>
      </c>
      <c r="R1633" s="427">
        <v>0.43454520000000002</v>
      </c>
      <c r="S1633" s="427">
        <v>28.245062000000001</v>
      </c>
      <c r="T1633" s="427">
        <v>117.585318</v>
      </c>
      <c r="U1633" s="428">
        <v>43405</v>
      </c>
      <c r="V1633" s="428">
        <v>44531</v>
      </c>
      <c r="W1633" s="426">
        <v>250</v>
      </c>
      <c r="X1633" s="426"/>
      <c r="Y1633" s="426"/>
      <c r="Z1633" s="426">
        <v>2</v>
      </c>
    </row>
    <row r="1634" spans="1:26" ht="15">
      <c r="A1634" s="426">
        <v>202110</v>
      </c>
      <c r="B1634" s="426" t="s">
        <v>4805</v>
      </c>
      <c r="C1634" s="426" t="s">
        <v>3536</v>
      </c>
      <c r="D1634" s="426" t="s">
        <v>3537</v>
      </c>
      <c r="E1634" s="426" t="s">
        <v>265</v>
      </c>
      <c r="F1634" s="426" t="s">
        <v>4376</v>
      </c>
      <c r="G1634" s="426" t="s">
        <v>4143</v>
      </c>
      <c r="H1634" s="427">
        <v>0.11</v>
      </c>
      <c r="I1634" s="427">
        <v>0.12</v>
      </c>
      <c r="J1634" s="427">
        <v>8.1</v>
      </c>
      <c r="K1634" s="427">
        <v>32.32</v>
      </c>
      <c r="L1634" s="427">
        <v>0.11500792600000001</v>
      </c>
      <c r="M1634" s="427">
        <v>8.4380642730000019</v>
      </c>
      <c r="N1634" s="427">
        <v>33.668918185599999</v>
      </c>
      <c r="O1634" s="427">
        <v>22.83</v>
      </c>
      <c r="P1634" s="427">
        <v>13.5</v>
      </c>
      <c r="Q1634" s="427">
        <v>13.5</v>
      </c>
      <c r="R1634" s="427">
        <v>0.122</v>
      </c>
      <c r="S1634" s="427">
        <v>9.7088000000000001</v>
      </c>
      <c r="T1634" s="427">
        <v>30.708100000000002</v>
      </c>
      <c r="U1634" s="428">
        <v>43466</v>
      </c>
      <c r="V1634" s="428">
        <v>44196</v>
      </c>
      <c r="W1634" s="426">
        <v>400</v>
      </c>
      <c r="X1634" s="426"/>
      <c r="Y1634" s="426"/>
      <c r="Z1634" s="426">
        <v>7</v>
      </c>
    </row>
    <row r="1635" spans="1:26" ht="15">
      <c r="A1635" s="426">
        <v>202110</v>
      </c>
      <c r="B1635" s="426" t="s">
        <v>4805</v>
      </c>
      <c r="C1635" s="426" t="s">
        <v>3540</v>
      </c>
      <c r="D1635" s="426" t="s">
        <v>3541</v>
      </c>
      <c r="E1635" s="426" t="s">
        <v>269</v>
      </c>
      <c r="F1635" s="426" t="s">
        <v>4314</v>
      </c>
      <c r="G1635" s="426" t="s">
        <v>4415</v>
      </c>
      <c r="H1635" s="427">
        <v>0.05</v>
      </c>
      <c r="I1635" s="427">
        <v>0.05</v>
      </c>
      <c r="J1635" s="427">
        <v>3.81</v>
      </c>
      <c r="K1635" s="427">
        <v>21.5</v>
      </c>
      <c r="L1635" s="427">
        <v>5.4215441000000003E-2</v>
      </c>
      <c r="M1635" s="427">
        <v>4.0303234608000009</v>
      </c>
      <c r="N1635" s="427">
        <v>22.743295120000003</v>
      </c>
      <c r="O1635" s="427">
        <v>22.83</v>
      </c>
      <c r="P1635" s="427">
        <v>15.94</v>
      </c>
      <c r="Q1635" s="427">
        <v>15.94</v>
      </c>
      <c r="R1635" s="427">
        <v>4.8181599999999998E-2</v>
      </c>
      <c r="S1635" s="427">
        <v>4.6260839999999996</v>
      </c>
      <c r="T1635" s="427">
        <v>20.683795</v>
      </c>
      <c r="U1635" s="428">
        <v>43466</v>
      </c>
      <c r="V1635" s="428">
        <v>44561</v>
      </c>
      <c r="W1635" s="426">
        <v>600</v>
      </c>
      <c r="X1635" s="426"/>
      <c r="Y1635" s="426"/>
      <c r="Z1635" s="426">
        <v>3</v>
      </c>
    </row>
    <row r="1636" spans="1:26" ht="15">
      <c r="A1636" s="426">
        <v>202110</v>
      </c>
      <c r="B1636" s="426" t="s">
        <v>4805</v>
      </c>
      <c r="C1636" s="426" t="s">
        <v>3544</v>
      </c>
      <c r="D1636" s="426" t="s">
        <v>3545</v>
      </c>
      <c r="E1636" s="426" t="s">
        <v>258</v>
      </c>
      <c r="F1636" s="426" t="s">
        <v>4275</v>
      </c>
      <c r="G1636" s="426" t="s">
        <v>4156</v>
      </c>
      <c r="H1636" s="427">
        <v>0.76</v>
      </c>
      <c r="I1636" s="427">
        <v>1.05</v>
      </c>
      <c r="J1636" s="427">
        <v>77.069999999999993</v>
      </c>
      <c r="K1636" s="427">
        <v>388.57</v>
      </c>
      <c r="L1636" s="427">
        <v>0.79072064400000008</v>
      </c>
      <c r="M1636" s="427">
        <v>79.973800300799979</v>
      </c>
      <c r="N1636" s="427">
        <v>403.21032286079998</v>
      </c>
      <c r="O1636" s="427">
        <v>22.83</v>
      </c>
      <c r="P1636" s="427">
        <v>23.98</v>
      </c>
      <c r="Q1636" s="427">
        <v>23.98</v>
      </c>
      <c r="R1636" s="427">
        <v>1.048</v>
      </c>
      <c r="S1636" s="427">
        <v>84.480699999999999</v>
      </c>
      <c r="T1636" s="427">
        <v>381.1592</v>
      </c>
      <c r="U1636" s="428">
        <v>43101</v>
      </c>
      <c r="V1636" s="428">
        <v>44561</v>
      </c>
      <c r="W1636" s="426">
        <v>2200</v>
      </c>
      <c r="X1636" s="426"/>
      <c r="Y1636" s="426"/>
      <c r="Z1636" s="426">
        <v>6</v>
      </c>
    </row>
    <row r="1637" spans="1:26" ht="15">
      <c r="A1637" s="426">
        <v>202110</v>
      </c>
      <c r="B1637" s="426" t="s">
        <v>4805</v>
      </c>
      <c r="C1637" s="426" t="s">
        <v>5724</v>
      </c>
      <c r="D1637" s="426" t="s">
        <v>5725</v>
      </c>
      <c r="E1637" s="426" t="s">
        <v>265</v>
      </c>
      <c r="F1637" s="426" t="s">
        <v>4367</v>
      </c>
      <c r="G1637" s="426" t="s">
        <v>4318</v>
      </c>
      <c r="H1637" s="427">
        <v>0</v>
      </c>
      <c r="I1637" s="427">
        <v>0.17</v>
      </c>
      <c r="J1637" s="427">
        <v>0.24</v>
      </c>
      <c r="K1637" s="427">
        <v>18.059999999999999</v>
      </c>
      <c r="L1637" s="427">
        <v>0</v>
      </c>
      <c r="M1637" s="427">
        <v>0.25319412000000002</v>
      </c>
      <c r="N1637" s="427">
        <v>19.052857529999997</v>
      </c>
      <c r="O1637" s="427">
        <v>22.84</v>
      </c>
      <c r="P1637" s="427">
        <v>15.7</v>
      </c>
      <c r="Q1637" s="427">
        <v>15.7</v>
      </c>
      <c r="R1637" s="427">
        <v>0.1744</v>
      </c>
      <c r="S1637" s="427">
        <v>0.29609999999999997</v>
      </c>
      <c r="T1637" s="427">
        <v>18.008400000000002</v>
      </c>
      <c r="U1637" s="428">
        <v>43739</v>
      </c>
      <c r="V1637" s="428">
        <v>44255</v>
      </c>
      <c r="W1637" s="426">
        <v>250</v>
      </c>
      <c r="X1637" s="426"/>
      <c r="Y1637" s="426"/>
      <c r="Z1637" s="426">
        <v>9</v>
      </c>
    </row>
    <row r="1638" spans="1:26" ht="15">
      <c r="A1638" s="426">
        <v>202110</v>
      </c>
      <c r="B1638" s="426" t="s">
        <v>4805</v>
      </c>
      <c r="C1638" s="426" t="s">
        <v>4634</v>
      </c>
      <c r="D1638" s="426" t="s">
        <v>4635</v>
      </c>
      <c r="E1638" s="426" t="s">
        <v>258</v>
      </c>
      <c r="F1638" s="426" t="s">
        <v>4636</v>
      </c>
      <c r="G1638" s="426" t="s">
        <v>4156</v>
      </c>
      <c r="H1638" s="427">
        <v>0.32</v>
      </c>
      <c r="I1638" s="427">
        <v>0.35</v>
      </c>
      <c r="J1638" s="427">
        <v>21.64</v>
      </c>
      <c r="K1638" s="427">
        <v>100.86</v>
      </c>
      <c r="L1638" s="427">
        <v>0.33293500799999998</v>
      </c>
      <c r="M1638" s="427">
        <v>22.455339801599997</v>
      </c>
      <c r="N1638" s="427">
        <v>104.66014659839999</v>
      </c>
      <c r="O1638" s="427">
        <v>22.84</v>
      </c>
      <c r="P1638" s="427">
        <v>23.65</v>
      </c>
      <c r="Q1638" s="427">
        <v>23.65</v>
      </c>
      <c r="R1638" s="427">
        <v>0.35</v>
      </c>
      <c r="S1638" s="427">
        <v>22.6587</v>
      </c>
      <c r="T1638" s="427">
        <v>99.835300000000004</v>
      </c>
      <c r="U1638" s="428">
        <v>43556</v>
      </c>
      <c r="V1638" s="428">
        <v>44561</v>
      </c>
      <c r="W1638" s="426">
        <v>250</v>
      </c>
      <c r="X1638" s="426"/>
      <c r="Y1638" s="426"/>
      <c r="Z1638" s="426">
        <v>6</v>
      </c>
    </row>
    <row r="1639" spans="1:26" ht="15">
      <c r="A1639" s="426">
        <v>202110</v>
      </c>
      <c r="B1639" s="426" t="s">
        <v>4805</v>
      </c>
      <c r="C1639" s="426" t="s">
        <v>4637</v>
      </c>
      <c r="D1639" s="426" t="s">
        <v>4638</v>
      </c>
      <c r="E1639" s="426" t="s">
        <v>259</v>
      </c>
      <c r="F1639" s="426" t="s">
        <v>4639</v>
      </c>
      <c r="G1639" s="426" t="s">
        <v>4151</v>
      </c>
      <c r="H1639" s="427">
        <v>0.28000000000000003</v>
      </c>
      <c r="I1639" s="427">
        <v>0.31</v>
      </c>
      <c r="J1639" s="427">
        <v>11.43</v>
      </c>
      <c r="K1639" s="427">
        <v>73.069999999999993</v>
      </c>
      <c r="L1639" s="427">
        <v>0.2998115596</v>
      </c>
      <c r="M1639" s="427">
        <v>12.009285773099998</v>
      </c>
      <c r="N1639" s="427">
        <v>76.773273091899995</v>
      </c>
      <c r="O1639" s="427">
        <v>22.83</v>
      </c>
      <c r="P1639" s="427">
        <v>13.58</v>
      </c>
      <c r="Q1639" s="427">
        <v>13.58</v>
      </c>
      <c r="R1639" s="427">
        <v>0.31063600000000002</v>
      </c>
      <c r="S1639" s="427">
        <v>13.14297</v>
      </c>
      <c r="T1639" s="427">
        <v>71.357431000000005</v>
      </c>
      <c r="U1639" s="428">
        <v>43556</v>
      </c>
      <c r="V1639" s="428">
        <v>44561</v>
      </c>
      <c r="W1639" s="426">
        <v>300</v>
      </c>
      <c r="X1639" s="426"/>
      <c r="Y1639" s="426"/>
      <c r="Z1639" s="426">
        <v>8</v>
      </c>
    </row>
    <row r="1640" spans="1:26" ht="15">
      <c r="A1640" s="426">
        <v>202110</v>
      </c>
      <c r="B1640" s="426" t="s">
        <v>4805</v>
      </c>
      <c r="C1640" s="426" t="s">
        <v>4651</v>
      </c>
      <c r="D1640" s="426" t="s">
        <v>4652</v>
      </c>
      <c r="E1640" s="426" t="s">
        <v>258</v>
      </c>
      <c r="F1640" s="426" t="s">
        <v>4653</v>
      </c>
      <c r="G1640" s="426" t="s">
        <v>4125</v>
      </c>
      <c r="H1640" s="427">
        <v>0.1</v>
      </c>
      <c r="I1640" s="427">
        <v>0.43</v>
      </c>
      <c r="J1640" s="427">
        <v>5.9</v>
      </c>
      <c r="K1640" s="427">
        <v>85.5</v>
      </c>
      <c r="L1640" s="427">
        <v>0.10745422199999999</v>
      </c>
      <c r="M1640" s="427">
        <v>6.2423519839999999</v>
      </c>
      <c r="N1640" s="427">
        <v>90.461202479999983</v>
      </c>
      <c r="O1640" s="427">
        <v>22.84</v>
      </c>
      <c r="P1640" s="427">
        <v>14.37</v>
      </c>
      <c r="Q1640" s="427">
        <v>14.37</v>
      </c>
      <c r="R1640" s="427">
        <v>0.42604560000000002</v>
      </c>
      <c r="S1640" s="427">
        <v>7.3532760000000001</v>
      </c>
      <c r="T1640" s="427">
        <v>84.046994999999995</v>
      </c>
      <c r="U1640" s="428">
        <v>43556</v>
      </c>
      <c r="V1640" s="428">
        <v>44561</v>
      </c>
      <c r="W1640" s="426">
        <v>500</v>
      </c>
      <c r="X1640" s="426"/>
      <c r="Y1640" s="426"/>
      <c r="Z1640" s="426">
        <v>2</v>
      </c>
    </row>
    <row r="1641" spans="1:26" ht="15">
      <c r="A1641" s="426">
        <v>202110</v>
      </c>
      <c r="B1641" s="426" t="s">
        <v>4805</v>
      </c>
      <c r="C1641" s="426" t="s">
        <v>4654</v>
      </c>
      <c r="D1641" s="426" t="s">
        <v>4655</v>
      </c>
      <c r="E1641" s="426" t="s">
        <v>258</v>
      </c>
      <c r="F1641" s="426" t="s">
        <v>4656</v>
      </c>
      <c r="G1641" s="426" t="s">
        <v>4143</v>
      </c>
      <c r="H1641" s="427">
        <v>0.36</v>
      </c>
      <c r="I1641" s="427">
        <v>0.46</v>
      </c>
      <c r="J1641" s="427">
        <v>22.33</v>
      </c>
      <c r="K1641" s="427">
        <v>119.89</v>
      </c>
      <c r="L1641" s="427">
        <v>0.37638957600000006</v>
      </c>
      <c r="M1641" s="427">
        <v>23.261972248900001</v>
      </c>
      <c r="N1641" s="427">
        <v>124.89376860370001</v>
      </c>
      <c r="O1641" s="427">
        <v>22.84</v>
      </c>
      <c r="P1641" s="427">
        <v>14.37</v>
      </c>
      <c r="Q1641" s="427">
        <v>14.37</v>
      </c>
      <c r="R1641" s="427">
        <v>0.46079999999999999</v>
      </c>
      <c r="S1641" s="427">
        <v>25.6008</v>
      </c>
      <c r="T1641" s="427">
        <v>116.61935</v>
      </c>
      <c r="U1641" s="428">
        <v>43556</v>
      </c>
      <c r="V1641" s="428">
        <v>44286</v>
      </c>
      <c r="W1641" s="426">
        <v>700</v>
      </c>
      <c r="X1641" s="426"/>
      <c r="Y1641" s="426"/>
      <c r="Z1641" s="426">
        <v>7</v>
      </c>
    </row>
    <row r="1642" spans="1:26" ht="15">
      <c r="A1642" s="426">
        <v>202110</v>
      </c>
      <c r="B1642" s="426" t="s">
        <v>4805</v>
      </c>
      <c r="C1642" s="426" t="s">
        <v>4657</v>
      </c>
      <c r="D1642" s="426" t="s">
        <v>4658</v>
      </c>
      <c r="E1642" s="426" t="s">
        <v>258</v>
      </c>
      <c r="F1642" s="426" t="s">
        <v>4583</v>
      </c>
      <c r="G1642" s="426" t="s">
        <v>4143</v>
      </c>
      <c r="H1642" s="427">
        <v>0.23</v>
      </c>
      <c r="I1642" s="427">
        <v>0.23</v>
      </c>
      <c r="J1642" s="427">
        <v>14.07</v>
      </c>
      <c r="K1642" s="427">
        <v>61.6</v>
      </c>
      <c r="L1642" s="427">
        <v>0.24047111800000004</v>
      </c>
      <c r="M1642" s="427">
        <v>14.657230163100001</v>
      </c>
      <c r="N1642" s="427">
        <v>64.170957928000007</v>
      </c>
      <c r="O1642" s="427">
        <v>22.83</v>
      </c>
      <c r="P1642" s="427">
        <v>15.27</v>
      </c>
      <c r="Q1642" s="427">
        <v>15.27</v>
      </c>
      <c r="R1642" s="427">
        <v>0.23058000000000001</v>
      </c>
      <c r="S1642" s="427">
        <v>15.733515000000001</v>
      </c>
      <c r="T1642" s="427">
        <v>59.942444999999999</v>
      </c>
      <c r="U1642" s="428">
        <v>43556</v>
      </c>
      <c r="V1642" s="428">
        <v>45291</v>
      </c>
      <c r="W1642" s="426">
        <v>400</v>
      </c>
      <c r="X1642" s="426"/>
      <c r="Y1642" s="426"/>
      <c r="Z1642" s="426">
        <v>7</v>
      </c>
    </row>
    <row r="1643" spans="1:26" ht="15">
      <c r="A1643" s="426">
        <v>202110</v>
      </c>
      <c r="B1643" s="426" t="s">
        <v>4805</v>
      </c>
      <c r="C1643" s="426" t="s">
        <v>4659</v>
      </c>
      <c r="D1643" s="426" t="s">
        <v>4660</v>
      </c>
      <c r="E1643" s="426" t="s">
        <v>258</v>
      </c>
      <c r="F1643" s="426" t="s">
        <v>4656</v>
      </c>
      <c r="G1643" s="426" t="s">
        <v>4143</v>
      </c>
      <c r="H1643" s="427">
        <v>0.77</v>
      </c>
      <c r="I1643" s="427">
        <v>0.8</v>
      </c>
      <c r="J1643" s="427">
        <v>79.260000000000005</v>
      </c>
      <c r="K1643" s="427">
        <v>340.15</v>
      </c>
      <c r="L1643" s="427">
        <v>0.8050554820000001</v>
      </c>
      <c r="M1643" s="427">
        <v>82.568021515800012</v>
      </c>
      <c r="N1643" s="427">
        <v>354.3466126495</v>
      </c>
      <c r="O1643" s="427">
        <v>22.83</v>
      </c>
      <c r="P1643" s="427">
        <v>15.04</v>
      </c>
      <c r="Q1643" s="427">
        <v>15.04</v>
      </c>
      <c r="R1643" s="427">
        <v>0.79637040000000003</v>
      </c>
      <c r="S1643" s="427">
        <v>86.241941999999995</v>
      </c>
      <c r="T1643" s="427">
        <v>333.169262</v>
      </c>
      <c r="U1643" s="428">
        <v>43556</v>
      </c>
      <c r="V1643" s="428">
        <v>44561</v>
      </c>
      <c r="W1643" s="426">
        <v>750</v>
      </c>
      <c r="X1643" s="426"/>
      <c r="Y1643" s="426"/>
      <c r="Z1643" s="426">
        <v>7</v>
      </c>
    </row>
    <row r="1644" spans="1:26" ht="15">
      <c r="A1644" s="426">
        <v>202110</v>
      </c>
      <c r="B1644" s="426" t="s">
        <v>4805</v>
      </c>
      <c r="C1644" s="426" t="s">
        <v>4667</v>
      </c>
      <c r="D1644" s="426" t="s">
        <v>4668</v>
      </c>
      <c r="E1644" s="426" t="s">
        <v>258</v>
      </c>
      <c r="F1644" s="426" t="s">
        <v>4669</v>
      </c>
      <c r="G1644" s="426" t="s">
        <v>4143</v>
      </c>
      <c r="H1644" s="427">
        <v>0.12</v>
      </c>
      <c r="I1644" s="427">
        <v>0.44</v>
      </c>
      <c r="J1644" s="427">
        <v>5.92</v>
      </c>
      <c r="K1644" s="427">
        <v>82.1</v>
      </c>
      <c r="L1644" s="427">
        <v>0.125463192</v>
      </c>
      <c r="M1644" s="427">
        <v>6.1670790736000001</v>
      </c>
      <c r="N1644" s="427">
        <v>85.526552692999999</v>
      </c>
      <c r="O1644" s="427">
        <v>22.83</v>
      </c>
      <c r="P1644" s="427">
        <v>14.37</v>
      </c>
      <c r="Q1644" s="427">
        <v>14.37</v>
      </c>
      <c r="R1644" s="427">
        <v>0.44334400000000002</v>
      </c>
      <c r="S1644" s="427">
        <v>6.1616340000000003</v>
      </c>
      <c r="T1644" s="427">
        <v>81.853966</v>
      </c>
      <c r="U1644" s="428">
        <v>43556</v>
      </c>
      <c r="V1644" s="428">
        <v>44561</v>
      </c>
      <c r="W1644" s="426">
        <v>500</v>
      </c>
      <c r="X1644" s="426"/>
      <c r="Y1644" s="426"/>
      <c r="Z1644" s="426">
        <v>7</v>
      </c>
    </row>
    <row r="1645" spans="1:26" ht="15">
      <c r="A1645" s="426">
        <v>202110</v>
      </c>
      <c r="B1645" s="426" t="s">
        <v>4805</v>
      </c>
      <c r="C1645" s="426" t="s">
        <v>4672</v>
      </c>
      <c r="D1645" s="426" t="s">
        <v>4673</v>
      </c>
      <c r="E1645" s="426" t="s">
        <v>260</v>
      </c>
      <c r="F1645" s="426" t="s">
        <v>4674</v>
      </c>
      <c r="G1645" s="426" t="s">
        <v>4125</v>
      </c>
      <c r="H1645" s="427">
        <v>0</v>
      </c>
      <c r="I1645" s="427">
        <v>0.15</v>
      </c>
      <c r="J1645" s="427">
        <v>0.2</v>
      </c>
      <c r="K1645" s="427">
        <v>16.940000000000001</v>
      </c>
      <c r="L1645" s="427">
        <v>0</v>
      </c>
      <c r="M1645" s="427">
        <v>0.21160515199999999</v>
      </c>
      <c r="N1645" s="427">
        <v>17.922956374400002</v>
      </c>
      <c r="O1645" s="427">
        <v>22.84</v>
      </c>
      <c r="P1645" s="427">
        <v>14.26</v>
      </c>
      <c r="Q1645" s="427">
        <v>14.26</v>
      </c>
      <c r="R1645" s="427">
        <v>0.1488092</v>
      </c>
      <c r="S1645" s="427">
        <v>0.24315200000000001</v>
      </c>
      <c r="T1645" s="427">
        <v>16.893953</v>
      </c>
      <c r="U1645" s="428">
        <v>43435</v>
      </c>
      <c r="V1645" s="428">
        <v>44531</v>
      </c>
      <c r="W1645" s="426">
        <v>300</v>
      </c>
      <c r="X1645" s="426"/>
      <c r="Y1645" s="426"/>
      <c r="Z1645" s="426">
        <v>2</v>
      </c>
    </row>
    <row r="1646" spans="1:26" ht="15">
      <c r="A1646" s="426">
        <v>202110</v>
      </c>
      <c r="B1646" s="426" t="s">
        <v>4805</v>
      </c>
      <c r="C1646" s="426" t="s">
        <v>4680</v>
      </c>
      <c r="D1646" s="426" t="s">
        <v>4681</v>
      </c>
      <c r="E1646" s="426" t="s">
        <v>265</v>
      </c>
      <c r="F1646" s="426" t="s">
        <v>4375</v>
      </c>
      <c r="G1646" s="426" t="s">
        <v>4143</v>
      </c>
      <c r="H1646" s="427">
        <v>0.09</v>
      </c>
      <c r="I1646" s="427">
        <v>0.22</v>
      </c>
      <c r="J1646" s="427">
        <v>4.62</v>
      </c>
      <c r="K1646" s="427">
        <v>32.450000000000003</v>
      </c>
      <c r="L1646" s="427">
        <v>9.4097394000000015E-2</v>
      </c>
      <c r="M1646" s="427">
        <v>4.8128218446000011</v>
      </c>
      <c r="N1646" s="427">
        <v>33.804343908500009</v>
      </c>
      <c r="O1646" s="427">
        <v>22.84</v>
      </c>
      <c r="P1646" s="427">
        <v>15.85</v>
      </c>
      <c r="Q1646" s="427">
        <v>15.85</v>
      </c>
      <c r="R1646" s="427">
        <v>0.22159999999999999</v>
      </c>
      <c r="S1646" s="427">
        <v>5.5712000000000002</v>
      </c>
      <c r="T1646" s="427">
        <v>31.4999</v>
      </c>
      <c r="U1646" s="428">
        <v>43556</v>
      </c>
      <c r="V1646" s="428">
        <v>45291</v>
      </c>
      <c r="W1646" s="426">
        <v>450</v>
      </c>
      <c r="X1646" s="426"/>
      <c r="Y1646" s="426"/>
      <c r="Z1646" s="426">
        <v>7</v>
      </c>
    </row>
    <row r="1647" spans="1:26" ht="15">
      <c r="A1647" s="426">
        <v>202110</v>
      </c>
      <c r="B1647" s="426" t="s">
        <v>4805</v>
      </c>
      <c r="C1647" s="426" t="s">
        <v>4682</v>
      </c>
      <c r="D1647" s="426" t="s">
        <v>4683</v>
      </c>
      <c r="E1647" s="426" t="s">
        <v>265</v>
      </c>
      <c r="F1647" s="426" t="s">
        <v>4375</v>
      </c>
      <c r="G1647" s="426" t="s">
        <v>4143</v>
      </c>
      <c r="H1647" s="427">
        <v>0.09</v>
      </c>
      <c r="I1647" s="427">
        <v>0.14000000000000001</v>
      </c>
      <c r="J1647" s="427">
        <v>6.71</v>
      </c>
      <c r="K1647" s="427">
        <v>40.369999999999997</v>
      </c>
      <c r="L1647" s="427">
        <v>9.4097394000000015E-2</v>
      </c>
      <c r="M1647" s="427">
        <v>6.9900507743000002</v>
      </c>
      <c r="N1647" s="427">
        <v>42.0548956421</v>
      </c>
      <c r="O1647" s="427">
        <v>22.84</v>
      </c>
      <c r="P1647" s="427">
        <v>15.9</v>
      </c>
      <c r="Q1647" s="427">
        <v>15.9</v>
      </c>
      <c r="R1647" s="427">
        <v>0.14014799999999999</v>
      </c>
      <c r="S1647" s="427">
        <v>7.8778290000000002</v>
      </c>
      <c r="T1647" s="427">
        <v>39.200220000000002</v>
      </c>
      <c r="U1647" s="428">
        <v>43556</v>
      </c>
      <c r="V1647" s="428">
        <v>45291</v>
      </c>
      <c r="W1647" s="426">
        <v>330</v>
      </c>
      <c r="X1647" s="426"/>
      <c r="Y1647" s="426"/>
      <c r="Z1647" s="426">
        <v>7</v>
      </c>
    </row>
    <row r="1648" spans="1:26" ht="15">
      <c r="A1648" s="426">
        <v>202110</v>
      </c>
      <c r="B1648" s="426" t="s">
        <v>4805</v>
      </c>
      <c r="C1648" s="426" t="s">
        <v>4686</v>
      </c>
      <c r="D1648" s="426" t="s">
        <v>4687</v>
      </c>
      <c r="E1648" s="426" t="s">
        <v>265</v>
      </c>
      <c r="F1648" s="426" t="s">
        <v>4375</v>
      </c>
      <c r="G1648" s="426" t="s">
        <v>4143</v>
      </c>
      <c r="H1648" s="427">
        <v>0.26</v>
      </c>
      <c r="I1648" s="427">
        <v>0.3</v>
      </c>
      <c r="J1648" s="427">
        <v>22.54</v>
      </c>
      <c r="K1648" s="427">
        <v>113.5</v>
      </c>
      <c r="L1648" s="427">
        <v>0.27183691600000004</v>
      </c>
      <c r="M1648" s="427">
        <v>23.480736878200002</v>
      </c>
      <c r="N1648" s="427">
        <v>118.237073455</v>
      </c>
      <c r="O1648" s="427">
        <v>22.84</v>
      </c>
      <c r="P1648" s="427">
        <v>15.9</v>
      </c>
      <c r="Q1648" s="427">
        <v>15.9</v>
      </c>
      <c r="R1648" s="427">
        <v>0.29541000000000001</v>
      </c>
      <c r="S1648" s="427">
        <v>26.647012</v>
      </c>
      <c r="T1648" s="427">
        <v>109.397536</v>
      </c>
      <c r="U1648" s="428">
        <v>43556</v>
      </c>
      <c r="V1648" s="428">
        <v>45291</v>
      </c>
      <c r="W1648" s="426">
        <v>250</v>
      </c>
      <c r="X1648" s="426"/>
      <c r="Y1648" s="426"/>
      <c r="Z1648" s="426">
        <v>7</v>
      </c>
    </row>
    <row r="1649" spans="1:26" ht="15">
      <c r="A1649" s="426">
        <v>202110</v>
      </c>
      <c r="B1649" s="426" t="s">
        <v>4805</v>
      </c>
      <c r="C1649" s="426" t="s">
        <v>4692</v>
      </c>
      <c r="D1649" s="426" t="s">
        <v>4693</v>
      </c>
      <c r="E1649" s="426" t="s">
        <v>265</v>
      </c>
      <c r="F1649" s="426" t="s">
        <v>4375</v>
      </c>
      <c r="G1649" s="426" t="s">
        <v>4143</v>
      </c>
      <c r="H1649" s="427">
        <v>0.05</v>
      </c>
      <c r="I1649" s="427">
        <v>0.05</v>
      </c>
      <c r="J1649" s="427">
        <v>2.4700000000000002</v>
      </c>
      <c r="K1649" s="427">
        <v>12.38</v>
      </c>
      <c r="L1649" s="427">
        <v>6.4957749999999995E-2</v>
      </c>
      <c r="M1649" s="427">
        <v>3.0644375112</v>
      </c>
      <c r="N1649" s="427">
        <v>15.3594074448</v>
      </c>
      <c r="O1649" s="427">
        <v>22.84</v>
      </c>
      <c r="P1649" s="427">
        <v>15.9</v>
      </c>
      <c r="Q1649" s="427">
        <v>15.9</v>
      </c>
      <c r="R1649" s="427">
        <v>5.3379999999999997E-2</v>
      </c>
      <c r="S1649" s="427">
        <v>2.837415</v>
      </c>
      <c r="T1649" s="427">
        <v>12.01577</v>
      </c>
      <c r="U1649" s="428">
        <v>43556</v>
      </c>
      <c r="V1649" s="428">
        <v>45291</v>
      </c>
      <c r="W1649" s="426">
        <v>250</v>
      </c>
      <c r="X1649" s="426"/>
      <c r="Y1649" s="426"/>
      <c r="Z1649" s="426">
        <v>7</v>
      </c>
    </row>
    <row r="1650" spans="1:26" ht="15">
      <c r="A1650" s="426">
        <v>202110</v>
      </c>
      <c r="B1650" s="426" t="s">
        <v>4805</v>
      </c>
      <c r="C1650" s="426" t="s">
        <v>4626</v>
      </c>
      <c r="D1650" s="426" t="s">
        <v>4627</v>
      </c>
      <c r="E1650" s="426" t="s">
        <v>265</v>
      </c>
      <c r="F1650" s="426" t="s">
        <v>4375</v>
      </c>
      <c r="G1650" s="426" t="s">
        <v>4143</v>
      </c>
      <c r="H1650" s="427">
        <v>0.03</v>
      </c>
      <c r="I1650" s="427">
        <v>0.14000000000000001</v>
      </c>
      <c r="J1650" s="427">
        <v>2.0299999999999998</v>
      </c>
      <c r="K1650" s="427">
        <v>16</v>
      </c>
      <c r="L1650" s="427">
        <v>3.1365798E-2</v>
      </c>
      <c r="M1650" s="427">
        <v>2.1147247499000001</v>
      </c>
      <c r="N1650" s="427">
        <v>16.667781280000003</v>
      </c>
      <c r="O1650" s="427">
        <v>22.84</v>
      </c>
      <c r="P1650" s="427">
        <v>16.03</v>
      </c>
      <c r="Q1650" s="427">
        <v>16.03</v>
      </c>
      <c r="R1650" s="427">
        <v>0.1426</v>
      </c>
      <c r="S1650" s="427">
        <v>2.46895</v>
      </c>
      <c r="T1650" s="427">
        <v>15.556800000000001</v>
      </c>
      <c r="U1650" s="428">
        <v>43556</v>
      </c>
      <c r="V1650" s="428">
        <v>45291</v>
      </c>
      <c r="W1650" s="426">
        <v>220</v>
      </c>
      <c r="X1650" s="426"/>
      <c r="Y1650" s="426"/>
      <c r="Z1650" s="426">
        <v>7</v>
      </c>
    </row>
    <row r="1651" spans="1:26" ht="15">
      <c r="A1651" s="426">
        <v>202110</v>
      </c>
      <c r="B1651" s="426" t="s">
        <v>4805</v>
      </c>
      <c r="C1651" s="426" t="s">
        <v>4800</v>
      </c>
      <c r="D1651" s="426" t="s">
        <v>4801</v>
      </c>
      <c r="E1651" s="426" t="s">
        <v>259</v>
      </c>
      <c r="F1651" s="426" t="s">
        <v>4802</v>
      </c>
      <c r="G1651" s="426" t="s">
        <v>4129</v>
      </c>
      <c r="H1651" s="427">
        <v>0.26</v>
      </c>
      <c r="I1651" s="427">
        <v>0.44</v>
      </c>
      <c r="J1651" s="427">
        <v>21.55</v>
      </c>
      <c r="K1651" s="427">
        <v>99.94</v>
      </c>
      <c r="L1651" s="427">
        <v>0.27888099200000005</v>
      </c>
      <c r="M1651" s="427">
        <v>22.633343713499997</v>
      </c>
      <c r="N1651" s="427">
        <v>104.96410072979998</v>
      </c>
      <c r="O1651" s="427">
        <v>22.83</v>
      </c>
      <c r="P1651" s="427">
        <v>13.58</v>
      </c>
      <c r="Q1651" s="427">
        <v>13.58</v>
      </c>
      <c r="R1651" s="427">
        <v>0.44117879999999998</v>
      </c>
      <c r="S1651" s="427">
        <v>25.911718</v>
      </c>
      <c r="T1651" s="427">
        <v>95.574416999999997</v>
      </c>
      <c r="U1651" s="428">
        <v>43586</v>
      </c>
      <c r="V1651" s="428">
        <v>44561</v>
      </c>
      <c r="W1651" s="426">
        <v>220</v>
      </c>
      <c r="X1651" s="426"/>
      <c r="Y1651" s="426"/>
      <c r="Z1651" s="426">
        <v>8</v>
      </c>
    </row>
    <row r="1652" spans="1:26" ht="15">
      <c r="A1652" s="426">
        <v>202110</v>
      </c>
      <c r="B1652" s="426" t="s">
        <v>4805</v>
      </c>
      <c r="C1652" s="426" t="s">
        <v>4813</v>
      </c>
      <c r="D1652" s="426" t="s">
        <v>4814</v>
      </c>
      <c r="E1652" s="426" t="s">
        <v>274</v>
      </c>
      <c r="F1652" s="426" t="s">
        <v>4404</v>
      </c>
      <c r="G1652" s="426" t="s">
        <v>4151</v>
      </c>
      <c r="H1652" s="427">
        <v>0.12</v>
      </c>
      <c r="I1652" s="427">
        <v>0.11</v>
      </c>
      <c r="J1652" s="427">
        <v>6.32</v>
      </c>
      <c r="K1652" s="427">
        <v>20.82</v>
      </c>
      <c r="L1652" s="427">
        <v>0.12849066839999998</v>
      </c>
      <c r="M1652" s="427">
        <v>6.640304994400001</v>
      </c>
      <c r="N1652" s="427">
        <v>21.875181959399999</v>
      </c>
      <c r="O1652" s="427">
        <v>22.84</v>
      </c>
      <c r="P1652" s="427">
        <v>12.02</v>
      </c>
      <c r="Q1652" s="427">
        <v>12.02</v>
      </c>
      <c r="R1652" s="427">
        <v>0.1188</v>
      </c>
      <c r="S1652" s="427">
        <v>7.7308089999999998</v>
      </c>
      <c r="T1652" s="427">
        <v>19.405735</v>
      </c>
      <c r="U1652" s="428">
        <v>43617</v>
      </c>
      <c r="V1652" s="428">
        <v>43982</v>
      </c>
      <c r="W1652" s="426">
        <v>220</v>
      </c>
      <c r="X1652" s="426"/>
      <c r="Y1652" s="426"/>
      <c r="Z1652" s="426">
        <v>8</v>
      </c>
    </row>
    <row r="1653" spans="1:26" ht="15">
      <c r="A1653" s="426">
        <v>202110</v>
      </c>
      <c r="B1653" s="426" t="s">
        <v>4805</v>
      </c>
      <c r="C1653" s="426" t="s">
        <v>4858</v>
      </c>
      <c r="D1653" s="426" t="s">
        <v>4859</v>
      </c>
      <c r="E1653" s="426" t="s">
        <v>268</v>
      </c>
      <c r="F1653" s="426" t="s">
        <v>4336</v>
      </c>
      <c r="G1653" s="426" t="s">
        <v>4313</v>
      </c>
      <c r="H1653" s="427">
        <v>0.1</v>
      </c>
      <c r="I1653" s="427">
        <v>0.32</v>
      </c>
      <c r="J1653" s="427">
        <v>6.52</v>
      </c>
      <c r="K1653" s="427">
        <v>60.86</v>
      </c>
      <c r="L1653" s="427">
        <v>0.10739465000000001</v>
      </c>
      <c r="M1653" s="427">
        <v>6.8784402599999996</v>
      </c>
      <c r="N1653" s="427">
        <v>64.205808930000003</v>
      </c>
      <c r="O1653" s="427">
        <v>22.84</v>
      </c>
      <c r="P1653" s="427">
        <v>14.36</v>
      </c>
      <c r="Q1653" s="427">
        <v>14.36</v>
      </c>
      <c r="R1653" s="427">
        <v>0.31519999999999998</v>
      </c>
      <c r="S1653" s="427">
        <v>6.8932000000000002</v>
      </c>
      <c r="T1653" s="427">
        <v>60.480800000000002</v>
      </c>
      <c r="U1653" s="428">
        <v>43647</v>
      </c>
      <c r="V1653" s="428">
        <v>44196</v>
      </c>
      <c r="W1653" s="426">
        <v>350</v>
      </c>
      <c r="X1653" s="426"/>
      <c r="Y1653" s="426"/>
      <c r="Z1653" s="426">
        <v>9</v>
      </c>
    </row>
    <row r="1654" spans="1:26" ht="15">
      <c r="A1654" s="426">
        <v>202110</v>
      </c>
      <c r="B1654" s="426" t="s">
        <v>4805</v>
      </c>
      <c r="C1654" s="426" t="s">
        <v>4864</v>
      </c>
      <c r="D1654" s="426" t="s">
        <v>4865</v>
      </c>
      <c r="E1654" s="426" t="s">
        <v>265</v>
      </c>
      <c r="F1654" s="426" t="s">
        <v>4377</v>
      </c>
      <c r="G1654" s="426" t="s">
        <v>4143</v>
      </c>
      <c r="H1654" s="427">
        <v>0.04</v>
      </c>
      <c r="I1654" s="427">
        <v>0.05</v>
      </c>
      <c r="J1654" s="427">
        <v>3.87</v>
      </c>
      <c r="K1654" s="427">
        <v>19.350000000000001</v>
      </c>
      <c r="L1654" s="427">
        <v>4.1821064000000005E-2</v>
      </c>
      <c r="M1654" s="427">
        <v>4.0315195971000009</v>
      </c>
      <c r="N1654" s="427">
        <v>20.157597985500004</v>
      </c>
      <c r="O1654" s="427">
        <v>22.84</v>
      </c>
      <c r="P1654" s="427">
        <v>12.42</v>
      </c>
      <c r="Q1654" s="427">
        <v>12.42</v>
      </c>
      <c r="R1654" s="427">
        <v>4.7919999999999997E-2</v>
      </c>
      <c r="S1654" s="427">
        <v>4.7819200000000004</v>
      </c>
      <c r="T1654" s="427">
        <v>18.441559999999999</v>
      </c>
      <c r="U1654" s="428">
        <v>43647</v>
      </c>
      <c r="V1654" s="428">
        <v>44561</v>
      </c>
      <c r="W1654" s="426">
        <v>300</v>
      </c>
      <c r="X1654" s="426"/>
      <c r="Y1654" s="426"/>
      <c r="Z1654" s="426">
        <v>7</v>
      </c>
    </row>
    <row r="1655" spans="1:26" ht="15">
      <c r="A1655" s="426">
        <v>202110</v>
      </c>
      <c r="B1655" s="426" t="s">
        <v>4805</v>
      </c>
      <c r="C1655" s="426" t="s">
        <v>4866</v>
      </c>
      <c r="D1655" s="426" t="s">
        <v>4867</v>
      </c>
      <c r="E1655" s="426" t="s">
        <v>265</v>
      </c>
      <c r="F1655" s="426" t="s">
        <v>4162</v>
      </c>
      <c r="G1655" s="426" t="s">
        <v>4156</v>
      </c>
      <c r="H1655" s="427">
        <v>0.05</v>
      </c>
      <c r="I1655" s="427">
        <v>0.08</v>
      </c>
      <c r="J1655" s="427">
        <v>5.42</v>
      </c>
      <c r="K1655" s="427">
        <v>27.03</v>
      </c>
      <c r="L1655" s="427">
        <v>5.227633000000001E-2</v>
      </c>
      <c r="M1655" s="427">
        <v>5.6462109086000005</v>
      </c>
      <c r="N1655" s="427">
        <v>28.158132999900005</v>
      </c>
      <c r="O1655" s="427">
        <v>22.84</v>
      </c>
      <c r="P1655" s="427">
        <v>12.42</v>
      </c>
      <c r="Q1655" s="427">
        <v>12.42</v>
      </c>
      <c r="R1655" s="427">
        <v>7.5999999999999998E-2</v>
      </c>
      <c r="S1655" s="427">
        <v>6.6779000000000002</v>
      </c>
      <c r="T1655" s="427">
        <v>25.7669</v>
      </c>
      <c r="U1655" s="428">
        <v>43647</v>
      </c>
      <c r="V1655" s="428">
        <v>44561</v>
      </c>
      <c r="W1655" s="426">
        <v>250</v>
      </c>
      <c r="X1655" s="426"/>
      <c r="Y1655" s="426"/>
      <c r="Z1655" s="426">
        <v>7</v>
      </c>
    </row>
    <row r="1656" spans="1:26" ht="15">
      <c r="A1656" s="426">
        <v>202110</v>
      </c>
      <c r="B1656" s="426" t="s">
        <v>4805</v>
      </c>
      <c r="C1656" s="426" t="s">
        <v>4927</v>
      </c>
      <c r="D1656" s="426" t="s">
        <v>4928</v>
      </c>
      <c r="E1656" s="426" t="s">
        <v>260</v>
      </c>
      <c r="F1656" s="426" t="s">
        <v>4321</v>
      </c>
      <c r="G1656" s="426" t="s">
        <v>4319</v>
      </c>
      <c r="H1656" s="427">
        <v>0.39</v>
      </c>
      <c r="I1656" s="427">
        <v>0.39</v>
      </c>
      <c r="J1656" s="427">
        <v>36.47</v>
      </c>
      <c r="K1656" s="427">
        <v>186.86</v>
      </c>
      <c r="L1656" s="427">
        <v>0.40775537400000006</v>
      </c>
      <c r="M1656" s="427">
        <v>37.992123955100006</v>
      </c>
      <c r="N1656" s="427">
        <v>194.65885062380002</v>
      </c>
      <c r="O1656" s="427">
        <v>22.83</v>
      </c>
      <c r="P1656" s="427">
        <v>15.27</v>
      </c>
      <c r="Q1656" s="427">
        <v>15.27</v>
      </c>
      <c r="R1656" s="427">
        <v>0.39040000000000002</v>
      </c>
      <c r="S1656" s="427">
        <v>45.938675000000003</v>
      </c>
      <c r="T1656" s="427">
        <v>177.396975</v>
      </c>
      <c r="U1656" s="428">
        <v>43678</v>
      </c>
      <c r="V1656" s="428">
        <v>44561</v>
      </c>
      <c r="W1656" s="426">
        <v>500</v>
      </c>
      <c r="X1656" s="426"/>
      <c r="Y1656" s="426"/>
      <c r="Z1656" s="426">
        <v>7</v>
      </c>
    </row>
    <row r="1657" spans="1:26" ht="15">
      <c r="A1657" s="426">
        <v>202110</v>
      </c>
      <c r="B1657" s="426" t="s">
        <v>4805</v>
      </c>
      <c r="C1657" s="426" t="s">
        <v>4932</v>
      </c>
      <c r="D1657" s="426" t="s">
        <v>4933</v>
      </c>
      <c r="E1657" s="426" t="s">
        <v>268</v>
      </c>
      <c r="F1657" s="426" t="s">
        <v>4931</v>
      </c>
      <c r="G1657" s="426" t="s">
        <v>4409</v>
      </c>
      <c r="H1657" s="427">
        <v>0.19</v>
      </c>
      <c r="I1657" s="427">
        <v>0.19</v>
      </c>
      <c r="J1657" s="427">
        <v>16.47</v>
      </c>
      <c r="K1657" s="427">
        <v>82.87</v>
      </c>
      <c r="L1657" s="427">
        <v>0.19768016100000002</v>
      </c>
      <c r="M1657" s="427">
        <v>17.090547436799998</v>
      </c>
      <c r="N1657" s="427">
        <v>85.992329452799993</v>
      </c>
      <c r="O1657" s="427">
        <v>22.84</v>
      </c>
      <c r="P1657" s="427">
        <v>15.27</v>
      </c>
      <c r="Q1657" s="427">
        <v>15.27</v>
      </c>
      <c r="R1657" s="427">
        <v>0.19239999999999999</v>
      </c>
      <c r="S1657" s="427">
        <v>20.203499999999998</v>
      </c>
      <c r="T1657" s="427">
        <v>79.136099999999999</v>
      </c>
      <c r="U1657" s="428">
        <v>43678</v>
      </c>
      <c r="V1657" s="428">
        <v>44712</v>
      </c>
      <c r="W1657" s="426">
        <v>250</v>
      </c>
      <c r="X1657" s="426"/>
      <c r="Y1657" s="426"/>
      <c r="Z1657" s="426">
        <v>6</v>
      </c>
    </row>
    <row r="1658" spans="1:26" ht="15">
      <c r="A1658" s="426">
        <v>202110</v>
      </c>
      <c r="B1658" s="426" t="s">
        <v>4805</v>
      </c>
      <c r="C1658" s="426" t="s">
        <v>4936</v>
      </c>
      <c r="D1658" s="426" t="s">
        <v>4937</v>
      </c>
      <c r="E1658" s="426" t="s">
        <v>265</v>
      </c>
      <c r="F1658" s="426" t="s">
        <v>4411</v>
      </c>
      <c r="G1658" s="426" t="s">
        <v>4123</v>
      </c>
      <c r="H1658" s="427">
        <v>0.19</v>
      </c>
      <c r="I1658" s="427">
        <v>0.24</v>
      </c>
      <c r="J1658" s="427">
        <v>13.13</v>
      </c>
      <c r="K1658" s="427">
        <v>68.599999999999994</v>
      </c>
      <c r="L1658" s="427">
        <v>0.19865005400000002</v>
      </c>
      <c r="M1658" s="427">
        <v>13.677998012900002</v>
      </c>
      <c r="N1658" s="427">
        <v>71.463112238000008</v>
      </c>
      <c r="O1658" s="427">
        <v>22.83</v>
      </c>
      <c r="P1658" s="427">
        <v>14.82</v>
      </c>
      <c r="Q1658" s="427">
        <v>14.82</v>
      </c>
      <c r="R1658" s="427">
        <v>0.23960000000000001</v>
      </c>
      <c r="S1658" s="427">
        <v>13.9497</v>
      </c>
      <c r="T1658" s="427">
        <v>67.777299999999997</v>
      </c>
      <c r="U1658" s="428">
        <v>43678</v>
      </c>
      <c r="V1658" s="428">
        <v>44712</v>
      </c>
      <c r="W1658" s="426">
        <v>320</v>
      </c>
      <c r="X1658" s="426"/>
      <c r="Y1658" s="426"/>
      <c r="Z1658" s="426">
        <v>7</v>
      </c>
    </row>
    <row r="1659" spans="1:26" ht="15">
      <c r="A1659" s="426">
        <v>202110</v>
      </c>
      <c r="B1659" s="426" t="s">
        <v>4805</v>
      </c>
      <c r="C1659" s="426" t="s">
        <v>4938</v>
      </c>
      <c r="D1659" s="426" t="s">
        <v>4939</v>
      </c>
      <c r="E1659" s="426" t="s">
        <v>275</v>
      </c>
      <c r="F1659" s="426" t="s">
        <v>4411</v>
      </c>
      <c r="G1659" s="426" t="s">
        <v>4123</v>
      </c>
      <c r="H1659" s="427">
        <v>0.31</v>
      </c>
      <c r="I1659" s="427">
        <v>0.32</v>
      </c>
      <c r="J1659" s="427">
        <v>20.96</v>
      </c>
      <c r="K1659" s="427">
        <v>73.34</v>
      </c>
      <c r="L1659" s="427">
        <v>0.32411324600000002</v>
      </c>
      <c r="M1659" s="427">
        <v>21.834793476800002</v>
      </c>
      <c r="N1659" s="427">
        <v>76.400942442200005</v>
      </c>
      <c r="O1659" s="427">
        <v>22.84</v>
      </c>
      <c r="P1659" s="427">
        <v>16.149999999999999</v>
      </c>
      <c r="Q1659" s="427">
        <v>16.149999999999999</v>
      </c>
      <c r="R1659" s="427">
        <v>0.31631999999999999</v>
      </c>
      <c r="S1659" s="427">
        <v>24.967500000000001</v>
      </c>
      <c r="T1659" s="427">
        <v>69.332459999999998</v>
      </c>
      <c r="U1659" s="428">
        <v>43678</v>
      </c>
      <c r="V1659" s="428">
        <v>44561</v>
      </c>
      <c r="W1659" s="426">
        <v>340</v>
      </c>
      <c r="X1659" s="426"/>
      <c r="Y1659" s="426"/>
      <c r="Z1659" s="426">
        <v>7</v>
      </c>
    </row>
    <row r="1660" spans="1:26" ht="15">
      <c r="A1660" s="426">
        <v>202110</v>
      </c>
      <c r="B1660" s="426" t="s">
        <v>4805</v>
      </c>
      <c r="C1660" s="426" t="s">
        <v>4942</v>
      </c>
      <c r="D1660" s="426" t="s">
        <v>4943</v>
      </c>
      <c r="E1660" s="426" t="s">
        <v>262</v>
      </c>
      <c r="F1660" s="426" t="s">
        <v>4456</v>
      </c>
      <c r="G1660" s="426" t="s">
        <v>4125</v>
      </c>
      <c r="H1660" s="427">
        <v>0.28999999999999998</v>
      </c>
      <c r="I1660" s="427">
        <v>0.35</v>
      </c>
      <c r="J1660" s="427">
        <v>8.0399999999999991</v>
      </c>
      <c r="K1660" s="427">
        <v>69.55</v>
      </c>
      <c r="L1660" s="427">
        <v>0.31161724379999994</v>
      </c>
      <c r="M1660" s="427">
        <v>8.5065271103999986</v>
      </c>
      <c r="N1660" s="427">
        <v>73.585691607999991</v>
      </c>
      <c r="O1660" s="427">
        <v>22.84</v>
      </c>
      <c r="P1660" s="427">
        <v>14.37</v>
      </c>
      <c r="Q1660" s="427">
        <v>14.37</v>
      </c>
      <c r="R1660" s="427">
        <v>0.34699079999999999</v>
      </c>
      <c r="S1660" s="427">
        <v>10.387615</v>
      </c>
      <c r="T1660" s="427">
        <v>67.203941</v>
      </c>
      <c r="U1660" s="428">
        <v>43678</v>
      </c>
      <c r="V1660" s="428">
        <v>44561</v>
      </c>
      <c r="W1660" s="426">
        <v>400</v>
      </c>
      <c r="X1660" s="426"/>
      <c r="Y1660" s="426"/>
      <c r="Z1660" s="426">
        <v>2</v>
      </c>
    </row>
    <row r="1661" spans="1:26" ht="15">
      <c r="A1661" s="426">
        <v>202110</v>
      </c>
      <c r="B1661" s="426" t="s">
        <v>4805</v>
      </c>
      <c r="C1661" s="426" t="s">
        <v>5607</v>
      </c>
      <c r="D1661" s="426" t="s">
        <v>5608</v>
      </c>
      <c r="E1661" s="426" t="s">
        <v>276</v>
      </c>
      <c r="F1661" s="426" t="s">
        <v>4422</v>
      </c>
      <c r="G1661" s="426" t="s">
        <v>4123</v>
      </c>
      <c r="H1661" s="427">
        <v>0.33</v>
      </c>
      <c r="I1661" s="427">
        <v>0.42</v>
      </c>
      <c r="J1661" s="427">
        <v>5.57</v>
      </c>
      <c r="K1661" s="427">
        <v>52.33</v>
      </c>
      <c r="L1661" s="427">
        <v>0.34502377800000011</v>
      </c>
      <c r="M1661" s="427">
        <v>5.8024713581</v>
      </c>
      <c r="N1661" s="427">
        <v>54.51406214890001</v>
      </c>
      <c r="O1661" s="427">
        <v>22.84</v>
      </c>
      <c r="P1661" s="427">
        <v>15.86</v>
      </c>
      <c r="Q1661" s="427">
        <v>15.86</v>
      </c>
      <c r="R1661" s="427">
        <v>0.42059999999999997</v>
      </c>
      <c r="S1661" s="427">
        <v>6.2826370000000002</v>
      </c>
      <c r="T1661" s="427">
        <v>51.617400000000004</v>
      </c>
      <c r="U1661" s="428">
        <v>43709</v>
      </c>
      <c r="V1661" s="428">
        <v>45291</v>
      </c>
      <c r="W1661" s="426">
        <v>650</v>
      </c>
      <c r="X1661" s="426"/>
      <c r="Y1661" s="426"/>
      <c r="Z1661" s="426">
        <v>7</v>
      </c>
    </row>
    <row r="1662" spans="1:26" ht="15">
      <c r="A1662" s="426">
        <v>202110</v>
      </c>
      <c r="B1662" s="426" t="s">
        <v>4805</v>
      </c>
      <c r="C1662" s="426" t="s">
        <v>5609</v>
      </c>
      <c r="D1662" s="426" t="s">
        <v>5610</v>
      </c>
      <c r="E1662" s="426" t="s">
        <v>268</v>
      </c>
      <c r="F1662" s="426" t="s">
        <v>5611</v>
      </c>
      <c r="G1662" s="426" t="s">
        <v>4143</v>
      </c>
      <c r="H1662" s="427">
        <v>0.2</v>
      </c>
      <c r="I1662" s="427">
        <v>0.21</v>
      </c>
      <c r="J1662" s="427">
        <v>16.62</v>
      </c>
      <c r="K1662" s="427">
        <v>81.239999999999995</v>
      </c>
      <c r="L1662" s="427">
        <v>0.20910532000000004</v>
      </c>
      <c r="M1662" s="427">
        <v>17.313657804600002</v>
      </c>
      <c r="N1662" s="427">
        <v>84.63065944920001</v>
      </c>
      <c r="O1662" s="427">
        <v>22.83</v>
      </c>
      <c r="P1662" s="427">
        <v>15.27</v>
      </c>
      <c r="Q1662" s="427">
        <v>15.27</v>
      </c>
      <c r="R1662" s="427">
        <v>0.20727999999999999</v>
      </c>
      <c r="S1662" s="427">
        <v>19.285419999999998</v>
      </c>
      <c r="T1662" s="427">
        <v>78.575280000000006</v>
      </c>
      <c r="U1662" s="428">
        <v>43709</v>
      </c>
      <c r="V1662" s="428">
        <v>44834</v>
      </c>
      <c r="W1662" s="426">
        <v>200</v>
      </c>
      <c r="X1662" s="426"/>
      <c r="Y1662" s="426"/>
      <c r="Z1662" s="426">
        <v>7</v>
      </c>
    </row>
    <row r="1663" spans="1:26" ht="15">
      <c r="A1663" s="426">
        <v>202110</v>
      </c>
      <c r="B1663" s="426" t="s">
        <v>4805</v>
      </c>
      <c r="C1663" s="426" t="s">
        <v>5612</v>
      </c>
      <c r="D1663" s="426" t="s">
        <v>5613</v>
      </c>
      <c r="E1663" s="426" t="s">
        <v>259</v>
      </c>
      <c r="F1663" s="426" t="s">
        <v>4150</v>
      </c>
      <c r="G1663" s="426" t="s">
        <v>4154</v>
      </c>
      <c r="H1663" s="427">
        <v>0.27</v>
      </c>
      <c r="I1663" s="427">
        <v>0.35</v>
      </c>
      <c r="J1663" s="427">
        <v>20.61</v>
      </c>
      <c r="K1663" s="427">
        <v>102.65</v>
      </c>
      <c r="L1663" s="427">
        <v>0.28910400390000002</v>
      </c>
      <c r="M1663" s="427">
        <v>21.654538913700002</v>
      </c>
      <c r="N1663" s="427">
        <v>107.85242210050001</v>
      </c>
      <c r="O1663" s="427">
        <v>22.83</v>
      </c>
      <c r="P1663" s="427">
        <v>13.8</v>
      </c>
      <c r="Q1663" s="427">
        <v>13.8</v>
      </c>
      <c r="R1663" s="427">
        <v>0.35207719999999998</v>
      </c>
      <c r="S1663" s="427">
        <v>23.898271999999999</v>
      </c>
      <c r="T1663" s="427">
        <v>99.362329000000003</v>
      </c>
      <c r="U1663" s="428">
        <v>43709</v>
      </c>
      <c r="V1663" s="428">
        <v>44926</v>
      </c>
      <c r="W1663" s="426">
        <v>220</v>
      </c>
      <c r="X1663" s="426"/>
      <c r="Y1663" s="426"/>
      <c r="Z1663" s="426">
        <v>8</v>
      </c>
    </row>
    <row r="1664" spans="1:26" ht="15">
      <c r="A1664" s="426">
        <v>202110</v>
      </c>
      <c r="B1664" s="426" t="s">
        <v>4805</v>
      </c>
      <c r="C1664" s="426" t="s">
        <v>5685</v>
      </c>
      <c r="D1664" s="426" t="s">
        <v>5686</v>
      </c>
      <c r="E1664" s="426" t="s">
        <v>267</v>
      </c>
      <c r="F1664" s="426" t="s">
        <v>4399</v>
      </c>
      <c r="G1664" s="426" t="s">
        <v>4123</v>
      </c>
      <c r="H1664" s="427">
        <v>0.17</v>
      </c>
      <c r="I1664" s="427">
        <v>0.3</v>
      </c>
      <c r="J1664" s="427">
        <v>6.57</v>
      </c>
      <c r="K1664" s="427">
        <v>79.45</v>
      </c>
      <c r="L1664" s="427">
        <v>0.17773952200000004</v>
      </c>
      <c r="M1664" s="427">
        <v>6.8442076881000009</v>
      </c>
      <c r="N1664" s="427">
        <v>82.765951418500009</v>
      </c>
      <c r="O1664" s="427">
        <v>22.83</v>
      </c>
      <c r="P1664" s="427">
        <v>15.27</v>
      </c>
      <c r="Q1664" s="427">
        <v>15.27</v>
      </c>
      <c r="R1664" s="427">
        <v>0.29522680000000001</v>
      </c>
      <c r="S1664" s="427">
        <v>7.5533580000000002</v>
      </c>
      <c r="T1664" s="427">
        <v>78.469025000000002</v>
      </c>
      <c r="U1664" s="428">
        <v>43739</v>
      </c>
      <c r="V1664" s="428">
        <v>44834</v>
      </c>
      <c r="W1664" s="426">
        <v>360</v>
      </c>
      <c r="X1664" s="426"/>
      <c r="Y1664" s="426"/>
      <c r="Z1664" s="426">
        <v>7</v>
      </c>
    </row>
    <row r="1665" spans="1:26" ht="15">
      <c r="A1665" s="426">
        <v>202110</v>
      </c>
      <c r="B1665" s="426" t="s">
        <v>4805</v>
      </c>
      <c r="C1665" s="426" t="s">
        <v>5687</v>
      </c>
      <c r="D1665" s="426" t="s">
        <v>5688</v>
      </c>
      <c r="E1665" s="426" t="s">
        <v>267</v>
      </c>
      <c r="F1665" s="426" t="s">
        <v>4316</v>
      </c>
      <c r="G1665" s="426" t="s">
        <v>4123</v>
      </c>
      <c r="H1665" s="427">
        <v>0.21</v>
      </c>
      <c r="I1665" s="427">
        <v>0.24</v>
      </c>
      <c r="J1665" s="427">
        <v>18.61</v>
      </c>
      <c r="K1665" s="427">
        <v>77.680000000000007</v>
      </c>
      <c r="L1665" s="427">
        <v>0.219560586</v>
      </c>
      <c r="M1665" s="427">
        <v>19.386713101300003</v>
      </c>
      <c r="N1665" s="427">
        <v>80.922078114400009</v>
      </c>
      <c r="O1665" s="427">
        <v>22.83</v>
      </c>
      <c r="P1665" s="427">
        <v>15.27</v>
      </c>
      <c r="Q1665" s="427">
        <v>15.27</v>
      </c>
      <c r="R1665" s="427">
        <v>0.2427</v>
      </c>
      <c r="S1665" s="427">
        <v>18.701519999999999</v>
      </c>
      <c r="T1665" s="427">
        <v>77.589780000000005</v>
      </c>
      <c r="U1665" s="428">
        <v>43739</v>
      </c>
      <c r="V1665" s="428">
        <v>44834</v>
      </c>
      <c r="W1665" s="426">
        <v>400</v>
      </c>
      <c r="X1665" s="426"/>
      <c r="Y1665" s="426"/>
      <c r="Z1665" s="426">
        <v>7</v>
      </c>
    </row>
    <row r="1666" spans="1:26" ht="15">
      <c r="A1666" s="426">
        <v>202110</v>
      </c>
      <c r="B1666" s="426" t="s">
        <v>4805</v>
      </c>
      <c r="C1666" s="426" t="s">
        <v>5691</v>
      </c>
      <c r="D1666" s="426" t="s">
        <v>5692</v>
      </c>
      <c r="E1666" s="426" t="s">
        <v>275</v>
      </c>
      <c r="F1666" s="426" t="s">
        <v>4152</v>
      </c>
      <c r="G1666" s="426" t="s">
        <v>4156</v>
      </c>
      <c r="H1666" s="427">
        <v>0.09</v>
      </c>
      <c r="I1666" s="427">
        <v>0.14000000000000001</v>
      </c>
      <c r="J1666" s="427">
        <v>3.73</v>
      </c>
      <c r="K1666" s="427">
        <v>38.1</v>
      </c>
      <c r="L1666" s="427">
        <v>9.3637971E-2</v>
      </c>
      <c r="M1666" s="427">
        <v>3.8705368511999998</v>
      </c>
      <c r="N1666" s="427">
        <v>39.535510463999998</v>
      </c>
      <c r="O1666" s="427">
        <v>22.83</v>
      </c>
      <c r="P1666" s="427">
        <v>15.27</v>
      </c>
      <c r="Q1666" s="427">
        <v>15.27</v>
      </c>
      <c r="R1666" s="427">
        <v>0.13919999999999999</v>
      </c>
      <c r="S1666" s="427">
        <v>3.9840499999999999</v>
      </c>
      <c r="T1666" s="427">
        <v>37.841749999999998</v>
      </c>
      <c r="U1666" s="428">
        <v>43739</v>
      </c>
      <c r="V1666" s="428">
        <v>44834</v>
      </c>
      <c r="W1666" s="426">
        <v>280</v>
      </c>
      <c r="X1666" s="426"/>
      <c r="Y1666" s="426"/>
      <c r="Z1666" s="426">
        <v>6</v>
      </c>
    </row>
    <row r="1667" spans="1:26" ht="15">
      <c r="A1667" s="426">
        <v>202110</v>
      </c>
      <c r="B1667" s="426" t="s">
        <v>4805</v>
      </c>
      <c r="C1667" s="426" t="s">
        <v>5693</v>
      </c>
      <c r="D1667" s="426" t="s">
        <v>5694</v>
      </c>
      <c r="E1667" s="426" t="s">
        <v>265</v>
      </c>
      <c r="F1667" s="426" t="s">
        <v>4377</v>
      </c>
      <c r="G1667" s="426" t="s">
        <v>4143</v>
      </c>
      <c r="H1667" s="427">
        <v>0.1</v>
      </c>
      <c r="I1667" s="427">
        <v>0.11</v>
      </c>
      <c r="J1667" s="427">
        <v>9.94</v>
      </c>
      <c r="K1667" s="427">
        <v>46.23</v>
      </c>
      <c r="L1667" s="427">
        <v>0.10455266000000002</v>
      </c>
      <c r="M1667" s="427">
        <v>10.354859120200002</v>
      </c>
      <c r="N1667" s="427">
        <v>48.159470535899999</v>
      </c>
      <c r="O1667" s="427">
        <v>22.84</v>
      </c>
      <c r="P1667" s="427">
        <v>13.9</v>
      </c>
      <c r="Q1667" s="427">
        <v>13.9</v>
      </c>
      <c r="R1667" s="427">
        <v>0.108</v>
      </c>
      <c r="S1667" s="427">
        <v>12.164350000000001</v>
      </c>
      <c r="T1667" s="427">
        <v>44.012949999999996</v>
      </c>
      <c r="U1667" s="428">
        <v>43739</v>
      </c>
      <c r="V1667" s="428">
        <v>44834</v>
      </c>
      <c r="W1667" s="426">
        <v>250</v>
      </c>
      <c r="X1667" s="426"/>
      <c r="Y1667" s="426"/>
      <c r="Z1667" s="426">
        <v>7</v>
      </c>
    </row>
    <row r="1668" spans="1:26" ht="15">
      <c r="A1668" s="426">
        <v>202110</v>
      </c>
      <c r="B1668" s="426" t="s">
        <v>4805</v>
      </c>
      <c r="C1668" s="426" t="s">
        <v>5695</v>
      </c>
      <c r="D1668" s="426" t="s">
        <v>5696</v>
      </c>
      <c r="E1668" s="426" t="s">
        <v>265</v>
      </c>
      <c r="F1668" s="426" t="s">
        <v>4377</v>
      </c>
      <c r="G1668" s="426" t="s">
        <v>4143</v>
      </c>
      <c r="H1668" s="427">
        <v>0.1</v>
      </c>
      <c r="I1668" s="427">
        <v>0.13</v>
      </c>
      <c r="J1668" s="427">
        <v>8.5500000000000007</v>
      </c>
      <c r="K1668" s="427">
        <v>45.87</v>
      </c>
      <c r="L1668" s="427">
        <v>0.10455266000000002</v>
      </c>
      <c r="M1668" s="427">
        <v>8.9068456215000005</v>
      </c>
      <c r="N1668" s="427">
        <v>47.784445457099999</v>
      </c>
      <c r="O1668" s="427">
        <v>22.84</v>
      </c>
      <c r="P1668" s="427">
        <v>13.9</v>
      </c>
      <c r="Q1668" s="427">
        <v>13.9</v>
      </c>
      <c r="R1668" s="427">
        <v>0.12672</v>
      </c>
      <c r="S1668" s="427">
        <v>10.451370000000001</v>
      </c>
      <c r="T1668" s="427">
        <v>43.971449999999997</v>
      </c>
      <c r="U1668" s="428">
        <v>43739</v>
      </c>
      <c r="V1668" s="428">
        <v>44834</v>
      </c>
      <c r="W1668" s="426">
        <v>250</v>
      </c>
      <c r="X1668" s="426"/>
      <c r="Y1668" s="426"/>
      <c r="Z1668" s="426">
        <v>7</v>
      </c>
    </row>
    <row r="1669" spans="1:26" ht="15">
      <c r="A1669" s="426">
        <v>202110</v>
      </c>
      <c r="B1669" s="426" t="s">
        <v>4805</v>
      </c>
      <c r="C1669" s="426" t="s">
        <v>5701</v>
      </c>
      <c r="D1669" s="426" t="s">
        <v>5702</v>
      </c>
      <c r="E1669" s="426" t="s">
        <v>267</v>
      </c>
      <c r="F1669" s="426" t="s">
        <v>4316</v>
      </c>
      <c r="G1669" s="426" t="s">
        <v>4123</v>
      </c>
      <c r="H1669" s="427">
        <v>0.32</v>
      </c>
      <c r="I1669" s="427">
        <v>0.35</v>
      </c>
      <c r="J1669" s="427">
        <v>25.2</v>
      </c>
      <c r="K1669" s="427">
        <v>111.18</v>
      </c>
      <c r="L1669" s="427">
        <v>0.33456851200000004</v>
      </c>
      <c r="M1669" s="427">
        <v>26.251755515999999</v>
      </c>
      <c r="N1669" s="427">
        <v>115.82024516940001</v>
      </c>
      <c r="O1669" s="427">
        <v>22.83</v>
      </c>
      <c r="P1669" s="427">
        <v>16.16</v>
      </c>
      <c r="Q1669" s="427">
        <v>16.16</v>
      </c>
      <c r="R1669" s="427">
        <v>0.35239999999999999</v>
      </c>
      <c r="S1669" s="427">
        <v>26.797599999999999</v>
      </c>
      <c r="T1669" s="427">
        <v>109.5869</v>
      </c>
      <c r="U1669" s="428">
        <v>43739</v>
      </c>
      <c r="V1669" s="428">
        <v>44834</v>
      </c>
      <c r="W1669" s="426">
        <v>400</v>
      </c>
      <c r="X1669" s="426"/>
      <c r="Y1669" s="426"/>
      <c r="Z1669" s="426">
        <v>7</v>
      </c>
    </row>
    <row r="1670" spans="1:26" ht="15">
      <c r="A1670" s="426">
        <v>202110</v>
      </c>
      <c r="B1670" s="426" t="s">
        <v>4805</v>
      </c>
      <c r="C1670" s="426" t="s">
        <v>5703</v>
      </c>
      <c r="D1670" s="426" t="s">
        <v>5704</v>
      </c>
      <c r="E1670" s="426" t="s">
        <v>260</v>
      </c>
      <c r="F1670" s="426" t="s">
        <v>4150</v>
      </c>
      <c r="G1670" s="426" t="s">
        <v>4151</v>
      </c>
      <c r="H1670" s="427">
        <v>0.13</v>
      </c>
      <c r="I1670" s="427">
        <v>0.14000000000000001</v>
      </c>
      <c r="J1670" s="427">
        <v>8.26</v>
      </c>
      <c r="K1670" s="427">
        <v>37.270000000000003</v>
      </c>
      <c r="L1670" s="427">
        <v>0.13919822409999999</v>
      </c>
      <c r="M1670" s="427">
        <v>8.6786264642000006</v>
      </c>
      <c r="N1670" s="427">
        <v>39.158887205900001</v>
      </c>
      <c r="O1670" s="427">
        <v>22.83</v>
      </c>
      <c r="P1670" s="427">
        <v>14.37</v>
      </c>
      <c r="Q1670" s="427">
        <v>14.37</v>
      </c>
      <c r="R1670" s="427">
        <v>0.1441452</v>
      </c>
      <c r="S1670" s="427">
        <v>9.3437940000000008</v>
      </c>
      <c r="T1670" s="427">
        <v>36.184632999999998</v>
      </c>
      <c r="U1670" s="428">
        <v>43739</v>
      </c>
      <c r="V1670" s="428">
        <v>44104</v>
      </c>
      <c r="W1670" s="426">
        <v>230</v>
      </c>
      <c r="X1670" s="426"/>
      <c r="Y1670" s="426"/>
      <c r="Z1670" s="426">
        <v>8</v>
      </c>
    </row>
    <row r="1671" spans="1:26" ht="15">
      <c r="A1671" s="426">
        <v>202110</v>
      </c>
      <c r="B1671" s="426" t="s">
        <v>4805</v>
      </c>
      <c r="C1671" s="426" t="s">
        <v>5775</v>
      </c>
      <c r="D1671" s="426" t="s">
        <v>5776</v>
      </c>
      <c r="E1671" s="426" t="s">
        <v>265</v>
      </c>
      <c r="F1671" s="426" t="s">
        <v>4316</v>
      </c>
      <c r="G1671" s="426" t="s">
        <v>4409</v>
      </c>
      <c r="H1671" s="427">
        <v>0.1</v>
      </c>
      <c r="I1671" s="427">
        <v>0.18</v>
      </c>
      <c r="J1671" s="427">
        <v>4.92</v>
      </c>
      <c r="K1671" s="427">
        <v>45.61</v>
      </c>
      <c r="L1671" s="427">
        <v>0.10455266000000002</v>
      </c>
      <c r="M1671" s="427">
        <v>5.1253427436000001</v>
      </c>
      <c r="N1671" s="427">
        <v>47.5135940113</v>
      </c>
      <c r="O1671" s="427">
        <v>22.83</v>
      </c>
      <c r="P1671" s="427">
        <v>26.4</v>
      </c>
      <c r="Q1671" s="427">
        <v>26.4</v>
      </c>
      <c r="R1671" s="427">
        <v>0.17538000000000001</v>
      </c>
      <c r="S1671" s="427">
        <v>5.1844650000000003</v>
      </c>
      <c r="T1671" s="427">
        <v>45.339585</v>
      </c>
      <c r="U1671" s="428">
        <v>43770</v>
      </c>
      <c r="V1671" s="428">
        <v>45657</v>
      </c>
      <c r="W1671" s="426">
        <v>248</v>
      </c>
      <c r="X1671" s="426"/>
      <c r="Y1671" s="426"/>
      <c r="Z1671" s="426">
        <v>7</v>
      </c>
    </row>
    <row r="1672" spans="1:26" ht="15">
      <c r="A1672" s="426">
        <v>202110</v>
      </c>
      <c r="B1672" s="426" t="s">
        <v>4805</v>
      </c>
      <c r="C1672" s="426" t="s">
        <v>5777</v>
      </c>
      <c r="D1672" s="426" t="s">
        <v>5778</v>
      </c>
      <c r="E1672" s="426" t="s">
        <v>268</v>
      </c>
      <c r="F1672" s="426" t="s">
        <v>4316</v>
      </c>
      <c r="G1672" s="426" t="s">
        <v>4409</v>
      </c>
      <c r="H1672" s="427">
        <v>0.27</v>
      </c>
      <c r="I1672" s="427">
        <v>0.28000000000000003</v>
      </c>
      <c r="J1672" s="427">
        <v>25.15</v>
      </c>
      <c r="K1672" s="427">
        <v>98.51</v>
      </c>
      <c r="L1672" s="427">
        <v>0.28229218200000006</v>
      </c>
      <c r="M1672" s="427">
        <v>26.199668699500002</v>
      </c>
      <c r="N1672" s="427">
        <v>102.62144586830001</v>
      </c>
      <c r="O1672" s="427">
        <v>22.84</v>
      </c>
      <c r="P1672" s="427">
        <v>15.31</v>
      </c>
      <c r="Q1672" s="427">
        <v>15.31</v>
      </c>
      <c r="R1672" s="427">
        <v>0.28000000000000003</v>
      </c>
      <c r="S1672" s="427">
        <v>25.3003</v>
      </c>
      <c r="T1672" s="427">
        <v>98.35445</v>
      </c>
      <c r="U1672" s="428">
        <v>43770</v>
      </c>
      <c r="V1672" s="428">
        <v>44926</v>
      </c>
      <c r="W1672" s="426">
        <v>400</v>
      </c>
      <c r="X1672" s="426"/>
      <c r="Y1672" s="426"/>
      <c r="Z1672" s="426">
        <v>7</v>
      </c>
    </row>
    <row r="1673" spans="1:26" ht="15">
      <c r="A1673" s="426">
        <v>202110</v>
      </c>
      <c r="B1673" s="426" t="s">
        <v>4805</v>
      </c>
      <c r="C1673" s="426" t="s">
        <v>5779</v>
      </c>
      <c r="D1673" s="426" t="s">
        <v>5780</v>
      </c>
      <c r="E1673" s="426" t="s">
        <v>265</v>
      </c>
      <c r="F1673" s="426" t="s">
        <v>4410</v>
      </c>
      <c r="G1673" s="426" t="s">
        <v>4143</v>
      </c>
      <c r="H1673" s="427">
        <v>0.16</v>
      </c>
      <c r="I1673" s="427">
        <v>0.21</v>
      </c>
      <c r="J1673" s="427">
        <v>5.92</v>
      </c>
      <c r="K1673" s="427">
        <v>61.32</v>
      </c>
      <c r="L1673" s="427">
        <v>0.16728425600000002</v>
      </c>
      <c r="M1673" s="427">
        <v>6.1670790736000001</v>
      </c>
      <c r="N1673" s="427">
        <v>63.879271755600008</v>
      </c>
      <c r="O1673" s="427">
        <v>22.84</v>
      </c>
      <c r="P1673" s="427">
        <v>25.2</v>
      </c>
      <c r="Q1673" s="427">
        <v>25.2</v>
      </c>
      <c r="R1673" s="427">
        <v>0.20555999999999999</v>
      </c>
      <c r="S1673" s="427">
        <v>7.3135199999999996</v>
      </c>
      <c r="T1673" s="427">
        <v>59.922539999999998</v>
      </c>
      <c r="U1673" s="428">
        <v>43770</v>
      </c>
      <c r="V1673" s="428">
        <v>45657</v>
      </c>
      <c r="W1673" s="426">
        <v>225</v>
      </c>
      <c r="X1673" s="426"/>
      <c r="Y1673" s="426"/>
      <c r="Z1673" s="426">
        <v>7</v>
      </c>
    </row>
    <row r="1674" spans="1:26" ht="15">
      <c r="A1674" s="426">
        <v>202110</v>
      </c>
      <c r="B1674" s="426" t="s">
        <v>4805</v>
      </c>
      <c r="C1674" s="426" t="s">
        <v>5781</v>
      </c>
      <c r="D1674" s="426" t="s">
        <v>5782</v>
      </c>
      <c r="E1674" s="426" t="s">
        <v>265</v>
      </c>
      <c r="F1674" s="426" t="s">
        <v>4316</v>
      </c>
      <c r="G1674" s="426" t="s">
        <v>4409</v>
      </c>
      <c r="H1674" s="427">
        <v>0.33</v>
      </c>
      <c r="I1674" s="427">
        <v>0.36</v>
      </c>
      <c r="J1674" s="427">
        <v>25.39</v>
      </c>
      <c r="K1674" s="427">
        <v>105.4</v>
      </c>
      <c r="L1674" s="427">
        <v>0.34502377800000011</v>
      </c>
      <c r="M1674" s="427">
        <v>26.449685418700003</v>
      </c>
      <c r="N1674" s="427">
        <v>109.79900918200002</v>
      </c>
      <c r="O1674" s="427">
        <v>22.83</v>
      </c>
      <c r="P1674" s="427">
        <v>14.82</v>
      </c>
      <c r="Q1674" s="427">
        <v>14.82</v>
      </c>
      <c r="R1674" s="427">
        <v>0.35693999999999998</v>
      </c>
      <c r="S1674" s="427">
        <v>25.59759</v>
      </c>
      <c r="T1674" s="427">
        <v>105.19114500000001</v>
      </c>
      <c r="U1674" s="428">
        <v>43770</v>
      </c>
      <c r="V1674" s="428">
        <v>44712</v>
      </c>
      <c r="W1674" s="426">
        <v>400</v>
      </c>
      <c r="X1674" s="426"/>
      <c r="Y1674" s="426"/>
      <c r="Z1674" s="426">
        <v>7</v>
      </c>
    </row>
    <row r="1675" spans="1:26" ht="15">
      <c r="A1675" s="426">
        <v>202110</v>
      </c>
      <c r="B1675" s="426" t="s">
        <v>4805</v>
      </c>
      <c r="C1675" s="426" t="s">
        <v>5783</v>
      </c>
      <c r="D1675" s="426" t="s">
        <v>5784</v>
      </c>
      <c r="E1675" s="426" t="s">
        <v>265</v>
      </c>
      <c r="F1675" s="426" t="s">
        <v>4408</v>
      </c>
      <c r="G1675" s="426" t="s">
        <v>4123</v>
      </c>
      <c r="H1675" s="427">
        <v>0.39</v>
      </c>
      <c r="I1675" s="427">
        <v>0.41</v>
      </c>
      <c r="J1675" s="427">
        <v>28.59</v>
      </c>
      <c r="K1675" s="427">
        <v>132.37</v>
      </c>
      <c r="L1675" s="427">
        <v>0.40775537400000006</v>
      </c>
      <c r="M1675" s="427">
        <v>29.783241674700005</v>
      </c>
      <c r="N1675" s="427">
        <v>137.89463800210001</v>
      </c>
      <c r="O1675" s="427">
        <v>22.83</v>
      </c>
      <c r="P1675" s="427">
        <v>24.44</v>
      </c>
      <c r="Q1675" s="427">
        <v>24.44</v>
      </c>
      <c r="R1675" s="427">
        <v>0.408078</v>
      </c>
      <c r="S1675" s="427">
        <v>30.752524000000001</v>
      </c>
      <c r="T1675" s="427">
        <v>130.206423</v>
      </c>
      <c r="U1675" s="428">
        <v>43770</v>
      </c>
      <c r="V1675" s="428">
        <v>45657</v>
      </c>
      <c r="W1675" s="426">
        <v>500</v>
      </c>
      <c r="X1675" s="426"/>
      <c r="Y1675" s="426"/>
      <c r="Z1675" s="426">
        <v>7</v>
      </c>
    </row>
    <row r="1676" spans="1:26" ht="15">
      <c r="A1676" s="426">
        <v>202110</v>
      </c>
      <c r="B1676" s="426" t="s">
        <v>4805</v>
      </c>
      <c r="C1676" s="426" t="s">
        <v>5785</v>
      </c>
      <c r="D1676" s="426" t="s">
        <v>5786</v>
      </c>
      <c r="E1676" s="426" t="s">
        <v>265</v>
      </c>
      <c r="F1676" s="426" t="s">
        <v>4142</v>
      </c>
      <c r="G1676" s="426" t="s">
        <v>4143</v>
      </c>
      <c r="H1676" s="427">
        <v>0.93</v>
      </c>
      <c r="I1676" s="427">
        <v>0.97</v>
      </c>
      <c r="J1676" s="427">
        <v>79.27</v>
      </c>
      <c r="K1676" s="427">
        <v>363.34</v>
      </c>
      <c r="L1676" s="427">
        <v>0.97233973800000018</v>
      </c>
      <c r="M1676" s="427">
        <v>82.578438879100005</v>
      </c>
      <c r="N1676" s="427">
        <v>378.50447814220001</v>
      </c>
      <c r="O1676" s="427">
        <v>22.84</v>
      </c>
      <c r="P1676" s="427">
        <v>14.97</v>
      </c>
      <c r="Q1676" s="427">
        <v>14.97</v>
      </c>
      <c r="R1676" s="427">
        <v>0.96592199999999995</v>
      </c>
      <c r="S1676" s="427">
        <v>90.164814000000007</v>
      </c>
      <c r="T1676" s="427">
        <v>352.44274000000001</v>
      </c>
      <c r="U1676" s="428">
        <v>43770</v>
      </c>
      <c r="V1676" s="428">
        <v>44865</v>
      </c>
      <c r="W1676" s="426">
        <v>1000</v>
      </c>
      <c r="X1676" s="426"/>
      <c r="Y1676" s="426"/>
      <c r="Z1676" s="426">
        <v>7</v>
      </c>
    </row>
    <row r="1677" spans="1:26" ht="15">
      <c r="A1677" s="426">
        <v>202110</v>
      </c>
      <c r="B1677" s="426" t="s">
        <v>4805</v>
      </c>
      <c r="C1677" s="426" t="s">
        <v>5789</v>
      </c>
      <c r="D1677" s="426" t="s">
        <v>5790</v>
      </c>
      <c r="E1677" s="426" t="s">
        <v>259</v>
      </c>
      <c r="F1677" s="426" t="s">
        <v>4435</v>
      </c>
      <c r="G1677" s="426" t="s">
        <v>4154</v>
      </c>
      <c r="H1677" s="427">
        <v>0.19</v>
      </c>
      <c r="I1677" s="427">
        <v>0.19</v>
      </c>
      <c r="J1677" s="427">
        <v>14.61</v>
      </c>
      <c r="K1677" s="427">
        <v>72.59</v>
      </c>
      <c r="L1677" s="427">
        <v>0.20344355829999999</v>
      </c>
      <c r="M1677" s="427">
        <v>15.350451893699999</v>
      </c>
      <c r="N1677" s="427">
        <v>76.268946130300009</v>
      </c>
      <c r="O1677" s="427">
        <v>22.83</v>
      </c>
      <c r="P1677" s="427">
        <v>14.37</v>
      </c>
      <c r="Q1677" s="427">
        <v>14.37</v>
      </c>
      <c r="R1677" s="427">
        <v>0.18873760000000001</v>
      </c>
      <c r="S1677" s="427">
        <v>17.813067</v>
      </c>
      <c r="T1677" s="427">
        <v>69.387000999999998</v>
      </c>
      <c r="U1677" s="428">
        <v>43770</v>
      </c>
      <c r="V1677" s="428">
        <v>44865</v>
      </c>
      <c r="W1677" s="426">
        <v>200</v>
      </c>
      <c r="X1677" s="426"/>
      <c r="Y1677" s="426"/>
      <c r="Z1677" s="426">
        <v>8</v>
      </c>
    </row>
    <row r="1678" spans="1:26" ht="15">
      <c r="A1678" s="426">
        <v>202110</v>
      </c>
      <c r="B1678" s="426" t="s">
        <v>4805</v>
      </c>
      <c r="C1678" s="426" t="s">
        <v>5849</v>
      </c>
      <c r="D1678" s="426" t="s">
        <v>5850</v>
      </c>
      <c r="E1678" s="426" t="s">
        <v>265</v>
      </c>
      <c r="F1678" s="426" t="s">
        <v>4394</v>
      </c>
      <c r="G1678" s="426" t="s">
        <v>4395</v>
      </c>
      <c r="H1678" s="427">
        <v>0.36</v>
      </c>
      <c r="I1678" s="427">
        <v>0.5</v>
      </c>
      <c r="J1678" s="427">
        <v>19.13</v>
      </c>
      <c r="K1678" s="427">
        <v>134.16</v>
      </c>
      <c r="L1678" s="427">
        <v>0.38228969159999998</v>
      </c>
      <c r="M1678" s="427">
        <v>20.282934491999999</v>
      </c>
      <c r="N1678" s="427">
        <v>142.24560854400002</v>
      </c>
      <c r="O1678" s="427">
        <v>22.83</v>
      </c>
      <c r="P1678" s="427">
        <v>14.74</v>
      </c>
      <c r="Q1678" s="427">
        <v>14.74</v>
      </c>
      <c r="R1678" s="427">
        <v>0.49919999999999998</v>
      </c>
      <c r="S1678" s="427">
        <v>22.954139999999999</v>
      </c>
      <c r="T1678" s="427">
        <v>130.33662000000001</v>
      </c>
      <c r="U1678" s="428">
        <v>43800</v>
      </c>
      <c r="V1678" s="428">
        <v>44712</v>
      </c>
      <c r="W1678" s="426">
        <v>212</v>
      </c>
      <c r="X1678" s="426"/>
      <c r="Y1678" s="426"/>
      <c r="Z1678" s="426">
        <v>14</v>
      </c>
    </row>
    <row r="1679" spans="1:26" ht="15">
      <c r="A1679" s="426">
        <v>202110</v>
      </c>
      <c r="B1679" s="426" t="s">
        <v>4805</v>
      </c>
      <c r="C1679" s="426" t="s">
        <v>5851</v>
      </c>
      <c r="D1679" s="426" t="s">
        <v>5852</v>
      </c>
      <c r="E1679" s="426" t="s">
        <v>267</v>
      </c>
      <c r="F1679" s="426" t="s">
        <v>4278</v>
      </c>
      <c r="G1679" s="426" t="s">
        <v>4156</v>
      </c>
      <c r="H1679" s="427">
        <v>0.2</v>
      </c>
      <c r="I1679" s="427">
        <v>0.26</v>
      </c>
      <c r="J1679" s="427">
        <v>12.1</v>
      </c>
      <c r="K1679" s="427">
        <v>73.12</v>
      </c>
      <c r="L1679" s="427">
        <v>0.20808438000000001</v>
      </c>
      <c r="M1679" s="427">
        <v>12.555897023999997</v>
      </c>
      <c r="N1679" s="427">
        <v>75.8749744128</v>
      </c>
      <c r="O1679" s="427">
        <v>26.47</v>
      </c>
      <c r="P1679" s="427">
        <v>17.96</v>
      </c>
      <c r="Q1679" s="427">
        <v>17.96</v>
      </c>
      <c r="R1679" s="427">
        <v>0.26085999999999998</v>
      </c>
      <c r="S1679" s="427">
        <v>13.276455</v>
      </c>
      <c r="T1679" s="427">
        <v>71.950076999999993</v>
      </c>
      <c r="U1679" s="428">
        <v>43800</v>
      </c>
      <c r="V1679" s="428">
        <v>45443</v>
      </c>
      <c r="W1679" s="426">
        <v>350</v>
      </c>
      <c r="X1679" s="426"/>
      <c r="Y1679" s="426"/>
      <c r="Z1679" s="426">
        <v>6</v>
      </c>
    </row>
    <row r="1680" spans="1:26" ht="15">
      <c r="A1680" s="426">
        <v>202110</v>
      </c>
      <c r="B1680" s="426" t="s">
        <v>4805</v>
      </c>
      <c r="C1680" s="426" t="s">
        <v>5857</v>
      </c>
      <c r="D1680" s="426" t="s">
        <v>5858</v>
      </c>
      <c r="E1680" s="426" t="s">
        <v>275</v>
      </c>
      <c r="F1680" s="426" t="s">
        <v>4296</v>
      </c>
      <c r="G1680" s="426" t="s">
        <v>4156</v>
      </c>
      <c r="H1680" s="427">
        <v>0.11</v>
      </c>
      <c r="I1680" s="427">
        <v>0.11</v>
      </c>
      <c r="J1680" s="427">
        <v>10.36</v>
      </c>
      <c r="K1680" s="427">
        <v>51.41</v>
      </c>
      <c r="L1680" s="427">
        <v>0.11500792600000001</v>
      </c>
      <c r="M1680" s="427">
        <v>10.7923883788</v>
      </c>
      <c r="N1680" s="427">
        <v>53.555664725300005</v>
      </c>
      <c r="O1680" s="427">
        <v>29.18</v>
      </c>
      <c r="P1680" s="427">
        <v>13.92</v>
      </c>
      <c r="Q1680" s="427">
        <v>13.92</v>
      </c>
      <c r="R1680" s="427">
        <v>0.1101</v>
      </c>
      <c r="S1680" s="427">
        <v>12.85206</v>
      </c>
      <c r="T1680" s="427">
        <v>48.913485000000001</v>
      </c>
      <c r="U1680" s="428">
        <v>43800</v>
      </c>
      <c r="V1680" s="428">
        <v>44712</v>
      </c>
      <c r="W1680" s="426">
        <v>320</v>
      </c>
      <c r="X1680" s="426"/>
      <c r="Y1680" s="426"/>
      <c r="Z1680" s="426">
        <v>7</v>
      </c>
    </row>
    <row r="1681" spans="1:26" ht="15">
      <c r="A1681" s="426">
        <v>202110</v>
      </c>
      <c r="B1681" s="426" t="s">
        <v>4805</v>
      </c>
      <c r="C1681" s="426" t="s">
        <v>5859</v>
      </c>
      <c r="D1681" s="426" t="s">
        <v>5860</v>
      </c>
      <c r="E1681" s="426" t="s">
        <v>256</v>
      </c>
      <c r="F1681" s="426" t="s">
        <v>4278</v>
      </c>
      <c r="G1681" s="426" t="s">
        <v>4156</v>
      </c>
      <c r="H1681" s="427">
        <v>0.19</v>
      </c>
      <c r="I1681" s="427">
        <v>0.19</v>
      </c>
      <c r="J1681" s="427">
        <v>21.18</v>
      </c>
      <c r="K1681" s="427">
        <v>103.02</v>
      </c>
      <c r="L1681" s="427">
        <v>0.19768016100000002</v>
      </c>
      <c r="M1681" s="427">
        <v>21.978008179199996</v>
      </c>
      <c r="N1681" s="427">
        <v>106.90152986879998</v>
      </c>
      <c r="O1681" s="427">
        <v>29.18</v>
      </c>
      <c r="P1681" s="427">
        <v>13.92</v>
      </c>
      <c r="Q1681" s="427">
        <v>13.92</v>
      </c>
      <c r="R1681" s="427">
        <v>0.19359999999999999</v>
      </c>
      <c r="S1681" s="427">
        <v>26.212700000000002</v>
      </c>
      <c r="T1681" s="427">
        <v>97.986699999999999</v>
      </c>
      <c r="U1681" s="428">
        <v>43800</v>
      </c>
      <c r="V1681" s="428">
        <v>44712</v>
      </c>
      <c r="W1681" s="426">
        <v>250</v>
      </c>
      <c r="X1681" s="426"/>
      <c r="Y1681" s="426"/>
      <c r="Z1681" s="426">
        <v>6</v>
      </c>
    </row>
    <row r="1682" spans="1:26" ht="15">
      <c r="A1682" s="426">
        <v>202110</v>
      </c>
      <c r="B1682" s="426" t="s">
        <v>4805</v>
      </c>
      <c r="C1682" s="426" t="s">
        <v>5861</v>
      </c>
      <c r="D1682" s="426" t="s">
        <v>5862</v>
      </c>
      <c r="E1682" s="426" t="s">
        <v>256</v>
      </c>
      <c r="F1682" s="426" t="s">
        <v>4278</v>
      </c>
      <c r="G1682" s="426" t="s">
        <v>4156</v>
      </c>
      <c r="H1682" s="427">
        <v>0.4</v>
      </c>
      <c r="I1682" s="427">
        <v>0.4</v>
      </c>
      <c r="J1682" s="427">
        <v>7.07</v>
      </c>
      <c r="K1682" s="427">
        <v>45.59</v>
      </c>
      <c r="L1682" s="427">
        <v>0.41616876000000003</v>
      </c>
      <c r="M1682" s="427">
        <v>7.3363795007999997</v>
      </c>
      <c r="N1682" s="427">
        <v>47.307714489599995</v>
      </c>
      <c r="O1682" s="427">
        <v>29.18</v>
      </c>
      <c r="P1682" s="427">
        <v>13.92</v>
      </c>
      <c r="Q1682" s="427">
        <v>13.92</v>
      </c>
      <c r="R1682" s="427">
        <v>0.39998319999999998</v>
      </c>
      <c r="S1682" s="427">
        <v>10.222270999999999</v>
      </c>
      <c r="T1682" s="427">
        <v>42.437220000000003</v>
      </c>
      <c r="U1682" s="428">
        <v>43800</v>
      </c>
      <c r="V1682" s="428">
        <v>44712</v>
      </c>
      <c r="W1682" s="426">
        <v>400</v>
      </c>
      <c r="X1682" s="426"/>
      <c r="Y1682" s="426"/>
      <c r="Z1682" s="426">
        <v>6</v>
      </c>
    </row>
    <row r="1683" spans="1:26" ht="15">
      <c r="A1683" s="426">
        <v>202110</v>
      </c>
      <c r="B1683" s="426" t="s">
        <v>4805</v>
      </c>
      <c r="C1683" s="426" t="s">
        <v>5865</v>
      </c>
      <c r="D1683" s="426" t="s">
        <v>5866</v>
      </c>
      <c r="E1683" s="426" t="s">
        <v>265</v>
      </c>
      <c r="F1683" s="426" t="s">
        <v>5611</v>
      </c>
      <c r="G1683" s="426" t="s">
        <v>4143</v>
      </c>
      <c r="H1683" s="427">
        <v>0.18</v>
      </c>
      <c r="I1683" s="427">
        <v>0.18</v>
      </c>
      <c r="J1683" s="427">
        <v>12.3</v>
      </c>
      <c r="K1683" s="427">
        <v>44.69</v>
      </c>
      <c r="L1683" s="427">
        <v>0.187275942</v>
      </c>
      <c r="M1683" s="427">
        <v>12.763432511999998</v>
      </c>
      <c r="N1683" s="427">
        <v>46.373804793599994</v>
      </c>
      <c r="O1683" s="427">
        <v>22.83</v>
      </c>
      <c r="P1683" s="427">
        <v>13.47</v>
      </c>
      <c r="Q1683" s="427">
        <v>13.47</v>
      </c>
      <c r="R1683" s="427">
        <v>0.1849876</v>
      </c>
      <c r="S1683" s="427">
        <v>14.794902</v>
      </c>
      <c r="T1683" s="427">
        <v>42.195466000000003</v>
      </c>
      <c r="U1683" s="428">
        <v>43800</v>
      </c>
      <c r="V1683" s="428">
        <v>44926</v>
      </c>
      <c r="W1683" s="426">
        <v>380</v>
      </c>
      <c r="X1683" s="426"/>
      <c r="Y1683" s="426"/>
      <c r="Z1683" s="426">
        <v>6</v>
      </c>
    </row>
    <row r="1684" spans="1:26" ht="15">
      <c r="A1684" s="426">
        <v>202110</v>
      </c>
      <c r="B1684" s="426" t="s">
        <v>4805</v>
      </c>
      <c r="C1684" s="426" t="s">
        <v>6022</v>
      </c>
      <c r="D1684" s="426" t="s">
        <v>6023</v>
      </c>
      <c r="E1684" s="426" t="s">
        <v>268</v>
      </c>
      <c r="F1684" s="426" t="s">
        <v>4397</v>
      </c>
      <c r="G1684" s="426" t="s">
        <v>4315</v>
      </c>
      <c r="H1684" s="427">
        <v>0.55000000000000004</v>
      </c>
      <c r="I1684" s="427">
        <v>0.97</v>
      </c>
      <c r="J1684" s="427">
        <v>51.71</v>
      </c>
      <c r="K1684" s="427">
        <v>252.46</v>
      </c>
      <c r="L1684" s="427">
        <v>0.59636985100000006</v>
      </c>
      <c r="M1684" s="427">
        <v>54.700269332800005</v>
      </c>
      <c r="N1684" s="427">
        <v>267.05917609280004</v>
      </c>
      <c r="O1684" s="427">
        <v>22.83</v>
      </c>
      <c r="P1684" s="427">
        <v>13.48</v>
      </c>
      <c r="Q1684" s="427">
        <v>13.48</v>
      </c>
      <c r="R1684" s="427">
        <v>0.97461719999999996</v>
      </c>
      <c r="S1684" s="427">
        <v>54.031281999999997</v>
      </c>
      <c r="T1684" s="427">
        <v>250.13761299999999</v>
      </c>
      <c r="U1684" s="428">
        <v>43831</v>
      </c>
      <c r="V1684" s="428">
        <v>44926</v>
      </c>
      <c r="W1684" s="426">
        <v>200</v>
      </c>
      <c r="X1684" s="426"/>
      <c r="Y1684" s="426"/>
      <c r="Z1684" s="426">
        <v>3</v>
      </c>
    </row>
    <row r="1685" spans="1:26" ht="15">
      <c r="A1685" s="426">
        <v>202110</v>
      </c>
      <c r="B1685" s="426" t="s">
        <v>4805</v>
      </c>
      <c r="C1685" s="426" t="s">
        <v>6024</v>
      </c>
      <c r="D1685" s="426" t="s">
        <v>6025</v>
      </c>
      <c r="E1685" s="426" t="s">
        <v>268</v>
      </c>
      <c r="F1685" s="426" t="s">
        <v>4397</v>
      </c>
      <c r="G1685" s="426" t="s">
        <v>4315</v>
      </c>
      <c r="H1685" s="427">
        <v>0.57999999999999996</v>
      </c>
      <c r="I1685" s="427">
        <v>0.62</v>
      </c>
      <c r="J1685" s="427">
        <v>35.79</v>
      </c>
      <c r="K1685" s="427">
        <v>185.72</v>
      </c>
      <c r="L1685" s="427">
        <v>0.6288991156</v>
      </c>
      <c r="M1685" s="427">
        <v>37.85965266720001</v>
      </c>
      <c r="N1685" s="427">
        <v>196.45975672960003</v>
      </c>
      <c r="O1685" s="427">
        <v>22.83</v>
      </c>
      <c r="P1685" s="427">
        <v>13.49</v>
      </c>
      <c r="Q1685" s="427">
        <v>13.48</v>
      </c>
      <c r="R1685" s="427">
        <v>0.62236320000000001</v>
      </c>
      <c r="S1685" s="427">
        <v>37.738487999999997</v>
      </c>
      <c r="T1685" s="427">
        <v>183.766043</v>
      </c>
      <c r="U1685" s="428">
        <v>43831</v>
      </c>
      <c r="V1685" s="428">
        <v>44926</v>
      </c>
      <c r="W1685" s="426">
        <v>200</v>
      </c>
      <c r="X1685" s="426"/>
      <c r="Y1685" s="426"/>
      <c r="Z1685" s="426">
        <v>3</v>
      </c>
    </row>
    <row r="1686" spans="1:26" ht="15">
      <c r="A1686" s="426">
        <v>202110</v>
      </c>
      <c r="B1686" s="426" t="s">
        <v>4805</v>
      </c>
      <c r="C1686" s="426" t="s">
        <v>6028</v>
      </c>
      <c r="D1686" s="426" t="s">
        <v>6029</v>
      </c>
      <c r="E1686" s="426" t="s">
        <v>276</v>
      </c>
      <c r="F1686" s="426" t="s">
        <v>4346</v>
      </c>
      <c r="G1686" s="426" t="s">
        <v>4123</v>
      </c>
      <c r="H1686" s="427">
        <v>0.19</v>
      </c>
      <c r="I1686" s="427">
        <v>0.2</v>
      </c>
      <c r="J1686" s="427">
        <v>20.309999999999999</v>
      </c>
      <c r="K1686" s="427">
        <v>91.82</v>
      </c>
      <c r="L1686" s="427">
        <v>0.19865005400000002</v>
      </c>
      <c r="M1686" s="427">
        <v>21.157664862300003</v>
      </c>
      <c r="N1686" s="427">
        <v>95.652229820599999</v>
      </c>
      <c r="O1686" s="427">
        <v>22.83</v>
      </c>
      <c r="P1686" s="427">
        <v>12.27</v>
      </c>
      <c r="Q1686" s="427">
        <v>12.27</v>
      </c>
      <c r="R1686" s="427">
        <v>0.20039999999999999</v>
      </c>
      <c r="S1686" s="427">
        <v>25.1173</v>
      </c>
      <c r="T1686" s="427">
        <v>87.0124</v>
      </c>
      <c r="U1686" s="428">
        <v>43831</v>
      </c>
      <c r="V1686" s="428">
        <v>45291</v>
      </c>
      <c r="W1686" s="426">
        <v>608</v>
      </c>
      <c r="X1686" s="426"/>
      <c r="Y1686" s="426"/>
      <c r="Z1686" s="426">
        <v>7</v>
      </c>
    </row>
    <row r="1687" spans="1:26" ht="15">
      <c r="A1687" s="426">
        <v>202110</v>
      </c>
      <c r="B1687" s="426" t="s">
        <v>4805</v>
      </c>
      <c r="C1687" s="426" t="s">
        <v>6062</v>
      </c>
      <c r="D1687" s="426" t="s">
        <v>6063</v>
      </c>
      <c r="E1687" s="426" t="s">
        <v>268</v>
      </c>
      <c r="F1687" s="426" t="s">
        <v>4398</v>
      </c>
      <c r="G1687" s="426" t="s">
        <v>4123</v>
      </c>
      <c r="H1687" s="427">
        <v>0.13</v>
      </c>
      <c r="I1687" s="427">
        <v>0.15</v>
      </c>
      <c r="J1687" s="427">
        <v>11.6</v>
      </c>
      <c r="K1687" s="427">
        <v>52.02</v>
      </c>
      <c r="L1687" s="427">
        <v>0.13591845800000002</v>
      </c>
      <c r="M1687" s="427">
        <v>12.084141428000001</v>
      </c>
      <c r="N1687" s="427">
        <v>54.19112388660001</v>
      </c>
      <c r="O1687" s="427">
        <v>22.84</v>
      </c>
      <c r="P1687" s="427">
        <v>14.56</v>
      </c>
      <c r="Q1687" s="427">
        <v>14.56</v>
      </c>
      <c r="R1687" s="427">
        <v>0.14879999999999999</v>
      </c>
      <c r="S1687" s="427">
        <v>12.07954</v>
      </c>
      <c r="T1687" s="427">
        <v>51.54074</v>
      </c>
      <c r="U1687" s="428">
        <v>43862</v>
      </c>
      <c r="V1687" s="428">
        <v>45291</v>
      </c>
      <c r="W1687" s="426">
        <v>250</v>
      </c>
      <c r="X1687" s="426"/>
      <c r="Y1687" s="426"/>
      <c r="Z1687" s="426">
        <v>7</v>
      </c>
    </row>
    <row r="1688" spans="1:26" ht="15">
      <c r="A1688" s="426">
        <v>202110</v>
      </c>
      <c r="B1688" s="426" t="s">
        <v>4805</v>
      </c>
      <c r="C1688" s="426" t="s">
        <v>6066</v>
      </c>
      <c r="D1688" s="426" t="s">
        <v>6067</v>
      </c>
      <c r="E1688" s="426" t="s">
        <v>267</v>
      </c>
      <c r="F1688" s="426" t="s">
        <v>4422</v>
      </c>
      <c r="G1688" s="426" t="s">
        <v>4123</v>
      </c>
      <c r="H1688" s="427">
        <v>0.15</v>
      </c>
      <c r="I1688" s="427">
        <v>0.16</v>
      </c>
      <c r="J1688" s="427">
        <v>10.88</v>
      </c>
      <c r="K1688" s="427">
        <v>46.64</v>
      </c>
      <c r="L1688" s="427">
        <v>0.15682899000000003</v>
      </c>
      <c r="M1688" s="427">
        <v>11.334091270400002</v>
      </c>
      <c r="N1688" s="427">
        <v>48.586582431200007</v>
      </c>
      <c r="O1688" s="427">
        <v>22.84</v>
      </c>
      <c r="P1688" s="427">
        <v>16.34</v>
      </c>
      <c r="Q1688" s="427">
        <v>16.34</v>
      </c>
      <c r="R1688" s="427">
        <v>0.1638</v>
      </c>
      <c r="S1688" s="427">
        <v>11.51169</v>
      </c>
      <c r="T1688" s="427">
        <v>46.014809999999997</v>
      </c>
      <c r="U1688" s="428">
        <v>43862</v>
      </c>
      <c r="V1688" s="428">
        <v>45291</v>
      </c>
      <c r="W1688" s="426">
        <v>300</v>
      </c>
      <c r="X1688" s="426"/>
      <c r="Y1688" s="426"/>
      <c r="Z1688" s="426">
        <v>7</v>
      </c>
    </row>
    <row r="1689" spans="1:26" ht="15">
      <c r="A1689" s="426">
        <v>202110</v>
      </c>
      <c r="B1689" s="426" t="s">
        <v>4805</v>
      </c>
      <c r="C1689" s="426" t="s">
        <v>6068</v>
      </c>
      <c r="D1689" s="426" t="s">
        <v>6069</v>
      </c>
      <c r="E1689" s="426" t="s">
        <v>268</v>
      </c>
      <c r="F1689" s="426" t="s">
        <v>4399</v>
      </c>
      <c r="G1689" s="426" t="s">
        <v>4123</v>
      </c>
      <c r="H1689" s="427">
        <v>0.23</v>
      </c>
      <c r="I1689" s="427">
        <v>0.28000000000000003</v>
      </c>
      <c r="J1689" s="427">
        <v>16.63</v>
      </c>
      <c r="K1689" s="427">
        <v>70.930000000000007</v>
      </c>
      <c r="L1689" s="427">
        <v>0.24047111800000004</v>
      </c>
      <c r="M1689" s="427">
        <v>17.324075167900002</v>
      </c>
      <c r="N1689" s="427">
        <v>73.89035788690002</v>
      </c>
      <c r="O1689" s="427">
        <v>22.83</v>
      </c>
      <c r="P1689" s="427">
        <v>15.27</v>
      </c>
      <c r="Q1689" s="427">
        <v>15.27</v>
      </c>
      <c r="R1689" s="427">
        <v>0.28002120000000003</v>
      </c>
      <c r="S1689" s="427">
        <v>18.427194</v>
      </c>
      <c r="T1689" s="427">
        <v>69.130153000000007</v>
      </c>
      <c r="U1689" s="428">
        <v>43862</v>
      </c>
      <c r="V1689" s="428">
        <v>45291</v>
      </c>
      <c r="W1689" s="426">
        <v>400</v>
      </c>
      <c r="X1689" s="426"/>
      <c r="Y1689" s="426"/>
      <c r="Z1689" s="426">
        <v>7</v>
      </c>
    </row>
    <row r="1690" spans="1:26" ht="15">
      <c r="A1690" s="426">
        <v>202110</v>
      </c>
      <c r="B1690" s="426" t="s">
        <v>4805</v>
      </c>
      <c r="C1690" s="426" t="s">
        <v>6072</v>
      </c>
      <c r="D1690" s="426" t="s">
        <v>6073</v>
      </c>
      <c r="E1690" s="426" t="s">
        <v>265</v>
      </c>
      <c r="F1690" s="426" t="s">
        <v>4346</v>
      </c>
      <c r="G1690" s="426" t="s">
        <v>4409</v>
      </c>
      <c r="H1690" s="427">
        <v>0.18</v>
      </c>
      <c r="I1690" s="427">
        <v>0.22</v>
      </c>
      <c r="J1690" s="427">
        <v>11.75</v>
      </c>
      <c r="K1690" s="427">
        <v>64.16</v>
      </c>
      <c r="L1690" s="427">
        <v>0.18819478800000003</v>
      </c>
      <c r="M1690" s="427">
        <v>12.240401877500002</v>
      </c>
      <c r="N1690" s="427">
        <v>66.837802932800003</v>
      </c>
      <c r="O1690" s="427">
        <v>22.84</v>
      </c>
      <c r="P1690" s="427">
        <v>14.08</v>
      </c>
      <c r="Q1690" s="427">
        <v>14.08</v>
      </c>
      <c r="R1690" s="427">
        <v>0.21959999999999999</v>
      </c>
      <c r="S1690" s="427">
        <v>13.8401</v>
      </c>
      <c r="T1690" s="427">
        <v>62.072800000000001</v>
      </c>
      <c r="U1690" s="428">
        <v>43862</v>
      </c>
      <c r="V1690" s="428">
        <v>44957</v>
      </c>
      <c r="W1690" s="426">
        <v>400</v>
      </c>
      <c r="X1690" s="426"/>
      <c r="Y1690" s="426"/>
      <c r="Z1690" s="426">
        <v>7</v>
      </c>
    </row>
    <row r="1691" spans="1:26" ht="15">
      <c r="A1691" s="426">
        <v>202110</v>
      </c>
      <c r="B1691" s="426" t="s">
        <v>4805</v>
      </c>
      <c r="C1691" s="426" t="s">
        <v>6074</v>
      </c>
      <c r="D1691" s="426" t="s">
        <v>6075</v>
      </c>
      <c r="E1691" s="426" t="s">
        <v>274</v>
      </c>
      <c r="F1691" s="426" t="s">
        <v>4275</v>
      </c>
      <c r="G1691" s="426" t="s">
        <v>4156</v>
      </c>
      <c r="H1691" s="427">
        <v>0.31</v>
      </c>
      <c r="I1691" s="427">
        <v>0.32</v>
      </c>
      <c r="J1691" s="427">
        <v>10.59</v>
      </c>
      <c r="K1691" s="427">
        <v>42.95</v>
      </c>
      <c r="L1691" s="427">
        <v>0.32253078900000004</v>
      </c>
      <c r="M1691" s="427">
        <v>10.989004089599998</v>
      </c>
      <c r="N1691" s="427">
        <v>44.568246047999999</v>
      </c>
      <c r="O1691" s="427">
        <v>22.84</v>
      </c>
      <c r="P1691" s="427">
        <v>16.68</v>
      </c>
      <c r="Q1691" s="427">
        <v>16.68</v>
      </c>
      <c r="R1691" s="427">
        <v>0.31919999999999998</v>
      </c>
      <c r="S1691" s="427">
        <v>12.958600000000001</v>
      </c>
      <c r="T1691" s="427">
        <v>40.586300000000001</v>
      </c>
      <c r="U1691" s="428">
        <v>43862</v>
      </c>
      <c r="V1691" s="428">
        <v>45657</v>
      </c>
      <c r="W1691" s="426">
        <v>550</v>
      </c>
      <c r="X1691" s="426"/>
      <c r="Y1691" s="426"/>
      <c r="Z1691" s="426">
        <v>6</v>
      </c>
    </row>
    <row r="1692" spans="1:26" ht="15">
      <c r="A1692" s="426">
        <v>202110</v>
      </c>
      <c r="B1692" s="426" t="s">
        <v>4805</v>
      </c>
      <c r="C1692" s="426" t="s">
        <v>6076</v>
      </c>
      <c r="D1692" s="426" t="s">
        <v>6077</v>
      </c>
      <c r="E1692" s="426" t="s">
        <v>267</v>
      </c>
      <c r="F1692" s="426" t="s">
        <v>4304</v>
      </c>
      <c r="G1692" s="426" t="s">
        <v>4156</v>
      </c>
      <c r="H1692" s="427">
        <v>0.24</v>
      </c>
      <c r="I1692" s="427">
        <v>0.24</v>
      </c>
      <c r="J1692" s="427">
        <v>23.13</v>
      </c>
      <c r="K1692" s="427">
        <v>89.09</v>
      </c>
      <c r="L1692" s="427">
        <v>0.24970125599999998</v>
      </c>
      <c r="M1692" s="427">
        <v>24.001479187199998</v>
      </c>
      <c r="N1692" s="427">
        <v>92.44668312959999</v>
      </c>
      <c r="O1692" s="427">
        <v>22.83</v>
      </c>
      <c r="P1692" s="427">
        <v>21.85</v>
      </c>
      <c r="Q1692" s="427">
        <v>21.85</v>
      </c>
      <c r="R1692" s="427">
        <v>0.24199999999999999</v>
      </c>
      <c r="S1692" s="427">
        <v>24.5199</v>
      </c>
      <c r="T1692" s="427">
        <v>87.695800000000006</v>
      </c>
      <c r="U1692" s="428">
        <v>43862</v>
      </c>
      <c r="V1692" s="428">
        <v>45657</v>
      </c>
      <c r="W1692" s="426">
        <v>320</v>
      </c>
      <c r="X1692" s="426"/>
      <c r="Y1692" s="426"/>
      <c r="Z1692" s="426">
        <v>6</v>
      </c>
    </row>
    <row r="1693" spans="1:26" ht="15">
      <c r="A1693" s="426">
        <v>202110</v>
      </c>
      <c r="B1693" s="426" t="s">
        <v>4805</v>
      </c>
      <c r="C1693" s="426" t="s">
        <v>6078</v>
      </c>
      <c r="D1693" s="426" t="s">
        <v>6079</v>
      </c>
      <c r="E1693" s="426" t="s">
        <v>265</v>
      </c>
      <c r="F1693" s="426" t="s">
        <v>4287</v>
      </c>
      <c r="G1693" s="426" t="s">
        <v>4123</v>
      </c>
      <c r="H1693" s="427">
        <v>0.33</v>
      </c>
      <c r="I1693" s="427">
        <v>0.34</v>
      </c>
      <c r="J1693" s="427">
        <v>31.29</v>
      </c>
      <c r="K1693" s="427">
        <v>139.01</v>
      </c>
      <c r="L1693" s="427">
        <v>0.34333922700000002</v>
      </c>
      <c r="M1693" s="427">
        <v>32.468927097599995</v>
      </c>
      <c r="N1693" s="427">
        <v>144.24754093439998</v>
      </c>
      <c r="O1693" s="427">
        <v>22.83</v>
      </c>
      <c r="P1693" s="427">
        <v>15.27</v>
      </c>
      <c r="Q1693" s="427">
        <v>15.27</v>
      </c>
      <c r="R1693" s="427">
        <v>0.33839999999999998</v>
      </c>
      <c r="S1693" s="427">
        <v>34.898299999999999</v>
      </c>
      <c r="T1693" s="427">
        <v>135.39769999999999</v>
      </c>
      <c r="U1693" s="428">
        <v>43862</v>
      </c>
      <c r="V1693" s="428">
        <v>45291</v>
      </c>
      <c r="W1693" s="426">
        <v>300</v>
      </c>
      <c r="X1693" s="426"/>
      <c r="Y1693" s="426"/>
      <c r="Z1693" s="426">
        <v>6</v>
      </c>
    </row>
    <row r="1694" spans="1:26" ht="15">
      <c r="A1694" s="426">
        <v>202110</v>
      </c>
      <c r="B1694" s="426" t="s">
        <v>4805</v>
      </c>
      <c r="C1694" s="426" t="s">
        <v>6082</v>
      </c>
      <c r="D1694" s="426" t="s">
        <v>5700</v>
      </c>
      <c r="E1694" s="426" t="s">
        <v>259</v>
      </c>
      <c r="F1694" s="426" t="s">
        <v>4398</v>
      </c>
      <c r="G1694" s="426" t="s">
        <v>4123</v>
      </c>
      <c r="H1694" s="427">
        <v>0.33</v>
      </c>
      <c r="I1694" s="427">
        <v>0.45</v>
      </c>
      <c r="J1694" s="427">
        <v>16.89</v>
      </c>
      <c r="K1694" s="427">
        <v>115.16</v>
      </c>
      <c r="L1694" s="427">
        <v>0.34502377800000011</v>
      </c>
      <c r="M1694" s="427">
        <v>17.5949266137</v>
      </c>
      <c r="N1694" s="427">
        <v>119.96635576280001</v>
      </c>
      <c r="O1694" s="427">
        <v>22.83</v>
      </c>
      <c r="P1694" s="427">
        <v>15.27</v>
      </c>
      <c r="Q1694" s="427">
        <v>15.27</v>
      </c>
      <c r="R1694" s="427">
        <v>0.45396959999999997</v>
      </c>
      <c r="S1694" s="427">
        <v>19.266311000000002</v>
      </c>
      <c r="T1694" s="427">
        <v>112.791031</v>
      </c>
      <c r="U1694" s="428">
        <v>43862</v>
      </c>
      <c r="V1694" s="428">
        <v>45291</v>
      </c>
      <c r="W1694" s="426">
        <v>220</v>
      </c>
      <c r="X1694" s="426"/>
      <c r="Y1694" s="426"/>
      <c r="Z1694" s="426">
        <v>7</v>
      </c>
    </row>
    <row r="1695" spans="1:26" ht="15">
      <c r="A1695" s="426">
        <v>202110</v>
      </c>
      <c r="B1695" s="426" t="s">
        <v>4805</v>
      </c>
      <c r="C1695" s="426" t="s">
        <v>6086</v>
      </c>
      <c r="D1695" s="426" t="s">
        <v>6087</v>
      </c>
      <c r="E1695" s="426" t="s">
        <v>260</v>
      </c>
      <c r="F1695" s="426" t="s">
        <v>6085</v>
      </c>
      <c r="G1695" s="426" t="s">
        <v>4370</v>
      </c>
      <c r="H1695" s="427">
        <v>0.55000000000000004</v>
      </c>
      <c r="I1695" s="427">
        <v>0.62</v>
      </c>
      <c r="J1695" s="427">
        <v>45.7</v>
      </c>
      <c r="K1695" s="427">
        <v>176.16</v>
      </c>
      <c r="L1695" s="427">
        <v>0.59384793600000008</v>
      </c>
      <c r="M1695" s="427">
        <v>48.609488672000005</v>
      </c>
      <c r="N1695" s="427">
        <v>187.37521935360002</v>
      </c>
      <c r="O1695" s="427">
        <v>22.83</v>
      </c>
      <c r="P1695" s="427">
        <v>10.27</v>
      </c>
      <c r="Q1695" s="427">
        <v>10.27</v>
      </c>
      <c r="R1695" s="427">
        <v>0.6184248</v>
      </c>
      <c r="S1695" s="427">
        <v>51.483026000000002</v>
      </c>
      <c r="T1695" s="427">
        <v>170.380978</v>
      </c>
      <c r="U1695" s="428">
        <v>43862</v>
      </c>
      <c r="V1695" s="428">
        <v>44561</v>
      </c>
      <c r="W1695" s="426">
        <v>950</v>
      </c>
      <c r="X1695" s="426"/>
      <c r="Y1695" s="426"/>
      <c r="Z1695" s="426">
        <v>1</v>
      </c>
    </row>
    <row r="1696" spans="1:26" ht="15">
      <c r="A1696" s="426">
        <v>202110</v>
      </c>
      <c r="B1696" s="426" t="s">
        <v>4805</v>
      </c>
      <c r="C1696" s="426" t="s">
        <v>6088</v>
      </c>
      <c r="D1696" s="426" t="s">
        <v>6089</v>
      </c>
      <c r="E1696" s="426" t="s">
        <v>276</v>
      </c>
      <c r="F1696" s="426" t="s">
        <v>4163</v>
      </c>
      <c r="G1696" s="426" t="s">
        <v>4129</v>
      </c>
      <c r="H1696" s="427">
        <v>0.16</v>
      </c>
      <c r="I1696" s="427">
        <v>0.19</v>
      </c>
      <c r="J1696" s="427">
        <v>13.39</v>
      </c>
      <c r="K1696" s="427">
        <v>59.25</v>
      </c>
      <c r="L1696" s="427">
        <v>0.17132089119999999</v>
      </c>
      <c r="M1696" s="427">
        <v>14.068620866300002</v>
      </c>
      <c r="N1696" s="427">
        <v>62.252859322500001</v>
      </c>
      <c r="O1696" s="427">
        <v>23.99</v>
      </c>
      <c r="P1696" s="427">
        <v>12.44</v>
      </c>
      <c r="Q1696" s="427">
        <v>12.2</v>
      </c>
      <c r="R1696" s="427">
        <v>0.18695439999999999</v>
      </c>
      <c r="S1696" s="427">
        <v>13.924125</v>
      </c>
      <c r="T1696" s="427">
        <v>58.718704000000002</v>
      </c>
      <c r="U1696" s="428">
        <v>43862</v>
      </c>
      <c r="V1696" s="428">
        <v>44561</v>
      </c>
      <c r="W1696" s="426">
        <v>340</v>
      </c>
      <c r="X1696" s="426"/>
      <c r="Y1696" s="426"/>
      <c r="Z1696" s="426">
        <v>8</v>
      </c>
    </row>
    <row r="1697" spans="1:26" ht="15">
      <c r="A1697" s="426">
        <v>202110</v>
      </c>
      <c r="B1697" s="426" t="s">
        <v>4805</v>
      </c>
      <c r="C1697" s="426" t="s">
        <v>6090</v>
      </c>
      <c r="D1697" s="426" t="s">
        <v>6091</v>
      </c>
      <c r="E1697" s="426" t="s">
        <v>265</v>
      </c>
      <c r="F1697" s="426" t="s">
        <v>4336</v>
      </c>
      <c r="G1697" s="426" t="s">
        <v>4313</v>
      </c>
      <c r="H1697" s="427">
        <v>0.08</v>
      </c>
      <c r="I1697" s="427">
        <v>0.37</v>
      </c>
      <c r="J1697" s="427">
        <v>0.63</v>
      </c>
      <c r="K1697" s="427">
        <v>58.04</v>
      </c>
      <c r="L1697" s="427">
        <v>8.5915720000000001E-2</v>
      </c>
      <c r="M1697" s="427">
        <v>0.66463456499999995</v>
      </c>
      <c r="N1697" s="427">
        <v>61.230778020000002</v>
      </c>
      <c r="O1697" s="427">
        <v>22.83</v>
      </c>
      <c r="P1697" s="427">
        <v>15.26</v>
      </c>
      <c r="Q1697" s="427">
        <v>15.27</v>
      </c>
      <c r="R1697" s="427">
        <v>0.37</v>
      </c>
      <c r="S1697" s="427">
        <v>0.71550000000000002</v>
      </c>
      <c r="T1697" s="427">
        <v>57.945700000000002</v>
      </c>
      <c r="U1697" s="428">
        <v>43862</v>
      </c>
      <c r="V1697" s="428">
        <v>44926</v>
      </c>
      <c r="W1697" s="426">
        <v>200</v>
      </c>
      <c r="X1697" s="426"/>
      <c r="Y1697" s="426"/>
      <c r="Z1697" s="426">
        <v>9</v>
      </c>
    </row>
    <row r="1698" spans="1:26" ht="15">
      <c r="A1698" s="426">
        <v>202110</v>
      </c>
      <c r="B1698" s="426" t="s">
        <v>4805</v>
      </c>
      <c r="C1698" s="426" t="s">
        <v>6119</v>
      </c>
      <c r="D1698" s="426" t="s">
        <v>6120</v>
      </c>
      <c r="E1698" s="426" t="s">
        <v>268</v>
      </c>
      <c r="F1698" s="426" t="s">
        <v>4442</v>
      </c>
      <c r="G1698" s="426" t="s">
        <v>4409</v>
      </c>
      <c r="H1698" s="427">
        <v>0.32</v>
      </c>
      <c r="I1698" s="427">
        <v>0.32</v>
      </c>
      <c r="J1698" s="427">
        <v>26.01</v>
      </c>
      <c r="K1698" s="427">
        <v>104.46</v>
      </c>
      <c r="L1698" s="427">
        <v>0.33456851200000004</v>
      </c>
      <c r="M1698" s="427">
        <v>27.095561943300005</v>
      </c>
      <c r="N1698" s="427">
        <v>108.8197770318</v>
      </c>
      <c r="O1698" s="427">
        <v>22.84</v>
      </c>
      <c r="P1698" s="427">
        <v>14.97</v>
      </c>
      <c r="Q1698" s="427">
        <v>14.97</v>
      </c>
      <c r="R1698" s="427">
        <v>0.32075999999999999</v>
      </c>
      <c r="S1698" s="427">
        <v>26.295120000000001</v>
      </c>
      <c r="T1698" s="427">
        <v>104.17628999999999</v>
      </c>
      <c r="U1698" s="428">
        <v>43864</v>
      </c>
      <c r="V1698" s="428">
        <v>44985</v>
      </c>
      <c r="W1698" s="426">
        <v>422</v>
      </c>
      <c r="X1698" s="426"/>
      <c r="Y1698" s="426"/>
      <c r="Z1698" s="426">
        <v>7</v>
      </c>
    </row>
    <row r="1699" spans="1:26" ht="15">
      <c r="A1699" s="426">
        <v>202110</v>
      </c>
      <c r="B1699" s="426" t="s">
        <v>4805</v>
      </c>
      <c r="C1699" s="426" t="s">
        <v>6127</v>
      </c>
      <c r="D1699" s="426" t="s">
        <v>6128</v>
      </c>
      <c r="E1699" s="426" t="s">
        <v>268</v>
      </c>
      <c r="F1699" s="426" t="s">
        <v>4316</v>
      </c>
      <c r="G1699" s="426" t="s">
        <v>4409</v>
      </c>
      <c r="H1699" s="427">
        <v>0.33</v>
      </c>
      <c r="I1699" s="427">
        <v>0.36</v>
      </c>
      <c r="J1699" s="427">
        <v>24.32</v>
      </c>
      <c r="K1699" s="427">
        <v>109.79</v>
      </c>
      <c r="L1699" s="427">
        <v>0.34502377800000011</v>
      </c>
      <c r="M1699" s="427">
        <v>25.335027545600006</v>
      </c>
      <c r="N1699" s="427">
        <v>114.37223167070002</v>
      </c>
      <c r="O1699" s="427">
        <v>22.83</v>
      </c>
      <c r="P1699" s="427">
        <v>26.42</v>
      </c>
      <c r="Q1699" s="427">
        <v>26.42</v>
      </c>
      <c r="R1699" s="427">
        <v>0.35700799999999999</v>
      </c>
      <c r="S1699" s="427">
        <v>26.222652</v>
      </c>
      <c r="T1699" s="427">
        <v>107.895866</v>
      </c>
      <c r="U1699" s="428">
        <v>43864</v>
      </c>
      <c r="V1699" s="428">
        <v>45291</v>
      </c>
      <c r="W1699" s="426">
        <v>250</v>
      </c>
      <c r="X1699" s="426"/>
      <c r="Y1699" s="426"/>
      <c r="Z1699" s="426">
        <v>7</v>
      </c>
    </row>
    <row r="1700" spans="1:26" ht="15">
      <c r="A1700" s="426">
        <v>202110</v>
      </c>
      <c r="B1700" s="426" t="s">
        <v>4805</v>
      </c>
      <c r="C1700" s="426" t="s">
        <v>6187</v>
      </c>
      <c r="D1700" s="426" t="s">
        <v>6188</v>
      </c>
      <c r="E1700" s="426" t="s">
        <v>258</v>
      </c>
      <c r="F1700" s="426" t="s">
        <v>4316</v>
      </c>
      <c r="G1700" s="426" t="s">
        <v>4409</v>
      </c>
      <c r="H1700" s="427">
        <v>0.23</v>
      </c>
      <c r="I1700" s="427">
        <v>0.23</v>
      </c>
      <c r="J1700" s="427">
        <v>13.32</v>
      </c>
      <c r="K1700" s="427">
        <v>57.64</v>
      </c>
      <c r="L1700" s="427">
        <v>0.24047111800000004</v>
      </c>
      <c r="M1700" s="427">
        <v>13.875927915600002</v>
      </c>
      <c r="N1700" s="427">
        <v>60.045682061200004</v>
      </c>
      <c r="O1700" s="427">
        <v>22.83</v>
      </c>
      <c r="P1700" s="427">
        <v>15.27</v>
      </c>
      <c r="Q1700" s="427">
        <v>15.27</v>
      </c>
      <c r="R1700" s="427">
        <v>0.232206</v>
      </c>
      <c r="S1700" s="427">
        <v>14.686342</v>
      </c>
      <c r="T1700" s="427">
        <v>56.278695999999997</v>
      </c>
      <c r="U1700" s="428">
        <v>43922</v>
      </c>
      <c r="V1700" s="428">
        <v>45016</v>
      </c>
      <c r="W1700" s="426">
        <v>900</v>
      </c>
      <c r="X1700" s="426"/>
      <c r="Y1700" s="426"/>
      <c r="Z1700" s="426">
        <v>7</v>
      </c>
    </row>
    <row r="1701" spans="1:26" ht="15">
      <c r="A1701" s="426">
        <v>202110</v>
      </c>
      <c r="B1701" s="426" t="s">
        <v>4805</v>
      </c>
      <c r="C1701" s="426" t="s">
        <v>6191</v>
      </c>
      <c r="D1701" s="426" t="s">
        <v>6192</v>
      </c>
      <c r="E1701" s="426" t="s">
        <v>265</v>
      </c>
      <c r="F1701" s="426" t="s">
        <v>4346</v>
      </c>
      <c r="G1701" s="426" t="s">
        <v>4409</v>
      </c>
      <c r="H1701" s="427">
        <v>0.12</v>
      </c>
      <c r="I1701" s="427">
        <v>0.18</v>
      </c>
      <c r="J1701" s="427">
        <v>10.98</v>
      </c>
      <c r="K1701" s="427">
        <v>59.58</v>
      </c>
      <c r="L1701" s="427">
        <v>0.125463192</v>
      </c>
      <c r="M1701" s="427">
        <v>11.438264903400002</v>
      </c>
      <c r="N1701" s="427">
        <v>62.066650541400001</v>
      </c>
      <c r="O1701" s="427">
        <v>22.83</v>
      </c>
      <c r="P1701" s="427">
        <v>16.16</v>
      </c>
      <c r="Q1701" s="427">
        <v>16.16</v>
      </c>
      <c r="R1701" s="427">
        <v>0.18160000000000001</v>
      </c>
      <c r="S1701" s="427">
        <v>12.703950000000001</v>
      </c>
      <c r="T1701" s="427">
        <v>57.851100000000002</v>
      </c>
      <c r="U1701" s="428">
        <v>43922</v>
      </c>
      <c r="V1701" s="428">
        <v>45016</v>
      </c>
      <c r="W1701" s="426">
        <v>400</v>
      </c>
      <c r="X1701" s="426"/>
      <c r="Y1701" s="426"/>
      <c r="Z1701" s="426">
        <v>7</v>
      </c>
    </row>
    <row r="1702" spans="1:26" ht="15">
      <c r="A1702" s="426">
        <v>202110</v>
      </c>
      <c r="B1702" s="426" t="s">
        <v>4805</v>
      </c>
      <c r="C1702" s="426" t="s">
        <v>6195</v>
      </c>
      <c r="D1702" s="426" t="s">
        <v>6196</v>
      </c>
      <c r="E1702" s="426" t="s">
        <v>265</v>
      </c>
      <c r="F1702" s="426" t="s">
        <v>4278</v>
      </c>
      <c r="G1702" s="426" t="s">
        <v>4156</v>
      </c>
      <c r="H1702" s="427">
        <v>7.0000000000000007E-2</v>
      </c>
      <c r="I1702" s="427">
        <v>0.3</v>
      </c>
      <c r="J1702" s="427">
        <v>7.42</v>
      </c>
      <c r="K1702" s="427">
        <v>61.09</v>
      </c>
      <c r="L1702" s="427">
        <v>7.2829533000000002E-2</v>
      </c>
      <c r="M1702" s="427">
        <v>7.6995666047999993</v>
      </c>
      <c r="N1702" s="427">
        <v>63.391714809599996</v>
      </c>
      <c r="O1702" s="427">
        <v>22.84</v>
      </c>
      <c r="P1702" s="427">
        <v>16.46</v>
      </c>
      <c r="Q1702" s="427">
        <v>16.46</v>
      </c>
      <c r="R1702" s="427">
        <v>0.29520000000000002</v>
      </c>
      <c r="S1702" s="427">
        <v>9.2225999999999999</v>
      </c>
      <c r="T1702" s="427">
        <v>59.283000000000001</v>
      </c>
      <c r="U1702" s="428">
        <v>43922</v>
      </c>
      <c r="V1702" s="428">
        <v>45291</v>
      </c>
      <c r="W1702" s="426">
        <v>300</v>
      </c>
      <c r="X1702" s="426"/>
      <c r="Y1702" s="426"/>
      <c r="Z1702" s="426">
        <v>6</v>
      </c>
    </row>
    <row r="1703" spans="1:26" ht="15">
      <c r="A1703" s="426">
        <v>202110</v>
      </c>
      <c r="B1703" s="426" t="s">
        <v>4805</v>
      </c>
      <c r="C1703" s="426" t="s">
        <v>6225</v>
      </c>
      <c r="D1703" s="426" t="s">
        <v>6226</v>
      </c>
      <c r="E1703" s="426" t="s">
        <v>265</v>
      </c>
      <c r="F1703" s="426" t="s">
        <v>4931</v>
      </c>
      <c r="G1703" s="426" t="s">
        <v>4409</v>
      </c>
      <c r="H1703" s="427">
        <v>0.19</v>
      </c>
      <c r="I1703" s="427">
        <v>0.2</v>
      </c>
      <c r="J1703" s="427">
        <v>19.02</v>
      </c>
      <c r="K1703" s="427">
        <v>92.04</v>
      </c>
      <c r="L1703" s="427">
        <v>0.24683944999999996</v>
      </c>
      <c r="M1703" s="427">
        <v>23.597409499200001</v>
      </c>
      <c r="N1703" s="427">
        <v>114.1906188384</v>
      </c>
      <c r="O1703" s="427">
        <v>22.83</v>
      </c>
      <c r="P1703" s="427">
        <v>14.54</v>
      </c>
      <c r="Q1703" s="427">
        <v>14.54</v>
      </c>
      <c r="R1703" s="427">
        <v>0.19544</v>
      </c>
      <c r="S1703" s="427">
        <v>22.61018</v>
      </c>
      <c r="T1703" s="427">
        <v>88.449160000000006</v>
      </c>
      <c r="U1703" s="428">
        <v>43952</v>
      </c>
      <c r="V1703" s="428">
        <v>44985</v>
      </c>
      <c r="W1703" s="426">
        <v>230</v>
      </c>
      <c r="X1703" s="426"/>
      <c r="Y1703" s="426"/>
      <c r="Z1703" s="426">
        <v>7</v>
      </c>
    </row>
    <row r="1704" spans="1:26" ht="15">
      <c r="A1704" s="426">
        <v>202110</v>
      </c>
      <c r="B1704" s="426" t="s">
        <v>4805</v>
      </c>
      <c r="C1704" s="426" t="s">
        <v>6229</v>
      </c>
      <c r="D1704" s="426" t="s">
        <v>6230</v>
      </c>
      <c r="E1704" s="426" t="s">
        <v>260</v>
      </c>
      <c r="F1704" s="426" t="s">
        <v>4316</v>
      </c>
      <c r="G1704" s="426" t="s">
        <v>4409</v>
      </c>
      <c r="H1704" s="427">
        <v>0.21</v>
      </c>
      <c r="I1704" s="427">
        <v>0.21</v>
      </c>
      <c r="J1704" s="427">
        <v>18.36</v>
      </c>
      <c r="K1704" s="427">
        <v>69.42</v>
      </c>
      <c r="L1704" s="427">
        <v>0.219560586</v>
      </c>
      <c r="M1704" s="427">
        <v>19.126279018800002</v>
      </c>
      <c r="N1704" s="427">
        <v>72.31733602860001</v>
      </c>
      <c r="O1704" s="427">
        <v>22.83</v>
      </c>
      <c r="P1704" s="427">
        <v>18.89</v>
      </c>
      <c r="Q1704" s="427">
        <v>18.89</v>
      </c>
      <c r="R1704" s="427">
        <v>0.21204000000000001</v>
      </c>
      <c r="S1704" s="427">
        <v>18.544350000000001</v>
      </c>
      <c r="T1704" s="427">
        <v>69.240870000000001</v>
      </c>
      <c r="U1704" s="428">
        <v>43952</v>
      </c>
      <c r="V1704" s="428">
        <v>45657</v>
      </c>
      <c r="W1704" s="426">
        <v>400</v>
      </c>
      <c r="X1704" s="426"/>
      <c r="Y1704" s="426"/>
      <c r="Z1704" s="426">
        <v>7</v>
      </c>
    </row>
    <row r="1705" spans="1:26" ht="15">
      <c r="A1705" s="426">
        <v>202110</v>
      </c>
      <c r="B1705" s="426" t="s">
        <v>4805</v>
      </c>
      <c r="C1705" s="426" t="s">
        <v>6235</v>
      </c>
      <c r="D1705" s="426" t="s">
        <v>6236</v>
      </c>
      <c r="E1705" s="426" t="s">
        <v>259</v>
      </c>
      <c r="F1705" s="426" t="s">
        <v>4163</v>
      </c>
      <c r="G1705" s="426" t="s">
        <v>4129</v>
      </c>
      <c r="H1705" s="427">
        <v>0.16</v>
      </c>
      <c r="I1705" s="427">
        <v>0.2</v>
      </c>
      <c r="J1705" s="427">
        <v>9.57</v>
      </c>
      <c r="K1705" s="427">
        <v>67.430000000000007</v>
      </c>
      <c r="L1705" s="427">
        <v>0.17132089119999999</v>
      </c>
      <c r="M1705" s="427">
        <v>10.055018796900001</v>
      </c>
      <c r="N1705" s="427">
        <v>70.847431293100001</v>
      </c>
      <c r="O1705" s="427">
        <v>22.84</v>
      </c>
      <c r="P1705" s="427">
        <v>13.89</v>
      </c>
      <c r="Q1705" s="427">
        <v>13.89</v>
      </c>
      <c r="R1705" s="427">
        <v>0.20247999999999999</v>
      </c>
      <c r="S1705" s="427">
        <v>11.789429999999999</v>
      </c>
      <c r="T1705" s="427">
        <v>65.210139999999996</v>
      </c>
      <c r="U1705" s="428">
        <v>43952</v>
      </c>
      <c r="V1705" s="428">
        <v>45046</v>
      </c>
      <c r="W1705" s="426">
        <v>250</v>
      </c>
      <c r="X1705" s="426"/>
      <c r="Y1705" s="426"/>
      <c r="Z1705" s="426">
        <v>8</v>
      </c>
    </row>
    <row r="1706" spans="1:26" ht="15">
      <c r="A1706" s="426">
        <v>202110</v>
      </c>
      <c r="B1706" s="426" t="s">
        <v>4805</v>
      </c>
      <c r="C1706" s="426" t="s">
        <v>6237</v>
      </c>
      <c r="D1706" s="426" t="s">
        <v>6238</v>
      </c>
      <c r="E1706" s="426" t="s">
        <v>259</v>
      </c>
      <c r="F1706" s="426" t="s">
        <v>4163</v>
      </c>
      <c r="G1706" s="426" t="s">
        <v>4129</v>
      </c>
      <c r="H1706" s="427">
        <v>0.15</v>
      </c>
      <c r="I1706" s="427">
        <v>0.24</v>
      </c>
      <c r="J1706" s="427">
        <v>11.8</v>
      </c>
      <c r="K1706" s="427">
        <v>90.02</v>
      </c>
      <c r="L1706" s="427">
        <v>0.157355298</v>
      </c>
      <c r="M1706" s="427">
        <v>12.580115345999999</v>
      </c>
      <c r="N1706" s="427">
        <v>95.971354529399989</v>
      </c>
      <c r="O1706" s="427">
        <v>22.84</v>
      </c>
      <c r="P1706" s="427">
        <v>13.89</v>
      </c>
      <c r="Q1706" s="427">
        <v>13.89</v>
      </c>
      <c r="R1706" s="427">
        <v>0.24151159999999999</v>
      </c>
      <c r="S1706" s="427">
        <v>14.581155000000001</v>
      </c>
      <c r="T1706" s="427">
        <v>87.236812999999998</v>
      </c>
      <c r="U1706" s="428">
        <v>43952</v>
      </c>
      <c r="V1706" s="428">
        <v>45046</v>
      </c>
      <c r="W1706" s="426">
        <v>300</v>
      </c>
      <c r="X1706" s="426"/>
      <c r="Y1706" s="426"/>
      <c r="Z1706" s="426">
        <v>8</v>
      </c>
    </row>
    <row r="1707" spans="1:26" ht="15">
      <c r="A1707" s="426">
        <v>202110</v>
      </c>
      <c r="B1707" s="426" t="s">
        <v>4805</v>
      </c>
      <c r="C1707" s="426" t="s">
        <v>6241</v>
      </c>
      <c r="D1707" s="426" t="s">
        <v>6242</v>
      </c>
      <c r="E1707" s="426" t="s">
        <v>260</v>
      </c>
      <c r="F1707" s="426" t="s">
        <v>4449</v>
      </c>
      <c r="G1707" s="426" t="s">
        <v>4135</v>
      </c>
      <c r="H1707" s="427">
        <v>0.08</v>
      </c>
      <c r="I1707" s="427">
        <v>0.09</v>
      </c>
      <c r="J1707" s="427">
        <v>2.63</v>
      </c>
      <c r="K1707" s="427">
        <v>16.690000000000001</v>
      </c>
      <c r="L1707" s="427">
        <v>8.364212800000001E-2</v>
      </c>
      <c r="M1707" s="427">
        <v>2.7397665479000004</v>
      </c>
      <c r="N1707" s="427">
        <v>17.386579347700003</v>
      </c>
      <c r="O1707" s="427">
        <v>22.83</v>
      </c>
      <c r="P1707" s="427">
        <v>15.71</v>
      </c>
      <c r="Q1707" s="427">
        <v>15.71</v>
      </c>
      <c r="R1707" s="427">
        <v>8.9520000000000002E-2</v>
      </c>
      <c r="S1707" s="427">
        <v>2.7860999999999998</v>
      </c>
      <c r="T1707" s="427">
        <v>16.53969</v>
      </c>
      <c r="U1707" s="428">
        <v>43952</v>
      </c>
      <c r="V1707" s="428">
        <v>45077</v>
      </c>
      <c r="W1707" s="426">
        <v>218</v>
      </c>
      <c r="X1707" s="426"/>
      <c r="Y1707" s="426"/>
      <c r="Z1707" s="426">
        <v>7</v>
      </c>
    </row>
    <row r="1708" spans="1:26" ht="15">
      <c r="A1708" s="426">
        <v>202110</v>
      </c>
      <c r="B1708" s="426" t="s">
        <v>4805</v>
      </c>
      <c r="C1708" s="426" t="s">
        <v>6271</v>
      </c>
      <c r="D1708" s="426" t="s">
        <v>6272</v>
      </c>
      <c r="E1708" s="426" t="s">
        <v>274</v>
      </c>
      <c r="F1708" s="426" t="s">
        <v>4247</v>
      </c>
      <c r="G1708" s="426" t="s">
        <v>4156</v>
      </c>
      <c r="H1708" s="427">
        <v>0.2</v>
      </c>
      <c r="I1708" s="427">
        <v>0.2</v>
      </c>
      <c r="J1708" s="427">
        <v>13.18</v>
      </c>
      <c r="K1708" s="427">
        <v>46.33</v>
      </c>
      <c r="L1708" s="427">
        <v>0.20808438000000001</v>
      </c>
      <c r="M1708" s="427">
        <v>13.676588659199998</v>
      </c>
      <c r="N1708" s="427">
        <v>48.075595795199995</v>
      </c>
      <c r="O1708" s="427">
        <v>22.84</v>
      </c>
      <c r="P1708" s="427">
        <v>12.78</v>
      </c>
      <c r="Q1708" s="427">
        <v>12.78</v>
      </c>
      <c r="R1708" s="427">
        <v>0.19839999999999999</v>
      </c>
      <c r="S1708" s="427">
        <v>15.972300000000001</v>
      </c>
      <c r="T1708" s="427">
        <v>43.540700000000001</v>
      </c>
      <c r="U1708" s="428">
        <v>43983</v>
      </c>
      <c r="V1708" s="428">
        <v>45107</v>
      </c>
      <c r="W1708" s="426">
        <v>240</v>
      </c>
      <c r="X1708" s="426"/>
      <c r="Y1708" s="426"/>
      <c r="Z1708" s="426">
        <v>6</v>
      </c>
    </row>
    <row r="1709" spans="1:26" ht="15">
      <c r="A1709" s="426">
        <v>202110</v>
      </c>
      <c r="B1709" s="426" t="s">
        <v>4805</v>
      </c>
      <c r="C1709" s="426" t="s">
        <v>6275</v>
      </c>
      <c r="D1709" s="426" t="s">
        <v>6276</v>
      </c>
      <c r="E1709" s="426" t="s">
        <v>265</v>
      </c>
      <c r="F1709" s="426" t="s">
        <v>4271</v>
      </c>
      <c r="G1709" s="426" t="s">
        <v>4156</v>
      </c>
      <c r="H1709" s="427">
        <v>0.18</v>
      </c>
      <c r="I1709" s="427">
        <v>0.23</v>
      </c>
      <c r="J1709" s="427">
        <v>14.96</v>
      </c>
      <c r="K1709" s="427">
        <v>73.06</v>
      </c>
      <c r="L1709" s="427">
        <v>0.187275942</v>
      </c>
      <c r="M1709" s="427">
        <v>15.523654502399999</v>
      </c>
      <c r="N1709" s="427">
        <v>75.812713766399995</v>
      </c>
      <c r="O1709" s="427">
        <v>22.84</v>
      </c>
      <c r="P1709" s="427">
        <v>20.12</v>
      </c>
      <c r="Q1709" s="427">
        <v>18.86</v>
      </c>
      <c r="R1709" s="427">
        <v>0.23039999999999999</v>
      </c>
      <c r="S1709" s="427">
        <v>17.533899999999999</v>
      </c>
      <c r="T1709" s="427">
        <v>70.479900000000001</v>
      </c>
      <c r="U1709" s="428">
        <v>43983</v>
      </c>
      <c r="V1709" s="428">
        <v>45291</v>
      </c>
      <c r="W1709" s="426">
        <v>450</v>
      </c>
      <c r="X1709" s="426"/>
      <c r="Y1709" s="426"/>
      <c r="Z1709" s="426">
        <v>6</v>
      </c>
    </row>
    <row r="1710" spans="1:26" ht="15">
      <c r="A1710" s="426">
        <v>202110</v>
      </c>
      <c r="B1710" s="426" t="s">
        <v>4805</v>
      </c>
      <c r="C1710" s="426" t="s">
        <v>6277</v>
      </c>
      <c r="D1710" s="426" t="s">
        <v>6278</v>
      </c>
      <c r="E1710" s="426" t="s">
        <v>259</v>
      </c>
      <c r="F1710" s="426" t="s">
        <v>4379</v>
      </c>
      <c r="G1710" s="426" t="s">
        <v>4151</v>
      </c>
      <c r="H1710" s="427">
        <v>7.0000000000000007E-2</v>
      </c>
      <c r="I1710" s="427">
        <v>0.54</v>
      </c>
      <c r="J1710" s="427">
        <v>5.49</v>
      </c>
      <c r="K1710" s="427">
        <v>42.3</v>
      </c>
      <c r="L1710" s="427">
        <v>7.49528899E-2</v>
      </c>
      <c r="M1710" s="427">
        <v>5.7682396233000004</v>
      </c>
      <c r="N1710" s="427">
        <v>44.443813491</v>
      </c>
      <c r="O1710" s="427">
        <v>22.83</v>
      </c>
      <c r="P1710" s="427">
        <v>12.49</v>
      </c>
      <c r="Q1710" s="427">
        <v>12.49</v>
      </c>
      <c r="R1710" s="427">
        <v>0.53972719999999996</v>
      </c>
      <c r="S1710" s="427">
        <v>6.7448870000000003</v>
      </c>
      <c r="T1710" s="427">
        <v>41.048287000000002</v>
      </c>
      <c r="U1710" s="428">
        <v>43983</v>
      </c>
      <c r="V1710" s="428">
        <v>45291</v>
      </c>
      <c r="W1710" s="426">
        <v>1500</v>
      </c>
      <c r="X1710" s="426"/>
      <c r="Y1710" s="426"/>
      <c r="Z1710" s="426">
        <v>8</v>
      </c>
    </row>
    <row r="1711" spans="1:26" ht="15">
      <c r="A1711" s="426">
        <v>202110</v>
      </c>
      <c r="B1711" s="426" t="s">
        <v>4805</v>
      </c>
      <c r="C1711" s="426" t="s">
        <v>6279</v>
      </c>
      <c r="D1711" s="426" t="s">
        <v>6280</v>
      </c>
      <c r="E1711" s="426" t="s">
        <v>274</v>
      </c>
      <c r="F1711" s="426" t="s">
        <v>4182</v>
      </c>
      <c r="G1711" s="426" t="s">
        <v>4156</v>
      </c>
      <c r="H1711" s="427">
        <v>0.17</v>
      </c>
      <c r="I1711" s="427">
        <v>0.16</v>
      </c>
      <c r="J1711" s="427">
        <v>10.72</v>
      </c>
      <c r="K1711" s="427">
        <v>34.270000000000003</v>
      </c>
      <c r="L1711" s="427">
        <v>0.17687172300000001</v>
      </c>
      <c r="M1711" s="427">
        <v>11.1239021568</v>
      </c>
      <c r="N1711" s="427">
        <v>35.561205868799995</v>
      </c>
      <c r="O1711" s="427">
        <v>22.83</v>
      </c>
      <c r="P1711" s="427">
        <v>14.86</v>
      </c>
      <c r="Q1711" s="427">
        <v>14.86</v>
      </c>
      <c r="R1711" s="427">
        <v>0.16524</v>
      </c>
      <c r="S1711" s="427">
        <v>13.214639999999999</v>
      </c>
      <c r="T1711" s="427">
        <v>31.772185</v>
      </c>
      <c r="U1711" s="428">
        <v>43983</v>
      </c>
      <c r="V1711" s="428">
        <v>45838</v>
      </c>
      <c r="W1711" s="426">
        <v>200</v>
      </c>
      <c r="X1711" s="426"/>
      <c r="Y1711" s="426"/>
      <c r="Z1711" s="426">
        <v>6</v>
      </c>
    </row>
    <row r="1712" spans="1:26" ht="15">
      <c r="A1712" s="426">
        <v>202110</v>
      </c>
      <c r="B1712" s="426" t="s">
        <v>4805</v>
      </c>
      <c r="C1712" s="426" t="s">
        <v>6283</v>
      </c>
      <c r="D1712" s="426" t="s">
        <v>6284</v>
      </c>
      <c r="E1712" s="426" t="s">
        <v>274</v>
      </c>
      <c r="F1712" s="426" t="s">
        <v>4411</v>
      </c>
      <c r="G1712" s="426" t="s">
        <v>4123</v>
      </c>
      <c r="H1712" s="427">
        <v>0.17</v>
      </c>
      <c r="I1712" s="427">
        <v>0.17</v>
      </c>
      <c r="J1712" s="427">
        <v>6.23</v>
      </c>
      <c r="K1712" s="427">
        <v>25.75</v>
      </c>
      <c r="L1712" s="427">
        <v>0.17773952200000004</v>
      </c>
      <c r="M1712" s="427">
        <v>6.4900173359000011</v>
      </c>
      <c r="N1712" s="427">
        <v>26.824710497500003</v>
      </c>
      <c r="O1712" s="427">
        <v>22.83</v>
      </c>
      <c r="P1712" s="427">
        <v>14.86</v>
      </c>
      <c r="Q1712" s="427">
        <v>14.86</v>
      </c>
      <c r="R1712" s="427">
        <v>0.17449799999999999</v>
      </c>
      <c r="S1712" s="427">
        <v>7.8925470000000004</v>
      </c>
      <c r="T1712" s="427">
        <v>24.089780999999999</v>
      </c>
      <c r="U1712" s="428">
        <v>43983</v>
      </c>
      <c r="V1712" s="428">
        <v>45838</v>
      </c>
      <c r="W1712" s="426">
        <v>200</v>
      </c>
      <c r="X1712" s="426"/>
      <c r="Y1712" s="426"/>
      <c r="Z1712" s="426">
        <v>7</v>
      </c>
    </row>
    <row r="1713" spans="1:26" ht="15">
      <c r="A1713" s="426">
        <v>202110</v>
      </c>
      <c r="B1713" s="426" t="s">
        <v>4805</v>
      </c>
      <c r="C1713" s="426" t="s">
        <v>6322</v>
      </c>
      <c r="D1713" s="426" t="s">
        <v>6323</v>
      </c>
      <c r="E1713" s="426" t="s">
        <v>265</v>
      </c>
      <c r="F1713" s="426" t="s">
        <v>4410</v>
      </c>
      <c r="G1713" s="426" t="s">
        <v>4143</v>
      </c>
      <c r="H1713" s="427">
        <v>0.17</v>
      </c>
      <c r="I1713" s="427">
        <v>0.28000000000000003</v>
      </c>
      <c r="J1713" s="427">
        <v>1.89</v>
      </c>
      <c r="K1713" s="427">
        <v>35.869999999999997</v>
      </c>
      <c r="L1713" s="427">
        <v>0.17773952200000004</v>
      </c>
      <c r="M1713" s="427">
        <v>1.9688816637000002</v>
      </c>
      <c r="N1713" s="427">
        <v>37.3670821571</v>
      </c>
      <c r="O1713" s="427">
        <v>22.84</v>
      </c>
      <c r="P1713" s="427">
        <v>19.55</v>
      </c>
      <c r="Q1713" s="427">
        <v>17</v>
      </c>
      <c r="R1713" s="427">
        <v>0.27500000000000002</v>
      </c>
      <c r="S1713" s="427">
        <v>1.9775499999999999</v>
      </c>
      <c r="T1713" s="427">
        <v>35.785850000000003</v>
      </c>
      <c r="U1713" s="428">
        <v>44013</v>
      </c>
      <c r="V1713" s="428">
        <v>45046</v>
      </c>
      <c r="W1713" s="426">
        <v>380</v>
      </c>
      <c r="X1713" s="426"/>
      <c r="Y1713" s="426"/>
      <c r="Z1713" s="426">
        <v>7</v>
      </c>
    </row>
    <row r="1714" spans="1:26" ht="15">
      <c r="A1714" s="426">
        <v>202110</v>
      </c>
      <c r="B1714" s="426" t="s">
        <v>4805</v>
      </c>
      <c r="C1714" s="426" t="s">
        <v>6335</v>
      </c>
      <c r="D1714" s="426" t="s">
        <v>6336</v>
      </c>
      <c r="E1714" s="426" t="s">
        <v>259</v>
      </c>
      <c r="F1714" s="426" t="s">
        <v>4150</v>
      </c>
      <c r="G1714" s="426" t="s">
        <v>4151</v>
      </c>
      <c r="H1714" s="427">
        <v>0.2</v>
      </c>
      <c r="I1714" s="427">
        <v>0.28999999999999998</v>
      </c>
      <c r="J1714" s="427">
        <v>4.25</v>
      </c>
      <c r="K1714" s="427">
        <v>72.7</v>
      </c>
      <c r="L1714" s="427">
        <v>0.21415111399999998</v>
      </c>
      <c r="M1714" s="427">
        <v>4.4653949725000004</v>
      </c>
      <c r="N1714" s="427">
        <v>76.384521059000008</v>
      </c>
      <c r="O1714" s="427">
        <v>22.83</v>
      </c>
      <c r="P1714" s="427">
        <v>14.97</v>
      </c>
      <c r="Q1714" s="427">
        <v>14.97</v>
      </c>
      <c r="R1714" s="427">
        <v>0.29378199999999999</v>
      </c>
      <c r="S1714" s="427">
        <v>5.1523630000000002</v>
      </c>
      <c r="T1714" s="427">
        <v>71.795866000000004</v>
      </c>
      <c r="U1714" s="428">
        <v>44013</v>
      </c>
      <c r="V1714" s="428">
        <v>45046</v>
      </c>
      <c r="W1714" s="426">
        <v>230</v>
      </c>
      <c r="X1714" s="426"/>
      <c r="Y1714" s="426"/>
      <c r="Z1714" s="426">
        <v>8</v>
      </c>
    </row>
    <row r="1715" spans="1:26" ht="15">
      <c r="A1715" s="426">
        <v>202110</v>
      </c>
      <c r="B1715" s="426" t="s">
        <v>4805</v>
      </c>
      <c r="C1715" s="426" t="s">
        <v>6337</v>
      </c>
      <c r="D1715" s="426" t="s">
        <v>6338</v>
      </c>
      <c r="E1715" s="426" t="s">
        <v>274</v>
      </c>
      <c r="F1715" s="426" t="s">
        <v>4271</v>
      </c>
      <c r="G1715" s="426" t="s">
        <v>4156</v>
      </c>
      <c r="H1715" s="427">
        <v>0.14000000000000001</v>
      </c>
      <c r="I1715" s="427">
        <v>0.16</v>
      </c>
      <c r="J1715" s="427">
        <v>8.8699999999999992</v>
      </c>
      <c r="K1715" s="427">
        <v>35.61</v>
      </c>
      <c r="L1715" s="427">
        <v>0.145659066</v>
      </c>
      <c r="M1715" s="427">
        <v>9.2041988927999991</v>
      </c>
      <c r="N1715" s="427">
        <v>36.951693638399995</v>
      </c>
      <c r="O1715" s="427">
        <v>22.83</v>
      </c>
      <c r="P1715" s="427">
        <v>14.86</v>
      </c>
      <c r="Q1715" s="427">
        <v>14.86</v>
      </c>
      <c r="R1715" s="427">
        <v>0.15959999999999999</v>
      </c>
      <c r="S1715" s="427">
        <v>10.6228</v>
      </c>
      <c r="T1715" s="427">
        <v>33.858400000000003</v>
      </c>
      <c r="U1715" s="428">
        <v>44013</v>
      </c>
      <c r="V1715" s="428">
        <v>45838</v>
      </c>
      <c r="W1715" s="426">
        <v>200</v>
      </c>
      <c r="X1715" s="426"/>
      <c r="Y1715" s="426"/>
      <c r="Z1715" s="426">
        <v>6</v>
      </c>
    </row>
    <row r="1716" spans="1:26" ht="15">
      <c r="A1716" s="426">
        <v>202110</v>
      </c>
      <c r="B1716" s="426" t="s">
        <v>4805</v>
      </c>
      <c r="C1716" s="426" t="s">
        <v>6359</v>
      </c>
      <c r="D1716" s="426" t="s">
        <v>6360</v>
      </c>
      <c r="E1716" s="426" t="s">
        <v>260</v>
      </c>
      <c r="F1716" s="426" t="s">
        <v>4327</v>
      </c>
      <c r="G1716" s="426" t="s">
        <v>4143</v>
      </c>
      <c r="H1716" s="427">
        <v>0.23</v>
      </c>
      <c r="I1716" s="427">
        <v>0.23</v>
      </c>
      <c r="J1716" s="427">
        <v>4.57</v>
      </c>
      <c r="K1716" s="427">
        <v>54.06</v>
      </c>
      <c r="L1716" s="427">
        <v>0.24047111800000004</v>
      </c>
      <c r="M1716" s="427">
        <v>4.7607350281000009</v>
      </c>
      <c r="N1716" s="427">
        <v>56.316265999800009</v>
      </c>
      <c r="O1716" s="427">
        <v>22.83</v>
      </c>
      <c r="P1716" s="427">
        <v>15.26</v>
      </c>
      <c r="Q1716" s="427">
        <v>15.27</v>
      </c>
      <c r="R1716" s="427">
        <v>0.23400000000000001</v>
      </c>
      <c r="S1716" s="427">
        <v>6.31</v>
      </c>
      <c r="T1716" s="427">
        <v>52.314050000000002</v>
      </c>
      <c r="U1716" s="428">
        <v>44044</v>
      </c>
      <c r="V1716" s="428">
        <v>45291</v>
      </c>
      <c r="W1716" s="426">
        <v>600</v>
      </c>
      <c r="X1716" s="426"/>
      <c r="Y1716" s="426"/>
      <c r="Z1716" s="426">
        <v>7</v>
      </c>
    </row>
    <row r="1717" spans="1:26" ht="15">
      <c r="A1717" s="426">
        <v>202110</v>
      </c>
      <c r="B1717" s="426" t="s">
        <v>4805</v>
      </c>
      <c r="C1717" s="426" t="s">
        <v>6361</v>
      </c>
      <c r="D1717" s="426" t="s">
        <v>6362</v>
      </c>
      <c r="E1717" s="426" t="s">
        <v>265</v>
      </c>
      <c r="F1717" s="426" t="s">
        <v>4411</v>
      </c>
      <c r="G1717" s="426" t="s">
        <v>4123</v>
      </c>
      <c r="H1717" s="427">
        <v>0.32</v>
      </c>
      <c r="I1717" s="427">
        <v>0.36</v>
      </c>
      <c r="J1717" s="427">
        <v>19.89</v>
      </c>
      <c r="K1717" s="427">
        <v>96.1</v>
      </c>
      <c r="L1717" s="427">
        <v>0.33456851200000004</v>
      </c>
      <c r="M1717" s="427">
        <v>20.720135603700005</v>
      </c>
      <c r="N1717" s="427">
        <v>100.110861313</v>
      </c>
      <c r="O1717" s="427">
        <v>22.84</v>
      </c>
      <c r="P1717" s="427">
        <v>15.11</v>
      </c>
      <c r="Q1717" s="427">
        <v>15.04</v>
      </c>
      <c r="R1717" s="427">
        <v>0.36067519999999997</v>
      </c>
      <c r="S1717" s="427">
        <v>20.196373000000001</v>
      </c>
      <c r="T1717" s="427">
        <v>95.797605000000004</v>
      </c>
      <c r="U1717" s="428">
        <v>44044</v>
      </c>
      <c r="V1717" s="428">
        <v>45138</v>
      </c>
      <c r="W1717" s="426">
        <v>330</v>
      </c>
      <c r="X1717" s="426"/>
      <c r="Y1717" s="426"/>
      <c r="Z1717" s="426">
        <v>7</v>
      </c>
    </row>
    <row r="1718" spans="1:26" ht="15">
      <c r="A1718" s="426">
        <v>202110</v>
      </c>
      <c r="B1718" s="426" t="s">
        <v>4805</v>
      </c>
      <c r="C1718" s="426" t="s">
        <v>6363</v>
      </c>
      <c r="D1718" s="426" t="s">
        <v>6364</v>
      </c>
      <c r="E1718" s="426" t="s">
        <v>275</v>
      </c>
      <c r="F1718" s="426" t="s">
        <v>4399</v>
      </c>
      <c r="G1718" s="426" t="s">
        <v>4123</v>
      </c>
      <c r="H1718" s="427">
        <v>0.42</v>
      </c>
      <c r="I1718" s="427">
        <v>0.44</v>
      </c>
      <c r="J1718" s="427">
        <v>35.17</v>
      </c>
      <c r="K1718" s="427">
        <v>160.54</v>
      </c>
      <c r="L1718" s="427">
        <v>0.439121172</v>
      </c>
      <c r="M1718" s="427">
        <v>36.637866726100007</v>
      </c>
      <c r="N1718" s="427">
        <v>167.24035041820002</v>
      </c>
      <c r="O1718" s="427">
        <v>22.83</v>
      </c>
      <c r="P1718" s="427">
        <v>15.27</v>
      </c>
      <c r="Q1718" s="427">
        <v>15.27</v>
      </c>
      <c r="R1718" s="427">
        <v>0.43858079999999999</v>
      </c>
      <c r="S1718" s="427">
        <v>39.798408000000002</v>
      </c>
      <c r="T1718" s="427">
        <v>155.913815</v>
      </c>
      <c r="U1718" s="428">
        <v>44044</v>
      </c>
      <c r="V1718" s="428">
        <v>45138</v>
      </c>
      <c r="W1718" s="426">
        <v>200</v>
      </c>
      <c r="X1718" s="426"/>
      <c r="Y1718" s="426"/>
      <c r="Z1718" s="426">
        <v>7</v>
      </c>
    </row>
    <row r="1719" spans="1:26" ht="15">
      <c r="A1719" s="426">
        <v>202110</v>
      </c>
      <c r="B1719" s="426" t="s">
        <v>4805</v>
      </c>
      <c r="C1719" s="426" t="s">
        <v>6365</v>
      </c>
      <c r="D1719" s="426" t="s">
        <v>6366</v>
      </c>
      <c r="E1719" s="426" t="s">
        <v>259</v>
      </c>
      <c r="F1719" s="426" t="s">
        <v>4272</v>
      </c>
      <c r="G1719" s="426" t="s">
        <v>4297</v>
      </c>
      <c r="H1719" s="427">
        <v>0.25</v>
      </c>
      <c r="I1719" s="427">
        <v>0.28999999999999998</v>
      </c>
      <c r="J1719" s="427">
        <v>14.68</v>
      </c>
      <c r="K1719" s="427">
        <v>72.02</v>
      </c>
      <c r="L1719" s="427">
        <v>0.26010547500000003</v>
      </c>
      <c r="M1719" s="427">
        <v>15.233104819199998</v>
      </c>
      <c r="N1719" s="427">
        <v>74.733529228799981</v>
      </c>
      <c r="O1719" s="427">
        <v>22.83</v>
      </c>
      <c r="P1719" s="427">
        <v>14.82</v>
      </c>
      <c r="Q1719" s="427">
        <v>14.82</v>
      </c>
      <c r="R1719" s="427">
        <v>0.29380000000000001</v>
      </c>
      <c r="S1719" s="427">
        <v>17.37885</v>
      </c>
      <c r="T1719" s="427">
        <v>69.315924999999993</v>
      </c>
      <c r="U1719" s="428">
        <v>44044</v>
      </c>
      <c r="V1719" s="428">
        <v>45169</v>
      </c>
      <c r="W1719" s="426">
        <v>400</v>
      </c>
      <c r="X1719" s="426"/>
      <c r="Y1719" s="426"/>
      <c r="Z1719" s="426">
        <v>6</v>
      </c>
    </row>
    <row r="1720" spans="1:26" ht="15">
      <c r="A1720" s="426">
        <v>202110</v>
      </c>
      <c r="B1720" s="426" t="s">
        <v>4805</v>
      </c>
      <c r="C1720" s="426" t="s">
        <v>6367</v>
      </c>
      <c r="D1720" s="426" t="s">
        <v>6368</v>
      </c>
      <c r="E1720" s="426" t="s">
        <v>265</v>
      </c>
      <c r="F1720" s="426" t="s">
        <v>4435</v>
      </c>
      <c r="G1720" s="426" t="s">
        <v>4154</v>
      </c>
      <c r="H1720" s="427">
        <v>0.12</v>
      </c>
      <c r="I1720" s="427">
        <v>0.39</v>
      </c>
      <c r="J1720" s="427">
        <v>7.1</v>
      </c>
      <c r="K1720" s="427">
        <v>112.62</v>
      </c>
      <c r="L1720" s="427">
        <v>0.12849066839999998</v>
      </c>
      <c r="M1720" s="427">
        <v>7.4598363069999998</v>
      </c>
      <c r="N1720" s="427">
        <v>118.32771336540002</v>
      </c>
      <c r="O1720" s="427">
        <v>22.83</v>
      </c>
      <c r="P1720" s="427">
        <v>10.55</v>
      </c>
      <c r="Q1720" s="427">
        <v>10.55</v>
      </c>
      <c r="R1720" s="427">
        <v>0.3912776</v>
      </c>
      <c r="S1720" s="427">
        <v>10.407035</v>
      </c>
      <c r="T1720" s="427">
        <v>109.309853</v>
      </c>
      <c r="U1720" s="428">
        <v>44044</v>
      </c>
      <c r="V1720" s="428">
        <v>45046</v>
      </c>
      <c r="W1720" s="426">
        <v>800</v>
      </c>
      <c r="X1720" s="426"/>
      <c r="Y1720" s="426"/>
      <c r="Z1720" s="426">
        <v>8</v>
      </c>
    </row>
    <row r="1721" spans="1:26" ht="15">
      <c r="A1721" s="426">
        <v>202110</v>
      </c>
      <c r="B1721" s="426" t="s">
        <v>4805</v>
      </c>
      <c r="C1721" s="426" t="s">
        <v>6442</v>
      </c>
      <c r="D1721" s="426" t="s">
        <v>6443</v>
      </c>
      <c r="E1721" s="426" t="s">
        <v>265</v>
      </c>
      <c r="F1721" s="426" t="s">
        <v>4329</v>
      </c>
      <c r="G1721" s="426" t="s">
        <v>4409</v>
      </c>
      <c r="H1721" s="427">
        <v>0.13</v>
      </c>
      <c r="I1721" s="427">
        <v>0.17</v>
      </c>
      <c r="J1721" s="427">
        <v>9.27</v>
      </c>
      <c r="K1721" s="427">
        <v>52.24</v>
      </c>
      <c r="L1721" s="427">
        <v>0.13591845800000002</v>
      </c>
      <c r="M1721" s="427">
        <v>9.6568957790999992</v>
      </c>
      <c r="N1721" s="427">
        <v>54.420305879200008</v>
      </c>
      <c r="O1721" s="427">
        <v>22.84</v>
      </c>
      <c r="P1721" s="427">
        <v>23.15</v>
      </c>
      <c r="Q1721" s="427">
        <v>23.15</v>
      </c>
      <c r="R1721" s="427">
        <v>0.17016000000000001</v>
      </c>
      <c r="S1721" s="427">
        <v>10.19694</v>
      </c>
      <c r="T1721" s="427">
        <v>51.306510000000003</v>
      </c>
      <c r="U1721" s="428">
        <v>44075</v>
      </c>
      <c r="V1721" s="428">
        <v>45291</v>
      </c>
      <c r="W1721" s="426">
        <v>350</v>
      </c>
      <c r="X1721" s="426"/>
      <c r="Y1721" s="426"/>
      <c r="Z1721" s="426">
        <v>7</v>
      </c>
    </row>
    <row r="1722" spans="1:26" ht="15">
      <c r="A1722" s="426">
        <v>202110</v>
      </c>
      <c r="B1722" s="426" t="s">
        <v>4805</v>
      </c>
      <c r="C1722" s="426" t="s">
        <v>6448</v>
      </c>
      <c r="D1722" s="426" t="s">
        <v>6449</v>
      </c>
      <c r="E1722" s="426" t="s">
        <v>268</v>
      </c>
      <c r="F1722" s="426" t="s">
        <v>6450</v>
      </c>
      <c r="G1722" s="426" t="s">
        <v>4409</v>
      </c>
      <c r="H1722" s="427">
        <v>0.04</v>
      </c>
      <c r="I1722" s="427">
        <v>0.09</v>
      </c>
      <c r="J1722" s="427">
        <v>0.6</v>
      </c>
      <c r="K1722" s="427">
        <v>4.04</v>
      </c>
      <c r="L1722" s="427">
        <v>4.1821064000000005E-2</v>
      </c>
      <c r="M1722" s="427">
        <v>0.62504179800000004</v>
      </c>
      <c r="N1722" s="427">
        <v>4.2086147731999999</v>
      </c>
      <c r="O1722" s="427">
        <v>22.83</v>
      </c>
      <c r="P1722" s="427">
        <v>15.4</v>
      </c>
      <c r="Q1722" s="427">
        <v>15.4</v>
      </c>
      <c r="R1722" s="427">
        <v>8.6400000000000005E-2</v>
      </c>
      <c r="S1722" s="427">
        <v>0.71096999999999999</v>
      </c>
      <c r="T1722" s="427">
        <v>3.92679</v>
      </c>
      <c r="U1722" s="428">
        <v>44075</v>
      </c>
      <c r="V1722" s="428">
        <v>45169</v>
      </c>
      <c r="W1722" s="426">
        <v>250</v>
      </c>
      <c r="X1722" s="426"/>
      <c r="Y1722" s="426"/>
      <c r="Z1722" s="426">
        <v>7</v>
      </c>
    </row>
    <row r="1723" spans="1:26" ht="15">
      <c r="A1723" s="426">
        <v>202110</v>
      </c>
      <c r="B1723" s="426" t="s">
        <v>4805</v>
      </c>
      <c r="C1723" s="426" t="s">
        <v>6451</v>
      </c>
      <c r="D1723" s="426" t="s">
        <v>6452</v>
      </c>
      <c r="E1723" s="426" t="s">
        <v>268</v>
      </c>
      <c r="F1723" s="426" t="s">
        <v>6450</v>
      </c>
      <c r="G1723" s="426" t="s">
        <v>4409</v>
      </c>
      <c r="H1723" s="427">
        <v>0.19</v>
      </c>
      <c r="I1723" s="427">
        <v>0.2</v>
      </c>
      <c r="J1723" s="427">
        <v>20.09</v>
      </c>
      <c r="K1723" s="427">
        <v>76.87</v>
      </c>
      <c r="L1723" s="427">
        <v>0.19865005400000002</v>
      </c>
      <c r="M1723" s="427">
        <v>20.928482869700002</v>
      </c>
      <c r="N1723" s="427">
        <v>80.078271687100013</v>
      </c>
      <c r="O1723" s="427">
        <v>22.83</v>
      </c>
      <c r="P1723" s="427">
        <v>15.4</v>
      </c>
      <c r="Q1723" s="427">
        <v>15.4</v>
      </c>
      <c r="R1723" s="427">
        <v>0.20483999999999999</v>
      </c>
      <c r="S1723" s="427">
        <v>20.16057</v>
      </c>
      <c r="T1723" s="427">
        <v>76.799970000000002</v>
      </c>
      <c r="U1723" s="428">
        <v>44075</v>
      </c>
      <c r="V1723" s="428">
        <v>45169</v>
      </c>
      <c r="W1723" s="426">
        <v>400</v>
      </c>
      <c r="X1723" s="426"/>
      <c r="Y1723" s="426"/>
      <c r="Z1723" s="426">
        <v>7</v>
      </c>
    </row>
    <row r="1724" spans="1:26" ht="15">
      <c r="A1724" s="426">
        <v>202110</v>
      </c>
      <c r="B1724" s="426" t="s">
        <v>4805</v>
      </c>
      <c r="C1724" s="426" t="s">
        <v>6453</v>
      </c>
      <c r="D1724" s="426" t="s">
        <v>6454</v>
      </c>
      <c r="E1724" s="426" t="s">
        <v>274</v>
      </c>
      <c r="F1724" s="426" t="s">
        <v>4427</v>
      </c>
      <c r="G1724" s="426" t="s">
        <v>4143</v>
      </c>
      <c r="H1724" s="427">
        <v>0.23</v>
      </c>
      <c r="I1724" s="427">
        <v>0.21</v>
      </c>
      <c r="J1724" s="427">
        <v>11.64</v>
      </c>
      <c r="K1724" s="427">
        <v>32.36</v>
      </c>
      <c r="L1724" s="427">
        <v>0.24047111800000004</v>
      </c>
      <c r="M1724" s="427">
        <v>12.125810881200001</v>
      </c>
      <c r="N1724" s="427">
        <v>33.710587638800007</v>
      </c>
      <c r="O1724" s="427">
        <v>22.83</v>
      </c>
      <c r="P1724" s="427">
        <v>20.67</v>
      </c>
      <c r="Q1724" s="427">
        <v>20.67</v>
      </c>
      <c r="R1724" s="427">
        <v>0.22600000000000001</v>
      </c>
      <c r="S1724" s="427">
        <v>14.226749999999999</v>
      </c>
      <c r="T1724" s="427">
        <v>29.77355</v>
      </c>
      <c r="U1724" s="428">
        <v>44075</v>
      </c>
      <c r="V1724" s="428">
        <v>45169</v>
      </c>
      <c r="W1724" s="426">
        <v>260</v>
      </c>
      <c r="X1724" s="426"/>
      <c r="Y1724" s="426"/>
      <c r="Z1724" s="426">
        <v>7</v>
      </c>
    </row>
    <row r="1725" spans="1:26" ht="15">
      <c r="A1725" s="426">
        <v>202110</v>
      </c>
      <c r="B1725" s="426" t="s">
        <v>4805</v>
      </c>
      <c r="C1725" s="426" t="s">
        <v>6457</v>
      </c>
      <c r="D1725" s="426" t="s">
        <v>6458</v>
      </c>
      <c r="E1725" s="426" t="s">
        <v>260</v>
      </c>
      <c r="F1725" s="426" t="s">
        <v>4157</v>
      </c>
      <c r="G1725" s="426" t="s">
        <v>4156</v>
      </c>
      <c r="H1725" s="427">
        <v>0</v>
      </c>
      <c r="I1725" s="427">
        <v>0</v>
      </c>
      <c r="J1725" s="427">
        <v>0.1</v>
      </c>
      <c r="K1725" s="427">
        <v>0.49</v>
      </c>
      <c r="L1725" s="427">
        <v>0</v>
      </c>
      <c r="M1725" s="427">
        <v>0.103767744</v>
      </c>
      <c r="N1725" s="427">
        <v>0.50846194559999991</v>
      </c>
      <c r="O1725" s="427">
        <v>22.83</v>
      </c>
      <c r="P1725" s="427">
        <v>14.94</v>
      </c>
      <c r="Q1725" s="427">
        <v>14.94</v>
      </c>
      <c r="R1725" s="427">
        <v>1.1999999999999999E-3</v>
      </c>
      <c r="S1725" s="427">
        <v>0.12759999999999999</v>
      </c>
      <c r="T1725" s="427">
        <v>0.46899999999999997</v>
      </c>
      <c r="U1725" s="428">
        <v>44075</v>
      </c>
      <c r="V1725" s="428">
        <v>45291</v>
      </c>
      <c r="W1725" s="426">
        <v>300</v>
      </c>
      <c r="X1725" s="426"/>
      <c r="Y1725" s="426"/>
      <c r="Z1725" s="426">
        <v>6</v>
      </c>
    </row>
    <row r="1726" spans="1:26" ht="15">
      <c r="A1726" s="426">
        <v>202110</v>
      </c>
      <c r="B1726" s="426" t="s">
        <v>4805</v>
      </c>
      <c r="C1726" s="426" t="s">
        <v>6459</v>
      </c>
      <c r="D1726" s="426" t="s">
        <v>6460</v>
      </c>
      <c r="E1726" s="426" t="s">
        <v>274</v>
      </c>
      <c r="F1726" s="426" t="s">
        <v>4585</v>
      </c>
      <c r="G1726" s="426" t="s">
        <v>4123</v>
      </c>
      <c r="H1726" s="427">
        <v>0.16</v>
      </c>
      <c r="I1726" s="427">
        <v>0.16</v>
      </c>
      <c r="J1726" s="427">
        <v>11.64</v>
      </c>
      <c r="K1726" s="427">
        <v>50.33</v>
      </c>
      <c r="L1726" s="427">
        <v>0.16646750399999999</v>
      </c>
      <c r="M1726" s="427">
        <v>12.078565401599999</v>
      </c>
      <c r="N1726" s="427">
        <v>52.226305555199993</v>
      </c>
      <c r="O1726" s="427">
        <v>22.83</v>
      </c>
      <c r="P1726" s="427">
        <v>20.18</v>
      </c>
      <c r="Q1726" s="427">
        <v>20.18</v>
      </c>
      <c r="R1726" s="427">
        <v>0.1636</v>
      </c>
      <c r="S1726" s="427">
        <v>14.652900000000001</v>
      </c>
      <c r="T1726" s="427">
        <v>47.321800000000003</v>
      </c>
      <c r="U1726" s="428">
        <v>44075</v>
      </c>
      <c r="V1726" s="428">
        <v>45169</v>
      </c>
      <c r="W1726" s="426">
        <v>220</v>
      </c>
      <c r="X1726" s="426"/>
      <c r="Y1726" s="426"/>
      <c r="Z1726" s="426">
        <v>6</v>
      </c>
    </row>
    <row r="1727" spans="1:26" ht="15">
      <c r="A1727" s="426">
        <v>202110</v>
      </c>
      <c r="B1727" s="426" t="s">
        <v>4805</v>
      </c>
      <c r="C1727" s="426" t="s">
        <v>6461</v>
      </c>
      <c r="D1727" s="426" t="s">
        <v>6462</v>
      </c>
      <c r="E1727" s="426" t="s">
        <v>262</v>
      </c>
      <c r="F1727" s="426" t="s">
        <v>4499</v>
      </c>
      <c r="G1727" s="426" t="s">
        <v>4370</v>
      </c>
      <c r="H1727" s="427">
        <v>0.13</v>
      </c>
      <c r="I1727" s="427">
        <v>0.14000000000000001</v>
      </c>
      <c r="J1727" s="427">
        <v>5.4</v>
      </c>
      <c r="K1727" s="427">
        <v>32.450000000000003</v>
      </c>
      <c r="L1727" s="427">
        <v>0.14036405760000001</v>
      </c>
      <c r="M1727" s="427">
        <v>5.7437907839999998</v>
      </c>
      <c r="N1727" s="427">
        <v>34.515927952000006</v>
      </c>
      <c r="O1727" s="427">
        <v>0</v>
      </c>
      <c r="P1727" s="427">
        <v>21.97</v>
      </c>
      <c r="Q1727" s="427">
        <v>21.97</v>
      </c>
      <c r="R1727" s="427">
        <v>0.13505800000000001</v>
      </c>
      <c r="S1727" s="427">
        <v>7.3397230000000002</v>
      </c>
      <c r="T1727" s="427">
        <v>30.514364</v>
      </c>
      <c r="U1727" s="428">
        <v>44075</v>
      </c>
      <c r="V1727" s="428">
        <v>45291</v>
      </c>
      <c r="W1727" s="426">
        <v>350</v>
      </c>
      <c r="X1727" s="426"/>
      <c r="Y1727" s="426"/>
      <c r="Z1727" s="426">
        <v>1</v>
      </c>
    </row>
    <row r="1728" spans="1:26" ht="15">
      <c r="A1728" s="426">
        <v>202110</v>
      </c>
      <c r="B1728" s="426" t="s">
        <v>4805</v>
      </c>
      <c r="C1728" s="426" t="s">
        <v>6463</v>
      </c>
      <c r="D1728" s="426" t="s">
        <v>6464</v>
      </c>
      <c r="E1728" s="426" t="s">
        <v>262</v>
      </c>
      <c r="F1728" s="426" t="s">
        <v>4419</v>
      </c>
      <c r="G1728" s="426" t="s">
        <v>4370</v>
      </c>
      <c r="H1728" s="427">
        <v>0.4</v>
      </c>
      <c r="I1728" s="427">
        <v>0.44</v>
      </c>
      <c r="J1728" s="427">
        <v>25.49</v>
      </c>
      <c r="K1728" s="427">
        <v>96.47</v>
      </c>
      <c r="L1728" s="427">
        <v>0.43188940800000003</v>
      </c>
      <c r="M1728" s="427">
        <v>27.112819830399999</v>
      </c>
      <c r="N1728" s="427">
        <v>102.6117586912</v>
      </c>
      <c r="O1728" s="427">
        <v>22.83</v>
      </c>
      <c r="P1728" s="427">
        <v>14.64</v>
      </c>
      <c r="Q1728" s="427">
        <v>14.64</v>
      </c>
      <c r="R1728" s="427">
        <v>0.43969039999999998</v>
      </c>
      <c r="S1728" s="427">
        <v>28.224160999999999</v>
      </c>
      <c r="T1728" s="427">
        <v>93.739941999999999</v>
      </c>
      <c r="U1728" s="428">
        <v>44075</v>
      </c>
      <c r="V1728" s="428">
        <v>45169</v>
      </c>
      <c r="W1728" s="426">
        <v>900</v>
      </c>
      <c r="X1728" s="426"/>
      <c r="Y1728" s="426"/>
      <c r="Z1728" s="426">
        <v>1</v>
      </c>
    </row>
    <row r="1729" spans="1:26" ht="15">
      <c r="A1729" s="426">
        <v>202110</v>
      </c>
      <c r="B1729" s="426" t="s">
        <v>4805</v>
      </c>
      <c r="C1729" s="426" t="s">
        <v>6467</v>
      </c>
      <c r="D1729" s="426" t="s">
        <v>6468</v>
      </c>
      <c r="E1729" s="426" t="s">
        <v>259</v>
      </c>
      <c r="F1729" s="426" t="s">
        <v>4501</v>
      </c>
      <c r="G1729" s="426" t="s">
        <v>4370</v>
      </c>
      <c r="H1729" s="427">
        <v>0.01</v>
      </c>
      <c r="I1729" s="427">
        <v>0.01</v>
      </c>
      <c r="J1729" s="427">
        <v>0.77</v>
      </c>
      <c r="K1729" s="427">
        <v>3.45</v>
      </c>
      <c r="L1729" s="427">
        <v>1.0797235200000001E-2</v>
      </c>
      <c r="M1729" s="427">
        <v>0.81902201920000006</v>
      </c>
      <c r="N1729" s="427">
        <v>3.6696441119999998</v>
      </c>
      <c r="O1729" s="427">
        <v>22.84</v>
      </c>
      <c r="P1729" s="427">
        <v>14.88</v>
      </c>
      <c r="Q1729" s="427">
        <v>14.88</v>
      </c>
      <c r="R1729" s="427">
        <v>1.22544E-2</v>
      </c>
      <c r="S1729" s="427">
        <v>0.94520000000000004</v>
      </c>
      <c r="T1729" s="427">
        <v>3.2679960000000001</v>
      </c>
      <c r="U1729" s="428">
        <v>44075</v>
      </c>
      <c r="V1729" s="428">
        <v>44926</v>
      </c>
      <c r="W1729" s="426">
        <v>265</v>
      </c>
      <c r="X1729" s="426"/>
      <c r="Y1729" s="426"/>
      <c r="Z1729" s="426">
        <v>1</v>
      </c>
    </row>
    <row r="1730" spans="1:26" ht="15">
      <c r="A1730" s="426">
        <v>202110</v>
      </c>
      <c r="B1730" s="426" t="s">
        <v>4805</v>
      </c>
      <c r="C1730" s="426" t="s">
        <v>6469</v>
      </c>
      <c r="D1730" s="426" t="s">
        <v>6470</v>
      </c>
      <c r="E1730" s="426" t="s">
        <v>259</v>
      </c>
      <c r="F1730" s="426" t="s">
        <v>4505</v>
      </c>
      <c r="G1730" s="426" t="s">
        <v>4370</v>
      </c>
      <c r="H1730" s="427">
        <v>0.19</v>
      </c>
      <c r="I1730" s="427">
        <v>0.2</v>
      </c>
      <c r="J1730" s="427">
        <v>10.81</v>
      </c>
      <c r="K1730" s="427">
        <v>44</v>
      </c>
      <c r="L1730" s="427">
        <v>0.20514746880000001</v>
      </c>
      <c r="M1730" s="427">
        <v>11.4982182176</v>
      </c>
      <c r="N1730" s="427">
        <v>46.801258240000003</v>
      </c>
      <c r="O1730" s="427">
        <v>22.83</v>
      </c>
      <c r="P1730" s="427">
        <v>14.88</v>
      </c>
      <c r="Q1730" s="427">
        <v>14.88</v>
      </c>
      <c r="R1730" s="427">
        <v>0.200354</v>
      </c>
      <c r="S1730" s="427">
        <v>12.277158</v>
      </c>
      <c r="T1730" s="427">
        <v>42.532829</v>
      </c>
      <c r="U1730" s="428">
        <v>44075</v>
      </c>
      <c r="V1730" s="428">
        <v>44926</v>
      </c>
      <c r="W1730" s="426">
        <v>340</v>
      </c>
      <c r="X1730" s="426"/>
      <c r="Y1730" s="426"/>
      <c r="Z1730" s="426">
        <v>1</v>
      </c>
    </row>
    <row r="1731" spans="1:26" ht="15">
      <c r="A1731" s="426">
        <v>202110</v>
      </c>
      <c r="B1731" s="426" t="s">
        <v>4805</v>
      </c>
      <c r="C1731" s="426" t="s">
        <v>6471</v>
      </c>
      <c r="D1731" s="426" t="s">
        <v>6472</v>
      </c>
      <c r="E1731" s="426" t="s">
        <v>259</v>
      </c>
      <c r="F1731" s="426" t="s">
        <v>4499</v>
      </c>
      <c r="G1731" s="426" t="s">
        <v>4370</v>
      </c>
      <c r="H1731" s="427">
        <v>0</v>
      </c>
      <c r="I1731" s="427">
        <v>0.23</v>
      </c>
      <c r="J1731" s="427">
        <v>0.37</v>
      </c>
      <c r="K1731" s="427">
        <v>24.79</v>
      </c>
      <c r="L1731" s="427">
        <v>0</v>
      </c>
      <c r="M1731" s="427">
        <v>0.39355603519999999</v>
      </c>
      <c r="N1731" s="427">
        <v>26.368254358399998</v>
      </c>
      <c r="O1731" s="427">
        <v>22.84</v>
      </c>
      <c r="P1731" s="427">
        <v>14.36</v>
      </c>
      <c r="Q1731" s="427">
        <v>14.37</v>
      </c>
      <c r="R1731" s="427">
        <v>0.22750119999999999</v>
      </c>
      <c r="S1731" s="427">
        <v>0.46282899999999999</v>
      </c>
      <c r="T1731" s="427">
        <v>24.689665000000002</v>
      </c>
      <c r="U1731" s="428">
        <v>44075</v>
      </c>
      <c r="V1731" s="428">
        <v>44926</v>
      </c>
      <c r="W1731" s="426">
        <v>230</v>
      </c>
      <c r="X1731" s="426"/>
      <c r="Y1731" s="426"/>
      <c r="Z1731" s="426">
        <v>1</v>
      </c>
    </row>
    <row r="1732" spans="1:26" ht="15">
      <c r="A1732" s="426">
        <v>202110</v>
      </c>
      <c r="B1732" s="426" t="s">
        <v>4805</v>
      </c>
      <c r="C1732" s="426" t="s">
        <v>6509</v>
      </c>
      <c r="D1732" s="426" t="s">
        <v>6510</v>
      </c>
      <c r="E1732" s="426" t="s">
        <v>262</v>
      </c>
      <c r="F1732" s="426" t="s">
        <v>4340</v>
      </c>
      <c r="G1732" s="426" t="s">
        <v>4341</v>
      </c>
      <c r="H1732" s="427">
        <v>0.14000000000000001</v>
      </c>
      <c r="I1732" s="427">
        <v>0.14000000000000001</v>
      </c>
      <c r="J1732" s="427">
        <v>5.62</v>
      </c>
      <c r="K1732" s="427">
        <v>28.9</v>
      </c>
      <c r="L1732" s="427">
        <v>0.15035251000000002</v>
      </c>
      <c r="M1732" s="427">
        <v>5.9289623100000002</v>
      </c>
      <c r="N1732" s="427">
        <v>30.48879195</v>
      </c>
      <c r="O1732" s="427">
        <v>26.95</v>
      </c>
      <c r="P1732" s="427">
        <v>22.34</v>
      </c>
      <c r="Q1732" s="427">
        <v>22.34</v>
      </c>
      <c r="R1732" s="427">
        <v>0.14223640000000001</v>
      </c>
      <c r="S1732" s="427">
        <v>7.2421889999999998</v>
      </c>
      <c r="T1732" s="427">
        <v>27.275490000000001</v>
      </c>
      <c r="U1732" s="428">
        <v>44105</v>
      </c>
      <c r="V1732" s="428">
        <v>45657</v>
      </c>
      <c r="W1732" s="426">
        <v>220</v>
      </c>
      <c r="X1732" s="426"/>
      <c r="Y1732" s="426"/>
      <c r="Z1732" s="426">
        <v>9</v>
      </c>
    </row>
    <row r="1733" spans="1:26" ht="15">
      <c r="A1733" s="426">
        <v>202110</v>
      </c>
      <c r="B1733" s="426" t="s">
        <v>4805</v>
      </c>
      <c r="C1733" s="426" t="s">
        <v>6511</v>
      </c>
      <c r="D1733" s="426" t="s">
        <v>6512</v>
      </c>
      <c r="E1733" s="426" t="s">
        <v>267</v>
      </c>
      <c r="F1733" s="426" t="s">
        <v>4329</v>
      </c>
      <c r="G1733" s="426" t="s">
        <v>4409</v>
      </c>
      <c r="H1733" s="427">
        <v>0.12</v>
      </c>
      <c r="I1733" s="427">
        <v>0.17</v>
      </c>
      <c r="J1733" s="427">
        <v>4.42</v>
      </c>
      <c r="K1733" s="427">
        <v>37.43</v>
      </c>
      <c r="L1733" s="427">
        <v>0.125463192</v>
      </c>
      <c r="M1733" s="427">
        <v>4.6044745786000005</v>
      </c>
      <c r="N1733" s="427">
        <v>38.992190831900004</v>
      </c>
      <c r="O1733" s="427">
        <v>22.83</v>
      </c>
      <c r="P1733" s="427">
        <v>17.059999999999999</v>
      </c>
      <c r="Q1733" s="427">
        <v>17.059999999999999</v>
      </c>
      <c r="R1733" s="427">
        <v>0.17280000000000001</v>
      </c>
      <c r="S1733" s="427">
        <v>4.7119</v>
      </c>
      <c r="T1733" s="427">
        <v>37.1404</v>
      </c>
      <c r="U1733" s="428">
        <v>44105</v>
      </c>
      <c r="V1733" s="428">
        <v>45291</v>
      </c>
      <c r="W1733" s="426">
        <v>250</v>
      </c>
      <c r="X1733" s="426"/>
      <c r="Y1733" s="426"/>
      <c r="Z1733" s="426">
        <v>7</v>
      </c>
    </row>
    <row r="1734" spans="1:26" ht="15">
      <c r="A1734" s="426">
        <v>202110</v>
      </c>
      <c r="B1734" s="426" t="s">
        <v>4805</v>
      </c>
      <c r="C1734" s="426" t="s">
        <v>6513</v>
      </c>
      <c r="D1734" s="426" t="s">
        <v>6514</v>
      </c>
      <c r="E1734" s="426" t="s">
        <v>267</v>
      </c>
      <c r="F1734" s="426" t="s">
        <v>4329</v>
      </c>
      <c r="G1734" s="426" t="s">
        <v>4409</v>
      </c>
      <c r="H1734" s="427">
        <v>0.27</v>
      </c>
      <c r="I1734" s="427">
        <v>0.34</v>
      </c>
      <c r="J1734" s="427">
        <v>14.34</v>
      </c>
      <c r="K1734" s="427">
        <v>72.2</v>
      </c>
      <c r="L1734" s="427">
        <v>0.28229218200000006</v>
      </c>
      <c r="M1734" s="427">
        <v>14.938498972200001</v>
      </c>
      <c r="N1734" s="427">
        <v>75.21336302600001</v>
      </c>
      <c r="O1734" s="427">
        <v>22.84</v>
      </c>
      <c r="P1734" s="427">
        <v>15.19</v>
      </c>
      <c r="Q1734" s="427">
        <v>15.19</v>
      </c>
      <c r="R1734" s="427">
        <v>0.33600000000000002</v>
      </c>
      <c r="S1734" s="427">
        <v>14.5924</v>
      </c>
      <c r="T1734" s="427">
        <v>71.9542</v>
      </c>
      <c r="U1734" s="428">
        <v>44105</v>
      </c>
      <c r="V1734" s="428">
        <v>45199</v>
      </c>
      <c r="W1734" s="426">
        <v>450</v>
      </c>
      <c r="X1734" s="426"/>
      <c r="Y1734" s="426"/>
      <c r="Z1734" s="426">
        <v>7</v>
      </c>
    </row>
    <row r="1735" spans="1:26" ht="15">
      <c r="A1735" s="426">
        <v>202110</v>
      </c>
      <c r="B1735" s="426" t="s">
        <v>4805</v>
      </c>
      <c r="C1735" s="426" t="s">
        <v>6515</v>
      </c>
      <c r="D1735" s="426" t="s">
        <v>6516</v>
      </c>
      <c r="E1735" s="426" t="s">
        <v>274</v>
      </c>
      <c r="F1735" s="426" t="s">
        <v>4149</v>
      </c>
      <c r="G1735" s="426" t="s">
        <v>4143</v>
      </c>
      <c r="H1735" s="427">
        <v>0.28999999999999998</v>
      </c>
      <c r="I1735" s="427">
        <v>0.28000000000000003</v>
      </c>
      <c r="J1735" s="427">
        <v>24.29</v>
      </c>
      <c r="K1735" s="427">
        <v>70.540000000000006</v>
      </c>
      <c r="L1735" s="427">
        <v>0.30320271399999998</v>
      </c>
      <c r="M1735" s="427">
        <v>25.303775455700002</v>
      </c>
      <c r="N1735" s="427">
        <v>73.484080718200005</v>
      </c>
      <c r="O1735" s="427">
        <v>22.84</v>
      </c>
      <c r="P1735" s="427">
        <v>13.47</v>
      </c>
      <c r="Q1735" s="427">
        <v>13.47</v>
      </c>
      <c r="R1735" s="427">
        <v>0.29352</v>
      </c>
      <c r="S1735" s="427">
        <v>28.921769999999999</v>
      </c>
      <c r="T1735" s="427">
        <v>65.90325</v>
      </c>
      <c r="U1735" s="428">
        <v>44105</v>
      </c>
      <c r="V1735" s="428">
        <v>45199</v>
      </c>
      <c r="W1735" s="426">
        <v>280</v>
      </c>
      <c r="X1735" s="426"/>
      <c r="Y1735" s="426"/>
      <c r="Z1735" s="426">
        <v>7</v>
      </c>
    </row>
    <row r="1736" spans="1:26" ht="15">
      <c r="A1736" s="426">
        <v>202110</v>
      </c>
      <c r="B1736" s="426" t="s">
        <v>4805</v>
      </c>
      <c r="C1736" s="426" t="s">
        <v>6521</v>
      </c>
      <c r="D1736" s="426" t="s">
        <v>6522</v>
      </c>
      <c r="E1736" s="426" t="s">
        <v>259</v>
      </c>
      <c r="F1736" s="426" t="s">
        <v>4419</v>
      </c>
      <c r="G1736" s="426" t="s">
        <v>4370</v>
      </c>
      <c r="H1736" s="427">
        <v>7.0000000000000007E-2</v>
      </c>
      <c r="I1736" s="427">
        <v>0.08</v>
      </c>
      <c r="J1736" s="427">
        <v>2.39</v>
      </c>
      <c r="K1736" s="427">
        <v>11.41</v>
      </c>
      <c r="L1736" s="427">
        <v>7.5580646400000007E-2</v>
      </c>
      <c r="M1736" s="427">
        <v>2.5421592544</v>
      </c>
      <c r="N1736" s="427">
        <v>12.1364171936</v>
      </c>
      <c r="O1736" s="427">
        <v>22.83</v>
      </c>
      <c r="P1736" s="427">
        <v>13.21</v>
      </c>
      <c r="Q1736" s="427">
        <v>13.21</v>
      </c>
      <c r="R1736" s="427">
        <v>8.38092E-2</v>
      </c>
      <c r="S1736" s="427">
        <v>2.6616149999999998</v>
      </c>
      <c r="T1736" s="427">
        <v>11.141342</v>
      </c>
      <c r="U1736" s="428">
        <v>44105</v>
      </c>
      <c r="V1736" s="428">
        <v>45199</v>
      </c>
      <c r="W1736" s="426">
        <v>400</v>
      </c>
      <c r="X1736" s="426"/>
      <c r="Y1736" s="426"/>
      <c r="Z1736" s="426">
        <v>1</v>
      </c>
    </row>
    <row r="1737" spans="1:26" ht="15">
      <c r="A1737" s="426">
        <v>202110</v>
      </c>
      <c r="B1737" s="426" t="s">
        <v>4805</v>
      </c>
      <c r="C1737" s="426" t="s">
        <v>6525</v>
      </c>
      <c r="D1737" s="426" t="s">
        <v>6526</v>
      </c>
      <c r="E1737" s="426" t="s">
        <v>259</v>
      </c>
      <c r="F1737" s="426" t="s">
        <v>4379</v>
      </c>
      <c r="G1737" s="426" t="s">
        <v>4151</v>
      </c>
      <c r="H1737" s="427">
        <v>0.32</v>
      </c>
      <c r="I1737" s="427">
        <v>0.42</v>
      </c>
      <c r="J1737" s="427">
        <v>5.51</v>
      </c>
      <c r="K1737" s="427">
        <v>27.72</v>
      </c>
      <c r="L1737" s="427">
        <v>0.34264178239999998</v>
      </c>
      <c r="M1737" s="427">
        <v>5.7892532466999995</v>
      </c>
      <c r="N1737" s="427">
        <v>29.124882032399999</v>
      </c>
      <c r="O1737" s="427">
        <v>22.84</v>
      </c>
      <c r="P1737" s="427">
        <v>11.47</v>
      </c>
      <c r="Q1737" s="427">
        <v>11.47</v>
      </c>
      <c r="R1737" s="427">
        <v>0.42254560000000002</v>
      </c>
      <c r="S1737" s="427">
        <v>6.2939090000000002</v>
      </c>
      <c r="T1737" s="427">
        <v>26.939981</v>
      </c>
      <c r="U1737" s="428">
        <v>44105</v>
      </c>
      <c r="V1737" s="428">
        <v>46022</v>
      </c>
      <c r="W1737" s="426">
        <v>600</v>
      </c>
      <c r="X1737" s="426"/>
      <c r="Y1737" s="426"/>
      <c r="Z1737" s="426">
        <v>8</v>
      </c>
    </row>
    <row r="1738" spans="1:26" ht="15">
      <c r="A1738" s="426">
        <v>202110</v>
      </c>
      <c r="B1738" s="426" t="s">
        <v>4805</v>
      </c>
      <c r="C1738" s="426" t="s">
        <v>6529</v>
      </c>
      <c r="D1738" s="426" t="s">
        <v>6530</v>
      </c>
      <c r="E1738" s="426" t="s">
        <v>259</v>
      </c>
      <c r="F1738" s="426" t="s">
        <v>4379</v>
      </c>
      <c r="G1738" s="426" t="s">
        <v>4151</v>
      </c>
      <c r="H1738" s="427">
        <v>0.1</v>
      </c>
      <c r="I1738" s="427">
        <v>0.42</v>
      </c>
      <c r="J1738" s="427">
        <v>7.35</v>
      </c>
      <c r="K1738" s="427">
        <v>75.77</v>
      </c>
      <c r="L1738" s="427">
        <v>0.10707555699999999</v>
      </c>
      <c r="M1738" s="427">
        <v>7.7225065994999991</v>
      </c>
      <c r="N1738" s="427">
        <v>79.610112250899988</v>
      </c>
      <c r="O1738" s="427">
        <v>22.83</v>
      </c>
      <c r="P1738" s="427">
        <v>11.47</v>
      </c>
      <c r="Q1738" s="427">
        <v>11.47</v>
      </c>
      <c r="R1738" s="427">
        <v>0.41938199999999998</v>
      </c>
      <c r="S1738" s="427">
        <v>9.1540090000000003</v>
      </c>
      <c r="T1738" s="427">
        <v>73.974405000000004</v>
      </c>
      <c r="U1738" s="428">
        <v>44105</v>
      </c>
      <c r="V1738" s="428">
        <v>46022</v>
      </c>
      <c r="W1738" s="426">
        <v>800</v>
      </c>
      <c r="X1738" s="426"/>
      <c r="Y1738" s="426"/>
      <c r="Z1738" s="426">
        <v>8</v>
      </c>
    </row>
    <row r="1739" spans="1:26" ht="15">
      <c r="A1739" s="426">
        <v>202110</v>
      </c>
      <c r="B1739" s="426" t="s">
        <v>4805</v>
      </c>
      <c r="C1739" s="426" t="s">
        <v>6664</v>
      </c>
      <c r="D1739" s="426" t="s">
        <v>6635</v>
      </c>
      <c r="E1739" s="426" t="s">
        <v>262</v>
      </c>
      <c r="F1739" s="426" t="s">
        <v>4509</v>
      </c>
      <c r="G1739" s="426" t="s">
        <v>4366</v>
      </c>
      <c r="H1739" s="427">
        <v>0.35</v>
      </c>
      <c r="I1739" s="427">
        <v>0.44</v>
      </c>
      <c r="J1739" s="427">
        <v>6.91</v>
      </c>
      <c r="K1739" s="427">
        <v>70.45</v>
      </c>
      <c r="L1739" s="427">
        <v>0.37790323199999998</v>
      </c>
      <c r="M1739" s="427">
        <v>7.3499248736</v>
      </c>
      <c r="N1739" s="427">
        <v>74.935196432000012</v>
      </c>
      <c r="O1739" s="427">
        <v>22.83</v>
      </c>
      <c r="P1739" s="427">
        <v>15.4</v>
      </c>
      <c r="Q1739" s="427">
        <v>15.4</v>
      </c>
      <c r="R1739" s="427">
        <v>0.44334400000000002</v>
      </c>
      <c r="S1739" s="427">
        <v>8.5876339999999995</v>
      </c>
      <c r="T1739" s="427">
        <v>68.776978999999997</v>
      </c>
      <c r="U1739" s="428">
        <v>44136</v>
      </c>
      <c r="V1739" s="428">
        <v>45230</v>
      </c>
      <c r="W1739" s="426">
        <v>900</v>
      </c>
      <c r="X1739" s="426"/>
      <c r="Y1739" s="426"/>
      <c r="Z1739" s="426">
        <v>1</v>
      </c>
    </row>
    <row r="1740" spans="1:26" ht="15">
      <c r="A1740" s="426">
        <v>202110</v>
      </c>
      <c r="B1740" s="426" t="s">
        <v>4805</v>
      </c>
      <c r="C1740" s="426" t="s">
        <v>6667</v>
      </c>
      <c r="D1740" s="426" t="s">
        <v>6639</v>
      </c>
      <c r="E1740" s="426" t="s">
        <v>259</v>
      </c>
      <c r="F1740" s="426" t="s">
        <v>4501</v>
      </c>
      <c r="G1740" s="426" t="s">
        <v>4370</v>
      </c>
      <c r="H1740" s="427">
        <v>0.01</v>
      </c>
      <c r="I1740" s="427">
        <v>0.18</v>
      </c>
      <c r="J1740" s="427">
        <v>0.25</v>
      </c>
      <c r="K1740" s="427">
        <v>50.4</v>
      </c>
      <c r="L1740" s="427">
        <v>1.0797235200000001E-2</v>
      </c>
      <c r="M1740" s="427">
        <v>0.26591623999999997</v>
      </c>
      <c r="N1740" s="427">
        <v>53.608713983999998</v>
      </c>
      <c r="O1740" s="427">
        <v>22.84</v>
      </c>
      <c r="P1740" s="427">
        <v>15.39</v>
      </c>
      <c r="Q1740" s="427">
        <v>15.39</v>
      </c>
      <c r="R1740" s="427">
        <v>0.1800272</v>
      </c>
      <c r="S1740" s="427">
        <v>0.31266699999999997</v>
      </c>
      <c r="T1740" s="427">
        <v>50.336168999999998</v>
      </c>
      <c r="U1740" s="428">
        <v>44136</v>
      </c>
      <c r="V1740" s="428">
        <v>45230</v>
      </c>
      <c r="W1740" s="426">
        <v>211</v>
      </c>
      <c r="X1740" s="426"/>
      <c r="Y1740" s="426"/>
      <c r="Z1740" s="426">
        <v>1</v>
      </c>
    </row>
    <row r="1741" spans="1:26" ht="15">
      <c r="A1741" s="426">
        <v>202110</v>
      </c>
      <c r="B1741" s="426" t="s">
        <v>4805</v>
      </c>
      <c r="C1741" s="426" t="s">
        <v>6670</v>
      </c>
      <c r="D1741" s="426" t="s">
        <v>6634</v>
      </c>
      <c r="E1741" s="426" t="s">
        <v>259</v>
      </c>
      <c r="F1741" s="426" t="s">
        <v>4329</v>
      </c>
      <c r="G1741" s="426" t="s">
        <v>4409</v>
      </c>
      <c r="H1741" s="427">
        <v>7.0000000000000007E-2</v>
      </c>
      <c r="I1741" s="427">
        <v>0.17</v>
      </c>
      <c r="J1741" s="427">
        <v>2.56</v>
      </c>
      <c r="K1741" s="427">
        <v>20.92</v>
      </c>
      <c r="L1741" s="427">
        <v>7.3186862000000019E-2</v>
      </c>
      <c r="M1741" s="427">
        <v>2.6668450048000003</v>
      </c>
      <c r="N1741" s="427">
        <v>21.793124023600004</v>
      </c>
      <c r="O1741" s="427">
        <v>22.84</v>
      </c>
      <c r="P1741" s="427">
        <v>14.37</v>
      </c>
      <c r="Q1741" s="427">
        <v>14.37</v>
      </c>
      <c r="R1741" s="427">
        <v>0.16774800000000001</v>
      </c>
      <c r="S1741" s="427">
        <v>2.6340029999999999</v>
      </c>
      <c r="T1741" s="427">
        <v>20.851001</v>
      </c>
      <c r="U1741" s="428">
        <v>44136</v>
      </c>
      <c r="V1741" s="428">
        <v>44896</v>
      </c>
      <c r="W1741" s="426">
        <v>210</v>
      </c>
      <c r="X1741" s="426"/>
      <c r="Y1741" s="426"/>
      <c r="Z1741" s="426">
        <v>7</v>
      </c>
    </row>
    <row r="1742" spans="1:26" ht="15">
      <c r="A1742" s="426">
        <v>202110</v>
      </c>
      <c r="B1742" s="426" t="s">
        <v>4805</v>
      </c>
      <c r="C1742" s="426" t="s">
        <v>6673</v>
      </c>
      <c r="D1742" s="426" t="s">
        <v>6638</v>
      </c>
      <c r="E1742" s="426" t="s">
        <v>265</v>
      </c>
      <c r="F1742" s="426" t="s">
        <v>4377</v>
      </c>
      <c r="G1742" s="426" t="s">
        <v>4143</v>
      </c>
      <c r="H1742" s="427">
        <v>0.3</v>
      </c>
      <c r="I1742" s="427">
        <v>0.3</v>
      </c>
      <c r="J1742" s="427">
        <v>26.56</v>
      </c>
      <c r="K1742" s="427">
        <v>123.03</v>
      </c>
      <c r="L1742" s="427">
        <v>0.31365798000000006</v>
      </c>
      <c r="M1742" s="427">
        <v>27.668516924800002</v>
      </c>
      <c r="N1742" s="427">
        <v>128.1648206799</v>
      </c>
      <c r="O1742" s="427">
        <v>22.83</v>
      </c>
      <c r="P1742" s="427">
        <v>15.4</v>
      </c>
      <c r="Q1742" s="427">
        <v>15.4</v>
      </c>
      <c r="R1742" s="427">
        <v>0.29724200000000001</v>
      </c>
      <c r="S1742" s="427">
        <v>32.711734</v>
      </c>
      <c r="T1742" s="427">
        <v>116.884348</v>
      </c>
      <c r="U1742" s="428">
        <v>44136</v>
      </c>
      <c r="V1742" s="428">
        <v>44834</v>
      </c>
      <c r="W1742" s="426">
        <v>600</v>
      </c>
      <c r="X1742" s="426"/>
      <c r="Y1742" s="426"/>
      <c r="Z1742" s="426">
        <v>7</v>
      </c>
    </row>
    <row r="1743" spans="1:26" ht="15">
      <c r="A1743" s="426">
        <v>202110</v>
      </c>
      <c r="B1743" s="426" t="s">
        <v>4805</v>
      </c>
      <c r="C1743" s="426" t="s">
        <v>6674</v>
      </c>
      <c r="D1743" s="426" t="s">
        <v>6640</v>
      </c>
      <c r="E1743" s="426" t="s">
        <v>268</v>
      </c>
      <c r="F1743" s="426" t="s">
        <v>4278</v>
      </c>
      <c r="G1743" s="426" t="s">
        <v>4587</v>
      </c>
      <c r="H1743" s="427">
        <v>0.35</v>
      </c>
      <c r="I1743" s="427">
        <v>0.4</v>
      </c>
      <c r="J1743" s="427">
        <v>30.4</v>
      </c>
      <c r="K1743" s="427">
        <v>115.64</v>
      </c>
      <c r="L1743" s="427">
        <v>0.36414766500000001</v>
      </c>
      <c r="M1743" s="427">
        <v>31.545394175999995</v>
      </c>
      <c r="N1743" s="427">
        <v>119.99701916159999</v>
      </c>
      <c r="O1743" s="427">
        <v>22.84</v>
      </c>
      <c r="P1743" s="427">
        <v>14.92</v>
      </c>
      <c r="Q1743" s="427">
        <v>14.85</v>
      </c>
      <c r="R1743" s="427">
        <v>0.3952</v>
      </c>
      <c r="S1743" s="427">
        <v>31.747</v>
      </c>
      <c r="T1743" s="427">
        <v>114.29427</v>
      </c>
      <c r="U1743" s="428">
        <v>44136</v>
      </c>
      <c r="V1743" s="428">
        <v>45657</v>
      </c>
      <c r="W1743" s="426">
        <v>250</v>
      </c>
      <c r="X1743" s="426"/>
      <c r="Y1743" s="426"/>
      <c r="Z1743" s="426">
        <v>6</v>
      </c>
    </row>
    <row r="1744" spans="1:26" ht="15">
      <c r="A1744" s="426">
        <v>202110</v>
      </c>
      <c r="B1744" s="426" t="s">
        <v>4805</v>
      </c>
      <c r="C1744" s="426" t="s">
        <v>6696</v>
      </c>
      <c r="D1744" s="426" t="s">
        <v>6697</v>
      </c>
      <c r="E1744" s="426" t="s">
        <v>268</v>
      </c>
      <c r="F1744" s="426" t="s">
        <v>4399</v>
      </c>
      <c r="G1744" s="426" t="s">
        <v>4123</v>
      </c>
      <c r="H1744" s="427">
        <v>0.85</v>
      </c>
      <c r="I1744" s="427">
        <v>0.9</v>
      </c>
      <c r="J1744" s="427">
        <v>77.61</v>
      </c>
      <c r="K1744" s="427">
        <v>308.27</v>
      </c>
      <c r="L1744" s="427">
        <v>0.88869761000000014</v>
      </c>
      <c r="M1744" s="427">
        <v>80.849156571300014</v>
      </c>
      <c r="N1744" s="427">
        <v>321.13605844910001</v>
      </c>
      <c r="O1744" s="427">
        <v>22.83</v>
      </c>
      <c r="P1744" s="427">
        <v>14.03</v>
      </c>
      <c r="Q1744" s="427">
        <v>14.03</v>
      </c>
      <c r="R1744" s="427">
        <v>0.89629599999999998</v>
      </c>
      <c r="S1744" s="427">
        <v>80.428905</v>
      </c>
      <c r="T1744" s="427">
        <v>305.44238000000001</v>
      </c>
      <c r="U1744" s="428">
        <v>44166</v>
      </c>
      <c r="V1744" s="428">
        <v>45291</v>
      </c>
      <c r="W1744" s="426">
        <v>800</v>
      </c>
      <c r="X1744" s="426"/>
      <c r="Y1744" s="426"/>
      <c r="Z1744" s="426">
        <v>7</v>
      </c>
    </row>
    <row r="1745" spans="1:26" ht="15">
      <c r="A1745" s="426">
        <v>202110</v>
      </c>
      <c r="B1745" s="426" t="s">
        <v>4805</v>
      </c>
      <c r="C1745" s="426" t="s">
        <v>6707</v>
      </c>
      <c r="D1745" s="426" t="s">
        <v>6708</v>
      </c>
      <c r="E1745" s="426" t="s">
        <v>265</v>
      </c>
      <c r="F1745" s="426" t="s">
        <v>4142</v>
      </c>
      <c r="G1745" s="426" t="s">
        <v>4328</v>
      </c>
      <c r="H1745" s="427">
        <v>0.13</v>
      </c>
      <c r="I1745" s="427">
        <v>0.22</v>
      </c>
      <c r="J1745" s="427">
        <v>9.67</v>
      </c>
      <c r="K1745" s="427">
        <v>66.92</v>
      </c>
      <c r="L1745" s="427">
        <v>0.13591845800000002</v>
      </c>
      <c r="M1745" s="427">
        <v>10.073590311100002</v>
      </c>
      <c r="N1745" s="427">
        <v>69.712995203600002</v>
      </c>
      <c r="O1745" s="427">
        <v>22.83</v>
      </c>
      <c r="P1745" s="427">
        <v>15.3</v>
      </c>
      <c r="Q1745" s="427">
        <v>15.3</v>
      </c>
      <c r="R1745" s="427">
        <v>0.22040000000000001</v>
      </c>
      <c r="S1745" s="427">
        <v>12.060449999999999</v>
      </c>
      <c r="T1745" s="427">
        <v>64.53425</v>
      </c>
      <c r="U1745" s="428">
        <v>44166</v>
      </c>
      <c r="V1745" s="428">
        <v>45260</v>
      </c>
      <c r="W1745" s="426">
        <v>450</v>
      </c>
      <c r="X1745" s="426"/>
      <c r="Y1745" s="426"/>
      <c r="Z1745" s="426">
        <v>7</v>
      </c>
    </row>
    <row r="1746" spans="1:26" ht="15">
      <c r="A1746" s="426">
        <v>202110</v>
      </c>
      <c r="B1746" s="426" t="s">
        <v>4805</v>
      </c>
      <c r="C1746" s="426" t="s">
        <v>6709</v>
      </c>
      <c r="D1746" s="426" t="s">
        <v>6710</v>
      </c>
      <c r="E1746" s="426" t="s">
        <v>268</v>
      </c>
      <c r="F1746" s="426" t="s">
        <v>4399</v>
      </c>
      <c r="G1746" s="426" t="s">
        <v>4123</v>
      </c>
      <c r="H1746" s="427">
        <v>0.2</v>
      </c>
      <c r="I1746" s="427">
        <v>0.21</v>
      </c>
      <c r="J1746" s="427">
        <v>13.52</v>
      </c>
      <c r="K1746" s="427">
        <v>58.79</v>
      </c>
      <c r="L1746" s="427">
        <v>0.20910532000000004</v>
      </c>
      <c r="M1746" s="427">
        <v>14.084275181600001</v>
      </c>
      <c r="N1746" s="427">
        <v>61.243678840700007</v>
      </c>
      <c r="O1746" s="427">
        <v>22.83</v>
      </c>
      <c r="P1746" s="427">
        <v>23.29</v>
      </c>
      <c r="Q1746" s="427">
        <v>23.29</v>
      </c>
      <c r="R1746" s="427">
        <v>0.21312</v>
      </c>
      <c r="S1746" s="427">
        <v>14.09535</v>
      </c>
      <c r="T1746" s="427">
        <v>58.217669999999998</v>
      </c>
      <c r="U1746" s="428">
        <v>44166</v>
      </c>
      <c r="V1746" s="428">
        <v>45657</v>
      </c>
      <c r="W1746" s="426">
        <v>320</v>
      </c>
      <c r="X1746" s="426"/>
      <c r="Y1746" s="426"/>
      <c r="Z1746" s="426">
        <v>7</v>
      </c>
    </row>
    <row r="1747" spans="1:26" ht="15">
      <c r="A1747" s="426">
        <v>202110</v>
      </c>
      <c r="B1747" s="426" t="s">
        <v>4805</v>
      </c>
      <c r="C1747" s="426" t="s">
        <v>6713</v>
      </c>
      <c r="D1747" s="426" t="s">
        <v>6714</v>
      </c>
      <c r="E1747" s="426" t="s">
        <v>265</v>
      </c>
      <c r="F1747" s="426" t="s">
        <v>4427</v>
      </c>
      <c r="G1747" s="426" t="s">
        <v>4143</v>
      </c>
      <c r="H1747" s="427">
        <v>0.26</v>
      </c>
      <c r="I1747" s="427">
        <v>0.26</v>
      </c>
      <c r="J1747" s="427">
        <v>17</v>
      </c>
      <c r="K1747" s="427">
        <v>66.64</v>
      </c>
      <c r="L1747" s="427">
        <v>0.27183691600000004</v>
      </c>
      <c r="M1747" s="427">
        <v>17.709517610000002</v>
      </c>
      <c r="N1747" s="427">
        <v>69.421309031200011</v>
      </c>
      <c r="O1747" s="427">
        <v>22.84</v>
      </c>
      <c r="P1747" s="427">
        <v>15.3</v>
      </c>
      <c r="Q1747" s="427">
        <v>15.3</v>
      </c>
      <c r="R1747" s="427">
        <v>0.26079999999999998</v>
      </c>
      <c r="S1747" s="427">
        <v>21.086175000000001</v>
      </c>
      <c r="T1747" s="427">
        <v>62.555974999999997</v>
      </c>
      <c r="U1747" s="428">
        <v>44166</v>
      </c>
      <c r="V1747" s="428">
        <v>44530</v>
      </c>
      <c r="W1747" s="426">
        <v>300</v>
      </c>
      <c r="X1747" s="426"/>
      <c r="Y1747" s="426"/>
      <c r="Z1747" s="426">
        <v>7</v>
      </c>
    </row>
    <row r="1748" spans="1:26" ht="15">
      <c r="A1748" s="426">
        <v>202110</v>
      </c>
      <c r="B1748" s="426" t="s">
        <v>4805</v>
      </c>
      <c r="C1748" s="426" t="s">
        <v>6717</v>
      </c>
      <c r="D1748" s="426" t="s">
        <v>6718</v>
      </c>
      <c r="E1748" s="426" t="s">
        <v>260</v>
      </c>
      <c r="F1748" s="426" t="s">
        <v>4175</v>
      </c>
      <c r="G1748" s="426" t="s">
        <v>4156</v>
      </c>
      <c r="H1748" s="427">
        <v>0.26</v>
      </c>
      <c r="I1748" s="427">
        <v>0.27</v>
      </c>
      <c r="J1748" s="427">
        <v>15.97</v>
      </c>
      <c r="K1748" s="427">
        <v>71.91</v>
      </c>
      <c r="L1748" s="427">
        <v>0.27050969400000002</v>
      </c>
      <c r="M1748" s="427">
        <v>16.5717087168</v>
      </c>
      <c r="N1748" s="427">
        <v>74.619384710399999</v>
      </c>
      <c r="O1748" s="427">
        <v>22.84</v>
      </c>
      <c r="P1748" s="427">
        <v>15.83</v>
      </c>
      <c r="Q1748" s="427">
        <v>15.83</v>
      </c>
      <c r="R1748" s="427">
        <v>0.27279999999999999</v>
      </c>
      <c r="S1748" s="427">
        <v>17.139700000000001</v>
      </c>
      <c r="T1748" s="427">
        <v>70.734999999999999</v>
      </c>
      <c r="U1748" s="428">
        <v>44166</v>
      </c>
      <c r="V1748" s="428">
        <v>45199</v>
      </c>
      <c r="W1748" s="426">
        <v>200</v>
      </c>
      <c r="X1748" s="426"/>
      <c r="Y1748" s="426"/>
      <c r="Z1748" s="426">
        <v>6</v>
      </c>
    </row>
    <row r="1749" spans="1:26" ht="15">
      <c r="A1749" s="426">
        <v>202110</v>
      </c>
      <c r="B1749" s="426" t="s">
        <v>4805</v>
      </c>
      <c r="C1749" s="426" t="s">
        <v>6721</v>
      </c>
      <c r="D1749" s="426" t="s">
        <v>6722</v>
      </c>
      <c r="E1749" s="426" t="s">
        <v>275</v>
      </c>
      <c r="F1749" s="426" t="s">
        <v>4142</v>
      </c>
      <c r="G1749" s="426" t="s">
        <v>4143</v>
      </c>
      <c r="H1749" s="427">
        <v>0.03</v>
      </c>
      <c r="I1749" s="427">
        <v>0.12</v>
      </c>
      <c r="J1749" s="427">
        <v>0.57999999999999996</v>
      </c>
      <c r="K1749" s="427">
        <v>21.91</v>
      </c>
      <c r="L1749" s="427">
        <v>3.1365798E-2</v>
      </c>
      <c r="M1749" s="427">
        <v>0.60420707139999996</v>
      </c>
      <c r="N1749" s="427">
        <v>22.8244429903</v>
      </c>
      <c r="O1749" s="427">
        <v>22.83</v>
      </c>
      <c r="P1749" s="427">
        <v>14.54</v>
      </c>
      <c r="Q1749" s="427">
        <v>14.54</v>
      </c>
      <c r="R1749" s="427">
        <v>0.11562</v>
      </c>
      <c r="S1749" s="427">
        <v>0.70662000000000003</v>
      </c>
      <c r="T1749" s="427">
        <v>21.782385000000001</v>
      </c>
      <c r="U1749" s="428">
        <v>44166</v>
      </c>
      <c r="V1749" s="428">
        <v>45230</v>
      </c>
      <c r="W1749" s="426">
        <v>250</v>
      </c>
      <c r="X1749" s="426"/>
      <c r="Y1749" s="426"/>
      <c r="Z1749" s="426">
        <v>7</v>
      </c>
    </row>
    <row r="1750" spans="1:26" ht="15">
      <c r="A1750" s="426">
        <v>202110</v>
      </c>
      <c r="B1750" s="426" t="s">
        <v>4805</v>
      </c>
      <c r="C1750" s="426" t="s">
        <v>6723</v>
      </c>
      <c r="D1750" s="426" t="s">
        <v>6724</v>
      </c>
      <c r="E1750" s="426" t="s">
        <v>271</v>
      </c>
      <c r="F1750" s="426" t="s">
        <v>6450</v>
      </c>
      <c r="G1750" s="426" t="s">
        <v>4409</v>
      </c>
      <c r="H1750" s="427">
        <v>0.11</v>
      </c>
      <c r="I1750" s="427">
        <v>0.13</v>
      </c>
      <c r="J1750" s="427">
        <v>8.2899999999999991</v>
      </c>
      <c r="K1750" s="427">
        <v>36.43</v>
      </c>
      <c r="L1750" s="427">
        <v>0.11500792600000001</v>
      </c>
      <c r="M1750" s="427">
        <v>8.6359941757000005</v>
      </c>
      <c r="N1750" s="427">
        <v>37.950454501900005</v>
      </c>
      <c r="O1750" s="427">
        <v>22.83</v>
      </c>
      <c r="P1750" s="427">
        <v>14.36</v>
      </c>
      <c r="Q1750" s="427">
        <v>14.36</v>
      </c>
      <c r="R1750" s="427">
        <v>0.13439999999999999</v>
      </c>
      <c r="S1750" s="427">
        <v>8.9215999999999998</v>
      </c>
      <c r="T1750" s="427">
        <v>35.7958</v>
      </c>
      <c r="U1750" s="428">
        <v>44166</v>
      </c>
      <c r="V1750" s="428">
        <v>45291</v>
      </c>
      <c r="W1750" s="426">
        <v>550</v>
      </c>
      <c r="X1750" s="426"/>
      <c r="Y1750" s="426"/>
      <c r="Z1750" s="426">
        <v>7</v>
      </c>
    </row>
    <row r="1751" spans="1:26" ht="15">
      <c r="A1751" s="426">
        <v>202110</v>
      </c>
      <c r="B1751" s="426" t="s">
        <v>4805</v>
      </c>
      <c r="C1751" s="426" t="s">
        <v>6820</v>
      </c>
      <c r="D1751" s="426" t="s">
        <v>3011</v>
      </c>
      <c r="E1751" s="426" t="s">
        <v>265</v>
      </c>
      <c r="F1751" s="426" t="s">
        <v>4276</v>
      </c>
      <c r="G1751" s="426" t="s">
        <v>4123</v>
      </c>
      <c r="H1751" s="427">
        <v>0.13</v>
      </c>
      <c r="I1751" s="427">
        <v>0.15</v>
      </c>
      <c r="J1751" s="427">
        <v>13.24</v>
      </c>
      <c r="K1751" s="427">
        <v>65.06</v>
      </c>
      <c r="L1751" s="427">
        <v>0.13525484700000001</v>
      </c>
      <c r="M1751" s="427">
        <v>13.738849305599997</v>
      </c>
      <c r="N1751" s="427">
        <v>67.511294246399984</v>
      </c>
      <c r="O1751" s="427">
        <v>22.83</v>
      </c>
      <c r="P1751" s="427">
        <v>25.67</v>
      </c>
      <c r="Q1751" s="427">
        <v>25.67</v>
      </c>
      <c r="R1751" s="427">
        <v>0.14560000000000001</v>
      </c>
      <c r="S1751" s="427">
        <v>16.128399999999999</v>
      </c>
      <c r="T1751" s="427">
        <v>62.164700000000003</v>
      </c>
      <c r="U1751" s="428">
        <v>44197</v>
      </c>
      <c r="V1751" s="428">
        <v>45291</v>
      </c>
      <c r="W1751" s="426">
        <v>350</v>
      </c>
      <c r="X1751" s="426"/>
      <c r="Y1751" s="426"/>
      <c r="Z1751" s="426">
        <v>6</v>
      </c>
    </row>
    <row r="1752" spans="1:26" ht="15">
      <c r="A1752" s="426">
        <v>202110</v>
      </c>
      <c r="B1752" s="426" t="s">
        <v>4805</v>
      </c>
      <c r="C1752" s="426" t="s">
        <v>6787</v>
      </c>
      <c r="D1752" s="426" t="s">
        <v>6788</v>
      </c>
      <c r="E1752" s="426" t="s">
        <v>265</v>
      </c>
      <c r="F1752" s="426" t="s">
        <v>4446</v>
      </c>
      <c r="G1752" s="426" t="s">
        <v>4143</v>
      </c>
      <c r="H1752" s="427">
        <v>0.13</v>
      </c>
      <c r="I1752" s="427">
        <v>0.51</v>
      </c>
      <c r="J1752" s="427">
        <v>9.68</v>
      </c>
      <c r="K1752" s="427">
        <v>101.52</v>
      </c>
      <c r="L1752" s="427">
        <v>0.13591845800000002</v>
      </c>
      <c r="M1752" s="427">
        <v>10.0840076744</v>
      </c>
      <c r="N1752" s="427">
        <v>105.7570722216</v>
      </c>
      <c r="O1752" s="427">
        <v>22.84</v>
      </c>
      <c r="P1752" s="427">
        <v>14.57</v>
      </c>
      <c r="Q1752" s="427">
        <v>14.57</v>
      </c>
      <c r="R1752" s="427">
        <v>0.50700599999999996</v>
      </c>
      <c r="S1752" s="427">
        <v>11.759378999999999</v>
      </c>
      <c r="T1752" s="427">
        <v>99.439814999999996</v>
      </c>
      <c r="U1752" s="428">
        <v>44197</v>
      </c>
      <c r="V1752" s="428">
        <v>45291</v>
      </c>
      <c r="W1752" s="426">
        <v>650</v>
      </c>
      <c r="X1752" s="426"/>
      <c r="Y1752" s="426"/>
      <c r="Z1752" s="426">
        <v>7</v>
      </c>
    </row>
    <row r="1753" spans="1:26" ht="15">
      <c r="A1753" s="426">
        <v>202110</v>
      </c>
      <c r="B1753" s="426" t="s">
        <v>4805</v>
      </c>
      <c r="C1753" s="426" t="s">
        <v>6805</v>
      </c>
      <c r="D1753" s="426" t="s">
        <v>6806</v>
      </c>
      <c r="E1753" s="426" t="s">
        <v>275</v>
      </c>
      <c r="F1753" s="426" t="s">
        <v>4410</v>
      </c>
      <c r="G1753" s="426" t="s">
        <v>4143</v>
      </c>
      <c r="H1753" s="427">
        <v>0.41</v>
      </c>
      <c r="I1753" s="427">
        <v>0.4</v>
      </c>
      <c r="J1753" s="427">
        <v>38.71</v>
      </c>
      <c r="K1753" s="427">
        <v>155.77000000000001</v>
      </c>
      <c r="L1753" s="427">
        <v>0.42866590600000004</v>
      </c>
      <c r="M1753" s="427">
        <v>40.325613334300009</v>
      </c>
      <c r="N1753" s="427">
        <v>162.27126812410003</v>
      </c>
      <c r="O1753" s="427">
        <v>22.83</v>
      </c>
      <c r="P1753" s="427">
        <v>16.16</v>
      </c>
      <c r="Q1753" s="427">
        <v>16.16</v>
      </c>
      <c r="R1753" s="427">
        <v>0.40595999999999999</v>
      </c>
      <c r="S1753" s="427">
        <v>40.347929999999998</v>
      </c>
      <c r="T1753" s="427">
        <v>154.13157000000001</v>
      </c>
      <c r="U1753" s="428">
        <v>44197</v>
      </c>
      <c r="V1753" s="428">
        <v>45291</v>
      </c>
      <c r="W1753" s="426">
        <v>320</v>
      </c>
      <c r="X1753" s="426"/>
      <c r="Y1753" s="426"/>
      <c r="Z1753" s="426">
        <v>7</v>
      </c>
    </row>
    <row r="1754" spans="1:26" ht="15">
      <c r="A1754" s="426">
        <v>202110</v>
      </c>
      <c r="B1754" s="426" t="s">
        <v>4805</v>
      </c>
      <c r="C1754" s="426" t="s">
        <v>6801</v>
      </c>
      <c r="D1754" s="426" t="s">
        <v>6802</v>
      </c>
      <c r="E1754" s="426" t="s">
        <v>265</v>
      </c>
      <c r="F1754" s="426" t="s">
        <v>4445</v>
      </c>
      <c r="G1754" s="426" t="s">
        <v>4409</v>
      </c>
      <c r="H1754" s="427">
        <v>0.32</v>
      </c>
      <c r="I1754" s="427">
        <v>0.34</v>
      </c>
      <c r="J1754" s="427">
        <v>34.869999999999997</v>
      </c>
      <c r="K1754" s="427">
        <v>155.71</v>
      </c>
      <c r="L1754" s="427">
        <v>0.33456851200000004</v>
      </c>
      <c r="M1754" s="427">
        <v>36.325345827100001</v>
      </c>
      <c r="N1754" s="427">
        <v>162.20876394430005</v>
      </c>
      <c r="O1754" s="427">
        <v>22.84</v>
      </c>
      <c r="P1754" s="427">
        <v>13.94</v>
      </c>
      <c r="Q1754" s="427">
        <v>13.94</v>
      </c>
      <c r="R1754" s="427">
        <v>0.3412</v>
      </c>
      <c r="S1754" s="427">
        <v>43.135899999999999</v>
      </c>
      <c r="T1754" s="427">
        <v>147.4479</v>
      </c>
      <c r="U1754" s="428">
        <v>44197</v>
      </c>
      <c r="V1754" s="428">
        <v>45291</v>
      </c>
      <c r="W1754" s="426">
        <v>600</v>
      </c>
      <c r="X1754" s="426"/>
      <c r="Y1754" s="426"/>
      <c r="Z1754" s="426">
        <v>7</v>
      </c>
    </row>
    <row r="1755" spans="1:26" ht="15">
      <c r="A1755" s="426">
        <v>202110</v>
      </c>
      <c r="B1755" s="426" t="s">
        <v>4805</v>
      </c>
      <c r="C1755" s="426" t="s">
        <v>6791</v>
      </c>
      <c r="D1755" s="426" t="s">
        <v>6792</v>
      </c>
      <c r="E1755" s="426" t="s">
        <v>265</v>
      </c>
      <c r="F1755" s="426" t="s">
        <v>4391</v>
      </c>
      <c r="G1755" s="426" t="s">
        <v>4392</v>
      </c>
      <c r="H1755" s="427">
        <v>0.04</v>
      </c>
      <c r="I1755" s="427">
        <v>0.11</v>
      </c>
      <c r="J1755" s="427">
        <v>2.39</v>
      </c>
      <c r="K1755" s="427">
        <v>15.27</v>
      </c>
      <c r="L1755" s="427">
        <v>4.2476632399999999E-2</v>
      </c>
      <c r="M1755" s="427">
        <v>2.5340414760000005</v>
      </c>
      <c r="N1755" s="427">
        <v>16.190298468000002</v>
      </c>
      <c r="O1755" s="427">
        <v>22.83</v>
      </c>
      <c r="P1755" s="427">
        <v>14.44</v>
      </c>
      <c r="Q1755" s="427">
        <v>14.44</v>
      </c>
      <c r="R1755" s="427">
        <v>0.10813399999999999</v>
      </c>
      <c r="S1755" s="427">
        <v>3.0210970000000001</v>
      </c>
      <c r="T1755" s="427">
        <v>14.631888</v>
      </c>
      <c r="U1755" s="428">
        <v>44197</v>
      </c>
      <c r="V1755" s="428">
        <v>44926</v>
      </c>
      <c r="W1755" s="426">
        <v>220</v>
      </c>
      <c r="X1755" s="426"/>
      <c r="Y1755" s="426"/>
      <c r="Z1755" s="426">
        <v>14</v>
      </c>
    </row>
    <row r="1756" spans="1:26" ht="15">
      <c r="A1756" s="426">
        <v>202110</v>
      </c>
      <c r="B1756" s="426" t="s">
        <v>4805</v>
      </c>
      <c r="C1756" s="426" t="s">
        <v>6893</v>
      </c>
      <c r="D1756" s="426" t="s">
        <v>6894</v>
      </c>
      <c r="E1756" s="426" t="s">
        <v>260</v>
      </c>
      <c r="F1756" s="426" t="s">
        <v>4418</v>
      </c>
      <c r="G1756" s="426" t="s">
        <v>4370</v>
      </c>
      <c r="H1756" s="427">
        <v>0.25</v>
      </c>
      <c r="I1756" s="427">
        <v>0.28999999999999998</v>
      </c>
      <c r="J1756" s="427">
        <v>21.81</v>
      </c>
      <c r="K1756" s="427">
        <v>104.54</v>
      </c>
      <c r="L1756" s="427">
        <v>0.26993087999999998</v>
      </c>
      <c r="M1756" s="427">
        <v>23.198532777599997</v>
      </c>
      <c r="N1756" s="427">
        <v>111.1955349184</v>
      </c>
      <c r="O1756" s="427">
        <v>22.83</v>
      </c>
      <c r="P1756" s="427">
        <v>14.88</v>
      </c>
      <c r="Q1756" s="427">
        <v>14.88</v>
      </c>
      <c r="R1756" s="427">
        <v>0.29198160000000001</v>
      </c>
      <c r="S1756" s="427">
        <v>27.392984999999999</v>
      </c>
      <c r="T1756" s="427">
        <v>98.956267999999994</v>
      </c>
      <c r="U1756" s="428" t="s">
        <v>5670</v>
      </c>
      <c r="V1756" s="428" t="s">
        <v>5670</v>
      </c>
      <c r="W1756" s="426">
        <v>0</v>
      </c>
      <c r="X1756" s="426"/>
      <c r="Y1756" s="426"/>
      <c r="Z1756" s="426">
        <v>1</v>
      </c>
    </row>
    <row r="1757" spans="1:26" ht="15">
      <c r="A1757" s="426">
        <v>202110</v>
      </c>
      <c r="B1757" s="426" t="s">
        <v>4805</v>
      </c>
      <c r="C1757" s="426" t="s">
        <v>6915</v>
      </c>
      <c r="D1757" s="426" t="s">
        <v>6916</v>
      </c>
      <c r="E1757" s="426" t="s">
        <v>262</v>
      </c>
      <c r="F1757" s="426" t="s">
        <v>4491</v>
      </c>
      <c r="G1757" s="426" t="s">
        <v>4366</v>
      </c>
      <c r="H1757" s="427">
        <v>0.24</v>
      </c>
      <c r="I1757" s="427">
        <v>0.25</v>
      </c>
      <c r="J1757" s="427">
        <v>4.07</v>
      </c>
      <c r="K1757" s="427">
        <v>11.18</v>
      </c>
      <c r="L1757" s="427">
        <v>0.25913364480000001</v>
      </c>
      <c r="M1757" s="427">
        <v>4.3291163872</v>
      </c>
      <c r="N1757" s="427">
        <v>11.891774252799999</v>
      </c>
      <c r="O1757" s="427">
        <v>22.83</v>
      </c>
      <c r="P1757" s="427">
        <v>25.49</v>
      </c>
      <c r="Q1757" s="427">
        <v>25.49</v>
      </c>
      <c r="R1757" s="427">
        <v>0.2469036</v>
      </c>
      <c r="S1757" s="427">
        <v>5.8572740000000003</v>
      </c>
      <c r="T1757" s="427">
        <v>9.3939219999999999</v>
      </c>
      <c r="U1757" s="428" t="s">
        <v>5670</v>
      </c>
      <c r="V1757" s="428" t="s">
        <v>5670</v>
      </c>
      <c r="W1757" s="426">
        <v>0</v>
      </c>
      <c r="X1757" s="426"/>
      <c r="Y1757" s="426"/>
      <c r="Z1757" s="426">
        <v>1</v>
      </c>
    </row>
    <row r="1758" spans="1:26" ht="15">
      <c r="A1758" s="426">
        <v>202110</v>
      </c>
      <c r="B1758" s="426" t="s">
        <v>4805</v>
      </c>
      <c r="C1758" s="426" t="s">
        <v>6905</v>
      </c>
      <c r="D1758" s="426" t="s">
        <v>6906</v>
      </c>
      <c r="E1758" s="426" t="s">
        <v>265</v>
      </c>
      <c r="F1758" s="426" t="s">
        <v>4322</v>
      </c>
      <c r="G1758" s="426" t="s">
        <v>4143</v>
      </c>
      <c r="H1758" s="427">
        <v>0.08</v>
      </c>
      <c r="I1758" s="427">
        <v>0.11</v>
      </c>
      <c r="J1758" s="427">
        <v>5.89</v>
      </c>
      <c r="K1758" s="427">
        <v>27.58</v>
      </c>
      <c r="L1758" s="427">
        <v>8.364212800000001E-2</v>
      </c>
      <c r="M1758" s="427">
        <v>6.1358269837000003</v>
      </c>
      <c r="N1758" s="427">
        <v>28.731087981400002</v>
      </c>
      <c r="O1758" s="427">
        <v>22.83</v>
      </c>
      <c r="P1758" s="427">
        <v>14.52</v>
      </c>
      <c r="Q1758" s="427">
        <v>14.51</v>
      </c>
      <c r="R1758" s="427">
        <v>0.11210000000000001</v>
      </c>
      <c r="S1758" s="427">
        <v>7.2277500000000003</v>
      </c>
      <c r="T1758" s="427">
        <v>26.249375000000001</v>
      </c>
      <c r="U1758" s="428" t="s">
        <v>5670</v>
      </c>
      <c r="V1758" s="428" t="s">
        <v>5670</v>
      </c>
      <c r="W1758" s="426">
        <v>0</v>
      </c>
      <c r="X1758" s="426"/>
      <c r="Y1758" s="426"/>
      <c r="Z1758" s="426">
        <v>7</v>
      </c>
    </row>
    <row r="1759" spans="1:26" ht="15">
      <c r="A1759" s="426">
        <v>202110</v>
      </c>
      <c r="B1759" s="426" t="s">
        <v>4805</v>
      </c>
      <c r="C1759" s="426" t="s">
        <v>6901</v>
      </c>
      <c r="D1759" s="426" t="s">
        <v>6902</v>
      </c>
      <c r="E1759" s="426" t="s">
        <v>265</v>
      </c>
      <c r="F1759" s="426" t="s">
        <v>4374</v>
      </c>
      <c r="G1759" s="426" t="s">
        <v>4143</v>
      </c>
      <c r="H1759" s="427">
        <v>0.09</v>
      </c>
      <c r="I1759" s="427">
        <v>0.21</v>
      </c>
      <c r="J1759" s="427">
        <v>7.44</v>
      </c>
      <c r="K1759" s="427">
        <v>46.41</v>
      </c>
      <c r="L1759" s="427">
        <v>9.4097394000000015E-2</v>
      </c>
      <c r="M1759" s="427">
        <v>7.7505182952000009</v>
      </c>
      <c r="N1759" s="427">
        <v>48.346983075299995</v>
      </c>
      <c r="O1759" s="427">
        <v>22.84</v>
      </c>
      <c r="P1759" s="427">
        <v>15.39</v>
      </c>
      <c r="Q1759" s="427">
        <v>15.39</v>
      </c>
      <c r="R1759" s="427">
        <v>0.21159600000000001</v>
      </c>
      <c r="S1759" s="427">
        <v>8.9502360000000003</v>
      </c>
      <c r="T1759" s="427">
        <v>44.894075999999998</v>
      </c>
      <c r="U1759" s="428" t="s">
        <v>5670</v>
      </c>
      <c r="V1759" s="428" t="s">
        <v>5670</v>
      </c>
      <c r="W1759" s="426">
        <v>0</v>
      </c>
      <c r="X1759" s="426"/>
      <c r="Y1759" s="426"/>
      <c r="Z1759" s="426">
        <v>7</v>
      </c>
    </row>
    <row r="1760" spans="1:26" ht="15">
      <c r="A1760" s="426">
        <v>202110</v>
      </c>
      <c r="B1760" s="426" t="s">
        <v>4805</v>
      </c>
      <c r="C1760" s="426" t="s">
        <v>6903</v>
      </c>
      <c r="D1760" s="426" t="s">
        <v>6904</v>
      </c>
      <c r="E1760" s="426" t="s">
        <v>268</v>
      </c>
      <c r="F1760" s="426" t="s">
        <v>4419</v>
      </c>
      <c r="G1760" s="426" t="s">
        <v>4370</v>
      </c>
      <c r="H1760" s="427">
        <v>0.4</v>
      </c>
      <c r="I1760" s="427">
        <v>0.4</v>
      </c>
      <c r="J1760" s="427">
        <v>25.04</v>
      </c>
      <c r="K1760" s="427">
        <v>123.06</v>
      </c>
      <c r="L1760" s="427">
        <v>0.43188940800000003</v>
      </c>
      <c r="M1760" s="427">
        <v>26.634170598400001</v>
      </c>
      <c r="N1760" s="427">
        <v>130.8946099776</v>
      </c>
      <c r="O1760" s="427">
        <v>28.02</v>
      </c>
      <c r="P1760" s="427">
        <v>14.45</v>
      </c>
      <c r="Q1760" s="427">
        <v>14.45</v>
      </c>
      <c r="R1760" s="427">
        <v>0.39767279999999999</v>
      </c>
      <c r="S1760" s="427">
        <v>31.104493000000002</v>
      </c>
      <c r="T1760" s="427">
        <v>116.997891</v>
      </c>
      <c r="U1760" s="428" t="s">
        <v>5670</v>
      </c>
      <c r="V1760" s="428" t="s">
        <v>5670</v>
      </c>
      <c r="W1760" s="426">
        <v>0</v>
      </c>
      <c r="X1760" s="426"/>
      <c r="Y1760" s="426"/>
      <c r="Z1760" s="426">
        <v>1</v>
      </c>
    </row>
    <row r="1761" spans="1:26" ht="15">
      <c r="A1761" s="426">
        <v>202110</v>
      </c>
      <c r="B1761" s="426" t="s">
        <v>4805</v>
      </c>
      <c r="C1761" s="426" t="s">
        <v>7003</v>
      </c>
      <c r="D1761" s="426" t="s">
        <v>6936</v>
      </c>
      <c r="E1761" s="426" t="s">
        <v>259</v>
      </c>
      <c r="F1761" s="426" t="s">
        <v>4394</v>
      </c>
      <c r="G1761" s="426" t="s">
        <v>4395</v>
      </c>
      <c r="H1761" s="427">
        <v>0.14000000000000001</v>
      </c>
      <c r="I1761" s="427">
        <v>0.18</v>
      </c>
      <c r="J1761" s="427">
        <v>8.8699999999999992</v>
      </c>
      <c r="K1761" s="427">
        <v>45.37</v>
      </c>
      <c r="L1761" s="427">
        <v>0.1486682134</v>
      </c>
      <c r="M1761" s="427">
        <v>9.404580708000001</v>
      </c>
      <c r="N1761" s="427">
        <v>48.104377308000004</v>
      </c>
      <c r="O1761" s="427">
        <v>22.83</v>
      </c>
      <c r="P1761" s="427">
        <v>16.16</v>
      </c>
      <c r="Q1761" s="427">
        <v>16.16</v>
      </c>
      <c r="R1761" s="427">
        <v>0.1792028</v>
      </c>
      <c r="S1761" s="427">
        <v>10.627703</v>
      </c>
      <c r="T1761" s="427">
        <v>43.612113999999998</v>
      </c>
      <c r="U1761" s="428">
        <v>43891</v>
      </c>
      <c r="V1761" s="428">
        <v>45627</v>
      </c>
      <c r="W1761" s="426">
        <v>100</v>
      </c>
      <c r="X1761" s="426"/>
      <c r="Y1761" s="426"/>
      <c r="Z1761" s="426">
        <v>1</v>
      </c>
    </row>
    <row r="1762" spans="1:26" ht="15">
      <c r="A1762" s="426">
        <v>202110</v>
      </c>
      <c r="B1762" s="426" t="s">
        <v>4805</v>
      </c>
      <c r="C1762" s="426" t="s">
        <v>7014</v>
      </c>
      <c r="D1762" s="426" t="s">
        <v>6947</v>
      </c>
      <c r="E1762" s="426" t="s">
        <v>265</v>
      </c>
      <c r="F1762" s="426" t="s">
        <v>4399</v>
      </c>
      <c r="G1762" s="426" t="s">
        <v>4123</v>
      </c>
      <c r="H1762" s="427">
        <v>0.25</v>
      </c>
      <c r="I1762" s="427">
        <v>0.25</v>
      </c>
      <c r="J1762" s="427">
        <v>24.11</v>
      </c>
      <c r="K1762" s="427">
        <v>105.53</v>
      </c>
      <c r="L1762" s="427">
        <v>0.32478874999999996</v>
      </c>
      <c r="M1762" s="427">
        <v>29.9123839656</v>
      </c>
      <c r="N1762" s="427">
        <v>130.92716216879998</v>
      </c>
      <c r="O1762" s="427">
        <v>22.83</v>
      </c>
      <c r="P1762" s="427">
        <v>26.81</v>
      </c>
      <c r="Q1762" s="427">
        <v>26.81</v>
      </c>
      <c r="R1762" s="427">
        <v>0.24856</v>
      </c>
      <c r="S1762" s="427">
        <v>27.539480000000001</v>
      </c>
      <c r="T1762" s="427">
        <v>102.09501</v>
      </c>
      <c r="U1762" s="428">
        <v>43891</v>
      </c>
      <c r="V1762" s="428">
        <v>45351</v>
      </c>
      <c r="W1762" s="426">
        <v>269</v>
      </c>
      <c r="X1762" s="426"/>
      <c r="Y1762" s="426"/>
      <c r="Z1762" s="426">
        <v>7</v>
      </c>
    </row>
    <row r="1763" spans="1:26" ht="15">
      <c r="A1763" s="426">
        <v>202110</v>
      </c>
      <c r="B1763" s="426" t="s">
        <v>4805</v>
      </c>
      <c r="C1763" s="426" t="s">
        <v>7015</v>
      </c>
      <c r="D1763" s="426" t="s">
        <v>7016</v>
      </c>
      <c r="E1763" s="426" t="s">
        <v>265</v>
      </c>
      <c r="F1763" s="426" t="s">
        <v>4346</v>
      </c>
      <c r="G1763" s="426" t="s">
        <v>4409</v>
      </c>
      <c r="H1763" s="427">
        <v>0.12</v>
      </c>
      <c r="I1763" s="427">
        <v>0.15</v>
      </c>
      <c r="J1763" s="427">
        <v>9.5</v>
      </c>
      <c r="K1763" s="427">
        <v>50.85</v>
      </c>
      <c r="L1763" s="427">
        <v>0.12485062799999999</v>
      </c>
      <c r="M1763" s="427">
        <v>9.8579356799999989</v>
      </c>
      <c r="N1763" s="427">
        <v>52.765897823999993</v>
      </c>
      <c r="O1763" s="427">
        <v>22.84</v>
      </c>
      <c r="P1763" s="427">
        <v>15.39</v>
      </c>
      <c r="Q1763" s="427">
        <v>15.39</v>
      </c>
      <c r="R1763" s="427">
        <v>0.15</v>
      </c>
      <c r="S1763" s="427">
        <v>11.3155</v>
      </c>
      <c r="T1763" s="427">
        <v>49.033999999999999</v>
      </c>
      <c r="U1763" s="428">
        <v>43891</v>
      </c>
      <c r="V1763" s="428">
        <v>45351</v>
      </c>
      <c r="W1763" s="426">
        <v>370</v>
      </c>
      <c r="X1763" s="426"/>
      <c r="Y1763" s="426"/>
      <c r="Z1763" s="426">
        <v>6</v>
      </c>
    </row>
    <row r="1764" spans="1:26" ht="15">
      <c r="A1764" s="426">
        <v>202110</v>
      </c>
      <c r="B1764" s="426" t="s">
        <v>4805</v>
      </c>
      <c r="C1764" s="426" t="s">
        <v>7004</v>
      </c>
      <c r="D1764" s="426" t="s">
        <v>6941</v>
      </c>
      <c r="E1764" s="426" t="s">
        <v>275</v>
      </c>
      <c r="F1764" s="426" t="s">
        <v>4377</v>
      </c>
      <c r="G1764" s="426" t="s">
        <v>4143</v>
      </c>
      <c r="H1764" s="427">
        <v>0.14000000000000001</v>
      </c>
      <c r="I1764" s="427">
        <v>0.15</v>
      </c>
      <c r="J1764" s="427">
        <v>8.73</v>
      </c>
      <c r="K1764" s="427">
        <v>49.32</v>
      </c>
      <c r="L1764" s="427">
        <v>0.14637372400000004</v>
      </c>
      <c r="M1764" s="427">
        <v>9.0943581609000006</v>
      </c>
      <c r="N1764" s="427">
        <v>51.378435795600005</v>
      </c>
      <c r="O1764" s="427">
        <v>22.83</v>
      </c>
      <c r="P1764" s="427">
        <v>15.4</v>
      </c>
      <c r="Q1764" s="427">
        <v>15.4</v>
      </c>
      <c r="R1764" s="427">
        <v>0.148392</v>
      </c>
      <c r="S1764" s="427">
        <v>10.426026</v>
      </c>
      <c r="T1764" s="427">
        <v>47.623640999999999</v>
      </c>
      <c r="U1764" s="428">
        <v>43891</v>
      </c>
      <c r="V1764" s="428">
        <v>45351</v>
      </c>
      <c r="W1764" s="426">
        <v>280</v>
      </c>
      <c r="X1764" s="426"/>
      <c r="Y1764" s="426"/>
      <c r="Z1764" s="426">
        <v>7</v>
      </c>
    </row>
    <row r="1765" spans="1:26" ht="15">
      <c r="A1765" s="426">
        <v>202110</v>
      </c>
      <c r="B1765" s="426" t="s">
        <v>4805</v>
      </c>
      <c r="C1765" s="426" t="s">
        <v>7006</v>
      </c>
      <c r="D1765" s="426" t="s">
        <v>6948</v>
      </c>
      <c r="E1765" s="426" t="s">
        <v>260</v>
      </c>
      <c r="F1765" s="426" t="s">
        <v>4501</v>
      </c>
      <c r="G1765" s="426" t="s">
        <v>4370</v>
      </c>
      <c r="H1765" s="427">
        <v>0.52</v>
      </c>
      <c r="I1765" s="427">
        <v>0.69</v>
      </c>
      <c r="J1765" s="427">
        <v>30.73</v>
      </c>
      <c r="K1765" s="427">
        <v>144.02000000000001</v>
      </c>
      <c r="L1765" s="427">
        <v>0.56145623040000003</v>
      </c>
      <c r="M1765" s="427">
        <v>32.686424220799999</v>
      </c>
      <c r="N1765" s="427">
        <v>153.1890275392</v>
      </c>
      <c r="O1765" s="427">
        <v>22.83</v>
      </c>
      <c r="P1765" s="427">
        <v>20.18</v>
      </c>
      <c r="Q1765" s="427">
        <v>20.18</v>
      </c>
      <c r="R1765" s="427">
        <v>0.68607200000000002</v>
      </c>
      <c r="S1765" s="427">
        <v>36.288108999999999</v>
      </c>
      <c r="T1765" s="427">
        <v>138.45397</v>
      </c>
      <c r="U1765" s="428">
        <v>43891</v>
      </c>
      <c r="V1765" s="428">
        <v>45351</v>
      </c>
      <c r="W1765" s="426">
        <v>718</v>
      </c>
      <c r="X1765" s="426"/>
      <c r="Y1765" s="426"/>
      <c r="Z1765" s="426">
        <v>1</v>
      </c>
    </row>
    <row r="1766" spans="1:26" ht="15">
      <c r="A1766" s="426">
        <v>202110</v>
      </c>
      <c r="B1766" s="426" t="s">
        <v>4805</v>
      </c>
      <c r="C1766" s="426" t="s">
        <v>7029</v>
      </c>
      <c r="D1766" s="426" t="s">
        <v>6945</v>
      </c>
      <c r="E1766" s="426" t="s">
        <v>275</v>
      </c>
      <c r="F1766" s="426" t="s">
        <v>4329</v>
      </c>
      <c r="G1766" s="426" t="s">
        <v>4409</v>
      </c>
      <c r="H1766" s="427">
        <v>0.15</v>
      </c>
      <c r="I1766" s="427">
        <v>0.17</v>
      </c>
      <c r="J1766" s="427">
        <v>9.98</v>
      </c>
      <c r="K1766" s="427">
        <v>54.19</v>
      </c>
      <c r="L1766" s="427">
        <v>0.15682899000000003</v>
      </c>
      <c r="M1766" s="427">
        <v>10.396528573400001</v>
      </c>
      <c r="N1766" s="427">
        <v>56.451691722700005</v>
      </c>
      <c r="O1766" s="427">
        <v>22.84</v>
      </c>
      <c r="P1766" s="427">
        <v>15.28</v>
      </c>
      <c r="Q1766" s="427">
        <v>15.28</v>
      </c>
      <c r="R1766" s="427">
        <v>0.17175000000000001</v>
      </c>
      <c r="S1766" s="427">
        <v>10.580227000000001</v>
      </c>
      <c r="T1766" s="427">
        <v>53.585372</v>
      </c>
      <c r="U1766" s="428">
        <v>43891</v>
      </c>
      <c r="V1766" s="428">
        <v>45323</v>
      </c>
      <c r="W1766" s="426">
        <v>230</v>
      </c>
      <c r="X1766" s="426"/>
      <c r="Y1766" s="426"/>
      <c r="Z1766" s="426">
        <v>7</v>
      </c>
    </row>
    <row r="1767" spans="1:26" ht="15">
      <c r="A1767" s="426">
        <v>202110</v>
      </c>
      <c r="B1767" s="426" t="s">
        <v>4805</v>
      </c>
      <c r="C1767" s="426" t="s">
        <v>7030</v>
      </c>
      <c r="D1767" s="426" t="s">
        <v>6939</v>
      </c>
      <c r="E1767" s="426" t="s">
        <v>275</v>
      </c>
      <c r="F1767" s="426" t="s">
        <v>4424</v>
      </c>
      <c r="G1767" s="426" t="s">
        <v>4129</v>
      </c>
      <c r="H1767" s="427">
        <v>0.05</v>
      </c>
      <c r="I1767" s="427">
        <v>0.35</v>
      </c>
      <c r="J1767" s="427">
        <v>4.78</v>
      </c>
      <c r="K1767" s="427">
        <v>66.83</v>
      </c>
      <c r="L1767" s="427">
        <v>5.3537778499999994E-2</v>
      </c>
      <c r="M1767" s="427">
        <v>5.0222559925999999</v>
      </c>
      <c r="N1767" s="427">
        <v>70.217022591100005</v>
      </c>
      <c r="O1767" s="427">
        <v>22.84</v>
      </c>
      <c r="P1767" s="427">
        <v>14</v>
      </c>
      <c r="Q1767" s="427">
        <v>14</v>
      </c>
      <c r="R1767" s="427">
        <v>0.35274559999999999</v>
      </c>
      <c r="S1767" s="427">
        <v>5.869618</v>
      </c>
      <c r="T1767" s="427">
        <v>65.743378000000007</v>
      </c>
      <c r="U1767" s="428">
        <v>43891</v>
      </c>
      <c r="V1767" s="428">
        <v>45323</v>
      </c>
      <c r="W1767" s="426">
        <v>400</v>
      </c>
      <c r="X1767" s="426"/>
      <c r="Y1767" s="426"/>
      <c r="Z1767" s="426">
        <v>8</v>
      </c>
    </row>
    <row r="1768" spans="1:26" ht="15">
      <c r="A1768" s="426">
        <v>202110</v>
      </c>
      <c r="B1768" s="426" t="s">
        <v>4805</v>
      </c>
      <c r="C1768" s="426" t="s">
        <v>7009</v>
      </c>
      <c r="D1768" s="426" t="s">
        <v>6980</v>
      </c>
      <c r="E1768" s="426" t="s">
        <v>261</v>
      </c>
      <c r="F1768" s="426" t="s">
        <v>4153</v>
      </c>
      <c r="G1768" s="426" t="s">
        <v>4154</v>
      </c>
      <c r="H1768" s="427">
        <v>0.59</v>
      </c>
      <c r="I1768" s="427">
        <v>0.6</v>
      </c>
      <c r="J1768" s="427">
        <v>60.09</v>
      </c>
      <c r="K1768" s="427">
        <v>277.22000000000003</v>
      </c>
      <c r="L1768" s="427">
        <v>0.63174578629999989</v>
      </c>
      <c r="M1768" s="427">
        <v>63.135431505300005</v>
      </c>
      <c r="N1768" s="427">
        <v>291.26983394740006</v>
      </c>
      <c r="O1768" s="427">
        <v>22.83</v>
      </c>
      <c r="P1768" s="427">
        <v>13.66</v>
      </c>
      <c r="Q1768" s="427">
        <v>13.66</v>
      </c>
      <c r="R1768" s="427">
        <v>0.60037560000000001</v>
      </c>
      <c r="S1768" s="427">
        <v>74.568799999999996</v>
      </c>
      <c r="T1768" s="427">
        <v>262.73603900000001</v>
      </c>
      <c r="U1768" s="428">
        <v>43922</v>
      </c>
      <c r="V1768" s="428">
        <v>47542</v>
      </c>
      <c r="W1768" s="426">
        <v>400</v>
      </c>
      <c r="X1768" s="426"/>
      <c r="Y1768" s="426"/>
      <c r="Z1768" s="426">
        <v>8</v>
      </c>
    </row>
    <row r="1769" spans="1:26" ht="15">
      <c r="A1769" s="426">
        <v>202110</v>
      </c>
      <c r="B1769" s="426" t="s">
        <v>4805</v>
      </c>
      <c r="C1769" s="426" t="s">
        <v>7018</v>
      </c>
      <c r="D1769" s="426" t="s">
        <v>6984</v>
      </c>
      <c r="E1769" s="426" t="s">
        <v>260</v>
      </c>
      <c r="F1769" s="426" t="s">
        <v>4394</v>
      </c>
      <c r="G1769" s="426" t="s">
        <v>4395</v>
      </c>
      <c r="H1769" s="427">
        <v>0.06</v>
      </c>
      <c r="I1769" s="427">
        <v>0.13</v>
      </c>
      <c r="J1769" s="427">
        <v>5.43</v>
      </c>
      <c r="K1769" s="427">
        <v>28.26</v>
      </c>
      <c r="L1769" s="427">
        <v>6.3714948599999988E-2</v>
      </c>
      <c r="M1769" s="427">
        <v>5.7572574120000004</v>
      </c>
      <c r="N1769" s="427">
        <v>29.963184984000005</v>
      </c>
      <c r="O1769" s="427">
        <v>22.84</v>
      </c>
      <c r="P1769" s="427">
        <v>14.75</v>
      </c>
      <c r="Q1769" s="427">
        <v>14.75</v>
      </c>
      <c r="R1769" s="427">
        <v>0.13265360000000001</v>
      </c>
      <c r="S1769" s="427">
        <v>6.6396040000000003</v>
      </c>
      <c r="T1769" s="427">
        <v>27.053498000000001</v>
      </c>
      <c r="U1769" s="428">
        <v>43922</v>
      </c>
      <c r="V1769" s="428">
        <v>45138</v>
      </c>
      <c r="W1769" s="426">
        <v>300</v>
      </c>
      <c r="X1769" s="426"/>
      <c r="Y1769" s="426"/>
      <c r="Z1769" s="426">
        <v>14</v>
      </c>
    </row>
    <row r="1770" spans="1:26" ht="15">
      <c r="A1770" s="426">
        <v>202110</v>
      </c>
      <c r="B1770" s="426" t="s">
        <v>4805</v>
      </c>
      <c r="C1770" s="426" t="s">
        <v>7020</v>
      </c>
      <c r="D1770" s="426" t="s">
        <v>6987</v>
      </c>
      <c r="E1770" s="426" t="s">
        <v>260</v>
      </c>
      <c r="F1770" s="426" t="s">
        <v>4286</v>
      </c>
      <c r="G1770" s="426" t="s">
        <v>4156</v>
      </c>
      <c r="H1770" s="427">
        <v>0.13</v>
      </c>
      <c r="I1770" s="427">
        <v>0.15</v>
      </c>
      <c r="J1770" s="427">
        <v>7.64</v>
      </c>
      <c r="K1770" s="427">
        <v>52.28</v>
      </c>
      <c r="L1770" s="427">
        <v>0.16560253840000003</v>
      </c>
      <c r="M1770" s="427">
        <v>9.2942461104000014</v>
      </c>
      <c r="N1770" s="427">
        <v>63.599893540800011</v>
      </c>
      <c r="O1770" s="427">
        <v>22.84</v>
      </c>
      <c r="P1770" s="427">
        <v>17.59</v>
      </c>
      <c r="Q1770" s="427">
        <v>17.59</v>
      </c>
      <c r="R1770" s="427">
        <v>0.15440000000000001</v>
      </c>
      <c r="S1770" s="427">
        <v>8.9170999999999996</v>
      </c>
      <c r="T1770" s="427">
        <v>51.003</v>
      </c>
      <c r="U1770" s="428">
        <v>43922</v>
      </c>
      <c r="V1770" s="428">
        <v>46022</v>
      </c>
      <c r="W1770" s="426">
        <v>219</v>
      </c>
      <c r="X1770" s="426"/>
      <c r="Y1770" s="426"/>
      <c r="Z1770" s="426">
        <v>6</v>
      </c>
    </row>
    <row r="1771" spans="1:26" ht="15">
      <c r="A1771" s="426">
        <v>202110</v>
      </c>
      <c r="B1771" s="426" t="s">
        <v>4805</v>
      </c>
      <c r="C1771" s="426" t="s">
        <v>7010</v>
      </c>
      <c r="D1771" s="426" t="s">
        <v>6983</v>
      </c>
      <c r="E1771" s="426" t="s">
        <v>260</v>
      </c>
      <c r="F1771" s="426" t="s">
        <v>4336</v>
      </c>
      <c r="G1771" s="426" t="s">
        <v>4313</v>
      </c>
      <c r="H1771" s="427">
        <v>0.03</v>
      </c>
      <c r="I1771" s="427">
        <v>0.03</v>
      </c>
      <c r="J1771" s="427">
        <v>2.83</v>
      </c>
      <c r="K1771" s="427">
        <v>13.5</v>
      </c>
      <c r="L1771" s="427">
        <v>3.2218394999999997E-2</v>
      </c>
      <c r="M1771" s="427">
        <v>2.9855806650000001</v>
      </c>
      <c r="N1771" s="427">
        <v>14.24216925</v>
      </c>
      <c r="O1771" s="427">
        <v>22.83</v>
      </c>
      <c r="P1771" s="427">
        <v>23.37</v>
      </c>
      <c r="Q1771" s="427">
        <v>23.37</v>
      </c>
      <c r="R1771" s="427">
        <v>2.8400000000000002E-2</v>
      </c>
      <c r="S1771" s="427">
        <v>3.4927000000000001</v>
      </c>
      <c r="T1771" s="427">
        <v>12.8324</v>
      </c>
      <c r="U1771" s="428">
        <v>43922</v>
      </c>
      <c r="V1771" s="428">
        <v>46387</v>
      </c>
      <c r="W1771" s="426">
        <v>250</v>
      </c>
      <c r="X1771" s="426"/>
      <c r="Y1771" s="426"/>
      <c r="Z1771" s="426">
        <v>9</v>
      </c>
    </row>
    <row r="1772" spans="1:26" ht="15">
      <c r="A1772" s="426">
        <v>202110</v>
      </c>
      <c r="B1772" s="426" t="s">
        <v>4805</v>
      </c>
      <c r="C1772" s="426" t="s">
        <v>7011</v>
      </c>
      <c r="D1772" s="426" t="s">
        <v>6986</v>
      </c>
      <c r="E1772" s="426" t="s">
        <v>267</v>
      </c>
      <c r="F1772" s="426" t="s">
        <v>4144</v>
      </c>
      <c r="G1772" s="426" t="s">
        <v>4328</v>
      </c>
      <c r="H1772" s="427">
        <v>0.21</v>
      </c>
      <c r="I1772" s="427">
        <v>0.32</v>
      </c>
      <c r="J1772" s="427">
        <v>13.55</v>
      </c>
      <c r="K1772" s="427">
        <v>55.77</v>
      </c>
      <c r="L1772" s="427">
        <v>0.219560586</v>
      </c>
      <c r="M1772" s="427">
        <v>14.115527271500003</v>
      </c>
      <c r="N1772" s="427">
        <v>58.097635124100009</v>
      </c>
      <c r="O1772" s="427">
        <v>22.83</v>
      </c>
      <c r="P1772" s="427">
        <v>14.41</v>
      </c>
      <c r="Q1772" s="427">
        <v>14.41</v>
      </c>
      <c r="R1772" s="427">
        <v>0.32019999999999998</v>
      </c>
      <c r="S1772" s="427">
        <v>13.9277</v>
      </c>
      <c r="T1772" s="427">
        <v>55.399650000000001</v>
      </c>
      <c r="U1772" s="428">
        <v>43922</v>
      </c>
      <c r="V1772" s="428">
        <v>46112</v>
      </c>
      <c r="W1772" s="426">
        <v>550</v>
      </c>
      <c r="X1772" s="426"/>
      <c r="Y1772" s="426"/>
      <c r="Z1772" s="426">
        <v>7</v>
      </c>
    </row>
    <row r="1773" spans="1:26" ht="15">
      <c r="A1773" s="426">
        <v>202110</v>
      </c>
      <c r="B1773" s="426" t="s">
        <v>4805</v>
      </c>
      <c r="C1773" s="426" t="s">
        <v>7001</v>
      </c>
      <c r="D1773" s="426" t="s">
        <v>6981</v>
      </c>
      <c r="E1773" s="426" t="s">
        <v>265</v>
      </c>
      <c r="F1773" s="426" t="s">
        <v>6166</v>
      </c>
      <c r="G1773" s="426" t="s">
        <v>4370</v>
      </c>
      <c r="H1773" s="427">
        <v>0.46</v>
      </c>
      <c r="I1773" s="427">
        <v>0.52</v>
      </c>
      <c r="J1773" s="427">
        <v>10.8</v>
      </c>
      <c r="K1773" s="427">
        <v>95.1</v>
      </c>
      <c r="L1773" s="427">
        <v>0.49667281920000006</v>
      </c>
      <c r="M1773" s="427">
        <v>11.487581568</v>
      </c>
      <c r="N1773" s="427">
        <v>101.15453769599999</v>
      </c>
      <c r="O1773" s="427">
        <v>22.83</v>
      </c>
      <c r="P1773" s="427">
        <v>26.14</v>
      </c>
      <c r="Q1773" s="427">
        <v>26.14</v>
      </c>
      <c r="R1773" s="427">
        <v>0.52227239999999997</v>
      </c>
      <c r="S1773" s="427">
        <v>11.345648000000001</v>
      </c>
      <c r="T1773" s="427">
        <v>94.552612999999994</v>
      </c>
      <c r="U1773" s="428">
        <v>43922</v>
      </c>
      <c r="V1773" s="428">
        <v>46112</v>
      </c>
      <c r="W1773" s="426">
        <v>588</v>
      </c>
      <c r="X1773" s="426"/>
      <c r="Y1773" s="426"/>
      <c r="Z1773" s="426">
        <v>1</v>
      </c>
    </row>
    <row r="1774" spans="1:26" ht="15">
      <c r="A1774" s="426">
        <v>202110</v>
      </c>
      <c r="B1774" s="426" t="s">
        <v>4805</v>
      </c>
      <c r="C1774" s="426" t="s">
        <v>7022</v>
      </c>
      <c r="D1774" s="426" t="s">
        <v>6978</v>
      </c>
      <c r="E1774" s="426" t="s">
        <v>256</v>
      </c>
      <c r="F1774" s="426" t="s">
        <v>4449</v>
      </c>
      <c r="G1774" s="426" t="s">
        <v>4135</v>
      </c>
      <c r="H1774" s="427">
        <v>0.02</v>
      </c>
      <c r="I1774" s="427">
        <v>0.09</v>
      </c>
      <c r="J1774" s="427">
        <v>0.96</v>
      </c>
      <c r="K1774" s="427">
        <v>5.66</v>
      </c>
      <c r="L1774" s="427">
        <v>2.0910532000000003E-2</v>
      </c>
      <c r="M1774" s="427">
        <v>1.0000668768000001</v>
      </c>
      <c r="N1774" s="427">
        <v>5.8962276278000001</v>
      </c>
      <c r="O1774" s="427">
        <v>22.83</v>
      </c>
      <c r="P1774" s="427">
        <v>25.4</v>
      </c>
      <c r="Q1774" s="427">
        <v>25.41</v>
      </c>
      <c r="R1774" s="427">
        <v>8.6279999999999996E-2</v>
      </c>
      <c r="S1774" s="427">
        <v>1.15923</v>
      </c>
      <c r="T1774" s="427">
        <v>5.4671399999999997</v>
      </c>
      <c r="U1774" s="428">
        <v>43922</v>
      </c>
      <c r="V1774" s="428">
        <v>45747</v>
      </c>
      <c r="W1774" s="426">
        <v>250</v>
      </c>
      <c r="X1774" s="426"/>
      <c r="Y1774" s="426"/>
      <c r="Z1774" s="426">
        <v>7</v>
      </c>
    </row>
    <row r="1775" spans="1:26" ht="15">
      <c r="A1775" s="426">
        <v>202110</v>
      </c>
      <c r="B1775" s="426" t="s">
        <v>4805</v>
      </c>
      <c r="C1775" s="426" t="s">
        <v>7092</v>
      </c>
      <c r="D1775" s="426" t="s">
        <v>7093</v>
      </c>
      <c r="E1775" s="426" t="s">
        <v>265</v>
      </c>
      <c r="F1775" s="426" t="s">
        <v>4421</v>
      </c>
      <c r="G1775" s="426" t="s">
        <v>4618</v>
      </c>
      <c r="H1775" s="427">
        <v>0.09</v>
      </c>
      <c r="I1775" s="427">
        <v>0.09</v>
      </c>
      <c r="J1775" s="427">
        <v>5.39</v>
      </c>
      <c r="K1775" s="427">
        <v>24.47</v>
      </c>
      <c r="L1775" s="427">
        <v>9.4097394000000015E-2</v>
      </c>
      <c r="M1775" s="427">
        <v>5.6149588187000008</v>
      </c>
      <c r="N1775" s="427">
        <v>25.491287995099999</v>
      </c>
      <c r="O1775" s="427">
        <v>22.83</v>
      </c>
      <c r="P1775" s="427">
        <v>12.68</v>
      </c>
      <c r="Q1775" s="427">
        <v>12.67</v>
      </c>
      <c r="R1775" s="427">
        <v>9.4320000000000001E-2</v>
      </c>
      <c r="S1775" s="427">
        <v>6.7533599999999998</v>
      </c>
      <c r="T1775" s="427">
        <v>23.107679999999998</v>
      </c>
      <c r="U1775" s="428">
        <v>43952</v>
      </c>
      <c r="V1775" s="428">
        <v>45382</v>
      </c>
      <c r="W1775" s="426">
        <v>250</v>
      </c>
      <c r="X1775" s="426"/>
      <c r="Y1775" s="426"/>
      <c r="Z1775" s="426">
        <v>7</v>
      </c>
    </row>
    <row r="1776" spans="1:26" ht="15">
      <c r="A1776" s="426">
        <v>202110</v>
      </c>
      <c r="B1776" s="426" t="s">
        <v>4805</v>
      </c>
      <c r="C1776" s="426" t="s">
        <v>7102</v>
      </c>
      <c r="D1776" s="426" t="s">
        <v>7103</v>
      </c>
      <c r="E1776" s="426" t="s">
        <v>267</v>
      </c>
      <c r="F1776" s="426" t="s">
        <v>4287</v>
      </c>
      <c r="G1776" s="426" t="s">
        <v>4123</v>
      </c>
      <c r="H1776" s="427">
        <v>1.33</v>
      </c>
      <c r="I1776" s="427">
        <v>1.85</v>
      </c>
      <c r="J1776" s="427">
        <v>128.13</v>
      </c>
      <c r="K1776" s="427">
        <v>708.78</v>
      </c>
      <c r="L1776" s="427">
        <v>1.3837611270000003</v>
      </c>
      <c r="M1776" s="427">
        <v>132.95761038719996</v>
      </c>
      <c r="N1776" s="427">
        <v>735.48501592319985</v>
      </c>
      <c r="O1776" s="427">
        <v>27.11</v>
      </c>
      <c r="P1776" s="427">
        <v>13.6</v>
      </c>
      <c r="Q1776" s="427">
        <v>13.27</v>
      </c>
      <c r="R1776" s="427">
        <v>1.8544</v>
      </c>
      <c r="S1776" s="427">
        <v>146.92779999999999</v>
      </c>
      <c r="T1776" s="427">
        <v>689.98479999999995</v>
      </c>
      <c r="U1776" s="428">
        <v>43952</v>
      </c>
      <c r="V1776" s="428">
        <v>45412</v>
      </c>
      <c r="W1776" s="426">
        <v>2200</v>
      </c>
      <c r="X1776" s="426"/>
      <c r="Y1776" s="426"/>
      <c r="Z1776" s="426">
        <v>6</v>
      </c>
    </row>
    <row r="1777" spans="1:26" ht="15">
      <c r="A1777" s="426">
        <v>202110</v>
      </c>
      <c r="B1777" s="426" t="s">
        <v>4805</v>
      </c>
      <c r="C1777" s="426" t="s">
        <v>7100</v>
      </c>
      <c r="D1777" s="426" t="s">
        <v>7101</v>
      </c>
      <c r="E1777" s="426" t="s">
        <v>275</v>
      </c>
      <c r="F1777" s="426" t="s">
        <v>4408</v>
      </c>
      <c r="G1777" s="426" t="s">
        <v>4123</v>
      </c>
      <c r="H1777" s="427">
        <v>0.19</v>
      </c>
      <c r="I1777" s="427">
        <v>0.43</v>
      </c>
      <c r="J1777" s="427">
        <v>5.85</v>
      </c>
      <c r="K1777" s="427">
        <v>73.44</v>
      </c>
      <c r="L1777" s="427">
        <v>0.19865005400000002</v>
      </c>
      <c r="M1777" s="427">
        <v>6.0941575305000004</v>
      </c>
      <c r="N1777" s="427">
        <v>76.505116075200007</v>
      </c>
      <c r="O1777" s="427">
        <v>22.83</v>
      </c>
      <c r="P1777" s="427">
        <v>15.25</v>
      </c>
      <c r="Q1777" s="427">
        <v>15.25</v>
      </c>
      <c r="R1777" s="427">
        <v>0.42868800000000001</v>
      </c>
      <c r="S1777" s="427">
        <v>6.079542</v>
      </c>
      <c r="T1777" s="427">
        <v>73.211758000000003</v>
      </c>
      <c r="U1777" s="428">
        <v>43952</v>
      </c>
      <c r="V1777" s="428">
        <v>45412</v>
      </c>
      <c r="W1777" s="426">
        <v>300</v>
      </c>
      <c r="X1777" s="426"/>
      <c r="Y1777" s="426"/>
      <c r="Z1777" s="426">
        <v>7</v>
      </c>
    </row>
    <row r="1778" spans="1:26" ht="15">
      <c r="A1778" s="426">
        <v>202110</v>
      </c>
      <c r="B1778" s="426" t="s">
        <v>4805</v>
      </c>
      <c r="C1778" s="426" t="s">
        <v>7135</v>
      </c>
      <c r="D1778" s="426" t="s">
        <v>7136</v>
      </c>
      <c r="E1778" s="426" t="s">
        <v>265</v>
      </c>
      <c r="F1778" s="426" t="s">
        <v>4298</v>
      </c>
      <c r="G1778" s="426" t="s">
        <v>4123</v>
      </c>
      <c r="H1778" s="427">
        <v>0.18</v>
      </c>
      <c r="I1778" s="427">
        <v>0.28999999999999998</v>
      </c>
      <c r="J1778" s="427">
        <v>5.2</v>
      </c>
      <c r="K1778" s="427">
        <v>45.02</v>
      </c>
      <c r="L1778" s="427">
        <v>0.187275942</v>
      </c>
      <c r="M1778" s="427">
        <v>5.3959226879999997</v>
      </c>
      <c r="N1778" s="427">
        <v>46.716238348799997</v>
      </c>
      <c r="O1778" s="427">
        <v>22.84</v>
      </c>
      <c r="P1778" s="427">
        <v>15.22</v>
      </c>
      <c r="Q1778" s="427">
        <v>15.22</v>
      </c>
      <c r="R1778" s="427">
        <v>0.28839999999999999</v>
      </c>
      <c r="S1778" s="427">
        <v>5.3348000000000004</v>
      </c>
      <c r="T1778" s="427">
        <v>44.887700000000002</v>
      </c>
      <c r="U1778" s="428">
        <v>44348</v>
      </c>
      <c r="V1778" s="428">
        <v>45443</v>
      </c>
      <c r="W1778" s="426">
        <v>350</v>
      </c>
      <c r="X1778" s="426"/>
      <c r="Y1778" s="426"/>
      <c r="Z1778" s="426">
        <v>6</v>
      </c>
    </row>
    <row r="1779" spans="1:26" ht="15">
      <c r="A1779" s="426">
        <v>202110</v>
      </c>
      <c r="B1779" s="426" t="s">
        <v>4805</v>
      </c>
      <c r="C1779" s="426" t="s">
        <v>7124</v>
      </c>
      <c r="D1779" s="426" t="s">
        <v>7125</v>
      </c>
      <c r="E1779" s="426" t="s">
        <v>275</v>
      </c>
      <c r="F1779" s="426" t="s">
        <v>4247</v>
      </c>
      <c r="G1779" s="426" t="s">
        <v>4156</v>
      </c>
      <c r="H1779" s="427">
        <v>0.18</v>
      </c>
      <c r="I1779" s="427">
        <v>0.18</v>
      </c>
      <c r="J1779" s="427">
        <v>12.31</v>
      </c>
      <c r="K1779" s="427">
        <v>40.65</v>
      </c>
      <c r="L1779" s="427">
        <v>0.187275942</v>
      </c>
      <c r="M1779" s="427">
        <v>12.773809286399999</v>
      </c>
      <c r="N1779" s="427">
        <v>42.181587935999993</v>
      </c>
      <c r="O1779" s="427">
        <v>22.84</v>
      </c>
      <c r="P1779" s="427">
        <v>15.24</v>
      </c>
      <c r="Q1779" s="427">
        <v>15.24</v>
      </c>
      <c r="R1779" s="427">
        <v>0.18279999999999999</v>
      </c>
      <c r="S1779" s="427">
        <v>14.9893</v>
      </c>
      <c r="T1779" s="427">
        <v>37.968499999999999</v>
      </c>
      <c r="U1779" s="428">
        <v>44348</v>
      </c>
      <c r="V1779" s="428">
        <v>45443</v>
      </c>
      <c r="W1779" s="426">
        <v>250</v>
      </c>
      <c r="X1779" s="426"/>
      <c r="Y1779" s="426"/>
      <c r="Z1779" s="426">
        <v>6</v>
      </c>
    </row>
    <row r="1780" spans="1:26" ht="15">
      <c r="A1780" s="426">
        <v>202110</v>
      </c>
      <c r="B1780" s="426" t="s">
        <v>4805</v>
      </c>
      <c r="C1780" s="426" t="s">
        <v>7126</v>
      </c>
      <c r="D1780" s="426" t="s">
        <v>7127</v>
      </c>
      <c r="E1780" s="426" t="s">
        <v>260</v>
      </c>
      <c r="F1780" s="426" t="s">
        <v>4432</v>
      </c>
      <c r="G1780" s="426" t="s">
        <v>4151</v>
      </c>
      <c r="H1780" s="427">
        <v>0.14000000000000001</v>
      </c>
      <c r="I1780" s="427">
        <v>0.22</v>
      </c>
      <c r="J1780" s="427">
        <v>10</v>
      </c>
      <c r="K1780" s="427">
        <v>64.040000000000006</v>
      </c>
      <c r="L1780" s="427">
        <v>0.1499057798</v>
      </c>
      <c r="M1780" s="427">
        <v>10.5068117</v>
      </c>
      <c r="N1780" s="427">
        <v>67.285622126800007</v>
      </c>
      <c r="O1780" s="427">
        <v>27.19</v>
      </c>
      <c r="P1780" s="427">
        <v>13.39</v>
      </c>
      <c r="Q1780" s="427">
        <v>13.39</v>
      </c>
      <c r="R1780" s="427">
        <v>0.22358720000000001</v>
      </c>
      <c r="S1780" s="427">
        <v>12.416515</v>
      </c>
      <c r="T1780" s="427">
        <v>61.626336999999999</v>
      </c>
      <c r="U1780" s="428">
        <v>44348</v>
      </c>
      <c r="V1780" s="428">
        <v>45657</v>
      </c>
      <c r="W1780" s="426">
        <v>200</v>
      </c>
      <c r="X1780" s="426"/>
      <c r="Y1780" s="426"/>
      <c r="Z1780" s="426">
        <v>8</v>
      </c>
    </row>
    <row r="1781" spans="1:26" ht="15">
      <c r="A1781" s="426">
        <v>202110</v>
      </c>
      <c r="B1781" s="426" t="s">
        <v>4805</v>
      </c>
      <c r="C1781" s="426" t="s">
        <v>7237</v>
      </c>
      <c r="D1781" s="426" t="s">
        <v>7238</v>
      </c>
      <c r="E1781" s="426" t="s">
        <v>260</v>
      </c>
      <c r="F1781" s="426" t="s">
        <v>4122</v>
      </c>
      <c r="G1781" s="426" t="s">
        <v>4328</v>
      </c>
      <c r="H1781" s="427">
        <v>0.28999999999999998</v>
      </c>
      <c r="I1781" s="427">
        <v>0.3</v>
      </c>
      <c r="J1781" s="427">
        <v>24.12</v>
      </c>
      <c r="K1781" s="427">
        <v>115.52</v>
      </c>
      <c r="L1781" s="427">
        <v>0.30320271399999998</v>
      </c>
      <c r="M1781" s="427">
        <v>25.126680279600002</v>
      </c>
      <c r="N1781" s="427">
        <v>120.3413808416</v>
      </c>
      <c r="O1781" s="427">
        <v>22.83</v>
      </c>
      <c r="P1781" s="427">
        <v>15.25</v>
      </c>
      <c r="Q1781" s="427">
        <v>15.25</v>
      </c>
      <c r="R1781" s="427">
        <v>0.30280000000000001</v>
      </c>
      <c r="S1781" s="427">
        <v>30.227499999999999</v>
      </c>
      <c r="T1781" s="427">
        <v>109.40389999999999</v>
      </c>
      <c r="U1781" s="428">
        <v>44378</v>
      </c>
      <c r="V1781" s="428">
        <v>46173</v>
      </c>
      <c r="W1781" s="426">
        <v>400</v>
      </c>
      <c r="X1781" s="426"/>
      <c r="Y1781" s="426"/>
      <c r="Z1781" s="426">
        <v>7</v>
      </c>
    </row>
    <row r="1782" spans="1:26" ht="15">
      <c r="A1782" s="426">
        <v>202110</v>
      </c>
      <c r="B1782" s="426" t="s">
        <v>4805</v>
      </c>
      <c r="C1782" s="426" t="s">
        <v>7246</v>
      </c>
      <c r="D1782" s="426" t="s">
        <v>7247</v>
      </c>
      <c r="E1782" s="426" t="s">
        <v>260</v>
      </c>
      <c r="F1782" s="426" t="s">
        <v>4122</v>
      </c>
      <c r="G1782" s="426" t="s">
        <v>4328</v>
      </c>
      <c r="H1782" s="427">
        <v>0.19</v>
      </c>
      <c r="I1782" s="427">
        <v>0.2</v>
      </c>
      <c r="J1782" s="427">
        <v>13.77</v>
      </c>
      <c r="K1782" s="427">
        <v>71.05</v>
      </c>
      <c r="L1782" s="427">
        <v>0.24683944999999996</v>
      </c>
      <c r="M1782" s="427">
        <v>17.083928959200001</v>
      </c>
      <c r="N1782" s="427">
        <v>88.149103307999994</v>
      </c>
      <c r="O1782" s="427">
        <v>22.83</v>
      </c>
      <c r="P1782" s="427">
        <v>15.25</v>
      </c>
      <c r="Q1782" s="427">
        <v>15.25</v>
      </c>
      <c r="R1782" s="427">
        <v>0.19728000000000001</v>
      </c>
      <c r="S1782" s="427">
        <v>17.396692000000002</v>
      </c>
      <c r="T1782" s="427">
        <v>67.430452000000002</v>
      </c>
      <c r="U1782" s="428">
        <v>44378</v>
      </c>
      <c r="V1782" s="428">
        <v>46173</v>
      </c>
      <c r="W1782" s="426">
        <v>200</v>
      </c>
      <c r="X1782" s="426"/>
      <c r="Y1782" s="426"/>
      <c r="Z1782" s="426">
        <v>7</v>
      </c>
    </row>
    <row r="1783" spans="1:26" ht="15">
      <c r="A1783" s="426">
        <v>202110</v>
      </c>
      <c r="B1783" s="426" t="s">
        <v>4805</v>
      </c>
      <c r="C1783" s="426" t="s">
        <v>7239</v>
      </c>
      <c r="D1783" s="426" t="s">
        <v>7240</v>
      </c>
      <c r="E1783" s="426" t="s">
        <v>261</v>
      </c>
      <c r="F1783" s="426" t="s">
        <v>7241</v>
      </c>
      <c r="G1783" s="426" t="s">
        <v>4137</v>
      </c>
      <c r="H1783" s="427">
        <v>0.82</v>
      </c>
      <c r="I1783" s="427">
        <v>0.85</v>
      </c>
      <c r="J1783" s="427">
        <v>58.56</v>
      </c>
      <c r="K1783" s="427">
        <v>278.87</v>
      </c>
      <c r="L1783" s="427">
        <v>0.88913323239999986</v>
      </c>
      <c r="M1783" s="427">
        <v>61.946388940800013</v>
      </c>
      <c r="N1783" s="427">
        <v>294.99640512160005</v>
      </c>
      <c r="O1783" s="427">
        <v>22.83</v>
      </c>
      <c r="P1783" s="427">
        <v>23.21</v>
      </c>
      <c r="Q1783" s="427">
        <v>23.21</v>
      </c>
      <c r="R1783" s="427">
        <v>0.84506199999999998</v>
      </c>
      <c r="S1783" s="427">
        <v>70.528036999999998</v>
      </c>
      <c r="T1783" s="427">
        <v>266.90605599999998</v>
      </c>
      <c r="U1783" s="428">
        <v>44378</v>
      </c>
      <c r="V1783" s="428">
        <v>45657</v>
      </c>
      <c r="W1783" s="426">
        <v>238</v>
      </c>
      <c r="X1783" s="426"/>
      <c r="Y1783" s="426"/>
      <c r="Z1783" s="426">
        <v>3</v>
      </c>
    </row>
    <row r="1784" spans="1:26" ht="15">
      <c r="A1784" s="426">
        <v>202110</v>
      </c>
      <c r="B1784" s="426" t="s">
        <v>4805</v>
      </c>
      <c r="C1784" s="426" t="s">
        <v>7250</v>
      </c>
      <c r="D1784" s="426" t="s">
        <v>7251</v>
      </c>
      <c r="E1784" s="426" t="s">
        <v>262</v>
      </c>
      <c r="F1784" s="426" t="s">
        <v>4790</v>
      </c>
      <c r="G1784" s="426" t="s">
        <v>4366</v>
      </c>
      <c r="H1784" s="427">
        <v>0.08</v>
      </c>
      <c r="I1784" s="427">
        <v>0.08</v>
      </c>
      <c r="J1784" s="427">
        <v>4.17</v>
      </c>
      <c r="K1784" s="427">
        <v>12.3</v>
      </c>
      <c r="L1784" s="427">
        <v>8.6377881600000012E-2</v>
      </c>
      <c r="M1784" s="427">
        <v>4.4354828831999997</v>
      </c>
      <c r="N1784" s="427">
        <v>13.083079008</v>
      </c>
      <c r="O1784" s="427">
        <v>27.54</v>
      </c>
      <c r="P1784" s="427">
        <v>21.18</v>
      </c>
      <c r="Q1784" s="427">
        <v>21.18</v>
      </c>
      <c r="R1784" s="427">
        <v>8.2287200000000005E-2</v>
      </c>
      <c r="S1784" s="427">
        <v>5.0568410000000004</v>
      </c>
      <c r="T1784" s="427">
        <v>11.412967999999999</v>
      </c>
      <c r="U1784" s="428">
        <v>44378</v>
      </c>
      <c r="V1784" s="428">
        <v>45657</v>
      </c>
      <c r="W1784" s="426">
        <v>200</v>
      </c>
      <c r="X1784" s="426"/>
      <c r="Y1784" s="426"/>
      <c r="Z1784" s="426">
        <v>1</v>
      </c>
    </row>
    <row r="1785" spans="1:26" ht="15">
      <c r="A1785" s="426">
        <v>202110</v>
      </c>
      <c r="B1785" s="426" t="s">
        <v>4805</v>
      </c>
      <c r="C1785" s="426" t="s">
        <v>7310</v>
      </c>
      <c r="D1785" s="426" t="s">
        <v>7280</v>
      </c>
      <c r="E1785" s="426" t="s">
        <v>260</v>
      </c>
      <c r="F1785" s="426" t="s">
        <v>4410</v>
      </c>
      <c r="G1785" s="426" t="s">
        <v>4143</v>
      </c>
      <c r="H1785" s="427">
        <v>0.1</v>
      </c>
      <c r="I1785" s="427">
        <v>0.14000000000000001</v>
      </c>
      <c r="J1785" s="427">
        <v>8.35</v>
      </c>
      <c r="K1785" s="427">
        <v>44.33</v>
      </c>
      <c r="L1785" s="427">
        <v>0.10455266000000002</v>
      </c>
      <c r="M1785" s="427">
        <v>8.6984983554999999</v>
      </c>
      <c r="N1785" s="427">
        <v>46.180171508900003</v>
      </c>
      <c r="O1785" s="427">
        <v>22.83</v>
      </c>
      <c r="P1785" s="427">
        <v>15.21</v>
      </c>
      <c r="Q1785" s="427">
        <v>15.21</v>
      </c>
      <c r="R1785" s="427">
        <v>0.13728000000000001</v>
      </c>
      <c r="S1785" s="427">
        <v>10.27323</v>
      </c>
      <c r="T1785" s="427">
        <v>42.404040000000002</v>
      </c>
      <c r="U1785" s="428">
        <v>44409</v>
      </c>
      <c r="V1785" s="428">
        <v>45657</v>
      </c>
      <c r="W1785" s="426">
        <v>260</v>
      </c>
      <c r="X1785" s="426"/>
      <c r="Y1785" s="426"/>
      <c r="Z1785" s="426">
        <v>7</v>
      </c>
    </row>
    <row r="1786" spans="1:26" ht="15">
      <c r="A1786" s="426">
        <v>202110</v>
      </c>
      <c r="B1786" s="426" t="s">
        <v>4805</v>
      </c>
      <c r="C1786" s="426" t="s">
        <v>7312</v>
      </c>
      <c r="D1786" s="426" t="s">
        <v>7279</v>
      </c>
      <c r="E1786" s="426" t="s">
        <v>275</v>
      </c>
      <c r="F1786" s="426" t="s">
        <v>4350</v>
      </c>
      <c r="G1786" s="426" t="s">
        <v>4143</v>
      </c>
      <c r="H1786" s="427">
        <v>0.13</v>
      </c>
      <c r="I1786" s="427">
        <v>0.13</v>
      </c>
      <c r="J1786" s="427">
        <v>10.37</v>
      </c>
      <c r="K1786" s="427">
        <v>37.15</v>
      </c>
      <c r="L1786" s="427">
        <v>0.13591845800000002</v>
      </c>
      <c r="M1786" s="427">
        <v>10.8028057421</v>
      </c>
      <c r="N1786" s="427">
        <v>38.700504659499998</v>
      </c>
      <c r="O1786" s="427">
        <v>22.83</v>
      </c>
      <c r="P1786" s="427">
        <v>17.96</v>
      </c>
      <c r="Q1786" s="427">
        <v>17.96</v>
      </c>
      <c r="R1786" s="427">
        <v>0.12608</v>
      </c>
      <c r="S1786" s="427">
        <v>12.84634</v>
      </c>
      <c r="T1786" s="427">
        <v>34.66892</v>
      </c>
      <c r="U1786" s="428">
        <v>44409</v>
      </c>
      <c r="V1786" s="428">
        <v>46234</v>
      </c>
      <c r="W1786" s="426">
        <v>200</v>
      </c>
      <c r="X1786" s="426"/>
      <c r="Y1786" s="426"/>
      <c r="Z1786" s="426">
        <v>7</v>
      </c>
    </row>
    <row r="1787" spans="1:26" ht="15">
      <c r="A1787" s="426">
        <v>202110</v>
      </c>
      <c r="B1787" s="426" t="s">
        <v>4805</v>
      </c>
      <c r="C1787" s="426" t="s">
        <v>7314</v>
      </c>
      <c r="D1787" s="426" t="s">
        <v>7281</v>
      </c>
      <c r="E1787" s="426" t="s">
        <v>265</v>
      </c>
      <c r="F1787" s="426" t="s">
        <v>4931</v>
      </c>
      <c r="G1787" s="426" t="s">
        <v>4409</v>
      </c>
      <c r="H1787" s="427">
        <v>0.04</v>
      </c>
      <c r="I1787" s="427">
        <v>0.05</v>
      </c>
      <c r="J1787" s="427">
        <v>1.78</v>
      </c>
      <c r="K1787" s="427">
        <v>7.68</v>
      </c>
      <c r="L1787" s="427">
        <v>5.0954627200000005E-2</v>
      </c>
      <c r="M1787" s="427">
        <v>2.1654133608000006</v>
      </c>
      <c r="N1787" s="427">
        <v>9.3429070848000002</v>
      </c>
      <c r="O1787" s="427">
        <v>22.83</v>
      </c>
      <c r="P1787" s="427">
        <v>15.19</v>
      </c>
      <c r="Q1787" s="427">
        <v>15.19</v>
      </c>
      <c r="R1787" s="427">
        <v>4.8759999999999998E-2</v>
      </c>
      <c r="S1787" s="427">
        <v>2.0764999999999998</v>
      </c>
      <c r="T1787" s="427">
        <v>7.3755949999999997</v>
      </c>
      <c r="U1787" s="428">
        <v>44409</v>
      </c>
      <c r="V1787" s="428">
        <v>45869</v>
      </c>
      <c r="W1787" s="426">
        <v>270</v>
      </c>
      <c r="X1787" s="426"/>
      <c r="Y1787" s="426"/>
      <c r="Z1787" s="426">
        <v>6</v>
      </c>
    </row>
    <row r="1788" spans="1:26" ht="15">
      <c r="A1788" s="426">
        <v>202110</v>
      </c>
      <c r="B1788" s="426" t="s">
        <v>4805</v>
      </c>
      <c r="C1788" s="426" t="s">
        <v>7486</v>
      </c>
      <c r="D1788" s="426" t="s">
        <v>7487</v>
      </c>
      <c r="E1788" s="426" t="s">
        <v>259</v>
      </c>
      <c r="F1788" s="426" t="s">
        <v>4477</v>
      </c>
      <c r="G1788" s="426" t="s">
        <v>4315</v>
      </c>
      <c r="H1788" s="427">
        <v>0.16</v>
      </c>
      <c r="I1788" s="427">
        <v>0.21</v>
      </c>
      <c r="J1788" s="427">
        <v>12.94</v>
      </c>
      <c r="K1788" s="427">
        <v>64.430000000000007</v>
      </c>
      <c r="L1788" s="427">
        <v>0.1734894112</v>
      </c>
      <c r="M1788" s="427">
        <v>13.688290179200003</v>
      </c>
      <c r="N1788" s="427">
        <v>68.155837422400012</v>
      </c>
      <c r="O1788" s="427">
        <v>22.83</v>
      </c>
      <c r="P1788" s="427">
        <v>10.91</v>
      </c>
      <c r="Q1788" s="427">
        <v>10.91</v>
      </c>
      <c r="R1788" s="427">
        <v>0.21479999999999999</v>
      </c>
      <c r="S1788" s="427">
        <v>16.00695</v>
      </c>
      <c r="T1788" s="427">
        <v>61.369799999999998</v>
      </c>
      <c r="U1788" s="428">
        <v>44440</v>
      </c>
      <c r="V1788" s="428">
        <v>45291</v>
      </c>
      <c r="W1788" s="426">
        <v>255000</v>
      </c>
      <c r="X1788" s="426"/>
      <c r="Y1788" s="426"/>
      <c r="Z1788" s="426">
        <v>3</v>
      </c>
    </row>
    <row r="1789" spans="1:26" ht="15">
      <c r="A1789" s="426">
        <v>202110</v>
      </c>
      <c r="B1789" s="426" t="s">
        <v>4805</v>
      </c>
      <c r="C1789" s="426" t="s">
        <v>7488</v>
      </c>
      <c r="D1789" s="426" t="s">
        <v>7489</v>
      </c>
      <c r="E1789" s="426" t="s">
        <v>268</v>
      </c>
      <c r="F1789" s="426" t="s">
        <v>7490</v>
      </c>
      <c r="G1789" s="426" t="s">
        <v>4587</v>
      </c>
      <c r="H1789" s="427">
        <v>0.69</v>
      </c>
      <c r="I1789" s="427">
        <v>0.71</v>
      </c>
      <c r="J1789" s="427">
        <v>74.16</v>
      </c>
      <c r="K1789" s="427">
        <v>348.01</v>
      </c>
      <c r="L1789" s="427">
        <v>0.71789111100000003</v>
      </c>
      <c r="M1789" s="427">
        <v>76.954158950399986</v>
      </c>
      <c r="N1789" s="427">
        <v>361.12212589439991</v>
      </c>
      <c r="O1789" s="427">
        <v>22.83</v>
      </c>
      <c r="P1789" s="427">
        <v>14.36</v>
      </c>
      <c r="Q1789" s="427">
        <v>14.36</v>
      </c>
      <c r="R1789" s="427">
        <v>0.70499999999999996</v>
      </c>
      <c r="S1789" s="427">
        <v>90.298299999999998</v>
      </c>
      <c r="T1789" s="427">
        <v>331.87327499999998</v>
      </c>
      <c r="U1789" s="428">
        <v>44440</v>
      </c>
      <c r="V1789" s="428">
        <v>45657</v>
      </c>
      <c r="W1789" s="426">
        <v>300000</v>
      </c>
      <c r="X1789" s="426"/>
      <c r="Y1789" s="426"/>
      <c r="Z1789" s="426">
        <v>6</v>
      </c>
    </row>
    <row r="1790" spans="1:26" ht="15">
      <c r="A1790" s="426">
        <v>202110</v>
      </c>
      <c r="B1790" s="426" t="s">
        <v>4805</v>
      </c>
      <c r="C1790" s="426" t="s">
        <v>7491</v>
      </c>
      <c r="D1790" s="426" t="s">
        <v>7492</v>
      </c>
      <c r="E1790" s="426" t="s">
        <v>265</v>
      </c>
      <c r="F1790" s="426" t="s">
        <v>4329</v>
      </c>
      <c r="G1790" s="426" t="s">
        <v>4409</v>
      </c>
      <c r="H1790" s="427">
        <v>0.2</v>
      </c>
      <c r="I1790" s="427">
        <v>0.21</v>
      </c>
      <c r="J1790" s="427">
        <v>15.7</v>
      </c>
      <c r="K1790" s="427">
        <v>69.900000000000006</v>
      </c>
      <c r="L1790" s="427">
        <v>0.20910532000000004</v>
      </c>
      <c r="M1790" s="427">
        <v>16.355260381000001</v>
      </c>
      <c r="N1790" s="427">
        <v>72.81736946700002</v>
      </c>
      <c r="O1790" s="427">
        <v>22.83</v>
      </c>
      <c r="P1790" s="427">
        <v>16.97</v>
      </c>
      <c r="Q1790" s="427">
        <v>16.97</v>
      </c>
      <c r="R1790" s="427">
        <v>0.21242040000000001</v>
      </c>
      <c r="S1790" s="427">
        <v>17.165724999999998</v>
      </c>
      <c r="T1790" s="427">
        <v>68.437634000000003</v>
      </c>
      <c r="U1790" s="428">
        <v>44440</v>
      </c>
      <c r="V1790" s="428">
        <v>46387</v>
      </c>
      <c r="W1790" s="426">
        <v>300000</v>
      </c>
      <c r="X1790" s="426"/>
      <c r="Y1790" s="426"/>
      <c r="Z1790" s="426">
        <v>7</v>
      </c>
    </row>
    <row r="1791" spans="1:26" ht="15">
      <c r="A1791" s="426">
        <v>202110</v>
      </c>
      <c r="B1791" s="426" t="s">
        <v>4805</v>
      </c>
      <c r="C1791" s="426" t="s">
        <v>7493</v>
      </c>
      <c r="D1791" s="426" t="s">
        <v>7494</v>
      </c>
      <c r="E1791" s="426" t="s">
        <v>275</v>
      </c>
      <c r="F1791" s="426" t="s">
        <v>4329</v>
      </c>
      <c r="G1791" s="426" t="s">
        <v>4409</v>
      </c>
      <c r="H1791" s="427">
        <v>0.15</v>
      </c>
      <c r="I1791" s="427">
        <v>0.14000000000000001</v>
      </c>
      <c r="J1791" s="427">
        <v>8.81</v>
      </c>
      <c r="K1791" s="427">
        <v>38.58</v>
      </c>
      <c r="L1791" s="427">
        <v>0.15682899000000003</v>
      </c>
      <c r="M1791" s="427">
        <v>9.1776970673000005</v>
      </c>
      <c r="N1791" s="427">
        <v>40.190187611399999</v>
      </c>
      <c r="O1791" s="427">
        <v>22.83</v>
      </c>
      <c r="P1791" s="427">
        <v>17.11</v>
      </c>
      <c r="Q1791" s="427">
        <v>17.11</v>
      </c>
      <c r="R1791" s="427">
        <v>0.14652000000000001</v>
      </c>
      <c r="S1791" s="427">
        <v>10.32849</v>
      </c>
      <c r="T1791" s="427">
        <v>37.065899999999999</v>
      </c>
      <c r="U1791" s="428">
        <v>44440</v>
      </c>
      <c r="V1791" s="428">
        <v>46265</v>
      </c>
      <c r="W1791" s="426">
        <v>200000</v>
      </c>
      <c r="X1791" s="426"/>
      <c r="Y1791" s="426"/>
      <c r="Z1791" s="426">
        <v>7</v>
      </c>
    </row>
    <row r="1792" spans="1:26" ht="15">
      <c r="A1792" s="426">
        <v>202110</v>
      </c>
      <c r="B1792" s="426" t="s">
        <v>4805</v>
      </c>
      <c r="C1792" s="426" t="s">
        <v>7495</v>
      </c>
      <c r="D1792" s="426" t="s">
        <v>7425</v>
      </c>
      <c r="E1792" s="426" t="s">
        <v>261</v>
      </c>
      <c r="F1792" s="426" t="s">
        <v>4713</v>
      </c>
      <c r="G1792" s="426" t="s">
        <v>4368</v>
      </c>
      <c r="H1792" s="427">
        <v>0</v>
      </c>
      <c r="I1792" s="427">
        <v>0</v>
      </c>
      <c r="J1792" s="427">
        <v>0.27</v>
      </c>
      <c r="K1792" s="427">
        <v>1.31</v>
      </c>
      <c r="L1792" s="427">
        <v>0</v>
      </c>
      <c r="M1792" s="427">
        <v>0.284843385</v>
      </c>
      <c r="N1792" s="427">
        <v>1.3820179050000001</v>
      </c>
      <c r="O1792" s="427">
        <v>22.83</v>
      </c>
      <c r="P1792" s="427">
        <v>14.43</v>
      </c>
      <c r="Q1792" s="427">
        <v>14.44</v>
      </c>
      <c r="R1792" s="427">
        <v>4.4000000000000003E-3</v>
      </c>
      <c r="S1792" s="427">
        <v>0.34250000000000003</v>
      </c>
      <c r="T1792" s="427">
        <v>1.2384999999999999</v>
      </c>
      <c r="U1792" s="428">
        <v>44440</v>
      </c>
      <c r="V1792" s="428">
        <v>45504</v>
      </c>
      <c r="W1792" s="426">
        <v>600</v>
      </c>
      <c r="X1792" s="426"/>
      <c r="Y1792" s="426"/>
      <c r="Z1792" s="426">
        <v>9</v>
      </c>
    </row>
    <row r="1793" spans="1:26" ht="15">
      <c r="A1793" s="426">
        <v>202110</v>
      </c>
      <c r="B1793" s="426" t="s">
        <v>4805</v>
      </c>
      <c r="C1793" s="426" t="s">
        <v>7496</v>
      </c>
      <c r="D1793" s="426" t="s">
        <v>7419</v>
      </c>
      <c r="E1793" s="426" t="s">
        <v>275</v>
      </c>
      <c r="F1793" s="426" t="s">
        <v>4353</v>
      </c>
      <c r="G1793" s="426" t="s">
        <v>4143</v>
      </c>
      <c r="H1793" s="427">
        <v>0.13</v>
      </c>
      <c r="I1793" s="427">
        <v>0.13</v>
      </c>
      <c r="J1793" s="427">
        <v>10.53</v>
      </c>
      <c r="K1793" s="427">
        <v>42.19</v>
      </c>
      <c r="L1793" s="427">
        <v>0.13591845800000002</v>
      </c>
      <c r="M1793" s="427">
        <v>10.9694835549</v>
      </c>
      <c r="N1793" s="427">
        <v>43.950855762700002</v>
      </c>
      <c r="O1793" s="427">
        <v>22.83</v>
      </c>
      <c r="P1793" s="427">
        <v>17.11</v>
      </c>
      <c r="Q1793" s="427">
        <v>17.11</v>
      </c>
      <c r="R1793" s="427">
        <v>0.1331</v>
      </c>
      <c r="S1793" s="427">
        <v>12.922874999999999</v>
      </c>
      <c r="T1793" s="427">
        <v>39.803575000000002</v>
      </c>
      <c r="U1793" s="428">
        <v>44440</v>
      </c>
      <c r="V1793" s="428">
        <v>46265</v>
      </c>
      <c r="W1793" s="426">
        <v>200</v>
      </c>
      <c r="X1793" s="426"/>
      <c r="Y1793" s="426"/>
      <c r="Z1793" s="426">
        <v>7</v>
      </c>
    </row>
    <row r="1794" spans="1:26" ht="15">
      <c r="A1794" s="426">
        <v>202110</v>
      </c>
      <c r="B1794" s="426" t="s">
        <v>4805</v>
      </c>
      <c r="C1794" s="426" t="s">
        <v>7497</v>
      </c>
      <c r="D1794" s="426" t="s">
        <v>7424</v>
      </c>
      <c r="E1794" s="426" t="s">
        <v>275</v>
      </c>
      <c r="F1794" s="426" t="s">
        <v>4992</v>
      </c>
      <c r="G1794" s="426" t="s">
        <v>4598</v>
      </c>
      <c r="H1794" s="427">
        <v>0.1</v>
      </c>
      <c r="I1794" s="427">
        <v>0.13</v>
      </c>
      <c r="J1794" s="427">
        <v>3.47</v>
      </c>
      <c r="K1794" s="427">
        <v>47.03</v>
      </c>
      <c r="L1794" s="427">
        <v>0.12648500900000001</v>
      </c>
      <c r="M1794" s="427">
        <v>4.2109338320000003</v>
      </c>
      <c r="N1794" s="427">
        <v>57.072108968000002</v>
      </c>
      <c r="O1794" s="427">
        <v>22.83</v>
      </c>
      <c r="P1794" s="427">
        <v>16.88</v>
      </c>
      <c r="Q1794" s="427">
        <v>16.88</v>
      </c>
      <c r="R1794" s="427">
        <v>0.12856000000000001</v>
      </c>
      <c r="S1794" s="427">
        <v>4.8485100000000001</v>
      </c>
      <c r="T1794" s="427">
        <v>45.651200000000003</v>
      </c>
      <c r="U1794" s="428">
        <v>44440</v>
      </c>
      <c r="V1794" s="428">
        <v>45565</v>
      </c>
      <c r="W1794" s="426">
        <v>201</v>
      </c>
      <c r="X1794" s="426"/>
      <c r="Y1794" s="426"/>
      <c r="Z1794" s="426">
        <v>7</v>
      </c>
    </row>
    <row r="1795" spans="1:26" ht="15">
      <c r="A1795" s="426">
        <v>202110</v>
      </c>
      <c r="B1795" s="426" t="s">
        <v>4805</v>
      </c>
      <c r="C1795" s="426" t="s">
        <v>7498</v>
      </c>
      <c r="D1795" s="426" t="s">
        <v>7426</v>
      </c>
      <c r="E1795" s="426" t="s">
        <v>265</v>
      </c>
      <c r="F1795" s="426" t="s">
        <v>4316</v>
      </c>
      <c r="G1795" s="426" t="s">
        <v>4409</v>
      </c>
      <c r="H1795" s="427">
        <v>1.25</v>
      </c>
      <c r="I1795" s="427">
        <v>1.38</v>
      </c>
      <c r="J1795" s="427">
        <v>89.16</v>
      </c>
      <c r="K1795" s="427">
        <v>452.76</v>
      </c>
      <c r="L1795" s="427">
        <v>1.3069082500000002</v>
      </c>
      <c r="M1795" s="427">
        <v>92.881211182800016</v>
      </c>
      <c r="N1795" s="427">
        <v>471.65654077080006</v>
      </c>
      <c r="O1795" s="427">
        <v>24.16</v>
      </c>
      <c r="P1795" s="427">
        <v>14.09</v>
      </c>
      <c r="Q1795" s="427">
        <v>14.09</v>
      </c>
      <c r="R1795" s="427">
        <v>1.383618</v>
      </c>
      <c r="S1795" s="427">
        <v>97.297061999999997</v>
      </c>
      <c r="T1795" s="427">
        <v>444.62708700000002</v>
      </c>
      <c r="U1795" s="428">
        <v>44440</v>
      </c>
      <c r="V1795" s="428">
        <v>45565</v>
      </c>
      <c r="W1795" s="426">
        <v>750</v>
      </c>
      <c r="X1795" s="426"/>
      <c r="Y1795" s="426"/>
      <c r="Z1795" s="426">
        <v>7</v>
      </c>
    </row>
    <row r="1796" spans="1:26" ht="15">
      <c r="A1796" s="426">
        <v>202110</v>
      </c>
      <c r="B1796" s="426" t="s">
        <v>4805</v>
      </c>
      <c r="C1796" s="426" t="s">
        <v>7499</v>
      </c>
      <c r="D1796" s="426" t="s">
        <v>7421</v>
      </c>
      <c r="E1796" s="426" t="s">
        <v>266</v>
      </c>
      <c r="F1796" s="426" t="s">
        <v>4456</v>
      </c>
      <c r="G1796" s="426" t="s">
        <v>4125</v>
      </c>
      <c r="H1796" s="427">
        <v>0.36</v>
      </c>
      <c r="I1796" s="427">
        <v>0.38</v>
      </c>
      <c r="J1796" s="427">
        <v>11.48</v>
      </c>
      <c r="K1796" s="427">
        <v>122.84</v>
      </c>
      <c r="L1796" s="427">
        <v>0.38683519919999998</v>
      </c>
      <c r="M1796" s="427">
        <v>12.146135724800001</v>
      </c>
      <c r="N1796" s="427">
        <v>129.9678843584</v>
      </c>
      <c r="O1796" s="427">
        <v>22.84</v>
      </c>
      <c r="P1796" s="427">
        <v>15.21</v>
      </c>
      <c r="Q1796" s="427">
        <v>15.21</v>
      </c>
      <c r="R1796" s="427">
        <v>0.37909920000000003</v>
      </c>
      <c r="S1796" s="427">
        <v>13.638013000000001</v>
      </c>
      <c r="T1796" s="427">
        <v>120.67544100000001</v>
      </c>
      <c r="U1796" s="428">
        <v>44440</v>
      </c>
      <c r="V1796" s="428">
        <v>46022</v>
      </c>
      <c r="W1796" s="426">
        <v>200</v>
      </c>
      <c r="X1796" s="426"/>
      <c r="Y1796" s="426"/>
      <c r="Z1796" s="426">
        <v>2</v>
      </c>
    </row>
    <row r="1797" spans="1:26" ht="15">
      <c r="A1797" s="426">
        <v>202110</v>
      </c>
      <c r="B1797" s="426" t="s">
        <v>4805</v>
      </c>
      <c r="C1797" s="426" t="s">
        <v>7500</v>
      </c>
      <c r="D1797" s="426" t="s">
        <v>7501</v>
      </c>
      <c r="E1797" s="426" t="s">
        <v>275</v>
      </c>
      <c r="F1797" s="426" t="s">
        <v>4350</v>
      </c>
      <c r="G1797" s="426" t="s">
        <v>4143</v>
      </c>
      <c r="H1797" s="427">
        <v>0.16</v>
      </c>
      <c r="I1797" s="427">
        <v>0.16</v>
      </c>
      <c r="J1797" s="427">
        <v>15</v>
      </c>
      <c r="K1797" s="427">
        <v>59.9</v>
      </c>
      <c r="L1797" s="427">
        <v>0.16728425600000002</v>
      </c>
      <c r="M1797" s="427">
        <v>15.626044950000001</v>
      </c>
      <c r="N1797" s="427">
        <v>62.400006167000008</v>
      </c>
      <c r="O1797" s="427">
        <v>22.83</v>
      </c>
      <c r="P1797" s="427">
        <v>17.11</v>
      </c>
      <c r="Q1797" s="427">
        <v>17.11</v>
      </c>
      <c r="R1797" s="427">
        <v>0.16211999999999999</v>
      </c>
      <c r="S1797" s="427">
        <v>18.223109999999998</v>
      </c>
      <c r="T1797" s="427">
        <v>56.679209999999998</v>
      </c>
      <c r="U1797" s="428">
        <v>44440</v>
      </c>
      <c r="V1797" s="428">
        <v>46265</v>
      </c>
      <c r="W1797" s="426">
        <v>200</v>
      </c>
      <c r="X1797" s="426"/>
      <c r="Y1797" s="426"/>
      <c r="Z1797" s="426">
        <v>7</v>
      </c>
    </row>
    <row r="1798" spans="1:26" ht="15">
      <c r="A1798" s="426">
        <v>202110</v>
      </c>
      <c r="B1798" s="426" t="s">
        <v>4805</v>
      </c>
      <c r="C1798" s="426" t="s">
        <v>7502</v>
      </c>
      <c r="D1798" s="426" t="s">
        <v>7417</v>
      </c>
      <c r="E1798" s="426" t="s">
        <v>265</v>
      </c>
      <c r="F1798" s="426" t="s">
        <v>4430</v>
      </c>
      <c r="G1798" s="426" t="s">
        <v>4129</v>
      </c>
      <c r="H1798" s="427">
        <v>0.27</v>
      </c>
      <c r="I1798" s="427">
        <v>0.23</v>
      </c>
      <c r="J1798" s="427">
        <v>16.66</v>
      </c>
      <c r="K1798" s="427">
        <v>61.61</v>
      </c>
      <c r="L1798" s="427">
        <v>0.28910400390000002</v>
      </c>
      <c r="M1798" s="427">
        <v>17.5043482922</v>
      </c>
      <c r="N1798" s="427">
        <v>64.732466883699999</v>
      </c>
      <c r="O1798" s="427">
        <v>22.83</v>
      </c>
      <c r="P1798" s="427">
        <v>21.97</v>
      </c>
      <c r="Q1798" s="427">
        <v>21.97</v>
      </c>
      <c r="R1798" s="427">
        <v>0.26600000000000001</v>
      </c>
      <c r="S1798" s="427">
        <v>21.046306999999999</v>
      </c>
      <c r="T1798" s="427">
        <v>57.224271000000002</v>
      </c>
      <c r="U1798" s="428">
        <v>44440</v>
      </c>
      <c r="V1798" s="428">
        <v>47026</v>
      </c>
      <c r="W1798" s="426">
        <v>350</v>
      </c>
      <c r="X1798" s="426"/>
      <c r="Y1798" s="426"/>
      <c r="Z1798" s="426">
        <v>8</v>
      </c>
    </row>
    <row r="1799" spans="1:26" ht="15">
      <c r="A1799" s="426">
        <v>202110</v>
      </c>
      <c r="B1799" s="426" t="s">
        <v>46</v>
      </c>
      <c r="C1799" s="426" t="s">
        <v>180</v>
      </c>
      <c r="D1799" s="426" t="s">
        <v>181</v>
      </c>
      <c r="E1799" s="426" t="s">
        <v>268</v>
      </c>
      <c r="F1799" s="426" t="s">
        <v>4144</v>
      </c>
      <c r="G1799" s="426" t="s">
        <v>4143</v>
      </c>
      <c r="H1799" s="427">
        <v>10.576000000000001</v>
      </c>
      <c r="I1799" s="427">
        <v>10.406000000000001</v>
      </c>
      <c r="J1799" s="427">
        <v>868.47</v>
      </c>
      <c r="K1799" s="427">
        <v>4189.25</v>
      </c>
      <c r="L1799" s="427">
        <v>10.910642090400001</v>
      </c>
      <c r="M1799" s="427">
        <v>4065.3225995031003</v>
      </c>
      <c r="N1799" s="427">
        <v>19609.949336152502</v>
      </c>
      <c r="O1799" s="427">
        <v>27.983899999999998</v>
      </c>
      <c r="P1799" s="427">
        <v>12.447100000000001</v>
      </c>
      <c r="Q1799" s="427">
        <v>12.447100000000001</v>
      </c>
      <c r="R1799" s="427">
        <v>10.5755088</v>
      </c>
      <c r="S1799" s="427">
        <v>1060.4574259999999</v>
      </c>
      <c r="T1799" s="427">
        <v>3997.2653319999999</v>
      </c>
      <c r="U1799" s="428">
        <v>40664</v>
      </c>
      <c r="V1799" s="428">
        <v>46022</v>
      </c>
      <c r="W1799" s="426">
        <v>22000</v>
      </c>
      <c r="X1799" s="426"/>
      <c r="Y1799" s="426"/>
      <c r="Z1799" s="426">
        <v>7</v>
      </c>
    </row>
    <row r="1800" spans="1:26" ht="15">
      <c r="A1800" s="426">
        <v>202110</v>
      </c>
      <c r="B1800" s="426" t="s">
        <v>46</v>
      </c>
      <c r="C1800" s="426" t="s">
        <v>235</v>
      </c>
      <c r="D1800" s="426" t="s">
        <v>236</v>
      </c>
      <c r="E1800" s="426" t="s">
        <v>264</v>
      </c>
      <c r="F1800" s="426" t="s">
        <v>4144</v>
      </c>
      <c r="G1800" s="426" t="s">
        <v>4143</v>
      </c>
      <c r="H1800" s="427">
        <v>1.1419999999999999</v>
      </c>
      <c r="I1800" s="427">
        <v>1.1779999999999999</v>
      </c>
      <c r="J1800" s="427">
        <v>54.47</v>
      </c>
      <c r="K1800" s="427">
        <v>263.22000000000003</v>
      </c>
      <c r="L1800" s="427">
        <v>1.1782505059999999</v>
      </c>
      <c r="M1800" s="427">
        <v>56.121034723000001</v>
      </c>
      <c r="N1800" s="427">
        <v>271.19843509800006</v>
      </c>
      <c r="O1800" s="427">
        <v>27.345199999999998</v>
      </c>
      <c r="P1800" s="427">
        <v>9.6806000000000001</v>
      </c>
      <c r="Q1800" s="427">
        <v>9.6806000000000001</v>
      </c>
      <c r="R1800" s="427">
        <v>1.1779675999999999</v>
      </c>
      <c r="S1800" s="427">
        <v>62.530492000000002</v>
      </c>
      <c r="T1800" s="427">
        <v>255.166383</v>
      </c>
      <c r="U1800" s="428">
        <v>44074</v>
      </c>
      <c r="V1800" s="428">
        <v>44561</v>
      </c>
      <c r="W1800" s="426">
        <v>1000</v>
      </c>
      <c r="X1800" s="426"/>
      <c r="Y1800" s="426"/>
      <c r="Z1800" s="426">
        <v>7</v>
      </c>
    </row>
    <row r="1801" spans="1:26" ht="15">
      <c r="A1801" s="426">
        <v>202110</v>
      </c>
      <c r="B1801" s="426" t="s">
        <v>46</v>
      </c>
      <c r="C1801" s="426" t="s">
        <v>3571</v>
      </c>
      <c r="D1801" s="426" t="s">
        <v>3570</v>
      </c>
      <c r="E1801" s="426" t="s">
        <v>261</v>
      </c>
      <c r="F1801" s="426" t="s">
        <v>6559</v>
      </c>
      <c r="G1801" s="426" t="s">
        <v>4141</v>
      </c>
      <c r="H1801" s="427">
        <v>0</v>
      </c>
      <c r="I1801" s="427">
        <v>4.8899999999999997</v>
      </c>
      <c r="J1801" s="427">
        <v>0</v>
      </c>
      <c r="K1801" s="427">
        <v>41</v>
      </c>
      <c r="L1801" s="427">
        <v>0</v>
      </c>
      <c r="M1801" s="427">
        <v>0</v>
      </c>
      <c r="N1801" s="427">
        <v>42.106999999999999</v>
      </c>
      <c r="O1801" s="427">
        <v>29.94</v>
      </c>
      <c r="P1801" s="427">
        <v>20.5428</v>
      </c>
      <c r="Q1801" s="427">
        <v>18.075800000000001</v>
      </c>
      <c r="R1801" s="427">
        <v>4.8897903999999999</v>
      </c>
      <c r="S1801" s="427">
        <v>0.96356799999999998</v>
      </c>
      <c r="T1801" s="427">
        <v>40.034084</v>
      </c>
      <c r="U1801" s="428">
        <v>41000</v>
      </c>
      <c r="V1801" s="428">
        <v>45657</v>
      </c>
      <c r="W1801" s="426">
        <v>15000</v>
      </c>
      <c r="X1801" s="426"/>
      <c r="Y1801" s="426"/>
      <c r="Z1801" s="426">
        <v>5</v>
      </c>
    </row>
    <row r="1802" spans="1:26" ht="15">
      <c r="A1802" s="426">
        <v>202110</v>
      </c>
      <c r="B1802" s="426" t="s">
        <v>46</v>
      </c>
      <c r="C1802" s="426" t="s">
        <v>414</v>
      </c>
      <c r="D1802" s="426" t="s">
        <v>2067</v>
      </c>
      <c r="E1802" s="426" t="s">
        <v>261</v>
      </c>
      <c r="F1802" s="426" t="s">
        <v>4139</v>
      </c>
      <c r="G1802" s="426" t="s">
        <v>4139</v>
      </c>
      <c r="H1802" s="427">
        <v>25.414000000000001</v>
      </c>
      <c r="I1802" s="427">
        <v>25.524000000000001</v>
      </c>
      <c r="J1802" s="427">
        <v>2649.03</v>
      </c>
      <c r="K1802" s="427">
        <v>13179.8</v>
      </c>
      <c r="L1802" s="427">
        <v>25.414000000000001</v>
      </c>
      <c r="M1802" s="427">
        <v>2649.03</v>
      </c>
      <c r="N1802" s="427">
        <v>13179.8</v>
      </c>
      <c r="O1802" s="427">
        <v>31.856200000000001</v>
      </c>
      <c r="P1802" s="427">
        <v>16.7544</v>
      </c>
      <c r="Q1802" s="427">
        <v>15.221500000000001</v>
      </c>
      <c r="R1802" s="427">
        <v>25.5244936</v>
      </c>
      <c r="S1802" s="427">
        <v>3307.5715949999999</v>
      </c>
      <c r="T1802" s="427">
        <v>12521.254370000001</v>
      </c>
      <c r="U1802" s="428">
        <v>41760</v>
      </c>
      <c r="V1802" s="428">
        <v>45657</v>
      </c>
      <c r="W1802" s="426">
        <v>26000</v>
      </c>
      <c r="X1802" s="426"/>
      <c r="Y1802" s="426"/>
      <c r="Z1802" s="426">
        <v>10</v>
      </c>
    </row>
    <row r="1803" spans="1:26" ht="15">
      <c r="A1803" s="426">
        <v>202110</v>
      </c>
      <c r="B1803" s="426" t="s">
        <v>46</v>
      </c>
      <c r="C1803" s="426" t="s">
        <v>3491</v>
      </c>
      <c r="D1803" s="426" t="s">
        <v>3492</v>
      </c>
      <c r="E1803" s="426" t="s">
        <v>265</v>
      </c>
      <c r="F1803" s="426" t="s">
        <v>4411</v>
      </c>
      <c r="G1803" s="426" t="s">
        <v>4123</v>
      </c>
      <c r="H1803" s="427">
        <v>1.496</v>
      </c>
      <c r="I1803" s="427">
        <v>1.6259999999999999</v>
      </c>
      <c r="J1803" s="427">
        <v>158.08000000000001</v>
      </c>
      <c r="K1803" s="427">
        <v>783.54</v>
      </c>
      <c r="L1803" s="427">
        <v>1.5433359084</v>
      </c>
      <c r="M1803" s="427">
        <v>162.871547072</v>
      </c>
      <c r="N1803" s="427">
        <v>807.28980258600006</v>
      </c>
      <c r="O1803" s="427">
        <v>22.834199999999999</v>
      </c>
      <c r="P1803" s="427">
        <v>9.8962000000000003</v>
      </c>
      <c r="Q1803" s="427">
        <v>9.8962000000000003</v>
      </c>
      <c r="R1803" s="427">
        <v>1.6257151999999999</v>
      </c>
      <c r="S1803" s="427">
        <v>194.981741</v>
      </c>
      <c r="T1803" s="427">
        <v>746.64251400000001</v>
      </c>
      <c r="U1803" s="428">
        <v>44378</v>
      </c>
      <c r="V1803" s="428">
        <v>46022</v>
      </c>
      <c r="W1803" s="426">
        <v>1800</v>
      </c>
      <c r="X1803" s="426"/>
      <c r="Y1803" s="426"/>
      <c r="Z1803" s="426">
        <v>6</v>
      </c>
    </row>
    <row r="1804" spans="1:26" ht="15">
      <c r="A1804" s="426">
        <v>202110</v>
      </c>
      <c r="B1804" s="426" t="s">
        <v>46</v>
      </c>
      <c r="C1804" s="426" t="s">
        <v>4133</v>
      </c>
      <c r="D1804" s="426" t="s">
        <v>4134</v>
      </c>
      <c r="E1804" s="426" t="s">
        <v>268</v>
      </c>
      <c r="F1804" s="426" t="s">
        <v>4126</v>
      </c>
      <c r="G1804" s="426" t="s">
        <v>4135</v>
      </c>
      <c r="H1804" s="427">
        <v>5.3760000000000003</v>
      </c>
      <c r="I1804" s="427">
        <v>5.51</v>
      </c>
      <c r="J1804" s="427">
        <v>463.75</v>
      </c>
      <c r="K1804" s="427">
        <v>2226.67</v>
      </c>
      <c r="L1804" s="427">
        <v>5.5461055104000012</v>
      </c>
      <c r="M1804" s="427">
        <v>477.80667987500004</v>
      </c>
      <c r="N1804" s="427">
        <v>2294.1623717030002</v>
      </c>
      <c r="O1804" s="427">
        <v>26.746400000000001</v>
      </c>
      <c r="P1804" s="427">
        <v>10.8103</v>
      </c>
      <c r="Q1804" s="427">
        <v>10.8103</v>
      </c>
      <c r="R1804" s="427">
        <v>5.5102652000000001</v>
      </c>
      <c r="S1804" s="427">
        <v>567.32506899999998</v>
      </c>
      <c r="T1804" s="427">
        <v>2123.0955979999999</v>
      </c>
      <c r="U1804" s="428">
        <v>43586</v>
      </c>
      <c r="V1804" s="428">
        <v>46022</v>
      </c>
      <c r="W1804" s="426">
        <v>6000</v>
      </c>
      <c r="X1804" s="426"/>
      <c r="Y1804" s="426"/>
      <c r="Z1804" s="426">
        <v>7</v>
      </c>
    </row>
    <row r="1805" spans="1:26" ht="15">
      <c r="A1805" s="426">
        <v>202110</v>
      </c>
      <c r="B1805" s="426" t="s">
        <v>46</v>
      </c>
      <c r="C1805" s="426" t="s">
        <v>6830</v>
      </c>
      <c r="D1805" s="426" t="s">
        <v>6831</v>
      </c>
      <c r="E1805" s="426" t="s">
        <v>267</v>
      </c>
      <c r="F1805" s="426" t="s">
        <v>4287</v>
      </c>
      <c r="G1805" s="426" t="s">
        <v>4123</v>
      </c>
      <c r="H1805" s="427">
        <v>0.153</v>
      </c>
      <c r="I1805" s="427">
        <v>0.36799999999999999</v>
      </c>
      <c r="J1805" s="427">
        <v>2.02</v>
      </c>
      <c r="K1805" s="427">
        <v>69.510000000000005</v>
      </c>
      <c r="L1805" s="427">
        <v>0.15737458059000003</v>
      </c>
      <c r="M1805" s="427">
        <v>2.0740699056</v>
      </c>
      <c r="N1805" s="427">
        <v>71.370593632799995</v>
      </c>
      <c r="O1805" s="427">
        <v>26.427</v>
      </c>
      <c r="P1805" s="427">
        <v>7.5488999999999997</v>
      </c>
      <c r="Q1805" s="427">
        <v>7.5488999999999997</v>
      </c>
      <c r="R1805" s="427">
        <v>0.36809999999999998</v>
      </c>
      <c r="S1805" s="427">
        <v>2.3181250000000002</v>
      </c>
      <c r="T1805" s="427">
        <v>69.208375000000004</v>
      </c>
      <c r="U1805" s="428">
        <v>44203</v>
      </c>
      <c r="V1805" s="428">
        <v>46022</v>
      </c>
      <c r="W1805" s="426">
        <v>400</v>
      </c>
      <c r="X1805" s="426"/>
      <c r="Y1805" s="426"/>
      <c r="Z1805" s="426">
        <v>6</v>
      </c>
    </row>
    <row r="1806" spans="1:26" ht="15">
      <c r="A1806" s="426">
        <v>202110</v>
      </c>
      <c r="B1806" s="426" t="s">
        <v>46</v>
      </c>
      <c r="C1806" s="426" t="s">
        <v>7503</v>
      </c>
      <c r="D1806" s="426" t="s">
        <v>7504</v>
      </c>
      <c r="E1806" s="426" t="s">
        <v>264</v>
      </c>
      <c r="F1806" s="426" t="s">
        <v>4599</v>
      </c>
      <c r="G1806" s="426" t="s">
        <v>4600</v>
      </c>
      <c r="H1806" s="427">
        <v>0.26100000000000001</v>
      </c>
      <c r="I1806" s="427">
        <v>0.27800000000000002</v>
      </c>
      <c r="J1806" s="427">
        <v>7.69</v>
      </c>
      <c r="K1806" s="427">
        <v>65.430000000000007</v>
      </c>
      <c r="L1806" s="427">
        <v>0.26925847065000003</v>
      </c>
      <c r="M1806" s="427">
        <v>7.9230908210000006</v>
      </c>
      <c r="N1806" s="427">
        <v>67.413242187000009</v>
      </c>
      <c r="O1806" s="427">
        <v>27.345199999999998</v>
      </c>
      <c r="P1806" s="427">
        <v>9.6806000000000001</v>
      </c>
      <c r="Q1806" s="427">
        <v>9.6806000000000001</v>
      </c>
      <c r="R1806" s="427">
        <v>0.27782279999999998</v>
      </c>
      <c r="S1806" s="427">
        <v>8.3291880000000003</v>
      </c>
      <c r="T1806" s="427">
        <v>64.784993</v>
      </c>
      <c r="U1806" s="428">
        <v>44440</v>
      </c>
      <c r="V1806" s="428">
        <v>44561</v>
      </c>
      <c r="W1806" s="426">
        <v>500</v>
      </c>
      <c r="X1806" s="426"/>
      <c r="Y1806" s="426"/>
      <c r="Z1806" s="426">
        <v>7</v>
      </c>
    </row>
    <row r="1807" spans="1:26" ht="15">
      <c r="A1807" s="426">
        <v>202110</v>
      </c>
      <c r="B1807" s="426" t="s">
        <v>3348</v>
      </c>
      <c r="C1807" s="426" t="s">
        <v>3349</v>
      </c>
      <c r="D1807" s="426" t="s">
        <v>3350</v>
      </c>
      <c r="E1807" s="426" t="s">
        <v>261</v>
      </c>
      <c r="F1807" s="426" t="s">
        <v>4132</v>
      </c>
      <c r="G1807" s="426" t="s">
        <v>4132</v>
      </c>
      <c r="H1807" s="427">
        <v>0.77</v>
      </c>
      <c r="I1807" s="427">
        <v>0.78</v>
      </c>
      <c r="J1807" s="427">
        <v>93.683999999999997</v>
      </c>
      <c r="K1807" s="427">
        <v>463.69200000000001</v>
      </c>
      <c r="L1807" s="427">
        <v>0.77</v>
      </c>
      <c r="M1807" s="427">
        <v>93.683999999999997</v>
      </c>
      <c r="N1807" s="427">
        <v>463.69200000000001</v>
      </c>
      <c r="O1807" s="427">
        <v>22.84</v>
      </c>
      <c r="P1807" s="427">
        <v>9.94</v>
      </c>
      <c r="Q1807" s="427">
        <v>9.94</v>
      </c>
      <c r="R1807" s="427">
        <v>0.77789160000000002</v>
      </c>
      <c r="S1807" s="427">
        <v>116.12266</v>
      </c>
      <c r="T1807" s="427">
        <v>441.25369999999998</v>
      </c>
      <c r="U1807" s="428">
        <v>43405</v>
      </c>
      <c r="V1807" s="428">
        <v>43647</v>
      </c>
      <c r="W1807" s="426">
        <v>1200</v>
      </c>
      <c r="X1807" s="426"/>
      <c r="Y1807" s="426"/>
      <c r="Z1807" s="426">
        <v>5</v>
      </c>
    </row>
    <row r="1808" spans="1:26" ht="15">
      <c r="A1808" s="426">
        <v>202110</v>
      </c>
      <c r="B1808" s="426" t="s">
        <v>3629</v>
      </c>
      <c r="C1808" s="426" t="s">
        <v>3630</v>
      </c>
      <c r="D1808" s="426" t="s">
        <v>465</v>
      </c>
      <c r="E1808" s="426" t="s">
        <v>259</v>
      </c>
      <c r="F1808" s="426" t="s">
        <v>4131</v>
      </c>
      <c r="G1808" s="426" t="s">
        <v>4125</v>
      </c>
      <c r="H1808" s="427">
        <v>5.348732</v>
      </c>
      <c r="I1808" s="427">
        <v>6.1430920000000002</v>
      </c>
      <c r="J1808" s="427">
        <v>32.674844</v>
      </c>
      <c r="K1808" s="427">
        <v>252.254471</v>
      </c>
      <c r="L1808" s="427">
        <v>5.5604570632851207</v>
      </c>
      <c r="M1808" s="427">
        <v>33.721829976109078</v>
      </c>
      <c r="N1808" s="427">
        <v>260.33735254483042</v>
      </c>
      <c r="O1808" s="427">
        <v>28.34</v>
      </c>
      <c r="P1808" s="427">
        <v>10</v>
      </c>
      <c r="Q1808" s="427">
        <v>10</v>
      </c>
      <c r="R1808" s="427">
        <v>6.1430800000000003</v>
      </c>
      <c r="S1808" s="427">
        <v>40.84836</v>
      </c>
      <c r="T1808" s="427">
        <v>244.08121</v>
      </c>
      <c r="U1808" s="428">
        <v>41791</v>
      </c>
      <c r="V1808" s="428">
        <v>44926</v>
      </c>
      <c r="W1808" s="426">
        <v>9000</v>
      </c>
      <c r="X1808" s="426"/>
      <c r="Y1808" s="426"/>
      <c r="Z1808" s="426">
        <v>2</v>
      </c>
    </row>
    <row r="1809" spans="1:26" ht="15">
      <c r="A1809" s="426">
        <v>202110</v>
      </c>
      <c r="B1809" s="426" t="s">
        <v>3629</v>
      </c>
      <c r="C1809" s="426" t="s">
        <v>3632</v>
      </c>
      <c r="D1809" s="426" t="s">
        <v>3232</v>
      </c>
      <c r="E1809" s="426" t="s">
        <v>259</v>
      </c>
      <c r="F1809" s="426" t="s">
        <v>4130</v>
      </c>
      <c r="G1809" s="426" t="s">
        <v>4129</v>
      </c>
      <c r="H1809" s="427">
        <v>0.652806</v>
      </c>
      <c r="I1809" s="427">
        <v>0.99242600000000003</v>
      </c>
      <c r="J1809" s="427">
        <v>16.484829000000001</v>
      </c>
      <c r="K1809" s="427">
        <v>271.950534</v>
      </c>
      <c r="L1809" s="427">
        <v>0.68676710932368012</v>
      </c>
      <c r="M1809" s="427">
        <v>17.096516218812031</v>
      </c>
      <c r="N1809" s="427">
        <v>282.04154955114137</v>
      </c>
      <c r="O1809" s="427">
        <v>28.35</v>
      </c>
      <c r="P1809" s="427">
        <v>9.92</v>
      </c>
      <c r="Q1809" s="427">
        <v>9.92</v>
      </c>
      <c r="R1809" s="427">
        <v>0.91571999999999998</v>
      </c>
      <c r="S1809" s="427">
        <v>21.23753</v>
      </c>
      <c r="T1809" s="427">
        <v>267.19806999999997</v>
      </c>
      <c r="U1809" s="428">
        <v>43344</v>
      </c>
      <c r="V1809" s="428">
        <v>44561</v>
      </c>
      <c r="W1809" s="426">
        <v>350</v>
      </c>
      <c r="X1809" s="426"/>
      <c r="Y1809" s="426"/>
      <c r="Z1809" s="426">
        <v>8</v>
      </c>
    </row>
    <row r="1810" spans="1:26" ht="15">
      <c r="A1810" s="426">
        <v>202110</v>
      </c>
      <c r="B1810" s="426" t="s">
        <v>3629</v>
      </c>
      <c r="C1810" s="426" t="s">
        <v>7193</v>
      </c>
      <c r="D1810" s="426" t="s">
        <v>7194</v>
      </c>
      <c r="E1810" s="426" t="s">
        <v>259</v>
      </c>
      <c r="F1810" s="426" t="s">
        <v>4153</v>
      </c>
      <c r="G1810" s="426" t="s">
        <v>4129</v>
      </c>
      <c r="H1810" s="427">
        <v>2.3201860000000001</v>
      </c>
      <c r="I1810" s="427">
        <v>2.6409940000000001</v>
      </c>
      <c r="J1810" s="427">
        <v>211.21396799999999</v>
      </c>
      <c r="K1810" s="427">
        <v>1334.7247179999999</v>
      </c>
      <c r="L1810" s="427">
        <v>2.4408896859300802</v>
      </c>
      <c r="M1810" s="427">
        <v>219.05128828158576</v>
      </c>
      <c r="N1810" s="427">
        <v>1384.2511068168383</v>
      </c>
      <c r="O1810" s="427">
        <v>28.35</v>
      </c>
      <c r="P1810" s="427">
        <v>10.119999999999999</v>
      </c>
      <c r="Q1810" s="427">
        <v>10.119999999999999</v>
      </c>
      <c r="R1810" s="427">
        <v>2.641</v>
      </c>
      <c r="S1810" s="427">
        <v>268.00844999999998</v>
      </c>
      <c r="T1810" s="427">
        <v>1277.93019</v>
      </c>
      <c r="U1810" s="428">
        <v>44378</v>
      </c>
      <c r="V1810" s="428">
        <v>44865</v>
      </c>
      <c r="W1810" s="426">
        <v>2500</v>
      </c>
      <c r="X1810" s="426"/>
      <c r="Y1810" s="426"/>
      <c r="Z1810" s="426">
        <v>8</v>
      </c>
    </row>
    <row r="1811" spans="1:26" ht="15">
      <c r="A1811" s="426">
        <v>202110</v>
      </c>
      <c r="B1811" s="426" t="s">
        <v>3629</v>
      </c>
      <c r="C1811" s="426" t="s">
        <v>3634</v>
      </c>
      <c r="D1811" s="426" t="s">
        <v>2439</v>
      </c>
      <c r="E1811" s="426" t="s">
        <v>265</v>
      </c>
      <c r="F1811" s="426" t="s">
        <v>4126</v>
      </c>
      <c r="G1811" s="426" t="s">
        <v>4123</v>
      </c>
      <c r="H1811" s="427">
        <v>0.137017</v>
      </c>
      <c r="I1811" s="427">
        <v>0.18184</v>
      </c>
      <c r="J1811" s="427">
        <v>7.8531810000000002</v>
      </c>
      <c r="K1811" s="427">
        <v>32.264830000000003</v>
      </c>
      <c r="L1811" s="427">
        <v>0.14135244395804999</v>
      </c>
      <c r="M1811" s="427">
        <v>8.0912179839729017</v>
      </c>
      <c r="N1811" s="427">
        <v>33.242806035647007</v>
      </c>
      <c r="O1811" s="427">
        <v>22.84</v>
      </c>
      <c r="P1811" s="427">
        <v>20.059999999999999</v>
      </c>
      <c r="Q1811" s="427">
        <v>20.059999999999999</v>
      </c>
      <c r="R1811" s="427">
        <v>0.18184</v>
      </c>
      <c r="S1811" s="427">
        <v>9.6772299999999998</v>
      </c>
      <c r="T1811" s="427">
        <v>30.446850000000001</v>
      </c>
      <c r="U1811" s="428">
        <v>43009</v>
      </c>
      <c r="V1811" s="428">
        <v>47939</v>
      </c>
      <c r="W1811" s="426">
        <v>810</v>
      </c>
      <c r="X1811" s="426"/>
      <c r="Y1811" s="426"/>
      <c r="Z1811" s="426">
        <v>7</v>
      </c>
    </row>
    <row r="1812" spans="1:26" ht="15">
      <c r="A1812" s="426">
        <v>202110</v>
      </c>
      <c r="B1812" s="426" t="s">
        <v>3629</v>
      </c>
      <c r="C1812" s="426" t="s">
        <v>3635</v>
      </c>
      <c r="D1812" s="426" t="s">
        <v>2440</v>
      </c>
      <c r="E1812" s="426" t="s">
        <v>265</v>
      </c>
      <c r="F1812" s="426" t="s">
        <v>4126</v>
      </c>
      <c r="G1812" s="426" t="s">
        <v>4123</v>
      </c>
      <c r="H1812" s="427">
        <v>2.0129000000000001E-2</v>
      </c>
      <c r="I1812" s="427">
        <v>2.0334999999999999E-2</v>
      </c>
      <c r="J1812" s="427">
        <v>0.441054</v>
      </c>
      <c r="K1812" s="427">
        <v>2.3480970000000001</v>
      </c>
      <c r="L1812" s="427">
        <v>2.0765914772850003E-2</v>
      </c>
      <c r="M1812" s="427">
        <v>0.45442274368860003</v>
      </c>
      <c r="N1812" s="427">
        <v>2.4192699333572998</v>
      </c>
      <c r="O1812" s="427">
        <v>22.83</v>
      </c>
      <c r="P1812" s="427">
        <v>16.670000000000002</v>
      </c>
      <c r="Q1812" s="427">
        <v>16.670000000000002</v>
      </c>
      <c r="R1812" s="427">
        <v>2.036E-2</v>
      </c>
      <c r="S1812" s="427">
        <v>0.56084000000000001</v>
      </c>
      <c r="T1812" s="427">
        <v>2.2288600000000001</v>
      </c>
      <c r="U1812" s="428">
        <v>43009</v>
      </c>
      <c r="V1812" s="428">
        <v>44926</v>
      </c>
      <c r="W1812" s="426">
        <v>250</v>
      </c>
      <c r="X1812" s="426"/>
      <c r="Y1812" s="426"/>
      <c r="Z1812" s="426">
        <v>7</v>
      </c>
    </row>
    <row r="1813" spans="1:26" ht="15">
      <c r="A1813" s="426">
        <v>202110</v>
      </c>
      <c r="B1813" s="426" t="s">
        <v>3629</v>
      </c>
      <c r="C1813" s="426" t="s">
        <v>3253</v>
      </c>
      <c r="D1813" s="426" t="s">
        <v>2664</v>
      </c>
      <c r="E1813" s="426" t="s">
        <v>260</v>
      </c>
      <c r="F1813" s="426" t="s">
        <v>4386</v>
      </c>
      <c r="G1813" s="426" t="s">
        <v>4125</v>
      </c>
      <c r="H1813" s="427">
        <v>0.94549099999999997</v>
      </c>
      <c r="I1813" s="427">
        <v>0.98367300000000002</v>
      </c>
      <c r="J1813" s="427">
        <v>83.688764000000006</v>
      </c>
      <c r="K1813" s="427">
        <v>430.03690899999998</v>
      </c>
      <c r="L1813" s="427">
        <v>0.98966562538775993</v>
      </c>
      <c r="M1813" s="427">
        <v>86.899147838916363</v>
      </c>
      <c r="N1813" s="427">
        <v>446.53355056577982</v>
      </c>
      <c r="O1813" s="427">
        <v>22.83</v>
      </c>
      <c r="P1813" s="427">
        <v>10.039999999999999</v>
      </c>
      <c r="Q1813" s="427">
        <v>10.039999999999999</v>
      </c>
      <c r="R1813" s="427">
        <v>0.98368</v>
      </c>
      <c r="S1813" s="427">
        <v>98.242289999999997</v>
      </c>
      <c r="T1813" s="427">
        <v>415.48351000000002</v>
      </c>
      <c r="U1813" s="428">
        <v>44378</v>
      </c>
      <c r="V1813" s="428">
        <v>46387</v>
      </c>
      <c r="W1813" s="426">
        <v>700</v>
      </c>
      <c r="X1813" s="426"/>
      <c r="Y1813" s="426"/>
      <c r="Z1813" s="426">
        <v>2</v>
      </c>
    </row>
    <row r="1814" spans="1:26" ht="15">
      <c r="A1814" s="426">
        <v>202110</v>
      </c>
      <c r="B1814" s="426" t="s">
        <v>3629</v>
      </c>
      <c r="C1814" s="426" t="s">
        <v>3639</v>
      </c>
      <c r="D1814" s="426" t="s">
        <v>2686</v>
      </c>
      <c r="E1814" s="426" t="s">
        <v>260</v>
      </c>
      <c r="F1814" s="426" t="s">
        <v>4126</v>
      </c>
      <c r="G1814" s="426" t="s">
        <v>4123</v>
      </c>
      <c r="H1814" s="427">
        <v>0.135745</v>
      </c>
      <c r="I1814" s="427">
        <v>0.17649699999999999</v>
      </c>
      <c r="J1814" s="427">
        <v>9.024025</v>
      </c>
      <c r="K1814" s="427">
        <v>65.777620999999996</v>
      </c>
      <c r="L1814" s="427">
        <v>0.14004019577925003</v>
      </c>
      <c r="M1814" s="427">
        <v>9.2975513193725003</v>
      </c>
      <c r="N1814" s="427">
        <v>67.771399892368891</v>
      </c>
      <c r="O1814" s="427">
        <v>22.83</v>
      </c>
      <c r="P1814" s="427">
        <v>10.94</v>
      </c>
      <c r="Q1814" s="427">
        <v>10.94</v>
      </c>
      <c r="R1814" s="427">
        <v>0.17648</v>
      </c>
      <c r="S1814" s="427">
        <v>11.58676</v>
      </c>
      <c r="T1814" s="427">
        <v>63.214500000000001</v>
      </c>
      <c r="U1814" s="428">
        <v>43101</v>
      </c>
      <c r="V1814" s="428">
        <v>44196</v>
      </c>
      <c r="W1814" s="426">
        <v>500</v>
      </c>
      <c r="X1814" s="426"/>
      <c r="Y1814" s="426"/>
      <c r="Z1814" s="426">
        <v>7</v>
      </c>
    </row>
    <row r="1815" spans="1:26" ht="15">
      <c r="A1815" s="426">
        <v>202110</v>
      </c>
      <c r="B1815" s="426" t="s">
        <v>3629</v>
      </c>
      <c r="C1815" s="426" t="s">
        <v>3642</v>
      </c>
      <c r="D1815" s="426" t="s">
        <v>2955</v>
      </c>
      <c r="E1815" s="426" t="s">
        <v>259</v>
      </c>
      <c r="F1815" s="426" t="s">
        <v>4130</v>
      </c>
      <c r="G1815" s="426" t="s">
        <v>4129</v>
      </c>
      <c r="H1815" s="427">
        <v>8.6499999999999997E-3</v>
      </c>
      <c r="I1815" s="427">
        <v>0.26143499999999997</v>
      </c>
      <c r="J1815" s="427">
        <v>0.64009700000000003</v>
      </c>
      <c r="K1815" s="427">
        <v>109.599411</v>
      </c>
      <c r="L1815" s="427">
        <v>9.1000013720000002E-3</v>
      </c>
      <c r="M1815" s="427">
        <v>0.66384848408879005</v>
      </c>
      <c r="N1815" s="427">
        <v>113.66621441652477</v>
      </c>
      <c r="O1815" s="427">
        <v>28.35</v>
      </c>
      <c r="P1815" s="427">
        <v>13.08</v>
      </c>
      <c r="Q1815" s="427">
        <v>13.08</v>
      </c>
      <c r="R1815" s="427">
        <v>0.26144000000000001</v>
      </c>
      <c r="S1815" s="427">
        <v>4.0006500000000003</v>
      </c>
      <c r="T1815" s="427">
        <v>106.23896000000001</v>
      </c>
      <c r="U1815" s="428">
        <v>43221</v>
      </c>
      <c r="V1815" s="428">
        <v>45291</v>
      </c>
      <c r="W1815" s="426">
        <v>1500</v>
      </c>
      <c r="X1815" s="426"/>
      <c r="Y1815" s="426"/>
      <c r="Z1815" s="426">
        <v>8</v>
      </c>
    </row>
    <row r="1816" spans="1:26" ht="15">
      <c r="A1816" s="426">
        <v>202110</v>
      </c>
      <c r="B1816" s="426" t="s">
        <v>3629</v>
      </c>
      <c r="C1816" s="426" t="s">
        <v>3644</v>
      </c>
      <c r="D1816" s="426" t="s">
        <v>2957</v>
      </c>
      <c r="E1816" s="426" t="s">
        <v>259</v>
      </c>
      <c r="F1816" s="426" t="s">
        <v>4130</v>
      </c>
      <c r="G1816" s="426" t="s">
        <v>4129</v>
      </c>
      <c r="H1816" s="427">
        <v>0.51266900000000004</v>
      </c>
      <c r="I1816" s="427">
        <v>0.73658900000000005</v>
      </c>
      <c r="J1816" s="427">
        <v>42.258344999999998</v>
      </c>
      <c r="K1816" s="427">
        <v>250.707492</v>
      </c>
      <c r="L1816" s="427">
        <v>0.53933972293432009</v>
      </c>
      <c r="M1816" s="427">
        <v>43.826386107654145</v>
      </c>
      <c r="N1816" s="427">
        <v>260.01026174767645</v>
      </c>
      <c r="O1816" s="427">
        <v>28.35</v>
      </c>
      <c r="P1816" s="427">
        <v>12.08</v>
      </c>
      <c r="Q1816" s="427">
        <v>12.08</v>
      </c>
      <c r="R1816" s="427">
        <v>0.70631999999999995</v>
      </c>
      <c r="S1816" s="427">
        <v>49.684600000000003</v>
      </c>
      <c r="T1816" s="427">
        <v>243.28102999999999</v>
      </c>
      <c r="U1816" s="428">
        <v>43221</v>
      </c>
      <c r="V1816" s="428">
        <v>45291</v>
      </c>
      <c r="W1816" s="426">
        <v>300</v>
      </c>
      <c r="X1816" s="426"/>
      <c r="Y1816" s="426"/>
      <c r="Z1816" s="426">
        <v>8</v>
      </c>
    </row>
    <row r="1817" spans="1:26" ht="15">
      <c r="A1817" s="426">
        <v>202110</v>
      </c>
      <c r="B1817" s="426" t="s">
        <v>3629</v>
      </c>
      <c r="C1817" s="426" t="s">
        <v>3645</v>
      </c>
      <c r="D1817" s="426" t="s">
        <v>2969</v>
      </c>
      <c r="E1817" s="426" t="s">
        <v>260</v>
      </c>
      <c r="F1817" s="426" t="s">
        <v>4149</v>
      </c>
      <c r="G1817" s="426" t="s">
        <v>4143</v>
      </c>
      <c r="H1817" s="427">
        <v>0.21288000000000001</v>
      </c>
      <c r="I1817" s="427">
        <v>0.26663999999999999</v>
      </c>
      <c r="J1817" s="427">
        <v>4.2110000000000003</v>
      </c>
      <c r="K1817" s="427">
        <v>38.211120000000001</v>
      </c>
      <c r="L1817" s="427">
        <v>0.21961587445200001</v>
      </c>
      <c r="M1817" s="427">
        <v>4.3386391999000002</v>
      </c>
      <c r="N1817" s="427">
        <v>39.369333437207999</v>
      </c>
      <c r="O1817" s="427">
        <v>22.84</v>
      </c>
      <c r="P1817" s="427">
        <v>15.6</v>
      </c>
      <c r="Q1817" s="427">
        <v>15.6</v>
      </c>
      <c r="R1817" s="427">
        <v>0.26663999999999999</v>
      </c>
      <c r="S1817" s="427">
        <v>5.1520599999999996</v>
      </c>
      <c r="T1817" s="427">
        <v>37.270060000000001</v>
      </c>
      <c r="U1817" s="428">
        <v>42942</v>
      </c>
      <c r="V1817" s="428">
        <v>44926</v>
      </c>
      <c r="W1817" s="426">
        <v>250</v>
      </c>
      <c r="X1817" s="426"/>
      <c r="Y1817" s="426"/>
      <c r="Z1817" s="426">
        <v>7</v>
      </c>
    </row>
    <row r="1818" spans="1:26" ht="15">
      <c r="A1818" s="426">
        <v>202110</v>
      </c>
      <c r="B1818" s="426" t="s">
        <v>3629</v>
      </c>
      <c r="C1818" s="426" t="s">
        <v>3646</v>
      </c>
      <c r="D1818" s="426" t="s">
        <v>3001</v>
      </c>
      <c r="E1818" s="426" t="s">
        <v>259</v>
      </c>
      <c r="F1818" s="426" t="s">
        <v>4124</v>
      </c>
      <c r="G1818" s="426" t="s">
        <v>4125</v>
      </c>
      <c r="H1818" s="427">
        <v>1.193975</v>
      </c>
      <c r="I1818" s="427">
        <v>1.610266</v>
      </c>
      <c r="J1818" s="427">
        <v>23.448598</v>
      </c>
      <c r="K1818" s="427">
        <v>507.70227599999998</v>
      </c>
      <c r="L1818" s="427">
        <v>1.2412374974360001</v>
      </c>
      <c r="M1818" s="427">
        <v>24.199951342816856</v>
      </c>
      <c r="N1818" s="427">
        <v>523.9703617178892</v>
      </c>
      <c r="O1818" s="427">
        <v>28.35</v>
      </c>
      <c r="P1818" s="427">
        <v>11.07</v>
      </c>
      <c r="Q1818" s="427">
        <v>11.07</v>
      </c>
      <c r="R1818" s="427">
        <v>1.6102799999999999</v>
      </c>
      <c r="S1818" s="427">
        <v>28.358029999999999</v>
      </c>
      <c r="T1818" s="427">
        <v>502.79271999999997</v>
      </c>
      <c r="U1818" s="428">
        <v>43252</v>
      </c>
      <c r="V1818" s="428">
        <v>44561</v>
      </c>
      <c r="W1818" s="426">
        <v>750</v>
      </c>
      <c r="X1818" s="426"/>
      <c r="Y1818" s="426"/>
      <c r="Z1818" s="426">
        <v>2</v>
      </c>
    </row>
    <row r="1819" spans="1:26" ht="15">
      <c r="A1819" s="426">
        <v>202110</v>
      </c>
      <c r="B1819" s="426" t="s">
        <v>3629</v>
      </c>
      <c r="C1819" s="426" t="s">
        <v>3647</v>
      </c>
      <c r="D1819" s="426" t="s">
        <v>3648</v>
      </c>
      <c r="E1819" s="426" t="s">
        <v>259</v>
      </c>
      <c r="F1819" s="426" t="s">
        <v>4124</v>
      </c>
      <c r="G1819" s="426" t="s">
        <v>4125</v>
      </c>
      <c r="H1819" s="427">
        <v>3.6972999999999999E-2</v>
      </c>
      <c r="I1819" s="427">
        <v>0.48289900000000002</v>
      </c>
      <c r="J1819" s="427">
        <v>1.0399099999999999</v>
      </c>
      <c r="K1819" s="427">
        <v>77.573127999999997</v>
      </c>
      <c r="L1819" s="427">
        <v>3.8436545147680003E-2</v>
      </c>
      <c r="M1819" s="427">
        <v>1.0732313889686997</v>
      </c>
      <c r="N1819" s="427">
        <v>80.058770384058946</v>
      </c>
      <c r="O1819" s="427">
        <v>28.35</v>
      </c>
      <c r="P1819" s="427">
        <v>12.16</v>
      </c>
      <c r="Q1819" s="427">
        <v>12.16</v>
      </c>
      <c r="R1819" s="427">
        <v>0.48287999999999998</v>
      </c>
      <c r="S1819" s="427">
        <v>1.2296</v>
      </c>
      <c r="T1819" s="427">
        <v>77.383319999999998</v>
      </c>
      <c r="U1819" s="428">
        <v>43252</v>
      </c>
      <c r="V1819" s="428">
        <v>44926</v>
      </c>
      <c r="W1819" s="426">
        <v>250</v>
      </c>
      <c r="X1819" s="426"/>
      <c r="Y1819" s="426"/>
      <c r="Z1819" s="426">
        <v>2</v>
      </c>
    </row>
    <row r="1820" spans="1:26" ht="15">
      <c r="A1820" s="426">
        <v>202110</v>
      </c>
      <c r="B1820" s="426" t="s">
        <v>3629</v>
      </c>
      <c r="C1820" s="426" t="s">
        <v>3649</v>
      </c>
      <c r="D1820" s="426" t="s">
        <v>3650</v>
      </c>
      <c r="E1820" s="426" t="s">
        <v>257</v>
      </c>
      <c r="F1820" s="426" t="s">
        <v>4153</v>
      </c>
      <c r="G1820" s="426" t="s">
        <v>4154</v>
      </c>
      <c r="H1820" s="427">
        <v>0.47065699999999999</v>
      </c>
      <c r="I1820" s="427">
        <v>0.48714499999999999</v>
      </c>
      <c r="J1820" s="427">
        <v>47.543852000000001</v>
      </c>
      <c r="K1820" s="427">
        <v>215.793114</v>
      </c>
      <c r="L1820" s="427">
        <v>0.49470505939161996</v>
      </c>
      <c r="M1820" s="427">
        <v>49.317755432148275</v>
      </c>
      <c r="N1820" s="427">
        <v>223.84454713921144</v>
      </c>
      <c r="O1820" s="427">
        <v>28.35</v>
      </c>
      <c r="P1820" s="427">
        <v>9.49</v>
      </c>
      <c r="Q1820" s="427">
        <v>9.49</v>
      </c>
      <c r="R1820" s="427">
        <v>0.48715999999999998</v>
      </c>
      <c r="S1820" s="427">
        <v>57.83661</v>
      </c>
      <c r="T1820" s="427">
        <v>205.50031000000001</v>
      </c>
      <c r="U1820" s="428">
        <v>43221</v>
      </c>
      <c r="V1820" s="428">
        <v>44561</v>
      </c>
      <c r="W1820" s="426">
        <v>850</v>
      </c>
      <c r="X1820" s="426"/>
      <c r="Y1820" s="426"/>
      <c r="Z1820" s="426">
        <v>8</v>
      </c>
    </row>
    <row r="1821" spans="1:26" ht="15">
      <c r="A1821" s="426">
        <v>202110</v>
      </c>
      <c r="B1821" s="426" t="s">
        <v>3629</v>
      </c>
      <c r="C1821" s="426" t="s">
        <v>3657</v>
      </c>
      <c r="D1821" s="426" t="s">
        <v>3658</v>
      </c>
      <c r="E1821" s="426" t="s">
        <v>259</v>
      </c>
      <c r="F1821" s="426" t="s">
        <v>4130</v>
      </c>
      <c r="G1821" s="426" t="s">
        <v>4129</v>
      </c>
      <c r="H1821" s="427">
        <v>2.6212270000000002</v>
      </c>
      <c r="I1821" s="427">
        <v>3.1522160000000001</v>
      </c>
      <c r="J1821" s="427">
        <v>225.836772</v>
      </c>
      <c r="K1821" s="427">
        <v>1235.5760849999999</v>
      </c>
      <c r="L1821" s="427">
        <v>2.7575918261645604</v>
      </c>
      <c r="M1821" s="427">
        <v>234.21668707040601</v>
      </c>
      <c r="N1821" s="427">
        <v>1281.4234577003358</v>
      </c>
      <c r="O1821" s="427">
        <v>28.35</v>
      </c>
      <c r="P1821" s="427">
        <v>15.61</v>
      </c>
      <c r="Q1821" s="427">
        <v>15.61</v>
      </c>
      <c r="R1821" s="427">
        <v>2.8633600000000001</v>
      </c>
      <c r="S1821" s="427">
        <v>274.02963999999997</v>
      </c>
      <c r="T1821" s="427">
        <v>1187.3828000000001</v>
      </c>
      <c r="U1821" s="428">
        <v>43344</v>
      </c>
      <c r="V1821" s="428">
        <v>45291</v>
      </c>
      <c r="W1821" s="426">
        <v>1560</v>
      </c>
      <c r="X1821" s="426"/>
      <c r="Y1821" s="426"/>
      <c r="Z1821" s="426">
        <v>8</v>
      </c>
    </row>
    <row r="1822" spans="1:26" ht="15">
      <c r="A1822" s="426">
        <v>202110</v>
      </c>
      <c r="B1822" s="426" t="s">
        <v>3629</v>
      </c>
      <c r="C1822" s="426" t="s">
        <v>3661</v>
      </c>
      <c r="D1822" s="426" t="s">
        <v>3229</v>
      </c>
      <c r="E1822" s="426" t="s">
        <v>259</v>
      </c>
      <c r="F1822" s="426" t="s">
        <v>4130</v>
      </c>
      <c r="G1822" s="426" t="s">
        <v>4129</v>
      </c>
      <c r="H1822" s="427">
        <v>5.1291000000000003E-2</v>
      </c>
      <c r="I1822" s="427">
        <v>0.26494200000000001</v>
      </c>
      <c r="J1822" s="427">
        <v>5.5867009999999997</v>
      </c>
      <c r="K1822" s="427">
        <v>57.827159000000002</v>
      </c>
      <c r="L1822" s="427">
        <v>5.3959326054480013E-2</v>
      </c>
      <c r="M1822" s="427">
        <v>5.7940015183750697</v>
      </c>
      <c r="N1822" s="427">
        <v>59.97289760975513</v>
      </c>
      <c r="O1822" s="427">
        <v>28.35</v>
      </c>
      <c r="P1822" s="427">
        <v>11.05</v>
      </c>
      <c r="Q1822" s="427">
        <v>11.05</v>
      </c>
      <c r="R1822" s="427">
        <v>0.26495999999999997</v>
      </c>
      <c r="S1822" s="427">
        <v>6.7773000000000003</v>
      </c>
      <c r="T1822" s="427">
        <v>56.63646</v>
      </c>
      <c r="U1822" s="428">
        <v>43344</v>
      </c>
      <c r="V1822" s="428">
        <v>45291</v>
      </c>
      <c r="W1822" s="426">
        <v>1700</v>
      </c>
      <c r="X1822" s="426"/>
      <c r="Y1822" s="426"/>
      <c r="Z1822" s="426">
        <v>8</v>
      </c>
    </row>
    <row r="1823" spans="1:26" ht="15">
      <c r="A1823" s="426">
        <v>202110</v>
      </c>
      <c r="B1823" s="426" t="s">
        <v>3629</v>
      </c>
      <c r="C1823" s="426" t="s">
        <v>3668</v>
      </c>
      <c r="D1823" s="426" t="s">
        <v>3426</v>
      </c>
      <c r="E1823" s="426" t="s">
        <v>259</v>
      </c>
      <c r="F1823" s="426" t="s">
        <v>4130</v>
      </c>
      <c r="G1823" s="426" t="s">
        <v>4129</v>
      </c>
      <c r="H1823" s="427">
        <v>0.33506900000000001</v>
      </c>
      <c r="I1823" s="427">
        <v>0.35286800000000001</v>
      </c>
      <c r="J1823" s="427">
        <v>24.252199000000001</v>
      </c>
      <c r="K1823" s="427">
        <v>134.67467099999999</v>
      </c>
      <c r="L1823" s="427">
        <v>0.35250038840632003</v>
      </c>
      <c r="M1823" s="427">
        <v>25.152102793747929</v>
      </c>
      <c r="N1823" s="427">
        <v>139.67191876935294</v>
      </c>
      <c r="O1823" s="427">
        <v>28.35</v>
      </c>
      <c r="P1823" s="427">
        <v>11.46</v>
      </c>
      <c r="Q1823" s="427">
        <v>11.46</v>
      </c>
      <c r="R1823" s="427">
        <v>0.35288000000000003</v>
      </c>
      <c r="S1823" s="427">
        <v>28.2697</v>
      </c>
      <c r="T1823" s="427">
        <v>130.65736000000001</v>
      </c>
      <c r="U1823" s="428">
        <v>43435</v>
      </c>
      <c r="V1823" s="428">
        <v>44561</v>
      </c>
      <c r="W1823" s="426">
        <v>600</v>
      </c>
      <c r="X1823" s="426"/>
      <c r="Y1823" s="426"/>
      <c r="Z1823" s="426">
        <v>8</v>
      </c>
    </row>
    <row r="1824" spans="1:26" ht="15">
      <c r="A1824" s="426">
        <v>202110</v>
      </c>
      <c r="B1824" s="426" t="s">
        <v>3629</v>
      </c>
      <c r="C1824" s="426" t="s">
        <v>3669</v>
      </c>
      <c r="D1824" s="426" t="s">
        <v>3514</v>
      </c>
      <c r="E1824" s="426" t="s">
        <v>259</v>
      </c>
      <c r="F1824" s="426" t="s">
        <v>4124</v>
      </c>
      <c r="G1824" s="426" t="s">
        <v>4125</v>
      </c>
      <c r="H1824" s="427">
        <v>0.66101900000000002</v>
      </c>
      <c r="I1824" s="427">
        <v>1.4932879999999999</v>
      </c>
      <c r="J1824" s="427">
        <v>16.980204000000001</v>
      </c>
      <c r="K1824" s="427">
        <v>303.30303700000002</v>
      </c>
      <c r="L1824" s="427">
        <v>0.68718488185904003</v>
      </c>
      <c r="M1824" s="427">
        <v>17.524293375284277</v>
      </c>
      <c r="N1824" s="427">
        <v>313.02164579428506</v>
      </c>
      <c r="O1824" s="427">
        <v>22.84</v>
      </c>
      <c r="P1824" s="427">
        <v>10.88</v>
      </c>
      <c r="Q1824" s="427">
        <v>10.88</v>
      </c>
      <c r="R1824" s="427">
        <v>1.4932799999999999</v>
      </c>
      <c r="S1824" s="427">
        <v>23.529330000000002</v>
      </c>
      <c r="T1824" s="427">
        <v>296.75400999999999</v>
      </c>
      <c r="U1824" s="428">
        <v>43466</v>
      </c>
      <c r="V1824" s="428">
        <v>45291</v>
      </c>
      <c r="W1824" s="426">
        <v>300</v>
      </c>
      <c r="X1824" s="426"/>
      <c r="Y1824" s="426"/>
      <c r="Z1824" s="426">
        <v>2</v>
      </c>
    </row>
    <row r="1825" spans="1:26" ht="15">
      <c r="A1825" s="426">
        <v>202110</v>
      </c>
      <c r="B1825" s="426" t="s">
        <v>3629</v>
      </c>
      <c r="C1825" s="426" t="s">
        <v>3670</v>
      </c>
      <c r="D1825" s="426" t="s">
        <v>3515</v>
      </c>
      <c r="E1825" s="426" t="s">
        <v>267</v>
      </c>
      <c r="F1825" s="426" t="s">
        <v>4130</v>
      </c>
      <c r="G1825" s="426" t="s">
        <v>4129</v>
      </c>
      <c r="H1825" s="427">
        <v>0.25881799999999999</v>
      </c>
      <c r="I1825" s="427">
        <v>0.32825399999999999</v>
      </c>
      <c r="J1825" s="427">
        <v>25.739006</v>
      </c>
      <c r="K1825" s="427">
        <v>122.90878600000001</v>
      </c>
      <c r="L1825" s="427">
        <v>0.27204221771187997</v>
      </c>
      <c r="M1825" s="427">
        <v>26.699351221575338</v>
      </c>
      <c r="N1825" s="427">
        <v>127.49462219447953</v>
      </c>
      <c r="O1825" s="427">
        <v>22.84</v>
      </c>
      <c r="P1825" s="427">
        <v>12.7</v>
      </c>
      <c r="Q1825" s="427">
        <v>12.7</v>
      </c>
      <c r="R1825" s="427">
        <v>0.32823999999999998</v>
      </c>
      <c r="S1825" s="427">
        <v>27.638079999999999</v>
      </c>
      <c r="T1825" s="427">
        <v>121.00999</v>
      </c>
      <c r="U1825" s="428">
        <v>43466</v>
      </c>
      <c r="V1825" s="428">
        <v>44926</v>
      </c>
      <c r="W1825" s="426">
        <v>300</v>
      </c>
      <c r="X1825" s="426"/>
      <c r="Y1825" s="426"/>
      <c r="Z1825" s="426">
        <v>8</v>
      </c>
    </row>
    <row r="1826" spans="1:26" ht="15">
      <c r="A1826" s="426">
        <v>202110</v>
      </c>
      <c r="B1826" s="426" t="s">
        <v>3629</v>
      </c>
      <c r="C1826" s="426" t="s">
        <v>3671</v>
      </c>
      <c r="D1826" s="426" t="s">
        <v>3516</v>
      </c>
      <c r="E1826" s="426" t="s">
        <v>259</v>
      </c>
      <c r="F1826" s="426" t="s">
        <v>4130</v>
      </c>
      <c r="G1826" s="426" t="s">
        <v>4129</v>
      </c>
      <c r="H1826" s="427">
        <v>2.7798E-2</v>
      </c>
      <c r="I1826" s="427">
        <v>0.311108</v>
      </c>
      <c r="J1826" s="427">
        <v>0.424703</v>
      </c>
      <c r="K1826" s="427">
        <v>141.88892999999999</v>
      </c>
      <c r="L1826" s="427">
        <v>2.9244143137440001E-2</v>
      </c>
      <c r="M1826" s="427">
        <v>0.44046205924720999</v>
      </c>
      <c r="N1826" s="427">
        <v>147.15387056880508</v>
      </c>
      <c r="O1826" s="427">
        <v>28.35</v>
      </c>
      <c r="P1826" s="427">
        <v>10.43</v>
      </c>
      <c r="Q1826" s="427">
        <v>10.43</v>
      </c>
      <c r="R1826" s="427">
        <v>0.31112000000000001</v>
      </c>
      <c r="S1826" s="427">
        <v>1.1852199999999999</v>
      </c>
      <c r="T1826" s="427">
        <v>141.12977000000001</v>
      </c>
      <c r="U1826" s="428">
        <v>43466</v>
      </c>
      <c r="V1826" s="428">
        <v>45291</v>
      </c>
      <c r="W1826" s="426">
        <v>300</v>
      </c>
      <c r="X1826" s="426"/>
      <c r="Y1826" s="426"/>
      <c r="Z1826" s="426">
        <v>8</v>
      </c>
    </row>
    <row r="1827" spans="1:26" ht="15">
      <c r="A1827" s="426">
        <v>202110</v>
      </c>
      <c r="B1827" s="426" t="s">
        <v>3629</v>
      </c>
      <c r="C1827" s="426" t="s">
        <v>3672</v>
      </c>
      <c r="D1827" s="426" t="s">
        <v>3517</v>
      </c>
      <c r="E1827" s="426" t="s">
        <v>268</v>
      </c>
      <c r="F1827" s="426" t="s">
        <v>4163</v>
      </c>
      <c r="G1827" s="426" t="s">
        <v>4129</v>
      </c>
      <c r="H1827" s="427">
        <v>0.42025699999999999</v>
      </c>
      <c r="I1827" s="427">
        <v>0.44267800000000002</v>
      </c>
      <c r="J1827" s="427">
        <v>42.874105</v>
      </c>
      <c r="K1827" s="427">
        <v>196.81698900000001</v>
      </c>
      <c r="L1827" s="427">
        <v>0.44212014758296003</v>
      </c>
      <c r="M1827" s="427">
        <v>44.464994541317346</v>
      </c>
      <c r="N1827" s="427">
        <v>204.12009397102321</v>
      </c>
      <c r="O1827" s="427">
        <v>28.35</v>
      </c>
      <c r="P1827" s="427">
        <v>10.38</v>
      </c>
      <c r="Q1827" s="427">
        <v>10.38</v>
      </c>
      <c r="R1827" s="427">
        <v>0.44268000000000002</v>
      </c>
      <c r="S1827" s="427">
        <v>52.812359999999998</v>
      </c>
      <c r="T1827" s="427">
        <v>186.87867</v>
      </c>
      <c r="U1827" s="428">
        <v>43466</v>
      </c>
      <c r="V1827" s="428">
        <v>44561</v>
      </c>
      <c r="W1827" s="426">
        <v>2500</v>
      </c>
      <c r="X1827" s="426"/>
      <c r="Y1827" s="426"/>
      <c r="Z1827" s="426">
        <v>8</v>
      </c>
    </row>
    <row r="1828" spans="1:26" ht="15">
      <c r="A1828" s="426">
        <v>202110</v>
      </c>
      <c r="B1828" s="426" t="s">
        <v>3629</v>
      </c>
      <c r="C1828" s="426" t="s">
        <v>3675</v>
      </c>
      <c r="D1828" s="426" t="s">
        <v>3520</v>
      </c>
      <c r="E1828" s="426" t="s">
        <v>259</v>
      </c>
      <c r="F1828" s="426" t="s">
        <v>4130</v>
      </c>
      <c r="G1828" s="426" t="s">
        <v>4129</v>
      </c>
      <c r="H1828" s="427">
        <v>1.2949E-2</v>
      </c>
      <c r="I1828" s="427">
        <v>0.23199800000000001</v>
      </c>
      <c r="J1828" s="427">
        <v>0.83406000000000002</v>
      </c>
      <c r="K1828" s="427">
        <v>108.375781</v>
      </c>
      <c r="L1828" s="427">
        <v>1.3622649452720003E-2</v>
      </c>
      <c r="M1828" s="427">
        <v>0.8650086887442</v>
      </c>
      <c r="N1828" s="427">
        <v>112.39718031609067</v>
      </c>
      <c r="O1828" s="427">
        <v>28.35</v>
      </c>
      <c r="P1828" s="427">
        <v>11.65</v>
      </c>
      <c r="Q1828" s="427">
        <v>11.65</v>
      </c>
      <c r="R1828" s="427">
        <v>0.23200000000000001</v>
      </c>
      <c r="S1828" s="427">
        <v>1.0214099999999999</v>
      </c>
      <c r="T1828" s="427">
        <v>108.1885</v>
      </c>
      <c r="U1828" s="428">
        <v>43466</v>
      </c>
      <c r="V1828" s="428">
        <v>45291</v>
      </c>
      <c r="W1828" s="426">
        <v>500</v>
      </c>
      <c r="X1828" s="426"/>
      <c r="Y1828" s="426"/>
      <c r="Z1828" s="426">
        <v>8</v>
      </c>
    </row>
    <row r="1829" spans="1:26" ht="15">
      <c r="A1829" s="426">
        <v>202110</v>
      </c>
      <c r="B1829" s="426" t="s">
        <v>3629</v>
      </c>
      <c r="C1829" s="426" t="s">
        <v>3676</v>
      </c>
      <c r="D1829" s="426" t="s">
        <v>3521</v>
      </c>
      <c r="E1829" s="426" t="s">
        <v>260</v>
      </c>
      <c r="F1829" s="426" t="s">
        <v>4130</v>
      </c>
      <c r="G1829" s="426" t="s">
        <v>4129</v>
      </c>
      <c r="H1829" s="427">
        <v>0.22583600000000001</v>
      </c>
      <c r="I1829" s="427">
        <v>0.26755499999999999</v>
      </c>
      <c r="J1829" s="427">
        <v>1.865829</v>
      </c>
      <c r="K1829" s="427">
        <v>104.602923</v>
      </c>
      <c r="L1829" s="427">
        <v>0.23758472946208004</v>
      </c>
      <c r="M1829" s="427">
        <v>1.9350625814820297</v>
      </c>
      <c r="N1829" s="427">
        <v>108.48432638304261</v>
      </c>
      <c r="O1829" s="427">
        <v>28.35</v>
      </c>
      <c r="P1829" s="427">
        <v>25.68</v>
      </c>
      <c r="Q1829" s="427">
        <v>25.68</v>
      </c>
      <c r="R1829" s="427">
        <v>0.26756000000000002</v>
      </c>
      <c r="S1829" s="427">
        <v>2.2897699999999999</v>
      </c>
      <c r="T1829" s="427">
        <v>104.1786</v>
      </c>
      <c r="U1829" s="428">
        <v>43466</v>
      </c>
      <c r="V1829" s="428">
        <v>45260</v>
      </c>
      <c r="W1829" s="426">
        <v>450</v>
      </c>
      <c r="X1829" s="426"/>
      <c r="Y1829" s="426"/>
      <c r="Z1829" s="426">
        <v>8</v>
      </c>
    </row>
    <row r="1830" spans="1:26" ht="15">
      <c r="A1830" s="426">
        <v>202110</v>
      </c>
      <c r="B1830" s="426" t="s">
        <v>3629</v>
      </c>
      <c r="C1830" s="426" t="s">
        <v>3524</v>
      </c>
      <c r="D1830" s="426" t="s">
        <v>3525</v>
      </c>
      <c r="E1830" s="426" t="s">
        <v>276</v>
      </c>
      <c r="F1830" s="426" t="s">
        <v>4314</v>
      </c>
      <c r="G1830" s="426" t="s">
        <v>4315</v>
      </c>
      <c r="H1830" s="427">
        <v>0.75345399999999996</v>
      </c>
      <c r="I1830" s="427">
        <v>0.73890800000000001</v>
      </c>
      <c r="J1830" s="427">
        <v>55.120671999999999</v>
      </c>
      <c r="K1830" s="427">
        <v>240.00557800000001</v>
      </c>
      <c r="L1830" s="427">
        <v>0.79218933384890011</v>
      </c>
      <c r="M1830" s="427">
        <v>57.207064399313929</v>
      </c>
      <c r="N1830" s="427">
        <v>249.09011553488611</v>
      </c>
      <c r="O1830" s="427">
        <v>22.83</v>
      </c>
      <c r="P1830" s="427">
        <v>10.45</v>
      </c>
      <c r="Q1830" s="427">
        <v>10.45</v>
      </c>
      <c r="R1830" s="427">
        <v>0.75344</v>
      </c>
      <c r="S1830" s="427">
        <v>61.588149999999999</v>
      </c>
      <c r="T1830" s="427">
        <v>233.53757999999999</v>
      </c>
      <c r="U1830" s="428">
        <v>44378</v>
      </c>
      <c r="V1830" s="428">
        <v>45657</v>
      </c>
      <c r="W1830" s="426">
        <v>1050</v>
      </c>
      <c r="X1830" s="426"/>
      <c r="Y1830" s="426"/>
      <c r="Z1830" s="426">
        <v>3</v>
      </c>
    </row>
    <row r="1831" spans="1:26" ht="15">
      <c r="A1831" s="426">
        <v>202110</v>
      </c>
      <c r="B1831" s="426" t="s">
        <v>3629</v>
      </c>
      <c r="C1831" s="426" t="s">
        <v>3526</v>
      </c>
      <c r="D1831" s="426" t="s">
        <v>3527</v>
      </c>
      <c r="E1831" s="426" t="s">
        <v>276</v>
      </c>
      <c r="F1831" s="426" t="s">
        <v>4314</v>
      </c>
      <c r="G1831" s="426" t="s">
        <v>4315</v>
      </c>
      <c r="H1831" s="427">
        <v>0.63638099999999997</v>
      </c>
      <c r="I1831" s="427">
        <v>0.638181</v>
      </c>
      <c r="J1831" s="427">
        <v>38.100276000000001</v>
      </c>
      <c r="K1831" s="427">
        <v>162.061038</v>
      </c>
      <c r="L1831" s="427">
        <v>0.66909756994335001</v>
      </c>
      <c r="M1831" s="427">
        <v>39.542423262975362</v>
      </c>
      <c r="N1831" s="427">
        <v>168.19526869131167</v>
      </c>
      <c r="O1831" s="427">
        <v>22.83</v>
      </c>
      <c r="P1831" s="427">
        <v>10.45</v>
      </c>
      <c r="Q1831" s="427">
        <v>10.45</v>
      </c>
      <c r="R1831" s="427">
        <v>0.63819999999999999</v>
      </c>
      <c r="S1831" s="427">
        <v>43.873449999999998</v>
      </c>
      <c r="T1831" s="427">
        <v>156.28843000000001</v>
      </c>
      <c r="U1831" s="428">
        <v>44378</v>
      </c>
      <c r="V1831" s="428">
        <v>45657</v>
      </c>
      <c r="W1831" s="426">
        <v>800</v>
      </c>
      <c r="X1831" s="426"/>
      <c r="Y1831" s="426"/>
      <c r="Z1831" s="426">
        <v>3</v>
      </c>
    </row>
    <row r="1832" spans="1:26" ht="15">
      <c r="A1832" s="426">
        <v>202110</v>
      </c>
      <c r="B1832" s="426" t="s">
        <v>3629</v>
      </c>
      <c r="C1832" s="426" t="s">
        <v>3528</v>
      </c>
      <c r="D1832" s="426" t="s">
        <v>3529</v>
      </c>
      <c r="E1832" s="426" t="s">
        <v>260</v>
      </c>
      <c r="F1832" s="426" t="s">
        <v>4314</v>
      </c>
      <c r="G1832" s="426" t="s">
        <v>4315</v>
      </c>
      <c r="H1832" s="427">
        <v>0.776999</v>
      </c>
      <c r="I1832" s="427">
        <v>0.71099900000000005</v>
      </c>
      <c r="J1832" s="427">
        <v>28.200925999999999</v>
      </c>
      <c r="K1832" s="427">
        <v>125.16717</v>
      </c>
      <c r="L1832" s="427">
        <v>0.80728055467755</v>
      </c>
      <c r="M1832" s="427">
        <v>29.05012017997128</v>
      </c>
      <c r="N1832" s="427">
        <v>128.93623886984761</v>
      </c>
      <c r="O1832" s="427">
        <v>22.83</v>
      </c>
      <c r="P1832" s="427">
        <v>10.039999999999999</v>
      </c>
      <c r="Q1832" s="427">
        <v>10.039999999999999</v>
      </c>
      <c r="R1832" s="427">
        <v>0.77700000000000002</v>
      </c>
      <c r="S1832" s="427">
        <v>29.957809999999998</v>
      </c>
      <c r="T1832" s="427">
        <v>123.41049</v>
      </c>
      <c r="U1832" s="428">
        <v>44378</v>
      </c>
      <c r="V1832" s="428">
        <v>45657</v>
      </c>
      <c r="W1832" s="426">
        <v>850</v>
      </c>
      <c r="X1832" s="426"/>
      <c r="Y1832" s="426"/>
      <c r="Z1832" s="426">
        <v>3</v>
      </c>
    </row>
    <row r="1833" spans="1:26" ht="15">
      <c r="A1833" s="426">
        <v>202110</v>
      </c>
      <c r="B1833" s="426" t="s">
        <v>3629</v>
      </c>
      <c r="C1833" s="426" t="s">
        <v>3542</v>
      </c>
      <c r="D1833" s="426" t="s">
        <v>3543</v>
      </c>
      <c r="E1833" s="426" t="s">
        <v>259</v>
      </c>
      <c r="F1833" s="426" t="s">
        <v>4130</v>
      </c>
      <c r="G1833" s="426" t="s">
        <v>4129</v>
      </c>
      <c r="H1833" s="427">
        <v>0.89940799999999999</v>
      </c>
      <c r="I1833" s="427">
        <v>0.93677699999999997</v>
      </c>
      <c r="J1833" s="427">
        <v>62.029350000000001</v>
      </c>
      <c r="K1833" s="427">
        <v>433.20625699999999</v>
      </c>
      <c r="L1833" s="427">
        <v>0.94619815421824016</v>
      </c>
      <c r="M1833" s="427">
        <v>64.331015403154495</v>
      </c>
      <c r="N1833" s="427">
        <v>449.28083869667995</v>
      </c>
      <c r="O1833" s="427">
        <v>22.84</v>
      </c>
      <c r="P1833" s="427">
        <v>15.2</v>
      </c>
      <c r="Q1833" s="427">
        <v>15.2</v>
      </c>
      <c r="R1833" s="427">
        <v>0.89215999999999995</v>
      </c>
      <c r="S1833" s="427">
        <v>80.655500000000004</v>
      </c>
      <c r="T1833" s="427">
        <v>414.58</v>
      </c>
      <c r="U1833" s="428">
        <v>43831</v>
      </c>
      <c r="V1833" s="428">
        <v>45657</v>
      </c>
      <c r="W1833" s="426">
        <v>1380</v>
      </c>
      <c r="X1833" s="426"/>
      <c r="Y1833" s="426"/>
      <c r="Z1833" s="426">
        <v>8</v>
      </c>
    </row>
    <row r="1834" spans="1:26" ht="15">
      <c r="A1834" s="426">
        <v>202110</v>
      </c>
      <c r="B1834" s="426" t="s">
        <v>3629</v>
      </c>
      <c r="C1834" s="426" t="s">
        <v>3681</v>
      </c>
      <c r="D1834" s="426" t="s">
        <v>3682</v>
      </c>
      <c r="E1834" s="426" t="s">
        <v>259</v>
      </c>
      <c r="F1834" s="426" t="s">
        <v>4130</v>
      </c>
      <c r="G1834" s="426" t="s">
        <v>4129</v>
      </c>
      <c r="H1834" s="427">
        <v>0.21605099999999999</v>
      </c>
      <c r="I1834" s="427">
        <v>0.21709200000000001</v>
      </c>
      <c r="J1834" s="427">
        <v>23.194492</v>
      </c>
      <c r="K1834" s="427">
        <v>105.64834999999999</v>
      </c>
      <c r="L1834" s="427">
        <v>0.22729068166728</v>
      </c>
      <c r="M1834" s="427">
        <v>24.055148443766441</v>
      </c>
      <c r="N1834" s="427">
        <v>109.56854507048449</v>
      </c>
      <c r="O1834" s="427">
        <v>28.35</v>
      </c>
      <c r="P1834" s="427">
        <v>11.34</v>
      </c>
      <c r="Q1834" s="427">
        <v>11.34</v>
      </c>
      <c r="R1834" s="427">
        <v>0.21708</v>
      </c>
      <c r="S1834" s="427">
        <v>28.620979999999999</v>
      </c>
      <c r="T1834" s="427">
        <v>100.22166</v>
      </c>
      <c r="U1834" s="428">
        <v>43497</v>
      </c>
      <c r="V1834" s="428">
        <v>45291</v>
      </c>
      <c r="W1834" s="426">
        <v>300</v>
      </c>
      <c r="X1834" s="426"/>
      <c r="Y1834" s="426"/>
      <c r="Z1834" s="426">
        <v>8</v>
      </c>
    </row>
    <row r="1835" spans="1:26" ht="15">
      <c r="A1835" s="426">
        <v>202110</v>
      </c>
      <c r="B1835" s="426" t="s">
        <v>3629</v>
      </c>
      <c r="C1835" s="426" t="s">
        <v>3708</v>
      </c>
      <c r="D1835" s="426" t="s">
        <v>3709</v>
      </c>
      <c r="E1835" s="426" t="s">
        <v>265</v>
      </c>
      <c r="F1835" s="426" t="s">
        <v>4130</v>
      </c>
      <c r="G1835" s="426" t="s">
        <v>4129</v>
      </c>
      <c r="H1835" s="427">
        <v>0.65477300000000005</v>
      </c>
      <c r="I1835" s="427">
        <v>1.781703</v>
      </c>
      <c r="J1835" s="427">
        <v>48.48677</v>
      </c>
      <c r="K1835" s="427">
        <v>270.02882399999999</v>
      </c>
      <c r="L1835" s="427">
        <v>0.68883643911544012</v>
      </c>
      <c r="M1835" s="427">
        <v>50.285923481693899</v>
      </c>
      <c r="N1835" s="427">
        <v>280.04853244536167</v>
      </c>
      <c r="O1835" s="427">
        <v>28.35</v>
      </c>
      <c r="P1835" s="427">
        <v>10.31</v>
      </c>
      <c r="Q1835" s="427">
        <v>10.31</v>
      </c>
      <c r="R1835" s="427">
        <v>1.50892</v>
      </c>
      <c r="S1835" s="427">
        <v>51.204650000000001</v>
      </c>
      <c r="T1835" s="427">
        <v>267.31083999999998</v>
      </c>
      <c r="U1835" s="428">
        <v>43525</v>
      </c>
      <c r="V1835" s="428">
        <v>45291</v>
      </c>
      <c r="W1835" s="426">
        <v>2900</v>
      </c>
      <c r="X1835" s="426"/>
      <c r="Y1835" s="426"/>
      <c r="Z1835" s="426">
        <v>8</v>
      </c>
    </row>
    <row r="1836" spans="1:26" ht="15">
      <c r="A1836" s="426">
        <v>202110</v>
      </c>
      <c r="B1836" s="426" t="s">
        <v>3629</v>
      </c>
      <c r="C1836" s="426" t="s">
        <v>4869</v>
      </c>
      <c r="D1836" s="426" t="s">
        <v>4870</v>
      </c>
      <c r="E1836" s="426" t="s">
        <v>259</v>
      </c>
      <c r="F1836" s="426" t="s">
        <v>4124</v>
      </c>
      <c r="G1836" s="426" t="s">
        <v>4125</v>
      </c>
      <c r="H1836" s="427">
        <v>3.4952459999999999</v>
      </c>
      <c r="I1836" s="427">
        <v>5.1212499999999999</v>
      </c>
      <c r="J1836" s="427">
        <v>169.69830999999999</v>
      </c>
      <c r="K1836" s="427">
        <v>1184.2880379999999</v>
      </c>
      <c r="L1836" s="427">
        <v>3.6336023769033603</v>
      </c>
      <c r="M1836" s="427">
        <v>175.13587997705665</v>
      </c>
      <c r="N1836" s="427">
        <v>1222.2356703577773</v>
      </c>
      <c r="O1836" s="427">
        <v>28.34</v>
      </c>
      <c r="P1836" s="427">
        <v>15.01</v>
      </c>
      <c r="Q1836" s="427">
        <v>15.01</v>
      </c>
      <c r="R1836" s="427">
        <v>4.0545200000000001</v>
      </c>
      <c r="S1836" s="427">
        <v>196.57452000000001</v>
      </c>
      <c r="T1836" s="427">
        <v>1157.4124400000001</v>
      </c>
      <c r="U1836" s="428">
        <v>43647</v>
      </c>
      <c r="V1836" s="428">
        <v>45291</v>
      </c>
      <c r="W1836" s="426">
        <v>2000</v>
      </c>
      <c r="X1836" s="426"/>
      <c r="Y1836" s="426"/>
      <c r="Z1836" s="426">
        <v>2</v>
      </c>
    </row>
    <row r="1837" spans="1:26" ht="15">
      <c r="A1837" s="426">
        <v>202110</v>
      </c>
      <c r="B1837" s="426" t="s">
        <v>3629</v>
      </c>
      <c r="C1837" s="426" t="s">
        <v>5601</v>
      </c>
      <c r="D1837" s="426" t="s">
        <v>5602</v>
      </c>
      <c r="E1837" s="426" t="s">
        <v>259</v>
      </c>
      <c r="F1837" s="426" t="s">
        <v>4124</v>
      </c>
      <c r="G1837" s="426" t="s">
        <v>4125</v>
      </c>
      <c r="H1837" s="427">
        <v>0.22337899999999999</v>
      </c>
      <c r="I1837" s="427">
        <v>0.223691</v>
      </c>
      <c r="J1837" s="427">
        <v>0.71062899999999996</v>
      </c>
      <c r="K1837" s="427">
        <v>22.912595</v>
      </c>
      <c r="L1837" s="427">
        <v>0.23222127007664004</v>
      </c>
      <c r="M1837" s="427">
        <v>0.73339937947652978</v>
      </c>
      <c r="N1837" s="427">
        <v>23.646773429169144</v>
      </c>
      <c r="O1837" s="427">
        <v>28.34</v>
      </c>
      <c r="P1837" s="427">
        <v>11.45</v>
      </c>
      <c r="Q1837" s="427">
        <v>11.45</v>
      </c>
      <c r="R1837" s="427">
        <v>0.22367999999999999</v>
      </c>
      <c r="S1837" s="427">
        <v>0.97357000000000005</v>
      </c>
      <c r="T1837" s="427">
        <v>22.649229999999999</v>
      </c>
      <c r="U1837" s="428">
        <v>43709</v>
      </c>
      <c r="V1837" s="428">
        <v>44926</v>
      </c>
      <c r="W1837" s="426">
        <v>1250</v>
      </c>
      <c r="X1837" s="426"/>
      <c r="Y1837" s="426"/>
      <c r="Z1837" s="426">
        <v>2</v>
      </c>
    </row>
    <row r="1838" spans="1:26" ht="15">
      <c r="A1838" s="426">
        <v>202110</v>
      </c>
      <c r="B1838" s="426" t="s">
        <v>3629</v>
      </c>
      <c r="C1838" s="426" t="s">
        <v>5597</v>
      </c>
      <c r="D1838" s="426" t="s">
        <v>5598</v>
      </c>
      <c r="E1838" s="426" t="s">
        <v>259</v>
      </c>
      <c r="F1838" s="426" t="s">
        <v>4124</v>
      </c>
      <c r="G1838" s="426" t="s">
        <v>4125</v>
      </c>
      <c r="H1838" s="427">
        <v>0.261685</v>
      </c>
      <c r="I1838" s="427">
        <v>0.261685</v>
      </c>
      <c r="J1838" s="427">
        <v>5.063841</v>
      </c>
      <c r="K1838" s="427">
        <v>115.722497</v>
      </c>
      <c r="L1838" s="427">
        <v>0.27204358090960007</v>
      </c>
      <c r="M1838" s="427">
        <v>5.2260994797113689</v>
      </c>
      <c r="N1838" s="427">
        <v>119.43054321069728</v>
      </c>
      <c r="O1838" s="427">
        <v>28.34</v>
      </c>
      <c r="P1838" s="427">
        <v>11.45</v>
      </c>
      <c r="Q1838" s="427">
        <v>11.45</v>
      </c>
      <c r="R1838" s="427">
        <v>0.26168000000000002</v>
      </c>
      <c r="S1838" s="427">
        <v>9.7442700000000002</v>
      </c>
      <c r="T1838" s="427">
        <v>111.04322000000001</v>
      </c>
      <c r="U1838" s="428">
        <v>43709</v>
      </c>
      <c r="V1838" s="428">
        <v>45291</v>
      </c>
      <c r="W1838" s="426">
        <v>1250</v>
      </c>
      <c r="X1838" s="426"/>
      <c r="Y1838" s="426"/>
      <c r="Z1838" s="426">
        <v>2</v>
      </c>
    </row>
    <row r="1839" spans="1:26" ht="15">
      <c r="A1839" s="426">
        <v>202110</v>
      </c>
      <c r="B1839" s="426" t="s">
        <v>3629</v>
      </c>
      <c r="C1839" s="426" t="s">
        <v>5799</v>
      </c>
      <c r="D1839" s="426" t="s">
        <v>5800</v>
      </c>
      <c r="E1839" s="426" t="s">
        <v>259</v>
      </c>
      <c r="F1839" s="426" t="s">
        <v>4130</v>
      </c>
      <c r="G1839" s="426" t="s">
        <v>4129</v>
      </c>
      <c r="H1839" s="427">
        <v>6.9240999999999997E-2</v>
      </c>
      <c r="I1839" s="427">
        <v>0.54897499999999999</v>
      </c>
      <c r="J1839" s="427">
        <v>3.8805499999999999</v>
      </c>
      <c r="K1839" s="427">
        <v>221.53004200000001</v>
      </c>
      <c r="L1839" s="427">
        <v>7.2843143930480012E-2</v>
      </c>
      <c r="M1839" s="427">
        <v>4.0245419599384995</v>
      </c>
      <c r="N1839" s="427">
        <v>229.75015124555492</v>
      </c>
      <c r="O1839" s="427">
        <v>28.35</v>
      </c>
      <c r="P1839" s="427">
        <v>10.83</v>
      </c>
      <c r="Q1839" s="427">
        <v>10.83</v>
      </c>
      <c r="R1839" s="427">
        <v>0.54896</v>
      </c>
      <c r="S1839" s="427">
        <v>4.6911699999999996</v>
      </c>
      <c r="T1839" s="427">
        <v>220.71921</v>
      </c>
      <c r="U1839" s="428">
        <v>43770</v>
      </c>
      <c r="V1839" s="428">
        <v>45291</v>
      </c>
      <c r="W1839" s="426">
        <v>450</v>
      </c>
      <c r="X1839" s="426"/>
      <c r="Y1839" s="426"/>
      <c r="Z1839" s="426">
        <v>8</v>
      </c>
    </row>
    <row r="1840" spans="1:26" ht="15">
      <c r="A1840" s="426">
        <v>202110</v>
      </c>
      <c r="B1840" s="426" t="s">
        <v>3629</v>
      </c>
      <c r="C1840" s="426" t="s">
        <v>5909</v>
      </c>
      <c r="D1840" s="426" t="s">
        <v>5910</v>
      </c>
      <c r="E1840" s="426" t="s">
        <v>259</v>
      </c>
      <c r="F1840" s="426" t="s">
        <v>4130</v>
      </c>
      <c r="G1840" s="426" t="s">
        <v>4129</v>
      </c>
      <c r="H1840" s="427">
        <v>1.9989999999999999E-3</v>
      </c>
      <c r="I1840" s="427">
        <v>0.22691800000000001</v>
      </c>
      <c r="J1840" s="427">
        <v>0.23324700000000001</v>
      </c>
      <c r="K1840" s="427">
        <v>99.579434000000006</v>
      </c>
      <c r="L1840" s="427">
        <v>2.10299453672E-3</v>
      </c>
      <c r="M1840" s="427">
        <v>0.24190187950928999</v>
      </c>
      <c r="N1840" s="427">
        <v>103.27443544856438</v>
      </c>
      <c r="O1840" s="427">
        <v>28.35</v>
      </c>
      <c r="P1840" s="427">
        <v>10.83</v>
      </c>
      <c r="Q1840" s="427">
        <v>10.83</v>
      </c>
      <c r="R1840" s="427">
        <v>0.22692000000000001</v>
      </c>
      <c r="S1840" s="427">
        <v>0.28863</v>
      </c>
      <c r="T1840" s="427">
        <v>99.523409999999998</v>
      </c>
      <c r="U1840" s="428">
        <v>43800</v>
      </c>
      <c r="V1840" s="428">
        <v>45291</v>
      </c>
      <c r="W1840" s="426">
        <v>250</v>
      </c>
      <c r="X1840" s="426"/>
      <c r="Y1840" s="426"/>
      <c r="Z1840" s="426">
        <v>8</v>
      </c>
    </row>
    <row r="1841" spans="1:26" ht="15">
      <c r="A1841" s="426">
        <v>202110</v>
      </c>
      <c r="B1841" s="426" t="s">
        <v>3629</v>
      </c>
      <c r="C1841" s="426" t="s">
        <v>5913</v>
      </c>
      <c r="D1841" s="426" t="s">
        <v>5914</v>
      </c>
      <c r="E1841" s="426" t="s">
        <v>259</v>
      </c>
      <c r="F1841" s="426" t="s">
        <v>4124</v>
      </c>
      <c r="G1841" s="426" t="s">
        <v>4125</v>
      </c>
      <c r="H1841" s="427">
        <v>0.38999699999999998</v>
      </c>
      <c r="I1841" s="427">
        <v>0.40250900000000001</v>
      </c>
      <c r="J1841" s="427">
        <v>24.587852000000002</v>
      </c>
      <c r="K1841" s="427">
        <v>102.969408</v>
      </c>
      <c r="L1841" s="427">
        <v>0.40543470364751999</v>
      </c>
      <c r="M1841" s="427">
        <v>25.375709968859638</v>
      </c>
      <c r="N1841" s="427">
        <v>106.26881246369855</v>
      </c>
      <c r="O1841" s="427">
        <v>28.34</v>
      </c>
      <c r="P1841" s="427">
        <v>15.01</v>
      </c>
      <c r="Q1841" s="427">
        <v>15.01</v>
      </c>
      <c r="R1841" s="427">
        <v>0.39128000000000002</v>
      </c>
      <c r="S1841" s="427">
        <v>27.451709999999999</v>
      </c>
      <c r="T1841" s="427">
        <v>100.10563</v>
      </c>
      <c r="U1841" s="428">
        <v>43800</v>
      </c>
      <c r="V1841" s="428">
        <v>45657</v>
      </c>
      <c r="W1841" s="426">
        <v>500</v>
      </c>
      <c r="X1841" s="426"/>
      <c r="Y1841" s="426"/>
      <c r="Z1841" s="426">
        <v>2</v>
      </c>
    </row>
    <row r="1842" spans="1:26" ht="15">
      <c r="A1842" s="426">
        <v>202110</v>
      </c>
      <c r="B1842" s="426" t="s">
        <v>3629</v>
      </c>
      <c r="C1842" s="426" t="s">
        <v>6058</v>
      </c>
      <c r="D1842" s="426" t="s">
        <v>6059</v>
      </c>
      <c r="E1842" s="426" t="s">
        <v>259</v>
      </c>
      <c r="F1842" s="426" t="s">
        <v>4124</v>
      </c>
      <c r="G1842" s="426" t="s">
        <v>4125</v>
      </c>
      <c r="H1842" s="427">
        <v>0.485647</v>
      </c>
      <c r="I1842" s="427">
        <v>1.2788189999999999</v>
      </c>
      <c r="J1842" s="427">
        <v>5.5133619999999999</v>
      </c>
      <c r="K1842" s="427">
        <v>261.93484000000001</v>
      </c>
      <c r="L1842" s="427">
        <v>0.50487092855152005</v>
      </c>
      <c r="M1842" s="427">
        <v>5.6900242878203393</v>
      </c>
      <c r="N1842" s="427">
        <v>270.32790544613874</v>
      </c>
      <c r="O1842" s="427">
        <v>28.34</v>
      </c>
      <c r="P1842" s="427">
        <v>10.45</v>
      </c>
      <c r="Q1842" s="427">
        <v>10.45</v>
      </c>
      <c r="R1842" s="427">
        <v>1.2787999999999999</v>
      </c>
      <c r="S1842" s="427">
        <v>6.33047</v>
      </c>
      <c r="T1842" s="427">
        <v>261.11788999999999</v>
      </c>
      <c r="U1842" s="428">
        <v>43862</v>
      </c>
      <c r="V1842" s="428">
        <v>45657</v>
      </c>
      <c r="W1842" s="426">
        <v>1750</v>
      </c>
      <c r="X1842" s="426"/>
      <c r="Y1842" s="426"/>
      <c r="Z1842" s="426">
        <v>2</v>
      </c>
    </row>
    <row r="1843" spans="1:26" ht="15">
      <c r="A1843" s="426">
        <v>202110</v>
      </c>
      <c r="B1843" s="426" t="s">
        <v>3629</v>
      </c>
      <c r="C1843" s="426" t="s">
        <v>6253</v>
      </c>
      <c r="D1843" s="426" t="s">
        <v>6254</v>
      </c>
      <c r="E1843" s="426" t="s">
        <v>275</v>
      </c>
      <c r="F1843" s="426" t="s">
        <v>4304</v>
      </c>
      <c r="G1843" s="426" t="s">
        <v>4156</v>
      </c>
      <c r="H1843" s="427">
        <v>0.2424</v>
      </c>
      <c r="I1843" s="427">
        <v>0.27600000000000002</v>
      </c>
      <c r="J1843" s="427">
        <v>10.0448</v>
      </c>
      <c r="K1843" s="427">
        <v>66.346299999999999</v>
      </c>
      <c r="L1843" s="427">
        <v>0.24942874432800005</v>
      </c>
      <c r="M1843" s="427">
        <v>10.317730876928</v>
      </c>
      <c r="N1843" s="427">
        <v>68.149019201967988</v>
      </c>
      <c r="O1843" s="427">
        <v>28.34</v>
      </c>
      <c r="P1843" s="427">
        <v>11.04</v>
      </c>
      <c r="Q1843" s="427">
        <v>11.04</v>
      </c>
      <c r="R1843" s="427">
        <v>0.27600000000000002</v>
      </c>
      <c r="S1843" s="427">
        <v>11.221299999999999</v>
      </c>
      <c r="T1843" s="427">
        <v>65.169799999999995</v>
      </c>
      <c r="U1843" s="428">
        <v>43983</v>
      </c>
      <c r="V1843" s="428">
        <v>45077</v>
      </c>
      <c r="W1843" s="426">
        <v>500</v>
      </c>
      <c r="X1843" s="426"/>
      <c r="Y1843" s="426"/>
      <c r="Z1843" s="426">
        <v>6</v>
      </c>
    </row>
    <row r="1844" spans="1:26" ht="15">
      <c r="A1844" s="426">
        <v>202110</v>
      </c>
      <c r="B1844" s="426" t="s">
        <v>3629</v>
      </c>
      <c r="C1844" s="426" t="s">
        <v>6371</v>
      </c>
      <c r="D1844" s="426" t="s">
        <v>6372</v>
      </c>
      <c r="E1844" s="426" t="s">
        <v>259</v>
      </c>
      <c r="F1844" s="426" t="s">
        <v>4124</v>
      </c>
      <c r="G1844" s="426" t="s">
        <v>4125</v>
      </c>
      <c r="H1844" s="427">
        <v>0.80649599999999999</v>
      </c>
      <c r="I1844" s="427">
        <v>1.21828</v>
      </c>
      <c r="J1844" s="427">
        <v>64.819901999999999</v>
      </c>
      <c r="K1844" s="427">
        <v>472.50544300000001</v>
      </c>
      <c r="L1844" s="427">
        <v>0.83842046670336012</v>
      </c>
      <c r="M1844" s="427">
        <v>66.896898247228123</v>
      </c>
      <c r="N1844" s="427">
        <v>487.64573173270844</v>
      </c>
      <c r="O1844" s="427">
        <v>22.83</v>
      </c>
      <c r="P1844" s="427">
        <v>10.52</v>
      </c>
      <c r="Q1844" s="427">
        <v>10.52</v>
      </c>
      <c r="R1844" s="427">
        <v>1.21828</v>
      </c>
      <c r="S1844" s="427">
        <v>82.368020000000001</v>
      </c>
      <c r="T1844" s="427">
        <v>454.95756999999998</v>
      </c>
      <c r="U1844" s="428">
        <v>44044</v>
      </c>
      <c r="V1844" s="428">
        <v>44773</v>
      </c>
      <c r="W1844" s="426">
        <v>4900</v>
      </c>
      <c r="X1844" s="426"/>
      <c r="Y1844" s="426"/>
      <c r="Z1844" s="426">
        <v>2</v>
      </c>
    </row>
    <row r="1845" spans="1:26" ht="15">
      <c r="A1845" s="426">
        <v>202110</v>
      </c>
      <c r="B1845" s="426" t="s">
        <v>3629</v>
      </c>
      <c r="C1845" s="426" t="s">
        <v>6373</v>
      </c>
      <c r="D1845" s="426" t="s">
        <v>6374</v>
      </c>
      <c r="E1845" s="426" t="s">
        <v>265</v>
      </c>
      <c r="F1845" s="426" t="s">
        <v>4402</v>
      </c>
      <c r="G1845" s="426" t="s">
        <v>4328</v>
      </c>
      <c r="H1845" s="427">
        <v>0.1012</v>
      </c>
      <c r="I1845" s="427">
        <v>0.253</v>
      </c>
      <c r="J1845" s="427">
        <v>5.8490000000000002</v>
      </c>
      <c r="K1845" s="427">
        <v>56.880040000000001</v>
      </c>
      <c r="L1845" s="427">
        <v>0.10440213498000001</v>
      </c>
      <c r="M1845" s="427">
        <v>6.0262884541000004</v>
      </c>
      <c r="N1845" s="427">
        <v>58.604125204436002</v>
      </c>
      <c r="O1845" s="427">
        <v>28.34</v>
      </c>
      <c r="P1845" s="427">
        <v>11.86</v>
      </c>
      <c r="Q1845" s="427">
        <v>11.86</v>
      </c>
      <c r="R1845" s="427">
        <v>0.253</v>
      </c>
      <c r="S1845" s="427">
        <v>7.0250700000000004</v>
      </c>
      <c r="T1845" s="427">
        <v>55.703969999999998</v>
      </c>
      <c r="U1845" s="428">
        <v>44058</v>
      </c>
      <c r="V1845" s="428">
        <v>46387</v>
      </c>
      <c r="W1845" s="426">
        <v>500</v>
      </c>
      <c r="X1845" s="426"/>
      <c r="Y1845" s="426"/>
      <c r="Z1845" s="426">
        <v>7</v>
      </c>
    </row>
    <row r="1846" spans="1:26" ht="15">
      <c r="A1846" s="426">
        <v>202110</v>
      </c>
      <c r="B1846" s="426" t="s">
        <v>3629</v>
      </c>
      <c r="C1846" s="426" t="s">
        <v>6375</v>
      </c>
      <c r="D1846" s="426" t="s">
        <v>6376</v>
      </c>
      <c r="E1846" s="426" t="s">
        <v>265</v>
      </c>
      <c r="F1846" s="426" t="s">
        <v>4142</v>
      </c>
      <c r="G1846" s="426" t="s">
        <v>4143</v>
      </c>
      <c r="H1846" s="427">
        <v>8.7959999999999997E-2</v>
      </c>
      <c r="I1846" s="427">
        <v>0.14460000000000001</v>
      </c>
      <c r="J1846" s="427">
        <v>8.5299600000000009</v>
      </c>
      <c r="K1846" s="427">
        <v>49.538310000000003</v>
      </c>
      <c r="L1846" s="427">
        <v>9.0743199534000007E-2</v>
      </c>
      <c r="M1846" s="427">
        <v>8.7885107645640019</v>
      </c>
      <c r="N1846" s="427">
        <v>51.039860760579003</v>
      </c>
      <c r="O1846" s="427">
        <v>28.34</v>
      </c>
      <c r="P1846" s="427">
        <v>11.86</v>
      </c>
      <c r="Q1846" s="427">
        <v>11.86</v>
      </c>
      <c r="R1846" s="427">
        <v>0.14460000000000001</v>
      </c>
      <c r="S1846" s="427">
        <v>10.632989999999999</v>
      </c>
      <c r="T1846" s="427">
        <v>47.435279999999999</v>
      </c>
      <c r="U1846" s="428">
        <v>44058</v>
      </c>
      <c r="V1846" s="428">
        <v>46387</v>
      </c>
      <c r="W1846" s="426">
        <v>250</v>
      </c>
      <c r="X1846" s="426"/>
      <c r="Y1846" s="426"/>
      <c r="Z1846" s="426">
        <v>7</v>
      </c>
    </row>
    <row r="1847" spans="1:26" ht="15">
      <c r="A1847" s="426">
        <v>202110</v>
      </c>
      <c r="B1847" s="426" t="s">
        <v>3629</v>
      </c>
      <c r="C1847" s="426" t="s">
        <v>6377</v>
      </c>
      <c r="D1847" s="426" t="s">
        <v>6378</v>
      </c>
      <c r="E1847" s="426" t="s">
        <v>259</v>
      </c>
      <c r="F1847" s="426" t="s">
        <v>4130</v>
      </c>
      <c r="G1847" s="426" t="s">
        <v>4129</v>
      </c>
      <c r="H1847" s="427">
        <v>0.19148599999999999</v>
      </c>
      <c r="I1847" s="427">
        <v>0.26160099999999997</v>
      </c>
      <c r="J1847" s="427">
        <v>1.6870639999999999</v>
      </c>
      <c r="K1847" s="427">
        <v>49.361736999999998</v>
      </c>
      <c r="L1847" s="427">
        <v>0.20144772979407999</v>
      </c>
      <c r="M1847" s="427">
        <v>1.7496643148784796</v>
      </c>
      <c r="N1847" s="427">
        <v>51.193357068443582</v>
      </c>
      <c r="O1847" s="427">
        <v>22.84</v>
      </c>
      <c r="P1847" s="427">
        <v>12.41</v>
      </c>
      <c r="Q1847" s="427">
        <v>12.41</v>
      </c>
      <c r="R1847" s="427">
        <v>0.2616</v>
      </c>
      <c r="S1847" s="427">
        <v>1.8360799999999999</v>
      </c>
      <c r="T1847" s="427">
        <v>49.21275</v>
      </c>
      <c r="U1847" s="428">
        <v>44044</v>
      </c>
      <c r="V1847" s="428">
        <v>44773</v>
      </c>
      <c r="W1847" s="426">
        <v>300</v>
      </c>
      <c r="X1847" s="426"/>
      <c r="Y1847" s="426"/>
      <c r="Z1847" s="426">
        <v>8</v>
      </c>
    </row>
    <row r="1848" spans="1:26" ht="15">
      <c r="A1848" s="426">
        <v>202110</v>
      </c>
      <c r="B1848" s="426" t="s">
        <v>3629</v>
      </c>
      <c r="C1848" s="426" t="s">
        <v>6473</v>
      </c>
      <c r="D1848" s="426" t="s">
        <v>6474</v>
      </c>
      <c r="E1848" s="426" t="s">
        <v>259</v>
      </c>
      <c r="F1848" s="426" t="s">
        <v>4130</v>
      </c>
      <c r="G1848" s="426" t="s">
        <v>4129</v>
      </c>
      <c r="H1848" s="427">
        <v>1.5989999999999999E-3</v>
      </c>
      <c r="I1848" s="427">
        <v>0.266098</v>
      </c>
      <c r="J1848" s="427">
        <v>3.6727999999999997E-2</v>
      </c>
      <c r="K1848" s="427">
        <v>91.123819999999995</v>
      </c>
      <c r="L1848" s="427">
        <v>1.6821852247200001E-3</v>
      </c>
      <c r="M1848" s="427">
        <v>3.8090831738959996E-2</v>
      </c>
      <c r="N1848" s="427">
        <v>94.505066843587386</v>
      </c>
      <c r="O1848" s="427">
        <v>28.35</v>
      </c>
      <c r="P1848" s="427">
        <v>11.82</v>
      </c>
      <c r="Q1848" s="427">
        <v>11.82</v>
      </c>
      <c r="R1848" s="427">
        <v>0.25640000000000002</v>
      </c>
      <c r="S1848" s="427">
        <v>4.4269999999999997E-2</v>
      </c>
      <c r="T1848" s="427">
        <v>91.116339999999994</v>
      </c>
      <c r="U1848" s="428">
        <v>44075</v>
      </c>
      <c r="V1848" s="428">
        <v>45535</v>
      </c>
      <c r="W1848" s="426">
        <v>440</v>
      </c>
      <c r="X1848" s="426"/>
      <c r="Y1848" s="426"/>
      <c r="Z1848" s="426">
        <v>8</v>
      </c>
    </row>
    <row r="1849" spans="1:26" ht="15">
      <c r="A1849" s="426">
        <v>202110</v>
      </c>
      <c r="B1849" s="426" t="s">
        <v>3629</v>
      </c>
      <c r="C1849" s="426" t="s">
        <v>6816</v>
      </c>
      <c r="D1849" s="426" t="s">
        <v>6817</v>
      </c>
      <c r="E1849" s="426" t="s">
        <v>4922</v>
      </c>
      <c r="F1849" s="426" t="s">
        <v>4376</v>
      </c>
      <c r="G1849" s="426" t="s">
        <v>4143</v>
      </c>
      <c r="H1849" s="427">
        <v>0.17393600000000001</v>
      </c>
      <c r="I1849" s="427">
        <v>0.17289499999999999</v>
      </c>
      <c r="J1849" s="427">
        <v>8.157292</v>
      </c>
      <c r="K1849" s="427">
        <v>37.966948000000002</v>
      </c>
      <c r="L1849" s="427">
        <v>0.1794396220344</v>
      </c>
      <c r="M1849" s="427">
        <v>8.4045468620827997</v>
      </c>
      <c r="N1849" s="427">
        <v>39.117760364133204</v>
      </c>
      <c r="O1849" s="427">
        <v>22.84</v>
      </c>
      <c r="P1849" s="427">
        <v>7.27</v>
      </c>
      <c r="Q1849" s="427">
        <v>7.27</v>
      </c>
      <c r="R1849" s="427">
        <v>0.17404</v>
      </c>
      <c r="S1849" s="427">
        <v>9.8467300000000009</v>
      </c>
      <c r="T1849" s="427">
        <v>36.277209999999997</v>
      </c>
      <c r="U1849" s="428">
        <v>44197</v>
      </c>
      <c r="V1849" s="428">
        <v>46387</v>
      </c>
      <c r="W1849" s="426">
        <v>500</v>
      </c>
      <c r="X1849" s="426"/>
      <c r="Y1849" s="426"/>
      <c r="Z1849" s="426">
        <v>7</v>
      </c>
    </row>
    <row r="1850" spans="1:26" ht="15">
      <c r="A1850" s="426">
        <v>202110</v>
      </c>
      <c r="B1850" s="426" t="s">
        <v>3629</v>
      </c>
      <c r="C1850" s="426" t="s">
        <v>6814</v>
      </c>
      <c r="D1850" s="426" t="s">
        <v>6815</v>
      </c>
      <c r="E1850" s="426" t="s">
        <v>265</v>
      </c>
      <c r="F1850" s="426" t="s">
        <v>4376</v>
      </c>
      <c r="G1850" s="426" t="s">
        <v>4143</v>
      </c>
      <c r="H1850" s="427">
        <v>0.16</v>
      </c>
      <c r="I1850" s="427">
        <v>0.1832</v>
      </c>
      <c r="J1850" s="427">
        <v>12.377599999999999</v>
      </c>
      <c r="K1850" s="427">
        <v>63.556199999999997</v>
      </c>
      <c r="L1850" s="427">
        <v>0.16506266400000003</v>
      </c>
      <c r="M1850" s="427">
        <v>12.752776195839999</v>
      </c>
      <c r="N1850" s="427">
        <v>65.482645622580009</v>
      </c>
      <c r="O1850" s="427">
        <v>22.84</v>
      </c>
      <c r="P1850" s="427">
        <v>11.33</v>
      </c>
      <c r="Q1850" s="427">
        <v>11.33</v>
      </c>
      <c r="R1850" s="427">
        <v>0.1832</v>
      </c>
      <c r="S1850" s="427">
        <v>14.9443</v>
      </c>
      <c r="T1850" s="427">
        <v>60.9895</v>
      </c>
      <c r="U1850" s="428">
        <v>44197</v>
      </c>
      <c r="V1850" s="428">
        <v>46022</v>
      </c>
      <c r="W1850" s="426">
        <v>700</v>
      </c>
      <c r="X1850" s="426"/>
      <c r="Y1850" s="426"/>
      <c r="Z1850" s="426">
        <v>7</v>
      </c>
    </row>
    <row r="1851" spans="1:26" ht="15">
      <c r="A1851" s="426">
        <v>202110</v>
      </c>
      <c r="B1851" s="426" t="s">
        <v>3629</v>
      </c>
      <c r="C1851" s="426" t="s">
        <v>6887</v>
      </c>
      <c r="D1851" s="426" t="s">
        <v>6888</v>
      </c>
      <c r="E1851" s="426" t="s">
        <v>268</v>
      </c>
      <c r="F1851" s="426" t="s">
        <v>4399</v>
      </c>
      <c r="G1851" s="426" t="s">
        <v>4123</v>
      </c>
      <c r="H1851" s="427">
        <v>0.21621000000000001</v>
      </c>
      <c r="I1851" s="427">
        <v>0.24035999999999999</v>
      </c>
      <c r="J1851" s="427">
        <v>13.760242999999999</v>
      </c>
      <c r="K1851" s="427">
        <v>62.070239999999998</v>
      </c>
      <c r="L1851" s="427">
        <v>0.24862455562230001</v>
      </c>
      <c r="M1851" s="427">
        <v>15.471530116597796</v>
      </c>
      <c r="N1851" s="427">
        <v>69.789580569503983</v>
      </c>
      <c r="O1851" s="427">
        <v>28.34</v>
      </c>
      <c r="P1851" s="427">
        <v>11.5</v>
      </c>
      <c r="Q1851" s="427">
        <v>11.5</v>
      </c>
      <c r="R1851" s="427">
        <v>0.24035999999999999</v>
      </c>
      <c r="S1851" s="427">
        <v>14.389749999999999</v>
      </c>
      <c r="T1851" s="427">
        <v>61.444459999999999</v>
      </c>
      <c r="U1851" s="428">
        <v>44228</v>
      </c>
      <c r="V1851" s="428">
        <v>45657</v>
      </c>
      <c r="W1851" s="426">
        <v>225</v>
      </c>
      <c r="X1851" s="426"/>
      <c r="Y1851" s="426"/>
      <c r="Z1851" s="426">
        <v>7</v>
      </c>
    </row>
    <row r="1852" spans="1:26" ht="15">
      <c r="A1852" s="426">
        <v>202110</v>
      </c>
      <c r="B1852" s="426" t="s">
        <v>3629</v>
      </c>
      <c r="C1852" s="426" t="s">
        <v>7013</v>
      </c>
      <c r="D1852" s="426" t="s">
        <v>6962</v>
      </c>
      <c r="E1852" s="426" t="s">
        <v>259</v>
      </c>
      <c r="F1852" s="426" t="s">
        <v>4130</v>
      </c>
      <c r="G1852" s="426" t="s">
        <v>4129</v>
      </c>
      <c r="H1852" s="427">
        <v>0.107422</v>
      </c>
      <c r="I1852" s="427">
        <v>0.13856599999999999</v>
      </c>
      <c r="J1852" s="427">
        <v>8.6324249999999996</v>
      </c>
      <c r="K1852" s="427">
        <v>41.724629</v>
      </c>
      <c r="L1852" s="427">
        <v>0.11301044478416002</v>
      </c>
      <c r="M1852" s="427">
        <v>8.95274036631975</v>
      </c>
      <c r="N1852" s="427">
        <v>43.272866004398026</v>
      </c>
      <c r="O1852" s="427">
        <v>28.35</v>
      </c>
      <c r="P1852" s="427">
        <v>11.05</v>
      </c>
      <c r="Q1852" s="427">
        <v>11.05</v>
      </c>
      <c r="R1852" s="427">
        <v>0.13855999999999999</v>
      </c>
      <c r="S1852" s="427">
        <v>10.632300000000001</v>
      </c>
      <c r="T1852" s="427">
        <v>39.724379999999996</v>
      </c>
      <c r="U1852" s="428">
        <v>44287</v>
      </c>
      <c r="V1852" s="428">
        <v>45657</v>
      </c>
      <c r="W1852" s="426">
        <v>700</v>
      </c>
      <c r="X1852" s="426"/>
      <c r="Y1852" s="426"/>
      <c r="Z1852" s="426">
        <v>8</v>
      </c>
    </row>
    <row r="1853" spans="1:26" ht="15">
      <c r="A1853" s="426">
        <v>202110</v>
      </c>
      <c r="B1853" s="426" t="s">
        <v>3629</v>
      </c>
      <c r="C1853" s="426" t="s">
        <v>7195</v>
      </c>
      <c r="D1853" s="426" t="s">
        <v>7196</v>
      </c>
      <c r="E1853" s="426" t="s">
        <v>260</v>
      </c>
      <c r="F1853" s="426" t="s">
        <v>4130</v>
      </c>
      <c r="G1853" s="426" t="s">
        <v>4129</v>
      </c>
      <c r="H1853" s="427">
        <v>0.33879500000000001</v>
      </c>
      <c r="I1853" s="427">
        <v>0.45591799999999999</v>
      </c>
      <c r="J1853" s="427">
        <v>17.663851000000001</v>
      </c>
      <c r="K1853" s="427">
        <v>173.02901199999999</v>
      </c>
      <c r="L1853" s="427">
        <v>0.35642022714760008</v>
      </c>
      <c r="M1853" s="427">
        <v>18.319287091675573</v>
      </c>
      <c r="N1853" s="427">
        <v>179.44943863130283</v>
      </c>
      <c r="O1853" s="427">
        <v>28.35</v>
      </c>
      <c r="P1853" s="427">
        <v>10.92</v>
      </c>
      <c r="Q1853" s="427">
        <v>10.92</v>
      </c>
      <c r="R1853" s="427">
        <v>0.42512</v>
      </c>
      <c r="S1853" s="427">
        <v>22.773430000000001</v>
      </c>
      <c r="T1853" s="427">
        <v>167.91954000000001</v>
      </c>
      <c r="U1853" s="428">
        <v>44378</v>
      </c>
      <c r="V1853" s="428">
        <v>44561</v>
      </c>
      <c r="W1853" s="426">
        <v>475</v>
      </c>
      <c r="X1853" s="426"/>
      <c r="Y1853" s="426"/>
      <c r="Z1853" s="426">
        <v>8</v>
      </c>
    </row>
    <row r="1854" spans="1:26" ht="15">
      <c r="A1854" s="426">
        <v>202110</v>
      </c>
      <c r="B1854" s="426" t="s">
        <v>3629</v>
      </c>
      <c r="C1854" s="426" t="s">
        <v>7197</v>
      </c>
      <c r="D1854" s="426" t="s">
        <v>7198</v>
      </c>
      <c r="E1854" s="426" t="s">
        <v>259</v>
      </c>
      <c r="F1854" s="426" t="s">
        <v>4130</v>
      </c>
      <c r="G1854" s="426" t="s">
        <v>4129</v>
      </c>
      <c r="H1854" s="427">
        <v>0.27479999999999999</v>
      </c>
      <c r="I1854" s="427">
        <v>0.54710199999999998</v>
      </c>
      <c r="J1854" s="427">
        <v>16.901323000000001</v>
      </c>
      <c r="K1854" s="427">
        <v>128.92459500000001</v>
      </c>
      <c r="L1854" s="427">
        <v>0.28909599734400004</v>
      </c>
      <c r="M1854" s="427">
        <v>17.528464674330611</v>
      </c>
      <c r="N1854" s="427">
        <v>133.70848004679166</v>
      </c>
      <c r="O1854" s="427">
        <v>28.35</v>
      </c>
      <c r="P1854" s="427">
        <v>12.38</v>
      </c>
      <c r="Q1854" s="427">
        <v>12.38</v>
      </c>
      <c r="R1854" s="427">
        <v>0.54712000000000005</v>
      </c>
      <c r="S1854" s="427">
        <v>19.264620000000001</v>
      </c>
      <c r="T1854" s="427">
        <v>126.56113000000001</v>
      </c>
      <c r="U1854" s="428">
        <v>44378</v>
      </c>
      <c r="V1854" s="428">
        <v>45291</v>
      </c>
      <c r="W1854" s="426">
        <v>500</v>
      </c>
      <c r="X1854" s="426"/>
      <c r="Y1854" s="426"/>
      <c r="Z1854" s="426">
        <v>8</v>
      </c>
    </row>
    <row r="1855" spans="1:26" ht="15">
      <c r="A1855" s="426">
        <v>202110</v>
      </c>
      <c r="B1855" s="426" t="s">
        <v>3629</v>
      </c>
      <c r="C1855" s="426" t="s">
        <v>7300</v>
      </c>
      <c r="D1855" s="426" t="s">
        <v>7264</v>
      </c>
      <c r="E1855" s="426" t="s">
        <v>265</v>
      </c>
      <c r="F1855" s="426" t="s">
        <v>4277</v>
      </c>
      <c r="G1855" s="426" t="s">
        <v>4156</v>
      </c>
      <c r="H1855" s="427">
        <v>0.27200000000000002</v>
      </c>
      <c r="I1855" s="427">
        <v>0.40760000000000002</v>
      </c>
      <c r="J1855" s="427">
        <v>18.974900000000002</v>
      </c>
      <c r="K1855" s="427">
        <v>119.0372</v>
      </c>
      <c r="L1855" s="427">
        <v>0.27988703984000007</v>
      </c>
      <c r="M1855" s="427">
        <v>19.490473838864002</v>
      </c>
      <c r="N1855" s="427">
        <v>122.271602614592</v>
      </c>
      <c r="O1855" s="427">
        <v>22.83</v>
      </c>
      <c r="P1855" s="427">
        <v>8</v>
      </c>
      <c r="Q1855" s="427">
        <v>8</v>
      </c>
      <c r="R1855" s="427">
        <v>0.40760000000000002</v>
      </c>
      <c r="S1855" s="427">
        <v>20.6906</v>
      </c>
      <c r="T1855" s="427">
        <v>117.3215</v>
      </c>
      <c r="U1855" s="428">
        <v>44409</v>
      </c>
      <c r="V1855" s="428">
        <v>45657</v>
      </c>
      <c r="W1855" s="426">
        <v>500</v>
      </c>
      <c r="X1855" s="426"/>
      <c r="Y1855" s="426"/>
      <c r="Z1855" s="426">
        <v>6</v>
      </c>
    </row>
    <row r="1856" spans="1:26" ht="15">
      <c r="A1856" s="426">
        <v>202110</v>
      </c>
      <c r="B1856" s="426" t="s">
        <v>3629</v>
      </c>
      <c r="C1856" s="426" t="s">
        <v>7302</v>
      </c>
      <c r="D1856" s="426" t="s">
        <v>7261</v>
      </c>
      <c r="E1856" s="426" t="s">
        <v>265</v>
      </c>
      <c r="F1856" s="426" t="s">
        <v>4376</v>
      </c>
      <c r="G1856" s="426" t="s">
        <v>4143</v>
      </c>
      <c r="H1856" s="427">
        <v>6.1705000000000003E-2</v>
      </c>
      <c r="I1856" s="427">
        <v>6.0456000000000003E-2</v>
      </c>
      <c r="J1856" s="427">
        <v>5.6417999999999999</v>
      </c>
      <c r="K1856" s="427">
        <v>18.686806000000001</v>
      </c>
      <c r="L1856" s="427">
        <v>6.3657448013250018E-2</v>
      </c>
      <c r="M1856" s="427">
        <v>5.8128080356199998</v>
      </c>
      <c r="N1856" s="427">
        <v>19.2532199079854</v>
      </c>
      <c r="O1856" s="427">
        <v>25.81</v>
      </c>
      <c r="P1856" s="427">
        <v>10.17</v>
      </c>
      <c r="Q1856" s="427">
        <v>10.17</v>
      </c>
      <c r="R1856" s="427">
        <v>6.1719999999999997E-2</v>
      </c>
      <c r="S1856" s="427">
        <v>6.9578300000000004</v>
      </c>
      <c r="T1856" s="427">
        <v>17.37059</v>
      </c>
      <c r="U1856" s="428">
        <v>44409</v>
      </c>
      <c r="V1856" s="428">
        <v>46022</v>
      </c>
      <c r="W1856" s="426">
        <v>1500</v>
      </c>
      <c r="X1856" s="426"/>
      <c r="Y1856" s="426"/>
      <c r="Z1856" s="426">
        <v>7</v>
      </c>
    </row>
    <row r="1857" spans="1:26" ht="15">
      <c r="A1857" s="426">
        <v>202110</v>
      </c>
      <c r="B1857" s="426" t="s">
        <v>1388</v>
      </c>
      <c r="C1857" s="426" t="s">
        <v>59</v>
      </c>
      <c r="D1857" s="426" t="s">
        <v>60</v>
      </c>
      <c r="E1857" s="426" t="s">
        <v>260</v>
      </c>
      <c r="F1857" s="426" t="s">
        <v>4157</v>
      </c>
      <c r="G1857" s="426" t="s">
        <v>4156</v>
      </c>
      <c r="H1857" s="427">
        <v>4.3052000000000001</v>
      </c>
      <c r="I1857" s="427">
        <v>4.4543999999999997</v>
      </c>
      <c r="J1857" s="427">
        <v>490.49040000000002</v>
      </c>
      <c r="K1857" s="427">
        <v>2397.5646999999999</v>
      </c>
      <c r="L1857" s="427">
        <v>4.3814020400000002</v>
      </c>
      <c r="M1857" s="427">
        <v>498.73063872</v>
      </c>
      <c r="N1857" s="427">
        <v>2437.8437869599998</v>
      </c>
      <c r="O1857" s="427">
        <v>22.826000000000001</v>
      </c>
      <c r="P1857" s="427">
        <v>11.5952</v>
      </c>
      <c r="Q1857" s="427">
        <v>11.5952</v>
      </c>
      <c r="R1857" s="427">
        <v>4.4543999999999997</v>
      </c>
      <c r="S1857" s="427">
        <v>602.8732</v>
      </c>
      <c r="T1857" s="427">
        <v>2285.1819</v>
      </c>
      <c r="U1857" s="428">
        <v>42614</v>
      </c>
      <c r="V1857" s="428">
        <v>45900</v>
      </c>
      <c r="W1857" s="426">
        <v>5000</v>
      </c>
      <c r="X1857" s="426"/>
      <c r="Y1857" s="426"/>
      <c r="Z1857" s="426">
        <v>6</v>
      </c>
    </row>
    <row r="1858" spans="1:26" ht="15">
      <c r="A1858" s="426">
        <v>202110</v>
      </c>
      <c r="B1858" s="426" t="s">
        <v>1388</v>
      </c>
      <c r="C1858" s="426" t="s">
        <v>79</v>
      </c>
      <c r="D1858" s="426" t="s">
        <v>80</v>
      </c>
      <c r="E1858" s="426" t="s">
        <v>261</v>
      </c>
      <c r="F1858" s="426" t="s">
        <v>4178</v>
      </c>
      <c r="G1858" s="426" t="s">
        <v>4156</v>
      </c>
      <c r="H1858" s="427">
        <v>3.6463999999999999</v>
      </c>
      <c r="I1858" s="427">
        <v>5.0004</v>
      </c>
      <c r="J1858" s="427">
        <v>362.15280000000001</v>
      </c>
      <c r="K1858" s="427">
        <v>1917.106</v>
      </c>
      <c r="L1858" s="427">
        <v>3.7521327282080006</v>
      </c>
      <c r="M1858" s="427">
        <v>371.99298410380794</v>
      </c>
      <c r="N1858" s="427">
        <v>1969.1963772841598</v>
      </c>
      <c r="O1858" s="427">
        <v>22.837800000000001</v>
      </c>
      <c r="P1858" s="427">
        <v>9.4238999999999997</v>
      </c>
      <c r="Q1858" s="427">
        <v>9.4238999999999997</v>
      </c>
      <c r="R1858" s="427">
        <v>5.0004</v>
      </c>
      <c r="S1858" s="427">
        <v>389.17930000000001</v>
      </c>
      <c r="T1858" s="427">
        <v>1890.0795000000001</v>
      </c>
      <c r="U1858" s="428">
        <v>42522</v>
      </c>
      <c r="V1858" s="428">
        <v>47361</v>
      </c>
      <c r="W1858" s="426">
        <v>7250</v>
      </c>
      <c r="X1858" s="426"/>
      <c r="Y1858" s="426"/>
      <c r="Z1858" s="426">
        <v>6</v>
      </c>
    </row>
    <row r="1859" spans="1:26" ht="15">
      <c r="A1859" s="426">
        <v>202110</v>
      </c>
      <c r="B1859" s="426" t="s">
        <v>1388</v>
      </c>
      <c r="C1859" s="426" t="s">
        <v>81</v>
      </c>
      <c r="D1859" s="426" t="s">
        <v>82</v>
      </c>
      <c r="E1859" s="426" t="s">
        <v>260</v>
      </c>
      <c r="F1859" s="426" t="s">
        <v>4179</v>
      </c>
      <c r="G1859" s="426" t="s">
        <v>4156</v>
      </c>
      <c r="H1859" s="427">
        <v>0.77880000000000005</v>
      </c>
      <c r="I1859" s="427">
        <v>1.2847999999999999</v>
      </c>
      <c r="J1859" s="427">
        <v>75.069000000000003</v>
      </c>
      <c r="K1859" s="427">
        <v>301.13630000000001</v>
      </c>
      <c r="L1859" s="427">
        <v>0.80138245083600024</v>
      </c>
      <c r="M1859" s="427">
        <v>77.108726823840001</v>
      </c>
      <c r="N1859" s="427">
        <v>309.31858281636795</v>
      </c>
      <c r="O1859" s="427">
        <v>22.8475</v>
      </c>
      <c r="P1859" s="427">
        <v>11.4489</v>
      </c>
      <c r="Q1859" s="427">
        <v>11.4489</v>
      </c>
      <c r="R1859" s="427">
        <v>1.2847999999999999</v>
      </c>
      <c r="S1859" s="427">
        <v>75.975200000000001</v>
      </c>
      <c r="T1859" s="427">
        <v>300.23009999999999</v>
      </c>
      <c r="U1859" s="428">
        <v>42522</v>
      </c>
      <c r="V1859" s="428">
        <v>44377</v>
      </c>
      <c r="W1859" s="426">
        <v>1620</v>
      </c>
      <c r="X1859" s="426"/>
      <c r="Y1859" s="426"/>
      <c r="Z1859" s="426">
        <v>6</v>
      </c>
    </row>
    <row r="1860" spans="1:26" ht="15">
      <c r="A1860" s="426">
        <v>202110</v>
      </c>
      <c r="B1860" s="426" t="s">
        <v>1388</v>
      </c>
      <c r="C1860" s="426" t="s">
        <v>86</v>
      </c>
      <c r="D1860" s="426" t="s">
        <v>87</v>
      </c>
      <c r="E1860" s="426" t="s">
        <v>261</v>
      </c>
      <c r="F1860" s="426" t="s">
        <v>4181</v>
      </c>
      <c r="G1860" s="426" t="s">
        <v>4156</v>
      </c>
      <c r="H1860" s="427">
        <v>3.9102999999999999</v>
      </c>
      <c r="I1860" s="427">
        <v>4.6619999999999999</v>
      </c>
      <c r="J1860" s="427">
        <v>451.7944</v>
      </c>
      <c r="K1860" s="427">
        <v>2363.2739000000001</v>
      </c>
      <c r="L1860" s="427">
        <v>4.0236848966410008</v>
      </c>
      <c r="M1860" s="427">
        <v>464.07026828838394</v>
      </c>
      <c r="N1860" s="427">
        <v>2427.4872659155039</v>
      </c>
      <c r="O1860" s="427">
        <v>23.352799999999998</v>
      </c>
      <c r="P1860" s="427">
        <v>12.5588</v>
      </c>
      <c r="Q1860" s="427">
        <v>12.0817</v>
      </c>
      <c r="R1860" s="427">
        <v>4.6619999999999999</v>
      </c>
      <c r="S1860" s="427">
        <v>562.25586999999996</v>
      </c>
      <c r="T1860" s="427">
        <v>2252.8124200000002</v>
      </c>
      <c r="U1860" s="428">
        <v>42430</v>
      </c>
      <c r="V1860" s="428">
        <v>45838</v>
      </c>
      <c r="W1860" s="426">
        <v>4400</v>
      </c>
      <c r="X1860" s="426"/>
      <c r="Y1860" s="426"/>
      <c r="Z1860" s="426">
        <v>6</v>
      </c>
    </row>
    <row r="1861" spans="1:26" ht="15">
      <c r="A1861" s="426">
        <v>202110</v>
      </c>
      <c r="B1861" s="426" t="s">
        <v>1388</v>
      </c>
      <c r="C1861" s="426" t="s">
        <v>105</v>
      </c>
      <c r="D1861" s="426" t="s">
        <v>106</v>
      </c>
      <c r="E1861" s="426" t="s">
        <v>264</v>
      </c>
      <c r="F1861" s="426" t="s">
        <v>4186</v>
      </c>
      <c r="G1861" s="426" t="s">
        <v>4156</v>
      </c>
      <c r="H1861" s="427">
        <v>2.7056</v>
      </c>
      <c r="I1861" s="427">
        <v>2.6892</v>
      </c>
      <c r="J1861" s="427">
        <v>223.18709999999999</v>
      </c>
      <c r="K1861" s="427">
        <v>994.45270000000005</v>
      </c>
      <c r="L1861" s="427">
        <v>2.7840528492320007</v>
      </c>
      <c r="M1861" s="427">
        <v>229.25139704145596</v>
      </c>
      <c r="N1861" s="427">
        <v>1021.473332314672</v>
      </c>
      <c r="O1861" s="427">
        <v>22.837800000000001</v>
      </c>
      <c r="P1861" s="427">
        <v>8.6743000000000006</v>
      </c>
      <c r="Q1861" s="427">
        <v>8.2070000000000007</v>
      </c>
      <c r="R1861" s="427">
        <v>2.7056</v>
      </c>
      <c r="S1861" s="427">
        <v>264.05950000000001</v>
      </c>
      <c r="T1861" s="427">
        <v>953.58029999999997</v>
      </c>
      <c r="U1861" s="428">
        <v>42370</v>
      </c>
      <c r="V1861" s="428">
        <v>43861</v>
      </c>
      <c r="W1861" s="426">
        <v>4150</v>
      </c>
      <c r="X1861" s="426"/>
      <c r="Y1861" s="426"/>
      <c r="Z1861" s="426">
        <v>6</v>
      </c>
    </row>
    <row r="1862" spans="1:26" ht="15">
      <c r="A1862" s="426">
        <v>202110</v>
      </c>
      <c r="B1862" s="426" t="s">
        <v>1388</v>
      </c>
      <c r="C1862" s="426" t="s">
        <v>107</v>
      </c>
      <c r="D1862" s="426" t="s">
        <v>108</v>
      </c>
      <c r="E1862" s="426" t="s">
        <v>260</v>
      </c>
      <c r="F1862" s="426" t="s">
        <v>4187</v>
      </c>
      <c r="G1862" s="426" t="s">
        <v>4156</v>
      </c>
      <c r="H1862" s="427">
        <v>2.2351999999999999</v>
      </c>
      <c r="I1862" s="427">
        <v>2.3912</v>
      </c>
      <c r="J1862" s="427">
        <v>214.84870000000001</v>
      </c>
      <c r="K1862" s="427">
        <v>824.22059999999999</v>
      </c>
      <c r="L1862" s="427">
        <v>2.3000129097440003</v>
      </c>
      <c r="M1862" s="427">
        <v>220.68643137323198</v>
      </c>
      <c r="N1862" s="427">
        <v>846.61579464201589</v>
      </c>
      <c r="O1862" s="427">
        <v>23.275099999999998</v>
      </c>
      <c r="P1862" s="427">
        <v>9.1610999999999994</v>
      </c>
      <c r="Q1862" s="427">
        <v>9.1610999999999994</v>
      </c>
      <c r="R1862" s="427">
        <v>2.3912</v>
      </c>
      <c r="S1862" s="427">
        <v>238.53219999999999</v>
      </c>
      <c r="T1862" s="427">
        <v>800.53710000000001</v>
      </c>
      <c r="U1862" s="428">
        <v>42826</v>
      </c>
      <c r="V1862" s="428">
        <v>44679</v>
      </c>
      <c r="W1862" s="426">
        <v>3100</v>
      </c>
      <c r="X1862" s="426"/>
      <c r="Y1862" s="426"/>
      <c r="Z1862" s="426">
        <v>6</v>
      </c>
    </row>
    <row r="1863" spans="1:26" ht="15">
      <c r="A1863" s="426">
        <v>202110</v>
      </c>
      <c r="B1863" s="426" t="s">
        <v>1388</v>
      </c>
      <c r="C1863" s="426" t="s">
        <v>112</v>
      </c>
      <c r="D1863" s="426" t="s">
        <v>113</v>
      </c>
      <c r="E1863" s="426" t="s">
        <v>270</v>
      </c>
      <c r="F1863" s="426" t="s">
        <v>4189</v>
      </c>
      <c r="G1863" s="426" t="s">
        <v>4156</v>
      </c>
      <c r="H1863" s="427">
        <v>0.3276</v>
      </c>
      <c r="I1863" s="427">
        <v>1.9643999999999999</v>
      </c>
      <c r="J1863" s="427">
        <v>30.0761</v>
      </c>
      <c r="K1863" s="427">
        <v>455.03370000000001</v>
      </c>
      <c r="L1863" s="427">
        <v>0.33709924357200005</v>
      </c>
      <c r="M1863" s="427">
        <v>30.893308540495998</v>
      </c>
      <c r="N1863" s="427">
        <v>467.39758447483194</v>
      </c>
      <c r="O1863" s="427">
        <v>22.837800000000001</v>
      </c>
      <c r="P1863" s="427">
        <v>10.358499999999999</v>
      </c>
      <c r="Q1863" s="427">
        <v>10.358499999999999</v>
      </c>
      <c r="R1863" s="427">
        <v>1.9643999999999999</v>
      </c>
      <c r="S1863" s="427">
        <v>34.700099999999999</v>
      </c>
      <c r="T1863" s="427">
        <v>450.40969999999999</v>
      </c>
      <c r="U1863" s="428">
        <v>42370</v>
      </c>
      <c r="V1863" s="428">
        <v>43861</v>
      </c>
      <c r="W1863" s="426">
        <v>2750</v>
      </c>
      <c r="X1863" s="426"/>
      <c r="Y1863" s="426"/>
      <c r="Z1863" s="426">
        <v>6</v>
      </c>
    </row>
    <row r="1864" spans="1:26" ht="15">
      <c r="A1864" s="426">
        <v>202110</v>
      </c>
      <c r="B1864" s="426" t="s">
        <v>1388</v>
      </c>
      <c r="C1864" s="426" t="s">
        <v>114</v>
      </c>
      <c r="D1864" s="426" t="s">
        <v>115</v>
      </c>
      <c r="E1864" s="426" t="s">
        <v>272</v>
      </c>
      <c r="F1864" s="426" t="s">
        <v>4191</v>
      </c>
      <c r="G1864" s="426" t="s">
        <v>4156</v>
      </c>
      <c r="H1864" s="427">
        <v>3.24</v>
      </c>
      <c r="I1864" s="427">
        <v>3.2136</v>
      </c>
      <c r="J1864" s="427">
        <v>255.68539999999999</v>
      </c>
      <c r="K1864" s="427">
        <v>1101.7152000000001</v>
      </c>
      <c r="L1864" s="427">
        <v>3.3339485628000007</v>
      </c>
      <c r="M1864" s="427">
        <v>262.63272005014397</v>
      </c>
      <c r="N1864" s="427">
        <v>1131.650300316672</v>
      </c>
      <c r="O1864" s="427">
        <v>22.031199999999998</v>
      </c>
      <c r="P1864" s="427">
        <v>11.4587</v>
      </c>
      <c r="Q1864" s="427">
        <v>11.4587</v>
      </c>
      <c r="R1864" s="427">
        <v>3.24</v>
      </c>
      <c r="S1864" s="427">
        <v>267.3732</v>
      </c>
      <c r="T1864" s="427">
        <v>1090.0273999999999</v>
      </c>
      <c r="U1864" s="428">
        <v>42248</v>
      </c>
      <c r="V1864" s="428">
        <v>45107</v>
      </c>
      <c r="W1864" s="426">
        <v>5800</v>
      </c>
      <c r="X1864" s="426"/>
      <c r="Y1864" s="426"/>
      <c r="Z1864" s="426">
        <v>6</v>
      </c>
    </row>
    <row r="1865" spans="1:26" ht="15">
      <c r="A1865" s="426">
        <v>202110</v>
      </c>
      <c r="B1865" s="426" t="s">
        <v>1388</v>
      </c>
      <c r="C1865" s="426" t="s">
        <v>134</v>
      </c>
      <c r="D1865" s="426" t="s">
        <v>135</v>
      </c>
      <c r="E1865" s="426" t="s">
        <v>267</v>
      </c>
      <c r="F1865" s="426" t="s">
        <v>4155</v>
      </c>
      <c r="G1865" s="426" t="s">
        <v>4156</v>
      </c>
      <c r="H1865" s="427">
        <v>1.7844</v>
      </c>
      <c r="I1865" s="427">
        <v>1.83</v>
      </c>
      <c r="J1865" s="427">
        <v>157.79320000000001</v>
      </c>
      <c r="K1865" s="427">
        <v>657.33730000000003</v>
      </c>
      <c r="L1865" s="427">
        <v>1.8361413010680003</v>
      </c>
      <c r="M1865" s="427">
        <v>162.08065584275198</v>
      </c>
      <c r="N1865" s="427">
        <v>675.19804841972802</v>
      </c>
      <c r="O1865" s="427">
        <v>22.837800000000001</v>
      </c>
      <c r="P1865" s="427">
        <v>9.9788999999999994</v>
      </c>
      <c r="Q1865" s="427">
        <v>9.9788999999999994</v>
      </c>
      <c r="R1865" s="427">
        <v>1.83</v>
      </c>
      <c r="S1865" s="427">
        <v>164.30539999999999</v>
      </c>
      <c r="T1865" s="427">
        <v>650.82510000000002</v>
      </c>
      <c r="U1865" s="428">
        <v>42461</v>
      </c>
      <c r="V1865" s="428">
        <v>44316</v>
      </c>
      <c r="W1865" s="426">
        <v>3200</v>
      </c>
      <c r="X1865" s="426"/>
      <c r="Y1865" s="426"/>
      <c r="Z1865" s="426">
        <v>6</v>
      </c>
    </row>
    <row r="1866" spans="1:26" ht="15">
      <c r="A1866" s="426">
        <v>202110</v>
      </c>
      <c r="B1866" s="426" t="s">
        <v>1388</v>
      </c>
      <c r="C1866" s="426" t="s">
        <v>136</v>
      </c>
      <c r="D1866" s="426" t="s">
        <v>137</v>
      </c>
      <c r="E1866" s="426" t="s">
        <v>262</v>
      </c>
      <c r="F1866" s="426" t="s">
        <v>4170</v>
      </c>
      <c r="G1866" s="426" t="s">
        <v>4156</v>
      </c>
      <c r="H1866" s="427">
        <v>0.31359999999999999</v>
      </c>
      <c r="I1866" s="427">
        <v>1.3648</v>
      </c>
      <c r="J1866" s="427">
        <v>36.792099999999998</v>
      </c>
      <c r="K1866" s="427">
        <v>358.93920000000003</v>
      </c>
      <c r="L1866" s="427">
        <v>0.32269329299200006</v>
      </c>
      <c r="M1866" s="427">
        <v>37.791791394255995</v>
      </c>
      <c r="N1866" s="427">
        <v>368.69206622131202</v>
      </c>
      <c r="O1866" s="427">
        <v>22.837800000000001</v>
      </c>
      <c r="P1866" s="427">
        <v>8.9664000000000001</v>
      </c>
      <c r="Q1866" s="427">
        <v>8.4893000000000001</v>
      </c>
      <c r="R1866" s="427">
        <v>1.3648</v>
      </c>
      <c r="S1866" s="427">
        <v>44.146999999999998</v>
      </c>
      <c r="T1866" s="427">
        <v>351.58429999999998</v>
      </c>
      <c r="U1866" s="428">
        <v>42522</v>
      </c>
      <c r="V1866" s="428">
        <v>44377</v>
      </c>
      <c r="W1866" s="426">
        <v>9500</v>
      </c>
      <c r="X1866" s="426"/>
      <c r="Y1866" s="426"/>
      <c r="Z1866" s="426">
        <v>6</v>
      </c>
    </row>
    <row r="1867" spans="1:26" ht="15">
      <c r="A1867" s="426">
        <v>202110</v>
      </c>
      <c r="B1867" s="426" t="s">
        <v>1388</v>
      </c>
      <c r="C1867" s="426" t="s">
        <v>138</v>
      </c>
      <c r="D1867" s="426" t="s">
        <v>295</v>
      </c>
      <c r="E1867" s="426" t="s">
        <v>267</v>
      </c>
      <c r="F1867" s="426" t="s">
        <v>4167</v>
      </c>
      <c r="G1867" s="426" t="s">
        <v>4123</v>
      </c>
      <c r="H1867" s="427">
        <v>0.67159999999999997</v>
      </c>
      <c r="I1867" s="427">
        <v>0.90080000000000005</v>
      </c>
      <c r="J1867" s="427">
        <v>76.388800000000003</v>
      </c>
      <c r="K1867" s="427">
        <v>354.31810000000002</v>
      </c>
      <c r="L1867" s="427">
        <v>0.69107402925200012</v>
      </c>
      <c r="M1867" s="427">
        <v>78.464387584767991</v>
      </c>
      <c r="N1867" s="427">
        <v>363.94540464961602</v>
      </c>
      <c r="O1867" s="427">
        <v>22.837800000000001</v>
      </c>
      <c r="P1867" s="427">
        <v>9.7355</v>
      </c>
      <c r="Q1867" s="427">
        <v>9.7355</v>
      </c>
      <c r="R1867" s="427">
        <v>0.90080000000000005</v>
      </c>
      <c r="S1867" s="427">
        <v>80.373400000000004</v>
      </c>
      <c r="T1867" s="427">
        <v>350.33350000000002</v>
      </c>
      <c r="U1867" s="428">
        <v>42370</v>
      </c>
      <c r="V1867" s="428">
        <v>43861</v>
      </c>
      <c r="W1867" s="426">
        <v>1300</v>
      </c>
      <c r="X1867" s="426"/>
      <c r="Y1867" s="426"/>
      <c r="Z1867" s="426">
        <v>6</v>
      </c>
    </row>
    <row r="1868" spans="1:26" ht="15">
      <c r="A1868" s="426">
        <v>202110</v>
      </c>
      <c r="B1868" s="426" t="s">
        <v>1388</v>
      </c>
      <c r="C1868" s="426" t="s">
        <v>142</v>
      </c>
      <c r="D1868" s="426" t="s">
        <v>143</v>
      </c>
      <c r="E1868" s="426" t="s">
        <v>271</v>
      </c>
      <c r="F1868" s="426" t="s">
        <v>4356</v>
      </c>
      <c r="G1868" s="426" t="s">
        <v>4123</v>
      </c>
      <c r="H1868" s="427">
        <v>9.7896999999999998</v>
      </c>
      <c r="I1868" s="427">
        <v>9.7047000000000008</v>
      </c>
      <c r="J1868" s="427">
        <v>1080.1175000000001</v>
      </c>
      <c r="K1868" s="427">
        <v>5239.8028000000004</v>
      </c>
      <c r="L1868" s="427">
        <v>10.099462261005</v>
      </c>
      <c r="M1868" s="427">
        <v>1112.8568335307502</v>
      </c>
      <c r="N1868" s="427">
        <v>5398.6259386905203</v>
      </c>
      <c r="O1868" s="427">
        <v>22.779199999999999</v>
      </c>
      <c r="P1868" s="427">
        <v>7.5316999999999998</v>
      </c>
      <c r="Q1868" s="427">
        <v>7.5316999999999998</v>
      </c>
      <c r="R1868" s="427">
        <v>9.7896827999999996</v>
      </c>
      <c r="S1868" s="427">
        <v>1327.7187510000001</v>
      </c>
      <c r="T1868" s="427">
        <v>4992.2015250000004</v>
      </c>
      <c r="U1868" s="428">
        <v>44197</v>
      </c>
      <c r="V1868" s="428">
        <v>46022</v>
      </c>
      <c r="W1868" s="426">
        <v>14500</v>
      </c>
      <c r="X1868" s="426"/>
      <c r="Y1868" s="426"/>
      <c r="Z1868" s="426">
        <v>7</v>
      </c>
    </row>
    <row r="1869" spans="1:26" ht="15">
      <c r="A1869" s="426">
        <v>202110</v>
      </c>
      <c r="B1869" s="426" t="s">
        <v>1388</v>
      </c>
      <c r="C1869" s="426" t="s">
        <v>148</v>
      </c>
      <c r="D1869" s="426" t="s">
        <v>149</v>
      </c>
      <c r="E1869" s="426" t="s">
        <v>265</v>
      </c>
      <c r="F1869" s="426" t="s">
        <v>4172</v>
      </c>
      <c r="G1869" s="426" t="s">
        <v>4156</v>
      </c>
      <c r="H1869" s="427">
        <v>3.5531999999999999</v>
      </c>
      <c r="I1869" s="427">
        <v>4.5136000000000003</v>
      </c>
      <c r="J1869" s="427">
        <v>261.76499999999999</v>
      </c>
      <c r="K1869" s="427">
        <v>1319.5319999999999</v>
      </c>
      <c r="L1869" s="427">
        <v>3.5954830800000002</v>
      </c>
      <c r="M1869" s="427">
        <v>264.53970899999996</v>
      </c>
      <c r="N1869" s="427">
        <v>1333.5190392</v>
      </c>
      <c r="O1869" s="427">
        <v>22.838200000000001</v>
      </c>
      <c r="P1869" s="427">
        <v>11.2408</v>
      </c>
      <c r="Q1869" s="427">
        <v>10.6372</v>
      </c>
      <c r="R1869" s="427">
        <v>4.5136000000000003</v>
      </c>
      <c r="S1869" s="427">
        <v>313.36989999999997</v>
      </c>
      <c r="T1869" s="427">
        <v>1267.9271000000001</v>
      </c>
      <c r="U1869" s="428">
        <v>40330</v>
      </c>
      <c r="V1869" s="428">
        <v>44408</v>
      </c>
      <c r="W1869" s="426">
        <v>5000</v>
      </c>
      <c r="X1869" s="426"/>
      <c r="Y1869" s="426"/>
      <c r="Z1869" s="426">
        <v>6</v>
      </c>
    </row>
    <row r="1870" spans="1:26" ht="15">
      <c r="A1870" s="426">
        <v>202110</v>
      </c>
      <c r="B1870" s="426" t="s">
        <v>1388</v>
      </c>
      <c r="C1870" s="426" t="s">
        <v>158</v>
      </c>
      <c r="D1870" s="426" t="s">
        <v>370</v>
      </c>
      <c r="E1870" s="426" t="s">
        <v>265</v>
      </c>
      <c r="F1870" s="426" t="s">
        <v>4173</v>
      </c>
      <c r="G1870" s="426" t="s">
        <v>4156</v>
      </c>
      <c r="H1870" s="427">
        <v>0.68959999999999999</v>
      </c>
      <c r="I1870" s="427">
        <v>0.85560000000000003</v>
      </c>
      <c r="J1870" s="427">
        <v>58.66</v>
      </c>
      <c r="K1870" s="427">
        <v>251.47329999999999</v>
      </c>
      <c r="L1870" s="427">
        <v>0.70959596571200001</v>
      </c>
      <c r="M1870" s="427">
        <v>60.253871977599992</v>
      </c>
      <c r="N1870" s="427">
        <v>258.30617156468799</v>
      </c>
      <c r="O1870" s="427">
        <v>22.837800000000001</v>
      </c>
      <c r="P1870" s="427">
        <v>11.7605</v>
      </c>
      <c r="Q1870" s="427">
        <v>11.7605</v>
      </c>
      <c r="R1870" s="427">
        <v>0.85560000000000003</v>
      </c>
      <c r="S1870" s="427">
        <v>63.247199999999999</v>
      </c>
      <c r="T1870" s="427">
        <v>246.8861</v>
      </c>
      <c r="U1870" s="428">
        <v>42401</v>
      </c>
      <c r="V1870" s="428">
        <v>45716</v>
      </c>
      <c r="W1870" s="426">
        <v>1350</v>
      </c>
      <c r="X1870" s="426"/>
      <c r="Y1870" s="426"/>
      <c r="Z1870" s="426">
        <v>6</v>
      </c>
    </row>
    <row r="1871" spans="1:26" ht="15">
      <c r="A1871" s="426">
        <v>202110</v>
      </c>
      <c r="B1871" s="426" t="s">
        <v>1388</v>
      </c>
      <c r="C1871" s="426" t="s">
        <v>172</v>
      </c>
      <c r="D1871" s="426" t="s">
        <v>277</v>
      </c>
      <c r="E1871" s="426" t="s">
        <v>273</v>
      </c>
      <c r="F1871" s="426" t="s">
        <v>4174</v>
      </c>
      <c r="G1871" s="426" t="s">
        <v>4156</v>
      </c>
      <c r="H1871" s="427">
        <v>6.88E-2</v>
      </c>
      <c r="I1871" s="427">
        <v>0.1128</v>
      </c>
      <c r="J1871" s="427">
        <v>5.9406999999999996</v>
      </c>
      <c r="K1871" s="427">
        <v>21.414100000000001</v>
      </c>
      <c r="L1871" s="427">
        <v>7.0794957136000009E-2</v>
      </c>
      <c r="M1871" s="427">
        <v>6.1021168983519987</v>
      </c>
      <c r="N1871" s="427">
        <v>21.995950220175999</v>
      </c>
      <c r="O1871" s="427">
        <v>22.245000000000001</v>
      </c>
      <c r="P1871" s="427">
        <v>10.6701</v>
      </c>
      <c r="Q1871" s="427">
        <v>10.0762</v>
      </c>
      <c r="R1871" s="427">
        <v>0.1128</v>
      </c>
      <c r="S1871" s="427">
        <v>7.3238000000000003</v>
      </c>
      <c r="T1871" s="427">
        <v>20.030999999999999</v>
      </c>
      <c r="U1871" s="428">
        <v>42278</v>
      </c>
      <c r="V1871" s="428">
        <v>44135</v>
      </c>
      <c r="W1871" s="426">
        <v>5100</v>
      </c>
      <c r="X1871" s="426"/>
      <c r="Y1871" s="426"/>
      <c r="Z1871" s="426">
        <v>6</v>
      </c>
    </row>
    <row r="1872" spans="1:26" ht="15">
      <c r="A1872" s="426">
        <v>202110</v>
      </c>
      <c r="B1872" s="426" t="s">
        <v>1388</v>
      </c>
      <c r="C1872" s="426" t="s">
        <v>1080</v>
      </c>
      <c r="D1872" s="426" t="s">
        <v>1081</v>
      </c>
      <c r="E1872" s="426" t="s">
        <v>260</v>
      </c>
      <c r="F1872" s="426" t="s">
        <v>4175</v>
      </c>
      <c r="G1872" s="426" t="s">
        <v>4156</v>
      </c>
      <c r="H1872" s="427">
        <v>1.06</v>
      </c>
      <c r="I1872" s="427">
        <v>1.5196000000000001</v>
      </c>
      <c r="J1872" s="427">
        <v>65.479100000000003</v>
      </c>
      <c r="K1872" s="427">
        <v>364.72980000000001</v>
      </c>
      <c r="L1872" s="427">
        <v>1.0907362582000002</v>
      </c>
      <c r="M1872" s="427">
        <v>67.258256198575992</v>
      </c>
      <c r="N1872" s="427">
        <v>374.640004698528</v>
      </c>
      <c r="O1872" s="427">
        <v>22.837800000000001</v>
      </c>
      <c r="P1872" s="427">
        <v>10.222200000000001</v>
      </c>
      <c r="Q1872" s="427">
        <v>9.6672999999999991</v>
      </c>
      <c r="R1872" s="427">
        <v>1.5196000000000001</v>
      </c>
      <c r="S1872" s="427">
        <v>69.514899999999997</v>
      </c>
      <c r="T1872" s="427">
        <v>360.69400000000002</v>
      </c>
      <c r="U1872" s="428">
        <v>42614</v>
      </c>
      <c r="V1872" s="428">
        <v>44469</v>
      </c>
      <c r="W1872" s="426">
        <v>1400</v>
      </c>
      <c r="X1872" s="426"/>
      <c r="Y1872" s="426"/>
      <c r="Z1872" s="426">
        <v>6</v>
      </c>
    </row>
    <row r="1873" spans="1:26" ht="15">
      <c r="A1873" s="426">
        <v>202110</v>
      </c>
      <c r="B1873" s="426" t="s">
        <v>1388</v>
      </c>
      <c r="C1873" s="426" t="s">
        <v>196</v>
      </c>
      <c r="D1873" s="426" t="s">
        <v>197</v>
      </c>
      <c r="E1873" s="426" t="s">
        <v>256</v>
      </c>
      <c r="F1873" s="426" t="s">
        <v>4164</v>
      </c>
      <c r="G1873" s="426" t="s">
        <v>4156</v>
      </c>
      <c r="H1873" s="427">
        <v>3.9236</v>
      </c>
      <c r="I1873" s="427">
        <v>3.8536000000000001</v>
      </c>
      <c r="J1873" s="427">
        <v>456.94839999999999</v>
      </c>
      <c r="K1873" s="427">
        <v>2041.4009000000001</v>
      </c>
      <c r="L1873" s="427">
        <v>3.9702908400000001</v>
      </c>
      <c r="M1873" s="427">
        <v>461.79205303999998</v>
      </c>
      <c r="N1873" s="427">
        <v>2063.0397495399998</v>
      </c>
      <c r="O1873" s="427">
        <v>22.749300000000002</v>
      </c>
      <c r="P1873" s="427">
        <v>10.1722</v>
      </c>
      <c r="Q1873" s="427">
        <v>9.6082000000000001</v>
      </c>
      <c r="R1873" s="427">
        <v>3.9236</v>
      </c>
      <c r="S1873" s="427">
        <v>565.76850000000002</v>
      </c>
      <c r="T1873" s="427">
        <v>1932.5808</v>
      </c>
      <c r="U1873" s="428">
        <v>42370</v>
      </c>
      <c r="V1873" s="428">
        <v>44227</v>
      </c>
      <c r="W1873" s="426">
        <v>9000</v>
      </c>
      <c r="X1873" s="426"/>
      <c r="Y1873" s="426"/>
      <c r="Z1873" s="426">
        <v>6</v>
      </c>
    </row>
    <row r="1874" spans="1:26" ht="15">
      <c r="A1874" s="426">
        <v>202110</v>
      </c>
      <c r="B1874" s="426" t="s">
        <v>1388</v>
      </c>
      <c r="C1874" s="426" t="s">
        <v>203</v>
      </c>
      <c r="D1874" s="426" t="s">
        <v>310</v>
      </c>
      <c r="E1874" s="426" t="s">
        <v>262</v>
      </c>
      <c r="F1874" s="426" t="s">
        <v>4165</v>
      </c>
      <c r="G1874" s="426" t="s">
        <v>4159</v>
      </c>
      <c r="H1874" s="427">
        <v>8.7599999999999997E-2</v>
      </c>
      <c r="I1874" s="427">
        <v>0.34720000000000001</v>
      </c>
      <c r="J1874" s="427">
        <v>7.6962999999999999</v>
      </c>
      <c r="K1874" s="427">
        <v>32.641500000000001</v>
      </c>
      <c r="L1874" s="427">
        <v>9.0140090772000012E-2</v>
      </c>
      <c r="M1874" s="427">
        <v>7.9054189379679993</v>
      </c>
      <c r="N1874" s="427">
        <v>33.528413947440001</v>
      </c>
      <c r="O1874" s="427">
        <v>22.837800000000001</v>
      </c>
      <c r="P1874" s="427">
        <v>9.0929000000000002</v>
      </c>
      <c r="Q1874" s="427">
        <v>8.5282999999999998</v>
      </c>
      <c r="R1874" s="427">
        <v>0.34720000000000001</v>
      </c>
      <c r="S1874" s="427">
        <v>9.4390999999999998</v>
      </c>
      <c r="T1874" s="427">
        <v>30.898700000000002</v>
      </c>
      <c r="U1874" s="428">
        <v>42522</v>
      </c>
      <c r="V1874" s="428">
        <v>44377</v>
      </c>
      <c r="W1874" s="426">
        <v>2800</v>
      </c>
      <c r="X1874" s="426"/>
      <c r="Y1874" s="426"/>
      <c r="Z1874" s="426">
        <v>6</v>
      </c>
    </row>
    <row r="1875" spans="1:26" ht="15">
      <c r="A1875" s="426">
        <v>202110</v>
      </c>
      <c r="B1875" s="426" t="s">
        <v>1388</v>
      </c>
      <c r="C1875" s="426" t="s">
        <v>612</v>
      </c>
      <c r="D1875" s="426" t="s">
        <v>613</v>
      </c>
      <c r="E1875" s="426" t="s">
        <v>267</v>
      </c>
      <c r="F1875" s="426" t="s">
        <v>4166</v>
      </c>
      <c r="G1875" s="426" t="s">
        <v>4123</v>
      </c>
      <c r="H1875" s="427">
        <v>1.008</v>
      </c>
      <c r="I1875" s="427">
        <v>1.0944</v>
      </c>
      <c r="J1875" s="427">
        <v>105.3439</v>
      </c>
      <c r="K1875" s="427">
        <v>508.22320000000002</v>
      </c>
      <c r="L1875" s="427">
        <v>1.0372284417600002</v>
      </c>
      <c r="M1875" s="427">
        <v>108.20623703070399</v>
      </c>
      <c r="N1875" s="427">
        <v>522.03231552755199</v>
      </c>
      <c r="O1875" s="427">
        <v>22.837800000000001</v>
      </c>
      <c r="P1875" s="427">
        <v>11.390499999999999</v>
      </c>
      <c r="Q1875" s="427">
        <v>11.390499999999999</v>
      </c>
      <c r="R1875" s="427">
        <v>1.0944</v>
      </c>
      <c r="S1875" s="427">
        <v>124.05289999999999</v>
      </c>
      <c r="T1875" s="427">
        <v>489.51420000000002</v>
      </c>
      <c r="U1875" s="428">
        <v>42430</v>
      </c>
      <c r="V1875" s="428">
        <v>45747</v>
      </c>
      <c r="W1875" s="426">
        <v>1450</v>
      </c>
      <c r="X1875" s="426"/>
      <c r="Y1875" s="426"/>
      <c r="Z1875" s="426">
        <v>6</v>
      </c>
    </row>
    <row r="1876" spans="1:26" ht="15">
      <c r="A1876" s="426">
        <v>202110</v>
      </c>
      <c r="B1876" s="426" t="s">
        <v>1388</v>
      </c>
      <c r="C1876" s="426" t="s">
        <v>240</v>
      </c>
      <c r="D1876" s="426" t="s">
        <v>278</v>
      </c>
      <c r="E1876" s="426" t="s">
        <v>273</v>
      </c>
      <c r="F1876" s="426" t="s">
        <v>4167</v>
      </c>
      <c r="G1876" s="426" t="s">
        <v>4123</v>
      </c>
      <c r="H1876" s="427">
        <v>0.94599999999999995</v>
      </c>
      <c r="I1876" s="427">
        <v>0.93</v>
      </c>
      <c r="J1876" s="427">
        <v>55.496899999999997</v>
      </c>
      <c r="K1876" s="427">
        <v>217.91679999999999</v>
      </c>
      <c r="L1876" s="427">
        <v>0.97343066062000017</v>
      </c>
      <c r="M1876" s="427">
        <v>57.004826248783992</v>
      </c>
      <c r="N1876" s="427">
        <v>223.83789582284797</v>
      </c>
      <c r="O1876" s="427">
        <v>22.837800000000001</v>
      </c>
      <c r="P1876" s="427">
        <v>8.8202999999999996</v>
      </c>
      <c r="Q1876" s="427">
        <v>8.8202999999999996</v>
      </c>
      <c r="R1876" s="427">
        <v>0.94599999999999995</v>
      </c>
      <c r="S1876" s="427">
        <v>58.953800000000001</v>
      </c>
      <c r="T1876" s="427">
        <v>214.4599</v>
      </c>
      <c r="U1876" s="428">
        <v>42278</v>
      </c>
      <c r="V1876" s="428">
        <v>44135</v>
      </c>
      <c r="W1876" s="426">
        <v>1350</v>
      </c>
      <c r="X1876" s="426"/>
      <c r="Y1876" s="426"/>
      <c r="Z1876" s="426">
        <v>6</v>
      </c>
    </row>
    <row r="1877" spans="1:26" ht="15">
      <c r="A1877" s="426">
        <v>202110</v>
      </c>
      <c r="B1877" s="426" t="s">
        <v>1388</v>
      </c>
      <c r="C1877" s="426" t="s">
        <v>1985</v>
      </c>
      <c r="D1877" s="426" t="s">
        <v>1986</v>
      </c>
      <c r="E1877" s="426" t="s">
        <v>273</v>
      </c>
      <c r="F1877" s="426" t="s">
        <v>4320</v>
      </c>
      <c r="G1877" s="426" t="s">
        <v>4315</v>
      </c>
      <c r="H1877" s="427">
        <v>3.5135999999999998</v>
      </c>
      <c r="I1877" s="427">
        <v>3.6457000000000002</v>
      </c>
      <c r="J1877" s="427">
        <v>283.84030000000001</v>
      </c>
      <c r="K1877" s="427">
        <v>1132.0585000000001</v>
      </c>
      <c r="L1877" s="427">
        <v>3.6942354057600006</v>
      </c>
      <c r="M1877" s="427">
        <v>294.58404137780803</v>
      </c>
      <c r="N1877" s="427">
        <v>1174.9084538245602</v>
      </c>
      <c r="O1877" s="427">
        <v>21.713699999999999</v>
      </c>
      <c r="P1877" s="427">
        <v>8.8547999999999991</v>
      </c>
      <c r="Q1877" s="427">
        <v>8.8547999999999991</v>
      </c>
      <c r="R1877" s="427">
        <v>3.6457364000000001</v>
      </c>
      <c r="S1877" s="427">
        <v>302.871801</v>
      </c>
      <c r="T1877" s="427">
        <v>1113.0269619999999</v>
      </c>
      <c r="U1877" s="428">
        <v>44256</v>
      </c>
      <c r="V1877" s="428">
        <v>46081</v>
      </c>
      <c r="W1877" s="426">
        <v>4500</v>
      </c>
      <c r="X1877" s="426"/>
      <c r="Y1877" s="426"/>
      <c r="Z1877" s="426">
        <v>3</v>
      </c>
    </row>
    <row r="1878" spans="1:26" ht="15">
      <c r="A1878" s="426">
        <v>202110</v>
      </c>
      <c r="B1878" s="426" t="s">
        <v>1388</v>
      </c>
      <c r="C1878" s="426" t="s">
        <v>441</v>
      </c>
      <c r="D1878" s="426" t="s">
        <v>442</v>
      </c>
      <c r="E1878" s="426" t="s">
        <v>266</v>
      </c>
      <c r="F1878" s="426" t="s">
        <v>4236</v>
      </c>
      <c r="G1878" s="426" t="s">
        <v>4156</v>
      </c>
      <c r="H1878" s="427">
        <v>7.1599999999999997E-2</v>
      </c>
      <c r="I1878" s="427">
        <v>0.66039999999999999</v>
      </c>
      <c r="J1878" s="427">
        <v>2.3092000000000001</v>
      </c>
      <c r="K1878" s="427">
        <v>149.08840000000001</v>
      </c>
      <c r="L1878" s="427">
        <v>7.3676147252000002E-2</v>
      </c>
      <c r="M1878" s="427">
        <v>2.371944104512</v>
      </c>
      <c r="N1878" s="427">
        <v>153.13933458822399</v>
      </c>
      <c r="O1878" s="427">
        <v>22.837800000000001</v>
      </c>
      <c r="P1878" s="427">
        <v>17.699100000000001</v>
      </c>
      <c r="Q1878" s="427">
        <v>16.599</v>
      </c>
      <c r="R1878" s="427">
        <v>0.66039999999999999</v>
      </c>
      <c r="S1878" s="427">
        <v>2.4723999999999999</v>
      </c>
      <c r="T1878" s="427">
        <v>148.92519999999999</v>
      </c>
      <c r="U1878" s="428">
        <v>42005</v>
      </c>
      <c r="V1878" s="428">
        <v>43496</v>
      </c>
      <c r="W1878" s="426">
        <v>800</v>
      </c>
      <c r="X1878" s="426"/>
      <c r="Y1878" s="426"/>
      <c r="Z1878" s="426">
        <v>6</v>
      </c>
    </row>
    <row r="1879" spans="1:26" ht="15">
      <c r="A1879" s="426">
        <v>202110</v>
      </c>
      <c r="B1879" s="426" t="s">
        <v>1388</v>
      </c>
      <c r="C1879" s="426" t="s">
        <v>461</v>
      </c>
      <c r="D1879" s="426" t="s">
        <v>462</v>
      </c>
      <c r="E1879" s="426" t="s">
        <v>268</v>
      </c>
      <c r="F1879" s="426" t="s">
        <v>4237</v>
      </c>
      <c r="G1879" s="426" t="s">
        <v>4156</v>
      </c>
      <c r="H1879" s="427">
        <v>4.8311999999999999</v>
      </c>
      <c r="I1879" s="427">
        <v>5.032</v>
      </c>
      <c r="J1879" s="427">
        <v>482.3272</v>
      </c>
      <c r="K1879" s="427">
        <v>2295.5207</v>
      </c>
      <c r="L1879" s="427">
        <v>4.9712877458640001</v>
      </c>
      <c r="M1879" s="427">
        <v>495.43268598899198</v>
      </c>
      <c r="N1879" s="427">
        <v>2357.8931193271519</v>
      </c>
      <c r="O1879" s="427">
        <v>22.837800000000001</v>
      </c>
      <c r="P1879" s="427">
        <v>11.127599999999999</v>
      </c>
      <c r="Q1879" s="427">
        <v>11.127599999999999</v>
      </c>
      <c r="R1879" s="427">
        <v>5.032</v>
      </c>
      <c r="S1879" s="427">
        <v>578.11726599999997</v>
      </c>
      <c r="T1879" s="427">
        <v>2199.7306330000001</v>
      </c>
      <c r="U1879" s="428">
        <v>42125</v>
      </c>
      <c r="V1879" s="428">
        <v>45688</v>
      </c>
      <c r="W1879" s="426">
        <v>8650</v>
      </c>
      <c r="X1879" s="426"/>
      <c r="Y1879" s="426"/>
      <c r="Z1879" s="426">
        <v>6</v>
      </c>
    </row>
    <row r="1880" spans="1:26" ht="15">
      <c r="A1880" s="426">
        <v>202110</v>
      </c>
      <c r="B1880" s="426" t="s">
        <v>1388</v>
      </c>
      <c r="C1880" s="426" t="s">
        <v>482</v>
      </c>
      <c r="D1880" s="426" t="s">
        <v>483</v>
      </c>
      <c r="E1880" s="426" t="s">
        <v>256</v>
      </c>
      <c r="F1880" s="426" t="s">
        <v>4377</v>
      </c>
      <c r="G1880" s="426" t="s">
        <v>7051</v>
      </c>
      <c r="H1880" s="427">
        <v>0.70279999999999998</v>
      </c>
      <c r="I1880" s="427">
        <v>0.70799999999999996</v>
      </c>
      <c r="J1880" s="427">
        <v>82.617199999999997</v>
      </c>
      <c r="K1880" s="427">
        <v>357.17129999999997</v>
      </c>
      <c r="L1880" s="427">
        <v>0.72503775161999995</v>
      </c>
      <c r="M1880" s="427">
        <v>85.121401687480002</v>
      </c>
      <c r="N1880" s="427">
        <v>367.99748355716997</v>
      </c>
      <c r="O1880" s="427">
        <v>22.129799999999999</v>
      </c>
      <c r="P1880" s="427">
        <v>11.3461</v>
      </c>
      <c r="Q1880" s="427">
        <v>11.3461</v>
      </c>
      <c r="R1880" s="427">
        <v>0.70799999999999996</v>
      </c>
      <c r="S1880" s="427">
        <v>102.0476</v>
      </c>
      <c r="T1880" s="427">
        <v>337.74090000000001</v>
      </c>
      <c r="U1880" s="428">
        <v>44440</v>
      </c>
      <c r="V1880" s="428">
        <v>45291</v>
      </c>
      <c r="W1880" s="426">
        <v>1250</v>
      </c>
      <c r="X1880" s="426"/>
      <c r="Y1880" s="426"/>
      <c r="Z1880" s="426">
        <v>7</v>
      </c>
    </row>
    <row r="1881" spans="1:26" ht="15">
      <c r="A1881" s="426">
        <v>202110</v>
      </c>
      <c r="B1881" s="426" t="s">
        <v>1388</v>
      </c>
      <c r="C1881" s="426" t="s">
        <v>515</v>
      </c>
      <c r="D1881" s="426" t="s">
        <v>516</v>
      </c>
      <c r="E1881" s="426" t="s">
        <v>265</v>
      </c>
      <c r="F1881" s="426" t="s">
        <v>4442</v>
      </c>
      <c r="G1881" s="426" t="s">
        <v>7051</v>
      </c>
      <c r="H1881" s="427">
        <v>0.43219999999999997</v>
      </c>
      <c r="I1881" s="427">
        <v>0.43940000000000001</v>
      </c>
      <c r="J1881" s="427">
        <v>52.621000000000002</v>
      </c>
      <c r="K1881" s="427">
        <v>259.286</v>
      </c>
      <c r="L1881" s="427">
        <v>0.44587552113000001</v>
      </c>
      <c r="M1881" s="427">
        <v>54.215989868900003</v>
      </c>
      <c r="N1881" s="427">
        <v>267.14519201740001</v>
      </c>
      <c r="O1881" s="427">
        <v>22.139500000000002</v>
      </c>
      <c r="P1881" s="427">
        <v>10.229900000000001</v>
      </c>
      <c r="Q1881" s="427">
        <v>10.229900000000001</v>
      </c>
      <c r="R1881" s="427">
        <v>0.43940000000000001</v>
      </c>
      <c r="S1881" s="427">
        <v>65.149000000000001</v>
      </c>
      <c r="T1881" s="427">
        <v>246.75790000000001</v>
      </c>
      <c r="U1881" s="428">
        <v>44470</v>
      </c>
      <c r="V1881" s="428">
        <v>44834</v>
      </c>
      <c r="W1881" s="426">
        <v>600</v>
      </c>
      <c r="X1881" s="426"/>
      <c r="Y1881" s="426"/>
      <c r="Z1881" s="426">
        <v>7</v>
      </c>
    </row>
    <row r="1882" spans="1:26" ht="15">
      <c r="A1882" s="426">
        <v>202110</v>
      </c>
      <c r="B1882" s="426" t="s">
        <v>1388</v>
      </c>
      <c r="C1882" s="426" t="s">
        <v>517</v>
      </c>
      <c r="D1882" s="426" t="s">
        <v>518</v>
      </c>
      <c r="E1882" s="426" t="s">
        <v>265</v>
      </c>
      <c r="F1882" s="426" t="s">
        <v>4357</v>
      </c>
      <c r="G1882" s="426" t="s">
        <v>7051</v>
      </c>
      <c r="H1882" s="427">
        <v>1.4633</v>
      </c>
      <c r="I1882" s="427">
        <v>1.5992999999999999</v>
      </c>
      <c r="J1882" s="427">
        <v>172.42179999999999</v>
      </c>
      <c r="K1882" s="427">
        <v>876.92840000000001</v>
      </c>
      <c r="L1882" s="427">
        <v>1.5096012264450001</v>
      </c>
      <c r="M1882" s="427">
        <v>177.64805993761999</v>
      </c>
      <c r="N1882" s="427">
        <v>903.50888903956002</v>
      </c>
      <c r="O1882" s="427">
        <v>22.139500000000002</v>
      </c>
      <c r="P1882" s="427">
        <v>10.229900000000001</v>
      </c>
      <c r="Q1882" s="427">
        <v>10.229900000000001</v>
      </c>
      <c r="R1882" s="427">
        <v>1.5993360000000001</v>
      </c>
      <c r="S1882" s="427">
        <v>213.682648</v>
      </c>
      <c r="T1882" s="427">
        <v>835.66748700000005</v>
      </c>
      <c r="U1882" s="428">
        <v>44470</v>
      </c>
      <c r="V1882" s="428">
        <v>44834</v>
      </c>
      <c r="W1882" s="426">
        <v>2200</v>
      </c>
      <c r="X1882" s="426"/>
      <c r="Y1882" s="426"/>
      <c r="Z1882" s="426">
        <v>7</v>
      </c>
    </row>
    <row r="1883" spans="1:26" ht="15">
      <c r="A1883" s="426">
        <v>202110</v>
      </c>
      <c r="B1883" s="426" t="s">
        <v>1388</v>
      </c>
      <c r="C1883" s="426" t="s">
        <v>618</v>
      </c>
      <c r="D1883" s="426" t="s">
        <v>619</v>
      </c>
      <c r="E1883" s="426" t="s">
        <v>268</v>
      </c>
      <c r="F1883" s="426" t="s">
        <v>4238</v>
      </c>
      <c r="G1883" s="426" t="s">
        <v>4156</v>
      </c>
      <c r="H1883" s="427">
        <v>4.4400000000000002E-2</v>
      </c>
      <c r="I1883" s="427">
        <v>8.2400000000000001E-2</v>
      </c>
      <c r="J1883" s="427">
        <v>2.0411999999999999</v>
      </c>
      <c r="K1883" s="427">
        <v>16.157499999999999</v>
      </c>
      <c r="L1883" s="427">
        <v>4.5687443268000012E-2</v>
      </c>
      <c r="M1883" s="427">
        <v>2.0966621800319993</v>
      </c>
      <c r="N1883" s="427">
        <v>16.596521249199995</v>
      </c>
      <c r="O1883" s="427">
        <v>21.652200000000001</v>
      </c>
      <c r="P1883" s="427">
        <v>14.5253</v>
      </c>
      <c r="Q1883" s="427">
        <v>13.736800000000001</v>
      </c>
      <c r="R1883" s="427">
        <v>8.2400000000000001E-2</v>
      </c>
      <c r="S1883" s="427">
        <v>2.4419</v>
      </c>
      <c r="T1883" s="427">
        <v>15.7568</v>
      </c>
      <c r="U1883" s="428">
        <v>42430</v>
      </c>
      <c r="V1883" s="428">
        <v>44256</v>
      </c>
      <c r="W1883" s="426">
        <v>300</v>
      </c>
      <c r="X1883" s="426"/>
      <c r="Y1883" s="426"/>
      <c r="Z1883" s="426">
        <v>6</v>
      </c>
    </row>
    <row r="1884" spans="1:26" ht="15">
      <c r="A1884" s="426">
        <v>202110</v>
      </c>
      <c r="B1884" s="426" t="s">
        <v>1388</v>
      </c>
      <c r="C1884" s="426" t="s">
        <v>572</v>
      </c>
      <c r="D1884" s="426" t="s">
        <v>573</v>
      </c>
      <c r="E1884" s="426" t="s">
        <v>267</v>
      </c>
      <c r="F1884" s="426" t="s">
        <v>4222</v>
      </c>
      <c r="G1884" s="426" t="s">
        <v>4123</v>
      </c>
      <c r="H1884" s="427">
        <v>3.8967999999999998</v>
      </c>
      <c r="I1884" s="427">
        <v>4.048</v>
      </c>
      <c r="J1884" s="427">
        <v>447.86410000000001</v>
      </c>
      <c r="K1884" s="427">
        <v>2125.8951999999999</v>
      </c>
      <c r="L1884" s="427">
        <v>4.0097934442960002</v>
      </c>
      <c r="M1884" s="427">
        <v>460.03317669217597</v>
      </c>
      <c r="N1884" s="427">
        <v>2183.6586638014719</v>
      </c>
      <c r="O1884" s="427">
        <v>22.837800000000001</v>
      </c>
      <c r="P1884" s="427">
        <v>9.1513000000000009</v>
      </c>
      <c r="Q1884" s="427">
        <v>9.1513000000000009</v>
      </c>
      <c r="R1884" s="427">
        <v>4.048</v>
      </c>
      <c r="S1884" s="427">
        <v>535.00160000000005</v>
      </c>
      <c r="T1884" s="427">
        <v>2038.7577000000001</v>
      </c>
      <c r="U1884" s="428">
        <v>42401</v>
      </c>
      <c r="V1884" s="428">
        <v>44255</v>
      </c>
      <c r="W1884" s="426">
        <v>3800</v>
      </c>
      <c r="X1884" s="426"/>
      <c r="Y1884" s="426"/>
      <c r="Z1884" s="426">
        <v>6</v>
      </c>
    </row>
    <row r="1885" spans="1:26" ht="15">
      <c r="A1885" s="426">
        <v>202110</v>
      </c>
      <c r="B1885" s="426" t="s">
        <v>1388</v>
      </c>
      <c r="C1885" s="426" t="s">
        <v>574</v>
      </c>
      <c r="D1885" s="426" t="s">
        <v>575</v>
      </c>
      <c r="E1885" s="426" t="s">
        <v>267</v>
      </c>
      <c r="F1885" s="426" t="s">
        <v>4232</v>
      </c>
      <c r="G1885" s="426" t="s">
        <v>4156</v>
      </c>
      <c r="H1885" s="427">
        <v>0.218</v>
      </c>
      <c r="I1885" s="427">
        <v>0.25879999999999997</v>
      </c>
      <c r="J1885" s="427">
        <v>17.9068</v>
      </c>
      <c r="K1885" s="427">
        <v>94.833799999999997</v>
      </c>
      <c r="L1885" s="427">
        <v>0.22432123046000005</v>
      </c>
      <c r="M1885" s="427">
        <v>18.393352109247999</v>
      </c>
      <c r="N1885" s="427">
        <v>97.410563319967991</v>
      </c>
      <c r="O1885" s="427">
        <v>22.8767</v>
      </c>
      <c r="P1885" s="427">
        <v>12.665900000000001</v>
      </c>
      <c r="Q1885" s="427">
        <v>12.665900000000001</v>
      </c>
      <c r="R1885" s="427">
        <v>0.25879999999999997</v>
      </c>
      <c r="S1885" s="427">
        <v>18.985299999999999</v>
      </c>
      <c r="T1885" s="427">
        <v>93.755300000000005</v>
      </c>
      <c r="U1885" s="428">
        <v>42401</v>
      </c>
      <c r="V1885" s="428">
        <v>45747</v>
      </c>
      <c r="W1885" s="426">
        <v>450</v>
      </c>
      <c r="X1885" s="426"/>
      <c r="Y1885" s="426"/>
      <c r="Z1885" s="426">
        <v>6</v>
      </c>
    </row>
    <row r="1886" spans="1:26" ht="15">
      <c r="A1886" s="426">
        <v>202110</v>
      </c>
      <c r="B1886" s="426" t="s">
        <v>1388</v>
      </c>
      <c r="C1886" s="426" t="s">
        <v>622</v>
      </c>
      <c r="D1886" s="426" t="s">
        <v>623</v>
      </c>
      <c r="E1886" s="426" t="s">
        <v>268</v>
      </c>
      <c r="F1886" s="426" t="s">
        <v>4200</v>
      </c>
      <c r="G1886" s="426" t="s">
        <v>4123</v>
      </c>
      <c r="H1886" s="427">
        <v>1.0416000000000001</v>
      </c>
      <c r="I1886" s="427">
        <v>1.0920000000000001</v>
      </c>
      <c r="J1886" s="427">
        <v>108.149</v>
      </c>
      <c r="K1886" s="427">
        <v>478.84699999999998</v>
      </c>
      <c r="L1886" s="427">
        <v>1.0718027231520002</v>
      </c>
      <c r="M1886" s="427">
        <v>111.08755541264</v>
      </c>
      <c r="N1886" s="427">
        <v>491.85792422191992</v>
      </c>
      <c r="O1886" s="427">
        <v>22.964099999999998</v>
      </c>
      <c r="P1886" s="427">
        <v>14.4085</v>
      </c>
      <c r="Q1886" s="427">
        <v>13.8536</v>
      </c>
      <c r="R1886" s="427">
        <v>1.0920000000000001</v>
      </c>
      <c r="S1886" s="427">
        <v>117.7398</v>
      </c>
      <c r="T1886" s="427">
        <v>469.256125</v>
      </c>
      <c r="U1886" s="428">
        <v>42438</v>
      </c>
      <c r="V1886" s="428">
        <v>45688</v>
      </c>
      <c r="W1886" s="426">
        <v>800</v>
      </c>
      <c r="X1886" s="426"/>
      <c r="Y1886" s="426"/>
      <c r="Z1886" s="426">
        <v>6</v>
      </c>
    </row>
    <row r="1887" spans="1:26" ht="15">
      <c r="A1887" s="426">
        <v>202110</v>
      </c>
      <c r="B1887" s="426" t="s">
        <v>1388</v>
      </c>
      <c r="C1887" s="426" t="s">
        <v>624</v>
      </c>
      <c r="D1887" s="426" t="s">
        <v>625</v>
      </c>
      <c r="E1887" s="426" t="s">
        <v>268</v>
      </c>
      <c r="F1887" s="426" t="s">
        <v>4201</v>
      </c>
      <c r="G1887" s="426" t="s">
        <v>4123</v>
      </c>
      <c r="H1887" s="427">
        <v>0.49680000000000002</v>
      </c>
      <c r="I1887" s="427">
        <v>0.50760000000000005</v>
      </c>
      <c r="J1887" s="427">
        <v>47.81</v>
      </c>
      <c r="K1887" s="427">
        <v>203.4462</v>
      </c>
      <c r="L1887" s="427">
        <v>0.51120544629600007</v>
      </c>
      <c r="M1887" s="427">
        <v>49.109062721599997</v>
      </c>
      <c r="N1887" s="427">
        <v>208.97410994083199</v>
      </c>
      <c r="O1887" s="427">
        <v>22.964099999999998</v>
      </c>
      <c r="P1887" s="427">
        <v>14.4085</v>
      </c>
      <c r="Q1887" s="427">
        <v>13.8536</v>
      </c>
      <c r="R1887" s="427">
        <v>0.50760000000000005</v>
      </c>
      <c r="S1887" s="427">
        <v>50.923949999999998</v>
      </c>
      <c r="T1887" s="427">
        <v>200.33222499999999</v>
      </c>
      <c r="U1887" s="428">
        <v>42438</v>
      </c>
      <c r="V1887" s="428">
        <v>45688</v>
      </c>
      <c r="W1887" s="426">
        <v>400</v>
      </c>
      <c r="X1887" s="426"/>
      <c r="Y1887" s="426"/>
      <c r="Z1887" s="426">
        <v>6</v>
      </c>
    </row>
    <row r="1888" spans="1:26" ht="15">
      <c r="A1888" s="426">
        <v>202110</v>
      </c>
      <c r="B1888" s="426" t="s">
        <v>1388</v>
      </c>
      <c r="C1888" s="426" t="s">
        <v>628</v>
      </c>
      <c r="D1888" s="426" t="s">
        <v>629</v>
      </c>
      <c r="E1888" s="426" t="s">
        <v>268</v>
      </c>
      <c r="F1888" s="426" t="s">
        <v>4203</v>
      </c>
      <c r="G1888" s="426" t="s">
        <v>4156</v>
      </c>
      <c r="H1888" s="427">
        <v>0.16159999999999999</v>
      </c>
      <c r="I1888" s="427">
        <v>0.1852</v>
      </c>
      <c r="J1888" s="427">
        <v>11.786199999999999</v>
      </c>
      <c r="K1888" s="427">
        <v>51.474400000000003</v>
      </c>
      <c r="L1888" s="427">
        <v>0.166285829552</v>
      </c>
      <c r="M1888" s="427">
        <v>12.106447083231998</v>
      </c>
      <c r="N1888" s="427">
        <v>52.873029453183996</v>
      </c>
      <c r="O1888" s="427">
        <v>20.991299999999999</v>
      </c>
      <c r="P1888" s="427">
        <v>9.9398999999999997</v>
      </c>
      <c r="Q1888" s="427">
        <v>9.4045000000000005</v>
      </c>
      <c r="R1888" s="427">
        <v>0.1852</v>
      </c>
      <c r="S1888" s="427">
        <v>12.6753</v>
      </c>
      <c r="T1888" s="427">
        <v>50.585299999999997</v>
      </c>
      <c r="U1888" s="428">
        <v>42430</v>
      </c>
      <c r="V1888" s="428">
        <v>44256</v>
      </c>
      <c r="W1888" s="426">
        <v>600</v>
      </c>
      <c r="X1888" s="426"/>
      <c r="Y1888" s="426"/>
      <c r="Z1888" s="426">
        <v>6</v>
      </c>
    </row>
    <row r="1889" spans="1:26" ht="15">
      <c r="A1889" s="426">
        <v>202110</v>
      </c>
      <c r="B1889" s="426" t="s">
        <v>1388</v>
      </c>
      <c r="C1889" s="426" t="s">
        <v>667</v>
      </c>
      <c r="D1889" s="426" t="s">
        <v>668</v>
      </c>
      <c r="E1889" s="426" t="s">
        <v>275</v>
      </c>
      <c r="F1889" s="426" t="s">
        <v>4205</v>
      </c>
      <c r="G1889" s="426" t="s">
        <v>4156</v>
      </c>
      <c r="H1889" s="427">
        <v>0.20399999999999999</v>
      </c>
      <c r="I1889" s="427">
        <v>0.20399999999999999</v>
      </c>
      <c r="J1889" s="427">
        <v>20.385899999999999</v>
      </c>
      <c r="K1889" s="427">
        <v>88.953199999999995</v>
      </c>
      <c r="L1889" s="427">
        <v>0.20991527988</v>
      </c>
      <c r="M1889" s="427">
        <v>20.939812627823997</v>
      </c>
      <c r="N1889" s="427">
        <v>91.370179420351974</v>
      </c>
      <c r="O1889" s="427">
        <v>22.837800000000001</v>
      </c>
      <c r="P1889" s="427">
        <v>9.3655000000000008</v>
      </c>
      <c r="Q1889" s="427">
        <v>8.8398000000000003</v>
      </c>
      <c r="R1889" s="427">
        <v>0.20399999999999999</v>
      </c>
      <c r="S1889" s="427">
        <v>24.970500000000001</v>
      </c>
      <c r="T1889" s="427">
        <v>84.368600000000001</v>
      </c>
      <c r="U1889" s="428">
        <v>42430</v>
      </c>
      <c r="V1889" s="428">
        <v>44651</v>
      </c>
      <c r="W1889" s="426">
        <v>800</v>
      </c>
      <c r="X1889" s="426"/>
      <c r="Y1889" s="426"/>
      <c r="Z1889" s="426">
        <v>6</v>
      </c>
    </row>
    <row r="1890" spans="1:26" ht="15">
      <c r="A1890" s="426">
        <v>202110</v>
      </c>
      <c r="B1890" s="426" t="s">
        <v>1388</v>
      </c>
      <c r="C1890" s="426" t="s">
        <v>671</v>
      </c>
      <c r="D1890" s="426" t="s">
        <v>672</v>
      </c>
      <c r="E1890" s="426" t="s">
        <v>275</v>
      </c>
      <c r="F1890" s="426" t="s">
        <v>4206</v>
      </c>
      <c r="G1890" s="426" t="s">
        <v>4156</v>
      </c>
      <c r="H1890" s="427">
        <v>0.21479999999999999</v>
      </c>
      <c r="I1890" s="427">
        <v>0.2152</v>
      </c>
      <c r="J1890" s="427">
        <v>25.509</v>
      </c>
      <c r="K1890" s="427">
        <v>117.0218</v>
      </c>
      <c r="L1890" s="427">
        <v>0.22102844175600003</v>
      </c>
      <c r="M1890" s="427">
        <v>26.202114222239999</v>
      </c>
      <c r="N1890" s="427">
        <v>120.20144145564798</v>
      </c>
      <c r="O1890" s="427">
        <v>22.837800000000001</v>
      </c>
      <c r="P1890" s="427">
        <v>9.3655000000000008</v>
      </c>
      <c r="Q1890" s="427">
        <v>8.8398000000000003</v>
      </c>
      <c r="R1890" s="427">
        <v>0.2152</v>
      </c>
      <c r="S1890" s="427">
        <v>31.624199999999998</v>
      </c>
      <c r="T1890" s="427">
        <v>110.9066</v>
      </c>
      <c r="U1890" s="428">
        <v>42430</v>
      </c>
      <c r="V1890" s="428">
        <v>44651</v>
      </c>
      <c r="W1890" s="426">
        <v>750</v>
      </c>
      <c r="X1890" s="426"/>
      <c r="Y1890" s="426"/>
      <c r="Z1890" s="426">
        <v>6</v>
      </c>
    </row>
    <row r="1891" spans="1:26" ht="15">
      <c r="A1891" s="426">
        <v>202110</v>
      </c>
      <c r="B1891" s="426" t="s">
        <v>1388</v>
      </c>
      <c r="C1891" s="426" t="s">
        <v>685</v>
      </c>
      <c r="D1891" s="426" t="s">
        <v>686</v>
      </c>
      <c r="E1891" s="426" t="s">
        <v>275</v>
      </c>
      <c r="F1891" s="426" t="s">
        <v>4210</v>
      </c>
      <c r="G1891" s="426" t="s">
        <v>4156</v>
      </c>
      <c r="H1891" s="427">
        <v>0.3004</v>
      </c>
      <c r="I1891" s="427">
        <v>0.32400000000000001</v>
      </c>
      <c r="J1891" s="427">
        <v>30.325500000000002</v>
      </c>
      <c r="K1891" s="427">
        <v>136.09350000000001</v>
      </c>
      <c r="L1891" s="427">
        <v>0.30911053958800006</v>
      </c>
      <c r="M1891" s="427">
        <v>31.149485077680001</v>
      </c>
      <c r="N1891" s="427">
        <v>139.79134548215998</v>
      </c>
      <c r="O1891" s="427">
        <v>22.837800000000001</v>
      </c>
      <c r="P1891" s="427">
        <v>9.3655000000000008</v>
      </c>
      <c r="Q1891" s="427">
        <v>8.8398000000000003</v>
      </c>
      <c r="R1891" s="427">
        <v>0.32400000000000001</v>
      </c>
      <c r="S1891" s="427">
        <v>37.829700000000003</v>
      </c>
      <c r="T1891" s="427">
        <v>128.58930000000001</v>
      </c>
      <c r="U1891" s="428">
        <v>42430</v>
      </c>
      <c r="V1891" s="428">
        <v>44651</v>
      </c>
      <c r="W1891" s="426">
        <v>1000</v>
      </c>
      <c r="X1891" s="426"/>
      <c r="Y1891" s="426"/>
      <c r="Z1891" s="426">
        <v>6</v>
      </c>
    </row>
    <row r="1892" spans="1:26" ht="15">
      <c r="A1892" s="426">
        <v>202110</v>
      </c>
      <c r="B1892" s="426" t="s">
        <v>1388</v>
      </c>
      <c r="C1892" s="426" t="s">
        <v>687</v>
      </c>
      <c r="D1892" s="426" t="s">
        <v>688</v>
      </c>
      <c r="E1892" s="426" t="s">
        <v>275</v>
      </c>
      <c r="F1892" s="426" t="s">
        <v>4211</v>
      </c>
      <c r="G1892" s="426" t="s">
        <v>4156</v>
      </c>
      <c r="H1892" s="427">
        <v>0.1636</v>
      </c>
      <c r="I1892" s="427">
        <v>0.17480000000000001</v>
      </c>
      <c r="J1892" s="427">
        <v>15.429600000000001</v>
      </c>
      <c r="K1892" s="427">
        <v>67.141499999999994</v>
      </c>
      <c r="L1892" s="427">
        <v>0.16834382249200003</v>
      </c>
      <c r="M1892" s="427">
        <v>15.848843216256</v>
      </c>
      <c r="N1892" s="427">
        <v>68.965825867439989</v>
      </c>
      <c r="O1892" s="427">
        <v>22.837800000000001</v>
      </c>
      <c r="P1892" s="427">
        <v>9.3655000000000008</v>
      </c>
      <c r="Q1892" s="427">
        <v>8.8398000000000003</v>
      </c>
      <c r="R1892" s="427">
        <v>0.17480000000000001</v>
      </c>
      <c r="S1892" s="427">
        <v>19.104800000000001</v>
      </c>
      <c r="T1892" s="427">
        <v>63.466299999999997</v>
      </c>
      <c r="U1892" s="428">
        <v>42430</v>
      </c>
      <c r="V1892" s="428">
        <v>44651</v>
      </c>
      <c r="W1892" s="426">
        <v>500</v>
      </c>
      <c r="X1892" s="426"/>
      <c r="Y1892" s="426"/>
      <c r="Z1892" s="426">
        <v>6</v>
      </c>
    </row>
    <row r="1893" spans="1:26" ht="15">
      <c r="A1893" s="426">
        <v>202110</v>
      </c>
      <c r="B1893" s="426" t="s">
        <v>1388</v>
      </c>
      <c r="C1893" s="426" t="s">
        <v>689</v>
      </c>
      <c r="D1893" s="426" t="s">
        <v>690</v>
      </c>
      <c r="E1893" s="426" t="s">
        <v>275</v>
      </c>
      <c r="F1893" s="426" t="s">
        <v>4211</v>
      </c>
      <c r="G1893" s="426" t="s">
        <v>4156</v>
      </c>
      <c r="H1893" s="427">
        <v>0.24360000000000001</v>
      </c>
      <c r="I1893" s="427">
        <v>0.2772</v>
      </c>
      <c r="J1893" s="427">
        <v>20.5837</v>
      </c>
      <c r="K1893" s="427">
        <v>105.16079999999999</v>
      </c>
      <c r="L1893" s="427">
        <v>0.25066354009200004</v>
      </c>
      <c r="M1893" s="427">
        <v>21.142987122832</v>
      </c>
      <c r="N1893" s="427">
        <v>108.01816195468798</v>
      </c>
      <c r="O1893" s="427">
        <v>22.837800000000001</v>
      </c>
      <c r="P1893" s="427">
        <v>9.3655000000000008</v>
      </c>
      <c r="Q1893" s="427">
        <v>8.8398000000000003</v>
      </c>
      <c r="R1893" s="427">
        <v>0.2772</v>
      </c>
      <c r="S1893" s="427">
        <v>25.4971</v>
      </c>
      <c r="T1893" s="427">
        <v>100.2474</v>
      </c>
      <c r="U1893" s="428">
        <v>42430</v>
      </c>
      <c r="V1893" s="428">
        <v>44651</v>
      </c>
      <c r="W1893" s="426">
        <v>680</v>
      </c>
      <c r="X1893" s="426"/>
      <c r="Y1893" s="426"/>
      <c r="Z1893" s="426">
        <v>6</v>
      </c>
    </row>
    <row r="1894" spans="1:26" ht="15">
      <c r="A1894" s="426">
        <v>202110</v>
      </c>
      <c r="B1894" s="426" t="s">
        <v>1388</v>
      </c>
      <c r="C1894" s="426" t="s">
        <v>691</v>
      </c>
      <c r="D1894" s="426" t="s">
        <v>692</v>
      </c>
      <c r="E1894" s="426" t="s">
        <v>275</v>
      </c>
      <c r="F1894" s="426" t="s">
        <v>4212</v>
      </c>
      <c r="G1894" s="426" t="s">
        <v>4123</v>
      </c>
      <c r="H1894" s="427">
        <v>0.08</v>
      </c>
      <c r="I1894" s="427">
        <v>0.12559999999999999</v>
      </c>
      <c r="J1894" s="427">
        <v>2.5682999999999998</v>
      </c>
      <c r="K1894" s="427">
        <v>12.885400000000001</v>
      </c>
      <c r="L1894" s="427">
        <v>8.2319717600000009E-2</v>
      </c>
      <c r="M1894" s="427">
        <v>2.6380842038879995</v>
      </c>
      <c r="N1894" s="427">
        <v>13.235513842144</v>
      </c>
      <c r="O1894" s="427">
        <v>22.837800000000001</v>
      </c>
      <c r="P1894" s="427">
        <v>9.3655000000000008</v>
      </c>
      <c r="Q1894" s="427">
        <v>8.8398000000000003</v>
      </c>
      <c r="R1894" s="427">
        <v>0.12559999999999999</v>
      </c>
      <c r="S1894" s="427">
        <v>3.1128</v>
      </c>
      <c r="T1894" s="427">
        <v>12.3409</v>
      </c>
      <c r="U1894" s="428">
        <v>42430</v>
      </c>
      <c r="V1894" s="428">
        <v>44651</v>
      </c>
      <c r="W1894" s="426">
        <v>331.5</v>
      </c>
      <c r="X1894" s="426"/>
      <c r="Y1894" s="426"/>
      <c r="Z1894" s="426">
        <v>6</v>
      </c>
    </row>
    <row r="1895" spans="1:26" ht="15">
      <c r="A1895" s="426">
        <v>202110</v>
      </c>
      <c r="B1895" s="426" t="s">
        <v>1388</v>
      </c>
      <c r="C1895" s="426" t="s">
        <v>693</v>
      </c>
      <c r="D1895" s="426" t="s">
        <v>694</v>
      </c>
      <c r="E1895" s="426" t="s">
        <v>275</v>
      </c>
      <c r="F1895" s="426" t="s">
        <v>4213</v>
      </c>
      <c r="G1895" s="426" t="s">
        <v>4123</v>
      </c>
      <c r="H1895" s="427">
        <v>0.1351</v>
      </c>
      <c r="I1895" s="427">
        <v>0.14799999999999999</v>
      </c>
      <c r="J1895" s="427">
        <v>12.808299999999999</v>
      </c>
      <c r="K1895" s="427">
        <v>62.084800000000001</v>
      </c>
      <c r="L1895" s="427">
        <v>0.13901742309700002</v>
      </c>
      <c r="M1895" s="427">
        <v>13.156318930287997</v>
      </c>
      <c r="N1895" s="427">
        <v>63.771728451328002</v>
      </c>
      <c r="O1895" s="427">
        <v>22.837800000000001</v>
      </c>
      <c r="P1895" s="427">
        <v>9.3655000000000008</v>
      </c>
      <c r="Q1895" s="427">
        <v>8.8398000000000003</v>
      </c>
      <c r="R1895" s="427">
        <v>0.14802000000000001</v>
      </c>
      <c r="S1895" s="427">
        <v>15.196395000000001</v>
      </c>
      <c r="T1895" s="427">
        <v>59.696685000000002</v>
      </c>
      <c r="U1895" s="428">
        <v>42430</v>
      </c>
      <c r="V1895" s="428">
        <v>44651</v>
      </c>
      <c r="W1895" s="426">
        <v>390.1</v>
      </c>
      <c r="X1895" s="426"/>
      <c r="Y1895" s="426"/>
      <c r="Z1895" s="426">
        <v>6</v>
      </c>
    </row>
    <row r="1896" spans="1:26" ht="15">
      <c r="A1896" s="426">
        <v>202110</v>
      </c>
      <c r="B1896" s="426" t="s">
        <v>1388</v>
      </c>
      <c r="C1896" s="426" t="s">
        <v>703</v>
      </c>
      <c r="D1896" s="426" t="s">
        <v>704</v>
      </c>
      <c r="E1896" s="426" t="s">
        <v>275</v>
      </c>
      <c r="F1896" s="426" t="s">
        <v>4218</v>
      </c>
      <c r="G1896" s="426" t="s">
        <v>4156</v>
      </c>
      <c r="H1896" s="427">
        <v>0.39079999999999998</v>
      </c>
      <c r="I1896" s="427">
        <v>0.38840000000000002</v>
      </c>
      <c r="J1896" s="427">
        <v>42.905799999999999</v>
      </c>
      <c r="K1896" s="427">
        <v>177.3433</v>
      </c>
      <c r="L1896" s="427">
        <v>0.40213182047600005</v>
      </c>
      <c r="M1896" s="427">
        <v>44.071608937887994</v>
      </c>
      <c r="N1896" s="427">
        <v>182.16195864788799</v>
      </c>
      <c r="O1896" s="427">
        <v>22.837800000000001</v>
      </c>
      <c r="P1896" s="427">
        <v>9.3655000000000008</v>
      </c>
      <c r="Q1896" s="427">
        <v>8.8398000000000003</v>
      </c>
      <c r="R1896" s="427">
        <v>0.39079999999999998</v>
      </c>
      <c r="S1896" s="427">
        <v>52.996299999999998</v>
      </c>
      <c r="T1896" s="427">
        <v>167.25280000000001</v>
      </c>
      <c r="U1896" s="428">
        <v>42430</v>
      </c>
      <c r="V1896" s="428">
        <v>44651</v>
      </c>
      <c r="W1896" s="426">
        <v>880</v>
      </c>
      <c r="X1896" s="426"/>
      <c r="Y1896" s="426"/>
      <c r="Z1896" s="426">
        <v>6</v>
      </c>
    </row>
    <row r="1897" spans="1:26" ht="15">
      <c r="A1897" s="426">
        <v>202110</v>
      </c>
      <c r="B1897" s="426" t="s">
        <v>1388</v>
      </c>
      <c r="C1897" s="426" t="s">
        <v>705</v>
      </c>
      <c r="D1897" s="426" t="s">
        <v>706</v>
      </c>
      <c r="E1897" s="426" t="s">
        <v>275</v>
      </c>
      <c r="F1897" s="426" t="s">
        <v>4219</v>
      </c>
      <c r="G1897" s="426" t="s">
        <v>4123</v>
      </c>
      <c r="H1897" s="427">
        <v>0.3448</v>
      </c>
      <c r="I1897" s="427">
        <v>0.34799999999999998</v>
      </c>
      <c r="J1897" s="427">
        <v>35.250500000000002</v>
      </c>
      <c r="K1897" s="427">
        <v>139.38990000000001</v>
      </c>
      <c r="L1897" s="427">
        <v>0.354797982856</v>
      </c>
      <c r="M1897" s="427">
        <v>36.20830402568</v>
      </c>
      <c r="N1897" s="427">
        <v>143.17731315326401</v>
      </c>
      <c r="O1897" s="427">
        <v>22.837800000000001</v>
      </c>
      <c r="P1897" s="427">
        <v>9.3655000000000008</v>
      </c>
      <c r="Q1897" s="427">
        <v>8.8398000000000003</v>
      </c>
      <c r="R1897" s="427">
        <v>0.34799999999999998</v>
      </c>
      <c r="S1897" s="427">
        <v>43.959400000000002</v>
      </c>
      <c r="T1897" s="427">
        <v>130.68100000000001</v>
      </c>
      <c r="U1897" s="428">
        <v>42430</v>
      </c>
      <c r="V1897" s="428">
        <v>44651</v>
      </c>
      <c r="W1897" s="426">
        <v>800</v>
      </c>
      <c r="X1897" s="426"/>
      <c r="Y1897" s="426"/>
      <c r="Z1897" s="426">
        <v>6</v>
      </c>
    </row>
    <row r="1898" spans="1:26" ht="15">
      <c r="A1898" s="426">
        <v>202110</v>
      </c>
      <c r="B1898" s="426" t="s">
        <v>1388</v>
      </c>
      <c r="C1898" s="426" t="s">
        <v>713</v>
      </c>
      <c r="D1898" s="426" t="s">
        <v>714</v>
      </c>
      <c r="E1898" s="426" t="s">
        <v>275</v>
      </c>
      <c r="F1898" s="426" t="s">
        <v>4210</v>
      </c>
      <c r="G1898" s="426" t="s">
        <v>4156</v>
      </c>
      <c r="H1898" s="427">
        <v>0.47439999999999999</v>
      </c>
      <c r="I1898" s="427">
        <v>0.50919999999999999</v>
      </c>
      <c r="J1898" s="427">
        <v>34.301000000000002</v>
      </c>
      <c r="K1898" s="427">
        <v>120.67149999999999</v>
      </c>
      <c r="L1898" s="427">
        <v>0.48815592536800001</v>
      </c>
      <c r="M1898" s="427">
        <v>35.233004819359998</v>
      </c>
      <c r="N1898" s="427">
        <v>123.95030876823998</v>
      </c>
      <c r="O1898" s="427">
        <v>22.837800000000001</v>
      </c>
      <c r="P1898" s="427">
        <v>9.3655000000000008</v>
      </c>
      <c r="Q1898" s="427">
        <v>8.8398000000000003</v>
      </c>
      <c r="R1898" s="427">
        <v>0.50919999999999999</v>
      </c>
      <c r="S1898" s="427">
        <v>42.029899999999998</v>
      </c>
      <c r="T1898" s="427">
        <v>112.9426</v>
      </c>
      <c r="U1898" s="428">
        <v>42430</v>
      </c>
      <c r="V1898" s="428">
        <v>44651</v>
      </c>
      <c r="W1898" s="426">
        <v>1000</v>
      </c>
      <c r="X1898" s="426"/>
      <c r="Y1898" s="426"/>
      <c r="Z1898" s="426">
        <v>6</v>
      </c>
    </row>
    <row r="1899" spans="1:26" ht="15">
      <c r="A1899" s="426">
        <v>202110</v>
      </c>
      <c r="B1899" s="426" t="s">
        <v>1388</v>
      </c>
      <c r="C1899" s="426" t="s">
        <v>715</v>
      </c>
      <c r="D1899" s="426" t="s">
        <v>716</v>
      </c>
      <c r="E1899" s="426" t="s">
        <v>275</v>
      </c>
      <c r="F1899" s="426" t="s">
        <v>4223</v>
      </c>
      <c r="G1899" s="426" t="s">
        <v>4156</v>
      </c>
      <c r="H1899" s="427">
        <v>0.46400000000000002</v>
      </c>
      <c r="I1899" s="427">
        <v>0.53359999999999996</v>
      </c>
      <c r="J1899" s="427">
        <v>39.683399999999999</v>
      </c>
      <c r="K1899" s="427">
        <v>140.95859999999999</v>
      </c>
      <c r="L1899" s="427">
        <v>0.47745436208000008</v>
      </c>
      <c r="M1899" s="427">
        <v>40.761651947423999</v>
      </c>
      <c r="N1899" s="427">
        <v>144.78863686569599</v>
      </c>
      <c r="O1899" s="427">
        <v>22.837800000000001</v>
      </c>
      <c r="P1899" s="427">
        <v>9.3655000000000008</v>
      </c>
      <c r="Q1899" s="427">
        <v>8.8398000000000003</v>
      </c>
      <c r="R1899" s="427">
        <v>0.53359999999999996</v>
      </c>
      <c r="S1899" s="427">
        <v>48.4831</v>
      </c>
      <c r="T1899" s="427">
        <v>132.15889999999999</v>
      </c>
      <c r="U1899" s="428">
        <v>42430</v>
      </c>
      <c r="V1899" s="428">
        <v>44651</v>
      </c>
      <c r="W1899" s="426">
        <v>1000</v>
      </c>
      <c r="X1899" s="426"/>
      <c r="Y1899" s="426"/>
      <c r="Z1899" s="426">
        <v>6</v>
      </c>
    </row>
    <row r="1900" spans="1:26" ht="15">
      <c r="A1900" s="426">
        <v>202110</v>
      </c>
      <c r="B1900" s="426" t="s">
        <v>1388</v>
      </c>
      <c r="C1900" s="426" t="s">
        <v>717</v>
      </c>
      <c r="D1900" s="426" t="s">
        <v>718</v>
      </c>
      <c r="E1900" s="426" t="s">
        <v>275</v>
      </c>
      <c r="F1900" s="426" t="s">
        <v>4224</v>
      </c>
      <c r="G1900" s="426" t="s">
        <v>4156</v>
      </c>
      <c r="H1900" s="427">
        <v>0.434</v>
      </c>
      <c r="I1900" s="427">
        <v>0.4612</v>
      </c>
      <c r="J1900" s="427">
        <v>41.128</v>
      </c>
      <c r="K1900" s="427">
        <v>161.8579</v>
      </c>
      <c r="L1900" s="427">
        <v>0.44658446798000007</v>
      </c>
      <c r="M1900" s="427">
        <v>42.24550369408</v>
      </c>
      <c r="N1900" s="427">
        <v>166.25579926974399</v>
      </c>
      <c r="O1900" s="427">
        <v>22.837800000000001</v>
      </c>
      <c r="P1900" s="427">
        <v>9.3655000000000008</v>
      </c>
      <c r="Q1900" s="427">
        <v>8.8398000000000003</v>
      </c>
      <c r="R1900" s="427">
        <v>0.4612</v>
      </c>
      <c r="S1900" s="427">
        <v>51.2806</v>
      </c>
      <c r="T1900" s="427">
        <v>151.70529999999999</v>
      </c>
      <c r="U1900" s="428">
        <v>42430</v>
      </c>
      <c r="V1900" s="428">
        <v>44651</v>
      </c>
      <c r="W1900" s="426">
        <v>900</v>
      </c>
      <c r="X1900" s="426"/>
      <c r="Y1900" s="426"/>
      <c r="Z1900" s="426">
        <v>6</v>
      </c>
    </row>
    <row r="1901" spans="1:26" ht="15">
      <c r="A1901" s="426">
        <v>202110</v>
      </c>
      <c r="B1901" s="426" t="s">
        <v>1388</v>
      </c>
      <c r="C1901" s="426" t="s">
        <v>719</v>
      </c>
      <c r="D1901" s="426" t="s">
        <v>720</v>
      </c>
      <c r="E1901" s="426" t="s">
        <v>275</v>
      </c>
      <c r="F1901" s="426" t="s">
        <v>4225</v>
      </c>
      <c r="G1901" s="426" t="s">
        <v>4156</v>
      </c>
      <c r="H1901" s="427">
        <v>0.63959999999999995</v>
      </c>
      <c r="I1901" s="427">
        <v>0.66520000000000001</v>
      </c>
      <c r="J1901" s="427">
        <v>42.164400000000001</v>
      </c>
      <c r="K1901" s="427">
        <v>154.5394</v>
      </c>
      <c r="L1901" s="427">
        <v>0.65814614221200007</v>
      </c>
      <c r="M1901" s="427">
        <v>43.310064091583996</v>
      </c>
      <c r="N1901" s="427">
        <v>158.73844567158397</v>
      </c>
      <c r="O1901" s="427">
        <v>22.837800000000001</v>
      </c>
      <c r="P1901" s="427">
        <v>9.3655000000000008</v>
      </c>
      <c r="Q1901" s="427">
        <v>8.8398000000000003</v>
      </c>
      <c r="R1901" s="427">
        <v>0.66520000000000001</v>
      </c>
      <c r="S1901" s="427">
        <v>52.783499999999997</v>
      </c>
      <c r="T1901" s="427">
        <v>143.9203</v>
      </c>
      <c r="U1901" s="428">
        <v>42430</v>
      </c>
      <c r="V1901" s="428">
        <v>44651</v>
      </c>
      <c r="W1901" s="426">
        <v>1700</v>
      </c>
      <c r="X1901" s="426"/>
      <c r="Y1901" s="426"/>
      <c r="Z1901" s="426">
        <v>6</v>
      </c>
    </row>
    <row r="1902" spans="1:26" ht="15">
      <c r="A1902" s="426">
        <v>202110</v>
      </c>
      <c r="B1902" s="426" t="s">
        <v>1388</v>
      </c>
      <c r="C1902" s="426" t="s">
        <v>727</v>
      </c>
      <c r="D1902" s="426" t="s">
        <v>728</v>
      </c>
      <c r="E1902" s="426" t="s">
        <v>275</v>
      </c>
      <c r="F1902" s="426" t="s">
        <v>4227</v>
      </c>
      <c r="G1902" s="426" t="s">
        <v>4156</v>
      </c>
      <c r="H1902" s="427">
        <v>0.14319999999999999</v>
      </c>
      <c r="I1902" s="427">
        <v>0.1396</v>
      </c>
      <c r="J1902" s="427">
        <v>15.8904</v>
      </c>
      <c r="K1902" s="427">
        <v>62.799599999999998</v>
      </c>
      <c r="L1902" s="427">
        <v>0.147352294504</v>
      </c>
      <c r="M1902" s="427">
        <v>16.322163778943999</v>
      </c>
      <c r="N1902" s="427">
        <v>64.505950539455995</v>
      </c>
      <c r="O1902" s="427">
        <v>22.837800000000001</v>
      </c>
      <c r="P1902" s="427">
        <v>9.3655000000000008</v>
      </c>
      <c r="Q1902" s="427">
        <v>8.8398000000000003</v>
      </c>
      <c r="R1902" s="427">
        <v>0.14319999999999999</v>
      </c>
      <c r="S1902" s="427">
        <v>19.6206</v>
      </c>
      <c r="T1902" s="427">
        <v>59.069400000000002</v>
      </c>
      <c r="U1902" s="428">
        <v>42430</v>
      </c>
      <c r="V1902" s="428">
        <v>44651</v>
      </c>
      <c r="W1902" s="426">
        <v>1000</v>
      </c>
      <c r="X1902" s="426"/>
      <c r="Y1902" s="426"/>
      <c r="Z1902" s="426">
        <v>6</v>
      </c>
    </row>
    <row r="1903" spans="1:26" ht="15">
      <c r="A1903" s="426">
        <v>202110</v>
      </c>
      <c r="B1903" s="426" t="s">
        <v>1388</v>
      </c>
      <c r="C1903" s="426" t="s">
        <v>729</v>
      </c>
      <c r="D1903" s="426" t="s">
        <v>730</v>
      </c>
      <c r="E1903" s="426" t="s">
        <v>275</v>
      </c>
      <c r="F1903" s="426" t="s">
        <v>4211</v>
      </c>
      <c r="G1903" s="426" t="s">
        <v>4156</v>
      </c>
      <c r="H1903" s="427">
        <v>0.2288</v>
      </c>
      <c r="I1903" s="427">
        <v>0.23080000000000001</v>
      </c>
      <c r="J1903" s="427">
        <v>22.8535</v>
      </c>
      <c r="K1903" s="427">
        <v>90.611800000000002</v>
      </c>
      <c r="L1903" s="427">
        <v>0.23543439233600005</v>
      </c>
      <c r="M1903" s="427">
        <v>23.47446067576</v>
      </c>
      <c r="N1903" s="427">
        <v>93.073845838047987</v>
      </c>
      <c r="O1903" s="427">
        <v>22.837800000000001</v>
      </c>
      <c r="P1903" s="427">
        <v>9.3655000000000008</v>
      </c>
      <c r="Q1903" s="427">
        <v>8.8398000000000003</v>
      </c>
      <c r="R1903" s="427">
        <v>0.23080000000000001</v>
      </c>
      <c r="S1903" s="427">
        <v>27.937999999999999</v>
      </c>
      <c r="T1903" s="427">
        <v>85.527299999999997</v>
      </c>
      <c r="U1903" s="428">
        <v>42430</v>
      </c>
      <c r="V1903" s="428">
        <v>44651</v>
      </c>
      <c r="W1903" s="426">
        <v>720</v>
      </c>
      <c r="X1903" s="426"/>
      <c r="Y1903" s="426"/>
      <c r="Z1903" s="426">
        <v>6</v>
      </c>
    </row>
    <row r="1904" spans="1:26" ht="15">
      <c r="A1904" s="426">
        <v>202110</v>
      </c>
      <c r="B1904" s="426" t="s">
        <v>1388</v>
      </c>
      <c r="C1904" s="426" t="s">
        <v>766</v>
      </c>
      <c r="D1904" s="426" t="s">
        <v>767</v>
      </c>
      <c r="E1904" s="426" t="s">
        <v>260</v>
      </c>
      <c r="F1904" s="426" t="s">
        <v>4239</v>
      </c>
      <c r="G1904" s="426" t="s">
        <v>4156</v>
      </c>
      <c r="H1904" s="427">
        <v>1.5172000000000001</v>
      </c>
      <c r="I1904" s="427">
        <v>1.6279999999999999</v>
      </c>
      <c r="J1904" s="427">
        <v>143.54859999999999</v>
      </c>
      <c r="K1904" s="427">
        <v>726.63610000000006</v>
      </c>
      <c r="L1904" s="427">
        <v>1.5611934442840005</v>
      </c>
      <c r="M1904" s="427">
        <v>147.449010688096</v>
      </c>
      <c r="N1904" s="427">
        <v>746.37979106209593</v>
      </c>
      <c r="O1904" s="427">
        <v>22.837800000000001</v>
      </c>
      <c r="P1904" s="427">
        <v>13.1234</v>
      </c>
      <c r="Q1904" s="427">
        <v>13.1234</v>
      </c>
      <c r="R1904" s="427">
        <v>1.6279999999999999</v>
      </c>
      <c r="S1904" s="427">
        <v>171.9247</v>
      </c>
      <c r="T1904" s="427">
        <v>698.26</v>
      </c>
      <c r="U1904" s="428">
        <v>42491</v>
      </c>
      <c r="V1904" s="428">
        <v>45688</v>
      </c>
      <c r="W1904" s="426">
        <v>2500</v>
      </c>
      <c r="X1904" s="426"/>
      <c r="Y1904" s="426"/>
      <c r="Z1904" s="426">
        <v>6</v>
      </c>
    </row>
    <row r="1905" spans="1:26" ht="15">
      <c r="A1905" s="426">
        <v>202110</v>
      </c>
      <c r="B1905" s="426" t="s">
        <v>1388</v>
      </c>
      <c r="C1905" s="426" t="s">
        <v>768</v>
      </c>
      <c r="D1905" s="426" t="s">
        <v>769</v>
      </c>
      <c r="E1905" s="426" t="s">
        <v>265</v>
      </c>
      <c r="F1905" s="426" t="s">
        <v>4240</v>
      </c>
      <c r="G1905" s="426" t="s">
        <v>4156</v>
      </c>
      <c r="H1905" s="427">
        <v>0.29920000000000002</v>
      </c>
      <c r="I1905" s="427">
        <v>0.3624</v>
      </c>
      <c r="J1905" s="427">
        <v>10.518599999999999</v>
      </c>
      <c r="K1905" s="427">
        <v>62.123399999999997</v>
      </c>
      <c r="L1905" s="427">
        <v>0.30787574382400007</v>
      </c>
      <c r="M1905" s="427">
        <v>10.804404667295998</v>
      </c>
      <c r="N1905" s="427">
        <v>63.811377265823992</v>
      </c>
      <c r="O1905" s="427">
        <v>22.837800000000001</v>
      </c>
      <c r="P1905" s="427">
        <v>10.2904</v>
      </c>
      <c r="Q1905" s="427">
        <v>10.2904</v>
      </c>
      <c r="R1905" s="427">
        <v>0.3624</v>
      </c>
      <c r="S1905" s="427">
        <v>11.392200000000001</v>
      </c>
      <c r="T1905" s="427">
        <v>61.2498</v>
      </c>
      <c r="U1905" s="428">
        <v>42491</v>
      </c>
      <c r="V1905" s="428">
        <v>44346</v>
      </c>
      <c r="W1905" s="426">
        <v>700</v>
      </c>
      <c r="X1905" s="426"/>
      <c r="Y1905" s="426"/>
      <c r="Z1905" s="426">
        <v>6</v>
      </c>
    </row>
    <row r="1906" spans="1:26" ht="15">
      <c r="A1906" s="426">
        <v>202110</v>
      </c>
      <c r="B1906" s="426" t="s">
        <v>1388</v>
      </c>
      <c r="C1906" s="426" t="s">
        <v>770</v>
      </c>
      <c r="D1906" s="426" t="s">
        <v>771</v>
      </c>
      <c r="E1906" s="426" t="s">
        <v>275</v>
      </c>
      <c r="F1906" s="426" t="s">
        <v>4241</v>
      </c>
      <c r="G1906" s="426" t="s">
        <v>4156</v>
      </c>
      <c r="H1906" s="427">
        <v>0.15559999999999999</v>
      </c>
      <c r="I1906" s="427">
        <v>0.22439999999999999</v>
      </c>
      <c r="J1906" s="427">
        <v>5.5904999999999996</v>
      </c>
      <c r="K1906" s="427">
        <v>24.9269</v>
      </c>
      <c r="L1906" s="427">
        <v>0.16011185073200002</v>
      </c>
      <c r="M1906" s="427">
        <v>5.7424014880799996</v>
      </c>
      <c r="N1906" s="427">
        <v>25.604197773583998</v>
      </c>
      <c r="O1906" s="427">
        <v>22.837800000000001</v>
      </c>
      <c r="P1906" s="427">
        <v>8.9857999999999993</v>
      </c>
      <c r="Q1906" s="427">
        <v>8.9857999999999993</v>
      </c>
      <c r="R1906" s="427">
        <v>0.22439999999999999</v>
      </c>
      <c r="S1906" s="427">
        <v>6.9385000000000003</v>
      </c>
      <c r="T1906" s="427">
        <v>23.578900000000001</v>
      </c>
      <c r="U1906" s="428">
        <v>42461</v>
      </c>
      <c r="V1906" s="428">
        <v>44316</v>
      </c>
      <c r="W1906" s="426">
        <v>800</v>
      </c>
      <c r="X1906" s="426"/>
      <c r="Y1906" s="426"/>
      <c r="Z1906" s="426">
        <v>6</v>
      </c>
    </row>
    <row r="1907" spans="1:26" ht="15">
      <c r="A1907" s="426">
        <v>202110</v>
      </c>
      <c r="B1907" s="426" t="s">
        <v>1388</v>
      </c>
      <c r="C1907" s="426" t="s">
        <v>772</v>
      </c>
      <c r="D1907" s="426" t="s">
        <v>773</v>
      </c>
      <c r="E1907" s="426" t="s">
        <v>275</v>
      </c>
      <c r="F1907" s="426" t="s">
        <v>4242</v>
      </c>
      <c r="G1907" s="426" t="s">
        <v>4156</v>
      </c>
      <c r="H1907" s="427">
        <v>0.3296</v>
      </c>
      <c r="I1907" s="427">
        <v>0.33119999999999999</v>
      </c>
      <c r="J1907" s="427">
        <v>38.259599999999999</v>
      </c>
      <c r="K1907" s="427">
        <v>144.66739999999999</v>
      </c>
      <c r="L1907" s="427">
        <v>0.33915723651200003</v>
      </c>
      <c r="M1907" s="427">
        <v>39.299165365055991</v>
      </c>
      <c r="N1907" s="427">
        <v>148.59821000566396</v>
      </c>
      <c r="O1907" s="427">
        <v>22.837800000000001</v>
      </c>
      <c r="P1907" s="427">
        <v>8.9857999999999993</v>
      </c>
      <c r="Q1907" s="427">
        <v>8.9857999999999993</v>
      </c>
      <c r="R1907" s="427">
        <v>0.33119999999999999</v>
      </c>
      <c r="S1907" s="427">
        <v>47.419199999999996</v>
      </c>
      <c r="T1907" s="427">
        <v>135.5078</v>
      </c>
      <c r="U1907" s="428">
        <v>42461</v>
      </c>
      <c r="V1907" s="428">
        <v>44316</v>
      </c>
      <c r="W1907" s="426">
        <v>510</v>
      </c>
      <c r="X1907" s="426"/>
      <c r="Y1907" s="426"/>
      <c r="Z1907" s="426">
        <v>6</v>
      </c>
    </row>
    <row r="1908" spans="1:26" ht="15">
      <c r="A1908" s="426">
        <v>202110</v>
      </c>
      <c r="B1908" s="426" t="s">
        <v>1388</v>
      </c>
      <c r="C1908" s="426" t="s">
        <v>782</v>
      </c>
      <c r="D1908" s="426" t="s">
        <v>783</v>
      </c>
      <c r="E1908" s="426" t="s">
        <v>275</v>
      </c>
      <c r="F1908" s="426" t="s">
        <v>4249</v>
      </c>
      <c r="G1908" s="426" t="s">
        <v>4156</v>
      </c>
      <c r="H1908" s="427">
        <v>0.37559999999999999</v>
      </c>
      <c r="I1908" s="427">
        <v>0.40799999999999997</v>
      </c>
      <c r="J1908" s="427">
        <v>34.535600000000002</v>
      </c>
      <c r="K1908" s="427">
        <v>105.6824</v>
      </c>
      <c r="L1908" s="427">
        <v>0.38649107413200007</v>
      </c>
      <c r="M1908" s="427">
        <v>35.473979220415998</v>
      </c>
      <c r="N1908" s="427">
        <v>108.55393453606399</v>
      </c>
      <c r="O1908" s="427">
        <v>22.837800000000001</v>
      </c>
      <c r="P1908" s="427">
        <v>8.9857999999999993</v>
      </c>
      <c r="Q1908" s="427">
        <v>8.9857999999999993</v>
      </c>
      <c r="R1908" s="427">
        <v>0.40799999999999997</v>
      </c>
      <c r="S1908" s="427">
        <v>42.434399999999997</v>
      </c>
      <c r="T1908" s="427">
        <v>97.783600000000007</v>
      </c>
      <c r="U1908" s="428">
        <v>42461</v>
      </c>
      <c r="V1908" s="428">
        <v>44316</v>
      </c>
      <c r="W1908" s="426">
        <v>640</v>
      </c>
      <c r="X1908" s="426"/>
      <c r="Y1908" s="426"/>
      <c r="Z1908" s="426">
        <v>6</v>
      </c>
    </row>
    <row r="1909" spans="1:26" ht="15">
      <c r="A1909" s="426">
        <v>202110</v>
      </c>
      <c r="B1909" s="426" t="s">
        <v>1388</v>
      </c>
      <c r="C1909" s="426" t="s">
        <v>784</v>
      </c>
      <c r="D1909" s="426" t="s">
        <v>785</v>
      </c>
      <c r="E1909" s="426" t="s">
        <v>275</v>
      </c>
      <c r="F1909" s="426" t="s">
        <v>4250</v>
      </c>
      <c r="G1909" s="426" t="s">
        <v>4156</v>
      </c>
      <c r="H1909" s="427">
        <v>0.2452</v>
      </c>
      <c r="I1909" s="427">
        <v>0.28120000000000001</v>
      </c>
      <c r="J1909" s="427">
        <v>16.442499999999999</v>
      </c>
      <c r="K1909" s="427">
        <v>62.460900000000002</v>
      </c>
      <c r="L1909" s="427">
        <v>0.25230993444400007</v>
      </c>
      <c r="M1909" s="427">
        <v>16.889265086799998</v>
      </c>
      <c r="N1909" s="427">
        <v>64.158047599824002</v>
      </c>
      <c r="O1909" s="427">
        <v>22.837800000000001</v>
      </c>
      <c r="P1909" s="427">
        <v>8.9857999999999993</v>
      </c>
      <c r="Q1909" s="427">
        <v>8.9857999999999993</v>
      </c>
      <c r="R1909" s="427">
        <v>0.28120000000000001</v>
      </c>
      <c r="S1909" s="427">
        <v>20.380700000000001</v>
      </c>
      <c r="T1909" s="427">
        <v>58.5227</v>
      </c>
      <c r="U1909" s="428">
        <v>42461</v>
      </c>
      <c r="V1909" s="428">
        <v>44316</v>
      </c>
      <c r="W1909" s="426">
        <v>500</v>
      </c>
      <c r="X1909" s="426"/>
      <c r="Y1909" s="426"/>
      <c r="Z1909" s="426">
        <v>6</v>
      </c>
    </row>
    <row r="1910" spans="1:26" ht="15">
      <c r="A1910" s="426">
        <v>202110</v>
      </c>
      <c r="B1910" s="426" t="s">
        <v>1388</v>
      </c>
      <c r="C1910" s="426" t="s">
        <v>786</v>
      </c>
      <c r="D1910" s="426" t="s">
        <v>787</v>
      </c>
      <c r="E1910" s="426" t="s">
        <v>267</v>
      </c>
      <c r="F1910" s="426" t="s">
        <v>4192</v>
      </c>
      <c r="G1910" s="426" t="s">
        <v>4156</v>
      </c>
      <c r="H1910" s="427">
        <v>1.0267999999999999</v>
      </c>
      <c r="I1910" s="427">
        <v>1.0508</v>
      </c>
      <c r="J1910" s="427">
        <v>110.34010000000001</v>
      </c>
      <c r="K1910" s="427">
        <v>501.40660000000003</v>
      </c>
      <c r="L1910" s="427">
        <v>1.0565735753959999</v>
      </c>
      <c r="M1910" s="427">
        <v>113.338190579536</v>
      </c>
      <c r="N1910" s="427">
        <v>515.03049923497599</v>
      </c>
      <c r="O1910" s="427">
        <v>22.837800000000001</v>
      </c>
      <c r="P1910" s="427">
        <v>8.7326999999999995</v>
      </c>
      <c r="Q1910" s="427">
        <v>8.7326999999999995</v>
      </c>
      <c r="R1910" s="427">
        <v>1.0508</v>
      </c>
      <c r="S1910" s="427">
        <v>126.5498</v>
      </c>
      <c r="T1910" s="427">
        <v>485.19690000000003</v>
      </c>
      <c r="U1910" s="428">
        <v>42491</v>
      </c>
      <c r="V1910" s="428">
        <v>44346</v>
      </c>
      <c r="W1910" s="426">
        <v>1350</v>
      </c>
      <c r="X1910" s="426"/>
      <c r="Y1910" s="426"/>
      <c r="Z1910" s="426">
        <v>6</v>
      </c>
    </row>
    <row r="1911" spans="1:26" ht="15">
      <c r="A1911" s="426">
        <v>202110</v>
      </c>
      <c r="B1911" s="426" t="s">
        <v>1388</v>
      </c>
      <c r="C1911" s="426" t="s">
        <v>788</v>
      </c>
      <c r="D1911" s="426" t="s">
        <v>789</v>
      </c>
      <c r="E1911" s="426" t="s">
        <v>267</v>
      </c>
      <c r="F1911" s="426" t="s">
        <v>4251</v>
      </c>
      <c r="G1911" s="426" t="s">
        <v>4156</v>
      </c>
      <c r="H1911" s="427">
        <v>0.70399999999999996</v>
      </c>
      <c r="I1911" s="427">
        <v>0.72799999999999998</v>
      </c>
      <c r="J1911" s="427">
        <v>66.882300000000001</v>
      </c>
      <c r="K1911" s="427">
        <v>290.82150000000001</v>
      </c>
      <c r="L1911" s="427">
        <v>0.72441351488000005</v>
      </c>
      <c r="M1911" s="427">
        <v>68.699583050927998</v>
      </c>
      <c r="N1911" s="427">
        <v>298.72351567224001</v>
      </c>
      <c r="O1911" s="427">
        <v>22.837800000000001</v>
      </c>
      <c r="P1911" s="427">
        <v>8.7326999999999995</v>
      </c>
      <c r="Q1911" s="427">
        <v>8.7326999999999995</v>
      </c>
      <c r="R1911" s="427">
        <v>0.72799999999999998</v>
      </c>
      <c r="S1911" s="427">
        <v>72.655199999999994</v>
      </c>
      <c r="T1911" s="427">
        <v>285.04860000000002</v>
      </c>
      <c r="U1911" s="428">
        <v>42491</v>
      </c>
      <c r="V1911" s="428">
        <v>44346</v>
      </c>
      <c r="W1911" s="426">
        <v>700</v>
      </c>
      <c r="X1911" s="426"/>
      <c r="Y1911" s="426"/>
      <c r="Z1911" s="426">
        <v>6</v>
      </c>
    </row>
    <row r="1912" spans="1:26" ht="15">
      <c r="A1912" s="426">
        <v>202110</v>
      </c>
      <c r="B1912" s="426" t="s">
        <v>1388</v>
      </c>
      <c r="C1912" s="426" t="s">
        <v>794</v>
      </c>
      <c r="D1912" s="426" t="s">
        <v>795</v>
      </c>
      <c r="E1912" s="426" t="s">
        <v>262</v>
      </c>
      <c r="F1912" s="426" t="s">
        <v>4419</v>
      </c>
      <c r="G1912" s="426" t="s">
        <v>4370</v>
      </c>
      <c r="H1912" s="427">
        <v>1.2175</v>
      </c>
      <c r="I1912" s="427">
        <v>1.2657</v>
      </c>
      <c r="J1912" s="427">
        <v>111.71639999999999</v>
      </c>
      <c r="K1912" s="427">
        <v>510.10649999999998</v>
      </c>
      <c r="L1912" s="427">
        <v>1.277866827675</v>
      </c>
      <c r="M1912" s="427">
        <v>116.45771551449599</v>
      </c>
      <c r="N1912" s="427">
        <v>531.75574632816006</v>
      </c>
      <c r="O1912" s="427">
        <v>21.7515</v>
      </c>
      <c r="P1912" s="427">
        <v>9.1036000000000001</v>
      </c>
      <c r="Q1912" s="427">
        <v>9.1036000000000001</v>
      </c>
      <c r="R1912" s="427">
        <v>1.2657271999999999</v>
      </c>
      <c r="S1912" s="427">
        <v>137.15797699999999</v>
      </c>
      <c r="T1912" s="427">
        <v>484.66491000000002</v>
      </c>
      <c r="U1912" s="428">
        <v>44440</v>
      </c>
      <c r="V1912" s="428">
        <v>45291</v>
      </c>
      <c r="W1912" s="426">
        <v>1522</v>
      </c>
      <c r="X1912" s="426"/>
      <c r="Y1912" s="426"/>
      <c r="Z1912" s="426">
        <v>1</v>
      </c>
    </row>
    <row r="1913" spans="1:26" ht="15">
      <c r="A1913" s="426">
        <v>202110</v>
      </c>
      <c r="B1913" s="426" t="s">
        <v>1388</v>
      </c>
      <c r="C1913" s="426" t="s">
        <v>804</v>
      </c>
      <c r="D1913" s="426" t="s">
        <v>805</v>
      </c>
      <c r="E1913" s="426" t="s">
        <v>275</v>
      </c>
      <c r="F1913" s="426" t="s">
        <v>4253</v>
      </c>
      <c r="G1913" s="426" t="s">
        <v>4156</v>
      </c>
      <c r="H1913" s="427">
        <v>8.2000000000000003E-2</v>
      </c>
      <c r="I1913" s="427">
        <v>8.2400000000000001E-2</v>
      </c>
      <c r="J1913" s="427">
        <v>6.3257000000000003</v>
      </c>
      <c r="K1913" s="427">
        <v>24.992000000000001</v>
      </c>
      <c r="L1913" s="427">
        <v>8.4377710540000012E-2</v>
      </c>
      <c r="M1913" s="427">
        <v>6.4975778719519992</v>
      </c>
      <c r="N1913" s="427">
        <v>25.671066629119998</v>
      </c>
      <c r="O1913" s="427">
        <v>22.837800000000001</v>
      </c>
      <c r="P1913" s="427">
        <v>10.270899999999999</v>
      </c>
      <c r="Q1913" s="427">
        <v>9.6867999999999999</v>
      </c>
      <c r="R1913" s="427">
        <v>8.2400000000000001E-2</v>
      </c>
      <c r="S1913" s="427">
        <v>7.7478999999999996</v>
      </c>
      <c r="T1913" s="427">
        <v>23.569800000000001</v>
      </c>
      <c r="U1913" s="428">
        <v>42522</v>
      </c>
      <c r="V1913" s="428">
        <v>44012</v>
      </c>
      <c r="W1913" s="426">
        <v>319</v>
      </c>
      <c r="X1913" s="426"/>
      <c r="Y1913" s="426"/>
      <c r="Z1913" s="426">
        <v>6</v>
      </c>
    </row>
    <row r="1914" spans="1:26" ht="15">
      <c r="A1914" s="426">
        <v>202110</v>
      </c>
      <c r="B1914" s="426" t="s">
        <v>1388</v>
      </c>
      <c r="C1914" s="426" t="s">
        <v>806</v>
      </c>
      <c r="D1914" s="426" t="s">
        <v>807</v>
      </c>
      <c r="E1914" s="426" t="s">
        <v>275</v>
      </c>
      <c r="F1914" s="426" t="s">
        <v>4255</v>
      </c>
      <c r="G1914" s="426" t="s">
        <v>4156</v>
      </c>
      <c r="H1914" s="427">
        <v>0.4204</v>
      </c>
      <c r="I1914" s="427">
        <v>0.4496</v>
      </c>
      <c r="J1914" s="427">
        <v>43.839199999999998</v>
      </c>
      <c r="K1914" s="427">
        <v>197.0137</v>
      </c>
      <c r="L1914" s="427">
        <v>0.43259011598800007</v>
      </c>
      <c r="M1914" s="427">
        <v>45.030370685311993</v>
      </c>
      <c r="N1914" s="427">
        <v>202.36683016763197</v>
      </c>
      <c r="O1914" s="427">
        <v>22.837800000000001</v>
      </c>
      <c r="P1914" s="427">
        <v>9.2195</v>
      </c>
      <c r="Q1914" s="427">
        <v>8.7132000000000005</v>
      </c>
      <c r="R1914" s="427">
        <v>0.4496</v>
      </c>
      <c r="S1914" s="427">
        <v>54.058599999999998</v>
      </c>
      <c r="T1914" s="427">
        <v>186.79429999999999</v>
      </c>
      <c r="U1914" s="428">
        <v>42497</v>
      </c>
      <c r="V1914" s="428">
        <v>44346</v>
      </c>
      <c r="W1914" s="426">
        <v>480</v>
      </c>
      <c r="X1914" s="426"/>
      <c r="Y1914" s="426"/>
      <c r="Z1914" s="426">
        <v>6</v>
      </c>
    </row>
    <row r="1915" spans="1:26" ht="15">
      <c r="A1915" s="426">
        <v>202110</v>
      </c>
      <c r="B1915" s="426" t="s">
        <v>1388</v>
      </c>
      <c r="C1915" s="426" t="s">
        <v>808</v>
      </c>
      <c r="D1915" s="426" t="s">
        <v>809</v>
      </c>
      <c r="E1915" s="426" t="s">
        <v>275</v>
      </c>
      <c r="F1915" s="426" t="s">
        <v>4256</v>
      </c>
      <c r="G1915" s="426" t="s">
        <v>4156</v>
      </c>
      <c r="H1915" s="427">
        <v>0.48080000000000001</v>
      </c>
      <c r="I1915" s="427">
        <v>0.48320000000000002</v>
      </c>
      <c r="J1915" s="427">
        <v>36.075200000000002</v>
      </c>
      <c r="K1915" s="427">
        <v>169.0497</v>
      </c>
      <c r="L1915" s="427">
        <v>0.4947415027760001</v>
      </c>
      <c r="M1915" s="427">
        <v>37.055412246271999</v>
      </c>
      <c r="N1915" s="427">
        <v>173.64301025659199</v>
      </c>
      <c r="O1915" s="427">
        <v>22.837800000000001</v>
      </c>
      <c r="P1915" s="427">
        <v>9.2195</v>
      </c>
      <c r="Q1915" s="427">
        <v>8.7132000000000005</v>
      </c>
      <c r="R1915" s="427">
        <v>0.48320000000000002</v>
      </c>
      <c r="S1915" s="427">
        <v>44.439900000000002</v>
      </c>
      <c r="T1915" s="427">
        <v>160.685</v>
      </c>
      <c r="U1915" s="428">
        <v>42509</v>
      </c>
      <c r="V1915" s="428">
        <v>44346</v>
      </c>
      <c r="W1915" s="426">
        <v>480</v>
      </c>
      <c r="X1915" s="426"/>
      <c r="Y1915" s="426"/>
      <c r="Z1915" s="426">
        <v>6</v>
      </c>
    </row>
    <row r="1916" spans="1:26" ht="15">
      <c r="A1916" s="426">
        <v>202110</v>
      </c>
      <c r="B1916" s="426" t="s">
        <v>1388</v>
      </c>
      <c r="C1916" s="426" t="s">
        <v>810</v>
      </c>
      <c r="D1916" s="426" t="s">
        <v>811</v>
      </c>
      <c r="E1916" s="426" t="s">
        <v>275</v>
      </c>
      <c r="F1916" s="426" t="s">
        <v>4257</v>
      </c>
      <c r="G1916" s="426" t="s">
        <v>4123</v>
      </c>
      <c r="H1916" s="427">
        <v>0.21560000000000001</v>
      </c>
      <c r="I1916" s="427">
        <v>0.2208</v>
      </c>
      <c r="J1916" s="427">
        <v>22.900700000000001</v>
      </c>
      <c r="K1916" s="427">
        <v>102.6101</v>
      </c>
      <c r="L1916" s="427">
        <v>0.22185163893200005</v>
      </c>
      <c r="M1916" s="427">
        <v>23.522943163951997</v>
      </c>
      <c r="N1916" s="427">
        <v>105.39815596673598</v>
      </c>
      <c r="O1916" s="427">
        <v>22.837800000000001</v>
      </c>
      <c r="P1916" s="427">
        <v>9.2195</v>
      </c>
      <c r="Q1916" s="427">
        <v>8.7132000000000005</v>
      </c>
      <c r="R1916" s="427">
        <v>0.2208</v>
      </c>
      <c r="S1916" s="427">
        <v>28.37</v>
      </c>
      <c r="T1916" s="427">
        <v>97.140799999999999</v>
      </c>
      <c r="U1916" s="428">
        <v>42517</v>
      </c>
      <c r="V1916" s="428">
        <v>44346</v>
      </c>
      <c r="W1916" s="426">
        <v>1100</v>
      </c>
      <c r="X1916" s="426"/>
      <c r="Y1916" s="426"/>
      <c r="Z1916" s="426">
        <v>6</v>
      </c>
    </row>
    <row r="1917" spans="1:26" ht="15">
      <c r="A1917" s="426">
        <v>202110</v>
      </c>
      <c r="B1917" s="426" t="s">
        <v>1388</v>
      </c>
      <c r="C1917" s="426" t="s">
        <v>812</v>
      </c>
      <c r="D1917" s="426" t="s">
        <v>813</v>
      </c>
      <c r="E1917" s="426" t="s">
        <v>275</v>
      </c>
      <c r="F1917" s="426" t="s">
        <v>4254</v>
      </c>
      <c r="G1917" s="426" t="s">
        <v>4156</v>
      </c>
      <c r="H1917" s="427">
        <v>0.19120000000000001</v>
      </c>
      <c r="I1917" s="427">
        <v>0.18840000000000001</v>
      </c>
      <c r="J1917" s="427">
        <v>19.3659</v>
      </c>
      <c r="K1917" s="427">
        <v>87.941699999999997</v>
      </c>
      <c r="L1917" s="427">
        <v>0.19674412506400005</v>
      </c>
      <c r="M1917" s="427">
        <v>19.892097840624</v>
      </c>
      <c r="N1917" s="427">
        <v>90.331195589711996</v>
      </c>
      <c r="O1917" s="427">
        <v>22.837800000000001</v>
      </c>
      <c r="P1917" s="427">
        <v>9.2195</v>
      </c>
      <c r="Q1917" s="427">
        <v>8.7132000000000005</v>
      </c>
      <c r="R1917" s="427">
        <v>0.19120000000000001</v>
      </c>
      <c r="S1917" s="427">
        <v>23.984100000000002</v>
      </c>
      <c r="T1917" s="427">
        <v>83.323499999999996</v>
      </c>
      <c r="U1917" s="428">
        <v>42524</v>
      </c>
      <c r="V1917" s="428">
        <v>44377</v>
      </c>
      <c r="W1917" s="426">
        <v>340</v>
      </c>
      <c r="X1917" s="426"/>
      <c r="Y1917" s="426"/>
      <c r="Z1917" s="426">
        <v>6</v>
      </c>
    </row>
    <row r="1918" spans="1:26" ht="15">
      <c r="A1918" s="426">
        <v>202110</v>
      </c>
      <c r="B1918" s="426" t="s">
        <v>1388</v>
      </c>
      <c r="C1918" s="426" t="s">
        <v>814</v>
      </c>
      <c r="D1918" s="426" t="s">
        <v>815</v>
      </c>
      <c r="E1918" s="426" t="s">
        <v>275</v>
      </c>
      <c r="F1918" s="426" t="s">
        <v>4258</v>
      </c>
      <c r="G1918" s="426" t="s">
        <v>4156</v>
      </c>
      <c r="H1918" s="427">
        <v>9.0800000000000006E-2</v>
      </c>
      <c r="I1918" s="427">
        <v>0.10199999999999999</v>
      </c>
      <c r="J1918" s="427">
        <v>5.7720000000000002</v>
      </c>
      <c r="K1918" s="427">
        <v>14.696300000000001</v>
      </c>
      <c r="L1918" s="427">
        <v>9.3432879476000028E-2</v>
      </c>
      <c r="M1918" s="427">
        <v>5.9288330899199995</v>
      </c>
      <c r="N1918" s="427">
        <v>15.095618457968</v>
      </c>
      <c r="O1918" s="427">
        <v>22.837800000000001</v>
      </c>
      <c r="P1918" s="427">
        <v>9.3655000000000008</v>
      </c>
      <c r="Q1918" s="427">
        <v>8.8398000000000003</v>
      </c>
      <c r="R1918" s="427">
        <v>0.10199999999999999</v>
      </c>
      <c r="S1918" s="427">
        <v>7.0309999999999997</v>
      </c>
      <c r="T1918" s="427">
        <v>13.4373</v>
      </c>
      <c r="U1918" s="428">
        <v>42430</v>
      </c>
      <c r="V1918" s="428">
        <v>44651</v>
      </c>
      <c r="W1918" s="426">
        <v>387.2</v>
      </c>
      <c r="X1918" s="426"/>
      <c r="Y1918" s="426"/>
      <c r="Z1918" s="426">
        <v>6</v>
      </c>
    </row>
    <row r="1919" spans="1:26" ht="15">
      <c r="A1919" s="426">
        <v>202110</v>
      </c>
      <c r="B1919" s="426" t="s">
        <v>1388</v>
      </c>
      <c r="C1919" s="426" t="s">
        <v>816</v>
      </c>
      <c r="D1919" s="426" t="s">
        <v>817</v>
      </c>
      <c r="E1919" s="426" t="s">
        <v>275</v>
      </c>
      <c r="F1919" s="426" t="s">
        <v>4212</v>
      </c>
      <c r="G1919" s="426" t="s">
        <v>4123</v>
      </c>
      <c r="H1919" s="427">
        <v>0.11559999999999999</v>
      </c>
      <c r="I1919" s="427">
        <v>0.1396</v>
      </c>
      <c r="J1919" s="427">
        <v>5.5686</v>
      </c>
      <c r="K1919" s="427">
        <v>14.678000000000001</v>
      </c>
      <c r="L1919" s="427">
        <v>0.11895199193200003</v>
      </c>
      <c r="M1919" s="427">
        <v>5.7199064352959992</v>
      </c>
      <c r="N1919" s="427">
        <v>15.07682122208</v>
      </c>
      <c r="O1919" s="427">
        <v>22.837800000000001</v>
      </c>
      <c r="P1919" s="427">
        <v>9.3655000000000008</v>
      </c>
      <c r="Q1919" s="427">
        <v>8.8398000000000003</v>
      </c>
      <c r="R1919" s="427">
        <v>0.1396</v>
      </c>
      <c r="S1919" s="427">
        <v>7.0065999999999997</v>
      </c>
      <c r="T1919" s="427">
        <v>13.24</v>
      </c>
      <c r="U1919" s="428">
        <v>42430</v>
      </c>
      <c r="V1919" s="428">
        <v>44651</v>
      </c>
      <c r="W1919" s="426">
        <v>360</v>
      </c>
      <c r="X1919" s="426"/>
      <c r="Y1919" s="426"/>
      <c r="Z1919" s="426">
        <v>6</v>
      </c>
    </row>
    <row r="1920" spans="1:26" ht="15">
      <c r="A1920" s="426">
        <v>202110</v>
      </c>
      <c r="B1920" s="426" t="s">
        <v>1388</v>
      </c>
      <c r="C1920" s="426" t="s">
        <v>818</v>
      </c>
      <c r="D1920" s="426" t="s">
        <v>819</v>
      </c>
      <c r="E1920" s="426" t="s">
        <v>260</v>
      </c>
      <c r="F1920" s="426" t="s">
        <v>4259</v>
      </c>
      <c r="G1920" s="426" t="s">
        <v>4156</v>
      </c>
      <c r="H1920" s="427">
        <v>1.7999999999999999E-2</v>
      </c>
      <c r="I1920" s="427">
        <v>2.1999999999999999E-2</v>
      </c>
      <c r="J1920" s="427">
        <v>1.7575000000000001</v>
      </c>
      <c r="K1920" s="427">
        <v>7.3506999999999998</v>
      </c>
      <c r="L1920" s="427">
        <v>1.8521936460000003E-2</v>
      </c>
      <c r="M1920" s="427">
        <v>1.8052536652</v>
      </c>
      <c r="N1920" s="427">
        <v>7.5504285159519995</v>
      </c>
      <c r="O1920" s="427">
        <v>22.8475</v>
      </c>
      <c r="P1920" s="427">
        <v>11.4489</v>
      </c>
      <c r="Q1920" s="427">
        <v>11.4489</v>
      </c>
      <c r="R1920" s="427">
        <v>2.1999999999999999E-2</v>
      </c>
      <c r="S1920" s="427">
        <v>2.1432000000000002</v>
      </c>
      <c r="T1920" s="427">
        <v>6.9649999999999999</v>
      </c>
      <c r="U1920" s="428">
        <v>42522</v>
      </c>
      <c r="V1920" s="428">
        <v>44377</v>
      </c>
      <c r="W1920" s="426">
        <v>1900</v>
      </c>
      <c r="X1920" s="426"/>
      <c r="Y1920" s="426"/>
      <c r="Z1920" s="426">
        <v>6</v>
      </c>
    </row>
    <row r="1921" spans="1:26" ht="15">
      <c r="A1921" s="426">
        <v>202110</v>
      </c>
      <c r="B1921" s="426" t="s">
        <v>1388</v>
      </c>
      <c r="C1921" s="426" t="s">
        <v>820</v>
      </c>
      <c r="D1921" s="426" t="s">
        <v>821</v>
      </c>
      <c r="E1921" s="426" t="s">
        <v>260</v>
      </c>
      <c r="F1921" s="426" t="s">
        <v>4280</v>
      </c>
      <c r="G1921" s="426" t="s">
        <v>4156</v>
      </c>
      <c r="H1921" s="427">
        <v>8.8499999999999995E-2</v>
      </c>
      <c r="I1921" s="427">
        <v>0.38650000000000001</v>
      </c>
      <c r="J1921" s="427">
        <v>13.321</v>
      </c>
      <c r="K1921" s="427">
        <v>72.610500000000002</v>
      </c>
      <c r="L1921" s="427">
        <v>9.1066187595000014E-2</v>
      </c>
      <c r="M1921" s="427">
        <v>13.682949686559997</v>
      </c>
      <c r="N1921" s="427">
        <v>74.583426035279999</v>
      </c>
      <c r="O1921" s="427">
        <v>22.8475</v>
      </c>
      <c r="P1921" s="427">
        <v>11.4489</v>
      </c>
      <c r="Q1921" s="427">
        <v>11.4489</v>
      </c>
      <c r="R1921" s="427">
        <v>0.38646000000000003</v>
      </c>
      <c r="S1921" s="427">
        <v>13.67482</v>
      </c>
      <c r="T1921" s="427">
        <v>72.256609999999995</v>
      </c>
      <c r="U1921" s="428">
        <v>42522</v>
      </c>
      <c r="V1921" s="428">
        <v>44377</v>
      </c>
      <c r="W1921" s="426">
        <v>420</v>
      </c>
      <c r="X1921" s="426"/>
      <c r="Y1921" s="426"/>
      <c r="Z1921" s="426">
        <v>6</v>
      </c>
    </row>
    <row r="1922" spans="1:26" ht="15">
      <c r="A1922" s="426">
        <v>202110</v>
      </c>
      <c r="B1922" s="426" t="s">
        <v>1388</v>
      </c>
      <c r="C1922" s="426" t="s">
        <v>822</v>
      </c>
      <c r="D1922" s="426" t="s">
        <v>823</v>
      </c>
      <c r="E1922" s="426" t="s">
        <v>276</v>
      </c>
      <c r="F1922" s="426" t="s">
        <v>4281</v>
      </c>
      <c r="G1922" s="426" t="s">
        <v>4156</v>
      </c>
      <c r="H1922" s="427">
        <v>0.80479999999999996</v>
      </c>
      <c r="I1922" s="427">
        <v>1.0112000000000001</v>
      </c>
      <c r="J1922" s="427">
        <v>86.377300000000005</v>
      </c>
      <c r="K1922" s="427">
        <v>424.91039999999998</v>
      </c>
      <c r="L1922" s="427">
        <v>0.82813635905600014</v>
      </c>
      <c r="M1922" s="427">
        <v>88.724288714127994</v>
      </c>
      <c r="N1922" s="427">
        <v>436.45579344614396</v>
      </c>
      <c r="O1922" s="427">
        <v>22.837800000000001</v>
      </c>
      <c r="P1922" s="427">
        <v>8.0025999999999993</v>
      </c>
      <c r="Q1922" s="427">
        <v>8.0025999999999993</v>
      </c>
      <c r="R1922" s="427">
        <v>1.0112000000000001</v>
      </c>
      <c r="S1922" s="427">
        <v>105.7491</v>
      </c>
      <c r="T1922" s="427">
        <v>405.53859999999997</v>
      </c>
      <c r="U1922" s="428">
        <v>42522</v>
      </c>
      <c r="V1922" s="428">
        <v>44377</v>
      </c>
      <c r="W1922" s="426">
        <v>2000</v>
      </c>
      <c r="X1922" s="426"/>
      <c r="Y1922" s="426"/>
      <c r="Z1922" s="426">
        <v>6</v>
      </c>
    </row>
    <row r="1923" spans="1:26" ht="15">
      <c r="A1923" s="426">
        <v>202110</v>
      </c>
      <c r="B1923" s="426" t="s">
        <v>1388</v>
      </c>
      <c r="C1923" s="426" t="s">
        <v>832</v>
      </c>
      <c r="D1923" s="426" t="s">
        <v>833</v>
      </c>
      <c r="E1923" s="426" t="s">
        <v>267</v>
      </c>
      <c r="F1923" s="426" t="s">
        <v>4246</v>
      </c>
      <c r="G1923" s="426" t="s">
        <v>4156</v>
      </c>
      <c r="H1923" s="427">
        <v>0.42199999999999999</v>
      </c>
      <c r="I1923" s="427">
        <v>0.44119999999999998</v>
      </c>
      <c r="J1923" s="427">
        <v>45.240699999999997</v>
      </c>
      <c r="K1923" s="427">
        <v>209.36179999999999</v>
      </c>
      <c r="L1923" s="427">
        <v>0.43423651034000005</v>
      </c>
      <c r="M1923" s="427">
        <v>46.469951346351991</v>
      </c>
      <c r="N1923" s="427">
        <v>215.05044483804798</v>
      </c>
      <c r="O1923" s="427">
        <v>23.284800000000001</v>
      </c>
      <c r="P1923" s="427">
        <v>13.0358</v>
      </c>
      <c r="Q1923" s="427">
        <v>13.0358</v>
      </c>
      <c r="R1923" s="427">
        <v>0.44119999999999998</v>
      </c>
      <c r="S1923" s="427">
        <v>52.239800000000002</v>
      </c>
      <c r="T1923" s="427">
        <v>202.36269999999999</v>
      </c>
      <c r="U1923" s="428">
        <v>42522</v>
      </c>
      <c r="V1923" s="428">
        <v>44377</v>
      </c>
      <c r="W1923" s="426">
        <v>600</v>
      </c>
      <c r="X1923" s="426"/>
      <c r="Y1923" s="426"/>
      <c r="Z1923" s="426">
        <v>6</v>
      </c>
    </row>
    <row r="1924" spans="1:26" ht="15">
      <c r="A1924" s="426">
        <v>202110</v>
      </c>
      <c r="B1924" s="426" t="s">
        <v>1388</v>
      </c>
      <c r="C1924" s="426" t="s">
        <v>834</v>
      </c>
      <c r="D1924" s="426" t="s">
        <v>835</v>
      </c>
      <c r="E1924" s="426" t="s">
        <v>267</v>
      </c>
      <c r="F1924" s="426" t="s">
        <v>4246</v>
      </c>
      <c r="G1924" s="426" t="s">
        <v>4156</v>
      </c>
      <c r="H1924" s="427">
        <v>1.0608</v>
      </c>
      <c r="I1924" s="427">
        <v>1.0811999999999999</v>
      </c>
      <c r="J1924" s="427">
        <v>117.2064</v>
      </c>
      <c r="K1924" s="427">
        <v>556.37879999999996</v>
      </c>
      <c r="L1924" s="427">
        <v>1.0915594553760002</v>
      </c>
      <c r="M1924" s="427">
        <v>120.39105728870399</v>
      </c>
      <c r="N1924" s="427">
        <v>571.49636867116794</v>
      </c>
      <c r="O1924" s="427">
        <v>23.284800000000001</v>
      </c>
      <c r="P1924" s="427">
        <v>13.0358</v>
      </c>
      <c r="Q1924" s="427">
        <v>13.0358</v>
      </c>
      <c r="R1924" s="427">
        <v>1.0811999999999999</v>
      </c>
      <c r="S1924" s="427">
        <v>139.9033</v>
      </c>
      <c r="T1924" s="427">
        <v>533.68190000000004</v>
      </c>
      <c r="U1924" s="428">
        <v>42522</v>
      </c>
      <c r="V1924" s="428">
        <v>44377</v>
      </c>
      <c r="W1924" s="426">
        <v>1200</v>
      </c>
      <c r="X1924" s="426"/>
      <c r="Y1924" s="426"/>
      <c r="Z1924" s="426">
        <v>6</v>
      </c>
    </row>
    <row r="1925" spans="1:26" ht="15">
      <c r="A1925" s="426">
        <v>202110</v>
      </c>
      <c r="B1925" s="426" t="s">
        <v>1388</v>
      </c>
      <c r="C1925" s="426" t="s">
        <v>838</v>
      </c>
      <c r="D1925" s="426" t="s">
        <v>839</v>
      </c>
      <c r="E1925" s="426" t="s">
        <v>262</v>
      </c>
      <c r="F1925" s="426" t="s">
        <v>4266</v>
      </c>
      <c r="G1925" s="426" t="s">
        <v>4156</v>
      </c>
      <c r="H1925" s="427">
        <v>5.4800000000000001E-2</v>
      </c>
      <c r="I1925" s="427">
        <v>0.25679999999999997</v>
      </c>
      <c r="J1925" s="427">
        <v>5.5374999999999996</v>
      </c>
      <c r="K1925" s="427">
        <v>25.3841</v>
      </c>
      <c r="L1925" s="427">
        <v>5.6389006556000015E-2</v>
      </c>
      <c r="M1925" s="427">
        <v>5.6879614059999994</v>
      </c>
      <c r="N1925" s="427">
        <v>26.073820519376</v>
      </c>
      <c r="O1925" s="427">
        <v>22.837800000000001</v>
      </c>
      <c r="P1925" s="427">
        <v>14.9634</v>
      </c>
      <c r="Q1925" s="427">
        <v>14.9634</v>
      </c>
      <c r="R1925" s="427">
        <v>0.25679999999999997</v>
      </c>
      <c r="S1925" s="427">
        <v>6.7892000000000001</v>
      </c>
      <c r="T1925" s="427">
        <v>24.132400000000001</v>
      </c>
      <c r="U1925" s="428">
        <v>42522</v>
      </c>
      <c r="V1925" s="428">
        <v>44377</v>
      </c>
      <c r="W1925" s="426">
        <v>2000</v>
      </c>
      <c r="X1925" s="426"/>
      <c r="Y1925" s="426"/>
      <c r="Z1925" s="426">
        <v>6</v>
      </c>
    </row>
    <row r="1926" spans="1:26" ht="15">
      <c r="A1926" s="426">
        <v>202110</v>
      </c>
      <c r="B1926" s="426" t="s">
        <v>1388</v>
      </c>
      <c r="C1926" s="426" t="s">
        <v>840</v>
      </c>
      <c r="D1926" s="426" t="s">
        <v>841</v>
      </c>
      <c r="E1926" s="426" t="s">
        <v>270</v>
      </c>
      <c r="F1926" s="426" t="s">
        <v>4267</v>
      </c>
      <c r="G1926" s="426" t="s">
        <v>4156</v>
      </c>
      <c r="H1926" s="427">
        <v>0.87839999999999996</v>
      </c>
      <c r="I1926" s="427">
        <v>0.87639999999999996</v>
      </c>
      <c r="J1926" s="427">
        <v>98.307599999999994</v>
      </c>
      <c r="K1926" s="427">
        <v>474.2441</v>
      </c>
      <c r="L1926" s="427">
        <v>0.90387049924800011</v>
      </c>
      <c r="M1926" s="427">
        <v>100.978751190336</v>
      </c>
      <c r="N1926" s="427">
        <v>487.12995716897598</v>
      </c>
      <c r="O1926" s="427">
        <v>22.837800000000001</v>
      </c>
      <c r="P1926" s="427">
        <v>8.6256000000000004</v>
      </c>
      <c r="Q1926" s="427">
        <v>8.6256000000000004</v>
      </c>
      <c r="R1926" s="427">
        <v>0.87839999999999996</v>
      </c>
      <c r="S1926" s="427">
        <v>121.9884</v>
      </c>
      <c r="T1926" s="427">
        <v>450.56330000000003</v>
      </c>
      <c r="U1926" s="428">
        <v>42522</v>
      </c>
      <c r="V1926" s="428">
        <v>44377</v>
      </c>
      <c r="W1926" s="426">
        <v>1000</v>
      </c>
      <c r="X1926" s="426"/>
      <c r="Y1926" s="426"/>
      <c r="Z1926" s="426">
        <v>6</v>
      </c>
    </row>
    <row r="1927" spans="1:26" ht="15">
      <c r="A1927" s="426">
        <v>202110</v>
      </c>
      <c r="B1927" s="426" t="s">
        <v>1388</v>
      </c>
      <c r="C1927" s="426" t="s">
        <v>861</v>
      </c>
      <c r="D1927" s="426" t="s">
        <v>862</v>
      </c>
      <c r="E1927" s="426" t="s">
        <v>260</v>
      </c>
      <c r="F1927" s="426" t="s">
        <v>4265</v>
      </c>
      <c r="G1927" s="426" t="s">
        <v>4156</v>
      </c>
      <c r="H1927" s="427">
        <v>1.4770000000000001</v>
      </c>
      <c r="I1927" s="427">
        <v>1.6428</v>
      </c>
      <c r="J1927" s="427">
        <v>136.422</v>
      </c>
      <c r="K1927" s="427">
        <v>621.10569999999996</v>
      </c>
      <c r="L1927" s="427">
        <v>1.5198277861900003</v>
      </c>
      <c r="M1927" s="427">
        <v>140.12877127391999</v>
      </c>
      <c r="N1927" s="427">
        <v>637.98198657275191</v>
      </c>
      <c r="O1927" s="427">
        <v>22.837800000000001</v>
      </c>
      <c r="P1927" s="427">
        <v>12.3933</v>
      </c>
      <c r="Q1927" s="427">
        <v>12.3933</v>
      </c>
      <c r="R1927" s="427">
        <v>1.6428</v>
      </c>
      <c r="S1927" s="427">
        <v>149.95140000000001</v>
      </c>
      <c r="T1927" s="427">
        <v>607.57624999999996</v>
      </c>
      <c r="U1927" s="428">
        <v>42491</v>
      </c>
      <c r="V1927" s="428">
        <v>45688</v>
      </c>
      <c r="W1927" s="426">
        <v>1791</v>
      </c>
      <c r="X1927" s="426"/>
      <c r="Y1927" s="426"/>
      <c r="Z1927" s="426">
        <v>6</v>
      </c>
    </row>
    <row r="1928" spans="1:26" ht="15">
      <c r="A1928" s="426">
        <v>202110</v>
      </c>
      <c r="B1928" s="426" t="s">
        <v>1388</v>
      </c>
      <c r="C1928" s="426" t="s">
        <v>869</v>
      </c>
      <c r="D1928" s="426" t="s">
        <v>870</v>
      </c>
      <c r="E1928" s="426" t="s">
        <v>260</v>
      </c>
      <c r="F1928" s="426" t="s">
        <v>4244</v>
      </c>
      <c r="G1928" s="426" t="s">
        <v>4156</v>
      </c>
      <c r="H1928" s="427">
        <v>0.81240000000000001</v>
      </c>
      <c r="I1928" s="427">
        <v>0.88480000000000003</v>
      </c>
      <c r="J1928" s="427">
        <v>79.229100000000003</v>
      </c>
      <c r="K1928" s="427">
        <v>412.82369999999997</v>
      </c>
      <c r="L1928" s="427">
        <v>0.83595673222800015</v>
      </c>
      <c r="M1928" s="427">
        <v>81.381862398576004</v>
      </c>
      <c r="N1928" s="427">
        <v>424.04068136923195</v>
      </c>
      <c r="O1928" s="427">
        <v>22.837800000000001</v>
      </c>
      <c r="P1928" s="427">
        <v>10.0665</v>
      </c>
      <c r="Q1928" s="427">
        <v>10.0665</v>
      </c>
      <c r="R1928" s="427">
        <v>0.88480000000000003</v>
      </c>
      <c r="S1928" s="427">
        <v>91.518299999999996</v>
      </c>
      <c r="T1928" s="427">
        <v>400.53449999999998</v>
      </c>
      <c r="U1928" s="428">
        <v>42552</v>
      </c>
      <c r="V1928" s="428">
        <v>44407</v>
      </c>
      <c r="W1928" s="426">
        <v>580</v>
      </c>
      <c r="X1928" s="426"/>
      <c r="Y1928" s="426"/>
      <c r="Z1928" s="426">
        <v>6</v>
      </c>
    </row>
    <row r="1929" spans="1:26" ht="15">
      <c r="A1929" s="426">
        <v>202110</v>
      </c>
      <c r="B1929" s="426" t="s">
        <v>1388</v>
      </c>
      <c r="C1929" s="426" t="s">
        <v>871</v>
      </c>
      <c r="D1929" s="426" t="s">
        <v>872</v>
      </c>
      <c r="E1929" s="426" t="s">
        <v>260</v>
      </c>
      <c r="F1929" s="426" t="s">
        <v>4244</v>
      </c>
      <c r="G1929" s="426" t="s">
        <v>4156</v>
      </c>
      <c r="H1929" s="427">
        <v>0.43759999999999999</v>
      </c>
      <c r="I1929" s="427">
        <v>0.45040000000000002</v>
      </c>
      <c r="J1929" s="427">
        <v>46.776200000000003</v>
      </c>
      <c r="K1929" s="427">
        <v>225.04519999999999</v>
      </c>
      <c r="L1929" s="427">
        <v>0.45028885527200002</v>
      </c>
      <c r="M1929" s="427">
        <v>48.047172969632001</v>
      </c>
      <c r="N1929" s="427">
        <v>231.15998414547198</v>
      </c>
      <c r="O1929" s="427">
        <v>22.837800000000001</v>
      </c>
      <c r="P1929" s="427">
        <v>10.0665</v>
      </c>
      <c r="Q1929" s="427">
        <v>10.0665</v>
      </c>
      <c r="R1929" s="427">
        <v>0.45040000000000002</v>
      </c>
      <c r="S1929" s="427">
        <v>55.522399999999998</v>
      </c>
      <c r="T1929" s="427">
        <v>216.29900000000001</v>
      </c>
      <c r="U1929" s="428">
        <v>42552</v>
      </c>
      <c r="V1929" s="428">
        <v>44407</v>
      </c>
      <c r="W1929" s="426">
        <v>500</v>
      </c>
      <c r="X1929" s="426"/>
      <c r="Y1929" s="426"/>
      <c r="Z1929" s="426">
        <v>6</v>
      </c>
    </row>
    <row r="1930" spans="1:26" ht="15">
      <c r="A1930" s="426">
        <v>202110</v>
      </c>
      <c r="B1930" s="426" t="s">
        <v>1388</v>
      </c>
      <c r="C1930" s="426" t="s">
        <v>873</v>
      </c>
      <c r="D1930" s="426" t="s">
        <v>874</v>
      </c>
      <c r="E1930" s="426" t="s">
        <v>260</v>
      </c>
      <c r="F1930" s="426" t="s">
        <v>4245</v>
      </c>
      <c r="G1930" s="426" t="s">
        <v>4156</v>
      </c>
      <c r="H1930" s="427">
        <v>1.4336</v>
      </c>
      <c r="I1930" s="427">
        <v>1.518</v>
      </c>
      <c r="J1930" s="427">
        <v>158.4794</v>
      </c>
      <c r="K1930" s="427">
        <v>768.75040000000001</v>
      </c>
      <c r="L1930" s="427">
        <v>1.4751693393920002</v>
      </c>
      <c r="M1930" s="427">
        <v>162.78550082998399</v>
      </c>
      <c r="N1930" s="427">
        <v>789.63839386854397</v>
      </c>
      <c r="O1930" s="427">
        <v>23.352799999999998</v>
      </c>
      <c r="P1930" s="427">
        <v>10.0665</v>
      </c>
      <c r="Q1930" s="427">
        <v>10.0665</v>
      </c>
      <c r="R1930" s="427">
        <v>1.518</v>
      </c>
      <c r="S1930" s="427">
        <v>184.3854</v>
      </c>
      <c r="T1930" s="427">
        <v>742.84438</v>
      </c>
      <c r="U1930" s="428">
        <v>42552</v>
      </c>
      <c r="V1930" s="428">
        <v>44407</v>
      </c>
      <c r="W1930" s="426">
        <v>1950</v>
      </c>
      <c r="X1930" s="426"/>
      <c r="Y1930" s="426"/>
      <c r="Z1930" s="426">
        <v>6</v>
      </c>
    </row>
    <row r="1931" spans="1:26" ht="15">
      <c r="A1931" s="426">
        <v>202110</v>
      </c>
      <c r="B1931" s="426" t="s">
        <v>1388</v>
      </c>
      <c r="C1931" s="426" t="s">
        <v>909</v>
      </c>
      <c r="D1931" s="426" t="s">
        <v>910</v>
      </c>
      <c r="E1931" s="426" t="s">
        <v>271</v>
      </c>
      <c r="F1931" s="426" t="s">
        <v>4393</v>
      </c>
      <c r="G1931" s="426" t="s">
        <v>4123</v>
      </c>
      <c r="H1931" s="427">
        <v>2.3268</v>
      </c>
      <c r="I1931" s="427">
        <v>2.4127999999999998</v>
      </c>
      <c r="J1931" s="427">
        <v>242.55799999999999</v>
      </c>
      <c r="K1931" s="427">
        <v>1255.4351999999999</v>
      </c>
      <c r="L1931" s="427">
        <v>2.4004237912200002</v>
      </c>
      <c r="M1931" s="427">
        <v>249.91015128220002</v>
      </c>
      <c r="N1931" s="427">
        <v>1293.4885708036797</v>
      </c>
      <c r="O1931" s="427">
        <v>22.779199999999999</v>
      </c>
      <c r="P1931" s="427">
        <v>7.5995999999999997</v>
      </c>
      <c r="Q1931" s="427">
        <v>7.5995999999999997</v>
      </c>
      <c r="R1931" s="427">
        <v>2.4127999999999998</v>
      </c>
      <c r="S1931" s="427">
        <v>306.09289999999999</v>
      </c>
      <c r="T1931" s="427">
        <v>1191.9003</v>
      </c>
      <c r="U1931" s="428">
        <v>44197</v>
      </c>
      <c r="V1931" s="428">
        <v>46022</v>
      </c>
      <c r="W1931" s="426">
        <v>2700</v>
      </c>
      <c r="X1931" s="426"/>
      <c r="Y1931" s="426"/>
      <c r="Z1931" s="426">
        <v>7</v>
      </c>
    </row>
    <row r="1932" spans="1:26" ht="15">
      <c r="A1932" s="426">
        <v>202110</v>
      </c>
      <c r="B1932" s="426" t="s">
        <v>1388</v>
      </c>
      <c r="C1932" s="426" t="s">
        <v>1039</v>
      </c>
      <c r="D1932" s="426" t="s">
        <v>1040</v>
      </c>
      <c r="E1932" s="426" t="s">
        <v>276</v>
      </c>
      <c r="F1932" s="426" t="s">
        <v>4247</v>
      </c>
      <c r="G1932" s="426" t="s">
        <v>4156</v>
      </c>
      <c r="H1932" s="427">
        <v>0.20080000000000001</v>
      </c>
      <c r="I1932" s="427">
        <v>0.2036</v>
      </c>
      <c r="J1932" s="427">
        <v>20.438600000000001</v>
      </c>
      <c r="K1932" s="427">
        <v>78.174499999999995</v>
      </c>
      <c r="L1932" s="427">
        <v>0.20662249117600004</v>
      </c>
      <c r="M1932" s="427">
        <v>20.993944558496</v>
      </c>
      <c r="N1932" s="427">
        <v>80.298607482319994</v>
      </c>
      <c r="O1932" s="427">
        <v>22.837800000000001</v>
      </c>
      <c r="P1932" s="427">
        <v>11.429399999999999</v>
      </c>
      <c r="Q1932" s="427">
        <v>11.001099999999999</v>
      </c>
      <c r="R1932" s="427">
        <v>0.2036</v>
      </c>
      <c r="S1932" s="427">
        <v>25.3721</v>
      </c>
      <c r="T1932" s="427">
        <v>73.241</v>
      </c>
      <c r="U1932" s="428">
        <v>42583</v>
      </c>
      <c r="V1932" s="428">
        <v>45869</v>
      </c>
      <c r="W1932" s="426">
        <v>650</v>
      </c>
      <c r="X1932" s="426"/>
      <c r="Y1932" s="426"/>
      <c r="Z1932" s="426">
        <v>6</v>
      </c>
    </row>
    <row r="1933" spans="1:26" ht="15">
      <c r="A1933" s="426">
        <v>202110</v>
      </c>
      <c r="B1933" s="426" t="s">
        <v>1388</v>
      </c>
      <c r="C1933" s="426" t="s">
        <v>1043</v>
      </c>
      <c r="D1933" s="426" t="s">
        <v>1044</v>
      </c>
      <c r="E1933" s="426" t="s">
        <v>276</v>
      </c>
      <c r="F1933" s="426" t="s">
        <v>4247</v>
      </c>
      <c r="G1933" s="426" t="s">
        <v>4156</v>
      </c>
      <c r="H1933" s="427">
        <v>0.65839999999999999</v>
      </c>
      <c r="I1933" s="427">
        <v>0.66200000000000003</v>
      </c>
      <c r="J1933" s="427">
        <v>66.286900000000003</v>
      </c>
      <c r="K1933" s="427">
        <v>226.38120000000001</v>
      </c>
      <c r="L1933" s="427">
        <v>0.67749127584800006</v>
      </c>
      <c r="M1933" s="427">
        <v>68.088005223183998</v>
      </c>
      <c r="N1933" s="427">
        <v>232.53228508243197</v>
      </c>
      <c r="O1933" s="427">
        <v>22.837800000000001</v>
      </c>
      <c r="P1933" s="427">
        <v>11.429399999999999</v>
      </c>
      <c r="Q1933" s="427">
        <v>11.001099999999999</v>
      </c>
      <c r="R1933" s="427">
        <v>0.66200000000000003</v>
      </c>
      <c r="S1933" s="427">
        <v>82.676299999999998</v>
      </c>
      <c r="T1933" s="427">
        <v>209.99180000000001</v>
      </c>
      <c r="U1933" s="428">
        <v>42583</v>
      </c>
      <c r="V1933" s="428">
        <v>45869</v>
      </c>
      <c r="W1933" s="426">
        <v>2150</v>
      </c>
      <c r="X1933" s="426"/>
      <c r="Y1933" s="426"/>
      <c r="Z1933" s="426">
        <v>6</v>
      </c>
    </row>
    <row r="1934" spans="1:26" ht="15">
      <c r="A1934" s="426">
        <v>202110</v>
      </c>
      <c r="B1934" s="426" t="s">
        <v>1388</v>
      </c>
      <c r="C1934" s="426" t="s">
        <v>1045</v>
      </c>
      <c r="D1934" s="426" t="s">
        <v>1046</v>
      </c>
      <c r="E1934" s="426" t="s">
        <v>276</v>
      </c>
      <c r="F1934" s="426" t="s">
        <v>4247</v>
      </c>
      <c r="G1934" s="426" t="s">
        <v>4156</v>
      </c>
      <c r="H1934" s="427">
        <v>8.48E-2</v>
      </c>
      <c r="I1934" s="427">
        <v>0.1636</v>
      </c>
      <c r="J1934" s="427">
        <v>6.8358999999999996</v>
      </c>
      <c r="K1934" s="427">
        <v>38.639600000000002</v>
      </c>
      <c r="L1934" s="427">
        <v>8.7258900656000019E-2</v>
      </c>
      <c r="M1934" s="427">
        <v>7.0216406998239993</v>
      </c>
      <c r="N1934" s="427">
        <v>39.689490481855998</v>
      </c>
      <c r="O1934" s="427">
        <v>22.837800000000001</v>
      </c>
      <c r="P1934" s="427">
        <v>11.429399999999999</v>
      </c>
      <c r="Q1934" s="427">
        <v>11.001099999999999</v>
      </c>
      <c r="R1934" s="427">
        <v>0.1636</v>
      </c>
      <c r="S1934" s="427">
        <v>7.9943</v>
      </c>
      <c r="T1934" s="427">
        <v>37.481200000000001</v>
      </c>
      <c r="U1934" s="428">
        <v>42583</v>
      </c>
      <c r="V1934" s="428">
        <v>45869</v>
      </c>
      <c r="W1934" s="426">
        <v>1000</v>
      </c>
      <c r="X1934" s="426"/>
      <c r="Y1934" s="426"/>
      <c r="Z1934" s="426">
        <v>6</v>
      </c>
    </row>
    <row r="1935" spans="1:26" ht="15">
      <c r="A1935" s="426">
        <v>202110</v>
      </c>
      <c r="B1935" s="426" t="s">
        <v>1388</v>
      </c>
      <c r="C1935" s="426" t="s">
        <v>1055</v>
      </c>
      <c r="D1935" s="426" t="s">
        <v>1056</v>
      </c>
      <c r="E1935" s="426" t="s">
        <v>265</v>
      </c>
      <c r="F1935" s="426" t="s">
        <v>4272</v>
      </c>
      <c r="G1935" s="426" t="s">
        <v>4156</v>
      </c>
      <c r="H1935" s="427">
        <v>0.312</v>
      </c>
      <c r="I1935" s="427">
        <v>0.32679999999999998</v>
      </c>
      <c r="J1935" s="427">
        <v>30.383700000000001</v>
      </c>
      <c r="K1935" s="427">
        <v>102.9603</v>
      </c>
      <c r="L1935" s="427">
        <v>0.32104689864000008</v>
      </c>
      <c r="M1935" s="427">
        <v>31.209266450831997</v>
      </c>
      <c r="N1935" s="427">
        <v>105.757871377008</v>
      </c>
      <c r="O1935" s="427">
        <v>23.352799999999998</v>
      </c>
      <c r="P1935" s="427">
        <v>11.429399999999999</v>
      </c>
      <c r="Q1935" s="427">
        <v>11.001099999999999</v>
      </c>
      <c r="R1935" s="427">
        <v>0.32679999999999998</v>
      </c>
      <c r="S1935" s="427">
        <v>37.830199999999998</v>
      </c>
      <c r="T1935" s="427">
        <v>95.513800000000003</v>
      </c>
      <c r="U1935" s="428">
        <v>42583</v>
      </c>
      <c r="V1935" s="428">
        <v>45869</v>
      </c>
      <c r="W1935" s="426">
        <v>1000</v>
      </c>
      <c r="X1935" s="426"/>
      <c r="Y1935" s="426"/>
      <c r="Z1935" s="426">
        <v>6</v>
      </c>
    </row>
    <row r="1936" spans="1:26" ht="15">
      <c r="A1936" s="426">
        <v>202110</v>
      </c>
      <c r="B1936" s="426" t="s">
        <v>1388</v>
      </c>
      <c r="C1936" s="426" t="s">
        <v>1057</v>
      </c>
      <c r="D1936" s="426" t="s">
        <v>1058</v>
      </c>
      <c r="E1936" s="426" t="s">
        <v>268</v>
      </c>
      <c r="F1936" s="426" t="s">
        <v>4273</v>
      </c>
      <c r="G1936" s="426" t="s">
        <v>4156</v>
      </c>
      <c r="H1936" s="427">
        <v>0.218</v>
      </c>
      <c r="I1936" s="427">
        <v>0.26519999999999999</v>
      </c>
      <c r="J1936" s="427">
        <v>18.580100000000002</v>
      </c>
      <c r="K1936" s="427">
        <v>97.562600000000003</v>
      </c>
      <c r="L1936" s="427">
        <v>0.22432123046000005</v>
      </c>
      <c r="M1936" s="427">
        <v>19.084946585936002</v>
      </c>
      <c r="N1936" s="427">
        <v>100.213508527136</v>
      </c>
      <c r="O1936" s="427">
        <v>22.837800000000001</v>
      </c>
      <c r="P1936" s="427">
        <v>10.7285</v>
      </c>
      <c r="Q1936" s="427">
        <v>10.7285</v>
      </c>
      <c r="R1936" s="427">
        <v>0.26519999999999999</v>
      </c>
      <c r="S1936" s="427">
        <v>22.871200000000002</v>
      </c>
      <c r="T1936" s="427">
        <v>93.271500000000003</v>
      </c>
      <c r="U1936" s="428">
        <v>42583</v>
      </c>
      <c r="V1936" s="428">
        <v>44439</v>
      </c>
      <c r="W1936" s="426">
        <v>600</v>
      </c>
      <c r="X1936" s="426"/>
      <c r="Y1936" s="426"/>
      <c r="Z1936" s="426">
        <v>6</v>
      </c>
    </row>
    <row r="1937" spans="1:26" ht="15">
      <c r="A1937" s="426">
        <v>202110</v>
      </c>
      <c r="B1937" s="426" t="s">
        <v>1388</v>
      </c>
      <c r="C1937" s="426" t="s">
        <v>1061</v>
      </c>
      <c r="D1937" s="426" t="s">
        <v>1062</v>
      </c>
      <c r="E1937" s="426" t="s">
        <v>270</v>
      </c>
      <c r="F1937" s="426" t="s">
        <v>4275</v>
      </c>
      <c r="G1937" s="426" t="s">
        <v>4156</v>
      </c>
      <c r="H1937" s="427">
        <v>0.53439999999999999</v>
      </c>
      <c r="I1937" s="427">
        <v>0.55679999999999996</v>
      </c>
      <c r="J1937" s="427">
        <v>32.441000000000003</v>
      </c>
      <c r="K1937" s="427">
        <v>178.07310000000001</v>
      </c>
      <c r="L1937" s="427">
        <v>0.54989571356800016</v>
      </c>
      <c r="M1937" s="427">
        <v>33.322466089759999</v>
      </c>
      <c r="N1937" s="427">
        <v>182.91158830641601</v>
      </c>
      <c r="O1937" s="427">
        <v>22.837800000000001</v>
      </c>
      <c r="P1937" s="427">
        <v>8.8300999999999998</v>
      </c>
      <c r="Q1937" s="427">
        <v>8.8300999999999998</v>
      </c>
      <c r="R1937" s="427">
        <v>0.55679999999999996</v>
      </c>
      <c r="S1937" s="427">
        <v>44.798699999999997</v>
      </c>
      <c r="T1937" s="427">
        <v>165.71539999999999</v>
      </c>
      <c r="U1937" s="428">
        <v>42583</v>
      </c>
      <c r="V1937" s="428">
        <v>44439</v>
      </c>
      <c r="W1937" s="426">
        <v>717</v>
      </c>
      <c r="X1937" s="426"/>
      <c r="Y1937" s="426"/>
      <c r="Z1937" s="426">
        <v>6</v>
      </c>
    </row>
    <row r="1938" spans="1:26" ht="15">
      <c r="A1938" s="426">
        <v>202110</v>
      </c>
      <c r="B1938" s="426" t="s">
        <v>1388</v>
      </c>
      <c r="C1938" s="426" t="s">
        <v>1286</v>
      </c>
      <c r="D1938" s="426" t="s">
        <v>1287</v>
      </c>
      <c r="E1938" s="426" t="s">
        <v>260</v>
      </c>
      <c r="F1938" s="426" t="s">
        <v>4182</v>
      </c>
      <c r="G1938" s="426" t="s">
        <v>4156</v>
      </c>
      <c r="H1938" s="427">
        <v>0.42959999999999998</v>
      </c>
      <c r="I1938" s="427">
        <v>0.56679999999999997</v>
      </c>
      <c r="J1938" s="427">
        <v>39.469000000000001</v>
      </c>
      <c r="K1938" s="427">
        <v>170.6369</v>
      </c>
      <c r="L1938" s="427">
        <v>0.44205688351200007</v>
      </c>
      <c r="M1938" s="427">
        <v>40.54142640784</v>
      </c>
      <c r="N1938" s="427">
        <v>175.27333663918398</v>
      </c>
      <c r="O1938" s="427">
        <v>22.837800000000001</v>
      </c>
      <c r="P1938" s="427">
        <v>9.6965000000000003</v>
      </c>
      <c r="Q1938" s="427">
        <v>9.6965000000000003</v>
      </c>
      <c r="R1938" s="427">
        <v>0.56679999999999997</v>
      </c>
      <c r="S1938" s="427">
        <v>41.750100000000003</v>
      </c>
      <c r="T1938" s="427">
        <v>168.35579999999999</v>
      </c>
      <c r="U1938" s="428">
        <v>42614</v>
      </c>
      <c r="V1938" s="428">
        <v>44469</v>
      </c>
      <c r="W1938" s="426">
        <v>1000</v>
      </c>
      <c r="X1938" s="426"/>
      <c r="Y1938" s="426"/>
      <c r="Z1938" s="426">
        <v>6</v>
      </c>
    </row>
    <row r="1939" spans="1:26" ht="15">
      <c r="A1939" s="426">
        <v>202110</v>
      </c>
      <c r="B1939" s="426" t="s">
        <v>1388</v>
      </c>
      <c r="C1939" s="426" t="s">
        <v>1288</v>
      </c>
      <c r="D1939" s="426" t="s">
        <v>1289</v>
      </c>
      <c r="E1939" s="426" t="s">
        <v>265</v>
      </c>
      <c r="F1939" s="426" t="s">
        <v>4182</v>
      </c>
      <c r="G1939" s="426" t="s">
        <v>4156</v>
      </c>
      <c r="H1939" s="427">
        <v>0.55079999999999996</v>
      </c>
      <c r="I1939" s="427">
        <v>1.6279999999999999</v>
      </c>
      <c r="J1939" s="427">
        <v>51.576099999999997</v>
      </c>
      <c r="K1939" s="427">
        <v>236.81979999999999</v>
      </c>
      <c r="L1939" s="427">
        <v>0.56677125567600006</v>
      </c>
      <c r="M1939" s="427">
        <v>52.977492780495993</v>
      </c>
      <c r="N1939" s="427">
        <v>243.25451604092797</v>
      </c>
      <c r="O1939" s="427">
        <v>22.837800000000001</v>
      </c>
      <c r="P1939" s="427">
        <v>11.984400000000001</v>
      </c>
      <c r="Q1939" s="427">
        <v>11.302899999999999</v>
      </c>
      <c r="R1939" s="427">
        <v>1.6279999999999999</v>
      </c>
      <c r="S1939" s="427">
        <v>67.460499999999996</v>
      </c>
      <c r="T1939" s="427">
        <v>220.93539999999999</v>
      </c>
      <c r="U1939" s="428">
        <v>42614</v>
      </c>
      <c r="V1939" s="428">
        <v>44469</v>
      </c>
      <c r="W1939" s="426">
        <v>2500</v>
      </c>
      <c r="X1939" s="426"/>
      <c r="Y1939" s="426"/>
      <c r="Z1939" s="426">
        <v>6</v>
      </c>
    </row>
    <row r="1940" spans="1:26" ht="15">
      <c r="A1940" s="426">
        <v>202110</v>
      </c>
      <c r="B1940" s="426" t="s">
        <v>1388</v>
      </c>
      <c r="C1940" s="426" t="s">
        <v>1292</v>
      </c>
      <c r="D1940" s="426" t="s">
        <v>1293</v>
      </c>
      <c r="E1940" s="426" t="s">
        <v>265</v>
      </c>
      <c r="F1940" s="426" t="s">
        <v>4182</v>
      </c>
      <c r="G1940" s="426" t="s">
        <v>4156</v>
      </c>
      <c r="H1940" s="427">
        <v>0.64400000000000002</v>
      </c>
      <c r="I1940" s="427">
        <v>0.73240000000000005</v>
      </c>
      <c r="J1940" s="427">
        <v>28.6874</v>
      </c>
      <c r="K1940" s="427">
        <v>139.2457</v>
      </c>
      <c r="L1940" s="427">
        <v>0.66267372668000013</v>
      </c>
      <c r="M1940" s="427">
        <v>29.466875672863996</v>
      </c>
      <c r="N1940" s="427">
        <v>143.02919504315201</v>
      </c>
      <c r="O1940" s="427">
        <v>22.837800000000001</v>
      </c>
      <c r="P1940" s="427">
        <v>9.1610999999999994</v>
      </c>
      <c r="Q1940" s="427">
        <v>8.6450999999999993</v>
      </c>
      <c r="R1940" s="427">
        <v>0.73240000000000005</v>
      </c>
      <c r="S1940" s="427">
        <v>31.336099999999998</v>
      </c>
      <c r="T1940" s="427">
        <v>136.59700000000001</v>
      </c>
      <c r="U1940" s="428">
        <v>42614</v>
      </c>
      <c r="V1940" s="428">
        <v>44469</v>
      </c>
      <c r="W1940" s="426">
        <v>840</v>
      </c>
      <c r="X1940" s="426"/>
      <c r="Y1940" s="426"/>
      <c r="Z1940" s="426">
        <v>6</v>
      </c>
    </row>
    <row r="1941" spans="1:26" ht="15">
      <c r="A1941" s="426">
        <v>202110</v>
      </c>
      <c r="B1941" s="426" t="s">
        <v>1388</v>
      </c>
      <c r="C1941" s="426" t="s">
        <v>1294</v>
      </c>
      <c r="D1941" s="426" t="s">
        <v>1295</v>
      </c>
      <c r="E1941" s="426" t="s">
        <v>265</v>
      </c>
      <c r="F1941" s="426" t="s">
        <v>4182</v>
      </c>
      <c r="G1941" s="426" t="s">
        <v>4156</v>
      </c>
      <c r="H1941" s="427">
        <v>0.69279999999999997</v>
      </c>
      <c r="I1941" s="427">
        <v>0.90959999999999996</v>
      </c>
      <c r="J1941" s="427">
        <v>50.935600000000001</v>
      </c>
      <c r="K1941" s="427">
        <v>234.90479999999999</v>
      </c>
      <c r="L1941" s="427">
        <v>0.71288875441600008</v>
      </c>
      <c r="M1941" s="427">
        <v>52.319589524415996</v>
      </c>
      <c r="N1941" s="427">
        <v>241.28748288652798</v>
      </c>
      <c r="O1941" s="427">
        <v>22.837800000000001</v>
      </c>
      <c r="P1941" s="427">
        <v>9.1610999999999994</v>
      </c>
      <c r="Q1941" s="427">
        <v>8.6450999999999993</v>
      </c>
      <c r="R1941" s="427">
        <v>0.90959999999999996</v>
      </c>
      <c r="S1941" s="427">
        <v>53.756500000000003</v>
      </c>
      <c r="T1941" s="427">
        <v>232.0839</v>
      </c>
      <c r="U1941" s="428">
        <v>42614</v>
      </c>
      <c r="V1941" s="428">
        <v>44469</v>
      </c>
      <c r="W1941" s="426">
        <v>1314</v>
      </c>
      <c r="X1941" s="426"/>
      <c r="Y1941" s="426"/>
      <c r="Z1941" s="426">
        <v>6</v>
      </c>
    </row>
    <row r="1942" spans="1:26" ht="15">
      <c r="A1942" s="426">
        <v>202110</v>
      </c>
      <c r="B1942" s="426" t="s">
        <v>1388</v>
      </c>
      <c r="C1942" s="426" t="s">
        <v>1302</v>
      </c>
      <c r="D1942" s="426" t="s">
        <v>1303</v>
      </c>
      <c r="E1942" s="426" t="s">
        <v>267</v>
      </c>
      <c r="F1942" s="426" t="s">
        <v>4275</v>
      </c>
      <c r="G1942" s="426" t="s">
        <v>4156</v>
      </c>
      <c r="H1942" s="427">
        <v>0.92679999999999996</v>
      </c>
      <c r="I1942" s="427">
        <v>1.0187999999999999</v>
      </c>
      <c r="J1942" s="427">
        <v>93.379400000000004</v>
      </c>
      <c r="K1942" s="427">
        <v>417.32029999999997</v>
      </c>
      <c r="L1942" s="427">
        <v>0.95367392839600007</v>
      </c>
      <c r="M1942" s="427">
        <v>95.916645293984004</v>
      </c>
      <c r="N1942" s="427">
        <v>428.65946010660798</v>
      </c>
      <c r="O1942" s="427">
        <v>22.837800000000001</v>
      </c>
      <c r="P1942" s="427">
        <v>11.079000000000001</v>
      </c>
      <c r="Q1942" s="427">
        <v>11.079000000000001</v>
      </c>
      <c r="R1942" s="427">
        <v>1.0187999999999999</v>
      </c>
      <c r="S1942" s="427">
        <v>102.5373</v>
      </c>
      <c r="T1942" s="427">
        <v>408.16239999999999</v>
      </c>
      <c r="U1942" s="428">
        <v>42614</v>
      </c>
      <c r="V1942" s="428">
        <v>44712</v>
      </c>
      <c r="W1942" s="426">
        <v>1200</v>
      </c>
      <c r="X1942" s="426"/>
      <c r="Y1942" s="426"/>
      <c r="Z1942" s="426">
        <v>6</v>
      </c>
    </row>
    <row r="1943" spans="1:26" ht="15">
      <c r="A1943" s="426">
        <v>202110</v>
      </c>
      <c r="B1943" s="426" t="s">
        <v>1388</v>
      </c>
      <c r="C1943" s="426" t="s">
        <v>1306</v>
      </c>
      <c r="D1943" s="426" t="s">
        <v>1307</v>
      </c>
      <c r="E1943" s="426" t="s">
        <v>267</v>
      </c>
      <c r="F1943" s="426" t="s">
        <v>4275</v>
      </c>
      <c r="G1943" s="426" t="s">
        <v>4156</v>
      </c>
      <c r="H1943" s="427">
        <v>0.59560000000000002</v>
      </c>
      <c r="I1943" s="427">
        <v>0.59160000000000001</v>
      </c>
      <c r="J1943" s="427">
        <v>64.9559</v>
      </c>
      <c r="K1943" s="427">
        <v>293.54149999999998</v>
      </c>
      <c r="L1943" s="427">
        <v>0.61287029753200006</v>
      </c>
      <c r="M1943" s="427">
        <v>66.720840143023992</v>
      </c>
      <c r="N1943" s="427">
        <v>301.51742177143996</v>
      </c>
      <c r="O1943" s="427">
        <v>22.837800000000001</v>
      </c>
      <c r="P1943" s="427">
        <v>11.079000000000001</v>
      </c>
      <c r="Q1943" s="427">
        <v>11.079000000000001</v>
      </c>
      <c r="R1943" s="427">
        <v>0.59560000000000002</v>
      </c>
      <c r="S1943" s="427">
        <v>75.647499999999994</v>
      </c>
      <c r="T1943" s="427">
        <v>282.84989999999999</v>
      </c>
      <c r="U1943" s="428">
        <v>42614</v>
      </c>
      <c r="V1943" s="428">
        <v>44712</v>
      </c>
      <c r="W1943" s="426">
        <v>600</v>
      </c>
      <c r="X1943" s="426"/>
      <c r="Y1943" s="426"/>
      <c r="Z1943" s="426">
        <v>6</v>
      </c>
    </row>
    <row r="1944" spans="1:26" ht="15">
      <c r="A1944" s="426">
        <v>202110</v>
      </c>
      <c r="B1944" s="426" t="s">
        <v>1388</v>
      </c>
      <c r="C1944" s="426" t="s">
        <v>1308</v>
      </c>
      <c r="D1944" s="426" t="s">
        <v>1309</v>
      </c>
      <c r="E1944" s="426" t="s">
        <v>256</v>
      </c>
      <c r="F1944" s="426" t="s">
        <v>4279</v>
      </c>
      <c r="G1944" s="426" t="s">
        <v>4156</v>
      </c>
      <c r="H1944" s="427">
        <v>1.3575999999999999</v>
      </c>
      <c r="I1944" s="427">
        <v>2.4224000000000001</v>
      </c>
      <c r="J1944" s="427">
        <v>138.96729999999999</v>
      </c>
      <c r="K1944" s="427">
        <v>1062.8628000000001</v>
      </c>
      <c r="L1944" s="427">
        <v>1.3969656076720001</v>
      </c>
      <c r="M1944" s="427">
        <v>142.74323053652796</v>
      </c>
      <c r="N1944" s="427">
        <v>1091.7422277694079</v>
      </c>
      <c r="O1944" s="427">
        <v>22.837800000000001</v>
      </c>
      <c r="P1944" s="427">
        <v>9.1318999999999999</v>
      </c>
      <c r="Q1944" s="427">
        <v>8.6839999999999993</v>
      </c>
      <c r="R1944" s="427">
        <v>2.4224000000000001</v>
      </c>
      <c r="S1944" s="427">
        <v>160.19569999999999</v>
      </c>
      <c r="T1944" s="427">
        <v>1041.6343999999999</v>
      </c>
      <c r="U1944" s="428">
        <v>42614</v>
      </c>
      <c r="V1944" s="428">
        <v>44469</v>
      </c>
      <c r="W1944" s="426">
        <v>5390</v>
      </c>
      <c r="X1944" s="426"/>
      <c r="Y1944" s="426"/>
      <c r="Z1944" s="426">
        <v>6</v>
      </c>
    </row>
    <row r="1945" spans="1:26" ht="15">
      <c r="A1945" s="426">
        <v>202110</v>
      </c>
      <c r="B1945" s="426" t="s">
        <v>1388</v>
      </c>
      <c r="C1945" s="426" t="s">
        <v>1343</v>
      </c>
      <c r="D1945" s="426" t="s">
        <v>1344</v>
      </c>
      <c r="E1945" s="426" t="s">
        <v>275</v>
      </c>
      <c r="F1945" s="426" t="s">
        <v>4265</v>
      </c>
      <c r="G1945" s="426" t="s">
        <v>4156</v>
      </c>
      <c r="H1945" s="427">
        <v>0.23519999999999999</v>
      </c>
      <c r="I1945" s="427">
        <v>0.53920000000000001</v>
      </c>
      <c r="J1945" s="427">
        <v>20.1144</v>
      </c>
      <c r="K1945" s="427">
        <v>153.1386</v>
      </c>
      <c r="L1945" s="427">
        <v>0.24201996974400003</v>
      </c>
      <c r="M1945" s="427">
        <v>20.660935603583997</v>
      </c>
      <c r="N1945" s="427">
        <v>157.29958403049599</v>
      </c>
      <c r="O1945" s="427">
        <v>22.837800000000001</v>
      </c>
      <c r="P1945" s="427">
        <v>10.2515</v>
      </c>
      <c r="Q1945" s="427">
        <v>9.6770999999999994</v>
      </c>
      <c r="R1945" s="427">
        <v>0.53920000000000001</v>
      </c>
      <c r="S1945" s="427">
        <v>22.305900000000001</v>
      </c>
      <c r="T1945" s="427">
        <v>150.94710000000001</v>
      </c>
      <c r="U1945" s="428">
        <v>42644</v>
      </c>
      <c r="V1945" s="428">
        <v>44499</v>
      </c>
      <c r="W1945" s="426">
        <v>990</v>
      </c>
      <c r="X1945" s="426"/>
      <c r="Y1945" s="426"/>
      <c r="Z1945" s="426">
        <v>6</v>
      </c>
    </row>
    <row r="1946" spans="1:26" ht="15">
      <c r="A1946" s="426">
        <v>202110</v>
      </c>
      <c r="B1946" s="426" t="s">
        <v>1388</v>
      </c>
      <c r="C1946" s="426" t="s">
        <v>1345</v>
      </c>
      <c r="D1946" s="426" t="s">
        <v>1346</v>
      </c>
      <c r="E1946" s="426" t="s">
        <v>275</v>
      </c>
      <c r="F1946" s="426" t="s">
        <v>4265</v>
      </c>
      <c r="G1946" s="426" t="s">
        <v>4156</v>
      </c>
      <c r="H1946" s="427">
        <v>0.1928</v>
      </c>
      <c r="I1946" s="427">
        <v>0.34520000000000001</v>
      </c>
      <c r="J1946" s="427">
        <v>18.217400000000001</v>
      </c>
      <c r="K1946" s="427">
        <v>92.757599999999996</v>
      </c>
      <c r="L1946" s="427">
        <v>0.19839051941600003</v>
      </c>
      <c r="M1946" s="427">
        <v>18.712391533664</v>
      </c>
      <c r="N1946" s="427">
        <v>95.277950142335982</v>
      </c>
      <c r="O1946" s="427">
        <v>22.837800000000001</v>
      </c>
      <c r="P1946" s="427">
        <v>10.2515</v>
      </c>
      <c r="Q1946" s="427">
        <v>9.6770999999999994</v>
      </c>
      <c r="R1946" s="427">
        <v>0.34520000000000001</v>
      </c>
      <c r="S1946" s="427">
        <v>20.525600000000001</v>
      </c>
      <c r="T1946" s="427">
        <v>90.449399999999997</v>
      </c>
      <c r="U1946" s="428">
        <v>42644</v>
      </c>
      <c r="V1946" s="428">
        <v>44499</v>
      </c>
      <c r="W1946" s="426">
        <v>999</v>
      </c>
      <c r="X1946" s="426"/>
      <c r="Y1946" s="426"/>
      <c r="Z1946" s="426">
        <v>6</v>
      </c>
    </row>
    <row r="1947" spans="1:26" ht="15">
      <c r="A1947" s="426">
        <v>202110</v>
      </c>
      <c r="B1947" s="426" t="s">
        <v>1388</v>
      </c>
      <c r="C1947" s="426" t="s">
        <v>1347</v>
      </c>
      <c r="D1947" s="426" t="s">
        <v>1348</v>
      </c>
      <c r="E1947" s="426" t="s">
        <v>268</v>
      </c>
      <c r="F1947" s="426" t="s">
        <v>4175</v>
      </c>
      <c r="G1947" s="426" t="s">
        <v>4156</v>
      </c>
      <c r="H1947" s="427">
        <v>0.2036</v>
      </c>
      <c r="I1947" s="427">
        <v>0.38279999999999997</v>
      </c>
      <c r="J1947" s="427">
        <v>6.6776</v>
      </c>
      <c r="K1947" s="427">
        <v>77.613399999999999</v>
      </c>
      <c r="L1947" s="427">
        <v>0.20950368129200003</v>
      </c>
      <c r="M1947" s="427">
        <v>6.859039473535999</v>
      </c>
      <c r="N1947" s="427">
        <v>79.72226163222399</v>
      </c>
      <c r="O1947" s="427">
        <v>22.837800000000001</v>
      </c>
      <c r="P1947" s="427">
        <v>10.0373</v>
      </c>
      <c r="Q1947" s="427">
        <v>10.0373</v>
      </c>
      <c r="R1947" s="427">
        <v>0.38279999999999997</v>
      </c>
      <c r="S1947" s="427">
        <v>8.2928999999999995</v>
      </c>
      <c r="T1947" s="427">
        <v>75.998099999999994</v>
      </c>
      <c r="U1947" s="428">
        <v>42644</v>
      </c>
      <c r="V1947" s="428">
        <v>44134</v>
      </c>
      <c r="W1947" s="426">
        <v>1000</v>
      </c>
      <c r="X1947" s="426"/>
      <c r="Y1947" s="426"/>
      <c r="Z1947" s="426">
        <v>6</v>
      </c>
    </row>
    <row r="1948" spans="1:26" ht="15">
      <c r="A1948" s="426">
        <v>202110</v>
      </c>
      <c r="B1948" s="426" t="s">
        <v>1388</v>
      </c>
      <c r="C1948" s="426" t="s">
        <v>1355</v>
      </c>
      <c r="D1948" s="426" t="s">
        <v>1356</v>
      </c>
      <c r="E1948" s="426" t="s">
        <v>256</v>
      </c>
      <c r="F1948" s="426" t="s">
        <v>4289</v>
      </c>
      <c r="G1948" s="426" t="s">
        <v>4156</v>
      </c>
      <c r="H1948" s="427">
        <v>0.28720000000000001</v>
      </c>
      <c r="I1948" s="427">
        <v>0.75919999999999999</v>
      </c>
      <c r="J1948" s="427">
        <v>29.264900000000001</v>
      </c>
      <c r="K1948" s="427">
        <v>200.56829999999999</v>
      </c>
      <c r="L1948" s="427">
        <v>0.29552778618400005</v>
      </c>
      <c r="M1948" s="427">
        <v>30.060067133263999</v>
      </c>
      <c r="N1948" s="427">
        <v>206.01801348388798</v>
      </c>
      <c r="O1948" s="427">
        <v>22.837800000000001</v>
      </c>
      <c r="P1948" s="427">
        <v>12.3056</v>
      </c>
      <c r="Q1948" s="427">
        <v>11.848100000000001</v>
      </c>
      <c r="R1948" s="427">
        <v>0.75919999999999999</v>
      </c>
      <c r="S1948" s="427">
        <v>33.229599999999998</v>
      </c>
      <c r="T1948" s="427">
        <v>196.6036</v>
      </c>
      <c r="U1948" s="428">
        <v>42644</v>
      </c>
      <c r="V1948" s="428">
        <v>45900</v>
      </c>
      <c r="W1948" s="426">
        <v>600</v>
      </c>
      <c r="X1948" s="426"/>
      <c r="Y1948" s="426"/>
      <c r="Z1948" s="426">
        <v>6</v>
      </c>
    </row>
    <row r="1949" spans="1:26" ht="15">
      <c r="A1949" s="426">
        <v>202110</v>
      </c>
      <c r="B1949" s="426" t="s">
        <v>1388</v>
      </c>
      <c r="C1949" s="426" t="s">
        <v>1357</v>
      </c>
      <c r="D1949" s="426" t="s">
        <v>1358</v>
      </c>
      <c r="E1949" s="426" t="s">
        <v>256</v>
      </c>
      <c r="F1949" s="426" t="s">
        <v>4244</v>
      </c>
      <c r="G1949" s="426" t="s">
        <v>4156</v>
      </c>
      <c r="H1949" s="427">
        <v>5.9200000000000003E-2</v>
      </c>
      <c r="I1949" s="427">
        <v>6.2799999999999995E-2</v>
      </c>
      <c r="J1949" s="427">
        <v>1.3030999999999999</v>
      </c>
      <c r="K1949" s="427">
        <v>6.2135999999999996</v>
      </c>
      <c r="L1949" s="427">
        <v>6.0916591024000009E-2</v>
      </c>
      <c r="M1949" s="427">
        <v>1.3385069992159999</v>
      </c>
      <c r="N1949" s="427">
        <v>6.3824319624959998</v>
      </c>
      <c r="O1949" s="427">
        <v>22.837800000000001</v>
      </c>
      <c r="P1949" s="427">
        <v>12.3056</v>
      </c>
      <c r="Q1949" s="427">
        <v>11.848100000000001</v>
      </c>
      <c r="R1949" s="427">
        <v>6.2799999999999995E-2</v>
      </c>
      <c r="S1949" s="427">
        <v>1.6624000000000001</v>
      </c>
      <c r="T1949" s="427">
        <v>5.8542500000000004</v>
      </c>
      <c r="U1949" s="428">
        <v>42644</v>
      </c>
      <c r="V1949" s="428">
        <v>45900</v>
      </c>
      <c r="W1949" s="426">
        <v>1500</v>
      </c>
      <c r="X1949" s="426"/>
      <c r="Y1949" s="426"/>
      <c r="Z1949" s="426">
        <v>6</v>
      </c>
    </row>
    <row r="1950" spans="1:26" ht="15">
      <c r="A1950" s="426">
        <v>202110</v>
      </c>
      <c r="B1950" s="426" t="s">
        <v>1388</v>
      </c>
      <c r="C1950" s="426" t="s">
        <v>1361</v>
      </c>
      <c r="D1950" s="426" t="s">
        <v>1362</v>
      </c>
      <c r="E1950" s="426" t="s">
        <v>274</v>
      </c>
      <c r="F1950" s="426" t="s">
        <v>4244</v>
      </c>
      <c r="G1950" s="426" t="s">
        <v>4156</v>
      </c>
      <c r="H1950" s="427">
        <v>1.2316</v>
      </c>
      <c r="I1950" s="427">
        <v>1.42</v>
      </c>
      <c r="J1950" s="427">
        <v>71.340299999999999</v>
      </c>
      <c r="K1950" s="427">
        <v>240.2253</v>
      </c>
      <c r="L1950" s="427">
        <v>1.2673120524520001</v>
      </c>
      <c r="M1950" s="427">
        <v>73.278712973807998</v>
      </c>
      <c r="N1950" s="427">
        <v>246.75254810740799</v>
      </c>
      <c r="O1950" s="427">
        <v>22.837800000000001</v>
      </c>
      <c r="P1950" s="427">
        <v>9.3752999999999993</v>
      </c>
      <c r="Q1950" s="427">
        <v>9.3752999999999993</v>
      </c>
      <c r="R1950" s="427">
        <v>1.42</v>
      </c>
      <c r="S1950" s="427">
        <v>79.496600000000001</v>
      </c>
      <c r="T1950" s="427">
        <v>232.06899999999999</v>
      </c>
      <c r="U1950" s="428">
        <v>42644</v>
      </c>
      <c r="V1950" s="428">
        <v>44500</v>
      </c>
      <c r="W1950" s="426">
        <v>1963</v>
      </c>
      <c r="X1950" s="426"/>
      <c r="Y1950" s="426"/>
      <c r="Z1950" s="426">
        <v>6</v>
      </c>
    </row>
    <row r="1951" spans="1:26" ht="15">
      <c r="A1951" s="426">
        <v>202110</v>
      </c>
      <c r="B1951" s="426" t="s">
        <v>1388</v>
      </c>
      <c r="C1951" s="426" t="s">
        <v>1363</v>
      </c>
      <c r="D1951" s="426" t="s">
        <v>3124</v>
      </c>
      <c r="E1951" s="426" t="s">
        <v>275</v>
      </c>
      <c r="F1951" s="426" t="s">
        <v>4247</v>
      </c>
      <c r="G1951" s="426" t="s">
        <v>4156</v>
      </c>
      <c r="H1951" s="427">
        <v>0.11360000000000001</v>
      </c>
      <c r="I1951" s="427">
        <v>0.12959999999999999</v>
      </c>
      <c r="J1951" s="427">
        <v>7.0669000000000004</v>
      </c>
      <c r="K1951" s="427">
        <v>23.3567</v>
      </c>
      <c r="L1951" s="427">
        <v>0.11689399899200002</v>
      </c>
      <c r="M1951" s="427">
        <v>7.2589172839840002</v>
      </c>
      <c r="N1951" s="427">
        <v>23.991333304111997</v>
      </c>
      <c r="O1951" s="427">
        <v>22.837800000000001</v>
      </c>
      <c r="P1951" s="427">
        <v>9.3752999999999993</v>
      </c>
      <c r="Q1951" s="427">
        <v>9.3752999999999993</v>
      </c>
      <c r="R1951" s="427">
        <v>0.12959999999999999</v>
      </c>
      <c r="S1951" s="427">
        <v>8.6112000000000002</v>
      </c>
      <c r="T1951" s="427">
        <v>21.8124</v>
      </c>
      <c r="U1951" s="428">
        <v>42644</v>
      </c>
      <c r="V1951" s="428">
        <v>44500</v>
      </c>
      <c r="W1951" s="426">
        <v>400</v>
      </c>
      <c r="X1951" s="426"/>
      <c r="Y1951" s="426"/>
      <c r="Z1951" s="426">
        <v>6</v>
      </c>
    </row>
    <row r="1952" spans="1:26" ht="15">
      <c r="A1952" s="426">
        <v>202110</v>
      </c>
      <c r="B1952" s="426" t="s">
        <v>1388</v>
      </c>
      <c r="C1952" s="426" t="s">
        <v>1403</v>
      </c>
      <c r="D1952" s="426" t="s">
        <v>1404</v>
      </c>
      <c r="E1952" s="426" t="s">
        <v>267</v>
      </c>
      <c r="F1952" s="426" t="s">
        <v>4289</v>
      </c>
      <c r="G1952" s="426" t="s">
        <v>4156</v>
      </c>
      <c r="H1952" s="427">
        <v>1.1839999999999999</v>
      </c>
      <c r="I1952" s="427">
        <v>1.2170000000000001</v>
      </c>
      <c r="J1952" s="427">
        <v>125.4997</v>
      </c>
      <c r="K1952" s="427">
        <v>593.48979999999995</v>
      </c>
      <c r="L1952" s="427">
        <v>1.21833182048</v>
      </c>
      <c r="M1952" s="427">
        <v>128.90969752859198</v>
      </c>
      <c r="N1952" s="427">
        <v>609.61572501212788</v>
      </c>
      <c r="O1952" s="427">
        <v>22.837800000000001</v>
      </c>
      <c r="P1952" s="427">
        <v>11.088699999999999</v>
      </c>
      <c r="Q1952" s="427">
        <v>11.088699999999999</v>
      </c>
      <c r="R1952" s="427">
        <v>1.2170000000000001</v>
      </c>
      <c r="S1952" s="427">
        <v>150.12555</v>
      </c>
      <c r="T1952" s="427">
        <v>568.86389999999994</v>
      </c>
      <c r="U1952" s="428">
        <v>42675</v>
      </c>
      <c r="V1952" s="428">
        <v>44530</v>
      </c>
      <c r="W1952" s="426">
        <v>1200</v>
      </c>
      <c r="X1952" s="426"/>
      <c r="Y1952" s="426"/>
      <c r="Z1952" s="426">
        <v>6</v>
      </c>
    </row>
    <row r="1953" spans="1:26" ht="15">
      <c r="A1953" s="426">
        <v>202110</v>
      </c>
      <c r="B1953" s="426" t="s">
        <v>1388</v>
      </c>
      <c r="C1953" s="426" t="s">
        <v>1407</v>
      </c>
      <c r="D1953" s="426" t="s">
        <v>1408</v>
      </c>
      <c r="E1953" s="426" t="s">
        <v>275</v>
      </c>
      <c r="F1953" s="426" t="s">
        <v>4265</v>
      </c>
      <c r="G1953" s="426" t="s">
        <v>4156</v>
      </c>
      <c r="H1953" s="427">
        <v>0.28639999999999999</v>
      </c>
      <c r="I1953" s="427">
        <v>0.31480000000000002</v>
      </c>
      <c r="J1953" s="427">
        <v>31.881900000000002</v>
      </c>
      <c r="K1953" s="427">
        <v>160.59360000000001</v>
      </c>
      <c r="L1953" s="427">
        <v>0.29470458900800001</v>
      </c>
      <c r="M1953" s="427">
        <v>32.748174582383996</v>
      </c>
      <c r="N1953" s="427">
        <v>164.95714651929597</v>
      </c>
      <c r="O1953" s="427">
        <v>22.837800000000001</v>
      </c>
      <c r="P1953" s="427">
        <v>10.358499999999999</v>
      </c>
      <c r="Q1953" s="427">
        <v>10.358499999999999</v>
      </c>
      <c r="R1953" s="427">
        <v>0.31480000000000002</v>
      </c>
      <c r="S1953" s="427">
        <v>39.524500000000003</v>
      </c>
      <c r="T1953" s="427">
        <v>152.95099999999999</v>
      </c>
      <c r="U1953" s="428">
        <v>42675</v>
      </c>
      <c r="V1953" s="428">
        <v>44530</v>
      </c>
      <c r="W1953" s="426">
        <v>400</v>
      </c>
      <c r="X1953" s="426"/>
      <c r="Y1953" s="426"/>
      <c r="Z1953" s="426">
        <v>6</v>
      </c>
    </row>
    <row r="1954" spans="1:26" ht="15">
      <c r="A1954" s="426">
        <v>202110</v>
      </c>
      <c r="B1954" s="426" t="s">
        <v>1388</v>
      </c>
      <c r="C1954" s="426" t="s">
        <v>1413</v>
      </c>
      <c r="D1954" s="426" t="s">
        <v>2888</v>
      </c>
      <c r="E1954" s="426" t="s">
        <v>275</v>
      </c>
      <c r="F1954" s="426" t="s">
        <v>4290</v>
      </c>
      <c r="G1954" s="426" t="s">
        <v>4291</v>
      </c>
      <c r="H1954" s="427">
        <v>5.16E-2</v>
      </c>
      <c r="I1954" s="427">
        <v>0.86399999999999999</v>
      </c>
      <c r="J1954" s="427">
        <v>4.9653999999999998</v>
      </c>
      <c r="K1954" s="427">
        <v>210.52879999999999</v>
      </c>
      <c r="L1954" s="427">
        <v>5.3096217852000006E-2</v>
      </c>
      <c r="M1954" s="427">
        <v>5.1003166709440002</v>
      </c>
      <c r="N1954" s="427">
        <v>216.24915381516797</v>
      </c>
      <c r="O1954" s="427">
        <v>22.837800000000001</v>
      </c>
      <c r="P1954" s="427">
        <v>10.7285</v>
      </c>
      <c r="Q1954" s="427">
        <v>10.1249</v>
      </c>
      <c r="R1954" s="427">
        <v>0.86399999999999999</v>
      </c>
      <c r="S1954" s="427">
        <v>6.3449</v>
      </c>
      <c r="T1954" s="427">
        <v>209.14930000000001</v>
      </c>
      <c r="U1954" s="428">
        <v>42675</v>
      </c>
      <c r="V1954" s="428">
        <v>44530</v>
      </c>
      <c r="W1954" s="426">
        <v>1000</v>
      </c>
      <c r="X1954" s="426"/>
      <c r="Y1954" s="426"/>
      <c r="Z1954" s="426">
        <v>6</v>
      </c>
    </row>
    <row r="1955" spans="1:26" ht="15">
      <c r="A1955" s="426">
        <v>202110</v>
      </c>
      <c r="B1955" s="426" t="s">
        <v>1388</v>
      </c>
      <c r="C1955" s="426" t="s">
        <v>1465</v>
      </c>
      <c r="D1955" s="426" t="s">
        <v>1466</v>
      </c>
      <c r="E1955" s="426" t="s">
        <v>275</v>
      </c>
      <c r="F1955" s="426" t="s">
        <v>4490</v>
      </c>
      <c r="G1955" s="426" t="s">
        <v>4370</v>
      </c>
      <c r="H1955" s="427">
        <v>0.98609999999999998</v>
      </c>
      <c r="I1955" s="427">
        <v>1.0553999999999999</v>
      </c>
      <c r="J1955" s="427">
        <v>79.689499999999995</v>
      </c>
      <c r="K1955" s="427">
        <v>292.18810000000002</v>
      </c>
      <c r="L1955" s="427">
        <v>1.034993411721</v>
      </c>
      <c r="M1955" s="427">
        <v>83.071573381280004</v>
      </c>
      <c r="N1955" s="427">
        <v>304.58874996438402</v>
      </c>
      <c r="O1955" s="427">
        <v>23.437899999999999</v>
      </c>
      <c r="P1955" s="427">
        <v>11.204499999999999</v>
      </c>
      <c r="Q1955" s="427">
        <v>11.204499999999999</v>
      </c>
      <c r="R1955" s="427">
        <v>1.0553716</v>
      </c>
      <c r="S1955" s="427">
        <v>82.144576000000001</v>
      </c>
      <c r="T1955" s="427">
        <v>289.73302699999999</v>
      </c>
      <c r="U1955" s="428">
        <v>44378</v>
      </c>
      <c r="V1955" s="428">
        <v>46203</v>
      </c>
      <c r="W1955" s="426">
        <v>1300</v>
      </c>
      <c r="X1955" s="426"/>
      <c r="Y1955" s="426"/>
      <c r="Z1955" s="426">
        <v>1</v>
      </c>
    </row>
    <row r="1956" spans="1:26" ht="15">
      <c r="A1956" s="426">
        <v>202110</v>
      </c>
      <c r="B1956" s="426" t="s">
        <v>1388</v>
      </c>
      <c r="C1956" s="426" t="s">
        <v>1502</v>
      </c>
      <c r="D1956" s="426" t="s">
        <v>1503</v>
      </c>
      <c r="E1956" s="426" t="s">
        <v>268</v>
      </c>
      <c r="F1956" s="426" t="s">
        <v>4265</v>
      </c>
      <c r="G1956" s="426" t="s">
        <v>4156</v>
      </c>
      <c r="H1956" s="427">
        <v>0.4304</v>
      </c>
      <c r="I1956" s="427">
        <v>0.44479999999999997</v>
      </c>
      <c r="J1956" s="427">
        <v>34.493699999999997</v>
      </c>
      <c r="K1956" s="427">
        <v>165.77619999999999</v>
      </c>
      <c r="L1956" s="427">
        <v>0.44288008068800006</v>
      </c>
      <c r="M1956" s="427">
        <v>35.430940740431993</v>
      </c>
      <c r="N1956" s="427">
        <v>170.28056480963198</v>
      </c>
      <c r="O1956" s="427">
        <v>22.837800000000001</v>
      </c>
      <c r="P1956" s="427">
        <v>9.3168000000000006</v>
      </c>
      <c r="Q1956" s="427">
        <v>9.3168000000000006</v>
      </c>
      <c r="R1956" s="427">
        <v>0.44479999999999997</v>
      </c>
      <c r="S1956" s="427">
        <v>42.645299999999999</v>
      </c>
      <c r="T1956" s="427">
        <v>157.62459999999999</v>
      </c>
      <c r="U1956" s="428">
        <v>42705</v>
      </c>
      <c r="V1956" s="428">
        <v>44195</v>
      </c>
      <c r="W1956" s="426">
        <v>1000</v>
      </c>
      <c r="X1956" s="426"/>
      <c r="Y1956" s="426"/>
      <c r="Z1956" s="426">
        <v>6</v>
      </c>
    </row>
    <row r="1957" spans="1:26" ht="15">
      <c r="A1957" s="426">
        <v>202110</v>
      </c>
      <c r="B1957" s="426" t="s">
        <v>1388</v>
      </c>
      <c r="C1957" s="426" t="s">
        <v>1510</v>
      </c>
      <c r="D1957" s="426" t="s">
        <v>1511</v>
      </c>
      <c r="E1957" s="426" t="s">
        <v>275</v>
      </c>
      <c r="F1957" s="426" t="s">
        <v>4188</v>
      </c>
      <c r="G1957" s="426" t="s">
        <v>4156</v>
      </c>
      <c r="H1957" s="427">
        <v>0.28599999999999998</v>
      </c>
      <c r="I1957" s="427">
        <v>0.2928</v>
      </c>
      <c r="J1957" s="427">
        <v>28.488399999999999</v>
      </c>
      <c r="K1957" s="427">
        <v>86.823099999999997</v>
      </c>
      <c r="L1957" s="427">
        <v>0.29429299042000001</v>
      </c>
      <c r="M1957" s="427">
        <v>29.262468572223995</v>
      </c>
      <c r="N1957" s="427">
        <v>89.182201706415995</v>
      </c>
      <c r="O1957" s="427">
        <v>22.837800000000001</v>
      </c>
      <c r="P1957" s="427">
        <v>8.6743000000000006</v>
      </c>
      <c r="Q1957" s="427">
        <v>8.6743000000000006</v>
      </c>
      <c r="R1957" s="427">
        <v>0.2928</v>
      </c>
      <c r="S1957" s="427">
        <v>34.955399999999997</v>
      </c>
      <c r="T1957" s="427">
        <v>80.356099999999998</v>
      </c>
      <c r="U1957" s="428">
        <v>42705</v>
      </c>
      <c r="V1957" s="428">
        <v>44560</v>
      </c>
      <c r="W1957" s="426">
        <v>2200</v>
      </c>
      <c r="X1957" s="426"/>
      <c r="Y1957" s="426"/>
      <c r="Z1957" s="426">
        <v>6</v>
      </c>
    </row>
    <row r="1958" spans="1:26" ht="15">
      <c r="A1958" s="426">
        <v>202110</v>
      </c>
      <c r="B1958" s="426" t="s">
        <v>1388</v>
      </c>
      <c r="C1958" s="426" t="s">
        <v>1516</v>
      </c>
      <c r="D1958" s="426" t="s">
        <v>1517</v>
      </c>
      <c r="E1958" s="426" t="s">
        <v>275</v>
      </c>
      <c r="F1958" s="426" t="s">
        <v>4188</v>
      </c>
      <c r="G1958" s="426" t="s">
        <v>4156</v>
      </c>
      <c r="H1958" s="427">
        <v>0.35799999999999998</v>
      </c>
      <c r="I1958" s="427">
        <v>0.3644</v>
      </c>
      <c r="J1958" s="427">
        <v>38.673299999999998</v>
      </c>
      <c r="K1958" s="427">
        <v>110.5945</v>
      </c>
      <c r="L1958" s="427">
        <v>0.36838073626000006</v>
      </c>
      <c r="M1958" s="427">
        <v>39.724106156687995</v>
      </c>
      <c r="N1958" s="427">
        <v>113.59950297351998</v>
      </c>
      <c r="O1958" s="427">
        <v>22.837800000000001</v>
      </c>
      <c r="P1958" s="427">
        <v>8.6743000000000006</v>
      </c>
      <c r="Q1958" s="427">
        <v>8.6743000000000006</v>
      </c>
      <c r="R1958" s="427">
        <v>0.3644</v>
      </c>
      <c r="S1958" s="427">
        <v>47.944000000000003</v>
      </c>
      <c r="T1958" s="427">
        <v>101.32380000000001</v>
      </c>
      <c r="U1958" s="428">
        <v>42705</v>
      </c>
      <c r="V1958" s="428">
        <v>44560</v>
      </c>
      <c r="W1958" s="426">
        <v>1100</v>
      </c>
      <c r="X1958" s="426"/>
      <c r="Y1958" s="426"/>
      <c r="Z1958" s="426">
        <v>6</v>
      </c>
    </row>
    <row r="1959" spans="1:26" ht="15">
      <c r="A1959" s="426">
        <v>202110</v>
      </c>
      <c r="B1959" s="426" t="s">
        <v>1388</v>
      </c>
      <c r="C1959" s="426" t="s">
        <v>1520</v>
      </c>
      <c r="D1959" s="426" t="s">
        <v>1521</v>
      </c>
      <c r="E1959" s="426" t="s">
        <v>265</v>
      </c>
      <c r="F1959" s="426" t="s">
        <v>4157</v>
      </c>
      <c r="G1959" s="426" t="s">
        <v>4156</v>
      </c>
      <c r="H1959" s="427">
        <v>0.246</v>
      </c>
      <c r="I1959" s="427">
        <v>0.2732</v>
      </c>
      <c r="J1959" s="427">
        <v>13.6493</v>
      </c>
      <c r="K1959" s="427">
        <v>60.368299999999998</v>
      </c>
      <c r="L1959" s="427">
        <v>0.25313313162000006</v>
      </c>
      <c r="M1959" s="427">
        <v>14.020170044047997</v>
      </c>
      <c r="N1959" s="427">
        <v>62.008588811887989</v>
      </c>
      <c r="O1959" s="427">
        <v>22.837800000000001</v>
      </c>
      <c r="P1959" s="427">
        <v>10.2028</v>
      </c>
      <c r="Q1959" s="427">
        <v>9.6283999999999992</v>
      </c>
      <c r="R1959" s="427">
        <v>0.2732</v>
      </c>
      <c r="S1959" s="427">
        <v>16.628299999999999</v>
      </c>
      <c r="T1959" s="427">
        <v>57.389299999999999</v>
      </c>
      <c r="U1959" s="428">
        <v>42705</v>
      </c>
      <c r="V1959" s="428">
        <v>44561</v>
      </c>
      <c r="W1959" s="426">
        <v>1000</v>
      </c>
      <c r="X1959" s="426"/>
      <c r="Y1959" s="426"/>
      <c r="Z1959" s="426">
        <v>6</v>
      </c>
    </row>
    <row r="1960" spans="1:26" ht="15">
      <c r="A1960" s="426">
        <v>202110</v>
      </c>
      <c r="B1960" s="426" t="s">
        <v>1388</v>
      </c>
      <c r="C1960" s="426" t="s">
        <v>1522</v>
      </c>
      <c r="D1960" s="426" t="s">
        <v>1523</v>
      </c>
      <c r="E1960" s="426" t="s">
        <v>262</v>
      </c>
      <c r="F1960" s="426" t="s">
        <v>4282</v>
      </c>
      <c r="G1960" s="426" t="s">
        <v>4263</v>
      </c>
      <c r="H1960" s="427">
        <v>1.52E-2</v>
      </c>
      <c r="I1960" s="427">
        <v>0.15759999999999999</v>
      </c>
      <c r="J1960" s="427">
        <v>0.40529999999999999</v>
      </c>
      <c r="K1960" s="427">
        <v>3.7995000000000001</v>
      </c>
      <c r="L1960" s="427">
        <v>1.5640746344000003E-2</v>
      </c>
      <c r="M1960" s="427">
        <v>0.41631255220799995</v>
      </c>
      <c r="N1960" s="427">
        <v>3.9027375823199999</v>
      </c>
      <c r="O1960" s="427">
        <v>22.837800000000001</v>
      </c>
      <c r="P1960" s="427">
        <v>9.9107000000000003</v>
      </c>
      <c r="Q1960" s="427">
        <v>9.9107000000000003</v>
      </c>
      <c r="R1960" s="427">
        <v>0.15759999999999999</v>
      </c>
      <c r="S1960" s="427">
        <v>0.52659999999999996</v>
      </c>
      <c r="T1960" s="427">
        <v>3.6781999999999999</v>
      </c>
      <c r="U1960" s="428">
        <v>42705</v>
      </c>
      <c r="V1960" s="428">
        <v>44195</v>
      </c>
      <c r="W1960" s="426">
        <v>1000</v>
      </c>
      <c r="X1960" s="426"/>
      <c r="Y1960" s="426"/>
      <c r="Z1960" s="426">
        <v>6</v>
      </c>
    </row>
    <row r="1961" spans="1:26" ht="15">
      <c r="A1961" s="426">
        <v>202110</v>
      </c>
      <c r="B1961" s="426" t="s">
        <v>1388</v>
      </c>
      <c r="C1961" s="426" t="s">
        <v>1524</v>
      </c>
      <c r="D1961" s="426" t="s">
        <v>1525</v>
      </c>
      <c r="E1961" s="426" t="s">
        <v>262</v>
      </c>
      <c r="F1961" s="426" t="s">
        <v>4282</v>
      </c>
      <c r="G1961" s="426" t="s">
        <v>4263</v>
      </c>
      <c r="H1961" s="427">
        <v>0.13600000000000001</v>
      </c>
      <c r="I1961" s="427">
        <v>0.25359999999999999</v>
      </c>
      <c r="J1961" s="427">
        <v>10.8682</v>
      </c>
      <c r="K1961" s="427">
        <v>44.644300000000001</v>
      </c>
      <c r="L1961" s="427">
        <v>0.13994351992000004</v>
      </c>
      <c r="M1961" s="427">
        <v>11.163503774751998</v>
      </c>
      <c r="N1961" s="427">
        <v>45.857346347247997</v>
      </c>
      <c r="O1961" s="427">
        <v>22.837800000000001</v>
      </c>
      <c r="P1961" s="427">
        <v>9.9107000000000003</v>
      </c>
      <c r="Q1961" s="427">
        <v>9.9107000000000003</v>
      </c>
      <c r="R1961" s="427">
        <v>0.25359999999999999</v>
      </c>
      <c r="S1961" s="427">
        <v>13.275499999999999</v>
      </c>
      <c r="T1961" s="427">
        <v>42.237000000000002</v>
      </c>
      <c r="U1961" s="428">
        <v>42705</v>
      </c>
      <c r="V1961" s="428">
        <v>44195</v>
      </c>
      <c r="W1961" s="426">
        <v>2500</v>
      </c>
      <c r="X1961" s="426"/>
      <c r="Y1961" s="426"/>
      <c r="Z1961" s="426">
        <v>6</v>
      </c>
    </row>
    <row r="1962" spans="1:26" ht="15">
      <c r="A1962" s="426">
        <v>202110</v>
      </c>
      <c r="B1962" s="426" t="s">
        <v>1388</v>
      </c>
      <c r="C1962" s="426" t="s">
        <v>1645</v>
      </c>
      <c r="D1962" s="426" t="s">
        <v>1646</v>
      </c>
      <c r="E1962" s="426" t="s">
        <v>260</v>
      </c>
      <c r="F1962" s="426" t="s">
        <v>4152</v>
      </c>
      <c r="G1962" s="426" t="s">
        <v>4156</v>
      </c>
      <c r="H1962" s="427">
        <v>1.4388000000000001</v>
      </c>
      <c r="I1962" s="427">
        <v>1.5284</v>
      </c>
      <c r="J1962" s="427">
        <v>145.87549999999999</v>
      </c>
      <c r="K1962" s="427">
        <v>634.37519999999995</v>
      </c>
      <c r="L1962" s="427">
        <v>1.4805201210360002</v>
      </c>
      <c r="M1962" s="427">
        <v>149.83913572567999</v>
      </c>
      <c r="N1962" s="427">
        <v>651.61203693427194</v>
      </c>
      <c r="O1962" s="427">
        <v>22.837800000000001</v>
      </c>
      <c r="P1962" s="427">
        <v>10.270899999999999</v>
      </c>
      <c r="Q1962" s="427">
        <v>9.6965000000000003</v>
      </c>
      <c r="R1962" s="427">
        <v>1.5284</v>
      </c>
      <c r="S1962" s="427">
        <v>163.7834</v>
      </c>
      <c r="T1962" s="427">
        <v>616.46730000000002</v>
      </c>
      <c r="U1962" s="428">
        <v>42736</v>
      </c>
      <c r="V1962" s="428">
        <v>44227</v>
      </c>
      <c r="W1962" s="426">
        <v>3399</v>
      </c>
      <c r="X1962" s="426"/>
      <c r="Y1962" s="426"/>
      <c r="Z1962" s="426">
        <v>6</v>
      </c>
    </row>
    <row r="1963" spans="1:26" ht="15">
      <c r="A1963" s="426">
        <v>202110</v>
      </c>
      <c r="B1963" s="426" t="s">
        <v>1388</v>
      </c>
      <c r="C1963" s="426" t="s">
        <v>1647</v>
      </c>
      <c r="D1963" s="426" t="s">
        <v>1648</v>
      </c>
      <c r="E1963" s="426" t="s">
        <v>268</v>
      </c>
      <c r="F1963" s="426" t="s">
        <v>4283</v>
      </c>
      <c r="G1963" s="426" t="s">
        <v>4156</v>
      </c>
      <c r="H1963" s="427">
        <v>1.4188000000000001</v>
      </c>
      <c r="I1963" s="427">
        <v>1.3964000000000001</v>
      </c>
      <c r="J1963" s="427">
        <v>143.66390000000001</v>
      </c>
      <c r="K1963" s="427">
        <v>686.36900000000003</v>
      </c>
      <c r="L1963" s="427">
        <v>1.4599401916360002</v>
      </c>
      <c r="M1963" s="427">
        <v>147.56744354590401</v>
      </c>
      <c r="N1963" s="427">
        <v>705.01857919183999</v>
      </c>
      <c r="O1963" s="427">
        <v>22.837800000000001</v>
      </c>
      <c r="P1963" s="427">
        <v>12.7437</v>
      </c>
      <c r="Q1963" s="427">
        <v>12.7437</v>
      </c>
      <c r="R1963" s="427">
        <v>1.4188000000000001</v>
      </c>
      <c r="S1963" s="427">
        <v>177.2456</v>
      </c>
      <c r="T1963" s="427">
        <v>652.78729999999996</v>
      </c>
      <c r="U1963" s="428">
        <v>42736</v>
      </c>
      <c r="V1963" s="428">
        <v>45688</v>
      </c>
      <c r="W1963" s="426">
        <v>2500</v>
      </c>
      <c r="X1963" s="426"/>
      <c r="Y1963" s="426"/>
      <c r="Z1963" s="426">
        <v>6</v>
      </c>
    </row>
    <row r="1964" spans="1:26" ht="15">
      <c r="A1964" s="426">
        <v>202110</v>
      </c>
      <c r="B1964" s="426" t="s">
        <v>1388</v>
      </c>
      <c r="C1964" s="426" t="s">
        <v>1659</v>
      </c>
      <c r="D1964" s="426" t="s">
        <v>1660</v>
      </c>
      <c r="E1964" s="426" t="s">
        <v>265</v>
      </c>
      <c r="F1964" s="426" t="s">
        <v>4182</v>
      </c>
      <c r="G1964" s="426" t="s">
        <v>4156</v>
      </c>
      <c r="H1964" s="427">
        <v>7.3999999999999996E-2</v>
      </c>
      <c r="I1964" s="427">
        <v>0.1104</v>
      </c>
      <c r="J1964" s="427">
        <v>7.2115999999999998</v>
      </c>
      <c r="K1964" s="427">
        <v>31.388300000000001</v>
      </c>
      <c r="L1964" s="427">
        <v>7.614573878E-2</v>
      </c>
      <c r="M1964" s="427">
        <v>7.4075489797759992</v>
      </c>
      <c r="N1964" s="427">
        <v>32.241162799087995</v>
      </c>
      <c r="O1964" s="427">
        <v>22.837800000000001</v>
      </c>
      <c r="P1964" s="427">
        <v>9.6672999999999991</v>
      </c>
      <c r="Q1964" s="427">
        <v>9.6672999999999991</v>
      </c>
      <c r="R1964" s="427">
        <v>0.1104</v>
      </c>
      <c r="S1964" s="427">
        <v>8.5667000000000009</v>
      </c>
      <c r="T1964" s="427">
        <v>30.033200000000001</v>
      </c>
      <c r="U1964" s="428">
        <v>42736</v>
      </c>
      <c r="V1964" s="428">
        <v>44227</v>
      </c>
      <c r="W1964" s="426">
        <v>340</v>
      </c>
      <c r="X1964" s="426"/>
      <c r="Y1964" s="426"/>
      <c r="Z1964" s="426">
        <v>6</v>
      </c>
    </row>
    <row r="1965" spans="1:26" ht="15">
      <c r="A1965" s="426">
        <v>202110</v>
      </c>
      <c r="B1965" s="426" t="s">
        <v>1388</v>
      </c>
      <c r="C1965" s="426" t="s">
        <v>1665</v>
      </c>
      <c r="D1965" s="426" t="s">
        <v>1666</v>
      </c>
      <c r="E1965" s="426" t="s">
        <v>265</v>
      </c>
      <c r="F1965" s="426" t="s">
        <v>4271</v>
      </c>
      <c r="G1965" s="426" t="s">
        <v>4156</v>
      </c>
      <c r="H1965" s="427">
        <v>8.4000000000000005E-2</v>
      </c>
      <c r="I1965" s="427">
        <v>0.11</v>
      </c>
      <c r="J1965" s="427">
        <v>9.3156999999999996</v>
      </c>
      <c r="K1965" s="427">
        <v>47.185600000000001</v>
      </c>
      <c r="L1965" s="427">
        <v>8.6435703480000028E-2</v>
      </c>
      <c r="M1965" s="427">
        <v>9.568820238352</v>
      </c>
      <c r="N1965" s="427">
        <v>48.467696924415996</v>
      </c>
      <c r="O1965" s="427">
        <v>22.837800000000001</v>
      </c>
      <c r="P1965" s="427">
        <v>9.1220999999999997</v>
      </c>
      <c r="Q1965" s="427">
        <v>9.1220999999999997</v>
      </c>
      <c r="R1965" s="427">
        <v>0.11</v>
      </c>
      <c r="S1965" s="427">
        <v>11.5205</v>
      </c>
      <c r="T1965" s="427">
        <v>44.980800000000002</v>
      </c>
      <c r="U1965" s="428">
        <v>42736</v>
      </c>
      <c r="V1965" s="428">
        <v>43861</v>
      </c>
      <c r="W1965" s="426">
        <v>550</v>
      </c>
      <c r="X1965" s="426"/>
      <c r="Y1965" s="426"/>
      <c r="Z1965" s="426">
        <v>6</v>
      </c>
    </row>
    <row r="1966" spans="1:26" ht="15">
      <c r="A1966" s="426">
        <v>202110</v>
      </c>
      <c r="B1966" s="426" t="s">
        <v>1388</v>
      </c>
      <c r="C1966" s="426" t="s">
        <v>1667</v>
      </c>
      <c r="D1966" s="426" t="s">
        <v>1668</v>
      </c>
      <c r="E1966" s="426" t="s">
        <v>265</v>
      </c>
      <c r="F1966" s="426" t="s">
        <v>4271</v>
      </c>
      <c r="G1966" s="426" t="s">
        <v>4156</v>
      </c>
      <c r="H1966" s="427">
        <v>1.7600000000000001E-2</v>
      </c>
      <c r="I1966" s="427">
        <v>3.1600000000000003E-2</v>
      </c>
      <c r="J1966" s="427">
        <v>1.798</v>
      </c>
      <c r="K1966" s="427">
        <v>8.9362999999999992</v>
      </c>
      <c r="L1966" s="427">
        <v>1.8110337872000001E-2</v>
      </c>
      <c r="M1966" s="427">
        <v>1.84685410528</v>
      </c>
      <c r="N1966" s="427">
        <v>9.1791114243679992</v>
      </c>
      <c r="O1966" s="427">
        <v>22.837800000000001</v>
      </c>
      <c r="P1966" s="427">
        <v>9.1220999999999997</v>
      </c>
      <c r="Q1966" s="427">
        <v>9.1220999999999997</v>
      </c>
      <c r="R1966" s="427">
        <v>3.1600000000000003E-2</v>
      </c>
      <c r="S1966" s="427">
        <v>2.2517</v>
      </c>
      <c r="T1966" s="427">
        <v>8.4825999999999997</v>
      </c>
      <c r="U1966" s="428">
        <v>42736</v>
      </c>
      <c r="V1966" s="428">
        <v>43861</v>
      </c>
      <c r="W1966" s="426">
        <v>400</v>
      </c>
      <c r="X1966" s="426"/>
      <c r="Y1966" s="426"/>
      <c r="Z1966" s="426">
        <v>6</v>
      </c>
    </row>
    <row r="1967" spans="1:26" ht="15">
      <c r="A1967" s="426">
        <v>202110</v>
      </c>
      <c r="B1967" s="426" t="s">
        <v>1388</v>
      </c>
      <c r="C1967" s="426" t="s">
        <v>1669</v>
      </c>
      <c r="D1967" s="426" t="s">
        <v>3399</v>
      </c>
      <c r="E1967" s="426" t="s">
        <v>259</v>
      </c>
      <c r="F1967" s="426" t="s">
        <v>4282</v>
      </c>
      <c r="G1967" s="426" t="s">
        <v>4263</v>
      </c>
      <c r="H1967" s="427">
        <v>0.79920000000000002</v>
      </c>
      <c r="I1967" s="427">
        <v>1.3308</v>
      </c>
      <c r="J1967" s="427">
        <v>60.839799999999997</v>
      </c>
      <c r="K1967" s="427">
        <v>489.24470000000002</v>
      </c>
      <c r="L1967" s="427">
        <v>0.82237397882400021</v>
      </c>
      <c r="M1967" s="427">
        <v>62.492900108127991</v>
      </c>
      <c r="N1967" s="427">
        <v>502.53814387179199</v>
      </c>
      <c r="O1967" s="427">
        <v>22.837800000000001</v>
      </c>
      <c r="P1967" s="427">
        <v>11.633900000000001</v>
      </c>
      <c r="Q1967" s="427">
        <v>11.633900000000001</v>
      </c>
      <c r="R1967" s="427">
        <v>1.3308</v>
      </c>
      <c r="S1967" s="427">
        <v>75.784000000000006</v>
      </c>
      <c r="T1967" s="427">
        <v>474.3005</v>
      </c>
      <c r="U1967" s="428">
        <v>42736</v>
      </c>
      <c r="V1967" s="428">
        <v>44227</v>
      </c>
      <c r="W1967" s="426">
        <v>1000</v>
      </c>
      <c r="X1967" s="426"/>
      <c r="Y1967" s="426"/>
      <c r="Z1967" s="426">
        <v>6</v>
      </c>
    </row>
    <row r="1968" spans="1:26" ht="15">
      <c r="A1968" s="426">
        <v>202110</v>
      </c>
      <c r="B1968" s="426" t="s">
        <v>1388</v>
      </c>
      <c r="C1968" s="426" t="s">
        <v>1754</v>
      </c>
      <c r="D1968" s="426" t="s">
        <v>1755</v>
      </c>
      <c r="E1968" s="426" t="s">
        <v>268</v>
      </c>
      <c r="F1968" s="426" t="s">
        <v>4275</v>
      </c>
      <c r="G1968" s="426" t="s">
        <v>4156</v>
      </c>
      <c r="H1968" s="427">
        <v>0.81399999999999995</v>
      </c>
      <c r="I1968" s="427">
        <v>0.86199999999999999</v>
      </c>
      <c r="J1968" s="427">
        <v>92.297600000000003</v>
      </c>
      <c r="K1968" s="427">
        <v>380.0994</v>
      </c>
      <c r="L1968" s="427">
        <v>0.83760312658000013</v>
      </c>
      <c r="M1968" s="427">
        <v>94.805451316735997</v>
      </c>
      <c r="N1968" s="427">
        <v>390.427217633184</v>
      </c>
      <c r="O1968" s="427">
        <v>22.837800000000001</v>
      </c>
      <c r="P1968" s="427">
        <v>11.1861</v>
      </c>
      <c r="Q1968" s="427">
        <v>11.1861</v>
      </c>
      <c r="R1968" s="427">
        <v>0.86199999999999999</v>
      </c>
      <c r="S1968" s="427">
        <v>96.401899999999998</v>
      </c>
      <c r="T1968" s="427">
        <v>375.99509999999998</v>
      </c>
      <c r="U1968" s="428">
        <v>42767</v>
      </c>
      <c r="V1968" s="428">
        <v>43889</v>
      </c>
      <c r="W1968" s="426">
        <v>1000</v>
      </c>
      <c r="X1968" s="426"/>
      <c r="Y1968" s="426"/>
      <c r="Z1968" s="426">
        <v>6</v>
      </c>
    </row>
    <row r="1969" spans="1:26" ht="15">
      <c r="A1969" s="426">
        <v>202110</v>
      </c>
      <c r="B1969" s="426" t="s">
        <v>1388</v>
      </c>
      <c r="C1969" s="426" t="s">
        <v>1756</v>
      </c>
      <c r="D1969" s="426" t="s">
        <v>1757</v>
      </c>
      <c r="E1969" s="426" t="s">
        <v>265</v>
      </c>
      <c r="F1969" s="426" t="s">
        <v>4277</v>
      </c>
      <c r="G1969" s="426" t="s">
        <v>4123</v>
      </c>
      <c r="H1969" s="427">
        <v>0.54520000000000002</v>
      </c>
      <c r="I1969" s="427">
        <v>0.71399999999999997</v>
      </c>
      <c r="J1969" s="427">
        <v>47.698799999999999</v>
      </c>
      <c r="K1969" s="427">
        <v>224.54949999999999</v>
      </c>
      <c r="L1969" s="427">
        <v>0.56100887544400013</v>
      </c>
      <c r="M1969" s="427">
        <v>48.994841266367992</v>
      </c>
      <c r="N1969" s="427">
        <v>230.65081530231996</v>
      </c>
      <c r="O1969" s="427">
        <v>22.837800000000001</v>
      </c>
      <c r="P1969" s="427">
        <v>12.422499999999999</v>
      </c>
      <c r="Q1969" s="427">
        <v>12.422499999999999</v>
      </c>
      <c r="R1969" s="427">
        <v>0.71399999999999997</v>
      </c>
      <c r="S1969" s="427">
        <v>49.537550000000003</v>
      </c>
      <c r="T1969" s="427">
        <v>222.71074999999999</v>
      </c>
      <c r="U1969" s="428">
        <v>42767</v>
      </c>
      <c r="V1969" s="428">
        <v>44255</v>
      </c>
      <c r="W1969" s="426">
        <v>1500</v>
      </c>
      <c r="X1969" s="426"/>
      <c r="Y1969" s="426"/>
      <c r="Z1969" s="426">
        <v>6</v>
      </c>
    </row>
    <row r="1970" spans="1:26" ht="15">
      <c r="A1970" s="426">
        <v>202110</v>
      </c>
      <c r="B1970" s="426" t="s">
        <v>1388</v>
      </c>
      <c r="C1970" s="426" t="s">
        <v>1758</v>
      </c>
      <c r="D1970" s="426" t="s">
        <v>1759</v>
      </c>
      <c r="E1970" s="426" t="s">
        <v>268</v>
      </c>
      <c r="F1970" s="426" t="s">
        <v>4287</v>
      </c>
      <c r="G1970" s="426" t="s">
        <v>4123</v>
      </c>
      <c r="H1970" s="427">
        <v>0.2636</v>
      </c>
      <c r="I1970" s="427">
        <v>0.29799999999999999</v>
      </c>
      <c r="J1970" s="427">
        <v>23.1386</v>
      </c>
      <c r="K1970" s="427">
        <v>110.4067</v>
      </c>
      <c r="L1970" s="427">
        <v>0.27124346949200007</v>
      </c>
      <c r="M1970" s="427">
        <v>23.767307230495998</v>
      </c>
      <c r="N1970" s="427">
        <v>113.40660019211199</v>
      </c>
      <c r="O1970" s="427">
        <v>22.837800000000001</v>
      </c>
      <c r="P1970" s="427">
        <v>11.166600000000001</v>
      </c>
      <c r="Q1970" s="427">
        <v>10.5435</v>
      </c>
      <c r="R1970" s="427">
        <v>0.29799999999999999</v>
      </c>
      <c r="S1970" s="427">
        <v>25.633500000000002</v>
      </c>
      <c r="T1970" s="427">
        <v>107.9118</v>
      </c>
      <c r="U1970" s="428">
        <v>42767</v>
      </c>
      <c r="V1970" s="428">
        <v>44255</v>
      </c>
      <c r="W1970" s="426">
        <v>900</v>
      </c>
      <c r="X1970" s="426"/>
      <c r="Y1970" s="426"/>
      <c r="Z1970" s="426">
        <v>6</v>
      </c>
    </row>
    <row r="1971" spans="1:26" ht="15">
      <c r="A1971" s="426">
        <v>202110</v>
      </c>
      <c r="B1971" s="426" t="s">
        <v>1388</v>
      </c>
      <c r="C1971" s="426" t="s">
        <v>1760</v>
      </c>
      <c r="D1971" s="426" t="s">
        <v>1761</v>
      </c>
      <c r="E1971" s="426" t="s">
        <v>268</v>
      </c>
      <c r="F1971" s="426" t="s">
        <v>4287</v>
      </c>
      <c r="G1971" s="426" t="s">
        <v>4123</v>
      </c>
      <c r="H1971" s="427">
        <v>0.37880000000000003</v>
      </c>
      <c r="I1971" s="427">
        <v>0.4052</v>
      </c>
      <c r="J1971" s="427">
        <v>27.841999999999999</v>
      </c>
      <c r="K1971" s="427">
        <v>123.39449999999999</v>
      </c>
      <c r="L1971" s="427">
        <v>0.38978386283600008</v>
      </c>
      <c r="M1971" s="427">
        <v>28.598505005119996</v>
      </c>
      <c r="N1971" s="427">
        <v>126.74729638151999</v>
      </c>
      <c r="O1971" s="427">
        <v>22.837800000000001</v>
      </c>
      <c r="P1971" s="427">
        <v>11.166600000000001</v>
      </c>
      <c r="Q1971" s="427">
        <v>10.5435</v>
      </c>
      <c r="R1971" s="427">
        <v>0.4052</v>
      </c>
      <c r="S1971" s="427">
        <v>31.316700000000001</v>
      </c>
      <c r="T1971" s="427">
        <v>119.9198</v>
      </c>
      <c r="U1971" s="428">
        <v>42767</v>
      </c>
      <c r="V1971" s="428">
        <v>44255</v>
      </c>
      <c r="W1971" s="426">
        <v>500</v>
      </c>
      <c r="X1971" s="426"/>
      <c r="Y1971" s="426"/>
      <c r="Z1971" s="426">
        <v>6</v>
      </c>
    </row>
    <row r="1972" spans="1:26" ht="15">
      <c r="A1972" s="426">
        <v>202110</v>
      </c>
      <c r="B1972" s="426" t="s">
        <v>1388</v>
      </c>
      <c r="C1972" s="426" t="s">
        <v>1762</v>
      </c>
      <c r="D1972" s="426" t="s">
        <v>1763</v>
      </c>
      <c r="E1972" s="426" t="s">
        <v>268</v>
      </c>
      <c r="F1972" s="426" t="s">
        <v>4288</v>
      </c>
      <c r="G1972" s="426" t="s">
        <v>4123</v>
      </c>
      <c r="H1972" s="427">
        <v>0.18959999999999999</v>
      </c>
      <c r="I1972" s="427">
        <v>0.214</v>
      </c>
      <c r="J1972" s="427">
        <v>12.9923</v>
      </c>
      <c r="K1972" s="427">
        <v>60.1066</v>
      </c>
      <c r="L1972" s="427">
        <v>0.19509773071200001</v>
      </c>
      <c r="M1972" s="427">
        <v>13.345318460527999</v>
      </c>
      <c r="N1972" s="427">
        <v>61.739778066975994</v>
      </c>
      <c r="O1972" s="427">
        <v>22.837800000000001</v>
      </c>
      <c r="P1972" s="427">
        <v>11.166600000000001</v>
      </c>
      <c r="Q1972" s="427">
        <v>10.5435</v>
      </c>
      <c r="R1972" s="427">
        <v>0.214</v>
      </c>
      <c r="S1972" s="427">
        <v>14.704700000000001</v>
      </c>
      <c r="T1972" s="427">
        <v>58.394199999999998</v>
      </c>
      <c r="U1972" s="428">
        <v>42767</v>
      </c>
      <c r="V1972" s="428">
        <v>44255</v>
      </c>
      <c r="W1972" s="426">
        <v>500</v>
      </c>
      <c r="X1972" s="426"/>
      <c r="Y1972" s="426"/>
      <c r="Z1972" s="426">
        <v>6</v>
      </c>
    </row>
    <row r="1973" spans="1:26" ht="15">
      <c r="A1973" s="426">
        <v>202110</v>
      </c>
      <c r="B1973" s="426" t="s">
        <v>1388</v>
      </c>
      <c r="C1973" s="426" t="s">
        <v>1766</v>
      </c>
      <c r="D1973" s="426" t="s">
        <v>1767</v>
      </c>
      <c r="E1973" s="426" t="s">
        <v>262</v>
      </c>
      <c r="F1973" s="426" t="s">
        <v>4265</v>
      </c>
      <c r="G1973" s="426" t="s">
        <v>4156</v>
      </c>
      <c r="H1973" s="427">
        <v>0.35039999999999999</v>
      </c>
      <c r="I1973" s="427">
        <v>0.34839999999999999</v>
      </c>
      <c r="J1973" s="427">
        <v>24.651</v>
      </c>
      <c r="K1973" s="427">
        <v>112.52</v>
      </c>
      <c r="L1973" s="427">
        <v>0.36056036308800005</v>
      </c>
      <c r="M1973" s="427">
        <v>25.320801195359998</v>
      </c>
      <c r="N1973" s="427">
        <v>115.57732142719999</v>
      </c>
      <c r="O1973" s="427">
        <v>22.964099999999998</v>
      </c>
      <c r="P1973" s="427">
        <v>13.5128</v>
      </c>
      <c r="Q1973" s="427">
        <v>13.5128</v>
      </c>
      <c r="R1973" s="427">
        <v>0.35039999999999999</v>
      </c>
      <c r="S1973" s="427">
        <v>27.628299999999999</v>
      </c>
      <c r="T1973" s="427">
        <v>109.5427</v>
      </c>
      <c r="U1973" s="428">
        <v>42767</v>
      </c>
      <c r="V1973" s="428">
        <v>45747</v>
      </c>
      <c r="W1973" s="426">
        <v>600</v>
      </c>
      <c r="X1973" s="426"/>
      <c r="Y1973" s="426"/>
      <c r="Z1973" s="426">
        <v>6</v>
      </c>
    </row>
    <row r="1974" spans="1:26" ht="15">
      <c r="A1974" s="426">
        <v>202110</v>
      </c>
      <c r="B1974" s="426" t="s">
        <v>1388</v>
      </c>
      <c r="C1974" s="426" t="s">
        <v>2214</v>
      </c>
      <c r="D1974" s="426" t="s">
        <v>2215</v>
      </c>
      <c r="E1974" s="426" t="s">
        <v>260</v>
      </c>
      <c r="F1974" s="426" t="s">
        <v>4244</v>
      </c>
      <c r="G1974" s="426" t="s">
        <v>4156</v>
      </c>
      <c r="H1974" s="427">
        <v>0.56040000000000001</v>
      </c>
      <c r="I1974" s="427">
        <v>0.5464</v>
      </c>
      <c r="J1974" s="427">
        <v>50.863900000000001</v>
      </c>
      <c r="K1974" s="427">
        <v>216.8252</v>
      </c>
      <c r="L1974" s="427">
        <v>0.57664962178800017</v>
      </c>
      <c r="M1974" s="427">
        <v>52.245941337904</v>
      </c>
      <c r="N1974" s="427">
        <v>222.71663556627198</v>
      </c>
      <c r="O1974" s="427">
        <v>22.837800000000001</v>
      </c>
      <c r="P1974" s="427">
        <v>10.8551</v>
      </c>
      <c r="Q1974" s="427">
        <v>10.8551</v>
      </c>
      <c r="R1974" s="427">
        <v>0.56040000000000001</v>
      </c>
      <c r="S1974" s="427">
        <v>54.226500000000001</v>
      </c>
      <c r="T1974" s="427">
        <v>213.46260000000001</v>
      </c>
      <c r="U1974" s="428">
        <v>42948</v>
      </c>
      <c r="V1974" s="428">
        <v>44074</v>
      </c>
      <c r="W1974" s="426">
        <v>650</v>
      </c>
      <c r="X1974" s="426"/>
      <c r="Y1974" s="426"/>
      <c r="Z1974" s="426">
        <v>6</v>
      </c>
    </row>
    <row r="1975" spans="1:26" ht="15">
      <c r="A1975" s="426">
        <v>202110</v>
      </c>
      <c r="B1975" s="426" t="s">
        <v>1388</v>
      </c>
      <c r="C1975" s="426" t="s">
        <v>1828</v>
      </c>
      <c r="D1975" s="426" t="s">
        <v>1829</v>
      </c>
      <c r="E1975" s="426" t="s">
        <v>262</v>
      </c>
      <c r="F1975" s="426" t="s">
        <v>4245</v>
      </c>
      <c r="G1975" s="426" t="s">
        <v>4156</v>
      </c>
      <c r="H1975" s="427">
        <v>8.0799999999999997E-2</v>
      </c>
      <c r="I1975" s="427">
        <v>0.50760000000000005</v>
      </c>
      <c r="J1975" s="427">
        <v>5.3851000000000004</v>
      </c>
      <c r="K1975" s="427">
        <v>25.039000000000001</v>
      </c>
      <c r="L1975" s="427">
        <v>8.3142914775999999E-2</v>
      </c>
      <c r="M1975" s="427">
        <v>5.5314204907360001</v>
      </c>
      <c r="N1975" s="427">
        <v>25.719343683039998</v>
      </c>
      <c r="O1975" s="427">
        <v>23.352799999999998</v>
      </c>
      <c r="P1975" s="427">
        <v>10.056699999999999</v>
      </c>
      <c r="Q1975" s="427">
        <v>10.056699999999999</v>
      </c>
      <c r="R1975" s="427">
        <v>0.50760000000000005</v>
      </c>
      <c r="S1975" s="427">
        <v>6.7328000000000001</v>
      </c>
      <c r="T1975" s="427">
        <v>23.691299999999998</v>
      </c>
      <c r="U1975" s="428">
        <v>42767</v>
      </c>
      <c r="V1975" s="428">
        <v>44255</v>
      </c>
      <c r="W1975" s="426">
        <v>1600</v>
      </c>
      <c r="X1975" s="426"/>
      <c r="Y1975" s="426"/>
      <c r="Z1975" s="426">
        <v>6</v>
      </c>
    </row>
    <row r="1976" spans="1:26" ht="15">
      <c r="A1976" s="426">
        <v>202110</v>
      </c>
      <c r="B1976" s="426" t="s">
        <v>1388</v>
      </c>
      <c r="C1976" s="426" t="s">
        <v>1834</v>
      </c>
      <c r="D1976" s="426" t="s">
        <v>1835</v>
      </c>
      <c r="E1976" s="426" t="s">
        <v>268</v>
      </c>
      <c r="F1976" s="426" t="s">
        <v>4274</v>
      </c>
      <c r="G1976" s="426" t="s">
        <v>4156</v>
      </c>
      <c r="H1976" s="427">
        <v>0.34160000000000001</v>
      </c>
      <c r="I1976" s="427">
        <v>0.34320000000000001</v>
      </c>
      <c r="J1976" s="427">
        <v>21.099599999999999</v>
      </c>
      <c r="K1976" s="427">
        <v>89.887299999999996</v>
      </c>
      <c r="L1976" s="427">
        <v>0.35150519415200004</v>
      </c>
      <c r="M1976" s="427">
        <v>21.672904827455994</v>
      </c>
      <c r="N1976" s="427">
        <v>92.329660187727981</v>
      </c>
      <c r="O1976" s="427">
        <v>22.837800000000001</v>
      </c>
      <c r="P1976" s="427">
        <v>12.9579</v>
      </c>
      <c r="Q1976" s="427">
        <v>12.9579</v>
      </c>
      <c r="R1976" s="427">
        <v>0.34320000000000001</v>
      </c>
      <c r="S1976" s="427">
        <v>21.408200000000001</v>
      </c>
      <c r="T1976" s="427">
        <v>89.578699999999998</v>
      </c>
      <c r="U1976" s="428">
        <v>42795</v>
      </c>
      <c r="V1976" s="428">
        <v>44286</v>
      </c>
      <c r="W1976" s="426">
        <v>600</v>
      </c>
      <c r="X1976" s="426"/>
      <c r="Y1976" s="426"/>
      <c r="Z1976" s="426">
        <v>6</v>
      </c>
    </row>
    <row r="1977" spans="1:26" ht="15">
      <c r="A1977" s="426">
        <v>202110</v>
      </c>
      <c r="B1977" s="426" t="s">
        <v>1388</v>
      </c>
      <c r="C1977" s="426" t="s">
        <v>1930</v>
      </c>
      <c r="D1977" s="426" t="s">
        <v>1931</v>
      </c>
      <c r="E1977" s="426" t="s">
        <v>265</v>
      </c>
      <c r="F1977" s="426" t="s">
        <v>4271</v>
      </c>
      <c r="G1977" s="426" t="s">
        <v>4156</v>
      </c>
      <c r="H1977" s="427">
        <v>0.1268</v>
      </c>
      <c r="I1977" s="427">
        <v>0.1832</v>
      </c>
      <c r="J1977" s="427">
        <v>11.414199999999999</v>
      </c>
      <c r="K1977" s="427">
        <v>55.245399999999997</v>
      </c>
      <c r="L1977" s="427">
        <v>0.13047675239600001</v>
      </c>
      <c r="M1977" s="427">
        <v>11.724339337311998</v>
      </c>
      <c r="N1977" s="427">
        <v>56.746492651743992</v>
      </c>
      <c r="O1977" s="427">
        <v>22.2255</v>
      </c>
      <c r="P1977" s="427">
        <v>11.2445</v>
      </c>
      <c r="Q1977" s="427">
        <v>11.2445</v>
      </c>
      <c r="R1977" s="427">
        <v>0.1832</v>
      </c>
      <c r="S1977" s="427">
        <v>14.070499999999999</v>
      </c>
      <c r="T1977" s="427">
        <v>52.589100000000002</v>
      </c>
      <c r="U1977" s="428">
        <v>44440</v>
      </c>
      <c r="V1977" s="428">
        <v>45657</v>
      </c>
      <c r="W1977" s="426">
        <v>1000</v>
      </c>
      <c r="X1977" s="426"/>
      <c r="Y1977" s="426"/>
      <c r="Z1977" s="426">
        <v>6</v>
      </c>
    </row>
    <row r="1978" spans="1:26" ht="15">
      <c r="A1978" s="426">
        <v>202110</v>
      </c>
      <c r="B1978" s="426" t="s">
        <v>1388</v>
      </c>
      <c r="C1978" s="426" t="s">
        <v>1998</v>
      </c>
      <c r="D1978" s="426" t="s">
        <v>1999</v>
      </c>
      <c r="E1978" s="426" t="s">
        <v>275</v>
      </c>
      <c r="F1978" s="426" t="s">
        <v>4188</v>
      </c>
      <c r="G1978" s="426" t="s">
        <v>4156</v>
      </c>
      <c r="H1978" s="427">
        <v>0.58360000000000001</v>
      </c>
      <c r="I1978" s="427">
        <v>0.66200000000000003</v>
      </c>
      <c r="J1978" s="427">
        <v>48.270499999999998</v>
      </c>
      <c r="K1978" s="427">
        <v>237.17449999999999</v>
      </c>
      <c r="L1978" s="427">
        <v>0.6005223398920001</v>
      </c>
      <c r="M1978" s="427">
        <v>49.582075132879993</v>
      </c>
      <c r="N1978" s="427">
        <v>243.61885372231995</v>
      </c>
      <c r="O1978" s="427">
        <v>22.837800000000001</v>
      </c>
      <c r="P1978" s="427">
        <v>11.507300000000001</v>
      </c>
      <c r="Q1978" s="427">
        <v>11.507300000000001</v>
      </c>
      <c r="R1978" s="427">
        <v>0.66200000000000003</v>
      </c>
      <c r="S1978" s="427">
        <v>57.598300000000002</v>
      </c>
      <c r="T1978" s="427">
        <v>227.8467</v>
      </c>
      <c r="U1978" s="428">
        <v>42856</v>
      </c>
      <c r="V1978" s="428">
        <v>44347</v>
      </c>
      <c r="W1978" s="426">
        <v>2300</v>
      </c>
      <c r="X1978" s="426"/>
      <c r="Y1978" s="426"/>
      <c r="Z1978" s="426">
        <v>6</v>
      </c>
    </row>
    <row r="1979" spans="1:26" ht="15">
      <c r="A1979" s="426">
        <v>202110</v>
      </c>
      <c r="B1979" s="426" t="s">
        <v>1388</v>
      </c>
      <c r="C1979" s="426" t="s">
        <v>2000</v>
      </c>
      <c r="D1979" s="426" t="s">
        <v>2001</v>
      </c>
      <c r="E1979" s="426" t="s">
        <v>265</v>
      </c>
      <c r="F1979" s="426" t="s">
        <v>4274</v>
      </c>
      <c r="G1979" s="426" t="s">
        <v>4156</v>
      </c>
      <c r="H1979" s="427">
        <v>4.07E-2</v>
      </c>
      <c r="I1979" s="427">
        <v>0.41199999999999998</v>
      </c>
      <c r="J1979" s="427">
        <v>3.9885000000000002</v>
      </c>
      <c r="K1979" s="427">
        <v>185.6354</v>
      </c>
      <c r="L1979" s="427">
        <v>4.1880156329000003E-2</v>
      </c>
      <c r="M1979" s="427">
        <v>4.0968729693599997</v>
      </c>
      <c r="N1979" s="427">
        <v>190.67936628214397</v>
      </c>
      <c r="O1979" s="427">
        <v>22.837800000000001</v>
      </c>
      <c r="P1979" s="427">
        <v>10.6798</v>
      </c>
      <c r="Q1979" s="427">
        <v>10.0762</v>
      </c>
      <c r="R1979" s="427">
        <v>0.41199999999999998</v>
      </c>
      <c r="S1979" s="427">
        <v>5.4935</v>
      </c>
      <c r="T1979" s="427">
        <v>184.130325</v>
      </c>
      <c r="U1979" s="428">
        <v>42856</v>
      </c>
      <c r="V1979" s="428">
        <v>44347</v>
      </c>
      <c r="W1979" s="426">
        <v>650</v>
      </c>
      <c r="X1979" s="426"/>
      <c r="Y1979" s="426"/>
      <c r="Z1979" s="426">
        <v>6</v>
      </c>
    </row>
    <row r="1980" spans="1:26" ht="15">
      <c r="A1980" s="426">
        <v>202110</v>
      </c>
      <c r="B1980" s="426" t="s">
        <v>1388</v>
      </c>
      <c r="C1980" s="426" t="s">
        <v>2004</v>
      </c>
      <c r="D1980" s="426" t="s">
        <v>2005</v>
      </c>
      <c r="E1980" s="426" t="s">
        <v>265</v>
      </c>
      <c r="F1980" s="426" t="s">
        <v>4244</v>
      </c>
      <c r="G1980" s="426" t="s">
        <v>4156</v>
      </c>
      <c r="H1980" s="427">
        <v>0.28760000000000002</v>
      </c>
      <c r="I1980" s="427">
        <v>0.27800000000000002</v>
      </c>
      <c r="J1980" s="427">
        <v>29.124600000000001</v>
      </c>
      <c r="K1980" s="427">
        <v>133.02629999999999</v>
      </c>
      <c r="L1980" s="427">
        <v>0.29593938477200005</v>
      </c>
      <c r="M1980" s="427">
        <v>29.915954991455997</v>
      </c>
      <c r="N1980" s="427">
        <v>136.64080548676799</v>
      </c>
      <c r="O1980" s="427">
        <v>22.837800000000001</v>
      </c>
      <c r="P1980" s="427">
        <v>11.3126</v>
      </c>
      <c r="Q1980" s="427">
        <v>11.3126</v>
      </c>
      <c r="R1980" s="427">
        <v>0.28760000000000002</v>
      </c>
      <c r="S1980" s="427">
        <v>36.0991</v>
      </c>
      <c r="T1980" s="427">
        <v>126.0518</v>
      </c>
      <c r="U1980" s="428">
        <v>42856</v>
      </c>
      <c r="V1980" s="428">
        <v>44347</v>
      </c>
      <c r="W1980" s="426">
        <v>750</v>
      </c>
      <c r="X1980" s="426"/>
      <c r="Y1980" s="426"/>
      <c r="Z1980" s="426">
        <v>6</v>
      </c>
    </row>
    <row r="1981" spans="1:26" ht="15">
      <c r="A1981" s="426">
        <v>202110</v>
      </c>
      <c r="B1981" s="426" t="s">
        <v>1388</v>
      </c>
      <c r="C1981" s="426" t="s">
        <v>2042</v>
      </c>
      <c r="D1981" s="426" t="s">
        <v>2043</v>
      </c>
      <c r="E1981" s="426" t="s">
        <v>266</v>
      </c>
      <c r="F1981" s="426" t="s">
        <v>4294</v>
      </c>
      <c r="G1981" s="426" t="s">
        <v>4156</v>
      </c>
      <c r="H1981" s="427">
        <v>2.3576000000000001</v>
      </c>
      <c r="I1981" s="427">
        <v>2.5091999999999999</v>
      </c>
      <c r="J1981" s="427">
        <v>195.55410000000001</v>
      </c>
      <c r="K1981" s="427">
        <v>1166.7689</v>
      </c>
      <c r="L1981" s="427">
        <v>2.4259620776720006</v>
      </c>
      <c r="M1981" s="427">
        <v>200.86757085057599</v>
      </c>
      <c r="N1981" s="427">
        <v>1198.4715978187039</v>
      </c>
      <c r="O1981" s="427">
        <v>19.543299999999999</v>
      </c>
      <c r="P1981" s="427">
        <v>20.940999999999999</v>
      </c>
      <c r="Q1981" s="427">
        <v>18.9939</v>
      </c>
      <c r="R1981" s="427">
        <v>2.5091999999999999</v>
      </c>
      <c r="S1981" s="427">
        <v>240.63849999999999</v>
      </c>
      <c r="T1981" s="427">
        <v>1121.6845000000001</v>
      </c>
      <c r="U1981" s="428">
        <v>42795</v>
      </c>
      <c r="V1981" s="428">
        <v>44648</v>
      </c>
      <c r="W1981" s="426">
        <v>2700</v>
      </c>
      <c r="X1981" s="426"/>
      <c r="Y1981" s="426"/>
      <c r="Z1981" s="426">
        <v>6</v>
      </c>
    </row>
    <row r="1982" spans="1:26" ht="15">
      <c r="A1982" s="426">
        <v>202110</v>
      </c>
      <c r="B1982" s="426" t="s">
        <v>1388</v>
      </c>
      <c r="C1982" s="426" t="s">
        <v>2129</v>
      </c>
      <c r="D1982" s="426" t="s">
        <v>2130</v>
      </c>
      <c r="E1982" s="426" t="s">
        <v>265</v>
      </c>
      <c r="F1982" s="426" t="s">
        <v>4247</v>
      </c>
      <c r="G1982" s="426" t="s">
        <v>4156</v>
      </c>
      <c r="H1982" s="427">
        <v>0.2712</v>
      </c>
      <c r="I1982" s="427">
        <v>0.3992</v>
      </c>
      <c r="J1982" s="427">
        <v>5.3518999999999997</v>
      </c>
      <c r="K1982" s="427">
        <v>82.487300000000005</v>
      </c>
      <c r="L1982" s="427">
        <v>0.27906384266400003</v>
      </c>
      <c r="M1982" s="427">
        <v>5.4973184015839989</v>
      </c>
      <c r="N1982" s="427">
        <v>84.728592123727992</v>
      </c>
      <c r="O1982" s="427">
        <v>22.837800000000001</v>
      </c>
      <c r="P1982" s="427">
        <v>12.5977</v>
      </c>
      <c r="Q1982" s="427">
        <v>12.110900000000001</v>
      </c>
      <c r="R1982" s="427">
        <v>0.3992</v>
      </c>
      <c r="S1982" s="427">
        <v>5.9656000000000002</v>
      </c>
      <c r="T1982" s="427">
        <v>81.873599999999996</v>
      </c>
      <c r="U1982" s="428">
        <v>42917</v>
      </c>
      <c r="V1982" s="428">
        <v>45808</v>
      </c>
      <c r="W1982" s="426">
        <v>555</v>
      </c>
      <c r="X1982" s="426"/>
      <c r="Y1982" s="426"/>
      <c r="Z1982" s="426">
        <v>6</v>
      </c>
    </row>
    <row r="1983" spans="1:26" ht="15">
      <c r="A1983" s="426">
        <v>202110</v>
      </c>
      <c r="B1983" s="426" t="s">
        <v>1388</v>
      </c>
      <c r="C1983" s="426" t="s">
        <v>2131</v>
      </c>
      <c r="D1983" s="426" t="s">
        <v>2132</v>
      </c>
      <c r="E1983" s="426" t="s">
        <v>267</v>
      </c>
      <c r="F1983" s="426" t="s">
        <v>4188</v>
      </c>
      <c r="G1983" s="426" t="s">
        <v>4156</v>
      </c>
      <c r="H1983" s="427">
        <v>0.48880000000000001</v>
      </c>
      <c r="I1983" s="427">
        <v>0.54320000000000002</v>
      </c>
      <c r="J1983" s="427">
        <v>51.304499999999997</v>
      </c>
      <c r="K1983" s="427">
        <v>246.4384</v>
      </c>
      <c r="L1983" s="427">
        <v>0.50297347453600005</v>
      </c>
      <c r="M1983" s="427">
        <v>52.698513039119995</v>
      </c>
      <c r="N1983" s="427">
        <v>253.13446648422396</v>
      </c>
      <c r="O1983" s="427">
        <v>22.837800000000001</v>
      </c>
      <c r="P1983" s="427">
        <v>10.9427</v>
      </c>
      <c r="Q1983" s="427">
        <v>10.9427</v>
      </c>
      <c r="R1983" s="427">
        <v>0.54320000000000002</v>
      </c>
      <c r="S1983" s="427">
        <v>57.099699999999999</v>
      </c>
      <c r="T1983" s="427">
        <v>240.64320000000001</v>
      </c>
      <c r="U1983" s="428">
        <v>42917</v>
      </c>
      <c r="V1983" s="428">
        <v>44408</v>
      </c>
      <c r="W1983" s="426">
        <v>1000</v>
      </c>
      <c r="X1983" s="426"/>
      <c r="Y1983" s="426"/>
      <c r="Z1983" s="426">
        <v>6</v>
      </c>
    </row>
    <row r="1984" spans="1:26" ht="15">
      <c r="A1984" s="426">
        <v>202110</v>
      </c>
      <c r="B1984" s="426" t="s">
        <v>1388</v>
      </c>
      <c r="C1984" s="426" t="s">
        <v>2133</v>
      </c>
      <c r="D1984" s="426" t="s">
        <v>2134</v>
      </c>
      <c r="E1984" s="426" t="s">
        <v>275</v>
      </c>
      <c r="F1984" s="426" t="s">
        <v>4296</v>
      </c>
      <c r="G1984" s="426" t="s">
        <v>4156</v>
      </c>
      <c r="H1984" s="427">
        <v>0.43519999999999998</v>
      </c>
      <c r="I1984" s="427">
        <v>0.67200000000000004</v>
      </c>
      <c r="J1984" s="427">
        <v>16.3689</v>
      </c>
      <c r="K1984" s="427">
        <v>60.082299999999996</v>
      </c>
      <c r="L1984" s="427">
        <v>0.447819263744</v>
      </c>
      <c r="M1984" s="427">
        <v>16.813665274704</v>
      </c>
      <c r="N1984" s="427">
        <v>61.714817802927996</v>
      </c>
      <c r="O1984" s="427">
        <v>22.837800000000001</v>
      </c>
      <c r="P1984" s="427">
        <v>11.4976</v>
      </c>
      <c r="Q1984" s="427">
        <v>11.4976</v>
      </c>
      <c r="R1984" s="427">
        <v>0.67200000000000004</v>
      </c>
      <c r="S1984" s="427">
        <v>21.087</v>
      </c>
      <c r="T1984" s="427">
        <v>55.364199999999997</v>
      </c>
      <c r="U1984" s="428">
        <v>42917</v>
      </c>
      <c r="V1984" s="428">
        <v>44408</v>
      </c>
      <c r="W1984" s="426">
        <v>800</v>
      </c>
      <c r="X1984" s="426"/>
      <c r="Y1984" s="426"/>
      <c r="Z1984" s="426">
        <v>6</v>
      </c>
    </row>
    <row r="1985" spans="1:26" ht="15">
      <c r="A1985" s="426">
        <v>202110</v>
      </c>
      <c r="B1985" s="426" t="s">
        <v>1388</v>
      </c>
      <c r="C1985" s="426" t="s">
        <v>2137</v>
      </c>
      <c r="D1985" s="426" t="s">
        <v>2138</v>
      </c>
      <c r="E1985" s="426" t="s">
        <v>265</v>
      </c>
      <c r="F1985" s="426" t="s">
        <v>4276</v>
      </c>
      <c r="G1985" s="426" t="s">
        <v>4123</v>
      </c>
      <c r="H1985" s="427">
        <v>0.1048</v>
      </c>
      <c r="I1985" s="427">
        <v>0.17760000000000001</v>
      </c>
      <c r="J1985" s="427">
        <v>5.3933</v>
      </c>
      <c r="K1985" s="427">
        <v>36.036999999999999</v>
      </c>
      <c r="L1985" s="427">
        <v>0.10783883005600002</v>
      </c>
      <c r="M1985" s="427">
        <v>5.5398432958879997</v>
      </c>
      <c r="N1985" s="427">
        <v>37.016174300319996</v>
      </c>
      <c r="O1985" s="427">
        <v>22.837800000000001</v>
      </c>
      <c r="P1985" s="427">
        <v>11.1471</v>
      </c>
      <c r="Q1985" s="427">
        <v>11.1471</v>
      </c>
      <c r="R1985" s="427">
        <v>0.17760000000000001</v>
      </c>
      <c r="S1985" s="427">
        <v>6.4429999999999996</v>
      </c>
      <c r="T1985" s="427">
        <v>34.987299999999998</v>
      </c>
      <c r="U1985" s="428">
        <v>42917</v>
      </c>
      <c r="V1985" s="428">
        <v>44408</v>
      </c>
      <c r="W1985" s="426">
        <v>550</v>
      </c>
      <c r="X1985" s="426"/>
      <c r="Y1985" s="426"/>
      <c r="Z1985" s="426">
        <v>6</v>
      </c>
    </row>
    <row r="1986" spans="1:26" ht="15">
      <c r="A1986" s="426">
        <v>202110</v>
      </c>
      <c r="B1986" s="426" t="s">
        <v>1388</v>
      </c>
      <c r="C1986" s="426" t="s">
        <v>2143</v>
      </c>
      <c r="D1986" s="426" t="s">
        <v>2144</v>
      </c>
      <c r="E1986" s="426" t="s">
        <v>265</v>
      </c>
      <c r="F1986" s="426" t="s">
        <v>4276</v>
      </c>
      <c r="G1986" s="426" t="s">
        <v>4123</v>
      </c>
      <c r="H1986" s="427">
        <v>7.0800000000000002E-2</v>
      </c>
      <c r="I1986" s="427">
        <v>8.72E-2</v>
      </c>
      <c r="J1986" s="427">
        <v>6.5137</v>
      </c>
      <c r="K1986" s="427">
        <v>30.935600000000001</v>
      </c>
      <c r="L1986" s="427">
        <v>7.2852950076000011E-2</v>
      </c>
      <c r="M1986" s="427">
        <v>6.6906860876319998</v>
      </c>
      <c r="N1986" s="427">
        <v>31.776162324415996</v>
      </c>
      <c r="O1986" s="427">
        <v>22.837800000000001</v>
      </c>
      <c r="P1986" s="427">
        <v>11.1471</v>
      </c>
      <c r="Q1986" s="427">
        <v>11.1471</v>
      </c>
      <c r="R1986" s="427">
        <v>8.72E-2</v>
      </c>
      <c r="S1986" s="427">
        <v>7.7926000000000002</v>
      </c>
      <c r="T1986" s="427">
        <v>29.656700000000001</v>
      </c>
      <c r="U1986" s="428">
        <v>42917</v>
      </c>
      <c r="V1986" s="428">
        <v>44408</v>
      </c>
      <c r="W1986" s="426">
        <v>1250</v>
      </c>
      <c r="X1986" s="426"/>
      <c r="Y1986" s="426"/>
      <c r="Z1986" s="426">
        <v>6</v>
      </c>
    </row>
    <row r="1987" spans="1:26" ht="15">
      <c r="A1987" s="426">
        <v>202110</v>
      </c>
      <c r="B1987" s="426" t="s">
        <v>1388</v>
      </c>
      <c r="C1987" s="426" t="s">
        <v>2147</v>
      </c>
      <c r="D1987" s="426" t="s">
        <v>2148</v>
      </c>
      <c r="E1987" s="426" t="s">
        <v>265</v>
      </c>
      <c r="F1987" s="426" t="s">
        <v>4296</v>
      </c>
      <c r="G1987" s="426" t="s">
        <v>4156</v>
      </c>
      <c r="H1987" s="427">
        <v>0.32319999999999999</v>
      </c>
      <c r="I1987" s="427">
        <v>0.41959999999999997</v>
      </c>
      <c r="J1987" s="427">
        <v>33.347499999999997</v>
      </c>
      <c r="K1987" s="427">
        <v>178.4658</v>
      </c>
      <c r="L1987" s="427">
        <v>0.33257165910399999</v>
      </c>
      <c r="M1987" s="427">
        <v>34.253596927599993</v>
      </c>
      <c r="N1987" s="427">
        <v>183.314958499488</v>
      </c>
      <c r="O1987" s="427">
        <v>22.837800000000001</v>
      </c>
      <c r="P1987" s="427">
        <v>10.874499999999999</v>
      </c>
      <c r="Q1987" s="427">
        <v>10.874499999999999</v>
      </c>
      <c r="R1987" s="427">
        <v>0.41959999999999997</v>
      </c>
      <c r="S1987" s="427">
        <v>40.614800000000002</v>
      </c>
      <c r="T1987" s="427">
        <v>171.1985</v>
      </c>
      <c r="U1987" s="428">
        <v>42917</v>
      </c>
      <c r="V1987" s="428">
        <v>44408</v>
      </c>
      <c r="W1987" s="426">
        <v>2400</v>
      </c>
      <c r="X1987" s="426"/>
      <c r="Y1987" s="426"/>
      <c r="Z1987" s="426">
        <v>6</v>
      </c>
    </row>
    <row r="1988" spans="1:26" ht="15">
      <c r="A1988" s="426">
        <v>202110</v>
      </c>
      <c r="B1988" s="426" t="s">
        <v>1388</v>
      </c>
      <c r="C1988" s="426" t="s">
        <v>2151</v>
      </c>
      <c r="D1988" s="426" t="s">
        <v>2152</v>
      </c>
      <c r="E1988" s="426" t="s">
        <v>267</v>
      </c>
      <c r="F1988" s="426" t="s">
        <v>4188</v>
      </c>
      <c r="G1988" s="426" t="s">
        <v>4156</v>
      </c>
      <c r="H1988" s="427">
        <v>1.2516</v>
      </c>
      <c r="I1988" s="427">
        <v>1.3116000000000001</v>
      </c>
      <c r="J1988" s="427">
        <v>120.22750000000001</v>
      </c>
      <c r="K1988" s="427">
        <v>534.25160000000005</v>
      </c>
      <c r="L1988" s="427">
        <v>1.2878919818520003</v>
      </c>
      <c r="M1988" s="427">
        <v>123.4942446844</v>
      </c>
      <c r="N1988" s="427">
        <v>548.76794255417599</v>
      </c>
      <c r="O1988" s="427">
        <v>22.837800000000001</v>
      </c>
      <c r="P1988" s="427">
        <v>10.9427</v>
      </c>
      <c r="Q1988" s="427">
        <v>10.9427</v>
      </c>
      <c r="R1988" s="427">
        <v>1.3116000000000001</v>
      </c>
      <c r="S1988" s="427">
        <v>128.20230000000001</v>
      </c>
      <c r="T1988" s="427">
        <v>526.27679999999998</v>
      </c>
      <c r="U1988" s="428">
        <v>42917</v>
      </c>
      <c r="V1988" s="428">
        <v>44408</v>
      </c>
      <c r="W1988" s="426">
        <v>1800</v>
      </c>
      <c r="X1988" s="426"/>
      <c r="Y1988" s="426"/>
      <c r="Z1988" s="426">
        <v>6</v>
      </c>
    </row>
    <row r="1989" spans="1:26" ht="15">
      <c r="A1989" s="426">
        <v>202110</v>
      </c>
      <c r="B1989" s="426" t="s">
        <v>1388</v>
      </c>
      <c r="C1989" s="426" t="s">
        <v>2218</v>
      </c>
      <c r="D1989" s="426" t="s">
        <v>2219</v>
      </c>
      <c r="E1989" s="426" t="s">
        <v>265</v>
      </c>
      <c r="F1989" s="426" t="s">
        <v>4244</v>
      </c>
      <c r="G1989" s="426" t="s">
        <v>4156</v>
      </c>
      <c r="H1989" s="427">
        <v>0.18360000000000001</v>
      </c>
      <c r="I1989" s="427">
        <v>0.2888</v>
      </c>
      <c r="J1989" s="427">
        <v>7.5392000000000001</v>
      </c>
      <c r="K1989" s="427">
        <v>55.868499999999997</v>
      </c>
      <c r="L1989" s="427">
        <v>0.18892375189200006</v>
      </c>
      <c r="M1989" s="427">
        <v>7.7440503173119994</v>
      </c>
      <c r="N1989" s="427">
        <v>57.386523126159986</v>
      </c>
      <c r="O1989" s="427">
        <v>22.837800000000001</v>
      </c>
      <c r="P1989" s="427">
        <v>12.120699999999999</v>
      </c>
      <c r="Q1989" s="427">
        <v>12.120699999999999</v>
      </c>
      <c r="R1989" s="427">
        <v>0.2888</v>
      </c>
      <c r="S1989" s="427">
        <v>7.6478999999999999</v>
      </c>
      <c r="T1989" s="427">
        <v>55.759799999999998</v>
      </c>
      <c r="U1989" s="428">
        <v>42948</v>
      </c>
      <c r="V1989" s="428">
        <v>44439</v>
      </c>
      <c r="W1989" s="426">
        <v>500</v>
      </c>
      <c r="X1989" s="426"/>
      <c r="Y1989" s="426"/>
      <c r="Z1989" s="426">
        <v>6</v>
      </c>
    </row>
    <row r="1990" spans="1:26" ht="15">
      <c r="A1990" s="426">
        <v>202110</v>
      </c>
      <c r="B1990" s="426" t="s">
        <v>1388</v>
      </c>
      <c r="C1990" s="426" t="s">
        <v>2222</v>
      </c>
      <c r="D1990" s="426" t="s">
        <v>2223</v>
      </c>
      <c r="E1990" s="426" t="s">
        <v>265</v>
      </c>
      <c r="F1990" s="426" t="s">
        <v>4182</v>
      </c>
      <c r="G1990" s="426" t="s">
        <v>4156</v>
      </c>
      <c r="H1990" s="427">
        <v>0.18959999999999999</v>
      </c>
      <c r="I1990" s="427">
        <v>0.1928</v>
      </c>
      <c r="J1990" s="427">
        <v>18.688300000000002</v>
      </c>
      <c r="K1990" s="427">
        <v>80.319100000000006</v>
      </c>
      <c r="L1990" s="427">
        <v>0.19509773071200001</v>
      </c>
      <c r="M1990" s="427">
        <v>19.196086527087999</v>
      </c>
      <c r="N1990" s="427">
        <v>82.501479180975991</v>
      </c>
      <c r="O1990" s="427">
        <v>22.837800000000001</v>
      </c>
      <c r="P1990" s="427">
        <v>8.7619000000000007</v>
      </c>
      <c r="Q1990" s="427">
        <v>8.7619000000000007</v>
      </c>
      <c r="R1990" s="427">
        <v>0.1928</v>
      </c>
      <c r="S1990" s="427">
        <v>23.139299999999999</v>
      </c>
      <c r="T1990" s="427">
        <v>75.868099999999998</v>
      </c>
      <c r="U1990" s="428">
        <v>42948</v>
      </c>
      <c r="V1990" s="428">
        <v>46630</v>
      </c>
      <c r="W1990" s="426">
        <v>2500</v>
      </c>
      <c r="X1990" s="426"/>
      <c r="Y1990" s="426"/>
      <c r="Z1990" s="426">
        <v>6</v>
      </c>
    </row>
    <row r="1991" spans="1:26" ht="15">
      <c r="A1991" s="426">
        <v>202110</v>
      </c>
      <c r="B1991" s="426" t="s">
        <v>1388</v>
      </c>
      <c r="C1991" s="426" t="s">
        <v>2224</v>
      </c>
      <c r="D1991" s="426" t="s">
        <v>2225</v>
      </c>
      <c r="E1991" s="426" t="s">
        <v>265</v>
      </c>
      <c r="F1991" s="426" t="s">
        <v>4182</v>
      </c>
      <c r="G1991" s="426" t="s">
        <v>4156</v>
      </c>
      <c r="H1991" s="427">
        <v>0.43519999999999998</v>
      </c>
      <c r="I1991" s="427">
        <v>0.53039999999999998</v>
      </c>
      <c r="J1991" s="427">
        <v>48.334299999999999</v>
      </c>
      <c r="K1991" s="427">
        <v>219.2449</v>
      </c>
      <c r="L1991" s="427">
        <v>0.447819263744</v>
      </c>
      <c r="M1991" s="427">
        <v>49.647608665647994</v>
      </c>
      <c r="N1991" s="427">
        <v>225.20208210606398</v>
      </c>
      <c r="O1991" s="427">
        <v>22.837800000000001</v>
      </c>
      <c r="P1991" s="427">
        <v>8.7619000000000007</v>
      </c>
      <c r="Q1991" s="427">
        <v>8.7619000000000007</v>
      </c>
      <c r="R1991" s="427">
        <v>0.53039999999999998</v>
      </c>
      <c r="S1991" s="427">
        <v>59.329000000000001</v>
      </c>
      <c r="T1991" s="427">
        <v>208.25020000000001</v>
      </c>
      <c r="U1991" s="428">
        <v>42948</v>
      </c>
      <c r="V1991" s="428">
        <v>46630</v>
      </c>
      <c r="W1991" s="426">
        <v>2400</v>
      </c>
      <c r="X1991" s="426"/>
      <c r="Y1991" s="426"/>
      <c r="Z1991" s="426">
        <v>6</v>
      </c>
    </row>
    <row r="1992" spans="1:26" ht="15">
      <c r="A1992" s="426">
        <v>202110</v>
      </c>
      <c r="B1992" s="426" t="s">
        <v>1388</v>
      </c>
      <c r="C1992" s="426" t="s">
        <v>2226</v>
      </c>
      <c r="D1992" s="426" t="s">
        <v>2227</v>
      </c>
      <c r="E1992" s="426" t="s">
        <v>265</v>
      </c>
      <c r="F1992" s="426" t="s">
        <v>4182</v>
      </c>
      <c r="G1992" s="426" t="s">
        <v>4156</v>
      </c>
      <c r="H1992" s="427">
        <v>0.29399999999999998</v>
      </c>
      <c r="I1992" s="427">
        <v>0.28799999999999998</v>
      </c>
      <c r="J1992" s="427">
        <v>33.180500000000002</v>
      </c>
      <c r="K1992" s="427">
        <v>148.02520000000001</v>
      </c>
      <c r="L1992" s="427">
        <v>0.30252496218000008</v>
      </c>
      <c r="M1992" s="427">
        <v>34.082059310479998</v>
      </c>
      <c r="N1992" s="427">
        <v>152.04724599827199</v>
      </c>
      <c r="O1992" s="427">
        <v>22.837800000000001</v>
      </c>
      <c r="P1992" s="427">
        <v>8.7619000000000007</v>
      </c>
      <c r="Q1992" s="427">
        <v>8.7619000000000007</v>
      </c>
      <c r="R1992" s="427">
        <v>0.29399999999999998</v>
      </c>
      <c r="S1992" s="427">
        <v>40.790799999999997</v>
      </c>
      <c r="T1992" s="427">
        <v>140.41489999999999</v>
      </c>
      <c r="U1992" s="428">
        <v>42948</v>
      </c>
      <c r="V1992" s="428">
        <v>46630</v>
      </c>
      <c r="W1992" s="426">
        <v>2500</v>
      </c>
      <c r="X1992" s="426"/>
      <c r="Y1992" s="426"/>
      <c r="Z1992" s="426">
        <v>6</v>
      </c>
    </row>
    <row r="1993" spans="1:26" ht="15">
      <c r="A1993" s="426">
        <v>202110</v>
      </c>
      <c r="B1993" s="426" t="s">
        <v>1388</v>
      </c>
      <c r="C1993" s="426" t="s">
        <v>2230</v>
      </c>
      <c r="D1993" s="426" t="s">
        <v>2231</v>
      </c>
      <c r="E1993" s="426" t="s">
        <v>265</v>
      </c>
      <c r="F1993" s="426" t="s">
        <v>4182</v>
      </c>
      <c r="G1993" s="426" t="s">
        <v>4156</v>
      </c>
      <c r="H1993" s="427">
        <v>0.33800000000000002</v>
      </c>
      <c r="I1993" s="427">
        <v>0.34160000000000001</v>
      </c>
      <c r="J1993" s="427">
        <v>36.157299999999999</v>
      </c>
      <c r="K1993" s="427">
        <v>125.25360000000001</v>
      </c>
      <c r="L1993" s="427">
        <v>0.34780080686000009</v>
      </c>
      <c r="M1993" s="427">
        <v>37.139743014927994</v>
      </c>
      <c r="N1993" s="427">
        <v>128.656910656896</v>
      </c>
      <c r="O1993" s="427">
        <v>22.837800000000001</v>
      </c>
      <c r="P1993" s="427">
        <v>8.7619000000000007</v>
      </c>
      <c r="Q1993" s="427">
        <v>8.7619000000000007</v>
      </c>
      <c r="R1993" s="427">
        <v>0.34160000000000001</v>
      </c>
      <c r="S1993" s="427">
        <v>44.841999999999999</v>
      </c>
      <c r="T1993" s="427">
        <v>116.5689</v>
      </c>
      <c r="U1993" s="428">
        <v>42948</v>
      </c>
      <c r="V1993" s="428">
        <v>46630</v>
      </c>
      <c r="W1993" s="426">
        <v>550</v>
      </c>
      <c r="X1993" s="426"/>
      <c r="Y1993" s="426"/>
      <c r="Z1993" s="426">
        <v>6</v>
      </c>
    </row>
    <row r="1994" spans="1:26" ht="15">
      <c r="A1994" s="426">
        <v>202110</v>
      </c>
      <c r="B1994" s="426" t="s">
        <v>1388</v>
      </c>
      <c r="C1994" s="426" t="s">
        <v>2236</v>
      </c>
      <c r="D1994" s="426" t="s">
        <v>2237</v>
      </c>
      <c r="E1994" s="426" t="s">
        <v>265</v>
      </c>
      <c r="F1994" s="426" t="s">
        <v>4182</v>
      </c>
      <c r="G1994" s="426" t="s">
        <v>4156</v>
      </c>
      <c r="H1994" s="427">
        <v>1.84E-2</v>
      </c>
      <c r="I1994" s="427">
        <v>4.3200000000000002E-2</v>
      </c>
      <c r="J1994" s="427">
        <v>1.8617999999999999</v>
      </c>
      <c r="K1994" s="427">
        <v>9.2608999999999995</v>
      </c>
      <c r="L1994" s="427">
        <v>1.8933535048000005E-2</v>
      </c>
      <c r="M1994" s="427">
        <v>1.9123876380479996</v>
      </c>
      <c r="N1994" s="427">
        <v>9.5125312478239987</v>
      </c>
      <c r="O1994" s="427">
        <v>22.837800000000001</v>
      </c>
      <c r="P1994" s="427">
        <v>8.7619000000000007</v>
      </c>
      <c r="Q1994" s="427">
        <v>8.7619000000000007</v>
      </c>
      <c r="R1994" s="427">
        <v>4.3200000000000002E-2</v>
      </c>
      <c r="S1994" s="427">
        <v>2.2877000000000001</v>
      </c>
      <c r="T1994" s="427">
        <v>8.8350000000000009</v>
      </c>
      <c r="U1994" s="428">
        <v>42948</v>
      </c>
      <c r="V1994" s="428">
        <v>46630</v>
      </c>
      <c r="W1994" s="426">
        <v>999</v>
      </c>
      <c r="X1994" s="426"/>
      <c r="Y1994" s="426"/>
      <c r="Z1994" s="426">
        <v>6</v>
      </c>
    </row>
    <row r="1995" spans="1:26" ht="15">
      <c r="A1995" s="426">
        <v>202110</v>
      </c>
      <c r="B1995" s="426" t="s">
        <v>1388</v>
      </c>
      <c r="C1995" s="426" t="s">
        <v>2322</v>
      </c>
      <c r="D1995" s="426" t="s">
        <v>2323</v>
      </c>
      <c r="E1995" s="426" t="s">
        <v>260</v>
      </c>
      <c r="F1995" s="426" t="s">
        <v>4245</v>
      </c>
      <c r="G1995" s="426" t="s">
        <v>4156</v>
      </c>
      <c r="H1995" s="427">
        <v>0.4864</v>
      </c>
      <c r="I1995" s="427">
        <v>0.4904</v>
      </c>
      <c r="J1995" s="427">
        <v>52.318300000000001</v>
      </c>
      <c r="K1995" s="427">
        <v>243.05340000000001</v>
      </c>
      <c r="L1995" s="427">
        <v>0.50050388300800008</v>
      </c>
      <c r="M1995" s="427">
        <v>53.739859363887994</v>
      </c>
      <c r="N1995" s="427">
        <v>249.65749143062396</v>
      </c>
      <c r="O1995" s="427">
        <v>23.275099999999998</v>
      </c>
      <c r="P1995" s="427">
        <v>9.1610999999999994</v>
      </c>
      <c r="Q1995" s="427">
        <v>9.1610999999999994</v>
      </c>
      <c r="R1995" s="427">
        <v>0.4904</v>
      </c>
      <c r="S1995" s="427">
        <v>65.051199999999994</v>
      </c>
      <c r="T1995" s="427">
        <v>230.32050000000001</v>
      </c>
      <c r="U1995" s="428">
        <v>42826</v>
      </c>
      <c r="V1995" s="428">
        <v>46660</v>
      </c>
      <c r="W1995" s="426">
        <v>600</v>
      </c>
      <c r="X1995" s="426"/>
      <c r="Y1995" s="426"/>
      <c r="Z1995" s="426">
        <v>6</v>
      </c>
    </row>
    <row r="1996" spans="1:26" ht="15">
      <c r="A1996" s="426">
        <v>202110</v>
      </c>
      <c r="B1996" s="426" t="s">
        <v>1388</v>
      </c>
      <c r="C1996" s="426" t="s">
        <v>2332</v>
      </c>
      <c r="D1996" s="426" t="s">
        <v>2333</v>
      </c>
      <c r="E1996" s="426" t="s">
        <v>256</v>
      </c>
      <c r="F1996" s="426" t="s">
        <v>4277</v>
      </c>
      <c r="G1996" s="426" t="s">
        <v>4123</v>
      </c>
      <c r="H1996" s="427">
        <v>0.18759999999999999</v>
      </c>
      <c r="I1996" s="427">
        <v>0.25</v>
      </c>
      <c r="J1996" s="427">
        <v>11.197699999999999</v>
      </c>
      <c r="K1996" s="427">
        <v>60.384599999999999</v>
      </c>
      <c r="L1996" s="427">
        <v>0.19303973777200004</v>
      </c>
      <c r="M1996" s="427">
        <v>11.501956737871998</v>
      </c>
      <c r="N1996" s="427">
        <v>62.025331705055997</v>
      </c>
      <c r="O1996" s="427">
        <v>22.837800000000001</v>
      </c>
      <c r="P1996" s="427">
        <v>10.8551</v>
      </c>
      <c r="Q1996" s="427">
        <v>10.8551</v>
      </c>
      <c r="R1996" s="427">
        <v>0.25</v>
      </c>
      <c r="S1996" s="427">
        <v>13.863</v>
      </c>
      <c r="T1996" s="427">
        <v>57.719299999999997</v>
      </c>
      <c r="U1996" s="428">
        <v>42979</v>
      </c>
      <c r="V1996" s="428">
        <v>44469</v>
      </c>
      <c r="W1996" s="426">
        <v>1000</v>
      </c>
      <c r="X1996" s="426"/>
      <c r="Y1996" s="426"/>
      <c r="Z1996" s="426">
        <v>6</v>
      </c>
    </row>
    <row r="1997" spans="1:26" ht="15">
      <c r="A1997" s="426">
        <v>202110</v>
      </c>
      <c r="B1997" s="426" t="s">
        <v>1388</v>
      </c>
      <c r="C1997" s="426" t="s">
        <v>2412</v>
      </c>
      <c r="D1997" s="426" t="s">
        <v>2413</v>
      </c>
      <c r="E1997" s="426" t="s">
        <v>260</v>
      </c>
      <c r="F1997" s="426" t="s">
        <v>4282</v>
      </c>
      <c r="G1997" s="426" t="s">
        <v>4263</v>
      </c>
      <c r="H1997" s="427">
        <v>0.97960000000000003</v>
      </c>
      <c r="I1997" s="427">
        <v>1.0127999999999999</v>
      </c>
      <c r="J1997" s="427">
        <v>10.6434</v>
      </c>
      <c r="K1997" s="427">
        <v>425.75569999999999</v>
      </c>
      <c r="L1997" s="427">
        <v>1.0080049420120001</v>
      </c>
      <c r="M1997" s="427">
        <v>10.932595653023998</v>
      </c>
      <c r="N1997" s="427">
        <v>437.32406139675197</v>
      </c>
      <c r="O1997" s="427">
        <v>22.837800000000001</v>
      </c>
      <c r="P1997" s="427">
        <v>9.4045000000000005</v>
      </c>
      <c r="Q1997" s="427">
        <v>9.4045000000000005</v>
      </c>
      <c r="R1997" s="427">
        <v>1.0127999999999999</v>
      </c>
      <c r="S1997" s="427">
        <v>30.5946</v>
      </c>
      <c r="T1997" s="427">
        <v>405.80450000000002</v>
      </c>
      <c r="U1997" s="428">
        <v>43009</v>
      </c>
      <c r="V1997" s="428">
        <v>44500</v>
      </c>
      <c r="W1997" s="426">
        <v>2000</v>
      </c>
      <c r="X1997" s="426"/>
      <c r="Y1997" s="426"/>
      <c r="Z1997" s="426">
        <v>6</v>
      </c>
    </row>
    <row r="1998" spans="1:26" ht="15">
      <c r="A1998" s="426">
        <v>202110</v>
      </c>
      <c r="B1998" s="426" t="s">
        <v>1388</v>
      </c>
      <c r="C1998" s="426" t="s">
        <v>2441</v>
      </c>
      <c r="D1998" s="426" t="s">
        <v>2442</v>
      </c>
      <c r="E1998" s="426" t="s">
        <v>258</v>
      </c>
      <c r="F1998" s="426" t="s">
        <v>4317</v>
      </c>
      <c r="G1998" s="426" t="s">
        <v>4313</v>
      </c>
      <c r="H1998" s="427">
        <v>0.23680000000000001</v>
      </c>
      <c r="I1998" s="427">
        <v>0.31640000000000001</v>
      </c>
      <c r="J1998" s="427">
        <v>20.143799999999999</v>
      </c>
      <c r="K1998" s="427">
        <v>96.734200000000001</v>
      </c>
      <c r="L1998" s="427">
        <v>0.24744779724800001</v>
      </c>
      <c r="M1998" s="427">
        <v>20.848777000236002</v>
      </c>
      <c r="N1998" s="427">
        <v>100.11962807892402</v>
      </c>
      <c r="O1998" s="427">
        <v>23.0151</v>
      </c>
      <c r="P1998" s="427">
        <v>9.3912999999999993</v>
      </c>
      <c r="Q1998" s="427">
        <v>9.3912999999999993</v>
      </c>
      <c r="R1998" s="427">
        <v>0.31640000000000001</v>
      </c>
      <c r="S1998" s="427">
        <v>21.544799999999999</v>
      </c>
      <c r="T1998" s="427">
        <v>95.333200000000005</v>
      </c>
      <c r="U1998" s="428">
        <v>44136</v>
      </c>
      <c r="V1998" s="428">
        <v>45961</v>
      </c>
      <c r="W1998" s="426">
        <v>500</v>
      </c>
      <c r="X1998" s="426"/>
      <c r="Y1998" s="426"/>
      <c r="Z1998" s="426">
        <v>9</v>
      </c>
    </row>
    <row r="1999" spans="1:26" ht="15">
      <c r="A1999" s="426">
        <v>202110</v>
      </c>
      <c r="B1999" s="426" t="s">
        <v>1388</v>
      </c>
      <c r="C1999" s="426" t="s">
        <v>2473</v>
      </c>
      <c r="D1999" s="426" t="s">
        <v>2474</v>
      </c>
      <c r="E1999" s="426" t="s">
        <v>265</v>
      </c>
      <c r="F1999" s="426" t="s">
        <v>4287</v>
      </c>
      <c r="G1999" s="426" t="s">
        <v>4123</v>
      </c>
      <c r="H1999" s="427">
        <v>0.59319999999999995</v>
      </c>
      <c r="I1999" s="427">
        <v>0.68640000000000001</v>
      </c>
      <c r="J1999" s="427">
        <v>42.676499999999997</v>
      </c>
      <c r="K1999" s="427">
        <v>212.12389999999999</v>
      </c>
      <c r="L1999" s="427">
        <v>0.61040070600400009</v>
      </c>
      <c r="M1999" s="427">
        <v>43.836078545039996</v>
      </c>
      <c r="N1999" s="427">
        <v>217.88759485150399</v>
      </c>
      <c r="O1999" s="427">
        <v>22.896100000000001</v>
      </c>
      <c r="P1999" s="427">
        <v>13.6881</v>
      </c>
      <c r="Q1999" s="427">
        <v>13.6881</v>
      </c>
      <c r="R1999" s="427">
        <v>0.68640000000000001</v>
      </c>
      <c r="S1999" s="427">
        <v>45.219799999999999</v>
      </c>
      <c r="T1999" s="427">
        <v>209.5806</v>
      </c>
      <c r="U1999" s="428">
        <v>43040</v>
      </c>
      <c r="V1999" s="428">
        <v>45930</v>
      </c>
      <c r="W1999" s="426">
        <v>800</v>
      </c>
      <c r="X1999" s="426"/>
      <c r="Y1999" s="426"/>
      <c r="Z1999" s="426">
        <v>6</v>
      </c>
    </row>
    <row r="2000" spans="1:26" ht="15">
      <c r="A2000" s="426">
        <v>202110</v>
      </c>
      <c r="B2000" s="426" t="s">
        <v>1388</v>
      </c>
      <c r="C2000" s="426" t="s">
        <v>2475</v>
      </c>
      <c r="D2000" s="426" t="s">
        <v>2476</v>
      </c>
      <c r="E2000" s="426" t="s">
        <v>265</v>
      </c>
      <c r="F2000" s="426" t="s">
        <v>4277</v>
      </c>
      <c r="G2000" s="426" t="s">
        <v>4123</v>
      </c>
      <c r="H2000" s="427">
        <v>4.7999999999999996E-3</v>
      </c>
      <c r="I2000" s="427">
        <v>0.82440000000000002</v>
      </c>
      <c r="J2000" s="427">
        <v>0.5212</v>
      </c>
      <c r="K2000" s="427">
        <v>65.044499999999999</v>
      </c>
      <c r="L2000" s="427">
        <v>4.9391830560000004E-3</v>
      </c>
      <c r="M2000" s="427">
        <v>0.53536171283199996</v>
      </c>
      <c r="N2000" s="427">
        <v>66.811847525519994</v>
      </c>
      <c r="O2000" s="427">
        <v>22.896100000000001</v>
      </c>
      <c r="P2000" s="427">
        <v>13.6881</v>
      </c>
      <c r="Q2000" s="427">
        <v>13.6881</v>
      </c>
      <c r="R2000" s="427">
        <v>0.82440000000000002</v>
      </c>
      <c r="S2000" s="427">
        <v>0.64810000000000001</v>
      </c>
      <c r="T2000" s="427">
        <v>64.917599999999993</v>
      </c>
      <c r="U2000" s="428">
        <v>43040</v>
      </c>
      <c r="V2000" s="428">
        <v>45930</v>
      </c>
      <c r="W2000" s="426">
        <v>1000</v>
      </c>
      <c r="X2000" s="426"/>
      <c r="Y2000" s="426"/>
      <c r="Z2000" s="426">
        <v>6</v>
      </c>
    </row>
    <row r="2001" spans="1:26" ht="15">
      <c r="A2001" s="426">
        <v>202110</v>
      </c>
      <c r="B2001" s="426" t="s">
        <v>1388</v>
      </c>
      <c r="C2001" s="426" t="s">
        <v>2481</v>
      </c>
      <c r="D2001" s="426" t="s">
        <v>2482</v>
      </c>
      <c r="E2001" s="426" t="s">
        <v>268</v>
      </c>
      <c r="F2001" s="426" t="s">
        <v>4247</v>
      </c>
      <c r="G2001" s="426" t="s">
        <v>4156</v>
      </c>
      <c r="H2001" s="427">
        <v>0.156</v>
      </c>
      <c r="I2001" s="427">
        <v>0.54479999999999995</v>
      </c>
      <c r="J2001" s="427">
        <v>3.9315000000000002</v>
      </c>
      <c r="K2001" s="427">
        <v>91.7637</v>
      </c>
      <c r="L2001" s="427">
        <v>0.16052344932000004</v>
      </c>
      <c r="M2001" s="427">
        <v>4.0383242018400001</v>
      </c>
      <c r="N2001" s="427">
        <v>94.25704452763199</v>
      </c>
      <c r="O2001" s="427">
        <v>22.837800000000001</v>
      </c>
      <c r="P2001" s="427">
        <v>9.7063000000000006</v>
      </c>
      <c r="Q2001" s="427">
        <v>9.7063000000000006</v>
      </c>
      <c r="R2001" s="427">
        <v>0.54479999999999995</v>
      </c>
      <c r="S2001" s="427">
        <v>4.1565000000000003</v>
      </c>
      <c r="T2001" s="427">
        <v>91.538700000000006</v>
      </c>
      <c r="U2001" s="428">
        <v>43040</v>
      </c>
      <c r="V2001" s="428">
        <v>44530</v>
      </c>
      <c r="W2001" s="426">
        <v>900</v>
      </c>
      <c r="X2001" s="426"/>
      <c r="Y2001" s="426"/>
      <c r="Z2001" s="426">
        <v>6</v>
      </c>
    </row>
    <row r="2002" spans="1:26" ht="15">
      <c r="A2002" s="426">
        <v>202110</v>
      </c>
      <c r="B2002" s="426" t="s">
        <v>1388</v>
      </c>
      <c r="C2002" s="426" t="s">
        <v>2526</v>
      </c>
      <c r="D2002" s="426" t="s">
        <v>2527</v>
      </c>
      <c r="E2002" s="426" t="s">
        <v>260</v>
      </c>
      <c r="F2002" s="426" t="s">
        <v>4282</v>
      </c>
      <c r="G2002" s="426" t="s">
        <v>4263</v>
      </c>
      <c r="H2002" s="427">
        <v>1.7616000000000001</v>
      </c>
      <c r="I2002" s="427">
        <v>1.7924</v>
      </c>
      <c r="J2002" s="427">
        <v>125.50230000000001</v>
      </c>
      <c r="K2002" s="427">
        <v>529.5616</v>
      </c>
      <c r="L2002" s="427">
        <v>1.8126801815520004</v>
      </c>
      <c r="M2002" s="427">
        <v>128.91236817412801</v>
      </c>
      <c r="N2002" s="427">
        <v>543.95050887577599</v>
      </c>
      <c r="O2002" s="427">
        <v>22.837800000000001</v>
      </c>
      <c r="P2002" s="427">
        <v>9.4045000000000005</v>
      </c>
      <c r="Q2002" s="427">
        <v>9.4045000000000005</v>
      </c>
      <c r="R2002" s="427">
        <v>1.7924</v>
      </c>
      <c r="S2002" s="427">
        <v>136.19569999999999</v>
      </c>
      <c r="T2002" s="427">
        <v>518.8682</v>
      </c>
      <c r="U2002" s="428">
        <v>43070</v>
      </c>
      <c r="V2002" s="428">
        <v>44561</v>
      </c>
      <c r="W2002" s="426">
        <v>2500</v>
      </c>
      <c r="X2002" s="426"/>
      <c r="Y2002" s="426"/>
      <c r="Z2002" s="426">
        <v>6</v>
      </c>
    </row>
    <row r="2003" spans="1:26" ht="15">
      <c r="A2003" s="426">
        <v>202110</v>
      </c>
      <c r="B2003" s="426" t="s">
        <v>1388</v>
      </c>
      <c r="C2003" s="426" t="s">
        <v>2483</v>
      </c>
      <c r="D2003" s="426" t="s">
        <v>2484</v>
      </c>
      <c r="E2003" s="426" t="s">
        <v>265</v>
      </c>
      <c r="F2003" s="426" t="s">
        <v>4871</v>
      </c>
      <c r="G2003" s="426" t="s">
        <v>4156</v>
      </c>
      <c r="H2003" s="427">
        <v>4.4000000000000003E-3</v>
      </c>
      <c r="I2003" s="427">
        <v>0.2248</v>
      </c>
      <c r="J2003" s="427">
        <v>0.1968</v>
      </c>
      <c r="K2003" s="427">
        <v>2.5306000000000002</v>
      </c>
      <c r="L2003" s="427">
        <v>4.5275844680000002E-3</v>
      </c>
      <c r="M2003" s="427">
        <v>0.20214732364799998</v>
      </c>
      <c r="N2003" s="427">
        <v>2.5993598436159999</v>
      </c>
      <c r="O2003" s="427">
        <v>22.9544</v>
      </c>
      <c r="P2003" s="427">
        <v>14.1067</v>
      </c>
      <c r="Q2003" s="427">
        <v>14.1067</v>
      </c>
      <c r="R2003" s="427">
        <v>0.2248</v>
      </c>
      <c r="S2003" s="427">
        <v>0.246</v>
      </c>
      <c r="T2003" s="427">
        <v>2.4813999999999998</v>
      </c>
      <c r="U2003" s="428">
        <v>43040</v>
      </c>
      <c r="V2003" s="428">
        <v>44530</v>
      </c>
      <c r="W2003" s="426">
        <v>500</v>
      </c>
      <c r="X2003" s="426"/>
      <c r="Y2003" s="426"/>
      <c r="Z2003" s="426">
        <v>6</v>
      </c>
    </row>
    <row r="2004" spans="1:26" ht="15">
      <c r="A2004" s="426">
        <v>202110</v>
      </c>
      <c r="B2004" s="426" t="s">
        <v>1388</v>
      </c>
      <c r="C2004" s="426" t="s">
        <v>2558</v>
      </c>
      <c r="D2004" s="426" t="s">
        <v>2559</v>
      </c>
      <c r="E2004" s="426" t="s">
        <v>265</v>
      </c>
      <c r="F2004" s="426" t="s">
        <v>4265</v>
      </c>
      <c r="G2004" s="426" t="s">
        <v>4156</v>
      </c>
      <c r="H2004" s="427">
        <v>0.2316</v>
      </c>
      <c r="I2004" s="427">
        <v>0.2344</v>
      </c>
      <c r="J2004" s="427">
        <v>17.894400000000001</v>
      </c>
      <c r="K2004" s="427">
        <v>67.646500000000003</v>
      </c>
      <c r="L2004" s="427">
        <v>0.23831558245200005</v>
      </c>
      <c r="M2004" s="427">
        <v>18.380615184383998</v>
      </c>
      <c r="N2004" s="427">
        <v>69.484547404240004</v>
      </c>
      <c r="O2004" s="427">
        <v>22.837800000000001</v>
      </c>
      <c r="P2004" s="427">
        <v>11.429399999999999</v>
      </c>
      <c r="Q2004" s="427">
        <v>11.001099999999999</v>
      </c>
      <c r="R2004" s="427">
        <v>0.2344</v>
      </c>
      <c r="S2004" s="427">
        <v>22.1541</v>
      </c>
      <c r="T2004" s="427">
        <v>63.386800000000001</v>
      </c>
      <c r="U2004" s="428">
        <v>43070</v>
      </c>
      <c r="V2004" s="428">
        <v>45869</v>
      </c>
      <c r="W2004" s="426">
        <v>780</v>
      </c>
      <c r="X2004" s="426"/>
      <c r="Y2004" s="426"/>
      <c r="Z2004" s="426">
        <v>6</v>
      </c>
    </row>
    <row r="2005" spans="1:26" ht="15">
      <c r="A2005" s="426">
        <v>202110</v>
      </c>
      <c r="B2005" s="426" t="s">
        <v>1388</v>
      </c>
      <c r="C2005" s="426" t="s">
        <v>2641</v>
      </c>
      <c r="D2005" s="426" t="s">
        <v>2642</v>
      </c>
      <c r="E2005" s="426" t="s">
        <v>267</v>
      </c>
      <c r="F2005" s="426" t="s">
        <v>4287</v>
      </c>
      <c r="G2005" s="426" t="s">
        <v>4123</v>
      </c>
      <c r="H2005" s="427">
        <v>0.36120000000000002</v>
      </c>
      <c r="I2005" s="427">
        <v>0.40839999999999999</v>
      </c>
      <c r="J2005" s="427">
        <v>31.157699999999998</v>
      </c>
      <c r="K2005" s="427">
        <v>129.44890000000001</v>
      </c>
      <c r="L2005" s="427">
        <v>0.37167352496400008</v>
      </c>
      <c r="M2005" s="427">
        <v>32.004297083471997</v>
      </c>
      <c r="N2005" s="427">
        <v>132.96620266350399</v>
      </c>
      <c r="O2005" s="427">
        <v>22.837800000000001</v>
      </c>
      <c r="P2005" s="427">
        <v>11.896699999999999</v>
      </c>
      <c r="Q2005" s="427">
        <v>11.896699999999999</v>
      </c>
      <c r="R2005" s="427">
        <v>0.40839999999999999</v>
      </c>
      <c r="S2005" s="427">
        <v>32.720300000000002</v>
      </c>
      <c r="T2005" s="427">
        <v>127.88630000000001</v>
      </c>
      <c r="U2005" s="428">
        <v>43101</v>
      </c>
      <c r="V2005" s="428">
        <v>44227</v>
      </c>
      <c r="W2005" s="426">
        <v>400</v>
      </c>
      <c r="X2005" s="426"/>
      <c r="Y2005" s="426"/>
      <c r="Z2005" s="426">
        <v>6</v>
      </c>
    </row>
    <row r="2006" spans="1:26" ht="15">
      <c r="A2006" s="426">
        <v>202110</v>
      </c>
      <c r="B2006" s="426" t="s">
        <v>1388</v>
      </c>
      <c r="C2006" s="426" t="s">
        <v>2643</v>
      </c>
      <c r="D2006" s="426" t="s">
        <v>2644</v>
      </c>
      <c r="E2006" s="426" t="s">
        <v>272</v>
      </c>
      <c r="F2006" s="426" t="s">
        <v>4274</v>
      </c>
      <c r="G2006" s="426" t="s">
        <v>4156</v>
      </c>
      <c r="H2006" s="427">
        <v>0.49840000000000001</v>
      </c>
      <c r="I2006" s="427">
        <v>0.54400000000000004</v>
      </c>
      <c r="J2006" s="427">
        <v>26.701499999999999</v>
      </c>
      <c r="K2006" s="427">
        <v>150.99969999999999</v>
      </c>
      <c r="L2006" s="427">
        <v>0.51285184064800005</v>
      </c>
      <c r="M2006" s="427">
        <v>27.427016069039997</v>
      </c>
      <c r="N2006" s="427">
        <v>155.10256720859198</v>
      </c>
      <c r="O2006" s="427">
        <v>22.8767</v>
      </c>
      <c r="P2006" s="427">
        <v>12.0136</v>
      </c>
      <c r="Q2006" s="427">
        <v>12.0136</v>
      </c>
      <c r="R2006" s="427">
        <v>0.54400000000000004</v>
      </c>
      <c r="S2006" s="427">
        <v>31.933399999999999</v>
      </c>
      <c r="T2006" s="427">
        <v>145.76779999999999</v>
      </c>
      <c r="U2006" s="428">
        <v>43101</v>
      </c>
      <c r="V2006" s="428">
        <v>45747</v>
      </c>
      <c r="W2006" s="426">
        <v>550</v>
      </c>
      <c r="X2006" s="426"/>
      <c r="Y2006" s="426"/>
      <c r="Z2006" s="426">
        <v>6</v>
      </c>
    </row>
    <row r="2007" spans="1:26" ht="15">
      <c r="A2007" s="426">
        <v>202110</v>
      </c>
      <c r="B2007" s="426" t="s">
        <v>1388</v>
      </c>
      <c r="C2007" s="426" t="s">
        <v>2649</v>
      </c>
      <c r="D2007" s="426" t="s">
        <v>2650</v>
      </c>
      <c r="E2007" s="426" t="s">
        <v>275</v>
      </c>
      <c r="F2007" s="426" t="s">
        <v>4152</v>
      </c>
      <c r="G2007" s="426" t="s">
        <v>4156</v>
      </c>
      <c r="H2007" s="427">
        <v>0.26279999999999998</v>
      </c>
      <c r="I2007" s="427">
        <v>0.27079999999999999</v>
      </c>
      <c r="J2007" s="427">
        <v>16.9453</v>
      </c>
      <c r="K2007" s="427">
        <v>59.428199999999997</v>
      </c>
      <c r="L2007" s="427">
        <v>0.27042027231600002</v>
      </c>
      <c r="M2007" s="427">
        <v>17.405726846607998</v>
      </c>
      <c r="N2007" s="427">
        <v>61.042945016351993</v>
      </c>
      <c r="O2007" s="427">
        <v>22.9544</v>
      </c>
      <c r="P2007" s="427">
        <v>10.5143</v>
      </c>
      <c r="Q2007" s="427">
        <v>10.5143</v>
      </c>
      <c r="R2007" s="427">
        <v>0.27079999999999999</v>
      </c>
      <c r="S2007" s="427">
        <v>18.913799999999998</v>
      </c>
      <c r="T2007" s="427">
        <v>57.459699999999998</v>
      </c>
      <c r="U2007" s="428">
        <v>43101</v>
      </c>
      <c r="V2007" s="428">
        <v>46418</v>
      </c>
      <c r="W2007" s="426">
        <v>624</v>
      </c>
      <c r="X2007" s="426"/>
      <c r="Y2007" s="426"/>
      <c r="Z2007" s="426">
        <v>6</v>
      </c>
    </row>
    <row r="2008" spans="1:26" ht="15">
      <c r="A2008" s="426">
        <v>202110</v>
      </c>
      <c r="B2008" s="426" t="s">
        <v>1388</v>
      </c>
      <c r="C2008" s="426" t="s">
        <v>2657</v>
      </c>
      <c r="D2008" s="426" t="s">
        <v>2658</v>
      </c>
      <c r="E2008" s="426" t="s">
        <v>265</v>
      </c>
      <c r="F2008" s="426" t="s">
        <v>4247</v>
      </c>
      <c r="G2008" s="426" t="s">
        <v>4156</v>
      </c>
      <c r="H2008" s="427">
        <v>0.1772</v>
      </c>
      <c r="I2008" s="427">
        <v>0.224</v>
      </c>
      <c r="J2008" s="427">
        <v>19.143899999999999</v>
      </c>
      <c r="K2008" s="427">
        <v>82.185900000000004</v>
      </c>
      <c r="L2008" s="427">
        <v>0.18233817448400003</v>
      </c>
      <c r="M2008" s="427">
        <v>19.664065798703998</v>
      </c>
      <c r="N2008" s="427">
        <v>84.419002675824004</v>
      </c>
      <c r="O2008" s="427">
        <v>22.964099999999998</v>
      </c>
      <c r="P2008" s="427">
        <v>13.103899999999999</v>
      </c>
      <c r="Q2008" s="427">
        <v>13.103899999999999</v>
      </c>
      <c r="R2008" s="427">
        <v>0.224</v>
      </c>
      <c r="S2008" s="427">
        <v>23.485099999999999</v>
      </c>
      <c r="T2008" s="427">
        <v>77.844700000000003</v>
      </c>
      <c r="U2008" s="428">
        <v>43101</v>
      </c>
      <c r="V2008" s="428">
        <v>44227</v>
      </c>
      <c r="W2008" s="426">
        <v>500</v>
      </c>
      <c r="X2008" s="426"/>
      <c r="Y2008" s="426"/>
      <c r="Z2008" s="426">
        <v>6</v>
      </c>
    </row>
    <row r="2009" spans="1:26" ht="15">
      <c r="A2009" s="426">
        <v>202110</v>
      </c>
      <c r="B2009" s="426" t="s">
        <v>1388</v>
      </c>
      <c r="C2009" s="426" t="s">
        <v>2694</v>
      </c>
      <c r="D2009" s="426" t="s">
        <v>2695</v>
      </c>
      <c r="E2009" s="426" t="s">
        <v>276</v>
      </c>
      <c r="F2009" s="426" t="s">
        <v>4268</v>
      </c>
      <c r="G2009" s="426" t="s">
        <v>4156</v>
      </c>
      <c r="H2009" s="427">
        <v>0.11799999999999999</v>
      </c>
      <c r="I2009" s="427">
        <v>0.1144</v>
      </c>
      <c r="J2009" s="427">
        <v>12.023899999999999</v>
      </c>
      <c r="K2009" s="427">
        <v>41.318300000000001</v>
      </c>
      <c r="L2009" s="427">
        <v>0.12142158346000002</v>
      </c>
      <c r="M2009" s="427">
        <v>12.350605715503999</v>
      </c>
      <c r="N2009" s="427">
        <v>42.440974403887992</v>
      </c>
      <c r="O2009" s="427">
        <v>22.964099999999998</v>
      </c>
      <c r="P2009" s="427">
        <v>11.429399999999999</v>
      </c>
      <c r="Q2009" s="427">
        <v>10.7188</v>
      </c>
      <c r="R2009" s="427">
        <v>0.11799999999999999</v>
      </c>
      <c r="S2009" s="427">
        <v>14.5152</v>
      </c>
      <c r="T2009" s="427">
        <v>38.826999999999998</v>
      </c>
      <c r="U2009" s="428">
        <v>43101</v>
      </c>
      <c r="V2009" s="428">
        <v>44255</v>
      </c>
      <c r="W2009" s="426">
        <v>584</v>
      </c>
      <c r="X2009" s="426"/>
      <c r="Y2009" s="426"/>
      <c r="Z2009" s="426">
        <v>6</v>
      </c>
    </row>
    <row r="2010" spans="1:26" ht="15">
      <c r="A2010" s="426">
        <v>202110</v>
      </c>
      <c r="B2010" s="426" t="s">
        <v>1388</v>
      </c>
      <c r="C2010" s="426" t="s">
        <v>2896</v>
      </c>
      <c r="D2010" s="426" t="s">
        <v>2897</v>
      </c>
      <c r="E2010" s="426" t="s">
        <v>265</v>
      </c>
      <c r="F2010" s="426" t="s">
        <v>4157</v>
      </c>
      <c r="G2010" s="426" t="s">
        <v>4156</v>
      </c>
      <c r="H2010" s="427">
        <v>0.53320000000000001</v>
      </c>
      <c r="I2010" s="427">
        <v>0.53959999999999997</v>
      </c>
      <c r="J2010" s="427">
        <v>35.233199999999997</v>
      </c>
      <c r="K2010" s="427">
        <v>202.15969999999999</v>
      </c>
      <c r="L2010" s="427">
        <v>0.54866091780400006</v>
      </c>
      <c r="M2010" s="427">
        <v>36.190533961151992</v>
      </c>
      <c r="N2010" s="427">
        <v>207.65265398619195</v>
      </c>
      <c r="O2010" s="427">
        <v>22.837800000000001</v>
      </c>
      <c r="P2010" s="427">
        <v>11.6242</v>
      </c>
      <c r="Q2010" s="427">
        <v>11.6242</v>
      </c>
      <c r="R2010" s="427">
        <v>0.53959999999999997</v>
      </c>
      <c r="S2010" s="427">
        <v>39.409399999999998</v>
      </c>
      <c r="T2010" s="427">
        <v>197.98349999999999</v>
      </c>
      <c r="U2010" s="428">
        <v>43221</v>
      </c>
      <c r="V2010" s="428">
        <v>44347</v>
      </c>
      <c r="W2010" s="426">
        <v>900</v>
      </c>
      <c r="X2010" s="426"/>
      <c r="Y2010" s="426"/>
      <c r="Z2010" s="426">
        <v>6</v>
      </c>
    </row>
    <row r="2011" spans="1:26" ht="15">
      <c r="A2011" s="426">
        <v>202110</v>
      </c>
      <c r="B2011" s="426" t="s">
        <v>1388</v>
      </c>
      <c r="C2011" s="426" t="s">
        <v>2898</v>
      </c>
      <c r="D2011" s="426" t="s">
        <v>2899</v>
      </c>
      <c r="E2011" s="426" t="s">
        <v>258</v>
      </c>
      <c r="F2011" s="426" t="s">
        <v>4282</v>
      </c>
      <c r="G2011" s="426" t="s">
        <v>4263</v>
      </c>
      <c r="H2011" s="427">
        <v>1.0404</v>
      </c>
      <c r="I2011" s="427">
        <v>1.052</v>
      </c>
      <c r="J2011" s="427">
        <v>103.0504</v>
      </c>
      <c r="K2011" s="427">
        <v>465.94220000000001</v>
      </c>
      <c r="L2011" s="427">
        <v>1.0705679273880002</v>
      </c>
      <c r="M2011" s="427">
        <v>105.85041951654398</v>
      </c>
      <c r="N2011" s="427">
        <v>478.60248325539197</v>
      </c>
      <c r="O2011" s="427">
        <v>22.837800000000001</v>
      </c>
      <c r="P2011" s="427">
        <v>11.225</v>
      </c>
      <c r="Q2011" s="427">
        <v>10.563000000000001</v>
      </c>
      <c r="R2011" s="427">
        <v>1.052</v>
      </c>
      <c r="S2011" s="427">
        <v>128.23159999999999</v>
      </c>
      <c r="T2011" s="427">
        <v>440.76100000000002</v>
      </c>
      <c r="U2011" s="428">
        <v>43221</v>
      </c>
      <c r="V2011" s="428">
        <v>44347</v>
      </c>
      <c r="W2011" s="426">
        <v>1350</v>
      </c>
      <c r="X2011" s="426"/>
      <c r="Y2011" s="426"/>
      <c r="Z2011" s="426">
        <v>6</v>
      </c>
    </row>
    <row r="2012" spans="1:26" ht="15">
      <c r="A2012" s="426">
        <v>202110</v>
      </c>
      <c r="B2012" s="426" t="s">
        <v>1388</v>
      </c>
      <c r="C2012" s="426" t="s">
        <v>2900</v>
      </c>
      <c r="D2012" s="426" t="s">
        <v>2901</v>
      </c>
      <c r="E2012" s="426" t="s">
        <v>265</v>
      </c>
      <c r="F2012" s="426" t="s">
        <v>4157</v>
      </c>
      <c r="G2012" s="426" t="s">
        <v>4156</v>
      </c>
      <c r="H2012" s="427">
        <v>0.1908</v>
      </c>
      <c r="I2012" s="427">
        <v>0.38840000000000002</v>
      </c>
      <c r="J2012" s="427">
        <v>9.7117000000000004</v>
      </c>
      <c r="K2012" s="427">
        <v>47.8324</v>
      </c>
      <c r="L2012" s="427">
        <v>0.19633252647600002</v>
      </c>
      <c r="M2012" s="427">
        <v>9.9755800969119992</v>
      </c>
      <c r="N2012" s="427">
        <v>49.132071360063996</v>
      </c>
      <c r="O2012" s="427">
        <v>22.837800000000001</v>
      </c>
      <c r="P2012" s="427">
        <v>15.119199999999999</v>
      </c>
      <c r="Q2012" s="427">
        <v>15.119199999999999</v>
      </c>
      <c r="R2012" s="427">
        <v>0.38840000000000002</v>
      </c>
      <c r="S2012" s="427">
        <v>11.519600000000001</v>
      </c>
      <c r="T2012" s="427">
        <v>46.024500000000003</v>
      </c>
      <c r="U2012" s="428">
        <v>43221</v>
      </c>
      <c r="V2012" s="428">
        <v>44712</v>
      </c>
      <c r="W2012" s="426">
        <v>800</v>
      </c>
      <c r="X2012" s="426"/>
      <c r="Y2012" s="426"/>
      <c r="Z2012" s="426">
        <v>6</v>
      </c>
    </row>
    <row r="2013" spans="1:26" ht="15">
      <c r="A2013" s="426">
        <v>202110</v>
      </c>
      <c r="B2013" s="426" t="s">
        <v>1388</v>
      </c>
      <c r="C2013" s="426" t="s">
        <v>2906</v>
      </c>
      <c r="D2013" s="426" t="s">
        <v>2907</v>
      </c>
      <c r="E2013" s="426" t="s">
        <v>271</v>
      </c>
      <c r="F2013" s="426" t="s">
        <v>4283</v>
      </c>
      <c r="G2013" s="426" t="s">
        <v>4156</v>
      </c>
      <c r="H2013" s="427">
        <v>2.7875999999999999</v>
      </c>
      <c r="I2013" s="427">
        <v>2.8132000000000001</v>
      </c>
      <c r="J2013" s="427">
        <v>309.20119999999997</v>
      </c>
      <c r="K2013" s="427">
        <v>1469.7451000000001</v>
      </c>
      <c r="L2013" s="427">
        <v>2.8684305597720003</v>
      </c>
      <c r="M2013" s="427">
        <v>317.60261711763195</v>
      </c>
      <c r="N2013" s="427">
        <v>1509.6800732203358</v>
      </c>
      <c r="O2013" s="427">
        <v>22.837800000000001</v>
      </c>
      <c r="P2013" s="427">
        <v>11.633900000000001</v>
      </c>
      <c r="Q2013" s="427">
        <v>11.633900000000001</v>
      </c>
      <c r="R2013" s="427">
        <v>2.8132000000000001</v>
      </c>
      <c r="S2013" s="427">
        <v>376.10270000000003</v>
      </c>
      <c r="T2013" s="427">
        <v>1402.8435999999999</v>
      </c>
      <c r="U2013" s="428">
        <v>43221</v>
      </c>
      <c r="V2013" s="428">
        <v>45808</v>
      </c>
      <c r="W2013" s="426">
        <v>3500</v>
      </c>
      <c r="X2013" s="426"/>
      <c r="Y2013" s="426"/>
      <c r="Z2013" s="426">
        <v>6</v>
      </c>
    </row>
    <row r="2014" spans="1:26" ht="15">
      <c r="A2014" s="426">
        <v>202110</v>
      </c>
      <c r="B2014" s="426" t="s">
        <v>1388</v>
      </c>
      <c r="C2014" s="426" t="s">
        <v>2908</v>
      </c>
      <c r="D2014" s="426" t="s">
        <v>2909</v>
      </c>
      <c r="E2014" s="426" t="s">
        <v>271</v>
      </c>
      <c r="F2014" s="426" t="s">
        <v>4157</v>
      </c>
      <c r="G2014" s="426" t="s">
        <v>4156</v>
      </c>
      <c r="H2014" s="427">
        <v>0.47520000000000001</v>
      </c>
      <c r="I2014" s="427">
        <v>0.48799999999999999</v>
      </c>
      <c r="J2014" s="427">
        <v>52.470599999999997</v>
      </c>
      <c r="K2014" s="427">
        <v>266.70370000000003</v>
      </c>
      <c r="L2014" s="427">
        <v>0.48897912254400011</v>
      </c>
      <c r="M2014" s="427">
        <v>53.896297562015988</v>
      </c>
      <c r="N2014" s="427">
        <v>273.95040224603201</v>
      </c>
      <c r="O2014" s="427">
        <v>22.837800000000001</v>
      </c>
      <c r="P2014" s="427">
        <v>11.633900000000001</v>
      </c>
      <c r="Q2014" s="427">
        <v>11.633900000000001</v>
      </c>
      <c r="R2014" s="427">
        <v>0.48799999999999999</v>
      </c>
      <c r="S2014" s="427">
        <v>66.0839</v>
      </c>
      <c r="T2014" s="427">
        <v>253.09039999999999</v>
      </c>
      <c r="U2014" s="428">
        <v>43221</v>
      </c>
      <c r="V2014" s="428">
        <v>45808</v>
      </c>
      <c r="W2014" s="426">
        <v>950</v>
      </c>
      <c r="X2014" s="426"/>
      <c r="Y2014" s="426"/>
      <c r="Z2014" s="426">
        <v>6</v>
      </c>
    </row>
    <row r="2015" spans="1:26" ht="15">
      <c r="A2015" s="426">
        <v>202110</v>
      </c>
      <c r="B2015" s="426" t="s">
        <v>1388</v>
      </c>
      <c r="C2015" s="426" t="s">
        <v>2970</v>
      </c>
      <c r="D2015" s="426" t="s">
        <v>2971</v>
      </c>
      <c r="E2015" s="426" t="s">
        <v>258</v>
      </c>
      <c r="F2015" s="426" t="s">
        <v>4152</v>
      </c>
      <c r="G2015" s="426" t="s">
        <v>4156</v>
      </c>
      <c r="H2015" s="427">
        <v>0.46639999999999998</v>
      </c>
      <c r="I2015" s="427">
        <v>0.48199999999999998</v>
      </c>
      <c r="J2015" s="427">
        <v>52.355899999999998</v>
      </c>
      <c r="K2015" s="427">
        <v>213.45070000000001</v>
      </c>
      <c r="L2015" s="427">
        <v>0.47992395360800005</v>
      </c>
      <c r="M2015" s="427">
        <v>53.778481007023991</v>
      </c>
      <c r="N2015" s="427">
        <v>219.25044581195198</v>
      </c>
      <c r="O2015" s="427">
        <v>22.896100000000001</v>
      </c>
      <c r="P2015" s="427">
        <v>9.2097999999999995</v>
      </c>
      <c r="Q2015" s="427">
        <v>9.2097999999999995</v>
      </c>
      <c r="R2015" s="427">
        <v>0.48199999999999998</v>
      </c>
      <c r="S2015" s="427">
        <v>55.024700000000003</v>
      </c>
      <c r="T2015" s="427">
        <v>210.78190000000001</v>
      </c>
      <c r="U2015" s="428">
        <v>43252</v>
      </c>
      <c r="V2015" s="428">
        <v>44377</v>
      </c>
      <c r="W2015" s="426">
        <v>550</v>
      </c>
      <c r="X2015" s="426"/>
      <c r="Y2015" s="426"/>
      <c r="Z2015" s="426">
        <v>6</v>
      </c>
    </row>
    <row r="2016" spans="1:26" ht="15">
      <c r="A2016" s="426">
        <v>202110</v>
      </c>
      <c r="B2016" s="426" t="s">
        <v>1388</v>
      </c>
      <c r="C2016" s="426" t="s">
        <v>2972</v>
      </c>
      <c r="D2016" s="426" t="s">
        <v>2973</v>
      </c>
      <c r="E2016" s="426" t="s">
        <v>265</v>
      </c>
      <c r="F2016" s="426" t="s">
        <v>4244</v>
      </c>
      <c r="G2016" s="426" t="s">
        <v>4156</v>
      </c>
      <c r="H2016" s="427">
        <v>4.2000000000000003E-2</v>
      </c>
      <c r="I2016" s="427">
        <v>6.2E-2</v>
      </c>
      <c r="J2016" s="427">
        <v>4.2290999999999999</v>
      </c>
      <c r="K2016" s="427">
        <v>16.777699999999999</v>
      </c>
      <c r="L2016" s="427">
        <v>4.3217851740000014E-2</v>
      </c>
      <c r="M2016" s="427">
        <v>4.3440103985759988</v>
      </c>
      <c r="N2016" s="427">
        <v>17.233572926671997</v>
      </c>
      <c r="O2016" s="427">
        <v>22.964099999999998</v>
      </c>
      <c r="P2016" s="427">
        <v>9.6672999999999991</v>
      </c>
      <c r="Q2016" s="427">
        <v>9.6672999999999991</v>
      </c>
      <c r="R2016" s="427">
        <v>6.2E-2</v>
      </c>
      <c r="S2016" s="427">
        <v>5.0248999999999997</v>
      </c>
      <c r="T2016" s="427">
        <v>15.9819</v>
      </c>
      <c r="U2016" s="428">
        <v>43252</v>
      </c>
      <c r="V2016" s="428">
        <v>44377</v>
      </c>
      <c r="W2016" s="426">
        <v>763</v>
      </c>
      <c r="X2016" s="426"/>
      <c r="Y2016" s="426"/>
      <c r="Z2016" s="426">
        <v>6</v>
      </c>
    </row>
    <row r="2017" spans="1:26" ht="15">
      <c r="A2017" s="426">
        <v>202110</v>
      </c>
      <c r="B2017" s="426" t="s">
        <v>1388</v>
      </c>
      <c r="C2017" s="426" t="s">
        <v>3017</v>
      </c>
      <c r="D2017" s="426" t="s">
        <v>3018</v>
      </c>
      <c r="E2017" s="426" t="s">
        <v>267</v>
      </c>
      <c r="F2017" s="426" t="s">
        <v>4265</v>
      </c>
      <c r="G2017" s="426" t="s">
        <v>4156</v>
      </c>
      <c r="H2017" s="427">
        <v>0.1188</v>
      </c>
      <c r="I2017" s="427">
        <v>0.16520000000000001</v>
      </c>
      <c r="J2017" s="427">
        <v>3.2972999999999999</v>
      </c>
      <c r="K2017" s="427">
        <v>42.230200000000004</v>
      </c>
      <c r="L2017" s="427">
        <v>0.12224478063600003</v>
      </c>
      <c r="M2017" s="427">
        <v>3.3868921253279995</v>
      </c>
      <c r="N2017" s="427">
        <v>43.377651967071998</v>
      </c>
      <c r="O2017" s="427">
        <v>22.837800000000001</v>
      </c>
      <c r="P2017" s="427">
        <v>11.5365</v>
      </c>
      <c r="Q2017" s="427">
        <v>11.5365</v>
      </c>
      <c r="R2017" s="427">
        <v>0.16520000000000001</v>
      </c>
      <c r="S2017" s="427">
        <v>3.7665000000000002</v>
      </c>
      <c r="T2017" s="427">
        <v>41.761000000000003</v>
      </c>
      <c r="U2017" s="428">
        <v>43282</v>
      </c>
      <c r="V2017" s="428">
        <v>44408</v>
      </c>
      <c r="W2017" s="426">
        <v>350</v>
      </c>
      <c r="X2017" s="426"/>
      <c r="Y2017" s="426"/>
      <c r="Z2017" s="426">
        <v>6</v>
      </c>
    </row>
    <row r="2018" spans="1:26" ht="15">
      <c r="A2018" s="426">
        <v>202110</v>
      </c>
      <c r="B2018" s="426" t="s">
        <v>1388</v>
      </c>
      <c r="C2018" s="426" t="s">
        <v>3021</v>
      </c>
      <c r="D2018" s="426" t="s">
        <v>3022</v>
      </c>
      <c r="E2018" s="426" t="s">
        <v>260</v>
      </c>
      <c r="F2018" s="426" t="s">
        <v>4188</v>
      </c>
      <c r="G2018" s="426" t="s">
        <v>4156</v>
      </c>
      <c r="H2018" s="427">
        <v>1.4E-2</v>
      </c>
      <c r="I2018" s="427">
        <v>3.56E-2</v>
      </c>
      <c r="J2018" s="427">
        <v>1.2910999999999999</v>
      </c>
      <c r="K2018" s="427">
        <v>6.7718999999999996</v>
      </c>
      <c r="L2018" s="427">
        <v>1.4405950580000004E-2</v>
      </c>
      <c r="M2018" s="427">
        <v>1.3261809428959999</v>
      </c>
      <c r="N2018" s="427">
        <v>6.9559017327839996</v>
      </c>
      <c r="O2018" s="427">
        <v>22.837800000000001</v>
      </c>
      <c r="P2018" s="427">
        <v>11.001099999999999</v>
      </c>
      <c r="Q2018" s="427">
        <v>10.358499999999999</v>
      </c>
      <c r="R2018" s="427">
        <v>3.56E-2</v>
      </c>
      <c r="S2018" s="427">
        <v>1.5978000000000001</v>
      </c>
      <c r="T2018" s="427">
        <v>6.4652000000000003</v>
      </c>
      <c r="U2018" s="428">
        <v>43282</v>
      </c>
      <c r="V2018" s="428">
        <v>44408</v>
      </c>
      <c r="W2018" s="426">
        <v>450</v>
      </c>
      <c r="X2018" s="426"/>
      <c r="Y2018" s="426"/>
      <c r="Z2018" s="426">
        <v>6</v>
      </c>
    </row>
    <row r="2019" spans="1:26" ht="15">
      <c r="A2019" s="426">
        <v>202110</v>
      </c>
      <c r="B2019" s="426" t="s">
        <v>1388</v>
      </c>
      <c r="C2019" s="426" t="s">
        <v>3027</v>
      </c>
      <c r="D2019" s="426" t="s">
        <v>3028</v>
      </c>
      <c r="E2019" s="426" t="s">
        <v>268</v>
      </c>
      <c r="F2019" s="426" t="s">
        <v>4288</v>
      </c>
      <c r="G2019" s="426" t="s">
        <v>4123</v>
      </c>
      <c r="H2019" s="427">
        <v>0.54600000000000004</v>
      </c>
      <c r="I2019" s="427">
        <v>0.55600000000000005</v>
      </c>
      <c r="J2019" s="427">
        <v>46.610399999999998</v>
      </c>
      <c r="K2019" s="427">
        <v>222.3656</v>
      </c>
      <c r="L2019" s="427">
        <v>0.56183207262000012</v>
      </c>
      <c r="M2019" s="427">
        <v>47.876867958143997</v>
      </c>
      <c r="N2019" s="427">
        <v>228.40757576921598</v>
      </c>
      <c r="O2019" s="427">
        <v>22.973800000000001</v>
      </c>
      <c r="P2019" s="427">
        <v>14.5253</v>
      </c>
      <c r="Q2019" s="427">
        <v>13.1721</v>
      </c>
      <c r="R2019" s="427">
        <v>0.55600000000000005</v>
      </c>
      <c r="S2019" s="427">
        <v>51.791200000000003</v>
      </c>
      <c r="T2019" s="427">
        <v>217.1848</v>
      </c>
      <c r="U2019" s="428">
        <v>43282</v>
      </c>
      <c r="V2019" s="428">
        <v>44772</v>
      </c>
      <c r="W2019" s="426">
        <v>650</v>
      </c>
      <c r="X2019" s="426"/>
      <c r="Y2019" s="426"/>
      <c r="Z2019" s="426">
        <v>6</v>
      </c>
    </row>
    <row r="2020" spans="1:26" ht="15">
      <c r="A2020" s="426">
        <v>202110</v>
      </c>
      <c r="B2020" s="426" t="s">
        <v>47</v>
      </c>
      <c r="C2020" s="426" t="s">
        <v>545</v>
      </c>
      <c r="D2020" s="426" t="s">
        <v>546</v>
      </c>
      <c r="E2020" s="426" t="s">
        <v>260</v>
      </c>
      <c r="F2020" s="426" t="s">
        <v>4182</v>
      </c>
      <c r="G2020" s="426" t="s">
        <v>4156</v>
      </c>
      <c r="H2020" s="427">
        <v>3.0270000000000001</v>
      </c>
      <c r="I2020" s="427">
        <v>3.157</v>
      </c>
      <c r="J2020" s="427">
        <v>210.911</v>
      </c>
      <c r="K2020" s="427">
        <v>824.14400000000001</v>
      </c>
      <c r="L2020" s="427">
        <v>3.1147723146900006</v>
      </c>
      <c r="M2020" s="427">
        <v>216.64173870895999</v>
      </c>
      <c r="N2020" s="427">
        <v>846.53711331583997</v>
      </c>
      <c r="O2020" s="427">
        <v>29.02</v>
      </c>
      <c r="P2020" s="427">
        <v>13.46</v>
      </c>
      <c r="Q2020" s="427">
        <v>12.59</v>
      </c>
      <c r="R2020" s="427">
        <v>3.1568000000000001</v>
      </c>
      <c r="S2020" s="427">
        <v>213.69800000000001</v>
      </c>
      <c r="T2020" s="427">
        <v>821.35680000000002</v>
      </c>
      <c r="U2020" s="428">
        <v>42370</v>
      </c>
      <c r="V2020" s="428">
        <v>46022</v>
      </c>
      <c r="W2020" s="426">
        <v>2900</v>
      </c>
      <c r="X2020" s="426"/>
      <c r="Y2020" s="426"/>
      <c r="Z2020" s="426">
        <v>6</v>
      </c>
    </row>
    <row r="2021" spans="1:26" ht="15">
      <c r="A2021" s="426">
        <v>202110</v>
      </c>
      <c r="B2021" s="426" t="s">
        <v>47</v>
      </c>
      <c r="C2021" s="426" t="s">
        <v>748</v>
      </c>
      <c r="D2021" s="426" t="s">
        <v>749</v>
      </c>
      <c r="E2021" s="426" t="s">
        <v>260</v>
      </c>
      <c r="F2021" s="426" t="s">
        <v>4345</v>
      </c>
      <c r="G2021" s="426" t="s">
        <v>4123</v>
      </c>
      <c r="H2021" s="427">
        <v>2.052</v>
      </c>
      <c r="I2021" s="427">
        <v>2.109</v>
      </c>
      <c r="J2021" s="427">
        <v>214.452</v>
      </c>
      <c r="K2021" s="427">
        <v>1055.249</v>
      </c>
      <c r="L2021" s="427">
        <v>2.1169286658000002</v>
      </c>
      <c r="M2021" s="427">
        <v>220.9522331268</v>
      </c>
      <c r="N2021" s="427">
        <v>1087.2345469141001</v>
      </c>
      <c r="O2021" s="427">
        <v>22.83</v>
      </c>
      <c r="P2021" s="427">
        <v>9</v>
      </c>
      <c r="Q2021" s="427">
        <v>9</v>
      </c>
      <c r="R2021" s="427">
        <v>2.1085072</v>
      </c>
      <c r="S2021" s="427">
        <v>264.87336299999998</v>
      </c>
      <c r="T2021" s="427">
        <v>1004.8272909999999</v>
      </c>
      <c r="U2021" s="428">
        <v>44197</v>
      </c>
      <c r="V2021" s="428">
        <v>45291</v>
      </c>
      <c r="W2021" s="426">
        <v>2500</v>
      </c>
      <c r="X2021" s="426"/>
      <c r="Y2021" s="426"/>
      <c r="Z2021" s="426">
        <v>7</v>
      </c>
    </row>
    <row r="2022" spans="1:26" ht="15">
      <c r="A2022" s="426">
        <v>202110</v>
      </c>
      <c r="B2022" s="426" t="s">
        <v>47</v>
      </c>
      <c r="C2022" s="426" t="s">
        <v>844</v>
      </c>
      <c r="D2022" s="426" t="s">
        <v>845</v>
      </c>
      <c r="E2022" s="426" t="s">
        <v>260</v>
      </c>
      <c r="F2022" s="426" t="s">
        <v>4152</v>
      </c>
      <c r="G2022" s="426" t="s">
        <v>4156</v>
      </c>
      <c r="H2022" s="427">
        <v>0.36699999999999999</v>
      </c>
      <c r="I2022" s="427">
        <v>0.35599999999999998</v>
      </c>
      <c r="J2022" s="427">
        <v>29.02</v>
      </c>
      <c r="K2022" s="427">
        <v>107.68300000000001</v>
      </c>
      <c r="L2022" s="427">
        <v>0.37764170449000001</v>
      </c>
      <c r="M2022" s="427">
        <v>29.808512867199997</v>
      </c>
      <c r="N2022" s="427">
        <v>110.60889355887998</v>
      </c>
      <c r="O2022" s="427">
        <v>29.02</v>
      </c>
      <c r="P2022" s="427">
        <v>13.46</v>
      </c>
      <c r="Q2022" s="427">
        <v>12.59</v>
      </c>
      <c r="R2022" s="427">
        <v>0.36680000000000001</v>
      </c>
      <c r="S2022" s="427">
        <v>29.31324</v>
      </c>
      <c r="T2022" s="427">
        <v>107.389425</v>
      </c>
      <c r="U2022" s="428">
        <v>42370</v>
      </c>
      <c r="V2022" s="428">
        <v>46022</v>
      </c>
      <c r="W2022" s="426">
        <v>400</v>
      </c>
      <c r="X2022" s="426"/>
      <c r="Y2022" s="426"/>
      <c r="Z2022" s="426">
        <v>6</v>
      </c>
    </row>
    <row r="2023" spans="1:26" ht="15">
      <c r="A2023" s="426">
        <v>202110</v>
      </c>
      <c r="B2023" s="426" t="s">
        <v>47</v>
      </c>
      <c r="C2023" s="426" t="s">
        <v>846</v>
      </c>
      <c r="D2023" s="426" t="s">
        <v>847</v>
      </c>
      <c r="E2023" s="426" t="s">
        <v>260</v>
      </c>
      <c r="F2023" s="426" t="s">
        <v>4275</v>
      </c>
      <c r="G2023" s="426" t="s">
        <v>4156</v>
      </c>
      <c r="H2023" s="427">
        <v>2.5299999999999998</v>
      </c>
      <c r="I2023" s="427">
        <v>2.8079999999999998</v>
      </c>
      <c r="J2023" s="427">
        <v>273.64</v>
      </c>
      <c r="K2023" s="427">
        <v>1228.1110000000001</v>
      </c>
      <c r="L2023" s="427">
        <v>2.6033610691</v>
      </c>
      <c r="M2023" s="427">
        <v>281.07517095039998</v>
      </c>
      <c r="N2023" s="427">
        <v>1261.4804461009599</v>
      </c>
      <c r="O2023" s="427">
        <v>29.02</v>
      </c>
      <c r="P2023" s="427">
        <v>13.46</v>
      </c>
      <c r="Q2023" s="427">
        <v>12.59</v>
      </c>
      <c r="R2023" s="427">
        <v>2.8079999999999998</v>
      </c>
      <c r="S2023" s="427">
        <v>300.10649999999998</v>
      </c>
      <c r="T2023" s="427">
        <v>1201.644</v>
      </c>
      <c r="U2023" s="428">
        <v>42370</v>
      </c>
      <c r="V2023" s="428">
        <v>46022</v>
      </c>
      <c r="W2023" s="426">
        <v>2800</v>
      </c>
      <c r="X2023" s="426"/>
      <c r="Y2023" s="426"/>
      <c r="Z2023" s="426">
        <v>6</v>
      </c>
    </row>
    <row r="2024" spans="1:26" ht="15">
      <c r="A2024" s="426">
        <v>202110</v>
      </c>
      <c r="B2024" s="426" t="s">
        <v>47</v>
      </c>
      <c r="C2024" s="426" t="s">
        <v>1031</v>
      </c>
      <c r="D2024" s="426" t="s">
        <v>1032</v>
      </c>
      <c r="E2024" s="426" t="s">
        <v>274</v>
      </c>
      <c r="F2024" s="426" t="s">
        <v>4593</v>
      </c>
      <c r="G2024" s="426" t="s">
        <v>4594</v>
      </c>
      <c r="H2024" s="427">
        <v>20.305</v>
      </c>
      <c r="I2024" s="427">
        <v>20.204000000000001</v>
      </c>
      <c r="J2024" s="427">
        <v>2190.2550000000001</v>
      </c>
      <c r="K2024" s="427">
        <v>10517.361999999999</v>
      </c>
      <c r="L2024" s="427">
        <v>20.426829999999999</v>
      </c>
      <c r="M2024" s="427">
        <v>2202.9584790000004</v>
      </c>
      <c r="N2024" s="427">
        <v>10578.3626996</v>
      </c>
      <c r="O2024" s="427">
        <v>22.84</v>
      </c>
      <c r="P2024" s="427">
        <v>7.6</v>
      </c>
      <c r="Q2024" s="427">
        <v>7.6</v>
      </c>
      <c r="R2024" s="427">
        <v>20.305199999999999</v>
      </c>
      <c r="S2024" s="427">
        <v>2655.2366999999999</v>
      </c>
      <c r="T2024" s="427">
        <v>10052.3806</v>
      </c>
      <c r="U2024" s="428">
        <v>42583</v>
      </c>
      <c r="V2024" s="428">
        <v>44926</v>
      </c>
      <c r="W2024" s="426">
        <v>12000</v>
      </c>
      <c r="X2024" s="426"/>
      <c r="Y2024" s="426"/>
      <c r="Z2024" s="426">
        <v>6</v>
      </c>
    </row>
    <row r="2025" spans="1:26" ht="15">
      <c r="A2025" s="426">
        <v>202110</v>
      </c>
      <c r="B2025" s="426" t="s">
        <v>47</v>
      </c>
      <c r="C2025" s="426" t="s">
        <v>1084</v>
      </c>
      <c r="D2025" s="426" t="s">
        <v>1085</v>
      </c>
      <c r="E2025" s="426" t="s">
        <v>275</v>
      </c>
      <c r="F2025" s="426" t="s">
        <v>4275</v>
      </c>
      <c r="G2025" s="426" t="s">
        <v>4156</v>
      </c>
      <c r="H2025" s="427">
        <v>0.25800000000000001</v>
      </c>
      <c r="I2025" s="427">
        <v>0.28999999999999998</v>
      </c>
      <c r="J2025" s="427">
        <v>26.024000000000001</v>
      </c>
      <c r="K2025" s="427">
        <v>100.229</v>
      </c>
      <c r="L2025" s="427">
        <v>0.26501153442000003</v>
      </c>
      <c r="M2025" s="427">
        <v>26.689044360960004</v>
      </c>
      <c r="N2025" s="427">
        <v>102.79035610416001</v>
      </c>
      <c r="O2025" s="427">
        <v>22.83</v>
      </c>
      <c r="P2025" s="427">
        <v>13.52</v>
      </c>
      <c r="Q2025" s="427">
        <v>13.52</v>
      </c>
      <c r="R2025" s="427">
        <v>0.28999999999999998</v>
      </c>
      <c r="S2025" s="427">
        <v>32.317799999999998</v>
      </c>
      <c r="T2025" s="427">
        <v>93.935699999999997</v>
      </c>
      <c r="U2025" s="428">
        <v>42614</v>
      </c>
      <c r="V2025" s="428">
        <v>44561</v>
      </c>
      <c r="W2025" s="426">
        <v>960</v>
      </c>
      <c r="X2025" s="426"/>
      <c r="Y2025" s="426"/>
      <c r="Z2025" s="426">
        <v>6</v>
      </c>
    </row>
    <row r="2026" spans="1:26" ht="15">
      <c r="A2026" s="426">
        <v>202110</v>
      </c>
      <c r="B2026" s="426" t="s">
        <v>47</v>
      </c>
      <c r="C2026" s="426" t="s">
        <v>1086</v>
      </c>
      <c r="D2026" s="426" t="s">
        <v>1087</v>
      </c>
      <c r="E2026" s="426" t="s">
        <v>275</v>
      </c>
      <c r="F2026" s="426" t="s">
        <v>4275</v>
      </c>
      <c r="G2026" s="426" t="s">
        <v>4156</v>
      </c>
      <c r="H2026" s="427">
        <v>0.33200000000000002</v>
      </c>
      <c r="I2026" s="427">
        <v>0.38400000000000001</v>
      </c>
      <c r="J2026" s="427">
        <v>30.623000000000001</v>
      </c>
      <c r="K2026" s="427">
        <v>151.03100000000001</v>
      </c>
      <c r="L2026" s="427">
        <v>0.34102259468000007</v>
      </c>
      <c r="M2026" s="427">
        <v>31.405571989920002</v>
      </c>
      <c r="N2026" s="427">
        <v>154.89060324624003</v>
      </c>
      <c r="O2026" s="427">
        <v>22.83</v>
      </c>
      <c r="P2026" s="427">
        <v>13.52</v>
      </c>
      <c r="Q2026" s="427">
        <v>13.52</v>
      </c>
      <c r="R2026" s="427">
        <v>0.38440000000000002</v>
      </c>
      <c r="S2026" s="427">
        <v>38.168799999999997</v>
      </c>
      <c r="T2026" s="427">
        <v>143.48580000000001</v>
      </c>
      <c r="U2026" s="428">
        <v>42614</v>
      </c>
      <c r="V2026" s="428">
        <v>44561</v>
      </c>
      <c r="W2026" s="426">
        <v>900</v>
      </c>
      <c r="X2026" s="426"/>
      <c r="Y2026" s="426"/>
      <c r="Z2026" s="426">
        <v>6</v>
      </c>
    </row>
    <row r="2027" spans="1:26" ht="15">
      <c r="A2027" s="426">
        <v>202110</v>
      </c>
      <c r="B2027" s="426" t="s">
        <v>47</v>
      </c>
      <c r="C2027" s="426" t="s">
        <v>1088</v>
      </c>
      <c r="D2027" s="426" t="s">
        <v>1089</v>
      </c>
      <c r="E2027" s="426" t="s">
        <v>275</v>
      </c>
      <c r="F2027" s="426" t="s">
        <v>4244</v>
      </c>
      <c r="G2027" s="426" t="s">
        <v>4156</v>
      </c>
      <c r="H2027" s="427">
        <v>0.35199999999999998</v>
      </c>
      <c r="I2027" s="427">
        <v>0.379</v>
      </c>
      <c r="J2027" s="427">
        <v>29.821999999999999</v>
      </c>
      <c r="K2027" s="427">
        <v>133.65799999999999</v>
      </c>
      <c r="L2027" s="427">
        <v>0.36156612448000003</v>
      </c>
      <c r="M2027" s="427">
        <v>30.584102402880003</v>
      </c>
      <c r="N2027" s="427">
        <v>137.07363553632001</v>
      </c>
      <c r="O2027" s="427">
        <v>22.83</v>
      </c>
      <c r="P2027" s="427">
        <v>13.52</v>
      </c>
      <c r="Q2027" s="427">
        <v>13.52</v>
      </c>
      <c r="R2027" s="427">
        <v>0.37880000000000003</v>
      </c>
      <c r="S2027" s="427">
        <v>36.968499999999999</v>
      </c>
      <c r="T2027" s="427">
        <v>126.5116</v>
      </c>
      <c r="U2027" s="428">
        <v>42614</v>
      </c>
      <c r="V2027" s="428">
        <v>44561</v>
      </c>
      <c r="W2027" s="426">
        <v>900</v>
      </c>
      <c r="X2027" s="426"/>
      <c r="Y2027" s="426"/>
      <c r="Z2027" s="426">
        <v>6</v>
      </c>
    </row>
    <row r="2028" spans="1:26" ht="15">
      <c r="A2028" s="426">
        <v>202110</v>
      </c>
      <c r="B2028" s="426" t="s">
        <v>47</v>
      </c>
      <c r="C2028" s="426" t="s">
        <v>1092</v>
      </c>
      <c r="D2028" s="426" t="s">
        <v>1093</v>
      </c>
      <c r="E2028" s="426" t="s">
        <v>275</v>
      </c>
      <c r="F2028" s="426" t="s">
        <v>4272</v>
      </c>
      <c r="G2028" s="426" t="s">
        <v>4156</v>
      </c>
      <c r="H2028" s="427">
        <v>0.11899999999999999</v>
      </c>
      <c r="I2028" s="427">
        <v>0.151</v>
      </c>
      <c r="J2028" s="427">
        <v>12.28</v>
      </c>
      <c r="K2028" s="427">
        <v>55.406999999999996</v>
      </c>
      <c r="L2028" s="427">
        <v>0.12240245157000001</v>
      </c>
      <c r="M2028" s="427">
        <v>12.6087021984</v>
      </c>
      <c r="N2028" s="427">
        <v>56.890094682959997</v>
      </c>
      <c r="O2028" s="427">
        <v>22.83</v>
      </c>
      <c r="P2028" s="427">
        <v>13.52</v>
      </c>
      <c r="Q2028" s="427">
        <v>13.52</v>
      </c>
      <c r="R2028" s="427">
        <v>0.15079999999999999</v>
      </c>
      <c r="S2028" s="427">
        <v>15.243499999999999</v>
      </c>
      <c r="T2028" s="427">
        <v>52.443100000000001</v>
      </c>
      <c r="U2028" s="428">
        <v>42614</v>
      </c>
      <c r="V2028" s="428">
        <v>44561</v>
      </c>
      <c r="W2028" s="426">
        <v>660</v>
      </c>
      <c r="X2028" s="426"/>
      <c r="Y2028" s="426"/>
      <c r="Z2028" s="426">
        <v>6</v>
      </c>
    </row>
    <row r="2029" spans="1:26" ht="15">
      <c r="A2029" s="426">
        <v>202110</v>
      </c>
      <c r="B2029" s="426" t="s">
        <v>47</v>
      </c>
      <c r="C2029" s="426" t="s">
        <v>1094</v>
      </c>
      <c r="D2029" s="426" t="s">
        <v>1095</v>
      </c>
      <c r="E2029" s="426" t="s">
        <v>275</v>
      </c>
      <c r="F2029" s="426" t="s">
        <v>4182</v>
      </c>
      <c r="G2029" s="426" t="s">
        <v>4156</v>
      </c>
      <c r="H2029" s="427">
        <v>0.377</v>
      </c>
      <c r="I2029" s="427">
        <v>0.379</v>
      </c>
      <c r="J2029" s="427">
        <v>31.867999999999999</v>
      </c>
      <c r="K2029" s="427">
        <v>125.672</v>
      </c>
      <c r="L2029" s="427">
        <v>0.38724553673000006</v>
      </c>
      <c r="M2029" s="427">
        <v>32.682388014719997</v>
      </c>
      <c r="N2029" s="427">
        <v>128.88355298688001</v>
      </c>
      <c r="O2029" s="427">
        <v>22.83</v>
      </c>
      <c r="P2029" s="427">
        <v>13.52</v>
      </c>
      <c r="Q2029" s="427">
        <v>13.52</v>
      </c>
      <c r="R2029" s="427">
        <v>0.37880000000000003</v>
      </c>
      <c r="S2029" s="427">
        <v>39.543500000000002</v>
      </c>
      <c r="T2029" s="427">
        <v>117.9958</v>
      </c>
      <c r="U2029" s="428">
        <v>42614</v>
      </c>
      <c r="V2029" s="428">
        <v>44561</v>
      </c>
      <c r="W2029" s="426">
        <v>1198</v>
      </c>
      <c r="X2029" s="426"/>
      <c r="Y2029" s="426"/>
      <c r="Z2029" s="426">
        <v>6</v>
      </c>
    </row>
    <row r="2030" spans="1:26" ht="15">
      <c r="A2030" s="426">
        <v>202110</v>
      </c>
      <c r="B2030" s="426" t="s">
        <v>47</v>
      </c>
      <c r="C2030" s="426" t="s">
        <v>1098</v>
      </c>
      <c r="D2030" s="426" t="s">
        <v>1099</v>
      </c>
      <c r="E2030" s="426" t="s">
        <v>275</v>
      </c>
      <c r="F2030" s="426" t="s">
        <v>4271</v>
      </c>
      <c r="G2030" s="426" t="s">
        <v>4156</v>
      </c>
      <c r="H2030" s="427">
        <v>0.13400000000000001</v>
      </c>
      <c r="I2030" s="427">
        <v>0.14199999999999999</v>
      </c>
      <c r="J2030" s="427">
        <v>13.436</v>
      </c>
      <c r="K2030" s="427">
        <v>57.972999999999999</v>
      </c>
      <c r="L2030" s="427">
        <v>0.13764164966000003</v>
      </c>
      <c r="M2030" s="427">
        <v>13.779357517440001</v>
      </c>
      <c r="N2030" s="427">
        <v>59.454502333920004</v>
      </c>
      <c r="O2030" s="427">
        <v>22.83</v>
      </c>
      <c r="P2030" s="427">
        <v>13.52</v>
      </c>
      <c r="Q2030" s="427">
        <v>13.52</v>
      </c>
      <c r="R2030" s="427">
        <v>0.14199999999999999</v>
      </c>
      <c r="S2030" s="427">
        <v>16.658999999999999</v>
      </c>
      <c r="T2030" s="427">
        <v>54.750799999999998</v>
      </c>
      <c r="U2030" s="428">
        <v>42614</v>
      </c>
      <c r="V2030" s="428">
        <v>44561</v>
      </c>
      <c r="W2030" s="426">
        <v>320</v>
      </c>
      <c r="X2030" s="426"/>
      <c r="Y2030" s="426"/>
      <c r="Z2030" s="426">
        <v>6</v>
      </c>
    </row>
    <row r="2031" spans="1:26" ht="15">
      <c r="A2031" s="426">
        <v>202110</v>
      </c>
      <c r="B2031" s="426" t="s">
        <v>47</v>
      </c>
      <c r="C2031" s="426" t="s">
        <v>1108</v>
      </c>
      <c r="D2031" s="426" t="s">
        <v>1109</v>
      </c>
      <c r="E2031" s="426" t="s">
        <v>275</v>
      </c>
      <c r="F2031" s="426" t="s">
        <v>4286</v>
      </c>
      <c r="G2031" s="426" t="s">
        <v>4156</v>
      </c>
      <c r="H2031" s="427">
        <v>0.40699999999999997</v>
      </c>
      <c r="I2031" s="427">
        <v>0.437</v>
      </c>
      <c r="J2031" s="427">
        <v>42.457000000000001</v>
      </c>
      <c r="K2031" s="427">
        <v>157.54900000000001</v>
      </c>
      <c r="L2031" s="427">
        <v>0.41579748408</v>
      </c>
      <c r="M2031" s="427">
        <v>43.353274063119997</v>
      </c>
      <c r="N2031" s="427">
        <v>160.87488459783998</v>
      </c>
      <c r="O2031" s="427">
        <v>22.83</v>
      </c>
      <c r="P2031" s="427">
        <v>13.52</v>
      </c>
      <c r="Q2031" s="427">
        <v>13.52</v>
      </c>
      <c r="R2031" s="427">
        <v>0.43719999999999998</v>
      </c>
      <c r="S2031" s="427">
        <v>53.014600000000002</v>
      </c>
      <c r="T2031" s="427">
        <v>146.9915</v>
      </c>
      <c r="U2031" s="428">
        <v>42614</v>
      </c>
      <c r="V2031" s="428">
        <v>44561</v>
      </c>
      <c r="W2031" s="426">
        <v>1500</v>
      </c>
      <c r="X2031" s="426"/>
      <c r="Y2031" s="426"/>
      <c r="Z2031" s="426">
        <v>6</v>
      </c>
    </row>
    <row r="2032" spans="1:26" ht="15">
      <c r="A2032" s="426">
        <v>202110</v>
      </c>
      <c r="B2032" s="426" t="s">
        <v>47</v>
      </c>
      <c r="C2032" s="426" t="s">
        <v>1110</v>
      </c>
      <c r="D2032" s="426" t="s">
        <v>1111</v>
      </c>
      <c r="E2032" s="426" t="s">
        <v>275</v>
      </c>
      <c r="F2032" s="426" t="s">
        <v>4288</v>
      </c>
      <c r="G2032" s="426" t="s">
        <v>4123</v>
      </c>
      <c r="H2032" s="427">
        <v>0.26200000000000001</v>
      </c>
      <c r="I2032" s="427">
        <v>0.315</v>
      </c>
      <c r="J2032" s="427">
        <v>25.065000000000001</v>
      </c>
      <c r="K2032" s="427">
        <v>115.738</v>
      </c>
      <c r="L2032" s="427">
        <v>0.26912024038000004</v>
      </c>
      <c r="M2032" s="427">
        <v>25.705537077600003</v>
      </c>
      <c r="N2032" s="427">
        <v>118.69568921952001</v>
      </c>
      <c r="O2032" s="427">
        <v>22.83</v>
      </c>
      <c r="P2032" s="427">
        <v>13.52</v>
      </c>
      <c r="Q2032" s="427">
        <v>13.52</v>
      </c>
      <c r="R2032" s="427">
        <v>0.31480000000000002</v>
      </c>
      <c r="S2032" s="427">
        <v>31.017499999999998</v>
      </c>
      <c r="T2032" s="427">
        <v>109.7856</v>
      </c>
      <c r="U2032" s="428">
        <v>42614</v>
      </c>
      <c r="V2032" s="428">
        <v>44561</v>
      </c>
      <c r="W2032" s="426">
        <v>850</v>
      </c>
      <c r="X2032" s="426"/>
      <c r="Y2032" s="426"/>
      <c r="Z2032" s="426">
        <v>6</v>
      </c>
    </row>
    <row r="2033" spans="1:26" ht="15">
      <c r="A2033" s="426">
        <v>202110</v>
      </c>
      <c r="B2033" s="426" t="s">
        <v>47</v>
      </c>
      <c r="C2033" s="426" t="s">
        <v>1112</v>
      </c>
      <c r="D2033" s="426" t="s">
        <v>1113</v>
      </c>
      <c r="E2033" s="426" t="s">
        <v>275</v>
      </c>
      <c r="F2033" s="426" t="s">
        <v>4288</v>
      </c>
      <c r="G2033" s="426" t="s">
        <v>4123</v>
      </c>
      <c r="H2033" s="427">
        <v>4.3999999999999997E-2</v>
      </c>
      <c r="I2033" s="427">
        <v>4.2000000000000003E-2</v>
      </c>
      <c r="J2033" s="427">
        <v>4.0739999999999998</v>
      </c>
      <c r="K2033" s="427">
        <v>9.8550000000000004</v>
      </c>
      <c r="L2033" s="427">
        <v>4.5195765560000004E-2</v>
      </c>
      <c r="M2033" s="427">
        <v>4.178111232960001</v>
      </c>
      <c r="N2033" s="427">
        <v>10.1068449192</v>
      </c>
      <c r="O2033" s="427">
        <v>22.83</v>
      </c>
      <c r="P2033" s="427">
        <v>13.52</v>
      </c>
      <c r="Q2033" s="427">
        <v>13.52</v>
      </c>
      <c r="R2033" s="427">
        <v>4.4400000000000002E-2</v>
      </c>
      <c r="S2033" s="427">
        <v>5.0654000000000003</v>
      </c>
      <c r="T2033" s="427">
        <v>8.8632000000000009</v>
      </c>
      <c r="U2033" s="428">
        <v>42614</v>
      </c>
      <c r="V2033" s="428">
        <v>44561</v>
      </c>
      <c r="W2033" s="426">
        <v>360</v>
      </c>
      <c r="X2033" s="426"/>
      <c r="Y2033" s="426"/>
      <c r="Z2033" s="426">
        <v>6</v>
      </c>
    </row>
    <row r="2034" spans="1:26" ht="15">
      <c r="A2034" s="426">
        <v>202110</v>
      </c>
      <c r="B2034" s="426" t="s">
        <v>47</v>
      </c>
      <c r="C2034" s="426" t="s">
        <v>1114</v>
      </c>
      <c r="D2034" s="426" t="s">
        <v>1115</v>
      </c>
      <c r="E2034" s="426" t="s">
        <v>275</v>
      </c>
      <c r="F2034" s="426" t="s">
        <v>4287</v>
      </c>
      <c r="G2034" s="426" t="s">
        <v>4123</v>
      </c>
      <c r="H2034" s="427">
        <v>1.2E-2</v>
      </c>
      <c r="I2034" s="427">
        <v>1.2E-2</v>
      </c>
      <c r="J2034" s="427">
        <v>1.1910000000000001</v>
      </c>
      <c r="K2034" s="427">
        <v>2.605</v>
      </c>
      <c r="L2034" s="427">
        <v>1.2326117880000001E-2</v>
      </c>
      <c r="M2034" s="427">
        <v>1.2214360526400001</v>
      </c>
      <c r="N2034" s="427">
        <v>2.6715708792000004</v>
      </c>
      <c r="O2034" s="427">
        <v>22.83</v>
      </c>
      <c r="P2034" s="427">
        <v>13.52</v>
      </c>
      <c r="Q2034" s="427">
        <v>13.52</v>
      </c>
      <c r="R2034" s="427">
        <v>1.1599999999999999E-2</v>
      </c>
      <c r="S2034" s="427">
        <v>1.4843999999999999</v>
      </c>
      <c r="T2034" s="427">
        <v>2.3113999999999999</v>
      </c>
      <c r="U2034" s="428">
        <v>42614</v>
      </c>
      <c r="V2034" s="428">
        <v>44561</v>
      </c>
      <c r="W2034" s="426">
        <v>400</v>
      </c>
      <c r="X2034" s="426"/>
      <c r="Y2034" s="426"/>
      <c r="Z2034" s="426">
        <v>6</v>
      </c>
    </row>
    <row r="2035" spans="1:26" ht="15">
      <c r="A2035" s="426">
        <v>202110</v>
      </c>
      <c r="B2035" s="426" t="s">
        <v>47</v>
      </c>
      <c r="C2035" s="426" t="s">
        <v>1122</v>
      </c>
      <c r="D2035" s="426" t="s">
        <v>1123</v>
      </c>
      <c r="E2035" s="426" t="s">
        <v>275</v>
      </c>
      <c r="F2035" s="426" t="s">
        <v>4276</v>
      </c>
      <c r="G2035" s="426" t="s">
        <v>4123</v>
      </c>
      <c r="H2035" s="427">
        <v>0.06</v>
      </c>
      <c r="I2035" s="427">
        <v>7.4999999999999997E-2</v>
      </c>
      <c r="J2035" s="427">
        <v>5.883</v>
      </c>
      <c r="K2035" s="427">
        <v>27.768999999999998</v>
      </c>
      <c r="L2035" s="427">
        <v>6.1630589400000005E-2</v>
      </c>
      <c r="M2035" s="427">
        <v>6.0333403003200008</v>
      </c>
      <c r="N2035" s="427">
        <v>28.478637905760003</v>
      </c>
      <c r="O2035" s="427">
        <v>22.83</v>
      </c>
      <c r="P2035" s="427">
        <v>13.52</v>
      </c>
      <c r="Q2035" s="427">
        <v>13.52</v>
      </c>
      <c r="R2035" s="427">
        <v>7.5200000000000003E-2</v>
      </c>
      <c r="S2035" s="427">
        <v>7.3174000000000001</v>
      </c>
      <c r="T2035" s="427">
        <v>26.334900000000001</v>
      </c>
      <c r="U2035" s="428">
        <v>42614</v>
      </c>
      <c r="V2035" s="428">
        <v>44561</v>
      </c>
      <c r="W2035" s="426">
        <v>900</v>
      </c>
      <c r="X2035" s="426"/>
      <c r="Y2035" s="426"/>
      <c r="Z2035" s="426">
        <v>6</v>
      </c>
    </row>
    <row r="2036" spans="1:26" ht="15">
      <c r="A2036" s="426">
        <v>202110</v>
      </c>
      <c r="B2036" s="426" t="s">
        <v>47</v>
      </c>
      <c r="C2036" s="426" t="s">
        <v>1124</v>
      </c>
      <c r="D2036" s="426" t="s">
        <v>1125</v>
      </c>
      <c r="E2036" s="426" t="s">
        <v>275</v>
      </c>
      <c r="F2036" s="426" t="s">
        <v>4276</v>
      </c>
      <c r="G2036" s="426" t="s">
        <v>4123</v>
      </c>
      <c r="H2036" s="427">
        <v>0.31</v>
      </c>
      <c r="I2036" s="427">
        <v>0.32600000000000001</v>
      </c>
      <c r="J2036" s="427">
        <v>31.03</v>
      </c>
      <c r="K2036" s="427">
        <v>120.14400000000001</v>
      </c>
      <c r="L2036" s="427">
        <v>0.31842471190000005</v>
      </c>
      <c r="M2036" s="427">
        <v>31.822972891200003</v>
      </c>
      <c r="N2036" s="427">
        <v>123.21428472576001</v>
      </c>
      <c r="O2036" s="427">
        <v>22.83</v>
      </c>
      <c r="P2036" s="427">
        <v>13.52</v>
      </c>
      <c r="Q2036" s="427">
        <v>13.52</v>
      </c>
      <c r="R2036" s="427">
        <v>0.32600000000000001</v>
      </c>
      <c r="S2036" s="427">
        <v>38.104399999999998</v>
      </c>
      <c r="T2036" s="427">
        <v>113.07</v>
      </c>
      <c r="U2036" s="428">
        <v>42614</v>
      </c>
      <c r="V2036" s="428">
        <v>44561</v>
      </c>
      <c r="W2036" s="426">
        <v>980</v>
      </c>
      <c r="X2036" s="426"/>
      <c r="Y2036" s="426"/>
      <c r="Z2036" s="426">
        <v>6</v>
      </c>
    </row>
    <row r="2037" spans="1:26" ht="15">
      <c r="A2037" s="426">
        <v>202110</v>
      </c>
      <c r="B2037" s="426" t="s">
        <v>47</v>
      </c>
      <c r="C2037" s="426" t="s">
        <v>1126</v>
      </c>
      <c r="D2037" s="426" t="s">
        <v>1127</v>
      </c>
      <c r="E2037" s="426" t="s">
        <v>275</v>
      </c>
      <c r="F2037" s="426" t="s">
        <v>4411</v>
      </c>
      <c r="G2037" s="426" t="s">
        <v>4123</v>
      </c>
      <c r="H2037" s="427">
        <v>0.2</v>
      </c>
      <c r="I2037" s="427">
        <v>0.29799999999999999</v>
      </c>
      <c r="J2037" s="427">
        <v>19.776</v>
      </c>
      <c r="K2037" s="427">
        <v>102.42400000000001</v>
      </c>
      <c r="L2037" s="427">
        <v>0.20689589</v>
      </c>
      <c r="M2037" s="427">
        <v>20.431415796480003</v>
      </c>
      <c r="N2037" s="427">
        <v>105.81853415952003</v>
      </c>
      <c r="O2037" s="427">
        <v>22.83</v>
      </c>
      <c r="P2037" s="427">
        <v>13.52</v>
      </c>
      <c r="Q2037" s="427">
        <v>13.52</v>
      </c>
      <c r="R2037" s="427">
        <v>0.29755999999999999</v>
      </c>
      <c r="S2037" s="427">
        <v>24.52674</v>
      </c>
      <c r="T2037" s="427">
        <v>97.673270000000002</v>
      </c>
      <c r="U2037" s="428">
        <v>42614</v>
      </c>
      <c r="V2037" s="428">
        <v>44561</v>
      </c>
      <c r="W2037" s="426">
        <v>888</v>
      </c>
      <c r="X2037" s="426"/>
      <c r="Y2037" s="426"/>
      <c r="Z2037" s="426">
        <v>7</v>
      </c>
    </row>
    <row r="2038" spans="1:26" ht="15">
      <c r="A2038" s="426">
        <v>202110</v>
      </c>
      <c r="B2038" s="426" t="s">
        <v>47</v>
      </c>
      <c r="C2038" s="426" t="s">
        <v>1128</v>
      </c>
      <c r="D2038" s="426" t="s">
        <v>1129</v>
      </c>
      <c r="E2038" s="426" t="s">
        <v>275</v>
      </c>
      <c r="F2038" s="426" t="s">
        <v>4446</v>
      </c>
      <c r="G2038" s="426" t="s">
        <v>4123</v>
      </c>
      <c r="H2038" s="427">
        <v>0.38700000000000001</v>
      </c>
      <c r="I2038" s="427">
        <v>0.36799999999999999</v>
      </c>
      <c r="J2038" s="427">
        <v>33.593000000000004</v>
      </c>
      <c r="K2038" s="427">
        <v>155.465</v>
      </c>
      <c r="L2038" s="427">
        <v>0.40124566350000002</v>
      </c>
      <c r="M2038" s="427">
        <v>34.784460063430011</v>
      </c>
      <c r="N2038" s="427">
        <v>160.97895644215001</v>
      </c>
      <c r="O2038" s="427">
        <v>22.83</v>
      </c>
      <c r="P2038" s="427">
        <v>13.52</v>
      </c>
      <c r="Q2038" s="427">
        <v>13.52</v>
      </c>
      <c r="R2038" s="427">
        <v>0.38728000000000001</v>
      </c>
      <c r="S2038" s="427">
        <v>41.589939999999999</v>
      </c>
      <c r="T2038" s="427">
        <v>147.46824000000001</v>
      </c>
      <c r="U2038" s="428">
        <v>42614</v>
      </c>
      <c r="V2038" s="428">
        <v>44561</v>
      </c>
      <c r="W2038" s="426">
        <v>800</v>
      </c>
      <c r="X2038" s="426"/>
      <c r="Y2038" s="426"/>
      <c r="Z2038" s="426">
        <v>7</v>
      </c>
    </row>
    <row r="2039" spans="1:26" ht="15">
      <c r="A2039" s="426">
        <v>202110</v>
      </c>
      <c r="B2039" s="426" t="s">
        <v>47</v>
      </c>
      <c r="C2039" s="426" t="s">
        <v>1130</v>
      </c>
      <c r="D2039" s="426" t="s">
        <v>1131</v>
      </c>
      <c r="E2039" s="426" t="s">
        <v>275</v>
      </c>
      <c r="F2039" s="426" t="s">
        <v>4316</v>
      </c>
      <c r="G2039" s="426" t="s">
        <v>4123</v>
      </c>
      <c r="H2039" s="427">
        <v>0.253</v>
      </c>
      <c r="I2039" s="427">
        <v>0.246</v>
      </c>
      <c r="J2039" s="427">
        <v>25.734999999999999</v>
      </c>
      <c r="K2039" s="427">
        <v>109.592</v>
      </c>
      <c r="L2039" s="427">
        <v>0.26172330085000001</v>
      </c>
      <c r="M2039" s="427">
        <v>26.587908855300004</v>
      </c>
      <c r="N2039" s="427">
        <v>113.22409587216002</v>
      </c>
      <c r="O2039" s="427">
        <v>22.83</v>
      </c>
      <c r="P2039" s="427">
        <v>13.52</v>
      </c>
      <c r="Q2039" s="427">
        <v>13.52</v>
      </c>
      <c r="R2039" s="427">
        <v>0.25335999999999997</v>
      </c>
      <c r="S2039" s="427">
        <v>31.87706</v>
      </c>
      <c r="T2039" s="427">
        <v>103.44959</v>
      </c>
      <c r="U2039" s="428">
        <v>42614</v>
      </c>
      <c r="V2039" s="428">
        <v>44561</v>
      </c>
      <c r="W2039" s="426">
        <v>800</v>
      </c>
      <c r="X2039" s="426"/>
      <c r="Y2039" s="426"/>
      <c r="Z2039" s="426">
        <v>7</v>
      </c>
    </row>
    <row r="2040" spans="1:26" ht="15">
      <c r="A2040" s="426">
        <v>202110</v>
      </c>
      <c r="B2040" s="426" t="s">
        <v>47</v>
      </c>
      <c r="C2040" s="426" t="s">
        <v>1140</v>
      </c>
      <c r="D2040" s="426" t="s">
        <v>1141</v>
      </c>
      <c r="E2040" s="426" t="s">
        <v>275</v>
      </c>
      <c r="F2040" s="426" t="s">
        <v>4346</v>
      </c>
      <c r="G2040" s="426" t="s">
        <v>4143</v>
      </c>
      <c r="H2040" s="427">
        <v>0.17899999999999999</v>
      </c>
      <c r="I2040" s="427">
        <v>0.20499999999999999</v>
      </c>
      <c r="J2040" s="427">
        <v>15.227</v>
      </c>
      <c r="K2040" s="427">
        <v>68.19</v>
      </c>
      <c r="L2040" s="427">
        <v>0.18558907949999998</v>
      </c>
      <c r="M2040" s="427">
        <v>15.767063774770001</v>
      </c>
      <c r="N2040" s="427">
        <v>70.608529506899998</v>
      </c>
      <c r="O2040" s="427">
        <v>22.83</v>
      </c>
      <c r="P2040" s="427">
        <v>13.52</v>
      </c>
      <c r="Q2040" s="427">
        <v>13.52</v>
      </c>
      <c r="R2040" s="427">
        <v>0.20480000000000001</v>
      </c>
      <c r="S2040" s="427">
        <v>19.055399999999999</v>
      </c>
      <c r="T2040" s="427">
        <v>64.361590000000007</v>
      </c>
      <c r="U2040" s="428">
        <v>42614</v>
      </c>
      <c r="V2040" s="428">
        <v>44561</v>
      </c>
      <c r="W2040" s="426">
        <v>730</v>
      </c>
      <c r="X2040" s="426"/>
      <c r="Y2040" s="426"/>
      <c r="Z2040" s="426">
        <v>7</v>
      </c>
    </row>
    <row r="2041" spans="1:26" ht="15">
      <c r="A2041" s="426">
        <v>202110</v>
      </c>
      <c r="B2041" s="426" t="s">
        <v>47</v>
      </c>
      <c r="C2041" s="426" t="s">
        <v>1142</v>
      </c>
      <c r="D2041" s="426" t="s">
        <v>1143</v>
      </c>
      <c r="E2041" s="426" t="s">
        <v>275</v>
      </c>
      <c r="F2041" s="426" t="s">
        <v>4400</v>
      </c>
      <c r="G2041" s="426" t="s">
        <v>4143</v>
      </c>
      <c r="H2041" s="427">
        <v>3.0000000000000001E-3</v>
      </c>
      <c r="I2041" s="427">
        <v>3.0000000000000001E-3</v>
      </c>
      <c r="J2041" s="427">
        <v>0.129</v>
      </c>
      <c r="K2041" s="427">
        <v>0.56399999999999995</v>
      </c>
      <c r="L2041" s="427">
        <v>3.0821548500000002E-3</v>
      </c>
      <c r="M2041" s="427">
        <v>0.13238837850000001</v>
      </c>
      <c r="N2041" s="427">
        <v>0.57881430599999995</v>
      </c>
      <c r="O2041" s="427">
        <v>22.83</v>
      </c>
      <c r="P2041" s="427">
        <v>13.52</v>
      </c>
      <c r="Q2041" s="427">
        <v>13.52</v>
      </c>
      <c r="R2041" s="427">
        <v>3.0400000000000002E-3</v>
      </c>
      <c r="S2041" s="427">
        <v>0.15681</v>
      </c>
      <c r="T2041" s="427">
        <v>0.53607000000000005</v>
      </c>
      <c r="U2041" s="428">
        <v>42614</v>
      </c>
      <c r="V2041" s="428">
        <v>44561</v>
      </c>
      <c r="W2041" s="426">
        <v>350</v>
      </c>
      <c r="X2041" s="426"/>
      <c r="Y2041" s="426"/>
      <c r="Z2041" s="426">
        <v>7</v>
      </c>
    </row>
    <row r="2042" spans="1:26" ht="15">
      <c r="A2042" s="426">
        <v>202110</v>
      </c>
      <c r="B2042" s="426" t="s">
        <v>47</v>
      </c>
      <c r="C2042" s="426" t="s">
        <v>1144</v>
      </c>
      <c r="D2042" s="426" t="s">
        <v>1145</v>
      </c>
      <c r="E2042" s="426" t="s">
        <v>275</v>
      </c>
      <c r="F2042" s="426" t="s">
        <v>4400</v>
      </c>
      <c r="G2042" s="426" t="s">
        <v>4143</v>
      </c>
      <c r="H2042" s="427">
        <v>0.38900000000000001</v>
      </c>
      <c r="I2042" s="427">
        <v>0.40200000000000002</v>
      </c>
      <c r="J2042" s="427">
        <v>34.030999999999999</v>
      </c>
      <c r="K2042" s="427">
        <v>149.512</v>
      </c>
      <c r="L2042" s="427">
        <v>0.39965274555000008</v>
      </c>
      <c r="M2042" s="427">
        <v>34.924875261499999</v>
      </c>
      <c r="N2042" s="427">
        <v>153.439156948</v>
      </c>
      <c r="O2042" s="427">
        <v>22.83</v>
      </c>
      <c r="P2042" s="427">
        <v>13.52</v>
      </c>
      <c r="Q2042" s="427">
        <v>13.52</v>
      </c>
      <c r="R2042" s="427">
        <v>0.40150000000000002</v>
      </c>
      <c r="S2042" s="427">
        <v>41.403624999999998</v>
      </c>
      <c r="T2042" s="427">
        <v>142.13855000000001</v>
      </c>
      <c r="U2042" s="428">
        <v>42614</v>
      </c>
      <c r="V2042" s="428">
        <v>44561</v>
      </c>
      <c r="W2042" s="426">
        <v>700</v>
      </c>
      <c r="X2042" s="426"/>
      <c r="Y2042" s="426"/>
      <c r="Z2042" s="426">
        <v>7</v>
      </c>
    </row>
    <row r="2043" spans="1:26" ht="15">
      <c r="A2043" s="426">
        <v>202110</v>
      </c>
      <c r="B2043" s="426" t="s">
        <v>47</v>
      </c>
      <c r="C2043" s="426" t="s">
        <v>1154</v>
      </c>
      <c r="D2043" s="426" t="s">
        <v>1155</v>
      </c>
      <c r="E2043" s="426" t="s">
        <v>275</v>
      </c>
      <c r="F2043" s="426" t="s">
        <v>4142</v>
      </c>
      <c r="G2043" s="426" t="s">
        <v>4143</v>
      </c>
      <c r="H2043" s="427">
        <v>0.51300000000000001</v>
      </c>
      <c r="I2043" s="427">
        <v>0.51700000000000002</v>
      </c>
      <c r="J2043" s="427">
        <v>53.286999999999999</v>
      </c>
      <c r="K2043" s="427">
        <v>203.47300000000001</v>
      </c>
      <c r="L2043" s="427">
        <v>0.53188378650000001</v>
      </c>
      <c r="M2043" s="427">
        <v>55.176957205370009</v>
      </c>
      <c r="N2043" s="427">
        <v>210.68968066223005</v>
      </c>
      <c r="O2043" s="427">
        <v>22.83</v>
      </c>
      <c r="P2043" s="427">
        <v>13.52</v>
      </c>
      <c r="Q2043" s="427">
        <v>13.52</v>
      </c>
      <c r="R2043" s="427">
        <v>0.51712000000000002</v>
      </c>
      <c r="S2043" s="427">
        <v>66.031279999999995</v>
      </c>
      <c r="T2043" s="427">
        <v>190.72855999999999</v>
      </c>
      <c r="U2043" s="428">
        <v>42614</v>
      </c>
      <c r="V2043" s="428">
        <v>44561</v>
      </c>
      <c r="W2043" s="426">
        <v>400</v>
      </c>
      <c r="X2043" s="426"/>
      <c r="Y2043" s="426"/>
      <c r="Z2043" s="426">
        <v>7</v>
      </c>
    </row>
    <row r="2044" spans="1:26" ht="15">
      <c r="A2044" s="426">
        <v>202110</v>
      </c>
      <c r="B2044" s="426" t="s">
        <v>47</v>
      </c>
      <c r="C2044" s="426" t="s">
        <v>1156</v>
      </c>
      <c r="D2044" s="426" t="s">
        <v>1157</v>
      </c>
      <c r="E2044" s="426" t="s">
        <v>275</v>
      </c>
      <c r="F2044" s="426" t="s">
        <v>4346</v>
      </c>
      <c r="G2044" s="426" t="s">
        <v>4143</v>
      </c>
      <c r="H2044" s="427">
        <v>0.13600000000000001</v>
      </c>
      <c r="I2044" s="427">
        <v>0.153</v>
      </c>
      <c r="J2044" s="427">
        <v>13.429</v>
      </c>
      <c r="K2044" s="427">
        <v>66.441000000000003</v>
      </c>
      <c r="L2044" s="427">
        <v>0.14100622800000001</v>
      </c>
      <c r="M2044" s="427">
        <v>13.905293191790003</v>
      </c>
      <c r="N2044" s="427">
        <v>68.79749683191001</v>
      </c>
      <c r="O2044" s="427">
        <v>22.83</v>
      </c>
      <c r="P2044" s="427">
        <v>13.52</v>
      </c>
      <c r="Q2044" s="427">
        <v>13.52</v>
      </c>
      <c r="R2044" s="427">
        <v>0.15328</v>
      </c>
      <c r="S2044" s="427">
        <v>16.54522</v>
      </c>
      <c r="T2044" s="427">
        <v>63.324759999999998</v>
      </c>
      <c r="U2044" s="428">
        <v>42614</v>
      </c>
      <c r="V2044" s="428">
        <v>44561</v>
      </c>
      <c r="W2044" s="426">
        <v>480</v>
      </c>
      <c r="X2044" s="426"/>
      <c r="Y2044" s="426"/>
      <c r="Z2044" s="426">
        <v>7</v>
      </c>
    </row>
    <row r="2045" spans="1:26" ht="15">
      <c r="A2045" s="426">
        <v>202110</v>
      </c>
      <c r="B2045" s="426" t="s">
        <v>47</v>
      </c>
      <c r="C2045" s="426" t="s">
        <v>1158</v>
      </c>
      <c r="D2045" s="426" t="s">
        <v>1159</v>
      </c>
      <c r="E2045" s="426" t="s">
        <v>275</v>
      </c>
      <c r="F2045" s="426" t="s">
        <v>4377</v>
      </c>
      <c r="G2045" s="426" t="s">
        <v>4143</v>
      </c>
      <c r="H2045" s="427">
        <v>0.111</v>
      </c>
      <c r="I2045" s="427">
        <v>0.13600000000000001</v>
      </c>
      <c r="J2045" s="427">
        <v>11.250999999999999</v>
      </c>
      <c r="K2045" s="427">
        <v>56.125</v>
      </c>
      <c r="L2045" s="427">
        <v>0.1150859655</v>
      </c>
      <c r="M2045" s="427">
        <v>11.650044955010001</v>
      </c>
      <c r="N2045" s="427">
        <v>58.115613998750007</v>
      </c>
      <c r="O2045" s="427">
        <v>22.83</v>
      </c>
      <c r="P2045" s="427">
        <v>13.52</v>
      </c>
      <c r="Q2045" s="427">
        <v>13.52</v>
      </c>
      <c r="R2045" s="427">
        <v>0.13639999999999999</v>
      </c>
      <c r="S2045" s="427">
        <v>13.955500000000001</v>
      </c>
      <c r="T2045" s="427">
        <v>53.420099999999998</v>
      </c>
      <c r="U2045" s="428">
        <v>42614</v>
      </c>
      <c r="V2045" s="428">
        <v>44561</v>
      </c>
      <c r="W2045" s="426">
        <v>400</v>
      </c>
      <c r="X2045" s="426"/>
      <c r="Y2045" s="426"/>
      <c r="Z2045" s="426">
        <v>7</v>
      </c>
    </row>
    <row r="2046" spans="1:26" ht="15">
      <c r="A2046" s="426">
        <v>202110</v>
      </c>
      <c r="B2046" s="426" t="s">
        <v>47</v>
      </c>
      <c r="C2046" s="426" t="s">
        <v>1160</v>
      </c>
      <c r="D2046" s="426" t="s">
        <v>1161</v>
      </c>
      <c r="E2046" s="426" t="s">
        <v>275</v>
      </c>
      <c r="F2046" s="426" t="s">
        <v>4278</v>
      </c>
      <c r="G2046" s="426" t="s">
        <v>4156</v>
      </c>
      <c r="H2046" s="427">
        <v>0.432</v>
      </c>
      <c r="I2046" s="427">
        <v>0.49199999999999999</v>
      </c>
      <c r="J2046" s="427">
        <v>34.776000000000003</v>
      </c>
      <c r="K2046" s="427">
        <v>178.464</v>
      </c>
      <c r="L2046" s="427">
        <v>0.44374024368000003</v>
      </c>
      <c r="M2046" s="427">
        <v>35.664702071040011</v>
      </c>
      <c r="N2046" s="427">
        <v>183.02465465856002</v>
      </c>
      <c r="O2046" s="427">
        <v>22.83</v>
      </c>
      <c r="P2046" s="427">
        <v>13.52</v>
      </c>
      <c r="Q2046" s="427">
        <v>13.52</v>
      </c>
      <c r="R2046" s="427">
        <v>0.4924</v>
      </c>
      <c r="S2046" s="427">
        <v>43.270400000000002</v>
      </c>
      <c r="T2046" s="427">
        <v>169.96950000000001</v>
      </c>
      <c r="U2046" s="428">
        <v>42614</v>
      </c>
      <c r="V2046" s="428">
        <v>44561</v>
      </c>
      <c r="W2046" s="426">
        <v>800</v>
      </c>
      <c r="X2046" s="426"/>
      <c r="Y2046" s="426"/>
      <c r="Z2046" s="426">
        <v>6</v>
      </c>
    </row>
    <row r="2047" spans="1:26" ht="15">
      <c r="A2047" s="426">
        <v>202110</v>
      </c>
      <c r="B2047" s="426" t="s">
        <v>47</v>
      </c>
      <c r="C2047" s="426" t="s">
        <v>1170</v>
      </c>
      <c r="D2047" s="426" t="s">
        <v>1171</v>
      </c>
      <c r="E2047" s="426" t="s">
        <v>275</v>
      </c>
      <c r="F2047" s="426" t="s">
        <v>4429</v>
      </c>
      <c r="G2047" s="426" t="s">
        <v>4447</v>
      </c>
      <c r="H2047" s="427">
        <v>0.19</v>
      </c>
      <c r="I2047" s="427">
        <v>0.189</v>
      </c>
      <c r="J2047" s="427">
        <v>21.527000000000001</v>
      </c>
      <c r="K2047" s="427">
        <v>82.968999999999994</v>
      </c>
      <c r="L2047" s="427">
        <v>0.20133997140000004</v>
      </c>
      <c r="M2047" s="427">
        <v>22.421408101400004</v>
      </c>
      <c r="N2047" s="427">
        <v>86.416212605800013</v>
      </c>
      <c r="O2047" s="427">
        <v>22.83</v>
      </c>
      <c r="P2047" s="427">
        <v>13.52</v>
      </c>
      <c r="Q2047" s="427">
        <v>13.52</v>
      </c>
      <c r="R2047" s="427">
        <v>0.189944</v>
      </c>
      <c r="S2047" s="427">
        <v>26.683184000000001</v>
      </c>
      <c r="T2047" s="427">
        <v>77.813039000000003</v>
      </c>
      <c r="U2047" s="428">
        <v>42614</v>
      </c>
      <c r="V2047" s="428">
        <v>44561</v>
      </c>
      <c r="W2047" s="426">
        <v>550</v>
      </c>
      <c r="X2047" s="426"/>
      <c r="Y2047" s="426"/>
      <c r="Z2047" s="426">
        <v>10</v>
      </c>
    </row>
    <row r="2048" spans="1:26" ht="15">
      <c r="A2048" s="426">
        <v>202110</v>
      </c>
      <c r="B2048" s="426" t="s">
        <v>47</v>
      </c>
      <c r="C2048" s="426" t="s">
        <v>1172</v>
      </c>
      <c r="D2048" s="426" t="s">
        <v>1173</v>
      </c>
      <c r="E2048" s="426" t="s">
        <v>275</v>
      </c>
      <c r="F2048" s="426" t="s">
        <v>4335</v>
      </c>
      <c r="G2048" s="426" t="s">
        <v>4313</v>
      </c>
      <c r="H2048" s="427">
        <v>0.14899999999999999</v>
      </c>
      <c r="I2048" s="427">
        <v>0.15</v>
      </c>
      <c r="J2048" s="427">
        <v>15.961</v>
      </c>
      <c r="K2048" s="427">
        <v>60.822000000000003</v>
      </c>
      <c r="L2048" s="427">
        <v>0.15648078787</v>
      </c>
      <c r="M2048" s="427">
        <v>16.701803958180001</v>
      </c>
      <c r="N2048" s="427">
        <v>63.644954598360009</v>
      </c>
      <c r="O2048" s="427">
        <v>22.83</v>
      </c>
      <c r="P2048" s="427">
        <v>13.52</v>
      </c>
      <c r="Q2048" s="427">
        <v>13.52</v>
      </c>
      <c r="R2048" s="427">
        <v>0.1496652</v>
      </c>
      <c r="S2048" s="427">
        <v>19.600833000000002</v>
      </c>
      <c r="T2048" s="427">
        <v>57.182817</v>
      </c>
      <c r="U2048" s="428">
        <v>42614</v>
      </c>
      <c r="V2048" s="428">
        <v>44561</v>
      </c>
      <c r="W2048" s="426">
        <v>800</v>
      </c>
      <c r="X2048" s="426"/>
      <c r="Y2048" s="426"/>
      <c r="Z2048" s="426">
        <v>9</v>
      </c>
    </row>
    <row r="2049" spans="1:26" ht="15">
      <c r="A2049" s="426">
        <v>202110</v>
      </c>
      <c r="B2049" s="426" t="s">
        <v>47</v>
      </c>
      <c r="C2049" s="426" t="s">
        <v>1174</v>
      </c>
      <c r="D2049" s="426" t="s">
        <v>1175</v>
      </c>
      <c r="E2049" s="426" t="s">
        <v>275</v>
      </c>
      <c r="F2049" s="426" t="s">
        <v>4609</v>
      </c>
      <c r="G2049" s="426" t="s">
        <v>4313</v>
      </c>
      <c r="H2049" s="427">
        <v>0.25600000000000001</v>
      </c>
      <c r="I2049" s="427">
        <v>0.25600000000000001</v>
      </c>
      <c r="J2049" s="427">
        <v>27.302</v>
      </c>
      <c r="K2049" s="427">
        <v>104.038</v>
      </c>
      <c r="L2049" s="427">
        <v>0.26885289728000006</v>
      </c>
      <c r="M2049" s="427">
        <v>28.569178100760002</v>
      </c>
      <c r="N2049" s="427">
        <v>108.86675522844</v>
      </c>
      <c r="O2049" s="427">
        <v>22.83</v>
      </c>
      <c r="P2049" s="427">
        <v>13.52</v>
      </c>
      <c r="Q2049" s="427">
        <v>13.52</v>
      </c>
      <c r="R2049" s="427">
        <v>0.25600600000000001</v>
      </c>
      <c r="S2049" s="427">
        <v>33.527738999999997</v>
      </c>
      <c r="T2049" s="427">
        <v>97.812713000000002</v>
      </c>
      <c r="U2049" s="428">
        <v>42614</v>
      </c>
      <c r="V2049" s="428">
        <v>44561</v>
      </c>
      <c r="W2049" s="426">
        <v>990</v>
      </c>
      <c r="X2049" s="426"/>
      <c r="Y2049" s="426"/>
      <c r="Z2049" s="426">
        <v>9</v>
      </c>
    </row>
    <row r="2050" spans="1:26" ht="15">
      <c r="A2050" s="426">
        <v>202110</v>
      </c>
      <c r="B2050" s="426" t="s">
        <v>47</v>
      </c>
      <c r="C2050" s="426" t="s">
        <v>1176</v>
      </c>
      <c r="D2050" s="426" t="s">
        <v>1177</v>
      </c>
      <c r="E2050" s="426" t="s">
        <v>275</v>
      </c>
      <c r="F2050" s="426" t="s">
        <v>4282</v>
      </c>
      <c r="G2050" s="426" t="s">
        <v>4263</v>
      </c>
      <c r="H2050" s="427">
        <v>0.16500000000000001</v>
      </c>
      <c r="I2050" s="427">
        <v>0.16800000000000001</v>
      </c>
      <c r="J2050" s="427">
        <v>18.303999999999998</v>
      </c>
      <c r="K2050" s="427">
        <v>77.55</v>
      </c>
      <c r="L2050" s="427">
        <v>0.16948412085000003</v>
      </c>
      <c r="M2050" s="427">
        <v>18.771759452160001</v>
      </c>
      <c r="N2050" s="427">
        <v>79.531793352000008</v>
      </c>
      <c r="O2050" s="427">
        <v>22.83</v>
      </c>
      <c r="P2050" s="427">
        <v>13.52</v>
      </c>
      <c r="Q2050" s="427">
        <v>13.52</v>
      </c>
      <c r="R2050" s="427">
        <v>0.16839999999999999</v>
      </c>
      <c r="S2050" s="427">
        <v>22.5076</v>
      </c>
      <c r="T2050" s="427">
        <v>73.346599999999995</v>
      </c>
      <c r="U2050" s="428">
        <v>42614</v>
      </c>
      <c r="V2050" s="428">
        <v>44561</v>
      </c>
      <c r="W2050" s="426">
        <v>750</v>
      </c>
      <c r="X2050" s="426"/>
      <c r="Y2050" s="426"/>
      <c r="Z2050" s="426">
        <v>6</v>
      </c>
    </row>
    <row r="2051" spans="1:26" ht="15">
      <c r="A2051" s="426">
        <v>202110</v>
      </c>
      <c r="B2051" s="426" t="s">
        <v>47</v>
      </c>
      <c r="C2051" s="426" t="s">
        <v>1178</v>
      </c>
      <c r="D2051" s="426" t="s">
        <v>1179</v>
      </c>
      <c r="E2051" s="426" t="s">
        <v>275</v>
      </c>
      <c r="F2051" s="426" t="s">
        <v>4394</v>
      </c>
      <c r="G2051" s="426" t="s">
        <v>4395</v>
      </c>
      <c r="H2051" s="427">
        <v>0.37</v>
      </c>
      <c r="I2051" s="427">
        <v>0.42699999999999999</v>
      </c>
      <c r="J2051" s="427">
        <v>35.53</v>
      </c>
      <c r="K2051" s="427">
        <v>162.488</v>
      </c>
      <c r="L2051" s="427">
        <v>0.38363980209999998</v>
      </c>
      <c r="M2051" s="427">
        <v>36.770927885999996</v>
      </c>
      <c r="N2051" s="427">
        <v>168.16308838559999</v>
      </c>
      <c r="O2051" s="427">
        <v>22.83</v>
      </c>
      <c r="P2051" s="427">
        <v>13.52</v>
      </c>
      <c r="Q2051" s="427">
        <v>13.52</v>
      </c>
      <c r="R2051" s="427">
        <v>0.42654560000000002</v>
      </c>
      <c r="S2051" s="427">
        <v>43.660702999999998</v>
      </c>
      <c r="T2051" s="427">
        <v>154.35668100000001</v>
      </c>
      <c r="U2051" s="428">
        <v>42614</v>
      </c>
      <c r="V2051" s="428">
        <v>44561</v>
      </c>
      <c r="W2051" s="426">
        <v>550</v>
      </c>
      <c r="X2051" s="426"/>
      <c r="Y2051" s="426"/>
      <c r="Z2051" s="426">
        <v>14</v>
      </c>
    </row>
    <row r="2052" spans="1:26" ht="15">
      <c r="A2052" s="426">
        <v>202110</v>
      </c>
      <c r="B2052" s="426" t="s">
        <v>47</v>
      </c>
      <c r="C2052" s="426" t="s">
        <v>1186</v>
      </c>
      <c r="D2052" s="426" t="s">
        <v>1187</v>
      </c>
      <c r="E2052" s="426" t="s">
        <v>275</v>
      </c>
      <c r="F2052" s="426" t="s">
        <v>4320</v>
      </c>
      <c r="G2052" s="426" t="s">
        <v>4315</v>
      </c>
      <c r="H2052" s="427">
        <v>0.251</v>
      </c>
      <c r="I2052" s="427">
        <v>0.25900000000000001</v>
      </c>
      <c r="J2052" s="427">
        <v>26.065999999999999</v>
      </c>
      <c r="K2052" s="427">
        <v>113.068</v>
      </c>
      <c r="L2052" s="427">
        <v>0.26162606240999997</v>
      </c>
      <c r="M2052" s="427">
        <v>26.845415105600001</v>
      </c>
      <c r="N2052" s="427">
        <v>116.44891410880001</v>
      </c>
      <c r="O2052" s="427">
        <v>22.83</v>
      </c>
      <c r="P2052" s="427">
        <v>13.52</v>
      </c>
      <c r="Q2052" s="427">
        <v>13.52</v>
      </c>
      <c r="R2052" s="427">
        <v>0.25850240000000002</v>
      </c>
      <c r="S2052" s="427">
        <v>32.463698999999998</v>
      </c>
      <c r="T2052" s="427">
        <v>106.67055499999999</v>
      </c>
      <c r="U2052" s="428">
        <v>42614</v>
      </c>
      <c r="V2052" s="428">
        <v>44561</v>
      </c>
      <c r="W2052" s="426">
        <v>850</v>
      </c>
      <c r="X2052" s="426"/>
      <c r="Y2052" s="426"/>
      <c r="Z2052" s="426">
        <v>3</v>
      </c>
    </row>
    <row r="2053" spans="1:26" ht="15">
      <c r="A2053" s="426">
        <v>202110</v>
      </c>
      <c r="B2053" s="426" t="s">
        <v>47</v>
      </c>
      <c r="C2053" s="426" t="s">
        <v>1188</v>
      </c>
      <c r="D2053" s="426" t="s">
        <v>1189</v>
      </c>
      <c r="E2053" s="426" t="s">
        <v>275</v>
      </c>
      <c r="F2053" s="426" t="s">
        <v>4397</v>
      </c>
      <c r="G2053" s="426" t="s">
        <v>4315</v>
      </c>
      <c r="H2053" s="427">
        <v>0.314</v>
      </c>
      <c r="I2053" s="427">
        <v>0.34899999999999998</v>
      </c>
      <c r="J2053" s="427">
        <v>26.93</v>
      </c>
      <c r="K2053" s="427">
        <v>115.84099999999999</v>
      </c>
      <c r="L2053" s="427">
        <v>0.33114671732000006</v>
      </c>
      <c r="M2053" s="427">
        <v>28.0206994704</v>
      </c>
      <c r="N2053" s="427">
        <v>120.53270877647999</v>
      </c>
      <c r="O2053" s="427">
        <v>22.83</v>
      </c>
      <c r="P2053" s="427">
        <v>13.52</v>
      </c>
      <c r="Q2053" s="427">
        <v>13.52</v>
      </c>
      <c r="R2053" s="427">
        <v>0.34909040000000002</v>
      </c>
      <c r="S2053" s="427">
        <v>34.118510999999998</v>
      </c>
      <c r="T2053" s="427">
        <v>108.652255</v>
      </c>
      <c r="U2053" s="428">
        <v>42614</v>
      </c>
      <c r="V2053" s="428">
        <v>44561</v>
      </c>
      <c r="W2053" s="426">
        <v>946</v>
      </c>
      <c r="X2053" s="426"/>
      <c r="Y2053" s="426"/>
      <c r="Z2053" s="426">
        <v>3</v>
      </c>
    </row>
    <row r="2054" spans="1:26" ht="15">
      <c r="A2054" s="426">
        <v>202110</v>
      </c>
      <c r="B2054" s="426" t="s">
        <v>47</v>
      </c>
      <c r="C2054" s="426" t="s">
        <v>1190</v>
      </c>
      <c r="D2054" s="426" t="s">
        <v>1191</v>
      </c>
      <c r="E2054" s="426" t="s">
        <v>275</v>
      </c>
      <c r="F2054" s="426" t="s">
        <v>4486</v>
      </c>
      <c r="G2054" s="426" t="s">
        <v>4423</v>
      </c>
      <c r="H2054" s="427">
        <v>0.26600000000000001</v>
      </c>
      <c r="I2054" s="427">
        <v>0.27200000000000002</v>
      </c>
      <c r="J2054" s="427">
        <v>25.486999999999998</v>
      </c>
      <c r="K2054" s="427">
        <v>103.06100000000001</v>
      </c>
      <c r="L2054" s="427">
        <v>0.28052556308000004</v>
      </c>
      <c r="M2054" s="427">
        <v>26.519256123359998</v>
      </c>
      <c r="N2054" s="427">
        <v>107.23510241808002</v>
      </c>
      <c r="O2054" s="427">
        <v>22.83</v>
      </c>
      <c r="P2054" s="427">
        <v>13.52</v>
      </c>
      <c r="Q2054" s="427">
        <v>13.52</v>
      </c>
      <c r="R2054" s="427">
        <v>0.27216000000000001</v>
      </c>
      <c r="S2054" s="427">
        <v>31.745085</v>
      </c>
      <c r="T2054" s="427">
        <v>96.802620000000005</v>
      </c>
      <c r="U2054" s="428">
        <v>42614</v>
      </c>
      <c r="V2054" s="428">
        <v>44561</v>
      </c>
      <c r="W2054" s="426">
        <v>870</v>
      </c>
      <c r="X2054" s="426"/>
      <c r="Y2054" s="426"/>
      <c r="Z2054" s="426">
        <v>3</v>
      </c>
    </row>
    <row r="2055" spans="1:26" ht="15">
      <c r="A2055" s="426">
        <v>202110</v>
      </c>
      <c r="B2055" s="426" t="s">
        <v>47</v>
      </c>
      <c r="C2055" s="426" t="s">
        <v>1196</v>
      </c>
      <c r="D2055" s="426" t="s">
        <v>1197</v>
      </c>
      <c r="E2055" s="426" t="s">
        <v>275</v>
      </c>
      <c r="F2055" s="426" t="s">
        <v>4244</v>
      </c>
      <c r="G2055" s="426" t="s">
        <v>4156</v>
      </c>
      <c r="H2055" s="427">
        <v>0.32600000000000001</v>
      </c>
      <c r="I2055" s="427">
        <v>0.313</v>
      </c>
      <c r="J2055" s="427">
        <v>33.631999999999998</v>
      </c>
      <c r="K2055" s="427">
        <v>92.52</v>
      </c>
      <c r="L2055" s="427">
        <v>0.33485953574000005</v>
      </c>
      <c r="M2055" s="427">
        <v>34.491467105280002</v>
      </c>
      <c r="N2055" s="427">
        <v>94.884352300800003</v>
      </c>
      <c r="O2055" s="427">
        <v>22.83</v>
      </c>
      <c r="P2055" s="427">
        <v>13.52</v>
      </c>
      <c r="Q2055" s="427">
        <v>13.52</v>
      </c>
      <c r="R2055" s="427">
        <v>0.3256</v>
      </c>
      <c r="S2055" s="427">
        <v>41.630099999999999</v>
      </c>
      <c r="T2055" s="427">
        <v>84.521799999999999</v>
      </c>
      <c r="U2055" s="428">
        <v>42614</v>
      </c>
      <c r="V2055" s="428">
        <v>44561</v>
      </c>
      <c r="W2055" s="426">
        <v>650</v>
      </c>
      <c r="X2055" s="426"/>
      <c r="Y2055" s="426"/>
      <c r="Z2055" s="426">
        <v>6</v>
      </c>
    </row>
    <row r="2056" spans="1:26" ht="15">
      <c r="A2056" s="426">
        <v>202110</v>
      </c>
      <c r="B2056" s="426" t="s">
        <v>47</v>
      </c>
      <c r="C2056" s="426" t="s">
        <v>1198</v>
      </c>
      <c r="D2056" s="426" t="s">
        <v>1199</v>
      </c>
      <c r="E2056" s="426" t="s">
        <v>275</v>
      </c>
      <c r="F2056" s="426" t="s">
        <v>4271</v>
      </c>
      <c r="G2056" s="426" t="s">
        <v>4156</v>
      </c>
      <c r="H2056" s="427">
        <v>1.08</v>
      </c>
      <c r="I2056" s="427">
        <v>1.0720000000000001</v>
      </c>
      <c r="J2056" s="427">
        <v>92.028000000000006</v>
      </c>
      <c r="K2056" s="427">
        <v>352.85599999999999</v>
      </c>
      <c r="L2056" s="427">
        <v>1.1093506092000001</v>
      </c>
      <c r="M2056" s="427">
        <v>94.379779221120017</v>
      </c>
      <c r="N2056" s="427">
        <v>361.87324919424003</v>
      </c>
      <c r="O2056" s="427">
        <v>22.83</v>
      </c>
      <c r="P2056" s="427">
        <v>13.52</v>
      </c>
      <c r="Q2056" s="427">
        <v>13.52</v>
      </c>
      <c r="R2056" s="427">
        <v>1.0804</v>
      </c>
      <c r="S2056" s="427">
        <v>114.432</v>
      </c>
      <c r="T2056" s="427">
        <v>330.45150000000001</v>
      </c>
      <c r="U2056" s="428">
        <v>42614</v>
      </c>
      <c r="V2056" s="428">
        <v>44561</v>
      </c>
      <c r="W2056" s="426">
        <v>2320</v>
      </c>
      <c r="X2056" s="426"/>
      <c r="Y2056" s="426"/>
      <c r="Z2056" s="426">
        <v>6</v>
      </c>
    </row>
    <row r="2057" spans="1:26" ht="15">
      <c r="A2057" s="426">
        <v>202110</v>
      </c>
      <c r="B2057" s="426" t="s">
        <v>47</v>
      </c>
      <c r="C2057" s="426" t="s">
        <v>1200</v>
      </c>
      <c r="D2057" s="426" t="s">
        <v>1201</v>
      </c>
      <c r="E2057" s="426" t="s">
        <v>275</v>
      </c>
      <c r="F2057" s="426" t="s">
        <v>4271</v>
      </c>
      <c r="G2057" s="426" t="s">
        <v>4156</v>
      </c>
      <c r="H2057" s="427">
        <v>0.89</v>
      </c>
      <c r="I2057" s="427">
        <v>0.89800000000000002</v>
      </c>
      <c r="J2057" s="427">
        <v>92.411000000000001</v>
      </c>
      <c r="K2057" s="427">
        <v>323.11399999999998</v>
      </c>
      <c r="L2057" s="427">
        <v>0.91418707610000016</v>
      </c>
      <c r="M2057" s="427">
        <v>94.772566801440007</v>
      </c>
      <c r="N2057" s="427">
        <v>331.37119119455997</v>
      </c>
      <c r="O2057" s="427">
        <v>22.83</v>
      </c>
      <c r="P2057" s="427">
        <v>13.52</v>
      </c>
      <c r="Q2057" s="427">
        <v>13.52</v>
      </c>
      <c r="R2057" s="427">
        <v>0.89800000000000002</v>
      </c>
      <c r="S2057" s="427">
        <v>114.9408</v>
      </c>
      <c r="T2057" s="427">
        <v>300.58339999999998</v>
      </c>
      <c r="U2057" s="428">
        <v>42614</v>
      </c>
      <c r="V2057" s="428">
        <v>44561</v>
      </c>
      <c r="W2057" s="426">
        <v>1800</v>
      </c>
      <c r="X2057" s="426"/>
      <c r="Y2057" s="426"/>
      <c r="Z2057" s="426">
        <v>6</v>
      </c>
    </row>
    <row r="2058" spans="1:26" ht="15">
      <c r="A2058" s="426">
        <v>202110</v>
      </c>
      <c r="B2058" s="426" t="s">
        <v>47</v>
      </c>
      <c r="C2058" s="426" t="s">
        <v>1210</v>
      </c>
      <c r="D2058" s="426" t="s">
        <v>1211</v>
      </c>
      <c r="E2058" s="426" t="s">
        <v>275</v>
      </c>
      <c r="F2058" s="426" t="s">
        <v>4604</v>
      </c>
      <c r="G2058" s="426" t="s">
        <v>4381</v>
      </c>
      <c r="H2058" s="427">
        <v>0.433</v>
      </c>
      <c r="I2058" s="427">
        <v>0.442</v>
      </c>
      <c r="J2058" s="427">
        <v>42.03</v>
      </c>
      <c r="K2058" s="427">
        <v>139.00399999999999</v>
      </c>
      <c r="L2058" s="427">
        <v>0.45564875780000008</v>
      </c>
      <c r="M2058" s="427">
        <v>43.520699445300004</v>
      </c>
      <c r="N2058" s="427">
        <v>143.93412576004002</v>
      </c>
      <c r="O2058" s="427">
        <v>22.83</v>
      </c>
      <c r="P2058" s="427">
        <v>13.52</v>
      </c>
      <c r="Q2058" s="427">
        <v>13.52</v>
      </c>
      <c r="R2058" s="427">
        <v>0.44223200000000001</v>
      </c>
      <c r="S2058" s="427">
        <v>51.854379999999999</v>
      </c>
      <c r="T2058" s="427">
        <v>129.18007800000001</v>
      </c>
      <c r="U2058" s="428">
        <v>42614</v>
      </c>
      <c r="V2058" s="428">
        <v>44561</v>
      </c>
      <c r="W2058" s="426">
        <v>470</v>
      </c>
      <c r="X2058" s="426"/>
      <c r="Y2058" s="426"/>
      <c r="Z2058" s="426">
        <v>5</v>
      </c>
    </row>
    <row r="2059" spans="1:26" ht="15">
      <c r="A2059" s="426">
        <v>202110</v>
      </c>
      <c r="B2059" s="426" t="s">
        <v>47</v>
      </c>
      <c r="C2059" s="426" t="s">
        <v>1212</v>
      </c>
      <c r="D2059" s="426" t="s">
        <v>1213</v>
      </c>
      <c r="E2059" s="426" t="s">
        <v>275</v>
      </c>
      <c r="F2059" s="426" t="s">
        <v>4604</v>
      </c>
      <c r="G2059" s="426" t="s">
        <v>4381</v>
      </c>
      <c r="H2059" s="427">
        <v>0.25800000000000001</v>
      </c>
      <c r="I2059" s="427">
        <v>0.253</v>
      </c>
      <c r="J2059" s="427">
        <v>27.629000000000001</v>
      </c>
      <c r="K2059" s="427">
        <v>78.671999999999997</v>
      </c>
      <c r="L2059" s="427">
        <v>0.2714951028</v>
      </c>
      <c r="M2059" s="427">
        <v>28.608931833790006</v>
      </c>
      <c r="N2059" s="427">
        <v>81.462299946720009</v>
      </c>
      <c r="O2059" s="427">
        <v>22.83</v>
      </c>
      <c r="P2059" s="427">
        <v>13.52</v>
      </c>
      <c r="Q2059" s="427">
        <v>13.52</v>
      </c>
      <c r="R2059" s="427">
        <v>0.25818079999999999</v>
      </c>
      <c r="S2059" s="427">
        <v>34.358898000000003</v>
      </c>
      <c r="T2059" s="427">
        <v>71.941873000000001</v>
      </c>
      <c r="U2059" s="428">
        <v>42614</v>
      </c>
      <c r="V2059" s="428">
        <v>44561</v>
      </c>
      <c r="W2059" s="426">
        <v>350</v>
      </c>
      <c r="X2059" s="426"/>
      <c r="Y2059" s="426"/>
      <c r="Z2059" s="426">
        <v>5</v>
      </c>
    </row>
    <row r="2060" spans="1:26" ht="15">
      <c r="A2060" s="426">
        <v>202110</v>
      </c>
      <c r="B2060" s="426" t="s">
        <v>47</v>
      </c>
      <c r="C2060" s="426" t="s">
        <v>1214</v>
      </c>
      <c r="D2060" s="426" t="s">
        <v>1215</v>
      </c>
      <c r="E2060" s="426" t="s">
        <v>275</v>
      </c>
      <c r="F2060" s="426" t="s">
        <v>4406</v>
      </c>
      <c r="G2060" s="426" t="s">
        <v>4407</v>
      </c>
      <c r="H2060" s="427">
        <v>1.083</v>
      </c>
      <c r="I2060" s="427">
        <v>1.127</v>
      </c>
      <c r="J2060" s="427">
        <v>103.544</v>
      </c>
      <c r="K2060" s="427">
        <v>369.96300000000002</v>
      </c>
      <c r="L2060" s="427">
        <v>1.1123061966000001</v>
      </c>
      <c r="M2060" s="427">
        <v>105.6355784456</v>
      </c>
      <c r="N2060" s="427">
        <v>377.43621560370002</v>
      </c>
      <c r="O2060" s="427">
        <v>22.83</v>
      </c>
      <c r="P2060" s="427">
        <v>13.52</v>
      </c>
      <c r="Q2060" s="427">
        <v>13.52</v>
      </c>
      <c r="R2060" s="427">
        <v>1.1271819999999999</v>
      </c>
      <c r="S2060" s="427">
        <v>129.11229499999999</v>
      </c>
      <c r="T2060" s="427">
        <v>344.39423799999997</v>
      </c>
      <c r="U2060" s="428">
        <v>42614</v>
      </c>
      <c r="V2060" s="428">
        <v>44561</v>
      </c>
      <c r="W2060" s="426">
        <v>2000</v>
      </c>
      <c r="X2060" s="426"/>
      <c r="Y2060" s="426"/>
      <c r="Z2060" s="426">
        <v>5</v>
      </c>
    </row>
    <row r="2061" spans="1:26" ht="15">
      <c r="A2061" s="426">
        <v>202110</v>
      </c>
      <c r="B2061" s="426" t="s">
        <v>47</v>
      </c>
      <c r="C2061" s="426" t="s">
        <v>1216</v>
      </c>
      <c r="D2061" s="426" t="s">
        <v>1217</v>
      </c>
      <c r="E2061" s="426" t="s">
        <v>275</v>
      </c>
      <c r="F2061" s="426" t="s">
        <v>4605</v>
      </c>
      <c r="G2061" s="426" t="s">
        <v>4125</v>
      </c>
      <c r="H2061" s="427">
        <v>0.26700000000000002</v>
      </c>
      <c r="I2061" s="427">
        <v>0.28599999999999998</v>
      </c>
      <c r="J2061" s="427">
        <v>27.414999999999999</v>
      </c>
      <c r="K2061" s="427">
        <v>98.727000000000004</v>
      </c>
      <c r="L2061" s="427">
        <v>0.27632242782000005</v>
      </c>
      <c r="M2061" s="427">
        <v>28.153815333649998</v>
      </c>
      <c r="N2061" s="427">
        <v>101.38762452837</v>
      </c>
      <c r="O2061" s="427">
        <v>22.83</v>
      </c>
      <c r="P2061" s="427">
        <v>13.52</v>
      </c>
      <c r="Q2061" s="427">
        <v>13.52</v>
      </c>
      <c r="R2061" s="427">
        <v>0.28599999999999998</v>
      </c>
      <c r="S2061" s="427">
        <v>34.057544999999998</v>
      </c>
      <c r="T2061" s="427">
        <v>92.084816000000004</v>
      </c>
      <c r="U2061" s="428">
        <v>42614</v>
      </c>
      <c r="V2061" s="428">
        <v>44561</v>
      </c>
      <c r="W2061" s="426">
        <v>750</v>
      </c>
      <c r="X2061" s="426"/>
      <c r="Y2061" s="426"/>
      <c r="Z2061" s="426">
        <v>2</v>
      </c>
    </row>
    <row r="2062" spans="1:26" ht="15">
      <c r="A2062" s="426">
        <v>202110</v>
      </c>
      <c r="B2062" s="426" t="s">
        <v>47</v>
      </c>
      <c r="C2062" s="426" t="s">
        <v>1218</v>
      </c>
      <c r="D2062" s="426" t="s">
        <v>1219</v>
      </c>
      <c r="E2062" s="426" t="s">
        <v>275</v>
      </c>
      <c r="F2062" s="426" t="s">
        <v>4605</v>
      </c>
      <c r="G2062" s="426" t="s">
        <v>4125</v>
      </c>
      <c r="H2062" s="427">
        <v>0.13700000000000001</v>
      </c>
      <c r="I2062" s="427">
        <v>0.152</v>
      </c>
      <c r="J2062" s="427">
        <v>12.496</v>
      </c>
      <c r="K2062" s="427">
        <v>45.648000000000003</v>
      </c>
      <c r="L2062" s="427">
        <v>0.14178341802</v>
      </c>
      <c r="M2062" s="427">
        <v>12.83275857776</v>
      </c>
      <c r="N2062" s="427">
        <v>46.878182102880004</v>
      </c>
      <c r="O2062" s="427">
        <v>22.83</v>
      </c>
      <c r="P2062" s="427">
        <v>13.52</v>
      </c>
      <c r="Q2062" s="427">
        <v>13.52</v>
      </c>
      <c r="R2062" s="427">
        <v>0.15190919999999999</v>
      </c>
      <c r="S2062" s="427">
        <v>15.446249999999999</v>
      </c>
      <c r="T2062" s="427">
        <v>42.697774000000003</v>
      </c>
      <c r="U2062" s="428">
        <v>42614</v>
      </c>
      <c r="V2062" s="428">
        <v>44561</v>
      </c>
      <c r="W2062" s="426">
        <v>750</v>
      </c>
      <c r="X2062" s="426"/>
      <c r="Y2062" s="426"/>
      <c r="Z2062" s="426">
        <v>2</v>
      </c>
    </row>
    <row r="2063" spans="1:26" ht="15">
      <c r="A2063" s="426">
        <v>202110</v>
      </c>
      <c r="B2063" s="426" t="s">
        <v>47</v>
      </c>
      <c r="C2063" s="426" t="s">
        <v>1232</v>
      </c>
      <c r="D2063" s="426" t="s">
        <v>1233</v>
      </c>
      <c r="E2063" s="426" t="s">
        <v>275</v>
      </c>
      <c r="F2063" s="426" t="s">
        <v>4320</v>
      </c>
      <c r="G2063" s="426" t="s">
        <v>4315</v>
      </c>
      <c r="H2063" s="427">
        <v>0.10100000000000001</v>
      </c>
      <c r="I2063" s="427">
        <v>0.09</v>
      </c>
      <c r="J2063" s="427">
        <v>8.4090000000000007</v>
      </c>
      <c r="K2063" s="427">
        <v>24.88</v>
      </c>
      <c r="L2063" s="427">
        <v>0.10527582591000001</v>
      </c>
      <c r="M2063" s="427">
        <v>8.6604425544000012</v>
      </c>
      <c r="N2063" s="427">
        <v>25.623951807999997</v>
      </c>
      <c r="O2063" s="427">
        <v>22.83</v>
      </c>
      <c r="P2063" s="427">
        <v>13.52</v>
      </c>
      <c r="Q2063" s="427">
        <v>13.52</v>
      </c>
      <c r="R2063" s="427">
        <v>0.1012</v>
      </c>
      <c r="S2063" s="427">
        <v>10.079700000000001</v>
      </c>
      <c r="T2063" s="427">
        <v>23.208600000000001</v>
      </c>
      <c r="U2063" s="428">
        <v>42614</v>
      </c>
      <c r="V2063" s="428">
        <v>44561</v>
      </c>
      <c r="W2063" s="426">
        <v>260</v>
      </c>
      <c r="X2063" s="426"/>
      <c r="Y2063" s="426"/>
      <c r="Z2063" s="426">
        <v>3</v>
      </c>
    </row>
    <row r="2064" spans="1:26" ht="15">
      <c r="A2064" s="426">
        <v>202110</v>
      </c>
      <c r="B2064" s="426" t="s">
        <v>47</v>
      </c>
      <c r="C2064" s="426" t="s">
        <v>1234</v>
      </c>
      <c r="D2064" s="426" t="s">
        <v>1235</v>
      </c>
      <c r="E2064" s="426" t="s">
        <v>275</v>
      </c>
      <c r="F2064" s="426" t="s">
        <v>4320</v>
      </c>
      <c r="G2064" s="426" t="s">
        <v>4315</v>
      </c>
      <c r="H2064" s="427">
        <v>0.115</v>
      </c>
      <c r="I2064" s="427">
        <v>0.11799999999999999</v>
      </c>
      <c r="J2064" s="427">
        <v>11.779</v>
      </c>
      <c r="K2064" s="427">
        <v>37.341000000000001</v>
      </c>
      <c r="L2064" s="427">
        <v>0.11986851465000001</v>
      </c>
      <c r="M2064" s="427">
        <v>12.131210946400001</v>
      </c>
      <c r="N2064" s="427">
        <v>38.457555645600003</v>
      </c>
      <c r="O2064" s="427">
        <v>22.83</v>
      </c>
      <c r="P2064" s="427">
        <v>13.52</v>
      </c>
      <c r="Q2064" s="427">
        <v>13.52</v>
      </c>
      <c r="R2064" s="427">
        <v>0.1179</v>
      </c>
      <c r="S2064" s="427">
        <v>14.665575</v>
      </c>
      <c r="T2064" s="427">
        <v>34.454149999999998</v>
      </c>
      <c r="U2064" s="428">
        <v>42614</v>
      </c>
      <c r="V2064" s="428">
        <v>44561</v>
      </c>
      <c r="W2064" s="426">
        <v>170</v>
      </c>
      <c r="X2064" s="426"/>
      <c r="Y2064" s="426"/>
      <c r="Z2064" s="426">
        <v>3</v>
      </c>
    </row>
    <row r="2065" spans="1:26" ht="15">
      <c r="A2065" s="426">
        <v>202110</v>
      </c>
      <c r="B2065" s="426" t="s">
        <v>47</v>
      </c>
      <c r="C2065" s="426" t="s">
        <v>1236</v>
      </c>
      <c r="D2065" s="426" t="s">
        <v>1237</v>
      </c>
      <c r="E2065" s="426" t="s">
        <v>275</v>
      </c>
      <c r="F2065" s="426" t="s">
        <v>4382</v>
      </c>
      <c r="G2065" s="426" t="s">
        <v>4364</v>
      </c>
      <c r="H2065" s="427">
        <v>0.31</v>
      </c>
      <c r="I2065" s="427">
        <v>0.308</v>
      </c>
      <c r="J2065" s="427">
        <v>30.382000000000001</v>
      </c>
      <c r="K2065" s="427">
        <v>103.304</v>
      </c>
      <c r="L2065" s="427">
        <v>0.32200486160000003</v>
      </c>
      <c r="M2065" s="427">
        <v>31.194477874560008</v>
      </c>
      <c r="N2065" s="427">
        <v>106.06656383232001</v>
      </c>
      <c r="O2065" s="427">
        <v>22.83</v>
      </c>
      <c r="P2065" s="427">
        <v>13.52</v>
      </c>
      <c r="Q2065" s="427">
        <v>13.52</v>
      </c>
      <c r="R2065" s="427">
        <v>0.30959999999999999</v>
      </c>
      <c r="S2065" s="427">
        <v>37.282800000000002</v>
      </c>
      <c r="T2065" s="427">
        <v>96.403800000000004</v>
      </c>
      <c r="U2065" s="428">
        <v>42614</v>
      </c>
      <c r="V2065" s="428">
        <v>44561</v>
      </c>
      <c r="W2065" s="426">
        <v>2000</v>
      </c>
      <c r="X2065" s="426"/>
      <c r="Y2065" s="426"/>
      <c r="Z2065" s="426">
        <v>3</v>
      </c>
    </row>
    <row r="2066" spans="1:26" ht="15">
      <c r="A2066" s="426">
        <v>202110</v>
      </c>
      <c r="B2066" s="426" t="s">
        <v>47</v>
      </c>
      <c r="C2066" s="426" t="s">
        <v>1238</v>
      </c>
      <c r="D2066" s="426" t="s">
        <v>1239</v>
      </c>
      <c r="E2066" s="426" t="s">
        <v>275</v>
      </c>
      <c r="F2066" s="426" t="s">
        <v>4448</v>
      </c>
      <c r="G2066" s="426" t="s">
        <v>4143</v>
      </c>
      <c r="H2066" s="427">
        <v>0.78100000000000003</v>
      </c>
      <c r="I2066" s="427">
        <v>0.75700000000000001</v>
      </c>
      <c r="J2066" s="427">
        <v>74.266999999999996</v>
      </c>
      <c r="K2066" s="427">
        <v>259.68299999999999</v>
      </c>
      <c r="L2066" s="427">
        <v>0.80420819600000015</v>
      </c>
      <c r="M2066" s="427">
        <v>76.390444292010017</v>
      </c>
      <c r="N2066" s="427">
        <v>267.10786412649003</v>
      </c>
      <c r="O2066" s="427">
        <v>22.83</v>
      </c>
      <c r="P2066" s="427">
        <v>13.52</v>
      </c>
      <c r="Q2066" s="427">
        <v>13.52</v>
      </c>
      <c r="R2066" s="427">
        <v>0.78071999999999997</v>
      </c>
      <c r="S2066" s="427">
        <v>91.908929999999998</v>
      </c>
      <c r="T2066" s="427">
        <v>242.04143999999999</v>
      </c>
      <c r="U2066" s="428">
        <v>42614</v>
      </c>
      <c r="V2066" s="428">
        <v>44561</v>
      </c>
      <c r="W2066" s="426">
        <v>1800</v>
      </c>
      <c r="X2066" s="426"/>
      <c r="Y2066" s="426"/>
      <c r="Z2066" s="426">
        <v>7</v>
      </c>
    </row>
    <row r="2067" spans="1:26" ht="15">
      <c r="A2067" s="426">
        <v>202110</v>
      </c>
      <c r="B2067" s="426" t="s">
        <v>47</v>
      </c>
      <c r="C2067" s="426" t="s">
        <v>1256</v>
      </c>
      <c r="D2067" s="426" t="s">
        <v>1257</v>
      </c>
      <c r="E2067" s="426" t="s">
        <v>275</v>
      </c>
      <c r="F2067" s="426" t="s">
        <v>4394</v>
      </c>
      <c r="G2067" s="426" t="s">
        <v>4395</v>
      </c>
      <c r="H2067" s="427">
        <v>0.23200000000000001</v>
      </c>
      <c r="I2067" s="427">
        <v>0.246</v>
      </c>
      <c r="J2067" s="427">
        <v>18.888000000000002</v>
      </c>
      <c r="K2067" s="427">
        <v>64.045000000000002</v>
      </c>
      <c r="L2067" s="427">
        <v>0.24055252456000001</v>
      </c>
      <c r="M2067" s="427">
        <v>19.547686065600001</v>
      </c>
      <c r="N2067" s="427">
        <v>66.281848479000004</v>
      </c>
      <c r="O2067" s="427">
        <v>22.83</v>
      </c>
      <c r="P2067" s="427">
        <v>13.52</v>
      </c>
      <c r="Q2067" s="427">
        <v>13.52</v>
      </c>
      <c r="R2067" s="427">
        <v>0.24572720000000001</v>
      </c>
      <c r="S2067" s="427">
        <v>23.550861000000001</v>
      </c>
      <c r="T2067" s="427">
        <v>59.382071000000003</v>
      </c>
      <c r="U2067" s="428">
        <v>42614</v>
      </c>
      <c r="V2067" s="428">
        <v>44561</v>
      </c>
      <c r="W2067" s="426">
        <v>608</v>
      </c>
      <c r="X2067" s="426"/>
      <c r="Y2067" s="426"/>
      <c r="Z2067" s="426">
        <v>14</v>
      </c>
    </row>
    <row r="2068" spans="1:26" ht="15">
      <c r="A2068" s="426">
        <v>202110</v>
      </c>
      <c r="B2068" s="426" t="s">
        <v>47</v>
      </c>
      <c r="C2068" s="426" t="s">
        <v>1258</v>
      </c>
      <c r="D2068" s="426" t="s">
        <v>1259</v>
      </c>
      <c r="E2068" s="426" t="s">
        <v>275</v>
      </c>
      <c r="F2068" s="426" t="s">
        <v>4604</v>
      </c>
      <c r="G2068" s="426" t="s">
        <v>4381</v>
      </c>
      <c r="H2068" s="427">
        <v>0.23400000000000001</v>
      </c>
      <c r="I2068" s="427">
        <v>0.25</v>
      </c>
      <c r="J2068" s="427">
        <v>18.472999999999999</v>
      </c>
      <c r="K2068" s="427">
        <v>58.654000000000003</v>
      </c>
      <c r="L2068" s="427">
        <v>0.24623974440000004</v>
      </c>
      <c r="M2068" s="427">
        <v>19.128191312230001</v>
      </c>
      <c r="N2068" s="427">
        <v>60.734311331540006</v>
      </c>
      <c r="O2068" s="427">
        <v>22.83</v>
      </c>
      <c r="P2068" s="427">
        <v>13.52</v>
      </c>
      <c r="Q2068" s="427">
        <v>13.52</v>
      </c>
      <c r="R2068" s="427">
        <v>0.25048239999999999</v>
      </c>
      <c r="S2068" s="427">
        <v>23.102308000000001</v>
      </c>
      <c r="T2068" s="427">
        <v>54.024729000000001</v>
      </c>
      <c r="U2068" s="428">
        <v>42614</v>
      </c>
      <c r="V2068" s="428">
        <v>44561</v>
      </c>
      <c r="W2068" s="426">
        <v>700</v>
      </c>
      <c r="X2068" s="426"/>
      <c r="Y2068" s="426"/>
      <c r="Z2068" s="426">
        <v>5</v>
      </c>
    </row>
    <row r="2069" spans="1:26" ht="15">
      <c r="A2069" s="426">
        <v>202110</v>
      </c>
      <c r="B2069" s="426" t="s">
        <v>47</v>
      </c>
      <c r="C2069" s="426" t="s">
        <v>1260</v>
      </c>
      <c r="D2069" s="426" t="s">
        <v>1261</v>
      </c>
      <c r="E2069" s="426" t="s">
        <v>275</v>
      </c>
      <c r="F2069" s="426" t="s">
        <v>4420</v>
      </c>
      <c r="G2069" s="426" t="s">
        <v>4151</v>
      </c>
      <c r="H2069" s="427">
        <v>0.13</v>
      </c>
      <c r="I2069" s="427">
        <v>0.23799999999999999</v>
      </c>
      <c r="J2069" s="427">
        <v>12.582000000000001</v>
      </c>
      <c r="K2069" s="427">
        <v>54.134</v>
      </c>
      <c r="L2069" s="427">
        <v>0.13566231640000001</v>
      </c>
      <c r="M2069" s="427">
        <v>13.14320463414</v>
      </c>
      <c r="N2069" s="427">
        <v>56.548580485179997</v>
      </c>
      <c r="O2069" s="427">
        <v>22.83</v>
      </c>
      <c r="P2069" s="427">
        <v>13.52</v>
      </c>
      <c r="Q2069" s="427">
        <v>13.52</v>
      </c>
      <c r="R2069" s="427">
        <v>0.23835039999999999</v>
      </c>
      <c r="S2069" s="427">
        <v>15.452859999999999</v>
      </c>
      <c r="T2069" s="427">
        <v>51.263339000000002</v>
      </c>
      <c r="U2069" s="428">
        <v>42614</v>
      </c>
      <c r="V2069" s="428">
        <v>44561</v>
      </c>
      <c r="W2069" s="426">
        <v>442</v>
      </c>
      <c r="X2069" s="426"/>
      <c r="Y2069" s="426"/>
      <c r="Z2069" s="426">
        <v>8</v>
      </c>
    </row>
    <row r="2070" spans="1:26" ht="15">
      <c r="A2070" s="426">
        <v>202110</v>
      </c>
      <c r="B2070" s="426" t="s">
        <v>47</v>
      </c>
      <c r="C2070" s="426" t="s">
        <v>1262</v>
      </c>
      <c r="D2070" s="426" t="s">
        <v>1263</v>
      </c>
      <c r="E2070" s="426" t="s">
        <v>275</v>
      </c>
      <c r="F2070" s="426" t="s">
        <v>4382</v>
      </c>
      <c r="G2070" s="426" t="s">
        <v>4364</v>
      </c>
      <c r="H2070" s="427">
        <v>0.19900000000000001</v>
      </c>
      <c r="I2070" s="427">
        <v>0.26400000000000001</v>
      </c>
      <c r="J2070" s="427">
        <v>14.942</v>
      </c>
      <c r="K2070" s="427">
        <v>51.265000000000001</v>
      </c>
      <c r="L2070" s="427">
        <v>0.20670634664000004</v>
      </c>
      <c r="M2070" s="427">
        <v>15.341580159360003</v>
      </c>
      <c r="N2070" s="427">
        <v>52.635932731200008</v>
      </c>
      <c r="O2070" s="427">
        <v>22.83</v>
      </c>
      <c r="P2070" s="427">
        <v>13.52</v>
      </c>
      <c r="Q2070" s="427">
        <v>13.52</v>
      </c>
      <c r="R2070" s="427">
        <v>0.26400000000000001</v>
      </c>
      <c r="S2070" s="427">
        <v>18.968775000000001</v>
      </c>
      <c r="T2070" s="427">
        <v>47.237549999999999</v>
      </c>
      <c r="U2070" s="428">
        <v>42614</v>
      </c>
      <c r="V2070" s="428">
        <v>44561</v>
      </c>
      <c r="W2070" s="426">
        <v>540</v>
      </c>
      <c r="X2070" s="426"/>
      <c r="Y2070" s="426"/>
      <c r="Z2070" s="426">
        <v>3</v>
      </c>
    </row>
    <row r="2071" spans="1:26" ht="15">
      <c r="A2071" s="426">
        <v>202110</v>
      </c>
      <c r="B2071" s="426" t="s">
        <v>47</v>
      </c>
      <c r="C2071" s="426" t="s">
        <v>1331</v>
      </c>
      <c r="D2071" s="426" t="s">
        <v>1332</v>
      </c>
      <c r="E2071" s="426" t="s">
        <v>275</v>
      </c>
      <c r="F2071" s="426" t="s">
        <v>4244</v>
      </c>
      <c r="G2071" s="426" t="s">
        <v>4156</v>
      </c>
      <c r="H2071" s="427">
        <v>8.4000000000000005E-2</v>
      </c>
      <c r="I2071" s="427">
        <v>8.7999999999999995E-2</v>
      </c>
      <c r="J2071" s="427">
        <v>8.5670000000000002</v>
      </c>
      <c r="K2071" s="427">
        <v>35.192999999999998</v>
      </c>
      <c r="L2071" s="427">
        <v>8.6282825160000021E-2</v>
      </c>
      <c r="M2071" s="427">
        <v>8.785930027680001</v>
      </c>
      <c r="N2071" s="427">
        <v>36.092358522719998</v>
      </c>
      <c r="O2071" s="427">
        <v>22.83</v>
      </c>
      <c r="P2071" s="427">
        <v>13.52</v>
      </c>
      <c r="Q2071" s="427">
        <v>13.52</v>
      </c>
      <c r="R2071" s="427">
        <v>8.7599999999999997E-2</v>
      </c>
      <c r="S2071" s="427">
        <v>10.550800000000001</v>
      </c>
      <c r="T2071" s="427">
        <v>33.208799999999997</v>
      </c>
      <c r="U2071" s="428">
        <v>42644</v>
      </c>
      <c r="V2071" s="428">
        <v>44561</v>
      </c>
      <c r="W2071" s="426">
        <v>650</v>
      </c>
      <c r="X2071" s="426"/>
      <c r="Y2071" s="426"/>
      <c r="Z2071" s="426">
        <v>6</v>
      </c>
    </row>
    <row r="2072" spans="1:26" ht="15">
      <c r="A2072" s="426">
        <v>202110</v>
      </c>
      <c r="B2072" s="426" t="s">
        <v>47</v>
      </c>
      <c r="C2072" s="426" t="s">
        <v>1333</v>
      </c>
      <c r="D2072" s="426" t="s">
        <v>1334</v>
      </c>
      <c r="E2072" s="426" t="s">
        <v>275</v>
      </c>
      <c r="F2072" s="426" t="s">
        <v>4271</v>
      </c>
      <c r="G2072" s="426" t="s">
        <v>4156</v>
      </c>
      <c r="H2072" s="427">
        <v>0.09</v>
      </c>
      <c r="I2072" s="427">
        <v>8.4000000000000005E-2</v>
      </c>
      <c r="J2072" s="427">
        <v>8.9659999999999993</v>
      </c>
      <c r="K2072" s="427">
        <v>35.380000000000003</v>
      </c>
      <c r="L2072" s="427">
        <v>9.2445884100000014E-2</v>
      </c>
      <c r="M2072" s="427">
        <v>9.1951264886399997</v>
      </c>
      <c r="N2072" s="427">
        <v>36.284137315200006</v>
      </c>
      <c r="O2072" s="427">
        <v>22.83</v>
      </c>
      <c r="P2072" s="427">
        <v>13.52</v>
      </c>
      <c r="Q2072" s="427">
        <v>13.52</v>
      </c>
      <c r="R2072" s="427">
        <v>0.09</v>
      </c>
      <c r="S2072" s="427">
        <v>11.0604</v>
      </c>
      <c r="T2072" s="427">
        <v>33.285400000000003</v>
      </c>
      <c r="U2072" s="428">
        <v>42644</v>
      </c>
      <c r="V2072" s="428">
        <v>44561</v>
      </c>
      <c r="W2072" s="426">
        <v>381</v>
      </c>
      <c r="X2072" s="426"/>
      <c r="Y2072" s="426"/>
      <c r="Z2072" s="426">
        <v>6</v>
      </c>
    </row>
    <row r="2073" spans="1:26" ht="15">
      <c r="A2073" s="426">
        <v>202110</v>
      </c>
      <c r="B2073" s="426" t="s">
        <v>47</v>
      </c>
      <c r="C2073" s="426" t="s">
        <v>1335</v>
      </c>
      <c r="D2073" s="426" t="s">
        <v>1336</v>
      </c>
      <c r="E2073" s="426" t="s">
        <v>275</v>
      </c>
      <c r="F2073" s="426" t="s">
        <v>4406</v>
      </c>
      <c r="G2073" s="426" t="s">
        <v>4407</v>
      </c>
      <c r="H2073" s="427">
        <v>7.5999999999999998E-2</v>
      </c>
      <c r="I2073" s="427">
        <v>0.115</v>
      </c>
      <c r="J2073" s="427">
        <v>7.617</v>
      </c>
      <c r="K2073" s="427">
        <v>30.244</v>
      </c>
      <c r="L2073" s="427">
        <v>7.8056575199999992E-2</v>
      </c>
      <c r="M2073" s="427">
        <v>7.7708626383000006</v>
      </c>
      <c r="N2073" s="427">
        <v>30.854925775600002</v>
      </c>
      <c r="O2073" s="427">
        <v>22.83</v>
      </c>
      <c r="P2073" s="427">
        <v>13.52</v>
      </c>
      <c r="Q2073" s="427">
        <v>13.52</v>
      </c>
      <c r="R2073" s="427">
        <v>0.1152</v>
      </c>
      <c r="S2073" s="427">
        <v>9.4072530000000008</v>
      </c>
      <c r="T2073" s="427">
        <v>28.453126999999999</v>
      </c>
      <c r="U2073" s="428">
        <v>42644</v>
      </c>
      <c r="V2073" s="428">
        <v>44561</v>
      </c>
      <c r="W2073" s="426">
        <v>450</v>
      </c>
      <c r="X2073" s="426"/>
      <c r="Y2073" s="426"/>
      <c r="Z2073" s="426">
        <v>5</v>
      </c>
    </row>
    <row r="2074" spans="1:26" ht="15">
      <c r="A2074" s="426">
        <v>202110</v>
      </c>
      <c r="B2074" s="426" t="s">
        <v>47</v>
      </c>
      <c r="C2074" s="426" t="s">
        <v>1339</v>
      </c>
      <c r="D2074" s="426" t="s">
        <v>1340</v>
      </c>
      <c r="E2074" s="426" t="s">
        <v>275</v>
      </c>
      <c r="F2074" s="426" t="s">
        <v>4382</v>
      </c>
      <c r="G2074" s="426" t="s">
        <v>4364</v>
      </c>
      <c r="H2074" s="427">
        <v>0.14599999999999999</v>
      </c>
      <c r="I2074" s="427">
        <v>0.14499999999999999</v>
      </c>
      <c r="J2074" s="427">
        <v>10.659000000000001</v>
      </c>
      <c r="K2074" s="427">
        <v>45.48</v>
      </c>
      <c r="L2074" s="427">
        <v>0.15165390256</v>
      </c>
      <c r="M2074" s="427">
        <v>10.944043830720004</v>
      </c>
      <c r="N2074" s="427">
        <v>46.696229798400005</v>
      </c>
      <c r="O2074" s="427">
        <v>22.83</v>
      </c>
      <c r="P2074" s="427">
        <v>13.52</v>
      </c>
      <c r="Q2074" s="427">
        <v>13.52</v>
      </c>
      <c r="R2074" s="427">
        <v>0.1464</v>
      </c>
      <c r="S2074" s="427">
        <v>13.127625</v>
      </c>
      <c r="T2074" s="427">
        <v>43.011749999999999</v>
      </c>
      <c r="U2074" s="428">
        <v>42644</v>
      </c>
      <c r="V2074" s="428">
        <v>44561</v>
      </c>
      <c r="W2074" s="426">
        <v>540</v>
      </c>
      <c r="X2074" s="426"/>
      <c r="Y2074" s="426"/>
      <c r="Z2074" s="426">
        <v>3</v>
      </c>
    </row>
    <row r="2075" spans="1:26" ht="15">
      <c r="A2075" s="426">
        <v>202110</v>
      </c>
      <c r="B2075" s="426" t="s">
        <v>47</v>
      </c>
      <c r="C2075" s="426" t="s">
        <v>1268</v>
      </c>
      <c r="D2075" s="426" t="s">
        <v>1269</v>
      </c>
      <c r="E2075" s="426" t="s">
        <v>275</v>
      </c>
      <c r="F2075" s="426" t="s">
        <v>4327</v>
      </c>
      <c r="G2075" s="426" t="s">
        <v>4143</v>
      </c>
      <c r="H2075" s="427">
        <v>0.30099999999999999</v>
      </c>
      <c r="I2075" s="427">
        <v>0.374</v>
      </c>
      <c r="J2075" s="427">
        <v>30.454999999999998</v>
      </c>
      <c r="K2075" s="427">
        <v>159.13999999999999</v>
      </c>
      <c r="L2075" s="427">
        <v>0.31137831444999997</v>
      </c>
      <c r="M2075" s="427">
        <v>31.464339000900001</v>
      </c>
      <c r="N2075" s="427">
        <v>164.41421469720001</v>
      </c>
      <c r="O2075" s="427">
        <v>22.83</v>
      </c>
      <c r="P2075" s="427">
        <v>13.52</v>
      </c>
      <c r="Q2075" s="427">
        <v>13.52</v>
      </c>
      <c r="R2075" s="427">
        <v>0.373728</v>
      </c>
      <c r="S2075" s="427">
        <v>35.411644000000003</v>
      </c>
      <c r="T2075" s="427">
        <v>154.18352400000001</v>
      </c>
      <c r="U2075" s="428">
        <v>42614</v>
      </c>
      <c r="V2075" s="428">
        <v>44561</v>
      </c>
      <c r="W2075" s="426">
        <v>1500</v>
      </c>
      <c r="X2075" s="426"/>
      <c r="Y2075" s="426"/>
      <c r="Z2075" s="426">
        <v>7</v>
      </c>
    </row>
    <row r="2076" spans="1:26" ht="15">
      <c r="A2076" s="426">
        <v>202110</v>
      </c>
      <c r="B2076" s="426" t="s">
        <v>47</v>
      </c>
      <c r="C2076" s="426" t="s">
        <v>1270</v>
      </c>
      <c r="D2076" s="426" t="s">
        <v>1271</v>
      </c>
      <c r="E2076" s="426" t="s">
        <v>265</v>
      </c>
      <c r="F2076" s="426" t="s">
        <v>4271</v>
      </c>
      <c r="G2076" s="426" t="s">
        <v>4156</v>
      </c>
      <c r="H2076" s="427">
        <v>8.5999999999999993E-2</v>
      </c>
      <c r="I2076" s="427">
        <v>9.4E-2</v>
      </c>
      <c r="J2076" s="427">
        <v>7.7539999999999996</v>
      </c>
      <c r="K2076" s="427">
        <v>17.190000000000001</v>
      </c>
      <c r="L2076" s="427">
        <v>8.8337178140000014E-2</v>
      </c>
      <c r="M2076" s="427">
        <v>7.9521537801600006</v>
      </c>
      <c r="N2076" s="427">
        <v>17.629291137600003</v>
      </c>
      <c r="O2076" s="427">
        <v>22.83</v>
      </c>
      <c r="P2076" s="427">
        <v>13.52</v>
      </c>
      <c r="Q2076" s="427">
        <v>13.52</v>
      </c>
      <c r="R2076" s="427">
        <v>9.4E-2</v>
      </c>
      <c r="S2076" s="427">
        <v>9.7776999999999994</v>
      </c>
      <c r="T2076" s="427">
        <v>15.166600000000001</v>
      </c>
      <c r="U2076" s="428">
        <v>42614</v>
      </c>
      <c r="V2076" s="428">
        <v>44561</v>
      </c>
      <c r="W2076" s="426">
        <v>350</v>
      </c>
      <c r="X2076" s="426"/>
      <c r="Y2076" s="426"/>
      <c r="Z2076" s="426">
        <v>6</v>
      </c>
    </row>
    <row r="2077" spans="1:26" ht="15">
      <c r="A2077" s="426">
        <v>202110</v>
      </c>
      <c r="B2077" s="426" t="s">
        <v>47</v>
      </c>
      <c r="C2077" s="426" t="s">
        <v>1274</v>
      </c>
      <c r="D2077" s="426" t="s">
        <v>1275</v>
      </c>
      <c r="E2077" s="426" t="s">
        <v>265</v>
      </c>
      <c r="F2077" s="426" t="s">
        <v>4605</v>
      </c>
      <c r="G2077" s="426" t="s">
        <v>4125</v>
      </c>
      <c r="H2077" s="427">
        <v>0.123</v>
      </c>
      <c r="I2077" s="427">
        <v>0.10199999999999999</v>
      </c>
      <c r="J2077" s="427">
        <v>8.1739999999999995</v>
      </c>
      <c r="K2077" s="427">
        <v>15.884</v>
      </c>
      <c r="L2077" s="427">
        <v>0.12729460158</v>
      </c>
      <c r="M2077" s="427">
        <v>8.3942836599399993</v>
      </c>
      <c r="N2077" s="427">
        <v>16.312062840039999</v>
      </c>
      <c r="O2077" s="427">
        <v>22.83</v>
      </c>
      <c r="P2077" s="427">
        <v>13.52</v>
      </c>
      <c r="Q2077" s="427">
        <v>13.52</v>
      </c>
      <c r="R2077" s="427">
        <v>0.1229092</v>
      </c>
      <c r="S2077" s="427">
        <v>10.287248</v>
      </c>
      <c r="T2077" s="427">
        <v>13.770885</v>
      </c>
      <c r="U2077" s="428">
        <v>42614</v>
      </c>
      <c r="V2077" s="428">
        <v>44561</v>
      </c>
      <c r="W2077" s="426">
        <v>420</v>
      </c>
      <c r="X2077" s="426"/>
      <c r="Y2077" s="426"/>
      <c r="Z2077" s="426">
        <v>2</v>
      </c>
    </row>
    <row r="2078" spans="1:26" ht="15">
      <c r="A2078" s="426">
        <v>202110</v>
      </c>
      <c r="B2078" s="426" t="s">
        <v>47</v>
      </c>
      <c r="C2078" s="426" t="s">
        <v>1276</v>
      </c>
      <c r="D2078" s="426" t="s">
        <v>1277</v>
      </c>
      <c r="E2078" s="426" t="s">
        <v>265</v>
      </c>
      <c r="F2078" s="426" t="s">
        <v>4377</v>
      </c>
      <c r="G2078" s="426" t="s">
        <v>4143</v>
      </c>
      <c r="H2078" s="427">
        <v>0.123</v>
      </c>
      <c r="I2078" s="427">
        <v>0.12</v>
      </c>
      <c r="J2078" s="427">
        <v>11.662000000000001</v>
      </c>
      <c r="K2078" s="427">
        <v>24.64</v>
      </c>
      <c r="L2078" s="427">
        <v>0.12752769150000001</v>
      </c>
      <c r="M2078" s="427">
        <v>12.075622101620002</v>
      </c>
      <c r="N2078" s="427">
        <v>25.513919446400006</v>
      </c>
      <c r="O2078" s="427">
        <v>22.83</v>
      </c>
      <c r="P2078" s="427">
        <v>13.52</v>
      </c>
      <c r="Q2078" s="427">
        <v>13.52</v>
      </c>
      <c r="R2078" s="427">
        <v>0.123</v>
      </c>
      <c r="S2078" s="427">
        <v>14.52525</v>
      </c>
      <c r="T2078" s="427">
        <v>21.776499999999999</v>
      </c>
      <c r="U2078" s="428">
        <v>42614</v>
      </c>
      <c r="V2078" s="428">
        <v>44561</v>
      </c>
      <c r="W2078" s="426">
        <v>488</v>
      </c>
      <c r="X2078" s="426"/>
      <c r="Y2078" s="426"/>
      <c r="Z2078" s="426">
        <v>7</v>
      </c>
    </row>
    <row r="2079" spans="1:26" ht="15">
      <c r="A2079" s="426">
        <v>202110</v>
      </c>
      <c r="B2079" s="426" t="s">
        <v>47</v>
      </c>
      <c r="C2079" s="426" t="s">
        <v>1280</v>
      </c>
      <c r="D2079" s="426" t="s">
        <v>1281</v>
      </c>
      <c r="E2079" s="426" t="s">
        <v>265</v>
      </c>
      <c r="F2079" s="426" t="s">
        <v>4446</v>
      </c>
      <c r="G2079" s="426" t="s">
        <v>4123</v>
      </c>
      <c r="H2079" s="427">
        <v>6.3E-2</v>
      </c>
      <c r="I2079" s="427">
        <v>6.9000000000000006E-2</v>
      </c>
      <c r="J2079" s="427">
        <v>4.5469999999999997</v>
      </c>
      <c r="K2079" s="427">
        <v>8.7430000000000003</v>
      </c>
      <c r="L2079" s="427">
        <v>6.5319061499999997E-2</v>
      </c>
      <c r="M2079" s="427">
        <v>4.7082707679700002</v>
      </c>
      <c r="N2079" s="427">
        <v>9.0530924399300012</v>
      </c>
      <c r="O2079" s="427">
        <v>22.83</v>
      </c>
      <c r="P2079" s="427">
        <v>13.52</v>
      </c>
      <c r="Q2079" s="427">
        <v>13.52</v>
      </c>
      <c r="R2079" s="427">
        <v>6.9080000000000003E-2</v>
      </c>
      <c r="S2079" s="427">
        <v>5.6878900000000003</v>
      </c>
      <c r="T2079" s="427">
        <v>7.6022499999999997</v>
      </c>
      <c r="U2079" s="428">
        <v>42614</v>
      </c>
      <c r="V2079" s="428">
        <v>44561</v>
      </c>
      <c r="W2079" s="426">
        <v>360</v>
      </c>
      <c r="X2079" s="426"/>
      <c r="Y2079" s="426"/>
      <c r="Z2079" s="426">
        <v>7</v>
      </c>
    </row>
    <row r="2080" spans="1:26" ht="15">
      <c r="A2080" s="426">
        <v>202110</v>
      </c>
      <c r="B2080" s="426" t="s">
        <v>47</v>
      </c>
      <c r="C2080" s="426" t="s">
        <v>1298</v>
      </c>
      <c r="D2080" s="426" t="s">
        <v>1299</v>
      </c>
      <c r="E2080" s="426" t="s">
        <v>273</v>
      </c>
      <c r="F2080" s="426" t="s">
        <v>4393</v>
      </c>
      <c r="G2080" s="426" t="s">
        <v>4123</v>
      </c>
      <c r="H2080" s="427">
        <v>2.4239999999999999</v>
      </c>
      <c r="I2080" s="427">
        <v>2.59</v>
      </c>
      <c r="J2080" s="427">
        <v>250.386</v>
      </c>
      <c r="K2080" s="427">
        <v>1209.557</v>
      </c>
      <c r="L2080" s="427">
        <v>2.5006993596000004</v>
      </c>
      <c r="M2080" s="427">
        <v>257.97542500740002</v>
      </c>
      <c r="N2080" s="427">
        <v>1246.2197612712998</v>
      </c>
      <c r="O2080" s="427">
        <v>22.84</v>
      </c>
      <c r="P2080" s="427">
        <v>7.82</v>
      </c>
      <c r="Q2080" s="427">
        <v>7.82</v>
      </c>
      <c r="R2080" s="427">
        <v>2.5896876</v>
      </c>
      <c r="S2080" s="427">
        <v>309.11657700000001</v>
      </c>
      <c r="T2080" s="427">
        <v>1150.827145</v>
      </c>
      <c r="U2080" s="428">
        <v>42339</v>
      </c>
      <c r="V2080" s="428">
        <v>45291</v>
      </c>
      <c r="W2080" s="426">
        <v>2800</v>
      </c>
      <c r="X2080" s="426"/>
      <c r="Y2080" s="426"/>
      <c r="Z2080" s="426">
        <v>7</v>
      </c>
    </row>
    <row r="2081" spans="1:26" ht="15">
      <c r="A2081" s="426">
        <v>202110</v>
      </c>
      <c r="B2081" s="426" t="s">
        <v>47</v>
      </c>
      <c r="C2081" s="426" t="s">
        <v>1312</v>
      </c>
      <c r="D2081" s="426" t="s">
        <v>1313</v>
      </c>
      <c r="E2081" s="426" t="s">
        <v>273</v>
      </c>
      <c r="F2081" s="426" t="s">
        <v>4612</v>
      </c>
      <c r="G2081" s="426" t="s">
        <v>4123</v>
      </c>
      <c r="H2081" s="427">
        <v>0.89100000000000001</v>
      </c>
      <c r="I2081" s="427">
        <v>0.89300000000000002</v>
      </c>
      <c r="J2081" s="427">
        <v>48.448999999999998</v>
      </c>
      <c r="K2081" s="427">
        <v>182.429</v>
      </c>
      <c r="L2081" s="427">
        <v>0.91919271015000015</v>
      </c>
      <c r="M2081" s="427">
        <v>49.917532794099998</v>
      </c>
      <c r="N2081" s="427">
        <v>187.95858717610002</v>
      </c>
      <c r="O2081" s="427">
        <v>22.84</v>
      </c>
      <c r="P2081" s="427">
        <v>7.82</v>
      </c>
      <c r="Q2081" s="427">
        <v>7.82</v>
      </c>
      <c r="R2081" s="427">
        <v>0.89339999999999997</v>
      </c>
      <c r="S2081" s="427">
        <v>49.331000000000003</v>
      </c>
      <c r="T2081" s="427">
        <v>181.54705000000001</v>
      </c>
      <c r="U2081" s="428">
        <v>42339</v>
      </c>
      <c r="V2081" s="428">
        <v>45291</v>
      </c>
      <c r="W2081" s="426">
        <v>1400</v>
      </c>
      <c r="X2081" s="426"/>
      <c r="Y2081" s="426"/>
      <c r="Z2081" s="426">
        <v>7</v>
      </c>
    </row>
    <row r="2082" spans="1:26" ht="15">
      <c r="A2082" s="426">
        <v>202110</v>
      </c>
      <c r="B2082" s="426" t="s">
        <v>47</v>
      </c>
      <c r="C2082" s="426" t="s">
        <v>1436</v>
      </c>
      <c r="D2082" s="426" t="s">
        <v>1437</v>
      </c>
      <c r="E2082" s="426" t="s">
        <v>260</v>
      </c>
      <c r="F2082" s="426" t="s">
        <v>4408</v>
      </c>
      <c r="G2082" s="426" t="s">
        <v>4123</v>
      </c>
      <c r="H2082" s="427">
        <v>1.468</v>
      </c>
      <c r="I2082" s="427">
        <v>1.419</v>
      </c>
      <c r="J2082" s="427">
        <v>104.745</v>
      </c>
      <c r="K2082" s="427">
        <v>345.58199999999999</v>
      </c>
      <c r="L2082" s="427">
        <v>1.5144499422000002</v>
      </c>
      <c r="M2082" s="427">
        <v>107.9199152205</v>
      </c>
      <c r="N2082" s="427">
        <v>356.05690144379997</v>
      </c>
      <c r="O2082" s="427">
        <v>29.02</v>
      </c>
      <c r="P2082" s="427">
        <v>13.46</v>
      </c>
      <c r="Q2082" s="427">
        <v>12.59</v>
      </c>
      <c r="R2082" s="427">
        <v>1.4681535999999999</v>
      </c>
      <c r="S2082" s="427">
        <v>106.532938</v>
      </c>
      <c r="T2082" s="427">
        <v>343.79379899999998</v>
      </c>
      <c r="U2082" s="428">
        <v>43739</v>
      </c>
      <c r="V2082" s="428">
        <v>46022</v>
      </c>
      <c r="W2082" s="426">
        <v>1000</v>
      </c>
      <c r="X2082" s="426"/>
      <c r="Y2082" s="426"/>
      <c r="Z2082" s="426">
        <v>7</v>
      </c>
    </row>
    <row r="2083" spans="1:26" ht="15">
      <c r="A2083" s="426">
        <v>202110</v>
      </c>
      <c r="B2083" s="426" t="s">
        <v>47</v>
      </c>
      <c r="C2083" s="426" t="s">
        <v>1489</v>
      </c>
      <c r="D2083" s="426" t="s">
        <v>1745</v>
      </c>
      <c r="E2083" s="426" t="s">
        <v>261</v>
      </c>
      <c r="F2083" s="426" t="s">
        <v>4364</v>
      </c>
      <c r="G2083" s="426" t="s">
        <v>4364</v>
      </c>
      <c r="H2083" s="427">
        <v>4.2060000000000004</v>
      </c>
      <c r="I2083" s="427">
        <v>4.1920000000000002</v>
      </c>
      <c r="J2083" s="427">
        <v>452.54500000000002</v>
      </c>
      <c r="K2083" s="427">
        <v>2133.6080000000002</v>
      </c>
      <c r="L2083" s="427">
        <v>4.2060000000000004</v>
      </c>
      <c r="M2083" s="427">
        <v>452.54500000000002</v>
      </c>
      <c r="N2083" s="427">
        <v>2133.6080000000002</v>
      </c>
      <c r="O2083" s="427">
        <v>22.71</v>
      </c>
      <c r="P2083" s="427">
        <v>7.88</v>
      </c>
      <c r="Q2083" s="427">
        <v>7.88</v>
      </c>
      <c r="R2083" s="427">
        <v>4.205654</v>
      </c>
      <c r="S2083" s="427">
        <v>556.211007</v>
      </c>
      <c r="T2083" s="427">
        <v>2029.942061</v>
      </c>
      <c r="U2083" s="428">
        <v>44287</v>
      </c>
      <c r="V2083" s="428">
        <v>46022</v>
      </c>
      <c r="W2083" s="426">
        <v>63000</v>
      </c>
      <c r="X2083" s="426"/>
      <c r="Y2083" s="426"/>
      <c r="Z2083" s="426">
        <v>3</v>
      </c>
    </row>
    <row r="2084" spans="1:26" ht="15">
      <c r="A2084" s="426">
        <v>202110</v>
      </c>
      <c r="B2084" s="426" t="s">
        <v>47</v>
      </c>
      <c r="C2084" s="426" t="s">
        <v>7059</v>
      </c>
      <c r="D2084" s="426" t="s">
        <v>6994</v>
      </c>
      <c r="E2084" s="426" t="s">
        <v>261</v>
      </c>
      <c r="F2084" s="426" t="s">
        <v>7060</v>
      </c>
      <c r="G2084" s="426" t="s">
        <v>4364</v>
      </c>
      <c r="H2084" s="427">
        <v>31.151</v>
      </c>
      <c r="I2084" s="427">
        <v>31.699000000000002</v>
      </c>
      <c r="J2084" s="427">
        <v>3455.6930000000002</v>
      </c>
      <c r="K2084" s="427">
        <v>16447.212</v>
      </c>
      <c r="L2084" s="427">
        <v>31.213301999999999</v>
      </c>
      <c r="M2084" s="427">
        <v>3462.6043860000004</v>
      </c>
      <c r="N2084" s="427">
        <v>16480.106423999998</v>
      </c>
      <c r="O2084" s="427">
        <v>22.71</v>
      </c>
      <c r="P2084" s="427">
        <v>7.88</v>
      </c>
      <c r="Q2084" s="427">
        <v>7.88</v>
      </c>
      <c r="R2084" s="427">
        <v>31.698773599999999</v>
      </c>
      <c r="S2084" s="427">
        <v>4308.103376</v>
      </c>
      <c r="T2084" s="427">
        <v>15594.801288000001</v>
      </c>
      <c r="U2084" s="428">
        <v>44287</v>
      </c>
      <c r="V2084" s="428">
        <v>46022</v>
      </c>
      <c r="W2084" s="426">
        <v>0</v>
      </c>
      <c r="X2084" s="426"/>
      <c r="Y2084" s="426"/>
      <c r="Z2084" s="426">
        <v>3</v>
      </c>
    </row>
    <row r="2085" spans="1:26" ht="15">
      <c r="A2085" s="426">
        <v>202110</v>
      </c>
      <c r="B2085" s="426" t="s">
        <v>47</v>
      </c>
      <c r="C2085" s="426" t="s">
        <v>1673</v>
      </c>
      <c r="D2085" s="426" t="s">
        <v>1674</v>
      </c>
      <c r="E2085" s="426" t="s">
        <v>260</v>
      </c>
      <c r="F2085" s="426" t="s">
        <v>4122</v>
      </c>
      <c r="G2085" s="426" t="s">
        <v>4143</v>
      </c>
      <c r="H2085" s="427">
        <v>0.48699999999999999</v>
      </c>
      <c r="I2085" s="427">
        <v>0.97399999999999998</v>
      </c>
      <c r="J2085" s="427">
        <v>40.951000000000001</v>
      </c>
      <c r="K2085" s="427">
        <v>294.18</v>
      </c>
      <c r="L2085" s="427">
        <v>0.50211333885000009</v>
      </c>
      <c r="M2085" s="427">
        <v>42.163277776630004</v>
      </c>
      <c r="N2085" s="427">
        <v>302.88864878340001</v>
      </c>
      <c r="O2085" s="427">
        <v>26.9</v>
      </c>
      <c r="P2085" s="427">
        <v>11.03</v>
      </c>
      <c r="Q2085" s="427">
        <v>11.03</v>
      </c>
      <c r="R2085" s="427">
        <v>0.9744408</v>
      </c>
      <c r="S2085" s="427">
        <v>50.218032000000001</v>
      </c>
      <c r="T2085" s="427">
        <v>284.91331400000001</v>
      </c>
      <c r="U2085" s="428">
        <v>42736</v>
      </c>
      <c r="V2085" s="428">
        <v>44926</v>
      </c>
      <c r="W2085" s="426">
        <v>950</v>
      </c>
      <c r="X2085" s="426"/>
      <c r="Y2085" s="426"/>
      <c r="Z2085" s="426">
        <v>7</v>
      </c>
    </row>
    <row r="2086" spans="1:26" ht="15">
      <c r="A2086" s="426">
        <v>202110</v>
      </c>
      <c r="B2086" s="426" t="s">
        <v>47</v>
      </c>
      <c r="C2086" s="426" t="s">
        <v>1938</v>
      </c>
      <c r="D2086" s="426" t="s">
        <v>1939</v>
      </c>
      <c r="E2086" s="426" t="s">
        <v>267</v>
      </c>
      <c r="F2086" s="426" t="s">
        <v>4408</v>
      </c>
      <c r="G2086" s="426" t="s">
        <v>4123</v>
      </c>
      <c r="H2086" s="427">
        <v>0.53700000000000003</v>
      </c>
      <c r="I2086" s="427">
        <v>0.52400000000000002</v>
      </c>
      <c r="J2086" s="427">
        <v>48.383000000000003</v>
      </c>
      <c r="K2086" s="427">
        <v>182.465</v>
      </c>
      <c r="L2086" s="427">
        <v>0.55399156605000011</v>
      </c>
      <c r="M2086" s="427">
        <v>49.849532274700003</v>
      </c>
      <c r="N2086" s="427">
        <v>187.99567836849999</v>
      </c>
      <c r="O2086" s="427">
        <v>22.84</v>
      </c>
      <c r="P2086" s="427">
        <v>11.5</v>
      </c>
      <c r="Q2086" s="427">
        <v>11.5</v>
      </c>
      <c r="R2086" s="427">
        <v>0.53680680000000003</v>
      </c>
      <c r="S2086" s="427">
        <v>50.016801999999998</v>
      </c>
      <c r="T2086" s="427">
        <v>180.83097000000001</v>
      </c>
      <c r="U2086" s="428">
        <v>44440</v>
      </c>
      <c r="V2086" s="428">
        <v>45016</v>
      </c>
      <c r="W2086" s="426">
        <v>990</v>
      </c>
      <c r="X2086" s="426"/>
      <c r="Y2086" s="426"/>
      <c r="Z2086" s="426">
        <v>7</v>
      </c>
    </row>
    <row r="2087" spans="1:26" ht="15">
      <c r="A2087" s="426">
        <v>202110</v>
      </c>
      <c r="B2087" s="426" t="s">
        <v>47</v>
      </c>
      <c r="C2087" s="426" t="s">
        <v>1980</v>
      </c>
      <c r="D2087" s="426" t="s">
        <v>1981</v>
      </c>
      <c r="E2087" s="426" t="s">
        <v>268</v>
      </c>
      <c r="F2087" s="426" t="s">
        <v>4411</v>
      </c>
      <c r="G2087" s="426" t="s">
        <v>4123</v>
      </c>
      <c r="H2087" s="427">
        <v>0.29499999999999998</v>
      </c>
      <c r="I2087" s="427">
        <v>0.78400000000000003</v>
      </c>
      <c r="J2087" s="427">
        <v>13.566000000000001</v>
      </c>
      <c r="K2087" s="427">
        <v>168.119</v>
      </c>
      <c r="L2087" s="427">
        <v>0.30433428675000002</v>
      </c>
      <c r="M2087" s="427">
        <v>13.977197669400001</v>
      </c>
      <c r="N2087" s="427">
        <v>173.21483819709999</v>
      </c>
      <c r="O2087" s="427">
        <v>22.84</v>
      </c>
      <c r="P2087" s="427">
        <v>7.09</v>
      </c>
      <c r="Q2087" s="427">
        <v>7.09</v>
      </c>
      <c r="R2087" s="427">
        <v>0.78349999999999997</v>
      </c>
      <c r="S2087" s="427">
        <v>14.612425</v>
      </c>
      <c r="T2087" s="427">
        <v>167.0727</v>
      </c>
      <c r="U2087" s="428">
        <v>44378</v>
      </c>
      <c r="V2087" s="428">
        <v>45291</v>
      </c>
      <c r="W2087" s="426">
        <v>900</v>
      </c>
      <c r="X2087" s="426"/>
      <c r="Y2087" s="426"/>
      <c r="Z2087" s="426">
        <v>7</v>
      </c>
    </row>
    <row r="2088" spans="1:26" ht="15">
      <c r="A2088" s="426">
        <v>202110</v>
      </c>
      <c r="B2088" s="426" t="s">
        <v>47</v>
      </c>
      <c r="C2088" s="426" t="s">
        <v>1982</v>
      </c>
      <c r="D2088" s="426" t="s">
        <v>1983</v>
      </c>
      <c r="E2088" s="426" t="s">
        <v>268</v>
      </c>
      <c r="F2088" s="426" t="s">
        <v>4399</v>
      </c>
      <c r="G2088" s="426" t="s">
        <v>4123</v>
      </c>
      <c r="H2088" s="427">
        <v>0.113</v>
      </c>
      <c r="I2088" s="427">
        <v>0.17499999999999999</v>
      </c>
      <c r="J2088" s="427">
        <v>5.6559999999999997</v>
      </c>
      <c r="K2088" s="427">
        <v>46.902000000000001</v>
      </c>
      <c r="L2088" s="427">
        <v>0.11657550645000002</v>
      </c>
      <c r="M2088" s="427">
        <v>5.8274384503999999</v>
      </c>
      <c r="N2088" s="427">
        <v>48.323641831800003</v>
      </c>
      <c r="O2088" s="427">
        <v>22.84</v>
      </c>
      <c r="P2088" s="427">
        <v>7.09</v>
      </c>
      <c r="Q2088" s="427">
        <v>7.09</v>
      </c>
      <c r="R2088" s="427">
        <v>0.17532239999999999</v>
      </c>
      <c r="S2088" s="427">
        <v>6.0096689999999997</v>
      </c>
      <c r="T2088" s="427">
        <v>46.548028000000002</v>
      </c>
      <c r="U2088" s="428">
        <v>44378</v>
      </c>
      <c r="V2088" s="428">
        <v>45291</v>
      </c>
      <c r="W2088" s="426">
        <v>500</v>
      </c>
      <c r="X2088" s="426"/>
      <c r="Y2088" s="426"/>
      <c r="Z2088" s="426">
        <v>7</v>
      </c>
    </row>
    <row r="2089" spans="1:26" ht="15">
      <c r="A2089" s="426">
        <v>202110</v>
      </c>
      <c r="B2089" s="426" t="s">
        <v>47</v>
      </c>
      <c r="C2089" s="426" t="s">
        <v>2046</v>
      </c>
      <c r="D2089" s="426" t="s">
        <v>2047</v>
      </c>
      <c r="E2089" s="426" t="s">
        <v>261</v>
      </c>
      <c r="F2089" s="426" t="s">
        <v>4534</v>
      </c>
      <c r="G2089" s="426" t="s">
        <v>4534</v>
      </c>
      <c r="H2089" s="427">
        <v>71.811999999999998</v>
      </c>
      <c r="I2089" s="427">
        <v>72.581000000000003</v>
      </c>
      <c r="J2089" s="427">
        <v>8068.9</v>
      </c>
      <c r="K2089" s="427">
        <v>39734.014000000003</v>
      </c>
      <c r="L2089" s="427">
        <v>71.811999999999998</v>
      </c>
      <c r="M2089" s="427">
        <v>8068.9</v>
      </c>
      <c r="N2089" s="427">
        <v>39734.014000000003</v>
      </c>
      <c r="O2089" s="427">
        <v>28.66</v>
      </c>
      <c r="P2089" s="427">
        <v>15.52</v>
      </c>
      <c r="Q2089" s="427">
        <v>15.52</v>
      </c>
      <c r="R2089" s="427">
        <v>72.581112000000005</v>
      </c>
      <c r="S2089" s="427">
        <v>10052.095380999999</v>
      </c>
      <c r="T2089" s="427">
        <v>37750.818588000002</v>
      </c>
      <c r="U2089" s="428">
        <v>42856</v>
      </c>
      <c r="V2089" s="428">
        <v>47238</v>
      </c>
      <c r="W2089" s="426">
        <v>8000</v>
      </c>
      <c r="X2089" s="426"/>
      <c r="Y2089" s="426"/>
      <c r="Z2089" s="426">
        <v>12</v>
      </c>
    </row>
    <row r="2090" spans="1:26" ht="15">
      <c r="A2090" s="426">
        <v>202110</v>
      </c>
      <c r="B2090" s="426" t="s">
        <v>47</v>
      </c>
      <c r="C2090" s="426" t="s">
        <v>2054</v>
      </c>
      <c r="D2090" s="426" t="s">
        <v>2055</v>
      </c>
      <c r="E2090" s="426" t="s">
        <v>268</v>
      </c>
      <c r="F2090" s="426" t="s">
        <v>4316</v>
      </c>
      <c r="G2090" s="426" t="s">
        <v>4123</v>
      </c>
      <c r="H2090" s="427">
        <v>0.58399999999999996</v>
      </c>
      <c r="I2090" s="427">
        <v>0.72</v>
      </c>
      <c r="J2090" s="427">
        <v>46.569000000000003</v>
      </c>
      <c r="K2090" s="427">
        <v>210.178</v>
      </c>
      <c r="L2090" s="427">
        <v>0.6024787236000001</v>
      </c>
      <c r="M2090" s="427">
        <v>47.980548302100004</v>
      </c>
      <c r="N2090" s="427">
        <v>216.5486843402</v>
      </c>
      <c r="O2090" s="427">
        <v>22.84</v>
      </c>
      <c r="P2090" s="427">
        <v>7.09</v>
      </c>
      <c r="Q2090" s="427">
        <v>7.09</v>
      </c>
      <c r="R2090" s="427">
        <v>0.71997599999999995</v>
      </c>
      <c r="S2090" s="427">
        <v>47.170794000000001</v>
      </c>
      <c r="T2090" s="427">
        <v>209.57622000000001</v>
      </c>
      <c r="U2090" s="428">
        <v>44197</v>
      </c>
      <c r="V2090" s="428">
        <v>45291</v>
      </c>
      <c r="W2090" s="426">
        <v>1200</v>
      </c>
      <c r="X2090" s="426"/>
      <c r="Y2090" s="426"/>
      <c r="Z2090" s="426">
        <v>7</v>
      </c>
    </row>
    <row r="2091" spans="1:26" ht="15">
      <c r="A2091" s="426">
        <v>202110</v>
      </c>
      <c r="B2091" s="426" t="s">
        <v>47</v>
      </c>
      <c r="C2091" s="426" t="s">
        <v>2056</v>
      </c>
      <c r="D2091" s="426" t="s">
        <v>2057</v>
      </c>
      <c r="E2091" s="426" t="s">
        <v>268</v>
      </c>
      <c r="F2091" s="426" t="s">
        <v>4316</v>
      </c>
      <c r="G2091" s="426" t="s">
        <v>4123</v>
      </c>
      <c r="H2091" s="427">
        <v>0.45700000000000002</v>
      </c>
      <c r="I2091" s="427">
        <v>0.50600000000000001</v>
      </c>
      <c r="J2091" s="427">
        <v>28.18</v>
      </c>
      <c r="K2091" s="427">
        <v>117.568</v>
      </c>
      <c r="L2091" s="427">
        <v>0.47146023405000009</v>
      </c>
      <c r="M2091" s="427">
        <v>29.034161162</v>
      </c>
      <c r="N2091" s="427">
        <v>121.1315918912</v>
      </c>
      <c r="O2091" s="427">
        <v>22.84</v>
      </c>
      <c r="P2091" s="427">
        <v>7.09</v>
      </c>
      <c r="Q2091" s="427">
        <v>7.09</v>
      </c>
      <c r="R2091" s="427">
        <v>0.50560000000000005</v>
      </c>
      <c r="S2091" s="427">
        <v>28.660699999999999</v>
      </c>
      <c r="T2091" s="427">
        <v>117.0872</v>
      </c>
      <c r="U2091" s="428">
        <v>44197</v>
      </c>
      <c r="V2091" s="428">
        <v>45291</v>
      </c>
      <c r="W2091" s="426">
        <v>1150</v>
      </c>
      <c r="X2091" s="426"/>
      <c r="Y2091" s="426"/>
      <c r="Z2091" s="426">
        <v>7</v>
      </c>
    </row>
    <row r="2092" spans="1:26" ht="15">
      <c r="A2092" s="426">
        <v>202110</v>
      </c>
      <c r="B2092" s="426" t="s">
        <v>47</v>
      </c>
      <c r="C2092" s="426" t="s">
        <v>2058</v>
      </c>
      <c r="D2092" s="426" t="s">
        <v>2059</v>
      </c>
      <c r="E2092" s="426" t="s">
        <v>268</v>
      </c>
      <c r="F2092" s="426" t="s">
        <v>4316</v>
      </c>
      <c r="G2092" s="426" t="s">
        <v>4123</v>
      </c>
      <c r="H2092" s="427">
        <v>0.26300000000000001</v>
      </c>
      <c r="I2092" s="427">
        <v>0.28000000000000003</v>
      </c>
      <c r="J2092" s="427">
        <v>18.859000000000002</v>
      </c>
      <c r="K2092" s="427">
        <v>89.978999999999999</v>
      </c>
      <c r="L2092" s="427">
        <v>0.27132175395000002</v>
      </c>
      <c r="M2092" s="427">
        <v>19.430633263099999</v>
      </c>
      <c r="N2092" s="427">
        <v>92.706344471099996</v>
      </c>
      <c r="O2092" s="427">
        <v>22.84</v>
      </c>
      <c r="P2092" s="427">
        <v>7.09</v>
      </c>
      <c r="Q2092" s="427">
        <v>7.09</v>
      </c>
      <c r="R2092" s="427">
        <v>0.28039999999999998</v>
      </c>
      <c r="S2092" s="427">
        <v>20.097950000000001</v>
      </c>
      <c r="T2092" s="427">
        <v>88.74015</v>
      </c>
      <c r="U2092" s="428">
        <v>44197</v>
      </c>
      <c r="V2092" s="428">
        <v>45291</v>
      </c>
      <c r="W2092" s="426">
        <v>700</v>
      </c>
      <c r="X2092" s="426"/>
      <c r="Y2092" s="426"/>
      <c r="Z2092" s="426">
        <v>7</v>
      </c>
    </row>
    <row r="2093" spans="1:26" ht="15">
      <c r="A2093" s="426">
        <v>202110</v>
      </c>
      <c r="B2093" s="426" t="s">
        <v>47</v>
      </c>
      <c r="C2093" s="426" t="s">
        <v>2286</v>
      </c>
      <c r="D2093" s="426" t="s">
        <v>2287</v>
      </c>
      <c r="E2093" s="426" t="s">
        <v>258</v>
      </c>
      <c r="F2093" s="426" t="s">
        <v>4338</v>
      </c>
      <c r="G2093" s="426" t="s">
        <v>4313</v>
      </c>
      <c r="H2093" s="427">
        <v>1.1599999999999999</v>
      </c>
      <c r="I2093" s="427">
        <v>1.1539999999999999</v>
      </c>
      <c r="J2093" s="427">
        <v>127.444</v>
      </c>
      <c r="K2093" s="427">
        <v>608.21500000000003</v>
      </c>
      <c r="L2093" s="427">
        <v>1.2078681424000002</v>
      </c>
      <c r="M2093" s="427">
        <v>131.56643616576002</v>
      </c>
      <c r="N2093" s="427">
        <v>627.88895493359996</v>
      </c>
      <c r="O2093" s="427">
        <v>25.35</v>
      </c>
      <c r="P2093" s="427">
        <v>7.96</v>
      </c>
      <c r="Q2093" s="427">
        <v>7.96</v>
      </c>
      <c r="R2093" s="427">
        <v>1.1595279999999999</v>
      </c>
      <c r="S2093" s="427">
        <v>160.23929100000001</v>
      </c>
      <c r="T2093" s="427">
        <v>575.41947800000003</v>
      </c>
      <c r="U2093" s="428">
        <v>44035</v>
      </c>
      <c r="V2093" s="428">
        <v>44926</v>
      </c>
      <c r="W2093" s="426">
        <v>1350</v>
      </c>
      <c r="X2093" s="426"/>
      <c r="Y2093" s="426"/>
      <c r="Z2093" s="426">
        <v>9</v>
      </c>
    </row>
    <row r="2094" spans="1:26" ht="15">
      <c r="A2094" s="426">
        <v>202110</v>
      </c>
      <c r="B2094" s="426" t="s">
        <v>47</v>
      </c>
      <c r="C2094" s="426" t="s">
        <v>2668</v>
      </c>
      <c r="D2094" s="426" t="s">
        <v>2669</v>
      </c>
      <c r="E2094" s="426" t="s">
        <v>265</v>
      </c>
      <c r="F2094" s="426" t="s">
        <v>4316</v>
      </c>
      <c r="G2094" s="426" t="s">
        <v>4409</v>
      </c>
      <c r="H2094" s="427">
        <v>0.46</v>
      </c>
      <c r="I2094" s="427">
        <v>0.78900000000000003</v>
      </c>
      <c r="J2094" s="427">
        <v>48.71</v>
      </c>
      <c r="K2094" s="427">
        <v>251.63</v>
      </c>
      <c r="L2094" s="427">
        <v>0.47455515900000006</v>
      </c>
      <c r="M2094" s="427">
        <v>50.186443939</v>
      </c>
      <c r="N2094" s="427">
        <v>259.25713176699998</v>
      </c>
      <c r="O2094" s="427">
        <v>22.84</v>
      </c>
      <c r="P2094" s="427">
        <v>7.97</v>
      </c>
      <c r="Q2094" s="427">
        <v>7.97</v>
      </c>
      <c r="R2094" s="427">
        <v>0.7889408</v>
      </c>
      <c r="S2094" s="427">
        <v>59.681756999999998</v>
      </c>
      <c r="T2094" s="427">
        <v>240.65800899999999</v>
      </c>
      <c r="U2094" s="428">
        <v>44197</v>
      </c>
      <c r="V2094" s="428">
        <v>44561</v>
      </c>
      <c r="W2094" s="426">
        <v>2000</v>
      </c>
      <c r="X2094" s="426"/>
      <c r="Y2094" s="426"/>
      <c r="Z2094" s="426">
        <v>7</v>
      </c>
    </row>
    <row r="2095" spans="1:26" ht="15">
      <c r="A2095" s="426">
        <v>202110</v>
      </c>
      <c r="B2095" s="426" t="s">
        <v>47</v>
      </c>
      <c r="C2095" s="426" t="s">
        <v>2692</v>
      </c>
      <c r="D2095" s="426" t="s">
        <v>2693</v>
      </c>
      <c r="E2095" s="426" t="s">
        <v>273</v>
      </c>
      <c r="F2095" s="426" t="s">
        <v>4399</v>
      </c>
      <c r="G2095" s="426" t="s">
        <v>4123</v>
      </c>
      <c r="H2095" s="427">
        <v>3.9420000000000002</v>
      </c>
      <c r="I2095" s="427">
        <v>3.94</v>
      </c>
      <c r="J2095" s="427">
        <v>383.30799999999999</v>
      </c>
      <c r="K2095" s="427">
        <v>1724.933</v>
      </c>
      <c r="L2095" s="427">
        <v>4.0643342541000012</v>
      </c>
      <c r="M2095" s="427">
        <v>394.65511655404003</v>
      </c>
      <c r="N2095" s="427">
        <v>1775.9964158402902</v>
      </c>
      <c r="O2095" s="427">
        <v>22.84</v>
      </c>
      <c r="P2095" s="427">
        <v>11.27</v>
      </c>
      <c r="Q2095" s="427">
        <v>9.51</v>
      </c>
      <c r="R2095" s="427">
        <v>3.9422443999999999</v>
      </c>
      <c r="S2095" s="427">
        <v>446.734488</v>
      </c>
      <c r="T2095" s="427">
        <v>1661.506797</v>
      </c>
      <c r="U2095" s="428">
        <v>43132</v>
      </c>
      <c r="V2095" s="428">
        <v>44926</v>
      </c>
      <c r="W2095" s="426">
        <v>6000</v>
      </c>
      <c r="X2095" s="426"/>
      <c r="Y2095" s="426"/>
      <c r="Z2095" s="426">
        <v>7</v>
      </c>
    </row>
    <row r="2096" spans="1:26" ht="15">
      <c r="A2096" s="426">
        <v>202110</v>
      </c>
      <c r="B2096" s="426" t="s">
        <v>47</v>
      </c>
      <c r="C2096" s="426" t="s">
        <v>3158</v>
      </c>
      <c r="D2096" s="426" t="s">
        <v>3159</v>
      </c>
      <c r="E2096" s="426" t="s">
        <v>275</v>
      </c>
      <c r="F2096" s="426" t="s">
        <v>4422</v>
      </c>
      <c r="G2096" s="426" t="s">
        <v>4123</v>
      </c>
      <c r="H2096" s="427">
        <v>0.124</v>
      </c>
      <c r="I2096" s="427">
        <v>0.122</v>
      </c>
      <c r="J2096" s="427">
        <v>12.563000000000001</v>
      </c>
      <c r="K2096" s="427">
        <v>41.073</v>
      </c>
      <c r="L2096" s="427">
        <v>0.1282754518</v>
      </c>
      <c r="M2096" s="427">
        <v>12.979362694740002</v>
      </c>
      <c r="N2096" s="427">
        <v>42.434240544540003</v>
      </c>
      <c r="O2096" s="427">
        <v>22.83</v>
      </c>
      <c r="P2096" s="427">
        <v>13.52</v>
      </c>
      <c r="Q2096" s="427">
        <v>13.52</v>
      </c>
      <c r="R2096" s="427">
        <v>0.1244</v>
      </c>
      <c r="S2096" s="427">
        <v>15.4838</v>
      </c>
      <c r="T2096" s="427">
        <v>38.151899999999998</v>
      </c>
      <c r="U2096" s="428">
        <v>43313</v>
      </c>
      <c r="V2096" s="428">
        <v>44561</v>
      </c>
      <c r="W2096" s="426">
        <v>750</v>
      </c>
      <c r="X2096" s="426"/>
      <c r="Y2096" s="426"/>
      <c r="Z2096" s="426">
        <v>7</v>
      </c>
    </row>
    <row r="2097" spans="1:26" ht="15">
      <c r="A2097" s="426">
        <v>202110</v>
      </c>
      <c r="B2097" s="426" t="s">
        <v>47</v>
      </c>
      <c r="C2097" s="426" t="s">
        <v>3393</v>
      </c>
      <c r="D2097" s="426" t="s">
        <v>3394</v>
      </c>
      <c r="E2097" s="426" t="s">
        <v>265</v>
      </c>
      <c r="F2097" s="426" t="s">
        <v>4316</v>
      </c>
      <c r="G2097" s="426" t="s">
        <v>4409</v>
      </c>
      <c r="H2097" s="427">
        <v>0.105</v>
      </c>
      <c r="I2097" s="427">
        <v>0.15</v>
      </c>
      <c r="J2097" s="427">
        <v>2.7130000000000001</v>
      </c>
      <c r="K2097" s="427">
        <v>13.958</v>
      </c>
      <c r="L2097" s="427">
        <v>0.10806586245000001</v>
      </c>
      <c r="M2097" s="427">
        <v>2.7927453793999999</v>
      </c>
      <c r="N2097" s="427">
        <v>14.368278660399998</v>
      </c>
      <c r="O2097" s="427">
        <v>24.59</v>
      </c>
      <c r="P2097" s="427">
        <v>12.22</v>
      </c>
      <c r="Q2097" s="427">
        <v>12.22</v>
      </c>
      <c r="R2097" s="427">
        <v>0.15011559999999999</v>
      </c>
      <c r="S2097" s="427">
        <v>3.3767480000000001</v>
      </c>
      <c r="T2097" s="427">
        <v>13.293837999999999</v>
      </c>
      <c r="U2097" s="428">
        <v>44378</v>
      </c>
      <c r="V2097" s="428">
        <v>45657</v>
      </c>
      <c r="W2097" s="426">
        <v>200</v>
      </c>
      <c r="X2097" s="426"/>
      <c r="Y2097" s="426"/>
      <c r="Z2097" s="426">
        <v>7</v>
      </c>
    </row>
    <row r="2098" spans="1:26" ht="15">
      <c r="A2098" s="426">
        <v>202110</v>
      </c>
      <c r="B2098" s="426" t="s">
        <v>47</v>
      </c>
      <c r="C2098" s="426" t="s">
        <v>3489</v>
      </c>
      <c r="D2098" s="426" t="s">
        <v>3490</v>
      </c>
      <c r="E2098" s="426" t="s">
        <v>275</v>
      </c>
      <c r="F2098" s="426" t="s">
        <v>4399</v>
      </c>
      <c r="G2098" s="426" t="s">
        <v>4123</v>
      </c>
      <c r="H2098" s="427">
        <v>0.74</v>
      </c>
      <c r="I2098" s="427">
        <v>0.76200000000000001</v>
      </c>
      <c r="J2098" s="427">
        <v>82.73</v>
      </c>
      <c r="K2098" s="427">
        <v>409.14600000000002</v>
      </c>
      <c r="L2098" s="427">
        <v>0.76341482100000002</v>
      </c>
      <c r="M2098" s="427">
        <v>85.237620757000002</v>
      </c>
      <c r="N2098" s="427">
        <v>421.54758349140002</v>
      </c>
      <c r="O2098" s="427">
        <v>22.84</v>
      </c>
      <c r="P2098" s="427">
        <v>12.05</v>
      </c>
      <c r="Q2098" s="427">
        <v>12.05</v>
      </c>
      <c r="R2098" s="427">
        <v>0.76193440000000001</v>
      </c>
      <c r="S2098" s="427">
        <v>102.42927299999999</v>
      </c>
      <c r="T2098" s="427">
        <v>389.44678499999998</v>
      </c>
      <c r="U2098" s="428">
        <v>44378</v>
      </c>
      <c r="V2098" s="428">
        <v>45657</v>
      </c>
      <c r="W2098" s="426">
        <v>900</v>
      </c>
      <c r="X2098" s="426"/>
      <c r="Y2098" s="426"/>
      <c r="Z2098" s="426">
        <v>6</v>
      </c>
    </row>
    <row r="2099" spans="1:26" ht="15">
      <c r="A2099" s="426">
        <v>202110</v>
      </c>
      <c r="B2099" s="426" t="s">
        <v>47</v>
      </c>
      <c r="C2099" s="426" t="s">
        <v>4305</v>
      </c>
      <c r="D2099" s="426" t="s">
        <v>4306</v>
      </c>
      <c r="E2099" s="426" t="s">
        <v>268</v>
      </c>
      <c r="F2099" s="426" t="s">
        <v>4272</v>
      </c>
      <c r="G2099" s="426" t="s">
        <v>4297</v>
      </c>
      <c r="H2099" s="427">
        <v>9.7000000000000003E-2</v>
      </c>
      <c r="I2099" s="427">
        <v>0.121</v>
      </c>
      <c r="J2099" s="427">
        <v>2.9550000000000001</v>
      </c>
      <c r="K2099" s="427">
        <v>19.172000000000001</v>
      </c>
      <c r="L2099" s="427">
        <v>9.9822465260000021E-2</v>
      </c>
      <c r="M2099" s="427">
        <v>3.0352913687999998</v>
      </c>
      <c r="N2099" s="427">
        <v>19.692929313919997</v>
      </c>
      <c r="O2099" s="427">
        <v>22.84</v>
      </c>
      <c r="P2099" s="427">
        <v>11.59</v>
      </c>
      <c r="Q2099" s="427">
        <v>11.33</v>
      </c>
      <c r="R2099" s="427">
        <v>0.12108480000000001</v>
      </c>
      <c r="S2099" s="427">
        <v>3.6927310000000002</v>
      </c>
      <c r="T2099" s="427">
        <v>18.434671000000002</v>
      </c>
      <c r="U2099" s="428">
        <v>44317</v>
      </c>
      <c r="V2099" s="428">
        <v>45657</v>
      </c>
      <c r="W2099" s="426">
        <v>590</v>
      </c>
      <c r="X2099" s="426"/>
      <c r="Y2099" s="426"/>
      <c r="Z2099" s="426">
        <v>6</v>
      </c>
    </row>
    <row r="2100" spans="1:26" ht="15">
      <c r="A2100" s="426">
        <v>202110</v>
      </c>
      <c r="B2100" s="426" t="s">
        <v>47</v>
      </c>
      <c r="C2100" s="426" t="s">
        <v>5812</v>
      </c>
      <c r="D2100" s="426" t="s">
        <v>5813</v>
      </c>
      <c r="E2100" s="426" t="s">
        <v>275</v>
      </c>
      <c r="F2100" s="426" t="s">
        <v>4289</v>
      </c>
      <c r="G2100" s="426" t="s">
        <v>4156</v>
      </c>
      <c r="H2100" s="427">
        <v>0.11700000000000001</v>
      </c>
      <c r="I2100" s="427">
        <v>0.16900000000000001</v>
      </c>
      <c r="J2100" s="427">
        <v>5.4210000000000003</v>
      </c>
      <c r="K2100" s="427">
        <v>20.431999999999999</v>
      </c>
      <c r="L2100" s="427">
        <v>0.12039258699000002</v>
      </c>
      <c r="M2100" s="427">
        <v>5.5682959425599989</v>
      </c>
      <c r="N2100" s="427">
        <v>20.987165227519995</v>
      </c>
      <c r="O2100" s="427">
        <v>24.59</v>
      </c>
      <c r="P2100" s="427">
        <v>12.22</v>
      </c>
      <c r="Q2100" s="427">
        <v>12.22</v>
      </c>
      <c r="R2100" s="427">
        <v>0.16880000000000001</v>
      </c>
      <c r="S2100" s="427">
        <v>6.7656999999999998</v>
      </c>
      <c r="T2100" s="427">
        <v>19.087499999999999</v>
      </c>
      <c r="U2100" s="428">
        <v>44378</v>
      </c>
      <c r="V2100" s="428">
        <v>45657</v>
      </c>
      <c r="W2100" s="426">
        <v>200</v>
      </c>
      <c r="X2100" s="426"/>
      <c r="Y2100" s="426"/>
      <c r="Z2100" s="426">
        <v>6</v>
      </c>
    </row>
    <row r="2101" spans="1:26" ht="15">
      <c r="A2101" s="426">
        <v>202110</v>
      </c>
      <c r="B2101" s="426" t="s">
        <v>47</v>
      </c>
      <c r="C2101" s="426" t="s">
        <v>5867</v>
      </c>
      <c r="D2101" s="426" t="s">
        <v>5868</v>
      </c>
      <c r="E2101" s="426" t="s">
        <v>265</v>
      </c>
      <c r="F2101" s="426" t="s">
        <v>4175</v>
      </c>
      <c r="G2101" s="426" t="s">
        <v>4156</v>
      </c>
      <c r="H2101" s="427">
        <v>0.215</v>
      </c>
      <c r="I2101" s="427">
        <v>0.22</v>
      </c>
      <c r="J2101" s="427">
        <v>8.5619999999999994</v>
      </c>
      <c r="K2101" s="427">
        <v>34.548000000000002</v>
      </c>
      <c r="L2101" s="427">
        <v>0.22123424105000003</v>
      </c>
      <c r="M2101" s="427">
        <v>8.7946411843199996</v>
      </c>
      <c r="N2101" s="427">
        <v>35.486716145279992</v>
      </c>
      <c r="O2101" s="427">
        <v>24.59</v>
      </c>
      <c r="P2101" s="427">
        <v>12.22</v>
      </c>
      <c r="Q2101" s="427">
        <v>12.22</v>
      </c>
      <c r="R2101" s="427">
        <v>0.21941559999999999</v>
      </c>
      <c r="S2101" s="427">
        <v>10.354044999999999</v>
      </c>
      <c r="T2101" s="427">
        <v>32.755434000000001</v>
      </c>
      <c r="U2101" s="428">
        <v>44378</v>
      </c>
      <c r="V2101" s="428">
        <v>45657</v>
      </c>
      <c r="W2101" s="426">
        <v>250</v>
      </c>
      <c r="X2101" s="426"/>
      <c r="Y2101" s="426"/>
      <c r="Z2101" s="426">
        <v>6</v>
      </c>
    </row>
    <row r="2102" spans="1:26" ht="15">
      <c r="A2102" s="426">
        <v>202110</v>
      </c>
      <c r="B2102" s="426" t="s">
        <v>47</v>
      </c>
      <c r="C2102" s="426" t="s">
        <v>5891</v>
      </c>
      <c r="D2102" s="426" t="s">
        <v>5892</v>
      </c>
      <c r="E2102" s="426" t="s">
        <v>271</v>
      </c>
      <c r="F2102" s="426" t="s">
        <v>4144</v>
      </c>
      <c r="G2102" s="426" t="s">
        <v>4143</v>
      </c>
      <c r="H2102" s="427">
        <v>1.5960000000000001</v>
      </c>
      <c r="I2102" s="427">
        <v>1.629</v>
      </c>
      <c r="J2102" s="427">
        <v>166.58699999999999</v>
      </c>
      <c r="K2102" s="427">
        <v>834.60299999999995</v>
      </c>
      <c r="L2102" s="427">
        <v>1.6455295458000003</v>
      </c>
      <c r="M2102" s="427">
        <v>171.51849661731001</v>
      </c>
      <c r="N2102" s="427">
        <v>859.30986110739013</v>
      </c>
      <c r="O2102" s="427">
        <v>26.67</v>
      </c>
      <c r="P2102" s="427">
        <v>11.36</v>
      </c>
      <c r="Q2102" s="427">
        <v>11.36</v>
      </c>
      <c r="R2102" s="427">
        <v>1.6292135999999999</v>
      </c>
      <c r="S2102" s="427">
        <v>196.74376000000001</v>
      </c>
      <c r="T2102" s="427">
        <v>804.44632100000001</v>
      </c>
      <c r="U2102" s="428">
        <v>43800</v>
      </c>
      <c r="V2102" s="428">
        <v>46752</v>
      </c>
      <c r="W2102" s="426">
        <v>2000</v>
      </c>
      <c r="X2102" s="426"/>
      <c r="Y2102" s="426"/>
      <c r="Z2102" s="426">
        <v>7</v>
      </c>
    </row>
    <row r="2103" spans="1:26" ht="15">
      <c r="A2103" s="426">
        <v>202110</v>
      </c>
      <c r="B2103" s="426" t="s">
        <v>47</v>
      </c>
      <c r="C2103" s="426" t="s">
        <v>5956</v>
      </c>
      <c r="D2103" s="426" t="s">
        <v>5957</v>
      </c>
      <c r="E2103" s="426" t="s">
        <v>261</v>
      </c>
      <c r="F2103" s="426" t="s">
        <v>4451</v>
      </c>
      <c r="G2103" s="426" t="s">
        <v>4355</v>
      </c>
      <c r="H2103" s="427">
        <v>1.9970000000000001</v>
      </c>
      <c r="I2103" s="427">
        <v>2.0539999999999998</v>
      </c>
      <c r="J2103" s="427">
        <v>210.822</v>
      </c>
      <c r="K2103" s="427">
        <v>1041.9380000000001</v>
      </c>
      <c r="L2103" s="427">
        <v>2.0563109000000002</v>
      </c>
      <c r="M2103" s="427">
        <v>215.67090599999997</v>
      </c>
      <c r="N2103" s="427">
        <v>1065.902574</v>
      </c>
      <c r="O2103" s="427">
        <v>22.83</v>
      </c>
      <c r="P2103" s="427">
        <v>7.88</v>
      </c>
      <c r="Q2103" s="427">
        <v>7.88</v>
      </c>
      <c r="R2103" s="427">
        <v>2.0541200000000002</v>
      </c>
      <c r="S2103" s="427">
        <v>263.62331</v>
      </c>
      <c r="T2103" s="427">
        <v>989.13688999999999</v>
      </c>
      <c r="U2103" s="428">
        <v>44044</v>
      </c>
      <c r="V2103" s="428">
        <v>45657</v>
      </c>
      <c r="W2103" s="426">
        <v>2000</v>
      </c>
      <c r="X2103" s="426"/>
      <c r="Y2103" s="426"/>
      <c r="Z2103" s="426">
        <v>5</v>
      </c>
    </row>
    <row r="2104" spans="1:26" ht="15">
      <c r="A2104" s="426">
        <v>202110</v>
      </c>
      <c r="B2104" s="426" t="s">
        <v>47</v>
      </c>
      <c r="C2104" s="426" t="s">
        <v>6223</v>
      </c>
      <c r="D2104" s="426" t="s">
        <v>6224</v>
      </c>
      <c r="E2104" s="426" t="s">
        <v>267</v>
      </c>
      <c r="F2104" s="426" t="s">
        <v>4126</v>
      </c>
      <c r="G2104" s="426" t="s">
        <v>4135</v>
      </c>
      <c r="H2104" s="427">
        <v>0.28799999999999998</v>
      </c>
      <c r="I2104" s="427">
        <v>0.30499999999999999</v>
      </c>
      <c r="J2104" s="427">
        <v>15.853999999999999</v>
      </c>
      <c r="K2104" s="427">
        <v>70.06</v>
      </c>
      <c r="L2104" s="427">
        <v>0.2971127952</v>
      </c>
      <c r="M2104" s="427">
        <v>16.3345490086</v>
      </c>
      <c r="N2104" s="427">
        <v>72.183581653999994</v>
      </c>
      <c r="O2104" s="427">
        <v>26.31</v>
      </c>
      <c r="P2104" s="427">
        <v>9.4499999999999993</v>
      </c>
      <c r="Q2104" s="427">
        <v>9.4499999999999993</v>
      </c>
      <c r="R2104" s="427">
        <v>0.30479919999999999</v>
      </c>
      <c r="S2104" s="427">
        <v>17.487943999999999</v>
      </c>
      <c r="T2104" s="427">
        <v>68.426861000000002</v>
      </c>
      <c r="U2104" s="428">
        <v>43952</v>
      </c>
      <c r="V2104" s="428">
        <v>45657</v>
      </c>
      <c r="W2104" s="426">
        <v>1200</v>
      </c>
      <c r="X2104" s="426"/>
      <c r="Y2104" s="426"/>
      <c r="Z2104" s="426">
        <v>7</v>
      </c>
    </row>
    <row r="2105" spans="1:26" ht="15">
      <c r="A2105" s="426">
        <v>202110</v>
      </c>
      <c r="B2105" s="426" t="s">
        <v>47</v>
      </c>
      <c r="C2105" s="426" t="s">
        <v>7061</v>
      </c>
      <c r="D2105" s="426" t="s">
        <v>6992</v>
      </c>
      <c r="E2105" s="426" t="s">
        <v>275</v>
      </c>
      <c r="F2105" s="426" t="s">
        <v>4244</v>
      </c>
      <c r="G2105" s="426" t="s">
        <v>4156</v>
      </c>
      <c r="H2105" s="427">
        <v>0.13</v>
      </c>
      <c r="I2105" s="427">
        <v>0.13100000000000001</v>
      </c>
      <c r="J2105" s="427">
        <v>12.965999999999999</v>
      </c>
      <c r="K2105" s="427">
        <v>55.69</v>
      </c>
      <c r="L2105" s="427">
        <v>0.13376954110000003</v>
      </c>
      <c r="M2105" s="427">
        <v>13.318303853759998</v>
      </c>
      <c r="N2105" s="427">
        <v>57.203173038399989</v>
      </c>
      <c r="O2105" s="427">
        <v>22.63</v>
      </c>
      <c r="P2105" s="427">
        <v>9.86</v>
      </c>
      <c r="Q2105" s="427">
        <v>9.86</v>
      </c>
      <c r="R2105" s="427">
        <v>0.1308</v>
      </c>
      <c r="S2105" s="427">
        <v>15.997249999999999</v>
      </c>
      <c r="T2105" s="427">
        <v>52.658200000000001</v>
      </c>
      <c r="U2105" s="428">
        <v>44272</v>
      </c>
      <c r="V2105" s="428">
        <v>46022</v>
      </c>
      <c r="W2105" s="426">
        <v>600</v>
      </c>
      <c r="X2105" s="426"/>
      <c r="Y2105" s="426"/>
      <c r="Z2105" s="426">
        <v>6</v>
      </c>
    </row>
    <row r="2106" spans="1:26" ht="15">
      <c r="A2106" s="426">
        <v>202110</v>
      </c>
      <c r="B2106" s="426" t="s">
        <v>47</v>
      </c>
      <c r="C2106" s="426" t="s">
        <v>7088</v>
      </c>
      <c r="D2106" s="426" t="s">
        <v>7089</v>
      </c>
      <c r="E2106" s="426" t="s">
        <v>268</v>
      </c>
      <c r="F2106" s="426" t="s">
        <v>4408</v>
      </c>
      <c r="G2106" s="426" t="s">
        <v>4123</v>
      </c>
      <c r="H2106" s="427">
        <v>0.57799999999999996</v>
      </c>
      <c r="I2106" s="427">
        <v>0.58799999999999997</v>
      </c>
      <c r="J2106" s="427">
        <v>51.658999999999999</v>
      </c>
      <c r="K2106" s="427">
        <v>216.89699999999999</v>
      </c>
      <c r="L2106" s="427">
        <v>0.59628887369999994</v>
      </c>
      <c r="M2106" s="427">
        <v>53.224830783099996</v>
      </c>
      <c r="N2106" s="427">
        <v>223.47134327730001</v>
      </c>
      <c r="O2106" s="427">
        <v>22.84</v>
      </c>
      <c r="P2106" s="427">
        <v>8.9</v>
      </c>
      <c r="Q2106" s="427">
        <v>8.9</v>
      </c>
      <c r="R2106" s="427">
        <v>0.58772840000000004</v>
      </c>
      <c r="S2106" s="427">
        <v>56.941229999999997</v>
      </c>
      <c r="T2106" s="427">
        <v>211.61492200000001</v>
      </c>
      <c r="U2106" s="428">
        <v>44317</v>
      </c>
      <c r="V2106" s="428">
        <v>45412</v>
      </c>
      <c r="W2106" s="426">
        <v>1700</v>
      </c>
      <c r="X2106" s="426"/>
      <c r="Y2106" s="426"/>
      <c r="Z2106" s="426">
        <v>7</v>
      </c>
    </row>
    <row r="2107" spans="1:26" ht="15">
      <c r="A2107" s="426">
        <v>202110</v>
      </c>
      <c r="B2107" s="426" t="s">
        <v>47</v>
      </c>
      <c r="C2107" s="426" t="s">
        <v>7505</v>
      </c>
      <c r="D2107" s="426" t="s">
        <v>7506</v>
      </c>
      <c r="E2107" s="426" t="s">
        <v>257</v>
      </c>
      <c r="F2107" s="426" t="s">
        <v>4129</v>
      </c>
      <c r="G2107" s="426" t="s">
        <v>4129</v>
      </c>
      <c r="H2107" s="427">
        <v>65.837000000000003</v>
      </c>
      <c r="I2107" s="427">
        <v>77.844999999999999</v>
      </c>
      <c r="J2107" s="427">
        <v>2493.922</v>
      </c>
      <c r="K2107" s="427">
        <v>11055.427</v>
      </c>
      <c r="L2107" s="427">
        <v>65.837000000000003</v>
      </c>
      <c r="M2107" s="427">
        <v>2493.922</v>
      </c>
      <c r="N2107" s="427">
        <v>11055.427</v>
      </c>
      <c r="O2107" s="427">
        <v>22.83</v>
      </c>
      <c r="P2107" s="427">
        <v>9.6300000000000008</v>
      </c>
      <c r="Q2107" s="427">
        <v>9.6300000000000008</v>
      </c>
      <c r="R2107" s="427">
        <v>77.845163600000006</v>
      </c>
      <c r="S2107" s="427">
        <v>2978.3847700000001</v>
      </c>
      <c r="T2107" s="427">
        <v>10570.964491999999</v>
      </c>
      <c r="U2107" s="428">
        <v>44378</v>
      </c>
      <c r="V2107" s="428">
        <v>45900</v>
      </c>
      <c r="W2107" s="426">
        <v>50000</v>
      </c>
      <c r="X2107" s="426"/>
      <c r="Y2107" s="426"/>
      <c r="Z2107" s="426">
        <v>5</v>
      </c>
    </row>
    <row r="2108" spans="1:26" ht="15">
      <c r="A2108" s="426">
        <v>202110</v>
      </c>
      <c r="B2108" s="426" t="s">
        <v>47</v>
      </c>
      <c r="C2108" s="426" t="s">
        <v>7090</v>
      </c>
      <c r="D2108" s="426" t="s">
        <v>7091</v>
      </c>
      <c r="E2108" s="426" t="s">
        <v>275</v>
      </c>
      <c r="F2108" s="426" t="s">
        <v>4244</v>
      </c>
      <c r="G2108" s="426" t="s">
        <v>4156</v>
      </c>
      <c r="H2108" s="427">
        <v>0.46800000000000003</v>
      </c>
      <c r="I2108" s="427">
        <v>0.625</v>
      </c>
      <c r="J2108" s="427">
        <v>45.28</v>
      </c>
      <c r="K2108" s="427">
        <v>151.40600000000001</v>
      </c>
      <c r="L2108" s="427">
        <v>0.48157034796000009</v>
      </c>
      <c r="M2108" s="427">
        <v>46.510319180799996</v>
      </c>
      <c r="N2108" s="427">
        <v>155.51990693215998</v>
      </c>
      <c r="O2108" s="427">
        <v>22.63</v>
      </c>
      <c r="P2108" s="427">
        <v>9.86</v>
      </c>
      <c r="Q2108" s="427">
        <v>9.86</v>
      </c>
      <c r="R2108" s="427">
        <v>0.62460000000000004</v>
      </c>
      <c r="S2108" s="427">
        <v>56.149000000000001</v>
      </c>
      <c r="T2108" s="427">
        <v>140.53694999999999</v>
      </c>
      <c r="U2108" s="428">
        <v>44317</v>
      </c>
      <c r="V2108" s="428">
        <v>46022</v>
      </c>
      <c r="W2108" s="426">
        <v>800</v>
      </c>
      <c r="X2108" s="426"/>
      <c r="Y2108" s="426"/>
      <c r="Z2108" s="426">
        <v>6</v>
      </c>
    </row>
    <row r="2109" spans="1:26" ht="15">
      <c r="A2109" s="426">
        <v>202110</v>
      </c>
      <c r="B2109" s="426" t="s">
        <v>47</v>
      </c>
      <c r="C2109" s="426" t="s">
        <v>7078</v>
      </c>
      <c r="D2109" s="426" t="s">
        <v>7079</v>
      </c>
      <c r="E2109" s="426" t="s">
        <v>275</v>
      </c>
      <c r="F2109" s="426" t="s">
        <v>4244</v>
      </c>
      <c r="G2109" s="426" t="s">
        <v>4156</v>
      </c>
      <c r="H2109" s="427">
        <v>0.30599999999999999</v>
      </c>
      <c r="I2109" s="427">
        <v>0.314</v>
      </c>
      <c r="J2109" s="427">
        <v>28.922999999999998</v>
      </c>
      <c r="K2109" s="427">
        <v>128.13900000000001</v>
      </c>
      <c r="L2109" s="427">
        <v>0.31487291982000004</v>
      </c>
      <c r="M2109" s="427">
        <v>29.708877245279997</v>
      </c>
      <c r="N2109" s="427">
        <v>131.62071089904001</v>
      </c>
      <c r="O2109" s="427">
        <v>22.63</v>
      </c>
      <c r="P2109" s="427">
        <v>9.86</v>
      </c>
      <c r="Q2109" s="427">
        <v>9.86</v>
      </c>
      <c r="R2109" s="427">
        <v>0.31440000000000001</v>
      </c>
      <c r="S2109" s="427">
        <v>36.041849999999997</v>
      </c>
      <c r="T2109" s="427">
        <v>121.01935</v>
      </c>
      <c r="U2109" s="428">
        <v>44317</v>
      </c>
      <c r="V2109" s="428">
        <v>46022</v>
      </c>
      <c r="W2109" s="426">
        <v>1000</v>
      </c>
      <c r="X2109" s="426"/>
      <c r="Y2109" s="426"/>
      <c r="Z2109" s="426">
        <v>6</v>
      </c>
    </row>
    <row r="2110" spans="1:26" ht="15">
      <c r="A2110" s="426">
        <v>202110</v>
      </c>
      <c r="B2110" s="426" t="s">
        <v>47</v>
      </c>
      <c r="C2110" s="426" t="s">
        <v>7139</v>
      </c>
      <c r="D2110" s="426" t="s">
        <v>7140</v>
      </c>
      <c r="E2110" s="426" t="s">
        <v>274</v>
      </c>
      <c r="F2110" s="426" t="s">
        <v>4175</v>
      </c>
      <c r="G2110" s="426" t="s">
        <v>4156</v>
      </c>
      <c r="H2110" s="427">
        <v>0.18099999999999999</v>
      </c>
      <c r="I2110" s="427">
        <v>0.38800000000000001</v>
      </c>
      <c r="J2110" s="427">
        <v>13.821</v>
      </c>
      <c r="K2110" s="427">
        <v>85.587000000000003</v>
      </c>
      <c r="L2110" s="427">
        <v>0.18624836107000001</v>
      </c>
      <c r="M2110" s="427">
        <v>14.196535366559997</v>
      </c>
      <c r="N2110" s="427">
        <v>87.912515188319986</v>
      </c>
      <c r="O2110" s="427">
        <v>24.59</v>
      </c>
      <c r="P2110" s="427">
        <v>12.22</v>
      </c>
      <c r="Q2110" s="427">
        <v>12.22</v>
      </c>
      <c r="R2110" s="427">
        <v>0.38819999999999999</v>
      </c>
      <c r="S2110" s="427">
        <v>14.977600000000001</v>
      </c>
      <c r="T2110" s="427">
        <v>84.430425</v>
      </c>
      <c r="U2110" s="428">
        <v>44378</v>
      </c>
      <c r="V2110" s="428">
        <v>45657</v>
      </c>
      <c r="W2110" s="426">
        <v>400</v>
      </c>
      <c r="X2110" s="426"/>
      <c r="Y2110" s="426"/>
      <c r="Z2110" s="426">
        <v>6</v>
      </c>
    </row>
    <row r="2111" spans="1:26" ht="15">
      <c r="A2111" s="426">
        <v>202110</v>
      </c>
      <c r="B2111" s="426" t="s">
        <v>47</v>
      </c>
      <c r="C2111" s="426" t="s">
        <v>7224</v>
      </c>
      <c r="D2111" s="426" t="s">
        <v>7225</v>
      </c>
      <c r="E2111" s="426" t="s">
        <v>257</v>
      </c>
      <c r="F2111" s="426" t="s">
        <v>4321</v>
      </c>
      <c r="G2111" s="426" t="s">
        <v>4319</v>
      </c>
      <c r="H2111" s="427">
        <v>117.40600000000001</v>
      </c>
      <c r="I2111" s="427">
        <v>0</v>
      </c>
      <c r="J2111" s="427">
        <v>5919.4539999999997</v>
      </c>
      <c r="K2111" s="427">
        <v>0</v>
      </c>
      <c r="L2111" s="427">
        <v>117.40600000000001</v>
      </c>
      <c r="M2111" s="427">
        <v>5919.4539999999997</v>
      </c>
      <c r="N2111" s="427">
        <v>0</v>
      </c>
      <c r="O2111" s="427">
        <v>22.83</v>
      </c>
      <c r="P2111" s="427">
        <v>11.28</v>
      </c>
      <c r="Q2111" s="427">
        <v>11.28</v>
      </c>
      <c r="R2111" s="427">
        <v>117.40569360000001</v>
      </c>
      <c r="S2111" s="427">
        <v>5919.4537490000002</v>
      </c>
      <c r="T2111" s="427">
        <v>0</v>
      </c>
      <c r="U2111" s="428">
        <v>44378</v>
      </c>
      <c r="V2111" s="428">
        <v>44561</v>
      </c>
      <c r="W2111" s="426">
        <v>120000</v>
      </c>
      <c r="X2111" s="426"/>
      <c r="Y2111" s="426"/>
      <c r="Z2111" s="426">
        <v>7</v>
      </c>
    </row>
    <row r="2112" spans="1:26" ht="15">
      <c r="A2112" s="426">
        <v>202110</v>
      </c>
      <c r="B2112" s="426" t="s">
        <v>4611</v>
      </c>
      <c r="C2112" s="426" t="s">
        <v>3197</v>
      </c>
      <c r="D2112" s="426" t="s">
        <v>3198</v>
      </c>
      <c r="E2112" s="426" t="s">
        <v>267</v>
      </c>
      <c r="F2112" s="426" t="s">
        <v>4322</v>
      </c>
      <c r="G2112" s="426" t="s">
        <v>4143</v>
      </c>
      <c r="H2112" s="427">
        <v>0.50919999999999999</v>
      </c>
      <c r="I2112" s="427">
        <v>0.56499999999999995</v>
      </c>
      <c r="J2112" s="427">
        <v>41.183900000000001</v>
      </c>
      <c r="K2112" s="427">
        <v>191.62965</v>
      </c>
      <c r="L2112" s="427">
        <v>0.53238214472000001</v>
      </c>
      <c r="M2112" s="427">
        <v>42.902764841087006</v>
      </c>
      <c r="N2112" s="427">
        <v>199.62756831018453</v>
      </c>
      <c r="O2112" s="427">
        <v>22.84</v>
      </c>
      <c r="P2112" s="427">
        <v>12.95</v>
      </c>
      <c r="Q2112" s="427">
        <v>12.95</v>
      </c>
      <c r="R2112" s="427">
        <v>0.56499999999999995</v>
      </c>
      <c r="S2112" s="427">
        <v>43.833500000000001</v>
      </c>
      <c r="T2112" s="427">
        <v>188.98005000000001</v>
      </c>
      <c r="U2112" s="428">
        <v>44378</v>
      </c>
      <c r="V2112" s="428">
        <v>45473</v>
      </c>
      <c r="W2112" s="426">
        <v>312.39999999999998</v>
      </c>
      <c r="X2112" s="426"/>
      <c r="Y2112" s="426"/>
      <c r="Z2112" s="426">
        <v>7</v>
      </c>
    </row>
    <row r="2113" spans="1:26" ht="15">
      <c r="A2113" s="426">
        <v>202110</v>
      </c>
      <c r="B2113" s="426" t="s">
        <v>4611</v>
      </c>
      <c r="C2113" s="426" t="s">
        <v>3199</v>
      </c>
      <c r="D2113" s="426" t="s">
        <v>3200</v>
      </c>
      <c r="E2113" s="426" t="s">
        <v>267</v>
      </c>
      <c r="F2113" s="426" t="s">
        <v>4316</v>
      </c>
      <c r="G2113" s="426" t="s">
        <v>4123</v>
      </c>
      <c r="H2113" s="427">
        <v>0.44319999999999998</v>
      </c>
      <c r="I2113" s="427">
        <v>0.62080000000000002</v>
      </c>
      <c r="J2113" s="427">
        <v>26.761749999999999</v>
      </c>
      <c r="K2113" s="427">
        <v>176.62190000000001</v>
      </c>
      <c r="L2113" s="427">
        <v>0.46337738912000004</v>
      </c>
      <c r="M2113" s="427">
        <v>27.878687229377501</v>
      </c>
      <c r="N2113" s="427">
        <v>183.99344990362704</v>
      </c>
      <c r="O2113" s="427">
        <v>22.84</v>
      </c>
      <c r="P2113" s="427">
        <v>12.95</v>
      </c>
      <c r="Q2113" s="427">
        <v>12.95</v>
      </c>
      <c r="R2113" s="427">
        <v>0.62080000000000002</v>
      </c>
      <c r="S2113" s="427">
        <v>28.7514</v>
      </c>
      <c r="T2113" s="427">
        <v>174.63225</v>
      </c>
      <c r="U2113" s="428">
        <v>44378</v>
      </c>
      <c r="V2113" s="428">
        <v>45473</v>
      </c>
      <c r="W2113" s="426">
        <v>246.8</v>
      </c>
      <c r="X2113" s="426"/>
      <c r="Y2113" s="426"/>
      <c r="Z2113" s="426">
        <v>7</v>
      </c>
    </row>
    <row r="2114" spans="1:26" ht="15">
      <c r="A2114" s="426">
        <v>202110</v>
      </c>
      <c r="B2114" s="426" t="s">
        <v>4611</v>
      </c>
      <c r="C2114" s="426" t="s">
        <v>3415</v>
      </c>
      <c r="D2114" s="426" t="s">
        <v>3416</v>
      </c>
      <c r="E2114" s="426" t="s">
        <v>267</v>
      </c>
      <c r="F2114" s="426" t="s">
        <v>4400</v>
      </c>
      <c r="G2114" s="426" t="s">
        <v>4143</v>
      </c>
      <c r="H2114" s="427">
        <v>0.17680000000000001</v>
      </c>
      <c r="I2114" s="427">
        <v>0.24099999999999999</v>
      </c>
      <c r="J2114" s="427">
        <v>13.6608</v>
      </c>
      <c r="K2114" s="427">
        <v>60.179099999999998</v>
      </c>
      <c r="L2114" s="427">
        <v>0.18484910288000003</v>
      </c>
      <c r="M2114" s="427">
        <v>14.230951656864001</v>
      </c>
      <c r="N2114" s="427">
        <v>62.69075477670301</v>
      </c>
      <c r="O2114" s="427">
        <v>24.03</v>
      </c>
      <c r="P2114" s="427">
        <v>12.8</v>
      </c>
      <c r="Q2114" s="427">
        <v>12.8</v>
      </c>
      <c r="R2114" s="427">
        <v>0.24099999999999999</v>
      </c>
      <c r="S2114" s="427">
        <v>14.245850000000001</v>
      </c>
      <c r="T2114" s="427">
        <v>59.594050000000003</v>
      </c>
      <c r="U2114" s="428">
        <v>43435</v>
      </c>
      <c r="V2114" s="428">
        <v>44530</v>
      </c>
      <c r="W2114" s="426">
        <v>92.8</v>
      </c>
      <c r="X2114" s="426"/>
      <c r="Y2114" s="426"/>
      <c r="Z2114" s="426">
        <v>7</v>
      </c>
    </row>
    <row r="2115" spans="1:26" ht="15">
      <c r="A2115" s="426">
        <v>202110</v>
      </c>
      <c r="B2115" s="426" t="s">
        <v>4611</v>
      </c>
      <c r="C2115" s="426" t="s">
        <v>3477</v>
      </c>
      <c r="D2115" s="426" t="s">
        <v>3478</v>
      </c>
      <c r="E2115" s="426" t="s">
        <v>265</v>
      </c>
      <c r="F2115" s="426" t="s">
        <v>4442</v>
      </c>
      <c r="G2115" s="426" t="s">
        <v>4409</v>
      </c>
      <c r="H2115" s="427">
        <v>0.122</v>
      </c>
      <c r="I2115" s="427">
        <v>0.12139999999999999</v>
      </c>
      <c r="J2115" s="427">
        <v>10.914899999999999</v>
      </c>
      <c r="K2115" s="427">
        <v>48.179349999999999</v>
      </c>
      <c r="L2115" s="427">
        <v>0.1275542452</v>
      </c>
      <c r="M2115" s="427">
        <v>11.370447868317001</v>
      </c>
      <c r="N2115" s="427">
        <v>50.190179250785505</v>
      </c>
      <c r="O2115" s="427">
        <v>26.54</v>
      </c>
      <c r="P2115" s="427">
        <v>15.01</v>
      </c>
      <c r="Q2115" s="427">
        <v>14.49</v>
      </c>
      <c r="R2115" s="427">
        <v>0.122</v>
      </c>
      <c r="S2115" s="427">
        <v>13.2646</v>
      </c>
      <c r="T2115" s="427">
        <v>45.829650000000001</v>
      </c>
      <c r="U2115" s="428">
        <v>43466</v>
      </c>
      <c r="V2115" s="428">
        <v>44561</v>
      </c>
      <c r="W2115" s="426">
        <v>122</v>
      </c>
      <c r="X2115" s="426"/>
      <c r="Y2115" s="426"/>
      <c r="Z2115" s="426">
        <v>7</v>
      </c>
    </row>
    <row r="2116" spans="1:26" ht="15">
      <c r="A2116" s="426">
        <v>202110</v>
      </c>
      <c r="B2116" s="426" t="s">
        <v>4611</v>
      </c>
      <c r="C2116" s="426" t="s">
        <v>3600</v>
      </c>
      <c r="D2116" s="426" t="s">
        <v>3601</v>
      </c>
      <c r="E2116" s="426" t="s">
        <v>275</v>
      </c>
      <c r="F2116" s="426" t="s">
        <v>4144</v>
      </c>
      <c r="G2116" s="426" t="s">
        <v>4143</v>
      </c>
      <c r="H2116" s="427">
        <v>0.4793</v>
      </c>
      <c r="I2116" s="427">
        <v>0.58211999999999997</v>
      </c>
      <c r="J2116" s="427">
        <v>33.643990000000002</v>
      </c>
      <c r="K2116" s="427">
        <v>174.70644999999999</v>
      </c>
      <c r="L2116" s="427">
        <v>0.50112089938000004</v>
      </c>
      <c r="M2116" s="427">
        <v>35.048166669156707</v>
      </c>
      <c r="N2116" s="427">
        <v>181.9980560503285</v>
      </c>
      <c r="O2116" s="427">
        <v>27.26</v>
      </c>
      <c r="P2116" s="427">
        <v>14.78</v>
      </c>
      <c r="Q2116" s="427">
        <v>14.29</v>
      </c>
      <c r="R2116" s="427">
        <v>0.58211999999999997</v>
      </c>
      <c r="S2116" s="427">
        <v>38.946933999999999</v>
      </c>
      <c r="T2116" s="427">
        <v>169.40373700000001</v>
      </c>
      <c r="U2116" s="428">
        <v>43497</v>
      </c>
      <c r="V2116" s="428">
        <v>44592</v>
      </c>
      <c r="W2116" s="426">
        <v>479.3</v>
      </c>
      <c r="X2116" s="426"/>
      <c r="Y2116" s="426"/>
      <c r="Z2116" s="426">
        <v>7</v>
      </c>
    </row>
    <row r="2117" spans="1:26" ht="15">
      <c r="A2117" s="426">
        <v>202110</v>
      </c>
      <c r="B2117" s="426" t="s">
        <v>4611</v>
      </c>
      <c r="C2117" s="426" t="s">
        <v>3694</v>
      </c>
      <c r="D2117" s="426" t="s">
        <v>3695</v>
      </c>
      <c r="E2117" s="426" t="s">
        <v>276</v>
      </c>
      <c r="F2117" s="426" t="s">
        <v>4399</v>
      </c>
      <c r="G2117" s="426" t="s">
        <v>4123</v>
      </c>
      <c r="H2117" s="427">
        <v>7.1800000000000003E-2</v>
      </c>
      <c r="I2117" s="427">
        <v>0.91800000000000004</v>
      </c>
      <c r="J2117" s="427">
        <v>7.6027500000000003</v>
      </c>
      <c r="K2117" s="427">
        <v>195.38290000000001</v>
      </c>
      <c r="L2117" s="427">
        <v>7.5068809880000004E-2</v>
      </c>
      <c r="M2117" s="427">
        <v>7.9200608829075012</v>
      </c>
      <c r="N2117" s="427">
        <v>203.53746519075702</v>
      </c>
      <c r="O2117" s="427">
        <v>27.26</v>
      </c>
      <c r="P2117" s="427">
        <v>14.65</v>
      </c>
      <c r="Q2117" s="427">
        <v>14.29</v>
      </c>
      <c r="R2117" s="427">
        <v>0.91800000000000004</v>
      </c>
      <c r="S2117" s="427">
        <v>9.3030500000000007</v>
      </c>
      <c r="T2117" s="427">
        <v>193.68260000000001</v>
      </c>
      <c r="U2117" s="428">
        <v>43525</v>
      </c>
      <c r="V2117" s="428">
        <v>44620</v>
      </c>
      <c r="W2117" s="426">
        <v>71.8</v>
      </c>
      <c r="X2117" s="426"/>
      <c r="Y2117" s="426"/>
      <c r="Z2117" s="426">
        <v>7</v>
      </c>
    </row>
    <row r="2118" spans="1:26" ht="15">
      <c r="A2118" s="426">
        <v>202110</v>
      </c>
      <c r="B2118" s="426" t="s">
        <v>4611</v>
      </c>
      <c r="C2118" s="426" t="s">
        <v>5640</v>
      </c>
      <c r="D2118" s="426" t="s">
        <v>5641</v>
      </c>
      <c r="E2118" s="426" t="s">
        <v>265</v>
      </c>
      <c r="F2118" s="426" t="s">
        <v>4400</v>
      </c>
      <c r="G2118" s="426" t="s">
        <v>4143</v>
      </c>
      <c r="H2118" s="427">
        <v>0.2064</v>
      </c>
      <c r="I2118" s="427">
        <v>0.20780000000000001</v>
      </c>
      <c r="J2118" s="427">
        <v>10.3032</v>
      </c>
      <c r="K2118" s="427">
        <v>54.252400000000002</v>
      </c>
      <c r="L2118" s="427">
        <v>0.21579669024000003</v>
      </c>
      <c r="M2118" s="427">
        <v>10.733217755256002</v>
      </c>
      <c r="N2118" s="427">
        <v>56.516696069692003</v>
      </c>
      <c r="O2118" s="427">
        <v>24.03</v>
      </c>
      <c r="P2118" s="427">
        <v>12.8</v>
      </c>
      <c r="Q2118" s="427">
        <v>12.8</v>
      </c>
      <c r="R2118" s="427">
        <v>0.20780000000000001</v>
      </c>
      <c r="S2118" s="427">
        <v>12.727550000000001</v>
      </c>
      <c r="T2118" s="427">
        <v>51.828049999999998</v>
      </c>
      <c r="U2118" s="428">
        <v>43709</v>
      </c>
      <c r="V2118" s="428">
        <v>44804</v>
      </c>
      <c r="W2118" s="426">
        <v>46</v>
      </c>
      <c r="X2118" s="426"/>
      <c r="Y2118" s="426"/>
      <c r="Z2118" s="426">
        <v>7</v>
      </c>
    </row>
    <row r="2119" spans="1:26" ht="15">
      <c r="A2119" s="426">
        <v>202110</v>
      </c>
      <c r="B2119" s="426" t="s">
        <v>4611</v>
      </c>
      <c r="C2119" s="426" t="s">
        <v>5642</v>
      </c>
      <c r="D2119" s="426" t="s">
        <v>5643</v>
      </c>
      <c r="E2119" s="426" t="s">
        <v>265</v>
      </c>
      <c r="F2119" s="426" t="s">
        <v>4316</v>
      </c>
      <c r="G2119" s="426" t="s">
        <v>4123</v>
      </c>
      <c r="H2119" s="427">
        <v>0.18564</v>
      </c>
      <c r="I2119" s="427">
        <v>0.24923999999999999</v>
      </c>
      <c r="J2119" s="427">
        <v>17.733750000000001</v>
      </c>
      <c r="K2119" s="427">
        <v>79.946759999999998</v>
      </c>
      <c r="L2119" s="427">
        <v>0.19409155802400002</v>
      </c>
      <c r="M2119" s="427">
        <v>18.473891642137502</v>
      </c>
      <c r="N2119" s="427">
        <v>83.283444357790813</v>
      </c>
      <c r="O2119" s="427">
        <v>26.12</v>
      </c>
      <c r="P2119" s="427">
        <v>10.36</v>
      </c>
      <c r="Q2119" s="427">
        <v>10.39</v>
      </c>
      <c r="R2119" s="427">
        <v>0.24923999999999999</v>
      </c>
      <c r="S2119" s="427">
        <v>18.622229999999998</v>
      </c>
      <c r="T2119" s="427">
        <v>79.058279999999996</v>
      </c>
      <c r="U2119" s="428">
        <v>43709</v>
      </c>
      <c r="V2119" s="428">
        <v>44804</v>
      </c>
      <c r="W2119" s="426">
        <v>185.6</v>
      </c>
      <c r="X2119" s="426"/>
      <c r="Y2119" s="426"/>
      <c r="Z2119" s="426">
        <v>7</v>
      </c>
    </row>
    <row r="2120" spans="1:26" ht="15">
      <c r="A2120" s="426">
        <v>202110</v>
      </c>
      <c r="B2120" s="426" t="s">
        <v>4611</v>
      </c>
      <c r="C2120" s="426" t="s">
        <v>5999</v>
      </c>
      <c r="D2120" s="426" t="s">
        <v>6000</v>
      </c>
      <c r="E2120" s="426" t="s">
        <v>265</v>
      </c>
      <c r="F2120" s="426" t="s">
        <v>4410</v>
      </c>
      <c r="G2120" s="426" t="s">
        <v>4143</v>
      </c>
      <c r="H2120" s="427">
        <v>0.14024</v>
      </c>
      <c r="I2120" s="427">
        <v>0.19647999999999999</v>
      </c>
      <c r="J2120" s="427">
        <v>4.5873100000000004</v>
      </c>
      <c r="K2120" s="427">
        <v>34.79992</v>
      </c>
      <c r="L2120" s="427">
        <v>0.14662465038400002</v>
      </c>
      <c r="M2120" s="427">
        <v>4.7787674839723016</v>
      </c>
      <c r="N2120" s="427">
        <v>36.2523409450936</v>
      </c>
      <c r="O2120" s="427">
        <v>22.84</v>
      </c>
      <c r="P2120" s="427">
        <v>9.9700000000000006</v>
      </c>
      <c r="Q2120" s="427">
        <v>9.9700000000000006</v>
      </c>
      <c r="R2120" s="427">
        <v>0.19647999999999999</v>
      </c>
      <c r="S2120" s="427">
        <v>4.9972099999999999</v>
      </c>
      <c r="T2120" s="427">
        <v>34.39002</v>
      </c>
      <c r="U2120" s="428">
        <v>43831</v>
      </c>
      <c r="V2120" s="428">
        <v>44926</v>
      </c>
      <c r="W2120" s="426">
        <v>140.19999999999999</v>
      </c>
      <c r="X2120" s="426"/>
      <c r="Y2120" s="426"/>
      <c r="Z2120" s="426">
        <v>7</v>
      </c>
    </row>
    <row r="2121" spans="1:26" ht="15">
      <c r="A2121" s="426">
        <v>202110</v>
      </c>
      <c r="B2121" s="426" t="s">
        <v>4611</v>
      </c>
      <c r="C2121" s="426" t="s">
        <v>6001</v>
      </c>
      <c r="D2121" s="426" t="s">
        <v>6002</v>
      </c>
      <c r="E2121" s="426" t="s">
        <v>265</v>
      </c>
      <c r="F2121" s="426" t="s">
        <v>4410</v>
      </c>
      <c r="G2121" s="426" t="s">
        <v>4143</v>
      </c>
      <c r="H2121" s="427">
        <v>0.56799999999999995</v>
      </c>
      <c r="I2121" s="427">
        <v>0.58199999999999996</v>
      </c>
      <c r="J2121" s="427">
        <v>60.171799999999998</v>
      </c>
      <c r="K2121" s="427">
        <v>238.38730000000001</v>
      </c>
      <c r="L2121" s="427">
        <v>0.59385910879999992</v>
      </c>
      <c r="M2121" s="427">
        <v>62.683150101494</v>
      </c>
      <c r="N2121" s="427">
        <v>248.33671102060904</v>
      </c>
      <c r="O2121" s="427">
        <v>22.84</v>
      </c>
      <c r="P2121" s="427">
        <v>9.57</v>
      </c>
      <c r="Q2121" s="427">
        <v>9.57</v>
      </c>
      <c r="R2121" s="427">
        <v>0.58199999999999996</v>
      </c>
      <c r="S2121" s="427">
        <v>63.689900000000002</v>
      </c>
      <c r="T2121" s="427">
        <v>234.86920000000001</v>
      </c>
      <c r="U2121" s="428">
        <v>43831</v>
      </c>
      <c r="V2121" s="428">
        <v>44926</v>
      </c>
      <c r="W2121" s="426">
        <v>568</v>
      </c>
      <c r="X2121" s="426"/>
      <c r="Y2121" s="426"/>
      <c r="Z2121" s="426">
        <v>7</v>
      </c>
    </row>
    <row r="2122" spans="1:26" ht="15">
      <c r="A2122" s="426">
        <v>202110</v>
      </c>
      <c r="B2122" s="426" t="s">
        <v>4611</v>
      </c>
      <c r="C2122" s="426" t="s">
        <v>6005</v>
      </c>
      <c r="D2122" s="426" t="s">
        <v>6006</v>
      </c>
      <c r="E2122" s="426" t="s">
        <v>265</v>
      </c>
      <c r="F2122" s="426" t="s">
        <v>6007</v>
      </c>
      <c r="G2122" s="426" t="s">
        <v>4331</v>
      </c>
      <c r="H2122" s="427">
        <v>0.25359999999999999</v>
      </c>
      <c r="I2122" s="427">
        <v>0.45229999999999998</v>
      </c>
      <c r="J2122" s="427">
        <v>19.069230000000001</v>
      </c>
      <c r="K2122" s="427">
        <v>131.95998</v>
      </c>
      <c r="L2122" s="427">
        <v>0.26514554576000005</v>
      </c>
      <c r="M2122" s="427">
        <v>19.865109676125901</v>
      </c>
      <c r="N2122" s="427">
        <v>137.4675052720734</v>
      </c>
      <c r="O2122" s="427">
        <v>22.84</v>
      </c>
      <c r="P2122" s="427">
        <v>10.76</v>
      </c>
      <c r="Q2122" s="427">
        <v>10.76</v>
      </c>
      <c r="R2122" s="427">
        <v>0.45229999999999998</v>
      </c>
      <c r="S2122" s="427">
        <v>23.584475000000001</v>
      </c>
      <c r="T2122" s="427">
        <v>127.44472500000001</v>
      </c>
      <c r="U2122" s="428">
        <v>43831</v>
      </c>
      <c r="V2122" s="428">
        <v>44926</v>
      </c>
      <c r="W2122" s="426">
        <v>205.9</v>
      </c>
      <c r="X2122" s="426"/>
      <c r="Y2122" s="426"/>
      <c r="Z2122" s="426">
        <v>7</v>
      </c>
    </row>
    <row r="2123" spans="1:26" ht="15">
      <c r="A2123" s="426">
        <v>202110</v>
      </c>
      <c r="B2123" s="426" t="s">
        <v>4611</v>
      </c>
      <c r="C2123" s="426" t="s">
        <v>6104</v>
      </c>
      <c r="D2123" s="426" t="s">
        <v>6105</v>
      </c>
      <c r="E2123" s="426" t="s">
        <v>265</v>
      </c>
      <c r="F2123" s="426" t="s">
        <v>4399</v>
      </c>
      <c r="G2123" s="426" t="s">
        <v>4123</v>
      </c>
      <c r="H2123" s="427">
        <v>7.6920000000000002E-2</v>
      </c>
      <c r="I2123" s="427">
        <v>0.12744</v>
      </c>
      <c r="J2123" s="427">
        <v>1.77837</v>
      </c>
      <c r="K2123" s="427">
        <v>19.44219</v>
      </c>
      <c r="L2123" s="427">
        <v>8.0421906072000018E-2</v>
      </c>
      <c r="M2123" s="427">
        <v>1.8525926371821002</v>
      </c>
      <c r="N2123" s="427">
        <v>20.253635657762704</v>
      </c>
      <c r="O2123" s="427">
        <v>22.84</v>
      </c>
      <c r="P2123" s="427">
        <v>10.199999999999999</v>
      </c>
      <c r="Q2123" s="427">
        <v>10.199999999999999</v>
      </c>
      <c r="R2123" s="427">
        <v>0.12744</v>
      </c>
      <c r="S2123" s="427">
        <v>2.1270600000000002</v>
      </c>
      <c r="T2123" s="427">
        <v>19.093499999999999</v>
      </c>
      <c r="U2123" s="428">
        <v>43862</v>
      </c>
      <c r="V2123" s="428">
        <v>44957</v>
      </c>
      <c r="W2123" s="426">
        <v>76.900000000000006</v>
      </c>
      <c r="X2123" s="426"/>
      <c r="Y2123" s="426"/>
      <c r="Z2123" s="426">
        <v>7</v>
      </c>
    </row>
    <row r="2124" spans="1:26" ht="15">
      <c r="A2124" s="426">
        <v>202110</v>
      </c>
      <c r="B2124" s="426" t="s">
        <v>4611</v>
      </c>
      <c r="C2124" s="426" t="s">
        <v>6106</v>
      </c>
      <c r="D2124" s="426" t="s">
        <v>6107</v>
      </c>
      <c r="E2124" s="426" t="s">
        <v>258</v>
      </c>
      <c r="F2124" s="426" t="s">
        <v>4596</v>
      </c>
      <c r="G2124" s="426" t="s">
        <v>4328</v>
      </c>
      <c r="H2124" s="427">
        <v>0.19592999999999999</v>
      </c>
      <c r="I2124" s="427">
        <v>0.25790000000000002</v>
      </c>
      <c r="J2124" s="427">
        <v>15.17597</v>
      </c>
      <c r="K2124" s="427">
        <v>69.937250000000006</v>
      </c>
      <c r="L2124" s="427">
        <v>0.20485002673800004</v>
      </c>
      <c r="M2124" s="427">
        <v>15.809359291990102</v>
      </c>
      <c r="N2124" s="427">
        <v>72.856174145292513</v>
      </c>
      <c r="O2124" s="427">
        <v>25.71</v>
      </c>
      <c r="P2124" s="427">
        <v>10.87</v>
      </c>
      <c r="Q2124" s="427">
        <v>9.8800000000000008</v>
      </c>
      <c r="R2124" s="427">
        <v>0.25790000000000002</v>
      </c>
      <c r="S2124" s="427">
        <v>16.054984000000001</v>
      </c>
      <c r="T2124" s="427">
        <v>69.058232000000004</v>
      </c>
      <c r="U2124" s="428">
        <v>43862</v>
      </c>
      <c r="V2124" s="428">
        <v>44895</v>
      </c>
      <c r="W2124" s="426">
        <v>195.9</v>
      </c>
      <c r="X2124" s="426"/>
      <c r="Y2124" s="426"/>
      <c r="Z2124" s="426">
        <v>7</v>
      </c>
    </row>
    <row r="2125" spans="1:26" ht="15">
      <c r="A2125" s="426">
        <v>202110</v>
      </c>
      <c r="B2125" s="426" t="s">
        <v>4611</v>
      </c>
      <c r="C2125" s="426" t="s">
        <v>6148</v>
      </c>
      <c r="D2125" s="426" t="s">
        <v>6149</v>
      </c>
      <c r="E2125" s="426" t="s">
        <v>266</v>
      </c>
      <c r="F2125" s="426" t="s">
        <v>4411</v>
      </c>
      <c r="G2125" s="426" t="s">
        <v>4123</v>
      </c>
      <c r="H2125" s="427">
        <v>0.24229999999999999</v>
      </c>
      <c r="I2125" s="427">
        <v>0.46300000000000002</v>
      </c>
      <c r="J2125" s="427">
        <v>22.258299999999998</v>
      </c>
      <c r="K2125" s="427">
        <v>166.34343000000001</v>
      </c>
      <c r="L2125" s="427">
        <v>0.25333109518000002</v>
      </c>
      <c r="M2125" s="427">
        <v>23.187279754039</v>
      </c>
      <c r="N2125" s="427">
        <v>173.28599428781192</v>
      </c>
      <c r="O2125" s="427">
        <v>22.84</v>
      </c>
      <c r="P2125" s="427">
        <v>12.83</v>
      </c>
      <c r="Q2125" s="427">
        <v>12.83</v>
      </c>
      <c r="R2125" s="427">
        <v>0.46300000000000002</v>
      </c>
      <c r="S2125" s="427">
        <v>27.258400000000002</v>
      </c>
      <c r="T2125" s="427">
        <v>161.34332499999999</v>
      </c>
      <c r="U2125" s="428">
        <v>43891</v>
      </c>
      <c r="V2125" s="428">
        <v>44985</v>
      </c>
      <c r="W2125" s="426">
        <v>242.3</v>
      </c>
      <c r="X2125" s="426"/>
      <c r="Y2125" s="426"/>
      <c r="Z2125" s="426">
        <v>7</v>
      </c>
    </row>
    <row r="2126" spans="1:26" ht="15">
      <c r="A2126" s="426">
        <v>202110</v>
      </c>
      <c r="B2126" s="426" t="s">
        <v>4611</v>
      </c>
      <c r="C2126" s="426" t="s">
        <v>6152</v>
      </c>
      <c r="D2126" s="426" t="s">
        <v>6153</v>
      </c>
      <c r="E2126" s="426" t="s">
        <v>265</v>
      </c>
      <c r="F2126" s="426" t="s">
        <v>4353</v>
      </c>
      <c r="G2126" s="426" t="s">
        <v>4143</v>
      </c>
      <c r="H2126" s="427">
        <v>0.13919999999999999</v>
      </c>
      <c r="I2126" s="427">
        <v>0.15040000000000001</v>
      </c>
      <c r="J2126" s="427">
        <v>12.344900000000001</v>
      </c>
      <c r="K2126" s="427">
        <v>55.741</v>
      </c>
      <c r="L2126" s="427">
        <v>0.14553730272000001</v>
      </c>
      <c r="M2126" s="427">
        <v>12.860130820217002</v>
      </c>
      <c r="N2126" s="427">
        <v>58.067424770530003</v>
      </c>
      <c r="O2126" s="427">
        <v>22.84</v>
      </c>
      <c r="P2126" s="427">
        <v>10.52</v>
      </c>
      <c r="Q2126" s="427">
        <v>10.52</v>
      </c>
      <c r="R2126" s="427">
        <v>0.15040000000000001</v>
      </c>
      <c r="S2126" s="427">
        <v>14.2707</v>
      </c>
      <c r="T2126" s="427">
        <v>53.815199999999997</v>
      </c>
      <c r="U2126" s="428">
        <v>43891</v>
      </c>
      <c r="V2126" s="428">
        <v>44985</v>
      </c>
      <c r="W2126" s="426">
        <v>103.2</v>
      </c>
      <c r="X2126" s="426"/>
      <c r="Y2126" s="426"/>
      <c r="Z2126" s="426">
        <v>7</v>
      </c>
    </row>
    <row r="2127" spans="1:26" ht="15">
      <c r="A2127" s="426">
        <v>202110</v>
      </c>
      <c r="B2127" s="426" t="s">
        <v>4611</v>
      </c>
      <c r="C2127" s="426" t="s">
        <v>6249</v>
      </c>
      <c r="D2127" s="426" t="s">
        <v>6250</v>
      </c>
      <c r="E2127" s="426" t="s">
        <v>268</v>
      </c>
      <c r="F2127" s="426" t="s">
        <v>4334</v>
      </c>
      <c r="G2127" s="426" t="s">
        <v>4123</v>
      </c>
      <c r="H2127" s="427">
        <v>0.90820999999999996</v>
      </c>
      <c r="I2127" s="427">
        <v>1.18851</v>
      </c>
      <c r="J2127" s="427">
        <v>85.893889999999999</v>
      </c>
      <c r="K2127" s="427">
        <v>364.16359</v>
      </c>
      <c r="L2127" s="427">
        <v>0.94955771338600004</v>
      </c>
      <c r="M2127" s="427">
        <v>89.478785738023717</v>
      </c>
      <c r="N2127" s="427">
        <v>379.36244176622478</v>
      </c>
      <c r="O2127" s="427">
        <v>22.84</v>
      </c>
      <c r="P2127" s="427">
        <v>9.61</v>
      </c>
      <c r="Q2127" s="427">
        <v>9.61</v>
      </c>
      <c r="R2127" s="427">
        <v>1.1885079999999999</v>
      </c>
      <c r="S2127" s="427">
        <v>90.935675000000003</v>
      </c>
      <c r="T2127" s="427">
        <v>359.12129499999998</v>
      </c>
      <c r="U2127" s="428">
        <v>43952</v>
      </c>
      <c r="V2127" s="428">
        <v>45046</v>
      </c>
      <c r="W2127" s="426">
        <v>667.8</v>
      </c>
      <c r="X2127" s="426"/>
      <c r="Y2127" s="426"/>
      <c r="Z2127" s="426">
        <v>7</v>
      </c>
    </row>
    <row r="2128" spans="1:26" ht="15">
      <c r="A2128" s="426">
        <v>202110</v>
      </c>
      <c r="B2128" s="426" t="s">
        <v>4611</v>
      </c>
      <c r="C2128" s="426" t="s">
        <v>6650</v>
      </c>
      <c r="D2128" s="426" t="s">
        <v>6616</v>
      </c>
      <c r="E2128" s="426" t="s">
        <v>274</v>
      </c>
      <c r="F2128" s="426" t="s">
        <v>4442</v>
      </c>
      <c r="G2128" s="426" t="s">
        <v>4409</v>
      </c>
      <c r="H2128" s="427">
        <v>0.10571999999999999</v>
      </c>
      <c r="I2128" s="427">
        <v>0.10992</v>
      </c>
      <c r="J2128" s="427">
        <v>7.2839400000000003</v>
      </c>
      <c r="K2128" s="427">
        <v>28.211819999999999</v>
      </c>
      <c r="L2128" s="427">
        <v>0.11053307215200001</v>
      </c>
      <c r="M2128" s="427">
        <v>7.587944923540201</v>
      </c>
      <c r="N2128" s="427">
        <v>29.389277829420603</v>
      </c>
      <c r="O2128" s="427">
        <v>22.84</v>
      </c>
      <c r="P2128" s="427">
        <v>8.81</v>
      </c>
      <c r="Q2128" s="427">
        <v>8.81</v>
      </c>
      <c r="R2128" s="427">
        <v>0.10992</v>
      </c>
      <c r="S2128" s="427">
        <v>8.5517699999999994</v>
      </c>
      <c r="T2128" s="427">
        <v>26.943989999999999</v>
      </c>
      <c r="U2128" s="428">
        <v>44136</v>
      </c>
      <c r="V2128" s="428">
        <v>45230</v>
      </c>
      <c r="W2128" s="426">
        <v>90</v>
      </c>
      <c r="X2128" s="426"/>
      <c r="Y2128" s="426"/>
      <c r="Z2128" s="426">
        <v>7</v>
      </c>
    </row>
    <row r="2129" spans="1:26" ht="15">
      <c r="A2129" s="426">
        <v>202110</v>
      </c>
      <c r="B2129" s="426" t="s">
        <v>4611</v>
      </c>
      <c r="C2129" s="426" t="s">
        <v>6651</v>
      </c>
      <c r="D2129" s="426" t="s">
        <v>6617</v>
      </c>
      <c r="E2129" s="426" t="s">
        <v>274</v>
      </c>
      <c r="F2129" s="426" t="s">
        <v>4349</v>
      </c>
      <c r="G2129" s="426" t="s">
        <v>4143</v>
      </c>
      <c r="H2129" s="427">
        <v>0.12558</v>
      </c>
      <c r="I2129" s="427">
        <v>0.13500000000000001</v>
      </c>
      <c r="J2129" s="427">
        <v>7.1978999999999997</v>
      </c>
      <c r="K2129" s="427">
        <v>26.808299999999999</v>
      </c>
      <c r="L2129" s="427">
        <v>0.13129723042800004</v>
      </c>
      <c r="M2129" s="427">
        <v>7.4983139297069998</v>
      </c>
      <c r="N2129" s="427">
        <v>27.927180055539001</v>
      </c>
      <c r="O2129" s="427">
        <v>22.84</v>
      </c>
      <c r="P2129" s="427">
        <v>8.81</v>
      </c>
      <c r="Q2129" s="427">
        <v>8.81</v>
      </c>
      <c r="R2129" s="427">
        <v>0.13500000000000001</v>
      </c>
      <c r="S2129" s="427">
        <v>8.6082900000000002</v>
      </c>
      <c r="T2129" s="427">
        <v>25.39791</v>
      </c>
      <c r="U2129" s="428">
        <v>44136</v>
      </c>
      <c r="V2129" s="428">
        <v>45230</v>
      </c>
      <c r="W2129" s="426">
        <v>57.3</v>
      </c>
      <c r="X2129" s="426"/>
      <c r="Y2129" s="426"/>
      <c r="Z2129" s="426">
        <v>7</v>
      </c>
    </row>
    <row r="2130" spans="1:26" ht="15">
      <c r="A2130" s="426">
        <v>202110</v>
      </c>
      <c r="B2130" s="426" t="s">
        <v>1388</v>
      </c>
      <c r="C2130" s="426" t="s">
        <v>3029</v>
      </c>
      <c r="D2130" s="426" t="s">
        <v>3030</v>
      </c>
      <c r="E2130" s="426" t="s">
        <v>268</v>
      </c>
      <c r="F2130" s="426" t="s">
        <v>4288</v>
      </c>
      <c r="G2130" s="426" t="s">
        <v>4123</v>
      </c>
      <c r="H2130" s="427">
        <v>0.1676</v>
      </c>
      <c r="I2130" s="427">
        <v>0.1724</v>
      </c>
      <c r="J2130" s="427">
        <v>14.0383</v>
      </c>
      <c r="K2130" s="427">
        <v>57.238</v>
      </c>
      <c r="L2130" s="427">
        <v>0.17245980837200001</v>
      </c>
      <c r="M2130" s="427">
        <v>14.419739703087998</v>
      </c>
      <c r="N2130" s="427">
        <v>58.793234303679988</v>
      </c>
      <c r="O2130" s="427">
        <v>22.973800000000001</v>
      </c>
      <c r="P2130" s="427">
        <v>14.5253</v>
      </c>
      <c r="Q2130" s="427">
        <v>13.1721</v>
      </c>
      <c r="R2130" s="427">
        <v>0.1724</v>
      </c>
      <c r="S2130" s="427">
        <v>14.589399999999999</v>
      </c>
      <c r="T2130" s="427">
        <v>56.686900000000001</v>
      </c>
      <c r="U2130" s="428">
        <v>43282</v>
      </c>
      <c r="V2130" s="428">
        <v>44772</v>
      </c>
      <c r="W2130" s="426">
        <v>250</v>
      </c>
      <c r="X2130" s="426"/>
      <c r="Y2130" s="426"/>
      <c r="Z2130" s="426">
        <v>6</v>
      </c>
    </row>
    <row r="2131" spans="1:26" ht="15">
      <c r="A2131" s="426">
        <v>202110</v>
      </c>
      <c r="B2131" s="426" t="s">
        <v>1388</v>
      </c>
      <c r="C2131" s="426" t="s">
        <v>3031</v>
      </c>
      <c r="D2131" s="426" t="s">
        <v>3032</v>
      </c>
      <c r="E2131" s="426" t="s">
        <v>268</v>
      </c>
      <c r="F2131" s="426" t="s">
        <v>4288</v>
      </c>
      <c r="G2131" s="426" t="s">
        <v>4123</v>
      </c>
      <c r="H2131" s="427">
        <v>0.49440000000000001</v>
      </c>
      <c r="I2131" s="427">
        <v>0.49519999999999997</v>
      </c>
      <c r="J2131" s="427">
        <v>50.280200000000001</v>
      </c>
      <c r="K2131" s="427">
        <v>223.6164</v>
      </c>
      <c r="L2131" s="427">
        <v>0.5087358547680001</v>
      </c>
      <c r="M2131" s="427">
        <v>51.646381415071993</v>
      </c>
      <c r="N2131" s="427">
        <v>229.69236170630398</v>
      </c>
      <c r="O2131" s="427">
        <v>22.973800000000001</v>
      </c>
      <c r="P2131" s="427">
        <v>14.5253</v>
      </c>
      <c r="Q2131" s="427">
        <v>13.1721</v>
      </c>
      <c r="R2131" s="427">
        <v>0.49519999999999997</v>
      </c>
      <c r="S2131" s="427">
        <v>58.395499999999998</v>
      </c>
      <c r="T2131" s="427">
        <v>215.50110000000001</v>
      </c>
      <c r="U2131" s="428">
        <v>43282</v>
      </c>
      <c r="V2131" s="428">
        <v>44772</v>
      </c>
      <c r="W2131" s="426">
        <v>950</v>
      </c>
      <c r="X2131" s="426"/>
      <c r="Y2131" s="426"/>
      <c r="Z2131" s="426">
        <v>6</v>
      </c>
    </row>
    <row r="2132" spans="1:26" ht="15">
      <c r="A2132" s="426">
        <v>202110</v>
      </c>
      <c r="B2132" s="426" t="s">
        <v>1388</v>
      </c>
      <c r="C2132" s="426" t="s">
        <v>3037</v>
      </c>
      <c r="D2132" s="426" t="s">
        <v>3038</v>
      </c>
      <c r="E2132" s="426" t="s">
        <v>268</v>
      </c>
      <c r="F2132" s="426" t="s">
        <v>4288</v>
      </c>
      <c r="G2132" s="426" t="s">
        <v>4123</v>
      </c>
      <c r="H2132" s="427">
        <v>0.21560000000000001</v>
      </c>
      <c r="I2132" s="427">
        <v>0.23039999999999999</v>
      </c>
      <c r="J2132" s="427">
        <v>21.417899999999999</v>
      </c>
      <c r="K2132" s="427">
        <v>84.71</v>
      </c>
      <c r="L2132" s="427">
        <v>0.22185163893200005</v>
      </c>
      <c r="M2132" s="427">
        <v>21.999853471343997</v>
      </c>
      <c r="N2132" s="427">
        <v>87.01168590559999</v>
      </c>
      <c r="O2132" s="427">
        <v>22.973800000000001</v>
      </c>
      <c r="P2132" s="427">
        <v>14.5253</v>
      </c>
      <c r="Q2132" s="427">
        <v>13.1721</v>
      </c>
      <c r="R2132" s="427">
        <v>0.23039999999999999</v>
      </c>
      <c r="S2132" s="427">
        <v>21.6707</v>
      </c>
      <c r="T2132" s="427">
        <v>84.4572</v>
      </c>
      <c r="U2132" s="428">
        <v>43282</v>
      </c>
      <c r="V2132" s="428">
        <v>44772</v>
      </c>
      <c r="W2132" s="426">
        <v>500</v>
      </c>
      <c r="X2132" s="426"/>
      <c r="Y2132" s="426"/>
      <c r="Z2132" s="426">
        <v>6</v>
      </c>
    </row>
    <row r="2133" spans="1:26" ht="15">
      <c r="A2133" s="426">
        <v>202110</v>
      </c>
      <c r="B2133" s="426" t="s">
        <v>1388</v>
      </c>
      <c r="C2133" s="426" t="s">
        <v>3136</v>
      </c>
      <c r="D2133" s="426" t="s">
        <v>3137</v>
      </c>
      <c r="E2133" s="426" t="s">
        <v>268</v>
      </c>
      <c r="F2133" s="426" t="s">
        <v>4152</v>
      </c>
      <c r="G2133" s="426" t="s">
        <v>4156</v>
      </c>
      <c r="H2133" s="427">
        <v>0.51359999999999995</v>
      </c>
      <c r="I2133" s="427">
        <v>0.51559999999999995</v>
      </c>
      <c r="J2133" s="427">
        <v>46.176600000000001</v>
      </c>
      <c r="K2133" s="427">
        <v>198.05840000000001</v>
      </c>
      <c r="L2133" s="427">
        <v>0.52849258699199997</v>
      </c>
      <c r="M2133" s="427">
        <v>47.431281022176002</v>
      </c>
      <c r="N2133" s="427">
        <v>203.439916087424</v>
      </c>
      <c r="O2133" s="427">
        <v>22.964099999999998</v>
      </c>
      <c r="P2133" s="427">
        <v>13.619899999999999</v>
      </c>
      <c r="Q2133" s="427">
        <v>13.619899999999999</v>
      </c>
      <c r="R2133" s="427">
        <v>0.51559999999999995</v>
      </c>
      <c r="S2133" s="427">
        <v>52.582299999999996</v>
      </c>
      <c r="T2133" s="427">
        <v>191.65270000000001</v>
      </c>
      <c r="U2133" s="428">
        <v>43313</v>
      </c>
      <c r="V2133" s="428">
        <v>44439</v>
      </c>
      <c r="W2133" s="426">
        <v>798</v>
      </c>
      <c r="X2133" s="426"/>
      <c r="Y2133" s="426"/>
      <c r="Z2133" s="426">
        <v>6</v>
      </c>
    </row>
    <row r="2134" spans="1:26" ht="15">
      <c r="A2134" s="426">
        <v>202110</v>
      </c>
      <c r="B2134" s="426" t="s">
        <v>1388</v>
      </c>
      <c r="C2134" s="426" t="s">
        <v>3138</v>
      </c>
      <c r="D2134" s="426" t="s">
        <v>3139</v>
      </c>
      <c r="E2134" s="426" t="s">
        <v>268</v>
      </c>
      <c r="F2134" s="426" t="s">
        <v>4871</v>
      </c>
      <c r="G2134" s="426" t="s">
        <v>4156</v>
      </c>
      <c r="H2134" s="427">
        <v>0.44440000000000002</v>
      </c>
      <c r="I2134" s="427">
        <v>0.46</v>
      </c>
      <c r="J2134" s="427">
        <v>44.884399999999999</v>
      </c>
      <c r="K2134" s="427">
        <v>193.6919</v>
      </c>
      <c r="L2134" s="427">
        <v>0.4572860312680001</v>
      </c>
      <c r="M2134" s="427">
        <v>46.10397019078399</v>
      </c>
      <c r="N2134" s="427">
        <v>198.95477234398399</v>
      </c>
      <c r="O2134" s="427">
        <v>22.9544</v>
      </c>
      <c r="P2134" s="427">
        <v>12.403</v>
      </c>
      <c r="Q2134" s="427">
        <v>12.403</v>
      </c>
      <c r="R2134" s="427">
        <v>0.46</v>
      </c>
      <c r="S2134" s="427">
        <v>46.952100000000002</v>
      </c>
      <c r="T2134" s="427">
        <v>191.6242</v>
      </c>
      <c r="U2134" s="428">
        <v>43313</v>
      </c>
      <c r="V2134" s="428">
        <v>44439</v>
      </c>
      <c r="W2134" s="426">
        <v>1000</v>
      </c>
      <c r="X2134" s="426"/>
      <c r="Y2134" s="426"/>
      <c r="Z2134" s="426">
        <v>6</v>
      </c>
    </row>
    <row r="2135" spans="1:26" ht="15">
      <c r="A2135" s="426">
        <v>202110</v>
      </c>
      <c r="B2135" s="426" t="s">
        <v>1388</v>
      </c>
      <c r="C2135" s="426" t="s">
        <v>3150</v>
      </c>
      <c r="D2135" s="426" t="s">
        <v>3151</v>
      </c>
      <c r="E2135" s="426" t="s">
        <v>258</v>
      </c>
      <c r="F2135" s="426" t="s">
        <v>6450</v>
      </c>
      <c r="G2135" s="426" t="s">
        <v>7051</v>
      </c>
      <c r="H2135" s="427">
        <v>0.63480000000000003</v>
      </c>
      <c r="I2135" s="427">
        <v>0.71160000000000001</v>
      </c>
      <c r="J2135" s="427">
        <v>51.578800000000001</v>
      </c>
      <c r="K2135" s="427">
        <v>237.35679999999999</v>
      </c>
      <c r="L2135" s="427">
        <v>0.65488611942000008</v>
      </c>
      <c r="M2135" s="427">
        <v>53.142199848920001</v>
      </c>
      <c r="N2135" s="427">
        <v>244.55129822911999</v>
      </c>
      <c r="O2135" s="427">
        <v>22.837399999999999</v>
      </c>
      <c r="P2135" s="427">
        <v>9.8125999999999998</v>
      </c>
      <c r="Q2135" s="427">
        <v>9.8125999999999998</v>
      </c>
      <c r="R2135" s="427">
        <v>0.71160000000000001</v>
      </c>
      <c r="S2135" s="427">
        <v>58.036074999999997</v>
      </c>
      <c r="T2135" s="427">
        <v>230.89945</v>
      </c>
      <c r="U2135" s="428">
        <v>44409</v>
      </c>
      <c r="V2135" s="428">
        <v>45657</v>
      </c>
      <c r="W2135" s="426">
        <v>780</v>
      </c>
      <c r="X2135" s="426"/>
      <c r="Y2135" s="426"/>
      <c r="Z2135" s="426">
        <v>7</v>
      </c>
    </row>
    <row r="2136" spans="1:26" ht="15">
      <c r="A2136" s="426">
        <v>202110</v>
      </c>
      <c r="B2136" s="426" t="s">
        <v>1388</v>
      </c>
      <c r="C2136" s="426" t="s">
        <v>3283</v>
      </c>
      <c r="D2136" s="426" t="s">
        <v>3284</v>
      </c>
      <c r="E2136" s="426" t="s">
        <v>275</v>
      </c>
      <c r="F2136" s="426" t="s">
        <v>4288</v>
      </c>
      <c r="G2136" s="426" t="s">
        <v>4123</v>
      </c>
      <c r="H2136" s="427">
        <v>0.37</v>
      </c>
      <c r="I2136" s="427">
        <v>0.36280000000000001</v>
      </c>
      <c r="J2136" s="427">
        <v>29.620200000000001</v>
      </c>
      <c r="K2136" s="427">
        <v>125.82599999999999</v>
      </c>
      <c r="L2136" s="427">
        <v>0.38072869390000008</v>
      </c>
      <c r="M2136" s="427">
        <v>30.425021117471999</v>
      </c>
      <c r="N2136" s="427">
        <v>129.24486354335997</v>
      </c>
      <c r="O2136" s="427">
        <v>22.9544</v>
      </c>
      <c r="P2136" s="427">
        <v>10.5435</v>
      </c>
      <c r="Q2136" s="427">
        <v>10.5435</v>
      </c>
      <c r="R2136" s="427">
        <v>0.37</v>
      </c>
      <c r="S2136" s="427">
        <v>29.906400000000001</v>
      </c>
      <c r="T2136" s="427">
        <v>125.5398</v>
      </c>
      <c r="U2136" s="428">
        <v>43374</v>
      </c>
      <c r="V2136" s="428">
        <v>44500</v>
      </c>
      <c r="W2136" s="426">
        <v>600</v>
      </c>
      <c r="X2136" s="426"/>
      <c r="Y2136" s="426"/>
      <c r="Z2136" s="426">
        <v>6</v>
      </c>
    </row>
    <row r="2137" spans="1:26" ht="15">
      <c r="A2137" s="426">
        <v>202110</v>
      </c>
      <c r="B2137" s="426" t="s">
        <v>1388</v>
      </c>
      <c r="C2137" s="426" t="s">
        <v>3287</v>
      </c>
      <c r="D2137" s="426" t="s">
        <v>3288</v>
      </c>
      <c r="E2137" s="426" t="s">
        <v>258</v>
      </c>
      <c r="F2137" s="426" t="s">
        <v>4182</v>
      </c>
      <c r="G2137" s="426" t="s">
        <v>4156</v>
      </c>
      <c r="H2137" s="427">
        <v>0.13600000000000001</v>
      </c>
      <c r="I2137" s="427">
        <v>0.17960000000000001</v>
      </c>
      <c r="J2137" s="427">
        <v>8.7304999999999993</v>
      </c>
      <c r="K2137" s="427">
        <v>52.010199999999998</v>
      </c>
      <c r="L2137" s="427">
        <v>0.13994351992000004</v>
      </c>
      <c r="M2137" s="427">
        <v>8.9677195584799989</v>
      </c>
      <c r="N2137" s="427">
        <v>53.423387867871995</v>
      </c>
      <c r="O2137" s="427">
        <v>22.964099999999998</v>
      </c>
      <c r="P2137" s="427">
        <v>13.6297</v>
      </c>
      <c r="Q2137" s="427">
        <v>13.103899999999999</v>
      </c>
      <c r="R2137" s="427">
        <v>0.17960000000000001</v>
      </c>
      <c r="S2137" s="427">
        <v>9.9474999999999998</v>
      </c>
      <c r="T2137" s="427">
        <v>50.793199999999999</v>
      </c>
      <c r="U2137" s="428">
        <v>43374</v>
      </c>
      <c r="V2137" s="428">
        <v>45747</v>
      </c>
      <c r="W2137" s="426">
        <v>250</v>
      </c>
      <c r="X2137" s="426"/>
      <c r="Y2137" s="426"/>
      <c r="Z2137" s="426">
        <v>6</v>
      </c>
    </row>
    <row r="2138" spans="1:26" ht="15">
      <c r="A2138" s="426">
        <v>202110</v>
      </c>
      <c r="B2138" s="426" t="s">
        <v>1388</v>
      </c>
      <c r="C2138" s="426" t="s">
        <v>3293</v>
      </c>
      <c r="D2138" s="426" t="s">
        <v>3294</v>
      </c>
      <c r="E2138" s="426" t="s">
        <v>265</v>
      </c>
      <c r="F2138" s="426" t="s">
        <v>4274</v>
      </c>
      <c r="G2138" s="426" t="s">
        <v>4156</v>
      </c>
      <c r="H2138" s="427">
        <v>0.3</v>
      </c>
      <c r="I2138" s="427">
        <v>0.34520000000000001</v>
      </c>
      <c r="J2138" s="427">
        <v>15.4499</v>
      </c>
      <c r="K2138" s="427">
        <v>45.170299999999997</v>
      </c>
      <c r="L2138" s="427">
        <v>0.30869894100000006</v>
      </c>
      <c r="M2138" s="427">
        <v>15.869694794863998</v>
      </c>
      <c r="N2138" s="427">
        <v>46.397638482607995</v>
      </c>
      <c r="O2138" s="427">
        <v>22.964099999999998</v>
      </c>
      <c r="P2138" s="427">
        <v>10.8843</v>
      </c>
      <c r="Q2138" s="427">
        <v>10.8843</v>
      </c>
      <c r="R2138" s="427">
        <v>0.34520000000000001</v>
      </c>
      <c r="S2138" s="427">
        <v>18.758500000000002</v>
      </c>
      <c r="T2138" s="427">
        <v>41.861699999999999</v>
      </c>
      <c r="U2138" s="428">
        <v>43374</v>
      </c>
      <c r="V2138" s="428">
        <v>44500</v>
      </c>
      <c r="W2138" s="426">
        <v>1300</v>
      </c>
      <c r="X2138" s="426"/>
      <c r="Y2138" s="426"/>
      <c r="Z2138" s="426">
        <v>6</v>
      </c>
    </row>
    <row r="2139" spans="1:26" ht="15">
      <c r="A2139" s="426">
        <v>202110</v>
      </c>
      <c r="B2139" s="426" t="s">
        <v>7183</v>
      </c>
      <c r="C2139" s="426" t="s">
        <v>3053</v>
      </c>
      <c r="D2139" s="426" t="s">
        <v>3054</v>
      </c>
      <c r="E2139" s="426" t="s">
        <v>258</v>
      </c>
      <c r="F2139" s="426" t="s">
        <v>4399</v>
      </c>
      <c r="G2139" s="426" t="s">
        <v>4123</v>
      </c>
      <c r="H2139" s="427">
        <v>0.19819999999999999</v>
      </c>
      <c r="I2139" s="427">
        <v>0.2162</v>
      </c>
      <c r="J2139" s="427">
        <v>9.0338999999999992</v>
      </c>
      <c r="K2139" s="427">
        <v>53.371099999999998</v>
      </c>
      <c r="L2139" s="427">
        <v>0.20447137503000001</v>
      </c>
      <c r="M2139" s="427">
        <v>9.3077256395100001</v>
      </c>
      <c r="N2139" s="427">
        <v>54.988826074990001</v>
      </c>
      <c r="O2139" s="427">
        <v>22.84</v>
      </c>
      <c r="P2139" s="427">
        <v>9.2847000000000008</v>
      </c>
      <c r="Q2139" s="427">
        <v>9.2847000000000008</v>
      </c>
      <c r="R2139" s="427">
        <v>0.2162</v>
      </c>
      <c r="S2139" s="427">
        <v>10.1549</v>
      </c>
      <c r="T2139" s="427">
        <v>52.250100000000003</v>
      </c>
      <c r="U2139" s="428">
        <v>44378</v>
      </c>
      <c r="V2139" s="428">
        <v>45838</v>
      </c>
      <c r="W2139" s="426">
        <v>535</v>
      </c>
      <c r="X2139" s="426"/>
      <c r="Y2139" s="426"/>
      <c r="Z2139" s="426">
        <v>7</v>
      </c>
    </row>
    <row r="2140" spans="1:26" ht="15">
      <c r="A2140" s="426">
        <v>202110</v>
      </c>
      <c r="B2140" s="426" t="s">
        <v>7183</v>
      </c>
      <c r="C2140" s="426" t="s">
        <v>6339</v>
      </c>
      <c r="D2140" s="426" t="s">
        <v>6340</v>
      </c>
      <c r="E2140" s="426" t="s">
        <v>259</v>
      </c>
      <c r="F2140" s="426" t="s">
        <v>4736</v>
      </c>
      <c r="G2140" s="426" t="s">
        <v>4504</v>
      </c>
      <c r="H2140" s="427">
        <v>0.32790000000000002</v>
      </c>
      <c r="I2140" s="427">
        <v>0.32800000000000001</v>
      </c>
      <c r="J2140" s="427">
        <v>31.233599999999999</v>
      </c>
      <c r="K2140" s="427">
        <v>114.7526</v>
      </c>
      <c r="L2140" s="427">
        <v>0.33997816043100004</v>
      </c>
      <c r="M2140" s="427">
        <v>32.381471030976002</v>
      </c>
      <c r="N2140" s="427">
        <v>118.96989116301602</v>
      </c>
      <c r="O2140" s="427">
        <v>22.84</v>
      </c>
      <c r="P2140" s="427">
        <v>9.2847000000000008</v>
      </c>
      <c r="Q2140" s="427">
        <v>9.2847000000000008</v>
      </c>
      <c r="R2140" s="427">
        <v>0.3280112</v>
      </c>
      <c r="S2140" s="427">
        <v>35.353575999999997</v>
      </c>
      <c r="T2140" s="427">
        <v>110.632572</v>
      </c>
      <c r="U2140" s="428">
        <v>44348</v>
      </c>
      <c r="V2140" s="428">
        <v>45838</v>
      </c>
      <c r="W2140" s="426">
        <v>350</v>
      </c>
      <c r="X2140" s="426"/>
      <c r="Y2140" s="426"/>
      <c r="Z2140" s="426">
        <v>5</v>
      </c>
    </row>
    <row r="2141" spans="1:26" ht="15">
      <c r="A2141" s="426">
        <v>202110</v>
      </c>
      <c r="B2141" s="426" t="s">
        <v>7183</v>
      </c>
      <c r="C2141" s="426" t="s">
        <v>6341</v>
      </c>
      <c r="D2141" s="426" t="s">
        <v>6342</v>
      </c>
      <c r="E2141" s="426" t="s">
        <v>259</v>
      </c>
      <c r="F2141" s="426" t="s">
        <v>4736</v>
      </c>
      <c r="G2141" s="426" t="s">
        <v>4504</v>
      </c>
      <c r="H2141" s="427">
        <v>0.84809999999999997</v>
      </c>
      <c r="I2141" s="427">
        <v>0.87709999999999999</v>
      </c>
      <c r="J2141" s="427">
        <v>86.943700000000007</v>
      </c>
      <c r="K2141" s="427">
        <v>417.5283</v>
      </c>
      <c r="L2141" s="427">
        <v>0.87933967020899995</v>
      </c>
      <c r="M2141" s="427">
        <v>90.138981829692028</v>
      </c>
      <c r="N2141" s="427">
        <v>432.87294935782808</v>
      </c>
      <c r="O2141" s="427">
        <v>22.84</v>
      </c>
      <c r="P2141" s="427">
        <v>9.2847000000000008</v>
      </c>
      <c r="Q2141" s="427">
        <v>9.2847000000000008</v>
      </c>
      <c r="R2141" s="427">
        <v>0.87711159999999999</v>
      </c>
      <c r="S2141" s="427">
        <v>105.728385</v>
      </c>
      <c r="T2141" s="427">
        <v>398.74363</v>
      </c>
      <c r="U2141" s="428">
        <v>44348</v>
      </c>
      <c r="V2141" s="428">
        <v>45838</v>
      </c>
      <c r="W2141" s="426">
        <v>1200</v>
      </c>
      <c r="X2141" s="426"/>
      <c r="Y2141" s="426"/>
      <c r="Z2141" s="426">
        <v>5</v>
      </c>
    </row>
    <row r="2142" spans="1:26" ht="15">
      <c r="A2142" s="426">
        <v>202110</v>
      </c>
      <c r="B2142" s="426" t="s">
        <v>1388</v>
      </c>
      <c r="C2142" s="426" t="s">
        <v>2653</v>
      </c>
      <c r="D2142" s="426" t="s">
        <v>2654</v>
      </c>
      <c r="E2142" s="426" t="s">
        <v>271</v>
      </c>
      <c r="F2142" s="426" t="s">
        <v>4287</v>
      </c>
      <c r="G2142" s="426" t="s">
        <v>4123</v>
      </c>
      <c r="H2142" s="427">
        <v>0.19919999999999999</v>
      </c>
      <c r="I2142" s="427">
        <v>0.20480000000000001</v>
      </c>
      <c r="J2142" s="427">
        <v>13.0915</v>
      </c>
      <c r="K2142" s="427">
        <v>62.798499999999997</v>
      </c>
      <c r="L2142" s="427">
        <v>0.204976096824</v>
      </c>
      <c r="M2142" s="427">
        <v>13.447213859439998</v>
      </c>
      <c r="N2142" s="427">
        <v>64.504820650959985</v>
      </c>
      <c r="O2142" s="427">
        <v>22.9544</v>
      </c>
      <c r="P2142" s="427">
        <v>10.523999999999999</v>
      </c>
      <c r="Q2142" s="427">
        <v>10.523999999999999</v>
      </c>
      <c r="R2142" s="427">
        <v>0.20480000000000001</v>
      </c>
      <c r="S2142" s="427">
        <v>15.979799999999999</v>
      </c>
      <c r="T2142" s="427">
        <v>59.910200000000003</v>
      </c>
      <c r="U2142" s="428">
        <v>43101</v>
      </c>
      <c r="V2142" s="428">
        <v>46418</v>
      </c>
      <c r="W2142" s="426">
        <v>500</v>
      </c>
      <c r="X2142" s="426"/>
      <c r="Y2142" s="426"/>
      <c r="Z2142" s="426">
        <v>6</v>
      </c>
    </row>
    <row r="2143" spans="1:26" ht="15">
      <c r="A2143" s="426">
        <v>202110</v>
      </c>
      <c r="B2143" s="426" t="s">
        <v>1388</v>
      </c>
      <c r="C2143" s="426" t="s">
        <v>2655</v>
      </c>
      <c r="D2143" s="426" t="s">
        <v>2656</v>
      </c>
      <c r="E2143" s="426" t="s">
        <v>260</v>
      </c>
      <c r="F2143" s="426" t="s">
        <v>4286</v>
      </c>
      <c r="G2143" s="426" t="s">
        <v>4156</v>
      </c>
      <c r="H2143" s="427">
        <v>4.7199999999999999E-2</v>
      </c>
      <c r="I2143" s="427">
        <v>0.252</v>
      </c>
      <c r="J2143" s="427">
        <v>1.6665000000000001</v>
      </c>
      <c r="K2143" s="427">
        <v>41.057200000000002</v>
      </c>
      <c r="L2143" s="427">
        <v>4.8568633384000005E-2</v>
      </c>
      <c r="M2143" s="427">
        <v>1.7117810714399999</v>
      </c>
      <c r="N2143" s="427">
        <v>42.172779961791996</v>
      </c>
      <c r="O2143" s="427">
        <v>22.964099999999998</v>
      </c>
      <c r="P2143" s="427">
        <v>12.4322</v>
      </c>
      <c r="Q2143" s="427">
        <v>12.4322</v>
      </c>
      <c r="R2143" s="427">
        <v>0.252</v>
      </c>
      <c r="S2143" s="427">
        <v>1.8940999999999999</v>
      </c>
      <c r="T2143" s="427">
        <v>40.829599999999999</v>
      </c>
      <c r="U2143" s="428">
        <v>43101</v>
      </c>
      <c r="V2143" s="428">
        <v>45900</v>
      </c>
      <c r="W2143" s="426">
        <v>600</v>
      </c>
      <c r="X2143" s="426"/>
      <c r="Y2143" s="426"/>
      <c r="Z2143" s="426">
        <v>6</v>
      </c>
    </row>
    <row r="2144" spans="1:26" ht="15">
      <c r="A2144" s="426">
        <v>202110</v>
      </c>
      <c r="B2144" s="426" t="s">
        <v>1388</v>
      </c>
      <c r="C2144" s="426" t="s">
        <v>2774</v>
      </c>
      <c r="D2144" s="426" t="s">
        <v>2775</v>
      </c>
      <c r="E2144" s="426" t="s">
        <v>260</v>
      </c>
      <c r="F2144" s="426" t="s">
        <v>4275</v>
      </c>
      <c r="G2144" s="426" t="s">
        <v>4156</v>
      </c>
      <c r="H2144" s="427">
        <v>6.4399999999999999E-2</v>
      </c>
      <c r="I2144" s="427">
        <v>0.7016</v>
      </c>
      <c r="J2144" s="427">
        <v>4.7190000000000003</v>
      </c>
      <c r="K2144" s="427">
        <v>104.89360000000001</v>
      </c>
      <c r="L2144" s="427">
        <v>6.6267372668000021E-2</v>
      </c>
      <c r="M2144" s="427">
        <v>4.8472216478399996</v>
      </c>
      <c r="N2144" s="427">
        <v>107.74370176729599</v>
      </c>
      <c r="O2144" s="427">
        <v>22.896100000000001</v>
      </c>
      <c r="P2144" s="427">
        <v>11.643599999999999</v>
      </c>
      <c r="Q2144" s="427">
        <v>11.643599999999999</v>
      </c>
      <c r="R2144" s="427">
        <v>0.7016</v>
      </c>
      <c r="S2144" s="427">
        <v>5.4646999999999997</v>
      </c>
      <c r="T2144" s="427">
        <v>104.14790000000001</v>
      </c>
      <c r="U2144" s="428">
        <v>43160</v>
      </c>
      <c r="V2144" s="428">
        <v>44286</v>
      </c>
      <c r="W2144" s="426">
        <v>1000</v>
      </c>
      <c r="X2144" s="426"/>
      <c r="Y2144" s="426"/>
      <c r="Z2144" s="426">
        <v>6</v>
      </c>
    </row>
    <row r="2145" spans="1:26" ht="15">
      <c r="A2145" s="426">
        <v>202110</v>
      </c>
      <c r="B2145" s="426" t="s">
        <v>1388</v>
      </c>
      <c r="C2145" s="426" t="s">
        <v>2776</v>
      </c>
      <c r="D2145" s="426" t="s">
        <v>2777</v>
      </c>
      <c r="E2145" s="426" t="s">
        <v>260</v>
      </c>
      <c r="F2145" s="426" t="s">
        <v>4282</v>
      </c>
      <c r="G2145" s="426" t="s">
        <v>4263</v>
      </c>
      <c r="H2145" s="427">
        <v>1.1599999999999999E-2</v>
      </c>
      <c r="I2145" s="427">
        <v>1.72E-2</v>
      </c>
      <c r="J2145" s="427">
        <v>0.95830000000000004</v>
      </c>
      <c r="K2145" s="427">
        <v>4.6940999999999997</v>
      </c>
      <c r="L2145" s="427">
        <v>1.1936359052E-2</v>
      </c>
      <c r="M2145" s="427">
        <v>0.984338314288</v>
      </c>
      <c r="N2145" s="427">
        <v>4.8216450809759994</v>
      </c>
      <c r="O2145" s="427">
        <v>22.964099999999998</v>
      </c>
      <c r="P2145" s="427">
        <v>12.149900000000001</v>
      </c>
      <c r="Q2145" s="427">
        <v>11.4587</v>
      </c>
      <c r="R2145" s="427">
        <v>1.72E-2</v>
      </c>
      <c r="S2145" s="427">
        <v>1.1624000000000001</v>
      </c>
      <c r="T2145" s="427">
        <v>4.49</v>
      </c>
      <c r="U2145" s="428">
        <v>43168</v>
      </c>
      <c r="V2145" s="428">
        <v>44286</v>
      </c>
      <c r="W2145" s="426">
        <v>1000</v>
      </c>
      <c r="X2145" s="426"/>
      <c r="Y2145" s="426"/>
      <c r="Z2145" s="426">
        <v>6</v>
      </c>
    </row>
    <row r="2146" spans="1:26" ht="15">
      <c r="A2146" s="426">
        <v>202110</v>
      </c>
      <c r="B2146" s="426" t="s">
        <v>1388</v>
      </c>
      <c r="C2146" s="426" t="s">
        <v>2778</v>
      </c>
      <c r="D2146" s="426" t="s">
        <v>2779</v>
      </c>
      <c r="E2146" s="426" t="s">
        <v>274</v>
      </c>
      <c r="F2146" s="426" t="s">
        <v>4157</v>
      </c>
      <c r="G2146" s="426" t="s">
        <v>4156</v>
      </c>
      <c r="H2146" s="427">
        <v>0.55159999999999998</v>
      </c>
      <c r="I2146" s="427">
        <v>0.55159999999999998</v>
      </c>
      <c r="J2146" s="427">
        <v>24.797999999999998</v>
      </c>
      <c r="K2146" s="427">
        <v>107.7556</v>
      </c>
      <c r="L2146" s="427">
        <v>0.56759445285200005</v>
      </c>
      <c r="M2146" s="427">
        <v>25.471795385279997</v>
      </c>
      <c r="N2146" s="427">
        <v>110.68346619961599</v>
      </c>
      <c r="O2146" s="427">
        <v>22.983599999999999</v>
      </c>
      <c r="P2146" s="427">
        <v>11.5852</v>
      </c>
      <c r="Q2146" s="427">
        <v>11.5852</v>
      </c>
      <c r="R2146" s="427">
        <v>0.55159999999999998</v>
      </c>
      <c r="S2146" s="427">
        <v>28.851099999999999</v>
      </c>
      <c r="T2146" s="427">
        <v>103.7025</v>
      </c>
      <c r="U2146" s="428">
        <v>43160</v>
      </c>
      <c r="V2146" s="428">
        <v>44286</v>
      </c>
      <c r="W2146" s="426">
        <v>800</v>
      </c>
      <c r="X2146" s="426"/>
      <c r="Y2146" s="426"/>
      <c r="Z2146" s="426">
        <v>6</v>
      </c>
    </row>
    <row r="2147" spans="1:26" ht="15">
      <c r="A2147" s="426">
        <v>202110</v>
      </c>
      <c r="B2147" s="426" t="s">
        <v>1388</v>
      </c>
      <c r="C2147" s="426" t="s">
        <v>2780</v>
      </c>
      <c r="D2147" s="426" t="s">
        <v>2781</v>
      </c>
      <c r="E2147" s="426" t="s">
        <v>275</v>
      </c>
      <c r="F2147" s="426" t="s">
        <v>4265</v>
      </c>
      <c r="G2147" s="426" t="s">
        <v>4156</v>
      </c>
      <c r="H2147" s="427">
        <v>0.1772</v>
      </c>
      <c r="I2147" s="427">
        <v>0.1784</v>
      </c>
      <c r="J2147" s="427">
        <v>17.166699999999999</v>
      </c>
      <c r="K2147" s="427">
        <v>77.366299999999995</v>
      </c>
      <c r="L2147" s="427">
        <v>0.18233817448400003</v>
      </c>
      <c r="M2147" s="427">
        <v>17.633142585711997</v>
      </c>
      <c r="N2147" s="427">
        <v>79.468447589167994</v>
      </c>
      <c r="O2147" s="427">
        <v>22.837800000000001</v>
      </c>
      <c r="P2147" s="427">
        <v>9.3655000000000008</v>
      </c>
      <c r="Q2147" s="427">
        <v>8.8398000000000003</v>
      </c>
      <c r="R2147" s="427">
        <v>0.1784</v>
      </c>
      <c r="S2147" s="427">
        <v>21.333300000000001</v>
      </c>
      <c r="T2147" s="427">
        <v>73.199700000000007</v>
      </c>
      <c r="U2147" s="428">
        <v>42430</v>
      </c>
      <c r="V2147" s="428">
        <v>44651</v>
      </c>
      <c r="W2147" s="426">
        <v>450</v>
      </c>
      <c r="X2147" s="426"/>
      <c r="Y2147" s="426"/>
      <c r="Z2147" s="426">
        <v>6</v>
      </c>
    </row>
    <row r="2148" spans="1:26" ht="15">
      <c r="A2148" s="426">
        <v>202110</v>
      </c>
      <c r="B2148" s="426" t="s">
        <v>1388</v>
      </c>
      <c r="C2148" s="426" t="s">
        <v>2891</v>
      </c>
      <c r="D2148" s="426" t="s">
        <v>2892</v>
      </c>
      <c r="E2148" s="426" t="s">
        <v>265</v>
      </c>
      <c r="F2148" s="426" t="s">
        <v>4278</v>
      </c>
      <c r="G2148" s="426" t="s">
        <v>4156</v>
      </c>
      <c r="H2148" s="427">
        <v>0.1888</v>
      </c>
      <c r="I2148" s="427">
        <v>0.21840000000000001</v>
      </c>
      <c r="J2148" s="427">
        <v>11.0985</v>
      </c>
      <c r="K2148" s="427">
        <v>64.841200000000001</v>
      </c>
      <c r="L2148" s="427">
        <v>0.19427453353600002</v>
      </c>
      <c r="M2148" s="427">
        <v>11.400061338959999</v>
      </c>
      <c r="N2148" s="427">
        <v>66.603023588032002</v>
      </c>
      <c r="O2148" s="427">
        <v>22.964099999999998</v>
      </c>
      <c r="P2148" s="427">
        <v>13.697800000000001</v>
      </c>
      <c r="Q2148" s="427">
        <v>13.181800000000001</v>
      </c>
      <c r="R2148" s="427">
        <v>0.21840000000000001</v>
      </c>
      <c r="S2148" s="427">
        <v>11.7256</v>
      </c>
      <c r="T2148" s="427">
        <v>64.214100000000002</v>
      </c>
      <c r="U2148" s="428">
        <v>43221</v>
      </c>
      <c r="V2148" s="428">
        <v>45747</v>
      </c>
      <c r="W2148" s="426">
        <v>220</v>
      </c>
      <c r="X2148" s="426"/>
      <c r="Y2148" s="426"/>
      <c r="Z2148" s="426">
        <v>6</v>
      </c>
    </row>
    <row r="2149" spans="1:26" ht="15">
      <c r="A2149" s="426">
        <v>202110</v>
      </c>
      <c r="B2149" s="426" t="s">
        <v>1388</v>
      </c>
      <c r="C2149" s="426" t="s">
        <v>2893</v>
      </c>
      <c r="D2149" s="426" t="s">
        <v>3626</v>
      </c>
      <c r="E2149" s="426" t="s">
        <v>275</v>
      </c>
      <c r="F2149" s="426" t="s">
        <v>4182</v>
      </c>
      <c r="G2149" s="426" t="s">
        <v>4156</v>
      </c>
      <c r="H2149" s="427">
        <v>0.16239999999999999</v>
      </c>
      <c r="I2149" s="427">
        <v>0.19159999999999999</v>
      </c>
      <c r="J2149" s="427">
        <v>8.1309000000000005</v>
      </c>
      <c r="K2149" s="427">
        <v>25.357099999999999</v>
      </c>
      <c r="L2149" s="427">
        <v>0.16710902672800002</v>
      </c>
      <c r="M2149" s="427">
        <v>8.3518276110239995</v>
      </c>
      <c r="N2149" s="427">
        <v>26.046086892656</v>
      </c>
      <c r="O2149" s="427">
        <v>22.837800000000001</v>
      </c>
      <c r="P2149" s="427">
        <v>10.397500000000001</v>
      </c>
      <c r="Q2149" s="427">
        <v>10.397500000000001</v>
      </c>
      <c r="R2149" s="427">
        <v>0.19159999999999999</v>
      </c>
      <c r="S2149" s="427">
        <v>9.5639000000000003</v>
      </c>
      <c r="T2149" s="427">
        <v>23.924099999999999</v>
      </c>
      <c r="U2149" s="428">
        <v>43221</v>
      </c>
      <c r="V2149" s="428">
        <v>44347</v>
      </c>
      <c r="W2149" s="426">
        <v>400</v>
      </c>
      <c r="X2149" s="426"/>
      <c r="Y2149" s="426"/>
      <c r="Z2149" s="426">
        <v>6</v>
      </c>
    </row>
    <row r="2150" spans="1:26" ht="15">
      <c r="A2150" s="426">
        <v>202110</v>
      </c>
      <c r="B2150" s="426" t="s">
        <v>1388</v>
      </c>
      <c r="C2150" s="426" t="s">
        <v>3351</v>
      </c>
      <c r="D2150" s="426" t="s">
        <v>3352</v>
      </c>
      <c r="E2150" s="426" t="s">
        <v>270</v>
      </c>
      <c r="F2150" s="426" t="s">
        <v>4298</v>
      </c>
      <c r="G2150" s="426" t="s">
        <v>4123</v>
      </c>
      <c r="H2150" s="427">
        <v>0.45</v>
      </c>
      <c r="I2150" s="427">
        <v>1.1923999999999999</v>
      </c>
      <c r="J2150" s="427">
        <v>14.4377</v>
      </c>
      <c r="K2150" s="427">
        <v>341.7593</v>
      </c>
      <c r="L2150" s="427">
        <v>0.46304841150000003</v>
      </c>
      <c r="M2150" s="427">
        <v>14.829991944271997</v>
      </c>
      <c r="N2150" s="427">
        <v>351.04536497364796</v>
      </c>
      <c r="O2150" s="427">
        <v>22.138100000000001</v>
      </c>
      <c r="P2150" s="427">
        <v>10.5046</v>
      </c>
      <c r="Q2150" s="427">
        <v>10.5046</v>
      </c>
      <c r="R2150" s="427">
        <v>1.1923999999999999</v>
      </c>
      <c r="S2150" s="427">
        <v>20.113099999999999</v>
      </c>
      <c r="T2150" s="427">
        <v>336.08390000000003</v>
      </c>
      <c r="U2150" s="428">
        <v>43405</v>
      </c>
      <c r="V2150" s="428">
        <v>44530</v>
      </c>
      <c r="W2150" s="426">
        <v>1500</v>
      </c>
      <c r="X2150" s="426"/>
      <c r="Y2150" s="426"/>
      <c r="Z2150" s="426">
        <v>6</v>
      </c>
    </row>
    <row r="2151" spans="1:26" ht="15">
      <c r="A2151" s="426">
        <v>202110</v>
      </c>
      <c r="B2151" s="426" t="s">
        <v>1388</v>
      </c>
      <c r="C2151" s="426" t="s">
        <v>3417</v>
      </c>
      <c r="D2151" s="426" t="s">
        <v>3418</v>
      </c>
      <c r="E2151" s="426" t="s">
        <v>257</v>
      </c>
      <c r="F2151" s="426" t="s">
        <v>4274</v>
      </c>
      <c r="G2151" s="426" t="s">
        <v>4156</v>
      </c>
      <c r="H2151" s="427">
        <v>0.56000000000000005</v>
      </c>
      <c r="I2151" s="427">
        <v>0.626</v>
      </c>
      <c r="J2151" s="427">
        <v>41.316600000000001</v>
      </c>
      <c r="K2151" s="427">
        <v>161.9776</v>
      </c>
      <c r="L2151" s="427">
        <v>0.57623802320000017</v>
      </c>
      <c r="M2151" s="427">
        <v>42.439228212575998</v>
      </c>
      <c r="N2151" s="427">
        <v>166.37875168153596</v>
      </c>
      <c r="O2151" s="427">
        <v>22.837800000000001</v>
      </c>
      <c r="P2151" s="427">
        <v>12.218</v>
      </c>
      <c r="Q2151" s="427">
        <v>12.218</v>
      </c>
      <c r="R2151" s="427">
        <v>0.626</v>
      </c>
      <c r="S2151" s="427">
        <v>45.821249999999999</v>
      </c>
      <c r="T2151" s="427">
        <v>157.47290000000001</v>
      </c>
      <c r="U2151" s="428">
        <v>43435</v>
      </c>
      <c r="V2151" s="428">
        <v>44926</v>
      </c>
      <c r="W2151" s="426">
        <v>2000</v>
      </c>
      <c r="X2151" s="426"/>
      <c r="Y2151" s="426"/>
      <c r="Z2151" s="426">
        <v>6</v>
      </c>
    </row>
    <row r="2152" spans="1:26" ht="15">
      <c r="A2152" s="426">
        <v>202110</v>
      </c>
      <c r="B2152" s="426" t="s">
        <v>1388</v>
      </c>
      <c r="C2152" s="426" t="s">
        <v>3421</v>
      </c>
      <c r="D2152" s="426" t="s">
        <v>3422</v>
      </c>
      <c r="E2152" s="426" t="s">
        <v>265</v>
      </c>
      <c r="F2152" s="426" t="s">
        <v>4244</v>
      </c>
      <c r="G2152" s="426" t="s">
        <v>4156</v>
      </c>
      <c r="H2152" s="427">
        <v>8.1199999999999994E-2</v>
      </c>
      <c r="I2152" s="427">
        <v>0.108</v>
      </c>
      <c r="J2152" s="427">
        <v>5.3295000000000003</v>
      </c>
      <c r="K2152" s="427">
        <v>24.289200000000001</v>
      </c>
      <c r="L2152" s="427">
        <v>8.3554513364000008E-2</v>
      </c>
      <c r="M2152" s="427">
        <v>5.4743097631199999</v>
      </c>
      <c r="N2152" s="427">
        <v>24.949170597311998</v>
      </c>
      <c r="O2152" s="427">
        <v>22.964099999999998</v>
      </c>
      <c r="P2152" s="427">
        <v>10.4754</v>
      </c>
      <c r="Q2152" s="427">
        <v>9.8231000000000002</v>
      </c>
      <c r="R2152" s="427">
        <v>0.108</v>
      </c>
      <c r="S2152" s="427">
        <v>6.4074999999999998</v>
      </c>
      <c r="T2152" s="427">
        <v>23.211200000000002</v>
      </c>
      <c r="U2152" s="428">
        <v>43435</v>
      </c>
      <c r="V2152" s="428">
        <v>44561</v>
      </c>
      <c r="W2152" s="426">
        <v>618.20000000000005</v>
      </c>
      <c r="X2152" s="426"/>
      <c r="Y2152" s="426"/>
      <c r="Z2152" s="426">
        <v>6</v>
      </c>
    </row>
    <row r="2153" spans="1:26" ht="15">
      <c r="A2153" s="426">
        <v>202110</v>
      </c>
      <c r="B2153" s="426" t="s">
        <v>1388</v>
      </c>
      <c r="C2153" s="426" t="s">
        <v>3467</v>
      </c>
      <c r="D2153" s="426" t="s">
        <v>3468</v>
      </c>
      <c r="E2153" s="426" t="s">
        <v>265</v>
      </c>
      <c r="F2153" s="426" t="s">
        <v>4271</v>
      </c>
      <c r="G2153" s="426" t="s">
        <v>4156</v>
      </c>
      <c r="H2153" s="427">
        <v>0.1764</v>
      </c>
      <c r="I2153" s="427">
        <v>0.14599999999999999</v>
      </c>
      <c r="J2153" s="427">
        <v>10.873200000000001</v>
      </c>
      <c r="K2153" s="427">
        <v>29.579699999999999</v>
      </c>
      <c r="L2153" s="427">
        <v>0.18151497730800004</v>
      </c>
      <c r="M2153" s="427">
        <v>11.168639631552001</v>
      </c>
      <c r="N2153" s="427">
        <v>30.383420677391996</v>
      </c>
      <c r="O2153" s="427">
        <v>22.837800000000001</v>
      </c>
      <c r="P2153" s="427">
        <v>10.6701</v>
      </c>
      <c r="Q2153" s="427">
        <v>10.6701</v>
      </c>
      <c r="R2153" s="427">
        <v>0.1764</v>
      </c>
      <c r="S2153" s="427">
        <v>11.867100000000001</v>
      </c>
      <c r="T2153" s="427">
        <v>28.585799999999999</v>
      </c>
      <c r="U2153" s="428">
        <v>43466</v>
      </c>
      <c r="V2153" s="428">
        <v>44227</v>
      </c>
      <c r="W2153" s="426">
        <v>350</v>
      </c>
      <c r="X2153" s="426"/>
      <c r="Y2153" s="426"/>
      <c r="Z2153" s="426">
        <v>6</v>
      </c>
    </row>
    <row r="2154" spans="1:26" ht="15">
      <c r="A2154" s="426">
        <v>202110</v>
      </c>
      <c r="B2154" s="426" t="s">
        <v>1388</v>
      </c>
      <c r="C2154" s="426" t="s">
        <v>3546</v>
      </c>
      <c r="D2154" s="426" t="s">
        <v>3547</v>
      </c>
      <c r="E2154" s="426" t="s">
        <v>267</v>
      </c>
      <c r="F2154" s="426" t="s">
        <v>4329</v>
      </c>
      <c r="G2154" s="426" t="s">
        <v>4409</v>
      </c>
      <c r="H2154" s="427">
        <v>1.3854</v>
      </c>
      <c r="I2154" s="427">
        <v>1.4754</v>
      </c>
      <c r="J2154" s="427">
        <v>140.08770000000001</v>
      </c>
      <c r="K2154" s="427">
        <v>731.07029999999997</v>
      </c>
      <c r="L2154" s="427">
        <v>1.42923634191</v>
      </c>
      <c r="M2154" s="427">
        <v>144.33388426593001</v>
      </c>
      <c r="N2154" s="427">
        <v>753.22969875626995</v>
      </c>
      <c r="O2154" s="427">
        <v>22.779199999999999</v>
      </c>
      <c r="P2154" s="427">
        <v>11.4237</v>
      </c>
      <c r="Q2154" s="427">
        <v>11.4237</v>
      </c>
      <c r="R2154" s="427">
        <v>1.4754</v>
      </c>
      <c r="S2154" s="427">
        <v>166.39664999999999</v>
      </c>
      <c r="T2154" s="427">
        <v>704.76125000000002</v>
      </c>
      <c r="U2154" s="428">
        <v>44378</v>
      </c>
      <c r="V2154" s="428">
        <v>46203</v>
      </c>
      <c r="W2154" s="426">
        <v>1550</v>
      </c>
      <c r="X2154" s="426"/>
      <c r="Y2154" s="426"/>
      <c r="Z2154" s="426">
        <v>7</v>
      </c>
    </row>
    <row r="2155" spans="1:26" ht="15">
      <c r="A2155" s="426">
        <v>202110</v>
      </c>
      <c r="B2155" s="426" t="s">
        <v>1388</v>
      </c>
      <c r="C2155" s="426" t="s">
        <v>3584</v>
      </c>
      <c r="D2155" s="426" t="s">
        <v>3585</v>
      </c>
      <c r="E2155" s="426" t="s">
        <v>259</v>
      </c>
      <c r="F2155" s="426" t="s">
        <v>4272</v>
      </c>
      <c r="G2155" s="426" t="s">
        <v>4297</v>
      </c>
      <c r="H2155" s="427">
        <v>0.29360000000000003</v>
      </c>
      <c r="I2155" s="427">
        <v>0.43319999999999997</v>
      </c>
      <c r="J2155" s="427">
        <v>18.3</v>
      </c>
      <c r="K2155" s="427">
        <v>98.199299999999994</v>
      </c>
      <c r="L2155" s="427">
        <v>0.30211336359200003</v>
      </c>
      <c r="M2155" s="427">
        <v>18.797235887999999</v>
      </c>
      <c r="N2155" s="427">
        <v>100.86750853204799</v>
      </c>
      <c r="O2155" s="427">
        <v>22.964099999999998</v>
      </c>
      <c r="P2155" s="427">
        <v>15.2165</v>
      </c>
      <c r="Q2155" s="427">
        <v>15.2165</v>
      </c>
      <c r="R2155" s="427">
        <v>0.43319999999999997</v>
      </c>
      <c r="S2155" s="427">
        <v>22.354199999999999</v>
      </c>
      <c r="T2155" s="427">
        <v>94.145099999999999</v>
      </c>
      <c r="U2155" s="428">
        <v>43497</v>
      </c>
      <c r="V2155" s="428">
        <v>45716</v>
      </c>
      <c r="W2155" s="426">
        <v>1400</v>
      </c>
      <c r="X2155" s="426"/>
      <c r="Y2155" s="426"/>
      <c r="Z2155" s="426">
        <v>6</v>
      </c>
    </row>
    <row r="2156" spans="1:26" ht="15">
      <c r="A2156" s="426">
        <v>202110</v>
      </c>
      <c r="B2156" s="426" t="s">
        <v>1388</v>
      </c>
      <c r="C2156" s="426" t="s">
        <v>3686</v>
      </c>
      <c r="D2156" s="426" t="s">
        <v>3687</v>
      </c>
      <c r="E2156" s="426" t="s">
        <v>260</v>
      </c>
      <c r="F2156" s="426" t="s">
        <v>4275</v>
      </c>
      <c r="G2156" s="426" t="s">
        <v>4156</v>
      </c>
      <c r="H2156" s="427">
        <v>2.2800000000000001E-2</v>
      </c>
      <c r="I2156" s="427">
        <v>0.73760000000000003</v>
      </c>
      <c r="J2156" s="427">
        <v>1.3017000000000001</v>
      </c>
      <c r="K2156" s="427">
        <v>311.1465</v>
      </c>
      <c r="L2156" s="427">
        <v>2.3461119516000006E-2</v>
      </c>
      <c r="M2156" s="427">
        <v>1.337068959312</v>
      </c>
      <c r="N2156" s="427">
        <v>319.60077356424</v>
      </c>
      <c r="O2156" s="427">
        <v>22.9252</v>
      </c>
      <c r="P2156" s="427">
        <v>14.379300000000001</v>
      </c>
      <c r="Q2156" s="427">
        <v>14.379300000000001</v>
      </c>
      <c r="R2156" s="427">
        <v>0.73760000000000003</v>
      </c>
      <c r="S2156" s="427">
        <v>10.1068</v>
      </c>
      <c r="T2156" s="427">
        <v>302.34140000000002</v>
      </c>
      <c r="U2156" s="428">
        <v>43525</v>
      </c>
      <c r="V2156" s="428">
        <v>44648</v>
      </c>
      <c r="W2156" s="426">
        <v>800</v>
      </c>
      <c r="X2156" s="426"/>
      <c r="Y2156" s="426"/>
      <c r="Z2156" s="426">
        <v>6</v>
      </c>
    </row>
    <row r="2157" spans="1:26" ht="15">
      <c r="A2157" s="426">
        <v>202110</v>
      </c>
      <c r="B2157" s="426" t="s">
        <v>1388</v>
      </c>
      <c r="C2157" s="426" t="s">
        <v>3698</v>
      </c>
      <c r="D2157" s="426" t="s">
        <v>3699</v>
      </c>
      <c r="E2157" s="426" t="s">
        <v>276</v>
      </c>
      <c r="F2157" s="426" t="s">
        <v>4276</v>
      </c>
      <c r="G2157" s="426" t="s">
        <v>4123</v>
      </c>
      <c r="H2157" s="427">
        <v>5.96E-2</v>
      </c>
      <c r="I2157" s="427">
        <v>9.2399999999999996E-2</v>
      </c>
      <c r="J2157" s="427">
        <v>6.226</v>
      </c>
      <c r="K2157" s="427">
        <v>35.589100000000002</v>
      </c>
      <c r="L2157" s="427">
        <v>6.1328189612000004E-2</v>
      </c>
      <c r="M2157" s="427">
        <v>6.3951688873599997</v>
      </c>
      <c r="N2157" s="427">
        <v>36.556104248176005</v>
      </c>
      <c r="O2157" s="427">
        <v>22.8767</v>
      </c>
      <c r="P2157" s="427">
        <v>13.766</v>
      </c>
      <c r="Q2157" s="427">
        <v>13.766</v>
      </c>
      <c r="R2157" s="427">
        <v>9.2399999999999996E-2</v>
      </c>
      <c r="S2157" s="427">
        <v>7.6933999999999996</v>
      </c>
      <c r="T2157" s="427">
        <v>34.121699999999997</v>
      </c>
      <c r="U2157" s="428">
        <v>43525</v>
      </c>
      <c r="V2157" s="428">
        <v>45380</v>
      </c>
      <c r="W2157" s="426">
        <v>700</v>
      </c>
      <c r="X2157" s="426"/>
      <c r="Y2157" s="426"/>
      <c r="Z2157" s="426">
        <v>6</v>
      </c>
    </row>
    <row r="2158" spans="1:26" ht="15">
      <c r="A2158" s="426">
        <v>202110</v>
      </c>
      <c r="B2158" s="426" t="s">
        <v>1388</v>
      </c>
      <c r="C2158" s="426" t="s">
        <v>3700</v>
      </c>
      <c r="D2158" s="426" t="s">
        <v>3701</v>
      </c>
      <c r="E2158" s="426" t="s">
        <v>258</v>
      </c>
      <c r="F2158" s="426" t="s">
        <v>4299</v>
      </c>
      <c r="G2158" s="426" t="s">
        <v>4156</v>
      </c>
      <c r="H2158" s="427">
        <v>0.64119999999999999</v>
      </c>
      <c r="I2158" s="427">
        <v>0.69520000000000004</v>
      </c>
      <c r="J2158" s="427">
        <v>57.132899999999999</v>
      </c>
      <c r="K2158" s="427">
        <v>258.07920000000001</v>
      </c>
      <c r="L2158" s="427">
        <v>0.65979253656400005</v>
      </c>
      <c r="M2158" s="427">
        <v>58.685278593743995</v>
      </c>
      <c r="N2158" s="427">
        <v>265.09156285171201</v>
      </c>
      <c r="O2158" s="427">
        <v>23.100200000000001</v>
      </c>
      <c r="P2158" s="427">
        <v>10.611700000000001</v>
      </c>
      <c r="Q2158" s="427">
        <v>10.611700000000001</v>
      </c>
      <c r="R2158" s="427">
        <v>0.69520000000000004</v>
      </c>
      <c r="S2158" s="427">
        <v>65.815700000000007</v>
      </c>
      <c r="T2158" s="427">
        <v>249.3964</v>
      </c>
      <c r="U2158" s="428">
        <v>43525</v>
      </c>
      <c r="V2158" s="428">
        <v>44286</v>
      </c>
      <c r="W2158" s="426">
        <v>2500</v>
      </c>
      <c r="X2158" s="426"/>
      <c r="Y2158" s="426"/>
      <c r="Z2158" s="426">
        <v>6</v>
      </c>
    </row>
    <row r="2159" spans="1:26" ht="15">
      <c r="A2159" s="426">
        <v>202110</v>
      </c>
      <c r="B2159" s="426" t="s">
        <v>1388</v>
      </c>
      <c r="C2159" s="426" t="s">
        <v>4300</v>
      </c>
      <c r="D2159" s="426" t="s">
        <v>4301</v>
      </c>
      <c r="E2159" s="426" t="s">
        <v>258</v>
      </c>
      <c r="F2159" s="426" t="s">
        <v>4265</v>
      </c>
      <c r="G2159" s="426" t="s">
        <v>4156</v>
      </c>
      <c r="H2159" s="427">
        <v>0.3044</v>
      </c>
      <c r="I2159" s="427">
        <v>0.32640000000000002</v>
      </c>
      <c r="J2159" s="427">
        <v>23.195799999999998</v>
      </c>
      <c r="K2159" s="427">
        <v>101.3553</v>
      </c>
      <c r="L2159" s="427">
        <v>0.31322652546800006</v>
      </c>
      <c r="M2159" s="427">
        <v>23.826061432287997</v>
      </c>
      <c r="N2159" s="427">
        <v>104.10926134420799</v>
      </c>
      <c r="O2159" s="427">
        <v>23.100200000000001</v>
      </c>
      <c r="P2159" s="427">
        <v>10.611700000000001</v>
      </c>
      <c r="Q2159" s="427">
        <v>10.611700000000001</v>
      </c>
      <c r="R2159" s="427">
        <v>0.32640000000000002</v>
      </c>
      <c r="S2159" s="427">
        <v>26.269400000000001</v>
      </c>
      <c r="T2159" s="427">
        <v>98.281700000000001</v>
      </c>
      <c r="U2159" s="428">
        <v>43556</v>
      </c>
      <c r="V2159" s="428">
        <v>44316</v>
      </c>
      <c r="W2159" s="426">
        <v>1000</v>
      </c>
      <c r="X2159" s="426"/>
      <c r="Y2159" s="426"/>
      <c r="Z2159" s="426">
        <v>6</v>
      </c>
    </row>
    <row r="2160" spans="1:26" ht="15">
      <c r="A2160" s="426">
        <v>202110</v>
      </c>
      <c r="B2160" s="426" t="s">
        <v>1388</v>
      </c>
      <c r="C2160" s="426" t="s">
        <v>4302</v>
      </c>
      <c r="D2160" s="426" t="s">
        <v>4303</v>
      </c>
      <c r="E2160" s="426" t="s">
        <v>275</v>
      </c>
      <c r="F2160" s="426" t="s">
        <v>4304</v>
      </c>
      <c r="G2160" s="426" t="s">
        <v>4156</v>
      </c>
      <c r="H2160" s="427">
        <v>0.128</v>
      </c>
      <c r="I2160" s="427">
        <v>0.12920000000000001</v>
      </c>
      <c r="J2160" s="427">
        <v>12.211</v>
      </c>
      <c r="K2160" s="427">
        <v>43.746000000000002</v>
      </c>
      <c r="L2160" s="427">
        <v>0.13171154816000002</v>
      </c>
      <c r="M2160" s="427">
        <v>12.542789476959999</v>
      </c>
      <c r="N2160" s="427">
        <v>44.934638314559997</v>
      </c>
      <c r="O2160" s="427">
        <v>22.837800000000001</v>
      </c>
      <c r="P2160" s="427">
        <v>9.3655000000000008</v>
      </c>
      <c r="Q2160" s="427">
        <v>8.8398000000000003</v>
      </c>
      <c r="R2160" s="427">
        <v>0.12920000000000001</v>
      </c>
      <c r="S2160" s="427">
        <v>14.8035</v>
      </c>
      <c r="T2160" s="427">
        <v>41.153500000000001</v>
      </c>
      <c r="U2160" s="428">
        <v>43556</v>
      </c>
      <c r="V2160" s="428">
        <v>44681</v>
      </c>
      <c r="W2160" s="426">
        <v>500</v>
      </c>
      <c r="X2160" s="426"/>
      <c r="Y2160" s="426"/>
      <c r="Z2160" s="426">
        <v>6</v>
      </c>
    </row>
    <row r="2161" spans="1:26" ht="15">
      <c r="A2161" s="426">
        <v>202110</v>
      </c>
      <c r="B2161" s="426" t="s">
        <v>1388</v>
      </c>
      <c r="C2161" s="426" t="s">
        <v>4309</v>
      </c>
      <c r="D2161" s="426" t="s">
        <v>4310</v>
      </c>
      <c r="E2161" s="426" t="s">
        <v>257</v>
      </c>
      <c r="F2161" s="426" t="s">
        <v>4871</v>
      </c>
      <c r="G2161" s="426" t="s">
        <v>4156</v>
      </c>
      <c r="H2161" s="427">
        <v>4.0000000000000001E-3</v>
      </c>
      <c r="I2161" s="427">
        <v>0.2056</v>
      </c>
      <c r="J2161" s="427">
        <v>0.17150000000000001</v>
      </c>
      <c r="K2161" s="427">
        <v>21.8489</v>
      </c>
      <c r="L2161" s="427">
        <v>4.1159858800000008E-3</v>
      </c>
      <c r="M2161" s="427">
        <v>0.17615988824000001</v>
      </c>
      <c r="N2161" s="427">
        <v>22.442564327504002</v>
      </c>
      <c r="O2161" s="427">
        <v>22.964099999999998</v>
      </c>
      <c r="P2161" s="427">
        <v>13.8049</v>
      </c>
      <c r="Q2161" s="427">
        <v>13.8049</v>
      </c>
      <c r="R2161" s="427">
        <v>0.2056</v>
      </c>
      <c r="S2161" s="427">
        <v>0.20699999999999999</v>
      </c>
      <c r="T2161" s="427">
        <v>21.813400000000001</v>
      </c>
      <c r="U2161" s="428">
        <v>43556</v>
      </c>
      <c r="V2161" s="428">
        <v>45777</v>
      </c>
      <c r="W2161" s="426">
        <v>300</v>
      </c>
      <c r="X2161" s="426"/>
      <c r="Y2161" s="426"/>
      <c r="Z2161" s="426">
        <v>6</v>
      </c>
    </row>
    <row r="2162" spans="1:26" ht="15">
      <c r="A2162" s="426">
        <v>202110</v>
      </c>
      <c r="B2162" s="426" t="s">
        <v>1388</v>
      </c>
      <c r="C2162" s="426" t="s">
        <v>4764</v>
      </c>
      <c r="D2162" s="426" t="s">
        <v>4765</v>
      </c>
      <c r="E2162" s="426" t="s">
        <v>260</v>
      </c>
      <c r="F2162" s="426" t="s">
        <v>4278</v>
      </c>
      <c r="G2162" s="426" t="s">
        <v>4156</v>
      </c>
      <c r="H2162" s="427">
        <v>1.2968</v>
      </c>
      <c r="I2162" s="427">
        <v>1.3188</v>
      </c>
      <c r="J2162" s="427">
        <v>113.5243</v>
      </c>
      <c r="K2162" s="427">
        <v>546.47529999999995</v>
      </c>
      <c r="L2162" s="427">
        <v>1.3344026222960002</v>
      </c>
      <c r="M2162" s="427">
        <v>116.60890962404798</v>
      </c>
      <c r="N2162" s="427">
        <v>561.32377710740786</v>
      </c>
      <c r="O2162" s="427">
        <v>22.837800000000001</v>
      </c>
      <c r="P2162" s="427">
        <v>16.131699999999999</v>
      </c>
      <c r="Q2162" s="427">
        <v>15.508599999999999</v>
      </c>
      <c r="R2162" s="427">
        <v>1.3188</v>
      </c>
      <c r="S2162" s="427">
        <v>126.47069999999999</v>
      </c>
      <c r="T2162" s="427">
        <v>533.52890000000002</v>
      </c>
      <c r="U2162" s="428">
        <v>43586</v>
      </c>
      <c r="V2162" s="428">
        <v>45077</v>
      </c>
      <c r="W2162" s="426">
        <v>1500</v>
      </c>
      <c r="X2162" s="426"/>
      <c r="Y2162" s="426"/>
      <c r="Z2162" s="426">
        <v>6</v>
      </c>
    </row>
    <row r="2163" spans="1:26" ht="15">
      <c r="A2163" s="426">
        <v>202110</v>
      </c>
      <c r="B2163" s="426" t="s">
        <v>1388</v>
      </c>
      <c r="C2163" s="426" t="s">
        <v>4817</v>
      </c>
      <c r="D2163" s="426" t="s">
        <v>4818</v>
      </c>
      <c r="E2163" s="426" t="s">
        <v>265</v>
      </c>
      <c r="F2163" s="426" t="s">
        <v>4276</v>
      </c>
      <c r="G2163" s="426" t="s">
        <v>4123</v>
      </c>
      <c r="H2163" s="427">
        <v>0.12</v>
      </c>
      <c r="I2163" s="427">
        <v>0.16539999999999999</v>
      </c>
      <c r="J2163" s="427">
        <v>8.3642000000000003</v>
      </c>
      <c r="K2163" s="427">
        <v>32.723100000000002</v>
      </c>
      <c r="L2163" s="427">
        <v>0.12347957640000001</v>
      </c>
      <c r="M2163" s="427">
        <v>8.5914666893119982</v>
      </c>
      <c r="N2163" s="427">
        <v>33.612231130415999</v>
      </c>
      <c r="O2163" s="427">
        <v>23.100200000000001</v>
      </c>
      <c r="P2163" s="427">
        <v>11.0692</v>
      </c>
      <c r="Q2163" s="427">
        <v>11.0692</v>
      </c>
      <c r="R2163" s="427">
        <v>0.16536000000000001</v>
      </c>
      <c r="S2163" s="427">
        <v>9.36721</v>
      </c>
      <c r="T2163" s="427">
        <v>31.720030000000001</v>
      </c>
      <c r="U2163" s="428">
        <v>43617</v>
      </c>
      <c r="V2163" s="428">
        <v>44742</v>
      </c>
      <c r="W2163" s="426">
        <v>320</v>
      </c>
      <c r="X2163" s="426"/>
      <c r="Y2163" s="426"/>
      <c r="Z2163" s="426">
        <v>6</v>
      </c>
    </row>
    <row r="2164" spans="1:26" ht="15">
      <c r="A2164" s="426">
        <v>202110</v>
      </c>
      <c r="B2164" s="426" t="s">
        <v>1388</v>
      </c>
      <c r="C2164" s="426" t="s">
        <v>4892</v>
      </c>
      <c r="D2164" s="426" t="s">
        <v>4893</v>
      </c>
      <c r="E2164" s="426" t="s">
        <v>268</v>
      </c>
      <c r="F2164" s="426" t="s">
        <v>4273</v>
      </c>
      <c r="G2164" s="426" t="s">
        <v>4156</v>
      </c>
      <c r="H2164" s="427">
        <v>0.36680000000000001</v>
      </c>
      <c r="I2164" s="427">
        <v>0.37959999999999999</v>
      </c>
      <c r="J2164" s="427">
        <v>29.265799999999999</v>
      </c>
      <c r="K2164" s="427">
        <v>130.68819999999999</v>
      </c>
      <c r="L2164" s="427">
        <v>0.37743590519600007</v>
      </c>
      <c r="M2164" s="427">
        <v>30.060991587487997</v>
      </c>
      <c r="N2164" s="427">
        <v>134.239176129952</v>
      </c>
      <c r="O2164" s="427">
        <v>22.9252</v>
      </c>
      <c r="P2164" s="427">
        <v>14.0678</v>
      </c>
      <c r="Q2164" s="427">
        <v>14.0678</v>
      </c>
      <c r="R2164" s="427">
        <v>0.37959999999999999</v>
      </c>
      <c r="S2164" s="427">
        <v>33.631700000000002</v>
      </c>
      <c r="T2164" s="427">
        <v>126.3223</v>
      </c>
      <c r="U2164" s="428">
        <v>43647</v>
      </c>
      <c r="V2164" s="428">
        <v>45869</v>
      </c>
      <c r="W2164" s="426">
        <v>250</v>
      </c>
      <c r="X2164" s="426"/>
      <c r="Y2164" s="426"/>
      <c r="Z2164" s="426">
        <v>6</v>
      </c>
    </row>
    <row r="2165" spans="1:26" ht="15">
      <c r="A2165" s="426">
        <v>202110</v>
      </c>
      <c r="B2165" s="426" t="s">
        <v>1388</v>
      </c>
      <c r="C2165" s="426" t="s">
        <v>4894</v>
      </c>
      <c r="D2165" s="426" t="s">
        <v>4895</v>
      </c>
      <c r="E2165" s="426" t="s">
        <v>268</v>
      </c>
      <c r="F2165" s="426" t="s">
        <v>4871</v>
      </c>
      <c r="G2165" s="426" t="s">
        <v>4156</v>
      </c>
      <c r="H2165" s="427">
        <v>0.22839999999999999</v>
      </c>
      <c r="I2165" s="427">
        <v>0.2316</v>
      </c>
      <c r="J2165" s="427">
        <v>25.903300000000002</v>
      </c>
      <c r="K2165" s="427">
        <v>113.5009</v>
      </c>
      <c r="L2165" s="427">
        <v>0.23502279374800003</v>
      </c>
      <c r="M2165" s="427">
        <v>26.607127889487998</v>
      </c>
      <c r="N2165" s="427">
        <v>116.584873814224</v>
      </c>
      <c r="O2165" s="427">
        <v>22.9252</v>
      </c>
      <c r="P2165" s="427">
        <v>14.3696</v>
      </c>
      <c r="Q2165" s="427">
        <v>14.3696</v>
      </c>
      <c r="R2165" s="427">
        <v>0.2316</v>
      </c>
      <c r="S2165" s="427">
        <v>28.947099999999999</v>
      </c>
      <c r="T2165" s="427">
        <v>110.4571</v>
      </c>
      <c r="U2165" s="428">
        <v>43647</v>
      </c>
      <c r="V2165" s="428">
        <v>44772</v>
      </c>
      <c r="W2165" s="426">
        <v>300</v>
      </c>
      <c r="X2165" s="426"/>
      <c r="Y2165" s="426"/>
      <c r="Z2165" s="426">
        <v>6</v>
      </c>
    </row>
    <row r="2166" spans="1:26" ht="15">
      <c r="A2166" s="426">
        <v>202110</v>
      </c>
      <c r="B2166" s="426" t="s">
        <v>1388</v>
      </c>
      <c r="C2166" s="426" t="s">
        <v>4896</v>
      </c>
      <c r="D2166" s="426" t="s">
        <v>4897</v>
      </c>
      <c r="E2166" s="426" t="s">
        <v>262</v>
      </c>
      <c r="F2166" s="426" t="s">
        <v>4269</v>
      </c>
      <c r="G2166" s="426" t="s">
        <v>4159</v>
      </c>
      <c r="H2166" s="427">
        <v>6.9599999999999995E-2</v>
      </c>
      <c r="I2166" s="427">
        <v>7.7600000000000002E-2</v>
      </c>
      <c r="J2166" s="427">
        <v>5.4981999999999998</v>
      </c>
      <c r="K2166" s="427">
        <v>18.0228</v>
      </c>
      <c r="L2166" s="427">
        <v>7.1618154311999999E-2</v>
      </c>
      <c r="M2166" s="427">
        <v>5.6475935715519991</v>
      </c>
      <c r="N2166" s="427">
        <v>18.512503987007996</v>
      </c>
      <c r="O2166" s="427">
        <v>22.351900000000001</v>
      </c>
      <c r="P2166" s="427">
        <v>11.935700000000001</v>
      </c>
      <c r="Q2166" s="427">
        <v>11.935700000000001</v>
      </c>
      <c r="R2166" s="427">
        <v>7.7600000000000002E-2</v>
      </c>
      <c r="S2166" s="427">
        <v>6.8003</v>
      </c>
      <c r="T2166" s="427">
        <v>16.720700000000001</v>
      </c>
      <c r="U2166" s="428">
        <v>43647</v>
      </c>
      <c r="V2166" s="428">
        <v>44408</v>
      </c>
      <c r="W2166" s="426">
        <v>1600</v>
      </c>
      <c r="X2166" s="426"/>
      <c r="Y2166" s="426"/>
      <c r="Z2166" s="426">
        <v>6</v>
      </c>
    </row>
    <row r="2167" spans="1:26" ht="15">
      <c r="A2167" s="426">
        <v>202110</v>
      </c>
      <c r="B2167" s="426" t="s">
        <v>1388</v>
      </c>
      <c r="C2167" s="426" t="s">
        <v>4901</v>
      </c>
      <c r="D2167" s="426" t="s">
        <v>4902</v>
      </c>
      <c r="E2167" s="426" t="s">
        <v>260</v>
      </c>
      <c r="F2167" s="426" t="s">
        <v>4244</v>
      </c>
      <c r="G2167" s="426" t="s">
        <v>4156</v>
      </c>
      <c r="H2167" s="427">
        <v>0.15640000000000001</v>
      </c>
      <c r="I2167" s="427">
        <v>0.15920000000000001</v>
      </c>
      <c r="J2167" s="427">
        <v>2.9243000000000001</v>
      </c>
      <c r="K2167" s="427">
        <v>12.488</v>
      </c>
      <c r="L2167" s="427">
        <v>0.16093504790800003</v>
      </c>
      <c r="M2167" s="427">
        <v>3.0037572080479999</v>
      </c>
      <c r="N2167" s="427">
        <v>12.827315943679999</v>
      </c>
      <c r="O2167" s="427">
        <v>22.351900000000001</v>
      </c>
      <c r="P2167" s="427">
        <v>9.7939000000000007</v>
      </c>
      <c r="Q2167" s="427">
        <v>9.7939000000000007</v>
      </c>
      <c r="R2167" s="427">
        <v>0.15920000000000001</v>
      </c>
      <c r="S2167" s="427">
        <v>3.0377000000000001</v>
      </c>
      <c r="T2167" s="427">
        <v>12.374599999999999</v>
      </c>
      <c r="U2167" s="428">
        <v>43647</v>
      </c>
      <c r="V2167" s="428">
        <v>45503</v>
      </c>
      <c r="W2167" s="426">
        <v>600</v>
      </c>
      <c r="X2167" s="426"/>
      <c r="Y2167" s="426"/>
      <c r="Z2167" s="426">
        <v>6</v>
      </c>
    </row>
    <row r="2168" spans="1:26" ht="15">
      <c r="A2168" s="426">
        <v>202110</v>
      </c>
      <c r="B2168" s="426" t="s">
        <v>1388</v>
      </c>
      <c r="C2168" s="426" t="s">
        <v>4903</v>
      </c>
      <c r="D2168" s="426" t="s">
        <v>4904</v>
      </c>
      <c r="E2168" s="426" t="s">
        <v>265</v>
      </c>
      <c r="F2168" s="426" t="s">
        <v>4157</v>
      </c>
      <c r="G2168" s="426" t="s">
        <v>4156</v>
      </c>
      <c r="H2168" s="427">
        <v>0.13800000000000001</v>
      </c>
      <c r="I2168" s="427">
        <v>0.62039999999999995</v>
      </c>
      <c r="J2168" s="427">
        <v>9.6332000000000004</v>
      </c>
      <c r="K2168" s="427">
        <v>182.63149999999999</v>
      </c>
      <c r="L2168" s="427">
        <v>0.14200151286000004</v>
      </c>
      <c r="M2168" s="427">
        <v>9.894947145151999</v>
      </c>
      <c r="N2168" s="427">
        <v>187.59384623383997</v>
      </c>
      <c r="O2168" s="427">
        <v>22.9252</v>
      </c>
      <c r="P2168" s="427">
        <v>14.3696</v>
      </c>
      <c r="Q2168" s="427">
        <v>14.3696</v>
      </c>
      <c r="R2168" s="427">
        <v>0.62039999999999995</v>
      </c>
      <c r="S2168" s="427">
        <v>12.53</v>
      </c>
      <c r="T2168" s="427">
        <v>179.7347</v>
      </c>
      <c r="U2168" s="428">
        <v>43647</v>
      </c>
      <c r="V2168" s="428">
        <v>45869</v>
      </c>
      <c r="W2168" s="426">
        <v>560</v>
      </c>
      <c r="X2168" s="426"/>
      <c r="Y2168" s="426"/>
      <c r="Z2168" s="426">
        <v>6</v>
      </c>
    </row>
    <row r="2169" spans="1:26" ht="15">
      <c r="A2169" s="426">
        <v>202110</v>
      </c>
      <c r="B2169" s="426" t="s">
        <v>1388</v>
      </c>
      <c r="C2169" s="426" t="s">
        <v>4969</v>
      </c>
      <c r="D2169" s="426" t="s">
        <v>4970</v>
      </c>
      <c r="E2169" s="426" t="s">
        <v>275</v>
      </c>
      <c r="F2169" s="426" t="s">
        <v>4279</v>
      </c>
      <c r="G2169" s="426" t="s">
        <v>4156</v>
      </c>
      <c r="H2169" s="427">
        <v>0.43640000000000001</v>
      </c>
      <c r="I2169" s="427">
        <v>0.44519999999999998</v>
      </c>
      <c r="J2169" s="427">
        <v>38.470300000000002</v>
      </c>
      <c r="K2169" s="427">
        <v>143.49590000000001</v>
      </c>
      <c r="L2169" s="427">
        <v>0.44905405950800009</v>
      </c>
      <c r="M2169" s="427">
        <v>39.515590370607995</v>
      </c>
      <c r="N2169" s="427">
        <v>147.39487875742398</v>
      </c>
      <c r="O2169" s="427">
        <v>22.944700000000001</v>
      </c>
      <c r="P2169" s="427">
        <v>10.738200000000001</v>
      </c>
      <c r="Q2169" s="427">
        <v>10.6409</v>
      </c>
      <c r="R2169" s="427">
        <v>0.44519999999999998</v>
      </c>
      <c r="S2169" s="427">
        <v>47.540300000000002</v>
      </c>
      <c r="T2169" s="427">
        <v>134.42590000000001</v>
      </c>
      <c r="U2169" s="428">
        <v>43678</v>
      </c>
      <c r="V2169" s="428">
        <v>45900</v>
      </c>
      <c r="W2169" s="426">
        <v>2000</v>
      </c>
      <c r="X2169" s="426"/>
      <c r="Y2169" s="426"/>
      <c r="Z2169" s="426">
        <v>6</v>
      </c>
    </row>
    <row r="2170" spans="1:26" ht="15">
      <c r="A2170" s="426">
        <v>202110</v>
      </c>
      <c r="B2170" s="426" t="s">
        <v>1388</v>
      </c>
      <c r="C2170" s="426" t="s">
        <v>5616</v>
      </c>
      <c r="D2170" s="426" t="s">
        <v>5617</v>
      </c>
      <c r="E2170" s="426" t="s">
        <v>275</v>
      </c>
      <c r="F2170" s="426" t="s">
        <v>4245</v>
      </c>
      <c r="G2170" s="426" t="s">
        <v>4297</v>
      </c>
      <c r="H2170" s="427">
        <v>0.13</v>
      </c>
      <c r="I2170" s="427">
        <v>0.26679999999999998</v>
      </c>
      <c r="J2170" s="427">
        <v>2.4079000000000002</v>
      </c>
      <c r="K2170" s="427">
        <v>53.866399999999999</v>
      </c>
      <c r="L2170" s="427">
        <v>0.13376954110000003</v>
      </c>
      <c r="M2170" s="427">
        <v>2.4733259177439999</v>
      </c>
      <c r="N2170" s="427">
        <v>55.330023346303989</v>
      </c>
      <c r="O2170" s="427">
        <v>23.352799999999998</v>
      </c>
      <c r="P2170" s="427">
        <v>12.6172</v>
      </c>
      <c r="Q2170" s="427">
        <v>12.6172</v>
      </c>
      <c r="R2170" s="427">
        <v>0.26679999999999998</v>
      </c>
      <c r="S2170" s="427">
        <v>3.8298000000000001</v>
      </c>
      <c r="T2170" s="427">
        <v>52.444499999999998</v>
      </c>
      <c r="U2170" s="428">
        <v>43709</v>
      </c>
      <c r="V2170" s="428">
        <v>44804</v>
      </c>
      <c r="W2170" s="426">
        <v>400</v>
      </c>
      <c r="X2170" s="426"/>
      <c r="Y2170" s="426"/>
      <c r="Z2170" s="426">
        <v>6</v>
      </c>
    </row>
    <row r="2171" spans="1:26" ht="15">
      <c r="A2171" s="426">
        <v>202110</v>
      </c>
      <c r="B2171" s="426" t="s">
        <v>1388</v>
      </c>
      <c r="C2171" s="426" t="s">
        <v>5707</v>
      </c>
      <c r="D2171" s="426" t="s">
        <v>4989</v>
      </c>
      <c r="E2171" s="426" t="s">
        <v>275</v>
      </c>
      <c r="F2171" s="426" t="s">
        <v>4271</v>
      </c>
      <c r="G2171" s="426" t="s">
        <v>4156</v>
      </c>
      <c r="H2171" s="427">
        <v>0.26319999999999999</v>
      </c>
      <c r="I2171" s="427">
        <v>0.26240000000000002</v>
      </c>
      <c r="J2171" s="427">
        <v>29.317699999999999</v>
      </c>
      <c r="K2171" s="427">
        <v>119.9502</v>
      </c>
      <c r="L2171" s="427">
        <v>0.27083187090400002</v>
      </c>
      <c r="M2171" s="427">
        <v>30.114301781071994</v>
      </c>
      <c r="N2171" s="427">
        <v>123.20941006627199</v>
      </c>
      <c r="O2171" s="427">
        <v>22.837800000000001</v>
      </c>
      <c r="P2171" s="427">
        <v>13.444699999999999</v>
      </c>
      <c r="Q2171" s="427">
        <v>13.444699999999999</v>
      </c>
      <c r="R2171" s="427">
        <v>0.26319999999999999</v>
      </c>
      <c r="S2171" s="427">
        <v>36.311900000000001</v>
      </c>
      <c r="T2171" s="427">
        <v>112.956</v>
      </c>
      <c r="U2171" s="428">
        <v>43739</v>
      </c>
      <c r="V2171" s="428">
        <v>45199</v>
      </c>
      <c r="W2171" s="426">
        <v>600</v>
      </c>
      <c r="X2171" s="426"/>
      <c r="Y2171" s="426"/>
      <c r="Z2171" s="426">
        <v>6</v>
      </c>
    </row>
    <row r="2172" spans="1:26" ht="15">
      <c r="A2172" s="426">
        <v>202110</v>
      </c>
      <c r="B2172" s="426" t="s">
        <v>1388</v>
      </c>
      <c r="C2172" s="426" t="s">
        <v>2894</v>
      </c>
      <c r="D2172" s="426" t="s">
        <v>3627</v>
      </c>
      <c r="E2172" s="426" t="s">
        <v>275</v>
      </c>
      <c r="F2172" s="426" t="s">
        <v>4268</v>
      </c>
      <c r="G2172" s="426" t="s">
        <v>4156</v>
      </c>
      <c r="H2172" s="427">
        <v>0.1124</v>
      </c>
      <c r="I2172" s="427">
        <v>0.11600000000000001</v>
      </c>
      <c r="J2172" s="427">
        <v>7.1927000000000003</v>
      </c>
      <c r="K2172" s="427">
        <v>24.814399999999999</v>
      </c>
      <c r="L2172" s="427">
        <v>0.11565920322800001</v>
      </c>
      <c r="M2172" s="427">
        <v>7.3881354410719995</v>
      </c>
      <c r="N2172" s="427">
        <v>25.488640995583996</v>
      </c>
      <c r="O2172" s="427">
        <v>22.837800000000001</v>
      </c>
      <c r="P2172" s="427">
        <v>10.397500000000001</v>
      </c>
      <c r="Q2172" s="427">
        <v>10.397500000000001</v>
      </c>
      <c r="R2172" s="427">
        <v>0.11600000000000001</v>
      </c>
      <c r="S2172" s="427">
        <v>8.6783000000000001</v>
      </c>
      <c r="T2172" s="427">
        <v>23.328800000000001</v>
      </c>
      <c r="U2172" s="428">
        <v>43221</v>
      </c>
      <c r="V2172" s="428">
        <v>44347</v>
      </c>
      <c r="W2172" s="426">
        <v>300</v>
      </c>
      <c r="X2172" s="426"/>
      <c r="Y2172" s="426"/>
      <c r="Z2172" s="426">
        <v>6</v>
      </c>
    </row>
    <row r="2173" spans="1:26" ht="15">
      <c r="A2173" s="426">
        <v>202110</v>
      </c>
      <c r="B2173" s="426" t="s">
        <v>1388</v>
      </c>
      <c r="C2173" s="426" t="s">
        <v>2895</v>
      </c>
      <c r="D2173" s="426" t="s">
        <v>3628</v>
      </c>
      <c r="E2173" s="426" t="s">
        <v>275</v>
      </c>
      <c r="F2173" s="426" t="s">
        <v>4271</v>
      </c>
      <c r="G2173" s="426" t="s">
        <v>4156</v>
      </c>
      <c r="H2173" s="427">
        <v>0.1492</v>
      </c>
      <c r="I2173" s="427">
        <v>0.23760000000000001</v>
      </c>
      <c r="J2173" s="427">
        <v>7.3640999999999996</v>
      </c>
      <c r="K2173" s="427">
        <v>30.439800000000002</v>
      </c>
      <c r="L2173" s="427">
        <v>0.15352627332400001</v>
      </c>
      <c r="M2173" s="427">
        <v>7.5641926121759981</v>
      </c>
      <c r="N2173" s="427">
        <v>31.266890764127997</v>
      </c>
      <c r="O2173" s="427">
        <v>22.837800000000001</v>
      </c>
      <c r="P2173" s="427">
        <v>10.397500000000001</v>
      </c>
      <c r="Q2173" s="427">
        <v>10.397500000000001</v>
      </c>
      <c r="R2173" s="427">
        <v>0.23760000000000001</v>
      </c>
      <c r="S2173" s="427">
        <v>8.6152999999999995</v>
      </c>
      <c r="T2173" s="427">
        <v>29.188600000000001</v>
      </c>
      <c r="U2173" s="428">
        <v>43221</v>
      </c>
      <c r="V2173" s="428">
        <v>44347</v>
      </c>
      <c r="W2173" s="426">
        <v>350</v>
      </c>
      <c r="X2173" s="426"/>
      <c r="Y2173" s="426"/>
      <c r="Z2173" s="426">
        <v>6</v>
      </c>
    </row>
    <row r="2174" spans="1:26" ht="15">
      <c r="A2174" s="426">
        <v>202110</v>
      </c>
      <c r="B2174" s="426" t="s">
        <v>1388</v>
      </c>
      <c r="C2174" s="426" t="s">
        <v>2902</v>
      </c>
      <c r="D2174" s="426" t="s">
        <v>2903</v>
      </c>
      <c r="E2174" s="426" t="s">
        <v>265</v>
      </c>
      <c r="F2174" s="426" t="s">
        <v>4188</v>
      </c>
      <c r="G2174" s="426" t="s">
        <v>4156</v>
      </c>
      <c r="H2174" s="427">
        <v>0.24560000000000001</v>
      </c>
      <c r="I2174" s="427">
        <v>0.2356</v>
      </c>
      <c r="J2174" s="427">
        <v>22.966000000000001</v>
      </c>
      <c r="K2174" s="427">
        <v>89.715100000000007</v>
      </c>
      <c r="L2174" s="427">
        <v>0.25272153303200007</v>
      </c>
      <c r="M2174" s="427">
        <v>23.590017453759998</v>
      </c>
      <c r="N2174" s="427">
        <v>92.152781279536001</v>
      </c>
      <c r="O2174" s="427">
        <v>22.837800000000001</v>
      </c>
      <c r="P2174" s="427">
        <v>15.119199999999999</v>
      </c>
      <c r="Q2174" s="427">
        <v>15.119199999999999</v>
      </c>
      <c r="R2174" s="427">
        <v>0.24560000000000001</v>
      </c>
      <c r="S2174" s="427">
        <v>27.595500000000001</v>
      </c>
      <c r="T2174" s="427">
        <v>85.085599999999999</v>
      </c>
      <c r="U2174" s="428">
        <v>43221</v>
      </c>
      <c r="V2174" s="428">
        <v>44712</v>
      </c>
      <c r="W2174" s="426">
        <v>900</v>
      </c>
      <c r="X2174" s="426"/>
      <c r="Y2174" s="426"/>
      <c r="Z2174" s="426">
        <v>6</v>
      </c>
    </row>
    <row r="2175" spans="1:26" ht="15">
      <c r="A2175" s="426">
        <v>202110</v>
      </c>
      <c r="B2175" s="426" t="s">
        <v>1388</v>
      </c>
      <c r="C2175" s="426" t="s">
        <v>2904</v>
      </c>
      <c r="D2175" s="426" t="s">
        <v>2905</v>
      </c>
      <c r="E2175" s="426" t="s">
        <v>265</v>
      </c>
      <c r="F2175" s="426" t="s">
        <v>4188</v>
      </c>
      <c r="G2175" s="426" t="s">
        <v>4156</v>
      </c>
      <c r="H2175" s="427">
        <v>0.05</v>
      </c>
      <c r="I2175" s="427">
        <v>5.5199999999999999E-2</v>
      </c>
      <c r="J2175" s="427">
        <v>3.0055999999999998</v>
      </c>
      <c r="K2175" s="427">
        <v>12.8529</v>
      </c>
      <c r="L2175" s="427">
        <v>5.1449823500000012E-2</v>
      </c>
      <c r="M2175" s="427">
        <v>3.087266239616</v>
      </c>
      <c r="N2175" s="427">
        <v>13.202130772943999</v>
      </c>
      <c r="O2175" s="427">
        <v>22.837800000000001</v>
      </c>
      <c r="P2175" s="427">
        <v>15.119199999999999</v>
      </c>
      <c r="Q2175" s="427">
        <v>15.119199999999999</v>
      </c>
      <c r="R2175" s="427">
        <v>5.5199999999999999E-2</v>
      </c>
      <c r="S2175" s="427">
        <v>3.7225999999999999</v>
      </c>
      <c r="T2175" s="427">
        <v>12.135899999999999</v>
      </c>
      <c r="U2175" s="428">
        <v>43221</v>
      </c>
      <c r="V2175" s="428">
        <v>44712</v>
      </c>
      <c r="W2175" s="426">
        <v>999</v>
      </c>
      <c r="X2175" s="426"/>
      <c r="Y2175" s="426"/>
      <c r="Z2175" s="426">
        <v>6</v>
      </c>
    </row>
    <row r="2176" spans="1:26" ht="15">
      <c r="A2176" s="426">
        <v>202110</v>
      </c>
      <c r="B2176" s="426" t="s">
        <v>1388</v>
      </c>
      <c r="C2176" s="426" t="s">
        <v>2974</v>
      </c>
      <c r="D2176" s="426" t="s">
        <v>2975</v>
      </c>
      <c r="E2176" s="426" t="s">
        <v>275</v>
      </c>
      <c r="F2176" s="426" t="s">
        <v>4268</v>
      </c>
      <c r="G2176" s="426" t="s">
        <v>4156</v>
      </c>
      <c r="H2176" s="427">
        <v>0.1704</v>
      </c>
      <c r="I2176" s="427">
        <v>0.1628</v>
      </c>
      <c r="J2176" s="427">
        <v>17.356100000000001</v>
      </c>
      <c r="K2176" s="427">
        <v>60.6995</v>
      </c>
      <c r="L2176" s="427">
        <v>0.17534099848800003</v>
      </c>
      <c r="M2176" s="427">
        <v>17.827688841295998</v>
      </c>
      <c r="N2176" s="427">
        <v>62.348787966319989</v>
      </c>
      <c r="O2176" s="427">
        <v>22.828099999999999</v>
      </c>
      <c r="P2176" s="427">
        <v>9.3752999999999993</v>
      </c>
      <c r="Q2176" s="427">
        <v>8.8495000000000008</v>
      </c>
      <c r="R2176" s="427">
        <v>0.1704</v>
      </c>
      <c r="S2176" s="427">
        <v>21.383299999999998</v>
      </c>
      <c r="T2176" s="427">
        <v>56.6723</v>
      </c>
      <c r="U2176" s="428">
        <v>43252</v>
      </c>
      <c r="V2176" s="428">
        <v>44742</v>
      </c>
      <c r="W2176" s="426">
        <v>1000</v>
      </c>
      <c r="X2176" s="426"/>
      <c r="Y2176" s="426"/>
      <c r="Z2176" s="426">
        <v>6</v>
      </c>
    </row>
    <row r="2177" spans="1:26" ht="15">
      <c r="A2177" s="426">
        <v>202110</v>
      </c>
      <c r="B2177" s="426" t="s">
        <v>1388</v>
      </c>
      <c r="C2177" s="426" t="s">
        <v>3013</v>
      </c>
      <c r="D2177" s="426" t="s">
        <v>3014</v>
      </c>
      <c r="E2177" s="426" t="s">
        <v>265</v>
      </c>
      <c r="F2177" s="426" t="s">
        <v>4152</v>
      </c>
      <c r="G2177" s="426" t="s">
        <v>4156</v>
      </c>
      <c r="H2177" s="427">
        <v>0.1928</v>
      </c>
      <c r="I2177" s="427">
        <v>0.31</v>
      </c>
      <c r="J2177" s="427">
        <v>9.0456000000000003</v>
      </c>
      <c r="K2177" s="427">
        <v>55.857700000000001</v>
      </c>
      <c r="L2177" s="427">
        <v>0.19839051941600003</v>
      </c>
      <c r="M2177" s="427">
        <v>9.2913812540159988</v>
      </c>
      <c r="N2177" s="427">
        <v>57.375429675471992</v>
      </c>
      <c r="O2177" s="427">
        <v>22.9544</v>
      </c>
      <c r="P2177" s="427">
        <v>13.103899999999999</v>
      </c>
      <c r="Q2177" s="427">
        <v>13.103899999999999</v>
      </c>
      <c r="R2177" s="427">
        <v>0.31</v>
      </c>
      <c r="S2177" s="427">
        <v>11.680099999999999</v>
      </c>
      <c r="T2177" s="427">
        <v>53.223199999999999</v>
      </c>
      <c r="U2177" s="428">
        <v>43282</v>
      </c>
      <c r="V2177" s="428">
        <v>44408</v>
      </c>
      <c r="W2177" s="426">
        <v>700</v>
      </c>
      <c r="X2177" s="426"/>
      <c r="Y2177" s="426"/>
      <c r="Z2177" s="426">
        <v>6</v>
      </c>
    </row>
    <row r="2178" spans="1:26" ht="15">
      <c r="A2178" s="426">
        <v>202110</v>
      </c>
      <c r="B2178" s="426" t="s">
        <v>1388</v>
      </c>
      <c r="C2178" s="426" t="s">
        <v>3015</v>
      </c>
      <c r="D2178" s="426" t="s">
        <v>3016</v>
      </c>
      <c r="E2178" s="426" t="s">
        <v>265</v>
      </c>
      <c r="F2178" s="426" t="s">
        <v>4175</v>
      </c>
      <c r="G2178" s="426" t="s">
        <v>4156</v>
      </c>
      <c r="H2178" s="427">
        <v>0.1368</v>
      </c>
      <c r="I2178" s="427">
        <v>0.15640000000000001</v>
      </c>
      <c r="J2178" s="427">
        <v>10.747199999999999</v>
      </c>
      <c r="K2178" s="427">
        <v>55.561500000000002</v>
      </c>
      <c r="L2178" s="427">
        <v>0.14076671709600003</v>
      </c>
      <c r="M2178" s="427">
        <v>11.039216040191999</v>
      </c>
      <c r="N2178" s="427">
        <v>57.071181518639996</v>
      </c>
      <c r="O2178" s="427">
        <v>22.964099999999998</v>
      </c>
      <c r="P2178" s="427">
        <v>10.738200000000001</v>
      </c>
      <c r="Q2178" s="427">
        <v>10.134600000000001</v>
      </c>
      <c r="R2178" s="427">
        <v>0.15640000000000001</v>
      </c>
      <c r="S2178" s="427">
        <v>13.023999999999999</v>
      </c>
      <c r="T2178" s="427">
        <v>53.284700000000001</v>
      </c>
      <c r="U2178" s="428">
        <v>43282</v>
      </c>
      <c r="V2178" s="428">
        <v>44408</v>
      </c>
      <c r="W2178" s="426">
        <v>300</v>
      </c>
      <c r="X2178" s="426"/>
      <c r="Y2178" s="426"/>
      <c r="Z2178" s="426">
        <v>6</v>
      </c>
    </row>
    <row r="2179" spans="1:26" ht="15">
      <c r="A2179" s="426">
        <v>202110</v>
      </c>
      <c r="B2179" s="426" t="s">
        <v>1388</v>
      </c>
      <c r="C2179" s="426" t="s">
        <v>3019</v>
      </c>
      <c r="D2179" s="426" t="s">
        <v>3020</v>
      </c>
      <c r="E2179" s="426" t="s">
        <v>268</v>
      </c>
      <c r="F2179" s="426" t="s">
        <v>4274</v>
      </c>
      <c r="G2179" s="426" t="s">
        <v>4156</v>
      </c>
      <c r="H2179" s="427">
        <v>0.64680000000000004</v>
      </c>
      <c r="I2179" s="427">
        <v>0.74880000000000002</v>
      </c>
      <c r="J2179" s="427">
        <v>51.601599999999998</v>
      </c>
      <c r="K2179" s="427">
        <v>222.69900000000001</v>
      </c>
      <c r="L2179" s="427">
        <v>0.66555491679600021</v>
      </c>
      <c r="M2179" s="427">
        <v>53.003685650175989</v>
      </c>
      <c r="N2179" s="427">
        <v>228.75003470063999</v>
      </c>
      <c r="O2179" s="427">
        <v>22.9544</v>
      </c>
      <c r="P2179" s="427">
        <v>12.422499999999999</v>
      </c>
      <c r="Q2179" s="427">
        <v>12.422499999999999</v>
      </c>
      <c r="R2179" s="427">
        <v>0.74880000000000002</v>
      </c>
      <c r="S2179" s="427">
        <v>55.896799999999999</v>
      </c>
      <c r="T2179" s="427">
        <v>218.40379999999999</v>
      </c>
      <c r="U2179" s="428">
        <v>43282</v>
      </c>
      <c r="V2179" s="428">
        <v>44408</v>
      </c>
      <c r="W2179" s="426">
        <v>1000</v>
      </c>
      <c r="X2179" s="426"/>
      <c r="Y2179" s="426"/>
      <c r="Z2179" s="426">
        <v>6</v>
      </c>
    </row>
    <row r="2180" spans="1:26" ht="15">
      <c r="A2180" s="426">
        <v>202110</v>
      </c>
      <c r="B2180" s="426" t="s">
        <v>1388</v>
      </c>
      <c r="C2180" s="426" t="s">
        <v>3023</v>
      </c>
      <c r="D2180" s="426" t="s">
        <v>3024</v>
      </c>
      <c r="E2180" s="426" t="s">
        <v>259</v>
      </c>
      <c r="F2180" s="426" t="s">
        <v>4265</v>
      </c>
      <c r="G2180" s="426" t="s">
        <v>4156</v>
      </c>
      <c r="H2180" s="427">
        <v>0.23760000000000001</v>
      </c>
      <c r="I2180" s="427">
        <v>0.40679999999999999</v>
      </c>
      <c r="J2180" s="427">
        <v>16.722200000000001</v>
      </c>
      <c r="K2180" s="427">
        <v>118.7462</v>
      </c>
      <c r="L2180" s="427">
        <v>0.24448956127200006</v>
      </c>
      <c r="M2180" s="427">
        <v>17.176564916192</v>
      </c>
      <c r="N2180" s="427">
        <v>121.972695748832</v>
      </c>
      <c r="O2180" s="427">
        <v>22.837800000000001</v>
      </c>
      <c r="P2180" s="427">
        <v>9.7646999999999995</v>
      </c>
      <c r="Q2180" s="427">
        <v>9.7646999999999995</v>
      </c>
      <c r="R2180" s="427">
        <v>0.40679999999999999</v>
      </c>
      <c r="S2180" s="427">
        <v>19.72</v>
      </c>
      <c r="T2180" s="427">
        <v>115.7484</v>
      </c>
      <c r="U2180" s="428">
        <v>43282</v>
      </c>
      <c r="V2180" s="428">
        <v>44408</v>
      </c>
      <c r="W2180" s="426">
        <v>750</v>
      </c>
      <c r="X2180" s="426"/>
      <c r="Y2180" s="426"/>
      <c r="Z2180" s="426">
        <v>6</v>
      </c>
    </row>
    <row r="2181" spans="1:26" ht="15">
      <c r="A2181" s="426">
        <v>202110</v>
      </c>
      <c r="B2181" s="426" t="s">
        <v>1388</v>
      </c>
      <c r="C2181" s="426" t="s">
        <v>3025</v>
      </c>
      <c r="D2181" s="426" t="s">
        <v>3026</v>
      </c>
      <c r="E2181" s="426" t="s">
        <v>268</v>
      </c>
      <c r="F2181" s="426" t="s">
        <v>4288</v>
      </c>
      <c r="G2181" s="426" t="s">
        <v>4123</v>
      </c>
      <c r="H2181" s="427">
        <v>0.60960000000000003</v>
      </c>
      <c r="I2181" s="427">
        <v>0.61080000000000001</v>
      </c>
      <c r="J2181" s="427">
        <v>66.082400000000007</v>
      </c>
      <c r="K2181" s="427">
        <v>306.14769999999999</v>
      </c>
      <c r="L2181" s="427">
        <v>0.62727624811200011</v>
      </c>
      <c r="M2181" s="427">
        <v>67.877948680064009</v>
      </c>
      <c r="N2181" s="427">
        <v>314.46614936987197</v>
      </c>
      <c r="O2181" s="427">
        <v>22.973800000000001</v>
      </c>
      <c r="P2181" s="427">
        <v>14.5253</v>
      </c>
      <c r="Q2181" s="427">
        <v>13.1721</v>
      </c>
      <c r="R2181" s="427">
        <v>0.61080000000000001</v>
      </c>
      <c r="S2181" s="427">
        <v>78.0291</v>
      </c>
      <c r="T2181" s="427">
        <v>294.20100000000002</v>
      </c>
      <c r="U2181" s="428">
        <v>43282</v>
      </c>
      <c r="V2181" s="428">
        <v>44772</v>
      </c>
      <c r="W2181" s="426">
        <v>950</v>
      </c>
      <c r="X2181" s="426"/>
      <c r="Y2181" s="426"/>
      <c r="Z2181" s="426">
        <v>6</v>
      </c>
    </row>
    <row r="2182" spans="1:26" ht="15">
      <c r="A2182" s="426">
        <v>202110</v>
      </c>
      <c r="B2182" s="426" t="s">
        <v>1388</v>
      </c>
      <c r="C2182" s="426" t="s">
        <v>3132</v>
      </c>
      <c r="D2182" s="426" t="s">
        <v>3133</v>
      </c>
      <c r="E2182" s="426" t="s">
        <v>260</v>
      </c>
      <c r="F2182" s="426" t="s">
        <v>4283</v>
      </c>
      <c r="G2182" s="426" t="s">
        <v>4156</v>
      </c>
      <c r="H2182" s="427">
        <v>0.44159999999999999</v>
      </c>
      <c r="I2182" s="427">
        <v>0.4728</v>
      </c>
      <c r="J2182" s="427">
        <v>43.692300000000003</v>
      </c>
      <c r="K2182" s="427">
        <v>190.48320000000001</v>
      </c>
      <c r="L2182" s="427">
        <v>0.45440484115200008</v>
      </c>
      <c r="M2182" s="427">
        <v>44.879479212528004</v>
      </c>
      <c r="N2182" s="427">
        <v>195.658887601152</v>
      </c>
      <c r="O2182" s="427">
        <v>22.9544</v>
      </c>
      <c r="P2182" s="427">
        <v>11.5463</v>
      </c>
      <c r="Q2182" s="427">
        <v>11.5463</v>
      </c>
      <c r="R2182" s="427">
        <v>0.4728</v>
      </c>
      <c r="S2182" s="427">
        <v>53.583199999999998</v>
      </c>
      <c r="T2182" s="427">
        <v>180.59229999999999</v>
      </c>
      <c r="U2182" s="428">
        <v>43313</v>
      </c>
      <c r="V2182" s="428">
        <v>44439</v>
      </c>
      <c r="W2182" s="426">
        <v>1000</v>
      </c>
      <c r="X2182" s="426"/>
      <c r="Y2182" s="426"/>
      <c r="Z2182" s="426">
        <v>6</v>
      </c>
    </row>
    <row r="2183" spans="1:26" ht="15">
      <c r="A2183" s="426">
        <v>202110</v>
      </c>
      <c r="B2183" s="426" t="s">
        <v>1388</v>
      </c>
      <c r="C2183" s="426" t="s">
        <v>5708</v>
      </c>
      <c r="D2183" s="426" t="s">
        <v>5709</v>
      </c>
      <c r="E2183" s="426" t="s">
        <v>268</v>
      </c>
      <c r="F2183" s="426" t="s">
        <v>4288</v>
      </c>
      <c r="G2183" s="426" t="s">
        <v>4123</v>
      </c>
      <c r="H2183" s="427">
        <v>0.21329999999999999</v>
      </c>
      <c r="I2183" s="427">
        <v>0.21820000000000001</v>
      </c>
      <c r="J2183" s="427">
        <v>8.3895999999999997</v>
      </c>
      <c r="K2183" s="427">
        <v>34.306199999999997</v>
      </c>
      <c r="L2183" s="427">
        <v>0.21948494705100002</v>
      </c>
      <c r="M2183" s="427">
        <v>8.6175568418559987</v>
      </c>
      <c r="N2183" s="427">
        <v>35.238346110431998</v>
      </c>
      <c r="O2183" s="427">
        <v>22.9252</v>
      </c>
      <c r="P2183" s="427">
        <v>14.7784</v>
      </c>
      <c r="Q2183" s="427">
        <v>14.7784</v>
      </c>
      <c r="R2183" s="427">
        <v>0.21820000000000001</v>
      </c>
      <c r="S2183" s="427">
        <v>9.4630500000000008</v>
      </c>
      <c r="T2183" s="427">
        <v>33.232700000000001</v>
      </c>
      <c r="U2183" s="428">
        <v>43739</v>
      </c>
      <c r="V2183" s="428">
        <v>45199</v>
      </c>
      <c r="W2183" s="426">
        <v>500</v>
      </c>
      <c r="X2183" s="426"/>
      <c r="Y2183" s="426"/>
      <c r="Z2183" s="426">
        <v>6</v>
      </c>
    </row>
    <row r="2184" spans="1:26" ht="15">
      <c r="A2184" s="426">
        <v>202110</v>
      </c>
      <c r="B2184" s="426" t="s">
        <v>1388</v>
      </c>
      <c r="C2184" s="426" t="s">
        <v>5710</v>
      </c>
      <c r="D2184" s="426" t="s">
        <v>5711</v>
      </c>
      <c r="E2184" s="426" t="s">
        <v>268</v>
      </c>
      <c r="F2184" s="426" t="s">
        <v>4265</v>
      </c>
      <c r="G2184" s="426" t="s">
        <v>4156</v>
      </c>
      <c r="H2184" s="427">
        <v>0.40760000000000002</v>
      </c>
      <c r="I2184" s="427">
        <v>0.40379999999999999</v>
      </c>
      <c r="J2184" s="427">
        <v>36.880800000000001</v>
      </c>
      <c r="K2184" s="427">
        <v>125.7868</v>
      </c>
      <c r="L2184" s="427">
        <v>0.41941896117200006</v>
      </c>
      <c r="M2184" s="427">
        <v>37.882901493887999</v>
      </c>
      <c r="N2184" s="427">
        <v>129.20459842604799</v>
      </c>
      <c r="O2184" s="427">
        <v>22.837800000000001</v>
      </c>
      <c r="P2184" s="427">
        <v>11.633900000000001</v>
      </c>
      <c r="Q2184" s="427">
        <v>11.633900000000001</v>
      </c>
      <c r="R2184" s="427">
        <v>0.40760000000000002</v>
      </c>
      <c r="S2184" s="427">
        <v>39.778925000000001</v>
      </c>
      <c r="T2184" s="427">
        <v>122.888625</v>
      </c>
      <c r="U2184" s="428">
        <v>43739</v>
      </c>
      <c r="V2184" s="428">
        <v>45199</v>
      </c>
      <c r="W2184" s="426">
        <v>600</v>
      </c>
      <c r="X2184" s="426"/>
      <c r="Y2184" s="426"/>
      <c r="Z2184" s="426">
        <v>6</v>
      </c>
    </row>
    <row r="2185" spans="1:26" ht="15">
      <c r="A2185" s="426">
        <v>202110</v>
      </c>
      <c r="B2185" s="426" t="s">
        <v>1388</v>
      </c>
      <c r="C2185" s="426" t="s">
        <v>5716</v>
      </c>
      <c r="D2185" s="426" t="s">
        <v>5717</v>
      </c>
      <c r="E2185" s="426" t="s">
        <v>276</v>
      </c>
      <c r="F2185" s="426" t="s">
        <v>4283</v>
      </c>
      <c r="G2185" s="426" t="s">
        <v>4156</v>
      </c>
      <c r="H2185" s="427">
        <v>1.1719999999999999</v>
      </c>
      <c r="I2185" s="427">
        <v>1.2516</v>
      </c>
      <c r="J2185" s="427">
        <v>92.091099999999997</v>
      </c>
      <c r="K2185" s="427">
        <v>390.11669999999998</v>
      </c>
      <c r="L2185" s="427">
        <v>1.2059838628400001</v>
      </c>
      <c r="M2185" s="427">
        <v>94.593340430895992</v>
      </c>
      <c r="N2185" s="427">
        <v>400.71670129771195</v>
      </c>
      <c r="O2185" s="427">
        <v>23.071000000000002</v>
      </c>
      <c r="P2185" s="427">
        <v>13.103899999999999</v>
      </c>
      <c r="Q2185" s="427">
        <v>13.103899999999999</v>
      </c>
      <c r="R2185" s="427">
        <v>1.2516</v>
      </c>
      <c r="S2185" s="427">
        <v>98.893600000000006</v>
      </c>
      <c r="T2185" s="427">
        <v>383.31420000000003</v>
      </c>
      <c r="U2185" s="428">
        <v>43739</v>
      </c>
      <c r="V2185" s="428">
        <v>45199</v>
      </c>
      <c r="W2185" s="426">
        <v>2000</v>
      </c>
      <c r="X2185" s="426"/>
      <c r="Y2185" s="426"/>
      <c r="Z2185" s="426">
        <v>6</v>
      </c>
    </row>
    <row r="2186" spans="1:26" ht="15">
      <c r="A2186" s="426">
        <v>202110</v>
      </c>
      <c r="B2186" s="426" t="s">
        <v>1388</v>
      </c>
      <c r="C2186" s="426" t="s">
        <v>5814</v>
      </c>
      <c r="D2186" s="426" t="s">
        <v>5815</v>
      </c>
      <c r="E2186" s="426" t="s">
        <v>265</v>
      </c>
      <c r="F2186" s="426" t="s">
        <v>4265</v>
      </c>
      <c r="G2186" s="426" t="s">
        <v>4156</v>
      </c>
      <c r="H2186" s="427">
        <v>0.2024</v>
      </c>
      <c r="I2186" s="427">
        <v>0.24279999999999999</v>
      </c>
      <c r="J2186" s="427">
        <v>21.450600000000001</v>
      </c>
      <c r="K2186" s="427">
        <v>102.6442</v>
      </c>
      <c r="L2186" s="427">
        <v>0.20826888552800002</v>
      </c>
      <c r="M2186" s="427">
        <v>22.033441974816</v>
      </c>
      <c r="N2186" s="427">
        <v>105.43318251011199</v>
      </c>
      <c r="O2186" s="427">
        <v>22.837800000000001</v>
      </c>
      <c r="P2186" s="427">
        <v>12.032999999999999</v>
      </c>
      <c r="Q2186" s="427">
        <v>12.032999999999999</v>
      </c>
      <c r="R2186" s="427">
        <v>0.24279999999999999</v>
      </c>
      <c r="S2186" s="427">
        <v>24.585699999999999</v>
      </c>
      <c r="T2186" s="427">
        <v>99.509100000000004</v>
      </c>
      <c r="U2186" s="428">
        <v>43770</v>
      </c>
      <c r="V2186" s="428">
        <v>45230</v>
      </c>
      <c r="W2186" s="426">
        <v>600</v>
      </c>
      <c r="X2186" s="426"/>
      <c r="Y2186" s="426"/>
      <c r="Z2186" s="426">
        <v>6</v>
      </c>
    </row>
    <row r="2187" spans="1:26" ht="15">
      <c r="A2187" s="426">
        <v>202110</v>
      </c>
      <c r="B2187" s="426" t="s">
        <v>1388</v>
      </c>
      <c r="C2187" s="426" t="s">
        <v>5816</v>
      </c>
      <c r="D2187" s="426" t="s">
        <v>5817</v>
      </c>
      <c r="E2187" s="426" t="s">
        <v>265</v>
      </c>
      <c r="F2187" s="426" t="s">
        <v>4265</v>
      </c>
      <c r="G2187" s="426" t="s">
        <v>4156</v>
      </c>
      <c r="H2187" s="427">
        <v>0.25679999999999997</v>
      </c>
      <c r="I2187" s="427">
        <v>0.28560000000000002</v>
      </c>
      <c r="J2187" s="427">
        <v>27.68</v>
      </c>
      <c r="K2187" s="427">
        <v>130.57239999999999</v>
      </c>
      <c r="L2187" s="427">
        <v>0.26424629349599998</v>
      </c>
      <c r="M2187" s="427">
        <v>28.4321032448</v>
      </c>
      <c r="N2187" s="427">
        <v>134.12022968646397</v>
      </c>
      <c r="O2187" s="427">
        <v>22.837800000000001</v>
      </c>
      <c r="P2187" s="427">
        <v>12.032999999999999</v>
      </c>
      <c r="Q2187" s="427">
        <v>12.032999999999999</v>
      </c>
      <c r="R2187" s="427">
        <v>0.28560000000000002</v>
      </c>
      <c r="S2187" s="427">
        <v>32.247100000000003</v>
      </c>
      <c r="T2187" s="427">
        <v>126.00530000000001</v>
      </c>
      <c r="U2187" s="428">
        <v>43770</v>
      </c>
      <c r="V2187" s="428">
        <v>45230</v>
      </c>
      <c r="W2187" s="426">
        <v>642</v>
      </c>
      <c r="X2187" s="426"/>
      <c r="Y2187" s="426"/>
      <c r="Z2187" s="426">
        <v>6</v>
      </c>
    </row>
    <row r="2188" spans="1:26" ht="15">
      <c r="A2188" s="426">
        <v>202110</v>
      </c>
      <c r="B2188" s="426" t="s">
        <v>1388</v>
      </c>
      <c r="C2188" s="426" t="s">
        <v>5821</v>
      </c>
      <c r="D2188" s="426" t="s">
        <v>5822</v>
      </c>
      <c r="E2188" s="426" t="s">
        <v>265</v>
      </c>
      <c r="F2188" s="426" t="s">
        <v>4304</v>
      </c>
      <c r="G2188" s="426" t="s">
        <v>4156</v>
      </c>
      <c r="H2188" s="427">
        <v>0.1472</v>
      </c>
      <c r="I2188" s="427">
        <v>0.27600000000000002</v>
      </c>
      <c r="J2188" s="427">
        <v>11.9251</v>
      </c>
      <c r="K2188" s="427">
        <v>67.399100000000004</v>
      </c>
      <c r="L2188" s="427">
        <v>0.15146828038400004</v>
      </c>
      <c r="M2188" s="427">
        <v>12.249121185136</v>
      </c>
      <c r="N2188" s="427">
        <v>69.230425209776001</v>
      </c>
      <c r="O2188" s="427">
        <v>22.837800000000001</v>
      </c>
      <c r="P2188" s="427">
        <v>12.3543</v>
      </c>
      <c r="Q2188" s="427">
        <v>12.3543</v>
      </c>
      <c r="R2188" s="427">
        <v>0.27600000000000002</v>
      </c>
      <c r="S2188" s="427">
        <v>12.973800000000001</v>
      </c>
      <c r="T2188" s="427">
        <v>66.350399999999993</v>
      </c>
      <c r="U2188" s="428">
        <v>43770</v>
      </c>
      <c r="V2188" s="428">
        <v>45230</v>
      </c>
      <c r="W2188" s="426">
        <v>515</v>
      </c>
      <c r="X2188" s="426"/>
      <c r="Y2188" s="426"/>
      <c r="Z2188" s="426">
        <v>6</v>
      </c>
    </row>
    <row r="2189" spans="1:26" ht="15">
      <c r="A2189" s="426">
        <v>202110</v>
      </c>
      <c r="B2189" s="426" t="s">
        <v>1388</v>
      </c>
      <c r="C2189" s="426" t="s">
        <v>5823</v>
      </c>
      <c r="D2189" s="426" t="s">
        <v>5824</v>
      </c>
      <c r="E2189" s="426" t="s">
        <v>265</v>
      </c>
      <c r="F2189" s="426" t="s">
        <v>4175</v>
      </c>
      <c r="G2189" s="426" t="s">
        <v>4156</v>
      </c>
      <c r="H2189" s="427">
        <v>0.18720000000000001</v>
      </c>
      <c r="I2189" s="427">
        <v>0.182</v>
      </c>
      <c r="J2189" s="427">
        <v>15.101800000000001</v>
      </c>
      <c r="K2189" s="427">
        <v>57.806399999999996</v>
      </c>
      <c r="L2189" s="427">
        <v>0.19262813918400001</v>
      </c>
      <c r="M2189" s="427">
        <v>15.512136444447998</v>
      </c>
      <c r="N2189" s="427">
        <v>59.377078504703988</v>
      </c>
      <c r="O2189" s="427">
        <v>22.837800000000001</v>
      </c>
      <c r="P2189" s="427">
        <v>13.016299999999999</v>
      </c>
      <c r="Q2189" s="427">
        <v>13.016299999999999</v>
      </c>
      <c r="R2189" s="427">
        <v>0.18720000000000001</v>
      </c>
      <c r="S2189" s="427">
        <v>15.779400000000001</v>
      </c>
      <c r="T2189" s="427">
        <v>57.128799999999998</v>
      </c>
      <c r="U2189" s="428">
        <v>43770</v>
      </c>
      <c r="V2189" s="428">
        <v>45230</v>
      </c>
      <c r="W2189" s="426">
        <v>725</v>
      </c>
      <c r="X2189" s="426"/>
      <c r="Y2189" s="426"/>
      <c r="Z2189" s="426">
        <v>6</v>
      </c>
    </row>
    <row r="2190" spans="1:26" ht="15">
      <c r="A2190" s="426">
        <v>202110</v>
      </c>
      <c r="B2190" s="426" t="s">
        <v>1388</v>
      </c>
      <c r="C2190" s="426" t="s">
        <v>5919</v>
      </c>
      <c r="D2190" s="426" t="s">
        <v>5920</v>
      </c>
      <c r="E2190" s="426" t="s">
        <v>266</v>
      </c>
      <c r="F2190" s="426" t="s">
        <v>4287</v>
      </c>
      <c r="G2190" s="426" t="s">
        <v>4123</v>
      </c>
      <c r="H2190" s="427">
        <v>0.1731</v>
      </c>
      <c r="I2190" s="427">
        <v>0.2054</v>
      </c>
      <c r="J2190" s="427">
        <v>17.267900000000001</v>
      </c>
      <c r="K2190" s="427">
        <v>83.086600000000004</v>
      </c>
      <c r="L2190" s="427">
        <v>0.17811928895700002</v>
      </c>
      <c r="M2190" s="427">
        <v>17.737092327343998</v>
      </c>
      <c r="N2190" s="427">
        <v>85.344175919775992</v>
      </c>
      <c r="O2190" s="427">
        <v>22.964099999999998</v>
      </c>
      <c r="P2190" s="427">
        <v>13.8828</v>
      </c>
      <c r="Q2190" s="427">
        <v>13.8828</v>
      </c>
      <c r="R2190" s="427">
        <v>0.2053876</v>
      </c>
      <c r="S2190" s="427">
        <v>20.704788000000001</v>
      </c>
      <c r="T2190" s="427">
        <v>79.649788000000001</v>
      </c>
      <c r="U2190" s="428">
        <v>43800</v>
      </c>
      <c r="V2190" s="428">
        <v>45260</v>
      </c>
      <c r="W2190" s="426">
        <v>300</v>
      </c>
      <c r="X2190" s="426"/>
      <c r="Y2190" s="426"/>
      <c r="Z2190" s="426">
        <v>6</v>
      </c>
    </row>
    <row r="2191" spans="1:26" ht="15">
      <c r="A2191" s="426">
        <v>202110</v>
      </c>
      <c r="B2191" s="426" t="s">
        <v>1388</v>
      </c>
      <c r="C2191" s="426" t="s">
        <v>5921</v>
      </c>
      <c r="D2191" s="426" t="s">
        <v>5922</v>
      </c>
      <c r="E2191" s="426" t="s">
        <v>256</v>
      </c>
      <c r="F2191" s="426" t="s">
        <v>4274</v>
      </c>
      <c r="G2191" s="426" t="s">
        <v>4156</v>
      </c>
      <c r="H2191" s="427">
        <v>0.16719999999999999</v>
      </c>
      <c r="I2191" s="427">
        <v>0.19120000000000001</v>
      </c>
      <c r="J2191" s="427">
        <v>14.2301</v>
      </c>
      <c r="K2191" s="427">
        <v>59.887799999999999</v>
      </c>
      <c r="L2191" s="427">
        <v>0.17204820978400001</v>
      </c>
      <c r="M2191" s="427">
        <v>14.616751169936</v>
      </c>
      <c r="N2191" s="427">
        <v>61.515032973407997</v>
      </c>
      <c r="O2191" s="427">
        <v>23.586099999999998</v>
      </c>
      <c r="P2191" s="427">
        <v>14.0093</v>
      </c>
      <c r="Q2191" s="427">
        <v>14.0093</v>
      </c>
      <c r="R2191" s="427">
        <v>0.19120000000000001</v>
      </c>
      <c r="S2191" s="427">
        <v>14.8537</v>
      </c>
      <c r="T2191" s="427">
        <v>59.264200000000002</v>
      </c>
      <c r="U2191" s="428">
        <v>43800</v>
      </c>
      <c r="V2191" s="428">
        <v>45260</v>
      </c>
      <c r="W2191" s="426">
        <v>400</v>
      </c>
      <c r="X2191" s="426"/>
      <c r="Y2191" s="426"/>
      <c r="Z2191" s="426">
        <v>6</v>
      </c>
    </row>
    <row r="2192" spans="1:26" ht="15">
      <c r="A2192" s="426">
        <v>202110</v>
      </c>
      <c r="B2192" s="426" t="s">
        <v>1388</v>
      </c>
      <c r="C2192" s="426" t="s">
        <v>6135</v>
      </c>
      <c r="D2192" s="426" t="s">
        <v>6136</v>
      </c>
      <c r="E2192" s="426" t="s">
        <v>259</v>
      </c>
      <c r="F2192" s="426" t="s">
        <v>4278</v>
      </c>
      <c r="G2192" s="426" t="s">
        <v>4156</v>
      </c>
      <c r="H2192" s="427">
        <v>0.1012</v>
      </c>
      <c r="I2192" s="427">
        <v>0.28120000000000001</v>
      </c>
      <c r="J2192" s="427">
        <v>0.83150000000000002</v>
      </c>
      <c r="K2192" s="427">
        <v>40.118099999999998</v>
      </c>
      <c r="L2192" s="427">
        <v>0.10413444276400001</v>
      </c>
      <c r="M2192" s="427">
        <v>0.85409298583999993</v>
      </c>
      <c r="N2192" s="427">
        <v>41.208163337615993</v>
      </c>
      <c r="O2192" s="427">
        <v>23.061299999999999</v>
      </c>
      <c r="P2192" s="427">
        <v>13.4642</v>
      </c>
      <c r="Q2192" s="427">
        <v>13.4642</v>
      </c>
      <c r="R2192" s="427">
        <v>0.28120000000000001</v>
      </c>
      <c r="S2192" s="427">
        <v>1.024</v>
      </c>
      <c r="T2192" s="427">
        <v>39.925600000000003</v>
      </c>
      <c r="U2192" s="428">
        <v>43891</v>
      </c>
      <c r="V2192" s="428">
        <v>45716</v>
      </c>
      <c r="W2192" s="426">
        <v>350</v>
      </c>
      <c r="X2192" s="426"/>
      <c r="Y2192" s="426"/>
      <c r="Z2192" s="426">
        <v>6</v>
      </c>
    </row>
    <row r="2193" spans="1:26" ht="15">
      <c r="A2193" s="426">
        <v>202110</v>
      </c>
      <c r="B2193" s="426" t="s">
        <v>1388</v>
      </c>
      <c r="C2193" s="426" t="s">
        <v>6137</v>
      </c>
      <c r="D2193" s="426" t="s">
        <v>6138</v>
      </c>
      <c r="E2193" s="426" t="s">
        <v>275</v>
      </c>
      <c r="F2193" s="426" t="s">
        <v>6139</v>
      </c>
      <c r="G2193" s="426" t="s">
        <v>4156</v>
      </c>
      <c r="H2193" s="427">
        <v>3.5999999999999999E-3</v>
      </c>
      <c r="I2193" s="427">
        <v>4.7999999999999996E-3</v>
      </c>
      <c r="J2193" s="427">
        <v>0.38990000000000002</v>
      </c>
      <c r="K2193" s="427">
        <v>1.8463000000000001</v>
      </c>
      <c r="L2193" s="427">
        <v>3.7043872920000005E-3</v>
      </c>
      <c r="M2193" s="427">
        <v>0.40049411326400003</v>
      </c>
      <c r="N2193" s="427">
        <v>1.8964664819679999</v>
      </c>
      <c r="O2193" s="427">
        <v>22.9252</v>
      </c>
      <c r="P2193" s="427">
        <v>11.4392</v>
      </c>
      <c r="Q2193" s="427">
        <v>11.4392</v>
      </c>
      <c r="R2193" s="427">
        <v>4.7999999999999996E-3</v>
      </c>
      <c r="S2193" s="427">
        <v>0.48270000000000002</v>
      </c>
      <c r="T2193" s="427">
        <v>1.7535000000000001</v>
      </c>
      <c r="U2193" s="428">
        <v>43891</v>
      </c>
      <c r="V2193" s="428">
        <v>45716</v>
      </c>
      <c r="W2193" s="426">
        <v>3000</v>
      </c>
      <c r="X2193" s="426"/>
      <c r="Y2193" s="426"/>
      <c r="Z2193" s="426">
        <v>6</v>
      </c>
    </row>
    <row r="2194" spans="1:26" ht="15">
      <c r="A2194" s="426">
        <v>202110</v>
      </c>
      <c r="B2194" s="426" t="s">
        <v>1388</v>
      </c>
      <c r="C2194" s="426" t="s">
        <v>3134</v>
      </c>
      <c r="D2194" s="426" t="s">
        <v>3135</v>
      </c>
      <c r="E2194" s="426" t="s">
        <v>260</v>
      </c>
      <c r="F2194" s="426" t="s">
        <v>4157</v>
      </c>
      <c r="G2194" s="426" t="s">
        <v>4156</v>
      </c>
      <c r="H2194" s="427">
        <v>3.5999999999999999E-3</v>
      </c>
      <c r="I2194" s="427">
        <v>3.5999999999999999E-3</v>
      </c>
      <c r="J2194" s="427">
        <v>0.40479999999999999</v>
      </c>
      <c r="K2194" s="427">
        <v>1.7735000000000001</v>
      </c>
      <c r="L2194" s="427">
        <v>3.7043872920000005E-3</v>
      </c>
      <c r="M2194" s="427">
        <v>0.41579896652799997</v>
      </c>
      <c r="N2194" s="427">
        <v>1.8216884069599999</v>
      </c>
      <c r="O2194" s="427">
        <v>22.9544</v>
      </c>
      <c r="P2194" s="427">
        <v>11.5463</v>
      </c>
      <c r="Q2194" s="427">
        <v>11.5463</v>
      </c>
      <c r="R2194" s="427">
        <v>3.5999999999999999E-3</v>
      </c>
      <c r="S2194" s="427">
        <v>0.50249999999999995</v>
      </c>
      <c r="T2194" s="427">
        <v>1.6758</v>
      </c>
      <c r="U2194" s="428">
        <v>43313</v>
      </c>
      <c r="V2194" s="428">
        <v>44439</v>
      </c>
      <c r="W2194" s="426">
        <v>250</v>
      </c>
      <c r="X2194" s="426"/>
      <c r="Y2194" s="426"/>
      <c r="Z2194" s="426">
        <v>6</v>
      </c>
    </row>
    <row r="2195" spans="1:26" ht="15">
      <c r="A2195" s="426">
        <v>202110</v>
      </c>
      <c r="B2195" s="426" t="s">
        <v>1388</v>
      </c>
      <c r="C2195" s="426" t="s">
        <v>3187</v>
      </c>
      <c r="D2195" s="426" t="s">
        <v>3188</v>
      </c>
      <c r="E2195" s="426" t="s">
        <v>261</v>
      </c>
      <c r="F2195" s="426" t="s">
        <v>4272</v>
      </c>
      <c r="G2195" s="426" t="s">
        <v>4297</v>
      </c>
      <c r="H2195" s="427">
        <v>0.39240000000000003</v>
      </c>
      <c r="I2195" s="427">
        <v>0.4476</v>
      </c>
      <c r="J2195" s="427">
        <v>21.310199999999998</v>
      </c>
      <c r="K2195" s="427">
        <v>95.903999999999996</v>
      </c>
      <c r="L2195" s="427">
        <v>0.40377821482800008</v>
      </c>
      <c r="M2195" s="427">
        <v>21.889227115871996</v>
      </c>
      <c r="N2195" s="427">
        <v>98.509842109439987</v>
      </c>
      <c r="O2195" s="427">
        <v>23.352799999999998</v>
      </c>
      <c r="P2195" s="427">
        <v>10.738200000000001</v>
      </c>
      <c r="Q2195" s="427">
        <v>10.134600000000001</v>
      </c>
      <c r="R2195" s="427">
        <v>0.4476</v>
      </c>
      <c r="S2195" s="427">
        <v>21.550999999999998</v>
      </c>
      <c r="T2195" s="427">
        <v>95.663200000000003</v>
      </c>
      <c r="U2195" s="428">
        <v>43313</v>
      </c>
      <c r="V2195" s="428">
        <v>44469</v>
      </c>
      <c r="W2195" s="426">
        <v>500</v>
      </c>
      <c r="X2195" s="426"/>
      <c r="Y2195" s="426"/>
      <c r="Z2195" s="426">
        <v>6</v>
      </c>
    </row>
    <row r="2196" spans="1:26" ht="15">
      <c r="A2196" s="426">
        <v>202110</v>
      </c>
      <c r="B2196" s="426" t="s">
        <v>1388</v>
      </c>
      <c r="C2196" s="426" t="s">
        <v>3189</v>
      </c>
      <c r="D2196" s="426" t="s">
        <v>3190</v>
      </c>
      <c r="E2196" s="426" t="s">
        <v>257</v>
      </c>
      <c r="F2196" s="426" t="s">
        <v>4244</v>
      </c>
      <c r="G2196" s="426" t="s">
        <v>4156</v>
      </c>
      <c r="H2196" s="427">
        <v>1.0132000000000001</v>
      </c>
      <c r="I2196" s="427">
        <v>1.0591999999999999</v>
      </c>
      <c r="J2196" s="427">
        <v>73.774500000000003</v>
      </c>
      <c r="K2196" s="427">
        <v>306.15750000000003</v>
      </c>
      <c r="L2196" s="427">
        <v>1.0425792234040003</v>
      </c>
      <c r="M2196" s="427">
        <v>75.779053498319996</v>
      </c>
      <c r="N2196" s="427">
        <v>314.47621564920001</v>
      </c>
      <c r="O2196" s="427">
        <v>22.964099999999998</v>
      </c>
      <c r="P2196" s="427">
        <v>11.1958</v>
      </c>
      <c r="Q2196" s="427">
        <v>10.4948</v>
      </c>
      <c r="R2196" s="427">
        <v>1.0591999999999999</v>
      </c>
      <c r="S2196" s="427">
        <v>75.639049999999997</v>
      </c>
      <c r="T2196" s="427">
        <v>304.29284999999999</v>
      </c>
      <c r="U2196" s="428">
        <v>43313</v>
      </c>
      <c r="V2196" s="428">
        <v>44469</v>
      </c>
      <c r="W2196" s="426">
        <v>1000</v>
      </c>
      <c r="X2196" s="426"/>
      <c r="Y2196" s="426"/>
      <c r="Z2196" s="426">
        <v>6</v>
      </c>
    </row>
    <row r="2197" spans="1:26" ht="15">
      <c r="A2197" s="426">
        <v>202110</v>
      </c>
      <c r="B2197" s="426" t="s">
        <v>1388</v>
      </c>
      <c r="C2197" s="426" t="s">
        <v>3191</v>
      </c>
      <c r="D2197" s="426" t="s">
        <v>3192</v>
      </c>
      <c r="E2197" s="426" t="s">
        <v>276</v>
      </c>
      <c r="F2197" s="426" t="s">
        <v>4276</v>
      </c>
      <c r="G2197" s="426" t="s">
        <v>4123</v>
      </c>
      <c r="H2197" s="427">
        <v>0.24399999999999999</v>
      </c>
      <c r="I2197" s="427">
        <v>0.3</v>
      </c>
      <c r="J2197" s="427">
        <v>18.870699999999999</v>
      </c>
      <c r="K2197" s="427">
        <v>101.5324</v>
      </c>
      <c r="L2197" s="427">
        <v>0.25107513868000003</v>
      </c>
      <c r="M2197" s="427">
        <v>19.383442583151997</v>
      </c>
      <c r="N2197" s="427">
        <v>104.29117339206398</v>
      </c>
      <c r="O2197" s="427">
        <v>22.973800000000001</v>
      </c>
      <c r="P2197" s="427">
        <v>12.237500000000001</v>
      </c>
      <c r="Q2197" s="427">
        <v>11.5365</v>
      </c>
      <c r="R2197" s="427">
        <v>0.3</v>
      </c>
      <c r="S2197" s="427">
        <v>22.7102</v>
      </c>
      <c r="T2197" s="427">
        <v>97.692899999999995</v>
      </c>
      <c r="U2197" s="428">
        <v>43313</v>
      </c>
      <c r="V2197" s="428">
        <v>44834</v>
      </c>
      <c r="W2197" s="426">
        <v>800</v>
      </c>
      <c r="X2197" s="426"/>
      <c r="Y2197" s="426"/>
      <c r="Z2197" s="426">
        <v>6</v>
      </c>
    </row>
    <row r="2198" spans="1:26" ht="15">
      <c r="A2198" s="426">
        <v>202110</v>
      </c>
      <c r="B2198" s="426" t="s">
        <v>1388</v>
      </c>
      <c r="C2198" s="426" t="s">
        <v>3193</v>
      </c>
      <c r="D2198" s="426" t="s">
        <v>3194</v>
      </c>
      <c r="E2198" s="426" t="s">
        <v>265</v>
      </c>
      <c r="F2198" s="426" t="s">
        <v>4157</v>
      </c>
      <c r="G2198" s="426" t="s">
        <v>4156</v>
      </c>
      <c r="H2198" s="427">
        <v>0.63800000000000001</v>
      </c>
      <c r="I2198" s="427">
        <v>0.72199999999999998</v>
      </c>
      <c r="J2198" s="427">
        <v>43.392299999999999</v>
      </c>
      <c r="K2198" s="427">
        <v>221.06200000000001</v>
      </c>
      <c r="L2198" s="427">
        <v>0.65649974786000009</v>
      </c>
      <c r="M2198" s="427">
        <v>44.571327804527996</v>
      </c>
      <c r="N2198" s="427">
        <v>227.06855518431999</v>
      </c>
      <c r="O2198" s="427">
        <v>22.9544</v>
      </c>
      <c r="P2198" s="427">
        <v>12.889799999999999</v>
      </c>
      <c r="Q2198" s="427">
        <v>12.889799999999999</v>
      </c>
      <c r="R2198" s="427">
        <v>0.72199999999999998</v>
      </c>
      <c r="S2198" s="427">
        <v>54.656799999999997</v>
      </c>
      <c r="T2198" s="427">
        <v>209.79750000000001</v>
      </c>
      <c r="U2198" s="428">
        <v>43313</v>
      </c>
      <c r="V2198" s="428">
        <v>44469</v>
      </c>
      <c r="W2198" s="426">
        <v>1300</v>
      </c>
      <c r="X2198" s="426"/>
      <c r="Y2198" s="426"/>
      <c r="Z2198" s="426">
        <v>6</v>
      </c>
    </row>
    <row r="2199" spans="1:26" ht="15">
      <c r="A2199" s="426">
        <v>202110</v>
      </c>
      <c r="B2199" s="426" t="s">
        <v>1388</v>
      </c>
      <c r="C2199" s="426" t="s">
        <v>3281</v>
      </c>
      <c r="D2199" s="426" t="s">
        <v>3282</v>
      </c>
      <c r="E2199" s="426" t="s">
        <v>275</v>
      </c>
      <c r="F2199" s="426" t="s">
        <v>4283</v>
      </c>
      <c r="G2199" s="426" t="s">
        <v>4156</v>
      </c>
      <c r="H2199" s="427">
        <v>0.78639999999999999</v>
      </c>
      <c r="I2199" s="427">
        <v>0.79159999999999997</v>
      </c>
      <c r="J2199" s="427">
        <v>53.474400000000003</v>
      </c>
      <c r="K2199" s="427">
        <v>225.85210000000001</v>
      </c>
      <c r="L2199" s="427">
        <v>0.80920282400800014</v>
      </c>
      <c r="M2199" s="427">
        <v>54.927372173183997</v>
      </c>
      <c r="N2199" s="427">
        <v>231.98880871585598</v>
      </c>
      <c r="O2199" s="427">
        <v>22.837800000000001</v>
      </c>
      <c r="P2199" s="427">
        <v>10.1249</v>
      </c>
      <c r="Q2199" s="427">
        <v>10.1249</v>
      </c>
      <c r="R2199" s="427">
        <v>0.79159999999999997</v>
      </c>
      <c r="S2199" s="427">
        <v>61.345300000000002</v>
      </c>
      <c r="T2199" s="427">
        <v>217.9812</v>
      </c>
      <c r="U2199" s="428">
        <v>43374</v>
      </c>
      <c r="V2199" s="428">
        <v>44500</v>
      </c>
      <c r="W2199" s="426">
        <v>1300</v>
      </c>
      <c r="X2199" s="426"/>
      <c r="Y2199" s="426"/>
      <c r="Z2199" s="426">
        <v>6</v>
      </c>
    </row>
    <row r="2200" spans="1:26" ht="15">
      <c r="A2200" s="426">
        <v>202110</v>
      </c>
      <c r="B2200" s="426" t="s">
        <v>1388</v>
      </c>
      <c r="C2200" s="426" t="s">
        <v>3285</v>
      </c>
      <c r="D2200" s="426" t="s">
        <v>3286</v>
      </c>
      <c r="E2200" s="426" t="s">
        <v>262</v>
      </c>
      <c r="F2200" s="426" t="s">
        <v>4157</v>
      </c>
      <c r="G2200" s="426" t="s">
        <v>4156</v>
      </c>
      <c r="H2200" s="427">
        <v>0.53680000000000005</v>
      </c>
      <c r="I2200" s="427">
        <v>0.53239999999999998</v>
      </c>
      <c r="J2200" s="427">
        <v>51.564300000000003</v>
      </c>
      <c r="K2200" s="427">
        <v>261.87110000000001</v>
      </c>
      <c r="L2200" s="427">
        <v>0.55236530509600013</v>
      </c>
      <c r="M2200" s="427">
        <v>52.965372158447998</v>
      </c>
      <c r="N2200" s="427">
        <v>268.98649393169597</v>
      </c>
      <c r="O2200" s="427">
        <v>22.973800000000001</v>
      </c>
      <c r="P2200" s="427">
        <v>10.086</v>
      </c>
      <c r="Q2200" s="427">
        <v>10.086</v>
      </c>
      <c r="R2200" s="427">
        <v>0.53680000000000005</v>
      </c>
      <c r="S2200" s="427">
        <v>64.221800000000002</v>
      </c>
      <c r="T2200" s="427">
        <v>249.21360000000001</v>
      </c>
      <c r="U2200" s="428">
        <v>43374</v>
      </c>
      <c r="V2200" s="428">
        <v>44500</v>
      </c>
      <c r="W2200" s="426">
        <v>900</v>
      </c>
      <c r="X2200" s="426"/>
      <c r="Y2200" s="426"/>
      <c r="Z2200" s="426">
        <v>6</v>
      </c>
    </row>
    <row r="2201" spans="1:26" ht="15">
      <c r="A2201" s="426">
        <v>202110</v>
      </c>
      <c r="B2201" s="426" t="s">
        <v>1388</v>
      </c>
      <c r="C2201" s="426" t="s">
        <v>3289</v>
      </c>
      <c r="D2201" s="426" t="s">
        <v>3290</v>
      </c>
      <c r="E2201" s="426" t="s">
        <v>263</v>
      </c>
      <c r="F2201" s="426" t="s">
        <v>4276</v>
      </c>
      <c r="G2201" s="426" t="s">
        <v>4123</v>
      </c>
      <c r="H2201" s="427">
        <v>3.5999999999999997E-2</v>
      </c>
      <c r="I2201" s="427">
        <v>0.04</v>
      </c>
      <c r="J2201" s="427">
        <v>3.1034999999999999</v>
      </c>
      <c r="K2201" s="427">
        <v>15.838699999999999</v>
      </c>
      <c r="L2201" s="427">
        <v>3.7043872920000005E-2</v>
      </c>
      <c r="M2201" s="427">
        <v>3.1878263157599998</v>
      </c>
      <c r="N2201" s="427">
        <v>16.269059019631996</v>
      </c>
      <c r="O2201" s="427">
        <v>22.886399999999998</v>
      </c>
      <c r="P2201" s="427">
        <v>11.3224</v>
      </c>
      <c r="Q2201" s="427">
        <v>10.6214</v>
      </c>
      <c r="R2201" s="427">
        <v>0.04</v>
      </c>
      <c r="S2201" s="427">
        <v>3.7330000000000001</v>
      </c>
      <c r="T2201" s="427">
        <v>15.209199999999999</v>
      </c>
      <c r="U2201" s="428">
        <v>43374</v>
      </c>
      <c r="V2201" s="428">
        <v>44500</v>
      </c>
      <c r="W2201" s="426">
        <v>1500</v>
      </c>
      <c r="X2201" s="426"/>
      <c r="Y2201" s="426"/>
      <c r="Z2201" s="426">
        <v>6</v>
      </c>
    </row>
    <row r="2202" spans="1:26" ht="15">
      <c r="A2202" s="426">
        <v>202110</v>
      </c>
      <c r="B2202" s="426" t="s">
        <v>1388</v>
      </c>
      <c r="C2202" s="426" t="s">
        <v>3291</v>
      </c>
      <c r="D2202" s="426" t="s">
        <v>3292</v>
      </c>
      <c r="E2202" s="426" t="s">
        <v>265</v>
      </c>
      <c r="F2202" s="426" t="s">
        <v>4287</v>
      </c>
      <c r="G2202" s="426" t="s">
        <v>4123</v>
      </c>
      <c r="H2202" s="427">
        <v>0.29959999999999998</v>
      </c>
      <c r="I2202" s="427">
        <v>0.31879999999999997</v>
      </c>
      <c r="J2202" s="427">
        <v>23.366599999999998</v>
      </c>
      <c r="K2202" s="427">
        <v>90.602999999999994</v>
      </c>
      <c r="L2202" s="427">
        <v>0.30828734241200001</v>
      </c>
      <c r="M2202" s="427">
        <v>24.001502300575996</v>
      </c>
      <c r="N2202" s="427">
        <v>93.064806730079994</v>
      </c>
      <c r="O2202" s="427">
        <v>22.964099999999998</v>
      </c>
      <c r="P2202" s="427">
        <v>10.6409</v>
      </c>
      <c r="Q2202" s="427">
        <v>10.6409</v>
      </c>
      <c r="R2202" s="427">
        <v>0.31879999999999997</v>
      </c>
      <c r="S2202" s="427">
        <v>24.264199999999999</v>
      </c>
      <c r="T2202" s="427">
        <v>89.705399999999997</v>
      </c>
      <c r="U2202" s="428">
        <v>43374</v>
      </c>
      <c r="V2202" s="428">
        <v>44500</v>
      </c>
      <c r="W2202" s="426">
        <v>500</v>
      </c>
      <c r="X2202" s="426"/>
      <c r="Y2202" s="426"/>
      <c r="Z2202" s="426">
        <v>6</v>
      </c>
    </row>
    <row r="2203" spans="1:26" ht="15">
      <c r="A2203" s="426">
        <v>202110</v>
      </c>
      <c r="B2203" s="426" t="s">
        <v>1388</v>
      </c>
      <c r="C2203" s="426" t="s">
        <v>3419</v>
      </c>
      <c r="D2203" s="426" t="s">
        <v>3420</v>
      </c>
      <c r="E2203" s="426" t="s">
        <v>265</v>
      </c>
      <c r="F2203" s="426" t="s">
        <v>4271</v>
      </c>
      <c r="G2203" s="426" t="s">
        <v>4156</v>
      </c>
      <c r="H2203" s="427">
        <v>0.40679999999999999</v>
      </c>
      <c r="I2203" s="427">
        <v>0.53600000000000003</v>
      </c>
      <c r="J2203" s="427">
        <v>30.398199999999999</v>
      </c>
      <c r="K2203" s="427">
        <v>148.78270000000001</v>
      </c>
      <c r="L2203" s="427">
        <v>0.41859576399600007</v>
      </c>
      <c r="M2203" s="427">
        <v>31.224160435551997</v>
      </c>
      <c r="N2203" s="427">
        <v>152.82532830347202</v>
      </c>
      <c r="O2203" s="427">
        <v>22.837800000000001</v>
      </c>
      <c r="P2203" s="427">
        <v>10.9621</v>
      </c>
      <c r="Q2203" s="427">
        <v>10.9621</v>
      </c>
      <c r="R2203" s="427">
        <v>0.53600000000000003</v>
      </c>
      <c r="S2203" s="427">
        <v>36.464399999999998</v>
      </c>
      <c r="T2203" s="427">
        <v>142.7165</v>
      </c>
      <c r="U2203" s="428">
        <v>43435</v>
      </c>
      <c r="V2203" s="428">
        <v>44561</v>
      </c>
      <c r="W2203" s="426">
        <v>1600</v>
      </c>
      <c r="X2203" s="426"/>
      <c r="Y2203" s="426"/>
      <c r="Z2203" s="426">
        <v>6</v>
      </c>
    </row>
    <row r="2204" spans="1:26" ht="15">
      <c r="A2204" s="426">
        <v>202110</v>
      </c>
      <c r="B2204" s="426" t="s">
        <v>1388</v>
      </c>
      <c r="C2204" s="426" t="s">
        <v>3461</v>
      </c>
      <c r="D2204" s="426" t="s">
        <v>3462</v>
      </c>
      <c r="E2204" s="426" t="s">
        <v>265</v>
      </c>
      <c r="F2204" s="426" t="s">
        <v>4271</v>
      </c>
      <c r="G2204" s="426" t="s">
        <v>4156</v>
      </c>
      <c r="H2204" s="427">
        <v>0.2712</v>
      </c>
      <c r="I2204" s="427">
        <v>0.28599999999999998</v>
      </c>
      <c r="J2204" s="427">
        <v>26.502800000000001</v>
      </c>
      <c r="K2204" s="427">
        <v>126.3129</v>
      </c>
      <c r="L2204" s="427">
        <v>0.27906384266400003</v>
      </c>
      <c r="M2204" s="427">
        <v>27.222917119807999</v>
      </c>
      <c r="N2204" s="427">
        <v>129.744993278544</v>
      </c>
      <c r="O2204" s="427">
        <v>22.837800000000001</v>
      </c>
      <c r="P2204" s="427">
        <v>10.6701</v>
      </c>
      <c r="Q2204" s="427">
        <v>10.6701</v>
      </c>
      <c r="R2204" s="427">
        <v>0.28599999999999998</v>
      </c>
      <c r="S2204" s="427">
        <v>31.854420000000001</v>
      </c>
      <c r="T2204" s="427">
        <v>120.96132</v>
      </c>
      <c r="U2204" s="428">
        <v>43466</v>
      </c>
      <c r="V2204" s="428">
        <v>44227</v>
      </c>
      <c r="W2204" s="426">
        <v>925</v>
      </c>
      <c r="X2204" s="426"/>
      <c r="Y2204" s="426"/>
      <c r="Z2204" s="426">
        <v>6</v>
      </c>
    </row>
    <row r="2205" spans="1:26" ht="15">
      <c r="A2205" s="426">
        <v>202110</v>
      </c>
      <c r="B2205" s="426" t="s">
        <v>1388</v>
      </c>
      <c r="C2205" s="426" t="s">
        <v>6140</v>
      </c>
      <c r="D2205" s="426" t="s">
        <v>6141</v>
      </c>
      <c r="E2205" s="426" t="s">
        <v>257</v>
      </c>
      <c r="F2205" s="426" t="s">
        <v>4282</v>
      </c>
      <c r="G2205" s="426" t="s">
        <v>4263</v>
      </c>
      <c r="H2205" s="427">
        <v>8.8000000000000005E-3</v>
      </c>
      <c r="I2205" s="427">
        <v>8.8000000000000005E-3</v>
      </c>
      <c r="J2205" s="427">
        <v>0.86580000000000001</v>
      </c>
      <c r="K2205" s="427">
        <v>4.0712999999999999</v>
      </c>
      <c r="L2205" s="427">
        <v>9.0551689360000003E-3</v>
      </c>
      <c r="M2205" s="427">
        <v>0.88932496348799994</v>
      </c>
      <c r="N2205" s="427">
        <v>4.1819227579679996</v>
      </c>
      <c r="O2205" s="427">
        <v>22.837800000000001</v>
      </c>
      <c r="P2205" s="427">
        <v>12.704800000000001</v>
      </c>
      <c r="Q2205" s="427">
        <v>12.704800000000001</v>
      </c>
      <c r="R2205" s="427">
        <v>8.8000000000000005E-3</v>
      </c>
      <c r="S2205" s="427">
        <v>1.0729</v>
      </c>
      <c r="T2205" s="427">
        <v>3.8641999999999999</v>
      </c>
      <c r="U2205" s="428">
        <v>43891</v>
      </c>
      <c r="V2205" s="428">
        <v>45716</v>
      </c>
      <c r="W2205" s="426">
        <v>2800</v>
      </c>
      <c r="X2205" s="426"/>
      <c r="Y2205" s="426"/>
      <c r="Z2205" s="426">
        <v>6</v>
      </c>
    </row>
    <row r="2206" spans="1:26" ht="15">
      <c r="A2206" s="426">
        <v>202110</v>
      </c>
      <c r="B2206" s="426" t="s">
        <v>1388</v>
      </c>
      <c r="C2206" s="426" t="s">
        <v>6304</v>
      </c>
      <c r="D2206" s="426" t="s">
        <v>6305</v>
      </c>
      <c r="E2206" s="426" t="s">
        <v>275</v>
      </c>
      <c r="F2206" s="426" t="s">
        <v>6299</v>
      </c>
      <c r="G2206" s="426" t="s">
        <v>4156</v>
      </c>
      <c r="H2206" s="427">
        <v>0.16159999999999999</v>
      </c>
      <c r="I2206" s="427">
        <v>0.17</v>
      </c>
      <c r="J2206" s="427">
        <v>14.1816</v>
      </c>
      <c r="K2206" s="427">
        <v>45.539900000000003</v>
      </c>
      <c r="L2206" s="427">
        <v>0.166285829552</v>
      </c>
      <c r="M2206" s="427">
        <v>14.566933358975998</v>
      </c>
      <c r="N2206" s="427">
        <v>46.777281017264002</v>
      </c>
      <c r="O2206" s="427">
        <v>23.352799999999998</v>
      </c>
      <c r="P2206" s="427">
        <v>11.4392</v>
      </c>
      <c r="Q2206" s="427">
        <v>11.4392</v>
      </c>
      <c r="R2206" s="427">
        <v>0.17</v>
      </c>
      <c r="S2206" s="427">
        <v>17.575700000000001</v>
      </c>
      <c r="T2206" s="427">
        <v>42.14575</v>
      </c>
      <c r="U2206" s="428">
        <v>44013</v>
      </c>
      <c r="V2206" s="428">
        <v>45838</v>
      </c>
      <c r="W2206" s="426">
        <v>600</v>
      </c>
      <c r="X2206" s="426"/>
      <c r="Y2206" s="426"/>
      <c r="Z2206" s="426">
        <v>6</v>
      </c>
    </row>
    <row r="2207" spans="1:26" ht="15">
      <c r="A2207" s="426">
        <v>202110</v>
      </c>
      <c r="B2207" s="426" t="s">
        <v>1388</v>
      </c>
      <c r="C2207" s="426" t="s">
        <v>6379</v>
      </c>
      <c r="D2207" s="426" t="s">
        <v>6380</v>
      </c>
      <c r="E2207" s="426" t="s">
        <v>276</v>
      </c>
      <c r="F2207" s="426" t="s">
        <v>4188</v>
      </c>
      <c r="G2207" s="426" t="s">
        <v>4156</v>
      </c>
      <c r="H2207" s="427">
        <v>4.1200000000000001E-2</v>
      </c>
      <c r="I2207" s="427">
        <v>7.3800000000000004E-2</v>
      </c>
      <c r="J2207" s="427">
        <v>3.6267999999999998</v>
      </c>
      <c r="K2207" s="427">
        <v>14.5547</v>
      </c>
      <c r="L2207" s="427">
        <v>4.2394654564000003E-2</v>
      </c>
      <c r="M2207" s="427">
        <v>3.7253450884479995</v>
      </c>
      <c r="N2207" s="427">
        <v>14.950170993392</v>
      </c>
      <c r="O2207" s="427">
        <v>22.837800000000001</v>
      </c>
      <c r="P2207" s="427">
        <v>13.211</v>
      </c>
      <c r="Q2207" s="427">
        <v>13.211</v>
      </c>
      <c r="R2207" s="427">
        <v>7.3800000000000004E-2</v>
      </c>
      <c r="S2207" s="427">
        <v>4.4320250000000003</v>
      </c>
      <c r="T2207" s="427">
        <v>13.749475</v>
      </c>
      <c r="U2207" s="428">
        <v>44044</v>
      </c>
      <c r="V2207" s="428">
        <v>45869</v>
      </c>
      <c r="W2207" s="426">
        <v>1800</v>
      </c>
      <c r="X2207" s="426"/>
      <c r="Y2207" s="426"/>
      <c r="Z2207" s="426">
        <v>6</v>
      </c>
    </row>
    <row r="2208" spans="1:26" ht="15">
      <c r="A2208" s="426">
        <v>202110</v>
      </c>
      <c r="B2208" s="426" t="s">
        <v>1388</v>
      </c>
      <c r="C2208" s="426" t="s">
        <v>6536</v>
      </c>
      <c r="D2208" s="426" t="s">
        <v>6537</v>
      </c>
      <c r="E2208" s="426" t="s">
        <v>258</v>
      </c>
      <c r="F2208" s="426" t="s">
        <v>4871</v>
      </c>
      <c r="G2208" s="426" t="s">
        <v>4156</v>
      </c>
      <c r="H2208" s="427">
        <v>4.5199999999999997E-2</v>
      </c>
      <c r="I2208" s="427">
        <v>0.17280000000000001</v>
      </c>
      <c r="J2208" s="427">
        <v>2.0768</v>
      </c>
      <c r="K2208" s="427">
        <v>21.921700000000001</v>
      </c>
      <c r="L2208" s="427">
        <v>4.6510640444000002E-2</v>
      </c>
      <c r="M2208" s="427">
        <v>2.1332294804479996</v>
      </c>
      <c r="N2208" s="427">
        <v>22.517342402512</v>
      </c>
      <c r="O2208" s="427">
        <v>22.837800000000001</v>
      </c>
      <c r="P2208" s="427">
        <v>16.530799999999999</v>
      </c>
      <c r="Q2208" s="427">
        <v>16.530799999999999</v>
      </c>
      <c r="R2208" s="427">
        <v>0.17280000000000001</v>
      </c>
      <c r="S2208" s="427">
        <v>2.3243999999999998</v>
      </c>
      <c r="T2208" s="427">
        <v>21.674099999999999</v>
      </c>
      <c r="U2208" s="428">
        <v>44105</v>
      </c>
      <c r="V2208" s="428">
        <v>45930</v>
      </c>
      <c r="W2208" s="426">
        <v>250</v>
      </c>
      <c r="X2208" s="426"/>
      <c r="Y2208" s="426"/>
      <c r="Z2208" s="426">
        <v>6</v>
      </c>
    </row>
    <row r="2209" spans="1:26" ht="15">
      <c r="A2209" s="426">
        <v>202110</v>
      </c>
      <c r="B2209" s="426" t="s">
        <v>1388</v>
      </c>
      <c r="C2209" s="426" t="s">
        <v>6675</v>
      </c>
      <c r="D2209" s="426" t="s">
        <v>6614</v>
      </c>
      <c r="E2209" s="426" t="s">
        <v>270</v>
      </c>
      <c r="F2209" s="426" t="s">
        <v>4871</v>
      </c>
      <c r="G2209" s="426" t="s">
        <v>4156</v>
      </c>
      <c r="H2209" s="427">
        <v>4.6800000000000001E-2</v>
      </c>
      <c r="I2209" s="427">
        <v>0.70920000000000005</v>
      </c>
      <c r="J2209" s="427">
        <v>2.6215000000000002</v>
      </c>
      <c r="K2209" s="427">
        <v>82.4251</v>
      </c>
      <c r="L2209" s="427">
        <v>4.8157034796000003E-2</v>
      </c>
      <c r="M2209" s="427">
        <v>2.69272972024</v>
      </c>
      <c r="N2209" s="427">
        <v>84.664702065135984</v>
      </c>
      <c r="O2209" s="427">
        <v>22.837800000000001</v>
      </c>
      <c r="P2209" s="427">
        <v>9.5797000000000008</v>
      </c>
      <c r="Q2209" s="427">
        <v>9.5797000000000008</v>
      </c>
      <c r="R2209" s="427">
        <v>0.70920000000000005</v>
      </c>
      <c r="S2209" s="427">
        <v>2.8052999999999999</v>
      </c>
      <c r="T2209" s="427">
        <v>82.241299999999995</v>
      </c>
      <c r="U2209" s="428">
        <v>44136</v>
      </c>
      <c r="V2209" s="428">
        <v>45961</v>
      </c>
      <c r="W2209" s="426">
        <v>950</v>
      </c>
      <c r="X2209" s="426"/>
      <c r="Y2209" s="426"/>
      <c r="Z2209" s="426">
        <v>6</v>
      </c>
    </row>
    <row r="2210" spans="1:26" ht="15">
      <c r="A2210" s="426">
        <v>202110</v>
      </c>
      <c r="B2210" s="426" t="s">
        <v>1388</v>
      </c>
      <c r="C2210" s="426" t="s">
        <v>6676</v>
      </c>
      <c r="D2210" s="426" t="s">
        <v>6649</v>
      </c>
      <c r="E2210" s="426" t="s">
        <v>265</v>
      </c>
      <c r="F2210" s="426" t="s">
        <v>4268</v>
      </c>
      <c r="G2210" s="426" t="s">
        <v>4156</v>
      </c>
      <c r="H2210" s="427">
        <v>0.3044</v>
      </c>
      <c r="I2210" s="427">
        <v>0.39040000000000002</v>
      </c>
      <c r="J2210" s="427">
        <v>32.0946</v>
      </c>
      <c r="K2210" s="427">
        <v>152.84610000000001</v>
      </c>
      <c r="L2210" s="427">
        <v>0.31322652546800006</v>
      </c>
      <c r="M2210" s="427">
        <v>32.966653930655994</v>
      </c>
      <c r="N2210" s="427">
        <v>156.999136407696</v>
      </c>
      <c r="O2210" s="427">
        <v>22.837800000000001</v>
      </c>
      <c r="P2210" s="427">
        <v>8.7619000000000007</v>
      </c>
      <c r="Q2210" s="427">
        <v>8.7619000000000007</v>
      </c>
      <c r="R2210" s="427">
        <v>0.39040000000000002</v>
      </c>
      <c r="S2210" s="427">
        <v>40.195700000000002</v>
      </c>
      <c r="T2210" s="427">
        <v>144.74494999999999</v>
      </c>
      <c r="U2210" s="428">
        <v>44136</v>
      </c>
      <c r="V2210" s="428">
        <v>45961</v>
      </c>
      <c r="W2210" s="426">
        <v>1000</v>
      </c>
      <c r="X2210" s="426"/>
      <c r="Y2210" s="426"/>
      <c r="Z2210" s="426">
        <v>6</v>
      </c>
    </row>
    <row r="2211" spans="1:26" ht="15">
      <c r="A2211" s="426">
        <v>202110</v>
      </c>
      <c r="B2211" s="426" t="s">
        <v>1388</v>
      </c>
      <c r="C2211" s="426" t="s">
        <v>6677</v>
      </c>
      <c r="D2211" s="426" t="s">
        <v>6649</v>
      </c>
      <c r="E2211" s="426" t="s">
        <v>265</v>
      </c>
      <c r="F2211" s="426" t="s">
        <v>4268</v>
      </c>
      <c r="G2211" s="426" t="s">
        <v>4156</v>
      </c>
      <c r="H2211" s="427">
        <v>0.1132</v>
      </c>
      <c r="I2211" s="427">
        <v>0.16470000000000001</v>
      </c>
      <c r="J2211" s="427">
        <v>4.5178000000000003</v>
      </c>
      <c r="K2211" s="427">
        <v>19.665400000000002</v>
      </c>
      <c r="L2211" s="427">
        <v>0.11648240040400001</v>
      </c>
      <c r="M2211" s="427">
        <v>4.6405547702079994</v>
      </c>
      <c r="N2211" s="427">
        <v>20.199735662944001</v>
      </c>
      <c r="O2211" s="427">
        <v>22.837800000000001</v>
      </c>
      <c r="P2211" s="427">
        <v>8.7619000000000007</v>
      </c>
      <c r="Q2211" s="427">
        <v>8.7619000000000007</v>
      </c>
      <c r="R2211" s="427">
        <v>0.16470000000000001</v>
      </c>
      <c r="S2211" s="427">
        <v>5.4253</v>
      </c>
      <c r="T2211" s="427">
        <v>18.757874999999999</v>
      </c>
      <c r="U2211" s="428">
        <v>44136</v>
      </c>
      <c r="V2211" s="428">
        <v>45961</v>
      </c>
      <c r="W2211" s="426">
        <v>1000</v>
      </c>
      <c r="X2211" s="426"/>
      <c r="Y2211" s="426"/>
      <c r="Z2211" s="426">
        <v>6</v>
      </c>
    </row>
    <row r="2212" spans="1:26" ht="15">
      <c r="A2212" s="426">
        <v>202110</v>
      </c>
      <c r="B2212" s="426" t="s">
        <v>1388</v>
      </c>
      <c r="C2212" s="426" t="s">
        <v>6727</v>
      </c>
      <c r="D2212" s="426" t="s">
        <v>6728</v>
      </c>
      <c r="E2212" s="426" t="s">
        <v>4922</v>
      </c>
      <c r="F2212" s="426" t="s">
        <v>4349</v>
      </c>
      <c r="G2212" s="426" t="s">
        <v>4143</v>
      </c>
      <c r="H2212" s="427">
        <v>0.2873</v>
      </c>
      <c r="I2212" s="427">
        <v>0.31459999999999999</v>
      </c>
      <c r="J2212" s="427">
        <v>26.904499999999999</v>
      </c>
      <c r="K2212" s="427">
        <v>130.87299999999999</v>
      </c>
      <c r="L2212" s="427">
        <v>0.29639064604500004</v>
      </c>
      <c r="M2212" s="427">
        <v>27.719999609049999</v>
      </c>
      <c r="N2212" s="427">
        <v>134.83987841569999</v>
      </c>
      <c r="O2212" s="427">
        <v>22.973099999999999</v>
      </c>
      <c r="P2212" s="427">
        <v>9.7736999999999998</v>
      </c>
      <c r="Q2212" s="427">
        <v>9.7736999999999998</v>
      </c>
      <c r="R2212" s="427">
        <v>0.31463999999999998</v>
      </c>
      <c r="S2212" s="427">
        <v>32.768729999999998</v>
      </c>
      <c r="T2212" s="427">
        <v>125.00874</v>
      </c>
      <c r="U2212" s="428">
        <v>44166</v>
      </c>
      <c r="V2212" s="428">
        <v>45991</v>
      </c>
      <c r="W2212" s="426">
        <v>620</v>
      </c>
      <c r="X2212" s="426"/>
      <c r="Y2212" s="426"/>
      <c r="Z2212" s="426">
        <v>7</v>
      </c>
    </row>
    <row r="2213" spans="1:26" ht="15">
      <c r="A2213" s="426">
        <v>202110</v>
      </c>
      <c r="B2213" s="426" t="s">
        <v>1388</v>
      </c>
      <c r="C2213" s="426" t="s">
        <v>7050</v>
      </c>
      <c r="D2213" s="426" t="s">
        <v>6993</v>
      </c>
      <c r="E2213" s="426" t="s">
        <v>276</v>
      </c>
      <c r="F2213" s="426" t="s">
        <v>4334</v>
      </c>
      <c r="G2213" s="426" t="s">
        <v>7051</v>
      </c>
      <c r="H2213" s="427">
        <v>1.9543999999999999</v>
      </c>
      <c r="I2213" s="427">
        <v>2.8395999999999999</v>
      </c>
      <c r="J2213" s="427">
        <v>24.411000000000001</v>
      </c>
      <c r="K2213" s="427">
        <v>145.0514</v>
      </c>
      <c r="L2213" s="427">
        <v>2.0162404407599999</v>
      </c>
      <c r="M2213" s="427">
        <v>25.150919379900003</v>
      </c>
      <c r="N2213" s="427">
        <v>149.44803848026001</v>
      </c>
      <c r="O2213" s="427">
        <v>22.779199999999999</v>
      </c>
      <c r="P2213" s="427">
        <v>9.8513999999999999</v>
      </c>
      <c r="Q2213" s="427">
        <v>9.8513999999999999</v>
      </c>
      <c r="R2213" s="427">
        <v>2.8395999999999999</v>
      </c>
      <c r="S2213" s="427">
        <v>28.258099999999999</v>
      </c>
      <c r="T2213" s="427">
        <v>141.20429999999999</v>
      </c>
      <c r="U2213" s="428">
        <v>44287</v>
      </c>
      <c r="V2213" s="428">
        <v>46112</v>
      </c>
      <c r="W2213" s="426">
        <v>10000</v>
      </c>
      <c r="X2213" s="426"/>
      <c r="Y2213" s="426"/>
      <c r="Z2213" s="426">
        <v>7</v>
      </c>
    </row>
    <row r="2214" spans="1:26" ht="15">
      <c r="A2214" s="426">
        <v>202110</v>
      </c>
      <c r="B2214" s="426" t="s">
        <v>1388</v>
      </c>
      <c r="C2214" s="426" t="s">
        <v>7206</v>
      </c>
      <c r="D2214" s="426" t="s">
        <v>7207</v>
      </c>
      <c r="E2214" s="426" t="s">
        <v>265</v>
      </c>
      <c r="F2214" s="426" t="s">
        <v>5820</v>
      </c>
      <c r="G2214" s="426" t="s">
        <v>4156</v>
      </c>
      <c r="H2214" s="427">
        <v>3.6400000000000002E-2</v>
      </c>
      <c r="I2214" s="427">
        <v>0.62839999999999996</v>
      </c>
      <c r="J2214" s="427">
        <v>2.9089</v>
      </c>
      <c r="K2214" s="427">
        <v>110.2808</v>
      </c>
      <c r="L2214" s="427">
        <v>3.7455471508000007E-2</v>
      </c>
      <c r="M2214" s="427">
        <v>2.9879387691039998</v>
      </c>
      <c r="N2214" s="427">
        <v>113.27727931788799</v>
      </c>
      <c r="O2214" s="427">
        <v>22.837800000000001</v>
      </c>
      <c r="P2214" s="427">
        <v>10.601900000000001</v>
      </c>
      <c r="Q2214" s="427">
        <v>10.601900000000001</v>
      </c>
      <c r="R2214" s="427">
        <v>0.62839999999999996</v>
      </c>
      <c r="S2214" s="427">
        <v>3.2393999999999998</v>
      </c>
      <c r="T2214" s="427">
        <v>109.9503</v>
      </c>
      <c r="U2214" s="428">
        <v>44378</v>
      </c>
      <c r="V2214" s="428">
        <v>46203</v>
      </c>
      <c r="W2214" s="426">
        <v>1200</v>
      </c>
      <c r="X2214" s="426"/>
      <c r="Y2214" s="426"/>
      <c r="Z2214" s="426">
        <v>6</v>
      </c>
    </row>
    <row r="2215" spans="1:26" ht="15">
      <c r="A2215" s="426">
        <v>202110</v>
      </c>
      <c r="B2215" s="426" t="s">
        <v>1388</v>
      </c>
      <c r="C2215" s="426" t="s">
        <v>7208</v>
      </c>
      <c r="D2215" s="426" t="s">
        <v>7209</v>
      </c>
      <c r="E2215" s="426" t="s">
        <v>268</v>
      </c>
      <c r="F2215" s="426" t="s">
        <v>4275</v>
      </c>
      <c r="G2215" s="426" t="s">
        <v>4156</v>
      </c>
      <c r="H2215" s="427">
        <v>0.34960000000000002</v>
      </c>
      <c r="I2215" s="427">
        <v>0.34760000000000002</v>
      </c>
      <c r="J2215" s="427">
        <v>31.735099999999999</v>
      </c>
      <c r="K2215" s="427">
        <v>154.77889999999999</v>
      </c>
      <c r="L2215" s="427">
        <v>0.35973716591200006</v>
      </c>
      <c r="M2215" s="427">
        <v>32.597385826735994</v>
      </c>
      <c r="N2215" s="427">
        <v>158.984453212304</v>
      </c>
      <c r="O2215" s="427">
        <v>22.837800000000001</v>
      </c>
      <c r="P2215" s="427">
        <v>13.8146</v>
      </c>
      <c r="Q2215" s="427">
        <v>13.8146</v>
      </c>
      <c r="R2215" s="427">
        <v>0.34960000000000002</v>
      </c>
      <c r="S2215" s="427">
        <v>37.042200000000001</v>
      </c>
      <c r="T2215" s="427">
        <v>149.4718</v>
      </c>
      <c r="U2215" s="428">
        <v>44378</v>
      </c>
      <c r="V2215" s="428">
        <v>46203</v>
      </c>
      <c r="W2215" s="426">
        <v>500</v>
      </c>
      <c r="X2215" s="426"/>
      <c r="Y2215" s="426"/>
      <c r="Z2215" s="426">
        <v>6</v>
      </c>
    </row>
    <row r="2216" spans="1:26" ht="15">
      <c r="A2216" s="426">
        <v>202110</v>
      </c>
      <c r="B2216" s="426" t="s">
        <v>1388</v>
      </c>
      <c r="C2216" s="426" t="s">
        <v>7200</v>
      </c>
      <c r="D2216" s="426" t="s">
        <v>7201</v>
      </c>
      <c r="E2216" s="426" t="s">
        <v>268</v>
      </c>
      <c r="F2216" s="426" t="s">
        <v>4244</v>
      </c>
      <c r="G2216" s="426" t="s">
        <v>4156</v>
      </c>
      <c r="H2216" s="427">
        <v>0.27239999999999998</v>
      </c>
      <c r="I2216" s="427">
        <v>0.35360000000000003</v>
      </c>
      <c r="J2216" s="427">
        <v>5.8041</v>
      </c>
      <c r="K2216" s="427">
        <v>79.531899999999993</v>
      </c>
      <c r="L2216" s="427">
        <v>0.28029863842800001</v>
      </c>
      <c r="M2216" s="427">
        <v>5.9618052905759997</v>
      </c>
      <c r="N2216" s="427">
        <v>81.692889886383981</v>
      </c>
      <c r="O2216" s="427">
        <v>22.837800000000001</v>
      </c>
      <c r="P2216" s="427">
        <v>9.6186000000000007</v>
      </c>
      <c r="Q2216" s="427">
        <v>9.6186000000000007</v>
      </c>
      <c r="R2216" s="427">
        <v>0.35360000000000003</v>
      </c>
      <c r="S2216" s="427">
        <v>6.5750000000000002</v>
      </c>
      <c r="T2216" s="427">
        <v>78.760999999999996</v>
      </c>
      <c r="U2216" s="428">
        <v>44378</v>
      </c>
      <c r="V2216" s="428">
        <v>46203</v>
      </c>
      <c r="W2216" s="426">
        <v>250</v>
      </c>
      <c r="X2216" s="426"/>
      <c r="Y2216" s="426"/>
      <c r="Z2216" s="426">
        <v>6</v>
      </c>
    </row>
    <row r="2217" spans="1:26" ht="15">
      <c r="A2217" s="426">
        <v>202110</v>
      </c>
      <c r="B2217" s="426" t="s">
        <v>1388</v>
      </c>
      <c r="C2217" s="426" t="s">
        <v>7202</v>
      </c>
      <c r="D2217" s="426" t="s">
        <v>7203</v>
      </c>
      <c r="E2217" s="426" t="s">
        <v>275</v>
      </c>
      <c r="F2217" s="426" t="s">
        <v>4157</v>
      </c>
      <c r="G2217" s="426" t="s">
        <v>4156</v>
      </c>
      <c r="H2217" s="427">
        <v>0.19919999999999999</v>
      </c>
      <c r="I2217" s="427">
        <v>0.24879999999999999</v>
      </c>
      <c r="J2217" s="427">
        <v>10.8795</v>
      </c>
      <c r="K2217" s="427">
        <v>39.773600000000002</v>
      </c>
      <c r="L2217" s="427">
        <v>0.204976096824</v>
      </c>
      <c r="M2217" s="427">
        <v>11.17511081112</v>
      </c>
      <c r="N2217" s="427">
        <v>40.854302804096001</v>
      </c>
      <c r="O2217" s="427">
        <v>22.837800000000001</v>
      </c>
      <c r="P2217" s="427">
        <v>11.8773</v>
      </c>
      <c r="Q2217" s="427">
        <v>11.8773</v>
      </c>
      <c r="R2217" s="427">
        <v>0.24879999999999999</v>
      </c>
      <c r="S2217" s="427">
        <v>13.163399999999999</v>
      </c>
      <c r="T2217" s="427">
        <v>37.489699999999999</v>
      </c>
      <c r="U2217" s="428">
        <v>44378</v>
      </c>
      <c r="V2217" s="428">
        <v>46203</v>
      </c>
      <c r="W2217" s="426">
        <v>990</v>
      </c>
      <c r="X2217" s="426"/>
      <c r="Y2217" s="426"/>
      <c r="Z2217" s="426">
        <v>6</v>
      </c>
    </row>
    <row r="2218" spans="1:26" ht="15">
      <c r="A2218" s="426">
        <v>202110</v>
      </c>
      <c r="B2218" s="426" t="s">
        <v>1388</v>
      </c>
      <c r="C2218" s="426" t="s">
        <v>7303</v>
      </c>
      <c r="D2218" s="426" t="s">
        <v>7273</v>
      </c>
      <c r="E2218" s="426" t="s">
        <v>260</v>
      </c>
      <c r="F2218" s="426" t="s">
        <v>4278</v>
      </c>
      <c r="G2218" s="426" t="s">
        <v>4156</v>
      </c>
      <c r="H2218" s="427">
        <v>0.98399999999999999</v>
      </c>
      <c r="I2218" s="427">
        <v>1.3852</v>
      </c>
      <c r="J2218" s="427">
        <v>93.317700000000002</v>
      </c>
      <c r="K2218" s="427">
        <v>513.73670000000004</v>
      </c>
      <c r="L2218" s="427">
        <v>1.0125325264800003</v>
      </c>
      <c r="M2218" s="427">
        <v>95.853268821071993</v>
      </c>
      <c r="N2218" s="427">
        <v>527.69562482091203</v>
      </c>
      <c r="O2218" s="427">
        <v>22.837800000000001</v>
      </c>
      <c r="P2218" s="427">
        <v>10.017799999999999</v>
      </c>
      <c r="Q2218" s="427">
        <v>10.017799999999999</v>
      </c>
      <c r="R2218" s="427">
        <v>1.3852</v>
      </c>
      <c r="S2218" s="427">
        <v>102.55159999999999</v>
      </c>
      <c r="T2218" s="427">
        <v>504.50279999999998</v>
      </c>
      <c r="U2218" s="428">
        <v>44409</v>
      </c>
      <c r="V2218" s="428">
        <v>45504</v>
      </c>
      <c r="W2218" s="426">
        <v>1497</v>
      </c>
      <c r="X2218" s="426"/>
      <c r="Y2218" s="426"/>
      <c r="Z2218" s="426">
        <v>6</v>
      </c>
    </row>
    <row r="2219" spans="1:26" ht="15">
      <c r="A2219" s="426">
        <v>202110</v>
      </c>
      <c r="B2219" s="426" t="s">
        <v>1388</v>
      </c>
      <c r="C2219" s="426" t="s">
        <v>7507</v>
      </c>
      <c r="D2219" s="426" t="s">
        <v>7346</v>
      </c>
      <c r="E2219" s="426" t="s">
        <v>4922</v>
      </c>
      <c r="F2219" s="426" t="s">
        <v>4349</v>
      </c>
      <c r="G2219" s="426" t="s">
        <v>4143</v>
      </c>
      <c r="H2219" s="427">
        <v>0.1154</v>
      </c>
      <c r="I2219" s="427">
        <v>0.14860000000000001</v>
      </c>
      <c r="J2219" s="427">
        <v>9.0610999999999997</v>
      </c>
      <c r="K2219" s="427">
        <v>49.052799999999998</v>
      </c>
      <c r="L2219" s="427">
        <v>0.11905144641000001</v>
      </c>
      <c r="M2219" s="427">
        <v>9.3357500959900008</v>
      </c>
      <c r="N2219" s="427">
        <v>50.53963451552</v>
      </c>
      <c r="O2219" s="427">
        <v>22.129799999999999</v>
      </c>
      <c r="P2219" s="427">
        <v>9.7736999999999998</v>
      </c>
      <c r="Q2219" s="427">
        <v>9.7736999999999998</v>
      </c>
      <c r="R2219" s="427">
        <v>0.14856</v>
      </c>
      <c r="S2219" s="427">
        <v>10.949730000000001</v>
      </c>
      <c r="T2219" s="427">
        <v>47.164200000000001</v>
      </c>
      <c r="U2219" s="428">
        <v>44440</v>
      </c>
      <c r="V2219" s="428">
        <v>46387</v>
      </c>
      <c r="W2219" s="426">
        <v>270</v>
      </c>
      <c r="X2219" s="426"/>
      <c r="Y2219" s="426"/>
      <c r="Z2219" s="426">
        <v>7</v>
      </c>
    </row>
    <row r="2220" spans="1:26" ht="15">
      <c r="A2220" s="426">
        <v>202110</v>
      </c>
      <c r="B2220" s="426" t="s">
        <v>1388</v>
      </c>
      <c r="C2220" s="426" t="s">
        <v>7508</v>
      </c>
      <c r="D2220" s="426" t="s">
        <v>7350</v>
      </c>
      <c r="E2220" s="426" t="s">
        <v>4922</v>
      </c>
      <c r="F2220" s="426" t="s">
        <v>4268</v>
      </c>
      <c r="G2220" s="426" t="s">
        <v>4156</v>
      </c>
      <c r="H2220" s="427">
        <v>0.29480000000000001</v>
      </c>
      <c r="I2220" s="427">
        <v>0.31559999999999999</v>
      </c>
      <c r="J2220" s="427">
        <v>26.834499999999998</v>
      </c>
      <c r="K2220" s="427">
        <v>130.066</v>
      </c>
      <c r="L2220" s="427">
        <v>0.30334815935600007</v>
      </c>
      <c r="M2220" s="427">
        <v>27.563629859919999</v>
      </c>
      <c r="N2220" s="427">
        <v>133.60007010976</v>
      </c>
      <c r="O2220" s="427">
        <v>22.196400000000001</v>
      </c>
      <c r="P2220" s="427">
        <v>9.7256999999999998</v>
      </c>
      <c r="Q2220" s="427">
        <v>9.7256999999999998</v>
      </c>
      <c r="R2220" s="427">
        <v>0.31559999999999999</v>
      </c>
      <c r="S2220" s="427">
        <v>32.130899999999997</v>
      </c>
      <c r="T2220" s="427">
        <v>124.7696</v>
      </c>
      <c r="U2220" s="428">
        <v>44440</v>
      </c>
      <c r="V2220" s="428">
        <v>46387</v>
      </c>
      <c r="W2220" s="426">
        <v>800</v>
      </c>
      <c r="X2220" s="426"/>
      <c r="Y2220" s="426"/>
      <c r="Z2220" s="426">
        <v>6</v>
      </c>
    </row>
    <row r="2221" spans="1:26" ht="15">
      <c r="A2221" s="426">
        <v>202110</v>
      </c>
      <c r="B2221" s="426" t="s">
        <v>1388</v>
      </c>
      <c r="C2221" s="426" t="s">
        <v>7509</v>
      </c>
      <c r="D2221" s="426" t="s">
        <v>7351</v>
      </c>
      <c r="E2221" s="426" t="s">
        <v>4922</v>
      </c>
      <c r="F2221" s="426" t="s">
        <v>5820</v>
      </c>
      <c r="G2221" s="426" t="s">
        <v>4156</v>
      </c>
      <c r="H2221" s="427">
        <v>0.1176</v>
      </c>
      <c r="I2221" s="427">
        <v>0.1212</v>
      </c>
      <c r="J2221" s="427">
        <v>8.6738</v>
      </c>
      <c r="K2221" s="427">
        <v>41.6145</v>
      </c>
      <c r="L2221" s="427">
        <v>0.12100998487200001</v>
      </c>
      <c r="M2221" s="427">
        <v>8.9094789423680005</v>
      </c>
      <c r="N2221" s="427">
        <v>42.745222560720002</v>
      </c>
      <c r="O2221" s="427">
        <v>22.196400000000001</v>
      </c>
      <c r="P2221" s="427">
        <v>9.7256999999999998</v>
      </c>
      <c r="Q2221" s="427">
        <v>9.7256999999999998</v>
      </c>
      <c r="R2221" s="427">
        <v>0.1212</v>
      </c>
      <c r="S2221" s="427">
        <v>10.4953</v>
      </c>
      <c r="T2221" s="427">
        <v>39.792999999999999</v>
      </c>
      <c r="U2221" s="428">
        <v>44440</v>
      </c>
      <c r="V2221" s="428">
        <v>46387</v>
      </c>
      <c r="W2221" s="426">
        <v>380</v>
      </c>
      <c r="X2221" s="426"/>
      <c r="Y2221" s="426"/>
      <c r="Z2221" s="426">
        <v>6</v>
      </c>
    </row>
    <row r="2222" spans="1:26" ht="15">
      <c r="A2222" s="426">
        <v>202110</v>
      </c>
      <c r="B2222" s="426" t="s">
        <v>1388</v>
      </c>
      <c r="C2222" s="426" t="s">
        <v>7510</v>
      </c>
      <c r="D2222" s="426" t="s">
        <v>7349</v>
      </c>
      <c r="E2222" s="426" t="s">
        <v>268</v>
      </c>
      <c r="F2222" s="426" t="s">
        <v>5820</v>
      </c>
      <c r="G2222" s="426" t="s">
        <v>4156</v>
      </c>
      <c r="H2222" s="427">
        <v>0.43840000000000001</v>
      </c>
      <c r="I2222" s="427">
        <v>0.44280000000000003</v>
      </c>
      <c r="J2222" s="427">
        <v>32.324399999999997</v>
      </c>
      <c r="K2222" s="427">
        <v>139.10310000000001</v>
      </c>
      <c r="L2222" s="427">
        <v>0.45111205244800012</v>
      </c>
      <c r="M2222" s="427">
        <v>33.202697909183989</v>
      </c>
      <c r="N2222" s="427">
        <v>142.882720407216</v>
      </c>
      <c r="O2222" s="427">
        <v>21.856200000000001</v>
      </c>
      <c r="P2222" s="427">
        <v>12.9579</v>
      </c>
      <c r="Q2222" s="427">
        <v>12.9579</v>
      </c>
      <c r="R2222" s="427">
        <v>0.44280000000000003</v>
      </c>
      <c r="S2222" s="427">
        <v>35.435699999999997</v>
      </c>
      <c r="T2222" s="427">
        <v>135.99180000000001</v>
      </c>
      <c r="U2222" s="428">
        <v>44440</v>
      </c>
      <c r="V2222" s="428">
        <v>45535</v>
      </c>
      <c r="W2222" s="426">
        <v>500</v>
      </c>
      <c r="X2222" s="426"/>
      <c r="Y2222" s="426"/>
      <c r="Z2222" s="426">
        <v>6</v>
      </c>
    </row>
    <row r="2223" spans="1:26" ht="15">
      <c r="A2223" s="426">
        <v>202110</v>
      </c>
      <c r="B2223" s="426" t="s">
        <v>1388</v>
      </c>
      <c r="C2223" s="426" t="s">
        <v>7511</v>
      </c>
      <c r="D2223" s="426" t="s">
        <v>7348</v>
      </c>
      <c r="E2223" s="426" t="s">
        <v>256</v>
      </c>
      <c r="F2223" s="426" t="s">
        <v>4175</v>
      </c>
      <c r="G2223" s="426" t="s">
        <v>4156</v>
      </c>
      <c r="H2223" s="427">
        <v>0.38400000000000001</v>
      </c>
      <c r="I2223" s="427">
        <v>0.44519999999999998</v>
      </c>
      <c r="J2223" s="427">
        <v>14.386200000000001</v>
      </c>
      <c r="K2223" s="427">
        <v>86.914500000000004</v>
      </c>
      <c r="L2223" s="427">
        <v>0.39513464448000002</v>
      </c>
      <c r="M2223" s="427">
        <v>14.777092619231999</v>
      </c>
      <c r="N2223" s="427">
        <v>89.276085168719987</v>
      </c>
      <c r="O2223" s="427">
        <v>22.2255</v>
      </c>
      <c r="P2223" s="427">
        <v>12.120699999999999</v>
      </c>
      <c r="Q2223" s="427">
        <v>12.120699999999999</v>
      </c>
      <c r="R2223" s="427">
        <v>0.44519999999999998</v>
      </c>
      <c r="S2223" s="427">
        <v>16.8765</v>
      </c>
      <c r="T2223" s="427">
        <v>84.424199999999999</v>
      </c>
      <c r="U2223" s="428">
        <v>44440</v>
      </c>
      <c r="V2223" s="428">
        <v>45291</v>
      </c>
      <c r="W2223" s="426">
        <v>800</v>
      </c>
      <c r="X2223" s="426"/>
      <c r="Y2223" s="426"/>
      <c r="Z2223" s="426">
        <v>6</v>
      </c>
    </row>
    <row r="2224" spans="1:26" ht="15">
      <c r="A2224" s="426">
        <v>202110</v>
      </c>
      <c r="B2224" s="426" t="s">
        <v>1388</v>
      </c>
      <c r="C2224" s="426" t="s">
        <v>7512</v>
      </c>
      <c r="D2224" s="426" t="s">
        <v>7408</v>
      </c>
      <c r="E2224" s="426" t="s">
        <v>275</v>
      </c>
      <c r="F2224" s="426" t="s">
        <v>4287</v>
      </c>
      <c r="G2224" s="426" t="s">
        <v>4123</v>
      </c>
      <c r="H2224" s="427">
        <v>0.29799999999999999</v>
      </c>
      <c r="I2224" s="427">
        <v>0.29799999999999999</v>
      </c>
      <c r="J2224" s="427">
        <v>29.739000000000001</v>
      </c>
      <c r="K2224" s="427">
        <v>143.2587</v>
      </c>
      <c r="L2224" s="427">
        <v>0.30664094806000003</v>
      </c>
      <c r="M2224" s="427">
        <v>30.547049075039997</v>
      </c>
      <c r="N2224" s="427">
        <v>147.15123371083197</v>
      </c>
      <c r="O2224" s="427">
        <v>22.196400000000001</v>
      </c>
      <c r="P2224" s="427">
        <v>12.675599999999999</v>
      </c>
      <c r="Q2224" s="427">
        <v>12.675599999999999</v>
      </c>
      <c r="R2224" s="427">
        <v>0.29799999999999999</v>
      </c>
      <c r="S2224" s="427">
        <v>35.740940000000002</v>
      </c>
      <c r="T2224" s="427">
        <v>137.25684000000001</v>
      </c>
      <c r="U2224" s="428">
        <v>44470</v>
      </c>
      <c r="V2224" s="428">
        <v>45565</v>
      </c>
      <c r="W2224" s="426">
        <v>350</v>
      </c>
      <c r="X2224" s="426"/>
      <c r="Y2224" s="426"/>
      <c r="Z2224" s="426">
        <v>6</v>
      </c>
    </row>
    <row r="2225" spans="1:26" ht="15">
      <c r="A2225" s="426">
        <v>202110</v>
      </c>
      <c r="B2225" s="426" t="s">
        <v>48</v>
      </c>
      <c r="C2225" s="426" t="s">
        <v>551</v>
      </c>
      <c r="D2225" s="426" t="s">
        <v>552</v>
      </c>
      <c r="E2225" s="426" t="s">
        <v>267</v>
      </c>
      <c r="F2225" s="426" t="s">
        <v>4317</v>
      </c>
      <c r="G2225" s="426" t="s">
        <v>4313</v>
      </c>
      <c r="H2225" s="427">
        <v>0.12509999999999999</v>
      </c>
      <c r="I2225" s="427">
        <v>0.1346</v>
      </c>
      <c r="J2225" s="427">
        <v>8.5225000000000009</v>
      </c>
      <c r="K2225" s="427">
        <v>39.356699999999996</v>
      </c>
      <c r="L2225" s="427">
        <v>0.13026233156399999</v>
      </c>
      <c r="M2225" s="427">
        <v>8.7981776484000012</v>
      </c>
      <c r="N2225" s="427">
        <v>40.629772749167998</v>
      </c>
      <c r="O2225" s="427">
        <v>22.84</v>
      </c>
      <c r="P2225" s="427">
        <v>10.480600000000001</v>
      </c>
      <c r="Q2225" s="427">
        <v>10.480600000000001</v>
      </c>
      <c r="R2225" s="427">
        <v>0.1345836</v>
      </c>
      <c r="S2225" s="427">
        <v>8.8768039999999999</v>
      </c>
      <c r="T2225" s="427">
        <v>39.002339999999997</v>
      </c>
      <c r="U2225" s="428">
        <v>43466</v>
      </c>
      <c r="V2225" s="428">
        <v>44561</v>
      </c>
      <c r="W2225" s="426">
        <v>280</v>
      </c>
      <c r="X2225" s="426"/>
      <c r="Y2225" s="426"/>
      <c r="Z2225" s="426">
        <v>9</v>
      </c>
    </row>
    <row r="2226" spans="1:26" ht="15">
      <c r="A2226" s="426">
        <v>202110</v>
      </c>
      <c r="B2226" s="426" t="s">
        <v>48</v>
      </c>
      <c r="C2226" s="426" t="s">
        <v>555</v>
      </c>
      <c r="D2226" s="426" t="s">
        <v>556</v>
      </c>
      <c r="E2226" s="426" t="s">
        <v>267</v>
      </c>
      <c r="F2226" s="426" t="s">
        <v>4317</v>
      </c>
      <c r="G2226" s="426" t="s">
        <v>4313</v>
      </c>
      <c r="H2226" s="427">
        <v>0.58189999999999997</v>
      </c>
      <c r="I2226" s="427">
        <v>0.58289999999999997</v>
      </c>
      <c r="J2226" s="427">
        <v>61.298699999999997</v>
      </c>
      <c r="K2226" s="427">
        <v>275.36919999999998</v>
      </c>
      <c r="L2226" s="427">
        <v>0.60591247591600006</v>
      </c>
      <c r="M2226" s="427">
        <v>63.281531500847997</v>
      </c>
      <c r="N2226" s="427">
        <v>284.276578527168</v>
      </c>
      <c r="O2226" s="427">
        <v>22.84</v>
      </c>
      <c r="P2226" s="427">
        <v>10.480600000000001</v>
      </c>
      <c r="Q2226" s="427">
        <v>10.480600000000001</v>
      </c>
      <c r="R2226" s="427">
        <v>0.58292920000000004</v>
      </c>
      <c r="S2226" s="427">
        <v>65.471907000000002</v>
      </c>
      <c r="T2226" s="427">
        <v>271.19596899999999</v>
      </c>
      <c r="U2226" s="428">
        <v>43466</v>
      </c>
      <c r="V2226" s="428">
        <v>44561</v>
      </c>
      <c r="W2226" s="426">
        <v>700</v>
      </c>
      <c r="X2226" s="426"/>
      <c r="Y2226" s="426"/>
      <c r="Z2226" s="426">
        <v>9</v>
      </c>
    </row>
    <row r="2227" spans="1:26" ht="15">
      <c r="A2227" s="426">
        <v>202110</v>
      </c>
      <c r="B2227" s="426" t="s">
        <v>48</v>
      </c>
      <c r="C2227" s="426" t="s">
        <v>1498</v>
      </c>
      <c r="D2227" s="426" t="s">
        <v>1499</v>
      </c>
      <c r="E2227" s="426" t="s">
        <v>266</v>
      </c>
      <c r="F2227" s="426" t="s">
        <v>4317</v>
      </c>
      <c r="G2227" s="426" t="s">
        <v>4313</v>
      </c>
      <c r="H2227" s="427">
        <v>0.56479999999999997</v>
      </c>
      <c r="I2227" s="427">
        <v>0.57579999999999998</v>
      </c>
      <c r="J2227" s="427">
        <v>33.485100000000003</v>
      </c>
      <c r="K2227" s="427">
        <v>195.70670000000001</v>
      </c>
      <c r="L2227" s="427">
        <v>0.58810683347199999</v>
      </c>
      <c r="M2227" s="427">
        <v>34.568243869104002</v>
      </c>
      <c r="N2227" s="427">
        <v>202.037232453168</v>
      </c>
      <c r="O2227" s="427">
        <v>22.84</v>
      </c>
      <c r="P2227" s="427">
        <v>9.1815999999999995</v>
      </c>
      <c r="Q2227" s="427">
        <v>9.1815999999999995</v>
      </c>
      <c r="R2227" s="427">
        <v>0.57583359999999995</v>
      </c>
      <c r="S2227" s="427">
        <v>42.024312999999999</v>
      </c>
      <c r="T2227" s="427">
        <v>187.16751199999999</v>
      </c>
      <c r="U2227" s="428">
        <v>43831</v>
      </c>
      <c r="V2227" s="428">
        <v>44926</v>
      </c>
      <c r="W2227" s="426">
        <v>700</v>
      </c>
      <c r="X2227" s="426"/>
      <c r="Y2227" s="426"/>
      <c r="Z2227" s="426">
        <v>9</v>
      </c>
    </row>
    <row r="2228" spans="1:26" ht="15">
      <c r="A2228" s="426">
        <v>202110</v>
      </c>
      <c r="B2228" s="426" t="s">
        <v>48</v>
      </c>
      <c r="C2228" s="426" t="s">
        <v>1541</v>
      </c>
      <c r="D2228" s="426" t="s">
        <v>1542</v>
      </c>
      <c r="E2228" s="426" t="s">
        <v>267</v>
      </c>
      <c r="F2228" s="426" t="s">
        <v>4317</v>
      </c>
      <c r="G2228" s="426" t="s">
        <v>4313</v>
      </c>
      <c r="H2228" s="427">
        <v>0.62070000000000003</v>
      </c>
      <c r="I2228" s="427">
        <v>0.74909999999999999</v>
      </c>
      <c r="J2228" s="427">
        <v>61.429000000000002</v>
      </c>
      <c r="K2228" s="427">
        <v>277.94450000000001</v>
      </c>
      <c r="L2228" s="427">
        <v>0.64631358274800021</v>
      </c>
      <c r="M2228" s="427">
        <v>63.41604632016</v>
      </c>
      <c r="N2228" s="427">
        <v>286.93518185928002</v>
      </c>
      <c r="O2228" s="427">
        <v>22.84</v>
      </c>
      <c r="P2228" s="427">
        <v>9.4507999999999992</v>
      </c>
      <c r="Q2228" s="427">
        <v>9.4507999999999992</v>
      </c>
      <c r="R2228" s="427">
        <v>0.74911839999999996</v>
      </c>
      <c r="S2228" s="427">
        <v>65.266587999999999</v>
      </c>
      <c r="T2228" s="427">
        <v>274.106921</v>
      </c>
      <c r="U2228" s="428">
        <v>43800</v>
      </c>
      <c r="V2228" s="428">
        <v>45657</v>
      </c>
      <c r="W2228" s="426">
        <v>750</v>
      </c>
      <c r="X2228" s="426"/>
      <c r="Y2228" s="426"/>
      <c r="Z2228" s="426">
        <v>9</v>
      </c>
    </row>
    <row r="2229" spans="1:26" ht="15">
      <c r="A2229" s="426">
        <v>202110</v>
      </c>
      <c r="B2229" s="426" t="s">
        <v>48</v>
      </c>
      <c r="C2229" s="426" t="s">
        <v>1543</v>
      </c>
      <c r="D2229" s="426" t="s">
        <v>1544</v>
      </c>
      <c r="E2229" s="426" t="s">
        <v>267</v>
      </c>
      <c r="F2229" s="426" t="s">
        <v>4317</v>
      </c>
      <c r="G2229" s="426" t="s">
        <v>4313</v>
      </c>
      <c r="H2229" s="427">
        <v>0.82069999999999999</v>
      </c>
      <c r="I2229" s="427">
        <v>0.86629999999999996</v>
      </c>
      <c r="J2229" s="427">
        <v>75.0809</v>
      </c>
      <c r="K2229" s="427">
        <v>319.1977</v>
      </c>
      <c r="L2229" s="427">
        <v>0.85456671074800006</v>
      </c>
      <c r="M2229" s="427">
        <v>77.509544875536008</v>
      </c>
      <c r="N2229" s="427">
        <v>329.52280076980804</v>
      </c>
      <c r="O2229" s="427">
        <v>22.84</v>
      </c>
      <c r="P2229" s="427">
        <v>9.4507999999999992</v>
      </c>
      <c r="Q2229" s="427">
        <v>9.4507999999999992</v>
      </c>
      <c r="R2229" s="427">
        <v>0.86625680000000005</v>
      </c>
      <c r="S2229" s="427">
        <v>78.449931000000007</v>
      </c>
      <c r="T2229" s="427">
        <v>315.82858800000002</v>
      </c>
      <c r="U2229" s="428">
        <v>43800</v>
      </c>
      <c r="V2229" s="428">
        <v>45657</v>
      </c>
      <c r="W2229" s="426">
        <v>1050</v>
      </c>
      <c r="X2229" s="426"/>
      <c r="Y2229" s="426"/>
      <c r="Z2229" s="426">
        <v>9</v>
      </c>
    </row>
    <row r="2230" spans="1:26" ht="15">
      <c r="A2230" s="426">
        <v>202110</v>
      </c>
      <c r="B2230" s="426" t="s">
        <v>48</v>
      </c>
      <c r="C2230" s="426" t="s">
        <v>1545</v>
      </c>
      <c r="D2230" s="426" t="s">
        <v>1546</v>
      </c>
      <c r="E2230" s="426" t="s">
        <v>267</v>
      </c>
      <c r="F2230" s="426" t="s">
        <v>4337</v>
      </c>
      <c r="G2230" s="426" t="s">
        <v>4313</v>
      </c>
      <c r="H2230" s="427">
        <v>1.0276000000000001</v>
      </c>
      <c r="I2230" s="427">
        <v>1.0464</v>
      </c>
      <c r="J2230" s="427">
        <v>105.389</v>
      </c>
      <c r="K2230" s="427">
        <v>438.70530000000002</v>
      </c>
      <c r="L2230" s="427">
        <v>1.0700045716640003</v>
      </c>
      <c r="M2230" s="427">
        <v>108.79802219855999</v>
      </c>
      <c r="N2230" s="427">
        <v>452.89611788731202</v>
      </c>
      <c r="O2230" s="427">
        <v>22.84</v>
      </c>
      <c r="P2230" s="427">
        <v>9.4507999999999992</v>
      </c>
      <c r="Q2230" s="427">
        <v>9.4507999999999992</v>
      </c>
      <c r="R2230" s="427">
        <v>1.0464028000000001</v>
      </c>
      <c r="S2230" s="427">
        <v>107.395758</v>
      </c>
      <c r="T2230" s="427">
        <v>436.69846000000001</v>
      </c>
      <c r="U2230" s="428">
        <v>43800</v>
      </c>
      <c r="V2230" s="428">
        <v>45657</v>
      </c>
      <c r="W2230" s="426">
        <v>1250</v>
      </c>
      <c r="X2230" s="426"/>
      <c r="Y2230" s="426"/>
      <c r="Z2230" s="426">
        <v>9</v>
      </c>
    </row>
    <row r="2231" spans="1:26" ht="15">
      <c r="A2231" s="426">
        <v>202110</v>
      </c>
      <c r="B2231" s="426" t="s">
        <v>48</v>
      </c>
      <c r="C2231" s="426" t="s">
        <v>7156</v>
      </c>
      <c r="D2231" s="426" t="s">
        <v>7157</v>
      </c>
      <c r="E2231" s="426" t="s">
        <v>265</v>
      </c>
      <c r="F2231" s="426" t="s">
        <v>4115</v>
      </c>
      <c r="G2231" s="426" t="s">
        <v>4116</v>
      </c>
      <c r="H2231" s="427">
        <v>0.13980000000000001</v>
      </c>
      <c r="I2231" s="427">
        <v>0.15989999999999999</v>
      </c>
      <c r="J2231" s="427">
        <v>13.295</v>
      </c>
      <c r="K2231" s="427">
        <v>62.742800000000003</v>
      </c>
      <c r="L2231" s="427">
        <v>0.14775864204600003</v>
      </c>
      <c r="M2231" s="427">
        <v>13.8144079964</v>
      </c>
      <c r="N2231" s="427">
        <v>65.194030690976007</v>
      </c>
      <c r="O2231" s="427">
        <v>22.84</v>
      </c>
      <c r="P2231" s="427">
        <v>9.7484999999999999</v>
      </c>
      <c r="Q2231" s="427">
        <v>9.7484999999999999</v>
      </c>
      <c r="R2231" s="427">
        <v>0.15987799999999999</v>
      </c>
      <c r="S2231" s="427">
        <v>16.444621000000001</v>
      </c>
      <c r="T2231" s="427">
        <v>59.593176</v>
      </c>
      <c r="U2231" s="428">
        <v>44348</v>
      </c>
      <c r="V2231" s="428">
        <v>45077</v>
      </c>
      <c r="W2231" s="426">
        <v>300</v>
      </c>
      <c r="X2231" s="426"/>
      <c r="Y2231" s="426"/>
      <c r="Z2231" s="426">
        <v>13</v>
      </c>
    </row>
    <row r="2232" spans="1:26" ht="15">
      <c r="A2232" s="426">
        <v>202110</v>
      </c>
      <c r="B2232" s="426" t="s">
        <v>52</v>
      </c>
      <c r="C2232" s="426" t="s">
        <v>163</v>
      </c>
      <c r="D2232" s="426" t="s">
        <v>287</v>
      </c>
      <c r="E2232" s="426" t="s">
        <v>258</v>
      </c>
      <c r="F2232" s="426" t="s">
        <v>4344</v>
      </c>
      <c r="G2232" s="426" t="s">
        <v>4344</v>
      </c>
      <c r="H2232" s="427">
        <v>22.9527</v>
      </c>
      <c r="I2232" s="427">
        <v>23.081399999999999</v>
      </c>
      <c r="J2232" s="427">
        <v>1048.2023300000001</v>
      </c>
      <c r="K2232" s="427">
        <v>13847.54142</v>
      </c>
      <c r="L2232" s="427">
        <v>22.9527</v>
      </c>
      <c r="M2232" s="427">
        <v>1048.2023300000001</v>
      </c>
      <c r="N2232" s="427">
        <v>13847.54142</v>
      </c>
      <c r="O2232" s="427">
        <v>22.84</v>
      </c>
      <c r="P2232" s="427">
        <v>8.43</v>
      </c>
      <c r="Q2232" s="427">
        <v>8.43</v>
      </c>
      <c r="R2232" s="427">
        <v>23.0814396</v>
      </c>
      <c r="S2232" s="427">
        <v>1727.5203120000001</v>
      </c>
      <c r="T2232" s="427">
        <v>13168.22345</v>
      </c>
      <c r="U2232" s="428">
        <v>40893</v>
      </c>
      <c r="V2232" s="428">
        <v>44561</v>
      </c>
      <c r="W2232" s="426">
        <v>29000</v>
      </c>
      <c r="X2232" s="426"/>
      <c r="Y2232" s="426"/>
      <c r="Z2232" s="426">
        <v>10</v>
      </c>
    </row>
    <row r="2233" spans="1:26" ht="15">
      <c r="A2233" s="426">
        <v>202110</v>
      </c>
      <c r="B2233" s="426" t="s">
        <v>52</v>
      </c>
      <c r="C2233" s="426" t="s">
        <v>760</v>
      </c>
      <c r="D2233" s="426" t="s">
        <v>761</v>
      </c>
      <c r="E2233" s="426" t="s">
        <v>275</v>
      </c>
      <c r="F2233" s="426" t="s">
        <v>4152</v>
      </c>
      <c r="G2233" s="426" t="s">
        <v>4156</v>
      </c>
      <c r="H2233" s="427">
        <v>0.69341299999999995</v>
      </c>
      <c r="I2233" s="427">
        <v>0.90127299999999999</v>
      </c>
      <c r="J2233" s="427">
        <v>62.84</v>
      </c>
      <c r="K2233" s="427">
        <v>339.52</v>
      </c>
      <c r="L2233" s="427">
        <v>0.70110988429999999</v>
      </c>
      <c r="M2233" s="427">
        <v>63.480968000000004</v>
      </c>
      <c r="N2233" s="427">
        <v>342.98310399999997</v>
      </c>
      <c r="O2233" s="427">
        <v>22.834240000000001</v>
      </c>
      <c r="P2233" s="427">
        <v>11.129695999999999</v>
      </c>
      <c r="Q2233" s="427">
        <v>11.129695999999999</v>
      </c>
      <c r="R2233" s="427">
        <v>0.89993840000000003</v>
      </c>
      <c r="S2233" s="427">
        <v>74.246050999999994</v>
      </c>
      <c r="T2233" s="427">
        <v>328.11739399999999</v>
      </c>
      <c r="U2233" s="428">
        <v>43556</v>
      </c>
      <c r="V2233" s="428">
        <v>45382</v>
      </c>
      <c r="W2233" s="426">
        <v>1250</v>
      </c>
      <c r="X2233" s="426"/>
      <c r="Y2233" s="426"/>
      <c r="Z2233" s="426">
        <v>6</v>
      </c>
    </row>
    <row r="2234" spans="1:26" ht="15">
      <c r="A2234" s="426">
        <v>202110</v>
      </c>
      <c r="B2234" s="426" t="s">
        <v>52</v>
      </c>
      <c r="C2234" s="426" t="s">
        <v>2585</v>
      </c>
      <c r="D2234" s="426" t="s">
        <v>2586</v>
      </c>
      <c r="E2234" s="426" t="s">
        <v>272</v>
      </c>
      <c r="F2234" s="426" t="s">
        <v>4316</v>
      </c>
      <c r="G2234" s="426" t="s">
        <v>4123</v>
      </c>
      <c r="H2234" s="427">
        <v>6.1859999999999997E-3</v>
      </c>
      <c r="I2234" s="427">
        <v>5.3610000000000003E-3</v>
      </c>
      <c r="J2234" s="427">
        <v>0.53</v>
      </c>
      <c r="K2234" s="427">
        <v>2.25</v>
      </c>
      <c r="L2234" s="427">
        <v>6.2695110000000002E-3</v>
      </c>
      <c r="M2234" s="427">
        <v>0.53588300000000011</v>
      </c>
      <c r="N2234" s="427">
        <v>2.2749750000000004</v>
      </c>
      <c r="O2234" s="427">
        <v>22.834240000000001</v>
      </c>
      <c r="P2234" s="427">
        <v>11.225504000000001</v>
      </c>
      <c r="Q2234" s="427">
        <v>11.225504000000001</v>
      </c>
      <c r="R2234" s="427">
        <v>6.1776000000000001E-3</v>
      </c>
      <c r="S2234" s="427">
        <v>0.64772399999999997</v>
      </c>
      <c r="T2234" s="427">
        <v>2.129302</v>
      </c>
      <c r="U2234" s="428">
        <v>43906</v>
      </c>
      <c r="V2234" s="428">
        <v>45016</v>
      </c>
      <c r="W2234" s="426">
        <v>200</v>
      </c>
      <c r="X2234" s="426"/>
      <c r="Y2234" s="426"/>
      <c r="Z2234" s="426">
        <v>7</v>
      </c>
    </row>
    <row r="2235" spans="1:26" ht="15">
      <c r="A2235" s="426">
        <v>202110</v>
      </c>
      <c r="B2235" s="426" t="s">
        <v>52</v>
      </c>
      <c r="C2235" s="426" t="s">
        <v>3295</v>
      </c>
      <c r="D2235" s="426" t="s">
        <v>3296</v>
      </c>
      <c r="E2235" s="426" t="s">
        <v>275</v>
      </c>
      <c r="F2235" s="426" t="s">
        <v>4144</v>
      </c>
      <c r="G2235" s="426" t="s">
        <v>4143</v>
      </c>
      <c r="H2235" s="427">
        <v>0.46749099999999999</v>
      </c>
      <c r="I2235" s="427">
        <v>0.56778899999999999</v>
      </c>
      <c r="J2235" s="427">
        <v>9.58</v>
      </c>
      <c r="K2235" s="427">
        <v>95.67</v>
      </c>
      <c r="L2235" s="427">
        <v>0.47361513209999995</v>
      </c>
      <c r="M2235" s="427">
        <v>9.686338000000001</v>
      </c>
      <c r="N2235" s="427">
        <v>96.731937000000016</v>
      </c>
      <c r="O2235" s="427">
        <v>22.84</v>
      </c>
      <c r="P2235" s="427">
        <v>14.239464</v>
      </c>
      <c r="Q2235" s="427">
        <v>14.239464</v>
      </c>
      <c r="R2235" s="427">
        <v>0.56700159999999999</v>
      </c>
      <c r="S2235" s="427">
        <v>11.993925000000001</v>
      </c>
      <c r="T2235" s="427">
        <v>93.256372999999996</v>
      </c>
      <c r="U2235" s="428">
        <v>43374</v>
      </c>
      <c r="V2235" s="428">
        <v>44469</v>
      </c>
      <c r="W2235" s="426">
        <v>600</v>
      </c>
      <c r="X2235" s="426"/>
      <c r="Y2235" s="426"/>
      <c r="Z2235" s="426">
        <v>7</v>
      </c>
    </row>
    <row r="2236" spans="1:26" ht="15">
      <c r="A2236" s="426">
        <v>202110</v>
      </c>
      <c r="B2236" s="426" t="s">
        <v>52</v>
      </c>
      <c r="C2236" s="426" t="s">
        <v>3407</v>
      </c>
      <c r="D2236" s="426" t="s">
        <v>3408</v>
      </c>
      <c r="E2236" s="426" t="s">
        <v>274</v>
      </c>
      <c r="F2236" s="426" t="s">
        <v>4144</v>
      </c>
      <c r="G2236" s="426" t="s">
        <v>4143</v>
      </c>
      <c r="H2236" s="427">
        <v>2.2665999999999999E-2</v>
      </c>
      <c r="I2236" s="427">
        <v>2.2665999999999999E-2</v>
      </c>
      <c r="J2236" s="427">
        <v>2.1800000000000002</v>
      </c>
      <c r="K2236" s="427">
        <v>7.83</v>
      </c>
      <c r="L2236" s="427">
        <v>2.3135186199999998E-2</v>
      </c>
      <c r="M2236" s="427">
        <v>2.2275240000000003</v>
      </c>
      <c r="N2236" s="427">
        <v>8.0006940000000011</v>
      </c>
      <c r="O2236" s="427">
        <v>22.84</v>
      </c>
      <c r="P2236" s="427">
        <v>10.419119999999999</v>
      </c>
      <c r="Q2236" s="427">
        <v>10.419119999999999</v>
      </c>
      <c r="R2236" s="427">
        <v>2.26348E-2</v>
      </c>
      <c r="S2236" s="427">
        <v>2.6684350000000001</v>
      </c>
      <c r="T2236" s="427">
        <v>7.3393220000000001</v>
      </c>
      <c r="U2236" s="428">
        <v>43435</v>
      </c>
      <c r="V2236" s="428">
        <v>46356</v>
      </c>
      <c r="W2236" s="426">
        <v>726.4</v>
      </c>
      <c r="X2236" s="426"/>
      <c r="Y2236" s="426"/>
      <c r="Z2236" s="426">
        <v>7</v>
      </c>
    </row>
    <row r="2237" spans="1:26" ht="15">
      <c r="A2237" s="426">
        <v>202110</v>
      </c>
      <c r="B2237" s="426" t="s">
        <v>2060</v>
      </c>
      <c r="C2237" s="426" t="s">
        <v>3353</v>
      </c>
      <c r="D2237" s="426" t="s">
        <v>3354</v>
      </c>
      <c r="E2237" s="426" t="s">
        <v>265</v>
      </c>
      <c r="F2237" s="426" t="s">
        <v>4149</v>
      </c>
      <c r="G2237" s="426" t="s">
        <v>4143</v>
      </c>
      <c r="H2237" s="427">
        <v>0.4728</v>
      </c>
      <c r="I2237" s="427">
        <v>0.53039999999999998</v>
      </c>
      <c r="J2237" s="427">
        <v>48.945</v>
      </c>
      <c r="K2237" s="427">
        <v>236.85159999999999</v>
      </c>
      <c r="L2237" s="427">
        <v>0.4902040044</v>
      </c>
      <c r="M2237" s="427">
        <v>50.680957276950004</v>
      </c>
      <c r="N2237" s="427">
        <v>245.25213649151601</v>
      </c>
      <c r="O2237" s="427">
        <v>21.1</v>
      </c>
      <c r="P2237" s="427">
        <v>12.79</v>
      </c>
      <c r="Q2237" s="427">
        <v>12.79</v>
      </c>
      <c r="R2237" s="427">
        <v>0.53039999999999998</v>
      </c>
      <c r="S2237" s="427">
        <v>59.988999999999997</v>
      </c>
      <c r="T2237" s="427">
        <v>225.80760000000001</v>
      </c>
      <c r="U2237" s="428">
        <v>43428</v>
      </c>
      <c r="V2237" s="428">
        <v>44926</v>
      </c>
      <c r="W2237" s="426">
        <v>1250</v>
      </c>
      <c r="X2237" s="426"/>
      <c r="Y2237" s="426"/>
      <c r="Z2237" s="426">
        <v>7</v>
      </c>
    </row>
    <row r="2238" spans="1:26" ht="15">
      <c r="A2238" s="426">
        <v>202110</v>
      </c>
      <c r="B2238" s="426" t="s">
        <v>2060</v>
      </c>
      <c r="C2238" s="426" t="s">
        <v>3471</v>
      </c>
      <c r="D2238" s="426" t="s">
        <v>3472</v>
      </c>
      <c r="E2238" s="426" t="s">
        <v>265</v>
      </c>
      <c r="F2238" s="426" t="s">
        <v>4353</v>
      </c>
      <c r="G2238" s="426" t="s">
        <v>4143</v>
      </c>
      <c r="H2238" s="427">
        <v>1.06E-2</v>
      </c>
      <c r="I2238" s="427">
        <v>1.2E-2</v>
      </c>
      <c r="J2238" s="427">
        <v>0.93479999999999996</v>
      </c>
      <c r="K2238" s="427">
        <v>4.7149999999999999</v>
      </c>
      <c r="L2238" s="427">
        <v>1.09901913E-2</v>
      </c>
      <c r="M2238" s="427">
        <v>0.96795502834800007</v>
      </c>
      <c r="N2238" s="427">
        <v>4.8822293096500005</v>
      </c>
      <c r="O2238" s="427">
        <v>22.3</v>
      </c>
      <c r="P2238" s="427">
        <v>11.28</v>
      </c>
      <c r="Q2238" s="427">
        <v>11.28</v>
      </c>
      <c r="R2238" s="427">
        <v>1.2E-2</v>
      </c>
      <c r="S2238" s="427">
        <v>1.15385</v>
      </c>
      <c r="T2238" s="427">
        <v>4.4958499999999999</v>
      </c>
      <c r="U2238" s="428">
        <v>43483</v>
      </c>
      <c r="V2238" s="428">
        <v>44926</v>
      </c>
      <c r="W2238" s="426">
        <v>250</v>
      </c>
      <c r="X2238" s="426"/>
      <c r="Y2238" s="426"/>
      <c r="Z2238" s="426">
        <v>7</v>
      </c>
    </row>
    <row r="2239" spans="1:26" ht="15">
      <c r="A2239" s="426">
        <v>202110</v>
      </c>
      <c r="B2239" s="426" t="s">
        <v>2060</v>
      </c>
      <c r="C2239" s="426" t="s">
        <v>3572</v>
      </c>
      <c r="D2239" s="426" t="s">
        <v>3573</v>
      </c>
      <c r="E2239" s="426" t="s">
        <v>265</v>
      </c>
      <c r="F2239" s="426" t="s">
        <v>4296</v>
      </c>
      <c r="G2239" s="426" t="s">
        <v>4156</v>
      </c>
      <c r="H2239" s="427">
        <v>9.1999999999999998E-3</v>
      </c>
      <c r="I2239" s="427">
        <v>1.1599999999999999E-2</v>
      </c>
      <c r="J2239" s="427">
        <v>0.90790000000000004</v>
      </c>
      <c r="K2239" s="427">
        <v>4.6467000000000001</v>
      </c>
      <c r="L2239" s="427">
        <v>9.4630466760000018E-3</v>
      </c>
      <c r="M2239" s="427">
        <v>0.93220201351200005</v>
      </c>
      <c r="N2239" s="427">
        <v>4.7710795199759994</v>
      </c>
      <c r="O2239" s="427">
        <v>21.1</v>
      </c>
      <c r="P2239" s="427">
        <v>11.24</v>
      </c>
      <c r="Q2239" s="427">
        <v>11.24</v>
      </c>
      <c r="R2239" s="427">
        <v>1.1599999999999999E-2</v>
      </c>
      <c r="S2239" s="427">
        <v>1.1253</v>
      </c>
      <c r="T2239" s="427">
        <v>4.4292999999999996</v>
      </c>
      <c r="U2239" s="428">
        <v>43497</v>
      </c>
      <c r="V2239" s="428">
        <v>44926</v>
      </c>
      <c r="W2239" s="426">
        <v>250</v>
      </c>
      <c r="X2239" s="426"/>
      <c r="Y2239" s="426"/>
      <c r="Z2239" s="426">
        <v>6</v>
      </c>
    </row>
    <row r="2240" spans="1:26" ht="15">
      <c r="A2240" s="426">
        <v>202110</v>
      </c>
      <c r="B2240" s="426" t="s">
        <v>1389</v>
      </c>
      <c r="C2240" s="426" t="s">
        <v>71</v>
      </c>
      <c r="D2240" s="426" t="s">
        <v>72</v>
      </c>
      <c r="E2240" s="426" t="s">
        <v>266</v>
      </c>
      <c r="F2240" s="426" t="s">
        <v>4278</v>
      </c>
      <c r="G2240" s="426" t="s">
        <v>4156</v>
      </c>
      <c r="H2240" s="427">
        <v>2.0699999999999998</v>
      </c>
      <c r="I2240" s="427">
        <v>2.2999999999999998</v>
      </c>
      <c r="J2240" s="427">
        <v>143.19999999999999</v>
      </c>
      <c r="K2240" s="427">
        <v>775.29</v>
      </c>
      <c r="L2240" s="427">
        <v>2.1325139999999996</v>
      </c>
      <c r="M2240" s="427">
        <v>147.52464000000001</v>
      </c>
      <c r="N2240" s="427">
        <v>798.70375799999999</v>
      </c>
      <c r="O2240" s="427">
        <v>22.83</v>
      </c>
      <c r="P2240" s="427">
        <v>11.07</v>
      </c>
      <c r="Q2240" s="427">
        <v>11.07</v>
      </c>
      <c r="R2240" s="427">
        <v>2.3008000000000002</v>
      </c>
      <c r="S2240" s="427">
        <v>160.35159999999999</v>
      </c>
      <c r="T2240" s="427">
        <v>758.14110000000005</v>
      </c>
      <c r="U2240" s="428">
        <v>44197</v>
      </c>
      <c r="V2240" s="428">
        <v>44926</v>
      </c>
      <c r="W2240" s="426">
        <v>2750</v>
      </c>
      <c r="X2240" s="426"/>
      <c r="Y2240" s="426"/>
      <c r="Z2240" s="426">
        <v>6</v>
      </c>
    </row>
    <row r="2241" spans="1:26" ht="15">
      <c r="A2241" s="426">
        <v>202110</v>
      </c>
      <c r="B2241" s="426" t="s">
        <v>1389</v>
      </c>
      <c r="C2241" s="426" t="s">
        <v>75</v>
      </c>
      <c r="D2241" s="426" t="s">
        <v>76</v>
      </c>
      <c r="E2241" s="426" t="s">
        <v>261</v>
      </c>
      <c r="F2241" s="426" t="s">
        <v>4354</v>
      </c>
      <c r="G2241" s="426" t="s">
        <v>4355</v>
      </c>
      <c r="H2241" s="427">
        <v>16.190000000000001</v>
      </c>
      <c r="I2241" s="427">
        <v>17.11</v>
      </c>
      <c r="J2241" s="427">
        <v>1432.15</v>
      </c>
      <c r="K2241" s="427">
        <v>7416.06</v>
      </c>
      <c r="L2241" s="427">
        <v>16.675700000000003</v>
      </c>
      <c r="M2241" s="427">
        <v>1460.7930000000001</v>
      </c>
      <c r="N2241" s="427">
        <v>7564.3812000000007</v>
      </c>
      <c r="O2241" s="427">
        <v>27.54</v>
      </c>
      <c r="P2241" s="427">
        <v>13.87</v>
      </c>
      <c r="Q2241" s="427">
        <v>13.87</v>
      </c>
      <c r="R2241" s="427">
        <v>17.107845600000001</v>
      </c>
      <c r="S2241" s="427">
        <v>1753.050504</v>
      </c>
      <c r="T2241" s="427">
        <v>7095.1591930000004</v>
      </c>
      <c r="U2241" s="428">
        <v>40969</v>
      </c>
      <c r="V2241" s="428">
        <v>43552</v>
      </c>
      <c r="W2241" s="426">
        <v>14000</v>
      </c>
      <c r="X2241" s="426"/>
      <c r="Y2241" s="426"/>
      <c r="Z2241" s="426">
        <v>5</v>
      </c>
    </row>
    <row r="2242" spans="1:26" ht="15">
      <c r="A2242" s="426">
        <v>202110</v>
      </c>
      <c r="B2242" s="426" t="s">
        <v>1389</v>
      </c>
      <c r="C2242" s="426" t="s">
        <v>173</v>
      </c>
      <c r="D2242" s="426" t="s">
        <v>299</v>
      </c>
      <c r="E2242" s="426" t="s">
        <v>270</v>
      </c>
      <c r="F2242" s="426" t="s">
        <v>4358</v>
      </c>
      <c r="G2242" s="426" t="s">
        <v>4313</v>
      </c>
      <c r="H2242" s="427">
        <v>0.02</v>
      </c>
      <c r="I2242" s="427">
        <v>0.06</v>
      </c>
      <c r="J2242" s="427">
        <v>2.0499999999999998</v>
      </c>
      <c r="K2242" s="427">
        <v>11.17</v>
      </c>
      <c r="L2242" s="427">
        <v>2.0199999999999999E-2</v>
      </c>
      <c r="M2242" s="427">
        <v>2.0705</v>
      </c>
      <c r="N2242" s="427">
        <v>11.281700000000001</v>
      </c>
      <c r="O2242" s="427">
        <v>22.83</v>
      </c>
      <c r="P2242" s="427">
        <v>13.47</v>
      </c>
      <c r="Q2242" s="427">
        <v>13.47</v>
      </c>
      <c r="R2242" s="427">
        <v>5.8169600000000002E-2</v>
      </c>
      <c r="S2242" s="427">
        <v>2.534904</v>
      </c>
      <c r="T2242" s="427">
        <v>10.693611000000001</v>
      </c>
      <c r="U2242" s="428">
        <v>40269</v>
      </c>
      <c r="V2242" s="428">
        <v>46843</v>
      </c>
      <c r="W2242" s="426">
        <v>500</v>
      </c>
      <c r="X2242" s="426"/>
      <c r="Y2242" s="426"/>
      <c r="Z2242" s="426">
        <v>9</v>
      </c>
    </row>
    <row r="2243" spans="1:26" ht="15">
      <c r="A2243" s="426">
        <v>202110</v>
      </c>
      <c r="B2243" s="426" t="s">
        <v>1389</v>
      </c>
      <c r="C2243" s="426" t="s">
        <v>178</v>
      </c>
      <c r="D2243" s="426" t="s">
        <v>302</v>
      </c>
      <c r="E2243" s="426" t="s">
        <v>267</v>
      </c>
      <c r="F2243" s="426" t="s">
        <v>4314</v>
      </c>
      <c r="G2243" s="426" t="s">
        <v>4315</v>
      </c>
      <c r="H2243" s="427">
        <v>4.41</v>
      </c>
      <c r="I2243" s="427">
        <v>4.4800000000000004</v>
      </c>
      <c r="J2243" s="427">
        <v>426.8</v>
      </c>
      <c r="K2243" s="427">
        <v>2440.44</v>
      </c>
      <c r="L2243" s="427">
        <v>4.6331460000000009</v>
      </c>
      <c r="M2243" s="427">
        <v>444.04272000000003</v>
      </c>
      <c r="N2243" s="427">
        <v>2539.0337760000002</v>
      </c>
      <c r="O2243" s="427">
        <v>27.15</v>
      </c>
      <c r="P2243" s="427">
        <v>12.46</v>
      </c>
      <c r="Q2243" s="427">
        <v>12.46</v>
      </c>
      <c r="R2243" s="427">
        <v>4.4753227999999998</v>
      </c>
      <c r="S2243" s="427">
        <v>535.65839100000005</v>
      </c>
      <c r="T2243" s="427">
        <v>2331.5839719999999</v>
      </c>
      <c r="U2243" s="428">
        <v>42644</v>
      </c>
      <c r="V2243" s="428">
        <v>44531</v>
      </c>
      <c r="W2243" s="426">
        <v>5400</v>
      </c>
      <c r="X2243" s="426"/>
      <c r="Y2243" s="426"/>
      <c r="Z2243" s="426">
        <v>3</v>
      </c>
    </row>
    <row r="2244" spans="1:26" ht="15">
      <c r="A2244" s="426">
        <v>202110</v>
      </c>
      <c r="B2244" s="426" t="s">
        <v>1389</v>
      </c>
      <c r="C2244" s="426" t="s">
        <v>327</v>
      </c>
      <c r="D2244" s="426" t="s">
        <v>328</v>
      </c>
      <c r="E2244" s="426" t="s">
        <v>275</v>
      </c>
      <c r="F2244" s="426" t="s">
        <v>4323</v>
      </c>
      <c r="G2244" s="426" t="s">
        <v>4125</v>
      </c>
      <c r="H2244" s="427">
        <v>2.02</v>
      </c>
      <c r="I2244" s="427">
        <v>2.04</v>
      </c>
      <c r="J2244" s="427">
        <v>211.83</v>
      </c>
      <c r="K2244" s="427">
        <v>769.89</v>
      </c>
      <c r="L2244" s="427">
        <v>2.1222120000000002</v>
      </c>
      <c r="M2244" s="427">
        <v>220.38793200000003</v>
      </c>
      <c r="N2244" s="427">
        <v>800.99355600000001</v>
      </c>
      <c r="O2244" s="427">
        <v>22.83</v>
      </c>
      <c r="P2244" s="427">
        <v>10.69</v>
      </c>
      <c r="Q2244" s="427">
        <v>10.69</v>
      </c>
      <c r="R2244" s="427">
        <v>2.0397652000000002</v>
      </c>
      <c r="S2244" s="427">
        <v>261.69334400000002</v>
      </c>
      <c r="T2244" s="427">
        <v>720.02543300000002</v>
      </c>
      <c r="U2244" s="428">
        <v>42736</v>
      </c>
      <c r="V2244" s="428">
        <v>44926</v>
      </c>
      <c r="W2244" s="426">
        <v>4300</v>
      </c>
      <c r="X2244" s="426"/>
      <c r="Y2244" s="426"/>
      <c r="Z2244" s="426">
        <v>1</v>
      </c>
    </row>
    <row r="2245" spans="1:26" ht="15">
      <c r="A2245" s="426">
        <v>202110</v>
      </c>
      <c r="B2245" s="426" t="s">
        <v>1389</v>
      </c>
      <c r="C2245" s="426" t="s">
        <v>384</v>
      </c>
      <c r="D2245" s="426" t="s">
        <v>385</v>
      </c>
      <c r="E2245" s="426" t="s">
        <v>261</v>
      </c>
      <c r="F2245" s="426" t="s">
        <v>4324</v>
      </c>
      <c r="G2245" s="426" t="s">
        <v>4324</v>
      </c>
      <c r="H2245" s="427">
        <v>118.11</v>
      </c>
      <c r="I2245" s="427">
        <v>118.13</v>
      </c>
      <c r="J2245" s="427">
        <v>13769.98</v>
      </c>
      <c r="K2245" s="427">
        <v>67905.149999999994</v>
      </c>
      <c r="L2245" s="427">
        <v>118.11</v>
      </c>
      <c r="M2245" s="427">
        <v>13769.98</v>
      </c>
      <c r="N2245" s="427">
        <v>67905.149999999994</v>
      </c>
      <c r="O2245" s="427">
        <v>23.17</v>
      </c>
      <c r="P2245" s="427">
        <v>14.07</v>
      </c>
      <c r="Q2245" s="427">
        <v>14.07</v>
      </c>
      <c r="R2245" s="427">
        <v>118.1334332</v>
      </c>
      <c r="S2245" s="427">
        <v>17187.073127</v>
      </c>
      <c r="T2245" s="427">
        <v>64488.055498000002</v>
      </c>
      <c r="U2245" s="428">
        <v>40817</v>
      </c>
      <c r="V2245" s="428">
        <v>46295</v>
      </c>
      <c r="W2245" s="426">
        <v>166000</v>
      </c>
      <c r="X2245" s="426"/>
      <c r="Y2245" s="426"/>
      <c r="Z2245" s="426">
        <v>5</v>
      </c>
    </row>
    <row r="2246" spans="1:26" ht="15">
      <c r="A2246" s="426">
        <v>202110</v>
      </c>
      <c r="B2246" s="426" t="s">
        <v>1389</v>
      </c>
      <c r="C2246" s="426" t="s">
        <v>423</v>
      </c>
      <c r="D2246" s="426" t="s">
        <v>424</v>
      </c>
      <c r="E2246" s="426" t="s">
        <v>261</v>
      </c>
      <c r="F2246" s="426" t="s">
        <v>4325</v>
      </c>
      <c r="G2246" s="426" t="s">
        <v>4326</v>
      </c>
      <c r="H2246" s="427">
        <v>90.61</v>
      </c>
      <c r="I2246" s="427">
        <v>90.75</v>
      </c>
      <c r="J2246" s="427">
        <v>10232.77</v>
      </c>
      <c r="K2246" s="427">
        <v>51093.87</v>
      </c>
      <c r="L2246" s="427">
        <v>90.61</v>
      </c>
      <c r="M2246" s="427">
        <v>10232.77</v>
      </c>
      <c r="N2246" s="427">
        <v>51093.87</v>
      </c>
      <c r="O2246" s="427">
        <v>23.75</v>
      </c>
      <c r="P2246" s="427">
        <v>23.36</v>
      </c>
      <c r="Q2246" s="427">
        <v>19.38</v>
      </c>
      <c r="R2246" s="427">
        <v>90.746968800000005</v>
      </c>
      <c r="S2246" s="427">
        <v>12774.760623</v>
      </c>
      <c r="T2246" s="427">
        <v>48551.880399000001</v>
      </c>
      <c r="U2246" s="428">
        <v>41760</v>
      </c>
      <c r="V2246" s="428">
        <v>46022</v>
      </c>
      <c r="W2246" s="426">
        <v>90000</v>
      </c>
      <c r="X2246" s="426"/>
      <c r="Y2246" s="426"/>
      <c r="Z2246" s="426">
        <v>10</v>
      </c>
    </row>
    <row r="2247" spans="1:26" ht="15">
      <c r="A2247" s="426">
        <v>202110</v>
      </c>
      <c r="B2247" s="426" t="s">
        <v>1389</v>
      </c>
      <c r="C2247" s="426" t="s">
        <v>428</v>
      </c>
      <c r="D2247" s="426" t="s">
        <v>429</v>
      </c>
      <c r="E2247" s="426" t="s">
        <v>261</v>
      </c>
      <c r="F2247" s="426" t="s">
        <v>4363</v>
      </c>
      <c r="G2247" s="426" t="s">
        <v>4364</v>
      </c>
      <c r="H2247" s="427">
        <v>3.84</v>
      </c>
      <c r="I2247" s="427">
        <v>3.81</v>
      </c>
      <c r="J2247" s="427">
        <v>430.41</v>
      </c>
      <c r="K2247" s="427">
        <v>2046.46</v>
      </c>
      <c r="L2247" s="427">
        <v>3.84</v>
      </c>
      <c r="M2247" s="427">
        <v>430.41</v>
      </c>
      <c r="N2247" s="427">
        <v>2046.46</v>
      </c>
      <c r="O2247" s="427">
        <v>23.62</v>
      </c>
      <c r="P2247" s="427">
        <v>14.35</v>
      </c>
      <c r="Q2247" s="427">
        <v>14.35</v>
      </c>
      <c r="R2247" s="427">
        <v>3.8408107999999999</v>
      </c>
      <c r="S2247" s="427">
        <v>533.389859</v>
      </c>
      <c r="T2247" s="427">
        <v>1943.4757709999999</v>
      </c>
      <c r="U2247" s="428">
        <v>41640</v>
      </c>
      <c r="V2247" s="428">
        <v>47118</v>
      </c>
      <c r="W2247" s="426">
        <v>30000</v>
      </c>
      <c r="X2247" s="426"/>
      <c r="Y2247" s="426"/>
      <c r="Z2247" s="426">
        <v>3</v>
      </c>
    </row>
    <row r="2248" spans="1:26" ht="15">
      <c r="A2248" s="426">
        <v>202110</v>
      </c>
      <c r="B2248" s="426" t="s">
        <v>1389</v>
      </c>
      <c r="C2248" s="426" t="s">
        <v>463</v>
      </c>
      <c r="D2248" s="426" t="s">
        <v>464</v>
      </c>
      <c r="E2248" s="426" t="s">
        <v>261</v>
      </c>
      <c r="F2248" s="426" t="s">
        <v>4139</v>
      </c>
      <c r="G2248" s="426" t="s">
        <v>4139</v>
      </c>
      <c r="H2248" s="427">
        <v>153.06</v>
      </c>
      <c r="I2248" s="427">
        <v>153.94999999999999</v>
      </c>
      <c r="J2248" s="427">
        <v>17075.91</v>
      </c>
      <c r="K2248" s="427">
        <v>86423.86</v>
      </c>
      <c r="L2248" s="427">
        <v>153.06</v>
      </c>
      <c r="M2248" s="427">
        <v>17075.91</v>
      </c>
      <c r="N2248" s="427">
        <v>86423.86</v>
      </c>
      <c r="O2248" s="427">
        <v>27.43</v>
      </c>
      <c r="P2248" s="427">
        <v>9.09</v>
      </c>
      <c r="Q2248" s="427">
        <v>9.09</v>
      </c>
      <c r="R2248" s="427">
        <v>153.949904</v>
      </c>
      <c r="S2248" s="427">
        <v>21286.723909</v>
      </c>
      <c r="T2248" s="427">
        <v>82213.041297000003</v>
      </c>
      <c r="U2248" s="428">
        <v>42817</v>
      </c>
      <c r="V2248" s="428">
        <v>46468</v>
      </c>
      <c r="W2248" s="426">
        <v>150000</v>
      </c>
      <c r="X2248" s="426"/>
      <c r="Y2248" s="426"/>
      <c r="Z2248" s="426">
        <v>10</v>
      </c>
    </row>
    <row r="2249" spans="1:26" ht="15">
      <c r="A2249" s="426">
        <v>202110</v>
      </c>
      <c r="B2249" s="426" t="s">
        <v>1389</v>
      </c>
      <c r="C2249" s="426" t="s">
        <v>1640</v>
      </c>
      <c r="D2249" s="426" t="s">
        <v>1987</v>
      </c>
      <c r="E2249" s="426" t="s">
        <v>261</v>
      </c>
      <c r="F2249" s="426" t="s">
        <v>4332</v>
      </c>
      <c r="G2249" s="426" t="s">
        <v>4154</v>
      </c>
      <c r="H2249" s="427">
        <v>15.2</v>
      </c>
      <c r="I2249" s="427">
        <v>15.48</v>
      </c>
      <c r="J2249" s="427">
        <v>1656.74</v>
      </c>
      <c r="K2249" s="427">
        <v>8352.91</v>
      </c>
      <c r="L2249" s="427">
        <v>15.351999999999999</v>
      </c>
      <c r="M2249" s="427">
        <v>1673.3073999999999</v>
      </c>
      <c r="N2249" s="427">
        <v>8436.4390999999996</v>
      </c>
      <c r="O2249" s="427">
        <v>28.34</v>
      </c>
      <c r="P2249" s="427">
        <v>15.04</v>
      </c>
      <c r="Q2249" s="427">
        <v>15.04</v>
      </c>
      <c r="R2249" s="427">
        <v>15.477494</v>
      </c>
      <c r="S2249" s="427">
        <v>2062.351212</v>
      </c>
      <c r="T2249" s="427">
        <v>7947.3020729999998</v>
      </c>
      <c r="U2249" s="428">
        <v>42767</v>
      </c>
      <c r="V2249" s="428">
        <v>45291</v>
      </c>
      <c r="W2249" s="426">
        <v>21900</v>
      </c>
      <c r="X2249" s="426"/>
      <c r="Y2249" s="426"/>
      <c r="Z2249" s="426">
        <v>8</v>
      </c>
    </row>
    <row r="2250" spans="1:26" ht="15">
      <c r="A2250" s="426">
        <v>202110</v>
      </c>
      <c r="B2250" s="426" t="s">
        <v>1389</v>
      </c>
      <c r="C2250" s="426" t="s">
        <v>1391</v>
      </c>
      <c r="D2250" s="426" t="s">
        <v>1392</v>
      </c>
      <c r="E2250" s="426" t="s">
        <v>268</v>
      </c>
      <c r="F2250" s="426" t="s">
        <v>4316</v>
      </c>
      <c r="G2250" s="426" t="s">
        <v>4123</v>
      </c>
      <c r="H2250" s="427">
        <v>1.1599999999999999</v>
      </c>
      <c r="I2250" s="427">
        <v>1.21</v>
      </c>
      <c r="J2250" s="427">
        <v>114.51</v>
      </c>
      <c r="K2250" s="427">
        <v>458.75</v>
      </c>
      <c r="L2250" s="427">
        <v>1.1950320000000001</v>
      </c>
      <c r="M2250" s="427">
        <v>117.96820200000001</v>
      </c>
      <c r="N2250" s="427">
        <v>472.60425000000004</v>
      </c>
      <c r="O2250" s="427">
        <v>27.43</v>
      </c>
      <c r="P2250" s="427">
        <v>11.17</v>
      </c>
      <c r="Q2250" s="427">
        <v>10.57</v>
      </c>
      <c r="R2250" s="427">
        <v>1.2092000000000001</v>
      </c>
      <c r="S2250" s="427">
        <v>120.2239</v>
      </c>
      <c r="T2250" s="427">
        <v>453.03379999999999</v>
      </c>
      <c r="U2250" s="428">
        <v>42675</v>
      </c>
      <c r="V2250" s="428">
        <v>44500</v>
      </c>
      <c r="W2250" s="426">
        <v>1300</v>
      </c>
      <c r="X2250" s="426"/>
      <c r="Y2250" s="426"/>
      <c r="Z2250" s="426">
        <v>7</v>
      </c>
    </row>
    <row r="2251" spans="1:26" ht="15">
      <c r="A2251" s="426">
        <v>202110</v>
      </c>
      <c r="B2251" s="426" t="s">
        <v>1389</v>
      </c>
      <c r="C2251" s="426" t="s">
        <v>1393</v>
      </c>
      <c r="D2251" s="426" t="s">
        <v>1394</v>
      </c>
      <c r="E2251" s="426" t="s">
        <v>268</v>
      </c>
      <c r="F2251" s="426" t="s">
        <v>4333</v>
      </c>
      <c r="G2251" s="426" t="s">
        <v>4123</v>
      </c>
      <c r="H2251" s="427">
        <v>0</v>
      </c>
      <c r="I2251" s="427">
        <v>0</v>
      </c>
      <c r="J2251" s="427">
        <v>0.2</v>
      </c>
      <c r="K2251" s="427">
        <v>0.98</v>
      </c>
      <c r="L2251" s="427">
        <v>0</v>
      </c>
      <c r="M2251" s="427">
        <v>0.20604000000000003</v>
      </c>
      <c r="N2251" s="427">
        <v>1.0095960000000002</v>
      </c>
      <c r="O2251" s="427">
        <v>27.43</v>
      </c>
      <c r="P2251" s="427">
        <v>11.17</v>
      </c>
      <c r="Q2251" s="427">
        <v>10.57</v>
      </c>
      <c r="R2251" s="427">
        <v>1.8E-3</v>
      </c>
      <c r="S2251" s="427">
        <v>0.24965000000000001</v>
      </c>
      <c r="T2251" s="427">
        <v>0.93100000000000005</v>
      </c>
      <c r="U2251" s="428">
        <v>42675</v>
      </c>
      <c r="V2251" s="428">
        <v>44500</v>
      </c>
      <c r="W2251" s="426">
        <v>950</v>
      </c>
      <c r="X2251" s="426"/>
      <c r="Y2251" s="426"/>
      <c r="Z2251" s="426">
        <v>7</v>
      </c>
    </row>
    <row r="2252" spans="1:26" ht="15">
      <c r="A2252" s="426">
        <v>202110</v>
      </c>
      <c r="B2252" s="426" t="s">
        <v>1389</v>
      </c>
      <c r="C2252" s="426" t="s">
        <v>1395</v>
      </c>
      <c r="D2252" s="426" t="s">
        <v>1396</v>
      </c>
      <c r="E2252" s="426" t="s">
        <v>268</v>
      </c>
      <c r="F2252" s="426" t="s">
        <v>4316</v>
      </c>
      <c r="G2252" s="426" t="s">
        <v>4123</v>
      </c>
      <c r="H2252" s="427">
        <v>0.87</v>
      </c>
      <c r="I2252" s="427">
        <v>0.86</v>
      </c>
      <c r="J2252" s="427">
        <v>84.57</v>
      </c>
      <c r="K2252" s="427">
        <v>349.03</v>
      </c>
      <c r="L2252" s="427">
        <v>0.89627400000000002</v>
      </c>
      <c r="M2252" s="427">
        <v>87.124014000000003</v>
      </c>
      <c r="N2252" s="427">
        <v>359.57070599999997</v>
      </c>
      <c r="O2252" s="427">
        <v>27.43</v>
      </c>
      <c r="P2252" s="427">
        <v>11.17</v>
      </c>
      <c r="Q2252" s="427">
        <v>10.57</v>
      </c>
      <c r="R2252" s="427">
        <v>0.86560000000000004</v>
      </c>
      <c r="S2252" s="427">
        <v>92.573099999999997</v>
      </c>
      <c r="T2252" s="427">
        <v>341.0283</v>
      </c>
      <c r="U2252" s="428">
        <v>42675</v>
      </c>
      <c r="V2252" s="428">
        <v>44500</v>
      </c>
      <c r="W2252" s="426">
        <v>990</v>
      </c>
      <c r="X2252" s="426"/>
      <c r="Y2252" s="426"/>
      <c r="Z2252" s="426">
        <v>7</v>
      </c>
    </row>
    <row r="2253" spans="1:26" ht="15">
      <c r="A2253" s="426">
        <v>202110</v>
      </c>
      <c r="B2253" s="426" t="s">
        <v>1389</v>
      </c>
      <c r="C2253" s="426" t="s">
        <v>1399</v>
      </c>
      <c r="D2253" s="426" t="s">
        <v>1400</v>
      </c>
      <c r="E2253" s="426" t="s">
        <v>268</v>
      </c>
      <c r="F2253" s="426" t="s">
        <v>4316</v>
      </c>
      <c r="G2253" s="426" t="s">
        <v>4123</v>
      </c>
      <c r="H2253" s="427">
        <v>0.15</v>
      </c>
      <c r="I2253" s="427">
        <v>0.18</v>
      </c>
      <c r="J2253" s="427">
        <v>8.93</v>
      </c>
      <c r="K2253" s="427">
        <v>52.65</v>
      </c>
      <c r="L2253" s="427">
        <v>0.15453</v>
      </c>
      <c r="M2253" s="427">
        <v>9.1996859999999998</v>
      </c>
      <c r="N2253" s="427">
        <v>54.240030000000004</v>
      </c>
      <c r="O2253" s="427">
        <v>27.43</v>
      </c>
      <c r="P2253" s="427">
        <v>11.17</v>
      </c>
      <c r="Q2253" s="427">
        <v>10.57</v>
      </c>
      <c r="R2253" s="427">
        <v>0.17532</v>
      </c>
      <c r="S2253" s="427">
        <v>10.31085</v>
      </c>
      <c r="T2253" s="427">
        <v>51.267960000000002</v>
      </c>
      <c r="U2253" s="428">
        <v>42675</v>
      </c>
      <c r="V2253" s="428">
        <v>44500</v>
      </c>
      <c r="W2253" s="426">
        <v>200</v>
      </c>
      <c r="X2253" s="426"/>
      <c r="Y2253" s="426"/>
      <c r="Z2253" s="426">
        <v>7</v>
      </c>
    </row>
    <row r="2254" spans="1:26" ht="15">
      <c r="A2254" s="426">
        <v>202110</v>
      </c>
      <c r="B2254" s="426" t="s">
        <v>1389</v>
      </c>
      <c r="C2254" s="426" t="s">
        <v>1494</v>
      </c>
      <c r="D2254" s="426" t="s">
        <v>1495</v>
      </c>
      <c r="E2254" s="426" t="s">
        <v>260</v>
      </c>
      <c r="F2254" s="426" t="s">
        <v>4369</v>
      </c>
      <c r="G2254" s="426" t="s">
        <v>4370</v>
      </c>
      <c r="H2254" s="427">
        <v>0.79</v>
      </c>
      <c r="I2254" s="427">
        <v>0.81</v>
      </c>
      <c r="J2254" s="427">
        <v>60.76</v>
      </c>
      <c r="K2254" s="427">
        <v>296.41000000000003</v>
      </c>
      <c r="L2254" s="427">
        <v>0.8299740000000001</v>
      </c>
      <c r="M2254" s="427">
        <v>63.214704000000005</v>
      </c>
      <c r="N2254" s="427">
        <v>308.38496400000002</v>
      </c>
      <c r="O2254" s="427">
        <v>26.15</v>
      </c>
      <c r="P2254" s="427">
        <v>10.43</v>
      </c>
      <c r="Q2254" s="427">
        <v>10.43</v>
      </c>
      <c r="R2254" s="427">
        <v>0.81012320000000004</v>
      </c>
      <c r="S2254" s="427">
        <v>74.042362999999995</v>
      </c>
      <c r="T2254" s="427">
        <v>283.12818399999998</v>
      </c>
      <c r="U2254" s="428">
        <v>42703</v>
      </c>
      <c r="V2254" s="428">
        <v>44561</v>
      </c>
      <c r="W2254" s="426">
        <v>850</v>
      </c>
      <c r="X2254" s="426"/>
      <c r="Y2254" s="426"/>
      <c r="Z2254" s="426">
        <v>1</v>
      </c>
    </row>
    <row r="2255" spans="1:26" ht="15">
      <c r="A2255" s="426">
        <v>202110</v>
      </c>
      <c r="B2255" s="426" t="s">
        <v>1389</v>
      </c>
      <c r="C2255" s="426" t="s">
        <v>1547</v>
      </c>
      <c r="D2255" s="426" t="s">
        <v>1548</v>
      </c>
      <c r="E2255" s="426" t="s">
        <v>268</v>
      </c>
      <c r="F2255" s="426" t="s">
        <v>4367</v>
      </c>
      <c r="G2255" s="426" t="s">
        <v>4318</v>
      </c>
      <c r="H2255" s="427">
        <v>0.89</v>
      </c>
      <c r="I2255" s="427">
        <v>0.93</v>
      </c>
      <c r="J2255" s="427">
        <v>54.24</v>
      </c>
      <c r="K2255" s="427">
        <v>211.63</v>
      </c>
      <c r="L2255" s="427">
        <v>0.92586700000000011</v>
      </c>
      <c r="M2255" s="427">
        <v>55.878048000000007</v>
      </c>
      <c r="N2255" s="427">
        <v>218.02122599999998</v>
      </c>
      <c r="O2255" s="427">
        <v>27.43</v>
      </c>
      <c r="P2255" s="427">
        <v>10.55</v>
      </c>
      <c r="Q2255" s="427">
        <v>10.55</v>
      </c>
      <c r="R2255" s="427">
        <v>0.93</v>
      </c>
      <c r="S2255" s="427">
        <v>55.301200000000001</v>
      </c>
      <c r="T2255" s="427">
        <v>210.57480000000001</v>
      </c>
      <c r="U2255" s="428">
        <v>42705</v>
      </c>
      <c r="V2255" s="428">
        <v>44530</v>
      </c>
      <c r="W2255" s="426">
        <v>1370</v>
      </c>
      <c r="X2255" s="426"/>
      <c r="Y2255" s="426"/>
      <c r="Z2255" s="426">
        <v>9</v>
      </c>
    </row>
    <row r="2256" spans="1:26" ht="15">
      <c r="A2256" s="426">
        <v>202110</v>
      </c>
      <c r="B2256" s="426" t="s">
        <v>1389</v>
      </c>
      <c r="C2256" s="426" t="s">
        <v>1641</v>
      </c>
      <c r="D2256" s="426" t="s">
        <v>1642</v>
      </c>
      <c r="E2256" s="426" t="s">
        <v>265</v>
      </c>
      <c r="F2256" s="426" t="s">
        <v>4320</v>
      </c>
      <c r="G2256" s="426" t="s">
        <v>4315</v>
      </c>
      <c r="H2256" s="427">
        <v>2.67</v>
      </c>
      <c r="I2256" s="427">
        <v>2.77</v>
      </c>
      <c r="J2256" s="427">
        <v>231.78</v>
      </c>
      <c r="K2256" s="427">
        <v>1233.6600000000001</v>
      </c>
      <c r="L2256" s="427">
        <v>2.8051019999999998</v>
      </c>
      <c r="M2256" s="427">
        <v>241.14391200000003</v>
      </c>
      <c r="N2256" s="427">
        <v>1283.4998640000001</v>
      </c>
      <c r="O2256" s="427">
        <v>26.15</v>
      </c>
      <c r="P2256" s="427">
        <v>10.43</v>
      </c>
      <c r="Q2256" s="427">
        <v>10.43</v>
      </c>
      <c r="R2256" s="427">
        <v>2.7709063999999999</v>
      </c>
      <c r="S2256" s="427">
        <v>297.20879300000001</v>
      </c>
      <c r="T2256" s="427">
        <v>1168.2297410000001</v>
      </c>
      <c r="U2256" s="428">
        <v>42734</v>
      </c>
      <c r="V2256" s="428">
        <v>44561</v>
      </c>
      <c r="W2256" s="426">
        <v>2500</v>
      </c>
      <c r="X2256" s="426"/>
      <c r="Y2256" s="426"/>
      <c r="Z2256" s="426">
        <v>3</v>
      </c>
    </row>
    <row r="2257" spans="1:26" ht="15">
      <c r="A2257" s="426">
        <v>202110</v>
      </c>
      <c r="B2257" s="426" t="s">
        <v>1389</v>
      </c>
      <c r="C2257" s="426" t="s">
        <v>1582</v>
      </c>
      <c r="D2257" s="426" t="s">
        <v>1583</v>
      </c>
      <c r="E2257" s="426" t="s">
        <v>275</v>
      </c>
      <c r="F2257" s="426" t="s">
        <v>4383</v>
      </c>
      <c r="G2257" s="426" t="s">
        <v>4370</v>
      </c>
      <c r="H2257" s="427">
        <v>0.35</v>
      </c>
      <c r="I2257" s="427">
        <v>0.38</v>
      </c>
      <c r="J2257" s="427">
        <v>33.659999999999997</v>
      </c>
      <c r="K2257" s="427">
        <v>86.71</v>
      </c>
      <c r="L2257" s="427">
        <v>0.36770999999999998</v>
      </c>
      <c r="M2257" s="427">
        <v>35.019863999999998</v>
      </c>
      <c r="N2257" s="427">
        <v>90.213083999999995</v>
      </c>
      <c r="O2257" s="427">
        <v>22.84</v>
      </c>
      <c r="P2257" s="427">
        <v>10.77</v>
      </c>
      <c r="Q2257" s="427">
        <v>10.77</v>
      </c>
      <c r="R2257" s="427">
        <v>0.37847720000000001</v>
      </c>
      <c r="S2257" s="427">
        <v>41.32067</v>
      </c>
      <c r="T2257" s="427">
        <v>79.055199999999999</v>
      </c>
      <c r="U2257" s="428">
        <v>42705</v>
      </c>
      <c r="V2257" s="428">
        <v>44530</v>
      </c>
      <c r="W2257" s="426">
        <v>1000</v>
      </c>
      <c r="X2257" s="426"/>
      <c r="Y2257" s="426"/>
      <c r="Z2257" s="426">
        <v>1</v>
      </c>
    </row>
    <row r="2258" spans="1:26" ht="15">
      <c r="A2258" s="426">
        <v>202110</v>
      </c>
      <c r="B2258" s="426" t="s">
        <v>1389</v>
      </c>
      <c r="C2258" s="426" t="s">
        <v>1584</v>
      </c>
      <c r="D2258" s="426" t="s">
        <v>1585</v>
      </c>
      <c r="E2258" s="426" t="s">
        <v>275</v>
      </c>
      <c r="F2258" s="426" t="s">
        <v>4384</v>
      </c>
      <c r="G2258" s="426" t="s">
        <v>4361</v>
      </c>
      <c r="H2258" s="427">
        <v>0.18</v>
      </c>
      <c r="I2258" s="427">
        <v>0.23</v>
      </c>
      <c r="J2258" s="427">
        <v>15.04</v>
      </c>
      <c r="K2258" s="427">
        <v>56.28</v>
      </c>
      <c r="L2258" s="427">
        <v>0.189108</v>
      </c>
      <c r="M2258" s="427">
        <v>15.647615999999999</v>
      </c>
      <c r="N2258" s="427">
        <v>58.553711999999997</v>
      </c>
      <c r="O2258" s="427">
        <v>22.84</v>
      </c>
      <c r="P2258" s="427">
        <v>10.77</v>
      </c>
      <c r="Q2258" s="427">
        <v>10.77</v>
      </c>
      <c r="R2258" s="427">
        <v>0.22536</v>
      </c>
      <c r="S2258" s="427">
        <v>18.675989999999999</v>
      </c>
      <c r="T2258" s="427">
        <v>52.64199</v>
      </c>
      <c r="U2258" s="428">
        <v>42705</v>
      </c>
      <c r="V2258" s="428">
        <v>44530</v>
      </c>
      <c r="W2258" s="426">
        <v>600</v>
      </c>
      <c r="X2258" s="426"/>
      <c r="Y2258" s="426"/>
      <c r="Z2258" s="426">
        <v>3</v>
      </c>
    </row>
    <row r="2259" spans="1:26" ht="15">
      <c r="A2259" s="426">
        <v>202110</v>
      </c>
      <c r="B2259" s="426" t="s">
        <v>1389</v>
      </c>
      <c r="C2259" s="426" t="s">
        <v>1586</v>
      </c>
      <c r="D2259" s="426" t="s">
        <v>1587</v>
      </c>
      <c r="E2259" s="426" t="s">
        <v>275</v>
      </c>
      <c r="F2259" s="426" t="s">
        <v>4385</v>
      </c>
      <c r="G2259" s="426" t="s">
        <v>4315</v>
      </c>
      <c r="H2259" s="427">
        <v>0.12</v>
      </c>
      <c r="I2259" s="427">
        <v>0.14000000000000001</v>
      </c>
      <c r="J2259" s="427">
        <v>7.84</v>
      </c>
      <c r="K2259" s="427">
        <v>27.57</v>
      </c>
      <c r="L2259" s="427">
        <v>0.12607199999999999</v>
      </c>
      <c r="M2259" s="427">
        <v>8.1567360000000004</v>
      </c>
      <c r="N2259" s="427">
        <v>28.683828000000002</v>
      </c>
      <c r="O2259" s="427">
        <v>22.84</v>
      </c>
      <c r="P2259" s="427">
        <v>10.77</v>
      </c>
      <c r="Q2259" s="427">
        <v>10.77</v>
      </c>
      <c r="R2259" s="427">
        <v>0.14156360000000001</v>
      </c>
      <c r="S2259" s="427">
        <v>9.7241730000000004</v>
      </c>
      <c r="T2259" s="427">
        <v>25.691703</v>
      </c>
      <c r="U2259" s="428">
        <v>42705</v>
      </c>
      <c r="V2259" s="428">
        <v>44530</v>
      </c>
      <c r="W2259" s="426">
        <v>600</v>
      </c>
      <c r="X2259" s="426"/>
      <c r="Y2259" s="426"/>
      <c r="Z2259" s="426">
        <v>3</v>
      </c>
    </row>
    <row r="2260" spans="1:26" ht="15">
      <c r="A2260" s="426">
        <v>202110</v>
      </c>
      <c r="B2260" s="426" t="s">
        <v>1389</v>
      </c>
      <c r="C2260" s="426" t="s">
        <v>1588</v>
      </c>
      <c r="D2260" s="426" t="s">
        <v>1589</v>
      </c>
      <c r="E2260" s="426" t="s">
        <v>275</v>
      </c>
      <c r="F2260" s="426" t="s">
        <v>4385</v>
      </c>
      <c r="G2260" s="426" t="s">
        <v>4315</v>
      </c>
      <c r="H2260" s="427">
        <v>0.24</v>
      </c>
      <c r="I2260" s="427">
        <v>0.23</v>
      </c>
      <c r="J2260" s="427">
        <v>26.06</v>
      </c>
      <c r="K2260" s="427">
        <v>93.06</v>
      </c>
      <c r="L2260" s="427">
        <v>0.25214399999999998</v>
      </c>
      <c r="M2260" s="427">
        <v>27.112824</v>
      </c>
      <c r="N2260" s="427">
        <v>96.819624000000005</v>
      </c>
      <c r="O2260" s="427">
        <v>22.84</v>
      </c>
      <c r="P2260" s="427">
        <v>10.77</v>
      </c>
      <c r="Q2260" s="427">
        <v>10.77</v>
      </c>
      <c r="R2260" s="427">
        <v>0.24149080000000001</v>
      </c>
      <c r="S2260" s="427">
        <v>32.109965000000003</v>
      </c>
      <c r="T2260" s="427">
        <v>87.007527999999994</v>
      </c>
      <c r="U2260" s="428">
        <v>42705</v>
      </c>
      <c r="V2260" s="428">
        <v>44530</v>
      </c>
      <c r="W2260" s="426">
        <v>600</v>
      </c>
      <c r="X2260" s="426"/>
      <c r="Y2260" s="426"/>
      <c r="Z2260" s="426">
        <v>3</v>
      </c>
    </row>
    <row r="2261" spans="1:26" ht="15">
      <c r="A2261" s="426">
        <v>202110</v>
      </c>
      <c r="B2261" s="426" t="s">
        <v>1389</v>
      </c>
      <c r="C2261" s="426" t="s">
        <v>1604</v>
      </c>
      <c r="D2261" s="426" t="s">
        <v>1605</v>
      </c>
      <c r="E2261" s="426" t="s">
        <v>275</v>
      </c>
      <c r="F2261" s="426" t="s">
        <v>4377</v>
      </c>
      <c r="G2261" s="426" t="s">
        <v>4123</v>
      </c>
      <c r="H2261" s="427">
        <v>0.31</v>
      </c>
      <c r="I2261" s="427">
        <v>0.31</v>
      </c>
      <c r="J2261" s="427">
        <v>34.33</v>
      </c>
      <c r="K2261" s="427">
        <v>117.11</v>
      </c>
      <c r="L2261" s="427">
        <v>0.31936199999999998</v>
      </c>
      <c r="M2261" s="427">
        <v>35.366765999999998</v>
      </c>
      <c r="N2261" s="427">
        <v>120.64672200000001</v>
      </c>
      <c r="O2261" s="427">
        <v>22.84</v>
      </c>
      <c r="P2261" s="427">
        <v>10.77</v>
      </c>
      <c r="Q2261" s="427">
        <v>10.77</v>
      </c>
      <c r="R2261" s="427">
        <v>0.31119999999999998</v>
      </c>
      <c r="S2261" s="427">
        <v>42.470799999999997</v>
      </c>
      <c r="T2261" s="427">
        <v>108.9704</v>
      </c>
      <c r="U2261" s="428">
        <v>42705</v>
      </c>
      <c r="V2261" s="428">
        <v>44530</v>
      </c>
      <c r="W2261" s="426">
        <v>810</v>
      </c>
      <c r="X2261" s="426"/>
      <c r="Y2261" s="426"/>
      <c r="Z2261" s="426">
        <v>7</v>
      </c>
    </row>
    <row r="2262" spans="1:26" ht="15">
      <c r="A2262" s="426">
        <v>202110</v>
      </c>
      <c r="B2262" s="426" t="s">
        <v>1389</v>
      </c>
      <c r="C2262" s="426" t="s">
        <v>1606</v>
      </c>
      <c r="D2262" s="426" t="s">
        <v>1607</v>
      </c>
      <c r="E2262" s="426" t="s">
        <v>275</v>
      </c>
      <c r="F2262" s="426" t="s">
        <v>4322</v>
      </c>
      <c r="G2262" s="426" t="s">
        <v>4123</v>
      </c>
      <c r="H2262" s="427">
        <v>0.3</v>
      </c>
      <c r="I2262" s="427">
        <v>0.3</v>
      </c>
      <c r="J2262" s="427">
        <v>32.32</v>
      </c>
      <c r="K2262" s="427">
        <v>115.58</v>
      </c>
      <c r="L2262" s="427">
        <v>0.30906</v>
      </c>
      <c r="M2262" s="427">
        <v>33.296064000000001</v>
      </c>
      <c r="N2262" s="427">
        <v>119.070516</v>
      </c>
      <c r="O2262" s="427">
        <v>22.84</v>
      </c>
      <c r="P2262" s="427">
        <v>10.77</v>
      </c>
      <c r="Q2262" s="427">
        <v>10.77</v>
      </c>
      <c r="R2262" s="427">
        <v>0.30159999999999998</v>
      </c>
      <c r="S2262" s="427">
        <v>39.732199999999999</v>
      </c>
      <c r="T2262" s="427">
        <v>108.1718</v>
      </c>
      <c r="U2262" s="428">
        <v>42705</v>
      </c>
      <c r="V2262" s="428">
        <v>44530</v>
      </c>
      <c r="W2262" s="426">
        <v>970</v>
      </c>
      <c r="X2262" s="426"/>
      <c r="Y2262" s="426"/>
      <c r="Z2262" s="426">
        <v>7</v>
      </c>
    </row>
    <row r="2263" spans="1:26" ht="15">
      <c r="A2263" s="426">
        <v>202110</v>
      </c>
      <c r="B2263" s="426" t="s">
        <v>1389</v>
      </c>
      <c r="C2263" s="426" t="s">
        <v>1608</v>
      </c>
      <c r="D2263" s="426" t="s">
        <v>1609</v>
      </c>
      <c r="E2263" s="426" t="s">
        <v>275</v>
      </c>
      <c r="F2263" s="426" t="s">
        <v>4322</v>
      </c>
      <c r="G2263" s="426" t="s">
        <v>4123</v>
      </c>
      <c r="H2263" s="427">
        <v>7.0000000000000007E-2</v>
      </c>
      <c r="I2263" s="427">
        <v>0.34</v>
      </c>
      <c r="J2263" s="427">
        <v>6.83</v>
      </c>
      <c r="K2263" s="427">
        <v>21.01</v>
      </c>
      <c r="L2263" s="427">
        <v>7.2114000000000011E-2</v>
      </c>
      <c r="M2263" s="427">
        <v>7.0362660000000004</v>
      </c>
      <c r="N2263" s="427">
        <v>21.644502000000003</v>
      </c>
      <c r="O2263" s="427">
        <v>22.84</v>
      </c>
      <c r="P2263" s="427">
        <v>10.77</v>
      </c>
      <c r="Q2263" s="427">
        <v>10.77</v>
      </c>
      <c r="R2263" s="427">
        <v>0.33639999999999998</v>
      </c>
      <c r="S2263" s="427">
        <v>8.4269999999999996</v>
      </c>
      <c r="T2263" s="427">
        <v>19.4115</v>
      </c>
      <c r="U2263" s="428">
        <v>42705</v>
      </c>
      <c r="V2263" s="428">
        <v>44530</v>
      </c>
      <c r="W2263" s="426">
        <v>950</v>
      </c>
      <c r="X2263" s="426"/>
      <c r="Y2263" s="426"/>
      <c r="Z2263" s="426">
        <v>7</v>
      </c>
    </row>
    <row r="2264" spans="1:26" ht="15">
      <c r="A2264" s="426">
        <v>202110</v>
      </c>
      <c r="B2264" s="426" t="s">
        <v>1389</v>
      </c>
      <c r="C2264" s="426" t="s">
        <v>1610</v>
      </c>
      <c r="D2264" s="426" t="s">
        <v>1611</v>
      </c>
      <c r="E2264" s="426" t="s">
        <v>275</v>
      </c>
      <c r="F2264" s="426" t="s">
        <v>4149</v>
      </c>
      <c r="G2264" s="426" t="s">
        <v>4143</v>
      </c>
      <c r="H2264" s="427">
        <v>0.25</v>
      </c>
      <c r="I2264" s="427">
        <v>0.25</v>
      </c>
      <c r="J2264" s="427">
        <v>28.79</v>
      </c>
      <c r="K2264" s="427">
        <v>130.96</v>
      </c>
      <c r="L2264" s="427">
        <v>0.25755</v>
      </c>
      <c r="M2264" s="427">
        <v>29.659458000000001</v>
      </c>
      <c r="N2264" s="427">
        <v>134.91499200000001</v>
      </c>
      <c r="O2264" s="427">
        <v>22.84</v>
      </c>
      <c r="P2264" s="427">
        <v>10.77</v>
      </c>
      <c r="Q2264" s="427">
        <v>10.77</v>
      </c>
      <c r="R2264" s="427">
        <v>0.25259999999999999</v>
      </c>
      <c r="S2264" s="427">
        <v>35.256799999999998</v>
      </c>
      <c r="T2264" s="427">
        <v>124.48869999999999</v>
      </c>
      <c r="U2264" s="428">
        <v>42705</v>
      </c>
      <c r="V2264" s="428">
        <v>44530</v>
      </c>
      <c r="W2264" s="426">
        <v>520</v>
      </c>
      <c r="X2264" s="426"/>
      <c r="Y2264" s="426"/>
      <c r="Z2264" s="426">
        <v>7</v>
      </c>
    </row>
    <row r="2265" spans="1:26" ht="15">
      <c r="A2265" s="426">
        <v>202110</v>
      </c>
      <c r="B2265" s="426" t="s">
        <v>1389</v>
      </c>
      <c r="C2265" s="426" t="s">
        <v>1614</v>
      </c>
      <c r="D2265" s="426" t="s">
        <v>1615</v>
      </c>
      <c r="E2265" s="426" t="s">
        <v>275</v>
      </c>
      <c r="F2265" s="426" t="s">
        <v>4391</v>
      </c>
      <c r="G2265" s="426" t="s">
        <v>4392</v>
      </c>
      <c r="H2265" s="427">
        <v>0.32</v>
      </c>
      <c r="I2265" s="427">
        <v>0.32</v>
      </c>
      <c r="J2265" s="427">
        <v>26.61</v>
      </c>
      <c r="K2265" s="427">
        <v>93.72</v>
      </c>
      <c r="L2265" s="427">
        <v>0.33289599999999997</v>
      </c>
      <c r="M2265" s="427">
        <v>27.682383000000002</v>
      </c>
      <c r="N2265" s="427">
        <v>97.496915999999999</v>
      </c>
      <c r="O2265" s="427">
        <v>22.84</v>
      </c>
      <c r="P2265" s="427">
        <v>10.77</v>
      </c>
      <c r="Q2265" s="427">
        <v>10.77</v>
      </c>
      <c r="R2265" s="427">
        <v>0.32240000000000002</v>
      </c>
      <c r="S2265" s="427">
        <v>33.342700000000001</v>
      </c>
      <c r="T2265" s="427">
        <v>86.988600000000005</v>
      </c>
      <c r="U2265" s="428">
        <v>42705</v>
      </c>
      <c r="V2265" s="428">
        <v>44530</v>
      </c>
      <c r="W2265" s="426">
        <v>508</v>
      </c>
      <c r="X2265" s="426"/>
      <c r="Y2265" s="426"/>
      <c r="Z2265" s="426">
        <v>14</v>
      </c>
    </row>
    <row r="2266" spans="1:26" ht="15">
      <c r="A2266" s="426">
        <v>202110</v>
      </c>
      <c r="B2266" s="426" t="s">
        <v>1389</v>
      </c>
      <c r="C2266" s="426" t="s">
        <v>1675</v>
      </c>
      <c r="D2266" s="426" t="s">
        <v>1676</v>
      </c>
      <c r="E2266" s="426" t="s">
        <v>260</v>
      </c>
      <c r="F2266" s="426" t="s">
        <v>4393</v>
      </c>
      <c r="G2266" s="426" t="s">
        <v>4143</v>
      </c>
      <c r="H2266" s="427">
        <v>0.85</v>
      </c>
      <c r="I2266" s="427">
        <v>0.86</v>
      </c>
      <c r="J2266" s="427">
        <v>47.96</v>
      </c>
      <c r="K2266" s="427">
        <v>207.4</v>
      </c>
      <c r="L2266" s="427">
        <v>0.87566999999999995</v>
      </c>
      <c r="M2266" s="427">
        <v>49.408392000000006</v>
      </c>
      <c r="N2266" s="427">
        <v>213.66347999999999</v>
      </c>
      <c r="O2266" s="427">
        <v>26.15</v>
      </c>
      <c r="P2266" s="427">
        <v>10.43</v>
      </c>
      <c r="Q2266" s="427">
        <v>10.43</v>
      </c>
      <c r="R2266" s="427">
        <v>0.85919999999999996</v>
      </c>
      <c r="S2266" s="427">
        <v>49.746600000000001</v>
      </c>
      <c r="T2266" s="427">
        <v>205.61869999999999</v>
      </c>
      <c r="U2266" s="428">
        <v>42749</v>
      </c>
      <c r="V2266" s="428">
        <v>44561</v>
      </c>
      <c r="W2266" s="426">
        <v>1500</v>
      </c>
      <c r="X2266" s="426"/>
      <c r="Y2266" s="426"/>
      <c r="Z2266" s="426">
        <v>7</v>
      </c>
    </row>
    <row r="2267" spans="1:26" ht="15">
      <c r="A2267" s="426">
        <v>202110</v>
      </c>
      <c r="B2267" s="426" t="s">
        <v>1389</v>
      </c>
      <c r="C2267" s="426" t="s">
        <v>1679</v>
      </c>
      <c r="D2267" s="426" t="s">
        <v>1680</v>
      </c>
      <c r="E2267" s="426" t="s">
        <v>275</v>
      </c>
      <c r="F2267" s="426" t="s">
        <v>4394</v>
      </c>
      <c r="G2267" s="426" t="s">
        <v>4395</v>
      </c>
      <c r="H2267" s="427">
        <v>0.22</v>
      </c>
      <c r="I2267" s="427">
        <v>0.24</v>
      </c>
      <c r="J2267" s="427">
        <v>15.56</v>
      </c>
      <c r="K2267" s="427">
        <v>66.14</v>
      </c>
      <c r="L2267" s="427">
        <v>0.22886600000000001</v>
      </c>
      <c r="M2267" s="427">
        <v>16.187068</v>
      </c>
      <c r="N2267" s="427">
        <v>68.805441999999999</v>
      </c>
      <c r="O2267" s="427">
        <v>22.83</v>
      </c>
      <c r="P2267" s="427">
        <v>10.69</v>
      </c>
      <c r="Q2267" s="427">
        <v>10.69</v>
      </c>
      <c r="R2267" s="427">
        <v>0.24160000000000001</v>
      </c>
      <c r="S2267" s="427">
        <v>19.323699999999999</v>
      </c>
      <c r="T2267" s="427">
        <v>62.380299999999998</v>
      </c>
      <c r="U2267" s="428">
        <v>42736</v>
      </c>
      <c r="V2267" s="428">
        <v>44926</v>
      </c>
      <c r="W2267" s="426">
        <v>500</v>
      </c>
      <c r="X2267" s="426"/>
      <c r="Y2267" s="426"/>
      <c r="Z2267" s="426">
        <v>14</v>
      </c>
    </row>
    <row r="2268" spans="1:26" ht="15">
      <c r="A2268" s="426">
        <v>202110</v>
      </c>
      <c r="B2268" s="426" t="s">
        <v>1389</v>
      </c>
      <c r="C2268" s="426" t="s">
        <v>1681</v>
      </c>
      <c r="D2268" s="426" t="s">
        <v>1682</v>
      </c>
      <c r="E2268" s="426" t="s">
        <v>275</v>
      </c>
      <c r="F2268" s="426" t="s">
        <v>4379</v>
      </c>
      <c r="G2268" s="426" t="s">
        <v>4151</v>
      </c>
      <c r="H2268" s="427">
        <v>0.36</v>
      </c>
      <c r="I2268" s="427">
        <v>0.44</v>
      </c>
      <c r="J2268" s="427">
        <v>29.83</v>
      </c>
      <c r="K2268" s="427">
        <v>93.07</v>
      </c>
      <c r="L2268" s="427">
        <v>0.37821600000000005</v>
      </c>
      <c r="M2268" s="427">
        <v>30.730866000000002</v>
      </c>
      <c r="N2268" s="427">
        <v>95.880713999999998</v>
      </c>
      <c r="O2268" s="427">
        <v>22.83</v>
      </c>
      <c r="P2268" s="427">
        <v>10.69</v>
      </c>
      <c r="Q2268" s="427">
        <v>10.69</v>
      </c>
      <c r="R2268" s="427">
        <v>0.44087480000000001</v>
      </c>
      <c r="S2268" s="427">
        <v>36.441616000000003</v>
      </c>
      <c r="T2268" s="427">
        <v>86.459390999999997</v>
      </c>
      <c r="U2268" s="428">
        <v>42736</v>
      </c>
      <c r="V2268" s="428">
        <v>44926</v>
      </c>
      <c r="W2268" s="426">
        <v>500</v>
      </c>
      <c r="X2268" s="426"/>
      <c r="Y2268" s="426"/>
      <c r="Z2268" s="426">
        <v>8</v>
      </c>
    </row>
    <row r="2269" spans="1:26" ht="15">
      <c r="A2269" s="426">
        <v>202110</v>
      </c>
      <c r="B2269" s="426" t="s">
        <v>1389</v>
      </c>
      <c r="C2269" s="426" t="s">
        <v>1693</v>
      </c>
      <c r="D2269" s="426" t="s">
        <v>1694</v>
      </c>
      <c r="E2269" s="426" t="s">
        <v>275</v>
      </c>
      <c r="F2269" s="426" t="s">
        <v>4377</v>
      </c>
      <c r="G2269" s="426" t="s">
        <v>4143</v>
      </c>
      <c r="H2269" s="427">
        <v>0.45</v>
      </c>
      <c r="I2269" s="427">
        <v>0.47</v>
      </c>
      <c r="J2269" s="427">
        <v>51.31</v>
      </c>
      <c r="K2269" s="427">
        <v>163.13</v>
      </c>
      <c r="L2269" s="427">
        <v>0.46359</v>
      </c>
      <c r="M2269" s="427">
        <v>52.859562000000004</v>
      </c>
      <c r="N2269" s="427">
        <v>168.05652599999999</v>
      </c>
      <c r="O2269" s="427">
        <v>22.83</v>
      </c>
      <c r="P2269" s="427">
        <v>10.69</v>
      </c>
      <c r="Q2269" s="427">
        <v>10.69</v>
      </c>
      <c r="R2269" s="427">
        <v>0.46879999999999999</v>
      </c>
      <c r="S2269" s="427">
        <v>63.45</v>
      </c>
      <c r="T2269" s="427">
        <v>150.9924</v>
      </c>
      <c r="U2269" s="428">
        <v>42736</v>
      </c>
      <c r="V2269" s="428">
        <v>44926</v>
      </c>
      <c r="W2269" s="426">
        <v>970</v>
      </c>
      <c r="X2269" s="426"/>
      <c r="Y2269" s="426"/>
      <c r="Z2269" s="426">
        <v>7</v>
      </c>
    </row>
    <row r="2270" spans="1:26" ht="15">
      <c r="A2270" s="426">
        <v>202110</v>
      </c>
      <c r="B2270" s="426" t="s">
        <v>1389</v>
      </c>
      <c r="C2270" s="426" t="s">
        <v>1695</v>
      </c>
      <c r="D2270" s="426" t="s">
        <v>1696</v>
      </c>
      <c r="E2270" s="426" t="s">
        <v>275</v>
      </c>
      <c r="F2270" s="426" t="s">
        <v>4377</v>
      </c>
      <c r="G2270" s="426" t="s">
        <v>4143</v>
      </c>
      <c r="H2270" s="427">
        <v>0.26</v>
      </c>
      <c r="I2270" s="427">
        <v>0.28000000000000003</v>
      </c>
      <c r="J2270" s="427">
        <v>23.13</v>
      </c>
      <c r="K2270" s="427">
        <v>53.57</v>
      </c>
      <c r="L2270" s="427">
        <v>0.26785199999999998</v>
      </c>
      <c r="M2270" s="427">
        <v>23.828526</v>
      </c>
      <c r="N2270" s="427">
        <v>55.187814000000003</v>
      </c>
      <c r="O2270" s="427">
        <v>22.83</v>
      </c>
      <c r="P2270" s="427">
        <v>10.69</v>
      </c>
      <c r="Q2270" s="427">
        <v>10.69</v>
      </c>
      <c r="R2270" s="427">
        <v>0.27600000000000002</v>
      </c>
      <c r="S2270" s="427">
        <v>28.771999999999998</v>
      </c>
      <c r="T2270" s="427">
        <v>47.927100000000003</v>
      </c>
      <c r="U2270" s="428">
        <v>42736</v>
      </c>
      <c r="V2270" s="428">
        <v>44926</v>
      </c>
      <c r="W2270" s="426">
        <v>920</v>
      </c>
      <c r="X2270" s="426"/>
      <c r="Y2270" s="426"/>
      <c r="Z2270" s="426">
        <v>7</v>
      </c>
    </row>
    <row r="2271" spans="1:26" ht="15">
      <c r="A2271" s="426">
        <v>202110</v>
      </c>
      <c r="B2271" s="426" t="s">
        <v>1389</v>
      </c>
      <c r="C2271" s="426" t="s">
        <v>1697</v>
      </c>
      <c r="D2271" s="426" t="s">
        <v>1698</v>
      </c>
      <c r="E2271" s="426" t="s">
        <v>275</v>
      </c>
      <c r="F2271" s="426" t="s">
        <v>4149</v>
      </c>
      <c r="G2271" s="426" t="s">
        <v>4143</v>
      </c>
      <c r="H2271" s="427">
        <v>0.48</v>
      </c>
      <c r="I2271" s="427">
        <v>0.52</v>
      </c>
      <c r="J2271" s="427">
        <v>53.57</v>
      </c>
      <c r="K2271" s="427">
        <v>258.10000000000002</v>
      </c>
      <c r="L2271" s="427">
        <v>0.49449599999999999</v>
      </c>
      <c r="M2271" s="427">
        <v>55.187814000000003</v>
      </c>
      <c r="N2271" s="427">
        <v>265.89461999999997</v>
      </c>
      <c r="O2271" s="427">
        <v>22.83</v>
      </c>
      <c r="P2271" s="427">
        <v>10.69</v>
      </c>
      <c r="Q2271" s="427">
        <v>10.69</v>
      </c>
      <c r="R2271" s="427">
        <v>0.51799799999999996</v>
      </c>
      <c r="S2271" s="427">
        <v>65.829256000000001</v>
      </c>
      <c r="T2271" s="427">
        <v>245.84111799999999</v>
      </c>
      <c r="U2271" s="428">
        <v>42736</v>
      </c>
      <c r="V2271" s="428">
        <v>44926</v>
      </c>
      <c r="W2271" s="426">
        <v>500</v>
      </c>
      <c r="X2271" s="426"/>
      <c r="Y2271" s="426"/>
      <c r="Z2271" s="426">
        <v>7</v>
      </c>
    </row>
    <row r="2272" spans="1:26" ht="15">
      <c r="A2272" s="426">
        <v>202110</v>
      </c>
      <c r="B2272" s="426" t="s">
        <v>1389</v>
      </c>
      <c r="C2272" s="426" t="s">
        <v>1703</v>
      </c>
      <c r="D2272" s="426" t="s">
        <v>1704</v>
      </c>
      <c r="E2272" s="426" t="s">
        <v>275</v>
      </c>
      <c r="F2272" s="426" t="s">
        <v>4379</v>
      </c>
      <c r="G2272" s="426" t="s">
        <v>4151</v>
      </c>
      <c r="H2272" s="427">
        <v>0.14000000000000001</v>
      </c>
      <c r="I2272" s="427">
        <v>0.15</v>
      </c>
      <c r="J2272" s="427">
        <v>15.01</v>
      </c>
      <c r="K2272" s="427">
        <v>66.489999999999995</v>
      </c>
      <c r="L2272" s="427">
        <v>0.14708400000000002</v>
      </c>
      <c r="M2272" s="427">
        <v>15.463302000000001</v>
      </c>
      <c r="N2272" s="427">
        <v>68.497997999999995</v>
      </c>
      <c r="O2272" s="427">
        <v>22.83</v>
      </c>
      <c r="P2272" s="427">
        <v>10.69</v>
      </c>
      <c r="Q2272" s="427">
        <v>10.69</v>
      </c>
      <c r="R2272" s="427">
        <v>0.14779999999999999</v>
      </c>
      <c r="S2272" s="427">
        <v>18.315925</v>
      </c>
      <c r="T2272" s="427">
        <v>63.185675000000003</v>
      </c>
      <c r="U2272" s="428">
        <v>42736</v>
      </c>
      <c r="V2272" s="428">
        <v>44561</v>
      </c>
      <c r="W2272" s="426">
        <v>500</v>
      </c>
      <c r="X2272" s="426"/>
      <c r="Y2272" s="426"/>
      <c r="Z2272" s="426">
        <v>8</v>
      </c>
    </row>
    <row r="2273" spans="1:26" ht="15">
      <c r="A2273" s="426">
        <v>202110</v>
      </c>
      <c r="B2273" s="426" t="s">
        <v>1389</v>
      </c>
      <c r="C2273" s="426" t="s">
        <v>1705</v>
      </c>
      <c r="D2273" s="426" t="s">
        <v>1706</v>
      </c>
      <c r="E2273" s="426" t="s">
        <v>275</v>
      </c>
      <c r="F2273" s="426" t="s">
        <v>4394</v>
      </c>
      <c r="G2273" s="426" t="s">
        <v>4395</v>
      </c>
      <c r="H2273" s="427">
        <v>0.32</v>
      </c>
      <c r="I2273" s="427">
        <v>0.41</v>
      </c>
      <c r="J2273" s="427">
        <v>30.76</v>
      </c>
      <c r="K2273" s="427">
        <v>145.02000000000001</v>
      </c>
      <c r="L2273" s="427">
        <v>0.33289599999999997</v>
      </c>
      <c r="M2273" s="427">
        <v>31.999628000000005</v>
      </c>
      <c r="N2273" s="427">
        <v>150.864306</v>
      </c>
      <c r="O2273" s="427">
        <v>22.83</v>
      </c>
      <c r="P2273" s="427">
        <v>10.69</v>
      </c>
      <c r="Q2273" s="427">
        <v>10.69</v>
      </c>
      <c r="R2273" s="427">
        <v>0.40920000000000001</v>
      </c>
      <c r="S2273" s="427">
        <v>38.274500000000003</v>
      </c>
      <c r="T2273" s="427">
        <v>137.50370000000001</v>
      </c>
      <c r="U2273" s="428">
        <v>42736</v>
      </c>
      <c r="V2273" s="428">
        <v>44561</v>
      </c>
      <c r="W2273" s="426">
        <v>500</v>
      </c>
      <c r="X2273" s="426"/>
      <c r="Y2273" s="426"/>
      <c r="Z2273" s="426">
        <v>14</v>
      </c>
    </row>
    <row r="2274" spans="1:26" ht="15">
      <c r="A2274" s="426">
        <v>202110</v>
      </c>
      <c r="B2274" s="426" t="s">
        <v>1389</v>
      </c>
      <c r="C2274" s="426" t="s">
        <v>1709</v>
      </c>
      <c r="D2274" s="426" t="s">
        <v>1710</v>
      </c>
      <c r="E2274" s="426" t="s">
        <v>275</v>
      </c>
      <c r="F2274" s="426" t="s">
        <v>4386</v>
      </c>
      <c r="G2274" s="426" t="s">
        <v>4125</v>
      </c>
      <c r="H2274" s="427">
        <v>0.18</v>
      </c>
      <c r="I2274" s="427">
        <v>0.18</v>
      </c>
      <c r="J2274" s="427">
        <v>19.11</v>
      </c>
      <c r="K2274" s="427">
        <v>61.61</v>
      </c>
      <c r="L2274" s="427">
        <v>0.189108</v>
      </c>
      <c r="M2274" s="427">
        <v>19.882044</v>
      </c>
      <c r="N2274" s="427">
        <v>64.099044000000006</v>
      </c>
      <c r="O2274" s="427">
        <v>22.83</v>
      </c>
      <c r="P2274" s="427">
        <v>10.69</v>
      </c>
      <c r="Q2274" s="427">
        <v>10.69</v>
      </c>
      <c r="R2274" s="427">
        <v>0.1818728</v>
      </c>
      <c r="S2274" s="427">
        <v>23.753257999999999</v>
      </c>
      <c r="T2274" s="427">
        <v>56.969881000000001</v>
      </c>
      <c r="U2274" s="428">
        <v>42736</v>
      </c>
      <c r="V2274" s="428">
        <v>44561</v>
      </c>
      <c r="W2274" s="426">
        <v>720</v>
      </c>
      <c r="X2274" s="426"/>
      <c r="Y2274" s="426"/>
      <c r="Z2274" s="426">
        <v>2</v>
      </c>
    </row>
    <row r="2275" spans="1:26" ht="15">
      <c r="A2275" s="426">
        <v>202110</v>
      </c>
      <c r="B2275" s="426" t="s">
        <v>1389</v>
      </c>
      <c r="C2275" s="426" t="s">
        <v>1715</v>
      </c>
      <c r="D2275" s="426" t="s">
        <v>1716</v>
      </c>
      <c r="E2275" s="426" t="s">
        <v>275</v>
      </c>
      <c r="F2275" s="426" t="s">
        <v>4385</v>
      </c>
      <c r="G2275" s="426" t="s">
        <v>4315</v>
      </c>
      <c r="H2275" s="427">
        <v>0.13</v>
      </c>
      <c r="I2275" s="427">
        <v>0.12</v>
      </c>
      <c r="J2275" s="427">
        <v>14.55</v>
      </c>
      <c r="K2275" s="427">
        <v>63.09</v>
      </c>
      <c r="L2275" s="427">
        <v>0.136578</v>
      </c>
      <c r="M2275" s="427">
        <v>15.137820000000001</v>
      </c>
      <c r="N2275" s="427">
        <v>65.638836000000012</v>
      </c>
      <c r="O2275" s="427">
        <v>22.83</v>
      </c>
      <c r="P2275" s="427">
        <v>10.69</v>
      </c>
      <c r="Q2275" s="427">
        <v>10.69</v>
      </c>
      <c r="R2275" s="427">
        <v>0.1332364</v>
      </c>
      <c r="S2275" s="427">
        <v>17.903649999999999</v>
      </c>
      <c r="T2275" s="427">
        <v>59.741892</v>
      </c>
      <c r="U2275" s="428">
        <v>42736</v>
      </c>
      <c r="V2275" s="428">
        <v>44561</v>
      </c>
      <c r="W2275" s="426">
        <v>550</v>
      </c>
      <c r="X2275" s="426"/>
      <c r="Y2275" s="426"/>
      <c r="Z2275" s="426">
        <v>3</v>
      </c>
    </row>
    <row r="2276" spans="1:26" ht="15">
      <c r="A2276" s="426">
        <v>202110</v>
      </c>
      <c r="B2276" s="426" t="s">
        <v>1389</v>
      </c>
      <c r="C2276" s="426" t="s">
        <v>1772</v>
      </c>
      <c r="D2276" s="426" t="s">
        <v>1773</v>
      </c>
      <c r="E2276" s="426" t="s">
        <v>267</v>
      </c>
      <c r="F2276" s="426" t="s">
        <v>4402</v>
      </c>
      <c r="G2276" s="426" t="s">
        <v>4403</v>
      </c>
      <c r="H2276" s="427">
        <v>1.1000000000000001</v>
      </c>
      <c r="I2276" s="427">
        <v>1.1200000000000001</v>
      </c>
      <c r="J2276" s="427">
        <v>111.28</v>
      </c>
      <c r="K2276" s="427">
        <v>488.58</v>
      </c>
      <c r="L2276" s="427">
        <v>1.1332200000000001</v>
      </c>
      <c r="M2276" s="427">
        <v>114.64065600000001</v>
      </c>
      <c r="N2276" s="427">
        <v>503.33511600000003</v>
      </c>
      <c r="O2276" s="427">
        <v>27.43</v>
      </c>
      <c r="P2276" s="427">
        <v>10.59</v>
      </c>
      <c r="Q2276" s="427">
        <v>10.59</v>
      </c>
      <c r="R2276" s="427">
        <v>1.11981</v>
      </c>
      <c r="S2276" s="427">
        <v>118.55149400000001</v>
      </c>
      <c r="T2276" s="427">
        <v>481.30694699999998</v>
      </c>
      <c r="U2276" s="428">
        <v>42789</v>
      </c>
      <c r="V2276" s="428">
        <v>46441</v>
      </c>
      <c r="W2276" s="426">
        <v>1000</v>
      </c>
      <c r="X2276" s="426"/>
      <c r="Y2276" s="426"/>
      <c r="Z2276" s="426">
        <v>7</v>
      </c>
    </row>
    <row r="2277" spans="1:26" ht="15">
      <c r="A2277" s="426">
        <v>202110</v>
      </c>
      <c r="B2277" s="426" t="s">
        <v>1389</v>
      </c>
      <c r="C2277" s="426" t="s">
        <v>1776</v>
      </c>
      <c r="D2277" s="426" t="s">
        <v>1777</v>
      </c>
      <c r="E2277" s="426" t="s">
        <v>275</v>
      </c>
      <c r="F2277" s="426" t="s">
        <v>4314</v>
      </c>
      <c r="G2277" s="426" t="s">
        <v>4315</v>
      </c>
      <c r="H2277" s="427">
        <v>1.76</v>
      </c>
      <c r="I2277" s="427">
        <v>1.77</v>
      </c>
      <c r="J2277" s="427">
        <v>173.23</v>
      </c>
      <c r="K2277" s="427">
        <v>786.56</v>
      </c>
      <c r="L2277" s="427">
        <v>1.8490560000000003</v>
      </c>
      <c r="M2277" s="427">
        <v>180.22849199999999</v>
      </c>
      <c r="N2277" s="427">
        <v>818.33702400000004</v>
      </c>
      <c r="O2277" s="427">
        <v>27.35</v>
      </c>
      <c r="P2277" s="427">
        <v>10.82</v>
      </c>
      <c r="Q2277" s="427">
        <v>10.82</v>
      </c>
      <c r="R2277" s="427">
        <v>1.7736799999999999</v>
      </c>
      <c r="S2277" s="427">
        <v>206.33618000000001</v>
      </c>
      <c r="T2277" s="427">
        <v>753.45169999999996</v>
      </c>
      <c r="U2277" s="428">
        <v>42767</v>
      </c>
      <c r="V2277" s="428">
        <v>44592</v>
      </c>
      <c r="W2277" s="426">
        <v>2000</v>
      </c>
      <c r="X2277" s="426"/>
      <c r="Y2277" s="426"/>
      <c r="Z2277" s="426">
        <v>3</v>
      </c>
    </row>
    <row r="2278" spans="1:26" ht="15">
      <c r="A2278" s="426">
        <v>202110</v>
      </c>
      <c r="B2278" s="426" t="s">
        <v>1389</v>
      </c>
      <c r="C2278" s="426" t="s">
        <v>1780</v>
      </c>
      <c r="D2278" s="426" t="s">
        <v>1781</v>
      </c>
      <c r="E2278" s="426" t="s">
        <v>265</v>
      </c>
      <c r="F2278" s="426" t="s">
        <v>4421</v>
      </c>
      <c r="G2278" s="426" t="s">
        <v>4331</v>
      </c>
      <c r="H2278" s="427">
        <v>0.19</v>
      </c>
      <c r="I2278" s="427">
        <v>0.18</v>
      </c>
      <c r="J2278" s="427">
        <v>15.93</v>
      </c>
      <c r="K2278" s="427">
        <v>55.29</v>
      </c>
      <c r="L2278" s="427">
        <v>0.195738</v>
      </c>
      <c r="M2278" s="427">
        <v>16.411086000000001</v>
      </c>
      <c r="N2278" s="427">
        <v>56.959758000000001</v>
      </c>
      <c r="O2278" s="427">
        <v>27.5</v>
      </c>
      <c r="P2278" s="427">
        <v>10.87</v>
      </c>
      <c r="Q2278" s="427">
        <v>10.210000000000001</v>
      </c>
      <c r="R2278" s="427">
        <v>0.19259999999999999</v>
      </c>
      <c r="S2278" s="427">
        <v>19.707799999999999</v>
      </c>
      <c r="T2278" s="427">
        <v>51.505249999999997</v>
      </c>
      <c r="U2278" s="428">
        <v>42767</v>
      </c>
      <c r="V2278" s="428">
        <v>46418</v>
      </c>
      <c r="W2278" s="426">
        <v>900</v>
      </c>
      <c r="X2278" s="426"/>
      <c r="Y2278" s="426"/>
      <c r="Z2278" s="426">
        <v>7</v>
      </c>
    </row>
    <row r="2279" spans="1:26" ht="15">
      <c r="A2279" s="426">
        <v>202110</v>
      </c>
      <c r="B2279" s="426" t="s">
        <v>1389</v>
      </c>
      <c r="C2279" s="426" t="s">
        <v>1782</v>
      </c>
      <c r="D2279" s="426" t="s">
        <v>1783</v>
      </c>
      <c r="E2279" s="426" t="s">
        <v>265</v>
      </c>
      <c r="F2279" s="426" t="s">
        <v>4398</v>
      </c>
      <c r="G2279" s="426" t="s">
        <v>4123</v>
      </c>
      <c r="H2279" s="427">
        <v>0.24</v>
      </c>
      <c r="I2279" s="427">
        <v>0.23</v>
      </c>
      <c r="J2279" s="427">
        <v>19.940000000000001</v>
      </c>
      <c r="K2279" s="427">
        <v>93.13</v>
      </c>
      <c r="L2279" s="427">
        <v>0.247248</v>
      </c>
      <c r="M2279" s="427">
        <v>20.542188000000003</v>
      </c>
      <c r="N2279" s="427">
        <v>95.942526000000001</v>
      </c>
      <c r="O2279" s="427">
        <v>27.5</v>
      </c>
      <c r="P2279" s="427">
        <v>10.87</v>
      </c>
      <c r="Q2279" s="427">
        <v>10.28</v>
      </c>
      <c r="R2279" s="427">
        <v>0.24479999999999999</v>
      </c>
      <c r="S2279" s="427">
        <v>24.773150000000001</v>
      </c>
      <c r="T2279" s="427">
        <v>88.297899999999998</v>
      </c>
      <c r="U2279" s="428">
        <v>42767</v>
      </c>
      <c r="V2279" s="428">
        <v>46418</v>
      </c>
      <c r="W2279" s="426">
        <v>600</v>
      </c>
      <c r="X2279" s="426"/>
      <c r="Y2279" s="426"/>
      <c r="Z2279" s="426">
        <v>7</v>
      </c>
    </row>
    <row r="2280" spans="1:26" ht="15">
      <c r="A2280" s="426">
        <v>202110</v>
      </c>
      <c r="B2280" s="426" t="s">
        <v>1389</v>
      </c>
      <c r="C2280" s="426" t="s">
        <v>1784</v>
      </c>
      <c r="D2280" s="426" t="s">
        <v>1785</v>
      </c>
      <c r="E2280" s="426" t="s">
        <v>265</v>
      </c>
      <c r="F2280" s="426" t="s">
        <v>4327</v>
      </c>
      <c r="G2280" s="426" t="s">
        <v>4143</v>
      </c>
      <c r="H2280" s="427">
        <v>0.25</v>
      </c>
      <c r="I2280" s="427">
        <v>0.18</v>
      </c>
      <c r="J2280" s="427">
        <v>12.76</v>
      </c>
      <c r="K2280" s="427">
        <v>30.29</v>
      </c>
      <c r="L2280" s="427">
        <v>0.25755</v>
      </c>
      <c r="M2280" s="427">
        <v>13.145352000000001</v>
      </c>
      <c r="N2280" s="427">
        <v>31.204758000000002</v>
      </c>
      <c r="O2280" s="427">
        <v>27.5</v>
      </c>
      <c r="P2280" s="427">
        <v>10.87</v>
      </c>
      <c r="Q2280" s="427">
        <v>10.28</v>
      </c>
      <c r="R2280" s="427">
        <v>0.25052600000000003</v>
      </c>
      <c r="S2280" s="427">
        <v>14.125384</v>
      </c>
      <c r="T2280" s="427">
        <v>28.924347999999998</v>
      </c>
      <c r="U2280" s="428">
        <v>42767</v>
      </c>
      <c r="V2280" s="428">
        <v>46418</v>
      </c>
      <c r="W2280" s="426">
        <v>600</v>
      </c>
      <c r="X2280" s="426"/>
      <c r="Y2280" s="426"/>
      <c r="Z2280" s="426">
        <v>7</v>
      </c>
    </row>
    <row r="2281" spans="1:26" ht="15">
      <c r="A2281" s="426">
        <v>202110</v>
      </c>
      <c r="B2281" s="426" t="s">
        <v>1389</v>
      </c>
      <c r="C2281" s="426" t="s">
        <v>1786</v>
      </c>
      <c r="D2281" s="426" t="s">
        <v>1787</v>
      </c>
      <c r="E2281" s="426" t="s">
        <v>275</v>
      </c>
      <c r="F2281" s="426" t="s">
        <v>4399</v>
      </c>
      <c r="G2281" s="426" t="s">
        <v>4123</v>
      </c>
      <c r="H2281" s="427">
        <v>0.38</v>
      </c>
      <c r="I2281" s="427">
        <v>0.4</v>
      </c>
      <c r="J2281" s="427">
        <v>37.81</v>
      </c>
      <c r="K2281" s="427">
        <v>183.45</v>
      </c>
      <c r="L2281" s="427">
        <v>0.39147599999999999</v>
      </c>
      <c r="M2281" s="427">
        <v>38.951862000000006</v>
      </c>
      <c r="N2281" s="427">
        <v>188.99019000000001</v>
      </c>
      <c r="O2281" s="427">
        <v>27.43</v>
      </c>
      <c r="P2281" s="427">
        <v>10.59</v>
      </c>
      <c r="Q2281" s="427">
        <v>10.59</v>
      </c>
      <c r="R2281" s="427">
        <v>0.40439999999999998</v>
      </c>
      <c r="S2281" s="427">
        <v>47.208300000000001</v>
      </c>
      <c r="T2281" s="427">
        <v>174.0497</v>
      </c>
      <c r="U2281" s="428">
        <v>42785</v>
      </c>
      <c r="V2281" s="428">
        <v>46437</v>
      </c>
      <c r="W2281" s="426">
        <v>400</v>
      </c>
      <c r="X2281" s="426"/>
      <c r="Y2281" s="426"/>
      <c r="Z2281" s="426">
        <v>7</v>
      </c>
    </row>
    <row r="2282" spans="1:26" ht="15">
      <c r="A2282" s="426">
        <v>202110</v>
      </c>
      <c r="B2282" s="426" t="s">
        <v>1389</v>
      </c>
      <c r="C2282" s="426" t="s">
        <v>1788</v>
      </c>
      <c r="D2282" s="426" t="s">
        <v>1789</v>
      </c>
      <c r="E2282" s="426" t="s">
        <v>275</v>
      </c>
      <c r="F2282" s="426" t="s">
        <v>4353</v>
      </c>
      <c r="G2282" s="426" t="s">
        <v>4143</v>
      </c>
      <c r="H2282" s="427">
        <v>0.38</v>
      </c>
      <c r="I2282" s="427">
        <v>0.39</v>
      </c>
      <c r="J2282" s="427">
        <v>41.04</v>
      </c>
      <c r="K2282" s="427">
        <v>188.67</v>
      </c>
      <c r="L2282" s="427">
        <v>0.39147599999999999</v>
      </c>
      <c r="M2282" s="427">
        <v>42.279407999999997</v>
      </c>
      <c r="N2282" s="427">
        <v>194.36783399999999</v>
      </c>
      <c r="O2282" s="427">
        <v>27.43</v>
      </c>
      <c r="P2282" s="427">
        <v>10.59</v>
      </c>
      <c r="Q2282" s="427">
        <v>10.59</v>
      </c>
      <c r="R2282" s="427">
        <v>0.3876</v>
      </c>
      <c r="S2282" s="427">
        <v>50.684699999999999</v>
      </c>
      <c r="T2282" s="427">
        <v>179.02090000000001</v>
      </c>
      <c r="U2282" s="428">
        <v>42785</v>
      </c>
      <c r="V2282" s="428">
        <v>46437</v>
      </c>
      <c r="W2282" s="426">
        <v>500</v>
      </c>
      <c r="X2282" s="426"/>
      <c r="Y2282" s="426"/>
      <c r="Z2282" s="426">
        <v>7</v>
      </c>
    </row>
    <row r="2283" spans="1:26" ht="15">
      <c r="A2283" s="426">
        <v>202110</v>
      </c>
      <c r="B2283" s="426" t="s">
        <v>1389</v>
      </c>
      <c r="C2283" s="426" t="s">
        <v>1790</v>
      </c>
      <c r="D2283" s="426" t="s">
        <v>1791</v>
      </c>
      <c r="E2283" s="426" t="s">
        <v>275</v>
      </c>
      <c r="F2283" s="426" t="s">
        <v>4400</v>
      </c>
      <c r="G2283" s="426" t="s">
        <v>4143</v>
      </c>
      <c r="H2283" s="427">
        <v>0.18</v>
      </c>
      <c r="I2283" s="427">
        <v>0.18</v>
      </c>
      <c r="J2283" s="427">
        <v>20.55</v>
      </c>
      <c r="K2283" s="427">
        <v>87.53</v>
      </c>
      <c r="L2283" s="427">
        <v>0.18543599999999999</v>
      </c>
      <c r="M2283" s="427">
        <v>21.170610000000003</v>
      </c>
      <c r="N2283" s="427">
        <v>90.173406000000014</v>
      </c>
      <c r="O2283" s="427">
        <v>27.43</v>
      </c>
      <c r="P2283" s="427">
        <v>10.59</v>
      </c>
      <c r="Q2283" s="427">
        <v>10.59</v>
      </c>
      <c r="R2283" s="427">
        <v>0.1812</v>
      </c>
      <c r="S2283" s="427">
        <v>25.418700000000001</v>
      </c>
      <c r="T2283" s="427">
        <v>82.667050000000003</v>
      </c>
      <c r="U2283" s="428">
        <v>42785</v>
      </c>
      <c r="V2283" s="428">
        <v>46437</v>
      </c>
      <c r="W2283" s="426">
        <v>220</v>
      </c>
      <c r="X2283" s="426"/>
      <c r="Y2283" s="426"/>
      <c r="Z2283" s="426">
        <v>7</v>
      </c>
    </row>
    <row r="2284" spans="1:26" ht="15">
      <c r="A2284" s="426">
        <v>202110</v>
      </c>
      <c r="B2284" s="426" t="s">
        <v>1389</v>
      </c>
      <c r="C2284" s="426" t="s">
        <v>1836</v>
      </c>
      <c r="D2284" s="426" t="s">
        <v>1837</v>
      </c>
      <c r="E2284" s="426" t="s">
        <v>275</v>
      </c>
      <c r="F2284" s="426" t="s">
        <v>4401</v>
      </c>
      <c r="G2284" s="426" t="s">
        <v>4315</v>
      </c>
      <c r="H2284" s="427">
        <v>0.18</v>
      </c>
      <c r="I2284" s="427">
        <v>0.17</v>
      </c>
      <c r="J2284" s="427">
        <v>20.03</v>
      </c>
      <c r="K2284" s="427">
        <v>91.35</v>
      </c>
      <c r="L2284" s="427">
        <v>0.189108</v>
      </c>
      <c r="M2284" s="427">
        <v>20.839212000000003</v>
      </c>
      <c r="N2284" s="427">
        <v>95.040539999999993</v>
      </c>
      <c r="O2284" s="427">
        <v>27.43</v>
      </c>
      <c r="P2284" s="427">
        <v>10.64</v>
      </c>
      <c r="Q2284" s="427">
        <v>10.64</v>
      </c>
      <c r="R2284" s="427">
        <v>0.17618159999999999</v>
      </c>
      <c r="S2284" s="427">
        <v>24.824036</v>
      </c>
      <c r="T2284" s="427">
        <v>86.558449999999993</v>
      </c>
      <c r="U2284" s="428">
        <v>42795</v>
      </c>
      <c r="V2284" s="428">
        <v>46447</v>
      </c>
      <c r="W2284" s="426">
        <v>210</v>
      </c>
      <c r="X2284" s="426"/>
      <c r="Y2284" s="426"/>
      <c r="Z2284" s="426">
        <v>3</v>
      </c>
    </row>
    <row r="2285" spans="1:26" ht="15">
      <c r="A2285" s="426">
        <v>202110</v>
      </c>
      <c r="B2285" s="426" t="s">
        <v>1389</v>
      </c>
      <c r="C2285" s="426" t="s">
        <v>1840</v>
      </c>
      <c r="D2285" s="426" t="s">
        <v>1841</v>
      </c>
      <c r="E2285" s="426" t="s">
        <v>275</v>
      </c>
      <c r="F2285" s="426" t="s">
        <v>4386</v>
      </c>
      <c r="G2285" s="426" t="s">
        <v>4125</v>
      </c>
      <c r="H2285" s="427">
        <v>0.11</v>
      </c>
      <c r="I2285" s="427">
        <v>0.12</v>
      </c>
      <c r="J2285" s="427">
        <v>11.03</v>
      </c>
      <c r="K2285" s="427">
        <v>37.75</v>
      </c>
      <c r="L2285" s="427">
        <v>0.11556600000000002</v>
      </c>
      <c r="M2285" s="427">
        <v>11.475612</v>
      </c>
      <c r="N2285" s="427">
        <v>39.275100000000002</v>
      </c>
      <c r="O2285" s="427">
        <v>22.83</v>
      </c>
      <c r="P2285" s="427">
        <v>10.69</v>
      </c>
      <c r="Q2285" s="427">
        <v>10.69</v>
      </c>
      <c r="R2285" s="427">
        <v>0.11609999999999999</v>
      </c>
      <c r="S2285" s="427">
        <v>13.642096</v>
      </c>
      <c r="T2285" s="427">
        <v>35.146779000000002</v>
      </c>
      <c r="U2285" s="428">
        <v>42795</v>
      </c>
      <c r="V2285" s="428">
        <v>44926</v>
      </c>
      <c r="W2285" s="426">
        <v>390</v>
      </c>
      <c r="X2285" s="426"/>
      <c r="Y2285" s="426"/>
      <c r="Z2285" s="426">
        <v>2</v>
      </c>
    </row>
    <row r="2286" spans="1:26" ht="15">
      <c r="A2286" s="426">
        <v>202110</v>
      </c>
      <c r="B2286" s="426" t="s">
        <v>1389</v>
      </c>
      <c r="C2286" s="426" t="s">
        <v>1844</v>
      </c>
      <c r="D2286" s="426" t="s">
        <v>1845</v>
      </c>
      <c r="E2286" s="426" t="s">
        <v>275</v>
      </c>
      <c r="F2286" s="426" t="s">
        <v>4382</v>
      </c>
      <c r="G2286" s="426" t="s">
        <v>4364</v>
      </c>
      <c r="H2286" s="427">
        <v>0.38</v>
      </c>
      <c r="I2286" s="427">
        <v>0.36</v>
      </c>
      <c r="J2286" s="427">
        <v>43.17</v>
      </c>
      <c r="K2286" s="427">
        <v>164.62</v>
      </c>
      <c r="L2286" s="427">
        <v>0.39922800000000003</v>
      </c>
      <c r="M2286" s="427">
        <v>44.914068</v>
      </c>
      <c r="N2286" s="427">
        <v>171.27064800000002</v>
      </c>
      <c r="O2286" s="427">
        <v>22.83</v>
      </c>
      <c r="P2286" s="427">
        <v>10.69</v>
      </c>
      <c r="Q2286" s="427">
        <v>10.69</v>
      </c>
      <c r="R2286" s="427">
        <v>0.37972679999999998</v>
      </c>
      <c r="S2286" s="427">
        <v>53.347946999999998</v>
      </c>
      <c r="T2286" s="427">
        <v>154.45066199999999</v>
      </c>
      <c r="U2286" s="428">
        <v>42795</v>
      </c>
      <c r="V2286" s="428">
        <v>44926</v>
      </c>
      <c r="W2286" s="426">
        <v>900</v>
      </c>
      <c r="X2286" s="426"/>
      <c r="Y2286" s="426"/>
      <c r="Z2286" s="426">
        <v>3</v>
      </c>
    </row>
    <row r="2287" spans="1:26" ht="15">
      <c r="A2287" s="426">
        <v>202110</v>
      </c>
      <c r="B2287" s="426" t="s">
        <v>1389</v>
      </c>
      <c r="C2287" s="426" t="s">
        <v>1850</v>
      </c>
      <c r="D2287" s="426" t="s">
        <v>1851</v>
      </c>
      <c r="E2287" s="426" t="s">
        <v>275</v>
      </c>
      <c r="F2287" s="426" t="s">
        <v>4401</v>
      </c>
      <c r="G2287" s="426" t="s">
        <v>4315</v>
      </c>
      <c r="H2287" s="427">
        <v>0.37</v>
      </c>
      <c r="I2287" s="427">
        <v>0.4</v>
      </c>
      <c r="J2287" s="427">
        <v>38.21</v>
      </c>
      <c r="K2287" s="427">
        <v>178.27</v>
      </c>
      <c r="L2287" s="427">
        <v>0.38872200000000001</v>
      </c>
      <c r="M2287" s="427">
        <v>39.753684000000007</v>
      </c>
      <c r="N2287" s="427">
        <v>185.47210800000002</v>
      </c>
      <c r="O2287" s="427">
        <v>22.83</v>
      </c>
      <c r="P2287" s="427">
        <v>10.69</v>
      </c>
      <c r="Q2287" s="427">
        <v>10.69</v>
      </c>
      <c r="R2287" s="427">
        <v>0.39970919999999999</v>
      </c>
      <c r="S2287" s="427">
        <v>47.536230000000003</v>
      </c>
      <c r="T2287" s="427">
        <v>168.945773</v>
      </c>
      <c r="U2287" s="428">
        <v>42795</v>
      </c>
      <c r="V2287" s="428">
        <v>44926</v>
      </c>
      <c r="W2287" s="426">
        <v>990</v>
      </c>
      <c r="X2287" s="426"/>
      <c r="Y2287" s="426"/>
      <c r="Z2287" s="426">
        <v>3</v>
      </c>
    </row>
    <row r="2288" spans="1:26" ht="15">
      <c r="A2288" s="426">
        <v>202110</v>
      </c>
      <c r="B2288" s="426" t="s">
        <v>1389</v>
      </c>
      <c r="C2288" s="426" t="s">
        <v>1875</v>
      </c>
      <c r="D2288" s="426" t="s">
        <v>1876</v>
      </c>
      <c r="E2288" s="426" t="s">
        <v>275</v>
      </c>
      <c r="F2288" s="426" t="s">
        <v>4394</v>
      </c>
      <c r="G2288" s="426" t="s">
        <v>4395</v>
      </c>
      <c r="H2288" s="427">
        <v>0.62</v>
      </c>
      <c r="I2288" s="427">
        <v>0.63</v>
      </c>
      <c r="J2288" s="427">
        <v>50.63</v>
      </c>
      <c r="K2288" s="427">
        <v>170.03</v>
      </c>
      <c r="L2288" s="427">
        <v>0.64498599999999995</v>
      </c>
      <c r="M2288" s="427">
        <v>52.670389000000007</v>
      </c>
      <c r="N2288" s="427">
        <v>176.88220900000002</v>
      </c>
      <c r="O2288" s="427">
        <v>22.83</v>
      </c>
      <c r="P2288" s="427">
        <v>10.69</v>
      </c>
      <c r="Q2288" s="427">
        <v>10.69</v>
      </c>
      <c r="R2288" s="427">
        <v>0.62919999999999998</v>
      </c>
      <c r="S2288" s="427">
        <v>62.676299999999998</v>
      </c>
      <c r="T2288" s="427">
        <v>157.9803</v>
      </c>
      <c r="U2288" s="428">
        <v>42795</v>
      </c>
      <c r="V2288" s="428">
        <v>44926</v>
      </c>
      <c r="W2288" s="426">
        <v>500</v>
      </c>
      <c r="X2288" s="426"/>
      <c r="Y2288" s="426"/>
      <c r="Z2288" s="426">
        <v>14</v>
      </c>
    </row>
    <row r="2289" spans="1:26" ht="15">
      <c r="A2289" s="426">
        <v>202110</v>
      </c>
      <c r="B2289" s="426" t="s">
        <v>1389</v>
      </c>
      <c r="C2289" s="426" t="s">
        <v>1877</v>
      </c>
      <c r="D2289" s="426" t="s">
        <v>1878</v>
      </c>
      <c r="E2289" s="426" t="s">
        <v>275</v>
      </c>
      <c r="F2289" s="426" t="s">
        <v>4406</v>
      </c>
      <c r="G2289" s="426" t="s">
        <v>4407</v>
      </c>
      <c r="H2289" s="427">
        <v>0.56000000000000005</v>
      </c>
      <c r="I2289" s="427">
        <v>0.56999999999999995</v>
      </c>
      <c r="J2289" s="427">
        <v>54.39</v>
      </c>
      <c r="K2289" s="427">
        <v>187.21</v>
      </c>
      <c r="L2289" s="427">
        <v>0.59404800000000002</v>
      </c>
      <c r="M2289" s="427">
        <v>56.581917000000004</v>
      </c>
      <c r="N2289" s="427">
        <v>194.75456300000002</v>
      </c>
      <c r="O2289" s="427">
        <v>22.83</v>
      </c>
      <c r="P2289" s="427">
        <v>10.69</v>
      </c>
      <c r="Q2289" s="427">
        <v>10.69</v>
      </c>
      <c r="R2289" s="427">
        <v>0.57120000000000004</v>
      </c>
      <c r="S2289" s="427">
        <v>67.832099999999997</v>
      </c>
      <c r="T2289" s="427">
        <v>173.76939999999999</v>
      </c>
      <c r="U2289" s="428">
        <v>42795</v>
      </c>
      <c r="V2289" s="428">
        <v>44926</v>
      </c>
      <c r="W2289" s="426">
        <v>1004</v>
      </c>
      <c r="X2289" s="426"/>
      <c r="Y2289" s="426"/>
      <c r="Z2289" s="426">
        <v>5</v>
      </c>
    </row>
    <row r="2290" spans="1:26" ht="15">
      <c r="A2290" s="426">
        <v>202110</v>
      </c>
      <c r="B2290" s="426" t="s">
        <v>1389</v>
      </c>
      <c r="C2290" s="426" t="s">
        <v>1881</v>
      </c>
      <c r="D2290" s="426" t="s">
        <v>1882</v>
      </c>
      <c r="E2290" s="426" t="s">
        <v>275</v>
      </c>
      <c r="F2290" s="426" t="s">
        <v>4404</v>
      </c>
      <c r="G2290" s="426" t="s">
        <v>4151</v>
      </c>
      <c r="H2290" s="427">
        <v>0.33</v>
      </c>
      <c r="I2290" s="427">
        <v>0.35</v>
      </c>
      <c r="J2290" s="427">
        <v>28.25</v>
      </c>
      <c r="K2290" s="427">
        <v>151.13</v>
      </c>
      <c r="L2290" s="427">
        <v>0.34669800000000006</v>
      </c>
      <c r="M2290" s="427">
        <v>29.103150000000003</v>
      </c>
      <c r="N2290" s="427">
        <v>155.69412600000001</v>
      </c>
      <c r="O2290" s="427">
        <v>22.83</v>
      </c>
      <c r="P2290" s="427">
        <v>10.69</v>
      </c>
      <c r="Q2290" s="427">
        <v>10.69</v>
      </c>
      <c r="R2290" s="427">
        <v>0.35144999999999998</v>
      </c>
      <c r="S2290" s="427">
        <v>35.005912000000002</v>
      </c>
      <c r="T2290" s="427">
        <v>144.375675</v>
      </c>
      <c r="U2290" s="428">
        <v>42795</v>
      </c>
      <c r="V2290" s="428">
        <v>44926</v>
      </c>
      <c r="W2290" s="426">
        <v>990</v>
      </c>
      <c r="X2290" s="426"/>
      <c r="Y2290" s="426"/>
      <c r="Z2290" s="426">
        <v>8</v>
      </c>
    </row>
    <row r="2291" spans="1:26" ht="15">
      <c r="A2291" s="426">
        <v>202110</v>
      </c>
      <c r="B2291" s="426" t="s">
        <v>1389</v>
      </c>
      <c r="C2291" s="426" t="s">
        <v>1887</v>
      </c>
      <c r="D2291" s="426" t="s">
        <v>1888</v>
      </c>
      <c r="E2291" s="426" t="s">
        <v>275</v>
      </c>
      <c r="F2291" s="426" t="s">
        <v>4408</v>
      </c>
      <c r="G2291" s="426" t="s">
        <v>4123</v>
      </c>
      <c r="H2291" s="427">
        <v>1.73</v>
      </c>
      <c r="I2291" s="427">
        <v>2.0499999999999998</v>
      </c>
      <c r="J2291" s="427">
        <v>193.69</v>
      </c>
      <c r="K2291" s="427">
        <v>965.74</v>
      </c>
      <c r="L2291" s="427">
        <v>1.782246</v>
      </c>
      <c r="M2291" s="427">
        <v>199.53943800000002</v>
      </c>
      <c r="N2291" s="427">
        <v>994.905348</v>
      </c>
      <c r="O2291" s="427">
        <v>22.83</v>
      </c>
      <c r="P2291" s="427">
        <v>10.69</v>
      </c>
      <c r="Q2291" s="427">
        <v>10.69</v>
      </c>
      <c r="R2291" s="427">
        <v>2.0496644000000002</v>
      </c>
      <c r="S2291" s="427">
        <v>231.681387</v>
      </c>
      <c r="T2291" s="427">
        <v>927.75604899999996</v>
      </c>
      <c r="U2291" s="428">
        <v>42795</v>
      </c>
      <c r="V2291" s="428">
        <v>44926</v>
      </c>
      <c r="W2291" s="426">
        <v>1600</v>
      </c>
      <c r="X2291" s="426"/>
      <c r="Y2291" s="426"/>
      <c r="Z2291" s="426">
        <v>7</v>
      </c>
    </row>
    <row r="2292" spans="1:26" ht="15">
      <c r="A2292" s="426">
        <v>202110</v>
      </c>
      <c r="B2292" s="426" t="s">
        <v>1389</v>
      </c>
      <c r="C2292" s="426" t="s">
        <v>1889</v>
      </c>
      <c r="D2292" s="426" t="s">
        <v>1890</v>
      </c>
      <c r="E2292" s="426" t="s">
        <v>275</v>
      </c>
      <c r="F2292" s="426" t="s">
        <v>4376</v>
      </c>
      <c r="G2292" s="426" t="s">
        <v>4143</v>
      </c>
      <c r="H2292" s="427">
        <v>0.31</v>
      </c>
      <c r="I2292" s="427">
        <v>0.32</v>
      </c>
      <c r="J2292" s="427">
        <v>32.54</v>
      </c>
      <c r="K2292" s="427">
        <v>156.87</v>
      </c>
      <c r="L2292" s="427">
        <v>0.31936199999999998</v>
      </c>
      <c r="M2292" s="427">
        <v>33.522708000000002</v>
      </c>
      <c r="N2292" s="427">
        <v>161.60747400000002</v>
      </c>
      <c r="O2292" s="427">
        <v>22.83</v>
      </c>
      <c r="P2292" s="427">
        <v>10.69</v>
      </c>
      <c r="Q2292" s="427">
        <v>10.69</v>
      </c>
      <c r="R2292" s="427">
        <v>0.32279999999999998</v>
      </c>
      <c r="S2292" s="427">
        <v>40.237900000000003</v>
      </c>
      <c r="T2292" s="427">
        <v>149.17009999999999</v>
      </c>
      <c r="U2292" s="428">
        <v>42795</v>
      </c>
      <c r="V2292" s="428">
        <v>44926</v>
      </c>
      <c r="W2292" s="426">
        <v>900</v>
      </c>
      <c r="X2292" s="426"/>
      <c r="Y2292" s="426"/>
      <c r="Z2292" s="426">
        <v>7</v>
      </c>
    </row>
    <row r="2293" spans="1:26" ht="15">
      <c r="A2293" s="426">
        <v>202110</v>
      </c>
      <c r="B2293" s="426" t="s">
        <v>1389</v>
      </c>
      <c r="C2293" s="426" t="s">
        <v>1891</v>
      </c>
      <c r="D2293" s="426" t="s">
        <v>1892</v>
      </c>
      <c r="E2293" s="426" t="s">
        <v>275</v>
      </c>
      <c r="F2293" s="426" t="s">
        <v>4316</v>
      </c>
      <c r="G2293" s="426" t="s">
        <v>4409</v>
      </c>
      <c r="H2293" s="427">
        <v>0.28999999999999998</v>
      </c>
      <c r="I2293" s="427">
        <v>0.34</v>
      </c>
      <c r="J2293" s="427">
        <v>30.74</v>
      </c>
      <c r="K2293" s="427">
        <v>143.66999999999999</v>
      </c>
      <c r="L2293" s="427">
        <v>0.29875800000000002</v>
      </c>
      <c r="M2293" s="427">
        <v>31.668347999999998</v>
      </c>
      <c r="N2293" s="427">
        <v>148.00883399999998</v>
      </c>
      <c r="O2293" s="427">
        <v>22.83</v>
      </c>
      <c r="P2293" s="427">
        <v>10.69</v>
      </c>
      <c r="Q2293" s="427">
        <v>10.69</v>
      </c>
      <c r="R2293" s="427">
        <v>0.33800000000000002</v>
      </c>
      <c r="S2293" s="427">
        <v>38.1447</v>
      </c>
      <c r="T2293" s="427">
        <v>136.2663</v>
      </c>
      <c r="U2293" s="428">
        <v>42795</v>
      </c>
      <c r="V2293" s="428">
        <v>44926</v>
      </c>
      <c r="W2293" s="426">
        <v>900</v>
      </c>
      <c r="X2293" s="426"/>
      <c r="Y2293" s="426"/>
      <c r="Z2293" s="426">
        <v>7</v>
      </c>
    </row>
    <row r="2294" spans="1:26" ht="15">
      <c r="A2294" s="426">
        <v>202110</v>
      </c>
      <c r="B2294" s="426" t="s">
        <v>1389</v>
      </c>
      <c r="C2294" s="426" t="s">
        <v>1893</v>
      </c>
      <c r="D2294" s="426" t="s">
        <v>1894</v>
      </c>
      <c r="E2294" s="426" t="s">
        <v>275</v>
      </c>
      <c r="F2294" s="426" t="s">
        <v>4410</v>
      </c>
      <c r="G2294" s="426" t="s">
        <v>4143</v>
      </c>
      <c r="H2294" s="427">
        <v>0.39</v>
      </c>
      <c r="I2294" s="427">
        <v>0.4</v>
      </c>
      <c r="J2294" s="427">
        <v>37.07</v>
      </c>
      <c r="K2294" s="427">
        <v>189.72</v>
      </c>
      <c r="L2294" s="427">
        <v>0.40177800000000002</v>
      </c>
      <c r="M2294" s="427">
        <v>38.189514000000003</v>
      </c>
      <c r="N2294" s="427">
        <v>195.449544</v>
      </c>
      <c r="O2294" s="427">
        <v>22.83</v>
      </c>
      <c r="P2294" s="427">
        <v>10.69</v>
      </c>
      <c r="Q2294" s="427">
        <v>10.69</v>
      </c>
      <c r="R2294" s="427">
        <v>0.404414</v>
      </c>
      <c r="S2294" s="427">
        <v>45.915072000000002</v>
      </c>
      <c r="T2294" s="427">
        <v>180.867062</v>
      </c>
      <c r="U2294" s="428">
        <v>42795</v>
      </c>
      <c r="V2294" s="428">
        <v>44926</v>
      </c>
      <c r="W2294" s="426">
        <v>1000</v>
      </c>
      <c r="X2294" s="426"/>
      <c r="Y2294" s="426"/>
      <c r="Z2294" s="426">
        <v>7</v>
      </c>
    </row>
    <row r="2295" spans="1:26" ht="15">
      <c r="A2295" s="426">
        <v>202110</v>
      </c>
      <c r="B2295" s="426" t="s">
        <v>1389</v>
      </c>
      <c r="C2295" s="426" t="s">
        <v>1897</v>
      </c>
      <c r="D2295" s="426" t="s">
        <v>1898</v>
      </c>
      <c r="E2295" s="426" t="s">
        <v>275</v>
      </c>
      <c r="F2295" s="426" t="s">
        <v>4394</v>
      </c>
      <c r="G2295" s="426" t="s">
        <v>4395</v>
      </c>
      <c r="H2295" s="427">
        <v>0.52</v>
      </c>
      <c r="I2295" s="427">
        <v>0.63</v>
      </c>
      <c r="J2295" s="427">
        <v>51.38</v>
      </c>
      <c r="K2295" s="427">
        <v>245.74</v>
      </c>
      <c r="L2295" s="427">
        <v>0.54095599999999999</v>
      </c>
      <c r="M2295" s="427">
        <v>53.450614000000009</v>
      </c>
      <c r="N2295" s="427">
        <v>255.64332200000001</v>
      </c>
      <c r="O2295" s="427">
        <v>22.83</v>
      </c>
      <c r="P2295" s="427">
        <v>10.69</v>
      </c>
      <c r="Q2295" s="427">
        <v>10.69</v>
      </c>
      <c r="R2295" s="427">
        <v>0.62519999999999998</v>
      </c>
      <c r="S2295" s="427">
        <v>63.306800000000003</v>
      </c>
      <c r="T2295" s="427">
        <v>233.8133</v>
      </c>
      <c r="U2295" s="428">
        <v>42795</v>
      </c>
      <c r="V2295" s="428">
        <v>44926</v>
      </c>
      <c r="W2295" s="426">
        <v>500</v>
      </c>
      <c r="X2295" s="426"/>
      <c r="Y2295" s="426"/>
      <c r="Z2295" s="426">
        <v>14</v>
      </c>
    </row>
    <row r="2296" spans="1:26" ht="15">
      <c r="A2296" s="426">
        <v>202110</v>
      </c>
      <c r="B2296" s="426" t="s">
        <v>1389</v>
      </c>
      <c r="C2296" s="426" t="s">
        <v>1901</v>
      </c>
      <c r="D2296" s="426" t="s">
        <v>1902</v>
      </c>
      <c r="E2296" s="426" t="s">
        <v>275</v>
      </c>
      <c r="F2296" s="426" t="s">
        <v>4386</v>
      </c>
      <c r="G2296" s="426" t="s">
        <v>4125</v>
      </c>
      <c r="H2296" s="427">
        <v>0.13</v>
      </c>
      <c r="I2296" s="427">
        <v>0.13</v>
      </c>
      <c r="J2296" s="427">
        <v>14.64</v>
      </c>
      <c r="K2296" s="427">
        <v>64.180000000000007</v>
      </c>
      <c r="L2296" s="427">
        <v>0.136578</v>
      </c>
      <c r="M2296" s="427">
        <v>15.231456000000001</v>
      </c>
      <c r="N2296" s="427">
        <v>66.772872000000021</v>
      </c>
      <c r="O2296" s="427">
        <v>27.43</v>
      </c>
      <c r="P2296" s="427">
        <v>10.66</v>
      </c>
      <c r="Q2296" s="427">
        <v>10.66</v>
      </c>
      <c r="R2296" s="427">
        <v>0.12698200000000001</v>
      </c>
      <c r="S2296" s="427">
        <v>18.093791</v>
      </c>
      <c r="T2296" s="427">
        <v>60.718646999999997</v>
      </c>
      <c r="U2296" s="428">
        <v>42795</v>
      </c>
      <c r="V2296" s="428">
        <v>46447</v>
      </c>
      <c r="W2296" s="426">
        <v>210</v>
      </c>
      <c r="X2296" s="426"/>
      <c r="Y2296" s="426"/>
      <c r="Z2296" s="426">
        <v>2</v>
      </c>
    </row>
    <row r="2297" spans="1:26" ht="15">
      <c r="A2297" s="426">
        <v>202110</v>
      </c>
      <c r="B2297" s="426" t="s">
        <v>1389</v>
      </c>
      <c r="C2297" s="426" t="s">
        <v>1936</v>
      </c>
      <c r="D2297" s="426" t="s">
        <v>1937</v>
      </c>
      <c r="E2297" s="426" t="s">
        <v>267</v>
      </c>
      <c r="F2297" s="426" t="s">
        <v>4412</v>
      </c>
      <c r="G2297" s="426" t="s">
        <v>4143</v>
      </c>
      <c r="H2297" s="427">
        <v>0.53</v>
      </c>
      <c r="I2297" s="427">
        <v>0.61</v>
      </c>
      <c r="J2297" s="427">
        <v>39.020000000000003</v>
      </c>
      <c r="K2297" s="427">
        <v>186.75</v>
      </c>
      <c r="L2297" s="427">
        <v>0.5460060000000001</v>
      </c>
      <c r="M2297" s="427">
        <v>40.198404000000004</v>
      </c>
      <c r="N2297" s="427">
        <v>192.38985000000002</v>
      </c>
      <c r="O2297" s="427">
        <v>22.83</v>
      </c>
      <c r="P2297" s="427">
        <v>11.35</v>
      </c>
      <c r="Q2297" s="427">
        <v>11.35</v>
      </c>
      <c r="R2297" s="427">
        <v>0.61350000000000005</v>
      </c>
      <c r="S2297" s="427">
        <v>39.302799999999998</v>
      </c>
      <c r="T2297" s="427">
        <v>186.471575</v>
      </c>
      <c r="U2297" s="428">
        <v>42795</v>
      </c>
      <c r="V2297" s="428">
        <v>44255</v>
      </c>
      <c r="W2297" s="426">
        <v>600</v>
      </c>
      <c r="X2297" s="426"/>
      <c r="Y2297" s="426"/>
      <c r="Z2297" s="426">
        <v>7</v>
      </c>
    </row>
    <row r="2298" spans="1:26" ht="15">
      <c r="A2298" s="426">
        <v>202110</v>
      </c>
      <c r="B2298" s="426" t="s">
        <v>1389</v>
      </c>
      <c r="C2298" s="426" t="s">
        <v>1946</v>
      </c>
      <c r="D2298" s="426" t="s">
        <v>1947</v>
      </c>
      <c r="E2298" s="426" t="s">
        <v>275</v>
      </c>
      <c r="F2298" s="426" t="s">
        <v>4416</v>
      </c>
      <c r="G2298" s="426" t="s">
        <v>4415</v>
      </c>
      <c r="H2298" s="427">
        <v>0.19</v>
      </c>
      <c r="I2298" s="427">
        <v>0.2</v>
      </c>
      <c r="J2298" s="427">
        <v>15.38</v>
      </c>
      <c r="K2298" s="427">
        <v>71.150000000000006</v>
      </c>
      <c r="L2298" s="427">
        <v>0.19961400000000001</v>
      </c>
      <c r="M2298" s="427">
        <v>16.001352000000001</v>
      </c>
      <c r="N2298" s="427">
        <v>74.024460000000005</v>
      </c>
      <c r="O2298" s="427">
        <v>22.83</v>
      </c>
      <c r="P2298" s="427">
        <v>10.69</v>
      </c>
      <c r="Q2298" s="427">
        <v>10.69</v>
      </c>
      <c r="R2298" s="427">
        <v>0.19656799999999999</v>
      </c>
      <c r="S2298" s="427">
        <v>19.212731999999999</v>
      </c>
      <c r="T2298" s="427">
        <v>67.315890999999993</v>
      </c>
      <c r="U2298" s="428">
        <v>42795</v>
      </c>
      <c r="V2298" s="428">
        <v>44926</v>
      </c>
      <c r="W2298" s="426">
        <v>600</v>
      </c>
      <c r="X2298" s="426"/>
      <c r="Y2298" s="426"/>
      <c r="Z2298" s="426">
        <v>2</v>
      </c>
    </row>
    <row r="2299" spans="1:26" ht="15">
      <c r="A2299" s="426">
        <v>202110</v>
      </c>
      <c r="B2299" s="426" t="s">
        <v>1389</v>
      </c>
      <c r="C2299" s="426" t="s">
        <v>1950</v>
      </c>
      <c r="D2299" s="426" t="s">
        <v>1951</v>
      </c>
      <c r="E2299" s="426" t="s">
        <v>265</v>
      </c>
      <c r="F2299" s="426" t="s">
        <v>4122</v>
      </c>
      <c r="G2299" s="426" t="s">
        <v>4143</v>
      </c>
      <c r="H2299" s="427">
        <v>0.36</v>
      </c>
      <c r="I2299" s="427">
        <v>0.75</v>
      </c>
      <c r="J2299" s="427">
        <v>23.93</v>
      </c>
      <c r="K2299" s="427">
        <v>167.2</v>
      </c>
      <c r="L2299" s="427">
        <v>0.37087199999999998</v>
      </c>
      <c r="M2299" s="427">
        <v>24.652685999999999</v>
      </c>
      <c r="N2299" s="427">
        <v>172.24943999999999</v>
      </c>
      <c r="O2299" s="427">
        <v>27.43</v>
      </c>
      <c r="P2299" s="427">
        <v>11.13</v>
      </c>
      <c r="Q2299" s="427">
        <v>11.13</v>
      </c>
      <c r="R2299" s="427">
        <v>0.75386799999999998</v>
      </c>
      <c r="S2299" s="427">
        <v>28.788162</v>
      </c>
      <c r="T2299" s="427">
        <v>162.342794</v>
      </c>
      <c r="U2299" s="428">
        <v>42845</v>
      </c>
      <c r="V2299" s="428">
        <v>44561</v>
      </c>
      <c r="W2299" s="426">
        <v>1500</v>
      </c>
      <c r="X2299" s="426"/>
      <c r="Y2299" s="426"/>
      <c r="Z2299" s="426">
        <v>7</v>
      </c>
    </row>
    <row r="2300" spans="1:26" ht="15">
      <c r="A2300" s="426">
        <v>202110</v>
      </c>
      <c r="B2300" s="426" t="s">
        <v>1389</v>
      </c>
      <c r="C2300" s="426" t="s">
        <v>1952</v>
      </c>
      <c r="D2300" s="426" t="s">
        <v>1953</v>
      </c>
      <c r="E2300" s="426" t="s">
        <v>275</v>
      </c>
      <c r="F2300" s="426" t="s">
        <v>4417</v>
      </c>
      <c r="G2300" s="426" t="s">
        <v>4123</v>
      </c>
      <c r="H2300" s="427">
        <v>0.44</v>
      </c>
      <c r="I2300" s="427">
        <v>0.86</v>
      </c>
      <c r="J2300" s="427">
        <v>20.399999999999999</v>
      </c>
      <c r="K2300" s="427">
        <v>186.6</v>
      </c>
      <c r="L2300" s="427">
        <v>0.45328800000000002</v>
      </c>
      <c r="M2300" s="427">
        <v>21.016079999999999</v>
      </c>
      <c r="N2300" s="427">
        <v>192.23532</v>
      </c>
      <c r="O2300" s="427">
        <v>27.43</v>
      </c>
      <c r="P2300" s="427">
        <v>11.73</v>
      </c>
      <c r="Q2300" s="427">
        <v>11.73</v>
      </c>
      <c r="R2300" s="427">
        <v>0.85960000000000003</v>
      </c>
      <c r="S2300" s="427">
        <v>22.549600000000002</v>
      </c>
      <c r="T2300" s="427">
        <v>184.44649999999999</v>
      </c>
      <c r="U2300" s="428">
        <v>42841</v>
      </c>
      <c r="V2300" s="428">
        <v>44561</v>
      </c>
      <c r="W2300" s="426">
        <v>1100</v>
      </c>
      <c r="X2300" s="426"/>
      <c r="Y2300" s="426"/>
      <c r="Z2300" s="426">
        <v>7</v>
      </c>
    </row>
    <row r="2301" spans="1:26" ht="15">
      <c r="A2301" s="426">
        <v>202110</v>
      </c>
      <c r="B2301" s="426" t="s">
        <v>1389</v>
      </c>
      <c r="C2301" s="426" t="s">
        <v>1954</v>
      </c>
      <c r="D2301" s="426" t="s">
        <v>1955</v>
      </c>
      <c r="E2301" s="426" t="s">
        <v>275</v>
      </c>
      <c r="F2301" s="426" t="s">
        <v>4329</v>
      </c>
      <c r="G2301" s="426" t="s">
        <v>4123</v>
      </c>
      <c r="H2301" s="427">
        <v>0.51</v>
      </c>
      <c r="I2301" s="427">
        <v>0.5</v>
      </c>
      <c r="J2301" s="427">
        <v>48.52</v>
      </c>
      <c r="K2301" s="427">
        <v>247.77</v>
      </c>
      <c r="L2301" s="427">
        <v>0.52540200000000004</v>
      </c>
      <c r="M2301" s="427">
        <v>49.985303999999999</v>
      </c>
      <c r="N2301" s="427">
        <v>255.25265400000001</v>
      </c>
      <c r="O2301" s="427">
        <v>27.43</v>
      </c>
      <c r="P2301" s="427">
        <v>10.55</v>
      </c>
      <c r="Q2301" s="427">
        <v>10.55</v>
      </c>
      <c r="R2301" s="427">
        <v>0.51200000000000001</v>
      </c>
      <c r="S2301" s="427">
        <v>61.591050000000003</v>
      </c>
      <c r="T2301" s="427">
        <v>234.6996</v>
      </c>
      <c r="U2301" s="428">
        <v>42826</v>
      </c>
      <c r="V2301" s="428">
        <v>44530</v>
      </c>
      <c r="W2301" s="426">
        <v>750</v>
      </c>
      <c r="X2301" s="426"/>
      <c r="Y2301" s="426"/>
      <c r="Z2301" s="426">
        <v>7</v>
      </c>
    </row>
    <row r="2302" spans="1:26" ht="15">
      <c r="A2302" s="426">
        <v>202110</v>
      </c>
      <c r="B2302" s="426" t="s">
        <v>1389</v>
      </c>
      <c r="C2302" s="426" t="s">
        <v>1922</v>
      </c>
      <c r="D2302" s="426" t="s">
        <v>1923</v>
      </c>
      <c r="E2302" s="426" t="s">
        <v>275</v>
      </c>
      <c r="F2302" s="426" t="s">
        <v>4383</v>
      </c>
      <c r="G2302" s="426" t="s">
        <v>4370</v>
      </c>
      <c r="H2302" s="427">
        <v>0.42</v>
      </c>
      <c r="I2302" s="427">
        <v>0.46</v>
      </c>
      <c r="J2302" s="427">
        <v>36.64</v>
      </c>
      <c r="K2302" s="427">
        <v>172.63</v>
      </c>
      <c r="L2302" s="427">
        <v>0.44125200000000003</v>
      </c>
      <c r="M2302" s="427">
        <v>38.120255999999998</v>
      </c>
      <c r="N2302" s="427">
        <v>179.60425199999997</v>
      </c>
      <c r="O2302" s="427">
        <v>22.83</v>
      </c>
      <c r="P2302" s="427">
        <v>10.69</v>
      </c>
      <c r="Q2302" s="427">
        <v>10.69</v>
      </c>
      <c r="R2302" s="427">
        <v>0.45609080000000002</v>
      </c>
      <c r="S2302" s="427">
        <v>46.105409000000002</v>
      </c>
      <c r="T2302" s="427">
        <v>163.167362</v>
      </c>
      <c r="U2302" s="428">
        <v>42795</v>
      </c>
      <c r="V2302" s="428">
        <v>44926</v>
      </c>
      <c r="W2302" s="426">
        <v>1175</v>
      </c>
      <c r="X2302" s="426"/>
      <c r="Y2302" s="426"/>
      <c r="Z2302" s="426">
        <v>1</v>
      </c>
    </row>
    <row r="2303" spans="1:26" ht="15">
      <c r="A2303" s="426">
        <v>202110</v>
      </c>
      <c r="B2303" s="426" t="s">
        <v>1389</v>
      </c>
      <c r="C2303" s="426" t="s">
        <v>2014</v>
      </c>
      <c r="D2303" s="426" t="s">
        <v>2015</v>
      </c>
      <c r="E2303" s="426" t="s">
        <v>267</v>
      </c>
      <c r="F2303" s="426" t="s">
        <v>4333</v>
      </c>
      <c r="G2303" s="426" t="s">
        <v>4123</v>
      </c>
      <c r="H2303" s="427">
        <v>0.34</v>
      </c>
      <c r="I2303" s="427">
        <v>0.34</v>
      </c>
      <c r="J2303" s="427">
        <v>26.83</v>
      </c>
      <c r="K2303" s="427">
        <v>102.45</v>
      </c>
      <c r="L2303" s="427">
        <v>0.35026800000000008</v>
      </c>
      <c r="M2303" s="427">
        <v>27.640265999999997</v>
      </c>
      <c r="N2303" s="427">
        <v>105.54399000000001</v>
      </c>
      <c r="O2303" s="427">
        <v>27.46</v>
      </c>
      <c r="P2303" s="427">
        <v>15.58</v>
      </c>
      <c r="Q2303" s="427">
        <v>15.58</v>
      </c>
      <c r="R2303" s="427">
        <v>0.34160000000000001</v>
      </c>
      <c r="S2303" s="427">
        <v>26.927299999999999</v>
      </c>
      <c r="T2303" s="427">
        <v>102.3527</v>
      </c>
      <c r="U2303" s="428">
        <v>42866</v>
      </c>
      <c r="V2303" s="428">
        <v>46022</v>
      </c>
      <c r="W2303" s="426">
        <v>350</v>
      </c>
      <c r="X2303" s="426"/>
      <c r="Y2303" s="426"/>
      <c r="Z2303" s="426">
        <v>7</v>
      </c>
    </row>
    <row r="2304" spans="1:26" ht="15">
      <c r="A2304" s="426">
        <v>202110</v>
      </c>
      <c r="B2304" s="426" t="s">
        <v>1389</v>
      </c>
      <c r="C2304" s="426" t="s">
        <v>2016</v>
      </c>
      <c r="D2304" s="426" t="s">
        <v>2017</v>
      </c>
      <c r="E2304" s="426" t="s">
        <v>261</v>
      </c>
      <c r="F2304" s="426" t="s">
        <v>4418</v>
      </c>
      <c r="G2304" s="426" t="s">
        <v>4370</v>
      </c>
      <c r="H2304" s="427">
        <v>0.93</v>
      </c>
      <c r="I2304" s="427">
        <v>0.92</v>
      </c>
      <c r="J2304" s="427">
        <v>106.19</v>
      </c>
      <c r="K2304" s="427">
        <v>494.6</v>
      </c>
      <c r="L2304" s="427">
        <v>0.97705800000000009</v>
      </c>
      <c r="M2304" s="427">
        <v>110.480076</v>
      </c>
      <c r="N2304" s="427">
        <v>514.58184000000006</v>
      </c>
      <c r="O2304" s="427">
        <v>27.43</v>
      </c>
      <c r="P2304" s="427">
        <v>10.86</v>
      </c>
      <c r="Q2304" s="427">
        <v>10.86</v>
      </c>
      <c r="R2304" s="427">
        <v>0.92552719999999999</v>
      </c>
      <c r="S2304" s="427">
        <v>132.01805400000001</v>
      </c>
      <c r="T2304" s="427">
        <v>468.77514400000001</v>
      </c>
      <c r="U2304" s="428">
        <v>42856</v>
      </c>
      <c r="V2304" s="428">
        <v>43951</v>
      </c>
      <c r="W2304" s="426">
        <v>1000</v>
      </c>
      <c r="X2304" s="426"/>
      <c r="Y2304" s="426"/>
      <c r="Z2304" s="426">
        <v>1</v>
      </c>
    </row>
    <row r="2305" spans="1:26" ht="15">
      <c r="A2305" s="426">
        <v>202110</v>
      </c>
      <c r="B2305" s="426" t="s">
        <v>1389</v>
      </c>
      <c r="C2305" s="426" t="s">
        <v>2018</v>
      </c>
      <c r="D2305" s="426" t="s">
        <v>2019</v>
      </c>
      <c r="E2305" s="426" t="s">
        <v>260</v>
      </c>
      <c r="F2305" s="426" t="s">
        <v>4316</v>
      </c>
      <c r="G2305" s="426" t="s">
        <v>4123</v>
      </c>
      <c r="H2305" s="427">
        <v>0.71</v>
      </c>
      <c r="I2305" s="427">
        <v>0.82</v>
      </c>
      <c r="J2305" s="427">
        <v>66.510000000000005</v>
      </c>
      <c r="K2305" s="427">
        <v>289.81</v>
      </c>
      <c r="L2305" s="427">
        <v>0.73144199999999993</v>
      </c>
      <c r="M2305" s="427">
        <v>68.518602000000016</v>
      </c>
      <c r="N2305" s="427">
        <v>298.56226199999998</v>
      </c>
      <c r="O2305" s="427">
        <v>26.15</v>
      </c>
      <c r="P2305" s="427">
        <v>10.43</v>
      </c>
      <c r="Q2305" s="427">
        <v>10.43</v>
      </c>
      <c r="R2305" s="427">
        <v>0.81779999999999997</v>
      </c>
      <c r="S2305" s="427">
        <v>71.685400000000001</v>
      </c>
      <c r="T2305" s="427">
        <v>284.63490000000002</v>
      </c>
      <c r="U2305" s="428">
        <v>42879</v>
      </c>
      <c r="V2305" s="428">
        <v>44561</v>
      </c>
      <c r="W2305" s="426">
        <v>990</v>
      </c>
      <c r="X2305" s="426"/>
      <c r="Y2305" s="426"/>
      <c r="Z2305" s="426">
        <v>7</v>
      </c>
    </row>
    <row r="2306" spans="1:26" ht="15">
      <c r="A2306" s="426">
        <v>202110</v>
      </c>
      <c r="B2306" s="426" t="s">
        <v>1389</v>
      </c>
      <c r="C2306" s="426" t="s">
        <v>2020</v>
      </c>
      <c r="D2306" s="426" t="s">
        <v>2021</v>
      </c>
      <c r="E2306" s="426" t="s">
        <v>265</v>
      </c>
      <c r="F2306" s="426" t="s">
        <v>4316</v>
      </c>
      <c r="G2306" s="426" t="s">
        <v>4123</v>
      </c>
      <c r="H2306" s="427">
        <v>0.47</v>
      </c>
      <c r="I2306" s="427">
        <v>0.7</v>
      </c>
      <c r="J2306" s="427">
        <v>23.83</v>
      </c>
      <c r="K2306" s="427">
        <v>149.25</v>
      </c>
      <c r="L2306" s="427">
        <v>0.48419400000000001</v>
      </c>
      <c r="M2306" s="427">
        <v>24.549665999999998</v>
      </c>
      <c r="N2306" s="427">
        <v>153.75735</v>
      </c>
      <c r="O2306" s="427">
        <v>27.43</v>
      </c>
      <c r="P2306" s="427">
        <v>10.64</v>
      </c>
      <c r="Q2306" s="427">
        <v>10.64</v>
      </c>
      <c r="R2306" s="427">
        <v>0.69940000000000002</v>
      </c>
      <c r="S2306" s="427">
        <v>24.1511</v>
      </c>
      <c r="T2306" s="427">
        <v>148.92609999999999</v>
      </c>
      <c r="U2306" s="428">
        <v>42873</v>
      </c>
      <c r="V2306" s="428">
        <v>44561</v>
      </c>
      <c r="W2306" s="426">
        <v>650</v>
      </c>
      <c r="X2306" s="426"/>
      <c r="Y2306" s="426"/>
      <c r="Z2306" s="426">
        <v>7</v>
      </c>
    </row>
    <row r="2307" spans="1:26" ht="15">
      <c r="A2307" s="426">
        <v>202110</v>
      </c>
      <c r="B2307" s="426" t="s">
        <v>1389</v>
      </c>
      <c r="C2307" s="426" t="s">
        <v>2022</v>
      </c>
      <c r="D2307" s="426" t="s">
        <v>2023</v>
      </c>
      <c r="E2307" s="426" t="s">
        <v>265</v>
      </c>
      <c r="F2307" s="426" t="s">
        <v>4316</v>
      </c>
      <c r="G2307" s="426" t="s">
        <v>4123</v>
      </c>
      <c r="H2307" s="427">
        <v>0.01</v>
      </c>
      <c r="I2307" s="427">
        <v>0.08</v>
      </c>
      <c r="J2307" s="427">
        <v>0.77</v>
      </c>
      <c r="K2307" s="427">
        <v>10.95</v>
      </c>
      <c r="L2307" s="427">
        <v>1.0302E-2</v>
      </c>
      <c r="M2307" s="427">
        <v>0.79325400000000001</v>
      </c>
      <c r="N2307" s="427">
        <v>11.280689999999998</v>
      </c>
      <c r="O2307" s="427">
        <v>27.43</v>
      </c>
      <c r="P2307" s="427">
        <v>10.64</v>
      </c>
      <c r="Q2307" s="427">
        <v>10.64</v>
      </c>
      <c r="R2307" s="427">
        <v>8.0519999999999994E-2</v>
      </c>
      <c r="S2307" s="427">
        <v>0.94742999999999999</v>
      </c>
      <c r="T2307" s="427">
        <v>10.772745</v>
      </c>
      <c r="U2307" s="428">
        <v>42873</v>
      </c>
      <c r="V2307" s="428">
        <v>44561</v>
      </c>
      <c r="W2307" s="426">
        <v>397</v>
      </c>
      <c r="X2307" s="426"/>
      <c r="Y2307" s="426"/>
      <c r="Z2307" s="426">
        <v>7</v>
      </c>
    </row>
    <row r="2308" spans="1:26" ht="15">
      <c r="A2308" s="426">
        <v>202110</v>
      </c>
      <c r="B2308" s="426" t="s">
        <v>1389</v>
      </c>
      <c r="C2308" s="426" t="s">
        <v>2024</v>
      </c>
      <c r="D2308" s="426" t="s">
        <v>2025</v>
      </c>
      <c r="E2308" s="426" t="s">
        <v>265</v>
      </c>
      <c r="F2308" s="426" t="s">
        <v>4316</v>
      </c>
      <c r="G2308" s="426" t="s">
        <v>4143</v>
      </c>
      <c r="H2308" s="427">
        <v>1.96</v>
      </c>
      <c r="I2308" s="427">
        <v>1.94</v>
      </c>
      <c r="J2308" s="427">
        <v>179.31</v>
      </c>
      <c r="K2308" s="427">
        <v>778.42</v>
      </c>
      <c r="L2308" s="427">
        <v>2.0191920000000003</v>
      </c>
      <c r="M2308" s="427">
        <v>184.72516199999998</v>
      </c>
      <c r="N2308" s="427">
        <v>801.92828399999996</v>
      </c>
      <c r="O2308" s="427">
        <v>27.43</v>
      </c>
      <c r="P2308" s="427">
        <v>10.64</v>
      </c>
      <c r="Q2308" s="427">
        <v>10.64</v>
      </c>
      <c r="R2308" s="427">
        <v>1.9576</v>
      </c>
      <c r="S2308" s="427">
        <v>187.53200000000001</v>
      </c>
      <c r="T2308" s="427">
        <v>770.19359999999995</v>
      </c>
      <c r="U2308" s="428">
        <v>42873</v>
      </c>
      <c r="V2308" s="428">
        <v>44561</v>
      </c>
      <c r="W2308" s="426">
        <v>1900</v>
      </c>
      <c r="X2308" s="426"/>
      <c r="Y2308" s="426"/>
      <c r="Z2308" s="426">
        <v>7</v>
      </c>
    </row>
    <row r="2309" spans="1:26" ht="15">
      <c r="A2309" s="426">
        <v>202110</v>
      </c>
      <c r="B2309" s="426" t="s">
        <v>1389</v>
      </c>
      <c r="C2309" s="426" t="s">
        <v>2026</v>
      </c>
      <c r="D2309" s="426" t="s">
        <v>2027</v>
      </c>
      <c r="E2309" s="426" t="s">
        <v>268</v>
      </c>
      <c r="F2309" s="426" t="s">
        <v>4400</v>
      </c>
      <c r="G2309" s="426" t="s">
        <v>4143</v>
      </c>
      <c r="H2309" s="427">
        <v>0.7</v>
      </c>
      <c r="I2309" s="427">
        <v>0.78</v>
      </c>
      <c r="J2309" s="427">
        <v>60.03</v>
      </c>
      <c r="K2309" s="427">
        <v>283.10000000000002</v>
      </c>
      <c r="L2309" s="427">
        <v>0.72114</v>
      </c>
      <c r="M2309" s="427">
        <v>61.842906000000006</v>
      </c>
      <c r="N2309" s="427">
        <v>291.64962000000003</v>
      </c>
      <c r="O2309" s="427">
        <v>34.25</v>
      </c>
      <c r="P2309" s="427">
        <v>12.02</v>
      </c>
      <c r="Q2309" s="427">
        <v>12.02</v>
      </c>
      <c r="R2309" s="427">
        <v>0.78410000000000002</v>
      </c>
      <c r="S2309" s="427">
        <v>69.991124999999997</v>
      </c>
      <c r="T2309" s="427">
        <v>273.1386</v>
      </c>
      <c r="U2309" s="428">
        <v>42868</v>
      </c>
      <c r="V2309" s="428">
        <v>44561</v>
      </c>
      <c r="W2309" s="426">
        <v>600</v>
      </c>
      <c r="X2309" s="426"/>
      <c r="Y2309" s="426"/>
      <c r="Z2309" s="426">
        <v>7</v>
      </c>
    </row>
    <row r="2310" spans="1:26" ht="15">
      <c r="A2310" s="426">
        <v>202110</v>
      </c>
      <c r="B2310" s="426" t="s">
        <v>1389</v>
      </c>
      <c r="C2310" s="426" t="s">
        <v>2092</v>
      </c>
      <c r="D2310" s="426" t="s">
        <v>2093</v>
      </c>
      <c r="E2310" s="426" t="s">
        <v>262</v>
      </c>
      <c r="F2310" s="426" t="s">
        <v>4424</v>
      </c>
      <c r="G2310" s="426" t="s">
        <v>4129</v>
      </c>
      <c r="H2310" s="427">
        <v>0.03</v>
      </c>
      <c r="I2310" s="427">
        <v>0.05</v>
      </c>
      <c r="J2310" s="427">
        <v>2.5499999999999998</v>
      </c>
      <c r="K2310" s="427">
        <v>9.2799999999999994</v>
      </c>
      <c r="L2310" s="427">
        <v>3.1518000000000004E-2</v>
      </c>
      <c r="M2310" s="427">
        <v>2.6270099999999998</v>
      </c>
      <c r="N2310" s="427">
        <v>9.5602560000000008</v>
      </c>
      <c r="O2310" s="427">
        <v>24.59</v>
      </c>
      <c r="P2310" s="427">
        <v>11.64</v>
      </c>
      <c r="Q2310" s="427">
        <v>10.91</v>
      </c>
      <c r="R2310" s="427">
        <v>4.6036399999999998E-2</v>
      </c>
      <c r="S2310" s="427">
        <v>3.1407440000000002</v>
      </c>
      <c r="T2310" s="427">
        <v>8.6897780000000004</v>
      </c>
      <c r="U2310" s="428">
        <v>42887</v>
      </c>
      <c r="V2310" s="428">
        <v>46538</v>
      </c>
      <c r="W2310" s="426">
        <v>418</v>
      </c>
      <c r="X2310" s="426"/>
      <c r="Y2310" s="426"/>
      <c r="Z2310" s="426">
        <v>8</v>
      </c>
    </row>
    <row r="2311" spans="1:26" ht="15">
      <c r="A2311" s="426">
        <v>202110</v>
      </c>
      <c r="B2311" s="426" t="s">
        <v>1389</v>
      </c>
      <c r="C2311" s="426" t="s">
        <v>2094</v>
      </c>
      <c r="D2311" s="426" t="s">
        <v>2095</v>
      </c>
      <c r="E2311" s="426" t="s">
        <v>262</v>
      </c>
      <c r="F2311" s="426" t="s">
        <v>4424</v>
      </c>
      <c r="G2311" s="426" t="s">
        <v>4129</v>
      </c>
      <c r="H2311" s="427">
        <v>0.06</v>
      </c>
      <c r="I2311" s="427">
        <v>0.11</v>
      </c>
      <c r="J2311" s="427">
        <v>2.35</v>
      </c>
      <c r="K2311" s="427">
        <v>14.99</v>
      </c>
      <c r="L2311" s="427">
        <v>6.3036000000000009E-2</v>
      </c>
      <c r="M2311" s="427">
        <v>2.4209700000000001</v>
      </c>
      <c r="N2311" s="427">
        <v>15.442698</v>
      </c>
      <c r="O2311" s="427">
        <v>24.59</v>
      </c>
      <c r="P2311" s="427">
        <v>11.64</v>
      </c>
      <c r="Q2311" s="427">
        <v>10.91</v>
      </c>
      <c r="R2311" s="427">
        <v>0.1143636</v>
      </c>
      <c r="S2311" s="427">
        <v>2.9201760000000001</v>
      </c>
      <c r="T2311" s="427">
        <v>14.417488000000001</v>
      </c>
      <c r="U2311" s="428">
        <v>42887</v>
      </c>
      <c r="V2311" s="428">
        <v>46538</v>
      </c>
      <c r="W2311" s="426">
        <v>445</v>
      </c>
      <c r="X2311" s="426"/>
      <c r="Y2311" s="426"/>
      <c r="Z2311" s="426">
        <v>8</v>
      </c>
    </row>
    <row r="2312" spans="1:26" ht="15">
      <c r="A2312" s="426">
        <v>202110</v>
      </c>
      <c r="B2312" s="426" t="s">
        <v>1389</v>
      </c>
      <c r="C2312" s="426" t="s">
        <v>2104</v>
      </c>
      <c r="D2312" s="426" t="s">
        <v>2105</v>
      </c>
      <c r="E2312" s="426" t="s">
        <v>262</v>
      </c>
      <c r="F2312" s="426" t="s">
        <v>4348</v>
      </c>
      <c r="G2312" s="426" t="s">
        <v>4315</v>
      </c>
      <c r="H2312" s="427">
        <v>0.02</v>
      </c>
      <c r="I2312" s="427">
        <v>0.19</v>
      </c>
      <c r="J2312" s="427">
        <v>1.4</v>
      </c>
      <c r="K2312" s="427">
        <v>11.77</v>
      </c>
      <c r="L2312" s="427">
        <v>2.1012000000000003E-2</v>
      </c>
      <c r="M2312" s="427">
        <v>1.4565599999999999</v>
      </c>
      <c r="N2312" s="427">
        <v>12.245508000000001</v>
      </c>
      <c r="O2312" s="427">
        <v>24.59</v>
      </c>
      <c r="P2312" s="427">
        <v>11.64</v>
      </c>
      <c r="Q2312" s="427">
        <v>10.91</v>
      </c>
      <c r="R2312" s="427">
        <v>0.19044</v>
      </c>
      <c r="S2312" s="427">
        <v>1.7289000000000001</v>
      </c>
      <c r="T2312" s="427">
        <v>11.442600000000001</v>
      </c>
      <c r="U2312" s="428">
        <v>42887</v>
      </c>
      <c r="V2312" s="428">
        <v>46538</v>
      </c>
      <c r="W2312" s="426">
        <v>356</v>
      </c>
      <c r="X2312" s="426"/>
      <c r="Y2312" s="426"/>
      <c r="Z2312" s="426">
        <v>3</v>
      </c>
    </row>
    <row r="2313" spans="1:26" ht="15">
      <c r="A2313" s="426">
        <v>202110</v>
      </c>
      <c r="B2313" s="426" t="s">
        <v>1389</v>
      </c>
      <c r="C2313" s="426" t="s">
        <v>2106</v>
      </c>
      <c r="D2313" s="426" t="s">
        <v>2107</v>
      </c>
      <c r="E2313" s="426" t="s">
        <v>262</v>
      </c>
      <c r="F2313" s="426" t="s">
        <v>4423</v>
      </c>
      <c r="G2313" s="426" t="s">
        <v>4361</v>
      </c>
      <c r="H2313" s="427">
        <v>0.06</v>
      </c>
      <c r="I2313" s="427">
        <v>0.21</v>
      </c>
      <c r="J2313" s="427">
        <v>6.22</v>
      </c>
      <c r="K2313" s="427">
        <v>26.29</v>
      </c>
      <c r="L2313" s="427">
        <v>6.3035999999999995E-2</v>
      </c>
      <c r="M2313" s="427">
        <v>6.4712880000000004</v>
      </c>
      <c r="N2313" s="427">
        <v>27.352115999999999</v>
      </c>
      <c r="O2313" s="427">
        <v>24.59</v>
      </c>
      <c r="P2313" s="427">
        <v>11.64</v>
      </c>
      <c r="Q2313" s="427">
        <v>10.91</v>
      </c>
      <c r="R2313" s="427">
        <v>0.2142</v>
      </c>
      <c r="S2313" s="427">
        <v>7.6417739999999998</v>
      </c>
      <c r="T2313" s="427">
        <v>24.873912000000001</v>
      </c>
      <c r="U2313" s="428">
        <v>42887</v>
      </c>
      <c r="V2313" s="428">
        <v>46538</v>
      </c>
      <c r="W2313" s="426">
        <v>293</v>
      </c>
      <c r="X2313" s="426"/>
      <c r="Y2313" s="426"/>
      <c r="Z2313" s="426">
        <v>3</v>
      </c>
    </row>
    <row r="2314" spans="1:26" ht="15">
      <c r="A2314" s="426">
        <v>202110</v>
      </c>
      <c r="B2314" s="426" t="s">
        <v>1389</v>
      </c>
      <c r="C2314" s="426" t="s">
        <v>2174</v>
      </c>
      <c r="D2314" s="426" t="s">
        <v>2175</v>
      </c>
      <c r="E2314" s="426" t="s">
        <v>265</v>
      </c>
      <c r="F2314" s="426" t="s">
        <v>4346</v>
      </c>
      <c r="G2314" s="426" t="s">
        <v>4143</v>
      </c>
      <c r="H2314" s="427">
        <v>0.26</v>
      </c>
      <c r="I2314" s="427">
        <v>0.27</v>
      </c>
      <c r="J2314" s="427">
        <v>23.72</v>
      </c>
      <c r="K2314" s="427">
        <v>96.68</v>
      </c>
      <c r="L2314" s="427">
        <v>0.26785199999999998</v>
      </c>
      <c r="M2314" s="427">
        <v>24.436343999999998</v>
      </c>
      <c r="N2314" s="427">
        <v>99.599736000000007</v>
      </c>
      <c r="O2314" s="427">
        <v>27.43</v>
      </c>
      <c r="P2314" s="427">
        <v>12.47</v>
      </c>
      <c r="Q2314" s="427">
        <v>12.47</v>
      </c>
      <c r="R2314" s="427">
        <v>0.27200000000000002</v>
      </c>
      <c r="S2314" s="427">
        <v>28.589700000000001</v>
      </c>
      <c r="T2314" s="427">
        <v>91.8065</v>
      </c>
      <c r="U2314" s="428">
        <v>42917</v>
      </c>
      <c r="V2314" s="428">
        <v>44742</v>
      </c>
      <c r="W2314" s="426">
        <v>700</v>
      </c>
      <c r="X2314" s="426"/>
      <c r="Y2314" s="426"/>
      <c r="Z2314" s="426">
        <v>7</v>
      </c>
    </row>
    <row r="2315" spans="1:26" ht="15">
      <c r="A2315" s="426">
        <v>202110</v>
      </c>
      <c r="B2315" s="426" t="s">
        <v>1389</v>
      </c>
      <c r="C2315" s="426" t="s">
        <v>2196</v>
      </c>
      <c r="D2315" s="426" t="s">
        <v>2197</v>
      </c>
      <c r="E2315" s="426" t="s">
        <v>259</v>
      </c>
      <c r="F2315" s="426" t="s">
        <v>4428</v>
      </c>
      <c r="G2315" s="426" t="s">
        <v>4129</v>
      </c>
      <c r="H2315" s="427">
        <v>0.66</v>
      </c>
      <c r="I2315" s="427">
        <v>0.7</v>
      </c>
      <c r="J2315" s="427">
        <v>51.22</v>
      </c>
      <c r="K2315" s="427">
        <v>203.39</v>
      </c>
      <c r="L2315" s="427">
        <v>0.69339600000000012</v>
      </c>
      <c r="M2315" s="427">
        <v>52.766843999999999</v>
      </c>
      <c r="N2315" s="427">
        <v>209.53237799999999</v>
      </c>
      <c r="O2315" s="427">
        <v>28.06</v>
      </c>
      <c r="P2315" s="427">
        <v>10.74</v>
      </c>
      <c r="Q2315" s="427">
        <v>10.74</v>
      </c>
      <c r="R2315" s="427">
        <v>0.69872719999999999</v>
      </c>
      <c r="S2315" s="427">
        <v>56.672795999999998</v>
      </c>
      <c r="T2315" s="427">
        <v>197.94487699999999</v>
      </c>
      <c r="U2315" s="428">
        <v>42917</v>
      </c>
      <c r="V2315" s="428">
        <v>46568</v>
      </c>
      <c r="W2315" s="426">
        <v>1400</v>
      </c>
      <c r="X2315" s="426"/>
      <c r="Y2315" s="426"/>
      <c r="Z2315" s="426">
        <v>8</v>
      </c>
    </row>
    <row r="2316" spans="1:26" ht="15">
      <c r="A2316" s="426">
        <v>202110</v>
      </c>
      <c r="B2316" s="426" t="s">
        <v>1389</v>
      </c>
      <c r="C2316" s="426" t="s">
        <v>2260</v>
      </c>
      <c r="D2316" s="426" t="s">
        <v>2261</v>
      </c>
      <c r="E2316" s="426" t="s">
        <v>262</v>
      </c>
      <c r="F2316" s="426" t="s">
        <v>4423</v>
      </c>
      <c r="G2316" s="426" t="s">
        <v>4361</v>
      </c>
      <c r="H2316" s="427">
        <v>0.01</v>
      </c>
      <c r="I2316" s="427">
        <v>0.23</v>
      </c>
      <c r="J2316" s="427">
        <v>0.28000000000000003</v>
      </c>
      <c r="K2316" s="427">
        <v>2.27</v>
      </c>
      <c r="L2316" s="427">
        <v>1.0506000000000001E-2</v>
      </c>
      <c r="M2316" s="427">
        <v>0.29131200000000002</v>
      </c>
      <c r="N2316" s="427">
        <v>2.3617080000000001</v>
      </c>
      <c r="O2316" s="427">
        <v>27.43</v>
      </c>
      <c r="P2316" s="427">
        <v>10.69</v>
      </c>
      <c r="Q2316" s="427">
        <v>10.69</v>
      </c>
      <c r="R2316" s="427">
        <v>0.22773599999999999</v>
      </c>
      <c r="S2316" s="427">
        <v>0.34673399999999999</v>
      </c>
      <c r="T2316" s="427">
        <v>2.2056300000000002</v>
      </c>
      <c r="U2316" s="428">
        <v>42948</v>
      </c>
      <c r="V2316" s="428">
        <v>44561</v>
      </c>
      <c r="W2316" s="426">
        <v>900</v>
      </c>
      <c r="X2316" s="426"/>
      <c r="Y2316" s="426"/>
      <c r="Z2316" s="426">
        <v>3</v>
      </c>
    </row>
    <row r="2317" spans="1:26" ht="15">
      <c r="A2317" s="426">
        <v>202110</v>
      </c>
      <c r="B2317" s="426" t="s">
        <v>1389</v>
      </c>
      <c r="C2317" s="426" t="s">
        <v>2262</v>
      </c>
      <c r="D2317" s="426" t="s">
        <v>2263</v>
      </c>
      <c r="E2317" s="426" t="s">
        <v>262</v>
      </c>
      <c r="F2317" s="426" t="s">
        <v>4423</v>
      </c>
      <c r="G2317" s="426" t="s">
        <v>4361</v>
      </c>
      <c r="H2317" s="427">
        <v>0.01</v>
      </c>
      <c r="I2317" s="427">
        <v>0.46</v>
      </c>
      <c r="J2317" s="427">
        <v>0.37</v>
      </c>
      <c r="K2317" s="427">
        <v>9.9</v>
      </c>
      <c r="L2317" s="427">
        <v>1.0506000000000001E-2</v>
      </c>
      <c r="M2317" s="427">
        <v>0.38494800000000001</v>
      </c>
      <c r="N2317" s="427">
        <v>10.29996</v>
      </c>
      <c r="O2317" s="427">
        <v>27.43</v>
      </c>
      <c r="P2317" s="427">
        <v>10.69</v>
      </c>
      <c r="Q2317" s="427">
        <v>10.69</v>
      </c>
      <c r="R2317" s="427">
        <v>0.46000799999999997</v>
      </c>
      <c r="S2317" s="427">
        <v>0.45406800000000003</v>
      </c>
      <c r="T2317" s="427">
        <v>9.8183159999999994</v>
      </c>
      <c r="U2317" s="428">
        <v>42948</v>
      </c>
      <c r="V2317" s="428">
        <v>44561</v>
      </c>
      <c r="W2317" s="426">
        <v>900</v>
      </c>
      <c r="X2317" s="426"/>
      <c r="Y2317" s="426"/>
      <c r="Z2317" s="426">
        <v>3</v>
      </c>
    </row>
    <row r="2318" spans="1:26" ht="15">
      <c r="A2318" s="426">
        <v>202110</v>
      </c>
      <c r="B2318" s="426" t="s">
        <v>1389</v>
      </c>
      <c r="C2318" s="426" t="s">
        <v>2270</v>
      </c>
      <c r="D2318" s="426" t="s">
        <v>2271</v>
      </c>
      <c r="E2318" s="426" t="s">
        <v>265</v>
      </c>
      <c r="F2318" s="426" t="s">
        <v>4441</v>
      </c>
      <c r="G2318" s="426" t="s">
        <v>4143</v>
      </c>
      <c r="H2318" s="427">
        <v>0.43</v>
      </c>
      <c r="I2318" s="427">
        <v>0.48</v>
      </c>
      <c r="J2318" s="427">
        <v>42.67</v>
      </c>
      <c r="K2318" s="427">
        <v>211.19</v>
      </c>
      <c r="L2318" s="427">
        <v>0.44298599999999999</v>
      </c>
      <c r="M2318" s="427">
        <v>43.958634000000004</v>
      </c>
      <c r="N2318" s="427">
        <v>217.567938</v>
      </c>
      <c r="O2318" s="427">
        <v>27.43</v>
      </c>
      <c r="P2318" s="427">
        <v>13.8</v>
      </c>
      <c r="Q2318" s="427">
        <v>13.8</v>
      </c>
      <c r="R2318" s="427">
        <v>0.47720000000000001</v>
      </c>
      <c r="S2318" s="427">
        <v>52.129399999999997</v>
      </c>
      <c r="T2318" s="427">
        <v>201.73939999999999</v>
      </c>
      <c r="U2318" s="428">
        <v>42948</v>
      </c>
      <c r="V2318" s="428">
        <v>45473</v>
      </c>
      <c r="W2318" s="426">
        <v>879</v>
      </c>
      <c r="X2318" s="426"/>
      <c r="Y2318" s="426"/>
      <c r="Z2318" s="426">
        <v>7</v>
      </c>
    </row>
    <row r="2319" spans="1:26" ht="15">
      <c r="A2319" s="426">
        <v>202110</v>
      </c>
      <c r="B2319" s="426" t="s">
        <v>1389</v>
      </c>
      <c r="C2319" s="426" t="s">
        <v>2272</v>
      </c>
      <c r="D2319" s="426" t="s">
        <v>2273</v>
      </c>
      <c r="E2319" s="426" t="s">
        <v>262</v>
      </c>
      <c r="F2319" s="426" t="s">
        <v>4423</v>
      </c>
      <c r="G2319" s="426" t="s">
        <v>4361</v>
      </c>
      <c r="H2319" s="427">
        <v>0</v>
      </c>
      <c r="I2319" s="427">
        <v>0</v>
      </c>
      <c r="J2319" s="427">
        <v>0.43</v>
      </c>
      <c r="K2319" s="427">
        <v>2.1</v>
      </c>
      <c r="L2319" s="427">
        <v>0</v>
      </c>
      <c r="M2319" s="427">
        <v>0.44737199999999999</v>
      </c>
      <c r="N2319" s="427">
        <v>2.1848400000000003</v>
      </c>
      <c r="O2319" s="427">
        <v>27.43</v>
      </c>
      <c r="P2319" s="427">
        <v>10.69</v>
      </c>
      <c r="Q2319" s="427">
        <v>10.69</v>
      </c>
      <c r="R2319" s="427">
        <v>3.96E-3</v>
      </c>
      <c r="S2319" s="427">
        <v>0.53469</v>
      </c>
      <c r="T2319" s="427">
        <v>1.9983599999999999</v>
      </c>
      <c r="U2319" s="428">
        <v>42948</v>
      </c>
      <c r="V2319" s="428">
        <v>44561</v>
      </c>
      <c r="W2319" s="426">
        <v>1000</v>
      </c>
      <c r="X2319" s="426"/>
      <c r="Y2319" s="426"/>
      <c r="Z2319" s="426">
        <v>3</v>
      </c>
    </row>
    <row r="2320" spans="1:26" ht="15">
      <c r="A2320" s="426">
        <v>202110</v>
      </c>
      <c r="B2320" s="426" t="s">
        <v>1389</v>
      </c>
      <c r="C2320" s="426" t="s">
        <v>2274</v>
      </c>
      <c r="D2320" s="426" t="s">
        <v>2275</v>
      </c>
      <c r="E2320" s="426" t="s">
        <v>262</v>
      </c>
      <c r="F2320" s="426" t="s">
        <v>4423</v>
      </c>
      <c r="G2320" s="426" t="s">
        <v>4361</v>
      </c>
      <c r="H2320" s="427">
        <v>0</v>
      </c>
      <c r="I2320" s="427">
        <v>0</v>
      </c>
      <c r="J2320" s="427">
        <v>0.41</v>
      </c>
      <c r="K2320" s="427">
        <v>2</v>
      </c>
      <c r="L2320" s="427">
        <v>0</v>
      </c>
      <c r="M2320" s="427">
        <v>0.42656399999999994</v>
      </c>
      <c r="N2320" s="427">
        <v>2.0808</v>
      </c>
      <c r="O2320" s="427">
        <v>27.43</v>
      </c>
      <c r="P2320" s="427">
        <v>10.69</v>
      </c>
      <c r="Q2320" s="427">
        <v>10.69</v>
      </c>
      <c r="R2320" s="427">
        <v>3.4559999999999999E-3</v>
      </c>
      <c r="S2320" s="427">
        <v>0.50911200000000001</v>
      </c>
      <c r="T2320" s="427">
        <v>1.904148</v>
      </c>
      <c r="U2320" s="428">
        <v>42948</v>
      </c>
      <c r="V2320" s="428">
        <v>44561</v>
      </c>
      <c r="W2320" s="426">
        <v>1800</v>
      </c>
      <c r="X2320" s="426"/>
      <c r="Y2320" s="426"/>
      <c r="Z2320" s="426">
        <v>3</v>
      </c>
    </row>
    <row r="2321" spans="1:26" ht="15">
      <c r="A2321" s="426">
        <v>202110</v>
      </c>
      <c r="B2321" s="426" t="s">
        <v>1389</v>
      </c>
      <c r="C2321" s="426" t="s">
        <v>2276</v>
      </c>
      <c r="D2321" s="426" t="s">
        <v>2277</v>
      </c>
      <c r="E2321" s="426" t="s">
        <v>262</v>
      </c>
      <c r="F2321" s="426" t="s">
        <v>4423</v>
      </c>
      <c r="G2321" s="426" t="s">
        <v>4361</v>
      </c>
      <c r="H2321" s="427">
        <v>0.1</v>
      </c>
      <c r="I2321" s="427">
        <v>1.08</v>
      </c>
      <c r="J2321" s="427">
        <v>10.15</v>
      </c>
      <c r="K2321" s="427">
        <v>51.08</v>
      </c>
      <c r="L2321" s="427">
        <v>0.10506000000000001</v>
      </c>
      <c r="M2321" s="427">
        <v>10.56006</v>
      </c>
      <c r="N2321" s="427">
        <v>53.143631999999997</v>
      </c>
      <c r="O2321" s="427">
        <v>27.43</v>
      </c>
      <c r="P2321" s="427">
        <v>10.69</v>
      </c>
      <c r="Q2321" s="427">
        <v>10.69</v>
      </c>
      <c r="R2321" s="427">
        <v>1.0795680000000001</v>
      </c>
      <c r="S2321" s="427">
        <v>12.549816</v>
      </c>
      <c r="T2321" s="427">
        <v>48.676572</v>
      </c>
      <c r="U2321" s="428">
        <v>42948</v>
      </c>
      <c r="V2321" s="428">
        <v>44561</v>
      </c>
      <c r="W2321" s="426">
        <v>1700</v>
      </c>
      <c r="X2321" s="426"/>
      <c r="Y2321" s="426"/>
      <c r="Z2321" s="426">
        <v>3</v>
      </c>
    </row>
    <row r="2322" spans="1:26" ht="15">
      <c r="A2322" s="426">
        <v>202110</v>
      </c>
      <c r="B2322" s="426" t="s">
        <v>1389</v>
      </c>
      <c r="C2322" s="426" t="s">
        <v>2282</v>
      </c>
      <c r="D2322" s="426" t="s">
        <v>2283</v>
      </c>
      <c r="E2322" s="426" t="s">
        <v>270</v>
      </c>
      <c r="F2322" s="426" t="s">
        <v>4316</v>
      </c>
      <c r="G2322" s="426" t="s">
        <v>4123</v>
      </c>
      <c r="H2322" s="427">
        <v>0.14000000000000001</v>
      </c>
      <c r="I2322" s="427">
        <v>2.4</v>
      </c>
      <c r="J2322" s="427">
        <v>4.6100000000000003</v>
      </c>
      <c r="K2322" s="427">
        <v>333.73</v>
      </c>
      <c r="L2322" s="427">
        <v>0.14422800000000002</v>
      </c>
      <c r="M2322" s="427">
        <v>4.7492220000000005</v>
      </c>
      <c r="N2322" s="427">
        <v>343.80864600000001</v>
      </c>
      <c r="O2322" s="427">
        <v>25.35</v>
      </c>
      <c r="P2322" s="427">
        <v>9.66</v>
      </c>
      <c r="Q2322" s="427">
        <v>9.66</v>
      </c>
      <c r="R2322" s="427">
        <v>2.3994</v>
      </c>
      <c r="S2322" s="427">
        <v>8.9905000000000008</v>
      </c>
      <c r="T2322" s="427">
        <v>329.35005000000001</v>
      </c>
      <c r="U2322" s="428">
        <v>42960</v>
      </c>
      <c r="V2322" s="428">
        <v>44926</v>
      </c>
      <c r="W2322" s="426">
        <v>2450</v>
      </c>
      <c r="X2322" s="426"/>
      <c r="Y2322" s="426"/>
      <c r="Z2322" s="426">
        <v>7</v>
      </c>
    </row>
    <row r="2323" spans="1:26" ht="15">
      <c r="A2323" s="426">
        <v>202110</v>
      </c>
      <c r="B2323" s="426" t="s">
        <v>1389</v>
      </c>
      <c r="C2323" s="426" t="s">
        <v>2284</v>
      </c>
      <c r="D2323" s="426" t="s">
        <v>2285</v>
      </c>
      <c r="E2323" s="426" t="s">
        <v>275</v>
      </c>
      <c r="F2323" s="426" t="s">
        <v>4333</v>
      </c>
      <c r="G2323" s="426" t="s">
        <v>4123</v>
      </c>
      <c r="H2323" s="427">
        <v>0.1</v>
      </c>
      <c r="I2323" s="427">
        <v>0.21</v>
      </c>
      <c r="J2323" s="427">
        <v>4.97</v>
      </c>
      <c r="K2323" s="427">
        <v>29.04</v>
      </c>
      <c r="L2323" s="427">
        <v>0.10302000000000001</v>
      </c>
      <c r="M2323" s="427">
        <v>5.1200939999999999</v>
      </c>
      <c r="N2323" s="427">
        <v>29.917007999999999</v>
      </c>
      <c r="O2323" s="427">
        <v>27.43</v>
      </c>
      <c r="P2323" s="427">
        <v>12.47</v>
      </c>
      <c r="Q2323" s="427">
        <v>12.47</v>
      </c>
      <c r="R2323" s="427">
        <v>0.2074</v>
      </c>
      <c r="S2323" s="427">
        <v>6.0373000000000001</v>
      </c>
      <c r="T2323" s="427">
        <v>27.972449999999998</v>
      </c>
      <c r="U2323" s="428">
        <v>42956</v>
      </c>
      <c r="V2323" s="428">
        <v>44416</v>
      </c>
      <c r="W2323" s="426">
        <v>450</v>
      </c>
      <c r="X2323" s="426"/>
      <c r="Y2323" s="426"/>
      <c r="Z2323" s="426">
        <v>7</v>
      </c>
    </row>
    <row r="2324" spans="1:26" ht="15">
      <c r="A2324" s="426">
        <v>202110</v>
      </c>
      <c r="B2324" s="426" t="s">
        <v>1389</v>
      </c>
      <c r="C2324" s="426" t="s">
        <v>2296</v>
      </c>
      <c r="D2324" s="426" t="s">
        <v>2297</v>
      </c>
      <c r="E2324" s="426" t="s">
        <v>262</v>
      </c>
      <c r="F2324" s="426" t="s">
        <v>4372</v>
      </c>
      <c r="G2324" s="426" t="s">
        <v>4370</v>
      </c>
      <c r="H2324" s="427">
        <v>0.66</v>
      </c>
      <c r="I2324" s="427">
        <v>0.78</v>
      </c>
      <c r="J2324" s="427">
        <v>23.88</v>
      </c>
      <c r="K2324" s="427">
        <v>116.96</v>
      </c>
      <c r="L2324" s="427">
        <v>0.69339600000000001</v>
      </c>
      <c r="M2324" s="427">
        <v>24.844752</v>
      </c>
      <c r="N2324" s="427">
        <v>121.68518400000001</v>
      </c>
      <c r="O2324" s="427">
        <v>91.18</v>
      </c>
      <c r="P2324" s="427">
        <v>11.72</v>
      </c>
      <c r="Q2324" s="427">
        <v>11.72</v>
      </c>
      <c r="R2324" s="427">
        <v>0.78054559999999995</v>
      </c>
      <c r="S2324" s="427">
        <v>27.937349000000001</v>
      </c>
      <c r="T2324" s="427">
        <v>112.910889</v>
      </c>
      <c r="U2324" s="428">
        <v>42948</v>
      </c>
      <c r="V2324" s="428">
        <v>44773</v>
      </c>
      <c r="W2324" s="426">
        <v>2500</v>
      </c>
      <c r="X2324" s="426"/>
      <c r="Y2324" s="426"/>
      <c r="Z2324" s="426">
        <v>1</v>
      </c>
    </row>
    <row r="2325" spans="1:26" ht="15">
      <c r="A2325" s="426">
        <v>202110</v>
      </c>
      <c r="B2325" s="426" t="s">
        <v>1389</v>
      </c>
      <c r="C2325" s="426" t="s">
        <v>2357</v>
      </c>
      <c r="D2325" s="426" t="s">
        <v>2358</v>
      </c>
      <c r="E2325" s="426" t="s">
        <v>261</v>
      </c>
      <c r="F2325" s="426" t="s">
        <v>4434</v>
      </c>
      <c r="G2325" s="426" t="s">
        <v>4154</v>
      </c>
      <c r="H2325" s="427">
        <v>0.28000000000000003</v>
      </c>
      <c r="I2325" s="427">
        <v>0.28000000000000003</v>
      </c>
      <c r="J2325" s="427">
        <v>16.8</v>
      </c>
      <c r="K2325" s="427">
        <v>84.26</v>
      </c>
      <c r="L2325" s="427">
        <v>0.29416800000000004</v>
      </c>
      <c r="M2325" s="427">
        <v>17.478720000000003</v>
      </c>
      <c r="N2325" s="427">
        <v>87.664103999999995</v>
      </c>
      <c r="O2325" s="427">
        <v>23.67</v>
      </c>
      <c r="P2325" s="427">
        <v>11.51</v>
      </c>
      <c r="Q2325" s="427">
        <v>11.51</v>
      </c>
      <c r="R2325" s="427">
        <v>0.2828</v>
      </c>
      <c r="S2325" s="427">
        <v>19.423500000000001</v>
      </c>
      <c r="T2325" s="427">
        <v>81.635999999999996</v>
      </c>
      <c r="U2325" s="428">
        <v>42964</v>
      </c>
      <c r="V2325" s="428">
        <v>44424</v>
      </c>
      <c r="W2325" s="426">
        <v>600</v>
      </c>
      <c r="X2325" s="426"/>
      <c r="Y2325" s="426"/>
      <c r="Z2325" s="426">
        <v>9</v>
      </c>
    </row>
    <row r="2326" spans="1:26" ht="15">
      <c r="A2326" s="426">
        <v>202110</v>
      </c>
      <c r="B2326" s="426" t="s">
        <v>1389</v>
      </c>
      <c r="C2326" s="426" t="s">
        <v>2359</v>
      </c>
      <c r="D2326" s="426" t="s">
        <v>2360</v>
      </c>
      <c r="E2326" s="426" t="s">
        <v>261</v>
      </c>
      <c r="F2326" s="426" t="s">
        <v>4435</v>
      </c>
      <c r="G2326" s="426" t="s">
        <v>4154</v>
      </c>
      <c r="H2326" s="427">
        <v>1</v>
      </c>
      <c r="I2326" s="427">
        <v>1</v>
      </c>
      <c r="J2326" s="427">
        <v>109.41</v>
      </c>
      <c r="K2326" s="427">
        <v>520.16999999999996</v>
      </c>
      <c r="L2326" s="427">
        <v>1.0506</v>
      </c>
      <c r="M2326" s="427">
        <v>112.71418199999999</v>
      </c>
      <c r="N2326" s="427">
        <v>535.87913400000002</v>
      </c>
      <c r="O2326" s="427">
        <v>26.31</v>
      </c>
      <c r="P2326" s="427">
        <v>11.7</v>
      </c>
      <c r="Q2326" s="427">
        <v>11.7</v>
      </c>
      <c r="R2326" s="427">
        <v>1.0030908000000001</v>
      </c>
      <c r="S2326" s="427">
        <v>135.80488600000001</v>
      </c>
      <c r="T2326" s="427">
        <v>493.77067799999998</v>
      </c>
      <c r="U2326" s="428">
        <v>42988</v>
      </c>
      <c r="V2326" s="428">
        <v>44561</v>
      </c>
      <c r="W2326" s="426">
        <v>1100</v>
      </c>
      <c r="X2326" s="426"/>
      <c r="Y2326" s="426"/>
      <c r="Z2326" s="426">
        <v>8</v>
      </c>
    </row>
    <row r="2327" spans="1:26" ht="15">
      <c r="A2327" s="426">
        <v>202110</v>
      </c>
      <c r="B2327" s="426" t="s">
        <v>1389</v>
      </c>
      <c r="C2327" s="426" t="s">
        <v>2392</v>
      </c>
      <c r="D2327" s="426" t="s">
        <v>2393</v>
      </c>
      <c r="E2327" s="426" t="s">
        <v>264</v>
      </c>
      <c r="F2327" s="426" t="s">
        <v>4408</v>
      </c>
      <c r="G2327" s="426" t="s">
        <v>4123</v>
      </c>
      <c r="H2327" s="427">
        <v>1.42</v>
      </c>
      <c r="I2327" s="427">
        <v>1.48</v>
      </c>
      <c r="J2327" s="427">
        <v>122.69</v>
      </c>
      <c r="K2327" s="427">
        <v>565.77</v>
      </c>
      <c r="L2327" s="427">
        <v>1.4628839999999999</v>
      </c>
      <c r="M2327" s="427">
        <v>126.39523800000001</v>
      </c>
      <c r="N2327" s="427">
        <v>582.85625399999992</v>
      </c>
      <c r="O2327" s="427">
        <v>26.31</v>
      </c>
      <c r="P2327" s="427">
        <v>9.84</v>
      </c>
      <c r="Q2327" s="427">
        <v>9.84</v>
      </c>
      <c r="R2327" s="427">
        <v>1.476</v>
      </c>
      <c r="S2327" s="427">
        <v>145.7072</v>
      </c>
      <c r="T2327" s="427">
        <v>542.7518</v>
      </c>
      <c r="U2327" s="428">
        <v>43009</v>
      </c>
      <c r="V2327" s="428">
        <v>44926</v>
      </c>
      <c r="W2327" s="426">
        <v>1500</v>
      </c>
      <c r="X2327" s="426"/>
      <c r="Y2327" s="426"/>
      <c r="Z2327" s="426">
        <v>7</v>
      </c>
    </row>
    <row r="2328" spans="1:26" ht="15">
      <c r="A2328" s="426">
        <v>202110</v>
      </c>
      <c r="B2328" s="426" t="s">
        <v>1389</v>
      </c>
      <c r="C2328" s="426" t="s">
        <v>2394</v>
      </c>
      <c r="D2328" s="426" t="s">
        <v>2395</v>
      </c>
      <c r="E2328" s="426" t="s">
        <v>264</v>
      </c>
      <c r="F2328" s="426" t="s">
        <v>4408</v>
      </c>
      <c r="G2328" s="426" t="s">
        <v>4123</v>
      </c>
      <c r="H2328" s="427">
        <v>1.08</v>
      </c>
      <c r="I2328" s="427">
        <v>1.22</v>
      </c>
      <c r="J2328" s="427">
        <v>69.33</v>
      </c>
      <c r="K2328" s="427">
        <v>345.94</v>
      </c>
      <c r="L2328" s="427">
        <v>1.112616</v>
      </c>
      <c r="M2328" s="427">
        <v>71.423766000000001</v>
      </c>
      <c r="N2328" s="427">
        <v>356.38738800000004</v>
      </c>
      <c r="O2328" s="427">
        <v>26.31</v>
      </c>
      <c r="P2328" s="427">
        <v>9.84</v>
      </c>
      <c r="Q2328" s="427">
        <v>9.84</v>
      </c>
      <c r="R2328" s="427">
        <v>1.2155320000000001</v>
      </c>
      <c r="S2328" s="427">
        <v>86.106174999999993</v>
      </c>
      <c r="T2328" s="427">
        <v>329.16437100000002</v>
      </c>
      <c r="U2328" s="428">
        <v>43009</v>
      </c>
      <c r="V2328" s="428">
        <v>44926</v>
      </c>
      <c r="W2328" s="426">
        <v>2500</v>
      </c>
      <c r="X2328" s="426"/>
      <c r="Y2328" s="426"/>
      <c r="Z2328" s="426">
        <v>7</v>
      </c>
    </row>
    <row r="2329" spans="1:26" ht="15">
      <c r="A2329" s="426">
        <v>202110</v>
      </c>
      <c r="B2329" s="426" t="s">
        <v>1389</v>
      </c>
      <c r="C2329" s="426" t="s">
        <v>2396</v>
      </c>
      <c r="D2329" s="426" t="s">
        <v>2397</v>
      </c>
      <c r="E2329" s="426" t="s">
        <v>264</v>
      </c>
      <c r="F2329" s="426" t="s">
        <v>4408</v>
      </c>
      <c r="G2329" s="426" t="s">
        <v>4123</v>
      </c>
      <c r="H2329" s="427">
        <v>1.56</v>
      </c>
      <c r="I2329" s="427">
        <v>1.57</v>
      </c>
      <c r="J2329" s="427">
        <v>145.69999999999999</v>
      </c>
      <c r="K2329" s="427">
        <v>712.97</v>
      </c>
      <c r="L2329" s="427">
        <v>1.6071120000000001</v>
      </c>
      <c r="M2329" s="427">
        <v>150.10014000000001</v>
      </c>
      <c r="N2329" s="427">
        <v>734.50169400000004</v>
      </c>
      <c r="O2329" s="427">
        <v>26.31</v>
      </c>
      <c r="P2329" s="427">
        <v>9.84</v>
      </c>
      <c r="Q2329" s="427">
        <v>9.84</v>
      </c>
      <c r="R2329" s="427">
        <v>1.5691079999999999</v>
      </c>
      <c r="S2329" s="427">
        <v>180.30841699999999</v>
      </c>
      <c r="T2329" s="427">
        <v>678.36074599999995</v>
      </c>
      <c r="U2329" s="428">
        <v>43009</v>
      </c>
      <c r="V2329" s="428">
        <v>44926</v>
      </c>
      <c r="W2329" s="426">
        <v>2500</v>
      </c>
      <c r="X2329" s="426"/>
      <c r="Y2329" s="426"/>
      <c r="Z2329" s="426">
        <v>7</v>
      </c>
    </row>
    <row r="2330" spans="1:26" ht="15">
      <c r="A2330" s="426">
        <v>202110</v>
      </c>
      <c r="B2330" s="426" t="s">
        <v>1389</v>
      </c>
      <c r="C2330" s="426" t="s">
        <v>2449</v>
      </c>
      <c r="D2330" s="426" t="s">
        <v>2450</v>
      </c>
      <c r="E2330" s="426" t="s">
        <v>265</v>
      </c>
      <c r="F2330" s="426" t="s">
        <v>4142</v>
      </c>
      <c r="G2330" s="426" t="s">
        <v>4143</v>
      </c>
      <c r="H2330" s="427">
        <v>0.32</v>
      </c>
      <c r="I2330" s="427">
        <v>0.39</v>
      </c>
      <c r="J2330" s="427">
        <v>19.28</v>
      </c>
      <c r="K2330" s="427">
        <v>112.81</v>
      </c>
      <c r="L2330" s="427">
        <v>0.32966400000000001</v>
      </c>
      <c r="M2330" s="427">
        <v>19.862256000000002</v>
      </c>
      <c r="N2330" s="427">
        <v>116.21686200000001</v>
      </c>
      <c r="O2330" s="427">
        <v>27.27</v>
      </c>
      <c r="P2330" s="427">
        <v>12.61</v>
      </c>
      <c r="Q2330" s="427">
        <v>12.61</v>
      </c>
      <c r="R2330" s="427">
        <v>0.38800000000000001</v>
      </c>
      <c r="S2330" s="427">
        <v>21.091850000000001</v>
      </c>
      <c r="T2330" s="427">
        <v>110.9986</v>
      </c>
      <c r="U2330" s="428">
        <v>43054</v>
      </c>
      <c r="V2330" s="428">
        <v>44530</v>
      </c>
      <c r="W2330" s="426">
        <v>450</v>
      </c>
      <c r="X2330" s="426"/>
      <c r="Y2330" s="426"/>
      <c r="Z2330" s="426">
        <v>7</v>
      </c>
    </row>
    <row r="2331" spans="1:26" ht="15">
      <c r="A2331" s="426">
        <v>202110</v>
      </c>
      <c r="B2331" s="426" t="s">
        <v>1389</v>
      </c>
      <c r="C2331" s="426" t="s">
        <v>2453</v>
      </c>
      <c r="D2331" s="426" t="s">
        <v>2454</v>
      </c>
      <c r="E2331" s="426" t="s">
        <v>264</v>
      </c>
      <c r="F2331" s="426" t="s">
        <v>4399</v>
      </c>
      <c r="G2331" s="426" t="s">
        <v>4123</v>
      </c>
      <c r="H2331" s="427">
        <v>1.1299999999999999</v>
      </c>
      <c r="I2331" s="427">
        <v>1.19</v>
      </c>
      <c r="J2331" s="427">
        <v>82.68</v>
      </c>
      <c r="K2331" s="427">
        <v>355.49</v>
      </c>
      <c r="L2331" s="427">
        <v>1.1641259999999998</v>
      </c>
      <c r="M2331" s="427">
        <v>85.176936000000012</v>
      </c>
      <c r="N2331" s="427">
        <v>366.225798</v>
      </c>
      <c r="O2331" s="427">
        <v>27.43</v>
      </c>
      <c r="P2331" s="427">
        <v>11.13</v>
      </c>
      <c r="Q2331" s="427">
        <v>11.13</v>
      </c>
      <c r="R2331" s="427">
        <v>1.191716</v>
      </c>
      <c r="S2331" s="427">
        <v>87.600171000000003</v>
      </c>
      <c r="T2331" s="427">
        <v>350.570604</v>
      </c>
      <c r="U2331" s="428">
        <v>43048</v>
      </c>
      <c r="V2331" s="428">
        <v>44508</v>
      </c>
      <c r="W2331" s="426">
        <v>950</v>
      </c>
      <c r="X2331" s="426"/>
      <c r="Y2331" s="426"/>
      <c r="Z2331" s="426">
        <v>7</v>
      </c>
    </row>
    <row r="2332" spans="1:26" ht="15">
      <c r="A2332" s="426">
        <v>202110</v>
      </c>
      <c r="B2332" s="426" t="s">
        <v>1389</v>
      </c>
      <c r="C2332" s="426" t="s">
        <v>2493</v>
      </c>
      <c r="D2332" s="426" t="s">
        <v>2494</v>
      </c>
      <c r="E2332" s="426" t="s">
        <v>259</v>
      </c>
      <c r="F2332" s="426" t="s">
        <v>4428</v>
      </c>
      <c r="G2332" s="426" t="s">
        <v>4129</v>
      </c>
      <c r="H2332" s="427">
        <v>0.28999999999999998</v>
      </c>
      <c r="I2332" s="427">
        <v>0.28000000000000003</v>
      </c>
      <c r="J2332" s="427">
        <v>19.04</v>
      </c>
      <c r="K2332" s="427">
        <v>85.47</v>
      </c>
      <c r="L2332" s="427">
        <v>0.30467399999999994</v>
      </c>
      <c r="M2332" s="427">
        <v>19.615008</v>
      </c>
      <c r="N2332" s="427">
        <v>88.051193999999995</v>
      </c>
      <c r="O2332" s="427">
        <v>27.43</v>
      </c>
      <c r="P2332" s="427">
        <v>12.07</v>
      </c>
      <c r="Q2332" s="427">
        <v>12.07</v>
      </c>
      <c r="R2332" s="427">
        <v>0.28999720000000001</v>
      </c>
      <c r="S2332" s="427">
        <v>24.279592999999998</v>
      </c>
      <c r="T2332" s="427">
        <v>80.225693000000007</v>
      </c>
      <c r="U2332" s="428">
        <v>43043</v>
      </c>
      <c r="V2332" s="428">
        <v>44561</v>
      </c>
      <c r="W2332" s="426">
        <v>290</v>
      </c>
      <c r="X2332" s="426"/>
      <c r="Y2332" s="426"/>
      <c r="Z2332" s="426">
        <v>8</v>
      </c>
    </row>
    <row r="2333" spans="1:26" ht="15">
      <c r="A2333" s="426">
        <v>202110</v>
      </c>
      <c r="B2333" s="426" t="s">
        <v>1389</v>
      </c>
      <c r="C2333" s="426" t="s">
        <v>2505</v>
      </c>
      <c r="D2333" s="426" t="s">
        <v>2506</v>
      </c>
      <c r="E2333" s="426" t="s">
        <v>259</v>
      </c>
      <c r="F2333" s="426" t="s">
        <v>4433</v>
      </c>
      <c r="G2333" s="426" t="s">
        <v>4125</v>
      </c>
      <c r="H2333" s="427">
        <v>0.34</v>
      </c>
      <c r="I2333" s="427">
        <v>0.35</v>
      </c>
      <c r="J2333" s="427">
        <v>33.270000000000003</v>
      </c>
      <c r="K2333" s="427">
        <v>166.13</v>
      </c>
      <c r="L2333" s="427">
        <v>0.35720400000000008</v>
      </c>
      <c r="M2333" s="427">
        <v>34.614108000000002</v>
      </c>
      <c r="N2333" s="427">
        <v>172.84165199999998</v>
      </c>
      <c r="O2333" s="427">
        <v>27.43</v>
      </c>
      <c r="P2333" s="427">
        <v>12.07</v>
      </c>
      <c r="Q2333" s="427">
        <v>12.07</v>
      </c>
      <c r="R2333" s="427">
        <v>0.34690919999999997</v>
      </c>
      <c r="S2333" s="427">
        <v>41.876556999999998</v>
      </c>
      <c r="T2333" s="427">
        <v>157.51390699999999</v>
      </c>
      <c r="U2333" s="428">
        <v>43057</v>
      </c>
      <c r="V2333" s="428">
        <v>44561</v>
      </c>
      <c r="W2333" s="426">
        <v>450</v>
      </c>
      <c r="X2333" s="426"/>
      <c r="Y2333" s="426"/>
      <c r="Z2333" s="426">
        <v>2</v>
      </c>
    </row>
    <row r="2334" spans="1:26" ht="15">
      <c r="A2334" s="426">
        <v>202110</v>
      </c>
      <c r="B2334" s="426" t="s">
        <v>1389</v>
      </c>
      <c r="C2334" s="426" t="s">
        <v>2507</v>
      </c>
      <c r="D2334" s="426" t="s">
        <v>2508</v>
      </c>
      <c r="E2334" s="426" t="s">
        <v>259</v>
      </c>
      <c r="F2334" s="426" t="s">
        <v>4444</v>
      </c>
      <c r="G2334" s="426" t="s">
        <v>4125</v>
      </c>
      <c r="H2334" s="427">
        <v>0.36</v>
      </c>
      <c r="I2334" s="427">
        <v>0.39</v>
      </c>
      <c r="J2334" s="427">
        <v>16.16</v>
      </c>
      <c r="K2334" s="427">
        <v>81.73</v>
      </c>
      <c r="L2334" s="427">
        <v>0.378216</v>
      </c>
      <c r="M2334" s="427">
        <v>16.812864000000001</v>
      </c>
      <c r="N2334" s="427">
        <v>85.031892000000013</v>
      </c>
      <c r="O2334" s="427">
        <v>27.43</v>
      </c>
      <c r="P2334" s="427">
        <v>12.07</v>
      </c>
      <c r="Q2334" s="427">
        <v>12.07</v>
      </c>
      <c r="R2334" s="427">
        <v>0.38700000000000001</v>
      </c>
      <c r="S2334" s="427">
        <v>19.163522</v>
      </c>
      <c r="T2334" s="427">
        <v>78.729065000000006</v>
      </c>
      <c r="U2334" s="428">
        <v>43057</v>
      </c>
      <c r="V2334" s="428">
        <v>44561</v>
      </c>
      <c r="W2334" s="426">
        <v>690</v>
      </c>
      <c r="X2334" s="426"/>
      <c r="Y2334" s="426"/>
      <c r="Z2334" s="426">
        <v>2</v>
      </c>
    </row>
    <row r="2335" spans="1:26" ht="15">
      <c r="A2335" s="426">
        <v>202110</v>
      </c>
      <c r="B2335" s="426" t="s">
        <v>1389</v>
      </c>
      <c r="C2335" s="426" t="s">
        <v>2611</v>
      </c>
      <c r="D2335" s="426" t="s">
        <v>2612</v>
      </c>
      <c r="E2335" s="426" t="s">
        <v>265</v>
      </c>
      <c r="F2335" s="426" t="s">
        <v>4445</v>
      </c>
      <c r="G2335" s="426" t="s">
        <v>4409</v>
      </c>
      <c r="H2335" s="427">
        <v>0.19</v>
      </c>
      <c r="I2335" s="427">
        <v>0.33</v>
      </c>
      <c r="J2335" s="427">
        <v>4.5599999999999996</v>
      </c>
      <c r="K2335" s="427">
        <v>39.26</v>
      </c>
      <c r="L2335" s="427">
        <v>0.195738</v>
      </c>
      <c r="M2335" s="427">
        <v>4.6977119999999992</v>
      </c>
      <c r="N2335" s="427">
        <v>40.445652000000003</v>
      </c>
      <c r="O2335" s="427">
        <v>27.43</v>
      </c>
      <c r="P2335" s="427">
        <v>10.59</v>
      </c>
      <c r="Q2335" s="427">
        <v>10.59</v>
      </c>
      <c r="R2335" s="427">
        <v>0.32800000000000001</v>
      </c>
      <c r="S2335" s="427">
        <v>5.4497</v>
      </c>
      <c r="T2335" s="427">
        <v>38.366</v>
      </c>
      <c r="U2335" s="428">
        <v>43101</v>
      </c>
      <c r="V2335" s="428">
        <v>44561</v>
      </c>
      <c r="W2335" s="426">
        <v>750</v>
      </c>
      <c r="X2335" s="426"/>
      <c r="Y2335" s="426"/>
      <c r="Z2335" s="426">
        <v>7</v>
      </c>
    </row>
    <row r="2336" spans="1:26" ht="15">
      <c r="A2336" s="426">
        <v>202110</v>
      </c>
      <c r="B2336" s="426" t="s">
        <v>1389</v>
      </c>
      <c r="C2336" s="426" t="s">
        <v>2613</v>
      </c>
      <c r="D2336" s="426" t="s">
        <v>2614</v>
      </c>
      <c r="E2336" s="426" t="s">
        <v>265</v>
      </c>
      <c r="F2336" s="426" t="s">
        <v>4377</v>
      </c>
      <c r="G2336" s="426" t="s">
        <v>4143</v>
      </c>
      <c r="H2336" s="427">
        <v>0.16</v>
      </c>
      <c r="I2336" s="427">
        <v>0.17</v>
      </c>
      <c r="J2336" s="427">
        <v>15.91</v>
      </c>
      <c r="K2336" s="427">
        <v>79.88</v>
      </c>
      <c r="L2336" s="427">
        <v>0.16483200000000001</v>
      </c>
      <c r="M2336" s="427">
        <v>16.390482000000002</v>
      </c>
      <c r="N2336" s="427">
        <v>82.29237599999999</v>
      </c>
      <c r="O2336" s="427">
        <v>27.43</v>
      </c>
      <c r="P2336" s="427">
        <v>10.59</v>
      </c>
      <c r="Q2336" s="427">
        <v>10.59</v>
      </c>
      <c r="R2336" s="427">
        <v>0.17019999999999999</v>
      </c>
      <c r="S2336" s="427">
        <v>19.58775</v>
      </c>
      <c r="T2336" s="427">
        <v>76.201549999999997</v>
      </c>
      <c r="U2336" s="428">
        <v>43101</v>
      </c>
      <c r="V2336" s="428">
        <v>44561</v>
      </c>
      <c r="W2336" s="426">
        <v>500</v>
      </c>
      <c r="X2336" s="426"/>
      <c r="Y2336" s="426"/>
      <c r="Z2336" s="426">
        <v>7</v>
      </c>
    </row>
    <row r="2337" spans="1:26" ht="15">
      <c r="A2337" s="426">
        <v>202110</v>
      </c>
      <c r="B2337" s="426" t="s">
        <v>1389</v>
      </c>
      <c r="C2337" s="426" t="s">
        <v>2623</v>
      </c>
      <c r="D2337" s="426" t="s">
        <v>2624</v>
      </c>
      <c r="E2337" s="426" t="s">
        <v>265</v>
      </c>
      <c r="F2337" s="426" t="s">
        <v>4322</v>
      </c>
      <c r="G2337" s="426" t="s">
        <v>4143</v>
      </c>
      <c r="H2337" s="427">
        <v>0.09</v>
      </c>
      <c r="I2337" s="427">
        <v>0.19</v>
      </c>
      <c r="J2337" s="427">
        <v>4.37</v>
      </c>
      <c r="K2337" s="427">
        <v>33.799999999999997</v>
      </c>
      <c r="L2337" s="427">
        <v>9.2717999999999995E-2</v>
      </c>
      <c r="M2337" s="427">
        <v>4.5019739999999997</v>
      </c>
      <c r="N2337" s="427">
        <v>34.82076</v>
      </c>
      <c r="O2337" s="427">
        <v>27.43</v>
      </c>
      <c r="P2337" s="427">
        <v>10.59</v>
      </c>
      <c r="Q2337" s="427">
        <v>10.59</v>
      </c>
      <c r="R2337" s="427">
        <v>0.19236</v>
      </c>
      <c r="S2337" s="427">
        <v>5.2971130000000004</v>
      </c>
      <c r="T2337" s="427">
        <v>32.867109999999997</v>
      </c>
      <c r="U2337" s="428">
        <v>43101</v>
      </c>
      <c r="V2337" s="428">
        <v>44561</v>
      </c>
      <c r="W2337" s="426">
        <v>350</v>
      </c>
      <c r="X2337" s="426"/>
      <c r="Y2337" s="426"/>
      <c r="Z2337" s="426">
        <v>7</v>
      </c>
    </row>
    <row r="2338" spans="1:26" ht="15">
      <c r="A2338" s="426">
        <v>202110</v>
      </c>
      <c r="B2338" s="426" t="s">
        <v>1389</v>
      </c>
      <c r="C2338" s="426" t="s">
        <v>2625</v>
      </c>
      <c r="D2338" s="426" t="s">
        <v>2626</v>
      </c>
      <c r="E2338" s="426" t="s">
        <v>265</v>
      </c>
      <c r="F2338" s="426" t="s">
        <v>4322</v>
      </c>
      <c r="G2338" s="426" t="s">
        <v>4143</v>
      </c>
      <c r="H2338" s="427">
        <v>0.09</v>
      </c>
      <c r="I2338" s="427">
        <v>0.18</v>
      </c>
      <c r="J2338" s="427">
        <v>5.1143999999999998</v>
      </c>
      <c r="K2338" s="427">
        <v>28.917899999999999</v>
      </c>
      <c r="L2338" s="427">
        <v>9.2717999999999995E-2</v>
      </c>
      <c r="M2338" s="427">
        <v>5.2688548799999992</v>
      </c>
      <c r="N2338" s="427">
        <v>29.791220580000001</v>
      </c>
      <c r="O2338" s="427">
        <v>27.43</v>
      </c>
      <c r="P2338" s="427">
        <v>10.59</v>
      </c>
      <c r="Q2338" s="427">
        <v>10.59</v>
      </c>
      <c r="R2338" s="427">
        <v>0.17724599999999999</v>
      </c>
      <c r="S2338" s="427">
        <v>6.2565090000000003</v>
      </c>
      <c r="T2338" s="427">
        <v>27.775753000000002</v>
      </c>
      <c r="U2338" s="428">
        <v>43101</v>
      </c>
      <c r="V2338" s="428">
        <v>44561</v>
      </c>
      <c r="W2338" s="426">
        <v>350</v>
      </c>
      <c r="X2338" s="426"/>
      <c r="Y2338" s="426"/>
      <c r="Z2338" s="426">
        <v>7</v>
      </c>
    </row>
    <row r="2339" spans="1:26" ht="15">
      <c r="A2339" s="426">
        <v>202110</v>
      </c>
      <c r="B2339" s="426" t="s">
        <v>1389</v>
      </c>
      <c r="C2339" s="426" t="s">
        <v>2627</v>
      </c>
      <c r="D2339" s="426" t="s">
        <v>2628</v>
      </c>
      <c r="E2339" s="426" t="s">
        <v>265</v>
      </c>
      <c r="F2339" s="426" t="s">
        <v>4446</v>
      </c>
      <c r="G2339" s="426" t="s">
        <v>4143</v>
      </c>
      <c r="H2339" s="427">
        <v>0.09</v>
      </c>
      <c r="I2339" s="427">
        <v>0.26</v>
      </c>
      <c r="J2339" s="427">
        <v>3.92</v>
      </c>
      <c r="K2339" s="427">
        <v>36.03</v>
      </c>
      <c r="L2339" s="427">
        <v>9.2717999999999995E-2</v>
      </c>
      <c r="M2339" s="427">
        <v>4.0383840000000006</v>
      </c>
      <c r="N2339" s="427">
        <v>37.118105999999997</v>
      </c>
      <c r="O2339" s="427">
        <v>27.43</v>
      </c>
      <c r="P2339" s="427">
        <v>10.59</v>
      </c>
      <c r="Q2339" s="427">
        <v>10.59</v>
      </c>
      <c r="R2339" s="427">
        <v>0.256938</v>
      </c>
      <c r="S2339" s="427">
        <v>4.7822069999999997</v>
      </c>
      <c r="T2339" s="427">
        <v>35.171652000000002</v>
      </c>
      <c r="U2339" s="428">
        <v>43101</v>
      </c>
      <c r="V2339" s="428">
        <v>44561</v>
      </c>
      <c r="W2339" s="426">
        <v>400</v>
      </c>
      <c r="X2339" s="426"/>
      <c r="Y2339" s="426"/>
      <c r="Z2339" s="426">
        <v>7</v>
      </c>
    </row>
    <row r="2340" spans="1:26" ht="15">
      <c r="A2340" s="426">
        <v>202110</v>
      </c>
      <c r="B2340" s="426" t="s">
        <v>1389</v>
      </c>
      <c r="C2340" s="426" t="s">
        <v>2635</v>
      </c>
      <c r="D2340" s="426" t="s">
        <v>2636</v>
      </c>
      <c r="E2340" s="426" t="s">
        <v>275</v>
      </c>
      <c r="F2340" s="426" t="s">
        <v>4445</v>
      </c>
      <c r="G2340" s="426" t="s">
        <v>4409</v>
      </c>
      <c r="H2340" s="427">
        <v>1.41</v>
      </c>
      <c r="I2340" s="427">
        <v>1.52</v>
      </c>
      <c r="J2340" s="427">
        <v>134.21</v>
      </c>
      <c r="K2340" s="427">
        <v>518.66</v>
      </c>
      <c r="L2340" s="427">
        <v>1.452582</v>
      </c>
      <c r="M2340" s="427">
        <v>138.26314200000002</v>
      </c>
      <c r="N2340" s="427">
        <v>534.323532</v>
      </c>
      <c r="O2340" s="427">
        <v>22.83</v>
      </c>
      <c r="P2340" s="427">
        <v>10.69</v>
      </c>
      <c r="Q2340" s="427">
        <v>10.69</v>
      </c>
      <c r="R2340" s="427">
        <v>1.5214760000000001</v>
      </c>
      <c r="S2340" s="427">
        <v>163.51355699999999</v>
      </c>
      <c r="T2340" s="427">
        <v>489.36166400000002</v>
      </c>
      <c r="U2340" s="428">
        <v>43101</v>
      </c>
      <c r="V2340" s="428">
        <v>44926</v>
      </c>
      <c r="W2340" s="426">
        <v>3400</v>
      </c>
      <c r="X2340" s="426"/>
      <c r="Y2340" s="426"/>
      <c r="Z2340" s="426">
        <v>7</v>
      </c>
    </row>
    <row r="2341" spans="1:26" ht="15">
      <c r="A2341" s="426">
        <v>202110</v>
      </c>
      <c r="B2341" s="426" t="s">
        <v>1389</v>
      </c>
      <c r="C2341" s="426" t="s">
        <v>2676</v>
      </c>
      <c r="D2341" s="426" t="s">
        <v>2677</v>
      </c>
      <c r="E2341" s="426" t="s">
        <v>259</v>
      </c>
      <c r="F2341" s="426" t="s">
        <v>4420</v>
      </c>
      <c r="G2341" s="426" t="s">
        <v>4151</v>
      </c>
      <c r="H2341" s="427">
        <v>0.19</v>
      </c>
      <c r="I2341" s="427">
        <v>0.23</v>
      </c>
      <c r="J2341" s="427">
        <v>11.39</v>
      </c>
      <c r="K2341" s="427">
        <v>54.44</v>
      </c>
      <c r="L2341" s="427">
        <v>0.19961400000000001</v>
      </c>
      <c r="M2341" s="427">
        <v>11.733978</v>
      </c>
      <c r="N2341" s="427">
        <v>56.084087999999994</v>
      </c>
      <c r="O2341" s="427">
        <v>31.74</v>
      </c>
      <c r="P2341" s="427">
        <v>12.36</v>
      </c>
      <c r="Q2341" s="427">
        <v>12.36</v>
      </c>
      <c r="R2341" s="427">
        <v>0.23376359999999999</v>
      </c>
      <c r="S2341" s="427">
        <v>13.302842</v>
      </c>
      <c r="T2341" s="427">
        <v>52.526291999999998</v>
      </c>
      <c r="U2341" s="428">
        <v>43101</v>
      </c>
      <c r="V2341" s="428">
        <v>44561</v>
      </c>
      <c r="W2341" s="426">
        <v>800</v>
      </c>
      <c r="X2341" s="426"/>
      <c r="Y2341" s="426"/>
      <c r="Z2341" s="426">
        <v>8</v>
      </c>
    </row>
    <row r="2342" spans="1:26" ht="15">
      <c r="A2342" s="426">
        <v>202110</v>
      </c>
      <c r="B2342" s="426" t="s">
        <v>1389</v>
      </c>
      <c r="C2342" s="426" t="s">
        <v>2729</v>
      </c>
      <c r="D2342" s="426" t="s">
        <v>2730</v>
      </c>
      <c r="E2342" s="426" t="s">
        <v>275</v>
      </c>
      <c r="F2342" s="426" t="s">
        <v>4329</v>
      </c>
      <c r="G2342" s="426" t="s">
        <v>4123</v>
      </c>
      <c r="H2342" s="427">
        <v>0.24</v>
      </c>
      <c r="I2342" s="427">
        <v>0.35</v>
      </c>
      <c r="J2342" s="427">
        <v>24.83</v>
      </c>
      <c r="K2342" s="427">
        <v>100.44</v>
      </c>
      <c r="L2342" s="427">
        <v>0.247248</v>
      </c>
      <c r="M2342" s="427">
        <v>25.579865999999999</v>
      </c>
      <c r="N2342" s="427">
        <v>103.47328800000001</v>
      </c>
      <c r="O2342" s="427">
        <v>22.83</v>
      </c>
      <c r="P2342" s="427">
        <v>10.69</v>
      </c>
      <c r="Q2342" s="427">
        <v>10.69</v>
      </c>
      <c r="R2342" s="427">
        <v>0.35311799999999999</v>
      </c>
      <c r="S2342" s="427">
        <v>30.502113000000001</v>
      </c>
      <c r="T2342" s="427">
        <v>94.768557999999999</v>
      </c>
      <c r="U2342" s="428">
        <v>43132</v>
      </c>
      <c r="V2342" s="428">
        <v>44926</v>
      </c>
      <c r="W2342" s="426">
        <v>1150</v>
      </c>
      <c r="X2342" s="426"/>
      <c r="Y2342" s="426"/>
      <c r="Z2342" s="426">
        <v>7</v>
      </c>
    </row>
    <row r="2343" spans="1:26" ht="15">
      <c r="A2343" s="426">
        <v>202110</v>
      </c>
      <c r="B2343" s="426" t="s">
        <v>1389</v>
      </c>
      <c r="C2343" s="426" t="s">
        <v>2731</v>
      </c>
      <c r="D2343" s="426" t="s">
        <v>2732</v>
      </c>
      <c r="E2343" s="426" t="s">
        <v>275</v>
      </c>
      <c r="F2343" s="426" t="s">
        <v>4322</v>
      </c>
      <c r="G2343" s="426" t="s">
        <v>4143</v>
      </c>
      <c r="H2343" s="427">
        <v>0.2</v>
      </c>
      <c r="I2343" s="427">
        <v>0.26</v>
      </c>
      <c r="J2343" s="427">
        <v>22.13</v>
      </c>
      <c r="K2343" s="427">
        <v>96.28</v>
      </c>
      <c r="L2343" s="427">
        <v>0.20604000000000003</v>
      </c>
      <c r="M2343" s="427">
        <v>22.798325999999999</v>
      </c>
      <c r="N2343" s="427">
        <v>99.187656000000004</v>
      </c>
      <c r="O2343" s="427">
        <v>22.83</v>
      </c>
      <c r="P2343" s="427">
        <v>10.69</v>
      </c>
      <c r="Q2343" s="427">
        <v>10.69</v>
      </c>
      <c r="R2343" s="427">
        <v>0.2596</v>
      </c>
      <c r="S2343" s="427">
        <v>27.2714</v>
      </c>
      <c r="T2343" s="427">
        <v>91.132300000000001</v>
      </c>
      <c r="U2343" s="428">
        <v>43132</v>
      </c>
      <c r="V2343" s="428">
        <v>44926</v>
      </c>
      <c r="W2343" s="426">
        <v>1000</v>
      </c>
      <c r="X2343" s="426"/>
      <c r="Y2343" s="426"/>
      <c r="Z2343" s="426">
        <v>7</v>
      </c>
    </row>
    <row r="2344" spans="1:26" ht="15">
      <c r="A2344" s="426">
        <v>202110</v>
      </c>
      <c r="B2344" s="426" t="s">
        <v>1389</v>
      </c>
      <c r="C2344" s="426" t="s">
        <v>2817</v>
      </c>
      <c r="D2344" s="426" t="s">
        <v>2818</v>
      </c>
      <c r="E2344" s="426" t="s">
        <v>265</v>
      </c>
      <c r="F2344" s="426" t="s">
        <v>4446</v>
      </c>
      <c r="G2344" s="426" t="s">
        <v>4143</v>
      </c>
      <c r="H2344" s="427">
        <v>0.3</v>
      </c>
      <c r="I2344" s="427">
        <v>0.38</v>
      </c>
      <c r="J2344" s="427">
        <v>10.45</v>
      </c>
      <c r="K2344" s="427">
        <v>77.36</v>
      </c>
      <c r="L2344" s="427">
        <v>0.30906</v>
      </c>
      <c r="M2344" s="427">
        <v>10.76559</v>
      </c>
      <c r="N2344" s="427">
        <v>79.696272000000008</v>
      </c>
      <c r="O2344" s="427">
        <v>27.43</v>
      </c>
      <c r="P2344" s="427">
        <v>10.59</v>
      </c>
      <c r="Q2344" s="427">
        <v>10.59</v>
      </c>
      <c r="R2344" s="427">
        <v>0.38197199999999998</v>
      </c>
      <c r="S2344" s="427">
        <v>11.892313</v>
      </c>
      <c r="T2344" s="427">
        <v>75.911782000000002</v>
      </c>
      <c r="U2344" s="428">
        <v>43191</v>
      </c>
      <c r="V2344" s="428">
        <v>44561</v>
      </c>
      <c r="W2344" s="426">
        <v>550</v>
      </c>
      <c r="X2344" s="426"/>
      <c r="Y2344" s="426"/>
      <c r="Z2344" s="426">
        <v>7</v>
      </c>
    </row>
    <row r="2345" spans="1:26" ht="15">
      <c r="A2345" s="426">
        <v>202110</v>
      </c>
      <c r="B2345" s="426" t="s">
        <v>1389</v>
      </c>
      <c r="C2345" s="426" t="s">
        <v>2825</v>
      </c>
      <c r="D2345" s="426" t="s">
        <v>2826</v>
      </c>
      <c r="E2345" s="426" t="s">
        <v>268</v>
      </c>
      <c r="F2345" s="426" t="s">
        <v>4353</v>
      </c>
      <c r="G2345" s="426" t="s">
        <v>4143</v>
      </c>
      <c r="H2345" s="427">
        <v>0.6</v>
      </c>
      <c r="I2345" s="427">
        <v>0.65</v>
      </c>
      <c r="J2345" s="427">
        <v>61.8</v>
      </c>
      <c r="K2345" s="427">
        <v>296.67</v>
      </c>
      <c r="L2345" s="427">
        <v>0.61812</v>
      </c>
      <c r="M2345" s="427">
        <v>63.666360000000005</v>
      </c>
      <c r="N2345" s="427">
        <v>305.629434</v>
      </c>
      <c r="O2345" s="427">
        <v>27.62</v>
      </c>
      <c r="P2345" s="427">
        <v>13.27</v>
      </c>
      <c r="Q2345" s="427">
        <v>13.27</v>
      </c>
      <c r="R2345" s="427">
        <v>0.65239999999999998</v>
      </c>
      <c r="S2345" s="427">
        <v>73.971599999999995</v>
      </c>
      <c r="T2345" s="427">
        <v>284.50127500000002</v>
      </c>
      <c r="U2345" s="428">
        <v>43197</v>
      </c>
      <c r="V2345" s="428">
        <v>44561</v>
      </c>
      <c r="W2345" s="426">
        <v>730</v>
      </c>
      <c r="X2345" s="426"/>
      <c r="Y2345" s="426"/>
      <c r="Z2345" s="426">
        <v>7</v>
      </c>
    </row>
    <row r="2346" spans="1:26" ht="15">
      <c r="A2346" s="426">
        <v>202110</v>
      </c>
      <c r="B2346" s="426" t="s">
        <v>1389</v>
      </c>
      <c r="C2346" s="426" t="s">
        <v>2827</v>
      </c>
      <c r="D2346" s="426" t="s">
        <v>2828</v>
      </c>
      <c r="E2346" s="426" t="s">
        <v>268</v>
      </c>
      <c r="F2346" s="426" t="s">
        <v>4353</v>
      </c>
      <c r="G2346" s="426" t="s">
        <v>4143</v>
      </c>
      <c r="H2346" s="427">
        <v>0.38</v>
      </c>
      <c r="I2346" s="427">
        <v>0.4</v>
      </c>
      <c r="J2346" s="427">
        <v>35.049999999999997</v>
      </c>
      <c r="K2346" s="427">
        <v>170.35</v>
      </c>
      <c r="L2346" s="427">
        <v>0.39147599999999999</v>
      </c>
      <c r="M2346" s="427">
        <v>36.108509999999995</v>
      </c>
      <c r="N2346" s="427">
        <v>175.49457000000001</v>
      </c>
      <c r="O2346" s="427">
        <v>27.62</v>
      </c>
      <c r="P2346" s="427">
        <v>13.27</v>
      </c>
      <c r="Q2346" s="427">
        <v>13.27</v>
      </c>
      <c r="R2346" s="427">
        <v>0.39960000000000001</v>
      </c>
      <c r="S2346" s="427">
        <v>41.8718</v>
      </c>
      <c r="T2346" s="427">
        <v>163.52780000000001</v>
      </c>
      <c r="U2346" s="428">
        <v>43197</v>
      </c>
      <c r="V2346" s="428">
        <v>44561</v>
      </c>
      <c r="W2346" s="426">
        <v>600</v>
      </c>
      <c r="X2346" s="426"/>
      <c r="Y2346" s="426"/>
      <c r="Z2346" s="426">
        <v>7</v>
      </c>
    </row>
    <row r="2347" spans="1:26" ht="15">
      <c r="A2347" s="426">
        <v>202110</v>
      </c>
      <c r="B2347" s="426" t="s">
        <v>1389</v>
      </c>
      <c r="C2347" s="426" t="s">
        <v>2829</v>
      </c>
      <c r="D2347" s="426" t="s">
        <v>2830</v>
      </c>
      <c r="E2347" s="426" t="s">
        <v>275</v>
      </c>
      <c r="F2347" s="426" t="s">
        <v>4429</v>
      </c>
      <c r="G2347" s="426" t="s">
        <v>4447</v>
      </c>
      <c r="H2347" s="427">
        <v>0.19</v>
      </c>
      <c r="I2347" s="427">
        <v>0.18</v>
      </c>
      <c r="J2347" s="427">
        <v>17.23</v>
      </c>
      <c r="K2347" s="427">
        <v>62.98</v>
      </c>
      <c r="L2347" s="427">
        <v>0.20349</v>
      </c>
      <c r="M2347" s="427">
        <v>18.101838000000001</v>
      </c>
      <c r="N2347" s="427">
        <v>66.166787999999997</v>
      </c>
      <c r="O2347" s="427">
        <v>22.83</v>
      </c>
      <c r="P2347" s="427">
        <v>10.69</v>
      </c>
      <c r="Q2347" s="427">
        <v>10.69</v>
      </c>
      <c r="R2347" s="427">
        <v>0.18564559999999999</v>
      </c>
      <c r="S2347" s="427">
        <v>21.085056999999999</v>
      </c>
      <c r="T2347" s="427">
        <v>59.122248999999996</v>
      </c>
      <c r="U2347" s="428">
        <v>43191</v>
      </c>
      <c r="V2347" s="428">
        <v>44561</v>
      </c>
      <c r="W2347" s="426">
        <v>250</v>
      </c>
      <c r="X2347" s="426"/>
      <c r="Y2347" s="426"/>
      <c r="Z2347" s="426">
        <v>10</v>
      </c>
    </row>
    <row r="2348" spans="1:26" ht="15">
      <c r="A2348" s="426">
        <v>202110</v>
      </c>
      <c r="B2348" s="426" t="s">
        <v>1389</v>
      </c>
      <c r="C2348" s="426" t="s">
        <v>2929</v>
      </c>
      <c r="D2348" s="426" t="s">
        <v>2930</v>
      </c>
      <c r="E2348" s="426" t="s">
        <v>275</v>
      </c>
      <c r="F2348" s="426" t="s">
        <v>4448</v>
      </c>
      <c r="G2348" s="426" t="s">
        <v>4143</v>
      </c>
      <c r="H2348" s="427">
        <v>2.09</v>
      </c>
      <c r="I2348" s="427">
        <v>2.13</v>
      </c>
      <c r="J2348" s="427">
        <v>213.4</v>
      </c>
      <c r="K2348" s="427">
        <v>837.64</v>
      </c>
      <c r="L2348" s="427">
        <v>2.1531179999999996</v>
      </c>
      <c r="M2348" s="427">
        <v>219.84468000000001</v>
      </c>
      <c r="N2348" s="427">
        <v>862.93672800000002</v>
      </c>
      <c r="O2348" s="427">
        <v>22.83</v>
      </c>
      <c r="P2348" s="427">
        <v>10.69</v>
      </c>
      <c r="Q2348" s="427">
        <v>10.69</v>
      </c>
      <c r="R2348" s="427">
        <v>2.1340056000000001</v>
      </c>
      <c r="S2348" s="427">
        <v>263.25871999999998</v>
      </c>
      <c r="T2348" s="427">
        <v>787.77960099999996</v>
      </c>
      <c r="U2348" s="428">
        <v>43221</v>
      </c>
      <c r="V2348" s="428">
        <v>44926</v>
      </c>
      <c r="W2348" s="426">
        <v>3600</v>
      </c>
      <c r="X2348" s="426"/>
      <c r="Y2348" s="426"/>
      <c r="Z2348" s="426">
        <v>7</v>
      </c>
    </row>
    <row r="2349" spans="1:26" ht="15">
      <c r="A2349" s="426">
        <v>202110</v>
      </c>
      <c r="B2349" s="426" t="s">
        <v>1389</v>
      </c>
      <c r="C2349" s="426" t="s">
        <v>2931</v>
      </c>
      <c r="D2349" s="426" t="s">
        <v>2932</v>
      </c>
      <c r="E2349" s="426" t="s">
        <v>268</v>
      </c>
      <c r="F2349" s="426" t="s">
        <v>4122</v>
      </c>
      <c r="G2349" s="426" t="s">
        <v>4328</v>
      </c>
      <c r="H2349" s="427">
        <v>0</v>
      </c>
      <c r="I2349" s="427">
        <v>0</v>
      </c>
      <c r="J2349" s="427">
        <v>0</v>
      </c>
      <c r="K2349" s="427">
        <v>0</v>
      </c>
      <c r="L2349" s="427">
        <v>0</v>
      </c>
      <c r="M2349" s="427">
        <v>0</v>
      </c>
      <c r="N2349" s="427">
        <v>0</v>
      </c>
      <c r="O2349" s="427">
        <v>27.43</v>
      </c>
      <c r="P2349" s="427">
        <v>10.97</v>
      </c>
      <c r="Q2349" s="427">
        <v>10.97</v>
      </c>
      <c r="R2349" s="427">
        <v>0</v>
      </c>
      <c r="S2349" s="427">
        <v>0</v>
      </c>
      <c r="T2349" s="427">
        <v>0</v>
      </c>
      <c r="U2349" s="428">
        <v>43231</v>
      </c>
      <c r="V2349" s="428">
        <v>44561</v>
      </c>
      <c r="W2349" s="426">
        <v>500</v>
      </c>
      <c r="X2349" s="426"/>
      <c r="Y2349" s="426"/>
      <c r="Z2349" s="426">
        <v>7</v>
      </c>
    </row>
    <row r="2350" spans="1:26" ht="15">
      <c r="A2350" s="426">
        <v>202110</v>
      </c>
      <c r="B2350" s="426" t="s">
        <v>1389</v>
      </c>
      <c r="C2350" s="426" t="s">
        <v>2933</v>
      </c>
      <c r="D2350" s="426" t="s">
        <v>2934</v>
      </c>
      <c r="E2350" s="426" t="s">
        <v>268</v>
      </c>
      <c r="F2350" s="426" t="s">
        <v>4144</v>
      </c>
      <c r="G2350" s="426" t="s">
        <v>4328</v>
      </c>
      <c r="H2350" s="427">
        <v>0.97</v>
      </c>
      <c r="I2350" s="427">
        <v>0.97</v>
      </c>
      <c r="J2350" s="427">
        <v>102.16</v>
      </c>
      <c r="K2350" s="427">
        <v>502.93</v>
      </c>
      <c r="L2350" s="427">
        <v>0.9992939999999999</v>
      </c>
      <c r="M2350" s="427">
        <v>105.245232</v>
      </c>
      <c r="N2350" s="427">
        <v>518.11848600000008</v>
      </c>
      <c r="O2350" s="427">
        <v>27.43</v>
      </c>
      <c r="P2350" s="427">
        <v>10.97</v>
      </c>
      <c r="Q2350" s="427">
        <v>10.97</v>
      </c>
      <c r="R2350" s="427">
        <v>0.97050199999999998</v>
      </c>
      <c r="S2350" s="427">
        <v>125.865499</v>
      </c>
      <c r="T2350" s="427">
        <v>479.21994100000001</v>
      </c>
      <c r="U2350" s="428">
        <v>43231</v>
      </c>
      <c r="V2350" s="428">
        <v>44561</v>
      </c>
      <c r="W2350" s="426">
        <v>1300</v>
      </c>
      <c r="X2350" s="426"/>
      <c r="Y2350" s="426"/>
      <c r="Z2350" s="426">
        <v>7</v>
      </c>
    </row>
    <row r="2351" spans="1:26" ht="15">
      <c r="A2351" s="426">
        <v>202110</v>
      </c>
      <c r="B2351" s="426" t="s">
        <v>1389</v>
      </c>
      <c r="C2351" s="426" t="s">
        <v>2997</v>
      </c>
      <c r="D2351" s="426" t="s">
        <v>2998</v>
      </c>
      <c r="E2351" s="426" t="s">
        <v>262</v>
      </c>
      <c r="F2351" s="426" t="s">
        <v>4452</v>
      </c>
      <c r="G2351" s="426" t="s">
        <v>4315</v>
      </c>
      <c r="H2351" s="427">
        <v>0.08</v>
      </c>
      <c r="I2351" s="427">
        <v>0.46</v>
      </c>
      <c r="J2351" s="427">
        <v>6.34</v>
      </c>
      <c r="K2351" s="427">
        <v>32.83</v>
      </c>
      <c r="L2351" s="427">
        <v>8.4048000000000012E-2</v>
      </c>
      <c r="M2351" s="427">
        <v>6.5961360000000004</v>
      </c>
      <c r="N2351" s="427">
        <v>34.156331999999999</v>
      </c>
      <c r="O2351" s="427">
        <v>27.43</v>
      </c>
      <c r="P2351" s="427">
        <v>10.69</v>
      </c>
      <c r="Q2351" s="427">
        <v>10.69</v>
      </c>
      <c r="R2351" s="427">
        <v>0.46036359999999998</v>
      </c>
      <c r="S2351" s="427">
        <v>7.9036340000000003</v>
      </c>
      <c r="T2351" s="427">
        <v>31.264368000000001</v>
      </c>
      <c r="U2351" s="428">
        <v>43252</v>
      </c>
      <c r="V2351" s="428">
        <v>44561</v>
      </c>
      <c r="W2351" s="426">
        <v>1950</v>
      </c>
      <c r="X2351" s="426"/>
      <c r="Y2351" s="426"/>
      <c r="Z2351" s="426">
        <v>3</v>
      </c>
    </row>
    <row r="2352" spans="1:26" ht="15">
      <c r="A2352" s="426">
        <v>202110</v>
      </c>
      <c r="B2352" s="426" t="s">
        <v>1389</v>
      </c>
      <c r="C2352" s="426" t="s">
        <v>2999</v>
      </c>
      <c r="D2352" s="426" t="s">
        <v>3000</v>
      </c>
      <c r="E2352" s="426" t="s">
        <v>262</v>
      </c>
      <c r="F2352" s="426" t="s">
        <v>4452</v>
      </c>
      <c r="G2352" s="426" t="s">
        <v>4315</v>
      </c>
      <c r="H2352" s="427">
        <v>0.09</v>
      </c>
      <c r="I2352" s="427">
        <v>0.6</v>
      </c>
      <c r="J2352" s="427">
        <v>6.32</v>
      </c>
      <c r="K2352" s="427">
        <v>42.23</v>
      </c>
      <c r="L2352" s="427">
        <v>9.4553999999999999E-2</v>
      </c>
      <c r="M2352" s="427">
        <v>6.5753280000000007</v>
      </c>
      <c r="N2352" s="427">
        <v>43.936091999999995</v>
      </c>
      <c r="O2352" s="427">
        <v>27.43</v>
      </c>
      <c r="P2352" s="427">
        <v>10.69</v>
      </c>
      <c r="Q2352" s="427">
        <v>10.69</v>
      </c>
      <c r="R2352" s="427">
        <v>0.60136319999999999</v>
      </c>
      <c r="S2352" s="427">
        <v>7.7068979999999998</v>
      </c>
      <c r="T2352" s="427">
        <v>40.841048000000001</v>
      </c>
      <c r="U2352" s="428">
        <v>43252</v>
      </c>
      <c r="V2352" s="428">
        <v>44561</v>
      </c>
      <c r="W2352" s="426">
        <v>1500</v>
      </c>
      <c r="X2352" s="426"/>
      <c r="Y2352" s="426"/>
      <c r="Z2352" s="426">
        <v>3</v>
      </c>
    </row>
    <row r="2353" spans="1:26" ht="15">
      <c r="A2353" s="426">
        <v>202110</v>
      </c>
      <c r="B2353" s="426" t="s">
        <v>1389</v>
      </c>
      <c r="C2353" s="426" t="s">
        <v>3128</v>
      </c>
      <c r="D2353" s="426" t="s">
        <v>3129</v>
      </c>
      <c r="E2353" s="426" t="s">
        <v>275</v>
      </c>
      <c r="F2353" s="426" t="s">
        <v>4399</v>
      </c>
      <c r="G2353" s="426" t="s">
        <v>4123</v>
      </c>
      <c r="H2353" s="427">
        <v>0.81</v>
      </c>
      <c r="I2353" s="427">
        <v>0.81</v>
      </c>
      <c r="J2353" s="427">
        <v>67.36</v>
      </c>
      <c r="K2353" s="427">
        <v>267.48</v>
      </c>
      <c r="L2353" s="427">
        <v>0.83446200000000004</v>
      </c>
      <c r="M2353" s="427">
        <v>69.394272000000001</v>
      </c>
      <c r="N2353" s="427">
        <v>275.55789600000003</v>
      </c>
      <c r="O2353" s="427">
        <v>27.43</v>
      </c>
      <c r="P2353" s="427">
        <v>13.36</v>
      </c>
      <c r="Q2353" s="427">
        <v>13.36</v>
      </c>
      <c r="R2353" s="427">
        <v>0.8125</v>
      </c>
      <c r="S2353" s="427">
        <v>69.844049999999996</v>
      </c>
      <c r="T2353" s="427">
        <v>265.00172500000002</v>
      </c>
      <c r="U2353" s="428">
        <v>43329</v>
      </c>
      <c r="V2353" s="428">
        <v>44561</v>
      </c>
      <c r="W2353" s="426">
        <v>500</v>
      </c>
      <c r="X2353" s="426"/>
      <c r="Y2353" s="426"/>
      <c r="Z2353" s="426">
        <v>7</v>
      </c>
    </row>
    <row r="2354" spans="1:26" ht="15">
      <c r="A2354" s="426">
        <v>202110</v>
      </c>
      <c r="B2354" s="426" t="s">
        <v>1389</v>
      </c>
      <c r="C2354" s="426" t="s">
        <v>3146</v>
      </c>
      <c r="D2354" s="426" t="s">
        <v>3147</v>
      </c>
      <c r="E2354" s="426" t="s">
        <v>275</v>
      </c>
      <c r="F2354" s="426" t="s">
        <v>4316</v>
      </c>
      <c r="G2354" s="426" t="s">
        <v>4123</v>
      </c>
      <c r="H2354" s="427">
        <v>0.34</v>
      </c>
      <c r="I2354" s="427">
        <v>0.39</v>
      </c>
      <c r="J2354" s="427">
        <v>27.25</v>
      </c>
      <c r="K2354" s="427">
        <v>123.42</v>
      </c>
      <c r="L2354" s="427">
        <v>0.35026800000000008</v>
      </c>
      <c r="M2354" s="427">
        <v>28.072950000000002</v>
      </c>
      <c r="N2354" s="427">
        <v>127.147284</v>
      </c>
      <c r="O2354" s="427">
        <v>22.83</v>
      </c>
      <c r="P2354" s="427">
        <v>12.34</v>
      </c>
      <c r="Q2354" s="427">
        <v>12.34</v>
      </c>
      <c r="R2354" s="427">
        <v>0.38600000000000001</v>
      </c>
      <c r="S2354" s="427">
        <v>29.392399999999999</v>
      </c>
      <c r="T2354" s="427">
        <v>121.27645</v>
      </c>
      <c r="U2354" s="428">
        <v>44409</v>
      </c>
      <c r="V2354" s="428">
        <v>45504</v>
      </c>
      <c r="W2354" s="426">
        <v>350</v>
      </c>
      <c r="X2354" s="426"/>
      <c r="Y2354" s="426"/>
      <c r="Z2354" s="426">
        <v>7</v>
      </c>
    </row>
    <row r="2355" spans="1:26" ht="15">
      <c r="A2355" s="426">
        <v>202110</v>
      </c>
      <c r="B2355" s="426" t="s">
        <v>1389</v>
      </c>
      <c r="C2355" s="426" t="s">
        <v>3154</v>
      </c>
      <c r="D2355" s="426" t="s">
        <v>3155</v>
      </c>
      <c r="E2355" s="426" t="s">
        <v>275</v>
      </c>
      <c r="F2355" s="426" t="s">
        <v>4316</v>
      </c>
      <c r="G2355" s="426" t="s">
        <v>4123</v>
      </c>
      <c r="H2355" s="427">
        <v>0.13</v>
      </c>
      <c r="I2355" s="427">
        <v>0.22</v>
      </c>
      <c r="J2355" s="427">
        <v>10.48</v>
      </c>
      <c r="K2355" s="427">
        <v>53.63</v>
      </c>
      <c r="L2355" s="427">
        <v>0.13392599999999999</v>
      </c>
      <c r="M2355" s="427">
        <v>10.796496000000001</v>
      </c>
      <c r="N2355" s="427">
        <v>55.249626000000006</v>
      </c>
      <c r="O2355" s="427">
        <v>22.83</v>
      </c>
      <c r="P2355" s="427">
        <v>12.34</v>
      </c>
      <c r="Q2355" s="427">
        <v>12.34</v>
      </c>
      <c r="R2355" s="427">
        <v>0.21846599999999999</v>
      </c>
      <c r="S2355" s="427">
        <v>12.561795</v>
      </c>
      <c r="T2355" s="427">
        <v>51.548701000000001</v>
      </c>
      <c r="U2355" s="428">
        <v>44409</v>
      </c>
      <c r="V2355" s="428">
        <v>45504</v>
      </c>
      <c r="W2355" s="426">
        <v>300</v>
      </c>
      <c r="X2355" s="426"/>
      <c r="Y2355" s="426"/>
      <c r="Z2355" s="426">
        <v>7</v>
      </c>
    </row>
    <row r="2356" spans="1:26" ht="15">
      <c r="A2356" s="426">
        <v>202110</v>
      </c>
      <c r="B2356" s="426" t="s">
        <v>1389</v>
      </c>
      <c r="C2356" s="426" t="s">
        <v>3319</v>
      </c>
      <c r="D2356" s="426" t="s">
        <v>3320</v>
      </c>
      <c r="E2356" s="426" t="s">
        <v>275</v>
      </c>
      <c r="F2356" s="426" t="s">
        <v>4152</v>
      </c>
      <c r="G2356" s="426" t="s">
        <v>4156</v>
      </c>
      <c r="H2356" s="427">
        <v>0.26</v>
      </c>
      <c r="I2356" s="427">
        <v>0.27</v>
      </c>
      <c r="J2356" s="427">
        <v>14.28</v>
      </c>
      <c r="K2356" s="427">
        <v>67.31</v>
      </c>
      <c r="L2356" s="427">
        <v>0.26785199999999998</v>
      </c>
      <c r="M2356" s="427">
        <v>14.711256000000001</v>
      </c>
      <c r="N2356" s="427">
        <v>69.342761999999993</v>
      </c>
      <c r="O2356" s="427">
        <v>22.83</v>
      </c>
      <c r="P2356" s="427">
        <v>11.74</v>
      </c>
      <c r="Q2356" s="427">
        <v>11.74</v>
      </c>
      <c r="R2356" s="427">
        <v>0.27360000000000001</v>
      </c>
      <c r="S2356" s="427">
        <v>14.6099</v>
      </c>
      <c r="T2356" s="427">
        <v>66.986099999999993</v>
      </c>
      <c r="U2356" s="428">
        <v>44470</v>
      </c>
      <c r="V2356" s="428">
        <v>45565</v>
      </c>
      <c r="W2356" s="426">
        <v>360</v>
      </c>
      <c r="X2356" s="426"/>
      <c r="Y2356" s="426"/>
      <c r="Z2356" s="426">
        <v>6</v>
      </c>
    </row>
    <row r="2357" spans="1:26" ht="15">
      <c r="A2357" s="426">
        <v>202110</v>
      </c>
      <c r="B2357" s="426" t="s">
        <v>1389</v>
      </c>
      <c r="C2357" s="426" t="s">
        <v>3522</v>
      </c>
      <c r="D2357" s="426" t="s">
        <v>3523</v>
      </c>
      <c r="E2357" s="426" t="s">
        <v>261</v>
      </c>
      <c r="F2357" s="426" t="s">
        <v>4364</v>
      </c>
      <c r="G2357" s="426" t="s">
        <v>4364</v>
      </c>
      <c r="H2357" s="427">
        <v>4.6100000000000003</v>
      </c>
      <c r="I2357" s="427">
        <v>4.58</v>
      </c>
      <c r="J2357" s="427">
        <v>514.21</v>
      </c>
      <c r="K2357" s="427">
        <v>2406.36</v>
      </c>
      <c r="L2357" s="427">
        <v>4.7022000000000004</v>
      </c>
      <c r="M2357" s="427">
        <v>524.49420000000009</v>
      </c>
      <c r="N2357" s="427">
        <v>2454.4872</v>
      </c>
      <c r="O2357" s="427">
        <v>27.54</v>
      </c>
      <c r="P2357" s="427">
        <v>14.35</v>
      </c>
      <c r="Q2357" s="427">
        <v>14.35</v>
      </c>
      <c r="R2357" s="427">
        <v>4.6136039999999996</v>
      </c>
      <c r="S2357" s="427">
        <v>640.54167600000005</v>
      </c>
      <c r="T2357" s="427">
        <v>2280.0301589999999</v>
      </c>
      <c r="U2357" s="428">
        <v>43282</v>
      </c>
      <c r="V2357" s="428">
        <v>46387</v>
      </c>
      <c r="W2357" s="426">
        <v>8233</v>
      </c>
      <c r="X2357" s="426"/>
      <c r="Y2357" s="426"/>
      <c r="Z2357" s="426">
        <v>3</v>
      </c>
    </row>
    <row r="2358" spans="1:26" ht="15">
      <c r="A2358" s="426">
        <v>202110</v>
      </c>
      <c r="B2358" s="426" t="s">
        <v>1389</v>
      </c>
      <c r="C2358" s="426" t="s">
        <v>4821</v>
      </c>
      <c r="D2358" s="426" t="s">
        <v>4822</v>
      </c>
      <c r="E2358" s="426" t="s">
        <v>258</v>
      </c>
      <c r="F2358" s="426" t="s">
        <v>4333</v>
      </c>
      <c r="G2358" s="426" t="s">
        <v>4123</v>
      </c>
      <c r="H2358" s="427">
        <v>0.5</v>
      </c>
      <c r="I2358" s="427">
        <v>0.52</v>
      </c>
      <c r="J2358" s="427">
        <v>48.53</v>
      </c>
      <c r="K2358" s="427">
        <v>211.89</v>
      </c>
      <c r="L2358" s="427">
        <v>0.5151</v>
      </c>
      <c r="M2358" s="427">
        <v>49.995606000000002</v>
      </c>
      <c r="N2358" s="427">
        <v>218.28907799999999</v>
      </c>
      <c r="O2358" s="427">
        <v>27.43</v>
      </c>
      <c r="P2358" s="427">
        <v>12.47</v>
      </c>
      <c r="Q2358" s="427">
        <v>12.47</v>
      </c>
      <c r="R2358" s="427">
        <v>0.5202</v>
      </c>
      <c r="S2358" s="427">
        <v>54.979649999999999</v>
      </c>
      <c r="T2358" s="427">
        <v>205.44187500000001</v>
      </c>
      <c r="U2358" s="428">
        <v>43637</v>
      </c>
      <c r="V2358" s="428">
        <v>44732</v>
      </c>
      <c r="W2358" s="426">
        <v>800</v>
      </c>
      <c r="X2358" s="426"/>
      <c r="Y2358" s="426"/>
      <c r="Z2358" s="426">
        <v>7</v>
      </c>
    </row>
    <row r="2359" spans="1:26" ht="15">
      <c r="A2359" s="426">
        <v>202110</v>
      </c>
      <c r="B2359" s="426" t="s">
        <v>1389</v>
      </c>
      <c r="C2359" s="426" t="s">
        <v>5624</v>
      </c>
      <c r="D2359" s="426" t="s">
        <v>5625</v>
      </c>
      <c r="E2359" s="426" t="s">
        <v>260</v>
      </c>
      <c r="F2359" s="426" t="s">
        <v>5626</v>
      </c>
      <c r="G2359" s="426" t="s">
        <v>5627</v>
      </c>
      <c r="H2359" s="427">
        <v>0.26</v>
      </c>
      <c r="I2359" s="427">
        <v>0.28000000000000003</v>
      </c>
      <c r="J2359" s="427">
        <v>25.1</v>
      </c>
      <c r="K2359" s="427">
        <v>121.44</v>
      </c>
      <c r="L2359" s="427">
        <v>0.27580800000000005</v>
      </c>
      <c r="M2359" s="427">
        <v>26.111530000000002</v>
      </c>
      <c r="N2359" s="427">
        <v>126.33403200000001</v>
      </c>
      <c r="O2359" s="427">
        <v>22.84</v>
      </c>
      <c r="P2359" s="427">
        <v>11.36</v>
      </c>
      <c r="Q2359" s="427">
        <v>11.36</v>
      </c>
      <c r="R2359" s="427">
        <v>0.28410560000000001</v>
      </c>
      <c r="S2359" s="427">
        <v>30.823972999999999</v>
      </c>
      <c r="T2359" s="427">
        <v>115.70882899999999</v>
      </c>
      <c r="U2359" s="428">
        <v>44440</v>
      </c>
      <c r="V2359" s="428">
        <v>44804</v>
      </c>
      <c r="W2359" s="426">
        <v>400</v>
      </c>
      <c r="X2359" s="426"/>
      <c r="Y2359" s="426"/>
      <c r="Z2359" s="426">
        <v>5</v>
      </c>
    </row>
    <row r="2360" spans="1:26" ht="15">
      <c r="A2360" s="426">
        <v>202110</v>
      </c>
      <c r="B2360" s="426" t="s">
        <v>1389</v>
      </c>
      <c r="C2360" s="426" t="s">
        <v>6343</v>
      </c>
      <c r="D2360" s="426" t="s">
        <v>6344</v>
      </c>
      <c r="E2360" s="426" t="s">
        <v>275</v>
      </c>
      <c r="F2360" s="426" t="s">
        <v>4377</v>
      </c>
      <c r="G2360" s="426" t="s">
        <v>4143</v>
      </c>
      <c r="H2360" s="427">
        <v>0.2</v>
      </c>
      <c r="I2360" s="427">
        <v>0.2</v>
      </c>
      <c r="J2360" s="427">
        <v>12.46</v>
      </c>
      <c r="K2360" s="427">
        <v>58.87</v>
      </c>
      <c r="L2360" s="427">
        <v>0.20604000000000003</v>
      </c>
      <c r="M2360" s="427">
        <v>12.836292</v>
      </c>
      <c r="N2360" s="427">
        <v>60.647873999999995</v>
      </c>
      <c r="O2360" s="427">
        <v>27.35</v>
      </c>
      <c r="P2360" s="427">
        <v>13.62</v>
      </c>
      <c r="Q2360" s="427">
        <v>13.62</v>
      </c>
      <c r="R2360" s="427">
        <v>0.19800000000000001</v>
      </c>
      <c r="S2360" s="427">
        <v>14.335900000000001</v>
      </c>
      <c r="T2360" s="427">
        <v>56.9938</v>
      </c>
      <c r="U2360" s="428">
        <v>44013</v>
      </c>
      <c r="V2360" s="428">
        <v>44926</v>
      </c>
      <c r="W2360" s="426">
        <v>510</v>
      </c>
      <c r="X2360" s="426"/>
      <c r="Y2360" s="426"/>
      <c r="Z2360" s="426">
        <v>7</v>
      </c>
    </row>
    <row r="2361" spans="1:26" ht="15">
      <c r="A2361" s="426">
        <v>202110</v>
      </c>
      <c r="B2361" s="426" t="s">
        <v>1389</v>
      </c>
      <c r="C2361" s="426" t="s">
        <v>6383</v>
      </c>
      <c r="D2361" s="426" t="s">
        <v>6384</v>
      </c>
      <c r="E2361" s="426" t="s">
        <v>275</v>
      </c>
      <c r="F2361" s="426" t="s">
        <v>4152</v>
      </c>
      <c r="G2361" s="426" t="s">
        <v>4156</v>
      </c>
      <c r="H2361" s="427">
        <v>0.73</v>
      </c>
      <c r="I2361" s="427">
        <v>1.66</v>
      </c>
      <c r="J2361" s="427">
        <v>14.99</v>
      </c>
      <c r="K2361" s="427">
        <v>568.9</v>
      </c>
      <c r="L2361" s="427">
        <v>0.75204599999999999</v>
      </c>
      <c r="M2361" s="427">
        <v>15.442698</v>
      </c>
      <c r="N2361" s="427">
        <v>586.08078</v>
      </c>
      <c r="O2361" s="427">
        <v>22.83</v>
      </c>
      <c r="P2361" s="427">
        <v>10.53</v>
      </c>
      <c r="Q2361" s="427">
        <v>10.44</v>
      </c>
      <c r="R2361" s="427">
        <v>1.6559999999999999</v>
      </c>
      <c r="S2361" s="427">
        <v>20.3124</v>
      </c>
      <c r="T2361" s="427">
        <v>563.58040000000005</v>
      </c>
      <c r="U2361" s="428">
        <v>44044</v>
      </c>
      <c r="V2361" s="428">
        <v>45138</v>
      </c>
      <c r="W2361" s="426">
        <v>2000</v>
      </c>
      <c r="X2361" s="426"/>
      <c r="Y2361" s="426"/>
      <c r="Z2361" s="426">
        <v>6</v>
      </c>
    </row>
    <row r="2362" spans="1:26" ht="15">
      <c r="A2362" s="426">
        <v>202110</v>
      </c>
      <c r="B2362" s="426" t="s">
        <v>1390</v>
      </c>
      <c r="C2362" s="426" t="s">
        <v>288</v>
      </c>
      <c r="D2362" s="426" t="s">
        <v>314</v>
      </c>
      <c r="E2362" s="426" t="s">
        <v>256</v>
      </c>
      <c r="F2362" s="426" t="s">
        <v>4438</v>
      </c>
      <c r="G2362" s="426" t="s">
        <v>4143</v>
      </c>
      <c r="H2362" s="427">
        <v>5.62</v>
      </c>
      <c r="I2362" s="427">
        <v>5.6180000000000003</v>
      </c>
      <c r="J2362" s="427">
        <v>491.48</v>
      </c>
      <c r="K2362" s="427">
        <v>1514.23</v>
      </c>
      <c r="L2362" s="427">
        <v>5.6863160000000006</v>
      </c>
      <c r="M2362" s="427">
        <v>497.52520400000003</v>
      </c>
      <c r="N2362" s="427">
        <v>1532.8550290000001</v>
      </c>
      <c r="O2362" s="427">
        <v>27.82</v>
      </c>
      <c r="P2362" s="427">
        <v>10.93</v>
      </c>
      <c r="Q2362" s="427">
        <v>10.93</v>
      </c>
      <c r="R2362" s="427">
        <v>5.6202927999999996</v>
      </c>
      <c r="S2362" s="427">
        <v>568.25995799999998</v>
      </c>
      <c r="T2362" s="427">
        <v>1437.4507120000001</v>
      </c>
      <c r="U2362" s="428">
        <v>42736</v>
      </c>
      <c r="V2362" s="428">
        <v>44561</v>
      </c>
      <c r="W2362" s="426">
        <v>7000</v>
      </c>
      <c r="X2362" s="426"/>
      <c r="Y2362" s="426"/>
      <c r="Z2362" s="426">
        <v>7</v>
      </c>
    </row>
    <row r="2363" spans="1:26" ht="15">
      <c r="A2363" s="426">
        <v>202110</v>
      </c>
      <c r="B2363" s="426" t="s">
        <v>1390</v>
      </c>
      <c r="C2363" s="426" t="s">
        <v>395</v>
      </c>
      <c r="D2363" s="426" t="s">
        <v>396</v>
      </c>
      <c r="E2363" s="426" t="s">
        <v>265</v>
      </c>
      <c r="F2363" s="426" t="s">
        <v>4439</v>
      </c>
      <c r="G2363" s="426" t="s">
        <v>4156</v>
      </c>
      <c r="H2363" s="427">
        <v>2.161</v>
      </c>
      <c r="I2363" s="427">
        <v>2.1640000000000001</v>
      </c>
      <c r="J2363" s="427">
        <v>67.989999999999995</v>
      </c>
      <c r="K2363" s="427">
        <v>368.06</v>
      </c>
      <c r="L2363" s="427">
        <v>2.1992497000000002</v>
      </c>
      <c r="M2363" s="427">
        <v>69.132231999999988</v>
      </c>
      <c r="N2363" s="427">
        <v>374.24340799999999</v>
      </c>
      <c r="O2363" s="427">
        <v>34.43</v>
      </c>
      <c r="P2363" s="427">
        <v>13.03</v>
      </c>
      <c r="Q2363" s="427">
        <v>13.03</v>
      </c>
      <c r="R2363" s="427">
        <v>2.1640000000000001</v>
      </c>
      <c r="S2363" s="427">
        <v>82.008899999999997</v>
      </c>
      <c r="T2363" s="427">
        <v>354.04559999999998</v>
      </c>
      <c r="U2363" s="428">
        <v>41395</v>
      </c>
      <c r="V2363" s="428">
        <v>45412</v>
      </c>
      <c r="W2363" s="426">
        <v>3500</v>
      </c>
      <c r="X2363" s="426"/>
      <c r="Y2363" s="426"/>
      <c r="Z2363" s="426">
        <v>6</v>
      </c>
    </row>
    <row r="2364" spans="1:26" ht="15">
      <c r="A2364" s="426">
        <v>202110</v>
      </c>
      <c r="B2364" s="426" t="s">
        <v>394</v>
      </c>
      <c r="C2364" s="426" t="s">
        <v>216</v>
      </c>
      <c r="D2364" s="426" t="s">
        <v>570</v>
      </c>
      <c r="E2364" s="426" t="s">
        <v>261</v>
      </c>
      <c r="F2364" s="426" t="s">
        <v>4443</v>
      </c>
      <c r="G2364" s="426" t="s">
        <v>4128</v>
      </c>
      <c r="H2364" s="427">
        <v>5.88</v>
      </c>
      <c r="I2364" s="427">
        <v>6.29</v>
      </c>
      <c r="J2364" s="427">
        <v>534.19600000000003</v>
      </c>
      <c r="K2364" s="427">
        <v>2725.585</v>
      </c>
      <c r="L2364" s="427">
        <v>5.88</v>
      </c>
      <c r="M2364" s="427">
        <v>536.27936440000008</v>
      </c>
      <c r="N2364" s="427">
        <v>2736.2147815000003</v>
      </c>
      <c r="O2364" s="427">
        <v>28.58</v>
      </c>
      <c r="P2364" s="427">
        <v>18.2</v>
      </c>
      <c r="Q2364" s="427">
        <v>18.2</v>
      </c>
      <c r="R2364" s="427">
        <v>6.2664495999999996</v>
      </c>
      <c r="S2364" s="427">
        <v>652.80724099999998</v>
      </c>
      <c r="T2364" s="427">
        <v>2606.9739850000001</v>
      </c>
      <c r="U2364" s="428">
        <v>40909</v>
      </c>
      <c r="V2364" s="428">
        <v>44926</v>
      </c>
      <c r="W2364" s="426">
        <v>5000</v>
      </c>
      <c r="X2364" s="426"/>
      <c r="Y2364" s="426"/>
      <c r="Z2364" s="426">
        <v>5</v>
      </c>
    </row>
    <row r="2365" spans="1:26" ht="15">
      <c r="A2365" s="426">
        <v>202110</v>
      </c>
      <c r="B2365" s="426" t="s">
        <v>394</v>
      </c>
      <c r="C2365" s="426" t="s">
        <v>2318</v>
      </c>
      <c r="D2365" s="426" t="s">
        <v>2319</v>
      </c>
      <c r="E2365" s="426" t="s">
        <v>265</v>
      </c>
      <c r="F2365" s="426" t="s">
        <v>4322</v>
      </c>
      <c r="G2365" s="426" t="s">
        <v>4143</v>
      </c>
      <c r="H2365" s="427">
        <v>0.04</v>
      </c>
      <c r="I2365" s="427">
        <v>0.04</v>
      </c>
      <c r="J2365" s="427">
        <v>1.1890000000000001</v>
      </c>
      <c r="K2365" s="427">
        <v>5.6150000000000002</v>
      </c>
      <c r="L2365" s="427">
        <v>4.0399999999999998E-2</v>
      </c>
      <c r="M2365" s="427">
        <v>1.22370691</v>
      </c>
      <c r="N2365" s="427">
        <v>5.7789018499999996</v>
      </c>
      <c r="O2365" s="427">
        <v>22.83</v>
      </c>
      <c r="P2365" s="427">
        <v>9.1</v>
      </c>
      <c r="Q2365" s="427">
        <v>9.1</v>
      </c>
      <c r="R2365" s="427">
        <v>3.7679999999999998E-2</v>
      </c>
      <c r="S2365" s="427">
        <v>1.4140349999999999</v>
      </c>
      <c r="T2365" s="427">
        <v>5.3898149999999996</v>
      </c>
      <c r="U2365" s="428">
        <v>42979</v>
      </c>
      <c r="V2365" s="428">
        <v>44196</v>
      </c>
      <c r="W2365" s="426">
        <v>300</v>
      </c>
      <c r="X2365" s="426"/>
      <c r="Y2365" s="426"/>
      <c r="Z2365" s="426">
        <v>7</v>
      </c>
    </row>
    <row r="2366" spans="1:26" ht="15">
      <c r="A2366" s="426">
        <v>202110</v>
      </c>
      <c r="B2366" s="426" t="s">
        <v>394</v>
      </c>
      <c r="C2366" s="426" t="s">
        <v>2320</v>
      </c>
      <c r="D2366" s="426" t="s">
        <v>2321</v>
      </c>
      <c r="E2366" s="426" t="s">
        <v>265</v>
      </c>
      <c r="F2366" s="426" t="s">
        <v>4449</v>
      </c>
      <c r="G2366" s="426" t="s">
        <v>4135</v>
      </c>
      <c r="H2366" s="427">
        <v>0.19</v>
      </c>
      <c r="I2366" s="427">
        <v>0.19</v>
      </c>
      <c r="J2366" s="427">
        <v>7.4119999999999999</v>
      </c>
      <c r="K2366" s="427">
        <v>52.261000000000003</v>
      </c>
      <c r="L2366" s="427">
        <v>0.19190000000000002</v>
      </c>
      <c r="M2366" s="427">
        <v>7.6283562799999993</v>
      </c>
      <c r="N2366" s="427">
        <v>53.786498589999994</v>
      </c>
      <c r="O2366" s="427">
        <v>22.83</v>
      </c>
      <c r="P2366" s="427">
        <v>9.1</v>
      </c>
      <c r="Q2366" s="427">
        <v>9.1</v>
      </c>
      <c r="R2366" s="427">
        <v>0.18720000000000001</v>
      </c>
      <c r="S2366" s="427">
        <v>10.14705</v>
      </c>
      <c r="T2366" s="427">
        <v>49.524999999999999</v>
      </c>
      <c r="U2366" s="428">
        <v>42979</v>
      </c>
      <c r="V2366" s="428">
        <v>44196</v>
      </c>
      <c r="W2366" s="426">
        <v>700</v>
      </c>
      <c r="X2366" s="426"/>
      <c r="Y2366" s="426"/>
      <c r="Z2366" s="426">
        <v>7</v>
      </c>
    </row>
    <row r="2367" spans="1:26" ht="15">
      <c r="A2367" s="426">
        <v>202110</v>
      </c>
      <c r="B2367" s="426" t="s">
        <v>4450</v>
      </c>
      <c r="C2367" s="426" t="s">
        <v>1903</v>
      </c>
      <c r="D2367" s="426" t="s">
        <v>1904</v>
      </c>
      <c r="E2367" s="426" t="s">
        <v>261</v>
      </c>
      <c r="F2367" s="426" t="s">
        <v>4453</v>
      </c>
      <c r="G2367" s="426" t="s">
        <v>4141</v>
      </c>
      <c r="H2367" s="427">
        <v>0.55679999999999996</v>
      </c>
      <c r="I2367" s="427">
        <v>0.77759999999999996</v>
      </c>
      <c r="J2367" s="427">
        <v>35.596800000000002</v>
      </c>
      <c r="K2367" s="427">
        <v>205.76490000000001</v>
      </c>
      <c r="L2367" s="427">
        <v>0.58637777279999992</v>
      </c>
      <c r="M2367" s="427">
        <v>36.877325822208</v>
      </c>
      <c r="N2367" s="427">
        <v>213.16689309359404</v>
      </c>
      <c r="O2367" s="427">
        <v>22.84</v>
      </c>
      <c r="P2367" s="427">
        <v>11.99</v>
      </c>
      <c r="Q2367" s="427">
        <v>11.99</v>
      </c>
      <c r="R2367" s="427">
        <v>0.77759999999999996</v>
      </c>
      <c r="S2367" s="427">
        <v>44.261850000000003</v>
      </c>
      <c r="T2367" s="427">
        <v>197.09985</v>
      </c>
      <c r="U2367" s="428">
        <v>42795</v>
      </c>
      <c r="V2367" s="428">
        <v>43889</v>
      </c>
      <c r="W2367" s="426">
        <v>1000</v>
      </c>
      <c r="X2367" s="426"/>
      <c r="Y2367" s="426"/>
      <c r="Z2367" s="426">
        <v>5</v>
      </c>
    </row>
    <row r="2368" spans="1:26" ht="15">
      <c r="A2368" s="426">
        <v>202110</v>
      </c>
      <c r="B2368" s="426" t="s">
        <v>4450</v>
      </c>
      <c r="C2368" s="426" t="s">
        <v>7041</v>
      </c>
      <c r="D2368" s="426" t="s">
        <v>6967</v>
      </c>
      <c r="E2368" s="426" t="s">
        <v>260</v>
      </c>
      <c r="F2368" s="426" t="s">
        <v>7042</v>
      </c>
      <c r="G2368" s="426" t="s">
        <v>5627</v>
      </c>
      <c r="H2368" s="427">
        <v>0.13244500000000001</v>
      </c>
      <c r="I2368" s="427">
        <v>0.180369</v>
      </c>
      <c r="J2368" s="427">
        <v>10.230954000000001</v>
      </c>
      <c r="K2368" s="427">
        <v>54.722969999999997</v>
      </c>
      <c r="L2368" s="427">
        <v>0.13948061084499999</v>
      </c>
      <c r="M2368" s="427">
        <v>10.598992722099242</v>
      </c>
      <c r="N2368" s="427">
        <v>56.691522683188197</v>
      </c>
      <c r="O2368" s="427">
        <v>22.84</v>
      </c>
      <c r="P2368" s="427">
        <v>10.220000000000001</v>
      </c>
      <c r="Q2368" s="427">
        <v>10.220000000000001</v>
      </c>
      <c r="R2368" s="427">
        <v>0.1803688</v>
      </c>
      <c r="S2368" s="427">
        <v>11.853942999999999</v>
      </c>
      <c r="T2368" s="427">
        <v>53.099977000000003</v>
      </c>
      <c r="U2368" s="428">
        <v>44287</v>
      </c>
      <c r="V2368" s="428">
        <v>45382</v>
      </c>
      <c r="W2368" s="426">
        <v>300</v>
      </c>
      <c r="X2368" s="426"/>
      <c r="Y2368" s="426"/>
      <c r="Z2368" s="426">
        <v>5</v>
      </c>
    </row>
    <row r="2369" spans="1:26" ht="15">
      <c r="A2369" s="426">
        <v>202110</v>
      </c>
      <c r="B2369" s="426" t="s">
        <v>44</v>
      </c>
      <c r="C2369" s="426" t="s">
        <v>399</v>
      </c>
      <c r="D2369" s="426" t="s">
        <v>6043</v>
      </c>
      <c r="E2369" s="426" t="s">
        <v>260</v>
      </c>
      <c r="F2369" s="426" t="s">
        <v>4431</v>
      </c>
      <c r="G2369" s="426" t="s">
        <v>4129</v>
      </c>
      <c r="H2369" s="427">
        <v>0.28999999999999998</v>
      </c>
      <c r="I2369" s="427">
        <v>1.05</v>
      </c>
      <c r="J2369" s="427">
        <v>15.27</v>
      </c>
      <c r="K2369" s="427">
        <v>73.39</v>
      </c>
      <c r="L2369" s="427">
        <v>0.29696</v>
      </c>
      <c r="M2369" s="427">
        <v>15.743369999999999</v>
      </c>
      <c r="N2369" s="427">
        <v>75.665089999999992</v>
      </c>
      <c r="O2369" s="427">
        <v>23.42</v>
      </c>
      <c r="P2369" s="427">
        <v>10.94</v>
      </c>
      <c r="Q2369" s="427">
        <v>10.94</v>
      </c>
      <c r="R2369" s="427">
        <v>1.0460712000000001</v>
      </c>
      <c r="S2369" s="427">
        <v>18.701487</v>
      </c>
      <c r="T2369" s="427">
        <v>69.959867000000003</v>
      </c>
      <c r="U2369" s="428">
        <v>44378</v>
      </c>
      <c r="V2369" s="428">
        <v>45657</v>
      </c>
      <c r="W2369" s="426">
        <v>3000</v>
      </c>
      <c r="X2369" s="426"/>
      <c r="Y2369" s="426"/>
      <c r="Z2369" s="426">
        <v>8</v>
      </c>
    </row>
    <row r="2370" spans="1:26" ht="15">
      <c r="A2370" s="426">
        <v>202110</v>
      </c>
      <c r="B2370" s="426" t="s">
        <v>44</v>
      </c>
      <c r="C2370" s="426" t="s">
        <v>350</v>
      </c>
      <c r="D2370" s="426" t="s">
        <v>358</v>
      </c>
      <c r="E2370" s="426" t="s">
        <v>260</v>
      </c>
      <c r="F2370" s="426" t="s">
        <v>4150</v>
      </c>
      <c r="G2370" s="426" t="s">
        <v>4151</v>
      </c>
      <c r="H2370" s="427">
        <v>0.16</v>
      </c>
      <c r="I2370" s="427">
        <v>0.44</v>
      </c>
      <c r="J2370" s="427">
        <v>11.12</v>
      </c>
      <c r="K2370" s="427">
        <v>130.5</v>
      </c>
      <c r="L2370" s="427">
        <v>0.16580608000000002</v>
      </c>
      <c r="M2370" s="427">
        <v>11.556437759999998</v>
      </c>
      <c r="N2370" s="427">
        <v>135.62186399999999</v>
      </c>
      <c r="O2370" s="427">
        <v>20.36</v>
      </c>
      <c r="P2370" s="427">
        <v>28.79</v>
      </c>
      <c r="Q2370" s="427">
        <v>23.74</v>
      </c>
      <c r="R2370" s="427">
        <v>0.4418184</v>
      </c>
      <c r="S2370" s="427">
        <v>15.964529000000001</v>
      </c>
      <c r="T2370" s="427">
        <v>125.63293400000001</v>
      </c>
      <c r="U2370" s="428">
        <v>41334</v>
      </c>
      <c r="V2370" s="428">
        <v>48638</v>
      </c>
      <c r="W2370" s="426">
        <v>400</v>
      </c>
      <c r="X2370" s="426"/>
      <c r="Y2370" s="426"/>
      <c r="Z2370" s="426">
        <v>8</v>
      </c>
    </row>
    <row r="2371" spans="1:26" ht="15">
      <c r="A2371" s="426">
        <v>202110</v>
      </c>
      <c r="B2371" s="426" t="s">
        <v>44</v>
      </c>
      <c r="C2371" s="426" t="s">
        <v>351</v>
      </c>
      <c r="D2371" s="426" t="s">
        <v>359</v>
      </c>
      <c r="E2371" s="426" t="s">
        <v>260</v>
      </c>
      <c r="F2371" s="426" t="s">
        <v>4379</v>
      </c>
      <c r="G2371" s="426" t="s">
        <v>4151</v>
      </c>
      <c r="H2371" s="427">
        <v>0.35</v>
      </c>
      <c r="I2371" s="427">
        <v>0.43</v>
      </c>
      <c r="J2371" s="427">
        <v>18.47</v>
      </c>
      <c r="K2371" s="427">
        <v>107.97</v>
      </c>
      <c r="L2371" s="427">
        <v>0.36270079999999999</v>
      </c>
      <c r="M2371" s="427">
        <v>19.194910559999997</v>
      </c>
      <c r="N2371" s="427">
        <v>112.20760655999999</v>
      </c>
      <c r="O2371" s="427">
        <v>20.36</v>
      </c>
      <c r="P2371" s="427">
        <v>28.79</v>
      </c>
      <c r="Q2371" s="427">
        <v>23.74</v>
      </c>
      <c r="R2371" s="427">
        <v>0.42599999999999999</v>
      </c>
      <c r="S2371" s="427">
        <v>20.464905000000002</v>
      </c>
      <c r="T2371" s="427">
        <v>105.96361400000001</v>
      </c>
      <c r="U2371" s="428">
        <v>41334</v>
      </c>
      <c r="V2371" s="428">
        <v>48638</v>
      </c>
      <c r="W2371" s="426">
        <v>980</v>
      </c>
      <c r="X2371" s="426"/>
      <c r="Y2371" s="426"/>
      <c r="Z2371" s="426">
        <v>8</v>
      </c>
    </row>
    <row r="2372" spans="1:26" ht="15">
      <c r="A2372" s="426">
        <v>202110</v>
      </c>
      <c r="B2372" s="426" t="s">
        <v>44</v>
      </c>
      <c r="C2372" s="426" t="s">
        <v>353</v>
      </c>
      <c r="D2372" s="426" t="s">
        <v>361</v>
      </c>
      <c r="E2372" s="426" t="s">
        <v>260</v>
      </c>
      <c r="F2372" s="426" t="s">
        <v>4428</v>
      </c>
      <c r="G2372" s="426" t="s">
        <v>4129</v>
      </c>
      <c r="H2372" s="427">
        <v>0.6</v>
      </c>
      <c r="I2372" s="427">
        <v>0.62</v>
      </c>
      <c r="J2372" s="427">
        <v>64.52</v>
      </c>
      <c r="K2372" s="427">
        <v>245.87</v>
      </c>
      <c r="L2372" s="427">
        <v>0.6217727999999999</v>
      </c>
      <c r="M2372" s="427">
        <v>67.05228095999999</v>
      </c>
      <c r="N2372" s="427">
        <v>255.51990575999997</v>
      </c>
      <c r="O2372" s="427">
        <v>27.43</v>
      </c>
      <c r="P2372" s="427">
        <v>28.71</v>
      </c>
      <c r="Q2372" s="427">
        <v>23.68</v>
      </c>
      <c r="R2372" s="427">
        <v>0.62345439999999996</v>
      </c>
      <c r="S2372" s="427">
        <v>70.068263000000002</v>
      </c>
      <c r="T2372" s="427">
        <v>240.313852</v>
      </c>
      <c r="U2372" s="428">
        <v>41334</v>
      </c>
      <c r="V2372" s="428">
        <v>48638</v>
      </c>
      <c r="W2372" s="426">
        <v>700</v>
      </c>
      <c r="X2372" s="426"/>
      <c r="Y2372" s="426"/>
      <c r="Z2372" s="426">
        <v>8</v>
      </c>
    </row>
    <row r="2373" spans="1:26" ht="15">
      <c r="A2373" s="426">
        <v>202110</v>
      </c>
      <c r="B2373" s="426" t="s">
        <v>44</v>
      </c>
      <c r="C2373" s="426" t="s">
        <v>1067</v>
      </c>
      <c r="D2373" s="426" t="s">
        <v>1068</v>
      </c>
      <c r="E2373" s="426" t="s">
        <v>265</v>
      </c>
      <c r="F2373" s="426" t="s">
        <v>4382</v>
      </c>
      <c r="G2373" s="426" t="s">
        <v>4415</v>
      </c>
      <c r="H2373" s="427">
        <v>0.82</v>
      </c>
      <c r="I2373" s="427">
        <v>0.88</v>
      </c>
      <c r="J2373" s="427">
        <v>85.57</v>
      </c>
      <c r="K2373" s="427">
        <v>296.93</v>
      </c>
      <c r="L2373" s="427">
        <v>0.83853199999999994</v>
      </c>
      <c r="M2373" s="427">
        <v>87.358412999999985</v>
      </c>
      <c r="N2373" s="427">
        <v>303.13583699999998</v>
      </c>
      <c r="O2373" s="427">
        <v>24.03</v>
      </c>
      <c r="P2373" s="427">
        <v>8.0399999999999991</v>
      </c>
      <c r="Q2373" s="427">
        <v>8.0399999999999991</v>
      </c>
      <c r="R2373" s="427">
        <v>0.88459600000000005</v>
      </c>
      <c r="S2373" s="427">
        <v>105.456718</v>
      </c>
      <c r="T2373" s="427">
        <v>277.047957</v>
      </c>
      <c r="U2373" s="428">
        <v>44197</v>
      </c>
      <c r="V2373" s="428">
        <v>46752</v>
      </c>
      <c r="W2373" s="426">
        <v>1340</v>
      </c>
      <c r="X2373" s="426"/>
      <c r="Y2373" s="426"/>
      <c r="Z2373" s="426">
        <v>3</v>
      </c>
    </row>
    <row r="2374" spans="1:26" ht="15">
      <c r="A2374" s="426">
        <v>202110</v>
      </c>
      <c r="B2374" s="426" t="s">
        <v>44</v>
      </c>
      <c r="C2374" s="426" t="s">
        <v>1069</v>
      </c>
      <c r="D2374" s="426" t="s">
        <v>1070</v>
      </c>
      <c r="E2374" s="426" t="s">
        <v>265</v>
      </c>
      <c r="F2374" s="426" t="s">
        <v>4384</v>
      </c>
      <c r="G2374" s="426" t="s">
        <v>4423</v>
      </c>
      <c r="H2374" s="427">
        <v>0.28000000000000003</v>
      </c>
      <c r="I2374" s="427">
        <v>0.28999999999999998</v>
      </c>
      <c r="J2374" s="427">
        <v>29.21</v>
      </c>
      <c r="K2374" s="427">
        <v>80.97</v>
      </c>
      <c r="L2374" s="427">
        <v>0.29529006640000005</v>
      </c>
      <c r="M2374" s="427">
        <v>30.393042388800001</v>
      </c>
      <c r="N2374" s="427">
        <v>84.249388641600007</v>
      </c>
      <c r="O2374" s="427">
        <v>24.03</v>
      </c>
      <c r="P2374" s="427">
        <v>8.0399999999999991</v>
      </c>
      <c r="Q2374" s="427">
        <v>8.0399999999999991</v>
      </c>
      <c r="R2374" s="427">
        <v>0.28511999999999998</v>
      </c>
      <c r="S2374" s="427">
        <v>36.256140000000002</v>
      </c>
      <c r="T2374" s="427">
        <v>73.93365</v>
      </c>
      <c r="U2374" s="428">
        <v>44197</v>
      </c>
      <c r="V2374" s="428">
        <v>46752</v>
      </c>
      <c r="W2374" s="426">
        <v>650</v>
      </c>
      <c r="X2374" s="426"/>
      <c r="Y2374" s="426"/>
      <c r="Z2374" s="426">
        <v>3</v>
      </c>
    </row>
    <row r="2375" spans="1:26" ht="15">
      <c r="A2375" s="426">
        <v>202110</v>
      </c>
      <c r="B2375" s="426" t="s">
        <v>44</v>
      </c>
      <c r="C2375" s="426" t="s">
        <v>2090</v>
      </c>
      <c r="D2375" s="426" t="s">
        <v>2091</v>
      </c>
      <c r="E2375" s="426" t="s">
        <v>275</v>
      </c>
      <c r="F2375" s="426" t="s">
        <v>4420</v>
      </c>
      <c r="G2375" s="426" t="s">
        <v>4151</v>
      </c>
      <c r="H2375" s="427">
        <v>0.38</v>
      </c>
      <c r="I2375" s="427">
        <v>0.41</v>
      </c>
      <c r="J2375" s="427">
        <v>15.89</v>
      </c>
      <c r="K2375" s="427">
        <v>69.84</v>
      </c>
      <c r="L2375" s="427">
        <v>0.39378944000000005</v>
      </c>
      <c r="M2375" s="427">
        <v>16.513650720000001</v>
      </c>
      <c r="N2375" s="427">
        <v>72.581080319999998</v>
      </c>
      <c r="O2375" s="427">
        <v>23.42</v>
      </c>
      <c r="P2375" s="427">
        <v>11.43</v>
      </c>
      <c r="Q2375" s="427">
        <v>11.43</v>
      </c>
      <c r="R2375" s="427">
        <v>0.41127279999999999</v>
      </c>
      <c r="S2375" s="427">
        <v>19.164681999999999</v>
      </c>
      <c r="T2375" s="427">
        <v>66.561818000000002</v>
      </c>
      <c r="U2375" s="428">
        <v>44348</v>
      </c>
      <c r="V2375" s="428">
        <v>45412</v>
      </c>
      <c r="W2375" s="426">
        <v>500</v>
      </c>
      <c r="X2375" s="426"/>
      <c r="Y2375" s="426"/>
      <c r="Z2375" s="426">
        <v>8</v>
      </c>
    </row>
    <row r="2376" spans="1:26" ht="15">
      <c r="A2376" s="426">
        <v>202110</v>
      </c>
      <c r="B2376" s="426" t="s">
        <v>44</v>
      </c>
      <c r="C2376" s="426" t="s">
        <v>2288</v>
      </c>
      <c r="D2376" s="426" t="s">
        <v>2289</v>
      </c>
      <c r="E2376" s="426" t="s">
        <v>265</v>
      </c>
      <c r="F2376" s="426" t="s">
        <v>4436</v>
      </c>
      <c r="G2376" s="426" t="s">
        <v>4129</v>
      </c>
      <c r="H2376" s="427">
        <v>1.87</v>
      </c>
      <c r="I2376" s="427">
        <v>1.85</v>
      </c>
      <c r="J2376" s="427">
        <v>210.12</v>
      </c>
      <c r="K2376" s="427">
        <v>1016</v>
      </c>
      <c r="L2376" s="427">
        <v>1.9378585600000002</v>
      </c>
      <c r="M2376" s="427">
        <v>218.36678975999999</v>
      </c>
      <c r="N2376" s="427">
        <v>1055.8759679999998</v>
      </c>
      <c r="O2376" s="427">
        <v>23.42</v>
      </c>
      <c r="P2376" s="427">
        <v>8.4700000000000006</v>
      </c>
      <c r="Q2376" s="427">
        <v>8.4700000000000006</v>
      </c>
      <c r="R2376" s="427">
        <v>1.8733636</v>
      </c>
      <c r="S2376" s="427">
        <v>258.19418200000001</v>
      </c>
      <c r="T2376" s="427">
        <v>967.94106899999997</v>
      </c>
      <c r="U2376" s="428">
        <v>44409</v>
      </c>
      <c r="V2376" s="428">
        <v>45291</v>
      </c>
      <c r="W2376" s="426">
        <v>1900</v>
      </c>
      <c r="X2376" s="426"/>
      <c r="Y2376" s="426"/>
      <c r="Z2376" s="426">
        <v>8</v>
      </c>
    </row>
    <row r="2377" spans="1:26" ht="15">
      <c r="A2377" s="426">
        <v>202110</v>
      </c>
      <c r="B2377" s="426" t="s">
        <v>44</v>
      </c>
      <c r="C2377" s="426" t="s">
        <v>2383</v>
      </c>
      <c r="D2377" s="426" t="s">
        <v>2384</v>
      </c>
      <c r="E2377" s="426" t="s">
        <v>276</v>
      </c>
      <c r="F2377" s="426" t="s">
        <v>4436</v>
      </c>
      <c r="G2377" s="426" t="s">
        <v>4129</v>
      </c>
      <c r="H2377" s="427">
        <v>0.25</v>
      </c>
      <c r="I2377" s="427">
        <v>0.41</v>
      </c>
      <c r="J2377" s="427">
        <v>13.92</v>
      </c>
      <c r="K2377" s="427">
        <v>128.91999999999999</v>
      </c>
      <c r="L2377" s="427">
        <v>0.25907200000000002</v>
      </c>
      <c r="M2377" s="427">
        <v>14.466332159999999</v>
      </c>
      <c r="N2377" s="427">
        <v>133.97985215999995</v>
      </c>
      <c r="O2377" s="427">
        <v>23.42</v>
      </c>
      <c r="P2377" s="427">
        <v>10.67</v>
      </c>
      <c r="Q2377" s="427">
        <v>10.67</v>
      </c>
      <c r="R2377" s="427">
        <v>0.4128</v>
      </c>
      <c r="S2377" s="427">
        <v>15.466404000000001</v>
      </c>
      <c r="T2377" s="427">
        <v>127.328648</v>
      </c>
      <c r="U2377" s="428">
        <v>44378</v>
      </c>
      <c r="V2377" s="428">
        <v>45657</v>
      </c>
      <c r="W2377" s="426">
        <v>400</v>
      </c>
      <c r="X2377" s="426"/>
      <c r="Y2377" s="426"/>
      <c r="Z2377" s="426">
        <v>8</v>
      </c>
    </row>
    <row r="2378" spans="1:26" ht="15">
      <c r="A2378" s="426">
        <v>202110</v>
      </c>
      <c r="B2378" s="426" t="s">
        <v>44</v>
      </c>
      <c r="C2378" s="426" t="s">
        <v>3640</v>
      </c>
      <c r="D2378" s="426" t="s">
        <v>2735</v>
      </c>
      <c r="E2378" s="426" t="s">
        <v>259</v>
      </c>
      <c r="F2378" s="426" t="s">
        <v>4404</v>
      </c>
      <c r="G2378" s="426" t="s">
        <v>4151</v>
      </c>
      <c r="H2378" s="427">
        <v>0.8</v>
      </c>
      <c r="I2378" s="427">
        <v>1.1599999999999999</v>
      </c>
      <c r="J2378" s="427">
        <v>60.44</v>
      </c>
      <c r="K2378" s="427">
        <v>298.58</v>
      </c>
      <c r="L2378" s="427">
        <v>0.82903040000000006</v>
      </c>
      <c r="M2378" s="427">
        <v>63.510061887999996</v>
      </c>
      <c r="N2378" s="427">
        <v>313.74643081599999</v>
      </c>
      <c r="O2378" s="427">
        <v>26.67</v>
      </c>
      <c r="P2378" s="427">
        <v>8.4700000000000006</v>
      </c>
      <c r="Q2378" s="427">
        <v>8.4700000000000006</v>
      </c>
      <c r="R2378" s="427">
        <v>1.1612728000000001</v>
      </c>
      <c r="S2378" s="427">
        <v>73.513908000000001</v>
      </c>
      <c r="T2378" s="427">
        <v>285.54640799999999</v>
      </c>
      <c r="U2378" s="428">
        <v>44197</v>
      </c>
      <c r="V2378" s="428">
        <v>45291</v>
      </c>
      <c r="W2378" s="426">
        <v>1300</v>
      </c>
      <c r="X2378" s="426"/>
      <c r="Y2378" s="426"/>
      <c r="Z2378" s="426">
        <v>8</v>
      </c>
    </row>
    <row r="2379" spans="1:26" ht="15">
      <c r="A2379" s="426">
        <v>202110</v>
      </c>
      <c r="B2379" s="426" t="s">
        <v>44</v>
      </c>
      <c r="C2379" s="426" t="s">
        <v>2939</v>
      </c>
      <c r="D2379" s="426" t="s">
        <v>2940</v>
      </c>
      <c r="E2379" s="426" t="s">
        <v>260</v>
      </c>
      <c r="F2379" s="426" t="s">
        <v>4457</v>
      </c>
      <c r="G2379" s="426" t="s">
        <v>4129</v>
      </c>
      <c r="H2379" s="427">
        <v>0.28000000000000003</v>
      </c>
      <c r="I2379" s="427">
        <v>0.3</v>
      </c>
      <c r="J2379" s="427">
        <v>24.67</v>
      </c>
      <c r="K2379" s="427">
        <v>98.99</v>
      </c>
      <c r="L2379" s="427">
        <v>0.29016064000000003</v>
      </c>
      <c r="M2379" s="427">
        <v>25.63824816</v>
      </c>
      <c r="N2379" s="427">
        <v>102.87515951999998</v>
      </c>
      <c r="O2379" s="427">
        <v>25.69</v>
      </c>
      <c r="P2379" s="427">
        <v>9.76</v>
      </c>
      <c r="Q2379" s="427">
        <v>9.76</v>
      </c>
      <c r="R2379" s="427">
        <v>0.29699999999999999</v>
      </c>
      <c r="S2379" s="427">
        <v>26.368803</v>
      </c>
      <c r="T2379" s="427">
        <v>97.292000000000002</v>
      </c>
      <c r="U2379" s="428">
        <v>43221</v>
      </c>
      <c r="V2379" s="428">
        <v>44316</v>
      </c>
      <c r="W2379" s="426">
        <v>310</v>
      </c>
      <c r="X2379" s="426"/>
      <c r="Y2379" s="426"/>
      <c r="Z2379" s="426">
        <v>8</v>
      </c>
    </row>
    <row r="2380" spans="1:26" ht="15">
      <c r="A2380" s="426">
        <v>202110</v>
      </c>
      <c r="B2380" s="426" t="s">
        <v>44</v>
      </c>
      <c r="C2380" s="426" t="s">
        <v>2941</v>
      </c>
      <c r="D2380" s="426" t="s">
        <v>2942</v>
      </c>
      <c r="E2380" s="426" t="s">
        <v>260</v>
      </c>
      <c r="F2380" s="426" t="s">
        <v>4457</v>
      </c>
      <c r="G2380" s="426" t="s">
        <v>4129</v>
      </c>
      <c r="H2380" s="427">
        <v>1.89</v>
      </c>
      <c r="I2380" s="427">
        <v>1.89</v>
      </c>
      <c r="J2380" s="427">
        <v>170.79</v>
      </c>
      <c r="K2380" s="427">
        <v>732.86</v>
      </c>
      <c r="L2380" s="427">
        <v>1.9585843199999999</v>
      </c>
      <c r="M2380" s="427">
        <v>177.49316592</v>
      </c>
      <c r="N2380" s="427">
        <v>761.62328927999988</v>
      </c>
      <c r="O2380" s="427">
        <v>25.69</v>
      </c>
      <c r="P2380" s="427">
        <v>9.76</v>
      </c>
      <c r="Q2380" s="427">
        <v>9.76</v>
      </c>
      <c r="R2380" s="427">
        <v>1.8932728000000001</v>
      </c>
      <c r="S2380" s="427">
        <v>187.00547599999999</v>
      </c>
      <c r="T2380" s="427">
        <v>716.67770399999995</v>
      </c>
      <c r="U2380" s="428">
        <v>43221</v>
      </c>
      <c r="V2380" s="428">
        <v>44316</v>
      </c>
      <c r="W2380" s="426">
        <v>1200</v>
      </c>
      <c r="X2380" s="426"/>
      <c r="Y2380" s="426"/>
      <c r="Z2380" s="426">
        <v>8</v>
      </c>
    </row>
    <row r="2381" spans="1:26" ht="15">
      <c r="A2381" s="426">
        <v>202110</v>
      </c>
      <c r="B2381" s="426" t="s">
        <v>44</v>
      </c>
      <c r="C2381" s="426" t="s">
        <v>3043</v>
      </c>
      <c r="D2381" s="426" t="s">
        <v>3044</v>
      </c>
      <c r="E2381" s="426" t="s">
        <v>261</v>
      </c>
      <c r="F2381" s="426" t="s">
        <v>4153</v>
      </c>
      <c r="G2381" s="426" t="s">
        <v>4154</v>
      </c>
      <c r="H2381" s="427">
        <v>0.06</v>
      </c>
      <c r="I2381" s="427">
        <v>0.12</v>
      </c>
      <c r="J2381" s="427">
        <v>1.19</v>
      </c>
      <c r="K2381" s="427">
        <v>8.2899999999999991</v>
      </c>
      <c r="L2381" s="427">
        <v>6.2177280000000001E-2</v>
      </c>
      <c r="M2381" s="427">
        <v>1.2367051199999999</v>
      </c>
      <c r="N2381" s="427">
        <v>8.6153659199999986</v>
      </c>
      <c r="O2381" s="427">
        <v>26.96</v>
      </c>
      <c r="P2381" s="427">
        <v>13.11</v>
      </c>
      <c r="Q2381" s="427">
        <v>13.11</v>
      </c>
      <c r="R2381" s="427">
        <v>0.12205679999999999</v>
      </c>
      <c r="S2381" s="427">
        <v>1.355863</v>
      </c>
      <c r="T2381" s="427">
        <v>8.1204110000000007</v>
      </c>
      <c r="U2381" s="428">
        <v>43282</v>
      </c>
      <c r="V2381" s="428">
        <v>44377</v>
      </c>
      <c r="W2381" s="426">
        <v>250</v>
      </c>
      <c r="X2381" s="426"/>
      <c r="Y2381" s="426"/>
      <c r="Z2381" s="426">
        <v>8</v>
      </c>
    </row>
    <row r="2382" spans="1:26" ht="15">
      <c r="A2382" s="426">
        <v>202110</v>
      </c>
      <c r="B2382" s="426" t="s">
        <v>44</v>
      </c>
      <c r="C2382" s="426" t="s">
        <v>3045</v>
      </c>
      <c r="D2382" s="426" t="s">
        <v>3046</v>
      </c>
      <c r="E2382" s="426" t="s">
        <v>260</v>
      </c>
      <c r="F2382" s="426" t="s">
        <v>4150</v>
      </c>
      <c r="G2382" s="426" t="s">
        <v>4151</v>
      </c>
      <c r="H2382" s="427">
        <v>0.28999999999999998</v>
      </c>
      <c r="I2382" s="427">
        <v>0.63</v>
      </c>
      <c r="J2382" s="427">
        <v>25.43</v>
      </c>
      <c r="K2382" s="427">
        <v>169.35</v>
      </c>
      <c r="L2382" s="427">
        <v>0.30052351999999999</v>
      </c>
      <c r="M2382" s="427">
        <v>26.428076639999997</v>
      </c>
      <c r="N2382" s="427">
        <v>175.99664879999997</v>
      </c>
      <c r="O2382" s="427">
        <v>27.08</v>
      </c>
      <c r="P2382" s="427">
        <v>14.01</v>
      </c>
      <c r="Q2382" s="427">
        <v>14.01</v>
      </c>
      <c r="R2382" s="427">
        <v>0.62672720000000004</v>
      </c>
      <c r="S2382" s="427">
        <v>30.604317999999999</v>
      </c>
      <c r="T2382" s="427">
        <v>164.25899899999999</v>
      </c>
      <c r="U2382" s="428">
        <v>43282</v>
      </c>
      <c r="V2382" s="428">
        <v>44377</v>
      </c>
      <c r="W2382" s="426">
        <v>650</v>
      </c>
      <c r="X2382" s="426"/>
      <c r="Y2382" s="426"/>
      <c r="Z2382" s="426">
        <v>8</v>
      </c>
    </row>
    <row r="2383" spans="1:26" ht="15">
      <c r="A2383" s="426">
        <v>202110</v>
      </c>
      <c r="B2383" s="426" t="s">
        <v>44</v>
      </c>
      <c r="C2383" s="426" t="s">
        <v>3185</v>
      </c>
      <c r="D2383" s="426" t="s">
        <v>3186</v>
      </c>
      <c r="E2383" s="426" t="s">
        <v>261</v>
      </c>
      <c r="F2383" s="426" t="s">
        <v>4460</v>
      </c>
      <c r="G2383" s="426" t="s">
        <v>4154</v>
      </c>
      <c r="H2383" s="427">
        <v>2.23</v>
      </c>
      <c r="I2383" s="427">
        <v>2.23</v>
      </c>
      <c r="J2383" s="427">
        <v>175.71</v>
      </c>
      <c r="K2383" s="427">
        <v>928.77</v>
      </c>
      <c r="L2383" s="427">
        <v>2.3109222400000005</v>
      </c>
      <c r="M2383" s="427">
        <v>182.60626607999998</v>
      </c>
      <c r="N2383" s="427">
        <v>965.22236495999994</v>
      </c>
      <c r="O2383" s="427">
        <v>25.72</v>
      </c>
      <c r="P2383" s="427">
        <v>7.02</v>
      </c>
      <c r="Q2383" s="427">
        <v>7.02</v>
      </c>
      <c r="R2383" s="427">
        <v>2.2315008000000001</v>
      </c>
      <c r="S2383" s="427">
        <v>209.89426900000001</v>
      </c>
      <c r="T2383" s="427">
        <v>894.607394</v>
      </c>
      <c r="U2383" s="428">
        <v>43344</v>
      </c>
      <c r="V2383" s="428">
        <v>44074</v>
      </c>
      <c r="W2383" s="426">
        <v>2000</v>
      </c>
      <c r="X2383" s="426"/>
      <c r="Y2383" s="426"/>
      <c r="Z2383" s="426">
        <v>8</v>
      </c>
    </row>
    <row r="2384" spans="1:26" ht="15">
      <c r="A2384" s="426">
        <v>202110</v>
      </c>
      <c r="B2384" s="426" t="s">
        <v>44</v>
      </c>
      <c r="C2384" s="426" t="s">
        <v>3299</v>
      </c>
      <c r="D2384" s="426" t="s">
        <v>3300</v>
      </c>
      <c r="E2384" s="426" t="s">
        <v>261</v>
      </c>
      <c r="F2384" s="426" t="s">
        <v>4431</v>
      </c>
      <c r="G2384" s="426" t="s">
        <v>4129</v>
      </c>
      <c r="H2384" s="427">
        <v>0.53</v>
      </c>
      <c r="I2384" s="427">
        <v>0.54</v>
      </c>
      <c r="J2384" s="427">
        <v>58.99</v>
      </c>
      <c r="K2384" s="427">
        <v>281.08</v>
      </c>
      <c r="L2384" s="427">
        <v>0.54923264000000005</v>
      </c>
      <c r="M2384" s="427">
        <v>61.305239519999994</v>
      </c>
      <c r="N2384" s="427">
        <v>292.11182783999999</v>
      </c>
      <c r="O2384" s="427">
        <v>26.67</v>
      </c>
      <c r="P2384" s="427">
        <v>9.0399999999999991</v>
      </c>
      <c r="Q2384" s="427">
        <v>9.0399999999999991</v>
      </c>
      <c r="R2384" s="427">
        <v>0.53523560000000003</v>
      </c>
      <c r="S2384" s="427">
        <v>72.765315000000001</v>
      </c>
      <c r="T2384" s="427">
        <v>267.28623900000002</v>
      </c>
      <c r="U2384" s="428">
        <v>43374</v>
      </c>
      <c r="V2384" s="428">
        <v>44104</v>
      </c>
      <c r="W2384" s="426">
        <v>1000</v>
      </c>
      <c r="X2384" s="426"/>
      <c r="Y2384" s="426"/>
      <c r="Z2384" s="426">
        <v>8</v>
      </c>
    </row>
    <row r="2385" spans="1:26" ht="15">
      <c r="A2385" s="426">
        <v>202110</v>
      </c>
      <c r="B2385" s="426" t="s">
        <v>44</v>
      </c>
      <c r="C2385" s="426" t="s">
        <v>3371</v>
      </c>
      <c r="D2385" s="426" t="s">
        <v>3372</v>
      </c>
      <c r="E2385" s="426" t="s">
        <v>261</v>
      </c>
      <c r="F2385" s="426" t="s">
        <v>4153</v>
      </c>
      <c r="G2385" s="426" t="s">
        <v>4154</v>
      </c>
      <c r="H2385" s="427">
        <v>0.34</v>
      </c>
      <c r="I2385" s="427">
        <v>0.36</v>
      </c>
      <c r="J2385" s="427">
        <v>33.130000000000003</v>
      </c>
      <c r="K2385" s="427">
        <v>147.68</v>
      </c>
      <c r="L2385" s="427">
        <v>0.35233792000000003</v>
      </c>
      <c r="M2385" s="427">
        <v>34.430286240000001</v>
      </c>
      <c r="N2385" s="427">
        <v>153.47614464</v>
      </c>
      <c r="O2385" s="427">
        <v>27.33</v>
      </c>
      <c r="P2385" s="427">
        <v>13.07</v>
      </c>
      <c r="Q2385" s="427">
        <v>13.07</v>
      </c>
      <c r="R2385" s="427">
        <v>0.35769800000000002</v>
      </c>
      <c r="S2385" s="427">
        <v>41.561321</v>
      </c>
      <c r="T2385" s="427">
        <v>139.266312</v>
      </c>
      <c r="U2385" s="428">
        <v>43405</v>
      </c>
      <c r="V2385" s="428">
        <v>44500</v>
      </c>
      <c r="W2385" s="426">
        <v>355</v>
      </c>
      <c r="X2385" s="426"/>
      <c r="Y2385" s="426"/>
      <c r="Z2385" s="426">
        <v>8</v>
      </c>
    </row>
    <row r="2386" spans="1:26" ht="15">
      <c r="A2386" s="426">
        <v>202110</v>
      </c>
      <c r="B2386" s="426" t="s">
        <v>44</v>
      </c>
      <c r="C2386" s="426" t="s">
        <v>3610</v>
      </c>
      <c r="D2386" s="426" t="s">
        <v>3611</v>
      </c>
      <c r="E2386" s="426" t="s">
        <v>261</v>
      </c>
      <c r="F2386" s="426" t="s">
        <v>4153</v>
      </c>
      <c r="G2386" s="426" t="s">
        <v>4154</v>
      </c>
      <c r="H2386" s="427">
        <v>0.26</v>
      </c>
      <c r="I2386" s="427">
        <v>0.27</v>
      </c>
      <c r="J2386" s="427">
        <v>15.92</v>
      </c>
      <c r="K2386" s="427">
        <v>77.7</v>
      </c>
      <c r="L2386" s="427">
        <v>0.26943488000000004</v>
      </c>
      <c r="M2386" s="427">
        <v>16.544828159999998</v>
      </c>
      <c r="N2386" s="427">
        <v>80.749569600000001</v>
      </c>
      <c r="O2386" s="427">
        <v>26.92</v>
      </c>
      <c r="P2386" s="427">
        <v>13.13</v>
      </c>
      <c r="Q2386" s="427">
        <v>13.13</v>
      </c>
      <c r="R2386" s="427">
        <v>0.26734720000000001</v>
      </c>
      <c r="S2386" s="427">
        <v>19.309308999999999</v>
      </c>
      <c r="T2386" s="427">
        <v>74.316627999999994</v>
      </c>
      <c r="U2386" s="428">
        <v>43497</v>
      </c>
      <c r="V2386" s="428">
        <v>44583</v>
      </c>
      <c r="W2386" s="426">
        <v>400</v>
      </c>
      <c r="X2386" s="426"/>
      <c r="Y2386" s="426"/>
      <c r="Z2386" s="426">
        <v>8</v>
      </c>
    </row>
    <row r="2387" spans="1:26" ht="15">
      <c r="A2387" s="426">
        <v>202110</v>
      </c>
      <c r="B2387" s="426" t="s">
        <v>44</v>
      </c>
      <c r="C2387" s="426" t="s">
        <v>6754</v>
      </c>
      <c r="D2387" s="426" t="s">
        <v>6755</v>
      </c>
      <c r="E2387" s="426" t="s">
        <v>265</v>
      </c>
      <c r="F2387" s="426" t="s">
        <v>4130</v>
      </c>
      <c r="G2387" s="426" t="s">
        <v>4129</v>
      </c>
      <c r="H2387" s="427">
        <v>0.19</v>
      </c>
      <c r="I2387" s="427">
        <v>0.24</v>
      </c>
      <c r="J2387" s="427">
        <v>16.100000000000001</v>
      </c>
      <c r="K2387" s="427">
        <v>89.41</v>
      </c>
      <c r="L2387" s="427">
        <v>0.19689472000000002</v>
      </c>
      <c r="M2387" s="427">
        <v>16.731892800000001</v>
      </c>
      <c r="N2387" s="427">
        <v>92.919163679999997</v>
      </c>
      <c r="O2387" s="427">
        <v>29.45</v>
      </c>
      <c r="P2387" s="427">
        <v>8.4700000000000006</v>
      </c>
      <c r="Q2387" s="427">
        <v>8.4700000000000006</v>
      </c>
      <c r="R2387" s="427">
        <v>0.23632800000000001</v>
      </c>
      <c r="S2387" s="427">
        <v>19.175543000000001</v>
      </c>
      <c r="T2387" s="427">
        <v>86.347904</v>
      </c>
      <c r="U2387" s="428">
        <v>44197</v>
      </c>
      <c r="V2387" s="428">
        <v>45291</v>
      </c>
      <c r="W2387" s="426">
        <v>450</v>
      </c>
      <c r="X2387" s="426"/>
      <c r="Y2387" s="426"/>
      <c r="Z2387" s="426">
        <v>8</v>
      </c>
    </row>
    <row r="2388" spans="1:26" ht="15">
      <c r="A2388" s="426">
        <v>202110</v>
      </c>
      <c r="B2388" s="426" t="s">
        <v>44</v>
      </c>
      <c r="C2388" s="426" t="s">
        <v>3704</v>
      </c>
      <c r="D2388" s="426" t="s">
        <v>3705</v>
      </c>
      <c r="E2388" s="426" t="s">
        <v>259</v>
      </c>
      <c r="F2388" s="426" t="s">
        <v>4130</v>
      </c>
      <c r="G2388" s="426" t="s">
        <v>4129</v>
      </c>
      <c r="H2388" s="427">
        <v>0.09</v>
      </c>
      <c r="I2388" s="427">
        <v>0.19</v>
      </c>
      <c r="J2388" s="427">
        <v>0.94</v>
      </c>
      <c r="K2388" s="427">
        <v>37.1</v>
      </c>
      <c r="L2388" s="427">
        <v>9.3265919999999988E-2</v>
      </c>
      <c r="M2388" s="427">
        <v>0.97689311999999995</v>
      </c>
      <c r="N2388" s="427">
        <v>38.556100799999996</v>
      </c>
      <c r="O2388" s="427">
        <v>28.44</v>
      </c>
      <c r="P2388" s="427">
        <v>8.6199999999999992</v>
      </c>
      <c r="Q2388" s="427">
        <v>8.6199999999999992</v>
      </c>
      <c r="R2388" s="427">
        <v>0.18736359999999999</v>
      </c>
      <c r="S2388" s="427">
        <v>2.0583459999999998</v>
      </c>
      <c r="T2388" s="427">
        <v>35.996718000000001</v>
      </c>
      <c r="U2388" s="428">
        <v>43525</v>
      </c>
      <c r="V2388" s="428">
        <v>44255</v>
      </c>
      <c r="W2388" s="426">
        <v>1200</v>
      </c>
      <c r="X2388" s="426"/>
      <c r="Y2388" s="426"/>
      <c r="Z2388" s="426">
        <v>8</v>
      </c>
    </row>
    <row r="2389" spans="1:26" ht="15">
      <c r="A2389" s="426">
        <v>202110</v>
      </c>
      <c r="B2389" s="426" t="s">
        <v>44</v>
      </c>
      <c r="C2389" s="426" t="s">
        <v>4825</v>
      </c>
      <c r="D2389" s="426" t="s">
        <v>4826</v>
      </c>
      <c r="E2389" s="426" t="s">
        <v>259</v>
      </c>
      <c r="F2389" s="426" t="s">
        <v>4428</v>
      </c>
      <c r="G2389" s="426" t="s">
        <v>4129</v>
      </c>
      <c r="H2389" s="427">
        <v>0.06</v>
      </c>
      <c r="I2389" s="427">
        <v>0.15</v>
      </c>
      <c r="J2389" s="427">
        <v>4.32</v>
      </c>
      <c r="K2389" s="427">
        <v>40.18</v>
      </c>
      <c r="L2389" s="427">
        <v>6.2177280000000001E-2</v>
      </c>
      <c r="M2389" s="427">
        <v>4.4895513600000001</v>
      </c>
      <c r="N2389" s="427">
        <v>41.756984639999999</v>
      </c>
      <c r="O2389" s="427">
        <v>28.23</v>
      </c>
      <c r="P2389" s="427">
        <v>11.06</v>
      </c>
      <c r="Q2389" s="427">
        <v>11.06</v>
      </c>
      <c r="R2389" s="427">
        <v>0.15192720000000001</v>
      </c>
      <c r="S2389" s="427">
        <v>5.0433440000000003</v>
      </c>
      <c r="T2389" s="427">
        <v>39.454326000000002</v>
      </c>
      <c r="U2389" s="428">
        <v>43617</v>
      </c>
      <c r="V2389" s="428">
        <v>44681</v>
      </c>
      <c r="W2389" s="426">
        <v>230</v>
      </c>
      <c r="X2389" s="426"/>
      <c r="Y2389" s="426"/>
      <c r="Z2389" s="426">
        <v>8</v>
      </c>
    </row>
    <row r="2390" spans="1:26" ht="15">
      <c r="A2390" s="426">
        <v>202110</v>
      </c>
      <c r="B2390" s="426" t="s">
        <v>44</v>
      </c>
      <c r="C2390" s="426" t="s">
        <v>4913</v>
      </c>
      <c r="D2390" s="426" t="s">
        <v>4914</v>
      </c>
      <c r="E2390" s="426" t="s">
        <v>259</v>
      </c>
      <c r="F2390" s="426" t="s">
        <v>4153</v>
      </c>
      <c r="G2390" s="426" t="s">
        <v>4154</v>
      </c>
      <c r="H2390" s="427">
        <v>0.15</v>
      </c>
      <c r="I2390" s="427">
        <v>0.36</v>
      </c>
      <c r="J2390" s="427">
        <v>8.2899999999999991</v>
      </c>
      <c r="K2390" s="427">
        <v>108.83</v>
      </c>
      <c r="L2390" s="427">
        <v>0.15544319999999998</v>
      </c>
      <c r="M2390" s="427">
        <v>8.6153659199999986</v>
      </c>
      <c r="N2390" s="427">
        <v>113.10135984</v>
      </c>
      <c r="O2390" s="427">
        <v>28.23</v>
      </c>
      <c r="P2390" s="427">
        <v>11.06</v>
      </c>
      <c r="Q2390" s="427">
        <v>11.06</v>
      </c>
      <c r="R2390" s="427">
        <v>0.3569484</v>
      </c>
      <c r="S2390" s="427">
        <v>11.833990999999999</v>
      </c>
      <c r="T2390" s="427">
        <v>105.283531</v>
      </c>
      <c r="U2390" s="428">
        <v>43647</v>
      </c>
      <c r="V2390" s="428">
        <v>44681</v>
      </c>
      <c r="W2390" s="426">
        <v>820</v>
      </c>
      <c r="X2390" s="426"/>
      <c r="Y2390" s="426"/>
      <c r="Z2390" s="426">
        <v>8</v>
      </c>
    </row>
    <row r="2391" spans="1:26" ht="15">
      <c r="A2391" s="426">
        <v>202110</v>
      </c>
      <c r="B2391" s="426" t="s">
        <v>44</v>
      </c>
      <c r="C2391" s="426" t="s">
        <v>4973</v>
      </c>
      <c r="D2391" s="426" t="s">
        <v>4974</v>
      </c>
      <c r="E2391" s="426" t="s">
        <v>261</v>
      </c>
      <c r="F2391" s="426" t="s">
        <v>4153</v>
      </c>
      <c r="G2391" s="426" t="s">
        <v>4154</v>
      </c>
      <c r="H2391" s="427">
        <v>0.33</v>
      </c>
      <c r="I2391" s="427">
        <v>0.35</v>
      </c>
      <c r="J2391" s="427">
        <v>32.07</v>
      </c>
      <c r="K2391" s="427">
        <v>153.30000000000001</v>
      </c>
      <c r="L2391" s="427">
        <v>0.34197504000000001</v>
      </c>
      <c r="M2391" s="427">
        <v>33.328683359999999</v>
      </c>
      <c r="N2391" s="427">
        <v>159.31671840000001</v>
      </c>
      <c r="O2391" s="427">
        <v>28.23</v>
      </c>
      <c r="P2391" s="427">
        <v>11.06</v>
      </c>
      <c r="Q2391" s="427">
        <v>11.06</v>
      </c>
      <c r="R2391" s="427">
        <v>0.34980800000000001</v>
      </c>
      <c r="S2391" s="427">
        <v>40.570031999999998</v>
      </c>
      <c r="T2391" s="427">
        <v>144.75373500000001</v>
      </c>
      <c r="U2391" s="428">
        <v>43678</v>
      </c>
      <c r="V2391" s="428">
        <v>44681</v>
      </c>
      <c r="W2391" s="426">
        <v>500</v>
      </c>
      <c r="X2391" s="426"/>
      <c r="Y2391" s="426"/>
      <c r="Z2391" s="426">
        <v>8</v>
      </c>
    </row>
    <row r="2392" spans="1:26" ht="15">
      <c r="A2392" s="426">
        <v>202110</v>
      </c>
      <c r="B2392" s="426" t="s">
        <v>44</v>
      </c>
      <c r="C2392" s="426" t="s">
        <v>4975</v>
      </c>
      <c r="D2392" s="426" t="s">
        <v>4976</v>
      </c>
      <c r="E2392" s="426" t="s">
        <v>261</v>
      </c>
      <c r="F2392" s="426" t="s">
        <v>4153</v>
      </c>
      <c r="G2392" s="426" t="s">
        <v>4154</v>
      </c>
      <c r="H2392" s="427">
        <v>0.27</v>
      </c>
      <c r="I2392" s="427">
        <v>0.28000000000000003</v>
      </c>
      <c r="J2392" s="427">
        <v>24.78</v>
      </c>
      <c r="K2392" s="427">
        <v>114.71</v>
      </c>
      <c r="L2392" s="427">
        <v>0.27979776000000001</v>
      </c>
      <c r="M2392" s="427">
        <v>25.752565439999998</v>
      </c>
      <c r="N2392" s="427">
        <v>119.21213807999997</v>
      </c>
      <c r="O2392" s="427">
        <v>28.23</v>
      </c>
      <c r="P2392" s="427">
        <v>11.06</v>
      </c>
      <c r="Q2392" s="427">
        <v>11.06</v>
      </c>
      <c r="R2392" s="427">
        <v>0.28395999999999999</v>
      </c>
      <c r="S2392" s="427">
        <v>29.990086000000002</v>
      </c>
      <c r="T2392" s="427">
        <v>109.49798199999999</v>
      </c>
      <c r="U2392" s="428">
        <v>43678</v>
      </c>
      <c r="V2392" s="428">
        <v>44681</v>
      </c>
      <c r="W2392" s="426">
        <v>300</v>
      </c>
      <c r="X2392" s="426"/>
      <c r="Y2392" s="426"/>
      <c r="Z2392" s="426">
        <v>8</v>
      </c>
    </row>
    <row r="2393" spans="1:26" ht="15">
      <c r="A2393" s="426">
        <v>202110</v>
      </c>
      <c r="B2393" s="426" t="s">
        <v>44</v>
      </c>
      <c r="C2393" s="426" t="s">
        <v>5628</v>
      </c>
      <c r="D2393" s="426" t="s">
        <v>5629</v>
      </c>
      <c r="E2393" s="426" t="s">
        <v>259</v>
      </c>
      <c r="F2393" s="426" t="s">
        <v>4432</v>
      </c>
      <c r="G2393" s="426" t="s">
        <v>4151</v>
      </c>
      <c r="H2393" s="427">
        <v>0.24</v>
      </c>
      <c r="I2393" s="427">
        <v>0.37</v>
      </c>
      <c r="J2393" s="427">
        <v>24.02</v>
      </c>
      <c r="K2393" s="427">
        <v>149.47</v>
      </c>
      <c r="L2393" s="427">
        <v>0.24870912000000001</v>
      </c>
      <c r="M2393" s="427">
        <v>24.962736959999997</v>
      </c>
      <c r="N2393" s="427">
        <v>155.33639855999999</v>
      </c>
      <c r="O2393" s="427">
        <v>27.49</v>
      </c>
      <c r="P2393" s="427">
        <v>11.49</v>
      </c>
      <c r="Q2393" s="427">
        <v>11.49</v>
      </c>
      <c r="R2393" s="427">
        <v>0.37456080000000003</v>
      </c>
      <c r="S2393" s="427">
        <v>29.381893000000002</v>
      </c>
      <c r="T2393" s="427">
        <v>144.10906</v>
      </c>
      <c r="U2393" s="428">
        <v>43709</v>
      </c>
      <c r="V2393" s="428">
        <v>44681</v>
      </c>
      <c r="W2393" s="426">
        <v>647</v>
      </c>
      <c r="X2393" s="426"/>
      <c r="Y2393" s="426"/>
      <c r="Z2393" s="426">
        <v>8</v>
      </c>
    </row>
    <row r="2394" spans="1:26" ht="15">
      <c r="A2394" s="426">
        <v>202110</v>
      </c>
      <c r="B2394" s="426" t="s">
        <v>44</v>
      </c>
      <c r="C2394" s="426" t="s">
        <v>5666</v>
      </c>
      <c r="D2394" s="426" t="s">
        <v>5667</v>
      </c>
      <c r="E2394" s="426" t="s">
        <v>261</v>
      </c>
      <c r="F2394" s="426" t="s">
        <v>4153</v>
      </c>
      <c r="G2394" s="426" t="s">
        <v>4154</v>
      </c>
      <c r="H2394" s="427">
        <v>0.34</v>
      </c>
      <c r="I2394" s="427">
        <v>0.36</v>
      </c>
      <c r="J2394" s="427">
        <v>27.38</v>
      </c>
      <c r="K2394" s="427">
        <v>131.13</v>
      </c>
      <c r="L2394" s="427">
        <v>0.35233792000000003</v>
      </c>
      <c r="M2394" s="427">
        <v>28.454610239999997</v>
      </c>
      <c r="N2394" s="427">
        <v>136.27659023999996</v>
      </c>
      <c r="O2394" s="427">
        <v>27.33</v>
      </c>
      <c r="P2394" s="427">
        <v>11.06</v>
      </c>
      <c r="Q2394" s="427">
        <v>11.06</v>
      </c>
      <c r="R2394" s="427">
        <v>0.3562824</v>
      </c>
      <c r="S2394" s="427">
        <v>33.215915000000003</v>
      </c>
      <c r="T2394" s="427">
        <v>125.29393</v>
      </c>
      <c r="U2394" s="428">
        <v>43739</v>
      </c>
      <c r="V2394" s="428">
        <v>44681</v>
      </c>
      <c r="W2394" s="426">
        <v>480</v>
      </c>
      <c r="X2394" s="426"/>
      <c r="Y2394" s="426"/>
      <c r="Z2394" s="426">
        <v>8</v>
      </c>
    </row>
    <row r="2395" spans="1:26" ht="15">
      <c r="A2395" s="426">
        <v>202110</v>
      </c>
      <c r="B2395" s="426" t="s">
        <v>44</v>
      </c>
      <c r="C2395" s="426" t="s">
        <v>5755</v>
      </c>
      <c r="D2395" s="426" t="s">
        <v>5756</v>
      </c>
      <c r="E2395" s="426" t="s">
        <v>265</v>
      </c>
      <c r="F2395" s="426" t="s">
        <v>4420</v>
      </c>
      <c r="G2395" s="426" t="s">
        <v>4151</v>
      </c>
      <c r="H2395" s="427">
        <v>0.01</v>
      </c>
      <c r="I2395" s="427">
        <v>0.01</v>
      </c>
      <c r="J2395" s="427">
        <v>1.42</v>
      </c>
      <c r="K2395" s="427">
        <v>6.6</v>
      </c>
      <c r="L2395" s="427">
        <v>1.0362880000000001E-2</v>
      </c>
      <c r="M2395" s="427">
        <v>1.47573216</v>
      </c>
      <c r="N2395" s="427">
        <v>6.8590367999999993</v>
      </c>
      <c r="O2395" s="427">
        <v>27.33</v>
      </c>
      <c r="P2395" s="427">
        <v>11</v>
      </c>
      <c r="Q2395" s="427">
        <v>11</v>
      </c>
      <c r="R2395" s="427">
        <v>1.3599999999999999E-2</v>
      </c>
      <c r="S2395" s="427">
        <v>1.7610889999999999</v>
      </c>
      <c r="T2395" s="427">
        <v>6.2630679999999996</v>
      </c>
      <c r="U2395" s="428">
        <v>43770</v>
      </c>
      <c r="V2395" s="428">
        <v>44681</v>
      </c>
      <c r="W2395" s="426">
        <v>495</v>
      </c>
      <c r="X2395" s="426"/>
      <c r="Y2395" s="426"/>
      <c r="Z2395" s="426">
        <v>8</v>
      </c>
    </row>
    <row r="2396" spans="1:26" ht="15">
      <c r="A2396" s="426">
        <v>202110</v>
      </c>
      <c r="B2396" s="426" t="s">
        <v>44</v>
      </c>
      <c r="C2396" s="426" t="s">
        <v>5757</v>
      </c>
      <c r="D2396" s="426" t="s">
        <v>5758</v>
      </c>
      <c r="E2396" s="426" t="s">
        <v>259</v>
      </c>
      <c r="F2396" s="426" t="s">
        <v>4454</v>
      </c>
      <c r="G2396" s="426" t="s">
        <v>4151</v>
      </c>
      <c r="H2396" s="427">
        <v>0.14000000000000001</v>
      </c>
      <c r="I2396" s="427">
        <v>0.21</v>
      </c>
      <c r="J2396" s="427">
        <v>10.67</v>
      </c>
      <c r="K2396" s="427">
        <v>79.290000000000006</v>
      </c>
      <c r="L2396" s="427">
        <v>0.14508032000000001</v>
      </c>
      <c r="M2396" s="427">
        <v>11.08877616</v>
      </c>
      <c r="N2396" s="427">
        <v>82.401973920000003</v>
      </c>
      <c r="O2396" s="427">
        <v>27.33</v>
      </c>
      <c r="P2396" s="427">
        <v>11</v>
      </c>
      <c r="Q2396" s="427">
        <v>11</v>
      </c>
      <c r="R2396" s="427">
        <v>0.21281839999999999</v>
      </c>
      <c r="S2396" s="427">
        <v>12.904222000000001</v>
      </c>
      <c r="T2396" s="427">
        <v>77.056681999999995</v>
      </c>
      <c r="U2396" s="428">
        <v>43770</v>
      </c>
      <c r="V2396" s="428">
        <v>44681</v>
      </c>
      <c r="W2396" s="426">
        <v>250</v>
      </c>
      <c r="X2396" s="426"/>
      <c r="Y2396" s="426"/>
      <c r="Z2396" s="426">
        <v>8</v>
      </c>
    </row>
    <row r="2397" spans="1:26" ht="15">
      <c r="A2397" s="426">
        <v>202110</v>
      </c>
      <c r="B2397" s="426" t="s">
        <v>44</v>
      </c>
      <c r="C2397" s="426" t="s">
        <v>5759</v>
      </c>
      <c r="D2397" s="426" t="s">
        <v>5760</v>
      </c>
      <c r="E2397" s="426" t="s">
        <v>275</v>
      </c>
      <c r="F2397" s="426" t="s">
        <v>4420</v>
      </c>
      <c r="G2397" s="426" t="s">
        <v>4151</v>
      </c>
      <c r="H2397" s="427">
        <v>0.06</v>
      </c>
      <c r="I2397" s="427">
        <v>7.0000000000000007E-2</v>
      </c>
      <c r="J2397" s="427">
        <v>0.59</v>
      </c>
      <c r="K2397" s="427">
        <v>3.91</v>
      </c>
      <c r="L2397" s="427">
        <v>6.2177280000000001E-2</v>
      </c>
      <c r="M2397" s="427">
        <v>0.61315631999999987</v>
      </c>
      <c r="N2397" s="427">
        <v>4.0634596799999994</v>
      </c>
      <c r="O2397" s="427">
        <v>27.49</v>
      </c>
      <c r="P2397" s="427">
        <v>11.42</v>
      </c>
      <c r="Q2397" s="427">
        <v>11.42</v>
      </c>
      <c r="R2397" s="427">
        <v>7.2109199999999998E-2</v>
      </c>
      <c r="S2397" s="427">
        <v>0.67993499999999996</v>
      </c>
      <c r="T2397" s="427">
        <v>3.8248890000000002</v>
      </c>
      <c r="U2397" s="428">
        <v>43770</v>
      </c>
      <c r="V2397" s="428">
        <v>44681</v>
      </c>
      <c r="W2397" s="426">
        <v>210</v>
      </c>
      <c r="X2397" s="426"/>
      <c r="Y2397" s="426"/>
      <c r="Z2397" s="426">
        <v>8</v>
      </c>
    </row>
    <row r="2398" spans="1:26" ht="15">
      <c r="A2398" s="426">
        <v>202110</v>
      </c>
      <c r="B2398" s="426" t="s">
        <v>44</v>
      </c>
      <c r="C2398" s="426" t="s">
        <v>5765</v>
      </c>
      <c r="D2398" s="426" t="s">
        <v>5766</v>
      </c>
      <c r="E2398" s="426" t="s">
        <v>265</v>
      </c>
      <c r="F2398" s="426" t="s">
        <v>4428</v>
      </c>
      <c r="G2398" s="426" t="s">
        <v>4129</v>
      </c>
      <c r="H2398" s="427">
        <v>0.34</v>
      </c>
      <c r="I2398" s="427">
        <v>0.42</v>
      </c>
      <c r="J2398" s="427">
        <v>19.3</v>
      </c>
      <c r="K2398" s="427">
        <v>83.69</v>
      </c>
      <c r="L2398" s="427">
        <v>0.35233792000000003</v>
      </c>
      <c r="M2398" s="427">
        <v>20.057486399999998</v>
      </c>
      <c r="N2398" s="427">
        <v>86.974665119999983</v>
      </c>
      <c r="O2398" s="427">
        <v>27.33</v>
      </c>
      <c r="P2398" s="427">
        <v>11</v>
      </c>
      <c r="Q2398" s="427">
        <v>11</v>
      </c>
      <c r="R2398" s="427">
        <v>0.4172728</v>
      </c>
      <c r="S2398" s="427">
        <v>21.648136999999998</v>
      </c>
      <c r="T2398" s="427">
        <v>81.353455999999994</v>
      </c>
      <c r="U2398" s="428">
        <v>43770</v>
      </c>
      <c r="V2398" s="428">
        <v>44681</v>
      </c>
      <c r="W2398" s="426">
        <v>400</v>
      </c>
      <c r="X2398" s="426"/>
      <c r="Y2398" s="426"/>
      <c r="Z2398" s="426">
        <v>8</v>
      </c>
    </row>
    <row r="2399" spans="1:26" ht="15">
      <c r="A2399" s="426">
        <v>202110</v>
      </c>
      <c r="B2399" s="426" t="s">
        <v>44</v>
      </c>
      <c r="C2399" s="426" t="s">
        <v>5954</v>
      </c>
      <c r="D2399" s="426" t="s">
        <v>5955</v>
      </c>
      <c r="E2399" s="426" t="s">
        <v>265</v>
      </c>
      <c r="F2399" s="426" t="s">
        <v>4428</v>
      </c>
      <c r="G2399" s="426" t="s">
        <v>4129</v>
      </c>
      <c r="H2399" s="427">
        <v>0.25</v>
      </c>
      <c r="I2399" s="427">
        <v>0.25</v>
      </c>
      <c r="J2399" s="427">
        <v>25.31</v>
      </c>
      <c r="K2399" s="427">
        <v>122.12</v>
      </c>
      <c r="L2399" s="427">
        <v>0.25907200000000002</v>
      </c>
      <c r="M2399" s="427">
        <v>26.303366879999995</v>
      </c>
      <c r="N2399" s="427">
        <v>126.91296575999999</v>
      </c>
      <c r="O2399" s="427">
        <v>28.23</v>
      </c>
      <c r="P2399" s="427">
        <v>11</v>
      </c>
      <c r="Q2399" s="427">
        <v>11</v>
      </c>
      <c r="R2399" s="427">
        <v>0.25118200000000002</v>
      </c>
      <c r="S2399" s="427">
        <v>31.019929000000001</v>
      </c>
      <c r="T2399" s="427">
        <v>116.412409</v>
      </c>
      <c r="U2399" s="428">
        <v>43831</v>
      </c>
      <c r="V2399" s="428">
        <v>44681</v>
      </c>
      <c r="W2399" s="426">
        <v>1175.5999999999999</v>
      </c>
      <c r="X2399" s="426"/>
      <c r="Y2399" s="426"/>
      <c r="Z2399" s="426">
        <v>8</v>
      </c>
    </row>
    <row r="2400" spans="1:26" ht="15">
      <c r="A2400" s="426">
        <v>202110</v>
      </c>
      <c r="B2400" s="426" t="s">
        <v>44</v>
      </c>
      <c r="C2400" s="426" t="s">
        <v>6177</v>
      </c>
      <c r="D2400" s="426" t="s">
        <v>6178</v>
      </c>
      <c r="E2400" s="426" t="s">
        <v>262</v>
      </c>
      <c r="F2400" s="426" t="s">
        <v>4424</v>
      </c>
      <c r="G2400" s="426" t="s">
        <v>4129</v>
      </c>
      <c r="H2400" s="427">
        <v>0.08</v>
      </c>
      <c r="I2400" s="427">
        <v>1.18</v>
      </c>
      <c r="J2400" s="427">
        <v>6.21</v>
      </c>
      <c r="K2400" s="427">
        <v>35.130000000000003</v>
      </c>
      <c r="L2400" s="427">
        <v>8.2903040000000011E-2</v>
      </c>
      <c r="M2400" s="427">
        <v>6.4537300799999997</v>
      </c>
      <c r="N2400" s="427">
        <v>36.508782239999995</v>
      </c>
      <c r="O2400" s="427">
        <v>26.67</v>
      </c>
      <c r="P2400" s="427">
        <v>10.16</v>
      </c>
      <c r="Q2400" s="427">
        <v>10.16</v>
      </c>
      <c r="R2400" s="427">
        <v>1.1814544</v>
      </c>
      <c r="S2400" s="427">
        <v>7.5429539999999999</v>
      </c>
      <c r="T2400" s="427">
        <v>33.800317</v>
      </c>
      <c r="U2400" s="428">
        <v>43922</v>
      </c>
      <c r="V2400" s="428">
        <v>45016</v>
      </c>
      <c r="W2400" s="426">
        <v>2500</v>
      </c>
      <c r="X2400" s="426"/>
      <c r="Y2400" s="426"/>
      <c r="Z2400" s="426">
        <v>8</v>
      </c>
    </row>
    <row r="2401" spans="1:26" ht="15">
      <c r="A2401" s="426">
        <v>202110</v>
      </c>
      <c r="B2401" s="426" t="s">
        <v>44</v>
      </c>
      <c r="C2401" s="426" t="s">
        <v>6179</v>
      </c>
      <c r="D2401" s="426" t="s">
        <v>6180</v>
      </c>
      <c r="E2401" s="426" t="s">
        <v>259</v>
      </c>
      <c r="F2401" s="426" t="s">
        <v>4404</v>
      </c>
      <c r="G2401" s="426" t="s">
        <v>4151</v>
      </c>
      <c r="H2401" s="427">
        <v>0.12</v>
      </c>
      <c r="I2401" s="427">
        <v>0.13</v>
      </c>
      <c r="J2401" s="427">
        <v>8.64</v>
      </c>
      <c r="K2401" s="427">
        <v>52.52</v>
      </c>
      <c r="L2401" s="427">
        <v>0.12435456</v>
      </c>
      <c r="M2401" s="427">
        <v>8.9791027200000002</v>
      </c>
      <c r="N2401" s="427">
        <v>54.581304959999997</v>
      </c>
      <c r="O2401" s="427">
        <v>26.3</v>
      </c>
      <c r="P2401" s="427">
        <v>11</v>
      </c>
      <c r="Q2401" s="427">
        <v>11</v>
      </c>
      <c r="R2401" s="427">
        <v>0.13007279999999999</v>
      </c>
      <c r="S2401" s="427">
        <v>9.9746009999999998</v>
      </c>
      <c r="T2401" s="427">
        <v>51.187538000000004</v>
      </c>
      <c r="U2401" s="428">
        <v>43922</v>
      </c>
      <c r="V2401" s="428">
        <v>45016</v>
      </c>
      <c r="W2401" s="426">
        <v>300</v>
      </c>
      <c r="X2401" s="426"/>
      <c r="Y2401" s="426"/>
      <c r="Z2401" s="426">
        <v>8</v>
      </c>
    </row>
    <row r="2402" spans="1:26" ht="15">
      <c r="A2402" s="426">
        <v>202110</v>
      </c>
      <c r="B2402" s="426" t="s">
        <v>44</v>
      </c>
      <c r="C2402" s="426" t="s">
        <v>6211</v>
      </c>
      <c r="D2402" s="426" t="s">
        <v>6212</v>
      </c>
      <c r="E2402" s="426" t="s">
        <v>259</v>
      </c>
      <c r="F2402" s="426" t="s">
        <v>4431</v>
      </c>
      <c r="G2402" s="426" t="s">
        <v>4129</v>
      </c>
      <c r="H2402" s="427">
        <v>0.1</v>
      </c>
      <c r="I2402" s="427">
        <v>0.16</v>
      </c>
      <c r="J2402" s="427">
        <v>7.57</v>
      </c>
      <c r="K2402" s="427">
        <v>57.01</v>
      </c>
      <c r="L2402" s="427">
        <v>0.10362880000000001</v>
      </c>
      <c r="M2402" s="427">
        <v>7.8671073599999994</v>
      </c>
      <c r="N2402" s="427">
        <v>59.247528479999993</v>
      </c>
      <c r="O2402" s="427">
        <v>26.67</v>
      </c>
      <c r="P2402" s="427">
        <v>11</v>
      </c>
      <c r="Q2402" s="427">
        <v>11</v>
      </c>
      <c r="R2402" s="427">
        <v>0.16244439999999999</v>
      </c>
      <c r="S2402" s="427">
        <v>9.4462949999999992</v>
      </c>
      <c r="T2402" s="427">
        <v>55.128683000000002</v>
      </c>
      <c r="U2402" s="428">
        <v>43952</v>
      </c>
      <c r="V2402" s="428">
        <v>45046</v>
      </c>
      <c r="W2402" s="426">
        <v>300</v>
      </c>
      <c r="X2402" s="426"/>
      <c r="Y2402" s="426"/>
      <c r="Z2402" s="426">
        <v>8</v>
      </c>
    </row>
    <row r="2403" spans="1:26" ht="15">
      <c r="A2403" s="426">
        <v>202110</v>
      </c>
      <c r="B2403" s="426" t="s">
        <v>44</v>
      </c>
      <c r="C2403" s="426" t="s">
        <v>6387</v>
      </c>
      <c r="D2403" s="426" t="s">
        <v>6388</v>
      </c>
      <c r="E2403" s="426" t="s">
        <v>259</v>
      </c>
      <c r="F2403" s="426" t="s">
        <v>4428</v>
      </c>
      <c r="G2403" s="426" t="s">
        <v>4129</v>
      </c>
      <c r="H2403" s="427">
        <v>0.15</v>
      </c>
      <c r="I2403" s="427">
        <v>0.25</v>
      </c>
      <c r="J2403" s="427">
        <v>5.64</v>
      </c>
      <c r="K2403" s="427">
        <v>43.61</v>
      </c>
      <c r="L2403" s="427">
        <v>0.15544319999999998</v>
      </c>
      <c r="M2403" s="427">
        <v>5.8613587199999992</v>
      </c>
      <c r="N2403" s="427">
        <v>45.321605279999993</v>
      </c>
      <c r="O2403" s="427">
        <v>26.67</v>
      </c>
      <c r="P2403" s="427">
        <v>9.5299999999999994</v>
      </c>
      <c r="Q2403" s="427">
        <v>9.5299999999999994</v>
      </c>
      <c r="R2403" s="427">
        <v>0.2437356</v>
      </c>
      <c r="S2403" s="427">
        <v>6.2030110000000001</v>
      </c>
      <c r="T2403" s="427">
        <v>43.046989000000004</v>
      </c>
      <c r="U2403" s="428">
        <v>44044</v>
      </c>
      <c r="V2403" s="428">
        <v>45138</v>
      </c>
      <c r="W2403" s="426">
        <v>250</v>
      </c>
      <c r="X2403" s="426"/>
      <c r="Y2403" s="426"/>
      <c r="Z2403" s="426">
        <v>8</v>
      </c>
    </row>
    <row r="2404" spans="1:26" ht="15">
      <c r="A2404" s="426">
        <v>202110</v>
      </c>
      <c r="B2404" s="426" t="s">
        <v>44</v>
      </c>
      <c r="C2404" s="426" t="s">
        <v>6540</v>
      </c>
      <c r="D2404" s="426" t="s">
        <v>6541</v>
      </c>
      <c r="E2404" s="426" t="s">
        <v>259</v>
      </c>
      <c r="F2404" s="426" t="s">
        <v>4420</v>
      </c>
      <c r="G2404" s="426" t="s">
        <v>4151</v>
      </c>
      <c r="H2404" s="427">
        <v>0.3</v>
      </c>
      <c r="I2404" s="427">
        <v>0.31</v>
      </c>
      <c r="J2404" s="427">
        <v>6.15</v>
      </c>
      <c r="K2404" s="427">
        <v>101.69</v>
      </c>
      <c r="L2404" s="427">
        <v>0.31088639999999995</v>
      </c>
      <c r="M2404" s="427">
        <v>6.3913752000000006</v>
      </c>
      <c r="N2404" s="427">
        <v>105.68112911999999</v>
      </c>
      <c r="O2404" s="427">
        <v>26.67</v>
      </c>
      <c r="P2404" s="427">
        <v>9.31</v>
      </c>
      <c r="Q2404" s="427">
        <v>9.31</v>
      </c>
      <c r="R2404" s="427">
        <v>0.30789080000000002</v>
      </c>
      <c r="S2404" s="427">
        <v>8.3890460000000004</v>
      </c>
      <c r="T2404" s="427">
        <v>99.390454000000005</v>
      </c>
      <c r="U2404" s="428">
        <v>44105</v>
      </c>
      <c r="V2404" s="428">
        <v>45199</v>
      </c>
      <c r="W2404" s="426">
        <v>400</v>
      </c>
      <c r="X2404" s="426"/>
      <c r="Y2404" s="426"/>
      <c r="Z2404" s="426">
        <v>8</v>
      </c>
    </row>
    <row r="2405" spans="1:26" ht="15">
      <c r="A2405" s="426">
        <v>202110</v>
      </c>
      <c r="B2405" s="426" t="s">
        <v>44</v>
      </c>
      <c r="C2405" s="426" t="s">
        <v>6542</v>
      </c>
      <c r="D2405" s="426" t="s">
        <v>6543</v>
      </c>
      <c r="E2405" s="426" t="s">
        <v>260</v>
      </c>
      <c r="F2405" s="426" t="s">
        <v>4431</v>
      </c>
      <c r="G2405" s="426" t="s">
        <v>4129</v>
      </c>
      <c r="H2405" s="427">
        <v>0.15</v>
      </c>
      <c r="I2405" s="427">
        <v>0.19</v>
      </c>
      <c r="J2405" s="427">
        <v>14.4</v>
      </c>
      <c r="K2405" s="427">
        <v>72.239999999999995</v>
      </c>
      <c r="L2405" s="427">
        <v>0.15544319999999998</v>
      </c>
      <c r="M2405" s="427">
        <v>14.965171199999999</v>
      </c>
      <c r="N2405" s="427">
        <v>75.075275519999977</v>
      </c>
      <c r="O2405" s="427">
        <v>26.67</v>
      </c>
      <c r="P2405" s="427">
        <v>9.5299999999999994</v>
      </c>
      <c r="Q2405" s="427">
        <v>9.5299999999999994</v>
      </c>
      <c r="R2405" s="427">
        <v>0.19364039999999999</v>
      </c>
      <c r="S2405" s="427">
        <v>17.656044999999999</v>
      </c>
      <c r="T2405" s="427">
        <v>68.974449000000007</v>
      </c>
      <c r="U2405" s="428">
        <v>44105</v>
      </c>
      <c r="V2405" s="428">
        <v>45199</v>
      </c>
      <c r="W2405" s="426">
        <v>250</v>
      </c>
      <c r="X2405" s="426"/>
      <c r="Y2405" s="426"/>
      <c r="Z2405" s="426">
        <v>8</v>
      </c>
    </row>
    <row r="2406" spans="1:26" ht="15">
      <c r="A2406" s="426">
        <v>202110</v>
      </c>
      <c r="B2406" s="426" t="s">
        <v>44</v>
      </c>
      <c r="C2406" s="426" t="s">
        <v>6544</v>
      </c>
      <c r="D2406" s="426" t="s">
        <v>6545</v>
      </c>
      <c r="E2406" s="426" t="s">
        <v>265</v>
      </c>
      <c r="F2406" s="426" t="s">
        <v>4163</v>
      </c>
      <c r="G2406" s="426" t="s">
        <v>4129</v>
      </c>
      <c r="H2406" s="427">
        <v>0.04</v>
      </c>
      <c r="I2406" s="427">
        <v>0.28000000000000003</v>
      </c>
      <c r="J2406" s="427">
        <v>3.66</v>
      </c>
      <c r="K2406" s="427">
        <v>55.92</v>
      </c>
      <c r="L2406" s="427">
        <v>4.1451520000000006E-2</v>
      </c>
      <c r="M2406" s="427">
        <v>3.8036476800000001</v>
      </c>
      <c r="N2406" s="427">
        <v>58.114748159999998</v>
      </c>
      <c r="O2406" s="427">
        <v>26.67</v>
      </c>
      <c r="P2406" s="427">
        <v>9.31</v>
      </c>
      <c r="Q2406" s="427">
        <v>9.31</v>
      </c>
      <c r="R2406" s="427">
        <v>0.28372720000000001</v>
      </c>
      <c r="S2406" s="427">
        <v>4.536645</v>
      </c>
      <c r="T2406" s="427">
        <v>55.037069000000002</v>
      </c>
      <c r="U2406" s="428">
        <v>44105</v>
      </c>
      <c r="V2406" s="428">
        <v>45199</v>
      </c>
      <c r="W2406" s="426">
        <v>300</v>
      </c>
      <c r="X2406" s="426"/>
      <c r="Y2406" s="426"/>
      <c r="Z2406" s="426">
        <v>8</v>
      </c>
    </row>
    <row r="2407" spans="1:26" ht="15">
      <c r="A2407" s="426">
        <v>202110</v>
      </c>
      <c r="B2407" s="426" t="s">
        <v>44</v>
      </c>
      <c r="C2407" s="426" t="s">
        <v>6889</v>
      </c>
      <c r="D2407" s="426" t="s">
        <v>6890</v>
      </c>
      <c r="E2407" s="426" t="s">
        <v>275</v>
      </c>
      <c r="F2407" s="426" t="s">
        <v>4153</v>
      </c>
      <c r="G2407" s="426" t="s">
        <v>4154</v>
      </c>
      <c r="H2407" s="427">
        <v>0.19</v>
      </c>
      <c r="I2407" s="427">
        <v>0.19</v>
      </c>
      <c r="J2407" s="427">
        <v>11.32</v>
      </c>
      <c r="K2407" s="427">
        <v>48.1</v>
      </c>
      <c r="L2407" s="427">
        <v>0.19689472000000002</v>
      </c>
      <c r="M2407" s="427">
        <v>11.764287359999999</v>
      </c>
      <c r="N2407" s="427">
        <v>49.987828799999996</v>
      </c>
      <c r="O2407" s="427">
        <v>25.76</v>
      </c>
      <c r="P2407" s="427">
        <v>9.1</v>
      </c>
      <c r="Q2407" s="427">
        <v>9.1</v>
      </c>
      <c r="R2407" s="427">
        <v>0.19086120000000001</v>
      </c>
      <c r="S2407" s="427">
        <v>13.520816</v>
      </c>
      <c r="T2407" s="427">
        <v>45.903311000000002</v>
      </c>
      <c r="U2407" s="428">
        <v>44228</v>
      </c>
      <c r="V2407" s="428">
        <v>45291</v>
      </c>
      <c r="W2407" s="426">
        <v>1000</v>
      </c>
      <c r="X2407" s="426"/>
      <c r="Y2407" s="426"/>
      <c r="Z2407" s="426">
        <v>8</v>
      </c>
    </row>
    <row r="2408" spans="1:26" ht="15">
      <c r="A2408" s="426">
        <v>202110</v>
      </c>
      <c r="B2408" s="426" t="s">
        <v>44</v>
      </c>
      <c r="C2408" s="426" t="s">
        <v>7036</v>
      </c>
      <c r="D2408" s="426" t="s">
        <v>6922</v>
      </c>
      <c r="E2408" s="426" t="s">
        <v>259</v>
      </c>
      <c r="F2408" s="426" t="s">
        <v>4436</v>
      </c>
      <c r="G2408" s="426" t="s">
        <v>4129</v>
      </c>
      <c r="H2408" s="427">
        <v>0.31</v>
      </c>
      <c r="I2408" s="427">
        <v>0.33</v>
      </c>
      <c r="J2408" s="427">
        <v>22.73</v>
      </c>
      <c r="K2408" s="427">
        <v>101.4</v>
      </c>
      <c r="L2408" s="427">
        <v>0.32124928000000003</v>
      </c>
      <c r="M2408" s="427">
        <v>23.62210704</v>
      </c>
      <c r="N2408" s="427">
        <v>105.3797472</v>
      </c>
      <c r="O2408" s="427">
        <v>22.35</v>
      </c>
      <c r="P2408" s="427">
        <v>9.31</v>
      </c>
      <c r="Q2408" s="427">
        <v>9.31</v>
      </c>
      <c r="R2408" s="427">
        <v>0.32527279999999997</v>
      </c>
      <c r="S2408" s="427">
        <v>27.612863000000001</v>
      </c>
      <c r="T2408" s="427">
        <v>96.543316000000004</v>
      </c>
      <c r="U2408" s="428">
        <v>44256</v>
      </c>
      <c r="V2408" s="428">
        <v>45291</v>
      </c>
      <c r="W2408" s="426">
        <v>600</v>
      </c>
      <c r="X2408" s="426"/>
      <c r="Y2408" s="426"/>
      <c r="Z2408" s="426">
        <v>8</v>
      </c>
    </row>
    <row r="2409" spans="1:26" ht="15">
      <c r="A2409" s="426">
        <v>202110</v>
      </c>
      <c r="B2409" s="426" t="s">
        <v>44</v>
      </c>
      <c r="C2409" s="426" t="s">
        <v>7044</v>
      </c>
      <c r="D2409" s="426" t="s">
        <v>6963</v>
      </c>
      <c r="E2409" s="426" t="s">
        <v>269</v>
      </c>
      <c r="F2409" s="426" t="s">
        <v>4420</v>
      </c>
      <c r="G2409" s="426" t="s">
        <v>4151</v>
      </c>
      <c r="H2409" s="427">
        <v>0.02</v>
      </c>
      <c r="I2409" s="427">
        <v>0.02</v>
      </c>
      <c r="J2409" s="427">
        <v>2.59</v>
      </c>
      <c r="K2409" s="427">
        <v>12.42</v>
      </c>
      <c r="L2409" s="427">
        <v>2.0725760000000003E-2</v>
      </c>
      <c r="M2409" s="427">
        <v>2.6916523199999998</v>
      </c>
      <c r="N2409" s="427">
        <v>12.907460159999999</v>
      </c>
      <c r="O2409" s="427">
        <v>25.76</v>
      </c>
      <c r="P2409" s="427">
        <v>9.32</v>
      </c>
      <c r="Q2409" s="427">
        <v>9.32</v>
      </c>
      <c r="R2409" s="427">
        <v>2.44908E-2</v>
      </c>
      <c r="S2409" s="427">
        <v>3.2039260000000001</v>
      </c>
      <c r="T2409" s="427">
        <v>11.808133</v>
      </c>
      <c r="U2409" s="428">
        <v>44287</v>
      </c>
      <c r="V2409" s="428">
        <v>45291</v>
      </c>
      <c r="W2409" s="426">
        <v>230</v>
      </c>
      <c r="X2409" s="426"/>
      <c r="Y2409" s="426"/>
      <c r="Z2409" s="426">
        <v>8</v>
      </c>
    </row>
    <row r="2410" spans="1:26" ht="15">
      <c r="A2410" s="426">
        <v>202110</v>
      </c>
      <c r="B2410" s="426" t="s">
        <v>44</v>
      </c>
      <c r="C2410" s="426" t="s">
        <v>7053</v>
      </c>
      <c r="D2410" s="426" t="s">
        <v>6964</v>
      </c>
      <c r="E2410" s="426" t="s">
        <v>259</v>
      </c>
      <c r="F2410" s="426" t="s">
        <v>4150</v>
      </c>
      <c r="G2410" s="426" t="s">
        <v>4151</v>
      </c>
      <c r="H2410" s="427">
        <v>0.1</v>
      </c>
      <c r="I2410" s="427">
        <v>0.16</v>
      </c>
      <c r="J2410" s="427">
        <v>6.81</v>
      </c>
      <c r="K2410" s="427">
        <v>32.840000000000003</v>
      </c>
      <c r="L2410" s="427">
        <v>0.10362880000000001</v>
      </c>
      <c r="M2410" s="427">
        <v>7.0772788799999997</v>
      </c>
      <c r="N2410" s="427">
        <v>34.128904320000004</v>
      </c>
      <c r="O2410" s="427">
        <v>25.76</v>
      </c>
      <c r="P2410" s="427">
        <v>9.32</v>
      </c>
      <c r="Q2410" s="427">
        <v>9.32</v>
      </c>
      <c r="R2410" s="427">
        <v>0.16087280000000001</v>
      </c>
      <c r="S2410" s="427">
        <v>8.1485439999999993</v>
      </c>
      <c r="T2410" s="427">
        <v>31.494440999999998</v>
      </c>
      <c r="U2410" s="428">
        <v>44287</v>
      </c>
      <c r="V2410" s="428">
        <v>45291</v>
      </c>
      <c r="W2410" s="426">
        <v>650</v>
      </c>
      <c r="X2410" s="426"/>
      <c r="Y2410" s="426"/>
      <c r="Z2410" s="426">
        <v>8</v>
      </c>
    </row>
    <row r="2411" spans="1:26" ht="15">
      <c r="A2411" s="426">
        <v>202110</v>
      </c>
      <c r="B2411" s="426" t="s">
        <v>44</v>
      </c>
      <c r="C2411" s="426" t="s">
        <v>7045</v>
      </c>
      <c r="D2411" s="426" t="s">
        <v>6965</v>
      </c>
      <c r="E2411" s="426" t="s">
        <v>265</v>
      </c>
      <c r="F2411" s="426" t="s">
        <v>4404</v>
      </c>
      <c r="G2411" s="426" t="s">
        <v>4151</v>
      </c>
      <c r="H2411" s="427">
        <v>0</v>
      </c>
      <c r="I2411" s="427">
        <v>0.1</v>
      </c>
      <c r="J2411" s="427">
        <v>0.11</v>
      </c>
      <c r="K2411" s="427">
        <v>13.19</v>
      </c>
      <c r="L2411" s="427">
        <v>0</v>
      </c>
      <c r="M2411" s="427">
        <v>0.11431727999999999</v>
      </c>
      <c r="N2411" s="427">
        <v>13.707681119999998</v>
      </c>
      <c r="O2411" s="427">
        <v>23.44</v>
      </c>
      <c r="P2411" s="427">
        <v>9.32</v>
      </c>
      <c r="Q2411" s="427">
        <v>9.32</v>
      </c>
      <c r="R2411" s="427">
        <v>0.1046364</v>
      </c>
      <c r="S2411" s="427">
        <v>0.13164699999999999</v>
      </c>
      <c r="T2411" s="427">
        <v>13.147074</v>
      </c>
      <c r="U2411" s="428">
        <v>44287</v>
      </c>
      <c r="V2411" s="428">
        <v>45291</v>
      </c>
      <c r="W2411" s="426">
        <v>201</v>
      </c>
      <c r="X2411" s="426"/>
      <c r="Y2411" s="426"/>
      <c r="Z2411" s="426">
        <v>8</v>
      </c>
    </row>
    <row r="2412" spans="1:26" ht="15">
      <c r="A2412" s="426">
        <v>202110</v>
      </c>
      <c r="B2412" s="426" t="s">
        <v>44</v>
      </c>
      <c r="C2412" s="426" t="s">
        <v>7082</v>
      </c>
      <c r="D2412" s="426" t="s">
        <v>7083</v>
      </c>
      <c r="E2412" s="426" t="s">
        <v>275</v>
      </c>
      <c r="F2412" s="426" t="s">
        <v>4420</v>
      </c>
      <c r="G2412" s="426" t="s">
        <v>4151</v>
      </c>
      <c r="H2412" s="427">
        <v>0.13</v>
      </c>
      <c r="I2412" s="427">
        <v>0.14000000000000001</v>
      </c>
      <c r="J2412" s="427">
        <v>4.5199999999999996</v>
      </c>
      <c r="K2412" s="427">
        <v>16.420000000000002</v>
      </c>
      <c r="L2412" s="427">
        <v>0.13471744000000002</v>
      </c>
      <c r="M2412" s="427">
        <v>4.6974009599999995</v>
      </c>
      <c r="N2412" s="427">
        <v>17.064452160000002</v>
      </c>
      <c r="O2412" s="427">
        <v>25.76</v>
      </c>
      <c r="P2412" s="427">
        <v>9.31</v>
      </c>
      <c r="Q2412" s="427">
        <v>9.31</v>
      </c>
      <c r="R2412" s="427">
        <v>0.135682</v>
      </c>
      <c r="S2412" s="427">
        <v>5.5024420000000003</v>
      </c>
      <c r="T2412" s="427">
        <v>15.415046</v>
      </c>
      <c r="U2412" s="428">
        <v>44317</v>
      </c>
      <c r="V2412" s="428">
        <v>45291</v>
      </c>
      <c r="W2412" s="426">
        <v>250</v>
      </c>
      <c r="X2412" s="426"/>
      <c r="Y2412" s="426"/>
      <c r="Z2412" s="426">
        <v>8</v>
      </c>
    </row>
    <row r="2413" spans="1:26" ht="15">
      <c r="A2413" s="426">
        <v>202110</v>
      </c>
      <c r="B2413" s="426" t="s">
        <v>44</v>
      </c>
      <c r="C2413" s="426" t="s">
        <v>7145</v>
      </c>
      <c r="D2413" s="426" t="s">
        <v>7146</v>
      </c>
      <c r="E2413" s="426" t="s">
        <v>265</v>
      </c>
      <c r="F2413" s="426" t="s">
        <v>4149</v>
      </c>
      <c r="G2413" s="426" t="s">
        <v>4143</v>
      </c>
      <c r="H2413" s="427">
        <v>0.2</v>
      </c>
      <c r="I2413" s="427">
        <v>0.21</v>
      </c>
      <c r="J2413" s="427">
        <v>12.69</v>
      </c>
      <c r="K2413" s="427">
        <v>42.5</v>
      </c>
      <c r="L2413" s="427">
        <v>0.20725760000000001</v>
      </c>
      <c r="M2413" s="427">
        <v>13.188057119999998</v>
      </c>
      <c r="N2413" s="427">
        <v>44.168039999999998</v>
      </c>
      <c r="O2413" s="427">
        <v>23.04</v>
      </c>
      <c r="P2413" s="427">
        <v>11.37</v>
      </c>
      <c r="Q2413" s="427">
        <v>11.37</v>
      </c>
      <c r="R2413" s="427">
        <v>0.2072</v>
      </c>
      <c r="S2413" s="427">
        <v>14.9627</v>
      </c>
      <c r="T2413" s="427">
        <v>40.217599999999997</v>
      </c>
      <c r="U2413" s="428">
        <v>44348</v>
      </c>
      <c r="V2413" s="428">
        <v>45412</v>
      </c>
      <c r="W2413" s="426">
        <v>1000</v>
      </c>
      <c r="X2413" s="426"/>
      <c r="Y2413" s="426"/>
      <c r="Z2413" s="426">
        <v>8</v>
      </c>
    </row>
    <row r="2414" spans="1:26" ht="15">
      <c r="A2414" s="426">
        <v>202110</v>
      </c>
      <c r="B2414" s="426" t="s">
        <v>44</v>
      </c>
      <c r="C2414" s="426" t="s">
        <v>7160</v>
      </c>
      <c r="D2414" s="426" t="s">
        <v>7161</v>
      </c>
      <c r="E2414" s="426" t="s">
        <v>265</v>
      </c>
      <c r="F2414" s="426" t="s">
        <v>4413</v>
      </c>
      <c r="G2414" s="426" t="s">
        <v>4123</v>
      </c>
      <c r="H2414" s="427">
        <v>0.18</v>
      </c>
      <c r="I2414" s="427">
        <v>0.18</v>
      </c>
      <c r="J2414" s="427">
        <v>17.309999999999999</v>
      </c>
      <c r="K2414" s="427">
        <v>64.599999999999994</v>
      </c>
      <c r="L2414" s="427">
        <v>0.18653183999999998</v>
      </c>
      <c r="M2414" s="427">
        <v>17.989382879999997</v>
      </c>
      <c r="N2414" s="427">
        <v>67.135420799999991</v>
      </c>
      <c r="O2414" s="427">
        <v>23.04</v>
      </c>
      <c r="P2414" s="427">
        <v>11.37</v>
      </c>
      <c r="Q2414" s="427">
        <v>11.37</v>
      </c>
      <c r="R2414" s="427">
        <v>0.18432000000000001</v>
      </c>
      <c r="S2414" s="427">
        <v>21.198689999999999</v>
      </c>
      <c r="T2414" s="427">
        <v>60.699089999999998</v>
      </c>
      <c r="U2414" s="428">
        <v>44348</v>
      </c>
      <c r="V2414" s="428">
        <v>45412</v>
      </c>
      <c r="W2414" s="426">
        <v>250</v>
      </c>
      <c r="X2414" s="426"/>
      <c r="Y2414" s="426"/>
      <c r="Z2414" s="426">
        <v>8</v>
      </c>
    </row>
    <row r="2415" spans="1:26" ht="15">
      <c r="A2415" s="426">
        <v>202110</v>
      </c>
      <c r="B2415" s="426" t="s">
        <v>44</v>
      </c>
      <c r="C2415" s="426" t="s">
        <v>7147</v>
      </c>
      <c r="D2415" s="426" t="s">
        <v>7148</v>
      </c>
      <c r="E2415" s="426" t="s">
        <v>265</v>
      </c>
      <c r="F2415" s="426" t="s">
        <v>4374</v>
      </c>
      <c r="G2415" s="426" t="s">
        <v>4409</v>
      </c>
      <c r="H2415" s="427">
        <v>0.9</v>
      </c>
      <c r="I2415" s="427">
        <v>1.05</v>
      </c>
      <c r="J2415" s="427">
        <v>83.86</v>
      </c>
      <c r="K2415" s="427">
        <v>354.12</v>
      </c>
      <c r="L2415" s="427">
        <v>0.93265920000000013</v>
      </c>
      <c r="M2415" s="427">
        <v>87.151337280000007</v>
      </c>
      <c r="N2415" s="427">
        <v>368.01850175999999</v>
      </c>
      <c r="O2415" s="427">
        <v>23.04</v>
      </c>
      <c r="P2415" s="427">
        <v>9.64</v>
      </c>
      <c r="Q2415" s="427">
        <v>9.64</v>
      </c>
      <c r="R2415" s="427">
        <v>1.0479039999999999</v>
      </c>
      <c r="S2415" s="427">
        <v>91.022690999999995</v>
      </c>
      <c r="T2415" s="427">
        <v>346.94427400000001</v>
      </c>
      <c r="U2415" s="428">
        <v>44348</v>
      </c>
      <c r="V2415" s="428">
        <v>45443</v>
      </c>
      <c r="W2415" s="426">
        <v>1274</v>
      </c>
      <c r="X2415" s="426"/>
      <c r="Y2415" s="426"/>
      <c r="Z2415" s="426">
        <v>8</v>
      </c>
    </row>
    <row r="2416" spans="1:26" ht="15">
      <c r="A2416" s="426">
        <v>202110</v>
      </c>
      <c r="B2416" s="426" t="s">
        <v>44</v>
      </c>
      <c r="C2416" s="426" t="s">
        <v>7320</v>
      </c>
      <c r="D2416" s="426" t="s">
        <v>7291</v>
      </c>
      <c r="E2416" s="426" t="s">
        <v>265</v>
      </c>
      <c r="F2416" s="426" t="s">
        <v>4379</v>
      </c>
      <c r="G2416" s="426" t="s">
        <v>4151</v>
      </c>
      <c r="H2416" s="427">
        <v>0.99</v>
      </c>
      <c r="I2416" s="427">
        <v>1.05</v>
      </c>
      <c r="J2416" s="427">
        <v>91.25</v>
      </c>
      <c r="K2416" s="427">
        <v>404.99</v>
      </c>
      <c r="L2416" s="427">
        <v>1.0259251199999999</v>
      </c>
      <c r="M2416" s="427">
        <v>94.831379999999996</v>
      </c>
      <c r="N2416" s="427">
        <v>420.88504752</v>
      </c>
      <c r="O2416" s="427">
        <v>23.42</v>
      </c>
      <c r="P2416" s="427">
        <v>10.1</v>
      </c>
      <c r="Q2416" s="427">
        <v>10.1</v>
      </c>
      <c r="R2416" s="427">
        <v>1.0456364</v>
      </c>
      <c r="S2416" s="427">
        <v>113.14109000000001</v>
      </c>
      <c r="T2416" s="427">
        <v>383.12881700000003</v>
      </c>
      <c r="U2416" s="428">
        <v>44409</v>
      </c>
      <c r="V2416" s="428">
        <v>45412</v>
      </c>
      <c r="W2416" s="426">
        <v>2328.8000000000002</v>
      </c>
      <c r="X2416" s="426"/>
      <c r="Y2416" s="426"/>
      <c r="Z2416" s="426">
        <v>8</v>
      </c>
    </row>
    <row r="2417" spans="1:26" ht="15">
      <c r="A2417" s="426">
        <v>202110</v>
      </c>
      <c r="B2417" s="426" t="s">
        <v>44</v>
      </c>
      <c r="C2417" s="426" t="s">
        <v>7513</v>
      </c>
      <c r="D2417" s="426" t="s">
        <v>7338</v>
      </c>
      <c r="E2417" s="426" t="s">
        <v>265</v>
      </c>
      <c r="F2417" s="426" t="s">
        <v>4457</v>
      </c>
      <c r="G2417" s="426" t="s">
        <v>4129</v>
      </c>
      <c r="H2417" s="427">
        <v>0.02</v>
      </c>
      <c r="I2417" s="427">
        <v>0.05</v>
      </c>
      <c r="J2417" s="427">
        <v>0.74</v>
      </c>
      <c r="K2417" s="427">
        <v>4.34</v>
      </c>
      <c r="L2417" s="427">
        <v>2.0725760000000003E-2</v>
      </c>
      <c r="M2417" s="427">
        <v>0.76904351999999998</v>
      </c>
      <c r="N2417" s="427">
        <v>4.5103363199999995</v>
      </c>
      <c r="O2417" s="427">
        <v>23.42</v>
      </c>
      <c r="P2417" s="427">
        <v>11.43</v>
      </c>
      <c r="Q2417" s="427">
        <v>11.43</v>
      </c>
      <c r="R2417" s="427">
        <v>4.7954400000000001E-2</v>
      </c>
      <c r="S2417" s="427">
        <v>0.88315900000000003</v>
      </c>
      <c r="T2417" s="427">
        <v>4.2024090000000003</v>
      </c>
      <c r="U2417" s="428">
        <v>44440</v>
      </c>
      <c r="V2417" s="428">
        <v>45657</v>
      </c>
      <c r="W2417" s="426">
        <v>375.7</v>
      </c>
      <c r="X2417" s="426"/>
      <c r="Y2417" s="426"/>
      <c r="Z2417" s="426">
        <v>8</v>
      </c>
    </row>
    <row r="2418" spans="1:26" ht="15">
      <c r="A2418" s="426">
        <v>202110</v>
      </c>
      <c r="B2418" s="426" t="s">
        <v>44</v>
      </c>
      <c r="C2418" s="426" t="s">
        <v>7514</v>
      </c>
      <c r="D2418" s="426" t="s">
        <v>7399</v>
      </c>
      <c r="E2418" s="426" t="s">
        <v>265</v>
      </c>
      <c r="F2418" s="426" t="s">
        <v>4153</v>
      </c>
      <c r="G2418" s="426" t="s">
        <v>4154</v>
      </c>
      <c r="H2418" s="427">
        <v>0</v>
      </c>
      <c r="I2418" s="427">
        <v>0</v>
      </c>
      <c r="J2418" s="427">
        <v>0</v>
      </c>
      <c r="K2418" s="427">
        <v>0.02</v>
      </c>
      <c r="L2418" s="427">
        <v>0</v>
      </c>
      <c r="M2418" s="427">
        <v>0</v>
      </c>
      <c r="N2418" s="427">
        <v>2.0784959999999998E-2</v>
      </c>
      <c r="O2418" s="427">
        <v>23.42</v>
      </c>
      <c r="P2418" s="427">
        <v>11</v>
      </c>
      <c r="Q2418" s="427">
        <v>11</v>
      </c>
      <c r="R2418" s="427">
        <v>2.2507999999999998E-3</v>
      </c>
      <c r="S2418" s="427">
        <v>1.2E-5</v>
      </c>
      <c r="T2418" s="427">
        <v>1.9986E-2</v>
      </c>
      <c r="U2418" s="428">
        <v>44470</v>
      </c>
      <c r="V2418" s="428">
        <v>45657</v>
      </c>
      <c r="W2418" s="426">
        <v>659.8</v>
      </c>
      <c r="X2418" s="426"/>
      <c r="Y2418" s="426"/>
      <c r="Z2418" s="426">
        <v>8</v>
      </c>
    </row>
    <row r="2419" spans="1:26" ht="15">
      <c r="A2419" s="426">
        <v>202110</v>
      </c>
      <c r="B2419" s="426" t="s">
        <v>4455</v>
      </c>
      <c r="C2419" s="426" t="s">
        <v>3240</v>
      </c>
      <c r="D2419" s="426" t="s">
        <v>1956</v>
      </c>
      <c r="E2419" s="426" t="s">
        <v>260</v>
      </c>
      <c r="F2419" s="426" t="s">
        <v>4468</v>
      </c>
      <c r="G2419" s="426" t="s">
        <v>4125</v>
      </c>
      <c r="H2419" s="427">
        <v>0.04</v>
      </c>
      <c r="I2419" s="427">
        <v>0.32</v>
      </c>
      <c r="J2419" s="427">
        <v>2.37</v>
      </c>
      <c r="K2419" s="427">
        <v>65.319999999999993</v>
      </c>
      <c r="L2419" s="427">
        <v>4.2024000000000006E-2</v>
      </c>
      <c r="M2419" s="427">
        <v>2.4657480000000001</v>
      </c>
      <c r="N2419" s="427">
        <v>67.958927999999986</v>
      </c>
      <c r="O2419" s="427">
        <v>28.35</v>
      </c>
      <c r="P2419" s="427">
        <v>9</v>
      </c>
      <c r="Q2419" s="427">
        <v>9</v>
      </c>
      <c r="R2419" s="427">
        <v>0.323382</v>
      </c>
      <c r="S2419" s="427">
        <v>2.928426</v>
      </c>
      <c r="T2419" s="427">
        <v>64.766164000000003</v>
      </c>
      <c r="U2419" s="428">
        <v>43922</v>
      </c>
      <c r="V2419" s="428">
        <v>45657</v>
      </c>
      <c r="W2419" s="426">
        <v>450</v>
      </c>
      <c r="X2419" s="426"/>
      <c r="Y2419" s="426"/>
      <c r="Z2419" s="426">
        <v>2</v>
      </c>
    </row>
    <row r="2420" spans="1:26" ht="15">
      <c r="A2420" s="426">
        <v>202110</v>
      </c>
      <c r="B2420" s="426" t="s">
        <v>4455</v>
      </c>
      <c r="C2420" s="426" t="s">
        <v>3243</v>
      </c>
      <c r="D2420" s="426" t="s">
        <v>2356</v>
      </c>
      <c r="E2420" s="426" t="s">
        <v>259</v>
      </c>
      <c r="F2420" s="426" t="s">
        <v>4131</v>
      </c>
      <c r="G2420" s="426" t="s">
        <v>4125</v>
      </c>
      <c r="H2420" s="427">
        <v>0.54</v>
      </c>
      <c r="I2420" s="427">
        <v>0.55000000000000004</v>
      </c>
      <c r="J2420" s="427">
        <v>25.18</v>
      </c>
      <c r="K2420" s="427">
        <v>139.94999999999999</v>
      </c>
      <c r="L2420" s="427">
        <v>0.56732400000000005</v>
      </c>
      <c r="M2420" s="427">
        <v>26.197271999999998</v>
      </c>
      <c r="N2420" s="427">
        <v>145.60398000000001</v>
      </c>
      <c r="O2420" s="427">
        <v>28.35</v>
      </c>
      <c r="P2420" s="427">
        <v>10</v>
      </c>
      <c r="Q2420" s="427">
        <v>10</v>
      </c>
      <c r="R2420" s="427">
        <v>0.54735160000000005</v>
      </c>
      <c r="S2420" s="427">
        <v>31.103155000000001</v>
      </c>
      <c r="T2420" s="427">
        <v>134.024171</v>
      </c>
      <c r="U2420" s="428">
        <v>43952</v>
      </c>
      <c r="V2420" s="428">
        <v>45657</v>
      </c>
      <c r="W2420" s="426">
        <v>1100</v>
      </c>
      <c r="X2420" s="426"/>
      <c r="Y2420" s="426"/>
      <c r="Z2420" s="426">
        <v>2</v>
      </c>
    </row>
    <row r="2421" spans="1:26" ht="15">
      <c r="A2421" s="426">
        <v>202110</v>
      </c>
      <c r="B2421" s="426" t="s">
        <v>4455</v>
      </c>
      <c r="C2421" s="426" t="s">
        <v>3244</v>
      </c>
      <c r="D2421" s="426" t="s">
        <v>2424</v>
      </c>
      <c r="E2421" s="426" t="s">
        <v>259</v>
      </c>
      <c r="F2421" s="426" t="s">
        <v>4470</v>
      </c>
      <c r="G2421" s="426" t="s">
        <v>4125</v>
      </c>
      <c r="H2421" s="427">
        <v>0.3</v>
      </c>
      <c r="I2421" s="427">
        <v>1.45</v>
      </c>
      <c r="J2421" s="427">
        <v>13.56</v>
      </c>
      <c r="K2421" s="427">
        <v>291.97000000000003</v>
      </c>
      <c r="L2421" s="427">
        <v>0.31518000000000002</v>
      </c>
      <c r="M2421" s="427">
        <v>14.107824000000001</v>
      </c>
      <c r="N2421" s="427">
        <v>303.76558800000004</v>
      </c>
      <c r="O2421" s="427">
        <v>28.35</v>
      </c>
      <c r="P2421" s="427">
        <v>10</v>
      </c>
      <c r="Q2421" s="427">
        <v>10</v>
      </c>
      <c r="R2421" s="427">
        <v>1.4547688000000001</v>
      </c>
      <c r="S2421" s="427">
        <v>16.861152000000001</v>
      </c>
      <c r="T2421" s="427">
        <v>288.66446300000001</v>
      </c>
      <c r="U2421" s="428">
        <v>43952</v>
      </c>
      <c r="V2421" s="428">
        <v>45657</v>
      </c>
      <c r="W2421" s="426">
        <v>1500</v>
      </c>
      <c r="X2421" s="426"/>
      <c r="Y2421" s="426"/>
      <c r="Z2421" s="426">
        <v>2</v>
      </c>
    </row>
    <row r="2422" spans="1:26" ht="15">
      <c r="A2422" s="426">
        <v>202110</v>
      </c>
      <c r="B2422" s="426" t="s">
        <v>4455</v>
      </c>
      <c r="C2422" s="426" t="s">
        <v>3245</v>
      </c>
      <c r="D2422" s="426" t="s">
        <v>3246</v>
      </c>
      <c r="E2422" s="426" t="s">
        <v>259</v>
      </c>
      <c r="F2422" s="426" t="s">
        <v>4471</v>
      </c>
      <c r="G2422" s="426" t="s">
        <v>4125</v>
      </c>
      <c r="H2422" s="427">
        <v>0.13</v>
      </c>
      <c r="I2422" s="427">
        <v>0.19</v>
      </c>
      <c r="J2422" s="427">
        <v>4.93</v>
      </c>
      <c r="K2422" s="427">
        <v>31.41</v>
      </c>
      <c r="L2422" s="427">
        <v>0.136578</v>
      </c>
      <c r="M2422" s="427">
        <v>5.1291719999999996</v>
      </c>
      <c r="N2422" s="427">
        <v>32.678964000000001</v>
      </c>
      <c r="O2422" s="427">
        <v>28.35</v>
      </c>
      <c r="P2422" s="427">
        <v>12</v>
      </c>
      <c r="Q2422" s="427">
        <v>12</v>
      </c>
      <c r="R2422" s="427">
        <v>0.18592719999999999</v>
      </c>
      <c r="S2422" s="427">
        <v>5.7679929999999997</v>
      </c>
      <c r="T2422" s="427">
        <v>30.570371000000002</v>
      </c>
      <c r="U2422" s="428">
        <v>43070</v>
      </c>
      <c r="V2422" s="428">
        <v>44926</v>
      </c>
      <c r="W2422" s="426">
        <v>550</v>
      </c>
      <c r="X2422" s="426"/>
      <c r="Y2422" s="426"/>
      <c r="Z2422" s="426">
        <v>2</v>
      </c>
    </row>
    <row r="2423" spans="1:26" ht="15">
      <c r="A2423" s="426">
        <v>202110</v>
      </c>
      <c r="B2423" s="426" t="s">
        <v>4455</v>
      </c>
      <c r="C2423" s="426" t="s">
        <v>3247</v>
      </c>
      <c r="D2423" s="426" t="s">
        <v>3248</v>
      </c>
      <c r="E2423" s="426" t="s">
        <v>259</v>
      </c>
      <c r="F2423" s="426" t="s">
        <v>4471</v>
      </c>
      <c r="G2423" s="426" t="s">
        <v>4125</v>
      </c>
      <c r="H2423" s="427">
        <v>0.28999999999999998</v>
      </c>
      <c r="I2423" s="427">
        <v>0.31</v>
      </c>
      <c r="J2423" s="427">
        <v>8.1199999999999992</v>
      </c>
      <c r="K2423" s="427">
        <v>89.48</v>
      </c>
      <c r="L2423" s="427">
        <v>0.304674</v>
      </c>
      <c r="M2423" s="427">
        <v>8.448048</v>
      </c>
      <c r="N2423" s="427">
        <v>93.094992000000019</v>
      </c>
      <c r="O2423" s="427">
        <v>28.35</v>
      </c>
      <c r="P2423" s="427">
        <v>12</v>
      </c>
      <c r="Q2423" s="427">
        <v>12</v>
      </c>
      <c r="R2423" s="427">
        <v>0.31023640000000002</v>
      </c>
      <c r="S2423" s="427">
        <v>8.8189139999999995</v>
      </c>
      <c r="T2423" s="427">
        <v>88.782734000000005</v>
      </c>
      <c r="U2423" s="428">
        <v>43070</v>
      </c>
      <c r="V2423" s="428">
        <v>44926</v>
      </c>
      <c r="W2423" s="426">
        <v>300</v>
      </c>
      <c r="X2423" s="426"/>
      <c r="Y2423" s="426"/>
      <c r="Z2423" s="426">
        <v>2</v>
      </c>
    </row>
    <row r="2424" spans="1:26" ht="15">
      <c r="A2424" s="426">
        <v>202110</v>
      </c>
      <c r="B2424" s="426" t="s">
        <v>4455</v>
      </c>
      <c r="C2424" s="426" t="s">
        <v>3249</v>
      </c>
      <c r="D2424" s="426" t="s">
        <v>2560</v>
      </c>
      <c r="E2424" s="426" t="s">
        <v>259</v>
      </c>
      <c r="F2424" s="426" t="s">
        <v>4456</v>
      </c>
      <c r="G2424" s="426" t="s">
        <v>4125</v>
      </c>
      <c r="H2424" s="427">
        <v>0.26</v>
      </c>
      <c r="I2424" s="427">
        <v>0.36</v>
      </c>
      <c r="J2424" s="427">
        <v>7.4</v>
      </c>
      <c r="K2424" s="427">
        <v>82.14</v>
      </c>
      <c r="L2424" s="427">
        <v>0.27315600000000001</v>
      </c>
      <c r="M2424" s="427">
        <v>7.6989600000000014</v>
      </c>
      <c r="N2424" s="427">
        <v>85.458456000000012</v>
      </c>
      <c r="O2424" s="427">
        <v>28.35</v>
      </c>
      <c r="P2424" s="427">
        <v>12</v>
      </c>
      <c r="Q2424" s="427">
        <v>12</v>
      </c>
      <c r="R2424" s="427">
        <v>0.36489559999999999</v>
      </c>
      <c r="S2424" s="427">
        <v>8.7697509999999994</v>
      </c>
      <c r="T2424" s="427">
        <v>80.770161000000002</v>
      </c>
      <c r="U2424" s="428">
        <v>43070</v>
      </c>
      <c r="V2424" s="428">
        <v>44926</v>
      </c>
      <c r="W2424" s="426">
        <v>320</v>
      </c>
      <c r="X2424" s="426"/>
      <c r="Y2424" s="426"/>
      <c r="Z2424" s="426">
        <v>2</v>
      </c>
    </row>
    <row r="2425" spans="1:26" ht="15">
      <c r="A2425" s="426">
        <v>202110</v>
      </c>
      <c r="B2425" s="426" t="s">
        <v>4455</v>
      </c>
      <c r="C2425" s="426" t="s">
        <v>3251</v>
      </c>
      <c r="D2425" s="426" t="s">
        <v>2584</v>
      </c>
      <c r="E2425" s="426" t="s">
        <v>268</v>
      </c>
      <c r="F2425" s="426" t="s">
        <v>4405</v>
      </c>
      <c r="G2425" s="426" t="s">
        <v>4125</v>
      </c>
      <c r="H2425" s="427">
        <v>0.85</v>
      </c>
      <c r="I2425" s="427">
        <v>0.93</v>
      </c>
      <c r="J2425" s="427">
        <v>88.13</v>
      </c>
      <c r="K2425" s="427">
        <v>367.25</v>
      </c>
      <c r="L2425" s="427">
        <v>0.89300999999999997</v>
      </c>
      <c r="M2425" s="427">
        <v>91.690452000000008</v>
      </c>
      <c r="N2425" s="427">
        <v>382.08690000000001</v>
      </c>
      <c r="O2425" s="427">
        <v>28.35</v>
      </c>
      <c r="P2425" s="427">
        <v>12</v>
      </c>
      <c r="Q2425" s="427">
        <v>12</v>
      </c>
      <c r="R2425" s="427">
        <v>0.93348719999999996</v>
      </c>
      <c r="S2425" s="427">
        <v>92.511394999999993</v>
      </c>
      <c r="T2425" s="427">
        <v>362.86962999999997</v>
      </c>
      <c r="U2425" s="428">
        <v>43070</v>
      </c>
      <c r="V2425" s="428">
        <v>44926</v>
      </c>
      <c r="W2425" s="426">
        <v>700</v>
      </c>
      <c r="X2425" s="426"/>
      <c r="Y2425" s="426"/>
      <c r="Z2425" s="426">
        <v>2</v>
      </c>
    </row>
    <row r="2426" spans="1:26" ht="15">
      <c r="A2426" s="426">
        <v>202110</v>
      </c>
      <c r="B2426" s="426" t="s">
        <v>4455</v>
      </c>
      <c r="C2426" s="426" t="s">
        <v>3252</v>
      </c>
      <c r="D2426" s="426" t="s">
        <v>2663</v>
      </c>
      <c r="E2426" s="426" t="s">
        <v>259</v>
      </c>
      <c r="F2426" s="426" t="s">
        <v>4467</v>
      </c>
      <c r="G2426" s="426" t="s">
        <v>4125</v>
      </c>
      <c r="H2426" s="427">
        <v>0.59</v>
      </c>
      <c r="I2426" s="427">
        <v>0.65</v>
      </c>
      <c r="J2426" s="427">
        <v>47.45</v>
      </c>
      <c r="K2426" s="427">
        <v>230.87</v>
      </c>
      <c r="L2426" s="427">
        <v>0.61985400000000002</v>
      </c>
      <c r="M2426" s="427">
        <v>49.366980000000005</v>
      </c>
      <c r="N2426" s="427">
        <v>240.197148</v>
      </c>
      <c r="O2426" s="427">
        <v>28.35</v>
      </c>
      <c r="P2426" s="427">
        <v>13</v>
      </c>
      <c r="Q2426" s="427">
        <v>13</v>
      </c>
      <c r="R2426" s="427">
        <v>0.64777839999999998</v>
      </c>
      <c r="S2426" s="427">
        <v>56.034008999999998</v>
      </c>
      <c r="T2426" s="427">
        <v>222.284053</v>
      </c>
      <c r="U2426" s="428">
        <v>43101</v>
      </c>
      <c r="V2426" s="428">
        <v>44926</v>
      </c>
      <c r="W2426" s="426">
        <v>750</v>
      </c>
      <c r="X2426" s="426"/>
      <c r="Y2426" s="426"/>
      <c r="Z2426" s="426">
        <v>2</v>
      </c>
    </row>
    <row r="2427" spans="1:26" ht="15">
      <c r="A2427" s="426">
        <v>202110</v>
      </c>
      <c r="B2427" s="426" t="s">
        <v>4455</v>
      </c>
      <c r="C2427" s="426" t="s">
        <v>3254</v>
      </c>
      <c r="D2427" s="426" t="s">
        <v>2665</v>
      </c>
      <c r="E2427" s="426" t="s">
        <v>259</v>
      </c>
      <c r="F2427" s="426" t="s">
        <v>4458</v>
      </c>
      <c r="G2427" s="426" t="s">
        <v>4125</v>
      </c>
      <c r="H2427" s="427">
        <v>1.1000000000000001</v>
      </c>
      <c r="I2427" s="427">
        <v>1.07</v>
      </c>
      <c r="J2427" s="427">
        <v>82.04</v>
      </c>
      <c r="K2427" s="427">
        <v>394.96</v>
      </c>
      <c r="L2427" s="427">
        <v>1.1556600000000001</v>
      </c>
      <c r="M2427" s="427">
        <v>85.354416000000001</v>
      </c>
      <c r="N2427" s="427">
        <v>410.91638399999999</v>
      </c>
      <c r="O2427" s="427">
        <v>28.35</v>
      </c>
      <c r="P2427" s="427">
        <v>13</v>
      </c>
      <c r="Q2427" s="427">
        <v>13</v>
      </c>
      <c r="R2427" s="427">
        <v>1.1047271999999999</v>
      </c>
      <c r="S2427" s="427">
        <v>91.611403999999993</v>
      </c>
      <c r="T2427" s="427">
        <v>385.38696299999998</v>
      </c>
      <c r="U2427" s="428">
        <v>43101</v>
      </c>
      <c r="V2427" s="428">
        <v>44926</v>
      </c>
      <c r="W2427" s="426">
        <v>2000</v>
      </c>
      <c r="X2427" s="426"/>
      <c r="Y2427" s="426"/>
      <c r="Z2427" s="426">
        <v>2</v>
      </c>
    </row>
    <row r="2428" spans="1:26" ht="15">
      <c r="A2428" s="426">
        <v>202110</v>
      </c>
      <c r="B2428" s="426" t="s">
        <v>4455</v>
      </c>
      <c r="C2428" s="426" t="s">
        <v>3258</v>
      </c>
      <c r="D2428" s="426" t="s">
        <v>2707</v>
      </c>
      <c r="E2428" s="426" t="s">
        <v>265</v>
      </c>
      <c r="F2428" s="426" t="s">
        <v>4405</v>
      </c>
      <c r="G2428" s="426" t="s">
        <v>4125</v>
      </c>
      <c r="H2428" s="427">
        <v>0.18</v>
      </c>
      <c r="I2428" s="427">
        <v>0.25</v>
      </c>
      <c r="J2428" s="427">
        <v>16.93</v>
      </c>
      <c r="K2428" s="427">
        <v>89.51</v>
      </c>
      <c r="L2428" s="427">
        <v>0.189108</v>
      </c>
      <c r="M2428" s="427">
        <v>17.613972</v>
      </c>
      <c r="N2428" s="427">
        <v>93.126204000000001</v>
      </c>
      <c r="O2428" s="427">
        <v>28.35</v>
      </c>
      <c r="P2428" s="427">
        <v>13</v>
      </c>
      <c r="Q2428" s="427">
        <v>13</v>
      </c>
      <c r="R2428" s="427">
        <v>0.25345440000000002</v>
      </c>
      <c r="S2428" s="427">
        <v>20.695408</v>
      </c>
      <c r="T2428" s="427">
        <v>85.746200999999999</v>
      </c>
      <c r="U2428" s="428">
        <v>43132</v>
      </c>
      <c r="V2428" s="428">
        <v>44926</v>
      </c>
      <c r="W2428" s="426">
        <v>700</v>
      </c>
      <c r="X2428" s="426"/>
      <c r="Y2428" s="426"/>
      <c r="Z2428" s="426">
        <v>2</v>
      </c>
    </row>
    <row r="2429" spans="1:26" ht="15">
      <c r="A2429" s="426">
        <v>202110</v>
      </c>
      <c r="B2429" s="426" t="s">
        <v>4455</v>
      </c>
      <c r="C2429" s="426" t="s">
        <v>3259</v>
      </c>
      <c r="D2429" s="426" t="s">
        <v>3260</v>
      </c>
      <c r="E2429" s="426" t="s">
        <v>259</v>
      </c>
      <c r="F2429" s="426" t="s">
        <v>4471</v>
      </c>
      <c r="G2429" s="426" t="s">
        <v>4125</v>
      </c>
      <c r="H2429" s="427">
        <v>0.01</v>
      </c>
      <c r="I2429" s="427">
        <v>0.54</v>
      </c>
      <c r="J2429" s="427">
        <v>0.79</v>
      </c>
      <c r="K2429" s="427">
        <v>85.71</v>
      </c>
      <c r="L2429" s="427">
        <v>1.0506000000000001E-2</v>
      </c>
      <c r="M2429" s="427">
        <v>0.82191600000000009</v>
      </c>
      <c r="N2429" s="427">
        <v>89.172684000000004</v>
      </c>
      <c r="O2429" s="427">
        <v>28.35</v>
      </c>
      <c r="P2429" s="427">
        <v>12</v>
      </c>
      <c r="Q2429" s="427">
        <v>12</v>
      </c>
      <c r="R2429" s="427">
        <v>0.54349080000000005</v>
      </c>
      <c r="S2429" s="427">
        <v>0.98252600000000001</v>
      </c>
      <c r="T2429" s="427">
        <v>85.518467000000001</v>
      </c>
      <c r="U2429" s="428">
        <v>43160</v>
      </c>
      <c r="V2429" s="428">
        <v>44926</v>
      </c>
      <c r="W2429" s="426">
        <v>355</v>
      </c>
      <c r="X2429" s="426"/>
      <c r="Y2429" s="426"/>
      <c r="Z2429" s="426">
        <v>2</v>
      </c>
    </row>
    <row r="2430" spans="1:26" ht="15">
      <c r="A2430" s="426">
        <v>202110</v>
      </c>
      <c r="B2430" s="426" t="s">
        <v>4455</v>
      </c>
      <c r="C2430" s="426" t="s">
        <v>3261</v>
      </c>
      <c r="D2430" s="426" t="s">
        <v>3262</v>
      </c>
      <c r="E2430" s="426" t="s">
        <v>259</v>
      </c>
      <c r="F2430" s="426" t="s">
        <v>4471</v>
      </c>
      <c r="G2430" s="426" t="s">
        <v>4125</v>
      </c>
      <c r="H2430" s="427">
        <v>0.2</v>
      </c>
      <c r="I2430" s="427">
        <v>0.28999999999999998</v>
      </c>
      <c r="J2430" s="427">
        <v>3.67</v>
      </c>
      <c r="K2430" s="427">
        <v>52.66</v>
      </c>
      <c r="L2430" s="427">
        <v>0.21012000000000003</v>
      </c>
      <c r="M2430" s="427">
        <v>3.8182679999999998</v>
      </c>
      <c r="N2430" s="427">
        <v>54.787464</v>
      </c>
      <c r="O2430" s="427">
        <v>28.35</v>
      </c>
      <c r="P2430" s="427">
        <v>12</v>
      </c>
      <c r="Q2430" s="427">
        <v>12</v>
      </c>
      <c r="R2430" s="427">
        <v>0.286582</v>
      </c>
      <c r="S2430" s="427">
        <v>4.5190060000000001</v>
      </c>
      <c r="T2430" s="427">
        <v>51.819947999999997</v>
      </c>
      <c r="U2430" s="428">
        <v>43160</v>
      </c>
      <c r="V2430" s="428">
        <v>44926</v>
      </c>
      <c r="W2430" s="426">
        <v>400</v>
      </c>
      <c r="X2430" s="426"/>
      <c r="Y2430" s="426"/>
      <c r="Z2430" s="426">
        <v>2</v>
      </c>
    </row>
    <row r="2431" spans="1:26" ht="15">
      <c r="A2431" s="426">
        <v>202110</v>
      </c>
      <c r="B2431" s="426" t="s">
        <v>4455</v>
      </c>
      <c r="C2431" s="426" t="s">
        <v>3263</v>
      </c>
      <c r="D2431" s="426" t="s">
        <v>3264</v>
      </c>
      <c r="E2431" s="426" t="s">
        <v>259</v>
      </c>
      <c r="F2431" s="426" t="s">
        <v>4470</v>
      </c>
      <c r="G2431" s="426" t="s">
        <v>4125</v>
      </c>
      <c r="H2431" s="427">
        <v>0.3</v>
      </c>
      <c r="I2431" s="427">
        <v>0.42</v>
      </c>
      <c r="J2431" s="427">
        <v>25.3</v>
      </c>
      <c r="K2431" s="427">
        <v>122.11</v>
      </c>
      <c r="L2431" s="427">
        <v>0.31518000000000002</v>
      </c>
      <c r="M2431" s="427">
        <v>26.322120000000002</v>
      </c>
      <c r="N2431" s="427">
        <v>127.043244</v>
      </c>
      <c r="O2431" s="427">
        <v>28.35</v>
      </c>
      <c r="P2431" s="427">
        <v>13</v>
      </c>
      <c r="Q2431" s="427">
        <v>13</v>
      </c>
      <c r="R2431" s="427">
        <v>0.41509360000000001</v>
      </c>
      <c r="S2431" s="427">
        <v>28.924990999999999</v>
      </c>
      <c r="T2431" s="427">
        <v>118.486467</v>
      </c>
      <c r="U2431" s="428">
        <v>43132</v>
      </c>
      <c r="V2431" s="428">
        <v>44926</v>
      </c>
      <c r="W2431" s="426">
        <v>1200</v>
      </c>
      <c r="X2431" s="426"/>
      <c r="Y2431" s="426"/>
      <c r="Z2431" s="426">
        <v>2</v>
      </c>
    </row>
    <row r="2432" spans="1:26" ht="15">
      <c r="A2432" s="426">
        <v>202110</v>
      </c>
      <c r="B2432" s="426" t="s">
        <v>4455</v>
      </c>
      <c r="C2432" s="426" t="s">
        <v>3266</v>
      </c>
      <c r="D2432" s="426" t="s">
        <v>2850</v>
      </c>
      <c r="E2432" s="426" t="s">
        <v>256</v>
      </c>
      <c r="F2432" s="426" t="s">
        <v>4471</v>
      </c>
      <c r="G2432" s="426" t="s">
        <v>4125</v>
      </c>
      <c r="H2432" s="427">
        <v>0.35</v>
      </c>
      <c r="I2432" s="427">
        <v>0.4</v>
      </c>
      <c r="J2432" s="427">
        <v>6.14</v>
      </c>
      <c r="K2432" s="427">
        <v>119.42</v>
      </c>
      <c r="L2432" s="427">
        <v>0.36770999999999998</v>
      </c>
      <c r="M2432" s="427">
        <v>6.3880559999999997</v>
      </c>
      <c r="N2432" s="427">
        <v>124.24456800000002</v>
      </c>
      <c r="O2432" s="427">
        <v>28.35</v>
      </c>
      <c r="P2432" s="427">
        <v>12</v>
      </c>
      <c r="Q2432" s="427">
        <v>12</v>
      </c>
      <c r="R2432" s="427">
        <v>0.40427279999999999</v>
      </c>
      <c r="S2432" s="427">
        <v>7.9909309999999998</v>
      </c>
      <c r="T2432" s="427">
        <v>117.57127300000001</v>
      </c>
      <c r="U2432" s="428">
        <v>43191</v>
      </c>
      <c r="V2432" s="428">
        <v>44926</v>
      </c>
      <c r="W2432" s="426">
        <v>431</v>
      </c>
      <c r="X2432" s="426"/>
      <c r="Y2432" s="426"/>
      <c r="Z2432" s="426">
        <v>2</v>
      </c>
    </row>
    <row r="2433" spans="1:26" ht="15">
      <c r="A2433" s="426">
        <v>202110</v>
      </c>
      <c r="B2433" s="426" t="s">
        <v>4455</v>
      </c>
      <c r="C2433" s="426" t="s">
        <v>3267</v>
      </c>
      <c r="D2433" s="426" t="s">
        <v>2851</v>
      </c>
      <c r="E2433" s="426" t="s">
        <v>266</v>
      </c>
      <c r="F2433" s="426" t="s">
        <v>4459</v>
      </c>
      <c r="G2433" s="426" t="s">
        <v>4125</v>
      </c>
      <c r="H2433" s="427">
        <v>0.36</v>
      </c>
      <c r="I2433" s="427">
        <v>0.85</v>
      </c>
      <c r="J2433" s="427">
        <v>37.17</v>
      </c>
      <c r="K2433" s="427">
        <v>339.15</v>
      </c>
      <c r="L2433" s="427">
        <v>0.378216</v>
      </c>
      <c r="M2433" s="427">
        <v>38.671668000000004</v>
      </c>
      <c r="N2433" s="427">
        <v>352.85165999999998</v>
      </c>
      <c r="O2433" s="427">
        <v>28.35</v>
      </c>
      <c r="P2433" s="427">
        <v>12</v>
      </c>
      <c r="Q2433" s="427">
        <v>12</v>
      </c>
      <c r="R2433" s="427">
        <v>0.84744560000000002</v>
      </c>
      <c r="S2433" s="427">
        <v>49.708354999999997</v>
      </c>
      <c r="T2433" s="427">
        <v>326.60503399999999</v>
      </c>
      <c r="U2433" s="428">
        <v>43191</v>
      </c>
      <c r="V2433" s="428">
        <v>44926</v>
      </c>
      <c r="W2433" s="426">
        <v>650</v>
      </c>
      <c r="X2433" s="426"/>
      <c r="Y2433" s="426"/>
      <c r="Z2433" s="426">
        <v>2</v>
      </c>
    </row>
    <row r="2434" spans="1:26" ht="15">
      <c r="A2434" s="426">
        <v>202110</v>
      </c>
      <c r="B2434" s="426" t="s">
        <v>4455</v>
      </c>
      <c r="C2434" s="426" t="s">
        <v>3268</v>
      </c>
      <c r="D2434" s="426" t="s">
        <v>2852</v>
      </c>
      <c r="E2434" s="426" t="s">
        <v>259</v>
      </c>
      <c r="F2434" s="426" t="s">
        <v>4456</v>
      </c>
      <c r="G2434" s="426" t="s">
        <v>4125</v>
      </c>
      <c r="H2434" s="427">
        <v>0.52</v>
      </c>
      <c r="I2434" s="427">
        <v>0.57999999999999996</v>
      </c>
      <c r="J2434" s="427">
        <v>24.9</v>
      </c>
      <c r="K2434" s="427">
        <v>198.47</v>
      </c>
      <c r="L2434" s="427">
        <v>0.54631200000000002</v>
      </c>
      <c r="M2434" s="427">
        <v>25.90596</v>
      </c>
      <c r="N2434" s="427">
        <v>206.48818800000001</v>
      </c>
      <c r="O2434" s="427">
        <v>28.35</v>
      </c>
      <c r="P2434" s="427">
        <v>12</v>
      </c>
      <c r="Q2434" s="427">
        <v>12</v>
      </c>
      <c r="R2434" s="427">
        <v>0.58320000000000005</v>
      </c>
      <c r="S2434" s="427">
        <v>32.462324000000002</v>
      </c>
      <c r="T2434" s="427">
        <v>190.90529599999999</v>
      </c>
      <c r="U2434" s="428">
        <v>43191</v>
      </c>
      <c r="V2434" s="428">
        <v>44926</v>
      </c>
      <c r="W2434" s="426">
        <v>388</v>
      </c>
      <c r="X2434" s="426"/>
      <c r="Y2434" s="426"/>
      <c r="Z2434" s="426">
        <v>2</v>
      </c>
    </row>
    <row r="2435" spans="1:26" ht="15">
      <c r="A2435" s="426">
        <v>202110</v>
      </c>
      <c r="B2435" s="426" t="s">
        <v>4455</v>
      </c>
      <c r="C2435" s="426" t="s">
        <v>3271</v>
      </c>
      <c r="D2435" s="426" t="s">
        <v>2943</v>
      </c>
      <c r="E2435" s="426" t="s">
        <v>266</v>
      </c>
      <c r="F2435" s="426" t="s">
        <v>4456</v>
      </c>
      <c r="G2435" s="426" t="s">
        <v>4125</v>
      </c>
      <c r="H2435" s="427">
        <v>0.82</v>
      </c>
      <c r="I2435" s="427">
        <v>0.92</v>
      </c>
      <c r="J2435" s="427">
        <v>51.63</v>
      </c>
      <c r="K2435" s="427">
        <v>373.49</v>
      </c>
      <c r="L2435" s="427">
        <v>0.86149199999999992</v>
      </c>
      <c r="M2435" s="427">
        <v>53.715852000000005</v>
      </c>
      <c r="N2435" s="427">
        <v>388.57899600000002</v>
      </c>
      <c r="O2435" s="427">
        <v>28.35</v>
      </c>
      <c r="P2435" s="427">
        <v>13</v>
      </c>
      <c r="Q2435" s="427">
        <v>13</v>
      </c>
      <c r="R2435" s="427">
        <v>0.92163640000000002</v>
      </c>
      <c r="S2435" s="427">
        <v>64.525605999999996</v>
      </c>
      <c r="T2435" s="427">
        <v>360.595418</v>
      </c>
      <c r="U2435" s="428">
        <v>43221</v>
      </c>
      <c r="V2435" s="428">
        <v>44926</v>
      </c>
      <c r="W2435" s="426">
        <v>850</v>
      </c>
      <c r="X2435" s="426"/>
      <c r="Y2435" s="426"/>
      <c r="Z2435" s="426">
        <v>2</v>
      </c>
    </row>
    <row r="2436" spans="1:26" ht="15">
      <c r="A2436" s="426">
        <v>202110</v>
      </c>
      <c r="B2436" s="426" t="s">
        <v>4455</v>
      </c>
      <c r="C2436" s="426" t="s">
        <v>3276</v>
      </c>
      <c r="D2436" s="426" t="s">
        <v>2986</v>
      </c>
      <c r="E2436" s="426" t="s">
        <v>260</v>
      </c>
      <c r="F2436" s="426" t="s">
        <v>4471</v>
      </c>
      <c r="G2436" s="426" t="s">
        <v>4125</v>
      </c>
      <c r="H2436" s="427">
        <v>0.23</v>
      </c>
      <c r="I2436" s="427">
        <v>0.24</v>
      </c>
      <c r="J2436" s="427">
        <v>1.32</v>
      </c>
      <c r="K2436" s="427">
        <v>61.61</v>
      </c>
      <c r="L2436" s="427">
        <v>0.24163800000000002</v>
      </c>
      <c r="M2436" s="427">
        <v>1.3733280000000001</v>
      </c>
      <c r="N2436" s="427">
        <v>64.099044000000006</v>
      </c>
      <c r="O2436" s="427">
        <v>28.35</v>
      </c>
      <c r="P2436" s="427">
        <v>13</v>
      </c>
      <c r="Q2436" s="427">
        <v>13</v>
      </c>
      <c r="R2436" s="427">
        <v>0.24141799999999999</v>
      </c>
      <c r="S2436" s="427">
        <v>1.425783</v>
      </c>
      <c r="T2436" s="427">
        <v>61.502327000000001</v>
      </c>
      <c r="U2436" s="428">
        <v>43252</v>
      </c>
      <c r="V2436" s="428">
        <v>44926</v>
      </c>
      <c r="W2436" s="426">
        <v>300</v>
      </c>
      <c r="X2436" s="426"/>
      <c r="Y2436" s="426"/>
      <c r="Z2436" s="426">
        <v>2</v>
      </c>
    </row>
    <row r="2437" spans="1:26" ht="15">
      <c r="A2437" s="426">
        <v>202110</v>
      </c>
      <c r="B2437" s="426" t="s">
        <v>4455</v>
      </c>
      <c r="C2437" s="426" t="s">
        <v>3277</v>
      </c>
      <c r="D2437" s="426" t="s">
        <v>3057</v>
      </c>
      <c r="E2437" s="426" t="s">
        <v>260</v>
      </c>
      <c r="F2437" s="426" t="s">
        <v>4471</v>
      </c>
      <c r="G2437" s="426" t="s">
        <v>4125</v>
      </c>
      <c r="H2437" s="427">
        <v>0.08</v>
      </c>
      <c r="I2437" s="427">
        <v>0.4</v>
      </c>
      <c r="J2437" s="427">
        <v>4.1100000000000003</v>
      </c>
      <c r="K2437" s="427">
        <v>134.4</v>
      </c>
      <c r="L2437" s="427">
        <v>8.4048000000000012E-2</v>
      </c>
      <c r="M2437" s="427">
        <v>4.2760440000000006</v>
      </c>
      <c r="N2437" s="427">
        <v>139.82976000000002</v>
      </c>
      <c r="O2437" s="427">
        <v>28.35</v>
      </c>
      <c r="P2437" s="427">
        <v>12</v>
      </c>
      <c r="Q2437" s="427">
        <v>12</v>
      </c>
      <c r="R2437" s="427">
        <v>0.40190920000000002</v>
      </c>
      <c r="S2437" s="427">
        <v>4.5010219999999999</v>
      </c>
      <c r="T2437" s="427">
        <v>134.00223800000001</v>
      </c>
      <c r="U2437" s="428">
        <v>43282</v>
      </c>
      <c r="V2437" s="428">
        <v>44926</v>
      </c>
      <c r="W2437" s="426">
        <v>480</v>
      </c>
      <c r="X2437" s="426"/>
      <c r="Y2437" s="426"/>
      <c r="Z2437" s="426">
        <v>2</v>
      </c>
    </row>
    <row r="2438" spans="1:26" ht="15">
      <c r="A2438" s="426">
        <v>202110</v>
      </c>
      <c r="B2438" s="426" t="s">
        <v>4455</v>
      </c>
      <c r="C2438" s="426" t="s">
        <v>3278</v>
      </c>
      <c r="D2438" s="426" t="s">
        <v>3058</v>
      </c>
      <c r="E2438" s="426" t="s">
        <v>275</v>
      </c>
      <c r="F2438" s="426" t="s">
        <v>4471</v>
      </c>
      <c r="G2438" s="426" t="s">
        <v>4125</v>
      </c>
      <c r="H2438" s="427">
        <v>0.05</v>
      </c>
      <c r="I2438" s="427">
        <v>0.2</v>
      </c>
      <c r="J2438" s="427">
        <v>2.14</v>
      </c>
      <c r="K2438" s="427">
        <v>23.5</v>
      </c>
      <c r="L2438" s="427">
        <v>5.2530000000000007E-2</v>
      </c>
      <c r="M2438" s="427">
        <v>2.2264560000000002</v>
      </c>
      <c r="N2438" s="427">
        <v>24.449400000000001</v>
      </c>
      <c r="O2438" s="427">
        <v>28.35</v>
      </c>
      <c r="P2438" s="427">
        <v>15</v>
      </c>
      <c r="Q2438" s="427">
        <v>15</v>
      </c>
      <c r="R2438" s="427">
        <v>0.1968636</v>
      </c>
      <c r="S2438" s="427">
        <v>2.6963840000000001</v>
      </c>
      <c r="T2438" s="427">
        <v>22.943532000000001</v>
      </c>
      <c r="U2438" s="428">
        <v>43282</v>
      </c>
      <c r="V2438" s="428">
        <v>44926</v>
      </c>
      <c r="W2438" s="426">
        <v>450</v>
      </c>
      <c r="X2438" s="426"/>
      <c r="Y2438" s="426"/>
      <c r="Z2438" s="426">
        <v>2</v>
      </c>
    </row>
    <row r="2439" spans="1:26" ht="15">
      <c r="A2439" s="426">
        <v>202110</v>
      </c>
      <c r="B2439" s="426" t="s">
        <v>4455</v>
      </c>
      <c r="C2439" s="426" t="s">
        <v>3279</v>
      </c>
      <c r="D2439" s="426" t="s">
        <v>3142</v>
      </c>
      <c r="E2439" s="426" t="s">
        <v>259</v>
      </c>
      <c r="F2439" s="426" t="s">
        <v>4386</v>
      </c>
      <c r="G2439" s="426" t="s">
        <v>4125</v>
      </c>
      <c r="H2439" s="427">
        <v>0.47</v>
      </c>
      <c r="I2439" s="427">
        <v>0.5</v>
      </c>
      <c r="J2439" s="427">
        <v>30.54</v>
      </c>
      <c r="K2439" s="427">
        <v>132.09</v>
      </c>
      <c r="L2439" s="427">
        <v>0.493782</v>
      </c>
      <c r="M2439" s="427">
        <v>31.773816</v>
      </c>
      <c r="N2439" s="427">
        <v>137.426436</v>
      </c>
      <c r="O2439" s="427">
        <v>28.35</v>
      </c>
      <c r="P2439" s="427">
        <v>13</v>
      </c>
      <c r="Q2439" s="427">
        <v>13</v>
      </c>
      <c r="R2439" s="427">
        <v>0.49570920000000002</v>
      </c>
      <c r="S2439" s="427">
        <v>33.795544999999997</v>
      </c>
      <c r="T2439" s="427">
        <v>128.839854</v>
      </c>
      <c r="U2439" s="428">
        <v>43313</v>
      </c>
      <c r="V2439" s="428">
        <v>44561</v>
      </c>
      <c r="W2439" s="426">
        <v>1200</v>
      </c>
      <c r="X2439" s="426"/>
      <c r="Y2439" s="426"/>
      <c r="Z2439" s="426">
        <v>2</v>
      </c>
    </row>
    <row r="2440" spans="1:26" ht="15">
      <c r="A2440" s="426">
        <v>202110</v>
      </c>
      <c r="B2440" s="426" t="s">
        <v>4455</v>
      </c>
      <c r="C2440" s="426" t="s">
        <v>3280</v>
      </c>
      <c r="D2440" s="426" t="s">
        <v>3143</v>
      </c>
      <c r="E2440" s="426" t="s">
        <v>260</v>
      </c>
      <c r="F2440" s="426" t="s">
        <v>4444</v>
      </c>
      <c r="G2440" s="426" t="s">
        <v>4125</v>
      </c>
      <c r="H2440" s="427">
        <v>0.05</v>
      </c>
      <c r="I2440" s="427">
        <v>0.28000000000000003</v>
      </c>
      <c r="J2440" s="427">
        <v>0.87</v>
      </c>
      <c r="K2440" s="427">
        <v>15.83</v>
      </c>
      <c r="L2440" s="427">
        <v>5.2530000000000007E-2</v>
      </c>
      <c r="M2440" s="427">
        <v>0.90514799999999995</v>
      </c>
      <c r="N2440" s="427">
        <v>16.469532000000001</v>
      </c>
      <c r="O2440" s="427">
        <v>28.35</v>
      </c>
      <c r="P2440" s="427">
        <v>15</v>
      </c>
      <c r="Q2440" s="427">
        <v>15</v>
      </c>
      <c r="R2440" s="427">
        <v>0.27565919999999999</v>
      </c>
      <c r="S2440" s="427">
        <v>0.97104500000000005</v>
      </c>
      <c r="T2440" s="427">
        <v>15.723222</v>
      </c>
      <c r="U2440" s="428">
        <v>43313</v>
      </c>
      <c r="V2440" s="428">
        <v>44926</v>
      </c>
      <c r="W2440" s="426">
        <v>340</v>
      </c>
      <c r="X2440" s="426"/>
      <c r="Y2440" s="426"/>
      <c r="Z2440" s="426">
        <v>2</v>
      </c>
    </row>
    <row r="2441" spans="1:26" ht="15">
      <c r="A2441" s="426">
        <v>202110</v>
      </c>
      <c r="B2441" s="426" t="s">
        <v>4455</v>
      </c>
      <c r="C2441" s="426" t="s">
        <v>3423</v>
      </c>
      <c r="D2441" s="426" t="s">
        <v>3424</v>
      </c>
      <c r="E2441" s="426" t="s">
        <v>260</v>
      </c>
      <c r="F2441" s="426" t="s">
        <v>4471</v>
      </c>
      <c r="G2441" s="426" t="s">
        <v>4125</v>
      </c>
      <c r="H2441" s="427">
        <v>0.59</v>
      </c>
      <c r="I2441" s="427">
        <v>0</v>
      </c>
      <c r="J2441" s="427">
        <v>40.200000000000003</v>
      </c>
      <c r="K2441" s="427">
        <v>188.02</v>
      </c>
      <c r="L2441" s="427">
        <v>0.61985400000000002</v>
      </c>
      <c r="M2441" s="427">
        <v>41.824080000000009</v>
      </c>
      <c r="N2441" s="427">
        <v>195.61600800000002</v>
      </c>
      <c r="O2441" s="427">
        <v>28.35</v>
      </c>
      <c r="P2441" s="427">
        <v>13</v>
      </c>
      <c r="Q2441" s="427">
        <v>13</v>
      </c>
      <c r="R2441" s="427">
        <v>0.61504559999999997</v>
      </c>
      <c r="S2441" s="427">
        <v>40.573067000000002</v>
      </c>
      <c r="T2441" s="427">
        <v>187.649216</v>
      </c>
      <c r="U2441" s="428">
        <v>43435</v>
      </c>
      <c r="V2441" s="428">
        <v>44926</v>
      </c>
      <c r="W2441" s="426">
        <v>600</v>
      </c>
      <c r="X2441" s="426"/>
      <c r="Y2441" s="426"/>
      <c r="Z2441" s="426">
        <v>2</v>
      </c>
    </row>
    <row r="2442" spans="1:26" ht="15">
      <c r="A2442" s="426">
        <v>202110</v>
      </c>
      <c r="B2442" s="426" t="s">
        <v>4455</v>
      </c>
      <c r="C2442" s="426" t="s">
        <v>3582</v>
      </c>
      <c r="D2442" s="426" t="s">
        <v>3583</v>
      </c>
      <c r="E2442" s="426" t="s">
        <v>260</v>
      </c>
      <c r="F2442" s="426" t="s">
        <v>4471</v>
      </c>
      <c r="G2442" s="426" t="s">
        <v>4125</v>
      </c>
      <c r="H2442" s="427">
        <v>0.42</v>
      </c>
      <c r="I2442" s="427">
        <v>0.41</v>
      </c>
      <c r="J2442" s="427">
        <v>11.67</v>
      </c>
      <c r="K2442" s="427">
        <v>113.19</v>
      </c>
      <c r="L2442" s="427">
        <v>0.44125200000000003</v>
      </c>
      <c r="M2442" s="427">
        <v>12.141468</v>
      </c>
      <c r="N2442" s="427">
        <v>117.76287600000001</v>
      </c>
      <c r="O2442" s="427">
        <v>28.35</v>
      </c>
      <c r="P2442" s="427">
        <v>16</v>
      </c>
      <c r="Q2442" s="427">
        <v>16</v>
      </c>
      <c r="R2442" s="427">
        <v>0.4172728</v>
      </c>
      <c r="S2442" s="427">
        <v>16.401526</v>
      </c>
      <c r="T2442" s="427">
        <v>108.46493700000001</v>
      </c>
      <c r="U2442" s="428">
        <v>43497</v>
      </c>
      <c r="V2442" s="428">
        <v>44620</v>
      </c>
      <c r="W2442" s="426">
        <v>700</v>
      </c>
      <c r="X2442" s="426"/>
      <c r="Y2442" s="426"/>
      <c r="Z2442" s="426">
        <v>2</v>
      </c>
    </row>
    <row r="2443" spans="1:26" ht="15">
      <c r="A2443" s="426">
        <v>202110</v>
      </c>
      <c r="B2443" s="426" t="s">
        <v>4455</v>
      </c>
      <c r="C2443" s="426" t="s">
        <v>4474</v>
      </c>
      <c r="D2443" s="426" t="s">
        <v>4475</v>
      </c>
      <c r="E2443" s="426" t="s">
        <v>275</v>
      </c>
      <c r="F2443" s="426" t="s">
        <v>4473</v>
      </c>
      <c r="G2443" s="426" t="s">
        <v>4125</v>
      </c>
      <c r="H2443" s="427">
        <v>0</v>
      </c>
      <c r="I2443" s="427">
        <v>0</v>
      </c>
      <c r="J2443" s="427">
        <v>0.14000000000000001</v>
      </c>
      <c r="K2443" s="427">
        <v>1.67</v>
      </c>
      <c r="L2443" s="427">
        <v>0</v>
      </c>
      <c r="M2443" s="427">
        <v>0.14565600000000001</v>
      </c>
      <c r="N2443" s="427">
        <v>1.737468</v>
      </c>
      <c r="O2443" s="427">
        <v>28.35</v>
      </c>
      <c r="P2443" s="427">
        <v>15</v>
      </c>
      <c r="Q2443" s="427">
        <v>15</v>
      </c>
      <c r="R2443" s="427">
        <v>9.8090800000000006E-2</v>
      </c>
      <c r="S2443" s="427">
        <v>0.44432700000000003</v>
      </c>
      <c r="T2443" s="427">
        <v>1.3637790000000001</v>
      </c>
      <c r="U2443" s="428">
        <v>43563</v>
      </c>
      <c r="V2443" s="428">
        <v>45291</v>
      </c>
      <c r="W2443" s="426">
        <v>350</v>
      </c>
      <c r="X2443" s="426"/>
      <c r="Y2443" s="426"/>
      <c r="Z2443" s="426">
        <v>2</v>
      </c>
    </row>
    <row r="2444" spans="1:26" ht="15">
      <c r="A2444" s="426">
        <v>202110</v>
      </c>
      <c r="B2444" s="426" t="s">
        <v>4455</v>
      </c>
      <c r="C2444" s="426" t="s">
        <v>4776</v>
      </c>
      <c r="D2444" s="426" t="s">
        <v>4777</v>
      </c>
      <c r="E2444" s="426" t="s">
        <v>260</v>
      </c>
      <c r="F2444" s="426" t="s">
        <v>4456</v>
      </c>
      <c r="G2444" s="426" t="s">
        <v>4125</v>
      </c>
      <c r="H2444" s="427">
        <v>0.13</v>
      </c>
      <c r="I2444" s="427">
        <v>0</v>
      </c>
      <c r="J2444" s="427">
        <v>5.29</v>
      </c>
      <c r="K2444" s="427">
        <v>34.07</v>
      </c>
      <c r="L2444" s="427">
        <v>0.136578</v>
      </c>
      <c r="M2444" s="427">
        <v>5.5037160000000007</v>
      </c>
      <c r="N2444" s="427">
        <v>35.446428000000004</v>
      </c>
      <c r="O2444" s="427">
        <v>28.35</v>
      </c>
      <c r="P2444" s="427">
        <v>16</v>
      </c>
      <c r="Q2444" s="427">
        <v>16</v>
      </c>
      <c r="R2444" s="427">
        <v>0.1810068</v>
      </c>
      <c r="S2444" s="427">
        <v>6.3024969999999998</v>
      </c>
      <c r="T2444" s="427">
        <v>33.063664000000003</v>
      </c>
      <c r="U2444" s="428">
        <v>43586</v>
      </c>
      <c r="V2444" s="428">
        <v>45291</v>
      </c>
      <c r="W2444" s="426">
        <v>321</v>
      </c>
      <c r="X2444" s="426"/>
      <c r="Y2444" s="426"/>
      <c r="Z2444" s="426">
        <v>2</v>
      </c>
    </row>
    <row r="2445" spans="1:26" ht="15">
      <c r="A2445" s="426">
        <v>202110</v>
      </c>
      <c r="B2445" s="426" t="s">
        <v>4455</v>
      </c>
      <c r="C2445" s="426" t="s">
        <v>4778</v>
      </c>
      <c r="D2445" s="426" t="s">
        <v>4779</v>
      </c>
      <c r="E2445" s="426" t="s">
        <v>275</v>
      </c>
      <c r="F2445" s="426" t="s">
        <v>4444</v>
      </c>
      <c r="G2445" s="426" t="s">
        <v>4125</v>
      </c>
      <c r="H2445" s="427">
        <v>0.81</v>
      </c>
      <c r="I2445" s="427">
        <v>0.88</v>
      </c>
      <c r="J2445" s="427">
        <v>56.11</v>
      </c>
      <c r="K2445" s="427">
        <v>334.37</v>
      </c>
      <c r="L2445" s="427">
        <v>0.85098600000000002</v>
      </c>
      <c r="M2445" s="427">
        <v>58.376843999999998</v>
      </c>
      <c r="N2445" s="427">
        <v>347.87854800000002</v>
      </c>
      <c r="O2445" s="427">
        <v>28.35</v>
      </c>
      <c r="P2445" s="427">
        <v>15</v>
      </c>
      <c r="Q2445" s="427">
        <v>15</v>
      </c>
      <c r="R2445" s="427">
        <v>0.88322719999999999</v>
      </c>
      <c r="S2445" s="427">
        <v>71.580545999999998</v>
      </c>
      <c r="T2445" s="427">
        <v>318.89829400000002</v>
      </c>
      <c r="U2445" s="428">
        <v>43593</v>
      </c>
      <c r="V2445" s="428">
        <v>45291</v>
      </c>
      <c r="W2445" s="426">
        <v>2200</v>
      </c>
      <c r="X2445" s="426"/>
      <c r="Y2445" s="426"/>
      <c r="Z2445" s="426">
        <v>2</v>
      </c>
    </row>
    <row r="2446" spans="1:26" ht="15">
      <c r="A2446" s="426">
        <v>202110</v>
      </c>
      <c r="B2446" s="426" t="s">
        <v>4455</v>
      </c>
      <c r="C2446" s="426" t="s">
        <v>4872</v>
      </c>
      <c r="D2446" s="426" t="s">
        <v>3294</v>
      </c>
      <c r="E2446" s="426" t="s">
        <v>265</v>
      </c>
      <c r="F2446" s="426" t="s">
        <v>4386</v>
      </c>
      <c r="G2446" s="426" t="s">
        <v>4125</v>
      </c>
      <c r="H2446" s="427">
        <v>0.22</v>
      </c>
      <c r="I2446" s="427">
        <v>0.23</v>
      </c>
      <c r="J2446" s="427">
        <v>10.36</v>
      </c>
      <c r="K2446" s="427">
        <v>11.6</v>
      </c>
      <c r="L2446" s="427">
        <v>0.23113200000000003</v>
      </c>
      <c r="M2446" s="427">
        <v>10.778544</v>
      </c>
      <c r="N2446" s="427">
        <v>12.068639999999998</v>
      </c>
      <c r="O2446" s="427">
        <v>28.35</v>
      </c>
      <c r="P2446" s="427">
        <v>15</v>
      </c>
      <c r="Q2446" s="427">
        <v>15</v>
      </c>
      <c r="R2446" s="427">
        <v>0.23490920000000001</v>
      </c>
      <c r="S2446" s="427">
        <v>12.759931</v>
      </c>
      <c r="T2446" s="427">
        <v>9.1994769999999999</v>
      </c>
      <c r="U2446" s="428">
        <v>43647</v>
      </c>
      <c r="V2446" s="428">
        <v>44926</v>
      </c>
      <c r="W2446" s="426">
        <v>639</v>
      </c>
      <c r="X2446" s="426"/>
      <c r="Y2446" s="426"/>
      <c r="Z2446" s="426">
        <v>2</v>
      </c>
    </row>
    <row r="2447" spans="1:26" ht="15">
      <c r="A2447" s="426">
        <v>202110</v>
      </c>
      <c r="B2447" s="426" t="s">
        <v>4455</v>
      </c>
      <c r="C2447" s="426" t="s">
        <v>4873</v>
      </c>
      <c r="D2447" s="426" t="s">
        <v>4874</v>
      </c>
      <c r="E2447" s="426" t="s">
        <v>265</v>
      </c>
      <c r="F2447" s="426" t="s">
        <v>4471</v>
      </c>
      <c r="G2447" s="426" t="s">
        <v>4125</v>
      </c>
      <c r="H2447" s="427">
        <v>0.53</v>
      </c>
      <c r="I2447" s="427">
        <v>0.55000000000000004</v>
      </c>
      <c r="J2447" s="427">
        <v>12.88</v>
      </c>
      <c r="K2447" s="427">
        <v>161.82</v>
      </c>
      <c r="L2447" s="427">
        <v>0.55681800000000015</v>
      </c>
      <c r="M2447" s="427">
        <v>13.400352000000002</v>
      </c>
      <c r="N2447" s="427">
        <v>168.357528</v>
      </c>
      <c r="O2447" s="427">
        <v>28.35</v>
      </c>
      <c r="P2447" s="427">
        <v>12</v>
      </c>
      <c r="Q2447" s="427">
        <v>12</v>
      </c>
      <c r="R2447" s="427">
        <v>0.54536359999999995</v>
      </c>
      <c r="S2447" s="427">
        <v>18.013805999999999</v>
      </c>
      <c r="T2447" s="427">
        <v>156.69167100000001</v>
      </c>
      <c r="U2447" s="428">
        <v>43647</v>
      </c>
      <c r="V2447" s="428">
        <v>45291</v>
      </c>
      <c r="W2447" s="426">
        <v>780</v>
      </c>
      <c r="X2447" s="426"/>
      <c r="Y2447" s="426"/>
      <c r="Z2447" s="426">
        <v>2</v>
      </c>
    </row>
    <row r="2448" spans="1:26" ht="15">
      <c r="A2448" s="426">
        <v>202110</v>
      </c>
      <c r="B2448" s="426" t="s">
        <v>4455</v>
      </c>
      <c r="C2448" s="426" t="s">
        <v>5726</v>
      </c>
      <c r="D2448" s="426" t="s">
        <v>5727</v>
      </c>
      <c r="E2448" s="426" t="s">
        <v>260</v>
      </c>
      <c r="F2448" s="426" t="s">
        <v>4469</v>
      </c>
      <c r="G2448" s="426" t="s">
        <v>4125</v>
      </c>
      <c r="H2448" s="427">
        <v>7.0000000000000007E-2</v>
      </c>
      <c r="I2448" s="427">
        <v>1.44</v>
      </c>
      <c r="J2448" s="427">
        <v>4.5</v>
      </c>
      <c r="K2448" s="427">
        <v>383.06</v>
      </c>
      <c r="L2448" s="427">
        <v>7.354200000000001E-2</v>
      </c>
      <c r="M2448" s="427">
        <v>4.6818</v>
      </c>
      <c r="N2448" s="427">
        <v>398.53562400000004</v>
      </c>
      <c r="O2448" s="427">
        <v>22.84</v>
      </c>
      <c r="P2448" s="427">
        <v>13</v>
      </c>
      <c r="Q2448" s="427">
        <v>13</v>
      </c>
      <c r="R2448" s="427">
        <v>1.44295</v>
      </c>
      <c r="S2448" s="427">
        <v>19.979894999999999</v>
      </c>
      <c r="T2448" s="427">
        <v>367.57672600000001</v>
      </c>
      <c r="U2448" s="428">
        <v>43739</v>
      </c>
      <c r="V2448" s="428">
        <v>45283</v>
      </c>
      <c r="W2448" s="426">
        <v>1800</v>
      </c>
      <c r="X2448" s="426"/>
      <c r="Y2448" s="426"/>
      <c r="Z2448" s="426">
        <v>2</v>
      </c>
    </row>
    <row r="2449" spans="1:26" ht="15">
      <c r="A2449" s="426">
        <v>202110</v>
      </c>
      <c r="B2449" s="426" t="s">
        <v>4455</v>
      </c>
      <c r="C2449" s="426" t="s">
        <v>5769</v>
      </c>
      <c r="D2449" s="426" t="s">
        <v>5770</v>
      </c>
      <c r="E2449" s="426" t="s">
        <v>260</v>
      </c>
      <c r="F2449" s="426" t="s">
        <v>4456</v>
      </c>
      <c r="G2449" s="426" t="s">
        <v>4125</v>
      </c>
      <c r="H2449" s="427">
        <v>0.32</v>
      </c>
      <c r="I2449" s="427">
        <v>0.36</v>
      </c>
      <c r="J2449" s="427">
        <v>6.65</v>
      </c>
      <c r="K2449" s="427">
        <v>79.819999999999993</v>
      </c>
      <c r="L2449" s="427">
        <v>0.33619200000000005</v>
      </c>
      <c r="M2449" s="427">
        <v>6.9186600000000009</v>
      </c>
      <c r="N2449" s="427">
        <v>83.044727999999992</v>
      </c>
      <c r="O2449" s="427">
        <v>22.84</v>
      </c>
      <c r="P2449" s="427">
        <v>13</v>
      </c>
      <c r="Q2449" s="427">
        <v>13</v>
      </c>
      <c r="R2449" s="427">
        <v>0.36035440000000002</v>
      </c>
      <c r="S2449" s="427">
        <v>7.4485010000000003</v>
      </c>
      <c r="T2449" s="427">
        <v>79.020967999999996</v>
      </c>
      <c r="U2449" s="428">
        <v>43770</v>
      </c>
      <c r="V2449" s="428">
        <v>44926</v>
      </c>
      <c r="W2449" s="426">
        <v>350</v>
      </c>
      <c r="X2449" s="426"/>
      <c r="Y2449" s="426"/>
      <c r="Z2449" s="426">
        <v>2</v>
      </c>
    </row>
    <row r="2450" spans="1:26" ht="15">
      <c r="A2450" s="426">
        <v>202110</v>
      </c>
      <c r="B2450" s="426" t="s">
        <v>4455</v>
      </c>
      <c r="C2450" s="426" t="s">
        <v>6440</v>
      </c>
      <c r="D2450" s="426" t="s">
        <v>6441</v>
      </c>
      <c r="E2450" s="426" t="s">
        <v>262</v>
      </c>
      <c r="F2450" s="426" t="s">
        <v>4405</v>
      </c>
      <c r="G2450" s="426" t="s">
        <v>4125</v>
      </c>
      <c r="H2450" s="427">
        <v>0.56000000000000005</v>
      </c>
      <c r="I2450" s="427">
        <v>0.82</v>
      </c>
      <c r="J2450" s="427">
        <v>6.48</v>
      </c>
      <c r="K2450" s="427">
        <v>161.38999999999999</v>
      </c>
      <c r="L2450" s="427">
        <v>0.58833600000000008</v>
      </c>
      <c r="M2450" s="427">
        <v>6.7417920000000002</v>
      </c>
      <c r="N2450" s="427">
        <v>167.910156</v>
      </c>
      <c r="O2450" s="427">
        <v>22.84</v>
      </c>
      <c r="P2450" s="427">
        <v>12</v>
      </c>
      <c r="Q2450" s="427">
        <v>12</v>
      </c>
      <c r="R2450" s="427">
        <v>0.81818199999999996</v>
      </c>
      <c r="S2450" s="427">
        <v>8.1655219999999993</v>
      </c>
      <c r="T2450" s="427">
        <v>159.703194</v>
      </c>
      <c r="U2450" s="428">
        <v>44075</v>
      </c>
      <c r="V2450" s="428">
        <v>45657</v>
      </c>
      <c r="W2450" s="426">
        <v>2000</v>
      </c>
      <c r="X2450" s="426"/>
      <c r="Y2450" s="426"/>
      <c r="Z2450" s="426">
        <v>2</v>
      </c>
    </row>
    <row r="2451" spans="1:26" ht="15">
      <c r="A2451" s="426">
        <v>202110</v>
      </c>
      <c r="B2451" s="426" t="s">
        <v>4455</v>
      </c>
      <c r="C2451" s="426" t="s">
        <v>6546</v>
      </c>
      <c r="D2451" s="426" t="s">
        <v>6547</v>
      </c>
      <c r="E2451" s="426" t="s">
        <v>262</v>
      </c>
      <c r="F2451" s="426" t="s">
        <v>4444</v>
      </c>
      <c r="G2451" s="426" t="s">
        <v>4125</v>
      </c>
      <c r="H2451" s="427">
        <v>0.52</v>
      </c>
      <c r="I2451" s="427">
        <v>0.56000000000000005</v>
      </c>
      <c r="J2451" s="427">
        <v>47.07</v>
      </c>
      <c r="K2451" s="427">
        <v>158.6</v>
      </c>
      <c r="L2451" s="427">
        <v>0.54631200000000002</v>
      </c>
      <c r="M2451" s="427">
        <v>48.971628000000003</v>
      </c>
      <c r="N2451" s="427">
        <v>165.00744</v>
      </c>
      <c r="O2451" s="427">
        <v>22.84</v>
      </c>
      <c r="P2451" s="427">
        <v>12</v>
      </c>
      <c r="Q2451" s="427">
        <v>12</v>
      </c>
      <c r="R2451" s="427">
        <v>0.55900439999999996</v>
      </c>
      <c r="S2451" s="427">
        <v>52.527608000000001</v>
      </c>
      <c r="T2451" s="427">
        <v>153.13901799999999</v>
      </c>
      <c r="U2451" s="428">
        <v>44105</v>
      </c>
      <c r="V2451" s="428">
        <v>45657</v>
      </c>
      <c r="W2451" s="426">
        <v>1200</v>
      </c>
      <c r="X2451" s="426"/>
      <c r="Y2451" s="426"/>
      <c r="Z2451" s="426">
        <v>2</v>
      </c>
    </row>
    <row r="2452" spans="1:26" ht="15">
      <c r="A2452" s="426">
        <v>202110</v>
      </c>
      <c r="B2452" s="426" t="s">
        <v>4455</v>
      </c>
      <c r="C2452" s="426" t="s">
        <v>7162</v>
      </c>
      <c r="D2452" s="426" t="s">
        <v>7163</v>
      </c>
      <c r="E2452" s="426" t="s">
        <v>260</v>
      </c>
      <c r="F2452" s="426" t="s">
        <v>4471</v>
      </c>
      <c r="G2452" s="426" t="s">
        <v>4125</v>
      </c>
      <c r="H2452" s="427">
        <v>0</v>
      </c>
      <c r="I2452" s="427">
        <v>0</v>
      </c>
      <c r="J2452" s="427">
        <v>0.11</v>
      </c>
      <c r="K2452" s="427">
        <v>0.55000000000000004</v>
      </c>
      <c r="L2452" s="427">
        <v>0</v>
      </c>
      <c r="M2452" s="427">
        <v>0.114444</v>
      </c>
      <c r="N2452" s="427">
        <v>0.57222000000000006</v>
      </c>
      <c r="O2452" s="427">
        <v>22.84</v>
      </c>
      <c r="P2452" s="427">
        <v>13</v>
      </c>
      <c r="Q2452" s="427">
        <v>13</v>
      </c>
      <c r="R2452" s="427">
        <v>1.018E-3</v>
      </c>
      <c r="S2452" s="427">
        <v>0.138742</v>
      </c>
      <c r="T2452" s="427">
        <v>0.52560799999999996</v>
      </c>
      <c r="U2452" s="428">
        <v>44347</v>
      </c>
      <c r="V2452" s="428">
        <v>45657</v>
      </c>
      <c r="W2452" s="426">
        <v>270</v>
      </c>
      <c r="X2452" s="426"/>
      <c r="Y2452" s="426"/>
      <c r="Z2452" s="426">
        <v>2</v>
      </c>
    </row>
    <row r="2453" spans="1:26" ht="15">
      <c r="A2453" s="426">
        <v>202110</v>
      </c>
      <c r="B2453" s="426" t="s">
        <v>4455</v>
      </c>
      <c r="C2453" s="426" t="s">
        <v>7216</v>
      </c>
      <c r="D2453" s="426" t="s">
        <v>7217</v>
      </c>
      <c r="E2453" s="426" t="s">
        <v>260</v>
      </c>
      <c r="F2453" s="426" t="s">
        <v>4471</v>
      </c>
      <c r="G2453" s="426" t="s">
        <v>4125</v>
      </c>
      <c r="H2453" s="427">
        <v>0.09</v>
      </c>
      <c r="I2453" s="427">
        <v>0.27</v>
      </c>
      <c r="J2453" s="427">
        <v>3.78</v>
      </c>
      <c r="K2453" s="427">
        <v>38.75</v>
      </c>
      <c r="L2453" s="427">
        <v>9.4553999999999999E-2</v>
      </c>
      <c r="M2453" s="427">
        <v>3.932712</v>
      </c>
      <c r="N2453" s="427">
        <v>40.3155</v>
      </c>
      <c r="O2453" s="427">
        <v>22.84</v>
      </c>
      <c r="P2453" s="427">
        <v>13</v>
      </c>
      <c r="Q2453" s="427">
        <v>13</v>
      </c>
      <c r="R2453" s="427">
        <v>0.2747636</v>
      </c>
      <c r="S2453" s="427">
        <v>4.6723999999999997</v>
      </c>
      <c r="T2453" s="427">
        <v>37.858319999999999</v>
      </c>
      <c r="U2453" s="428">
        <v>44378</v>
      </c>
      <c r="V2453" s="428">
        <v>45657</v>
      </c>
      <c r="W2453" s="426">
        <v>320</v>
      </c>
      <c r="X2453" s="426"/>
      <c r="Y2453" s="426"/>
      <c r="Z2453" s="426">
        <v>2</v>
      </c>
    </row>
    <row r="2454" spans="1:26" ht="15">
      <c r="A2454" s="426">
        <v>202110</v>
      </c>
      <c r="B2454" s="426" t="s">
        <v>4455</v>
      </c>
      <c r="C2454" s="426" t="s">
        <v>7218</v>
      </c>
      <c r="D2454" s="426" t="s">
        <v>7219</v>
      </c>
      <c r="E2454" s="426" t="s">
        <v>264</v>
      </c>
      <c r="F2454" s="426" t="s">
        <v>4877</v>
      </c>
      <c r="G2454" s="426" t="s">
        <v>4125</v>
      </c>
      <c r="H2454" s="427">
        <v>0.01</v>
      </c>
      <c r="I2454" s="427">
        <v>0.01</v>
      </c>
      <c r="J2454" s="427">
        <v>1.07</v>
      </c>
      <c r="K2454" s="427">
        <v>5.0999999999999996</v>
      </c>
      <c r="L2454" s="427">
        <v>1.1526E-2</v>
      </c>
      <c r="M2454" s="427">
        <v>1.2005400000000002</v>
      </c>
      <c r="N2454" s="427">
        <v>5.7222000000000008</v>
      </c>
      <c r="O2454" s="427">
        <v>22.84</v>
      </c>
      <c r="P2454" s="427">
        <v>16</v>
      </c>
      <c r="Q2454" s="427">
        <v>16</v>
      </c>
      <c r="R2454" s="427">
        <v>1.3991999999999999E-2</v>
      </c>
      <c r="S2454" s="427">
        <v>1.3544909999999999</v>
      </c>
      <c r="T2454" s="427">
        <v>4.8207659999999999</v>
      </c>
      <c r="U2454" s="428">
        <v>44378</v>
      </c>
      <c r="V2454" s="428">
        <v>45657</v>
      </c>
      <c r="W2454" s="426">
        <v>220</v>
      </c>
      <c r="X2454" s="426"/>
      <c r="Y2454" s="426"/>
      <c r="Z2454" s="426">
        <v>2</v>
      </c>
    </row>
    <row r="2455" spans="1:26" ht="15">
      <c r="A2455" s="426">
        <v>202110</v>
      </c>
      <c r="B2455" s="426" t="s">
        <v>4455</v>
      </c>
      <c r="C2455" s="426" t="s">
        <v>7515</v>
      </c>
      <c r="D2455" s="426" t="s">
        <v>7402</v>
      </c>
      <c r="E2455" s="426" t="s">
        <v>264</v>
      </c>
      <c r="F2455" s="426" t="s">
        <v>4471</v>
      </c>
      <c r="G2455" s="426" t="s">
        <v>4125</v>
      </c>
      <c r="H2455" s="427">
        <v>0.06</v>
      </c>
      <c r="I2455" s="427">
        <v>0.27</v>
      </c>
      <c r="J2455" s="427">
        <v>3.43</v>
      </c>
      <c r="K2455" s="427">
        <v>51.04</v>
      </c>
      <c r="L2455" s="427">
        <v>6.3035999999999995E-2</v>
      </c>
      <c r="M2455" s="427">
        <v>3.5685720000000001</v>
      </c>
      <c r="N2455" s="427">
        <v>53.102015999999999</v>
      </c>
      <c r="O2455" s="427">
        <v>22.84</v>
      </c>
      <c r="P2455" s="427">
        <v>15</v>
      </c>
      <c r="Q2455" s="427">
        <v>15</v>
      </c>
      <c r="R2455" s="427">
        <v>0.27215919999999999</v>
      </c>
      <c r="S2455" s="427">
        <v>4.1159650000000001</v>
      </c>
      <c r="T2455" s="427">
        <v>50.354647</v>
      </c>
      <c r="U2455" s="428">
        <v>44470</v>
      </c>
      <c r="V2455" s="428">
        <v>46387</v>
      </c>
      <c r="W2455" s="426">
        <v>357</v>
      </c>
      <c r="X2455" s="426"/>
      <c r="Y2455" s="426"/>
      <c r="Z2455" s="426">
        <v>2</v>
      </c>
    </row>
    <row r="2456" spans="1:26" ht="15">
      <c r="A2456" s="426">
        <v>202110</v>
      </c>
      <c r="B2456" s="426" t="s">
        <v>53</v>
      </c>
      <c r="C2456" s="426" t="s">
        <v>1324</v>
      </c>
      <c r="D2456" s="426" t="s">
        <v>1325</v>
      </c>
      <c r="E2456" s="426" t="s">
        <v>259</v>
      </c>
      <c r="F2456" s="426" t="s">
        <v>4483</v>
      </c>
      <c r="G2456" s="426" t="s">
        <v>4315</v>
      </c>
      <c r="H2456" s="427">
        <v>3.26</v>
      </c>
      <c r="I2456" s="427">
        <v>4.4969999999999999</v>
      </c>
      <c r="J2456" s="427">
        <v>329.95699999999999</v>
      </c>
      <c r="K2456" s="427">
        <v>1745.692</v>
      </c>
      <c r="L2456" s="427">
        <v>3.4275977410000005</v>
      </c>
      <c r="M2456" s="427">
        <v>342.44632119152004</v>
      </c>
      <c r="N2456" s="427">
        <v>1811.7688163411201</v>
      </c>
      <c r="O2456" s="427">
        <v>30.41</v>
      </c>
      <c r="P2456" s="427">
        <v>15.47</v>
      </c>
      <c r="Q2456" s="427">
        <v>15.26</v>
      </c>
      <c r="R2456" s="427">
        <v>4.4967199999999998</v>
      </c>
      <c r="S2456" s="427">
        <v>388.90442000000002</v>
      </c>
      <c r="T2456" s="427">
        <v>1686.7442100000001</v>
      </c>
      <c r="U2456" s="428">
        <v>43221</v>
      </c>
      <c r="V2456" s="428">
        <v>44865</v>
      </c>
      <c r="W2456" s="426">
        <v>2500</v>
      </c>
      <c r="X2456" s="426"/>
      <c r="Y2456" s="426"/>
      <c r="Z2456" s="426">
        <v>3</v>
      </c>
    </row>
    <row r="2457" spans="1:26" ht="15">
      <c r="A2457" s="426">
        <v>202110</v>
      </c>
      <c r="B2457" s="426" t="s">
        <v>53</v>
      </c>
      <c r="C2457" s="426" t="s">
        <v>1469</v>
      </c>
      <c r="D2457" s="426" t="s">
        <v>1470</v>
      </c>
      <c r="E2457" s="426" t="s">
        <v>260</v>
      </c>
      <c r="F2457" s="426" t="s">
        <v>4414</v>
      </c>
      <c r="G2457" s="426" t="s">
        <v>4415</v>
      </c>
      <c r="H2457" s="427">
        <v>0.10100000000000001</v>
      </c>
      <c r="I2457" s="427">
        <v>0.189</v>
      </c>
      <c r="J2457" s="427">
        <v>5.4269999999999996</v>
      </c>
      <c r="K2457" s="427">
        <v>28.364999999999998</v>
      </c>
      <c r="L2457" s="427">
        <v>0.10573413563</v>
      </c>
      <c r="M2457" s="427">
        <v>5.6091882974400002</v>
      </c>
      <c r="N2457" s="427">
        <v>29.317233472800002</v>
      </c>
      <c r="O2457" s="427">
        <v>23.91</v>
      </c>
      <c r="P2457" s="427">
        <v>15.23</v>
      </c>
      <c r="Q2457" s="427">
        <v>15.23</v>
      </c>
      <c r="R2457" s="427">
        <v>0.189</v>
      </c>
      <c r="S2457" s="427">
        <v>6.7313400000000003</v>
      </c>
      <c r="T2457" s="427">
        <v>27.060649999999999</v>
      </c>
      <c r="U2457" s="428" t="s">
        <v>5670</v>
      </c>
      <c r="V2457" s="428" t="s">
        <v>5670</v>
      </c>
      <c r="W2457" s="426">
        <v>0</v>
      </c>
      <c r="X2457" s="426"/>
      <c r="Y2457" s="426"/>
      <c r="Z2457" s="426">
        <v>3</v>
      </c>
    </row>
    <row r="2458" spans="1:26" ht="15">
      <c r="A2458" s="426">
        <v>202110</v>
      </c>
      <c r="B2458" s="426" t="s">
        <v>53</v>
      </c>
      <c r="C2458" s="426" t="s">
        <v>1471</v>
      </c>
      <c r="D2458" s="426" t="s">
        <v>1472</v>
      </c>
      <c r="E2458" s="426" t="s">
        <v>260</v>
      </c>
      <c r="F2458" s="426" t="s">
        <v>4414</v>
      </c>
      <c r="G2458" s="426" t="s">
        <v>4415</v>
      </c>
      <c r="H2458" s="427">
        <v>0.60199999999999998</v>
      </c>
      <c r="I2458" s="427">
        <v>0.73699999999999999</v>
      </c>
      <c r="J2458" s="427">
        <v>47.932000000000002</v>
      </c>
      <c r="K2458" s="427">
        <v>259.33800000000002</v>
      </c>
      <c r="L2458" s="427">
        <v>0.63021732326000002</v>
      </c>
      <c r="M2458" s="427">
        <v>49.541111751040006</v>
      </c>
      <c r="N2458" s="427">
        <v>268.04416338336006</v>
      </c>
      <c r="O2458" s="427">
        <v>23.91</v>
      </c>
      <c r="P2458" s="427">
        <v>15.23</v>
      </c>
      <c r="Q2458" s="427">
        <v>15.23</v>
      </c>
      <c r="R2458" s="427">
        <v>0.73663999999999996</v>
      </c>
      <c r="S2458" s="427">
        <v>58.342379999999999</v>
      </c>
      <c r="T2458" s="427">
        <v>248.92795000000001</v>
      </c>
      <c r="U2458" s="428" t="s">
        <v>5670</v>
      </c>
      <c r="V2458" s="428" t="s">
        <v>5670</v>
      </c>
      <c r="W2458" s="426">
        <v>0</v>
      </c>
      <c r="X2458" s="426"/>
      <c r="Y2458" s="426"/>
      <c r="Z2458" s="426">
        <v>3</v>
      </c>
    </row>
    <row r="2459" spans="1:26" ht="15">
      <c r="A2459" s="426">
        <v>202110</v>
      </c>
      <c r="B2459" s="426" t="s">
        <v>53</v>
      </c>
      <c r="C2459" s="426" t="s">
        <v>1473</v>
      </c>
      <c r="D2459" s="426" t="s">
        <v>1474</v>
      </c>
      <c r="E2459" s="426" t="s">
        <v>260</v>
      </c>
      <c r="F2459" s="426" t="s">
        <v>4480</v>
      </c>
      <c r="G2459" s="426" t="s">
        <v>4415</v>
      </c>
      <c r="H2459" s="427">
        <v>0.21199999999999999</v>
      </c>
      <c r="I2459" s="427">
        <v>0.31900000000000001</v>
      </c>
      <c r="J2459" s="427">
        <v>12.945</v>
      </c>
      <c r="K2459" s="427">
        <v>76.852000000000004</v>
      </c>
      <c r="L2459" s="427">
        <v>0.22193699756000002</v>
      </c>
      <c r="M2459" s="427">
        <v>13.379572970400002</v>
      </c>
      <c r="N2459" s="427">
        <v>79.431976973440015</v>
      </c>
      <c r="O2459" s="427">
        <v>23.91</v>
      </c>
      <c r="P2459" s="427">
        <v>15.23</v>
      </c>
      <c r="Q2459" s="427">
        <v>15.23</v>
      </c>
      <c r="R2459" s="427">
        <v>0.31940000000000002</v>
      </c>
      <c r="S2459" s="427">
        <v>15.90723</v>
      </c>
      <c r="T2459" s="427">
        <v>73.889420000000001</v>
      </c>
      <c r="U2459" s="428" t="s">
        <v>5670</v>
      </c>
      <c r="V2459" s="428" t="s">
        <v>5670</v>
      </c>
      <c r="W2459" s="426">
        <v>0</v>
      </c>
      <c r="X2459" s="426"/>
      <c r="Y2459" s="426"/>
      <c r="Z2459" s="426">
        <v>3</v>
      </c>
    </row>
    <row r="2460" spans="1:26" ht="15">
      <c r="A2460" s="426">
        <v>202110</v>
      </c>
      <c r="B2460" s="426" t="s">
        <v>53</v>
      </c>
      <c r="C2460" s="426" t="s">
        <v>1860</v>
      </c>
      <c r="D2460" s="426" t="s">
        <v>1861</v>
      </c>
      <c r="E2460" s="426" t="s">
        <v>273</v>
      </c>
      <c r="F2460" s="426" t="s">
        <v>4484</v>
      </c>
      <c r="G2460" s="426" t="s">
        <v>4315</v>
      </c>
      <c r="H2460" s="427">
        <v>0.29399999999999998</v>
      </c>
      <c r="I2460" s="427">
        <v>0.45900000000000002</v>
      </c>
      <c r="J2460" s="427">
        <v>25.952000000000002</v>
      </c>
      <c r="K2460" s="427">
        <v>116.18899999999999</v>
      </c>
      <c r="L2460" s="427">
        <v>0.30911464290000007</v>
      </c>
      <c r="M2460" s="427">
        <v>26.934318494720003</v>
      </c>
      <c r="N2460" s="427">
        <v>120.58691166704</v>
      </c>
      <c r="O2460" s="427">
        <v>24.01</v>
      </c>
      <c r="P2460" s="427">
        <v>13.94</v>
      </c>
      <c r="Q2460" s="427">
        <v>13.94</v>
      </c>
      <c r="R2460" s="427">
        <v>0.45916000000000001</v>
      </c>
      <c r="S2460" s="427">
        <v>28.242940000000001</v>
      </c>
      <c r="T2460" s="427">
        <v>113.89809</v>
      </c>
      <c r="U2460" s="428">
        <v>42795</v>
      </c>
      <c r="V2460" s="428">
        <v>43830</v>
      </c>
      <c r="W2460" s="426">
        <v>525</v>
      </c>
      <c r="X2460" s="426"/>
      <c r="Y2460" s="426"/>
      <c r="Z2460" s="426">
        <v>3</v>
      </c>
    </row>
    <row r="2461" spans="1:26" ht="15">
      <c r="A2461" s="426">
        <v>202110</v>
      </c>
      <c r="B2461" s="426" t="s">
        <v>53</v>
      </c>
      <c r="C2461" s="426" t="s">
        <v>1864</v>
      </c>
      <c r="D2461" s="426" t="s">
        <v>1511</v>
      </c>
      <c r="E2461" s="426" t="s">
        <v>275</v>
      </c>
      <c r="F2461" s="426" t="s">
        <v>4385</v>
      </c>
      <c r="G2461" s="426" t="s">
        <v>4315</v>
      </c>
      <c r="H2461" s="427">
        <v>0.27500000000000002</v>
      </c>
      <c r="I2461" s="427">
        <v>0.28299999999999997</v>
      </c>
      <c r="J2461" s="427">
        <v>27.766999999999999</v>
      </c>
      <c r="K2461" s="427">
        <v>84.436000000000007</v>
      </c>
      <c r="L2461" s="427">
        <v>0.28913784625000011</v>
      </c>
      <c r="M2461" s="427">
        <v>28.818018713120001</v>
      </c>
      <c r="N2461" s="427">
        <v>87.632017432960012</v>
      </c>
      <c r="O2461" s="427">
        <v>24.01</v>
      </c>
      <c r="P2461" s="427">
        <v>14.83</v>
      </c>
      <c r="Q2461" s="427">
        <v>13.96</v>
      </c>
      <c r="R2461" s="427">
        <v>0.28311999999999998</v>
      </c>
      <c r="S2461" s="427">
        <v>34.699019999999997</v>
      </c>
      <c r="T2461" s="427">
        <v>77.50421</v>
      </c>
      <c r="U2461" s="428">
        <v>42795</v>
      </c>
      <c r="V2461" s="428">
        <v>44561</v>
      </c>
      <c r="W2461" s="426">
        <v>805</v>
      </c>
      <c r="X2461" s="426"/>
      <c r="Y2461" s="426"/>
      <c r="Z2461" s="426">
        <v>3</v>
      </c>
    </row>
    <row r="2462" spans="1:26" ht="15">
      <c r="A2462" s="426">
        <v>202110</v>
      </c>
      <c r="B2462" s="426" t="s">
        <v>53</v>
      </c>
      <c r="C2462" s="426" t="s">
        <v>1867</v>
      </c>
      <c r="D2462" s="426" t="s">
        <v>1868</v>
      </c>
      <c r="E2462" s="426" t="s">
        <v>275</v>
      </c>
      <c r="F2462" s="426" t="s">
        <v>4385</v>
      </c>
      <c r="G2462" s="426" t="s">
        <v>4315</v>
      </c>
      <c r="H2462" s="427">
        <v>0.27500000000000002</v>
      </c>
      <c r="I2462" s="427">
        <v>0.32500000000000001</v>
      </c>
      <c r="J2462" s="427">
        <v>25.683</v>
      </c>
      <c r="K2462" s="427">
        <v>85.933000000000007</v>
      </c>
      <c r="L2462" s="427">
        <v>0.28913784625000011</v>
      </c>
      <c r="M2462" s="427">
        <v>26.655136478880003</v>
      </c>
      <c r="N2462" s="427">
        <v>89.18568091888001</v>
      </c>
      <c r="O2462" s="427">
        <v>24.01</v>
      </c>
      <c r="P2462" s="427">
        <v>14.83</v>
      </c>
      <c r="Q2462" s="427">
        <v>13.96</v>
      </c>
      <c r="R2462" s="427">
        <v>0.32475999999999999</v>
      </c>
      <c r="S2462" s="427">
        <v>31.370760000000001</v>
      </c>
      <c r="T2462" s="427">
        <v>80.244820000000004</v>
      </c>
      <c r="U2462" s="428">
        <v>42795</v>
      </c>
      <c r="V2462" s="428">
        <v>44561</v>
      </c>
      <c r="W2462" s="426">
        <v>661</v>
      </c>
      <c r="X2462" s="426"/>
      <c r="Y2462" s="426"/>
      <c r="Z2462" s="426">
        <v>3</v>
      </c>
    </row>
    <row r="2463" spans="1:26" ht="15">
      <c r="A2463" s="426">
        <v>202110</v>
      </c>
      <c r="B2463" s="426" t="s">
        <v>53</v>
      </c>
      <c r="C2463" s="426" t="s">
        <v>1869</v>
      </c>
      <c r="D2463" s="426" t="s">
        <v>1870</v>
      </c>
      <c r="E2463" s="426" t="s">
        <v>275</v>
      </c>
      <c r="F2463" s="426" t="s">
        <v>4385</v>
      </c>
      <c r="G2463" s="426" t="s">
        <v>4315</v>
      </c>
      <c r="H2463" s="427">
        <v>0.20799999999999999</v>
      </c>
      <c r="I2463" s="427">
        <v>0.2</v>
      </c>
      <c r="J2463" s="427">
        <v>19.38</v>
      </c>
      <c r="K2463" s="427">
        <v>57.941000000000003</v>
      </c>
      <c r="L2463" s="427">
        <v>0.21869335280000002</v>
      </c>
      <c r="M2463" s="427">
        <v>20.1135593568</v>
      </c>
      <c r="N2463" s="427">
        <v>60.134145649760008</v>
      </c>
      <c r="O2463" s="427">
        <v>24.01</v>
      </c>
      <c r="P2463" s="427">
        <v>14.83</v>
      </c>
      <c r="Q2463" s="427">
        <v>13.96</v>
      </c>
      <c r="R2463" s="427">
        <v>0.2082</v>
      </c>
      <c r="S2463" s="427">
        <v>24.01427</v>
      </c>
      <c r="T2463" s="427">
        <v>53.306139999999999</v>
      </c>
      <c r="U2463" s="428">
        <v>42795</v>
      </c>
      <c r="V2463" s="428">
        <v>44561</v>
      </c>
      <c r="W2463" s="426">
        <v>752</v>
      </c>
      <c r="X2463" s="426"/>
      <c r="Y2463" s="426"/>
      <c r="Z2463" s="426">
        <v>3</v>
      </c>
    </row>
    <row r="2464" spans="1:26" ht="15">
      <c r="A2464" s="426">
        <v>202110</v>
      </c>
      <c r="B2464" s="426" t="s">
        <v>53</v>
      </c>
      <c r="C2464" s="426" t="s">
        <v>1934</v>
      </c>
      <c r="D2464" s="426" t="s">
        <v>1935</v>
      </c>
      <c r="E2464" s="426" t="s">
        <v>275</v>
      </c>
      <c r="F2464" s="426" t="s">
        <v>4401</v>
      </c>
      <c r="G2464" s="426" t="s">
        <v>4315</v>
      </c>
      <c r="H2464" s="427">
        <v>7.0000000000000001E-3</v>
      </c>
      <c r="I2464" s="427">
        <v>0.16300000000000001</v>
      </c>
      <c r="J2464" s="427">
        <v>0.218</v>
      </c>
      <c r="K2464" s="427">
        <v>42.015999999999998</v>
      </c>
      <c r="L2464" s="427">
        <v>7.3598724500000016E-3</v>
      </c>
      <c r="M2464" s="427">
        <v>0.22625159648000004</v>
      </c>
      <c r="N2464" s="427">
        <v>43.606362741760002</v>
      </c>
      <c r="O2464" s="427">
        <v>24.01</v>
      </c>
      <c r="P2464" s="427">
        <v>14.99</v>
      </c>
      <c r="Q2464" s="427">
        <v>14.99</v>
      </c>
      <c r="R2464" s="427">
        <v>0.16320000000000001</v>
      </c>
      <c r="S2464" s="427">
        <v>0.29099999999999998</v>
      </c>
      <c r="T2464" s="427">
        <v>41.942999999999998</v>
      </c>
      <c r="U2464" s="428">
        <v>42826</v>
      </c>
      <c r="V2464" s="428">
        <v>44561</v>
      </c>
      <c r="W2464" s="426">
        <v>250</v>
      </c>
      <c r="X2464" s="426"/>
      <c r="Y2464" s="426"/>
      <c r="Z2464" s="426">
        <v>3</v>
      </c>
    </row>
    <row r="2465" spans="1:26" ht="15">
      <c r="A2465" s="426">
        <v>202110</v>
      </c>
      <c r="B2465" s="426" t="s">
        <v>53</v>
      </c>
      <c r="C2465" s="426" t="s">
        <v>2008</v>
      </c>
      <c r="D2465" s="426" t="s">
        <v>2009</v>
      </c>
      <c r="E2465" s="426" t="s">
        <v>260</v>
      </c>
      <c r="F2465" s="426" t="s">
        <v>4401</v>
      </c>
      <c r="G2465" s="426" t="s">
        <v>4315</v>
      </c>
      <c r="H2465" s="427">
        <v>0.35699999999999998</v>
      </c>
      <c r="I2465" s="427">
        <v>0.57899999999999996</v>
      </c>
      <c r="J2465" s="427">
        <v>26.192</v>
      </c>
      <c r="K2465" s="427">
        <v>168.58799999999999</v>
      </c>
      <c r="L2465" s="427">
        <v>0.37535349495000003</v>
      </c>
      <c r="M2465" s="427">
        <v>27.183402821120005</v>
      </c>
      <c r="N2465" s="427">
        <v>174.96928507968002</v>
      </c>
      <c r="O2465" s="427">
        <v>24.01</v>
      </c>
      <c r="P2465" s="427">
        <v>14.3</v>
      </c>
      <c r="Q2465" s="427">
        <v>14.3</v>
      </c>
      <c r="R2465" s="427">
        <v>0.57899999999999996</v>
      </c>
      <c r="S2465" s="427">
        <v>30.392600000000002</v>
      </c>
      <c r="T2465" s="427">
        <v>164.38749999999999</v>
      </c>
      <c r="U2465" s="428">
        <v>42856</v>
      </c>
      <c r="V2465" s="428">
        <v>44561</v>
      </c>
      <c r="W2465" s="426">
        <v>500</v>
      </c>
      <c r="X2465" s="426"/>
      <c r="Y2465" s="426"/>
      <c r="Z2465" s="426">
        <v>3</v>
      </c>
    </row>
    <row r="2466" spans="1:26" ht="15">
      <c r="A2466" s="426">
        <v>202110</v>
      </c>
      <c r="B2466" s="426" t="s">
        <v>53</v>
      </c>
      <c r="C2466" s="426" t="s">
        <v>2010</v>
      </c>
      <c r="D2466" s="426" t="s">
        <v>2011</v>
      </c>
      <c r="E2466" s="426" t="s">
        <v>268</v>
      </c>
      <c r="F2466" s="426" t="s">
        <v>4486</v>
      </c>
      <c r="G2466" s="426" t="s">
        <v>4423</v>
      </c>
      <c r="H2466" s="427">
        <v>0.37</v>
      </c>
      <c r="I2466" s="427">
        <v>0.55200000000000005</v>
      </c>
      <c r="J2466" s="427">
        <v>26.603999999999999</v>
      </c>
      <c r="K2466" s="427">
        <v>142.399</v>
      </c>
      <c r="L2466" s="427">
        <v>0.38902182950000008</v>
      </c>
      <c r="M2466" s="427">
        <v>27.610997581439999</v>
      </c>
      <c r="N2466" s="427">
        <v>147.78899581264002</v>
      </c>
      <c r="O2466" s="427">
        <v>24.01</v>
      </c>
      <c r="P2466" s="427">
        <v>14.3</v>
      </c>
      <c r="Q2466" s="427">
        <v>14.3</v>
      </c>
      <c r="R2466" s="427">
        <v>0.55152000000000001</v>
      </c>
      <c r="S2466" s="427">
        <v>27.212759999999999</v>
      </c>
      <c r="T2466" s="427">
        <v>141.79032000000001</v>
      </c>
      <c r="U2466" s="428">
        <v>42856</v>
      </c>
      <c r="V2466" s="428">
        <v>43830</v>
      </c>
      <c r="W2466" s="426">
        <v>600</v>
      </c>
      <c r="X2466" s="426"/>
      <c r="Y2466" s="426"/>
      <c r="Z2466" s="426">
        <v>3</v>
      </c>
    </row>
    <row r="2467" spans="1:26" ht="15">
      <c r="A2467" s="426">
        <v>202110</v>
      </c>
      <c r="B2467" s="426" t="s">
        <v>53</v>
      </c>
      <c r="C2467" s="426" t="s">
        <v>2121</v>
      </c>
      <c r="D2467" s="426" t="s">
        <v>2122</v>
      </c>
      <c r="E2467" s="426" t="s">
        <v>259</v>
      </c>
      <c r="F2467" s="426" t="s">
        <v>4320</v>
      </c>
      <c r="G2467" s="426" t="s">
        <v>4315</v>
      </c>
      <c r="H2467" s="427">
        <v>1.139</v>
      </c>
      <c r="I2467" s="427">
        <v>1.2789999999999999</v>
      </c>
      <c r="J2467" s="427">
        <v>83.923000000000002</v>
      </c>
      <c r="K2467" s="427">
        <v>520.673</v>
      </c>
      <c r="L2467" s="427">
        <v>1.1975563886500002</v>
      </c>
      <c r="M2467" s="427">
        <v>87.099599685280012</v>
      </c>
      <c r="N2467" s="427">
        <v>540.38118116527994</v>
      </c>
      <c r="O2467" s="427">
        <v>24.01</v>
      </c>
      <c r="P2467" s="427">
        <v>12.67</v>
      </c>
      <c r="Q2467" s="427">
        <v>12.67</v>
      </c>
      <c r="R2467" s="427">
        <v>1.2785599999999999</v>
      </c>
      <c r="S2467" s="427">
        <v>96.970929999999996</v>
      </c>
      <c r="T2467" s="427">
        <v>507.62524000000002</v>
      </c>
      <c r="U2467" s="428">
        <v>42917</v>
      </c>
      <c r="V2467" s="428">
        <v>44347</v>
      </c>
      <c r="W2467" s="426">
        <v>1000</v>
      </c>
      <c r="X2467" s="426"/>
      <c r="Y2467" s="426"/>
      <c r="Z2467" s="426">
        <v>3</v>
      </c>
    </row>
    <row r="2468" spans="1:26" ht="15">
      <c r="A2468" s="426">
        <v>202110</v>
      </c>
      <c r="B2468" s="426" t="s">
        <v>53</v>
      </c>
      <c r="C2468" s="426" t="s">
        <v>2334</v>
      </c>
      <c r="D2468" s="426" t="s">
        <v>2335</v>
      </c>
      <c r="E2468" s="426" t="s">
        <v>262</v>
      </c>
      <c r="F2468" s="426" t="s">
        <v>4452</v>
      </c>
      <c r="G2468" s="426" t="s">
        <v>4315</v>
      </c>
      <c r="H2468" s="427">
        <v>3.5999999999999997E-2</v>
      </c>
      <c r="I2468" s="427">
        <v>0.312</v>
      </c>
      <c r="J2468" s="427">
        <v>1.6220000000000001</v>
      </c>
      <c r="K2468" s="427">
        <v>14.887</v>
      </c>
      <c r="L2468" s="427">
        <v>3.7850772599999999E-2</v>
      </c>
      <c r="M2468" s="427">
        <v>1.6833949059200002</v>
      </c>
      <c r="N2468" s="427">
        <v>15.450493196320002</v>
      </c>
      <c r="O2468" s="427">
        <v>24.01</v>
      </c>
      <c r="P2468" s="427">
        <v>13.38</v>
      </c>
      <c r="Q2468" s="427">
        <v>13.38</v>
      </c>
      <c r="R2468" s="427">
        <v>0.31228</v>
      </c>
      <c r="S2468" s="427">
        <v>1.9004300000000001</v>
      </c>
      <c r="T2468" s="427">
        <v>14.6089</v>
      </c>
      <c r="U2468" s="428">
        <v>42979</v>
      </c>
      <c r="V2468" s="428">
        <v>44561</v>
      </c>
      <c r="W2468" s="426">
        <v>990</v>
      </c>
      <c r="X2468" s="426"/>
      <c r="Y2468" s="426"/>
      <c r="Z2468" s="426">
        <v>3</v>
      </c>
    </row>
    <row r="2469" spans="1:26" ht="15">
      <c r="A2469" s="426">
        <v>202110</v>
      </c>
      <c r="B2469" s="426" t="s">
        <v>53</v>
      </c>
      <c r="C2469" s="426" t="s">
        <v>2336</v>
      </c>
      <c r="D2469" s="426" t="s">
        <v>2337</v>
      </c>
      <c r="E2469" s="426" t="s">
        <v>262</v>
      </c>
      <c r="F2469" s="426" t="s">
        <v>4452</v>
      </c>
      <c r="G2469" s="426" t="s">
        <v>4315</v>
      </c>
      <c r="H2469" s="427">
        <v>2.1999999999999999E-2</v>
      </c>
      <c r="I2469" s="427">
        <v>0.23599999999999999</v>
      </c>
      <c r="J2469" s="427">
        <v>0.498</v>
      </c>
      <c r="K2469" s="427">
        <v>4.2990000000000004</v>
      </c>
      <c r="L2469" s="427">
        <v>2.3131027700000004E-2</v>
      </c>
      <c r="M2469" s="427">
        <v>0.51684997728000004</v>
      </c>
      <c r="N2469" s="427">
        <v>4.4617229966400007</v>
      </c>
      <c r="O2469" s="427">
        <v>24.01</v>
      </c>
      <c r="P2469" s="427">
        <v>13.38</v>
      </c>
      <c r="Q2469" s="427">
        <v>13.38</v>
      </c>
      <c r="R2469" s="427">
        <v>0.23635999999999999</v>
      </c>
      <c r="S2469" s="427">
        <v>0.59967999999999999</v>
      </c>
      <c r="T2469" s="427">
        <v>4.2002699999999997</v>
      </c>
      <c r="U2469" s="428">
        <v>42979</v>
      </c>
      <c r="V2469" s="428">
        <v>44561</v>
      </c>
      <c r="W2469" s="426">
        <v>1400</v>
      </c>
      <c r="X2469" s="426"/>
      <c r="Y2469" s="426"/>
      <c r="Z2469" s="426">
        <v>3</v>
      </c>
    </row>
    <row r="2470" spans="1:26" ht="15">
      <c r="A2470" s="426">
        <v>202110</v>
      </c>
      <c r="B2470" s="426" t="s">
        <v>53</v>
      </c>
      <c r="C2470" s="426" t="s">
        <v>2338</v>
      </c>
      <c r="D2470" s="426" t="s">
        <v>2339</v>
      </c>
      <c r="E2470" s="426" t="s">
        <v>262</v>
      </c>
      <c r="F2470" s="426" t="s">
        <v>4452</v>
      </c>
      <c r="G2470" s="426" t="s">
        <v>4315</v>
      </c>
      <c r="H2470" s="427">
        <v>0.11600000000000001</v>
      </c>
      <c r="I2470" s="427">
        <v>0.32400000000000001</v>
      </c>
      <c r="J2470" s="427">
        <v>8.7870000000000008</v>
      </c>
      <c r="K2470" s="427">
        <v>38.183999999999997</v>
      </c>
      <c r="L2470" s="427">
        <v>0.12196360060000003</v>
      </c>
      <c r="M2470" s="427">
        <v>9.1195999003200008</v>
      </c>
      <c r="N2470" s="427">
        <v>39.629316330240002</v>
      </c>
      <c r="O2470" s="427">
        <v>24.01</v>
      </c>
      <c r="P2470" s="427">
        <v>13.38</v>
      </c>
      <c r="Q2470" s="427">
        <v>13.38</v>
      </c>
      <c r="R2470" s="427">
        <v>0.32363999999999998</v>
      </c>
      <c r="S2470" s="427">
        <v>10.317640000000001</v>
      </c>
      <c r="T2470" s="427">
        <v>36.654559999999996</v>
      </c>
      <c r="U2470" s="428">
        <v>42979</v>
      </c>
      <c r="V2470" s="428">
        <v>44561</v>
      </c>
      <c r="W2470" s="426">
        <v>1400</v>
      </c>
      <c r="X2470" s="426"/>
      <c r="Y2470" s="426"/>
      <c r="Z2470" s="426">
        <v>3</v>
      </c>
    </row>
    <row r="2471" spans="1:26" ht="15">
      <c r="A2471" s="426">
        <v>202110</v>
      </c>
      <c r="B2471" s="426" t="s">
        <v>53</v>
      </c>
      <c r="C2471" s="426" t="s">
        <v>2340</v>
      </c>
      <c r="D2471" s="426" t="s">
        <v>2341</v>
      </c>
      <c r="E2471" s="426" t="s">
        <v>262</v>
      </c>
      <c r="F2471" s="426" t="s">
        <v>4481</v>
      </c>
      <c r="G2471" s="426" t="s">
        <v>4423</v>
      </c>
      <c r="H2471" s="427">
        <v>0.14599999999999999</v>
      </c>
      <c r="I2471" s="427">
        <v>0.21099999999999999</v>
      </c>
      <c r="J2471" s="427">
        <v>13.912000000000001</v>
      </c>
      <c r="K2471" s="427">
        <v>50.841999999999999</v>
      </c>
      <c r="L2471" s="427">
        <v>0.15350591110000003</v>
      </c>
      <c r="M2471" s="427">
        <v>14.438588120320002</v>
      </c>
      <c r="N2471" s="427">
        <v>52.766438845120007</v>
      </c>
      <c r="O2471" s="427">
        <v>24.01</v>
      </c>
      <c r="P2471" s="427">
        <v>13.38</v>
      </c>
      <c r="Q2471" s="427">
        <v>13.38</v>
      </c>
      <c r="R2471" s="427">
        <v>0.21076</v>
      </c>
      <c r="S2471" s="427">
        <v>16.57348</v>
      </c>
      <c r="T2471" s="427">
        <v>48.180210000000002</v>
      </c>
      <c r="U2471" s="428">
        <v>42979</v>
      </c>
      <c r="V2471" s="428">
        <v>44561</v>
      </c>
      <c r="W2471" s="426">
        <v>1524</v>
      </c>
      <c r="X2471" s="426"/>
      <c r="Y2471" s="426"/>
      <c r="Z2471" s="426">
        <v>3</v>
      </c>
    </row>
    <row r="2472" spans="1:26" ht="15">
      <c r="A2472" s="426">
        <v>202110</v>
      </c>
      <c r="B2472" s="426" t="s">
        <v>53</v>
      </c>
      <c r="C2472" s="426" t="s">
        <v>2402</v>
      </c>
      <c r="D2472" s="426" t="s">
        <v>2403</v>
      </c>
      <c r="E2472" s="426" t="s">
        <v>261</v>
      </c>
      <c r="F2472" s="426" t="s">
        <v>4478</v>
      </c>
      <c r="G2472" s="426" t="s">
        <v>4137</v>
      </c>
      <c r="H2472" s="427">
        <v>0.86299999999999999</v>
      </c>
      <c r="I2472" s="427">
        <v>0.86299999999999999</v>
      </c>
      <c r="J2472" s="427">
        <v>19.946000000000002</v>
      </c>
      <c r="K2472" s="427">
        <v>87.025000000000006</v>
      </c>
      <c r="L2472" s="427">
        <v>0.90736713205000008</v>
      </c>
      <c r="M2472" s="427">
        <v>20.700983226560005</v>
      </c>
      <c r="N2472" s="427">
        <v>90.319014604000017</v>
      </c>
      <c r="O2472" s="427">
        <v>24.01</v>
      </c>
      <c r="P2472" s="427">
        <v>13.44</v>
      </c>
      <c r="Q2472" s="427">
        <v>13.44</v>
      </c>
      <c r="R2472" s="427">
        <v>0.86272000000000004</v>
      </c>
      <c r="S2472" s="427">
        <v>25.484590000000001</v>
      </c>
      <c r="T2472" s="427">
        <v>81.486980000000003</v>
      </c>
      <c r="U2472" s="428">
        <v>43009</v>
      </c>
      <c r="V2472" s="428">
        <v>43951</v>
      </c>
      <c r="W2472" s="426">
        <v>950</v>
      </c>
      <c r="X2472" s="426"/>
      <c r="Y2472" s="426"/>
      <c r="Z2472" s="426">
        <v>3</v>
      </c>
    </row>
    <row r="2473" spans="1:26" ht="15">
      <c r="A2473" s="426">
        <v>202110</v>
      </c>
      <c r="B2473" s="426" t="s">
        <v>53</v>
      </c>
      <c r="C2473" s="426" t="s">
        <v>2404</v>
      </c>
      <c r="D2473" s="426" t="s">
        <v>2405</v>
      </c>
      <c r="E2473" s="426" t="s">
        <v>261</v>
      </c>
      <c r="F2473" s="426" t="s">
        <v>4478</v>
      </c>
      <c r="G2473" s="426" t="s">
        <v>4137</v>
      </c>
      <c r="H2473" s="427">
        <v>0.24</v>
      </c>
      <c r="I2473" s="427">
        <v>0.26500000000000001</v>
      </c>
      <c r="J2473" s="427">
        <v>12.492000000000001</v>
      </c>
      <c r="K2473" s="427">
        <v>77.302999999999997</v>
      </c>
      <c r="L2473" s="427">
        <v>0.25233848400000003</v>
      </c>
      <c r="M2473" s="427">
        <v>12.964839189120001</v>
      </c>
      <c r="N2473" s="427">
        <v>80.229023682079998</v>
      </c>
      <c r="O2473" s="427">
        <v>24.01</v>
      </c>
      <c r="P2473" s="427">
        <v>13.44</v>
      </c>
      <c r="Q2473" s="427">
        <v>13.44</v>
      </c>
      <c r="R2473" s="427">
        <v>0.26479999999999998</v>
      </c>
      <c r="S2473" s="427">
        <v>16.140640000000001</v>
      </c>
      <c r="T2473" s="427">
        <v>73.652990000000003</v>
      </c>
      <c r="U2473" s="428">
        <v>43009</v>
      </c>
      <c r="V2473" s="428">
        <v>43951</v>
      </c>
      <c r="W2473" s="426">
        <v>360</v>
      </c>
      <c r="X2473" s="426"/>
      <c r="Y2473" s="426"/>
      <c r="Z2473" s="426">
        <v>3</v>
      </c>
    </row>
    <row r="2474" spans="1:26" ht="15">
      <c r="A2474" s="426">
        <v>202110</v>
      </c>
      <c r="B2474" s="426" t="s">
        <v>53</v>
      </c>
      <c r="C2474" s="426" t="s">
        <v>2406</v>
      </c>
      <c r="D2474" s="426" t="s">
        <v>2407</v>
      </c>
      <c r="E2474" s="426" t="s">
        <v>260</v>
      </c>
      <c r="F2474" s="426" t="s">
        <v>4320</v>
      </c>
      <c r="G2474" s="426" t="s">
        <v>4315</v>
      </c>
      <c r="H2474" s="427">
        <v>0.79400000000000004</v>
      </c>
      <c r="I2474" s="427">
        <v>0.90300000000000002</v>
      </c>
      <c r="J2474" s="427">
        <v>45.616</v>
      </c>
      <c r="K2474" s="427">
        <v>262.77199999999999</v>
      </c>
      <c r="L2474" s="427">
        <v>0.83481981790000015</v>
      </c>
      <c r="M2474" s="427">
        <v>47.342627637760003</v>
      </c>
      <c r="N2474" s="427">
        <v>272.71827756992002</v>
      </c>
      <c r="O2474" s="427">
        <v>24.01</v>
      </c>
      <c r="P2474" s="427">
        <v>13</v>
      </c>
      <c r="Q2474" s="427">
        <v>13</v>
      </c>
      <c r="R2474" s="427">
        <v>0.90327999999999997</v>
      </c>
      <c r="S2474" s="427">
        <v>52.926319999999997</v>
      </c>
      <c r="T2474" s="427">
        <v>255.46233000000001</v>
      </c>
      <c r="U2474" s="428">
        <v>43009</v>
      </c>
      <c r="V2474" s="428">
        <v>43951</v>
      </c>
      <c r="W2474" s="426">
        <v>226.37</v>
      </c>
      <c r="X2474" s="426"/>
      <c r="Y2474" s="426"/>
      <c r="Z2474" s="426">
        <v>3</v>
      </c>
    </row>
    <row r="2475" spans="1:26" ht="15">
      <c r="A2475" s="426">
        <v>202110</v>
      </c>
      <c r="B2475" s="426" t="s">
        <v>53</v>
      </c>
      <c r="C2475" s="426" t="s">
        <v>2408</v>
      </c>
      <c r="D2475" s="426" t="s">
        <v>2409</v>
      </c>
      <c r="E2475" s="426" t="s">
        <v>260</v>
      </c>
      <c r="F2475" s="426" t="s">
        <v>4401</v>
      </c>
      <c r="G2475" s="426" t="s">
        <v>4315</v>
      </c>
      <c r="H2475" s="427">
        <v>0.251</v>
      </c>
      <c r="I2475" s="427">
        <v>0.27600000000000002</v>
      </c>
      <c r="J2475" s="427">
        <v>18.951000000000001</v>
      </c>
      <c r="K2475" s="427">
        <v>103.625</v>
      </c>
      <c r="L2475" s="427">
        <v>0.26390399785000007</v>
      </c>
      <c r="M2475" s="427">
        <v>19.668321123360005</v>
      </c>
      <c r="N2475" s="427">
        <v>107.54734718000002</v>
      </c>
      <c r="O2475" s="427">
        <v>24.01</v>
      </c>
      <c r="P2475" s="427">
        <v>13</v>
      </c>
      <c r="Q2475" s="427">
        <v>13</v>
      </c>
      <c r="R2475" s="427">
        <v>0.2762</v>
      </c>
      <c r="S2475" s="427">
        <v>21.80951</v>
      </c>
      <c r="T2475" s="427">
        <v>100.76696</v>
      </c>
      <c r="U2475" s="428">
        <v>43009</v>
      </c>
      <c r="V2475" s="428">
        <v>44196</v>
      </c>
      <c r="W2475" s="426">
        <v>1430</v>
      </c>
      <c r="X2475" s="426"/>
      <c r="Y2475" s="426"/>
      <c r="Z2475" s="426">
        <v>3</v>
      </c>
    </row>
    <row r="2476" spans="1:26" ht="15">
      <c r="A2476" s="426">
        <v>202110</v>
      </c>
      <c r="B2476" s="426" t="s">
        <v>53</v>
      </c>
      <c r="C2476" s="426" t="s">
        <v>2459</v>
      </c>
      <c r="D2476" s="426" t="s">
        <v>2460</v>
      </c>
      <c r="E2476" s="426" t="s">
        <v>256</v>
      </c>
      <c r="F2476" s="426" t="s">
        <v>4480</v>
      </c>
      <c r="G2476" s="426" t="s">
        <v>4415</v>
      </c>
      <c r="H2476" s="427">
        <v>0.25800000000000001</v>
      </c>
      <c r="I2476" s="427">
        <v>0.26800000000000002</v>
      </c>
      <c r="J2476" s="427">
        <v>5.3250000000000002</v>
      </c>
      <c r="K2476" s="427">
        <v>76.320999999999998</v>
      </c>
      <c r="L2476" s="427">
        <v>0.27126387030000004</v>
      </c>
      <c r="M2476" s="427">
        <v>5.5265584920000013</v>
      </c>
      <c r="N2476" s="427">
        <v>79.209853646560006</v>
      </c>
      <c r="O2476" s="427">
        <v>24.01</v>
      </c>
      <c r="P2476" s="427">
        <v>12.99</v>
      </c>
      <c r="Q2476" s="427">
        <v>12.99</v>
      </c>
      <c r="R2476" s="427">
        <v>0.26763999999999999</v>
      </c>
      <c r="S2476" s="427">
        <v>5.9192299999999998</v>
      </c>
      <c r="T2476" s="427">
        <v>75.727630000000005</v>
      </c>
      <c r="U2476" s="428">
        <v>43040</v>
      </c>
      <c r="V2476" s="428">
        <v>44165</v>
      </c>
      <c r="W2476" s="426">
        <v>253.96</v>
      </c>
      <c r="X2476" s="426"/>
      <c r="Y2476" s="426"/>
      <c r="Z2476" s="426">
        <v>3</v>
      </c>
    </row>
    <row r="2477" spans="1:26" ht="15">
      <c r="A2477" s="426">
        <v>202110</v>
      </c>
      <c r="B2477" s="426" t="s">
        <v>53</v>
      </c>
      <c r="C2477" s="426" t="s">
        <v>2463</v>
      </c>
      <c r="D2477" s="426" t="s">
        <v>2464</v>
      </c>
      <c r="E2477" s="426" t="s">
        <v>259</v>
      </c>
      <c r="F2477" s="426" t="s">
        <v>4416</v>
      </c>
      <c r="G2477" s="426" t="s">
        <v>4415</v>
      </c>
      <c r="H2477" s="427">
        <v>0.26200000000000001</v>
      </c>
      <c r="I2477" s="427">
        <v>0.317</v>
      </c>
      <c r="J2477" s="427">
        <v>3.9750000000000001</v>
      </c>
      <c r="K2477" s="427">
        <v>92.66</v>
      </c>
      <c r="L2477" s="427">
        <v>0.27428062906</v>
      </c>
      <c r="M2477" s="427">
        <v>4.1084436120000003</v>
      </c>
      <c r="N2477" s="427">
        <v>95.770662915200006</v>
      </c>
      <c r="O2477" s="427">
        <v>23.91</v>
      </c>
      <c r="P2477" s="427">
        <v>12.61</v>
      </c>
      <c r="Q2477" s="427">
        <v>12.61</v>
      </c>
      <c r="R2477" s="427">
        <v>0.31707999999999997</v>
      </c>
      <c r="S2477" s="427">
        <v>4.61341</v>
      </c>
      <c r="T2477" s="427">
        <v>92.021389999999997</v>
      </c>
      <c r="U2477" s="428">
        <v>43040</v>
      </c>
      <c r="V2477" s="428">
        <v>44926</v>
      </c>
      <c r="W2477" s="426">
        <v>518</v>
      </c>
      <c r="X2477" s="426"/>
      <c r="Y2477" s="426"/>
      <c r="Z2477" s="426">
        <v>3</v>
      </c>
    </row>
    <row r="2478" spans="1:26" ht="15">
      <c r="A2478" s="426">
        <v>202110</v>
      </c>
      <c r="B2478" s="426" t="s">
        <v>53</v>
      </c>
      <c r="C2478" s="426" t="s">
        <v>2530</v>
      </c>
      <c r="D2478" s="426" t="s">
        <v>2531</v>
      </c>
      <c r="E2478" s="426" t="s">
        <v>262</v>
      </c>
      <c r="F2478" s="426" t="s">
        <v>4384</v>
      </c>
      <c r="G2478" s="426" t="s">
        <v>4423</v>
      </c>
      <c r="H2478" s="427">
        <v>0.46200000000000002</v>
      </c>
      <c r="I2478" s="427">
        <v>0.58899999999999997</v>
      </c>
      <c r="J2478" s="427">
        <v>20.765000000000001</v>
      </c>
      <c r="K2478" s="427">
        <v>80.254999999999995</v>
      </c>
      <c r="L2478" s="427">
        <v>0.4857515817000001</v>
      </c>
      <c r="M2478" s="427">
        <v>21.550983490400004</v>
      </c>
      <c r="N2478" s="427">
        <v>83.292760896800004</v>
      </c>
      <c r="O2478" s="427">
        <v>24.01</v>
      </c>
      <c r="P2478" s="427">
        <v>13.09</v>
      </c>
      <c r="Q2478" s="427">
        <v>13.09</v>
      </c>
      <c r="R2478" s="427">
        <v>0.58948</v>
      </c>
      <c r="S2478" s="427">
        <v>24.036919999999999</v>
      </c>
      <c r="T2478" s="427">
        <v>76.982669999999999</v>
      </c>
      <c r="U2478" s="428">
        <v>43070</v>
      </c>
      <c r="V2478" s="428">
        <v>44926</v>
      </c>
      <c r="W2478" s="426">
        <v>900</v>
      </c>
      <c r="X2478" s="426"/>
      <c r="Y2478" s="426"/>
      <c r="Z2478" s="426">
        <v>3</v>
      </c>
    </row>
    <row r="2479" spans="1:26" ht="15">
      <c r="A2479" s="426">
        <v>202110</v>
      </c>
      <c r="B2479" s="426" t="s">
        <v>53</v>
      </c>
      <c r="C2479" s="426" t="s">
        <v>2532</v>
      </c>
      <c r="D2479" s="426" t="s">
        <v>2533</v>
      </c>
      <c r="E2479" s="426" t="s">
        <v>262</v>
      </c>
      <c r="F2479" s="426" t="s">
        <v>4384</v>
      </c>
      <c r="G2479" s="426" t="s">
        <v>4423</v>
      </c>
      <c r="H2479" s="427">
        <v>0.246</v>
      </c>
      <c r="I2479" s="427">
        <v>0.25800000000000001</v>
      </c>
      <c r="J2479" s="427">
        <v>15.714</v>
      </c>
      <c r="K2479" s="427">
        <v>75.899000000000001</v>
      </c>
      <c r="L2479" s="427">
        <v>0.2586469461</v>
      </c>
      <c r="M2479" s="427">
        <v>16.308796271040002</v>
      </c>
      <c r="N2479" s="427">
        <v>78.771880372639998</v>
      </c>
      <c r="O2479" s="427">
        <v>24.01</v>
      </c>
      <c r="P2479" s="427">
        <v>13.09</v>
      </c>
      <c r="Q2479" s="427">
        <v>13.09</v>
      </c>
      <c r="R2479" s="427">
        <v>0.25784000000000001</v>
      </c>
      <c r="S2479" s="427">
        <v>19.243169999999999</v>
      </c>
      <c r="T2479" s="427">
        <v>72.369659999999996</v>
      </c>
      <c r="U2479" s="428">
        <v>43070</v>
      </c>
      <c r="V2479" s="428">
        <v>44926</v>
      </c>
      <c r="W2479" s="426">
        <v>2500</v>
      </c>
      <c r="X2479" s="426"/>
      <c r="Y2479" s="426"/>
      <c r="Z2479" s="426">
        <v>3</v>
      </c>
    </row>
    <row r="2480" spans="1:26" ht="15">
      <c r="A2480" s="426">
        <v>202110</v>
      </c>
      <c r="B2480" s="426" t="s">
        <v>53</v>
      </c>
      <c r="C2480" s="426" t="s">
        <v>2534</v>
      </c>
      <c r="D2480" s="426" t="s">
        <v>2535</v>
      </c>
      <c r="E2480" s="426" t="s">
        <v>262</v>
      </c>
      <c r="F2480" s="426" t="s">
        <v>4482</v>
      </c>
      <c r="G2480" s="426" t="s">
        <v>4423</v>
      </c>
      <c r="H2480" s="427">
        <v>0.39500000000000002</v>
      </c>
      <c r="I2480" s="427">
        <v>0.38600000000000001</v>
      </c>
      <c r="J2480" s="427">
        <v>34.771999999999998</v>
      </c>
      <c r="K2480" s="427">
        <v>156.12799999999999</v>
      </c>
      <c r="L2480" s="427">
        <v>0.41530708825000012</v>
      </c>
      <c r="M2480" s="427">
        <v>36.088167489920004</v>
      </c>
      <c r="N2480" s="427">
        <v>162.03765713407998</v>
      </c>
      <c r="O2480" s="427">
        <v>24.01</v>
      </c>
      <c r="P2480" s="427">
        <v>14.44</v>
      </c>
      <c r="Q2480" s="427">
        <v>14.44</v>
      </c>
      <c r="R2480" s="427">
        <v>0.39467999999999998</v>
      </c>
      <c r="S2480" s="427">
        <v>39.622680000000003</v>
      </c>
      <c r="T2480" s="427">
        <v>151.28467000000001</v>
      </c>
      <c r="U2480" s="428">
        <v>43070</v>
      </c>
      <c r="V2480" s="428">
        <v>44926</v>
      </c>
      <c r="W2480" s="426">
        <v>400</v>
      </c>
      <c r="X2480" s="426"/>
      <c r="Y2480" s="426"/>
      <c r="Z2480" s="426">
        <v>3</v>
      </c>
    </row>
    <row r="2481" spans="1:26" ht="15">
      <c r="A2481" s="426">
        <v>202110</v>
      </c>
      <c r="B2481" s="426" t="s">
        <v>53</v>
      </c>
      <c r="C2481" s="426" t="s">
        <v>2536</v>
      </c>
      <c r="D2481" s="426" t="s">
        <v>2537</v>
      </c>
      <c r="E2481" s="426" t="s">
        <v>261</v>
      </c>
      <c r="F2481" s="426" t="s">
        <v>4479</v>
      </c>
      <c r="G2481" s="426" t="s">
        <v>4415</v>
      </c>
      <c r="H2481" s="427">
        <v>0</v>
      </c>
      <c r="I2481" s="427">
        <v>0</v>
      </c>
      <c r="J2481" s="427">
        <v>0</v>
      </c>
      <c r="K2481" s="427">
        <v>0</v>
      </c>
      <c r="L2481" s="427">
        <v>0</v>
      </c>
      <c r="M2481" s="427">
        <v>0</v>
      </c>
      <c r="N2481" s="427">
        <v>0</v>
      </c>
      <c r="O2481" s="427">
        <v>23.91</v>
      </c>
      <c r="P2481" s="427">
        <v>14.83</v>
      </c>
      <c r="Q2481" s="427">
        <v>14.83</v>
      </c>
      <c r="R2481" s="427">
        <v>0</v>
      </c>
      <c r="S2481" s="427">
        <v>0</v>
      </c>
      <c r="T2481" s="427">
        <v>0</v>
      </c>
      <c r="U2481" s="428">
        <v>43070</v>
      </c>
      <c r="V2481" s="428">
        <v>44926</v>
      </c>
      <c r="W2481" s="426">
        <v>240</v>
      </c>
      <c r="X2481" s="426"/>
      <c r="Y2481" s="426"/>
      <c r="Z2481" s="426">
        <v>3</v>
      </c>
    </row>
    <row r="2482" spans="1:26" ht="15">
      <c r="A2482" s="426">
        <v>202110</v>
      </c>
      <c r="B2482" s="426" t="s">
        <v>53</v>
      </c>
      <c r="C2482" s="426" t="s">
        <v>2538</v>
      </c>
      <c r="D2482" s="426" t="s">
        <v>2539</v>
      </c>
      <c r="E2482" s="426" t="s">
        <v>260</v>
      </c>
      <c r="F2482" s="426" t="s">
        <v>4416</v>
      </c>
      <c r="G2482" s="426" t="s">
        <v>4415</v>
      </c>
      <c r="H2482" s="427">
        <v>0.20300000000000001</v>
      </c>
      <c r="I2482" s="427">
        <v>0.219</v>
      </c>
      <c r="J2482" s="427">
        <v>2.7370000000000001</v>
      </c>
      <c r="K2482" s="427">
        <v>48.517000000000003</v>
      </c>
      <c r="L2482" s="427">
        <v>0.21251514389000001</v>
      </c>
      <c r="M2482" s="427">
        <v>2.8288830606400004</v>
      </c>
      <c r="N2482" s="427">
        <v>50.145750622240008</v>
      </c>
      <c r="O2482" s="427">
        <v>23.91</v>
      </c>
      <c r="P2482" s="427">
        <v>14.83</v>
      </c>
      <c r="Q2482" s="427">
        <v>14.83</v>
      </c>
      <c r="R2482" s="427">
        <v>0.21884000000000001</v>
      </c>
      <c r="S2482" s="427">
        <v>2.81115</v>
      </c>
      <c r="T2482" s="427">
        <v>48.443829999999998</v>
      </c>
      <c r="U2482" s="428">
        <v>43070</v>
      </c>
      <c r="V2482" s="428">
        <v>44926</v>
      </c>
      <c r="W2482" s="426">
        <v>210</v>
      </c>
      <c r="X2482" s="426"/>
      <c r="Y2482" s="426"/>
      <c r="Z2482" s="426">
        <v>3</v>
      </c>
    </row>
    <row r="2483" spans="1:26" ht="15">
      <c r="A2483" s="426">
        <v>202110</v>
      </c>
      <c r="B2483" s="426" t="s">
        <v>53</v>
      </c>
      <c r="C2483" s="426" t="s">
        <v>2548</v>
      </c>
      <c r="D2483" s="426" t="s">
        <v>2549</v>
      </c>
      <c r="E2483" s="426" t="s">
        <v>259</v>
      </c>
      <c r="F2483" s="426" t="s">
        <v>4483</v>
      </c>
      <c r="G2483" s="426" t="s">
        <v>4315</v>
      </c>
      <c r="H2483" s="427">
        <v>0.73299999999999998</v>
      </c>
      <c r="I2483" s="427">
        <v>0.84</v>
      </c>
      <c r="J2483" s="427">
        <v>33.819000000000003</v>
      </c>
      <c r="K2483" s="427">
        <v>352.221</v>
      </c>
      <c r="L2483" s="427">
        <v>0.77068378655000014</v>
      </c>
      <c r="M2483" s="427">
        <v>35.09909514384001</v>
      </c>
      <c r="N2483" s="427">
        <v>365.55304387056003</v>
      </c>
      <c r="O2483" s="427">
        <v>24.01</v>
      </c>
      <c r="P2483" s="427">
        <v>14.21</v>
      </c>
      <c r="Q2483" s="427">
        <v>14.21</v>
      </c>
      <c r="R2483" s="427">
        <v>0.84023999999999999</v>
      </c>
      <c r="S2483" s="427">
        <v>48.693869999999997</v>
      </c>
      <c r="T2483" s="427">
        <v>337.34609999999998</v>
      </c>
      <c r="U2483" s="428">
        <v>43070</v>
      </c>
      <c r="V2483" s="428">
        <v>44926</v>
      </c>
      <c r="W2483" s="426">
        <v>990</v>
      </c>
      <c r="X2483" s="426"/>
      <c r="Y2483" s="426"/>
      <c r="Z2483" s="426">
        <v>3</v>
      </c>
    </row>
    <row r="2484" spans="1:26" ht="15">
      <c r="A2484" s="426">
        <v>202110</v>
      </c>
      <c r="B2484" s="426" t="s">
        <v>53</v>
      </c>
      <c r="C2484" s="426" t="s">
        <v>2550</v>
      </c>
      <c r="D2484" s="426" t="s">
        <v>2551</v>
      </c>
      <c r="E2484" s="426" t="s">
        <v>259</v>
      </c>
      <c r="F2484" s="426" t="s">
        <v>4480</v>
      </c>
      <c r="G2484" s="426" t="s">
        <v>4415</v>
      </c>
      <c r="H2484" s="427">
        <v>0.255</v>
      </c>
      <c r="I2484" s="427">
        <v>0.255</v>
      </c>
      <c r="J2484" s="427">
        <v>4.3470000000000004</v>
      </c>
      <c r="K2484" s="427">
        <v>39.552</v>
      </c>
      <c r="L2484" s="427">
        <v>0.26695252065000002</v>
      </c>
      <c r="M2484" s="427">
        <v>4.4929319198400011</v>
      </c>
      <c r="N2484" s="427">
        <v>40.879789117440005</v>
      </c>
      <c r="O2484" s="427">
        <v>23.91</v>
      </c>
      <c r="P2484" s="427">
        <v>14.83</v>
      </c>
      <c r="Q2484" s="427">
        <v>14.83</v>
      </c>
      <c r="R2484" s="427">
        <v>0.25480000000000003</v>
      </c>
      <c r="S2484" s="427">
        <v>4.59192</v>
      </c>
      <c r="T2484" s="427">
        <v>39.307580000000002</v>
      </c>
      <c r="U2484" s="428">
        <v>43070</v>
      </c>
      <c r="V2484" s="428">
        <v>44926</v>
      </c>
      <c r="W2484" s="426">
        <v>210</v>
      </c>
      <c r="X2484" s="426"/>
      <c r="Y2484" s="426"/>
      <c r="Z2484" s="426">
        <v>3</v>
      </c>
    </row>
    <row r="2485" spans="1:26" ht="15">
      <c r="A2485" s="426">
        <v>202110</v>
      </c>
      <c r="B2485" s="426" t="s">
        <v>53</v>
      </c>
      <c r="C2485" s="426" t="s">
        <v>2637</v>
      </c>
      <c r="D2485" s="426" t="s">
        <v>2638</v>
      </c>
      <c r="E2485" s="426" t="s">
        <v>259</v>
      </c>
      <c r="F2485" s="426" t="s">
        <v>4477</v>
      </c>
      <c r="G2485" s="426" t="s">
        <v>4315</v>
      </c>
      <c r="H2485" s="427">
        <v>1.079</v>
      </c>
      <c r="I2485" s="427">
        <v>1.087</v>
      </c>
      <c r="J2485" s="427">
        <v>97.988</v>
      </c>
      <c r="K2485" s="427">
        <v>479.34899999999999</v>
      </c>
      <c r="L2485" s="427">
        <v>1.13447176765</v>
      </c>
      <c r="M2485" s="427">
        <v>101.70696600064001</v>
      </c>
      <c r="N2485" s="427">
        <v>497.54186681471998</v>
      </c>
      <c r="O2485" s="427">
        <v>24.01</v>
      </c>
      <c r="P2485" s="427">
        <v>14.22</v>
      </c>
      <c r="Q2485" s="427">
        <v>14.22</v>
      </c>
      <c r="R2485" s="427">
        <v>1.0868800000000001</v>
      </c>
      <c r="S2485" s="427">
        <v>117.09735000000001</v>
      </c>
      <c r="T2485" s="427">
        <v>460.23910000000001</v>
      </c>
      <c r="U2485" s="428">
        <v>43101</v>
      </c>
      <c r="V2485" s="428">
        <v>44926</v>
      </c>
      <c r="W2485" s="426">
        <v>1000</v>
      </c>
      <c r="X2485" s="426"/>
      <c r="Y2485" s="426"/>
      <c r="Z2485" s="426">
        <v>3</v>
      </c>
    </row>
    <row r="2486" spans="1:26" ht="15">
      <c r="A2486" s="426">
        <v>202110</v>
      </c>
      <c r="B2486" s="426" t="s">
        <v>53</v>
      </c>
      <c r="C2486" s="426" t="s">
        <v>2700</v>
      </c>
      <c r="D2486" s="426" t="s">
        <v>2701</v>
      </c>
      <c r="E2486" s="426" t="s">
        <v>265</v>
      </c>
      <c r="F2486" s="426" t="s">
        <v>4423</v>
      </c>
      <c r="G2486" s="426" t="s">
        <v>4423</v>
      </c>
      <c r="H2486" s="427">
        <v>0.19500000000000001</v>
      </c>
      <c r="I2486" s="427">
        <v>0.19400000000000001</v>
      </c>
      <c r="J2486" s="427">
        <v>10.534000000000001</v>
      </c>
      <c r="K2486" s="427">
        <v>45.042999999999999</v>
      </c>
      <c r="L2486" s="427">
        <v>0.20502501825000005</v>
      </c>
      <c r="M2486" s="427">
        <v>10.932726226240002</v>
      </c>
      <c r="N2486" s="427">
        <v>46.747938808480001</v>
      </c>
      <c r="O2486" s="427">
        <v>24.01</v>
      </c>
      <c r="P2486" s="427">
        <v>14.44</v>
      </c>
      <c r="Q2486" s="427">
        <v>14.44</v>
      </c>
      <c r="R2486" s="427">
        <v>0.19531999999999999</v>
      </c>
      <c r="S2486" s="427">
        <v>11.657859999999999</v>
      </c>
      <c r="T2486" s="427">
        <v>43.919690000000003</v>
      </c>
      <c r="U2486" s="428">
        <v>43132</v>
      </c>
      <c r="V2486" s="428">
        <v>44926</v>
      </c>
      <c r="W2486" s="426">
        <v>280</v>
      </c>
      <c r="X2486" s="426"/>
      <c r="Y2486" s="426"/>
      <c r="Z2486" s="426">
        <v>3</v>
      </c>
    </row>
    <row r="2487" spans="1:26" ht="15">
      <c r="A2487" s="426">
        <v>202110</v>
      </c>
      <c r="B2487" s="426" t="s">
        <v>53</v>
      </c>
      <c r="C2487" s="426" t="s">
        <v>2702</v>
      </c>
      <c r="D2487" s="426" t="s">
        <v>2703</v>
      </c>
      <c r="E2487" s="426" t="s">
        <v>275</v>
      </c>
      <c r="F2487" s="426" t="s">
        <v>4423</v>
      </c>
      <c r="G2487" s="426" t="s">
        <v>4423</v>
      </c>
      <c r="H2487" s="427">
        <v>0.41199999999999998</v>
      </c>
      <c r="I2487" s="427">
        <v>0.39</v>
      </c>
      <c r="J2487" s="427">
        <v>8.1839999999999993</v>
      </c>
      <c r="K2487" s="427">
        <v>72.974000000000004</v>
      </c>
      <c r="L2487" s="427">
        <v>0.43318106420000008</v>
      </c>
      <c r="M2487" s="427">
        <v>8.4937755302399989</v>
      </c>
      <c r="N2487" s="427">
        <v>75.736165144640012</v>
      </c>
      <c r="O2487" s="427">
        <v>24.01</v>
      </c>
      <c r="P2487" s="427">
        <v>14.67</v>
      </c>
      <c r="Q2487" s="427">
        <v>14.67</v>
      </c>
      <c r="R2487" s="427">
        <v>0.41204000000000002</v>
      </c>
      <c r="S2487" s="427">
        <v>9.5985300000000002</v>
      </c>
      <c r="T2487" s="427">
        <v>71.566730000000007</v>
      </c>
      <c r="U2487" s="428">
        <v>43132</v>
      </c>
      <c r="V2487" s="428">
        <v>44926</v>
      </c>
      <c r="W2487" s="426">
        <v>720</v>
      </c>
      <c r="X2487" s="426"/>
      <c r="Y2487" s="426"/>
      <c r="Z2487" s="426">
        <v>3</v>
      </c>
    </row>
    <row r="2488" spans="1:26" ht="15">
      <c r="A2488" s="426">
        <v>202110</v>
      </c>
      <c r="B2488" s="426" t="s">
        <v>53</v>
      </c>
      <c r="C2488" s="426" t="s">
        <v>2704</v>
      </c>
      <c r="D2488" s="426" t="s">
        <v>2705</v>
      </c>
      <c r="E2488" s="426" t="s">
        <v>262</v>
      </c>
      <c r="F2488" s="426" t="s">
        <v>4423</v>
      </c>
      <c r="G2488" s="426" t="s">
        <v>4423</v>
      </c>
      <c r="H2488" s="427">
        <v>0.219</v>
      </c>
      <c r="I2488" s="427">
        <v>0.23300000000000001</v>
      </c>
      <c r="J2488" s="427">
        <v>7.6420000000000003</v>
      </c>
      <c r="K2488" s="427">
        <v>23.809000000000001</v>
      </c>
      <c r="L2488" s="427">
        <v>0.23025886665000003</v>
      </c>
      <c r="M2488" s="427">
        <v>7.9312600931200006</v>
      </c>
      <c r="N2488" s="427">
        <v>24.710203030240002</v>
      </c>
      <c r="O2488" s="427">
        <v>24.01</v>
      </c>
      <c r="P2488" s="427">
        <v>14.67</v>
      </c>
      <c r="Q2488" s="427">
        <v>14.67</v>
      </c>
      <c r="R2488" s="427">
        <v>0.23327999999999999</v>
      </c>
      <c r="S2488" s="427">
        <v>7.83108</v>
      </c>
      <c r="T2488" s="427">
        <v>23.619959999999999</v>
      </c>
      <c r="U2488" s="428">
        <v>43132</v>
      </c>
      <c r="V2488" s="428">
        <v>44926</v>
      </c>
      <c r="W2488" s="426">
        <v>270</v>
      </c>
      <c r="X2488" s="426"/>
      <c r="Y2488" s="426"/>
      <c r="Z2488" s="426">
        <v>3</v>
      </c>
    </row>
    <row r="2489" spans="1:26" ht="15">
      <c r="A2489" s="426">
        <v>202110</v>
      </c>
      <c r="B2489" s="426" t="s">
        <v>53</v>
      </c>
      <c r="C2489" s="426" t="s">
        <v>2768</v>
      </c>
      <c r="D2489" s="426" t="s">
        <v>2769</v>
      </c>
      <c r="E2489" s="426" t="s">
        <v>259</v>
      </c>
      <c r="F2489" s="426" t="s">
        <v>4347</v>
      </c>
      <c r="G2489" s="426" t="s">
        <v>4315</v>
      </c>
      <c r="H2489" s="427">
        <v>0.01</v>
      </c>
      <c r="I2489" s="427">
        <v>0.51100000000000001</v>
      </c>
      <c r="J2489" s="427">
        <v>0.66700000000000004</v>
      </c>
      <c r="K2489" s="427">
        <v>132.65299999999999</v>
      </c>
      <c r="L2489" s="427">
        <v>1.0514103500000002E-2</v>
      </c>
      <c r="M2489" s="427">
        <v>0.69224685712000011</v>
      </c>
      <c r="N2489" s="427">
        <v>137.67409645808002</v>
      </c>
      <c r="O2489" s="427">
        <v>24.01</v>
      </c>
      <c r="P2489" s="427">
        <v>14.21</v>
      </c>
      <c r="Q2489" s="427">
        <v>14.21</v>
      </c>
      <c r="R2489" s="427">
        <v>0.51132</v>
      </c>
      <c r="S2489" s="427">
        <v>0.83123999999999998</v>
      </c>
      <c r="T2489" s="427">
        <v>132.48756</v>
      </c>
      <c r="U2489" s="428">
        <v>43160</v>
      </c>
      <c r="V2489" s="428">
        <v>44926</v>
      </c>
      <c r="W2489" s="426">
        <v>1280</v>
      </c>
      <c r="X2489" s="426"/>
      <c r="Y2489" s="426"/>
      <c r="Z2489" s="426">
        <v>3</v>
      </c>
    </row>
    <row r="2490" spans="1:26" ht="15">
      <c r="A2490" s="426">
        <v>202110</v>
      </c>
      <c r="B2490" s="426" t="s">
        <v>53</v>
      </c>
      <c r="C2490" s="426" t="s">
        <v>2770</v>
      </c>
      <c r="D2490" s="426" t="s">
        <v>2771</v>
      </c>
      <c r="E2490" s="426" t="s">
        <v>259</v>
      </c>
      <c r="F2490" s="426" t="s">
        <v>4487</v>
      </c>
      <c r="G2490" s="426" t="s">
        <v>4315</v>
      </c>
      <c r="H2490" s="427">
        <v>0.69499999999999995</v>
      </c>
      <c r="I2490" s="427">
        <v>0.91400000000000003</v>
      </c>
      <c r="J2490" s="427">
        <v>52.271999999999998</v>
      </c>
      <c r="K2490" s="427">
        <v>310.23500000000001</v>
      </c>
      <c r="L2490" s="427">
        <v>0.7307301932500001</v>
      </c>
      <c r="M2490" s="427">
        <v>54.250566289920002</v>
      </c>
      <c r="N2490" s="427">
        <v>321.97781666960003</v>
      </c>
      <c r="O2490" s="427">
        <v>24.01</v>
      </c>
      <c r="P2490" s="427">
        <v>14.21</v>
      </c>
      <c r="Q2490" s="427">
        <v>14.21</v>
      </c>
      <c r="R2490" s="427">
        <v>0.91439999999999999</v>
      </c>
      <c r="S2490" s="427">
        <v>59.91825</v>
      </c>
      <c r="T2490" s="427">
        <v>302.58778000000001</v>
      </c>
      <c r="U2490" s="428">
        <v>43160</v>
      </c>
      <c r="V2490" s="428">
        <v>44926</v>
      </c>
      <c r="W2490" s="426">
        <v>1070</v>
      </c>
      <c r="X2490" s="426"/>
      <c r="Y2490" s="426"/>
      <c r="Z2490" s="426">
        <v>3</v>
      </c>
    </row>
    <row r="2491" spans="1:26" ht="15">
      <c r="A2491" s="426">
        <v>202110</v>
      </c>
      <c r="B2491" s="426" t="s">
        <v>53</v>
      </c>
      <c r="C2491" s="426" t="s">
        <v>2772</v>
      </c>
      <c r="D2491" s="426" t="s">
        <v>2773</v>
      </c>
      <c r="E2491" s="426" t="s">
        <v>262</v>
      </c>
      <c r="F2491" s="426" t="s">
        <v>4384</v>
      </c>
      <c r="G2491" s="426" t="s">
        <v>4423</v>
      </c>
      <c r="H2491" s="427">
        <v>0.57099999999999995</v>
      </c>
      <c r="I2491" s="427">
        <v>0.55100000000000005</v>
      </c>
      <c r="J2491" s="427">
        <v>13.244999999999999</v>
      </c>
      <c r="K2491" s="427">
        <v>45.4</v>
      </c>
      <c r="L2491" s="427">
        <v>0.60035530985000007</v>
      </c>
      <c r="M2491" s="427">
        <v>13.7463412632</v>
      </c>
      <c r="N2491" s="427">
        <v>47.118451743999998</v>
      </c>
      <c r="O2491" s="427">
        <v>24.01</v>
      </c>
      <c r="P2491" s="427">
        <v>14.44</v>
      </c>
      <c r="Q2491" s="427">
        <v>14.44</v>
      </c>
      <c r="R2491" s="427">
        <v>0.57120000000000004</v>
      </c>
      <c r="S2491" s="427">
        <v>13.86</v>
      </c>
      <c r="T2491" s="427">
        <v>44.785440000000001</v>
      </c>
      <c r="U2491" s="428">
        <v>43160</v>
      </c>
      <c r="V2491" s="428">
        <v>44926</v>
      </c>
      <c r="W2491" s="426">
        <v>1200</v>
      </c>
      <c r="X2491" s="426"/>
      <c r="Y2491" s="426"/>
      <c r="Z2491" s="426">
        <v>3</v>
      </c>
    </row>
    <row r="2492" spans="1:26" ht="15">
      <c r="A2492" s="426">
        <v>202110</v>
      </c>
      <c r="B2492" s="426" t="s">
        <v>53</v>
      </c>
      <c r="C2492" s="426" t="s">
        <v>2857</v>
      </c>
      <c r="D2492" s="426" t="s">
        <v>2858</v>
      </c>
      <c r="E2492" s="426" t="s">
        <v>260</v>
      </c>
      <c r="F2492" s="426" t="s">
        <v>4320</v>
      </c>
      <c r="G2492" s="426" t="s">
        <v>4315</v>
      </c>
      <c r="H2492" s="427">
        <v>0.20100000000000001</v>
      </c>
      <c r="I2492" s="427">
        <v>0.23899999999999999</v>
      </c>
      <c r="J2492" s="427">
        <v>10.596</v>
      </c>
      <c r="K2492" s="427">
        <v>57.767000000000003</v>
      </c>
      <c r="L2492" s="427">
        <v>0.21133348035000005</v>
      </c>
      <c r="M2492" s="427">
        <v>10.997073010560001</v>
      </c>
      <c r="N2492" s="427">
        <v>59.953559513120013</v>
      </c>
      <c r="O2492" s="427">
        <v>24.01</v>
      </c>
      <c r="P2492" s="427">
        <v>14.15</v>
      </c>
      <c r="Q2492" s="427">
        <v>14.15</v>
      </c>
      <c r="R2492" s="427">
        <v>0.23891999999999999</v>
      </c>
      <c r="S2492" s="427">
        <v>11.947710000000001</v>
      </c>
      <c r="T2492" s="427">
        <v>56.414409999999997</v>
      </c>
      <c r="U2492" s="428">
        <v>43191</v>
      </c>
      <c r="V2492" s="428">
        <v>44926</v>
      </c>
      <c r="W2492" s="426">
        <v>240</v>
      </c>
      <c r="X2492" s="426"/>
      <c r="Y2492" s="426"/>
      <c r="Z2492" s="426">
        <v>3</v>
      </c>
    </row>
    <row r="2493" spans="1:26" ht="15">
      <c r="A2493" s="426">
        <v>202110</v>
      </c>
      <c r="B2493" s="426" t="s">
        <v>53</v>
      </c>
      <c r="C2493" s="426" t="s">
        <v>2859</v>
      </c>
      <c r="D2493" s="426" t="s">
        <v>2860</v>
      </c>
      <c r="E2493" s="426" t="s">
        <v>260</v>
      </c>
      <c r="F2493" s="426" t="s">
        <v>4483</v>
      </c>
      <c r="G2493" s="426" t="s">
        <v>4315</v>
      </c>
      <c r="H2493" s="427">
        <v>0.10299999999999999</v>
      </c>
      <c r="I2493" s="427">
        <v>0.24</v>
      </c>
      <c r="J2493" s="427">
        <v>7.2140000000000004</v>
      </c>
      <c r="K2493" s="427">
        <v>66.218000000000004</v>
      </c>
      <c r="L2493" s="427">
        <v>0.10829526605000002</v>
      </c>
      <c r="M2493" s="427">
        <v>7.4870597110400006</v>
      </c>
      <c r="N2493" s="427">
        <v>68.724441356480014</v>
      </c>
      <c r="O2493" s="427">
        <v>25.18</v>
      </c>
      <c r="P2493" s="427">
        <v>14.6</v>
      </c>
      <c r="Q2493" s="427">
        <v>14.6</v>
      </c>
      <c r="R2493" s="427">
        <v>0.23988000000000001</v>
      </c>
      <c r="S2493" s="427">
        <v>9.0664499999999997</v>
      </c>
      <c r="T2493" s="427">
        <v>64.365170000000006</v>
      </c>
      <c r="U2493" s="428">
        <v>43191</v>
      </c>
      <c r="V2493" s="428">
        <v>44926</v>
      </c>
      <c r="W2493" s="426">
        <v>210</v>
      </c>
      <c r="X2493" s="426"/>
      <c r="Y2493" s="426"/>
      <c r="Z2493" s="426">
        <v>3</v>
      </c>
    </row>
    <row r="2494" spans="1:26" ht="15">
      <c r="A2494" s="426">
        <v>202110</v>
      </c>
      <c r="B2494" s="426" t="s">
        <v>53</v>
      </c>
      <c r="C2494" s="426" t="s">
        <v>2861</v>
      </c>
      <c r="D2494" s="426" t="s">
        <v>2862</v>
      </c>
      <c r="E2494" s="426" t="s">
        <v>262</v>
      </c>
      <c r="F2494" s="426" t="s">
        <v>4384</v>
      </c>
      <c r="G2494" s="426" t="s">
        <v>4423</v>
      </c>
      <c r="H2494" s="427">
        <v>0.28399999999999997</v>
      </c>
      <c r="I2494" s="427">
        <v>0.29599999999999999</v>
      </c>
      <c r="J2494" s="427">
        <v>8.3569999999999993</v>
      </c>
      <c r="K2494" s="427">
        <v>19.902000000000001</v>
      </c>
      <c r="L2494" s="427">
        <v>0.29860053940000003</v>
      </c>
      <c r="M2494" s="427">
        <v>8.6733238155199999</v>
      </c>
      <c r="N2494" s="427">
        <v>20.655317766720003</v>
      </c>
      <c r="O2494" s="427">
        <v>24.01</v>
      </c>
      <c r="P2494" s="427">
        <v>14.6</v>
      </c>
      <c r="Q2494" s="427">
        <v>14.6</v>
      </c>
      <c r="R2494" s="427">
        <v>0.29627999999999999</v>
      </c>
      <c r="S2494" s="427">
        <v>8.6185100000000006</v>
      </c>
      <c r="T2494" s="427">
        <v>19.640899999999998</v>
      </c>
      <c r="U2494" s="428">
        <v>43191</v>
      </c>
      <c r="V2494" s="428">
        <v>44926</v>
      </c>
      <c r="W2494" s="426">
        <v>480</v>
      </c>
      <c r="X2494" s="426"/>
      <c r="Y2494" s="426"/>
      <c r="Z2494" s="426">
        <v>3</v>
      </c>
    </row>
    <row r="2495" spans="1:26" ht="15">
      <c r="A2495" s="426">
        <v>202110</v>
      </c>
      <c r="B2495" s="426" t="s">
        <v>53</v>
      </c>
      <c r="C2495" s="426" t="s">
        <v>2917</v>
      </c>
      <c r="D2495" s="426" t="s">
        <v>2918</v>
      </c>
      <c r="E2495" s="426" t="s">
        <v>259</v>
      </c>
      <c r="F2495" s="426" t="s">
        <v>4492</v>
      </c>
      <c r="G2495" s="426" t="s">
        <v>4423</v>
      </c>
      <c r="H2495" s="427">
        <v>7.0999999999999994E-2</v>
      </c>
      <c r="I2495" s="427">
        <v>0.17399999999999999</v>
      </c>
      <c r="J2495" s="427">
        <v>4.0030000000000001</v>
      </c>
      <c r="K2495" s="427">
        <v>23.783999999999999</v>
      </c>
      <c r="L2495" s="427">
        <v>7.4650134850000008E-2</v>
      </c>
      <c r="M2495" s="427">
        <v>4.1545189940800009</v>
      </c>
      <c r="N2495" s="427">
        <v>24.684256746239999</v>
      </c>
      <c r="O2495" s="427">
        <v>24.01</v>
      </c>
      <c r="P2495" s="427">
        <v>14.6</v>
      </c>
      <c r="Q2495" s="427">
        <v>14.6</v>
      </c>
      <c r="R2495" s="427">
        <v>0.1736</v>
      </c>
      <c r="S2495" s="427">
        <v>4.9135099999999996</v>
      </c>
      <c r="T2495" s="427">
        <v>22.87332</v>
      </c>
      <c r="U2495" s="428">
        <v>43221</v>
      </c>
      <c r="V2495" s="428">
        <v>44926</v>
      </c>
      <c r="W2495" s="426">
        <v>623</v>
      </c>
      <c r="X2495" s="426"/>
      <c r="Y2495" s="426"/>
      <c r="Z2495" s="426">
        <v>3</v>
      </c>
    </row>
    <row r="2496" spans="1:26" ht="15">
      <c r="A2496" s="426">
        <v>202110</v>
      </c>
      <c r="B2496" s="426" t="s">
        <v>53</v>
      </c>
      <c r="C2496" s="426" t="s">
        <v>2919</v>
      </c>
      <c r="D2496" s="426" t="s">
        <v>2920</v>
      </c>
      <c r="E2496" s="426" t="s">
        <v>259</v>
      </c>
      <c r="F2496" s="426" t="s">
        <v>4483</v>
      </c>
      <c r="G2496" s="426" t="s">
        <v>4315</v>
      </c>
      <c r="H2496" s="427">
        <v>2.5390000000000001</v>
      </c>
      <c r="I2496" s="427">
        <v>2.496</v>
      </c>
      <c r="J2496" s="427">
        <v>196.15199999999999</v>
      </c>
      <c r="K2496" s="427">
        <v>1054.365</v>
      </c>
      <c r="L2496" s="427">
        <v>2.6695308786500007</v>
      </c>
      <c r="M2496" s="427">
        <v>203.57661996672002</v>
      </c>
      <c r="N2496" s="427">
        <v>1094.2741491864001</v>
      </c>
      <c r="O2496" s="427">
        <v>30.41</v>
      </c>
      <c r="P2496" s="427">
        <v>15.47</v>
      </c>
      <c r="Q2496" s="427">
        <v>15.26</v>
      </c>
      <c r="R2496" s="427">
        <v>2.5394000000000001</v>
      </c>
      <c r="S2496" s="427">
        <v>239.03802999999999</v>
      </c>
      <c r="T2496" s="427">
        <v>1011.47903</v>
      </c>
      <c r="U2496" s="428">
        <v>43221</v>
      </c>
      <c r="V2496" s="428">
        <v>44865</v>
      </c>
      <c r="W2496" s="426">
        <v>2500</v>
      </c>
      <c r="X2496" s="426"/>
      <c r="Y2496" s="426"/>
      <c r="Z2496" s="426">
        <v>3</v>
      </c>
    </row>
    <row r="2497" spans="1:26" ht="15">
      <c r="A2497" s="426">
        <v>202110</v>
      </c>
      <c r="B2497" s="426" t="s">
        <v>53</v>
      </c>
      <c r="C2497" s="426" t="s">
        <v>3361</v>
      </c>
      <c r="D2497" s="426" t="s">
        <v>3362</v>
      </c>
      <c r="E2497" s="426" t="s">
        <v>262</v>
      </c>
      <c r="F2497" s="426" t="s">
        <v>4481</v>
      </c>
      <c r="G2497" s="426" t="s">
        <v>4423</v>
      </c>
      <c r="H2497" s="427">
        <v>7.6999999999999999E-2</v>
      </c>
      <c r="I2497" s="427">
        <v>0.125</v>
      </c>
      <c r="J2497" s="427">
        <v>8.4640000000000004</v>
      </c>
      <c r="K2497" s="427">
        <v>30.481000000000002</v>
      </c>
      <c r="L2497" s="427">
        <v>8.0958596950000017E-2</v>
      </c>
      <c r="M2497" s="427">
        <v>8.7843739110400012</v>
      </c>
      <c r="N2497" s="427">
        <v>31.634747304160005</v>
      </c>
      <c r="O2497" s="427">
        <v>24.01</v>
      </c>
      <c r="P2497" s="427">
        <v>14.44</v>
      </c>
      <c r="Q2497" s="427">
        <v>14.44</v>
      </c>
      <c r="R2497" s="427">
        <v>0.12479999999999999</v>
      </c>
      <c r="S2497" s="427">
        <v>10.465199999999999</v>
      </c>
      <c r="T2497" s="427">
        <v>28.479600000000001</v>
      </c>
      <c r="U2497" s="428">
        <v>43405</v>
      </c>
      <c r="V2497" s="428">
        <v>44500</v>
      </c>
      <c r="W2497" s="426">
        <v>200</v>
      </c>
      <c r="X2497" s="426"/>
      <c r="Y2497" s="426"/>
      <c r="Z2497" s="426">
        <v>3</v>
      </c>
    </row>
    <row r="2498" spans="1:26" ht="15">
      <c r="A2498" s="426">
        <v>202110</v>
      </c>
      <c r="B2498" s="426" t="s">
        <v>53</v>
      </c>
      <c r="C2498" s="426" t="s">
        <v>3365</v>
      </c>
      <c r="D2498" s="426" t="s">
        <v>3366</v>
      </c>
      <c r="E2498" s="426" t="s">
        <v>260</v>
      </c>
      <c r="F2498" s="426" t="s">
        <v>4493</v>
      </c>
      <c r="G2498" s="426" t="s">
        <v>4315</v>
      </c>
      <c r="H2498" s="427">
        <v>0.42799999999999999</v>
      </c>
      <c r="I2498" s="427">
        <v>0.47899999999999998</v>
      </c>
      <c r="J2498" s="427">
        <v>37.950000000000003</v>
      </c>
      <c r="K2498" s="427">
        <v>174.53</v>
      </c>
      <c r="L2498" s="427">
        <v>0.45000362980000008</v>
      </c>
      <c r="M2498" s="427">
        <v>39.386459112000004</v>
      </c>
      <c r="N2498" s="427">
        <v>181.1361978608</v>
      </c>
      <c r="O2498" s="427">
        <v>24.01</v>
      </c>
      <c r="P2498" s="427">
        <v>14.22</v>
      </c>
      <c r="Q2498" s="427">
        <v>14.22</v>
      </c>
      <c r="R2498" s="427">
        <v>0.47867999999999999</v>
      </c>
      <c r="S2498" s="427">
        <v>44.979239999999997</v>
      </c>
      <c r="T2498" s="427">
        <v>167.50110000000001</v>
      </c>
      <c r="U2498" s="428">
        <v>43405</v>
      </c>
      <c r="V2498" s="428">
        <v>43830</v>
      </c>
      <c r="W2498" s="426">
        <v>1000</v>
      </c>
      <c r="X2498" s="426"/>
      <c r="Y2498" s="426"/>
      <c r="Z2498" s="426">
        <v>3</v>
      </c>
    </row>
    <row r="2499" spans="1:26" ht="15">
      <c r="A2499" s="426">
        <v>202110</v>
      </c>
      <c r="B2499" s="426" t="s">
        <v>53</v>
      </c>
      <c r="C2499" s="426" t="s">
        <v>3413</v>
      </c>
      <c r="D2499" s="426" t="s">
        <v>3414</v>
      </c>
      <c r="E2499" s="426" t="s">
        <v>262</v>
      </c>
      <c r="F2499" s="426" t="s">
        <v>4384</v>
      </c>
      <c r="G2499" s="426" t="s">
        <v>4423</v>
      </c>
      <c r="H2499" s="427">
        <v>7.1999999999999995E-2</v>
      </c>
      <c r="I2499" s="427">
        <v>0.12</v>
      </c>
      <c r="J2499" s="427">
        <v>4.4260000000000002</v>
      </c>
      <c r="K2499" s="427">
        <v>19.3</v>
      </c>
      <c r="L2499" s="427">
        <v>7.5701545199999998E-2</v>
      </c>
      <c r="M2499" s="427">
        <v>4.5935301193600004</v>
      </c>
      <c r="N2499" s="427">
        <v>20.030531248000003</v>
      </c>
      <c r="O2499" s="427">
        <v>24.01</v>
      </c>
      <c r="P2499" s="427">
        <v>13.81</v>
      </c>
      <c r="Q2499" s="427">
        <v>13.81</v>
      </c>
      <c r="R2499" s="427">
        <v>0.12</v>
      </c>
      <c r="S2499" s="427">
        <v>5.3460000000000001</v>
      </c>
      <c r="T2499" s="427">
        <v>18.379799999999999</v>
      </c>
      <c r="U2499" s="428">
        <v>43435</v>
      </c>
      <c r="V2499" s="428">
        <v>44196</v>
      </c>
      <c r="W2499" s="426">
        <v>900</v>
      </c>
      <c r="X2499" s="426"/>
      <c r="Y2499" s="426"/>
      <c r="Z2499" s="426">
        <v>3</v>
      </c>
    </row>
    <row r="2500" spans="1:26" ht="15">
      <c r="A2500" s="426">
        <v>202110</v>
      </c>
      <c r="B2500" s="426" t="s">
        <v>53</v>
      </c>
      <c r="C2500" s="426" t="s">
        <v>3475</v>
      </c>
      <c r="D2500" s="426" t="s">
        <v>3476</v>
      </c>
      <c r="E2500" s="426" t="s">
        <v>259</v>
      </c>
      <c r="F2500" s="426" t="s">
        <v>4492</v>
      </c>
      <c r="G2500" s="426" t="s">
        <v>4423</v>
      </c>
      <c r="H2500" s="427">
        <v>0.12</v>
      </c>
      <c r="I2500" s="427">
        <v>0.13200000000000001</v>
      </c>
      <c r="J2500" s="427">
        <v>12.237</v>
      </c>
      <c r="K2500" s="427">
        <v>49.311</v>
      </c>
      <c r="L2500" s="427">
        <v>0.12616924200000001</v>
      </c>
      <c r="M2500" s="427">
        <v>12.700187092320002</v>
      </c>
      <c r="N2500" s="427">
        <v>51.177488412960003</v>
      </c>
      <c r="O2500" s="427">
        <v>24.01</v>
      </c>
      <c r="P2500" s="427">
        <v>11.73</v>
      </c>
      <c r="Q2500" s="427">
        <v>11.73</v>
      </c>
      <c r="R2500" s="427">
        <v>0.1318</v>
      </c>
      <c r="S2500" s="427">
        <v>12.49704</v>
      </c>
      <c r="T2500" s="427">
        <v>49.051259999999999</v>
      </c>
      <c r="U2500" s="428">
        <v>43466</v>
      </c>
      <c r="V2500" s="428">
        <v>43830</v>
      </c>
      <c r="W2500" s="426">
        <v>550</v>
      </c>
      <c r="X2500" s="426"/>
      <c r="Y2500" s="426"/>
      <c r="Z2500" s="426">
        <v>3</v>
      </c>
    </row>
    <row r="2501" spans="1:26" ht="15">
      <c r="A2501" s="426">
        <v>202110</v>
      </c>
      <c r="B2501" s="426" t="s">
        <v>53</v>
      </c>
      <c r="C2501" s="426" t="s">
        <v>3578</v>
      </c>
      <c r="D2501" s="426" t="s">
        <v>3579</v>
      </c>
      <c r="E2501" s="426" t="s">
        <v>261</v>
      </c>
      <c r="F2501" s="426" t="s">
        <v>4496</v>
      </c>
      <c r="G2501" s="426" t="s">
        <v>4137</v>
      </c>
      <c r="H2501" s="427">
        <v>0.93600000000000005</v>
      </c>
      <c r="I2501" s="427">
        <v>0.94799999999999995</v>
      </c>
      <c r="J2501" s="427">
        <v>85.635000000000005</v>
      </c>
      <c r="K2501" s="427">
        <v>410.14100000000002</v>
      </c>
      <c r="L2501" s="427">
        <v>0.98412008760000025</v>
      </c>
      <c r="M2501" s="427">
        <v>88.876401213600019</v>
      </c>
      <c r="N2501" s="427">
        <v>425.66539464176009</v>
      </c>
      <c r="O2501" s="427">
        <v>24.01</v>
      </c>
      <c r="P2501" s="427">
        <v>14.44</v>
      </c>
      <c r="Q2501" s="427">
        <v>14.44</v>
      </c>
      <c r="R2501" s="427">
        <v>0.94752000000000003</v>
      </c>
      <c r="S2501" s="427">
        <v>104.121</v>
      </c>
      <c r="T2501" s="427">
        <v>391.65525000000002</v>
      </c>
      <c r="U2501" s="428">
        <v>43497</v>
      </c>
      <c r="V2501" s="428">
        <v>44926</v>
      </c>
      <c r="W2501" s="426">
        <v>1200</v>
      </c>
      <c r="X2501" s="426"/>
      <c r="Y2501" s="426"/>
      <c r="Z2501" s="426">
        <v>3</v>
      </c>
    </row>
    <row r="2502" spans="1:26" ht="15">
      <c r="A2502" s="426">
        <v>202110</v>
      </c>
      <c r="B2502" s="426" t="s">
        <v>1388</v>
      </c>
      <c r="C2502" s="426" t="s">
        <v>3463</v>
      </c>
      <c r="D2502" s="426" t="s">
        <v>3464</v>
      </c>
      <c r="E2502" s="426" t="s">
        <v>265</v>
      </c>
      <c r="F2502" s="426" t="s">
        <v>4271</v>
      </c>
      <c r="G2502" s="426" t="s">
        <v>4156</v>
      </c>
      <c r="H2502" s="427">
        <v>7.2800000000000004E-2</v>
      </c>
      <c r="I2502" s="427">
        <v>0.11</v>
      </c>
      <c r="J2502" s="427">
        <v>4.6696</v>
      </c>
      <c r="K2502" s="427">
        <v>27.319099999999999</v>
      </c>
      <c r="L2502" s="427">
        <v>7.4910943016000014E-2</v>
      </c>
      <c r="M2502" s="427">
        <v>4.7964793826559999</v>
      </c>
      <c r="N2502" s="427">
        <v>28.061397100975999</v>
      </c>
      <c r="O2502" s="427">
        <v>22.837800000000001</v>
      </c>
      <c r="P2502" s="427">
        <v>10.6701</v>
      </c>
      <c r="Q2502" s="427">
        <v>10.6701</v>
      </c>
      <c r="R2502" s="427">
        <v>0.11</v>
      </c>
      <c r="S2502" s="427">
        <v>5.4337999999999997</v>
      </c>
      <c r="T2502" s="427">
        <v>26.5549</v>
      </c>
      <c r="U2502" s="428">
        <v>43466</v>
      </c>
      <c r="V2502" s="428">
        <v>44227</v>
      </c>
      <c r="W2502" s="426">
        <v>525</v>
      </c>
      <c r="X2502" s="426"/>
      <c r="Y2502" s="426"/>
      <c r="Z2502" s="426">
        <v>6</v>
      </c>
    </row>
    <row r="2503" spans="1:26" ht="15">
      <c r="A2503" s="426">
        <v>202110</v>
      </c>
      <c r="B2503" s="426" t="s">
        <v>1388</v>
      </c>
      <c r="C2503" s="426" t="s">
        <v>3465</v>
      </c>
      <c r="D2503" s="426" t="s">
        <v>3466</v>
      </c>
      <c r="E2503" s="426" t="s">
        <v>265</v>
      </c>
      <c r="F2503" s="426" t="s">
        <v>4271</v>
      </c>
      <c r="G2503" s="426" t="s">
        <v>4156</v>
      </c>
      <c r="H2503" s="427">
        <v>0.17080000000000001</v>
      </c>
      <c r="I2503" s="427">
        <v>0.186</v>
      </c>
      <c r="J2503" s="427">
        <v>17.522600000000001</v>
      </c>
      <c r="K2503" s="427">
        <v>78.955500000000001</v>
      </c>
      <c r="L2503" s="427">
        <v>0.17575259707600002</v>
      </c>
      <c r="M2503" s="427">
        <v>17.998712872736</v>
      </c>
      <c r="N2503" s="427">
        <v>81.100828314479998</v>
      </c>
      <c r="O2503" s="427">
        <v>23.1585</v>
      </c>
      <c r="P2503" s="427">
        <v>10.6409</v>
      </c>
      <c r="Q2503" s="427">
        <v>10.6409</v>
      </c>
      <c r="R2503" s="427">
        <v>0.186</v>
      </c>
      <c r="S2503" s="427">
        <v>21.725000000000001</v>
      </c>
      <c r="T2503" s="427">
        <v>74.753100000000003</v>
      </c>
      <c r="U2503" s="428">
        <v>43466</v>
      </c>
      <c r="V2503" s="428">
        <v>44227</v>
      </c>
      <c r="W2503" s="426">
        <v>800</v>
      </c>
      <c r="X2503" s="426"/>
      <c r="Y2503" s="426"/>
      <c r="Z2503" s="426">
        <v>6</v>
      </c>
    </row>
    <row r="2504" spans="1:26" ht="15">
      <c r="A2504" s="426">
        <v>202110</v>
      </c>
      <c r="B2504" s="426" t="s">
        <v>1388</v>
      </c>
      <c r="C2504" s="426" t="s">
        <v>3469</v>
      </c>
      <c r="D2504" s="426" t="s">
        <v>3470</v>
      </c>
      <c r="E2504" s="426" t="s">
        <v>268</v>
      </c>
      <c r="F2504" s="426" t="s">
        <v>4871</v>
      </c>
      <c r="G2504" s="426" t="s">
        <v>4156</v>
      </c>
      <c r="H2504" s="427">
        <v>1.0032000000000001</v>
      </c>
      <c r="I2504" s="427">
        <v>1.0995999999999999</v>
      </c>
      <c r="J2504" s="427">
        <v>66.472899999999996</v>
      </c>
      <c r="K2504" s="427">
        <v>373.99579999999997</v>
      </c>
      <c r="L2504" s="427">
        <v>1.0322892587040002</v>
      </c>
      <c r="M2504" s="427">
        <v>68.279059096143996</v>
      </c>
      <c r="N2504" s="427">
        <v>384.15777452028794</v>
      </c>
      <c r="O2504" s="427">
        <v>22.837800000000001</v>
      </c>
      <c r="P2504" s="427">
        <v>11.1471</v>
      </c>
      <c r="Q2504" s="427">
        <v>11.1471</v>
      </c>
      <c r="R2504" s="427">
        <v>1.0995999999999999</v>
      </c>
      <c r="S2504" s="427">
        <v>70.750100000000003</v>
      </c>
      <c r="T2504" s="427">
        <v>369.71859999999998</v>
      </c>
      <c r="U2504" s="428">
        <v>43466</v>
      </c>
      <c r="V2504" s="428">
        <v>44227</v>
      </c>
      <c r="W2504" s="426">
        <v>1480</v>
      </c>
      <c r="X2504" s="426"/>
      <c r="Y2504" s="426"/>
      <c r="Z2504" s="426">
        <v>6</v>
      </c>
    </row>
    <row r="2505" spans="1:26" ht="15">
      <c r="A2505" s="426">
        <v>202110</v>
      </c>
      <c r="B2505" s="426" t="s">
        <v>1388</v>
      </c>
      <c r="C2505" s="426" t="s">
        <v>3586</v>
      </c>
      <c r="D2505" s="426" t="s">
        <v>3587</v>
      </c>
      <c r="E2505" s="426" t="s">
        <v>275</v>
      </c>
      <c r="F2505" s="426" t="s">
        <v>4245</v>
      </c>
      <c r="G2505" s="426" t="s">
        <v>4297</v>
      </c>
      <c r="H2505" s="427">
        <v>0.57289999999999996</v>
      </c>
      <c r="I2505" s="427">
        <v>0.64439999999999997</v>
      </c>
      <c r="J2505" s="427">
        <v>54.365600000000001</v>
      </c>
      <c r="K2505" s="427">
        <v>255.43620000000001</v>
      </c>
      <c r="L2505" s="427">
        <v>0.58951207766300007</v>
      </c>
      <c r="M2505" s="427">
        <v>55.842787289215991</v>
      </c>
      <c r="N2505" s="427">
        <v>262.37674894723204</v>
      </c>
      <c r="O2505" s="427">
        <v>22.4102</v>
      </c>
      <c r="P2505" s="427">
        <v>10.825799999999999</v>
      </c>
      <c r="Q2505" s="427">
        <v>10.825799999999999</v>
      </c>
      <c r="R2505" s="427">
        <v>0.64439999999999997</v>
      </c>
      <c r="S2505" s="427">
        <v>62.308267999999998</v>
      </c>
      <c r="T2505" s="427">
        <v>247.493641</v>
      </c>
      <c r="U2505" s="428">
        <v>43497</v>
      </c>
      <c r="V2505" s="428">
        <v>44255</v>
      </c>
      <c r="W2505" s="426">
        <v>800</v>
      </c>
      <c r="X2505" s="426"/>
      <c r="Y2505" s="426"/>
      <c r="Z2505" s="426">
        <v>6</v>
      </c>
    </row>
    <row r="2506" spans="1:26" ht="15">
      <c r="A2506" s="426">
        <v>202110</v>
      </c>
      <c r="B2506" s="426" t="s">
        <v>1388</v>
      </c>
      <c r="C2506" s="426" t="s">
        <v>3684</v>
      </c>
      <c r="D2506" s="426" t="s">
        <v>3685</v>
      </c>
      <c r="E2506" s="426" t="s">
        <v>262</v>
      </c>
      <c r="F2506" s="426" t="s">
        <v>4278</v>
      </c>
      <c r="G2506" s="426" t="s">
        <v>4156</v>
      </c>
      <c r="H2506" s="427">
        <v>0.59919999999999995</v>
      </c>
      <c r="I2506" s="427">
        <v>0.60760000000000003</v>
      </c>
      <c r="J2506" s="427">
        <v>31.067</v>
      </c>
      <c r="K2506" s="427">
        <v>142.30009999999999</v>
      </c>
      <c r="L2506" s="427">
        <v>0.61657468482400002</v>
      </c>
      <c r="M2506" s="427">
        <v>31.911132641119998</v>
      </c>
      <c r="N2506" s="427">
        <v>146.16658724513596</v>
      </c>
      <c r="O2506" s="427">
        <v>22.837800000000001</v>
      </c>
      <c r="P2506" s="427">
        <v>12.967700000000001</v>
      </c>
      <c r="Q2506" s="427">
        <v>12.1693</v>
      </c>
      <c r="R2506" s="427">
        <v>0.60760000000000003</v>
      </c>
      <c r="S2506" s="427">
        <v>37.113399999999999</v>
      </c>
      <c r="T2506" s="427">
        <v>136.25370000000001</v>
      </c>
      <c r="U2506" s="428">
        <v>43525</v>
      </c>
      <c r="V2506" s="428">
        <v>44286</v>
      </c>
      <c r="W2506" s="426">
        <v>860</v>
      </c>
      <c r="X2506" s="426"/>
      <c r="Y2506" s="426"/>
      <c r="Z2506" s="426">
        <v>6</v>
      </c>
    </row>
    <row r="2507" spans="1:26" ht="15">
      <c r="A2507" s="426">
        <v>202110</v>
      </c>
      <c r="B2507" s="426" t="s">
        <v>1388</v>
      </c>
      <c r="C2507" s="426" t="s">
        <v>4305</v>
      </c>
      <c r="D2507" s="426" t="s">
        <v>4306</v>
      </c>
      <c r="E2507" s="426" t="s">
        <v>260</v>
      </c>
      <c r="F2507" s="426" t="s">
        <v>4272</v>
      </c>
      <c r="G2507" s="426" t="s">
        <v>4297</v>
      </c>
      <c r="H2507" s="427">
        <v>0.2034</v>
      </c>
      <c r="I2507" s="427">
        <v>0.25490000000000002</v>
      </c>
      <c r="J2507" s="427">
        <v>6.2211999999999996</v>
      </c>
      <c r="K2507" s="427">
        <v>40.362900000000003</v>
      </c>
      <c r="L2507" s="427">
        <v>0.20929788199800003</v>
      </c>
      <c r="M2507" s="427">
        <v>6.3902384648319988</v>
      </c>
      <c r="N2507" s="427">
        <v>41.459614886544003</v>
      </c>
      <c r="O2507" s="427">
        <v>22.905799999999999</v>
      </c>
      <c r="P2507" s="427">
        <v>10.563000000000001</v>
      </c>
      <c r="Q2507" s="427">
        <v>10.563000000000001</v>
      </c>
      <c r="R2507" s="427">
        <v>0.25491520000000001</v>
      </c>
      <c r="S2507" s="427">
        <v>7.7741680000000004</v>
      </c>
      <c r="T2507" s="427">
        <v>38.809828000000003</v>
      </c>
      <c r="U2507" s="428">
        <v>43556</v>
      </c>
      <c r="V2507" s="428">
        <v>44316</v>
      </c>
      <c r="W2507" s="426">
        <v>400</v>
      </c>
      <c r="X2507" s="426"/>
      <c r="Y2507" s="426"/>
      <c r="Z2507" s="426">
        <v>6</v>
      </c>
    </row>
    <row r="2508" spans="1:26" ht="15">
      <c r="A2508" s="426">
        <v>202110</v>
      </c>
      <c r="B2508" s="426" t="s">
        <v>1388</v>
      </c>
      <c r="C2508" s="426" t="s">
        <v>4307</v>
      </c>
      <c r="D2508" s="426" t="s">
        <v>4308</v>
      </c>
      <c r="E2508" s="426" t="s">
        <v>261</v>
      </c>
      <c r="F2508" s="426" t="s">
        <v>4277</v>
      </c>
      <c r="G2508" s="426" t="s">
        <v>4123</v>
      </c>
      <c r="H2508" s="427">
        <v>2.3999999999999998E-3</v>
      </c>
      <c r="I2508" s="427">
        <v>0.2208</v>
      </c>
      <c r="J2508" s="427">
        <v>0.1721</v>
      </c>
      <c r="K2508" s="427">
        <v>49.916600000000003</v>
      </c>
      <c r="L2508" s="427">
        <v>2.4695915280000002E-3</v>
      </c>
      <c r="M2508" s="427">
        <v>0.17677619105600001</v>
      </c>
      <c r="N2508" s="427">
        <v>51.272901908576003</v>
      </c>
      <c r="O2508" s="427">
        <v>22.4102</v>
      </c>
      <c r="P2508" s="427">
        <v>10.563000000000001</v>
      </c>
      <c r="Q2508" s="427">
        <v>10.563000000000001</v>
      </c>
      <c r="R2508" s="427">
        <v>0.2208</v>
      </c>
      <c r="S2508" s="427">
        <v>0.2135</v>
      </c>
      <c r="T2508" s="427">
        <v>49.8752</v>
      </c>
      <c r="U2508" s="428">
        <v>43556</v>
      </c>
      <c r="V2508" s="428">
        <v>44316</v>
      </c>
      <c r="W2508" s="426">
        <v>300</v>
      </c>
      <c r="X2508" s="426"/>
      <c r="Y2508" s="426"/>
      <c r="Z2508" s="426">
        <v>6</v>
      </c>
    </row>
    <row r="2509" spans="1:26" ht="15">
      <c r="A2509" s="426">
        <v>202110</v>
      </c>
      <c r="B2509" s="426" t="s">
        <v>1388</v>
      </c>
      <c r="C2509" s="426" t="s">
        <v>4772</v>
      </c>
      <c r="D2509" s="426" t="s">
        <v>4773</v>
      </c>
      <c r="E2509" s="426" t="s">
        <v>258</v>
      </c>
      <c r="F2509" s="426" t="s">
        <v>4277</v>
      </c>
      <c r="G2509" s="426" t="s">
        <v>4123</v>
      </c>
      <c r="H2509" s="427">
        <v>0.2417</v>
      </c>
      <c r="I2509" s="427">
        <v>0.24129999999999999</v>
      </c>
      <c r="J2509" s="427">
        <v>16.9998</v>
      </c>
      <c r="K2509" s="427">
        <v>82.322100000000006</v>
      </c>
      <c r="L2509" s="427">
        <v>0.24870844679900003</v>
      </c>
      <c r="M2509" s="427">
        <v>17.461707685727998</v>
      </c>
      <c r="N2509" s="427">
        <v>84.558903415055994</v>
      </c>
      <c r="O2509" s="427">
        <v>22.837800000000001</v>
      </c>
      <c r="P2509" s="427">
        <v>12.3154</v>
      </c>
      <c r="Q2509" s="427">
        <v>12.3154</v>
      </c>
      <c r="R2509" s="427">
        <v>0.24174000000000001</v>
      </c>
      <c r="S2509" s="427">
        <v>20.13017</v>
      </c>
      <c r="T2509" s="427">
        <v>79.191749999999999</v>
      </c>
      <c r="U2509" s="428">
        <v>43586</v>
      </c>
      <c r="V2509" s="428">
        <v>44347</v>
      </c>
      <c r="W2509" s="426">
        <v>500</v>
      </c>
      <c r="X2509" s="426"/>
      <c r="Y2509" s="426"/>
      <c r="Z2509" s="426">
        <v>6</v>
      </c>
    </row>
    <row r="2510" spans="1:26" ht="15">
      <c r="A2510" s="426">
        <v>202110</v>
      </c>
      <c r="B2510" s="426" t="s">
        <v>1388</v>
      </c>
      <c r="C2510" s="426" t="s">
        <v>4766</v>
      </c>
      <c r="D2510" s="426" t="s">
        <v>4767</v>
      </c>
      <c r="E2510" s="426" t="s">
        <v>256</v>
      </c>
      <c r="F2510" s="426" t="s">
        <v>4279</v>
      </c>
      <c r="G2510" s="426" t="s">
        <v>4156</v>
      </c>
      <c r="H2510" s="427">
        <v>0.16520000000000001</v>
      </c>
      <c r="I2510" s="427">
        <v>0.46920000000000001</v>
      </c>
      <c r="J2510" s="427">
        <v>0.83009999999999995</v>
      </c>
      <c r="K2510" s="427">
        <v>49.2866</v>
      </c>
      <c r="L2510" s="427">
        <v>0.16999021684400004</v>
      </c>
      <c r="M2510" s="427">
        <v>0.85265494593599989</v>
      </c>
      <c r="N2510" s="427">
        <v>50.625783951776</v>
      </c>
      <c r="O2510" s="427">
        <v>22.837800000000001</v>
      </c>
      <c r="P2510" s="427">
        <v>12.1791</v>
      </c>
      <c r="Q2510" s="427">
        <v>12.1791</v>
      </c>
      <c r="R2510" s="427">
        <v>0.46920000000000001</v>
      </c>
      <c r="S2510" s="427">
        <v>0.9849</v>
      </c>
      <c r="T2510" s="427">
        <v>49.131799999999998</v>
      </c>
      <c r="U2510" s="428">
        <v>43586</v>
      </c>
      <c r="V2510" s="428">
        <v>44711</v>
      </c>
      <c r="W2510" s="426">
        <v>2200</v>
      </c>
      <c r="X2510" s="426"/>
      <c r="Y2510" s="426"/>
      <c r="Z2510" s="426">
        <v>6</v>
      </c>
    </row>
    <row r="2511" spans="1:26" ht="15">
      <c r="A2511" s="426">
        <v>202110</v>
      </c>
      <c r="B2511" s="426" t="s">
        <v>1388</v>
      </c>
      <c r="C2511" s="426" t="s">
        <v>4768</v>
      </c>
      <c r="D2511" s="426" t="s">
        <v>4769</v>
      </c>
      <c r="E2511" s="426" t="s">
        <v>265</v>
      </c>
      <c r="F2511" s="426" t="s">
        <v>4276</v>
      </c>
      <c r="G2511" s="426" t="s">
        <v>4123</v>
      </c>
      <c r="H2511" s="427">
        <v>0.4844</v>
      </c>
      <c r="I2511" s="427">
        <v>0.49</v>
      </c>
      <c r="J2511" s="427">
        <v>56.403100000000002</v>
      </c>
      <c r="K2511" s="427">
        <v>271.27820000000003</v>
      </c>
      <c r="L2511" s="427">
        <v>0.49844589006800011</v>
      </c>
      <c r="M2511" s="427">
        <v>57.935648935215994</v>
      </c>
      <c r="N2511" s="427">
        <v>278.64919763235201</v>
      </c>
      <c r="O2511" s="427">
        <v>22.837800000000001</v>
      </c>
      <c r="P2511" s="427">
        <v>12.4711</v>
      </c>
      <c r="Q2511" s="427">
        <v>12.4711</v>
      </c>
      <c r="R2511" s="427">
        <v>0.49</v>
      </c>
      <c r="S2511" s="427">
        <v>69.485900000000001</v>
      </c>
      <c r="T2511" s="427">
        <v>258.19540000000001</v>
      </c>
      <c r="U2511" s="428">
        <v>43586</v>
      </c>
      <c r="V2511" s="428">
        <v>44712</v>
      </c>
      <c r="W2511" s="426">
        <v>1600</v>
      </c>
      <c r="X2511" s="426"/>
      <c r="Y2511" s="426"/>
      <c r="Z2511" s="426">
        <v>6</v>
      </c>
    </row>
    <row r="2512" spans="1:26" ht="15">
      <c r="A2512" s="426">
        <v>202110</v>
      </c>
      <c r="B2512" s="426" t="s">
        <v>1388</v>
      </c>
      <c r="C2512" s="426" t="s">
        <v>4770</v>
      </c>
      <c r="D2512" s="426" t="s">
        <v>4771</v>
      </c>
      <c r="E2512" s="426" t="s">
        <v>275</v>
      </c>
      <c r="F2512" s="426" t="s">
        <v>4265</v>
      </c>
      <c r="G2512" s="426" t="s">
        <v>4156</v>
      </c>
      <c r="H2512" s="427">
        <v>0.1444</v>
      </c>
      <c r="I2512" s="427">
        <v>0.1789</v>
      </c>
      <c r="J2512" s="427">
        <v>4.3310000000000004</v>
      </c>
      <c r="K2512" s="427">
        <v>57.591000000000001</v>
      </c>
      <c r="L2512" s="427">
        <v>0.14858709026800002</v>
      </c>
      <c r="M2512" s="427">
        <v>4.4486791601599993</v>
      </c>
      <c r="N2512" s="427">
        <v>59.155825793759995</v>
      </c>
      <c r="O2512" s="427">
        <v>22.8767</v>
      </c>
      <c r="P2512" s="427">
        <v>13.0747</v>
      </c>
      <c r="Q2512" s="427">
        <v>13.0747</v>
      </c>
      <c r="R2512" s="427">
        <v>0.17888000000000001</v>
      </c>
      <c r="S2512" s="427">
        <v>5.3632099999999996</v>
      </c>
      <c r="T2512" s="427">
        <v>56.558840000000004</v>
      </c>
      <c r="U2512" s="428">
        <v>43586</v>
      </c>
      <c r="V2512" s="428">
        <v>45077</v>
      </c>
      <c r="W2512" s="426">
        <v>370</v>
      </c>
      <c r="X2512" s="426"/>
      <c r="Y2512" s="426"/>
      <c r="Z2512" s="426">
        <v>6</v>
      </c>
    </row>
    <row r="2513" spans="1:26" ht="15">
      <c r="A2513" s="426">
        <v>202110</v>
      </c>
      <c r="B2513" s="426" t="s">
        <v>1388</v>
      </c>
      <c r="C2513" s="426" t="s">
        <v>4888</v>
      </c>
      <c r="D2513" s="426" t="s">
        <v>4889</v>
      </c>
      <c r="E2513" s="426" t="s">
        <v>275</v>
      </c>
      <c r="F2513" s="426" t="s">
        <v>4268</v>
      </c>
      <c r="G2513" s="426" t="s">
        <v>4156</v>
      </c>
      <c r="H2513" s="427">
        <v>0.15479999999999999</v>
      </c>
      <c r="I2513" s="427">
        <v>0.14399999999999999</v>
      </c>
      <c r="J2513" s="427">
        <v>8.7265999999999995</v>
      </c>
      <c r="K2513" s="427">
        <v>33.1374</v>
      </c>
      <c r="L2513" s="427">
        <v>0.15928865355600003</v>
      </c>
      <c r="M2513" s="427">
        <v>8.963713590175999</v>
      </c>
      <c r="N2513" s="427">
        <v>34.037788224863995</v>
      </c>
      <c r="O2513" s="427">
        <v>22.9252</v>
      </c>
      <c r="P2513" s="427">
        <v>13.016299999999999</v>
      </c>
      <c r="Q2513" s="427">
        <v>13.016299999999999</v>
      </c>
      <c r="R2513" s="427">
        <v>0.15479999999999999</v>
      </c>
      <c r="S2513" s="427">
        <v>9.9454999999999991</v>
      </c>
      <c r="T2513" s="427">
        <v>31.918500000000002</v>
      </c>
      <c r="U2513" s="428">
        <v>43647</v>
      </c>
      <c r="V2513" s="428">
        <v>45138</v>
      </c>
      <c r="W2513" s="426">
        <v>400</v>
      </c>
      <c r="X2513" s="426"/>
      <c r="Y2513" s="426"/>
      <c r="Z2513" s="426">
        <v>6</v>
      </c>
    </row>
    <row r="2514" spans="1:26" ht="15">
      <c r="A2514" s="426">
        <v>202110</v>
      </c>
      <c r="B2514" s="426" t="s">
        <v>1388</v>
      </c>
      <c r="C2514" s="426" t="s">
        <v>4890</v>
      </c>
      <c r="D2514" s="426" t="s">
        <v>4891</v>
      </c>
      <c r="E2514" s="426" t="s">
        <v>275</v>
      </c>
      <c r="F2514" s="426" t="s">
        <v>4247</v>
      </c>
      <c r="G2514" s="426" t="s">
        <v>4156</v>
      </c>
      <c r="H2514" s="427">
        <v>0.25879999999999997</v>
      </c>
      <c r="I2514" s="427">
        <v>0.30599999999999999</v>
      </c>
      <c r="J2514" s="427">
        <v>14.470499999999999</v>
      </c>
      <c r="K2514" s="427">
        <v>63.74</v>
      </c>
      <c r="L2514" s="427">
        <v>0.26630428643600002</v>
      </c>
      <c r="M2514" s="427">
        <v>14.863683164879998</v>
      </c>
      <c r="N2514" s="427">
        <v>65.471902486399983</v>
      </c>
      <c r="O2514" s="427">
        <v>22.9252</v>
      </c>
      <c r="P2514" s="427">
        <v>13.016299999999999</v>
      </c>
      <c r="Q2514" s="427">
        <v>13.016299999999999</v>
      </c>
      <c r="R2514" s="427">
        <v>0.30599999999999999</v>
      </c>
      <c r="S2514" s="427">
        <v>16.922999999999998</v>
      </c>
      <c r="T2514" s="427">
        <v>61.287500000000001</v>
      </c>
      <c r="U2514" s="428">
        <v>43647</v>
      </c>
      <c r="V2514" s="428">
        <v>45138</v>
      </c>
      <c r="W2514" s="426">
        <v>785</v>
      </c>
      <c r="X2514" s="426"/>
      <c r="Y2514" s="426"/>
      <c r="Z2514" s="426">
        <v>6</v>
      </c>
    </row>
    <row r="2515" spans="1:26" ht="15">
      <c r="A2515" s="426">
        <v>202110</v>
      </c>
      <c r="B2515" s="426" t="s">
        <v>1388</v>
      </c>
      <c r="C2515" s="426" t="s">
        <v>4907</v>
      </c>
      <c r="D2515" s="426" t="s">
        <v>4908</v>
      </c>
      <c r="E2515" s="426" t="s">
        <v>257</v>
      </c>
      <c r="F2515" s="426" t="s">
        <v>4265</v>
      </c>
      <c r="G2515" s="426" t="s">
        <v>4156</v>
      </c>
      <c r="H2515" s="427">
        <v>0.19</v>
      </c>
      <c r="I2515" s="427">
        <v>0.20960000000000001</v>
      </c>
      <c r="J2515" s="427">
        <v>14.551299999999999</v>
      </c>
      <c r="K2515" s="427">
        <v>51.930199999999999</v>
      </c>
      <c r="L2515" s="427">
        <v>0.19550932930000003</v>
      </c>
      <c r="M2515" s="427">
        <v>14.946678610767998</v>
      </c>
      <c r="N2515" s="427">
        <v>53.341214159071995</v>
      </c>
      <c r="O2515" s="427">
        <v>23.061299999999999</v>
      </c>
      <c r="P2515" s="427">
        <v>13.2987</v>
      </c>
      <c r="Q2515" s="427">
        <v>13.2987</v>
      </c>
      <c r="R2515" s="427">
        <v>0.20960000000000001</v>
      </c>
      <c r="S2515" s="427">
        <v>15.0787</v>
      </c>
      <c r="T2515" s="427">
        <v>51.402799999999999</v>
      </c>
      <c r="U2515" s="428">
        <v>43647</v>
      </c>
      <c r="V2515" s="428">
        <v>45138</v>
      </c>
      <c r="W2515" s="426">
        <v>300</v>
      </c>
      <c r="X2515" s="426"/>
      <c r="Y2515" s="426"/>
      <c r="Z2515" s="426">
        <v>6</v>
      </c>
    </row>
    <row r="2516" spans="1:26" ht="15">
      <c r="A2516" s="426">
        <v>202110</v>
      </c>
      <c r="B2516" s="426" t="s">
        <v>1388</v>
      </c>
      <c r="C2516" s="426" t="s">
        <v>4898</v>
      </c>
      <c r="D2516" s="426" t="s">
        <v>4899</v>
      </c>
      <c r="E2516" s="426" t="s">
        <v>260</v>
      </c>
      <c r="F2516" s="426" t="s">
        <v>4900</v>
      </c>
      <c r="G2516" s="426" t="s">
        <v>4156</v>
      </c>
      <c r="H2516" s="427">
        <v>0.26600000000000001</v>
      </c>
      <c r="I2516" s="427">
        <v>0.2732</v>
      </c>
      <c r="J2516" s="427">
        <v>25.944600000000001</v>
      </c>
      <c r="K2516" s="427">
        <v>130.29839999999999</v>
      </c>
      <c r="L2516" s="427">
        <v>0.27371306102000004</v>
      </c>
      <c r="M2516" s="427">
        <v>26.649550066655998</v>
      </c>
      <c r="N2516" s="427">
        <v>133.83878473382399</v>
      </c>
      <c r="O2516" s="427">
        <v>22.351900000000001</v>
      </c>
      <c r="P2516" s="427">
        <v>9.7939000000000007</v>
      </c>
      <c r="Q2516" s="427">
        <v>9.7939000000000007</v>
      </c>
      <c r="R2516" s="427">
        <v>0.2732</v>
      </c>
      <c r="S2516" s="427">
        <v>31.6035</v>
      </c>
      <c r="T2516" s="427">
        <v>124.6395</v>
      </c>
      <c r="U2516" s="428">
        <v>43647</v>
      </c>
      <c r="V2516" s="428">
        <v>45503</v>
      </c>
      <c r="W2516" s="426">
        <v>600</v>
      </c>
      <c r="X2516" s="426"/>
      <c r="Y2516" s="426"/>
      <c r="Z2516" s="426">
        <v>6</v>
      </c>
    </row>
    <row r="2517" spans="1:26" ht="15">
      <c r="A2517" s="426">
        <v>202110</v>
      </c>
      <c r="B2517" s="426" t="s">
        <v>1388</v>
      </c>
      <c r="C2517" s="426" t="s">
        <v>4949</v>
      </c>
      <c r="D2517" s="426" t="s">
        <v>4950</v>
      </c>
      <c r="E2517" s="426" t="s">
        <v>265</v>
      </c>
      <c r="F2517" s="426" t="s">
        <v>4284</v>
      </c>
      <c r="G2517" s="426" t="s">
        <v>4263</v>
      </c>
      <c r="H2517" s="427">
        <v>0.33479999999999999</v>
      </c>
      <c r="I2517" s="427">
        <v>0.39639999999999997</v>
      </c>
      <c r="J2517" s="427">
        <v>11.9758</v>
      </c>
      <c r="K2517" s="427">
        <v>100.943</v>
      </c>
      <c r="L2517" s="427">
        <v>0.34450801815600002</v>
      </c>
      <c r="M2517" s="427">
        <v>12.301198773087998</v>
      </c>
      <c r="N2517" s="427">
        <v>103.68575859247998</v>
      </c>
      <c r="O2517" s="427">
        <v>22.837800000000001</v>
      </c>
      <c r="P2517" s="427">
        <v>12.792400000000001</v>
      </c>
      <c r="Q2517" s="427">
        <v>12.792400000000001</v>
      </c>
      <c r="R2517" s="427">
        <v>0.39639999999999997</v>
      </c>
      <c r="S2517" s="427">
        <v>14.7834</v>
      </c>
      <c r="T2517" s="427">
        <v>98.135400000000004</v>
      </c>
      <c r="U2517" s="428">
        <v>43678</v>
      </c>
      <c r="V2517" s="428">
        <v>44774</v>
      </c>
      <c r="W2517" s="426">
        <v>600</v>
      </c>
      <c r="X2517" s="426"/>
      <c r="Y2517" s="426"/>
      <c r="Z2517" s="426">
        <v>6</v>
      </c>
    </row>
    <row r="2518" spans="1:26" ht="15">
      <c r="A2518" s="426">
        <v>202110</v>
      </c>
      <c r="B2518" s="426" t="s">
        <v>1388</v>
      </c>
      <c r="C2518" s="426" t="s">
        <v>4971</v>
      </c>
      <c r="D2518" s="426" t="s">
        <v>4972</v>
      </c>
      <c r="E2518" s="426" t="s">
        <v>275</v>
      </c>
      <c r="F2518" s="426" t="s">
        <v>4282</v>
      </c>
      <c r="G2518" s="426" t="s">
        <v>4263</v>
      </c>
      <c r="H2518" s="427">
        <v>0.158</v>
      </c>
      <c r="I2518" s="427">
        <v>0.15679999999999999</v>
      </c>
      <c r="J2518" s="427">
        <v>17.43</v>
      </c>
      <c r="K2518" s="427">
        <v>70.927700000000002</v>
      </c>
      <c r="L2518" s="427">
        <v>0.16258144226000004</v>
      </c>
      <c r="M2518" s="427">
        <v>17.903596804799999</v>
      </c>
      <c r="N2518" s="427">
        <v>72.854902070671997</v>
      </c>
      <c r="O2518" s="427">
        <v>22.837800000000001</v>
      </c>
      <c r="P2518" s="427">
        <v>9.3655000000000008</v>
      </c>
      <c r="Q2518" s="427">
        <v>8.8398000000000003</v>
      </c>
      <c r="R2518" s="427">
        <v>0.158</v>
      </c>
      <c r="S2518" s="427">
        <v>21.377099999999999</v>
      </c>
      <c r="T2518" s="427">
        <v>66.980599999999995</v>
      </c>
      <c r="U2518" s="428">
        <v>43678</v>
      </c>
      <c r="V2518" s="428">
        <v>44681</v>
      </c>
      <c r="W2518" s="426">
        <v>700</v>
      </c>
      <c r="X2518" s="426"/>
      <c r="Y2518" s="426"/>
      <c r="Z2518" s="426">
        <v>6</v>
      </c>
    </row>
    <row r="2519" spans="1:26" ht="15">
      <c r="A2519" s="426">
        <v>202110</v>
      </c>
      <c r="B2519" s="426" t="s">
        <v>1388</v>
      </c>
      <c r="C2519" s="426" t="s">
        <v>5618</v>
      </c>
      <c r="D2519" s="426" t="s">
        <v>5619</v>
      </c>
      <c r="E2519" s="426" t="s">
        <v>265</v>
      </c>
      <c r="F2519" s="426" t="s">
        <v>4287</v>
      </c>
      <c r="G2519" s="426" t="s">
        <v>4123</v>
      </c>
      <c r="H2519" s="427">
        <v>0.30159999999999998</v>
      </c>
      <c r="I2519" s="427">
        <v>0.32040000000000002</v>
      </c>
      <c r="J2519" s="427">
        <v>13.089499999999999</v>
      </c>
      <c r="K2519" s="427">
        <v>83.693899999999999</v>
      </c>
      <c r="L2519" s="427">
        <v>0.31034533535200004</v>
      </c>
      <c r="M2519" s="427">
        <v>13.445159516719997</v>
      </c>
      <c r="N2519" s="427">
        <v>85.967977086703982</v>
      </c>
      <c r="O2519" s="427">
        <v>22.964099999999998</v>
      </c>
      <c r="P2519" s="427">
        <v>14.291700000000001</v>
      </c>
      <c r="Q2519" s="427">
        <v>14.291700000000001</v>
      </c>
      <c r="R2519" s="427">
        <v>0.32040000000000002</v>
      </c>
      <c r="S2519" s="427">
        <v>13.8222</v>
      </c>
      <c r="T2519" s="427">
        <v>82.961200000000005</v>
      </c>
      <c r="U2519" s="428">
        <v>43709</v>
      </c>
      <c r="V2519" s="428">
        <v>46022</v>
      </c>
      <c r="W2519" s="426">
        <v>500</v>
      </c>
      <c r="X2519" s="426"/>
      <c r="Y2519" s="426"/>
      <c r="Z2519" s="426">
        <v>6</v>
      </c>
    </row>
    <row r="2520" spans="1:26" ht="15">
      <c r="A2520" s="426">
        <v>202110</v>
      </c>
      <c r="B2520" s="426" t="s">
        <v>1388</v>
      </c>
      <c r="C2520" s="426" t="s">
        <v>5620</v>
      </c>
      <c r="D2520" s="426" t="s">
        <v>5621</v>
      </c>
      <c r="E2520" s="426" t="s">
        <v>265</v>
      </c>
      <c r="F2520" s="426" t="s">
        <v>4175</v>
      </c>
      <c r="G2520" s="426" t="s">
        <v>4156</v>
      </c>
      <c r="H2520" s="427">
        <v>0.12</v>
      </c>
      <c r="I2520" s="427">
        <v>0.14799999999999999</v>
      </c>
      <c r="J2520" s="427">
        <v>8.282</v>
      </c>
      <c r="K2520" s="427">
        <v>47.245899999999999</v>
      </c>
      <c r="L2520" s="427">
        <v>0.12347957640000001</v>
      </c>
      <c r="M2520" s="427">
        <v>8.5070332035199989</v>
      </c>
      <c r="N2520" s="427">
        <v>48.529635357423992</v>
      </c>
      <c r="O2520" s="427">
        <v>22.837800000000001</v>
      </c>
      <c r="P2520" s="427">
        <v>13.016299999999999</v>
      </c>
      <c r="Q2520" s="427">
        <v>13.016299999999999</v>
      </c>
      <c r="R2520" s="427">
        <v>0.14799999999999999</v>
      </c>
      <c r="S2520" s="427">
        <v>9.6517999999999997</v>
      </c>
      <c r="T2520" s="427">
        <v>45.876100000000001</v>
      </c>
      <c r="U2520" s="428">
        <v>43709</v>
      </c>
      <c r="V2520" s="428">
        <v>45291</v>
      </c>
      <c r="W2520" s="426">
        <v>500</v>
      </c>
      <c r="X2520" s="426"/>
      <c r="Y2520" s="426"/>
      <c r="Z2520" s="426">
        <v>6</v>
      </c>
    </row>
    <row r="2521" spans="1:26" ht="15">
      <c r="A2521" s="426">
        <v>202110</v>
      </c>
      <c r="B2521" s="426" t="s">
        <v>1388</v>
      </c>
      <c r="C2521" s="426" t="s">
        <v>5622</v>
      </c>
      <c r="D2521" s="426" t="s">
        <v>5623</v>
      </c>
      <c r="E2521" s="426" t="s">
        <v>258</v>
      </c>
      <c r="F2521" s="426" t="s">
        <v>4152</v>
      </c>
      <c r="G2521" s="426" t="s">
        <v>4156</v>
      </c>
      <c r="H2521" s="427">
        <v>0.28120000000000001</v>
      </c>
      <c r="I2521" s="427">
        <v>0.40679999999999999</v>
      </c>
      <c r="J2521" s="427">
        <v>21.988600000000002</v>
      </c>
      <c r="K2521" s="427">
        <v>118.6972</v>
      </c>
      <c r="L2521" s="427">
        <v>0.28935380736400002</v>
      </c>
      <c r="M2521" s="427">
        <v>22.586060166495997</v>
      </c>
      <c r="N2521" s="427">
        <v>121.92236435219199</v>
      </c>
      <c r="O2521" s="427">
        <v>22.837800000000001</v>
      </c>
      <c r="P2521" s="427">
        <v>11.809100000000001</v>
      </c>
      <c r="Q2521" s="427">
        <v>11.809100000000001</v>
      </c>
      <c r="R2521" s="427">
        <v>0.40679999999999999</v>
      </c>
      <c r="S2521" s="427">
        <v>25.295300000000001</v>
      </c>
      <c r="T2521" s="427">
        <v>115.3905</v>
      </c>
      <c r="U2521" s="428">
        <v>43709</v>
      </c>
      <c r="V2521" s="428">
        <v>45291</v>
      </c>
      <c r="W2521" s="426">
        <v>1000</v>
      </c>
      <c r="X2521" s="426"/>
      <c r="Y2521" s="426"/>
      <c r="Z2521" s="426">
        <v>6</v>
      </c>
    </row>
    <row r="2522" spans="1:26" ht="15">
      <c r="A2522" s="426">
        <v>202110</v>
      </c>
      <c r="B2522" s="426" t="s">
        <v>1388</v>
      </c>
      <c r="C2522" s="426" t="s">
        <v>5712</v>
      </c>
      <c r="D2522" s="426" t="s">
        <v>5713</v>
      </c>
      <c r="E2522" s="426" t="s">
        <v>275</v>
      </c>
      <c r="F2522" s="426" t="s">
        <v>4265</v>
      </c>
      <c r="G2522" s="426" t="s">
        <v>4156</v>
      </c>
      <c r="H2522" s="427">
        <v>0.156</v>
      </c>
      <c r="I2522" s="427">
        <v>0.18279999999999999</v>
      </c>
      <c r="J2522" s="427">
        <v>12.901400000000001</v>
      </c>
      <c r="K2522" s="427">
        <v>65.843800000000002</v>
      </c>
      <c r="L2522" s="427">
        <v>0.16052344932000004</v>
      </c>
      <c r="M2522" s="427">
        <v>13.251948583903999</v>
      </c>
      <c r="N2522" s="427">
        <v>67.632865593567999</v>
      </c>
      <c r="O2522" s="427">
        <v>22.837800000000001</v>
      </c>
      <c r="P2522" s="427">
        <v>9.3655000000000008</v>
      </c>
      <c r="Q2522" s="427">
        <v>8.8398000000000003</v>
      </c>
      <c r="R2522" s="427">
        <v>0.18279999999999999</v>
      </c>
      <c r="S2522" s="427">
        <v>16.082699999999999</v>
      </c>
      <c r="T2522" s="427">
        <v>62.662500000000001</v>
      </c>
      <c r="U2522" s="428">
        <v>43739</v>
      </c>
      <c r="V2522" s="428">
        <v>45199</v>
      </c>
      <c r="W2522" s="426">
        <v>454.3</v>
      </c>
      <c r="X2522" s="426"/>
      <c r="Y2522" s="426"/>
      <c r="Z2522" s="426">
        <v>6</v>
      </c>
    </row>
    <row r="2523" spans="1:26" ht="15">
      <c r="A2523" s="426">
        <v>202110</v>
      </c>
      <c r="B2523" s="426" t="s">
        <v>1388</v>
      </c>
      <c r="C2523" s="426" t="s">
        <v>5714</v>
      </c>
      <c r="D2523" s="426" t="s">
        <v>5715</v>
      </c>
      <c r="E2523" s="426" t="s">
        <v>275</v>
      </c>
      <c r="F2523" s="426" t="s">
        <v>4284</v>
      </c>
      <c r="G2523" s="426" t="s">
        <v>4263</v>
      </c>
      <c r="H2523" s="427">
        <v>0.15840000000000001</v>
      </c>
      <c r="I2523" s="427">
        <v>0.16320000000000001</v>
      </c>
      <c r="J2523" s="427">
        <v>14.832100000000001</v>
      </c>
      <c r="K2523" s="427">
        <v>67.864099999999993</v>
      </c>
      <c r="L2523" s="427">
        <v>0.16299304084800004</v>
      </c>
      <c r="M2523" s="427">
        <v>15.235108328655999</v>
      </c>
      <c r="N2523" s="427">
        <v>69.708059892175982</v>
      </c>
      <c r="O2523" s="427">
        <v>22.837800000000001</v>
      </c>
      <c r="P2523" s="427">
        <v>9.3655000000000008</v>
      </c>
      <c r="Q2523" s="427">
        <v>8.8398000000000003</v>
      </c>
      <c r="R2523" s="427">
        <v>0.16320000000000001</v>
      </c>
      <c r="S2523" s="427">
        <v>18.3827</v>
      </c>
      <c r="T2523" s="427">
        <v>64.313500000000005</v>
      </c>
      <c r="U2523" s="428">
        <v>43739</v>
      </c>
      <c r="V2523" s="428">
        <v>45199</v>
      </c>
      <c r="W2523" s="426">
        <v>400</v>
      </c>
      <c r="X2523" s="426"/>
      <c r="Y2523" s="426"/>
      <c r="Z2523" s="426">
        <v>6</v>
      </c>
    </row>
    <row r="2524" spans="1:26" ht="15">
      <c r="A2524" s="426">
        <v>202110</v>
      </c>
      <c r="B2524" s="426" t="s">
        <v>1388</v>
      </c>
      <c r="C2524" s="426" t="s">
        <v>5818</v>
      </c>
      <c r="D2524" s="426" t="s">
        <v>5819</v>
      </c>
      <c r="E2524" s="426" t="s">
        <v>268</v>
      </c>
      <c r="F2524" s="426" t="s">
        <v>5820</v>
      </c>
      <c r="G2524" s="426" t="s">
        <v>4156</v>
      </c>
      <c r="H2524" s="427">
        <v>0.45960000000000001</v>
      </c>
      <c r="I2524" s="427">
        <v>0.46800000000000003</v>
      </c>
      <c r="J2524" s="427">
        <v>29.146799999999999</v>
      </c>
      <c r="K2524" s="427">
        <v>123.12050000000001</v>
      </c>
      <c r="L2524" s="427">
        <v>0.47292677761200008</v>
      </c>
      <c r="M2524" s="427">
        <v>29.938758195647996</v>
      </c>
      <c r="N2524" s="427">
        <v>126.46585142888</v>
      </c>
      <c r="O2524" s="427">
        <v>23.061299999999999</v>
      </c>
      <c r="P2524" s="427">
        <v>13.094200000000001</v>
      </c>
      <c r="Q2524" s="427">
        <v>13.094200000000001</v>
      </c>
      <c r="R2524" s="427">
        <v>0.46800000000000003</v>
      </c>
      <c r="S2524" s="427">
        <v>29.356400000000001</v>
      </c>
      <c r="T2524" s="427">
        <v>122.9109</v>
      </c>
      <c r="U2524" s="428">
        <v>43770</v>
      </c>
      <c r="V2524" s="428">
        <v>45230</v>
      </c>
      <c r="W2524" s="426">
        <v>700</v>
      </c>
      <c r="X2524" s="426"/>
      <c r="Y2524" s="426"/>
      <c r="Z2524" s="426">
        <v>6</v>
      </c>
    </row>
    <row r="2525" spans="1:26" ht="15">
      <c r="A2525" s="426">
        <v>202110</v>
      </c>
      <c r="B2525" s="426" t="s">
        <v>1388</v>
      </c>
      <c r="C2525" s="426" t="s">
        <v>5915</v>
      </c>
      <c r="D2525" s="426" t="s">
        <v>5916</v>
      </c>
      <c r="E2525" s="426" t="s">
        <v>267</v>
      </c>
      <c r="F2525" s="426" t="s">
        <v>4304</v>
      </c>
      <c r="G2525" s="426" t="s">
        <v>4156</v>
      </c>
      <c r="H2525" s="427">
        <v>0.40760000000000002</v>
      </c>
      <c r="I2525" s="427">
        <v>0.41220000000000001</v>
      </c>
      <c r="J2525" s="427">
        <v>27.477799999999998</v>
      </c>
      <c r="K2525" s="427">
        <v>109.9204</v>
      </c>
      <c r="L2525" s="427">
        <v>0.41941896117200006</v>
      </c>
      <c r="M2525" s="427">
        <v>28.224409195807993</v>
      </c>
      <c r="N2525" s="427">
        <v>112.90708675974399</v>
      </c>
      <c r="O2525" s="427">
        <v>22.837800000000001</v>
      </c>
      <c r="P2525" s="427">
        <v>12.578200000000001</v>
      </c>
      <c r="Q2525" s="427">
        <v>12.578200000000001</v>
      </c>
      <c r="R2525" s="427">
        <v>0.41220000000000001</v>
      </c>
      <c r="S2525" s="427">
        <v>27.83455</v>
      </c>
      <c r="T2525" s="427">
        <v>109.56359999999999</v>
      </c>
      <c r="U2525" s="428">
        <v>43800</v>
      </c>
      <c r="V2525" s="428">
        <v>45260</v>
      </c>
      <c r="W2525" s="426">
        <v>900</v>
      </c>
      <c r="X2525" s="426"/>
      <c r="Y2525" s="426"/>
      <c r="Z2525" s="426">
        <v>6</v>
      </c>
    </row>
    <row r="2526" spans="1:26" ht="15">
      <c r="A2526" s="426">
        <v>202110</v>
      </c>
      <c r="B2526" s="426" t="s">
        <v>1388</v>
      </c>
      <c r="C2526" s="426" t="s">
        <v>5917</v>
      </c>
      <c r="D2526" s="426" t="s">
        <v>5918</v>
      </c>
      <c r="E2526" s="426" t="s">
        <v>267</v>
      </c>
      <c r="F2526" s="426" t="s">
        <v>4152</v>
      </c>
      <c r="G2526" s="426" t="s">
        <v>4156</v>
      </c>
      <c r="H2526" s="427">
        <v>0.12470000000000001</v>
      </c>
      <c r="I2526" s="427">
        <v>0.13880000000000001</v>
      </c>
      <c r="J2526" s="427">
        <v>8.3575999999999997</v>
      </c>
      <c r="K2526" s="427">
        <v>29.945399999999999</v>
      </c>
      <c r="L2526" s="427">
        <v>0.12831585980900001</v>
      </c>
      <c r="M2526" s="427">
        <v>8.5846873583359979</v>
      </c>
      <c r="N2526" s="427">
        <v>30.759057243743996</v>
      </c>
      <c r="O2526" s="427">
        <v>22.837800000000001</v>
      </c>
      <c r="P2526" s="427">
        <v>13.3765</v>
      </c>
      <c r="Q2526" s="427">
        <v>13.3765</v>
      </c>
      <c r="R2526" s="427">
        <v>0.13882159999999999</v>
      </c>
      <c r="S2526" s="427">
        <v>8.4650079999999992</v>
      </c>
      <c r="T2526" s="427">
        <v>29.837990000000001</v>
      </c>
      <c r="U2526" s="428">
        <v>43800</v>
      </c>
      <c r="V2526" s="428">
        <v>45260</v>
      </c>
      <c r="W2526" s="426">
        <v>350</v>
      </c>
      <c r="X2526" s="426"/>
      <c r="Y2526" s="426"/>
      <c r="Z2526" s="426">
        <v>6</v>
      </c>
    </row>
    <row r="2527" spans="1:26" ht="15">
      <c r="A2527" s="426">
        <v>202110</v>
      </c>
      <c r="B2527" s="426" t="s">
        <v>1388</v>
      </c>
      <c r="C2527" s="426" t="s">
        <v>5923</v>
      </c>
      <c r="D2527" s="426" t="s">
        <v>5924</v>
      </c>
      <c r="E2527" s="426" t="s">
        <v>276</v>
      </c>
      <c r="F2527" s="426" t="s">
        <v>4283</v>
      </c>
      <c r="G2527" s="426" t="s">
        <v>4156</v>
      </c>
      <c r="H2527" s="427">
        <v>1.8224</v>
      </c>
      <c r="I2527" s="427">
        <v>1.82</v>
      </c>
      <c r="J2527" s="427">
        <v>157.03630000000001</v>
      </c>
      <c r="K2527" s="427">
        <v>534.65610000000004</v>
      </c>
      <c r="L2527" s="427">
        <v>1.8752431669280003</v>
      </c>
      <c r="M2527" s="427">
        <v>161.30318984036802</v>
      </c>
      <c r="N2527" s="427">
        <v>549.18343336929593</v>
      </c>
      <c r="O2527" s="427">
        <v>23.071000000000002</v>
      </c>
      <c r="P2527" s="427">
        <v>13.103899999999999</v>
      </c>
      <c r="Q2527" s="427">
        <v>13.103899999999999</v>
      </c>
      <c r="R2527" s="427">
        <v>1.8224</v>
      </c>
      <c r="S2527" s="427">
        <v>165.93369999999999</v>
      </c>
      <c r="T2527" s="427">
        <v>525.75869999999998</v>
      </c>
      <c r="U2527" s="428">
        <v>43800</v>
      </c>
      <c r="V2527" s="428">
        <v>45260</v>
      </c>
      <c r="W2527" s="426">
        <v>2000</v>
      </c>
      <c r="X2527" s="426"/>
      <c r="Y2527" s="426"/>
      <c r="Z2527" s="426">
        <v>6</v>
      </c>
    </row>
    <row r="2528" spans="1:26" ht="15">
      <c r="A2528" s="426">
        <v>202110</v>
      </c>
      <c r="B2528" s="426" t="s">
        <v>1388</v>
      </c>
      <c r="C2528" s="426" t="s">
        <v>5977</v>
      </c>
      <c r="D2528" s="426" t="s">
        <v>5978</v>
      </c>
      <c r="E2528" s="426" t="s">
        <v>271</v>
      </c>
      <c r="F2528" s="426" t="s">
        <v>4244</v>
      </c>
      <c r="G2528" s="426" t="s">
        <v>4156</v>
      </c>
      <c r="H2528" s="427">
        <v>0.57999999999999996</v>
      </c>
      <c r="I2528" s="427">
        <v>0.59160000000000001</v>
      </c>
      <c r="J2528" s="427">
        <v>26.225100000000001</v>
      </c>
      <c r="K2528" s="427">
        <v>100.7978</v>
      </c>
      <c r="L2528" s="427">
        <v>0.59681795260000003</v>
      </c>
      <c r="M2528" s="427">
        <v>26.937671633135999</v>
      </c>
      <c r="N2528" s="427">
        <v>103.53661331100798</v>
      </c>
      <c r="O2528" s="427">
        <v>22.837800000000001</v>
      </c>
      <c r="P2528" s="427">
        <v>12.422499999999999</v>
      </c>
      <c r="Q2528" s="427">
        <v>12.422499999999999</v>
      </c>
      <c r="R2528" s="427">
        <v>0.59160000000000001</v>
      </c>
      <c r="S2528" s="427">
        <v>26.3871</v>
      </c>
      <c r="T2528" s="427">
        <v>100.6358</v>
      </c>
      <c r="U2528" s="428">
        <v>43831</v>
      </c>
      <c r="V2528" s="428">
        <v>45291</v>
      </c>
      <c r="W2528" s="426">
        <v>537</v>
      </c>
      <c r="X2528" s="426"/>
      <c r="Y2528" s="426"/>
      <c r="Z2528" s="426">
        <v>6</v>
      </c>
    </row>
    <row r="2529" spans="1:26" ht="15">
      <c r="A2529" s="426">
        <v>202110</v>
      </c>
      <c r="B2529" s="426" t="s">
        <v>1388</v>
      </c>
      <c r="C2529" s="426" t="s">
        <v>6158</v>
      </c>
      <c r="D2529" s="426" t="s">
        <v>6159</v>
      </c>
      <c r="E2529" s="426" t="s">
        <v>262</v>
      </c>
      <c r="F2529" s="426" t="s">
        <v>4419</v>
      </c>
      <c r="G2529" s="426" t="s">
        <v>4370</v>
      </c>
      <c r="H2529" s="427">
        <v>0.96050000000000002</v>
      </c>
      <c r="I2529" s="427">
        <v>1.0246</v>
      </c>
      <c r="J2529" s="427">
        <v>70.168300000000002</v>
      </c>
      <c r="K2529" s="427">
        <v>307.36860000000001</v>
      </c>
      <c r="L2529" s="427">
        <v>1.008124096905</v>
      </c>
      <c r="M2529" s="427">
        <v>73.146287559711993</v>
      </c>
      <c r="N2529" s="427">
        <v>320.41352009990402</v>
      </c>
      <c r="O2529" s="427">
        <v>21.7515</v>
      </c>
      <c r="P2529" s="427">
        <v>9.1036000000000001</v>
      </c>
      <c r="Q2529" s="427">
        <v>9.1036000000000001</v>
      </c>
      <c r="R2529" s="427">
        <v>1.0245816000000001</v>
      </c>
      <c r="S2529" s="427">
        <v>80.667400999999998</v>
      </c>
      <c r="T2529" s="427">
        <v>296.86943300000001</v>
      </c>
      <c r="U2529" s="428">
        <v>44440</v>
      </c>
      <c r="V2529" s="428">
        <v>45291</v>
      </c>
      <c r="W2529" s="426">
        <v>1991</v>
      </c>
      <c r="X2529" s="426"/>
      <c r="Y2529" s="426"/>
      <c r="Z2529" s="426">
        <v>1</v>
      </c>
    </row>
    <row r="2530" spans="1:26" ht="15">
      <c r="A2530" s="426">
        <v>202110</v>
      </c>
      <c r="B2530" s="426" t="s">
        <v>1388</v>
      </c>
      <c r="C2530" s="426" t="s">
        <v>6295</v>
      </c>
      <c r="D2530" s="426" t="s">
        <v>6296</v>
      </c>
      <c r="E2530" s="426" t="s">
        <v>268</v>
      </c>
      <c r="F2530" s="426" t="s">
        <v>4247</v>
      </c>
      <c r="G2530" s="426" t="s">
        <v>4156</v>
      </c>
      <c r="H2530" s="427">
        <v>0.2888</v>
      </c>
      <c r="I2530" s="427">
        <v>0.33079999999999998</v>
      </c>
      <c r="J2530" s="427">
        <v>14.7639</v>
      </c>
      <c r="K2530" s="427">
        <v>94.471999999999994</v>
      </c>
      <c r="L2530" s="427">
        <v>0.29717418053600003</v>
      </c>
      <c r="M2530" s="427">
        <v>15.165055241903998</v>
      </c>
      <c r="N2530" s="427">
        <v>97.038932721919991</v>
      </c>
      <c r="O2530" s="427">
        <v>23.352799999999998</v>
      </c>
      <c r="P2530" s="427">
        <v>9.7939000000000007</v>
      </c>
      <c r="Q2530" s="427">
        <v>9.7939000000000007</v>
      </c>
      <c r="R2530" s="427">
        <v>0.33079999999999998</v>
      </c>
      <c r="S2530" s="427">
        <v>15.9503</v>
      </c>
      <c r="T2530" s="427">
        <v>93.285600000000002</v>
      </c>
      <c r="U2530" s="428">
        <v>44013</v>
      </c>
      <c r="V2530" s="428">
        <v>45838</v>
      </c>
      <c r="W2530" s="426">
        <v>350</v>
      </c>
      <c r="X2530" s="426"/>
      <c r="Y2530" s="426"/>
      <c r="Z2530" s="426">
        <v>6</v>
      </c>
    </row>
    <row r="2531" spans="1:26" ht="15">
      <c r="A2531" s="426">
        <v>202110</v>
      </c>
      <c r="B2531" s="426" t="s">
        <v>1388</v>
      </c>
      <c r="C2531" s="426" t="s">
        <v>6297</v>
      </c>
      <c r="D2531" s="426" t="s">
        <v>6298</v>
      </c>
      <c r="E2531" s="426" t="s">
        <v>275</v>
      </c>
      <c r="F2531" s="426" t="s">
        <v>6299</v>
      </c>
      <c r="G2531" s="426" t="s">
        <v>4156</v>
      </c>
      <c r="H2531" s="427">
        <v>0.2616</v>
      </c>
      <c r="I2531" s="427">
        <v>0.40620000000000001</v>
      </c>
      <c r="J2531" s="427">
        <v>15.1945</v>
      </c>
      <c r="K2531" s="427">
        <v>67.714399999999998</v>
      </c>
      <c r="L2531" s="427">
        <v>0.26918547655200004</v>
      </c>
      <c r="M2531" s="427">
        <v>15.607355229519998</v>
      </c>
      <c r="N2531" s="427">
        <v>69.554292339583995</v>
      </c>
      <c r="O2531" s="427">
        <v>23.352799999999998</v>
      </c>
      <c r="P2531" s="427">
        <v>11.4392</v>
      </c>
      <c r="Q2531" s="427">
        <v>11.4392</v>
      </c>
      <c r="R2531" s="427">
        <v>0.40620000000000001</v>
      </c>
      <c r="S2531" s="427">
        <v>18.678450000000002</v>
      </c>
      <c r="T2531" s="427">
        <v>64.230350000000001</v>
      </c>
      <c r="U2531" s="428">
        <v>44013</v>
      </c>
      <c r="V2531" s="428">
        <v>45838</v>
      </c>
      <c r="W2531" s="426">
        <v>1000</v>
      </c>
      <c r="X2531" s="426"/>
      <c r="Y2531" s="426"/>
      <c r="Z2531" s="426">
        <v>6</v>
      </c>
    </row>
    <row r="2532" spans="1:26" ht="15">
      <c r="A2532" s="426">
        <v>202110</v>
      </c>
      <c r="B2532" s="426" t="s">
        <v>1388</v>
      </c>
      <c r="C2532" s="426" t="s">
        <v>6300</v>
      </c>
      <c r="D2532" s="426" t="s">
        <v>6301</v>
      </c>
      <c r="E2532" s="426" t="s">
        <v>275</v>
      </c>
      <c r="F2532" s="426" t="s">
        <v>6299</v>
      </c>
      <c r="G2532" s="426" t="s">
        <v>4156</v>
      </c>
      <c r="H2532" s="427">
        <v>0.66779999999999995</v>
      </c>
      <c r="I2532" s="427">
        <v>0.64959999999999996</v>
      </c>
      <c r="J2532" s="427">
        <v>70.963399999999993</v>
      </c>
      <c r="K2532" s="427">
        <v>249.62289999999999</v>
      </c>
      <c r="L2532" s="427">
        <v>0.68716384266600006</v>
      </c>
      <c r="M2532" s="427">
        <v>72.891572088223981</v>
      </c>
      <c r="N2532" s="427">
        <v>256.40549368014399</v>
      </c>
      <c r="O2532" s="427">
        <v>23.352799999999998</v>
      </c>
      <c r="P2532" s="427">
        <v>11.4392</v>
      </c>
      <c r="Q2532" s="427">
        <v>11.4392</v>
      </c>
      <c r="R2532" s="427">
        <v>0.66779999999999995</v>
      </c>
      <c r="S2532" s="427">
        <v>87.711849999999998</v>
      </c>
      <c r="T2532" s="427">
        <v>232.87440000000001</v>
      </c>
      <c r="U2532" s="428">
        <v>44013</v>
      </c>
      <c r="V2532" s="428">
        <v>45838</v>
      </c>
      <c r="W2532" s="426">
        <v>3300</v>
      </c>
      <c r="X2532" s="426"/>
      <c r="Y2532" s="426"/>
      <c r="Z2532" s="426">
        <v>6</v>
      </c>
    </row>
    <row r="2533" spans="1:26" ht="15">
      <c r="A2533" s="426">
        <v>202110</v>
      </c>
      <c r="B2533" s="426" t="s">
        <v>1388</v>
      </c>
      <c r="C2533" s="426" t="s">
        <v>6302</v>
      </c>
      <c r="D2533" s="426" t="s">
        <v>6303</v>
      </c>
      <c r="E2533" s="426" t="s">
        <v>275</v>
      </c>
      <c r="F2533" s="426" t="s">
        <v>6299</v>
      </c>
      <c r="G2533" s="426" t="s">
        <v>4156</v>
      </c>
      <c r="H2533" s="427">
        <v>9.1999999999999998E-3</v>
      </c>
      <c r="I2533" s="427">
        <v>9.1999999999999998E-3</v>
      </c>
      <c r="J2533" s="427">
        <v>0.67149999999999999</v>
      </c>
      <c r="K2533" s="427">
        <v>2.7410000000000001</v>
      </c>
      <c r="L2533" s="427">
        <v>9.4667675240000023E-3</v>
      </c>
      <c r="M2533" s="427">
        <v>0.68974556824</v>
      </c>
      <c r="N2533" s="427">
        <v>2.8154766977599999</v>
      </c>
      <c r="O2533" s="427">
        <v>23.352799999999998</v>
      </c>
      <c r="P2533" s="427">
        <v>11.4392</v>
      </c>
      <c r="Q2533" s="427">
        <v>11.4392</v>
      </c>
      <c r="R2533" s="427">
        <v>9.1999999999999998E-3</v>
      </c>
      <c r="S2533" s="427">
        <v>0.82920000000000005</v>
      </c>
      <c r="T2533" s="427">
        <v>2.58325</v>
      </c>
      <c r="U2533" s="428">
        <v>44013</v>
      </c>
      <c r="V2533" s="428">
        <v>45838</v>
      </c>
      <c r="W2533" s="426">
        <v>200</v>
      </c>
      <c r="X2533" s="426"/>
      <c r="Y2533" s="426"/>
      <c r="Z2533" s="426">
        <v>6</v>
      </c>
    </row>
    <row r="2534" spans="1:26" ht="15">
      <c r="A2534" s="426">
        <v>202110</v>
      </c>
      <c r="B2534" s="426" t="s">
        <v>1388</v>
      </c>
      <c r="C2534" s="426" t="s">
        <v>6678</v>
      </c>
      <c r="D2534" s="426" t="s">
        <v>6649</v>
      </c>
      <c r="E2534" s="426" t="s">
        <v>265</v>
      </c>
      <c r="F2534" s="426" t="s">
        <v>4268</v>
      </c>
      <c r="G2534" s="426" t="s">
        <v>4156</v>
      </c>
      <c r="H2534" s="427">
        <v>0.33600000000000002</v>
      </c>
      <c r="I2534" s="427">
        <v>0.34079999999999999</v>
      </c>
      <c r="J2534" s="427">
        <v>35.491500000000002</v>
      </c>
      <c r="K2534" s="427">
        <v>136.47569999999999</v>
      </c>
      <c r="L2534" s="427">
        <v>0.34574281392000011</v>
      </c>
      <c r="M2534" s="427">
        <v>36.455852323439998</v>
      </c>
      <c r="N2534" s="427">
        <v>140.18393037595197</v>
      </c>
      <c r="O2534" s="427">
        <v>22.837800000000001</v>
      </c>
      <c r="P2534" s="427">
        <v>8.7619000000000007</v>
      </c>
      <c r="Q2534" s="427">
        <v>8.7619000000000007</v>
      </c>
      <c r="R2534" s="427">
        <v>0.34079999999999999</v>
      </c>
      <c r="S2534" s="427">
        <v>43.399799999999999</v>
      </c>
      <c r="T2534" s="427">
        <v>128.56739999999999</v>
      </c>
      <c r="U2534" s="428">
        <v>44136</v>
      </c>
      <c r="V2534" s="428">
        <v>45961</v>
      </c>
      <c r="W2534" s="426">
        <v>2500</v>
      </c>
      <c r="X2534" s="426"/>
      <c r="Y2534" s="426"/>
      <c r="Z2534" s="426">
        <v>6</v>
      </c>
    </row>
    <row r="2535" spans="1:26" ht="15">
      <c r="A2535" s="426">
        <v>202110</v>
      </c>
      <c r="B2535" s="426" t="s">
        <v>1388</v>
      </c>
      <c r="C2535" s="426" t="s">
        <v>6748</v>
      </c>
      <c r="D2535" s="426" t="s">
        <v>6749</v>
      </c>
      <c r="E2535" s="426" t="s">
        <v>271</v>
      </c>
      <c r="F2535" s="426" t="s">
        <v>4393</v>
      </c>
      <c r="G2535" s="426" t="s">
        <v>4123</v>
      </c>
      <c r="H2535" s="427">
        <v>0.34</v>
      </c>
      <c r="I2535" s="427">
        <v>0.33239999999999997</v>
      </c>
      <c r="J2535" s="427">
        <v>29.6312</v>
      </c>
      <c r="K2535" s="427">
        <v>134.82759999999999</v>
      </c>
      <c r="L2535" s="427">
        <v>0.35075816100000007</v>
      </c>
      <c r="M2535" s="427">
        <v>30.529348340079999</v>
      </c>
      <c r="N2535" s="427">
        <v>138.91434590083998</v>
      </c>
      <c r="O2535" s="427">
        <v>21.965</v>
      </c>
      <c r="P2535" s="427">
        <v>7.5995999999999997</v>
      </c>
      <c r="Q2535" s="427">
        <v>7.5995999999999997</v>
      </c>
      <c r="R2535" s="427">
        <v>0.34</v>
      </c>
      <c r="S2535" s="427">
        <v>33.229649999999999</v>
      </c>
      <c r="T2535" s="427">
        <v>131.22915</v>
      </c>
      <c r="U2535" s="428">
        <v>44197</v>
      </c>
      <c r="V2535" s="428">
        <v>46022</v>
      </c>
      <c r="W2535" s="426">
        <v>800</v>
      </c>
      <c r="X2535" s="426"/>
      <c r="Y2535" s="426"/>
      <c r="Z2535" s="426">
        <v>7</v>
      </c>
    </row>
    <row r="2536" spans="1:26" ht="15">
      <c r="A2536" s="426">
        <v>202110</v>
      </c>
      <c r="B2536" s="426" t="s">
        <v>1388</v>
      </c>
      <c r="C2536" s="426" t="s">
        <v>7038</v>
      </c>
      <c r="D2536" s="426" t="s">
        <v>7039</v>
      </c>
      <c r="E2536" s="426" t="s">
        <v>260</v>
      </c>
      <c r="F2536" s="426" t="s">
        <v>4424</v>
      </c>
      <c r="G2536" s="426" t="s">
        <v>4129</v>
      </c>
      <c r="H2536" s="427">
        <v>8.8700000000000001E-2</v>
      </c>
      <c r="I2536" s="427">
        <v>0.1221</v>
      </c>
      <c r="J2536" s="427">
        <v>9.5753000000000004</v>
      </c>
      <c r="K2536" s="427">
        <v>34.134300000000003</v>
      </c>
      <c r="L2536" s="427">
        <v>9.3232096341999998E-2</v>
      </c>
      <c r="M2536" s="427">
        <v>9.9325629650170004</v>
      </c>
      <c r="N2536" s="427">
        <v>35.407881112527001</v>
      </c>
      <c r="O2536" s="427">
        <v>21.729700000000001</v>
      </c>
      <c r="P2536" s="427">
        <v>8.1171000000000006</v>
      </c>
      <c r="Q2536" s="427">
        <v>8.1171000000000006</v>
      </c>
      <c r="R2536" s="427">
        <v>0.1220908</v>
      </c>
      <c r="S2536" s="427">
        <v>11.822478</v>
      </c>
      <c r="T2536" s="427">
        <v>31.887091000000002</v>
      </c>
      <c r="U2536" s="428">
        <v>44256</v>
      </c>
      <c r="V2536" s="428">
        <v>46081</v>
      </c>
      <c r="W2536" s="426">
        <v>1500</v>
      </c>
      <c r="X2536" s="426"/>
      <c r="Y2536" s="426"/>
      <c r="Z2536" s="426">
        <v>8</v>
      </c>
    </row>
    <row r="2537" spans="1:26" ht="15">
      <c r="A2537" s="426">
        <v>202110</v>
      </c>
      <c r="B2537" s="426" t="s">
        <v>1388</v>
      </c>
      <c r="C2537" s="426" t="s">
        <v>7046</v>
      </c>
      <c r="D2537" s="426" t="s">
        <v>7047</v>
      </c>
      <c r="E2537" s="426" t="s">
        <v>260</v>
      </c>
      <c r="F2537" s="426" t="s">
        <v>4424</v>
      </c>
      <c r="G2537" s="426" t="s">
        <v>4129</v>
      </c>
      <c r="H2537" s="427">
        <v>6.3E-3</v>
      </c>
      <c r="I2537" s="427">
        <v>8.3000000000000001E-3</v>
      </c>
      <c r="J2537" s="427">
        <v>0.75829999999999997</v>
      </c>
      <c r="K2537" s="427">
        <v>3.7443</v>
      </c>
      <c r="L2537" s="427">
        <v>6.6218963579999998E-3</v>
      </c>
      <c r="M2537" s="427">
        <v>0.7865928478869999</v>
      </c>
      <c r="N2537" s="427">
        <v>3.8840031654269995</v>
      </c>
      <c r="O2537" s="427">
        <v>21.729700000000001</v>
      </c>
      <c r="P2537" s="427">
        <v>8.1171000000000006</v>
      </c>
      <c r="Q2537" s="427">
        <v>8.1171000000000006</v>
      </c>
      <c r="R2537" s="427">
        <v>8.2728000000000003E-3</v>
      </c>
      <c r="S2537" s="427">
        <v>0.938411</v>
      </c>
      <c r="T2537" s="427">
        <v>3.5642360000000002</v>
      </c>
      <c r="U2537" s="428">
        <v>44256</v>
      </c>
      <c r="V2537" s="428">
        <v>46081</v>
      </c>
      <c r="W2537" s="426">
        <v>1500</v>
      </c>
      <c r="X2537" s="426"/>
      <c r="Y2537" s="426"/>
      <c r="Z2537" s="426">
        <v>8</v>
      </c>
    </row>
    <row r="2538" spans="1:26" ht="15">
      <c r="A2538" s="426">
        <v>202110</v>
      </c>
      <c r="B2538" s="426" t="s">
        <v>1388</v>
      </c>
      <c r="C2538" s="426" t="s">
        <v>7048</v>
      </c>
      <c r="D2538" s="426" t="s">
        <v>7049</v>
      </c>
      <c r="E2538" s="426" t="s">
        <v>273</v>
      </c>
      <c r="F2538" s="426" t="s">
        <v>7033</v>
      </c>
      <c r="G2538" s="426" t="s">
        <v>4313</v>
      </c>
      <c r="H2538" s="427">
        <v>1.0982000000000001</v>
      </c>
      <c r="I2538" s="427">
        <v>1.4363999999999999</v>
      </c>
      <c r="J2538" s="427">
        <v>45.0869</v>
      </c>
      <c r="K2538" s="427">
        <v>418.74529999999999</v>
      </c>
      <c r="L2538" s="427">
        <v>1.147580958352</v>
      </c>
      <c r="M2538" s="427">
        <v>46.664816158418006</v>
      </c>
      <c r="N2538" s="427">
        <v>433.40022138806603</v>
      </c>
      <c r="O2538" s="427">
        <v>21.3691</v>
      </c>
      <c r="P2538" s="427">
        <v>8.9468999999999994</v>
      </c>
      <c r="Q2538" s="427">
        <v>8.9468999999999994</v>
      </c>
      <c r="R2538" s="427">
        <v>1.4363615999999999</v>
      </c>
      <c r="S2538" s="427">
        <v>50.951270000000001</v>
      </c>
      <c r="T2538" s="427">
        <v>412.88090999999997</v>
      </c>
      <c r="U2538" s="428">
        <v>44256</v>
      </c>
      <c r="V2538" s="428">
        <v>46081</v>
      </c>
      <c r="W2538" s="426">
        <v>1500</v>
      </c>
      <c r="X2538" s="426"/>
      <c r="Y2538" s="426"/>
      <c r="Z2538" s="426">
        <v>9</v>
      </c>
    </row>
    <row r="2539" spans="1:26" ht="15">
      <c r="A2539" s="426">
        <v>202110</v>
      </c>
      <c r="B2539" s="426" t="s">
        <v>1388</v>
      </c>
      <c r="C2539" s="426" t="s">
        <v>7141</v>
      </c>
      <c r="D2539" s="426" t="s">
        <v>7142</v>
      </c>
      <c r="E2539" s="426" t="s">
        <v>263</v>
      </c>
      <c r="F2539" s="426" t="s">
        <v>4188</v>
      </c>
      <c r="G2539" s="426" t="s">
        <v>4156</v>
      </c>
      <c r="H2539" s="427">
        <v>0.2288</v>
      </c>
      <c r="I2539" s="427">
        <v>0.21279999999999999</v>
      </c>
      <c r="J2539" s="427">
        <v>23.941299999999998</v>
      </c>
      <c r="K2539" s="427">
        <v>88.107100000000003</v>
      </c>
      <c r="L2539" s="427">
        <v>0.23543439233600005</v>
      </c>
      <c r="M2539" s="427">
        <v>24.591817681167996</v>
      </c>
      <c r="N2539" s="427">
        <v>90.501089732655998</v>
      </c>
      <c r="O2539" s="427">
        <v>22.837800000000001</v>
      </c>
      <c r="P2539" s="427">
        <v>12.373799999999999</v>
      </c>
      <c r="Q2539" s="427">
        <v>12.373799999999999</v>
      </c>
      <c r="R2539" s="427">
        <v>0.2288</v>
      </c>
      <c r="S2539" s="427">
        <v>29.479500000000002</v>
      </c>
      <c r="T2539" s="427">
        <v>82.568899999999999</v>
      </c>
      <c r="U2539" s="428">
        <v>44348</v>
      </c>
      <c r="V2539" s="428">
        <v>46173</v>
      </c>
      <c r="W2539" s="426">
        <v>1200</v>
      </c>
      <c r="X2539" s="426"/>
      <c r="Y2539" s="426"/>
      <c r="Z2539" s="426">
        <v>6</v>
      </c>
    </row>
    <row r="2540" spans="1:26" ht="15">
      <c r="A2540" s="426">
        <v>202110</v>
      </c>
      <c r="B2540" s="426" t="s">
        <v>1388</v>
      </c>
      <c r="C2540" s="426" t="s">
        <v>7143</v>
      </c>
      <c r="D2540" s="426" t="s">
        <v>7144</v>
      </c>
      <c r="E2540" s="426" t="s">
        <v>256</v>
      </c>
      <c r="F2540" s="426" t="s">
        <v>4175</v>
      </c>
      <c r="G2540" s="426" t="s">
        <v>4156</v>
      </c>
      <c r="H2540" s="427">
        <v>0.1216</v>
      </c>
      <c r="I2540" s="427">
        <v>0.2732</v>
      </c>
      <c r="J2540" s="427">
        <v>11.8725</v>
      </c>
      <c r="K2540" s="427">
        <v>53.273200000000003</v>
      </c>
      <c r="L2540" s="427">
        <v>0.12512597075200002</v>
      </c>
      <c r="M2540" s="427">
        <v>12.1950919716</v>
      </c>
      <c r="N2540" s="427">
        <v>54.720705295551994</v>
      </c>
      <c r="O2540" s="427">
        <v>22.837800000000001</v>
      </c>
      <c r="P2540" s="427">
        <v>12.1791</v>
      </c>
      <c r="Q2540" s="427">
        <v>12.1791</v>
      </c>
      <c r="R2540" s="427">
        <v>0.2732</v>
      </c>
      <c r="S2540" s="427">
        <v>14.489800000000001</v>
      </c>
      <c r="T2540" s="427">
        <v>50.655900000000003</v>
      </c>
      <c r="U2540" s="428">
        <v>44348</v>
      </c>
      <c r="V2540" s="428">
        <v>46173</v>
      </c>
      <c r="W2540" s="426">
        <v>600</v>
      </c>
      <c r="X2540" s="426"/>
      <c r="Y2540" s="426"/>
      <c r="Z2540" s="426">
        <v>6</v>
      </c>
    </row>
    <row r="2541" spans="1:26" ht="15">
      <c r="A2541" s="426">
        <v>202110</v>
      </c>
      <c r="B2541" s="426" t="s">
        <v>1388</v>
      </c>
      <c r="C2541" s="426" t="s">
        <v>7204</v>
      </c>
      <c r="D2541" s="426" t="s">
        <v>7205</v>
      </c>
      <c r="E2541" s="426" t="s">
        <v>256</v>
      </c>
      <c r="F2541" s="426" t="s">
        <v>4274</v>
      </c>
      <c r="G2541" s="426" t="s">
        <v>4156</v>
      </c>
      <c r="H2541" s="427">
        <v>0.26719999999999999</v>
      </c>
      <c r="I2541" s="427">
        <v>0.36120000000000002</v>
      </c>
      <c r="J2541" s="427">
        <v>3.8973</v>
      </c>
      <c r="K2541" s="427">
        <v>112.9552</v>
      </c>
      <c r="L2541" s="427">
        <v>0.27494785678400008</v>
      </c>
      <c r="M2541" s="427">
        <v>4.0031949413279992</v>
      </c>
      <c r="N2541" s="427">
        <v>116.024346403072</v>
      </c>
      <c r="O2541" s="427">
        <v>22.837800000000001</v>
      </c>
      <c r="P2541" s="427">
        <v>9.6576000000000004</v>
      </c>
      <c r="Q2541" s="427">
        <v>9.6576000000000004</v>
      </c>
      <c r="R2541" s="427">
        <v>0.36120000000000002</v>
      </c>
      <c r="S2541" s="427">
        <v>6.5960999999999999</v>
      </c>
      <c r="T2541" s="427">
        <v>110.2563</v>
      </c>
      <c r="U2541" s="428">
        <v>44378</v>
      </c>
      <c r="V2541" s="428">
        <v>46203</v>
      </c>
      <c r="W2541" s="426">
        <v>700</v>
      </c>
      <c r="X2541" s="426"/>
      <c r="Y2541" s="426"/>
      <c r="Z2541" s="426">
        <v>6</v>
      </c>
    </row>
    <row r="2542" spans="1:26" ht="15">
      <c r="A2542" s="426">
        <v>202110</v>
      </c>
      <c r="B2542" s="426" t="s">
        <v>1388</v>
      </c>
      <c r="C2542" s="426" t="s">
        <v>7516</v>
      </c>
      <c r="D2542" s="426" t="s">
        <v>7517</v>
      </c>
      <c r="E2542" s="426" t="s">
        <v>275</v>
      </c>
      <c r="F2542" s="426" t="s">
        <v>6139</v>
      </c>
      <c r="G2542" s="426" t="s">
        <v>4156</v>
      </c>
      <c r="H2542" s="427">
        <v>0.54279999999999995</v>
      </c>
      <c r="I2542" s="427">
        <v>0.56599999999999995</v>
      </c>
      <c r="J2542" s="427">
        <v>43.198500000000003</v>
      </c>
      <c r="K2542" s="427">
        <v>145.74090000000001</v>
      </c>
      <c r="L2542" s="427">
        <v>0.55853928391600005</v>
      </c>
      <c r="M2542" s="427">
        <v>44.372261994959999</v>
      </c>
      <c r="N2542" s="427">
        <v>149.70087846062401</v>
      </c>
      <c r="O2542" s="427">
        <v>22.196400000000001</v>
      </c>
      <c r="P2542" s="427">
        <v>8.9857999999999993</v>
      </c>
      <c r="Q2542" s="427">
        <v>8.9857999999999993</v>
      </c>
      <c r="R2542" s="427">
        <v>0.56599999999999995</v>
      </c>
      <c r="S2542" s="427">
        <v>53.592700000000001</v>
      </c>
      <c r="T2542" s="427">
        <v>135.3467</v>
      </c>
      <c r="U2542" s="428">
        <v>44440</v>
      </c>
      <c r="V2542" s="428">
        <v>45657</v>
      </c>
      <c r="W2542" s="426">
        <v>950</v>
      </c>
      <c r="X2542" s="426"/>
      <c r="Y2542" s="426"/>
      <c r="Z2542" s="426">
        <v>6</v>
      </c>
    </row>
    <row r="2543" spans="1:26" ht="15">
      <c r="A2543" s="426">
        <v>202110</v>
      </c>
      <c r="B2543" s="426" t="s">
        <v>1388</v>
      </c>
      <c r="C2543" s="426" t="s">
        <v>7518</v>
      </c>
      <c r="D2543" s="426" t="s">
        <v>7352</v>
      </c>
      <c r="E2543" s="426" t="s">
        <v>4922</v>
      </c>
      <c r="F2543" s="426" t="s">
        <v>4247</v>
      </c>
      <c r="G2543" s="426" t="s">
        <v>4156</v>
      </c>
      <c r="H2543" s="427">
        <v>0.39679999999999999</v>
      </c>
      <c r="I2543" s="427">
        <v>0.4592</v>
      </c>
      <c r="J2543" s="427">
        <v>37.202500000000001</v>
      </c>
      <c r="K2543" s="427">
        <v>179.18109999999999</v>
      </c>
      <c r="L2543" s="427">
        <v>0.40830579929600008</v>
      </c>
      <c r="M2543" s="427">
        <v>38.213342520399998</v>
      </c>
      <c r="N2543" s="427">
        <v>184.04969417329596</v>
      </c>
      <c r="O2543" s="427">
        <v>22.196400000000001</v>
      </c>
      <c r="P2543" s="427">
        <v>9.7256999999999998</v>
      </c>
      <c r="Q2543" s="427">
        <v>9.7256999999999998</v>
      </c>
      <c r="R2543" s="427">
        <v>0.4592</v>
      </c>
      <c r="S2543" s="427">
        <v>44.316899999999997</v>
      </c>
      <c r="T2543" s="427">
        <v>172.0667</v>
      </c>
      <c r="U2543" s="428">
        <v>44440</v>
      </c>
      <c r="V2543" s="428">
        <v>46387</v>
      </c>
      <c r="W2543" s="426">
        <v>700</v>
      </c>
      <c r="X2543" s="426"/>
      <c r="Y2543" s="426"/>
      <c r="Z2543" s="426">
        <v>6</v>
      </c>
    </row>
    <row r="2544" spans="1:26" ht="15">
      <c r="A2544" s="426">
        <v>202110</v>
      </c>
      <c r="B2544" s="426" t="s">
        <v>1388</v>
      </c>
      <c r="C2544" s="426" t="s">
        <v>7519</v>
      </c>
      <c r="D2544" s="426" t="s">
        <v>7407</v>
      </c>
      <c r="E2544" s="426" t="s">
        <v>258</v>
      </c>
      <c r="F2544" s="426" t="s">
        <v>4272</v>
      </c>
      <c r="G2544" s="426" t="s">
        <v>4297</v>
      </c>
      <c r="H2544" s="427">
        <v>0.40839999999999999</v>
      </c>
      <c r="I2544" s="427">
        <v>0.59560000000000002</v>
      </c>
      <c r="J2544" s="427">
        <v>33.188099999999999</v>
      </c>
      <c r="K2544" s="427">
        <v>167.37200000000001</v>
      </c>
      <c r="L2544" s="427">
        <v>0.42024215834800005</v>
      </c>
      <c r="M2544" s="427">
        <v>34.089865812815994</v>
      </c>
      <c r="N2544" s="427">
        <v>171.91972486591999</v>
      </c>
      <c r="O2544" s="427">
        <v>22.196400000000001</v>
      </c>
      <c r="P2544" s="427">
        <v>10.017799999999999</v>
      </c>
      <c r="Q2544" s="427">
        <v>10.017799999999999</v>
      </c>
      <c r="R2544" s="427">
        <v>0.59560000000000002</v>
      </c>
      <c r="S2544" s="427">
        <v>36.701524999999997</v>
      </c>
      <c r="T2544" s="427">
        <v>163.85860500000001</v>
      </c>
      <c r="U2544" s="428">
        <v>44470</v>
      </c>
      <c r="V2544" s="428">
        <v>45565</v>
      </c>
      <c r="W2544" s="426">
        <v>1000</v>
      </c>
      <c r="X2544" s="426"/>
      <c r="Y2544" s="426"/>
      <c r="Z2544" s="426">
        <v>6</v>
      </c>
    </row>
    <row r="2545" spans="1:26" ht="15">
      <c r="A2545" s="426">
        <v>202110</v>
      </c>
      <c r="B2545" s="426" t="s">
        <v>1388</v>
      </c>
      <c r="C2545" s="426" t="s">
        <v>7520</v>
      </c>
      <c r="D2545" s="426" t="s">
        <v>7403</v>
      </c>
      <c r="E2545" s="426" t="s">
        <v>275</v>
      </c>
      <c r="F2545" s="426" t="s">
        <v>4157</v>
      </c>
      <c r="G2545" s="426" t="s">
        <v>4156</v>
      </c>
      <c r="H2545" s="427">
        <v>0.51280000000000003</v>
      </c>
      <c r="I2545" s="427">
        <v>0.498</v>
      </c>
      <c r="J2545" s="427">
        <v>41.376300000000001</v>
      </c>
      <c r="K2545" s="427">
        <v>143.58150000000001</v>
      </c>
      <c r="L2545" s="427">
        <v>0.52766938981600009</v>
      </c>
      <c r="M2545" s="427">
        <v>42.500550342768001</v>
      </c>
      <c r="N2545" s="427">
        <v>147.48280462584</v>
      </c>
      <c r="O2545" s="427">
        <v>22.196400000000001</v>
      </c>
      <c r="P2545" s="427">
        <v>11.692299999999999</v>
      </c>
      <c r="Q2545" s="427">
        <v>11.692299999999999</v>
      </c>
      <c r="R2545" s="427">
        <v>0.51280000000000003</v>
      </c>
      <c r="S2545" s="427">
        <v>45.824300000000001</v>
      </c>
      <c r="T2545" s="427">
        <v>139.1335</v>
      </c>
      <c r="U2545" s="428">
        <v>44470</v>
      </c>
      <c r="V2545" s="428">
        <v>46022</v>
      </c>
      <c r="W2545" s="426">
        <v>1295</v>
      </c>
      <c r="X2545" s="426"/>
      <c r="Y2545" s="426"/>
      <c r="Z2545" s="426">
        <v>6</v>
      </c>
    </row>
    <row r="2546" spans="1:26" ht="15">
      <c r="A2546" s="426">
        <v>202110</v>
      </c>
      <c r="B2546" s="426" t="s">
        <v>1388</v>
      </c>
      <c r="C2546" s="426" t="s">
        <v>7521</v>
      </c>
      <c r="D2546" s="426" t="s">
        <v>7404</v>
      </c>
      <c r="E2546" s="426" t="s">
        <v>275</v>
      </c>
      <c r="F2546" s="426" t="s">
        <v>7522</v>
      </c>
      <c r="G2546" s="426" t="s">
        <v>7523</v>
      </c>
      <c r="H2546" s="427">
        <v>0</v>
      </c>
      <c r="I2546" s="427">
        <v>0</v>
      </c>
      <c r="J2546" s="427">
        <v>0</v>
      </c>
      <c r="K2546" s="427">
        <v>0</v>
      </c>
      <c r="L2546" s="427">
        <v>0</v>
      </c>
      <c r="M2546" s="427">
        <v>0</v>
      </c>
      <c r="N2546" s="427">
        <v>0</v>
      </c>
      <c r="O2546" s="427">
        <v>22.196400000000001</v>
      </c>
      <c r="P2546" s="427">
        <v>16.238800000000001</v>
      </c>
      <c r="Q2546" s="427">
        <v>16.238800000000001</v>
      </c>
      <c r="R2546" s="427">
        <v>0</v>
      </c>
      <c r="S2546" s="427">
        <v>0</v>
      </c>
      <c r="T2546" s="427">
        <v>0</v>
      </c>
      <c r="U2546" s="428">
        <v>44470</v>
      </c>
      <c r="V2546" s="428">
        <v>48121</v>
      </c>
      <c r="W2546" s="426">
        <v>960</v>
      </c>
      <c r="X2546" s="426"/>
      <c r="Y2546" s="426"/>
      <c r="Z2546" s="426">
        <v>6</v>
      </c>
    </row>
    <row r="2547" spans="1:26" ht="15">
      <c r="A2547" s="426">
        <v>202110</v>
      </c>
      <c r="B2547" s="426" t="s">
        <v>1388</v>
      </c>
      <c r="C2547" s="426" t="s">
        <v>7524</v>
      </c>
      <c r="D2547" s="426" t="s">
        <v>7405</v>
      </c>
      <c r="E2547" s="426" t="s">
        <v>256</v>
      </c>
      <c r="F2547" s="426" t="s">
        <v>7522</v>
      </c>
      <c r="G2547" s="426" t="s">
        <v>7523</v>
      </c>
      <c r="H2547" s="427">
        <v>0</v>
      </c>
      <c r="I2547" s="427">
        <v>0</v>
      </c>
      <c r="J2547" s="427">
        <v>0</v>
      </c>
      <c r="K2547" s="427">
        <v>0</v>
      </c>
      <c r="L2547" s="427">
        <v>0</v>
      </c>
      <c r="M2547" s="427">
        <v>0</v>
      </c>
      <c r="N2547" s="427">
        <v>0</v>
      </c>
      <c r="O2547" s="427">
        <v>22.196400000000001</v>
      </c>
      <c r="P2547" s="427">
        <v>16.238800000000001</v>
      </c>
      <c r="Q2547" s="427">
        <v>16.238800000000001</v>
      </c>
      <c r="R2547" s="427">
        <v>0</v>
      </c>
      <c r="S2547" s="427">
        <v>0</v>
      </c>
      <c r="T2547" s="427">
        <v>0</v>
      </c>
      <c r="U2547" s="428">
        <v>44470</v>
      </c>
      <c r="V2547" s="428">
        <v>48121</v>
      </c>
      <c r="W2547" s="426">
        <v>770</v>
      </c>
      <c r="X2547" s="426"/>
      <c r="Y2547" s="426"/>
      <c r="Z2547" s="426">
        <v>6</v>
      </c>
    </row>
    <row r="2548" spans="1:26" ht="15">
      <c r="A2548" s="426">
        <v>202110</v>
      </c>
      <c r="B2548" s="426" t="s">
        <v>1388</v>
      </c>
      <c r="C2548" s="426" t="s">
        <v>7525</v>
      </c>
      <c r="D2548" s="426" t="s">
        <v>7406</v>
      </c>
      <c r="E2548" s="426" t="s">
        <v>275</v>
      </c>
      <c r="F2548" s="426" t="s">
        <v>4175</v>
      </c>
      <c r="G2548" s="426" t="s">
        <v>4156</v>
      </c>
      <c r="H2548" s="427">
        <v>0</v>
      </c>
      <c r="I2548" s="427">
        <v>0</v>
      </c>
      <c r="J2548" s="427">
        <v>0</v>
      </c>
      <c r="K2548" s="427">
        <v>1E-4</v>
      </c>
      <c r="L2548" s="427">
        <v>0</v>
      </c>
      <c r="M2548" s="427">
        <v>0</v>
      </c>
      <c r="N2548" s="427">
        <v>1.02717136E-4</v>
      </c>
      <c r="O2548" s="427">
        <v>22.196400000000001</v>
      </c>
      <c r="P2548" s="427">
        <v>10.601900000000001</v>
      </c>
      <c r="Q2548" s="427">
        <v>10.601900000000001</v>
      </c>
      <c r="R2548" s="427">
        <v>3.9999999999999998E-6</v>
      </c>
      <c r="S2548" s="427">
        <v>3.6999999999999998E-5</v>
      </c>
      <c r="T2548" s="427">
        <v>9.0000000000000006E-5</v>
      </c>
      <c r="U2548" s="428">
        <v>44470</v>
      </c>
      <c r="V2548" s="428">
        <v>46022</v>
      </c>
      <c r="W2548" s="426">
        <v>200</v>
      </c>
      <c r="X2548" s="426"/>
      <c r="Y2548" s="426"/>
      <c r="Z2548" s="426">
        <v>6</v>
      </c>
    </row>
    <row r="2549" spans="1:26" ht="15">
      <c r="A2549" s="426">
        <v>202110</v>
      </c>
      <c r="B2549" s="426" t="s">
        <v>48</v>
      </c>
      <c r="C2549" s="426" t="s">
        <v>443</v>
      </c>
      <c r="D2549" s="426" t="s">
        <v>444</v>
      </c>
      <c r="E2549" s="426" t="s">
        <v>256</v>
      </c>
      <c r="F2549" s="426" t="s">
        <v>6100</v>
      </c>
      <c r="G2549" s="426" t="s">
        <v>4311</v>
      </c>
      <c r="H2549" s="427">
        <v>2.5282</v>
      </c>
      <c r="I2549" s="427">
        <v>2.6080999999999999</v>
      </c>
      <c r="J2549" s="427">
        <v>171.7773</v>
      </c>
      <c r="K2549" s="427">
        <v>671.85230000000001</v>
      </c>
      <c r="L2549" s="427">
        <v>2.6325277910480005</v>
      </c>
      <c r="M2549" s="427">
        <v>177.33378719419201</v>
      </c>
      <c r="N2549" s="427">
        <v>693.58473322219209</v>
      </c>
      <c r="O2549" s="427">
        <v>22.84</v>
      </c>
      <c r="P2549" s="427">
        <v>8.3911999999999995</v>
      </c>
      <c r="Q2549" s="427">
        <v>8.3911999999999995</v>
      </c>
      <c r="R2549" s="427">
        <v>2.6080624000000001</v>
      </c>
      <c r="S2549" s="427">
        <v>213.42196899999999</v>
      </c>
      <c r="T2549" s="427">
        <v>630.20763199999999</v>
      </c>
      <c r="U2549" s="428">
        <v>43862</v>
      </c>
      <c r="V2549" s="428">
        <v>45657</v>
      </c>
      <c r="W2549" s="426">
        <v>3400</v>
      </c>
      <c r="X2549" s="426"/>
      <c r="Y2549" s="426"/>
      <c r="Z2549" s="426">
        <v>9</v>
      </c>
    </row>
    <row r="2550" spans="1:26" ht="15">
      <c r="A2550" s="426">
        <v>202110</v>
      </c>
      <c r="B2550" s="426" t="s">
        <v>48</v>
      </c>
      <c r="C2550" s="426" t="s">
        <v>549</v>
      </c>
      <c r="D2550" s="426" t="s">
        <v>550</v>
      </c>
      <c r="E2550" s="426" t="s">
        <v>267</v>
      </c>
      <c r="F2550" s="426" t="s">
        <v>4312</v>
      </c>
      <c r="G2550" s="426" t="s">
        <v>4313</v>
      </c>
      <c r="H2550" s="427">
        <v>0.66479999999999995</v>
      </c>
      <c r="I2550" s="427">
        <v>0.69930000000000003</v>
      </c>
      <c r="J2550" s="427">
        <v>66.182599999999994</v>
      </c>
      <c r="K2550" s="427">
        <v>287.01249999999999</v>
      </c>
      <c r="L2550" s="427">
        <v>0.69223339747200008</v>
      </c>
      <c r="M2550" s="427">
        <v>68.323411209504002</v>
      </c>
      <c r="N2550" s="427">
        <v>296.29650481799996</v>
      </c>
      <c r="O2550" s="427">
        <v>22.84</v>
      </c>
      <c r="P2550" s="427">
        <v>10.480600000000001</v>
      </c>
      <c r="Q2550" s="427">
        <v>10.480600000000001</v>
      </c>
      <c r="R2550" s="427">
        <v>0.69927760000000005</v>
      </c>
      <c r="S2550" s="427">
        <v>67.142144000000002</v>
      </c>
      <c r="T2550" s="427">
        <v>286.05287099999998</v>
      </c>
      <c r="U2550" s="428">
        <v>43466</v>
      </c>
      <c r="V2550" s="428">
        <v>44561</v>
      </c>
      <c r="W2550" s="426">
        <v>700</v>
      </c>
      <c r="X2550" s="426"/>
      <c r="Y2550" s="426"/>
      <c r="Z2550" s="426">
        <v>9</v>
      </c>
    </row>
    <row r="2551" spans="1:26" ht="15">
      <c r="A2551" s="426">
        <v>202110</v>
      </c>
      <c r="B2551" s="426" t="s">
        <v>48</v>
      </c>
      <c r="C2551" s="426" t="s">
        <v>553</v>
      </c>
      <c r="D2551" s="426" t="s">
        <v>554</v>
      </c>
      <c r="E2551" s="426" t="s">
        <v>267</v>
      </c>
      <c r="F2551" s="426" t="s">
        <v>4317</v>
      </c>
      <c r="G2551" s="426" t="s">
        <v>4313</v>
      </c>
      <c r="H2551" s="427">
        <v>0.47210000000000002</v>
      </c>
      <c r="I2551" s="427">
        <v>0.49719999999999998</v>
      </c>
      <c r="J2551" s="427">
        <v>46.066699999999997</v>
      </c>
      <c r="K2551" s="427">
        <v>187.9442</v>
      </c>
      <c r="L2551" s="427">
        <v>0.49158150864400008</v>
      </c>
      <c r="M2551" s="427">
        <v>47.556821387568</v>
      </c>
      <c r="N2551" s="427">
        <v>194.02363855516799</v>
      </c>
      <c r="O2551" s="427">
        <v>22.84</v>
      </c>
      <c r="P2551" s="427">
        <v>10.480600000000001</v>
      </c>
      <c r="Q2551" s="427">
        <v>10.480600000000001</v>
      </c>
      <c r="R2551" s="427">
        <v>0.4971796</v>
      </c>
      <c r="S2551" s="427">
        <v>48.533257999999996</v>
      </c>
      <c r="T2551" s="427">
        <v>185.47760400000001</v>
      </c>
      <c r="U2551" s="428">
        <v>43466</v>
      </c>
      <c r="V2551" s="428">
        <v>44561</v>
      </c>
      <c r="W2551" s="426">
        <v>600</v>
      </c>
      <c r="X2551" s="426"/>
      <c r="Y2551" s="426"/>
      <c r="Z2551" s="426">
        <v>9</v>
      </c>
    </row>
    <row r="2552" spans="1:26" ht="15">
      <c r="A2552" s="426">
        <v>202110</v>
      </c>
      <c r="B2552" s="426" t="s">
        <v>48</v>
      </c>
      <c r="C2552" s="426" t="s">
        <v>557</v>
      </c>
      <c r="D2552" s="426" t="s">
        <v>558</v>
      </c>
      <c r="E2552" s="426" t="s">
        <v>267</v>
      </c>
      <c r="F2552" s="426" t="s">
        <v>4335</v>
      </c>
      <c r="G2552" s="426" t="s">
        <v>4313</v>
      </c>
      <c r="H2552" s="427">
        <v>0.63759999999999994</v>
      </c>
      <c r="I2552" s="427">
        <v>0.75160000000000005</v>
      </c>
      <c r="J2552" s="427">
        <v>55.445799999999998</v>
      </c>
      <c r="K2552" s="427">
        <v>240.5514</v>
      </c>
      <c r="L2552" s="427">
        <v>0.66391097206399996</v>
      </c>
      <c r="M2552" s="427">
        <v>57.239307510431999</v>
      </c>
      <c r="N2552" s="427">
        <v>248.33252575785599</v>
      </c>
      <c r="O2552" s="427">
        <v>22.84</v>
      </c>
      <c r="P2552" s="427">
        <v>10.1996</v>
      </c>
      <c r="Q2552" s="427">
        <v>10.1996</v>
      </c>
      <c r="R2552" s="427">
        <v>0.751556</v>
      </c>
      <c r="S2552" s="427">
        <v>57.035725999999997</v>
      </c>
      <c r="T2552" s="427">
        <v>238.961456</v>
      </c>
      <c r="U2552" s="428">
        <v>43466</v>
      </c>
      <c r="V2552" s="428">
        <v>44561</v>
      </c>
      <c r="W2552" s="426">
        <v>950</v>
      </c>
      <c r="X2552" s="426"/>
      <c r="Y2552" s="426"/>
      <c r="Z2552" s="426">
        <v>9</v>
      </c>
    </row>
    <row r="2553" spans="1:26" ht="15">
      <c r="A2553" s="426">
        <v>202110</v>
      </c>
      <c r="B2553" s="426" t="s">
        <v>48</v>
      </c>
      <c r="C2553" s="426" t="s">
        <v>600</v>
      </c>
      <c r="D2553" s="426" t="s">
        <v>601</v>
      </c>
      <c r="E2553" s="426" t="s">
        <v>260</v>
      </c>
      <c r="F2553" s="426" t="s">
        <v>4336</v>
      </c>
      <c r="G2553" s="426" t="s">
        <v>4313</v>
      </c>
      <c r="H2553" s="427">
        <v>0.37359999999999999</v>
      </c>
      <c r="I2553" s="427">
        <v>0.42499999999999999</v>
      </c>
      <c r="J2553" s="427">
        <v>28.5275</v>
      </c>
      <c r="K2553" s="427">
        <v>125.64019999999999</v>
      </c>
      <c r="L2553" s="427">
        <v>0.38901684310400003</v>
      </c>
      <c r="M2553" s="427">
        <v>29.4502801836</v>
      </c>
      <c r="N2553" s="427">
        <v>129.70428857500798</v>
      </c>
      <c r="O2553" s="427">
        <v>22.84</v>
      </c>
      <c r="P2553" s="427">
        <v>10.2714</v>
      </c>
      <c r="Q2553" s="427">
        <v>10.2714</v>
      </c>
      <c r="R2553" s="427">
        <v>0.42497000000000001</v>
      </c>
      <c r="S2553" s="427">
        <v>30.773156</v>
      </c>
      <c r="T2553" s="427">
        <v>123.394564</v>
      </c>
      <c r="U2553" s="428">
        <v>43497</v>
      </c>
      <c r="V2553" s="428">
        <v>44926</v>
      </c>
      <c r="W2553" s="426">
        <v>600</v>
      </c>
      <c r="X2553" s="426"/>
      <c r="Y2553" s="426"/>
      <c r="Z2553" s="426">
        <v>9</v>
      </c>
    </row>
    <row r="2554" spans="1:26" ht="15">
      <c r="A2554" s="426">
        <v>202110</v>
      </c>
      <c r="B2554" s="426" t="s">
        <v>48</v>
      </c>
      <c r="C2554" s="426" t="s">
        <v>1422</v>
      </c>
      <c r="D2554" s="426" t="s">
        <v>1423</v>
      </c>
      <c r="E2554" s="426" t="s">
        <v>264</v>
      </c>
      <c r="F2554" s="426" t="s">
        <v>4317</v>
      </c>
      <c r="G2554" s="426" t="s">
        <v>4313</v>
      </c>
      <c r="H2554" s="427">
        <v>1.72E-2</v>
      </c>
      <c r="I2554" s="427">
        <v>0.45129999999999998</v>
      </c>
      <c r="J2554" s="427">
        <v>1.724</v>
      </c>
      <c r="K2554" s="427">
        <v>93.878100000000003</v>
      </c>
      <c r="L2554" s="427">
        <v>1.7909769008000002E-2</v>
      </c>
      <c r="M2554" s="427">
        <v>1.7797662969600001</v>
      </c>
      <c r="N2554" s="427">
        <v>96.914778655824009</v>
      </c>
      <c r="O2554" s="427">
        <v>22.84</v>
      </c>
      <c r="P2554" s="427">
        <v>10.244899999999999</v>
      </c>
      <c r="Q2554" s="427">
        <v>10.244899999999999</v>
      </c>
      <c r="R2554" s="427">
        <v>0.45130920000000002</v>
      </c>
      <c r="S2554" s="427">
        <v>2.1208659999999999</v>
      </c>
      <c r="T2554" s="427">
        <v>93.481143000000003</v>
      </c>
      <c r="U2554" s="428">
        <v>43831</v>
      </c>
      <c r="V2554" s="428">
        <v>44926</v>
      </c>
      <c r="W2554" s="426">
        <v>480</v>
      </c>
      <c r="X2554" s="426"/>
      <c r="Y2554" s="426"/>
      <c r="Z2554" s="426">
        <v>9</v>
      </c>
    </row>
    <row r="2555" spans="1:26" ht="15">
      <c r="A2555" s="426">
        <v>202110</v>
      </c>
      <c r="B2555" s="426" t="s">
        <v>48</v>
      </c>
      <c r="C2555" s="426" t="s">
        <v>1500</v>
      </c>
      <c r="D2555" s="426" t="s">
        <v>1501</v>
      </c>
      <c r="E2555" s="426" t="s">
        <v>266</v>
      </c>
      <c r="F2555" s="426" t="s">
        <v>4317</v>
      </c>
      <c r="G2555" s="426" t="s">
        <v>4313</v>
      </c>
      <c r="H2555" s="427">
        <v>1.0425</v>
      </c>
      <c r="I2555" s="427">
        <v>1.0568</v>
      </c>
      <c r="J2555" s="427">
        <v>119.3746</v>
      </c>
      <c r="K2555" s="427">
        <v>574.63199999999995</v>
      </c>
      <c r="L2555" s="427">
        <v>1.0855194297000001</v>
      </c>
      <c r="M2555" s="427">
        <v>123.23601496118401</v>
      </c>
      <c r="N2555" s="427">
        <v>593.21964428928004</v>
      </c>
      <c r="O2555" s="427">
        <v>22.84</v>
      </c>
      <c r="P2555" s="427">
        <v>9.1815999999999995</v>
      </c>
      <c r="Q2555" s="427">
        <v>9.1815999999999995</v>
      </c>
      <c r="R2555" s="427">
        <v>1.0568028</v>
      </c>
      <c r="S2555" s="427">
        <v>148.14616799999999</v>
      </c>
      <c r="T2555" s="427">
        <v>545.86041899999998</v>
      </c>
      <c r="U2555" s="428">
        <v>43831</v>
      </c>
      <c r="V2555" s="428">
        <v>44926</v>
      </c>
      <c r="W2555" s="426">
        <v>1150</v>
      </c>
      <c r="X2555" s="426"/>
      <c r="Y2555" s="426"/>
      <c r="Z2555" s="426">
        <v>9</v>
      </c>
    </row>
    <row r="2556" spans="1:26" ht="15">
      <c r="A2556" s="426">
        <v>202110</v>
      </c>
      <c r="B2556" s="426" t="s">
        <v>48</v>
      </c>
      <c r="C2556" s="426" t="s">
        <v>3688</v>
      </c>
      <c r="D2556" s="426" t="s">
        <v>3689</v>
      </c>
      <c r="E2556" s="426" t="s">
        <v>259</v>
      </c>
      <c r="F2556" s="426" t="s">
        <v>4340</v>
      </c>
      <c r="G2556" s="426" t="s">
        <v>4341</v>
      </c>
      <c r="H2556" s="427">
        <v>0.3513</v>
      </c>
      <c r="I2556" s="427">
        <v>0.37890000000000001</v>
      </c>
      <c r="J2556" s="427">
        <v>27.9788</v>
      </c>
      <c r="K2556" s="427">
        <v>131.27600000000001</v>
      </c>
      <c r="L2556" s="427">
        <v>0.36615765034199999</v>
      </c>
      <c r="M2556" s="427">
        <v>28.861016330080002</v>
      </c>
      <c r="N2556" s="427">
        <v>135.41534232160001</v>
      </c>
      <c r="O2556" s="427">
        <v>22.84</v>
      </c>
      <c r="P2556" s="427">
        <v>10.7867</v>
      </c>
      <c r="Q2556" s="427">
        <v>10.7867</v>
      </c>
      <c r="R2556" s="427">
        <v>0.37893919999999998</v>
      </c>
      <c r="S2556" s="427">
        <v>34.085954000000001</v>
      </c>
      <c r="T2556" s="427">
        <v>125.168857</v>
      </c>
      <c r="U2556" s="428">
        <v>43525</v>
      </c>
      <c r="V2556" s="428">
        <v>44651</v>
      </c>
      <c r="W2556" s="426">
        <v>900</v>
      </c>
      <c r="X2556" s="426"/>
      <c r="Y2556" s="426"/>
      <c r="Z2556" s="426">
        <v>9</v>
      </c>
    </row>
    <row r="2557" spans="1:26" ht="15">
      <c r="A2557" s="426">
        <v>202110</v>
      </c>
      <c r="B2557" s="426" t="s">
        <v>48</v>
      </c>
      <c r="C2557" s="426" t="s">
        <v>7526</v>
      </c>
      <c r="D2557" s="426" t="s">
        <v>7327</v>
      </c>
      <c r="E2557" s="426" t="s">
        <v>265</v>
      </c>
      <c r="F2557" s="426" t="s">
        <v>7527</v>
      </c>
      <c r="G2557" s="426" t="s">
        <v>4366</v>
      </c>
      <c r="H2557" s="427">
        <v>4.1599999999999998E-2</v>
      </c>
      <c r="I2557" s="427">
        <v>0.13339999999999999</v>
      </c>
      <c r="J2557" s="427">
        <v>4.4679000000000002</v>
      </c>
      <c r="K2557" s="427">
        <v>20.110700000000001</v>
      </c>
      <c r="L2557" s="427">
        <v>4.1733119999999999E-2</v>
      </c>
      <c r="M2557" s="427">
        <v>4.4857716000000005</v>
      </c>
      <c r="N2557" s="427">
        <v>20.191142800000002</v>
      </c>
      <c r="O2557" s="427">
        <v>22.84</v>
      </c>
      <c r="P2557" s="427">
        <v>10.7112</v>
      </c>
      <c r="Q2557" s="427">
        <v>10.7112</v>
      </c>
      <c r="R2557" s="427">
        <v>0.13338359999999999</v>
      </c>
      <c r="S2557" s="427">
        <v>5.54047</v>
      </c>
      <c r="T2557" s="427">
        <v>19.038132000000001</v>
      </c>
      <c r="U2557" s="428">
        <v>44393</v>
      </c>
      <c r="V2557" s="428">
        <v>45107</v>
      </c>
      <c r="W2557" s="426">
        <v>300</v>
      </c>
      <c r="X2557" s="426"/>
      <c r="Y2557" s="426"/>
      <c r="Z2557" s="426">
        <v>1</v>
      </c>
    </row>
    <row r="2558" spans="1:26" ht="15">
      <c r="A2558" s="426">
        <v>202110</v>
      </c>
      <c r="B2558" s="426" t="s">
        <v>52</v>
      </c>
      <c r="C2558" s="426" t="s">
        <v>66</v>
      </c>
      <c r="D2558" s="426" t="s">
        <v>67</v>
      </c>
      <c r="E2558" s="426" t="s">
        <v>264</v>
      </c>
      <c r="F2558" s="426" t="s">
        <v>4342</v>
      </c>
      <c r="G2558" s="426" t="s">
        <v>4343</v>
      </c>
      <c r="H2558" s="427">
        <v>4.9786999999999999</v>
      </c>
      <c r="I2558" s="427">
        <v>5.2000999999999999</v>
      </c>
      <c r="J2558" s="427">
        <v>442.50590599999998</v>
      </c>
      <c r="K2558" s="427">
        <v>2116.8916760000002</v>
      </c>
      <c r="L2558" s="427">
        <v>4.9786999999999999</v>
      </c>
      <c r="M2558" s="427">
        <v>442.50590599999998</v>
      </c>
      <c r="N2558" s="427">
        <v>2116.8916760000002</v>
      </c>
      <c r="O2558" s="427">
        <v>22.84</v>
      </c>
      <c r="P2558" s="427">
        <v>8.94</v>
      </c>
      <c r="Q2558" s="427">
        <v>8.94</v>
      </c>
      <c r="R2558" s="427">
        <v>5.2384351999999996</v>
      </c>
      <c r="S2558" s="427">
        <v>546.496353</v>
      </c>
      <c r="T2558" s="427">
        <v>2012.9012299999999</v>
      </c>
      <c r="U2558" s="428">
        <v>42542</v>
      </c>
      <c r="V2558" s="428">
        <v>46022</v>
      </c>
      <c r="W2558" s="426">
        <v>6000</v>
      </c>
      <c r="X2558" s="426"/>
      <c r="Y2558" s="426"/>
      <c r="Z2558" s="426">
        <v>11</v>
      </c>
    </row>
    <row r="2559" spans="1:26" ht="15">
      <c r="A2559" s="426">
        <v>202110</v>
      </c>
      <c r="B2559" s="426" t="s">
        <v>52</v>
      </c>
      <c r="C2559" s="426" t="s">
        <v>762</v>
      </c>
      <c r="D2559" s="426" t="s">
        <v>763</v>
      </c>
      <c r="E2559" s="426" t="s">
        <v>275</v>
      </c>
      <c r="F2559" s="426" t="s">
        <v>4316</v>
      </c>
      <c r="G2559" s="426" t="s">
        <v>4123</v>
      </c>
      <c r="H2559" s="427">
        <v>2.4068450000000001</v>
      </c>
      <c r="I2559" s="427">
        <v>2.6037720000000002</v>
      </c>
      <c r="J2559" s="427">
        <v>264.89999999999998</v>
      </c>
      <c r="K2559" s="427">
        <v>1272.07</v>
      </c>
      <c r="L2559" s="427">
        <v>2.4393374075000005</v>
      </c>
      <c r="M2559" s="427">
        <v>267.84039000000001</v>
      </c>
      <c r="N2559" s="427">
        <v>1286.189977</v>
      </c>
      <c r="O2559" s="427">
        <v>22.834240000000001</v>
      </c>
      <c r="P2559" s="427">
        <v>11.129695999999999</v>
      </c>
      <c r="Q2559" s="427">
        <v>11.129695999999999</v>
      </c>
      <c r="R2559" s="427">
        <v>2.6001596</v>
      </c>
      <c r="S2559" s="427">
        <v>310.48305199999999</v>
      </c>
      <c r="T2559" s="427">
        <v>1226.4929520000001</v>
      </c>
      <c r="U2559" s="428">
        <v>43556</v>
      </c>
      <c r="V2559" s="428">
        <v>45382</v>
      </c>
      <c r="W2559" s="426">
        <v>2750</v>
      </c>
      <c r="X2559" s="426"/>
      <c r="Y2559" s="426"/>
      <c r="Z2559" s="426">
        <v>7</v>
      </c>
    </row>
    <row r="2560" spans="1:26" ht="15">
      <c r="A2560" s="426">
        <v>202110</v>
      </c>
      <c r="B2560" s="426" t="s">
        <v>52</v>
      </c>
      <c r="C2560" s="426" t="s">
        <v>3051</v>
      </c>
      <c r="D2560" s="426" t="s">
        <v>3052</v>
      </c>
      <c r="E2560" s="426" t="s">
        <v>265</v>
      </c>
      <c r="F2560" s="426" t="s">
        <v>4346</v>
      </c>
      <c r="G2560" s="426" t="s">
        <v>4143</v>
      </c>
      <c r="H2560" s="427">
        <v>0.248419</v>
      </c>
      <c r="I2560" s="427">
        <v>0.22737399999999999</v>
      </c>
      <c r="J2560" s="427">
        <v>15.35</v>
      </c>
      <c r="K2560" s="427">
        <v>53.89</v>
      </c>
      <c r="L2560" s="427">
        <v>0.25167328889999996</v>
      </c>
      <c r="M2560" s="427">
        <v>15.520385000000001</v>
      </c>
      <c r="N2560" s="427">
        <v>54.488179000000009</v>
      </c>
      <c r="O2560" s="427">
        <v>22.834240000000001</v>
      </c>
      <c r="P2560" s="427">
        <v>9.8602399999999992</v>
      </c>
      <c r="Q2560" s="427">
        <v>9.8602399999999992</v>
      </c>
      <c r="R2560" s="427">
        <v>0.24809880000000001</v>
      </c>
      <c r="S2560" s="427">
        <v>16.972543000000002</v>
      </c>
      <c r="T2560" s="427">
        <v>52.264476999999999</v>
      </c>
      <c r="U2560" s="428">
        <v>43282</v>
      </c>
      <c r="V2560" s="428">
        <v>46934</v>
      </c>
      <c r="W2560" s="426">
        <v>500</v>
      </c>
      <c r="X2560" s="426"/>
      <c r="Y2560" s="426"/>
      <c r="Z2560" s="426">
        <v>7</v>
      </c>
    </row>
    <row r="2561" spans="1:26" ht="15">
      <c r="A2561" s="426">
        <v>202110</v>
      </c>
      <c r="B2561" s="426" t="s">
        <v>52</v>
      </c>
      <c r="C2561" s="426" t="s">
        <v>3297</v>
      </c>
      <c r="D2561" s="426" t="s">
        <v>3298</v>
      </c>
      <c r="E2561" s="426" t="s">
        <v>275</v>
      </c>
      <c r="F2561" s="426" t="s">
        <v>4347</v>
      </c>
      <c r="G2561" s="426" t="s">
        <v>4348</v>
      </c>
      <c r="H2561" s="427">
        <v>0.44503300000000001</v>
      </c>
      <c r="I2561" s="427">
        <v>0.53478499999999995</v>
      </c>
      <c r="J2561" s="427">
        <v>4.9800000000000004</v>
      </c>
      <c r="K2561" s="427">
        <v>123.73</v>
      </c>
      <c r="L2561" s="427">
        <v>0.45255405769999996</v>
      </c>
      <c r="M2561" s="427">
        <v>5.04474</v>
      </c>
      <c r="N2561" s="427">
        <v>125.33848999999999</v>
      </c>
      <c r="O2561" s="427">
        <v>22.84</v>
      </c>
      <c r="P2561" s="427">
        <v>14.654631999999999</v>
      </c>
      <c r="Q2561" s="427">
        <v>14.654631999999999</v>
      </c>
      <c r="R2561" s="427">
        <v>0.52788840000000004</v>
      </c>
      <c r="S2561" s="427">
        <v>6.0582640000000003</v>
      </c>
      <c r="T2561" s="427">
        <v>122.651692</v>
      </c>
      <c r="U2561" s="428">
        <v>43374</v>
      </c>
      <c r="V2561" s="428">
        <v>44469</v>
      </c>
      <c r="W2561" s="426">
        <v>784</v>
      </c>
      <c r="X2561" s="426"/>
      <c r="Y2561" s="426"/>
      <c r="Z2561" s="426">
        <v>3</v>
      </c>
    </row>
    <row r="2562" spans="1:26" ht="15">
      <c r="A2562" s="426">
        <v>202110</v>
      </c>
      <c r="B2562" s="426" t="s">
        <v>52</v>
      </c>
      <c r="C2562" s="426" t="s">
        <v>3403</v>
      </c>
      <c r="D2562" s="426" t="s">
        <v>3404</v>
      </c>
      <c r="E2562" s="426" t="s">
        <v>274</v>
      </c>
      <c r="F2562" s="426" t="s">
        <v>4349</v>
      </c>
      <c r="G2562" s="426" t="s">
        <v>4143</v>
      </c>
      <c r="H2562" s="427">
        <v>0.13852900000000001</v>
      </c>
      <c r="I2562" s="427">
        <v>0.15307499999999999</v>
      </c>
      <c r="J2562" s="427">
        <v>8.7200000000000006</v>
      </c>
      <c r="K2562" s="427">
        <v>33.61</v>
      </c>
      <c r="L2562" s="427">
        <v>0.141715167</v>
      </c>
      <c r="M2562" s="427">
        <v>8.9301520000000014</v>
      </c>
      <c r="N2562" s="427">
        <v>34.420000999999999</v>
      </c>
      <c r="O2562" s="427">
        <v>22.84</v>
      </c>
      <c r="P2562" s="427">
        <v>10.419119999999999</v>
      </c>
      <c r="Q2562" s="427">
        <v>10.419119999999999</v>
      </c>
      <c r="R2562" s="427">
        <v>0.1528776</v>
      </c>
      <c r="S2562" s="427">
        <v>10.701919999999999</v>
      </c>
      <c r="T2562" s="427">
        <v>31.633472999999999</v>
      </c>
      <c r="U2562" s="428">
        <v>43435</v>
      </c>
      <c r="V2562" s="428">
        <v>46356</v>
      </c>
      <c r="W2562" s="426">
        <v>350</v>
      </c>
      <c r="X2562" s="426"/>
      <c r="Y2562" s="426"/>
      <c r="Z2562" s="426">
        <v>7</v>
      </c>
    </row>
    <row r="2563" spans="1:26" ht="15">
      <c r="A2563" s="426">
        <v>202110</v>
      </c>
      <c r="B2563" s="426" t="s">
        <v>52</v>
      </c>
      <c r="C2563" s="426" t="s">
        <v>3405</v>
      </c>
      <c r="D2563" s="426" t="s">
        <v>3406</v>
      </c>
      <c r="E2563" s="426" t="s">
        <v>274</v>
      </c>
      <c r="F2563" s="426" t="s">
        <v>4350</v>
      </c>
      <c r="G2563" s="426" t="s">
        <v>4143</v>
      </c>
      <c r="H2563" s="427">
        <v>0.15238699999999999</v>
      </c>
      <c r="I2563" s="427">
        <v>0.15073700000000001</v>
      </c>
      <c r="J2563" s="427">
        <v>3.16</v>
      </c>
      <c r="K2563" s="427">
        <v>7.62</v>
      </c>
      <c r="L2563" s="427">
        <v>0.15554141089999998</v>
      </c>
      <c r="M2563" s="427">
        <v>3.2288880000000004</v>
      </c>
      <c r="N2563" s="427">
        <v>7.7861160000000007</v>
      </c>
      <c r="O2563" s="427">
        <v>22.84</v>
      </c>
      <c r="P2563" s="427">
        <v>10.419119999999999</v>
      </c>
      <c r="Q2563" s="427">
        <v>10.419119999999999</v>
      </c>
      <c r="R2563" s="427">
        <v>0.15217520000000001</v>
      </c>
      <c r="S2563" s="427">
        <v>3.3369</v>
      </c>
      <c r="T2563" s="427">
        <v>7.4404630000000003</v>
      </c>
      <c r="U2563" s="428">
        <v>43435</v>
      </c>
      <c r="V2563" s="428">
        <v>46356</v>
      </c>
      <c r="W2563" s="426">
        <v>440</v>
      </c>
      <c r="X2563" s="426"/>
      <c r="Y2563" s="426"/>
      <c r="Z2563" s="426">
        <v>7</v>
      </c>
    </row>
    <row r="2564" spans="1:26" ht="15">
      <c r="A2564" s="426">
        <v>202110</v>
      </c>
      <c r="B2564" s="426" t="s">
        <v>2060</v>
      </c>
      <c r="C2564" s="426" t="s">
        <v>2061</v>
      </c>
      <c r="D2564" s="426" t="s">
        <v>2062</v>
      </c>
      <c r="E2564" s="426" t="s">
        <v>262</v>
      </c>
      <c r="F2564" s="426" t="s">
        <v>4317</v>
      </c>
      <c r="G2564" s="426" t="s">
        <v>4352</v>
      </c>
      <c r="H2564" s="427">
        <v>0.15989999999999999</v>
      </c>
      <c r="I2564" s="427">
        <v>0.22270000000000001</v>
      </c>
      <c r="J2564" s="427">
        <v>11.3406</v>
      </c>
      <c r="K2564" s="427">
        <v>56.179000000000002</v>
      </c>
      <c r="L2564" s="427">
        <v>0.16551289134899996</v>
      </c>
      <c r="M2564" s="427">
        <v>11.655753005879999</v>
      </c>
      <c r="N2564" s="427">
        <v>57.740203174199998</v>
      </c>
      <c r="O2564" s="427">
        <v>21.1</v>
      </c>
      <c r="P2564" s="427">
        <v>12.96</v>
      </c>
      <c r="Q2564" s="427">
        <v>12.96</v>
      </c>
      <c r="R2564" s="427">
        <v>0.22267600000000001</v>
      </c>
      <c r="S2564" s="427">
        <v>13.822120999999999</v>
      </c>
      <c r="T2564" s="427">
        <v>53.697507000000002</v>
      </c>
      <c r="U2564" s="428">
        <v>42863</v>
      </c>
      <c r="V2564" s="428">
        <v>46514</v>
      </c>
      <c r="W2564" s="426">
        <v>500</v>
      </c>
      <c r="X2564" s="426"/>
      <c r="Y2564" s="426"/>
      <c r="Z2564" s="426">
        <v>13</v>
      </c>
    </row>
    <row r="2565" spans="1:26" ht="15">
      <c r="A2565" s="426">
        <v>202110</v>
      </c>
      <c r="B2565" s="426" t="s">
        <v>2060</v>
      </c>
      <c r="C2565" s="426" t="s">
        <v>3401</v>
      </c>
      <c r="D2565" s="426" t="s">
        <v>3402</v>
      </c>
      <c r="E2565" s="426" t="s">
        <v>265</v>
      </c>
      <c r="F2565" s="426" t="s">
        <v>4188</v>
      </c>
      <c r="G2565" s="426" t="s">
        <v>4156</v>
      </c>
      <c r="H2565" s="427">
        <v>0.59840000000000004</v>
      </c>
      <c r="I2565" s="427">
        <v>0.65759999999999996</v>
      </c>
      <c r="J2565" s="427">
        <v>64.941199999999995</v>
      </c>
      <c r="K2565" s="427">
        <v>317.9742</v>
      </c>
      <c r="L2565" s="427">
        <v>0.61550947075200024</v>
      </c>
      <c r="M2565" s="427">
        <v>66.679499283935982</v>
      </c>
      <c r="N2565" s="427">
        <v>326.485504444176</v>
      </c>
      <c r="O2565" s="427">
        <v>21.1</v>
      </c>
      <c r="P2565" s="427">
        <v>12.75</v>
      </c>
      <c r="Q2565" s="427">
        <v>12.75</v>
      </c>
      <c r="R2565" s="427">
        <v>0.65759999999999996</v>
      </c>
      <c r="S2565" s="427">
        <v>79.588800000000006</v>
      </c>
      <c r="T2565" s="427">
        <v>303.32659999999998</v>
      </c>
      <c r="U2565" s="428">
        <v>43431</v>
      </c>
      <c r="V2565" s="428">
        <v>44926</v>
      </c>
      <c r="W2565" s="426">
        <v>1250</v>
      </c>
      <c r="X2565" s="426"/>
      <c r="Y2565" s="426"/>
      <c r="Z2565" s="426">
        <v>6</v>
      </c>
    </row>
    <row r="2566" spans="1:26" ht="15">
      <c r="A2566" s="426">
        <v>202110</v>
      </c>
      <c r="B2566" s="426" t="s">
        <v>2060</v>
      </c>
      <c r="C2566" s="426" t="s">
        <v>3574</v>
      </c>
      <c r="D2566" s="426" t="s">
        <v>3575</v>
      </c>
      <c r="E2566" s="426" t="s">
        <v>265</v>
      </c>
      <c r="F2566" s="426" t="s">
        <v>4268</v>
      </c>
      <c r="G2566" s="426" t="s">
        <v>4156</v>
      </c>
      <c r="H2566" s="427">
        <v>1.12E-2</v>
      </c>
      <c r="I2566" s="427">
        <v>1.44E-2</v>
      </c>
      <c r="J2566" s="427">
        <v>1.1708000000000001</v>
      </c>
      <c r="K2566" s="427">
        <v>5.7892000000000001</v>
      </c>
      <c r="L2566" s="427">
        <v>1.1520230736000002E-2</v>
      </c>
      <c r="M2566" s="427">
        <v>1.202139131424</v>
      </c>
      <c r="N2566" s="427">
        <v>5.9441611373759997</v>
      </c>
      <c r="O2566" s="427">
        <v>21.1</v>
      </c>
      <c r="P2566" s="427">
        <v>11.24</v>
      </c>
      <c r="Q2566" s="427">
        <v>11.24</v>
      </c>
      <c r="R2566" s="427">
        <v>1.44E-2</v>
      </c>
      <c r="S2566" s="427">
        <v>1.4532080000000001</v>
      </c>
      <c r="T2566" s="427">
        <v>5.5067659999999998</v>
      </c>
      <c r="U2566" s="428">
        <v>43497</v>
      </c>
      <c r="V2566" s="428">
        <v>44926</v>
      </c>
      <c r="W2566" s="426">
        <v>250</v>
      </c>
      <c r="X2566" s="426"/>
      <c r="Y2566" s="426"/>
      <c r="Z2566" s="426">
        <v>6</v>
      </c>
    </row>
    <row r="2567" spans="1:26" ht="15">
      <c r="A2567" s="426">
        <v>202110</v>
      </c>
      <c r="B2567" s="426" t="s">
        <v>2060</v>
      </c>
      <c r="C2567" s="426" t="s">
        <v>3576</v>
      </c>
      <c r="D2567" s="426" t="s">
        <v>3577</v>
      </c>
      <c r="E2567" s="426" t="s">
        <v>265</v>
      </c>
      <c r="F2567" s="426" t="s">
        <v>4287</v>
      </c>
      <c r="G2567" s="426" t="s">
        <v>4123</v>
      </c>
      <c r="H2567" s="427">
        <v>1.4E-2</v>
      </c>
      <c r="I2567" s="427">
        <v>3.1600000000000003E-2</v>
      </c>
      <c r="J2567" s="427">
        <v>1.2398</v>
      </c>
      <c r="K2567" s="427">
        <v>5.8514999999999997</v>
      </c>
      <c r="L2567" s="427">
        <v>1.4400288420000002E-2</v>
      </c>
      <c r="M2567" s="427">
        <v>1.2729860737439997</v>
      </c>
      <c r="N2567" s="427">
        <v>6.0081287389199991</v>
      </c>
      <c r="O2567" s="427">
        <v>21.1</v>
      </c>
      <c r="P2567" s="427">
        <v>11.24</v>
      </c>
      <c r="Q2567" s="427">
        <v>11.24</v>
      </c>
      <c r="R2567" s="427">
        <v>3.1600000000000003E-2</v>
      </c>
      <c r="S2567" s="427">
        <v>1.5117</v>
      </c>
      <c r="T2567" s="427">
        <v>5.5796000000000001</v>
      </c>
      <c r="U2567" s="428">
        <v>43497</v>
      </c>
      <c r="V2567" s="428">
        <v>44926</v>
      </c>
      <c r="W2567" s="426">
        <v>250</v>
      </c>
      <c r="X2567" s="426"/>
      <c r="Y2567" s="426"/>
      <c r="Z2567" s="426">
        <v>6</v>
      </c>
    </row>
    <row r="2568" spans="1:26" ht="15">
      <c r="A2568" s="426">
        <v>202110</v>
      </c>
      <c r="B2568" s="426" t="s">
        <v>1389</v>
      </c>
      <c r="C2568" s="426" t="s">
        <v>171</v>
      </c>
      <c r="D2568" s="426" t="s">
        <v>321</v>
      </c>
      <c r="E2568" s="426" t="s">
        <v>267</v>
      </c>
      <c r="F2568" s="426" t="s">
        <v>4357</v>
      </c>
      <c r="G2568" s="426" t="s">
        <v>4123</v>
      </c>
      <c r="H2568" s="427">
        <v>2.54</v>
      </c>
      <c r="I2568" s="427">
        <v>2.75</v>
      </c>
      <c r="J2568" s="427">
        <v>248.33</v>
      </c>
      <c r="K2568" s="427">
        <v>1149.46</v>
      </c>
      <c r="L2568" s="427">
        <v>2.616708</v>
      </c>
      <c r="M2568" s="427">
        <v>255.82956600000003</v>
      </c>
      <c r="N2568" s="427">
        <v>1184.1736920000001</v>
      </c>
      <c r="O2568" s="427">
        <v>27.15</v>
      </c>
      <c r="P2568" s="427">
        <v>12.46</v>
      </c>
      <c r="Q2568" s="427">
        <v>12.46</v>
      </c>
      <c r="R2568" s="427">
        <v>2.7478688</v>
      </c>
      <c r="S2568" s="427">
        <v>282.20828599999999</v>
      </c>
      <c r="T2568" s="427">
        <v>1115.5849880000001</v>
      </c>
      <c r="U2568" s="428">
        <v>42644</v>
      </c>
      <c r="V2568" s="428">
        <v>44531</v>
      </c>
      <c r="W2568" s="426">
        <v>4100</v>
      </c>
      <c r="X2568" s="426"/>
      <c r="Y2568" s="426"/>
      <c r="Z2568" s="426">
        <v>7</v>
      </c>
    </row>
    <row r="2569" spans="1:26" ht="15">
      <c r="A2569" s="426">
        <v>202110</v>
      </c>
      <c r="B2569" s="426" t="s">
        <v>1389</v>
      </c>
      <c r="C2569" s="426" t="s">
        <v>174</v>
      </c>
      <c r="D2569" s="426" t="s">
        <v>300</v>
      </c>
      <c r="E2569" s="426" t="s">
        <v>270</v>
      </c>
      <c r="F2569" s="426" t="s">
        <v>4359</v>
      </c>
      <c r="G2569" s="426" t="s">
        <v>4123</v>
      </c>
      <c r="H2569" s="427">
        <v>5.36</v>
      </c>
      <c r="I2569" s="427">
        <v>5.42</v>
      </c>
      <c r="J2569" s="427">
        <v>161.55000000000001</v>
      </c>
      <c r="K2569" s="427">
        <v>2051.9</v>
      </c>
      <c r="L2569" s="427">
        <v>5.4136000000000006</v>
      </c>
      <c r="M2569" s="427">
        <v>163.16550000000001</v>
      </c>
      <c r="N2569" s="427">
        <v>2072.4190000000003</v>
      </c>
      <c r="O2569" s="427">
        <v>22.83</v>
      </c>
      <c r="P2569" s="427">
        <v>13.47</v>
      </c>
      <c r="Q2569" s="427">
        <v>13.47</v>
      </c>
      <c r="R2569" s="427">
        <v>5.4222479999999997</v>
      </c>
      <c r="S2569" s="427">
        <v>239.64532399999999</v>
      </c>
      <c r="T2569" s="427">
        <v>1973.8000520000001</v>
      </c>
      <c r="U2569" s="428">
        <v>40269</v>
      </c>
      <c r="V2569" s="428">
        <v>46843</v>
      </c>
      <c r="W2569" s="426">
        <v>6500</v>
      </c>
      <c r="X2569" s="426"/>
      <c r="Y2569" s="426"/>
      <c r="Z2569" s="426">
        <v>7</v>
      </c>
    </row>
    <row r="2570" spans="1:26" ht="15">
      <c r="A2570" s="426">
        <v>202110</v>
      </c>
      <c r="B2570" s="426" t="s">
        <v>1389</v>
      </c>
      <c r="C2570" s="426" t="s">
        <v>175</v>
      </c>
      <c r="D2570" s="426" t="s">
        <v>176</v>
      </c>
      <c r="E2570" s="426" t="s">
        <v>270</v>
      </c>
      <c r="F2570" s="426" t="s">
        <v>4360</v>
      </c>
      <c r="G2570" s="426" t="s">
        <v>4361</v>
      </c>
      <c r="H2570" s="427">
        <v>53.81</v>
      </c>
      <c r="I2570" s="427">
        <v>54.83</v>
      </c>
      <c r="J2570" s="427">
        <v>3346.61</v>
      </c>
      <c r="K2570" s="427">
        <v>24217.53</v>
      </c>
      <c r="L2570" s="427">
        <v>53.81</v>
      </c>
      <c r="M2570" s="427">
        <v>3346.61</v>
      </c>
      <c r="N2570" s="427">
        <v>24217.53</v>
      </c>
      <c r="O2570" s="427">
        <v>28.9</v>
      </c>
      <c r="P2570" s="427">
        <v>13.01</v>
      </c>
      <c r="Q2570" s="427">
        <v>12.18</v>
      </c>
      <c r="R2570" s="427">
        <v>54.827136799999998</v>
      </c>
      <c r="S2570" s="427">
        <v>4458.5084379999998</v>
      </c>
      <c r="T2570" s="427">
        <v>23105.627219000002</v>
      </c>
      <c r="U2570" s="428">
        <v>43831</v>
      </c>
      <c r="V2570" s="428">
        <v>46022</v>
      </c>
      <c r="W2570" s="426">
        <v>58000</v>
      </c>
      <c r="X2570" s="426"/>
      <c r="Y2570" s="426"/>
      <c r="Z2570" s="426">
        <v>3</v>
      </c>
    </row>
    <row r="2571" spans="1:26" ht="15">
      <c r="A2571" s="426">
        <v>202110</v>
      </c>
      <c r="B2571" s="426" t="s">
        <v>1389</v>
      </c>
      <c r="C2571" s="426" t="s">
        <v>177</v>
      </c>
      <c r="D2571" s="426" t="s">
        <v>301</v>
      </c>
      <c r="E2571" s="426" t="s">
        <v>267</v>
      </c>
      <c r="F2571" s="426" t="s">
        <v>4362</v>
      </c>
      <c r="G2571" s="426" t="s">
        <v>4129</v>
      </c>
      <c r="H2571" s="427">
        <v>2.65</v>
      </c>
      <c r="I2571" s="427">
        <v>2.66</v>
      </c>
      <c r="J2571" s="427">
        <v>312.27</v>
      </c>
      <c r="K2571" s="427">
        <v>1472.74</v>
      </c>
      <c r="L2571" s="427">
        <v>2.7294999999999998</v>
      </c>
      <c r="M2571" s="427">
        <v>318.5154</v>
      </c>
      <c r="N2571" s="427">
        <v>1502.1948</v>
      </c>
      <c r="O2571" s="427">
        <v>27.15</v>
      </c>
      <c r="P2571" s="427">
        <v>12.46</v>
      </c>
      <c r="Q2571" s="427">
        <v>12.46</v>
      </c>
      <c r="R2571" s="427">
        <v>2.6643080000000001</v>
      </c>
      <c r="S2571" s="427">
        <v>377.85060499999997</v>
      </c>
      <c r="T2571" s="427">
        <v>1407.15363</v>
      </c>
      <c r="U2571" s="428">
        <v>42644</v>
      </c>
      <c r="V2571" s="428">
        <v>44531</v>
      </c>
      <c r="W2571" s="426">
        <v>3200</v>
      </c>
      <c r="X2571" s="426"/>
      <c r="Y2571" s="426"/>
      <c r="Z2571" s="426">
        <v>8</v>
      </c>
    </row>
    <row r="2572" spans="1:26" ht="15">
      <c r="A2572" s="426">
        <v>202110</v>
      </c>
      <c r="B2572" s="426" t="s">
        <v>1389</v>
      </c>
      <c r="C2572" s="426" t="s">
        <v>290</v>
      </c>
      <c r="D2572" s="426" t="s">
        <v>315</v>
      </c>
      <c r="E2572" s="426" t="s">
        <v>268</v>
      </c>
      <c r="F2572" s="426" t="s">
        <v>4316</v>
      </c>
      <c r="G2572" s="426" t="s">
        <v>4123</v>
      </c>
      <c r="H2572" s="427">
        <v>2.58</v>
      </c>
      <c r="I2572" s="427">
        <v>2.71</v>
      </c>
      <c r="J2572" s="427">
        <v>235.29</v>
      </c>
      <c r="K2572" s="427">
        <v>1042.03</v>
      </c>
      <c r="L2572" s="427">
        <v>2.6579160000000002</v>
      </c>
      <c r="M2572" s="427">
        <v>242.395758</v>
      </c>
      <c r="N2572" s="427">
        <v>1073.4993059999999</v>
      </c>
      <c r="O2572" s="427">
        <v>27.43</v>
      </c>
      <c r="P2572" s="427">
        <v>10.55</v>
      </c>
      <c r="Q2572" s="427">
        <v>10.55</v>
      </c>
      <c r="R2572" s="427">
        <v>2.7067543999999999</v>
      </c>
      <c r="S2572" s="427">
        <v>260.139454</v>
      </c>
      <c r="T2572" s="427">
        <v>1017.186942</v>
      </c>
      <c r="U2572" s="428">
        <v>42767</v>
      </c>
      <c r="V2572" s="428">
        <v>44530</v>
      </c>
      <c r="W2572" s="426">
        <v>3000</v>
      </c>
      <c r="X2572" s="426"/>
      <c r="Y2572" s="426"/>
      <c r="Z2572" s="426">
        <v>7</v>
      </c>
    </row>
    <row r="2573" spans="1:26" ht="15">
      <c r="A2573" s="426">
        <v>202110</v>
      </c>
      <c r="B2573" s="426" t="s">
        <v>1389</v>
      </c>
      <c r="C2573" s="426" t="s">
        <v>7304</v>
      </c>
      <c r="D2573" s="426" t="s">
        <v>7290</v>
      </c>
      <c r="E2573" s="426" t="s">
        <v>261</v>
      </c>
      <c r="F2573" s="426" t="s">
        <v>4332</v>
      </c>
      <c r="G2573" s="426" t="s">
        <v>4154</v>
      </c>
      <c r="H2573" s="427">
        <v>2.1</v>
      </c>
      <c r="I2573" s="427">
        <v>2.44</v>
      </c>
      <c r="J2573" s="427">
        <v>127.7</v>
      </c>
      <c r="K2573" s="427">
        <v>677.07</v>
      </c>
      <c r="L2573" s="427">
        <v>2.121</v>
      </c>
      <c r="M2573" s="427">
        <v>128.977</v>
      </c>
      <c r="N2573" s="427">
        <v>683.84070000000008</v>
      </c>
      <c r="O2573" s="427">
        <v>28.34</v>
      </c>
      <c r="P2573" s="427">
        <v>15.04</v>
      </c>
      <c r="Q2573" s="427">
        <v>15.04</v>
      </c>
      <c r="R2573" s="427">
        <v>2.4371832000000002</v>
      </c>
      <c r="S2573" s="427">
        <v>162.324457</v>
      </c>
      <c r="T2573" s="427">
        <v>642.44594400000005</v>
      </c>
      <c r="U2573" s="428">
        <v>44409</v>
      </c>
      <c r="V2573" s="428">
        <v>45291</v>
      </c>
      <c r="W2573" s="426">
        <v>2800</v>
      </c>
      <c r="X2573" s="426"/>
      <c r="Y2573" s="426"/>
      <c r="Z2573" s="426">
        <v>8</v>
      </c>
    </row>
    <row r="2574" spans="1:26" ht="15">
      <c r="A2574" s="426">
        <v>202110</v>
      </c>
      <c r="B2574" s="426" t="s">
        <v>1389</v>
      </c>
      <c r="C2574" s="426" t="s">
        <v>796</v>
      </c>
      <c r="D2574" s="426" t="s">
        <v>797</v>
      </c>
      <c r="E2574" s="426" t="s">
        <v>268</v>
      </c>
      <c r="F2574" s="426" t="s">
        <v>4327</v>
      </c>
      <c r="G2574" s="426" t="s">
        <v>4143</v>
      </c>
      <c r="H2574" s="427">
        <v>0.93</v>
      </c>
      <c r="I2574" s="427">
        <v>0.95</v>
      </c>
      <c r="J2574" s="427">
        <v>75.09</v>
      </c>
      <c r="K2574" s="427">
        <v>323.64</v>
      </c>
      <c r="L2574" s="427">
        <v>0.9580860000000001</v>
      </c>
      <c r="M2574" s="427">
        <v>77.357718000000006</v>
      </c>
      <c r="N2574" s="427">
        <v>333.413928</v>
      </c>
      <c r="O2574" s="427">
        <v>20.57</v>
      </c>
      <c r="P2574" s="427">
        <v>14.92</v>
      </c>
      <c r="Q2574" s="427">
        <v>14.92</v>
      </c>
      <c r="R2574" s="427">
        <v>0.94738279999999997</v>
      </c>
      <c r="S2574" s="427">
        <v>77.400028000000006</v>
      </c>
      <c r="T2574" s="427">
        <v>321.329769</v>
      </c>
      <c r="U2574" s="428">
        <v>42477</v>
      </c>
      <c r="V2574" s="428">
        <v>44561</v>
      </c>
      <c r="W2574" s="426">
        <v>980</v>
      </c>
      <c r="X2574" s="426"/>
      <c r="Y2574" s="426"/>
      <c r="Z2574" s="426">
        <v>7</v>
      </c>
    </row>
    <row r="2575" spans="1:26" ht="15">
      <c r="A2575" s="426">
        <v>202110</v>
      </c>
      <c r="B2575" s="426" t="s">
        <v>1389</v>
      </c>
      <c r="C2575" s="426" t="s">
        <v>911</v>
      </c>
      <c r="D2575" s="426" t="s">
        <v>912</v>
      </c>
      <c r="E2575" s="426" t="s">
        <v>265</v>
      </c>
      <c r="F2575" s="426" t="s">
        <v>4122</v>
      </c>
      <c r="G2575" s="426" t="s">
        <v>4328</v>
      </c>
      <c r="H2575" s="427">
        <v>0.43</v>
      </c>
      <c r="I2575" s="427">
        <v>0.44</v>
      </c>
      <c r="J2575" s="427">
        <v>44.48</v>
      </c>
      <c r="K2575" s="427">
        <v>207.31</v>
      </c>
      <c r="L2575" s="427">
        <v>0.44298599999999999</v>
      </c>
      <c r="M2575" s="427">
        <v>45.823295999999999</v>
      </c>
      <c r="N2575" s="427">
        <v>213.570762</v>
      </c>
      <c r="O2575" s="427">
        <v>27.43</v>
      </c>
      <c r="P2575" s="427">
        <v>10.91</v>
      </c>
      <c r="Q2575" s="427">
        <v>10.91</v>
      </c>
      <c r="R2575" s="427">
        <v>0.44242799999999999</v>
      </c>
      <c r="S2575" s="427">
        <v>51.260733999999999</v>
      </c>
      <c r="T2575" s="427">
        <v>200.52499499999999</v>
      </c>
      <c r="U2575" s="428">
        <v>42552</v>
      </c>
      <c r="V2575" s="428">
        <v>46203</v>
      </c>
      <c r="W2575" s="426">
        <v>2700</v>
      </c>
      <c r="X2575" s="426"/>
      <c r="Y2575" s="426"/>
      <c r="Z2575" s="426">
        <v>7</v>
      </c>
    </row>
    <row r="2576" spans="1:26" ht="15">
      <c r="A2576" s="426">
        <v>202110</v>
      </c>
      <c r="B2576" s="426" t="s">
        <v>1389</v>
      </c>
      <c r="C2576" s="426" t="s">
        <v>1397</v>
      </c>
      <c r="D2576" s="426" t="s">
        <v>1398</v>
      </c>
      <c r="E2576" s="426" t="s">
        <v>268</v>
      </c>
      <c r="F2576" s="426" t="s">
        <v>4334</v>
      </c>
      <c r="G2576" s="426" t="s">
        <v>4123</v>
      </c>
      <c r="H2576" s="427">
        <v>1.41</v>
      </c>
      <c r="I2576" s="427">
        <v>1.59</v>
      </c>
      <c r="J2576" s="427">
        <v>150.85</v>
      </c>
      <c r="K2576" s="427">
        <v>653.24</v>
      </c>
      <c r="L2576" s="427">
        <v>1.452582</v>
      </c>
      <c r="M2576" s="427">
        <v>155.40566999999999</v>
      </c>
      <c r="N2576" s="427">
        <v>672.967848</v>
      </c>
      <c r="O2576" s="427">
        <v>27.43</v>
      </c>
      <c r="P2576" s="427">
        <v>11.17</v>
      </c>
      <c r="Q2576" s="427">
        <v>10.57</v>
      </c>
      <c r="R2576" s="427">
        <v>1.5864</v>
      </c>
      <c r="S2576" s="427">
        <v>166.57339999999999</v>
      </c>
      <c r="T2576" s="427">
        <v>637.51620000000003</v>
      </c>
      <c r="U2576" s="428">
        <v>42675</v>
      </c>
      <c r="V2576" s="428">
        <v>44500</v>
      </c>
      <c r="W2576" s="426">
        <v>2500</v>
      </c>
      <c r="X2576" s="426"/>
      <c r="Y2576" s="426"/>
      <c r="Z2576" s="426">
        <v>7</v>
      </c>
    </row>
    <row r="2577" spans="1:26" ht="15">
      <c r="A2577" s="426">
        <v>202110</v>
      </c>
      <c r="B2577" s="426" t="s">
        <v>1389</v>
      </c>
      <c r="C2577" s="426" t="s">
        <v>1401</v>
      </c>
      <c r="D2577" s="426" t="s">
        <v>1402</v>
      </c>
      <c r="E2577" s="426" t="s">
        <v>268</v>
      </c>
      <c r="F2577" s="426" t="s">
        <v>4316</v>
      </c>
      <c r="G2577" s="426" t="s">
        <v>4123</v>
      </c>
      <c r="H2577" s="427">
        <v>0.87</v>
      </c>
      <c r="I2577" s="427">
        <v>0.88</v>
      </c>
      <c r="J2577" s="427">
        <v>89.77</v>
      </c>
      <c r="K2577" s="427">
        <v>379.39</v>
      </c>
      <c r="L2577" s="427">
        <v>0.89627400000000002</v>
      </c>
      <c r="M2577" s="427">
        <v>92.481054</v>
      </c>
      <c r="N2577" s="427">
        <v>390.847578</v>
      </c>
      <c r="O2577" s="427">
        <v>27.43</v>
      </c>
      <c r="P2577" s="427">
        <v>11.17</v>
      </c>
      <c r="Q2577" s="427">
        <v>10.57</v>
      </c>
      <c r="R2577" s="427">
        <v>0.88119999999999998</v>
      </c>
      <c r="S2577" s="427">
        <v>97.746899999999997</v>
      </c>
      <c r="T2577" s="427">
        <v>371.40949999999998</v>
      </c>
      <c r="U2577" s="428">
        <v>42675</v>
      </c>
      <c r="V2577" s="428">
        <v>44500</v>
      </c>
      <c r="W2577" s="426">
        <v>990</v>
      </c>
      <c r="X2577" s="426"/>
      <c r="Y2577" s="426"/>
      <c r="Z2577" s="426">
        <v>7</v>
      </c>
    </row>
    <row r="2578" spans="1:26" ht="15">
      <c r="A2578" s="426">
        <v>202110</v>
      </c>
      <c r="B2578" s="426" t="s">
        <v>1389</v>
      </c>
      <c r="C2578" s="426" t="s">
        <v>1374</v>
      </c>
      <c r="D2578" s="426" t="s">
        <v>1375</v>
      </c>
      <c r="E2578" s="426" t="s">
        <v>261</v>
      </c>
      <c r="F2578" s="426" t="s">
        <v>4373</v>
      </c>
      <c r="G2578" s="426" t="s">
        <v>4373</v>
      </c>
      <c r="H2578" s="427">
        <v>1.66</v>
      </c>
      <c r="I2578" s="427">
        <v>1.7</v>
      </c>
      <c r="J2578" s="427">
        <v>145.53</v>
      </c>
      <c r="K2578" s="427">
        <v>591.53</v>
      </c>
      <c r="L2578" s="427">
        <v>1.66</v>
      </c>
      <c r="M2578" s="427">
        <v>145.53</v>
      </c>
      <c r="N2578" s="427">
        <v>591.53</v>
      </c>
      <c r="O2578" s="427">
        <v>27.23</v>
      </c>
      <c r="P2578" s="427">
        <v>10.95</v>
      </c>
      <c r="Q2578" s="427">
        <v>10.95</v>
      </c>
      <c r="R2578" s="427">
        <v>2.8807795999999999</v>
      </c>
      <c r="S2578" s="427">
        <v>180.799992</v>
      </c>
      <c r="T2578" s="427">
        <v>556.26620800000001</v>
      </c>
      <c r="U2578" s="428">
        <v>42655</v>
      </c>
      <c r="V2578" s="428">
        <v>44561</v>
      </c>
      <c r="W2578" s="426">
        <v>16000</v>
      </c>
      <c r="X2578" s="426"/>
      <c r="Y2578" s="426"/>
      <c r="Z2578" s="426">
        <v>9</v>
      </c>
    </row>
    <row r="2579" spans="1:26" ht="15">
      <c r="A2579" s="426">
        <v>202110</v>
      </c>
      <c r="B2579" s="426" t="s">
        <v>1389</v>
      </c>
      <c r="C2579" s="426" t="s">
        <v>1416</v>
      </c>
      <c r="D2579" s="426" t="s">
        <v>1417</v>
      </c>
      <c r="E2579" s="426" t="s">
        <v>260</v>
      </c>
      <c r="F2579" s="426" t="s">
        <v>4367</v>
      </c>
      <c r="G2579" s="426" t="s">
        <v>4368</v>
      </c>
      <c r="H2579" s="427">
        <v>1.58</v>
      </c>
      <c r="I2579" s="427">
        <v>1.56</v>
      </c>
      <c r="J2579" s="427">
        <v>125.2</v>
      </c>
      <c r="K2579" s="427">
        <v>554.79999999999995</v>
      </c>
      <c r="L2579" s="427">
        <v>1.6436740000000001</v>
      </c>
      <c r="M2579" s="427">
        <v>128.98104000000001</v>
      </c>
      <c r="N2579" s="427">
        <v>571.55495999999994</v>
      </c>
      <c r="O2579" s="427">
        <v>26.15</v>
      </c>
      <c r="P2579" s="427">
        <v>10.43</v>
      </c>
      <c r="Q2579" s="427">
        <v>10.43</v>
      </c>
      <c r="R2579" s="427">
        <v>1.5844</v>
      </c>
      <c r="S2579" s="427">
        <v>135.02500000000001</v>
      </c>
      <c r="T2579" s="427">
        <v>544.97879999999998</v>
      </c>
      <c r="U2579" s="428">
        <v>42689</v>
      </c>
      <c r="V2579" s="428">
        <v>44561</v>
      </c>
      <c r="W2579" s="426">
        <v>2000</v>
      </c>
      <c r="X2579" s="426"/>
      <c r="Y2579" s="426"/>
      <c r="Z2579" s="426">
        <v>9</v>
      </c>
    </row>
    <row r="2580" spans="1:26" ht="15">
      <c r="A2580" s="426">
        <v>202110</v>
      </c>
      <c r="B2580" s="426" t="s">
        <v>1389</v>
      </c>
      <c r="C2580" s="426" t="s">
        <v>1418</v>
      </c>
      <c r="D2580" s="426" t="s">
        <v>1419</v>
      </c>
      <c r="E2580" s="426" t="s">
        <v>260</v>
      </c>
      <c r="F2580" s="426" t="s">
        <v>4367</v>
      </c>
      <c r="G2580" s="426" t="s">
        <v>4368</v>
      </c>
      <c r="H2580" s="427">
        <v>0.66</v>
      </c>
      <c r="I2580" s="427">
        <v>0.67</v>
      </c>
      <c r="J2580" s="427">
        <v>58.26</v>
      </c>
      <c r="K2580" s="427">
        <v>282.39</v>
      </c>
      <c r="L2580" s="427">
        <v>0.68659800000000015</v>
      </c>
      <c r="M2580" s="427">
        <v>60.019452000000001</v>
      </c>
      <c r="N2580" s="427">
        <v>290.91817799999995</v>
      </c>
      <c r="O2580" s="427">
        <v>26.15</v>
      </c>
      <c r="P2580" s="427">
        <v>10.43</v>
      </c>
      <c r="Q2580" s="427">
        <v>10.43</v>
      </c>
      <c r="R2580" s="427">
        <v>0.66679999999999995</v>
      </c>
      <c r="S2580" s="427">
        <v>62.918799999999997</v>
      </c>
      <c r="T2580" s="427">
        <v>277.72969999999998</v>
      </c>
      <c r="U2580" s="428">
        <v>42689</v>
      </c>
      <c r="V2580" s="428">
        <v>44561</v>
      </c>
      <c r="W2580" s="426">
        <v>750</v>
      </c>
      <c r="X2580" s="426"/>
      <c r="Y2580" s="426"/>
      <c r="Z2580" s="426">
        <v>9</v>
      </c>
    </row>
    <row r="2581" spans="1:26" ht="15">
      <c r="A2581" s="426">
        <v>202110</v>
      </c>
      <c r="B2581" s="426" t="s">
        <v>1389</v>
      </c>
      <c r="C2581" s="426" t="s">
        <v>1643</v>
      </c>
      <c r="D2581" s="426" t="s">
        <v>1644</v>
      </c>
      <c r="E2581" s="426" t="s">
        <v>265</v>
      </c>
      <c r="F2581" s="426" t="s">
        <v>4320</v>
      </c>
      <c r="G2581" s="426" t="s">
        <v>4315</v>
      </c>
      <c r="H2581" s="427">
        <v>1.98</v>
      </c>
      <c r="I2581" s="427">
        <v>2.04</v>
      </c>
      <c r="J2581" s="427">
        <v>182.35</v>
      </c>
      <c r="K2581" s="427">
        <v>883.54</v>
      </c>
      <c r="L2581" s="427">
        <v>2.0801880000000001</v>
      </c>
      <c r="M2581" s="427">
        <v>189.71693999999999</v>
      </c>
      <c r="N2581" s="427">
        <v>919.23501599999997</v>
      </c>
      <c r="O2581" s="427">
        <v>26.15</v>
      </c>
      <c r="P2581" s="427">
        <v>10.43</v>
      </c>
      <c r="Q2581" s="427">
        <v>10.43</v>
      </c>
      <c r="R2581" s="427">
        <v>2.0436344000000002</v>
      </c>
      <c r="S2581" s="427">
        <v>226.081592</v>
      </c>
      <c r="T2581" s="427">
        <v>839.81370600000002</v>
      </c>
      <c r="U2581" s="428">
        <v>42734</v>
      </c>
      <c r="V2581" s="428">
        <v>44561</v>
      </c>
      <c r="W2581" s="426">
        <v>1500</v>
      </c>
      <c r="X2581" s="426"/>
      <c r="Y2581" s="426"/>
      <c r="Z2581" s="426">
        <v>3</v>
      </c>
    </row>
    <row r="2582" spans="1:26" ht="15">
      <c r="A2582" s="426">
        <v>202110</v>
      </c>
      <c r="B2582" s="426" t="s">
        <v>1389</v>
      </c>
      <c r="C2582" s="426" t="s">
        <v>1576</v>
      </c>
      <c r="D2582" s="426" t="s">
        <v>1577</v>
      </c>
      <c r="E2582" s="426" t="s">
        <v>263</v>
      </c>
      <c r="F2582" s="426" t="s">
        <v>4374</v>
      </c>
      <c r="G2582" s="426" t="s">
        <v>4123</v>
      </c>
      <c r="H2582" s="427">
        <v>0.09</v>
      </c>
      <c r="I2582" s="427">
        <v>0.1</v>
      </c>
      <c r="J2582" s="427">
        <v>8.41</v>
      </c>
      <c r="K2582" s="427">
        <v>41.92</v>
      </c>
      <c r="L2582" s="427">
        <v>9.2717999999999995E-2</v>
      </c>
      <c r="M2582" s="427">
        <v>8.6639820000000007</v>
      </c>
      <c r="N2582" s="427">
        <v>43.185984000000005</v>
      </c>
      <c r="O2582" s="427">
        <v>22.84</v>
      </c>
      <c r="P2582" s="427">
        <v>10.77</v>
      </c>
      <c r="Q2582" s="427">
        <v>10.77</v>
      </c>
      <c r="R2582" s="427">
        <v>0.100302</v>
      </c>
      <c r="S2582" s="427">
        <v>10.178248</v>
      </c>
      <c r="T2582" s="427">
        <v>40.151715000000003</v>
      </c>
      <c r="U2582" s="428">
        <v>42705</v>
      </c>
      <c r="V2582" s="428">
        <v>44530</v>
      </c>
      <c r="W2582" s="426">
        <v>1000</v>
      </c>
      <c r="X2582" s="426"/>
      <c r="Y2582" s="426"/>
      <c r="Z2582" s="426">
        <v>7</v>
      </c>
    </row>
    <row r="2583" spans="1:26" ht="15">
      <c r="A2583" s="426">
        <v>202110</v>
      </c>
      <c r="B2583" s="426" t="s">
        <v>1389</v>
      </c>
      <c r="C2583" s="426" t="s">
        <v>1578</v>
      </c>
      <c r="D2583" s="426" t="s">
        <v>1579</v>
      </c>
      <c r="E2583" s="426" t="s">
        <v>275</v>
      </c>
      <c r="F2583" s="426" t="s">
        <v>4380</v>
      </c>
      <c r="G2583" s="426" t="s">
        <v>4381</v>
      </c>
      <c r="H2583" s="427">
        <v>0.23</v>
      </c>
      <c r="I2583" s="427">
        <v>0.24</v>
      </c>
      <c r="J2583" s="427">
        <v>17.95</v>
      </c>
      <c r="K2583" s="427">
        <v>58.35</v>
      </c>
      <c r="L2583" s="427">
        <v>0.24398400000000003</v>
      </c>
      <c r="M2583" s="427">
        <v>18.673385</v>
      </c>
      <c r="N2583" s="427">
        <v>60.701505000000004</v>
      </c>
      <c r="O2583" s="427">
        <v>22.84</v>
      </c>
      <c r="P2583" s="427">
        <v>10.77</v>
      </c>
      <c r="Q2583" s="427">
        <v>10.77</v>
      </c>
      <c r="R2583" s="427">
        <v>0.23760000000000001</v>
      </c>
      <c r="S2583" s="427">
        <v>21.971699999999998</v>
      </c>
      <c r="T2583" s="427">
        <v>54.330399999999997</v>
      </c>
      <c r="U2583" s="428">
        <v>42705</v>
      </c>
      <c r="V2583" s="428">
        <v>44530</v>
      </c>
      <c r="W2583" s="426">
        <v>400</v>
      </c>
      <c r="X2583" s="426"/>
      <c r="Y2583" s="426"/>
      <c r="Z2583" s="426">
        <v>5</v>
      </c>
    </row>
    <row r="2584" spans="1:26" ht="15">
      <c r="A2584" s="426">
        <v>202110</v>
      </c>
      <c r="B2584" s="426" t="s">
        <v>1389</v>
      </c>
      <c r="C2584" s="426" t="s">
        <v>1580</v>
      </c>
      <c r="D2584" s="426" t="s">
        <v>1581</v>
      </c>
      <c r="E2584" s="426" t="s">
        <v>275</v>
      </c>
      <c r="F2584" s="426" t="s">
        <v>4382</v>
      </c>
      <c r="G2584" s="426" t="s">
        <v>4364</v>
      </c>
      <c r="H2584" s="427">
        <v>0.18</v>
      </c>
      <c r="I2584" s="427">
        <v>0.18</v>
      </c>
      <c r="J2584" s="427">
        <v>15.94</v>
      </c>
      <c r="K2584" s="427">
        <v>44.42</v>
      </c>
      <c r="L2584" s="427">
        <v>0.189108</v>
      </c>
      <c r="M2584" s="427">
        <v>16.583976</v>
      </c>
      <c r="N2584" s="427">
        <v>46.214568000000007</v>
      </c>
      <c r="O2584" s="427">
        <v>22.84</v>
      </c>
      <c r="P2584" s="427">
        <v>10.77</v>
      </c>
      <c r="Q2584" s="427">
        <v>10.77</v>
      </c>
      <c r="R2584" s="427">
        <v>0.1842</v>
      </c>
      <c r="S2584" s="427">
        <v>19.532174999999999</v>
      </c>
      <c r="T2584" s="427">
        <v>40.828274999999998</v>
      </c>
      <c r="U2584" s="428">
        <v>42705</v>
      </c>
      <c r="V2584" s="428">
        <v>44530</v>
      </c>
      <c r="W2584" s="426">
        <v>540</v>
      </c>
      <c r="X2584" s="426"/>
      <c r="Y2584" s="426"/>
      <c r="Z2584" s="426">
        <v>3</v>
      </c>
    </row>
    <row r="2585" spans="1:26" ht="15">
      <c r="A2585" s="426">
        <v>202110</v>
      </c>
      <c r="B2585" s="426" t="s">
        <v>1389</v>
      </c>
      <c r="C2585" s="426" t="s">
        <v>1590</v>
      </c>
      <c r="D2585" s="426" t="s">
        <v>1591</v>
      </c>
      <c r="E2585" s="426" t="s">
        <v>275</v>
      </c>
      <c r="F2585" s="426" t="s">
        <v>4367</v>
      </c>
      <c r="G2585" s="426" t="s">
        <v>4318</v>
      </c>
      <c r="H2585" s="427">
        <v>0.23</v>
      </c>
      <c r="I2585" s="427">
        <v>0.25</v>
      </c>
      <c r="J2585" s="427">
        <v>23.44</v>
      </c>
      <c r="K2585" s="427">
        <v>79</v>
      </c>
      <c r="L2585" s="427">
        <v>0.24163800000000002</v>
      </c>
      <c r="M2585" s="427">
        <v>24.386976000000004</v>
      </c>
      <c r="N2585" s="427">
        <v>82.191599999999994</v>
      </c>
      <c r="O2585" s="427">
        <v>22.84</v>
      </c>
      <c r="P2585" s="427">
        <v>10.77</v>
      </c>
      <c r="Q2585" s="427">
        <v>10.77</v>
      </c>
      <c r="R2585" s="427">
        <v>0.25119999999999998</v>
      </c>
      <c r="S2585" s="427">
        <v>29.049800000000001</v>
      </c>
      <c r="T2585" s="427">
        <v>73.386799999999994</v>
      </c>
      <c r="U2585" s="428">
        <v>42705</v>
      </c>
      <c r="V2585" s="428">
        <v>44530</v>
      </c>
      <c r="W2585" s="426">
        <v>800</v>
      </c>
      <c r="X2585" s="426"/>
      <c r="Y2585" s="426"/>
      <c r="Z2585" s="426">
        <v>9</v>
      </c>
    </row>
    <row r="2586" spans="1:26" ht="15">
      <c r="A2586" s="426">
        <v>202110</v>
      </c>
      <c r="B2586" s="426" t="s">
        <v>1389</v>
      </c>
      <c r="C2586" s="426" t="s">
        <v>1592</v>
      </c>
      <c r="D2586" s="426" t="s">
        <v>1593</v>
      </c>
      <c r="E2586" s="426" t="s">
        <v>275</v>
      </c>
      <c r="F2586" s="426" t="s">
        <v>4386</v>
      </c>
      <c r="G2586" s="426" t="s">
        <v>4125</v>
      </c>
      <c r="H2586" s="427">
        <v>0.31</v>
      </c>
      <c r="I2586" s="427">
        <v>0.39</v>
      </c>
      <c r="J2586" s="427">
        <v>29.76</v>
      </c>
      <c r="K2586" s="427">
        <v>95.92</v>
      </c>
      <c r="L2586" s="427">
        <v>0.32568599999999998</v>
      </c>
      <c r="M2586" s="427">
        <v>30.962304000000003</v>
      </c>
      <c r="N2586" s="427">
        <v>99.795168000000004</v>
      </c>
      <c r="O2586" s="427">
        <v>22.84</v>
      </c>
      <c r="P2586" s="427">
        <v>10.77</v>
      </c>
      <c r="Q2586" s="427">
        <v>10.77</v>
      </c>
      <c r="R2586" s="427">
        <v>0.38590920000000001</v>
      </c>
      <c r="S2586" s="427">
        <v>36.617294999999999</v>
      </c>
      <c r="T2586" s="427">
        <v>89.058999999999997</v>
      </c>
      <c r="U2586" s="428">
        <v>42705</v>
      </c>
      <c r="V2586" s="428">
        <v>44530</v>
      </c>
      <c r="W2586" s="426">
        <v>900</v>
      </c>
      <c r="X2586" s="426"/>
      <c r="Y2586" s="426"/>
      <c r="Z2586" s="426">
        <v>2</v>
      </c>
    </row>
    <row r="2587" spans="1:26" ht="15">
      <c r="A2587" s="426">
        <v>202110</v>
      </c>
      <c r="B2587" s="426" t="s">
        <v>1389</v>
      </c>
      <c r="C2587" s="426" t="s">
        <v>1594</v>
      </c>
      <c r="D2587" s="426" t="s">
        <v>1595</v>
      </c>
      <c r="E2587" s="426" t="s">
        <v>275</v>
      </c>
      <c r="F2587" s="426" t="s">
        <v>4387</v>
      </c>
      <c r="G2587" s="426" t="s">
        <v>4151</v>
      </c>
      <c r="H2587" s="427">
        <v>0.21</v>
      </c>
      <c r="I2587" s="427">
        <v>0.22</v>
      </c>
      <c r="J2587" s="427">
        <v>16.21</v>
      </c>
      <c r="K2587" s="427">
        <v>51.06</v>
      </c>
      <c r="L2587" s="427">
        <v>0.22062599999999999</v>
      </c>
      <c r="M2587" s="427">
        <v>16.699542000000001</v>
      </c>
      <c r="N2587" s="427">
        <v>52.602012000000002</v>
      </c>
      <c r="O2587" s="427">
        <v>22.84</v>
      </c>
      <c r="P2587" s="427">
        <v>10.77</v>
      </c>
      <c r="Q2587" s="427">
        <v>10.77</v>
      </c>
      <c r="R2587" s="427">
        <v>0.22402159999999999</v>
      </c>
      <c r="S2587" s="427">
        <v>19.965713000000001</v>
      </c>
      <c r="T2587" s="427">
        <v>47.301735000000001</v>
      </c>
      <c r="U2587" s="428">
        <v>42705</v>
      </c>
      <c r="V2587" s="428">
        <v>44530</v>
      </c>
      <c r="W2587" s="426">
        <v>700</v>
      </c>
      <c r="X2587" s="426"/>
      <c r="Y2587" s="426"/>
      <c r="Z2587" s="426">
        <v>8</v>
      </c>
    </row>
    <row r="2588" spans="1:26" ht="15">
      <c r="A2588" s="426">
        <v>202110</v>
      </c>
      <c r="B2588" s="426" t="s">
        <v>1389</v>
      </c>
      <c r="C2588" s="426" t="s">
        <v>1596</v>
      </c>
      <c r="D2588" s="426" t="s">
        <v>1597</v>
      </c>
      <c r="E2588" s="426" t="s">
        <v>275</v>
      </c>
      <c r="F2588" s="426" t="s">
        <v>4388</v>
      </c>
      <c r="G2588" s="426" t="s">
        <v>4143</v>
      </c>
      <c r="H2588" s="427">
        <v>0.1</v>
      </c>
      <c r="I2588" s="427">
        <v>0.15</v>
      </c>
      <c r="J2588" s="427">
        <v>3.57</v>
      </c>
      <c r="K2588" s="427">
        <v>20.64</v>
      </c>
      <c r="L2588" s="427">
        <v>0.10302000000000001</v>
      </c>
      <c r="M2588" s="427">
        <v>3.6778140000000001</v>
      </c>
      <c r="N2588" s="427">
        <v>21.263328000000001</v>
      </c>
      <c r="O2588" s="427">
        <v>22.84</v>
      </c>
      <c r="P2588" s="427">
        <v>10.77</v>
      </c>
      <c r="Q2588" s="427">
        <v>10.77</v>
      </c>
      <c r="R2588" s="427">
        <v>0.15416279999999999</v>
      </c>
      <c r="S2588" s="427">
        <v>4.4836780000000003</v>
      </c>
      <c r="T2588" s="427">
        <v>19.726514000000002</v>
      </c>
      <c r="U2588" s="428">
        <v>42705</v>
      </c>
      <c r="V2588" s="428">
        <v>44530</v>
      </c>
      <c r="W2588" s="426">
        <v>290</v>
      </c>
      <c r="X2588" s="426"/>
      <c r="Y2588" s="426"/>
      <c r="Z2588" s="426">
        <v>7</v>
      </c>
    </row>
    <row r="2589" spans="1:26" ht="15">
      <c r="A2589" s="426">
        <v>202110</v>
      </c>
      <c r="B2589" s="426" t="s">
        <v>1389</v>
      </c>
      <c r="C2589" s="426" t="s">
        <v>1598</v>
      </c>
      <c r="D2589" s="426" t="s">
        <v>1599</v>
      </c>
      <c r="E2589" s="426" t="s">
        <v>275</v>
      </c>
      <c r="F2589" s="426" t="s">
        <v>4375</v>
      </c>
      <c r="G2589" s="426" t="s">
        <v>4123</v>
      </c>
      <c r="H2589" s="427">
        <v>0.28000000000000003</v>
      </c>
      <c r="I2589" s="427">
        <v>0.28000000000000003</v>
      </c>
      <c r="J2589" s="427">
        <v>30.81</v>
      </c>
      <c r="K2589" s="427">
        <v>94.39</v>
      </c>
      <c r="L2589" s="427">
        <v>0.28845600000000005</v>
      </c>
      <c r="M2589" s="427">
        <v>31.740461999999997</v>
      </c>
      <c r="N2589" s="427">
        <v>97.240577999999999</v>
      </c>
      <c r="O2589" s="427">
        <v>22.84</v>
      </c>
      <c r="P2589" s="427">
        <v>10.77</v>
      </c>
      <c r="Q2589" s="427">
        <v>10.77</v>
      </c>
      <c r="R2589" s="427">
        <v>0.28304400000000002</v>
      </c>
      <c r="S2589" s="427">
        <v>38.015832000000003</v>
      </c>
      <c r="T2589" s="427">
        <v>87.181330000000003</v>
      </c>
      <c r="U2589" s="428">
        <v>42705</v>
      </c>
      <c r="V2589" s="428">
        <v>44530</v>
      </c>
      <c r="W2589" s="426">
        <v>900</v>
      </c>
      <c r="X2589" s="426"/>
      <c r="Y2589" s="426"/>
      <c r="Z2589" s="426">
        <v>7</v>
      </c>
    </row>
    <row r="2590" spans="1:26" ht="15">
      <c r="A2590" s="426">
        <v>202110</v>
      </c>
      <c r="B2590" s="426" t="s">
        <v>1389</v>
      </c>
      <c r="C2590" s="426" t="s">
        <v>1600</v>
      </c>
      <c r="D2590" s="426" t="s">
        <v>1601</v>
      </c>
      <c r="E2590" s="426" t="s">
        <v>275</v>
      </c>
      <c r="F2590" s="426" t="s">
        <v>4376</v>
      </c>
      <c r="G2590" s="426" t="s">
        <v>4123</v>
      </c>
      <c r="H2590" s="427">
        <v>0.21</v>
      </c>
      <c r="I2590" s="427">
        <v>0.25</v>
      </c>
      <c r="J2590" s="427">
        <v>17.8</v>
      </c>
      <c r="K2590" s="427">
        <v>39.15</v>
      </c>
      <c r="L2590" s="427">
        <v>0.21634200000000001</v>
      </c>
      <c r="M2590" s="427">
        <v>18.337560000000003</v>
      </c>
      <c r="N2590" s="427">
        <v>40.332329999999999</v>
      </c>
      <c r="O2590" s="427">
        <v>22.84</v>
      </c>
      <c r="P2590" s="427">
        <v>10.77</v>
      </c>
      <c r="Q2590" s="427">
        <v>10.77</v>
      </c>
      <c r="R2590" s="427">
        <v>0.25280000000000002</v>
      </c>
      <c r="S2590" s="427">
        <v>21.055</v>
      </c>
      <c r="T2590" s="427">
        <v>35.891199999999998</v>
      </c>
      <c r="U2590" s="428">
        <v>42705</v>
      </c>
      <c r="V2590" s="428">
        <v>44530</v>
      </c>
      <c r="W2590" s="426">
        <v>900</v>
      </c>
      <c r="X2590" s="426"/>
      <c r="Y2590" s="426"/>
      <c r="Z2590" s="426">
        <v>7</v>
      </c>
    </row>
    <row r="2591" spans="1:26" ht="15">
      <c r="A2591" s="426">
        <v>202110</v>
      </c>
      <c r="B2591" s="426" t="s">
        <v>1389</v>
      </c>
      <c r="C2591" s="426" t="s">
        <v>1602</v>
      </c>
      <c r="D2591" s="426" t="s">
        <v>1603</v>
      </c>
      <c r="E2591" s="426" t="s">
        <v>275</v>
      </c>
      <c r="F2591" s="426" t="s">
        <v>4377</v>
      </c>
      <c r="G2591" s="426" t="s">
        <v>4123</v>
      </c>
      <c r="H2591" s="427">
        <v>0.28000000000000003</v>
      </c>
      <c r="I2591" s="427">
        <v>0.36</v>
      </c>
      <c r="J2591" s="427">
        <v>16.59</v>
      </c>
      <c r="K2591" s="427">
        <v>51.56</v>
      </c>
      <c r="L2591" s="427">
        <v>0.28845600000000005</v>
      </c>
      <c r="M2591" s="427">
        <v>17.091018000000002</v>
      </c>
      <c r="N2591" s="427">
        <v>53.117111999999999</v>
      </c>
      <c r="O2591" s="427">
        <v>22.84</v>
      </c>
      <c r="P2591" s="427">
        <v>10.77</v>
      </c>
      <c r="Q2591" s="427">
        <v>10.77</v>
      </c>
      <c r="R2591" s="427">
        <v>0.36120000000000002</v>
      </c>
      <c r="S2591" s="427">
        <v>20.233499999999999</v>
      </c>
      <c r="T2591" s="427">
        <v>47.920400000000001</v>
      </c>
      <c r="U2591" s="428">
        <v>42705</v>
      </c>
      <c r="V2591" s="428">
        <v>44530</v>
      </c>
      <c r="W2591" s="426">
        <v>850</v>
      </c>
      <c r="X2591" s="426"/>
      <c r="Y2591" s="426"/>
      <c r="Z2591" s="426">
        <v>7</v>
      </c>
    </row>
    <row r="2592" spans="1:26" ht="15">
      <c r="A2592" s="426">
        <v>202110</v>
      </c>
      <c r="B2592" s="426" t="s">
        <v>1389</v>
      </c>
      <c r="C2592" s="426" t="s">
        <v>1612</v>
      </c>
      <c r="D2592" s="426" t="s">
        <v>1613</v>
      </c>
      <c r="E2592" s="426" t="s">
        <v>275</v>
      </c>
      <c r="F2592" s="426" t="s">
        <v>4389</v>
      </c>
      <c r="G2592" s="426" t="s">
        <v>4390</v>
      </c>
      <c r="H2592" s="427">
        <v>0.15</v>
      </c>
      <c r="I2592" s="427">
        <v>0.16</v>
      </c>
      <c r="J2592" s="427">
        <v>11.45</v>
      </c>
      <c r="K2592" s="427">
        <v>42.73</v>
      </c>
      <c r="L2592" s="427">
        <v>0.15759000000000001</v>
      </c>
      <c r="M2592" s="427">
        <v>12.02937</v>
      </c>
      <c r="N2592" s="427">
        <v>44.892137999999996</v>
      </c>
      <c r="O2592" s="427">
        <v>22.84</v>
      </c>
      <c r="P2592" s="427">
        <v>10.77</v>
      </c>
      <c r="Q2592" s="427">
        <v>10.77</v>
      </c>
      <c r="R2592" s="427">
        <v>0.156</v>
      </c>
      <c r="S2592" s="427">
        <v>13.9039</v>
      </c>
      <c r="T2592" s="427">
        <v>40.278599999999997</v>
      </c>
      <c r="U2592" s="428">
        <v>42705</v>
      </c>
      <c r="V2592" s="428">
        <v>44530</v>
      </c>
      <c r="W2592" s="426">
        <v>250</v>
      </c>
      <c r="X2592" s="426"/>
      <c r="Y2592" s="426"/>
      <c r="Z2592" s="426">
        <v>11</v>
      </c>
    </row>
    <row r="2593" spans="1:26" ht="15">
      <c r="A2593" s="426">
        <v>202110</v>
      </c>
      <c r="B2593" s="426" t="s">
        <v>1389</v>
      </c>
      <c r="C2593" s="426" t="s">
        <v>1683</v>
      </c>
      <c r="D2593" s="426" t="s">
        <v>1684</v>
      </c>
      <c r="E2593" s="426" t="s">
        <v>275</v>
      </c>
      <c r="F2593" s="426" t="s">
        <v>4323</v>
      </c>
      <c r="G2593" s="426" t="s">
        <v>4370</v>
      </c>
      <c r="H2593" s="427">
        <v>0.27</v>
      </c>
      <c r="I2593" s="427">
        <v>0.28999999999999998</v>
      </c>
      <c r="J2593" s="427">
        <v>23.03</v>
      </c>
      <c r="K2593" s="427">
        <v>81.19</v>
      </c>
      <c r="L2593" s="427">
        <v>0.28366200000000003</v>
      </c>
      <c r="M2593" s="427">
        <v>23.960412000000002</v>
      </c>
      <c r="N2593" s="427">
        <v>84.470076000000006</v>
      </c>
      <c r="O2593" s="427">
        <v>22.83</v>
      </c>
      <c r="P2593" s="427">
        <v>10.69</v>
      </c>
      <c r="Q2593" s="427">
        <v>10.69</v>
      </c>
      <c r="R2593" s="427">
        <v>0.29488639999999999</v>
      </c>
      <c r="S2593" s="427">
        <v>28.530408000000001</v>
      </c>
      <c r="T2593" s="427">
        <v>75.693426000000002</v>
      </c>
      <c r="U2593" s="428">
        <v>42736</v>
      </c>
      <c r="V2593" s="428">
        <v>44926</v>
      </c>
      <c r="W2593" s="426">
        <v>630</v>
      </c>
      <c r="X2593" s="426"/>
      <c r="Y2593" s="426"/>
      <c r="Z2593" s="426">
        <v>1</v>
      </c>
    </row>
    <row r="2594" spans="1:26" ht="15">
      <c r="A2594" s="426">
        <v>202110</v>
      </c>
      <c r="B2594" s="426" t="s">
        <v>1389</v>
      </c>
      <c r="C2594" s="426" t="s">
        <v>1685</v>
      </c>
      <c r="D2594" s="426" t="s">
        <v>1686</v>
      </c>
      <c r="E2594" s="426" t="s">
        <v>275</v>
      </c>
      <c r="F2594" s="426" t="s">
        <v>4386</v>
      </c>
      <c r="G2594" s="426" t="s">
        <v>4125</v>
      </c>
      <c r="H2594" s="427">
        <v>0.43</v>
      </c>
      <c r="I2594" s="427">
        <v>0.52</v>
      </c>
      <c r="J2594" s="427">
        <v>30.98</v>
      </c>
      <c r="K2594" s="427">
        <v>120.62</v>
      </c>
      <c r="L2594" s="427">
        <v>0.45175799999999999</v>
      </c>
      <c r="M2594" s="427">
        <v>32.231592000000006</v>
      </c>
      <c r="N2594" s="427">
        <v>125.49304800000002</v>
      </c>
      <c r="O2594" s="427">
        <v>22.83</v>
      </c>
      <c r="P2594" s="427">
        <v>10.69</v>
      </c>
      <c r="Q2594" s="427">
        <v>10.69</v>
      </c>
      <c r="R2594" s="427">
        <v>0.51927279999999998</v>
      </c>
      <c r="S2594" s="427">
        <v>38.275680999999999</v>
      </c>
      <c r="T2594" s="427">
        <v>113.33143200000001</v>
      </c>
      <c r="U2594" s="428">
        <v>42736</v>
      </c>
      <c r="V2594" s="428">
        <v>44926</v>
      </c>
      <c r="W2594" s="426">
        <v>240</v>
      </c>
      <c r="X2594" s="426"/>
      <c r="Y2594" s="426"/>
      <c r="Z2594" s="426">
        <v>2</v>
      </c>
    </row>
    <row r="2595" spans="1:26" ht="15">
      <c r="A2595" s="426">
        <v>202110</v>
      </c>
      <c r="B2595" s="426" t="s">
        <v>1389</v>
      </c>
      <c r="C2595" s="426" t="s">
        <v>1687</v>
      </c>
      <c r="D2595" s="426" t="s">
        <v>1688</v>
      </c>
      <c r="E2595" s="426" t="s">
        <v>275</v>
      </c>
      <c r="F2595" s="426" t="s">
        <v>4396</v>
      </c>
      <c r="G2595" s="426" t="s">
        <v>4361</v>
      </c>
      <c r="H2595" s="427">
        <v>0.13</v>
      </c>
      <c r="I2595" s="427">
        <v>0.14000000000000001</v>
      </c>
      <c r="J2595" s="427">
        <v>12.26</v>
      </c>
      <c r="K2595" s="427">
        <v>46.2</v>
      </c>
      <c r="L2595" s="427">
        <v>0.136578</v>
      </c>
      <c r="M2595" s="427">
        <v>12.755304000000001</v>
      </c>
      <c r="N2595" s="427">
        <v>48.066480000000006</v>
      </c>
      <c r="O2595" s="427">
        <v>22.83</v>
      </c>
      <c r="P2595" s="427">
        <v>10.69</v>
      </c>
      <c r="Q2595" s="427">
        <v>10.69</v>
      </c>
      <c r="R2595" s="427">
        <v>0.13866000000000001</v>
      </c>
      <c r="S2595" s="427">
        <v>15.10887</v>
      </c>
      <c r="T2595" s="427">
        <v>43.350479999999997</v>
      </c>
      <c r="U2595" s="428">
        <v>42736</v>
      </c>
      <c r="V2595" s="428">
        <v>44926</v>
      </c>
      <c r="W2595" s="426">
        <v>425</v>
      </c>
      <c r="X2595" s="426"/>
      <c r="Y2595" s="426"/>
      <c r="Z2595" s="426">
        <v>3</v>
      </c>
    </row>
    <row r="2596" spans="1:26" ht="15">
      <c r="A2596" s="426">
        <v>202110</v>
      </c>
      <c r="B2596" s="426" t="s">
        <v>1389</v>
      </c>
      <c r="C2596" s="426" t="s">
        <v>1689</v>
      </c>
      <c r="D2596" s="426" t="s">
        <v>1690</v>
      </c>
      <c r="E2596" s="426" t="s">
        <v>275</v>
      </c>
      <c r="F2596" s="426" t="s">
        <v>4385</v>
      </c>
      <c r="G2596" s="426" t="s">
        <v>4315</v>
      </c>
      <c r="H2596" s="427">
        <v>0.13</v>
      </c>
      <c r="I2596" s="427">
        <v>0.2</v>
      </c>
      <c r="J2596" s="427">
        <v>0.93</v>
      </c>
      <c r="K2596" s="427">
        <v>4.55</v>
      </c>
      <c r="L2596" s="427">
        <v>0.136578</v>
      </c>
      <c r="M2596" s="427">
        <v>0.9675720000000001</v>
      </c>
      <c r="N2596" s="427">
        <v>4.7338199999999997</v>
      </c>
      <c r="O2596" s="427">
        <v>22.83</v>
      </c>
      <c r="P2596" s="427">
        <v>10.69</v>
      </c>
      <c r="Q2596" s="427">
        <v>10.69</v>
      </c>
      <c r="R2596" s="427">
        <v>0.19985439999999999</v>
      </c>
      <c r="S2596" s="427">
        <v>1.0700480000000001</v>
      </c>
      <c r="T2596" s="427">
        <v>4.4175930000000001</v>
      </c>
      <c r="U2596" s="428">
        <v>42736</v>
      </c>
      <c r="V2596" s="428">
        <v>44926</v>
      </c>
      <c r="W2596" s="426">
        <v>900</v>
      </c>
      <c r="X2596" s="426"/>
      <c r="Y2596" s="426"/>
      <c r="Z2596" s="426">
        <v>3</v>
      </c>
    </row>
    <row r="2597" spans="1:26" ht="15">
      <c r="A2597" s="426">
        <v>202110</v>
      </c>
      <c r="B2597" s="426" t="s">
        <v>1389</v>
      </c>
      <c r="C2597" s="426" t="s">
        <v>1691</v>
      </c>
      <c r="D2597" s="426" t="s">
        <v>1692</v>
      </c>
      <c r="E2597" s="426" t="s">
        <v>275</v>
      </c>
      <c r="F2597" s="426" t="s">
        <v>4385</v>
      </c>
      <c r="G2597" s="426" t="s">
        <v>4315</v>
      </c>
      <c r="H2597" s="427">
        <v>0.2</v>
      </c>
      <c r="I2597" s="427">
        <v>0.22</v>
      </c>
      <c r="J2597" s="427">
        <v>19.559999999999999</v>
      </c>
      <c r="K2597" s="427">
        <v>67.28</v>
      </c>
      <c r="L2597" s="427">
        <v>0.21012000000000003</v>
      </c>
      <c r="M2597" s="427">
        <v>20.350224000000001</v>
      </c>
      <c r="N2597" s="427">
        <v>69.998112000000006</v>
      </c>
      <c r="O2597" s="427">
        <v>22.83</v>
      </c>
      <c r="P2597" s="427">
        <v>10.69</v>
      </c>
      <c r="Q2597" s="427">
        <v>10.69</v>
      </c>
      <c r="R2597" s="427">
        <v>0.21650920000000001</v>
      </c>
      <c r="S2597" s="427">
        <v>24.157416000000001</v>
      </c>
      <c r="T2597" s="427">
        <v>62.683525000000003</v>
      </c>
      <c r="U2597" s="428">
        <v>42736</v>
      </c>
      <c r="V2597" s="428">
        <v>44926</v>
      </c>
      <c r="W2597" s="426">
        <v>800</v>
      </c>
      <c r="X2597" s="426"/>
      <c r="Y2597" s="426"/>
      <c r="Z2597" s="426">
        <v>3</v>
      </c>
    </row>
    <row r="2598" spans="1:26" ht="15">
      <c r="A2598" s="426">
        <v>202110</v>
      </c>
      <c r="B2598" s="426" t="s">
        <v>1389</v>
      </c>
      <c r="C2598" s="426" t="s">
        <v>1699</v>
      </c>
      <c r="D2598" s="426" t="s">
        <v>1700</v>
      </c>
      <c r="E2598" s="426" t="s">
        <v>275</v>
      </c>
      <c r="F2598" s="426" t="s">
        <v>4378</v>
      </c>
      <c r="G2598" s="426" t="s">
        <v>4313</v>
      </c>
      <c r="H2598" s="427">
        <v>0.38</v>
      </c>
      <c r="I2598" s="427">
        <v>0.4</v>
      </c>
      <c r="J2598" s="427">
        <v>28.42</v>
      </c>
      <c r="K2598" s="427">
        <v>109.65</v>
      </c>
      <c r="L2598" s="427">
        <v>0.39922800000000003</v>
      </c>
      <c r="M2598" s="427">
        <v>29.568168000000004</v>
      </c>
      <c r="N2598" s="427">
        <v>114.07986000000001</v>
      </c>
      <c r="O2598" s="427">
        <v>22.83</v>
      </c>
      <c r="P2598" s="427">
        <v>10.69</v>
      </c>
      <c r="Q2598" s="427">
        <v>10.69</v>
      </c>
      <c r="R2598" s="427">
        <v>0.40200000000000002</v>
      </c>
      <c r="S2598" s="427">
        <v>35.083399999999997</v>
      </c>
      <c r="T2598" s="427">
        <v>102.9807</v>
      </c>
      <c r="U2598" s="428">
        <v>42736</v>
      </c>
      <c r="V2598" s="428">
        <v>44926</v>
      </c>
      <c r="W2598" s="426">
        <v>800</v>
      </c>
      <c r="X2598" s="426"/>
      <c r="Y2598" s="426"/>
      <c r="Z2598" s="426">
        <v>9</v>
      </c>
    </row>
    <row r="2599" spans="1:26" ht="15">
      <c r="A2599" s="426">
        <v>202110</v>
      </c>
      <c r="B2599" s="426" t="s">
        <v>1389</v>
      </c>
      <c r="C2599" s="426" t="s">
        <v>1701</v>
      </c>
      <c r="D2599" s="426" t="s">
        <v>1702</v>
      </c>
      <c r="E2599" s="426" t="s">
        <v>275</v>
      </c>
      <c r="F2599" s="426" t="s">
        <v>4358</v>
      </c>
      <c r="G2599" s="426" t="s">
        <v>4313</v>
      </c>
      <c r="H2599" s="427">
        <v>0.4</v>
      </c>
      <c r="I2599" s="427">
        <v>0.43</v>
      </c>
      <c r="J2599" s="427">
        <v>29.33</v>
      </c>
      <c r="K2599" s="427">
        <v>99.7</v>
      </c>
      <c r="L2599" s="427">
        <v>0.42024000000000006</v>
      </c>
      <c r="M2599" s="427">
        <v>30.514931999999998</v>
      </c>
      <c r="N2599" s="427">
        <v>103.72788</v>
      </c>
      <c r="O2599" s="427">
        <v>22.83</v>
      </c>
      <c r="P2599" s="427">
        <v>10.69</v>
      </c>
      <c r="Q2599" s="427">
        <v>10.69</v>
      </c>
      <c r="R2599" s="427">
        <v>0.43159999999999998</v>
      </c>
      <c r="S2599" s="427">
        <v>36.1526</v>
      </c>
      <c r="T2599" s="427">
        <v>92.875399999999999</v>
      </c>
      <c r="U2599" s="428">
        <v>42736</v>
      </c>
      <c r="V2599" s="428">
        <v>44926</v>
      </c>
      <c r="W2599" s="426">
        <v>830</v>
      </c>
      <c r="X2599" s="426"/>
      <c r="Y2599" s="426"/>
      <c r="Z2599" s="426">
        <v>9</v>
      </c>
    </row>
    <row r="2600" spans="1:26" ht="15">
      <c r="A2600" s="426">
        <v>202110</v>
      </c>
      <c r="B2600" s="426" t="s">
        <v>1389</v>
      </c>
      <c r="C2600" s="426" t="s">
        <v>1707</v>
      </c>
      <c r="D2600" s="426" t="s">
        <v>1708</v>
      </c>
      <c r="E2600" s="426" t="s">
        <v>275</v>
      </c>
      <c r="F2600" s="426" t="s">
        <v>4386</v>
      </c>
      <c r="G2600" s="426" t="s">
        <v>4125</v>
      </c>
      <c r="H2600" s="427">
        <v>0.13</v>
      </c>
      <c r="I2600" s="427">
        <v>0.12</v>
      </c>
      <c r="J2600" s="427">
        <v>14.28</v>
      </c>
      <c r="K2600" s="427">
        <v>58.11</v>
      </c>
      <c r="L2600" s="427">
        <v>0.136578</v>
      </c>
      <c r="M2600" s="427">
        <v>14.856911999999999</v>
      </c>
      <c r="N2600" s="427">
        <v>60.457644000000002</v>
      </c>
      <c r="O2600" s="427">
        <v>22.83</v>
      </c>
      <c r="P2600" s="427">
        <v>10.69</v>
      </c>
      <c r="Q2600" s="427">
        <v>10.69</v>
      </c>
      <c r="R2600" s="427">
        <v>0.12752720000000001</v>
      </c>
      <c r="S2600" s="427">
        <v>17.597856</v>
      </c>
      <c r="T2600" s="427">
        <v>54.798259000000002</v>
      </c>
      <c r="U2600" s="428">
        <v>42736</v>
      </c>
      <c r="V2600" s="428">
        <v>44561</v>
      </c>
      <c r="W2600" s="426">
        <v>720</v>
      </c>
      <c r="X2600" s="426"/>
      <c r="Y2600" s="426"/>
      <c r="Z2600" s="426">
        <v>2</v>
      </c>
    </row>
    <row r="2601" spans="1:26" ht="15">
      <c r="A2601" s="426">
        <v>202110</v>
      </c>
      <c r="B2601" s="426" t="s">
        <v>1389</v>
      </c>
      <c r="C2601" s="426" t="s">
        <v>1711</v>
      </c>
      <c r="D2601" s="426" t="s">
        <v>1712</v>
      </c>
      <c r="E2601" s="426" t="s">
        <v>275</v>
      </c>
      <c r="F2601" s="426" t="s">
        <v>4397</v>
      </c>
      <c r="G2601" s="426" t="s">
        <v>4315</v>
      </c>
      <c r="H2601" s="427">
        <v>0.14000000000000001</v>
      </c>
      <c r="I2601" s="427">
        <v>0.16</v>
      </c>
      <c r="J2601" s="427">
        <v>13.7</v>
      </c>
      <c r="K2601" s="427">
        <v>62.22</v>
      </c>
      <c r="L2601" s="427">
        <v>0.14708400000000002</v>
      </c>
      <c r="M2601" s="427">
        <v>14.25348</v>
      </c>
      <c r="N2601" s="427">
        <v>64.733688000000001</v>
      </c>
      <c r="O2601" s="427">
        <v>22.83</v>
      </c>
      <c r="P2601" s="427">
        <v>10.69</v>
      </c>
      <c r="Q2601" s="427">
        <v>10.69</v>
      </c>
      <c r="R2601" s="427">
        <v>0.15709239999999999</v>
      </c>
      <c r="S2601" s="427">
        <v>16.997626</v>
      </c>
      <c r="T2601" s="427">
        <v>58.920228000000002</v>
      </c>
      <c r="U2601" s="428">
        <v>42736</v>
      </c>
      <c r="V2601" s="428">
        <v>44561</v>
      </c>
      <c r="W2601" s="426">
        <v>500</v>
      </c>
      <c r="X2601" s="426"/>
      <c r="Y2601" s="426"/>
      <c r="Z2601" s="426">
        <v>3</v>
      </c>
    </row>
    <row r="2602" spans="1:26" ht="15">
      <c r="A2602" s="426">
        <v>202110</v>
      </c>
      <c r="B2602" s="426" t="s">
        <v>1389</v>
      </c>
      <c r="C2602" s="426" t="s">
        <v>1713</v>
      </c>
      <c r="D2602" s="426" t="s">
        <v>1714</v>
      </c>
      <c r="E2602" s="426" t="s">
        <v>275</v>
      </c>
      <c r="F2602" s="426" t="s">
        <v>4396</v>
      </c>
      <c r="G2602" s="426" t="s">
        <v>4361</v>
      </c>
      <c r="H2602" s="427">
        <v>0.11</v>
      </c>
      <c r="I2602" s="427">
        <v>0.15</v>
      </c>
      <c r="J2602" s="427">
        <v>10.24</v>
      </c>
      <c r="K2602" s="427">
        <v>50.72</v>
      </c>
      <c r="L2602" s="427">
        <v>0.11556600000000002</v>
      </c>
      <c r="M2602" s="427">
        <v>10.653696000000002</v>
      </c>
      <c r="N2602" s="427">
        <v>52.769088000000004</v>
      </c>
      <c r="O2602" s="427">
        <v>22.83</v>
      </c>
      <c r="P2602" s="427">
        <v>10.69</v>
      </c>
      <c r="Q2602" s="427">
        <v>10.69</v>
      </c>
      <c r="R2602" s="427">
        <v>0.15251999999999999</v>
      </c>
      <c r="S2602" s="427">
        <v>12.649665000000001</v>
      </c>
      <c r="T2602" s="427">
        <v>48.30939</v>
      </c>
      <c r="U2602" s="428">
        <v>42736</v>
      </c>
      <c r="V2602" s="428">
        <v>44561</v>
      </c>
      <c r="W2602" s="426">
        <v>500</v>
      </c>
      <c r="X2602" s="426"/>
      <c r="Y2602" s="426"/>
      <c r="Z2602" s="426">
        <v>3</v>
      </c>
    </row>
    <row r="2603" spans="1:26" ht="15">
      <c r="A2603" s="426">
        <v>202110</v>
      </c>
      <c r="B2603" s="426" t="s">
        <v>1389</v>
      </c>
      <c r="C2603" s="426" t="s">
        <v>1717</v>
      </c>
      <c r="D2603" s="426" t="s">
        <v>1718</v>
      </c>
      <c r="E2603" s="426" t="s">
        <v>275</v>
      </c>
      <c r="F2603" s="426" t="s">
        <v>4378</v>
      </c>
      <c r="G2603" s="426" t="s">
        <v>4313</v>
      </c>
      <c r="H2603" s="427">
        <v>0.28000000000000003</v>
      </c>
      <c r="I2603" s="427">
        <v>0.28999999999999998</v>
      </c>
      <c r="J2603" s="427">
        <v>26.39</v>
      </c>
      <c r="K2603" s="427">
        <v>109.59</v>
      </c>
      <c r="L2603" s="427">
        <v>0.29416800000000004</v>
      </c>
      <c r="M2603" s="427">
        <v>27.456156</v>
      </c>
      <c r="N2603" s="427">
        <v>114.017436</v>
      </c>
      <c r="O2603" s="427">
        <v>22.83</v>
      </c>
      <c r="P2603" s="427">
        <v>10.69</v>
      </c>
      <c r="Q2603" s="427">
        <v>10.69</v>
      </c>
      <c r="R2603" s="427">
        <v>0.28920000000000001</v>
      </c>
      <c r="S2603" s="427">
        <v>33.018300000000004</v>
      </c>
      <c r="T2603" s="427">
        <v>102.9618</v>
      </c>
      <c r="U2603" s="428">
        <v>42736</v>
      </c>
      <c r="V2603" s="428">
        <v>44561</v>
      </c>
      <c r="W2603" s="426">
        <v>640</v>
      </c>
      <c r="X2603" s="426"/>
      <c r="Y2603" s="426"/>
      <c r="Z2603" s="426">
        <v>9</v>
      </c>
    </row>
    <row r="2604" spans="1:26" ht="15">
      <c r="A2604" s="426">
        <v>202110</v>
      </c>
      <c r="B2604" s="426" t="s">
        <v>1389</v>
      </c>
      <c r="C2604" s="426" t="s">
        <v>1719</v>
      </c>
      <c r="D2604" s="426" t="s">
        <v>1720</v>
      </c>
      <c r="E2604" s="426" t="s">
        <v>275</v>
      </c>
      <c r="F2604" s="426" t="s">
        <v>4394</v>
      </c>
      <c r="G2604" s="426" t="s">
        <v>4395</v>
      </c>
      <c r="H2604" s="427">
        <v>0.26</v>
      </c>
      <c r="I2604" s="427">
        <v>0.27</v>
      </c>
      <c r="J2604" s="427">
        <v>24.71</v>
      </c>
      <c r="K2604" s="427">
        <v>107.39</v>
      </c>
      <c r="L2604" s="427">
        <v>0.270478</v>
      </c>
      <c r="M2604" s="427">
        <v>25.705813000000003</v>
      </c>
      <c r="N2604" s="427">
        <v>111.717817</v>
      </c>
      <c r="O2604" s="427">
        <v>22.83</v>
      </c>
      <c r="P2604" s="427">
        <v>10.69</v>
      </c>
      <c r="Q2604" s="427">
        <v>10.69</v>
      </c>
      <c r="R2604" s="427">
        <v>0.26960000000000001</v>
      </c>
      <c r="S2604" s="427">
        <v>30.711500000000001</v>
      </c>
      <c r="T2604" s="427">
        <v>101.3848</v>
      </c>
      <c r="U2604" s="428">
        <v>42736</v>
      </c>
      <c r="V2604" s="428">
        <v>44926</v>
      </c>
      <c r="W2604" s="426">
        <v>400</v>
      </c>
      <c r="X2604" s="426"/>
      <c r="Y2604" s="426"/>
      <c r="Z2604" s="426">
        <v>14</v>
      </c>
    </row>
    <row r="2605" spans="1:26" ht="15">
      <c r="A2605" s="426">
        <v>202110</v>
      </c>
      <c r="B2605" s="426" t="s">
        <v>1389</v>
      </c>
      <c r="C2605" s="426" t="s">
        <v>1721</v>
      </c>
      <c r="D2605" s="426" t="s">
        <v>1722</v>
      </c>
      <c r="E2605" s="426" t="s">
        <v>275</v>
      </c>
      <c r="F2605" s="426" t="s">
        <v>4329</v>
      </c>
      <c r="G2605" s="426" t="s">
        <v>4123</v>
      </c>
      <c r="H2605" s="427">
        <v>0.57999999999999996</v>
      </c>
      <c r="I2605" s="427">
        <v>0.57999999999999996</v>
      </c>
      <c r="J2605" s="427">
        <v>55.63</v>
      </c>
      <c r="K2605" s="427">
        <v>195.19</v>
      </c>
      <c r="L2605" s="427">
        <v>0.59751600000000005</v>
      </c>
      <c r="M2605" s="427">
        <v>57.310026000000001</v>
      </c>
      <c r="N2605" s="427">
        <v>201.08473799999999</v>
      </c>
      <c r="O2605" s="427">
        <v>22.83</v>
      </c>
      <c r="P2605" s="427">
        <v>10.69</v>
      </c>
      <c r="Q2605" s="427">
        <v>10.69</v>
      </c>
      <c r="R2605" s="427">
        <v>0.58175160000000004</v>
      </c>
      <c r="S2605" s="427">
        <v>68.665952000000004</v>
      </c>
      <c r="T2605" s="427">
        <v>182.15747099999999</v>
      </c>
      <c r="U2605" s="428">
        <v>42736</v>
      </c>
      <c r="V2605" s="428">
        <v>44926</v>
      </c>
      <c r="W2605" s="426">
        <v>1000</v>
      </c>
      <c r="X2605" s="426"/>
      <c r="Y2605" s="426"/>
      <c r="Z2605" s="426">
        <v>7</v>
      </c>
    </row>
    <row r="2606" spans="1:26" ht="15">
      <c r="A2606" s="426">
        <v>202110</v>
      </c>
      <c r="B2606" s="426" t="s">
        <v>1389</v>
      </c>
      <c r="C2606" s="426" t="s">
        <v>1774</v>
      </c>
      <c r="D2606" s="426" t="s">
        <v>1775</v>
      </c>
      <c r="E2606" s="426" t="s">
        <v>271</v>
      </c>
      <c r="F2606" s="426" t="s">
        <v>4316</v>
      </c>
      <c r="G2606" s="426" t="s">
        <v>4123</v>
      </c>
      <c r="H2606" s="427">
        <v>0.4</v>
      </c>
      <c r="I2606" s="427">
        <v>0.49</v>
      </c>
      <c r="J2606" s="427">
        <v>31.14</v>
      </c>
      <c r="K2606" s="427">
        <v>163.28</v>
      </c>
      <c r="L2606" s="427">
        <v>0.41208000000000006</v>
      </c>
      <c r="M2606" s="427">
        <v>32.080428000000005</v>
      </c>
      <c r="N2606" s="427">
        <v>168.21105600000001</v>
      </c>
      <c r="O2606" s="427">
        <v>27.43</v>
      </c>
      <c r="P2606" s="427">
        <v>11.13</v>
      </c>
      <c r="Q2606" s="427">
        <v>11.13</v>
      </c>
      <c r="R2606" s="427">
        <v>0.49359999999999998</v>
      </c>
      <c r="S2606" s="427">
        <v>36.199550000000002</v>
      </c>
      <c r="T2606" s="427">
        <v>158.2236</v>
      </c>
      <c r="U2606" s="428">
        <v>42788</v>
      </c>
      <c r="V2606" s="428">
        <v>46440</v>
      </c>
      <c r="W2606" s="426">
        <v>750</v>
      </c>
      <c r="X2606" s="426"/>
      <c r="Y2606" s="426"/>
      <c r="Z2606" s="426">
        <v>7</v>
      </c>
    </row>
    <row r="2607" spans="1:26" ht="15">
      <c r="A2607" s="426">
        <v>202110</v>
      </c>
      <c r="B2607" s="426" t="s">
        <v>1389</v>
      </c>
      <c r="C2607" s="426" t="s">
        <v>1778</v>
      </c>
      <c r="D2607" s="426" t="s">
        <v>1779</v>
      </c>
      <c r="E2607" s="426" t="s">
        <v>265</v>
      </c>
      <c r="F2607" s="426" t="s">
        <v>4353</v>
      </c>
      <c r="G2607" s="426" t="s">
        <v>4143</v>
      </c>
      <c r="H2607" s="427">
        <v>0.43</v>
      </c>
      <c r="I2607" s="427">
        <v>0.4</v>
      </c>
      <c r="J2607" s="427">
        <v>36.97</v>
      </c>
      <c r="K2607" s="427">
        <v>132.74</v>
      </c>
      <c r="L2607" s="427">
        <v>0.44298599999999999</v>
      </c>
      <c r="M2607" s="427">
        <v>38.086494000000002</v>
      </c>
      <c r="N2607" s="427">
        <v>136.74874800000001</v>
      </c>
      <c r="O2607" s="427">
        <v>27.5</v>
      </c>
      <c r="P2607" s="427">
        <v>10.87</v>
      </c>
      <c r="Q2607" s="427">
        <v>10.28</v>
      </c>
      <c r="R2607" s="427">
        <v>0.42820000000000003</v>
      </c>
      <c r="S2607" s="427">
        <v>43.740450000000003</v>
      </c>
      <c r="T2607" s="427">
        <v>125.97845</v>
      </c>
      <c r="U2607" s="428">
        <v>42767</v>
      </c>
      <c r="V2607" s="428">
        <v>46418</v>
      </c>
      <c r="W2607" s="426">
        <v>1300</v>
      </c>
      <c r="X2607" s="426"/>
      <c r="Y2607" s="426"/>
      <c r="Z2607" s="426">
        <v>7</v>
      </c>
    </row>
    <row r="2608" spans="1:26" ht="15">
      <c r="A2608" s="426">
        <v>202110</v>
      </c>
      <c r="B2608" s="426" t="s">
        <v>1389</v>
      </c>
      <c r="C2608" s="426" t="s">
        <v>1838</v>
      </c>
      <c r="D2608" s="426" t="s">
        <v>1839</v>
      </c>
      <c r="E2608" s="426" t="s">
        <v>275</v>
      </c>
      <c r="F2608" s="426" t="s">
        <v>4383</v>
      </c>
      <c r="G2608" s="426" t="s">
        <v>4370</v>
      </c>
      <c r="H2608" s="427">
        <v>0.27</v>
      </c>
      <c r="I2608" s="427">
        <v>0.28999999999999998</v>
      </c>
      <c r="J2608" s="427">
        <v>29.24</v>
      </c>
      <c r="K2608" s="427">
        <v>139.43</v>
      </c>
      <c r="L2608" s="427">
        <v>0.28366200000000003</v>
      </c>
      <c r="M2608" s="427">
        <v>30.421296000000002</v>
      </c>
      <c r="N2608" s="427">
        <v>145.062972</v>
      </c>
      <c r="O2608" s="427">
        <v>27.43</v>
      </c>
      <c r="P2608" s="427">
        <v>10.69</v>
      </c>
      <c r="Q2608" s="427">
        <v>10.69</v>
      </c>
      <c r="R2608" s="427">
        <v>0.29429080000000002</v>
      </c>
      <c r="S2608" s="427">
        <v>36.106164</v>
      </c>
      <c r="T2608" s="427">
        <v>132.56617700000001</v>
      </c>
      <c r="U2608" s="428">
        <v>42795</v>
      </c>
      <c r="V2608" s="428">
        <v>46447</v>
      </c>
      <c r="W2608" s="426">
        <v>350</v>
      </c>
      <c r="X2608" s="426"/>
      <c r="Y2608" s="426"/>
      <c r="Z2608" s="426">
        <v>1</v>
      </c>
    </row>
    <row r="2609" spans="1:26" ht="15">
      <c r="A2609" s="426">
        <v>202110</v>
      </c>
      <c r="B2609" s="426" t="s">
        <v>1389</v>
      </c>
      <c r="C2609" s="426" t="s">
        <v>1842</v>
      </c>
      <c r="D2609" s="426" t="s">
        <v>1843</v>
      </c>
      <c r="E2609" s="426" t="s">
        <v>275</v>
      </c>
      <c r="F2609" s="426" t="s">
        <v>4397</v>
      </c>
      <c r="G2609" s="426" t="s">
        <v>4315</v>
      </c>
      <c r="H2609" s="427">
        <v>0.12</v>
      </c>
      <c r="I2609" s="427">
        <v>0.13</v>
      </c>
      <c r="J2609" s="427">
        <v>11.33</v>
      </c>
      <c r="K2609" s="427">
        <v>38.56</v>
      </c>
      <c r="L2609" s="427">
        <v>0.12607199999999999</v>
      </c>
      <c r="M2609" s="427">
        <v>11.787732</v>
      </c>
      <c r="N2609" s="427">
        <v>40.117824000000006</v>
      </c>
      <c r="O2609" s="427">
        <v>22.83</v>
      </c>
      <c r="P2609" s="427">
        <v>10.69</v>
      </c>
      <c r="Q2609" s="427">
        <v>10.69</v>
      </c>
      <c r="R2609" s="427">
        <v>0.13091040000000001</v>
      </c>
      <c r="S2609" s="427">
        <v>13.833415</v>
      </c>
      <c r="T2609" s="427">
        <v>36.050823999999999</v>
      </c>
      <c r="U2609" s="428">
        <v>42795</v>
      </c>
      <c r="V2609" s="428">
        <v>44926</v>
      </c>
      <c r="W2609" s="426">
        <v>260</v>
      </c>
      <c r="X2609" s="426"/>
      <c r="Y2609" s="426"/>
      <c r="Z2609" s="426">
        <v>3</v>
      </c>
    </row>
    <row r="2610" spans="1:26" ht="15">
      <c r="A2610" s="426">
        <v>202110</v>
      </c>
      <c r="B2610" s="426" t="s">
        <v>1389</v>
      </c>
      <c r="C2610" s="426" t="s">
        <v>1846</v>
      </c>
      <c r="D2610" s="426" t="s">
        <v>1847</v>
      </c>
      <c r="E2610" s="426" t="s">
        <v>275</v>
      </c>
      <c r="F2610" s="426" t="s">
        <v>4384</v>
      </c>
      <c r="G2610" s="426" t="s">
        <v>4361</v>
      </c>
      <c r="H2610" s="427">
        <v>0.25</v>
      </c>
      <c r="I2610" s="427">
        <v>0.24</v>
      </c>
      <c r="J2610" s="427">
        <v>23.7</v>
      </c>
      <c r="K2610" s="427">
        <v>104.13</v>
      </c>
      <c r="L2610" s="427">
        <v>0.26264999999999999</v>
      </c>
      <c r="M2610" s="427">
        <v>24.65748</v>
      </c>
      <c r="N2610" s="427">
        <v>108.33685199999999</v>
      </c>
      <c r="O2610" s="427">
        <v>22.83</v>
      </c>
      <c r="P2610" s="427">
        <v>10.69</v>
      </c>
      <c r="Q2610" s="427">
        <v>10.69</v>
      </c>
      <c r="R2610" s="427">
        <v>0.25397999999999998</v>
      </c>
      <c r="S2610" s="427">
        <v>29.342459999999999</v>
      </c>
      <c r="T2610" s="427">
        <v>98.486310000000003</v>
      </c>
      <c r="U2610" s="428">
        <v>42795</v>
      </c>
      <c r="V2610" s="428">
        <v>44926</v>
      </c>
      <c r="W2610" s="426">
        <v>850</v>
      </c>
      <c r="X2610" s="426"/>
      <c r="Y2610" s="426"/>
      <c r="Z2610" s="426">
        <v>3</v>
      </c>
    </row>
    <row r="2611" spans="1:26" ht="15">
      <c r="A2611" s="426">
        <v>202110</v>
      </c>
      <c r="B2611" s="426" t="s">
        <v>1389</v>
      </c>
      <c r="C2611" s="426" t="s">
        <v>1848</v>
      </c>
      <c r="D2611" s="426" t="s">
        <v>1849</v>
      </c>
      <c r="E2611" s="426" t="s">
        <v>275</v>
      </c>
      <c r="F2611" s="426" t="s">
        <v>4397</v>
      </c>
      <c r="G2611" s="426" t="s">
        <v>4315</v>
      </c>
      <c r="H2611" s="427">
        <v>0.31</v>
      </c>
      <c r="I2611" s="427">
        <v>0.36</v>
      </c>
      <c r="J2611" s="427">
        <v>29.79</v>
      </c>
      <c r="K2611" s="427">
        <v>124.64</v>
      </c>
      <c r="L2611" s="427">
        <v>0.32568599999999998</v>
      </c>
      <c r="M2611" s="427">
        <v>30.993516</v>
      </c>
      <c r="N2611" s="427">
        <v>129.675456</v>
      </c>
      <c r="O2611" s="427">
        <v>22.83</v>
      </c>
      <c r="P2611" s="427">
        <v>10.69</v>
      </c>
      <c r="Q2611" s="427">
        <v>10.69</v>
      </c>
      <c r="R2611" s="427">
        <v>0.35836279999999998</v>
      </c>
      <c r="S2611" s="427">
        <v>37.241101999999998</v>
      </c>
      <c r="T2611" s="427">
        <v>117.184252</v>
      </c>
      <c r="U2611" s="428">
        <v>42795</v>
      </c>
      <c r="V2611" s="428">
        <v>44926</v>
      </c>
      <c r="W2611" s="426">
        <v>650</v>
      </c>
      <c r="X2611" s="426"/>
      <c r="Y2611" s="426"/>
      <c r="Z2611" s="426">
        <v>3</v>
      </c>
    </row>
    <row r="2612" spans="1:26" ht="15">
      <c r="A2612" s="426">
        <v>202110</v>
      </c>
      <c r="B2612" s="426" t="s">
        <v>1389</v>
      </c>
      <c r="C2612" s="426" t="s">
        <v>1873</v>
      </c>
      <c r="D2612" s="426" t="s">
        <v>1874</v>
      </c>
      <c r="E2612" s="426" t="s">
        <v>275</v>
      </c>
      <c r="F2612" s="426" t="s">
        <v>4358</v>
      </c>
      <c r="G2612" s="426" t="s">
        <v>4313</v>
      </c>
      <c r="H2612" s="427">
        <v>0.32</v>
      </c>
      <c r="I2612" s="427">
        <v>0.32</v>
      </c>
      <c r="J2612" s="427">
        <v>36.28</v>
      </c>
      <c r="K2612" s="427">
        <v>169.31</v>
      </c>
      <c r="L2612" s="427">
        <v>0.33619200000000005</v>
      </c>
      <c r="M2612" s="427">
        <v>37.745712000000005</v>
      </c>
      <c r="N2612" s="427">
        <v>176.15012400000001</v>
      </c>
      <c r="O2612" s="427">
        <v>27.43</v>
      </c>
      <c r="P2612" s="427">
        <v>10.73</v>
      </c>
      <c r="Q2612" s="427">
        <v>10.73</v>
      </c>
      <c r="R2612" s="427">
        <v>0.32440000000000002</v>
      </c>
      <c r="S2612" s="427">
        <v>44.787799999999997</v>
      </c>
      <c r="T2612" s="427">
        <v>160.8032</v>
      </c>
      <c r="U2612" s="428">
        <v>42795</v>
      </c>
      <c r="V2612" s="428">
        <v>46447</v>
      </c>
      <c r="W2612" s="426">
        <v>250</v>
      </c>
      <c r="X2612" s="426"/>
      <c r="Y2612" s="426"/>
      <c r="Z2612" s="426">
        <v>9</v>
      </c>
    </row>
    <row r="2613" spans="1:26" ht="15">
      <c r="A2613" s="426">
        <v>202110</v>
      </c>
      <c r="B2613" s="426" t="s">
        <v>1389</v>
      </c>
      <c r="C2613" s="426" t="s">
        <v>1879</v>
      </c>
      <c r="D2613" s="426" t="s">
        <v>1880</v>
      </c>
      <c r="E2613" s="426" t="s">
        <v>275</v>
      </c>
      <c r="F2613" s="426" t="s">
        <v>4163</v>
      </c>
      <c r="G2613" s="426" t="s">
        <v>4151</v>
      </c>
      <c r="H2613" s="427">
        <v>0.14000000000000001</v>
      </c>
      <c r="I2613" s="427">
        <v>0.15</v>
      </c>
      <c r="J2613" s="427">
        <v>12.74</v>
      </c>
      <c r="K2613" s="427">
        <v>57.78</v>
      </c>
      <c r="L2613" s="427">
        <v>0.14708400000000002</v>
      </c>
      <c r="M2613" s="427">
        <v>13.124748</v>
      </c>
      <c r="N2613" s="427">
        <v>59.524956000000003</v>
      </c>
      <c r="O2613" s="427">
        <v>22.83</v>
      </c>
      <c r="P2613" s="427">
        <v>10.69</v>
      </c>
      <c r="Q2613" s="427">
        <v>10.69</v>
      </c>
      <c r="R2613" s="427">
        <v>0.152918</v>
      </c>
      <c r="S2613" s="427">
        <v>15.831</v>
      </c>
      <c r="T2613" s="427">
        <v>54.689379000000002</v>
      </c>
      <c r="U2613" s="428">
        <v>42795</v>
      </c>
      <c r="V2613" s="428">
        <v>44926</v>
      </c>
      <c r="W2613" s="426">
        <v>750</v>
      </c>
      <c r="X2613" s="426"/>
      <c r="Y2613" s="426"/>
      <c r="Z2613" s="426">
        <v>8</v>
      </c>
    </row>
    <row r="2614" spans="1:26" ht="15">
      <c r="A2614" s="426">
        <v>202110</v>
      </c>
      <c r="B2614" s="426" t="s">
        <v>1389</v>
      </c>
      <c r="C2614" s="426" t="s">
        <v>1883</v>
      </c>
      <c r="D2614" s="426" t="s">
        <v>1884</v>
      </c>
      <c r="E2614" s="426" t="s">
        <v>275</v>
      </c>
      <c r="F2614" s="426" t="s">
        <v>4405</v>
      </c>
      <c r="G2614" s="426" t="s">
        <v>4125</v>
      </c>
      <c r="H2614" s="427">
        <v>0.38</v>
      </c>
      <c r="I2614" s="427">
        <v>0.47</v>
      </c>
      <c r="J2614" s="427">
        <v>31.99</v>
      </c>
      <c r="K2614" s="427">
        <v>177.63</v>
      </c>
      <c r="L2614" s="427">
        <v>0.39922800000000003</v>
      </c>
      <c r="M2614" s="427">
        <v>33.282395999999999</v>
      </c>
      <c r="N2614" s="427">
        <v>184.806252</v>
      </c>
      <c r="O2614" s="427">
        <v>22.83</v>
      </c>
      <c r="P2614" s="427">
        <v>10.69</v>
      </c>
      <c r="Q2614" s="427">
        <v>10.69</v>
      </c>
      <c r="R2614" s="427">
        <v>0.46930919999999998</v>
      </c>
      <c r="S2614" s="427">
        <v>39.560398999999997</v>
      </c>
      <c r="T2614" s="427">
        <v>170.05246500000001</v>
      </c>
      <c r="U2614" s="428">
        <v>42795</v>
      </c>
      <c r="V2614" s="428">
        <v>44926</v>
      </c>
      <c r="W2614" s="426">
        <v>600</v>
      </c>
      <c r="X2614" s="426"/>
      <c r="Y2614" s="426"/>
      <c r="Z2614" s="426">
        <v>2</v>
      </c>
    </row>
    <row r="2615" spans="1:26" ht="15">
      <c r="A2615" s="426">
        <v>202110</v>
      </c>
      <c r="B2615" s="426" t="s">
        <v>1389</v>
      </c>
      <c r="C2615" s="426" t="s">
        <v>1885</v>
      </c>
      <c r="D2615" s="426" t="s">
        <v>1886</v>
      </c>
      <c r="E2615" s="426" t="s">
        <v>275</v>
      </c>
      <c r="F2615" s="426" t="s">
        <v>4386</v>
      </c>
      <c r="G2615" s="426" t="s">
        <v>4125</v>
      </c>
      <c r="H2615" s="427">
        <v>0.1</v>
      </c>
      <c r="I2615" s="427">
        <v>0.11</v>
      </c>
      <c r="J2615" s="427">
        <v>11.11</v>
      </c>
      <c r="K2615" s="427">
        <v>51.94</v>
      </c>
      <c r="L2615" s="427">
        <v>0.10506000000000001</v>
      </c>
      <c r="M2615" s="427">
        <v>11.558844000000001</v>
      </c>
      <c r="N2615" s="427">
        <v>54.038376</v>
      </c>
      <c r="O2615" s="427">
        <v>22.83</v>
      </c>
      <c r="P2615" s="427">
        <v>10.69</v>
      </c>
      <c r="Q2615" s="427">
        <v>10.69</v>
      </c>
      <c r="R2615" s="427">
        <v>0.109</v>
      </c>
      <c r="S2615" s="427">
        <v>13.78059</v>
      </c>
      <c r="T2615" s="427">
        <v>49.268928000000002</v>
      </c>
      <c r="U2615" s="428">
        <v>42795</v>
      </c>
      <c r="V2615" s="428">
        <v>44926</v>
      </c>
      <c r="W2615" s="426">
        <v>425</v>
      </c>
      <c r="X2615" s="426"/>
      <c r="Y2615" s="426"/>
      <c r="Z2615" s="426">
        <v>2</v>
      </c>
    </row>
    <row r="2616" spans="1:26" ht="15">
      <c r="A2616" s="426">
        <v>202110</v>
      </c>
      <c r="B2616" s="426" t="s">
        <v>1389</v>
      </c>
      <c r="C2616" s="426" t="s">
        <v>1895</v>
      </c>
      <c r="D2616" s="426" t="s">
        <v>1896</v>
      </c>
      <c r="E2616" s="426" t="s">
        <v>275</v>
      </c>
      <c r="F2616" s="426" t="s">
        <v>4149</v>
      </c>
      <c r="G2616" s="426" t="s">
        <v>4143</v>
      </c>
      <c r="H2616" s="427">
        <v>0.27</v>
      </c>
      <c r="I2616" s="427">
        <v>0.32</v>
      </c>
      <c r="J2616" s="427">
        <v>29.23</v>
      </c>
      <c r="K2616" s="427">
        <v>134.65</v>
      </c>
      <c r="L2616" s="427">
        <v>0.27815400000000001</v>
      </c>
      <c r="M2616" s="427">
        <v>30.112746000000001</v>
      </c>
      <c r="N2616" s="427">
        <v>138.71643000000003</v>
      </c>
      <c r="O2616" s="427">
        <v>22.83</v>
      </c>
      <c r="P2616" s="427">
        <v>10.69</v>
      </c>
      <c r="Q2616" s="427">
        <v>10.69</v>
      </c>
      <c r="R2616" s="427">
        <v>0.31719999999999998</v>
      </c>
      <c r="S2616" s="427">
        <v>36.179499999999997</v>
      </c>
      <c r="T2616" s="427">
        <v>127.70489999999999</v>
      </c>
      <c r="U2616" s="428">
        <v>42795</v>
      </c>
      <c r="V2616" s="428">
        <v>44926</v>
      </c>
      <c r="W2616" s="426">
        <v>999</v>
      </c>
      <c r="X2616" s="426"/>
      <c r="Y2616" s="426"/>
      <c r="Z2616" s="426">
        <v>7</v>
      </c>
    </row>
    <row r="2617" spans="1:26" ht="15">
      <c r="A2617" s="426">
        <v>202110</v>
      </c>
      <c r="B2617" s="426" t="s">
        <v>1389</v>
      </c>
      <c r="C2617" s="426" t="s">
        <v>1938</v>
      </c>
      <c r="D2617" s="426" t="s">
        <v>1939</v>
      </c>
      <c r="E2617" s="426" t="s">
        <v>267</v>
      </c>
      <c r="F2617" s="426" t="s">
        <v>4412</v>
      </c>
      <c r="G2617" s="426" t="s">
        <v>4143</v>
      </c>
      <c r="H2617" s="427">
        <v>0.68</v>
      </c>
      <c r="I2617" s="427">
        <v>0.77</v>
      </c>
      <c r="J2617" s="427">
        <v>35.35</v>
      </c>
      <c r="K2617" s="427">
        <v>186.25</v>
      </c>
      <c r="L2617" s="427">
        <v>0.70053600000000016</v>
      </c>
      <c r="M2617" s="427">
        <v>36.417570000000005</v>
      </c>
      <c r="N2617" s="427">
        <v>191.87475000000001</v>
      </c>
      <c r="O2617" s="427">
        <v>22.83</v>
      </c>
      <c r="P2617" s="427">
        <v>11.35</v>
      </c>
      <c r="Q2617" s="427">
        <v>11.35</v>
      </c>
      <c r="R2617" s="427">
        <v>0.770814</v>
      </c>
      <c r="S2617" s="427">
        <v>35.784415000000003</v>
      </c>
      <c r="T2617" s="427">
        <v>185.81911199999999</v>
      </c>
      <c r="U2617" s="428">
        <v>42795</v>
      </c>
      <c r="V2617" s="428">
        <v>44255</v>
      </c>
      <c r="W2617" s="426">
        <v>1200</v>
      </c>
      <c r="X2617" s="426"/>
      <c r="Y2617" s="426"/>
      <c r="Z2617" s="426">
        <v>7</v>
      </c>
    </row>
    <row r="2618" spans="1:26" ht="15">
      <c r="A2618" s="426">
        <v>202110</v>
      </c>
      <c r="B2618" s="426" t="s">
        <v>1389</v>
      </c>
      <c r="C2618" s="426" t="s">
        <v>1940</v>
      </c>
      <c r="D2618" s="426" t="s">
        <v>1941</v>
      </c>
      <c r="E2618" s="426" t="s">
        <v>267</v>
      </c>
      <c r="F2618" s="426" t="s">
        <v>4412</v>
      </c>
      <c r="G2618" s="426" t="s">
        <v>4143</v>
      </c>
      <c r="H2618" s="427">
        <v>0</v>
      </c>
      <c r="I2618" s="427">
        <v>0</v>
      </c>
      <c r="J2618" s="427">
        <v>0</v>
      </c>
      <c r="K2618" s="427">
        <v>0</v>
      </c>
      <c r="L2618" s="427">
        <v>0</v>
      </c>
      <c r="M2618" s="427">
        <v>0</v>
      </c>
      <c r="N2618" s="427">
        <v>0</v>
      </c>
      <c r="O2618" s="427">
        <v>22.83</v>
      </c>
      <c r="P2618" s="427">
        <v>11.35</v>
      </c>
      <c r="Q2618" s="427">
        <v>11.35</v>
      </c>
      <c r="R2618" s="427">
        <v>0</v>
      </c>
      <c r="S2618" s="427">
        <v>0</v>
      </c>
      <c r="T2618" s="427">
        <v>0</v>
      </c>
      <c r="U2618" s="428">
        <v>42795</v>
      </c>
      <c r="V2618" s="428">
        <v>44255</v>
      </c>
      <c r="W2618" s="426">
        <v>990</v>
      </c>
      <c r="X2618" s="426"/>
      <c r="Y2618" s="426"/>
      <c r="Z2618" s="426">
        <v>7</v>
      </c>
    </row>
    <row r="2619" spans="1:26" ht="15">
      <c r="A2619" s="426">
        <v>202110</v>
      </c>
      <c r="B2619" s="426" t="s">
        <v>1389</v>
      </c>
      <c r="C2619" s="426" t="s">
        <v>1942</v>
      </c>
      <c r="D2619" s="426" t="s">
        <v>1943</v>
      </c>
      <c r="E2619" s="426" t="s">
        <v>267</v>
      </c>
      <c r="F2619" s="426" t="s">
        <v>4412</v>
      </c>
      <c r="G2619" s="426" t="s">
        <v>4143</v>
      </c>
      <c r="H2619" s="427">
        <v>0</v>
      </c>
      <c r="I2619" s="427">
        <v>0</v>
      </c>
      <c r="J2619" s="427">
        <v>0</v>
      </c>
      <c r="K2619" s="427">
        <v>0</v>
      </c>
      <c r="L2619" s="427">
        <v>0</v>
      </c>
      <c r="M2619" s="427">
        <v>0</v>
      </c>
      <c r="N2619" s="427">
        <v>0</v>
      </c>
      <c r="O2619" s="427">
        <v>22.83</v>
      </c>
      <c r="P2619" s="427">
        <v>11.35</v>
      </c>
      <c r="Q2619" s="427">
        <v>11.35</v>
      </c>
      <c r="R2619" s="427">
        <v>0</v>
      </c>
      <c r="S2619" s="427">
        <v>0</v>
      </c>
      <c r="T2619" s="427">
        <v>0</v>
      </c>
      <c r="U2619" s="428">
        <v>42795</v>
      </c>
      <c r="V2619" s="428">
        <v>44255</v>
      </c>
      <c r="W2619" s="426">
        <v>1200</v>
      </c>
      <c r="X2619" s="426"/>
      <c r="Y2619" s="426"/>
      <c r="Z2619" s="426">
        <v>7</v>
      </c>
    </row>
    <row r="2620" spans="1:26" ht="15">
      <c r="A2620" s="426">
        <v>202110</v>
      </c>
      <c r="B2620" s="426" t="s">
        <v>1389</v>
      </c>
      <c r="C2620" s="426" t="s">
        <v>1944</v>
      </c>
      <c r="D2620" s="426" t="s">
        <v>1945</v>
      </c>
      <c r="E2620" s="426" t="s">
        <v>275</v>
      </c>
      <c r="F2620" s="426" t="s">
        <v>4414</v>
      </c>
      <c r="G2620" s="426" t="s">
        <v>4415</v>
      </c>
      <c r="H2620" s="427">
        <v>0.12</v>
      </c>
      <c r="I2620" s="427">
        <v>0.12</v>
      </c>
      <c r="J2620" s="427">
        <v>13.34</v>
      </c>
      <c r="K2620" s="427">
        <v>60.6</v>
      </c>
      <c r="L2620" s="427">
        <v>0.12607199999999999</v>
      </c>
      <c r="M2620" s="427">
        <v>13.878935999999999</v>
      </c>
      <c r="N2620" s="427">
        <v>63.048240000000007</v>
      </c>
      <c r="O2620" s="427">
        <v>22.83</v>
      </c>
      <c r="P2620" s="427">
        <v>10.69</v>
      </c>
      <c r="Q2620" s="427">
        <v>10.69</v>
      </c>
      <c r="R2620" s="427">
        <v>0.124432</v>
      </c>
      <c r="S2620" s="427">
        <v>16.535574</v>
      </c>
      <c r="T2620" s="427">
        <v>57.401983999999999</v>
      </c>
      <c r="U2620" s="428">
        <v>42795</v>
      </c>
      <c r="V2620" s="428">
        <v>44926</v>
      </c>
      <c r="W2620" s="426">
        <v>850</v>
      </c>
      <c r="X2620" s="426"/>
      <c r="Y2620" s="426"/>
      <c r="Z2620" s="426">
        <v>3</v>
      </c>
    </row>
    <row r="2621" spans="1:26" ht="15">
      <c r="A2621" s="426">
        <v>202110</v>
      </c>
      <c r="B2621" s="426" t="s">
        <v>1389</v>
      </c>
      <c r="C2621" s="426" t="s">
        <v>1948</v>
      </c>
      <c r="D2621" s="426" t="s">
        <v>1949</v>
      </c>
      <c r="E2621" s="426" t="s">
        <v>275</v>
      </c>
      <c r="F2621" s="426" t="s">
        <v>4337</v>
      </c>
      <c r="G2621" s="426" t="s">
        <v>4313</v>
      </c>
      <c r="H2621" s="427">
        <v>0.3</v>
      </c>
      <c r="I2621" s="427">
        <v>0.33</v>
      </c>
      <c r="J2621" s="427">
        <v>31.35</v>
      </c>
      <c r="K2621" s="427">
        <v>157.55000000000001</v>
      </c>
      <c r="L2621" s="427">
        <v>0.31518000000000002</v>
      </c>
      <c r="M2621" s="427">
        <v>32.616540000000001</v>
      </c>
      <c r="N2621" s="427">
        <v>163.91502000000003</v>
      </c>
      <c r="O2621" s="427">
        <v>22.83</v>
      </c>
      <c r="P2621" s="427">
        <v>10.69</v>
      </c>
      <c r="Q2621" s="427">
        <v>10.69</v>
      </c>
      <c r="R2621" s="427">
        <v>0.3276</v>
      </c>
      <c r="S2621" s="427">
        <v>38.8371</v>
      </c>
      <c r="T2621" s="427">
        <v>150.05889999999999</v>
      </c>
      <c r="U2621" s="428">
        <v>42795</v>
      </c>
      <c r="V2621" s="428">
        <v>44926</v>
      </c>
      <c r="W2621" s="426">
        <v>1105</v>
      </c>
      <c r="X2621" s="426"/>
      <c r="Y2621" s="426"/>
      <c r="Z2621" s="426">
        <v>9</v>
      </c>
    </row>
    <row r="2622" spans="1:26" ht="15">
      <c r="A2622" s="426">
        <v>202110</v>
      </c>
      <c r="B2622" s="426" t="s">
        <v>1389</v>
      </c>
      <c r="C2622" s="426" t="s">
        <v>2028</v>
      </c>
      <c r="D2622" s="426" t="s">
        <v>2029</v>
      </c>
      <c r="E2622" s="426" t="s">
        <v>275</v>
      </c>
      <c r="F2622" s="426" t="s">
        <v>4411</v>
      </c>
      <c r="G2622" s="426" t="s">
        <v>4123</v>
      </c>
      <c r="H2622" s="427">
        <v>3.39</v>
      </c>
      <c r="I2622" s="427">
        <v>3.44</v>
      </c>
      <c r="J2622" s="427">
        <v>350.17</v>
      </c>
      <c r="K2622" s="427">
        <v>1157.1300000000001</v>
      </c>
      <c r="L2622" s="427">
        <v>3.4923780000000004</v>
      </c>
      <c r="M2622" s="427">
        <v>360.74513400000001</v>
      </c>
      <c r="N2622" s="427">
        <v>1192.0753260000004</v>
      </c>
      <c r="O2622" s="427">
        <v>22.84</v>
      </c>
      <c r="P2622" s="427">
        <v>10.77</v>
      </c>
      <c r="Q2622" s="427">
        <v>10.77</v>
      </c>
      <c r="R2622" s="427">
        <v>3.4407260000000002</v>
      </c>
      <c r="S2622" s="427">
        <v>434.59073899999999</v>
      </c>
      <c r="T2622" s="427">
        <v>1072.7062149999999</v>
      </c>
      <c r="U2622" s="428">
        <v>42856</v>
      </c>
      <c r="V2622" s="428">
        <v>44530</v>
      </c>
      <c r="W2622" s="426">
        <v>6000</v>
      </c>
      <c r="X2622" s="426"/>
      <c r="Y2622" s="426"/>
      <c r="Z2622" s="426">
        <v>7</v>
      </c>
    </row>
    <row r="2623" spans="1:26" ht="15">
      <c r="A2623" s="426">
        <v>202110</v>
      </c>
      <c r="B2623" s="426" t="s">
        <v>1389</v>
      </c>
      <c r="C2623" s="426" t="s">
        <v>2115</v>
      </c>
      <c r="D2623" s="426" t="s">
        <v>2116</v>
      </c>
      <c r="E2623" s="426" t="s">
        <v>260</v>
      </c>
      <c r="F2623" s="426" t="s">
        <v>4419</v>
      </c>
      <c r="G2623" s="426" t="s">
        <v>4370</v>
      </c>
      <c r="H2623" s="427">
        <v>1.34</v>
      </c>
      <c r="I2623" s="427">
        <v>1.37</v>
      </c>
      <c r="J2623" s="427">
        <v>112.6</v>
      </c>
      <c r="K2623" s="427">
        <v>518.33000000000004</v>
      </c>
      <c r="L2623" s="427">
        <v>1.4078040000000001</v>
      </c>
      <c r="M2623" s="427">
        <v>117.14903999999999</v>
      </c>
      <c r="N2623" s="427">
        <v>539.27053200000012</v>
      </c>
      <c r="O2623" s="427">
        <v>25.67</v>
      </c>
      <c r="P2623" s="427">
        <v>11.31</v>
      </c>
      <c r="Q2623" s="427">
        <v>11.31</v>
      </c>
      <c r="R2623" s="427">
        <v>1.3719988000000001</v>
      </c>
      <c r="S2623" s="427">
        <v>129.16232600000001</v>
      </c>
      <c r="T2623" s="427">
        <v>501.76917900000001</v>
      </c>
      <c r="U2623" s="428">
        <v>42917</v>
      </c>
      <c r="V2623" s="428">
        <v>45046</v>
      </c>
      <c r="W2623" s="426">
        <v>1000</v>
      </c>
      <c r="X2623" s="426"/>
      <c r="Y2623" s="426"/>
      <c r="Z2623" s="426">
        <v>1</v>
      </c>
    </row>
    <row r="2624" spans="1:26" ht="15">
      <c r="A2624" s="426">
        <v>202110</v>
      </c>
      <c r="B2624" s="426" t="s">
        <v>1389</v>
      </c>
      <c r="C2624" s="426" t="s">
        <v>2096</v>
      </c>
      <c r="D2624" s="426" t="s">
        <v>2097</v>
      </c>
      <c r="E2624" s="426" t="s">
        <v>262</v>
      </c>
      <c r="F2624" s="426" t="s">
        <v>4424</v>
      </c>
      <c r="G2624" s="426" t="s">
        <v>4129</v>
      </c>
      <c r="H2624" s="427">
        <v>0.95</v>
      </c>
      <c r="I2624" s="427">
        <v>1.05</v>
      </c>
      <c r="J2624" s="427">
        <v>41.48</v>
      </c>
      <c r="K2624" s="427">
        <v>179.87</v>
      </c>
      <c r="L2624" s="427">
        <v>0.9980699999999999</v>
      </c>
      <c r="M2624" s="427">
        <v>42.732695999999997</v>
      </c>
      <c r="N2624" s="427">
        <v>185.302074</v>
      </c>
      <c r="O2624" s="427">
        <v>24.59</v>
      </c>
      <c r="P2624" s="427">
        <v>11.64</v>
      </c>
      <c r="Q2624" s="427">
        <v>10.91</v>
      </c>
      <c r="R2624" s="427">
        <v>1.0514543999999999</v>
      </c>
      <c r="S2624" s="427">
        <v>45.814728000000002</v>
      </c>
      <c r="T2624" s="427">
        <v>175.53172799999999</v>
      </c>
      <c r="U2624" s="428">
        <v>42887</v>
      </c>
      <c r="V2624" s="428">
        <v>46538</v>
      </c>
      <c r="W2624" s="426">
        <v>696</v>
      </c>
      <c r="X2624" s="426"/>
      <c r="Y2624" s="426"/>
      <c r="Z2624" s="426">
        <v>8</v>
      </c>
    </row>
    <row r="2625" spans="1:26" ht="15">
      <c r="A2625" s="426">
        <v>202110</v>
      </c>
      <c r="B2625" s="426" t="s">
        <v>1389</v>
      </c>
      <c r="C2625" s="426" t="s">
        <v>2098</v>
      </c>
      <c r="D2625" s="426" t="s">
        <v>2099</v>
      </c>
      <c r="E2625" s="426" t="s">
        <v>262</v>
      </c>
      <c r="F2625" s="426" t="s">
        <v>4424</v>
      </c>
      <c r="G2625" s="426" t="s">
        <v>4129</v>
      </c>
      <c r="H2625" s="427">
        <v>0.95</v>
      </c>
      <c r="I2625" s="427">
        <v>1.04</v>
      </c>
      <c r="J2625" s="427">
        <v>41.92</v>
      </c>
      <c r="K2625" s="427">
        <v>180.02</v>
      </c>
      <c r="L2625" s="427">
        <v>0.9980699999999999</v>
      </c>
      <c r="M2625" s="427">
        <v>43.185984000000005</v>
      </c>
      <c r="N2625" s="427">
        <v>185.45660400000003</v>
      </c>
      <c r="O2625" s="427">
        <v>24.59</v>
      </c>
      <c r="P2625" s="427">
        <v>11.64</v>
      </c>
      <c r="Q2625" s="427">
        <v>10.91</v>
      </c>
      <c r="R2625" s="427">
        <v>1.0361819999999999</v>
      </c>
      <c r="S2625" s="427">
        <v>46.413409000000001</v>
      </c>
      <c r="T2625" s="427">
        <v>175.52481700000001</v>
      </c>
      <c r="U2625" s="428">
        <v>42887</v>
      </c>
      <c r="V2625" s="428">
        <v>46538</v>
      </c>
      <c r="W2625" s="426">
        <v>696</v>
      </c>
      <c r="X2625" s="426"/>
      <c r="Y2625" s="426"/>
      <c r="Z2625" s="426">
        <v>8</v>
      </c>
    </row>
    <row r="2626" spans="1:26" ht="15">
      <c r="A2626" s="426">
        <v>202110</v>
      </c>
      <c r="B2626" s="426" t="s">
        <v>1389</v>
      </c>
      <c r="C2626" s="426" t="s">
        <v>2100</v>
      </c>
      <c r="D2626" s="426" t="s">
        <v>2101</v>
      </c>
      <c r="E2626" s="426" t="s">
        <v>262</v>
      </c>
      <c r="F2626" s="426" t="s">
        <v>4419</v>
      </c>
      <c r="G2626" s="426" t="s">
        <v>4370</v>
      </c>
      <c r="H2626" s="427">
        <v>1.08</v>
      </c>
      <c r="I2626" s="427">
        <v>1.05</v>
      </c>
      <c r="J2626" s="427">
        <v>43.26</v>
      </c>
      <c r="K2626" s="427">
        <v>241.36</v>
      </c>
      <c r="L2626" s="427">
        <v>1.1346480000000001</v>
      </c>
      <c r="M2626" s="427">
        <v>45.007703999999997</v>
      </c>
      <c r="N2626" s="427">
        <v>251.11094400000002</v>
      </c>
      <c r="O2626" s="427">
        <v>24.59</v>
      </c>
      <c r="P2626" s="427">
        <v>11.64</v>
      </c>
      <c r="Q2626" s="427">
        <v>10.91</v>
      </c>
      <c r="R2626" s="427">
        <v>1.0849456</v>
      </c>
      <c r="S2626" s="427">
        <v>51.255598999999997</v>
      </c>
      <c r="T2626" s="427">
        <v>233.36585600000001</v>
      </c>
      <c r="U2626" s="428">
        <v>42887</v>
      </c>
      <c r="V2626" s="428">
        <v>46538</v>
      </c>
      <c r="W2626" s="426">
        <v>696</v>
      </c>
      <c r="X2626" s="426"/>
      <c r="Y2626" s="426"/>
      <c r="Z2626" s="426">
        <v>1</v>
      </c>
    </row>
    <row r="2627" spans="1:26" ht="15">
      <c r="A2627" s="426">
        <v>202110</v>
      </c>
      <c r="B2627" s="426" t="s">
        <v>1389</v>
      </c>
      <c r="C2627" s="426" t="s">
        <v>2102</v>
      </c>
      <c r="D2627" s="426" t="s">
        <v>2103</v>
      </c>
      <c r="E2627" s="426" t="s">
        <v>262</v>
      </c>
      <c r="F2627" s="426" t="s">
        <v>4348</v>
      </c>
      <c r="G2627" s="426" t="s">
        <v>4315</v>
      </c>
      <c r="H2627" s="427">
        <v>0.09</v>
      </c>
      <c r="I2627" s="427">
        <v>0.19</v>
      </c>
      <c r="J2627" s="427">
        <v>6.41</v>
      </c>
      <c r="K2627" s="427">
        <v>27.98</v>
      </c>
      <c r="L2627" s="427">
        <v>9.4553999999999999E-2</v>
      </c>
      <c r="M2627" s="427">
        <v>6.6689640000000008</v>
      </c>
      <c r="N2627" s="427">
        <v>29.110392000000001</v>
      </c>
      <c r="O2627" s="427">
        <v>24.59</v>
      </c>
      <c r="P2627" s="427">
        <v>11.64</v>
      </c>
      <c r="Q2627" s="427">
        <v>10.91</v>
      </c>
      <c r="R2627" s="427">
        <v>0.18777240000000001</v>
      </c>
      <c r="S2627" s="427">
        <v>7.4795040000000004</v>
      </c>
      <c r="T2627" s="427">
        <v>26.912938</v>
      </c>
      <c r="U2627" s="428">
        <v>42887</v>
      </c>
      <c r="V2627" s="428">
        <v>46538</v>
      </c>
      <c r="W2627" s="426">
        <v>401</v>
      </c>
      <c r="X2627" s="426"/>
      <c r="Y2627" s="426"/>
      <c r="Z2627" s="426">
        <v>3</v>
      </c>
    </row>
    <row r="2628" spans="1:26" ht="15">
      <c r="A2628" s="426">
        <v>202110</v>
      </c>
      <c r="B2628" s="426" t="s">
        <v>1389</v>
      </c>
      <c r="C2628" s="426" t="s">
        <v>2063</v>
      </c>
      <c r="D2628" s="426" t="s">
        <v>2064</v>
      </c>
      <c r="E2628" s="426" t="s">
        <v>275</v>
      </c>
      <c r="F2628" s="426" t="s">
        <v>4427</v>
      </c>
      <c r="G2628" s="426" t="s">
        <v>4143</v>
      </c>
      <c r="H2628" s="427">
        <v>1.1200000000000001</v>
      </c>
      <c r="I2628" s="427">
        <v>1.1299999999999999</v>
      </c>
      <c r="J2628" s="427">
        <v>122.35</v>
      </c>
      <c r="K2628" s="427">
        <v>500.3</v>
      </c>
      <c r="L2628" s="427">
        <v>1.1538240000000002</v>
      </c>
      <c r="M2628" s="427">
        <v>126.04496999999999</v>
      </c>
      <c r="N2628" s="427">
        <v>515.40906000000007</v>
      </c>
      <c r="O2628" s="427">
        <v>22.83</v>
      </c>
      <c r="P2628" s="427">
        <v>10.69</v>
      </c>
      <c r="Q2628" s="427">
        <v>10.69</v>
      </c>
      <c r="R2628" s="427">
        <v>1.1330716000000001</v>
      </c>
      <c r="S2628" s="427">
        <v>151.260133</v>
      </c>
      <c r="T2628" s="427">
        <v>471.38876099999999</v>
      </c>
      <c r="U2628" s="428">
        <v>42856</v>
      </c>
      <c r="V2628" s="428">
        <v>44926</v>
      </c>
      <c r="W2628" s="426">
        <v>3500</v>
      </c>
      <c r="X2628" s="426"/>
      <c r="Y2628" s="426"/>
      <c r="Z2628" s="426">
        <v>7</v>
      </c>
    </row>
    <row r="2629" spans="1:26" ht="15">
      <c r="A2629" s="426">
        <v>202110</v>
      </c>
      <c r="B2629" s="426" t="s">
        <v>1389</v>
      </c>
      <c r="C2629" s="426" t="s">
        <v>2176</v>
      </c>
      <c r="D2629" s="426" t="s">
        <v>2177</v>
      </c>
      <c r="E2629" s="426" t="s">
        <v>265</v>
      </c>
      <c r="F2629" s="426" t="s">
        <v>4410</v>
      </c>
      <c r="G2629" s="426" t="s">
        <v>4143</v>
      </c>
      <c r="H2629" s="427">
        <v>0.36</v>
      </c>
      <c r="I2629" s="427">
        <v>0.36</v>
      </c>
      <c r="J2629" s="427">
        <v>43.38</v>
      </c>
      <c r="K2629" s="427">
        <v>212.58</v>
      </c>
      <c r="L2629" s="427">
        <v>0.37087199999999998</v>
      </c>
      <c r="M2629" s="427">
        <v>44.690076000000005</v>
      </c>
      <c r="N2629" s="427">
        <v>218.99991600000001</v>
      </c>
      <c r="O2629" s="427">
        <v>27.43</v>
      </c>
      <c r="P2629" s="427">
        <v>12.47</v>
      </c>
      <c r="Q2629" s="427">
        <v>12.47</v>
      </c>
      <c r="R2629" s="427">
        <v>0.36320000000000002</v>
      </c>
      <c r="S2629" s="427">
        <v>53.821800000000003</v>
      </c>
      <c r="T2629" s="427">
        <v>202.136</v>
      </c>
      <c r="U2629" s="428">
        <v>42917</v>
      </c>
      <c r="V2629" s="428">
        <v>44742</v>
      </c>
      <c r="W2629" s="426">
        <v>491.4</v>
      </c>
      <c r="X2629" s="426"/>
      <c r="Y2629" s="426"/>
      <c r="Z2629" s="426">
        <v>7</v>
      </c>
    </row>
    <row r="2630" spans="1:26" ht="15">
      <c r="A2630" s="426">
        <v>202110</v>
      </c>
      <c r="B2630" s="426" t="s">
        <v>1389</v>
      </c>
      <c r="C2630" s="426" t="s">
        <v>2178</v>
      </c>
      <c r="D2630" s="426" t="s">
        <v>2179</v>
      </c>
      <c r="E2630" s="426" t="s">
        <v>263</v>
      </c>
      <c r="F2630" s="426" t="s">
        <v>4377</v>
      </c>
      <c r="G2630" s="426" t="s">
        <v>4123</v>
      </c>
      <c r="H2630" s="427">
        <v>0.14000000000000001</v>
      </c>
      <c r="I2630" s="427">
        <v>0.15</v>
      </c>
      <c r="J2630" s="427">
        <v>14.4</v>
      </c>
      <c r="K2630" s="427">
        <v>67.67</v>
      </c>
      <c r="L2630" s="427">
        <v>0.14422800000000002</v>
      </c>
      <c r="M2630" s="427">
        <v>14.83488</v>
      </c>
      <c r="N2630" s="427">
        <v>69.713634000000013</v>
      </c>
      <c r="O2630" s="427">
        <v>22.83</v>
      </c>
      <c r="P2630" s="427">
        <v>12</v>
      </c>
      <c r="Q2630" s="427">
        <v>12</v>
      </c>
      <c r="R2630" s="427">
        <v>0.15359999999999999</v>
      </c>
      <c r="S2630" s="427">
        <v>17.1555</v>
      </c>
      <c r="T2630" s="427">
        <v>64.9131</v>
      </c>
      <c r="U2630" s="428">
        <v>44031</v>
      </c>
      <c r="V2630" s="428">
        <v>45138</v>
      </c>
      <c r="W2630" s="426">
        <v>400</v>
      </c>
      <c r="X2630" s="426"/>
      <c r="Y2630" s="426"/>
      <c r="Z2630" s="426">
        <v>7</v>
      </c>
    </row>
    <row r="2631" spans="1:26" ht="15">
      <c r="A2631" s="426">
        <v>202110</v>
      </c>
      <c r="B2631" s="426" t="s">
        <v>1389</v>
      </c>
      <c r="C2631" s="426" t="s">
        <v>2188</v>
      </c>
      <c r="D2631" s="426" t="s">
        <v>2189</v>
      </c>
      <c r="E2631" s="426" t="s">
        <v>268</v>
      </c>
      <c r="F2631" s="426" t="s">
        <v>4333</v>
      </c>
      <c r="G2631" s="426" t="s">
        <v>4143</v>
      </c>
      <c r="H2631" s="427">
        <v>0.38</v>
      </c>
      <c r="I2631" s="427">
        <v>0.41</v>
      </c>
      <c r="J2631" s="427">
        <v>35.270000000000003</v>
      </c>
      <c r="K2631" s="427">
        <v>172.9</v>
      </c>
      <c r="L2631" s="427">
        <v>0.39147599999999999</v>
      </c>
      <c r="M2631" s="427">
        <v>36.335154000000003</v>
      </c>
      <c r="N2631" s="427">
        <v>178.12157999999999</v>
      </c>
      <c r="O2631" s="427">
        <v>23.39</v>
      </c>
      <c r="P2631" s="427">
        <v>11.5</v>
      </c>
      <c r="Q2631" s="427">
        <v>11.5</v>
      </c>
      <c r="R2631" s="427">
        <v>0.41439999999999999</v>
      </c>
      <c r="S2631" s="427">
        <v>42.745449999999998</v>
      </c>
      <c r="T2631" s="427">
        <v>165.41695000000001</v>
      </c>
      <c r="U2631" s="428">
        <v>42935</v>
      </c>
      <c r="V2631" s="428">
        <v>44561</v>
      </c>
      <c r="W2631" s="426">
        <v>700</v>
      </c>
      <c r="X2631" s="426"/>
      <c r="Y2631" s="426"/>
      <c r="Z2631" s="426">
        <v>7</v>
      </c>
    </row>
    <row r="2632" spans="1:26" ht="15">
      <c r="A2632" s="426">
        <v>202110</v>
      </c>
      <c r="B2632" s="426" t="s">
        <v>1389</v>
      </c>
      <c r="C2632" s="426" t="s">
        <v>2194</v>
      </c>
      <c r="D2632" s="426" t="s">
        <v>2195</v>
      </c>
      <c r="E2632" s="426" t="s">
        <v>259</v>
      </c>
      <c r="F2632" s="426" t="s">
        <v>4371</v>
      </c>
      <c r="G2632" s="426" t="s">
        <v>4370</v>
      </c>
      <c r="H2632" s="427">
        <v>0.46</v>
      </c>
      <c r="I2632" s="427">
        <v>0.48</v>
      </c>
      <c r="J2632" s="427">
        <v>37.840000000000003</v>
      </c>
      <c r="K2632" s="427">
        <v>154.96</v>
      </c>
      <c r="L2632" s="427">
        <v>0.48327600000000004</v>
      </c>
      <c r="M2632" s="427">
        <v>39.368736000000006</v>
      </c>
      <c r="N2632" s="427">
        <v>161.220384</v>
      </c>
      <c r="O2632" s="427">
        <v>28.06</v>
      </c>
      <c r="P2632" s="427">
        <v>10.74</v>
      </c>
      <c r="Q2632" s="427">
        <v>10.74</v>
      </c>
      <c r="R2632" s="427">
        <v>0.47568120000000003</v>
      </c>
      <c r="S2632" s="427">
        <v>44.644683000000001</v>
      </c>
      <c r="T2632" s="427">
        <v>148.15673799999999</v>
      </c>
      <c r="U2632" s="428">
        <v>42917</v>
      </c>
      <c r="V2632" s="428">
        <v>46568</v>
      </c>
      <c r="W2632" s="426">
        <v>800</v>
      </c>
      <c r="X2632" s="426"/>
      <c r="Y2632" s="426"/>
      <c r="Z2632" s="426">
        <v>1</v>
      </c>
    </row>
    <row r="2633" spans="1:26" ht="15">
      <c r="A2633" s="426">
        <v>202110</v>
      </c>
      <c r="B2633" s="426" t="s">
        <v>1389</v>
      </c>
      <c r="C2633" s="426" t="s">
        <v>2200</v>
      </c>
      <c r="D2633" s="426" t="s">
        <v>2201</v>
      </c>
      <c r="E2633" s="426" t="s">
        <v>262</v>
      </c>
      <c r="F2633" s="426" t="s">
        <v>4430</v>
      </c>
      <c r="G2633" s="426" t="s">
        <v>4129</v>
      </c>
      <c r="H2633" s="427">
        <v>0.01</v>
      </c>
      <c r="I2633" s="427">
        <v>0.22</v>
      </c>
      <c r="J2633" s="427">
        <v>0.72</v>
      </c>
      <c r="K2633" s="427">
        <v>5.7</v>
      </c>
      <c r="L2633" s="427">
        <v>1.0506E-2</v>
      </c>
      <c r="M2633" s="427">
        <v>0.74174399999999996</v>
      </c>
      <c r="N2633" s="427">
        <v>5.8721399999999999</v>
      </c>
      <c r="O2633" s="427">
        <v>27.43</v>
      </c>
      <c r="P2633" s="427">
        <v>11.2</v>
      </c>
      <c r="Q2633" s="427">
        <v>10.53</v>
      </c>
      <c r="R2633" s="427">
        <v>0.222</v>
      </c>
      <c r="S2633" s="427">
        <v>0.86931400000000003</v>
      </c>
      <c r="T2633" s="427">
        <v>5.551069</v>
      </c>
      <c r="U2633" s="428">
        <v>42917</v>
      </c>
      <c r="V2633" s="428">
        <v>46568</v>
      </c>
      <c r="W2633" s="426">
        <v>2450</v>
      </c>
      <c r="X2633" s="426"/>
      <c r="Y2633" s="426"/>
      <c r="Z2633" s="426">
        <v>8</v>
      </c>
    </row>
    <row r="2634" spans="1:26" ht="15">
      <c r="A2634" s="426">
        <v>202110</v>
      </c>
      <c r="B2634" s="426" t="s">
        <v>1389</v>
      </c>
      <c r="C2634" s="426" t="s">
        <v>2202</v>
      </c>
      <c r="D2634" s="426" t="s">
        <v>2203</v>
      </c>
      <c r="E2634" s="426" t="s">
        <v>262</v>
      </c>
      <c r="F2634" s="426" t="s">
        <v>4430</v>
      </c>
      <c r="G2634" s="426" t="s">
        <v>4129</v>
      </c>
      <c r="H2634" s="427">
        <v>7.0000000000000007E-2</v>
      </c>
      <c r="I2634" s="427">
        <v>0.5</v>
      </c>
      <c r="J2634" s="427">
        <v>6.66</v>
      </c>
      <c r="K2634" s="427">
        <v>33.54</v>
      </c>
      <c r="L2634" s="427">
        <v>7.354200000000001E-2</v>
      </c>
      <c r="M2634" s="427">
        <v>6.8611320000000005</v>
      </c>
      <c r="N2634" s="427">
        <v>34.552908000000002</v>
      </c>
      <c r="O2634" s="427">
        <v>27.43</v>
      </c>
      <c r="P2634" s="427">
        <v>11.2</v>
      </c>
      <c r="Q2634" s="427">
        <v>10.53</v>
      </c>
      <c r="R2634" s="427">
        <v>0.4950908</v>
      </c>
      <c r="S2634" s="427">
        <v>8.1920909999999996</v>
      </c>
      <c r="T2634" s="427">
        <v>32.010365</v>
      </c>
      <c r="U2634" s="428">
        <v>42917</v>
      </c>
      <c r="V2634" s="428">
        <v>46568</v>
      </c>
      <c r="W2634" s="426">
        <v>1700</v>
      </c>
      <c r="X2634" s="426"/>
      <c r="Y2634" s="426"/>
      <c r="Z2634" s="426">
        <v>8</v>
      </c>
    </row>
    <row r="2635" spans="1:26" ht="15">
      <c r="A2635" s="426">
        <v>202110</v>
      </c>
      <c r="B2635" s="426" t="s">
        <v>1389</v>
      </c>
      <c r="C2635" s="426" t="s">
        <v>2204</v>
      </c>
      <c r="D2635" s="426" t="s">
        <v>2205</v>
      </c>
      <c r="E2635" s="426" t="s">
        <v>262</v>
      </c>
      <c r="F2635" s="426" t="s">
        <v>4425</v>
      </c>
      <c r="G2635" s="426" t="s">
        <v>4311</v>
      </c>
      <c r="H2635" s="427">
        <v>7.0000000000000007E-2</v>
      </c>
      <c r="I2635" s="427">
        <v>0.15</v>
      </c>
      <c r="J2635" s="427">
        <v>7.18</v>
      </c>
      <c r="K2635" s="427">
        <v>23.13</v>
      </c>
      <c r="L2635" s="427">
        <v>7.354200000000001E-2</v>
      </c>
      <c r="M2635" s="427">
        <v>7.470072</v>
      </c>
      <c r="N2635" s="427">
        <v>24.064452000000003</v>
      </c>
      <c r="O2635" s="427">
        <v>27.43</v>
      </c>
      <c r="P2635" s="427">
        <v>11.8</v>
      </c>
      <c r="Q2635" s="427">
        <v>10.98</v>
      </c>
      <c r="R2635" s="427">
        <v>0.15160000000000001</v>
      </c>
      <c r="S2635" s="427">
        <v>8.7988</v>
      </c>
      <c r="T2635" s="427">
        <v>21.507999999999999</v>
      </c>
      <c r="U2635" s="428">
        <v>42917</v>
      </c>
      <c r="V2635" s="428">
        <v>46568</v>
      </c>
      <c r="W2635" s="426">
        <v>2000</v>
      </c>
      <c r="X2635" s="426"/>
      <c r="Y2635" s="426"/>
      <c r="Z2635" s="426">
        <v>9</v>
      </c>
    </row>
    <row r="2636" spans="1:26" ht="15">
      <c r="A2636" s="426">
        <v>202110</v>
      </c>
      <c r="B2636" s="426" t="s">
        <v>1389</v>
      </c>
      <c r="C2636" s="426" t="s">
        <v>2206</v>
      </c>
      <c r="D2636" s="426" t="s">
        <v>2207</v>
      </c>
      <c r="E2636" s="426" t="s">
        <v>262</v>
      </c>
      <c r="F2636" s="426" t="s">
        <v>4426</v>
      </c>
      <c r="G2636" s="426" t="s">
        <v>4315</v>
      </c>
      <c r="H2636" s="427">
        <v>0</v>
      </c>
      <c r="I2636" s="427">
        <v>0.48</v>
      </c>
      <c r="J2636" s="427">
        <v>0</v>
      </c>
      <c r="K2636" s="427">
        <v>1.72</v>
      </c>
      <c r="L2636" s="427">
        <v>0</v>
      </c>
      <c r="M2636" s="427">
        <v>0</v>
      </c>
      <c r="N2636" s="427">
        <v>1.789488</v>
      </c>
      <c r="O2636" s="427">
        <v>27.43</v>
      </c>
      <c r="P2636" s="427">
        <v>11.37</v>
      </c>
      <c r="Q2636" s="427">
        <v>10.65</v>
      </c>
      <c r="R2636" s="427">
        <v>0.48436319999999999</v>
      </c>
      <c r="S2636" s="427">
        <v>0</v>
      </c>
      <c r="T2636" s="427">
        <v>1.716134</v>
      </c>
      <c r="U2636" s="428">
        <v>42917</v>
      </c>
      <c r="V2636" s="428">
        <v>46568</v>
      </c>
      <c r="W2636" s="426">
        <v>1500</v>
      </c>
      <c r="X2636" s="426"/>
      <c r="Y2636" s="426"/>
      <c r="Z2636" s="426">
        <v>3</v>
      </c>
    </row>
    <row r="2637" spans="1:26" ht="15">
      <c r="A2637" s="426">
        <v>202110</v>
      </c>
      <c r="B2637" s="426" t="s">
        <v>1389</v>
      </c>
      <c r="C2637" s="426" t="s">
        <v>2264</v>
      </c>
      <c r="D2637" s="426" t="s">
        <v>2265</v>
      </c>
      <c r="E2637" s="426" t="s">
        <v>262</v>
      </c>
      <c r="F2637" s="426" t="s">
        <v>4423</v>
      </c>
      <c r="G2637" s="426" t="s">
        <v>4361</v>
      </c>
      <c r="H2637" s="427">
        <v>0.1</v>
      </c>
      <c r="I2637" s="427">
        <v>0.22</v>
      </c>
      <c r="J2637" s="427">
        <v>8.6</v>
      </c>
      <c r="K2637" s="427">
        <v>27.82</v>
      </c>
      <c r="L2637" s="427">
        <v>0.10506000000000001</v>
      </c>
      <c r="M2637" s="427">
        <v>8.9474400000000003</v>
      </c>
      <c r="N2637" s="427">
        <v>28.943928</v>
      </c>
      <c r="O2637" s="427">
        <v>27.43</v>
      </c>
      <c r="P2637" s="427">
        <v>10.69</v>
      </c>
      <c r="Q2637" s="427">
        <v>10.69</v>
      </c>
      <c r="R2637" s="427">
        <v>0.22478400000000001</v>
      </c>
      <c r="S2637" s="427">
        <v>10.522242</v>
      </c>
      <c r="T2637" s="427">
        <v>25.894188</v>
      </c>
      <c r="U2637" s="428">
        <v>42948</v>
      </c>
      <c r="V2637" s="428">
        <v>44561</v>
      </c>
      <c r="W2637" s="426">
        <v>750</v>
      </c>
      <c r="X2637" s="426"/>
      <c r="Y2637" s="426"/>
      <c r="Z2637" s="426">
        <v>3</v>
      </c>
    </row>
    <row r="2638" spans="1:26" ht="15">
      <c r="A2638" s="426">
        <v>202110</v>
      </c>
      <c r="B2638" s="426" t="s">
        <v>1389</v>
      </c>
      <c r="C2638" s="426" t="s">
        <v>2266</v>
      </c>
      <c r="D2638" s="426" t="s">
        <v>2267</v>
      </c>
      <c r="E2638" s="426" t="s">
        <v>262</v>
      </c>
      <c r="F2638" s="426" t="s">
        <v>4424</v>
      </c>
      <c r="G2638" s="426" t="s">
        <v>4129</v>
      </c>
      <c r="H2638" s="427">
        <v>0.06</v>
      </c>
      <c r="I2638" s="427">
        <v>0.89</v>
      </c>
      <c r="J2638" s="427">
        <v>2.4900000000000002</v>
      </c>
      <c r="K2638" s="427">
        <v>16.399999999999999</v>
      </c>
      <c r="L2638" s="427">
        <v>6.3036000000000009E-2</v>
      </c>
      <c r="M2638" s="427">
        <v>2.5651980000000001</v>
      </c>
      <c r="N2638" s="427">
        <v>16.89528</v>
      </c>
      <c r="O2638" s="427">
        <v>27.43</v>
      </c>
      <c r="P2638" s="427">
        <v>10.69</v>
      </c>
      <c r="Q2638" s="427">
        <v>10.69</v>
      </c>
      <c r="R2638" s="427">
        <v>0.88636360000000003</v>
      </c>
      <c r="S2638" s="427">
        <v>3.1018539999999999</v>
      </c>
      <c r="T2638" s="427">
        <v>15.780782</v>
      </c>
      <c r="U2638" s="428">
        <v>42948</v>
      </c>
      <c r="V2638" s="428">
        <v>44561</v>
      </c>
      <c r="W2638" s="426">
        <v>2500</v>
      </c>
      <c r="X2638" s="426"/>
      <c r="Y2638" s="426"/>
      <c r="Z2638" s="426">
        <v>8</v>
      </c>
    </row>
    <row r="2639" spans="1:26" ht="15">
      <c r="A2639" s="426">
        <v>202110</v>
      </c>
      <c r="B2639" s="426" t="s">
        <v>1389</v>
      </c>
      <c r="C2639" s="426" t="s">
        <v>2268</v>
      </c>
      <c r="D2639" s="426" t="s">
        <v>2269</v>
      </c>
      <c r="E2639" s="426" t="s">
        <v>262</v>
      </c>
      <c r="F2639" s="426" t="s">
        <v>4430</v>
      </c>
      <c r="G2639" s="426" t="s">
        <v>4129</v>
      </c>
      <c r="H2639" s="427">
        <v>0.08</v>
      </c>
      <c r="I2639" s="427">
        <v>0.83</v>
      </c>
      <c r="J2639" s="427">
        <v>7.43</v>
      </c>
      <c r="K2639" s="427">
        <v>38.869999999999997</v>
      </c>
      <c r="L2639" s="427">
        <v>8.4047999999999998E-2</v>
      </c>
      <c r="M2639" s="427">
        <v>7.6543859999999997</v>
      </c>
      <c r="N2639" s="427">
        <v>40.043873999999995</v>
      </c>
      <c r="O2639" s="427">
        <v>27.43</v>
      </c>
      <c r="P2639" s="427">
        <v>10.69</v>
      </c>
      <c r="Q2639" s="427">
        <v>10.69</v>
      </c>
      <c r="R2639" s="427">
        <v>0.82745440000000003</v>
      </c>
      <c r="S2639" s="427">
        <v>9.1077270000000006</v>
      </c>
      <c r="T2639" s="427">
        <v>37.195228999999998</v>
      </c>
      <c r="U2639" s="428">
        <v>42948</v>
      </c>
      <c r="V2639" s="428">
        <v>44561</v>
      </c>
      <c r="W2639" s="426">
        <v>2500</v>
      </c>
      <c r="X2639" s="426"/>
      <c r="Y2639" s="426"/>
      <c r="Z2639" s="426">
        <v>8</v>
      </c>
    </row>
    <row r="2640" spans="1:26" ht="15">
      <c r="A2640" s="426">
        <v>202110</v>
      </c>
      <c r="B2640" s="426" t="s">
        <v>1389</v>
      </c>
      <c r="C2640" s="426" t="s">
        <v>2278</v>
      </c>
      <c r="D2640" s="426" t="s">
        <v>2279</v>
      </c>
      <c r="E2640" s="426" t="s">
        <v>262</v>
      </c>
      <c r="F2640" s="426" t="s">
        <v>4423</v>
      </c>
      <c r="G2640" s="426" t="s">
        <v>4361</v>
      </c>
      <c r="H2640" s="427">
        <v>0.01</v>
      </c>
      <c r="I2640" s="427">
        <v>0.45</v>
      </c>
      <c r="J2640" s="427">
        <v>1.3</v>
      </c>
      <c r="K2640" s="427">
        <v>14.56</v>
      </c>
      <c r="L2640" s="427">
        <v>1.0506000000000001E-2</v>
      </c>
      <c r="M2640" s="427">
        <v>1.3525200000000002</v>
      </c>
      <c r="N2640" s="427">
        <v>15.148224000000001</v>
      </c>
      <c r="O2640" s="427">
        <v>27.43</v>
      </c>
      <c r="P2640" s="427">
        <v>10.69</v>
      </c>
      <c r="Q2640" s="427">
        <v>10.69</v>
      </c>
      <c r="R2640" s="427">
        <v>0.44841599999999998</v>
      </c>
      <c r="S2640" s="427">
        <v>1.59948</v>
      </c>
      <c r="T2640" s="427">
        <v>14.256432</v>
      </c>
      <c r="U2640" s="428">
        <v>42948</v>
      </c>
      <c r="V2640" s="428">
        <v>44561</v>
      </c>
      <c r="W2640" s="426">
        <v>1000</v>
      </c>
      <c r="X2640" s="426"/>
      <c r="Y2640" s="426"/>
      <c r="Z2640" s="426">
        <v>3</v>
      </c>
    </row>
    <row r="2641" spans="1:26" ht="15">
      <c r="A2641" s="426">
        <v>202110</v>
      </c>
      <c r="B2641" s="426" t="s">
        <v>1389</v>
      </c>
      <c r="C2641" s="426" t="s">
        <v>2280</v>
      </c>
      <c r="D2641" s="426" t="s">
        <v>2281</v>
      </c>
      <c r="E2641" s="426" t="s">
        <v>257</v>
      </c>
      <c r="F2641" s="426" t="s">
        <v>4142</v>
      </c>
      <c r="G2641" s="426" t="s">
        <v>4143</v>
      </c>
      <c r="H2641" s="427">
        <v>0.65</v>
      </c>
      <c r="I2641" s="427">
        <v>0.75</v>
      </c>
      <c r="J2641" s="427">
        <v>43.59</v>
      </c>
      <c r="K2641" s="427">
        <v>222.89</v>
      </c>
      <c r="L2641" s="427">
        <v>0.66963000000000006</v>
      </c>
      <c r="M2641" s="427">
        <v>44.906418000000002</v>
      </c>
      <c r="N2641" s="427">
        <v>229.62127799999999</v>
      </c>
      <c r="O2641" s="427">
        <v>27.43</v>
      </c>
      <c r="P2641" s="427">
        <v>11.35</v>
      </c>
      <c r="Q2641" s="427">
        <v>11.35</v>
      </c>
      <c r="R2641" s="427">
        <v>0.75205999999999995</v>
      </c>
      <c r="S2641" s="427">
        <v>48.975048000000001</v>
      </c>
      <c r="T2641" s="427">
        <v>217.50840299999999</v>
      </c>
      <c r="U2641" s="428">
        <v>42966</v>
      </c>
      <c r="V2641" s="428">
        <v>44561</v>
      </c>
      <c r="W2641" s="426">
        <v>700</v>
      </c>
      <c r="X2641" s="426"/>
      <c r="Y2641" s="426"/>
      <c r="Z2641" s="426">
        <v>7</v>
      </c>
    </row>
    <row r="2642" spans="1:26" ht="15">
      <c r="A2642" s="426">
        <v>202110</v>
      </c>
      <c r="B2642" s="426" t="s">
        <v>1389</v>
      </c>
      <c r="C2642" s="426" t="s">
        <v>2290</v>
      </c>
      <c r="D2642" s="426" t="s">
        <v>2291</v>
      </c>
      <c r="E2642" s="426" t="s">
        <v>265</v>
      </c>
      <c r="F2642" s="426" t="s">
        <v>4441</v>
      </c>
      <c r="G2642" s="426" t="s">
        <v>4143</v>
      </c>
      <c r="H2642" s="427">
        <v>0.33</v>
      </c>
      <c r="I2642" s="427">
        <v>0.33</v>
      </c>
      <c r="J2642" s="427">
        <v>37.75</v>
      </c>
      <c r="K2642" s="427">
        <v>172.75</v>
      </c>
      <c r="L2642" s="427">
        <v>0.33996599999999999</v>
      </c>
      <c r="M2642" s="427">
        <v>38.890050000000002</v>
      </c>
      <c r="N2642" s="427">
        <v>177.96705</v>
      </c>
      <c r="O2642" s="427">
        <v>26.19</v>
      </c>
      <c r="P2642" s="427">
        <v>9.66</v>
      </c>
      <c r="Q2642" s="427">
        <v>9.66</v>
      </c>
      <c r="R2642" s="427">
        <v>0.33439999999999998</v>
      </c>
      <c r="S2642" s="427">
        <v>46.294199999999996</v>
      </c>
      <c r="T2642" s="427">
        <v>164.2011</v>
      </c>
      <c r="U2642" s="428">
        <v>42948</v>
      </c>
      <c r="V2642" s="428">
        <v>45138</v>
      </c>
      <c r="W2642" s="426">
        <v>1000</v>
      </c>
      <c r="X2642" s="426"/>
      <c r="Y2642" s="426"/>
      <c r="Z2642" s="426">
        <v>7</v>
      </c>
    </row>
    <row r="2643" spans="1:26" ht="15">
      <c r="A2643" s="426">
        <v>202110</v>
      </c>
      <c r="B2643" s="426" t="s">
        <v>1389</v>
      </c>
      <c r="C2643" s="426" t="s">
        <v>2292</v>
      </c>
      <c r="D2643" s="426" t="s">
        <v>2293</v>
      </c>
      <c r="E2643" s="426" t="s">
        <v>262</v>
      </c>
      <c r="F2643" s="426" t="s">
        <v>4371</v>
      </c>
      <c r="G2643" s="426" t="s">
        <v>4370</v>
      </c>
      <c r="H2643" s="427">
        <v>0.35</v>
      </c>
      <c r="I2643" s="427">
        <v>0.38</v>
      </c>
      <c r="J2643" s="427">
        <v>22.96</v>
      </c>
      <c r="K2643" s="427">
        <v>86.27</v>
      </c>
      <c r="L2643" s="427">
        <v>0.36770999999999998</v>
      </c>
      <c r="M2643" s="427">
        <v>23.887584</v>
      </c>
      <c r="N2643" s="427">
        <v>89.755307999999999</v>
      </c>
      <c r="O2643" s="427">
        <v>91.18</v>
      </c>
      <c r="P2643" s="427">
        <v>11.72</v>
      </c>
      <c r="Q2643" s="427">
        <v>11.72</v>
      </c>
      <c r="R2643" s="427">
        <v>0.38147720000000002</v>
      </c>
      <c r="S2643" s="427">
        <v>26.025919999999999</v>
      </c>
      <c r="T2643" s="427">
        <v>83.204436999999999</v>
      </c>
      <c r="U2643" s="428">
        <v>42948</v>
      </c>
      <c r="V2643" s="428">
        <v>44773</v>
      </c>
      <c r="W2643" s="426">
        <v>1000</v>
      </c>
      <c r="X2643" s="426"/>
      <c r="Y2643" s="426"/>
      <c r="Z2643" s="426">
        <v>1</v>
      </c>
    </row>
    <row r="2644" spans="1:26" ht="15">
      <c r="A2644" s="426">
        <v>202110</v>
      </c>
      <c r="B2644" s="426" t="s">
        <v>1389</v>
      </c>
      <c r="C2644" s="426" t="s">
        <v>2294</v>
      </c>
      <c r="D2644" s="426" t="s">
        <v>2295</v>
      </c>
      <c r="E2644" s="426" t="s">
        <v>262</v>
      </c>
      <c r="F2644" s="426" t="s">
        <v>4371</v>
      </c>
      <c r="G2644" s="426" t="s">
        <v>4370</v>
      </c>
      <c r="H2644" s="427">
        <v>0.32</v>
      </c>
      <c r="I2644" s="427">
        <v>0.34</v>
      </c>
      <c r="J2644" s="427">
        <v>23.32</v>
      </c>
      <c r="K2644" s="427">
        <v>104.01</v>
      </c>
      <c r="L2644" s="427">
        <v>0.33619200000000005</v>
      </c>
      <c r="M2644" s="427">
        <v>24.262128000000001</v>
      </c>
      <c r="N2644" s="427">
        <v>108.21200400000001</v>
      </c>
      <c r="O2644" s="427">
        <v>91.18</v>
      </c>
      <c r="P2644" s="427">
        <v>11.72</v>
      </c>
      <c r="Q2644" s="427">
        <v>11.72</v>
      </c>
      <c r="R2644" s="427">
        <v>0.34350000000000003</v>
      </c>
      <c r="S2644" s="427">
        <v>27.78106</v>
      </c>
      <c r="T2644" s="427">
        <v>99.550013000000007</v>
      </c>
      <c r="U2644" s="428">
        <v>42948</v>
      </c>
      <c r="V2644" s="428">
        <v>44773</v>
      </c>
      <c r="W2644" s="426">
        <v>1500</v>
      </c>
      <c r="X2644" s="426"/>
      <c r="Y2644" s="426"/>
      <c r="Z2644" s="426">
        <v>1</v>
      </c>
    </row>
    <row r="2645" spans="1:26" ht="15">
      <c r="A2645" s="426">
        <v>202110</v>
      </c>
      <c r="B2645" s="426" t="s">
        <v>1389</v>
      </c>
      <c r="C2645" s="426" t="s">
        <v>2298</v>
      </c>
      <c r="D2645" s="426" t="s">
        <v>2299</v>
      </c>
      <c r="E2645" s="426" t="s">
        <v>262</v>
      </c>
      <c r="F2645" s="426" t="s">
        <v>4372</v>
      </c>
      <c r="G2645" s="426" t="s">
        <v>4370</v>
      </c>
      <c r="H2645" s="427">
        <v>0.57999999999999996</v>
      </c>
      <c r="I2645" s="427">
        <v>0.64</v>
      </c>
      <c r="J2645" s="427">
        <v>34.630000000000003</v>
      </c>
      <c r="K2645" s="427">
        <v>168.73</v>
      </c>
      <c r="L2645" s="427">
        <v>0.609348</v>
      </c>
      <c r="M2645" s="427">
        <v>36.029052</v>
      </c>
      <c r="N2645" s="427">
        <v>175.54669200000001</v>
      </c>
      <c r="O2645" s="427">
        <v>91.18</v>
      </c>
      <c r="P2645" s="427">
        <v>11.72</v>
      </c>
      <c r="Q2645" s="427">
        <v>11.72</v>
      </c>
      <c r="R2645" s="427">
        <v>0.63785440000000004</v>
      </c>
      <c r="S2645" s="427">
        <v>42.806614000000003</v>
      </c>
      <c r="T2645" s="427">
        <v>160.558065</v>
      </c>
      <c r="U2645" s="428">
        <v>42948</v>
      </c>
      <c r="V2645" s="428">
        <v>44773</v>
      </c>
      <c r="W2645" s="426">
        <v>1000</v>
      </c>
      <c r="X2645" s="426"/>
      <c r="Y2645" s="426"/>
      <c r="Z2645" s="426">
        <v>1</v>
      </c>
    </row>
    <row r="2646" spans="1:26" ht="15">
      <c r="A2646" s="426">
        <v>202110</v>
      </c>
      <c r="B2646" s="426" t="s">
        <v>1389</v>
      </c>
      <c r="C2646" s="426" t="s">
        <v>2363</v>
      </c>
      <c r="D2646" s="426" t="s">
        <v>2364</v>
      </c>
      <c r="E2646" s="426" t="s">
        <v>267</v>
      </c>
      <c r="F2646" s="426" t="s">
        <v>4333</v>
      </c>
      <c r="G2646" s="426" t="s">
        <v>4123</v>
      </c>
      <c r="H2646" s="427">
        <v>0.37</v>
      </c>
      <c r="I2646" s="427">
        <v>0.39</v>
      </c>
      <c r="J2646" s="427">
        <v>13.95</v>
      </c>
      <c r="K2646" s="427">
        <v>86.97</v>
      </c>
      <c r="L2646" s="427">
        <v>0.38117400000000001</v>
      </c>
      <c r="M2646" s="427">
        <v>14.37129</v>
      </c>
      <c r="N2646" s="427">
        <v>89.596494000000007</v>
      </c>
      <c r="O2646" s="427">
        <v>25.27</v>
      </c>
      <c r="P2646" s="427">
        <v>12.45</v>
      </c>
      <c r="Q2646" s="427">
        <v>12.45</v>
      </c>
      <c r="R2646" s="427">
        <v>0.39360000000000001</v>
      </c>
      <c r="S2646" s="427">
        <v>14.701499999999999</v>
      </c>
      <c r="T2646" s="427">
        <v>86.213899999999995</v>
      </c>
      <c r="U2646" s="428">
        <v>42984</v>
      </c>
      <c r="V2646" s="428">
        <v>44444</v>
      </c>
      <c r="W2646" s="426">
        <v>500</v>
      </c>
      <c r="X2646" s="426"/>
      <c r="Y2646" s="426"/>
      <c r="Z2646" s="426">
        <v>7</v>
      </c>
    </row>
    <row r="2647" spans="1:26" ht="15">
      <c r="A2647" s="426">
        <v>202110</v>
      </c>
      <c r="B2647" s="426" t="s">
        <v>1389</v>
      </c>
      <c r="C2647" s="426" t="s">
        <v>2398</v>
      </c>
      <c r="D2647" s="426" t="s">
        <v>2399</v>
      </c>
      <c r="E2647" s="426" t="s">
        <v>267</v>
      </c>
      <c r="F2647" s="426" t="s">
        <v>4411</v>
      </c>
      <c r="G2647" s="426" t="s">
        <v>4123</v>
      </c>
      <c r="H2647" s="427">
        <v>0.38</v>
      </c>
      <c r="I2647" s="427">
        <v>0.38</v>
      </c>
      <c r="J2647" s="427">
        <v>32.65</v>
      </c>
      <c r="K2647" s="427">
        <v>116.62</v>
      </c>
      <c r="L2647" s="427">
        <v>0.39147599999999999</v>
      </c>
      <c r="M2647" s="427">
        <v>33.636029999999998</v>
      </c>
      <c r="N2647" s="427">
        <v>120.14192400000002</v>
      </c>
      <c r="O2647" s="427">
        <v>27.43</v>
      </c>
      <c r="P2647" s="427">
        <v>13.36</v>
      </c>
      <c r="Q2647" s="427">
        <v>13.36</v>
      </c>
      <c r="R2647" s="427">
        <v>0.37959999999999999</v>
      </c>
      <c r="S2647" s="427">
        <v>33.624000000000002</v>
      </c>
      <c r="T2647" s="427">
        <v>115.6472</v>
      </c>
      <c r="U2647" s="428">
        <v>43026</v>
      </c>
      <c r="V2647" s="428">
        <v>44561</v>
      </c>
      <c r="W2647" s="426">
        <v>800</v>
      </c>
      <c r="X2647" s="426"/>
      <c r="Y2647" s="426"/>
      <c r="Z2647" s="426">
        <v>7</v>
      </c>
    </row>
    <row r="2648" spans="1:26" ht="15">
      <c r="A2648" s="426">
        <v>202110</v>
      </c>
      <c r="B2648" s="426" t="s">
        <v>1389</v>
      </c>
      <c r="C2648" s="426" t="s">
        <v>2443</v>
      </c>
      <c r="D2648" s="426" t="s">
        <v>2444</v>
      </c>
      <c r="E2648" s="426" t="s">
        <v>264</v>
      </c>
      <c r="F2648" s="426" t="s">
        <v>4400</v>
      </c>
      <c r="G2648" s="426" t="s">
        <v>4143</v>
      </c>
      <c r="H2648" s="427">
        <v>0.22</v>
      </c>
      <c r="I2648" s="427">
        <v>0.37</v>
      </c>
      <c r="J2648" s="427">
        <v>16.93</v>
      </c>
      <c r="K2648" s="427">
        <v>99.33</v>
      </c>
      <c r="L2648" s="427">
        <v>0.22664400000000001</v>
      </c>
      <c r="M2648" s="427">
        <v>17.441285999999998</v>
      </c>
      <c r="N2648" s="427">
        <v>102.32976599999999</v>
      </c>
      <c r="O2648" s="427">
        <v>27.43</v>
      </c>
      <c r="P2648" s="427">
        <v>11.13</v>
      </c>
      <c r="Q2648" s="427">
        <v>11.13</v>
      </c>
      <c r="R2648" s="427">
        <v>0.36890000000000001</v>
      </c>
      <c r="S2648" s="427">
        <v>19.824850000000001</v>
      </c>
      <c r="T2648" s="427">
        <v>96.432374999999993</v>
      </c>
      <c r="U2648" s="428">
        <v>43048</v>
      </c>
      <c r="V2648" s="428">
        <v>44508</v>
      </c>
      <c r="W2648" s="426">
        <v>400</v>
      </c>
      <c r="X2648" s="426"/>
      <c r="Y2648" s="426"/>
      <c r="Z2648" s="426">
        <v>7</v>
      </c>
    </row>
    <row r="2649" spans="1:26" ht="15">
      <c r="A2649" s="426">
        <v>202110</v>
      </c>
      <c r="B2649" s="426" t="s">
        <v>1389</v>
      </c>
      <c r="C2649" s="426" t="s">
        <v>2445</v>
      </c>
      <c r="D2649" s="426" t="s">
        <v>2446</v>
      </c>
      <c r="E2649" s="426" t="s">
        <v>264</v>
      </c>
      <c r="F2649" s="426" t="s">
        <v>4142</v>
      </c>
      <c r="G2649" s="426" t="s">
        <v>4143</v>
      </c>
      <c r="H2649" s="427">
        <v>0.32</v>
      </c>
      <c r="I2649" s="427">
        <v>0.34</v>
      </c>
      <c r="J2649" s="427">
        <v>18.399999999999999</v>
      </c>
      <c r="K2649" s="427">
        <v>86.26</v>
      </c>
      <c r="L2649" s="427">
        <v>0.32966400000000001</v>
      </c>
      <c r="M2649" s="427">
        <v>18.955679999999997</v>
      </c>
      <c r="N2649" s="427">
        <v>88.865052000000006</v>
      </c>
      <c r="O2649" s="427">
        <v>27.43</v>
      </c>
      <c r="P2649" s="427">
        <v>11.13</v>
      </c>
      <c r="Q2649" s="427">
        <v>11.13</v>
      </c>
      <c r="R2649" s="427">
        <v>0.34487400000000001</v>
      </c>
      <c r="S2649" s="427">
        <v>18.850386</v>
      </c>
      <c r="T2649" s="427">
        <v>85.819146000000003</v>
      </c>
      <c r="U2649" s="428">
        <v>43048</v>
      </c>
      <c r="V2649" s="428">
        <v>44508</v>
      </c>
      <c r="W2649" s="426">
        <v>535</v>
      </c>
      <c r="X2649" s="426"/>
      <c r="Y2649" s="426"/>
      <c r="Z2649" s="426">
        <v>7</v>
      </c>
    </row>
    <row r="2650" spans="1:26" ht="15">
      <c r="A2650" s="426">
        <v>202110</v>
      </c>
      <c r="B2650" s="426" t="s">
        <v>1389</v>
      </c>
      <c r="C2650" s="426" t="s">
        <v>2447</v>
      </c>
      <c r="D2650" s="426" t="s">
        <v>2448</v>
      </c>
      <c r="E2650" s="426" t="s">
        <v>265</v>
      </c>
      <c r="F2650" s="426" t="s">
        <v>4402</v>
      </c>
      <c r="G2650" s="426" t="s">
        <v>4143</v>
      </c>
      <c r="H2650" s="427">
        <v>0.22</v>
      </c>
      <c r="I2650" s="427">
        <v>0.45</v>
      </c>
      <c r="J2650" s="427">
        <v>8.9700000000000006</v>
      </c>
      <c r="K2650" s="427">
        <v>72.22</v>
      </c>
      <c r="L2650" s="427">
        <v>0.22664400000000001</v>
      </c>
      <c r="M2650" s="427">
        <v>9.2408940000000008</v>
      </c>
      <c r="N2650" s="427">
        <v>74.401043999999999</v>
      </c>
      <c r="O2650" s="427">
        <v>27.27</v>
      </c>
      <c r="P2650" s="427">
        <v>12.61</v>
      </c>
      <c r="Q2650" s="427">
        <v>12.61</v>
      </c>
      <c r="R2650" s="427">
        <v>0.45319120000000002</v>
      </c>
      <c r="S2650" s="427">
        <v>10.074009</v>
      </c>
      <c r="T2650" s="427">
        <v>71.110104000000007</v>
      </c>
      <c r="U2650" s="428">
        <v>43054</v>
      </c>
      <c r="V2650" s="428">
        <v>44530</v>
      </c>
      <c r="W2650" s="426">
        <v>1200</v>
      </c>
      <c r="X2650" s="426"/>
      <c r="Y2650" s="426"/>
      <c r="Z2650" s="426">
        <v>7</v>
      </c>
    </row>
    <row r="2651" spans="1:26" ht="15">
      <c r="A2651" s="426">
        <v>202110</v>
      </c>
      <c r="B2651" s="426" t="s">
        <v>1389</v>
      </c>
      <c r="C2651" s="426" t="s">
        <v>2451</v>
      </c>
      <c r="D2651" s="426" t="s">
        <v>2452</v>
      </c>
      <c r="E2651" s="426" t="s">
        <v>265</v>
      </c>
      <c r="F2651" s="426" t="s">
        <v>4329</v>
      </c>
      <c r="G2651" s="426" t="s">
        <v>4123</v>
      </c>
      <c r="H2651" s="427">
        <v>0.41</v>
      </c>
      <c r="I2651" s="427">
        <v>0.54</v>
      </c>
      <c r="J2651" s="427">
        <v>32.44</v>
      </c>
      <c r="K2651" s="427">
        <v>162.72999999999999</v>
      </c>
      <c r="L2651" s="427">
        <v>0.42238199999999998</v>
      </c>
      <c r="M2651" s="427">
        <v>33.419688000000001</v>
      </c>
      <c r="N2651" s="427">
        <v>167.64444599999999</v>
      </c>
      <c r="O2651" s="427">
        <v>25.31</v>
      </c>
      <c r="P2651" s="427">
        <v>12.85</v>
      </c>
      <c r="Q2651" s="427">
        <v>12.85</v>
      </c>
      <c r="R2651" s="427">
        <v>0.54379999999999995</v>
      </c>
      <c r="S2651" s="427">
        <v>33.275799999999997</v>
      </c>
      <c r="T2651" s="427">
        <v>161.89545000000001</v>
      </c>
      <c r="U2651" s="428">
        <v>43040</v>
      </c>
      <c r="V2651" s="428">
        <v>45657</v>
      </c>
      <c r="W2651" s="426">
        <v>600</v>
      </c>
      <c r="X2651" s="426"/>
      <c r="Y2651" s="426"/>
      <c r="Z2651" s="426">
        <v>7</v>
      </c>
    </row>
    <row r="2652" spans="1:26" ht="15">
      <c r="A2652" s="426">
        <v>202110</v>
      </c>
      <c r="B2652" s="426" t="s">
        <v>1389</v>
      </c>
      <c r="C2652" s="426" t="s">
        <v>2455</v>
      </c>
      <c r="D2652" s="426" t="s">
        <v>2456</v>
      </c>
      <c r="E2652" s="426" t="s">
        <v>264</v>
      </c>
      <c r="F2652" s="426" t="s">
        <v>4427</v>
      </c>
      <c r="G2652" s="426" t="s">
        <v>4143</v>
      </c>
      <c r="H2652" s="427">
        <v>0.13</v>
      </c>
      <c r="I2652" s="427">
        <v>0.24</v>
      </c>
      <c r="J2652" s="427">
        <v>7.87</v>
      </c>
      <c r="K2652" s="427">
        <v>55.12</v>
      </c>
      <c r="L2652" s="427">
        <v>0.13392599999999999</v>
      </c>
      <c r="M2652" s="427">
        <v>8.1076739999999994</v>
      </c>
      <c r="N2652" s="427">
        <v>56.784624000000001</v>
      </c>
      <c r="O2652" s="427">
        <v>27.43</v>
      </c>
      <c r="P2652" s="427">
        <v>11.13</v>
      </c>
      <c r="Q2652" s="427">
        <v>11.13</v>
      </c>
      <c r="R2652" s="427">
        <v>0.24340000000000001</v>
      </c>
      <c r="S2652" s="427">
        <v>9.2688500000000005</v>
      </c>
      <c r="T2652" s="427">
        <v>53.720849999999999</v>
      </c>
      <c r="U2652" s="428">
        <v>43048</v>
      </c>
      <c r="V2652" s="428">
        <v>44508</v>
      </c>
      <c r="W2652" s="426">
        <v>400</v>
      </c>
      <c r="X2652" s="426"/>
      <c r="Y2652" s="426"/>
      <c r="Z2652" s="426">
        <v>7</v>
      </c>
    </row>
    <row r="2653" spans="1:26" ht="15">
      <c r="A2653" s="426">
        <v>202110</v>
      </c>
      <c r="B2653" s="426" t="s">
        <v>1389</v>
      </c>
      <c r="C2653" s="426" t="s">
        <v>3457</v>
      </c>
      <c r="D2653" s="426" t="s">
        <v>3458</v>
      </c>
      <c r="E2653" s="426" t="s">
        <v>265</v>
      </c>
      <c r="F2653" s="426" t="s">
        <v>4393</v>
      </c>
      <c r="G2653" s="426" t="s">
        <v>4123</v>
      </c>
      <c r="H2653" s="427">
        <v>0.55000000000000004</v>
      </c>
      <c r="I2653" s="427">
        <v>0.52</v>
      </c>
      <c r="J2653" s="427">
        <v>38.619999999999997</v>
      </c>
      <c r="K2653" s="427">
        <v>176.72</v>
      </c>
      <c r="L2653" s="427">
        <v>0.56661000000000006</v>
      </c>
      <c r="M2653" s="427">
        <v>39.786323999999993</v>
      </c>
      <c r="N2653" s="427">
        <v>182.05694400000002</v>
      </c>
      <c r="O2653" s="427">
        <v>27.43</v>
      </c>
      <c r="P2653" s="427">
        <v>13.8</v>
      </c>
      <c r="Q2653" s="427">
        <v>13.8</v>
      </c>
      <c r="R2653" s="427">
        <v>0.54859999999999998</v>
      </c>
      <c r="S2653" s="427">
        <v>47.690950000000001</v>
      </c>
      <c r="T2653" s="427">
        <v>167.65264999999999</v>
      </c>
      <c r="U2653" s="428">
        <v>43466</v>
      </c>
      <c r="V2653" s="428">
        <v>44530</v>
      </c>
      <c r="W2653" s="426">
        <v>505</v>
      </c>
      <c r="X2653" s="426"/>
      <c r="Y2653" s="426"/>
      <c r="Z2653" s="426">
        <v>7</v>
      </c>
    </row>
    <row r="2654" spans="1:26" ht="15">
      <c r="A2654" s="426">
        <v>202110</v>
      </c>
      <c r="B2654" s="426" t="s">
        <v>1389</v>
      </c>
      <c r="C2654" s="426" t="s">
        <v>2489</v>
      </c>
      <c r="D2654" s="426" t="s">
        <v>2490</v>
      </c>
      <c r="E2654" s="426" t="s">
        <v>259</v>
      </c>
      <c r="F2654" s="426" t="s">
        <v>4431</v>
      </c>
      <c r="G2654" s="426" t="s">
        <v>4129</v>
      </c>
      <c r="H2654" s="427">
        <v>0.35</v>
      </c>
      <c r="I2654" s="427">
        <v>0.39</v>
      </c>
      <c r="J2654" s="427">
        <v>22.95</v>
      </c>
      <c r="K2654" s="427">
        <v>123.71</v>
      </c>
      <c r="L2654" s="427">
        <v>0.36770999999999998</v>
      </c>
      <c r="M2654" s="427">
        <v>23.643090000000001</v>
      </c>
      <c r="N2654" s="427">
        <v>127.44604199999999</v>
      </c>
      <c r="O2654" s="427">
        <v>27.43</v>
      </c>
      <c r="P2654" s="427">
        <v>12.07</v>
      </c>
      <c r="Q2654" s="427">
        <v>12.07</v>
      </c>
      <c r="R2654" s="427">
        <v>0.38509080000000001</v>
      </c>
      <c r="S2654" s="427">
        <v>27.951885999999998</v>
      </c>
      <c r="T2654" s="427">
        <v>118.705842</v>
      </c>
      <c r="U2654" s="428">
        <v>43043</v>
      </c>
      <c r="V2654" s="428">
        <v>44561</v>
      </c>
      <c r="W2654" s="426">
        <v>495</v>
      </c>
      <c r="X2654" s="426"/>
      <c r="Y2654" s="426"/>
      <c r="Z2654" s="426">
        <v>8</v>
      </c>
    </row>
    <row r="2655" spans="1:26" ht="15">
      <c r="A2655" s="426">
        <v>202110</v>
      </c>
      <c r="B2655" s="426" t="s">
        <v>1389</v>
      </c>
      <c r="C2655" s="426" t="s">
        <v>2491</v>
      </c>
      <c r="D2655" s="426" t="s">
        <v>2492</v>
      </c>
      <c r="E2655" s="426" t="s">
        <v>259</v>
      </c>
      <c r="F2655" s="426" t="s">
        <v>4436</v>
      </c>
      <c r="G2655" s="426" t="s">
        <v>4129</v>
      </c>
      <c r="H2655" s="427">
        <v>0.38</v>
      </c>
      <c r="I2655" s="427">
        <v>0.42</v>
      </c>
      <c r="J2655" s="427">
        <v>34.39</v>
      </c>
      <c r="K2655" s="427">
        <v>155.47999999999999</v>
      </c>
      <c r="L2655" s="427">
        <v>0.39922800000000003</v>
      </c>
      <c r="M2655" s="427">
        <v>35.428578000000002</v>
      </c>
      <c r="N2655" s="427">
        <v>160.17549599999998</v>
      </c>
      <c r="O2655" s="427">
        <v>27.43</v>
      </c>
      <c r="P2655" s="427">
        <v>12.07</v>
      </c>
      <c r="Q2655" s="427">
        <v>12.07</v>
      </c>
      <c r="R2655" s="427">
        <v>0.41776360000000001</v>
      </c>
      <c r="S2655" s="427">
        <v>42.826861999999998</v>
      </c>
      <c r="T2655" s="427">
        <v>147.03725600000001</v>
      </c>
      <c r="U2655" s="428">
        <v>43043</v>
      </c>
      <c r="V2655" s="428">
        <v>44561</v>
      </c>
      <c r="W2655" s="426">
        <v>555</v>
      </c>
      <c r="X2655" s="426"/>
      <c r="Y2655" s="426"/>
      <c r="Z2655" s="426">
        <v>8</v>
      </c>
    </row>
    <row r="2656" spans="1:26" ht="15">
      <c r="A2656" s="426">
        <v>202110</v>
      </c>
      <c r="B2656" s="426" t="s">
        <v>1389</v>
      </c>
      <c r="C2656" s="426" t="s">
        <v>2495</v>
      </c>
      <c r="D2656" s="426" t="s">
        <v>2496</v>
      </c>
      <c r="E2656" s="426" t="s">
        <v>259</v>
      </c>
      <c r="F2656" s="426" t="s">
        <v>4432</v>
      </c>
      <c r="G2656" s="426" t="s">
        <v>4151</v>
      </c>
      <c r="H2656" s="427">
        <v>1.3</v>
      </c>
      <c r="I2656" s="427">
        <v>1.51</v>
      </c>
      <c r="J2656" s="427">
        <v>114.59</v>
      </c>
      <c r="K2656" s="427">
        <v>520.41</v>
      </c>
      <c r="L2656" s="427">
        <v>1.3657800000000002</v>
      </c>
      <c r="M2656" s="427">
        <v>118.05061800000001</v>
      </c>
      <c r="N2656" s="427">
        <v>536.12638199999992</v>
      </c>
      <c r="O2656" s="427">
        <v>27.43</v>
      </c>
      <c r="P2656" s="427">
        <v>12.07</v>
      </c>
      <c r="Q2656" s="427">
        <v>12.07</v>
      </c>
      <c r="R2656" s="427">
        <v>1.5089016</v>
      </c>
      <c r="S2656" s="427">
        <v>139.615262</v>
      </c>
      <c r="T2656" s="427">
        <v>495.38632999999999</v>
      </c>
      <c r="U2656" s="428">
        <v>43043</v>
      </c>
      <c r="V2656" s="428">
        <v>44561</v>
      </c>
      <c r="W2656" s="426">
        <v>1590</v>
      </c>
      <c r="X2656" s="426"/>
      <c r="Y2656" s="426"/>
      <c r="Z2656" s="426">
        <v>8</v>
      </c>
    </row>
    <row r="2657" spans="1:26" ht="15">
      <c r="A2657" s="426">
        <v>202110</v>
      </c>
      <c r="B2657" s="426" t="s">
        <v>1389</v>
      </c>
      <c r="C2657" s="426" t="s">
        <v>2497</v>
      </c>
      <c r="D2657" s="426" t="s">
        <v>2498</v>
      </c>
      <c r="E2657" s="426" t="s">
        <v>259</v>
      </c>
      <c r="F2657" s="426" t="s">
        <v>4150</v>
      </c>
      <c r="G2657" s="426" t="s">
        <v>4151</v>
      </c>
      <c r="H2657" s="427">
        <v>0.47</v>
      </c>
      <c r="I2657" s="427">
        <v>0.47</v>
      </c>
      <c r="J2657" s="427">
        <v>52.63</v>
      </c>
      <c r="K2657" s="427">
        <v>264.33999999999997</v>
      </c>
      <c r="L2657" s="427">
        <v>0.493782</v>
      </c>
      <c r="M2657" s="427">
        <v>54.219425999999999</v>
      </c>
      <c r="N2657" s="427">
        <v>272.32306799999998</v>
      </c>
      <c r="O2657" s="427">
        <v>27.43</v>
      </c>
      <c r="P2657" s="427">
        <v>12.07</v>
      </c>
      <c r="Q2657" s="427">
        <v>12.07</v>
      </c>
      <c r="R2657" s="427">
        <v>0.47449079999999999</v>
      </c>
      <c r="S2657" s="427">
        <v>64.403165999999999</v>
      </c>
      <c r="T2657" s="427">
        <v>252.57236599999999</v>
      </c>
      <c r="U2657" s="428">
        <v>43043</v>
      </c>
      <c r="V2657" s="428">
        <v>44561</v>
      </c>
      <c r="W2657" s="426">
        <v>440</v>
      </c>
      <c r="X2657" s="426"/>
      <c r="Y2657" s="426"/>
      <c r="Z2657" s="426">
        <v>8</v>
      </c>
    </row>
    <row r="2658" spans="1:26" ht="15">
      <c r="A2658" s="426">
        <v>202110</v>
      </c>
      <c r="B2658" s="426" t="s">
        <v>1389</v>
      </c>
      <c r="C2658" s="426" t="s">
        <v>2499</v>
      </c>
      <c r="D2658" s="426" t="s">
        <v>2500</v>
      </c>
      <c r="E2658" s="426" t="s">
        <v>259</v>
      </c>
      <c r="F2658" s="426" t="s">
        <v>4432</v>
      </c>
      <c r="G2658" s="426" t="s">
        <v>4151</v>
      </c>
      <c r="H2658" s="427">
        <v>0.67</v>
      </c>
      <c r="I2658" s="427">
        <v>0.64</v>
      </c>
      <c r="J2658" s="427">
        <v>65.28</v>
      </c>
      <c r="K2658" s="427">
        <v>292.64</v>
      </c>
      <c r="L2658" s="427">
        <v>0.70390200000000003</v>
      </c>
      <c r="M2658" s="427">
        <v>67.251456000000005</v>
      </c>
      <c r="N2658" s="427">
        <v>301.47772800000001</v>
      </c>
      <c r="O2658" s="427">
        <v>27.43</v>
      </c>
      <c r="P2658" s="427">
        <v>12.07</v>
      </c>
      <c r="Q2658" s="427">
        <v>12.07</v>
      </c>
      <c r="R2658" s="427">
        <v>0.66551559999999998</v>
      </c>
      <c r="S2658" s="427">
        <v>79.423126999999994</v>
      </c>
      <c r="T2658" s="427">
        <v>278.50146999999998</v>
      </c>
      <c r="U2658" s="428">
        <v>43043</v>
      </c>
      <c r="V2658" s="428">
        <v>44561</v>
      </c>
      <c r="W2658" s="426">
        <v>645</v>
      </c>
      <c r="X2658" s="426"/>
      <c r="Y2658" s="426"/>
      <c r="Z2658" s="426">
        <v>8</v>
      </c>
    </row>
    <row r="2659" spans="1:26" ht="15">
      <c r="A2659" s="426">
        <v>202110</v>
      </c>
      <c r="B2659" s="426" t="s">
        <v>1389</v>
      </c>
      <c r="C2659" s="426" t="s">
        <v>2501</v>
      </c>
      <c r="D2659" s="426" t="s">
        <v>2502</v>
      </c>
      <c r="E2659" s="426" t="s">
        <v>259</v>
      </c>
      <c r="F2659" s="426" t="s">
        <v>4432</v>
      </c>
      <c r="G2659" s="426" t="s">
        <v>4151</v>
      </c>
      <c r="H2659" s="427">
        <v>0.76</v>
      </c>
      <c r="I2659" s="427">
        <v>0.83</v>
      </c>
      <c r="J2659" s="427">
        <v>64.099999999999994</v>
      </c>
      <c r="K2659" s="427">
        <v>296.7</v>
      </c>
      <c r="L2659" s="427">
        <v>0.79845600000000005</v>
      </c>
      <c r="M2659" s="427">
        <v>66.035819999999987</v>
      </c>
      <c r="N2659" s="427">
        <v>305.66034000000002</v>
      </c>
      <c r="O2659" s="427">
        <v>27.43</v>
      </c>
      <c r="P2659" s="427">
        <v>12.07</v>
      </c>
      <c r="Q2659" s="427">
        <v>12.07</v>
      </c>
      <c r="R2659" s="427">
        <v>0.82658600000000004</v>
      </c>
      <c r="S2659" s="427">
        <v>77.210134999999994</v>
      </c>
      <c r="T2659" s="427">
        <v>283.58954399999999</v>
      </c>
      <c r="U2659" s="428">
        <v>43043</v>
      </c>
      <c r="V2659" s="428">
        <v>44561</v>
      </c>
      <c r="W2659" s="426">
        <v>1130</v>
      </c>
      <c r="X2659" s="426"/>
      <c r="Y2659" s="426"/>
      <c r="Z2659" s="426">
        <v>8</v>
      </c>
    </row>
    <row r="2660" spans="1:26" ht="15">
      <c r="A2660" s="426">
        <v>202110</v>
      </c>
      <c r="B2660" s="426" t="s">
        <v>1389</v>
      </c>
      <c r="C2660" s="426" t="s">
        <v>2503</v>
      </c>
      <c r="D2660" s="426" t="s">
        <v>2504</v>
      </c>
      <c r="E2660" s="426" t="s">
        <v>259</v>
      </c>
      <c r="F2660" s="426" t="s">
        <v>4432</v>
      </c>
      <c r="G2660" s="426" t="s">
        <v>4151</v>
      </c>
      <c r="H2660" s="427">
        <v>0.21</v>
      </c>
      <c r="I2660" s="427">
        <v>0.23</v>
      </c>
      <c r="J2660" s="427">
        <v>12.35</v>
      </c>
      <c r="K2660" s="427">
        <v>62.02</v>
      </c>
      <c r="L2660" s="427">
        <v>0.22062599999999999</v>
      </c>
      <c r="M2660" s="427">
        <v>12.72297</v>
      </c>
      <c r="N2660" s="427">
        <v>63.893004000000005</v>
      </c>
      <c r="O2660" s="427">
        <v>27.43</v>
      </c>
      <c r="P2660" s="427">
        <v>12.07</v>
      </c>
      <c r="Q2660" s="427">
        <v>12.07</v>
      </c>
      <c r="R2660" s="427">
        <v>0.23203960000000001</v>
      </c>
      <c r="S2660" s="427">
        <v>14.850409000000001</v>
      </c>
      <c r="T2660" s="427">
        <v>59.516176999999999</v>
      </c>
      <c r="U2660" s="428">
        <v>43043</v>
      </c>
      <c r="V2660" s="428">
        <v>44561</v>
      </c>
      <c r="W2660" s="426">
        <v>1140</v>
      </c>
      <c r="Y2660" s="413"/>
      <c r="Z2660" s="413">
        <v>8</v>
      </c>
    </row>
    <row r="2661" spans="1:26" ht="15">
      <c r="A2661" s="426">
        <v>202110</v>
      </c>
      <c r="B2661" s="426" t="s">
        <v>1389</v>
      </c>
      <c r="C2661" s="426" t="s">
        <v>2509</v>
      </c>
      <c r="D2661" s="426" t="s">
        <v>2510</v>
      </c>
      <c r="E2661" s="426" t="s">
        <v>259</v>
      </c>
      <c r="F2661" s="426" t="s">
        <v>4444</v>
      </c>
      <c r="G2661" s="426" t="s">
        <v>4125</v>
      </c>
      <c r="H2661" s="427">
        <v>0.67</v>
      </c>
      <c r="I2661" s="427">
        <v>0.83</v>
      </c>
      <c r="J2661" s="427">
        <v>45.8</v>
      </c>
      <c r="K2661" s="427">
        <v>268.76</v>
      </c>
      <c r="L2661" s="427">
        <v>0.70390200000000003</v>
      </c>
      <c r="M2661" s="427">
        <v>47.650320000000001</v>
      </c>
      <c r="N2661" s="427">
        <v>279.61790400000001</v>
      </c>
      <c r="O2661" s="427">
        <v>27.43</v>
      </c>
      <c r="P2661" s="427">
        <v>12.07</v>
      </c>
      <c r="Q2661" s="427">
        <v>12.07</v>
      </c>
      <c r="R2661" s="427">
        <v>0.82854559999999999</v>
      </c>
      <c r="S2661" s="427">
        <v>55.060226999999998</v>
      </c>
      <c r="T2661" s="427">
        <v>259.49850099999998</v>
      </c>
      <c r="U2661" s="428">
        <v>43057</v>
      </c>
      <c r="V2661" s="428">
        <v>44561</v>
      </c>
      <c r="W2661" s="426">
        <v>1240</v>
      </c>
      <c r="Y2661" s="413"/>
      <c r="Z2661" s="413">
        <v>2</v>
      </c>
    </row>
    <row r="2662" spans="1:26" ht="15">
      <c r="A2662" s="426">
        <v>202110</v>
      </c>
      <c r="B2662" s="426" t="s">
        <v>1389</v>
      </c>
      <c r="C2662" s="426" t="s">
        <v>2615</v>
      </c>
      <c r="D2662" s="426" t="s">
        <v>2616</v>
      </c>
      <c r="E2662" s="426" t="s">
        <v>265</v>
      </c>
      <c r="F2662" s="426" t="s">
        <v>4446</v>
      </c>
      <c r="G2662" s="426" t="s">
        <v>4143</v>
      </c>
      <c r="H2662" s="427">
        <v>0.13</v>
      </c>
      <c r="I2662" s="427">
        <v>0.21</v>
      </c>
      <c r="J2662" s="427">
        <v>3.91</v>
      </c>
      <c r="K2662" s="427">
        <v>32.07</v>
      </c>
      <c r="L2662" s="427">
        <v>0.13392599999999999</v>
      </c>
      <c r="M2662" s="427">
        <v>4.0280820000000004</v>
      </c>
      <c r="N2662" s="427">
        <v>33.038513999999999</v>
      </c>
      <c r="O2662" s="427">
        <v>27.43</v>
      </c>
      <c r="P2662" s="427">
        <v>10.59</v>
      </c>
      <c r="Q2662" s="427">
        <v>10.59</v>
      </c>
      <c r="R2662" s="427">
        <v>0.20747399999999999</v>
      </c>
      <c r="S2662" s="427">
        <v>4.5307649999999997</v>
      </c>
      <c r="T2662" s="427">
        <v>31.450172999999999</v>
      </c>
      <c r="U2662" s="428">
        <v>43101</v>
      </c>
      <c r="V2662" s="428">
        <v>44561</v>
      </c>
      <c r="W2662" s="426">
        <v>500</v>
      </c>
      <c r="Y2662" s="413"/>
      <c r="Z2662" s="413">
        <v>7</v>
      </c>
    </row>
    <row r="2663" spans="1:26" ht="15">
      <c r="A2663" s="426">
        <v>202110</v>
      </c>
      <c r="B2663" s="426" t="s">
        <v>1389</v>
      </c>
      <c r="C2663" s="426" t="s">
        <v>2617</v>
      </c>
      <c r="D2663" s="426" t="s">
        <v>2618</v>
      </c>
      <c r="E2663" s="426" t="s">
        <v>265</v>
      </c>
      <c r="F2663" s="426" t="s">
        <v>4322</v>
      </c>
      <c r="G2663" s="426" t="s">
        <v>4143</v>
      </c>
      <c r="H2663" s="427">
        <v>0.05</v>
      </c>
      <c r="I2663" s="427">
        <v>0.1</v>
      </c>
      <c r="J2663" s="427">
        <v>2.85</v>
      </c>
      <c r="K2663" s="427">
        <v>17.510000000000002</v>
      </c>
      <c r="L2663" s="427">
        <v>5.1510000000000007E-2</v>
      </c>
      <c r="M2663" s="427">
        <v>2.93607</v>
      </c>
      <c r="N2663" s="427">
        <v>18.038802000000004</v>
      </c>
      <c r="O2663" s="427">
        <v>27.43</v>
      </c>
      <c r="P2663" s="427">
        <v>10.59</v>
      </c>
      <c r="Q2663" s="427">
        <v>10.59</v>
      </c>
      <c r="R2663" s="427">
        <v>0.100302</v>
      </c>
      <c r="S2663" s="427">
        <v>3.4130159999999998</v>
      </c>
      <c r="T2663" s="427">
        <v>16.953441999999999</v>
      </c>
      <c r="U2663" s="428">
        <v>43101</v>
      </c>
      <c r="V2663" s="428">
        <v>44561</v>
      </c>
      <c r="W2663" s="426">
        <v>280</v>
      </c>
      <c r="Y2663" s="413"/>
      <c r="Z2663" s="413">
        <v>7</v>
      </c>
    </row>
    <row r="2664" spans="1:26" ht="15">
      <c r="A2664" s="426">
        <v>202110</v>
      </c>
      <c r="B2664" s="426" t="s">
        <v>1389</v>
      </c>
      <c r="C2664" s="426" t="s">
        <v>2619</v>
      </c>
      <c r="D2664" s="426" t="s">
        <v>2620</v>
      </c>
      <c r="E2664" s="426" t="s">
        <v>265</v>
      </c>
      <c r="F2664" s="426" t="s">
        <v>4322</v>
      </c>
      <c r="G2664" s="426" t="s">
        <v>4143</v>
      </c>
      <c r="H2664" s="427">
        <v>0.06</v>
      </c>
      <c r="I2664" s="427">
        <v>0.15</v>
      </c>
      <c r="J2664" s="427">
        <v>3.58</v>
      </c>
      <c r="K2664" s="427">
        <v>24.07</v>
      </c>
      <c r="L2664" s="427">
        <v>6.1811999999999999E-2</v>
      </c>
      <c r="M2664" s="427">
        <v>3.6881160000000004</v>
      </c>
      <c r="N2664" s="427">
        <v>24.796914000000001</v>
      </c>
      <c r="O2664" s="427">
        <v>27.43</v>
      </c>
      <c r="P2664" s="427">
        <v>10.59</v>
      </c>
      <c r="Q2664" s="427">
        <v>10.59</v>
      </c>
      <c r="R2664" s="427">
        <v>0.15251400000000001</v>
      </c>
      <c r="S2664" s="427">
        <v>4.3366870000000004</v>
      </c>
      <c r="T2664" s="427">
        <v>23.307162000000002</v>
      </c>
      <c r="U2664" s="428">
        <v>43101</v>
      </c>
      <c r="V2664" s="428">
        <v>44561</v>
      </c>
      <c r="W2664" s="426">
        <v>250</v>
      </c>
      <c r="Y2664" s="413"/>
      <c r="Z2664" s="413">
        <v>7</v>
      </c>
    </row>
    <row r="2665" spans="1:26" ht="15">
      <c r="A2665" s="426">
        <v>202110</v>
      </c>
      <c r="B2665" s="426" t="s">
        <v>1389</v>
      </c>
      <c r="C2665" s="426" t="s">
        <v>2621</v>
      </c>
      <c r="D2665" s="426" t="s">
        <v>2622</v>
      </c>
      <c r="E2665" s="426" t="s">
        <v>265</v>
      </c>
      <c r="F2665" s="426" t="s">
        <v>4322</v>
      </c>
      <c r="G2665" s="426" t="s">
        <v>4143</v>
      </c>
      <c r="H2665" s="427">
        <v>7.0000000000000007E-2</v>
      </c>
      <c r="I2665" s="427">
        <v>0.15</v>
      </c>
      <c r="J2665" s="427">
        <v>4.37</v>
      </c>
      <c r="K2665" s="427">
        <v>26.58</v>
      </c>
      <c r="L2665" s="427">
        <v>7.2114000000000011E-2</v>
      </c>
      <c r="M2665" s="427">
        <v>4.5019739999999997</v>
      </c>
      <c r="N2665" s="427">
        <v>27.382715999999999</v>
      </c>
      <c r="O2665" s="427">
        <v>27.43</v>
      </c>
      <c r="P2665" s="427">
        <v>10.59</v>
      </c>
      <c r="Q2665" s="427">
        <v>10.59</v>
      </c>
      <c r="R2665" s="427">
        <v>0.14599999999999999</v>
      </c>
      <c r="S2665" s="427">
        <v>5.2201000000000004</v>
      </c>
      <c r="T2665" s="427">
        <v>25.728899999999999</v>
      </c>
      <c r="U2665" s="428">
        <v>43101</v>
      </c>
      <c r="V2665" s="428">
        <v>44561</v>
      </c>
      <c r="W2665" s="426">
        <v>420</v>
      </c>
      <c r="Y2665" s="413"/>
      <c r="Z2665" s="413">
        <v>7</v>
      </c>
    </row>
    <row r="2666" spans="1:26" ht="15">
      <c r="A2666" s="426">
        <v>202110</v>
      </c>
      <c r="B2666" s="426" t="s">
        <v>1389</v>
      </c>
      <c r="C2666" s="426" t="s">
        <v>2727</v>
      </c>
      <c r="D2666" s="426" t="s">
        <v>2728</v>
      </c>
      <c r="E2666" s="426" t="s">
        <v>260</v>
      </c>
      <c r="F2666" s="426" t="s">
        <v>4393</v>
      </c>
      <c r="G2666" s="426" t="s">
        <v>4143</v>
      </c>
      <c r="H2666" s="427">
        <v>0.15</v>
      </c>
      <c r="I2666" s="427">
        <v>0.36</v>
      </c>
      <c r="J2666" s="427">
        <v>4.12</v>
      </c>
      <c r="K2666" s="427">
        <v>47.01</v>
      </c>
      <c r="L2666" s="427">
        <v>0.15453</v>
      </c>
      <c r="M2666" s="427">
        <v>4.2444239999999995</v>
      </c>
      <c r="N2666" s="427">
        <v>48.429701999999999</v>
      </c>
      <c r="O2666" s="427">
        <v>26.15</v>
      </c>
      <c r="P2666" s="427">
        <v>10.43</v>
      </c>
      <c r="Q2666" s="427">
        <v>10.43</v>
      </c>
      <c r="R2666" s="427">
        <v>0.35614079999999998</v>
      </c>
      <c r="S2666" s="427">
        <v>4.4257910000000003</v>
      </c>
      <c r="T2666" s="427">
        <v>46.703271000000001</v>
      </c>
      <c r="U2666" s="428">
        <v>43132</v>
      </c>
      <c r="V2666" s="428">
        <v>44561</v>
      </c>
      <c r="W2666" s="426">
        <v>1200</v>
      </c>
      <c r="Y2666" s="413"/>
      <c r="Z2666" s="413">
        <v>7</v>
      </c>
    </row>
    <row r="2667" spans="1:26" ht="15">
      <c r="A2667" s="426">
        <v>202110</v>
      </c>
      <c r="B2667" s="426" t="s">
        <v>1389</v>
      </c>
      <c r="C2667" s="426" t="s">
        <v>2733</v>
      </c>
      <c r="D2667" s="426" t="s">
        <v>2734</v>
      </c>
      <c r="E2667" s="426" t="s">
        <v>275</v>
      </c>
      <c r="F2667" s="426" t="s">
        <v>4149</v>
      </c>
      <c r="G2667" s="426" t="s">
        <v>4143</v>
      </c>
      <c r="H2667" s="427">
        <v>0.27</v>
      </c>
      <c r="I2667" s="427">
        <v>0.26</v>
      </c>
      <c r="J2667" s="427">
        <v>19.829999999999998</v>
      </c>
      <c r="K2667" s="427">
        <v>68.81</v>
      </c>
      <c r="L2667" s="427">
        <v>0.27815400000000001</v>
      </c>
      <c r="M2667" s="427">
        <v>20.428865999999999</v>
      </c>
      <c r="N2667" s="427">
        <v>70.888062000000005</v>
      </c>
      <c r="O2667" s="427">
        <v>22.83</v>
      </c>
      <c r="P2667" s="427">
        <v>10.69</v>
      </c>
      <c r="Q2667" s="427">
        <v>10.69</v>
      </c>
      <c r="R2667" s="427">
        <v>0.26700000000000002</v>
      </c>
      <c r="S2667" s="427">
        <v>24.426449999999999</v>
      </c>
      <c r="T2667" s="427">
        <v>64.212350000000001</v>
      </c>
      <c r="U2667" s="428">
        <v>43132</v>
      </c>
      <c r="V2667" s="428">
        <v>44926</v>
      </c>
      <c r="W2667" s="426">
        <v>550</v>
      </c>
      <c r="Y2667" s="413"/>
      <c r="Z2667" s="413">
        <v>7</v>
      </c>
    </row>
    <row r="2668" spans="1:26" ht="15">
      <c r="A2668" s="426">
        <v>202110</v>
      </c>
      <c r="B2668" s="426" t="s">
        <v>1389</v>
      </c>
      <c r="C2668" s="426" t="s">
        <v>2784</v>
      </c>
      <c r="D2668" s="426" t="s">
        <v>2785</v>
      </c>
      <c r="E2668" s="426" t="s">
        <v>275</v>
      </c>
      <c r="F2668" s="426" t="s">
        <v>4122</v>
      </c>
      <c r="G2668" s="426" t="s">
        <v>4328</v>
      </c>
      <c r="H2668" s="427">
        <v>0.46</v>
      </c>
      <c r="I2668" s="427">
        <v>0.47</v>
      </c>
      <c r="J2668" s="427">
        <v>47.53</v>
      </c>
      <c r="K2668" s="427">
        <v>229.27</v>
      </c>
      <c r="L2668" s="427">
        <v>0.47389200000000004</v>
      </c>
      <c r="M2668" s="427">
        <v>48.965406000000002</v>
      </c>
      <c r="N2668" s="427">
        <v>236.19395400000002</v>
      </c>
      <c r="O2668" s="427">
        <v>22.83</v>
      </c>
      <c r="P2668" s="427">
        <v>10.69</v>
      </c>
      <c r="Q2668" s="427">
        <v>10.69</v>
      </c>
      <c r="R2668" s="427">
        <v>0.47196880000000002</v>
      </c>
      <c r="S2668" s="427">
        <v>57.227153000000001</v>
      </c>
      <c r="T2668" s="427">
        <v>219.56599700000001</v>
      </c>
      <c r="U2668" s="428">
        <v>43160</v>
      </c>
      <c r="V2668" s="428">
        <v>44926</v>
      </c>
      <c r="W2668" s="426">
        <v>700</v>
      </c>
      <c r="Y2668" s="413"/>
      <c r="Z2668" s="413">
        <v>7</v>
      </c>
    </row>
    <row r="2669" spans="1:26" ht="15">
      <c r="A2669" s="426">
        <v>202110</v>
      </c>
      <c r="B2669" s="426" t="s">
        <v>1389</v>
      </c>
      <c r="C2669" s="426" t="s">
        <v>2819</v>
      </c>
      <c r="D2669" s="426" t="s">
        <v>2820</v>
      </c>
      <c r="E2669" s="426" t="s">
        <v>265</v>
      </c>
      <c r="F2669" s="426" t="s">
        <v>4446</v>
      </c>
      <c r="G2669" s="426" t="s">
        <v>4143</v>
      </c>
      <c r="H2669" s="427">
        <v>0.11</v>
      </c>
      <c r="I2669" s="427">
        <v>0.33</v>
      </c>
      <c r="J2669" s="427">
        <v>8.1199999999999992</v>
      </c>
      <c r="K2669" s="427">
        <v>63.9</v>
      </c>
      <c r="L2669" s="427">
        <v>0.11332200000000001</v>
      </c>
      <c r="M2669" s="427">
        <v>8.3652239999999995</v>
      </c>
      <c r="N2669" s="427">
        <v>65.82978</v>
      </c>
      <c r="O2669" s="427">
        <v>27.43</v>
      </c>
      <c r="P2669" s="427">
        <v>10.59</v>
      </c>
      <c r="Q2669" s="427">
        <v>10.59</v>
      </c>
      <c r="R2669" s="427">
        <v>0.32976</v>
      </c>
      <c r="S2669" s="427">
        <v>9.7557430000000007</v>
      </c>
      <c r="T2669" s="427">
        <v>62.261091999999998</v>
      </c>
      <c r="U2669" s="428">
        <v>43191</v>
      </c>
      <c r="V2669" s="428">
        <v>44561</v>
      </c>
      <c r="W2669" s="426">
        <v>300</v>
      </c>
      <c r="Y2669" s="413"/>
      <c r="Z2669" s="413">
        <v>7</v>
      </c>
    </row>
    <row r="2670" spans="1:26" ht="15">
      <c r="A2670" s="426">
        <v>202110</v>
      </c>
      <c r="B2670" s="426" t="s">
        <v>1389</v>
      </c>
      <c r="C2670" s="426" t="s">
        <v>2821</v>
      </c>
      <c r="D2670" s="426" t="s">
        <v>2822</v>
      </c>
      <c r="E2670" s="426" t="s">
        <v>265</v>
      </c>
      <c r="F2670" s="426" t="s">
        <v>4445</v>
      </c>
      <c r="G2670" s="426" t="s">
        <v>4409</v>
      </c>
      <c r="H2670" s="427">
        <v>0.16</v>
      </c>
      <c r="I2670" s="427">
        <v>0.33</v>
      </c>
      <c r="J2670" s="427">
        <v>14.66</v>
      </c>
      <c r="K2670" s="427">
        <v>82.37</v>
      </c>
      <c r="L2670" s="427">
        <v>0.16483200000000001</v>
      </c>
      <c r="M2670" s="427">
        <v>15.102732000000001</v>
      </c>
      <c r="N2670" s="427">
        <v>84.857574000000014</v>
      </c>
      <c r="O2670" s="427">
        <v>27.43</v>
      </c>
      <c r="P2670" s="427">
        <v>10.59</v>
      </c>
      <c r="Q2670" s="427">
        <v>10.59</v>
      </c>
      <c r="R2670" s="427">
        <v>0.33388200000000001</v>
      </c>
      <c r="S2670" s="427">
        <v>17.630939000000001</v>
      </c>
      <c r="T2670" s="427">
        <v>79.402772999999996</v>
      </c>
      <c r="U2670" s="428">
        <v>43191</v>
      </c>
      <c r="V2670" s="428">
        <v>44561</v>
      </c>
      <c r="W2670" s="426">
        <v>500</v>
      </c>
      <c r="Y2670" s="413"/>
      <c r="Z2670" s="413">
        <v>7</v>
      </c>
    </row>
    <row r="2671" spans="1:26" ht="15">
      <c r="A2671" s="426">
        <v>202110</v>
      </c>
      <c r="B2671" s="426" t="s">
        <v>1389</v>
      </c>
      <c r="C2671" s="426" t="s">
        <v>2823</v>
      </c>
      <c r="D2671" s="426" t="s">
        <v>2824</v>
      </c>
      <c r="E2671" s="426" t="s">
        <v>265</v>
      </c>
      <c r="F2671" s="426" t="s">
        <v>4357</v>
      </c>
      <c r="G2671" s="426" t="s">
        <v>4409</v>
      </c>
      <c r="H2671" s="427">
        <v>0.11</v>
      </c>
      <c r="I2671" s="427">
        <v>0.35</v>
      </c>
      <c r="J2671" s="427">
        <v>8.6300000000000008</v>
      </c>
      <c r="K2671" s="427">
        <v>65.650000000000006</v>
      </c>
      <c r="L2671" s="427">
        <v>0.11332200000000001</v>
      </c>
      <c r="M2671" s="427">
        <v>8.890626000000001</v>
      </c>
      <c r="N2671" s="427">
        <v>67.632630000000006</v>
      </c>
      <c r="O2671" s="427">
        <v>27.43</v>
      </c>
      <c r="P2671" s="427">
        <v>10.59</v>
      </c>
      <c r="Q2671" s="427">
        <v>10.59</v>
      </c>
      <c r="R2671" s="427">
        <v>0.346248</v>
      </c>
      <c r="S2671" s="427">
        <v>10.152486</v>
      </c>
      <c r="T2671" s="427">
        <v>64.126641000000006</v>
      </c>
      <c r="U2671" s="428">
        <v>43191</v>
      </c>
      <c r="V2671" s="428">
        <v>44561</v>
      </c>
      <c r="W2671" s="426">
        <v>450</v>
      </c>
      <c r="Y2671" s="413"/>
      <c r="Z2671" s="413">
        <v>7</v>
      </c>
    </row>
    <row r="2672" spans="1:26" ht="15">
      <c r="A2672" s="426">
        <v>202110</v>
      </c>
      <c r="B2672" s="426" t="s">
        <v>1389</v>
      </c>
      <c r="C2672" s="426" t="s">
        <v>2935</v>
      </c>
      <c r="D2672" s="426" t="s">
        <v>2936</v>
      </c>
      <c r="E2672" s="426" t="s">
        <v>268</v>
      </c>
      <c r="F2672" s="426" t="s">
        <v>4144</v>
      </c>
      <c r="G2672" s="426" t="s">
        <v>4328</v>
      </c>
      <c r="H2672" s="427">
        <v>1.1499999999999999</v>
      </c>
      <c r="I2672" s="427">
        <v>1.1399999999999999</v>
      </c>
      <c r="J2672" s="427">
        <v>118.7</v>
      </c>
      <c r="K2672" s="427">
        <v>596.47</v>
      </c>
      <c r="L2672" s="427">
        <v>1.1847299999999998</v>
      </c>
      <c r="M2672" s="427">
        <v>122.28474</v>
      </c>
      <c r="N2672" s="427">
        <v>614.48339399999998</v>
      </c>
      <c r="O2672" s="427">
        <v>27.43</v>
      </c>
      <c r="P2672" s="427">
        <v>10.97</v>
      </c>
      <c r="Q2672" s="427">
        <v>10.97</v>
      </c>
      <c r="R2672" s="427">
        <v>1.1532439999999999</v>
      </c>
      <c r="S2672" s="427">
        <v>146.053223</v>
      </c>
      <c r="T2672" s="427">
        <v>569.11755500000004</v>
      </c>
      <c r="U2672" s="428">
        <v>43231</v>
      </c>
      <c r="V2672" s="428">
        <v>44561</v>
      </c>
      <c r="W2672" s="426">
        <v>800</v>
      </c>
      <c r="Y2672" s="413"/>
      <c r="Z2672" s="413">
        <v>7</v>
      </c>
    </row>
    <row r="2673" spans="1:26" ht="15">
      <c r="A2673" s="426">
        <v>202110</v>
      </c>
      <c r="B2673" s="426" t="s">
        <v>1389</v>
      </c>
      <c r="C2673" s="426" t="s">
        <v>3106</v>
      </c>
      <c r="D2673" s="426" t="s">
        <v>3107</v>
      </c>
      <c r="E2673" s="426" t="s">
        <v>265</v>
      </c>
      <c r="F2673" s="426" t="s">
        <v>4346</v>
      </c>
      <c r="G2673" s="426" t="s">
        <v>4409</v>
      </c>
      <c r="H2673" s="427">
        <v>1.21</v>
      </c>
      <c r="I2673" s="427">
        <v>1.22</v>
      </c>
      <c r="J2673" s="427">
        <v>144.66999999999999</v>
      </c>
      <c r="K2673" s="427">
        <v>714.91</v>
      </c>
      <c r="L2673" s="427">
        <v>1.246542</v>
      </c>
      <c r="M2673" s="427">
        <v>149.03903400000002</v>
      </c>
      <c r="N2673" s="427">
        <v>736.50028200000008</v>
      </c>
      <c r="O2673" s="427">
        <v>22.84</v>
      </c>
      <c r="P2673" s="427">
        <v>12.82</v>
      </c>
      <c r="Q2673" s="427">
        <v>12.82</v>
      </c>
      <c r="R2673" s="427">
        <v>1.2243999999999999</v>
      </c>
      <c r="S2673" s="427">
        <v>179.1361</v>
      </c>
      <c r="T2673" s="427">
        <v>680.44219999999996</v>
      </c>
      <c r="U2673" s="428">
        <v>44378</v>
      </c>
      <c r="V2673" s="428">
        <v>45107</v>
      </c>
      <c r="W2673" s="426">
        <v>1500</v>
      </c>
      <c r="Y2673" s="413"/>
      <c r="Z2673" s="413">
        <v>7</v>
      </c>
    </row>
    <row r="2674" spans="1:26" ht="15">
      <c r="A2674" s="426">
        <v>202110</v>
      </c>
      <c r="B2674" s="426" t="s">
        <v>1389</v>
      </c>
      <c r="C2674" s="426" t="s">
        <v>3108</v>
      </c>
      <c r="D2674" s="426" t="s">
        <v>3109</v>
      </c>
      <c r="E2674" s="426" t="s">
        <v>265</v>
      </c>
      <c r="F2674" s="426" t="s">
        <v>4346</v>
      </c>
      <c r="G2674" s="426" t="s">
        <v>4409</v>
      </c>
      <c r="H2674" s="427">
        <v>1.25</v>
      </c>
      <c r="I2674" s="427">
        <v>1.29</v>
      </c>
      <c r="J2674" s="427">
        <v>150.44</v>
      </c>
      <c r="K2674" s="427">
        <v>741.76</v>
      </c>
      <c r="L2674" s="427">
        <v>1.28775</v>
      </c>
      <c r="M2674" s="427">
        <v>154.98328800000002</v>
      </c>
      <c r="N2674" s="427">
        <v>764.16115200000002</v>
      </c>
      <c r="O2674" s="427">
        <v>22.84</v>
      </c>
      <c r="P2674" s="427">
        <v>12.82</v>
      </c>
      <c r="Q2674" s="427">
        <v>12.82</v>
      </c>
      <c r="R2674" s="427">
        <v>1.2948</v>
      </c>
      <c r="S2674" s="427">
        <v>187.2389</v>
      </c>
      <c r="T2674" s="427">
        <v>704.96619999999996</v>
      </c>
      <c r="U2674" s="428">
        <v>44378</v>
      </c>
      <c r="V2674" s="428">
        <v>45107</v>
      </c>
      <c r="W2674" s="426">
        <v>2000</v>
      </c>
      <c r="Y2674" s="413"/>
      <c r="Z2674" s="413">
        <v>7</v>
      </c>
    </row>
    <row r="2675" spans="1:26" ht="15">
      <c r="A2675" s="426">
        <v>202110</v>
      </c>
      <c r="B2675" s="426" t="s">
        <v>1389</v>
      </c>
      <c r="C2675" s="426" t="s">
        <v>3219</v>
      </c>
      <c r="D2675" s="426" t="s">
        <v>3220</v>
      </c>
      <c r="E2675" s="426" t="s">
        <v>276</v>
      </c>
      <c r="F2675" s="426" t="s">
        <v>4410</v>
      </c>
      <c r="G2675" s="426" t="s">
        <v>4143</v>
      </c>
      <c r="H2675" s="427">
        <v>0.42</v>
      </c>
      <c r="I2675" s="427">
        <v>0.46</v>
      </c>
      <c r="J2675" s="427">
        <v>25.97</v>
      </c>
      <c r="K2675" s="427">
        <v>119.16</v>
      </c>
      <c r="L2675" s="427">
        <v>0.43268400000000001</v>
      </c>
      <c r="M2675" s="427">
        <v>26.754294000000002</v>
      </c>
      <c r="N2675" s="427">
        <v>122.75863200000001</v>
      </c>
      <c r="O2675" s="427">
        <v>27.43</v>
      </c>
      <c r="P2675" s="427">
        <v>11.58</v>
      </c>
      <c r="Q2675" s="427">
        <v>11.58</v>
      </c>
      <c r="R2675" s="427">
        <v>0.45779999999999998</v>
      </c>
      <c r="S2675" s="427">
        <v>27.125050000000002</v>
      </c>
      <c r="T2675" s="427">
        <v>117.99665</v>
      </c>
      <c r="U2675" s="428">
        <v>43344</v>
      </c>
      <c r="V2675" s="428">
        <v>45291</v>
      </c>
      <c r="W2675" s="426">
        <v>710</v>
      </c>
      <c r="Y2675" s="413"/>
      <c r="Z2675" s="413">
        <v>7</v>
      </c>
    </row>
    <row r="2676" spans="1:26" ht="15">
      <c r="A2676" s="426">
        <v>202110</v>
      </c>
      <c r="B2676" s="426" t="s">
        <v>1389</v>
      </c>
      <c r="C2676" s="426" t="s">
        <v>3221</v>
      </c>
      <c r="D2676" s="426" t="s">
        <v>3222</v>
      </c>
      <c r="E2676" s="426" t="s">
        <v>261</v>
      </c>
      <c r="F2676" s="426" t="s">
        <v>4332</v>
      </c>
      <c r="G2676" s="426" t="s">
        <v>4154</v>
      </c>
      <c r="H2676" s="427">
        <v>56.75</v>
      </c>
      <c r="I2676" s="427">
        <v>57.52</v>
      </c>
      <c r="J2676" s="427">
        <v>5096.3500000000004</v>
      </c>
      <c r="K2676" s="427">
        <v>25627.97</v>
      </c>
      <c r="L2676" s="427">
        <v>57.317500000000003</v>
      </c>
      <c r="M2676" s="427">
        <v>5147.3135000000002</v>
      </c>
      <c r="N2676" s="427">
        <v>25884.2497</v>
      </c>
      <c r="O2676" s="427">
        <v>22.83</v>
      </c>
      <c r="P2676" s="427">
        <v>12.49</v>
      </c>
      <c r="Q2676" s="427">
        <v>12.49</v>
      </c>
      <c r="R2676" s="427">
        <v>57.517228799999998</v>
      </c>
      <c r="S2676" s="427">
        <v>6315.4316500000004</v>
      </c>
      <c r="T2676" s="427">
        <v>24408.889972000001</v>
      </c>
      <c r="U2676" s="428">
        <v>43344</v>
      </c>
      <c r="V2676" s="428">
        <v>45291</v>
      </c>
      <c r="W2676" s="426">
        <v>20000</v>
      </c>
      <c r="Y2676" s="413"/>
      <c r="Z2676" s="413">
        <v>8</v>
      </c>
    </row>
    <row r="2677" spans="1:26" ht="15">
      <c r="A2677" s="426">
        <v>202110</v>
      </c>
      <c r="B2677" s="426" t="s">
        <v>1389</v>
      </c>
      <c r="C2677" s="426" t="s">
        <v>4819</v>
      </c>
      <c r="D2677" s="426" t="s">
        <v>4820</v>
      </c>
      <c r="E2677" s="426" t="s">
        <v>258</v>
      </c>
      <c r="F2677" s="426" t="s">
        <v>4333</v>
      </c>
      <c r="G2677" s="426" t="s">
        <v>4123</v>
      </c>
      <c r="H2677" s="427">
        <v>0.28000000000000003</v>
      </c>
      <c r="I2677" s="427">
        <v>0.25</v>
      </c>
      <c r="J2677" s="427">
        <v>15.65</v>
      </c>
      <c r="K2677" s="427">
        <v>73.88</v>
      </c>
      <c r="L2677" s="427">
        <v>0.28845600000000005</v>
      </c>
      <c r="M2677" s="427">
        <v>16.122630000000001</v>
      </c>
      <c r="N2677" s="427">
        <v>76.111175999999986</v>
      </c>
      <c r="O2677" s="427">
        <v>27.43</v>
      </c>
      <c r="P2677" s="427">
        <v>12.47</v>
      </c>
      <c r="Q2677" s="427">
        <v>12.47</v>
      </c>
      <c r="R2677" s="427">
        <v>0.28010000000000002</v>
      </c>
      <c r="S2677" s="427">
        <v>17.430724999999999</v>
      </c>
      <c r="T2677" s="427">
        <v>72.099074999999999</v>
      </c>
      <c r="U2677" s="428">
        <v>43637</v>
      </c>
      <c r="V2677" s="428">
        <v>44732</v>
      </c>
      <c r="W2677" s="426">
        <v>580</v>
      </c>
      <c r="Y2677" s="413"/>
      <c r="Z2677" s="413">
        <v>7</v>
      </c>
    </row>
    <row r="2678" spans="1:26" ht="15">
      <c r="A2678" s="426">
        <v>202110</v>
      </c>
      <c r="B2678" s="426" t="s">
        <v>1389</v>
      </c>
      <c r="C2678" s="426" t="s">
        <v>4823</v>
      </c>
      <c r="D2678" s="426" t="s">
        <v>4824</v>
      </c>
      <c r="E2678" s="426" t="s">
        <v>258</v>
      </c>
      <c r="F2678" s="426" t="s">
        <v>4333</v>
      </c>
      <c r="G2678" s="426" t="s">
        <v>4123</v>
      </c>
      <c r="H2678" s="427">
        <v>0.11</v>
      </c>
      <c r="I2678" s="427">
        <v>0.15</v>
      </c>
      <c r="J2678" s="427">
        <v>5.94</v>
      </c>
      <c r="K2678" s="427">
        <v>41.66</v>
      </c>
      <c r="L2678" s="427">
        <v>0.11332200000000001</v>
      </c>
      <c r="M2678" s="427">
        <v>6.1193880000000007</v>
      </c>
      <c r="N2678" s="427">
        <v>42.918131999999993</v>
      </c>
      <c r="O2678" s="427">
        <v>27.43</v>
      </c>
      <c r="P2678" s="427">
        <v>12.47</v>
      </c>
      <c r="Q2678" s="427">
        <v>12.47</v>
      </c>
      <c r="R2678" s="427">
        <v>0.152</v>
      </c>
      <c r="S2678" s="427">
        <v>6.9439500000000001</v>
      </c>
      <c r="T2678" s="427">
        <v>40.662999999999997</v>
      </c>
      <c r="U2678" s="428">
        <v>43637</v>
      </c>
      <c r="V2678" s="428">
        <v>44732</v>
      </c>
      <c r="W2678" s="426">
        <v>500</v>
      </c>
      <c r="Y2678" s="413"/>
      <c r="Z2678" s="413">
        <v>7</v>
      </c>
    </row>
    <row r="2679" spans="1:26" ht="15">
      <c r="A2679" s="426">
        <v>202110</v>
      </c>
      <c r="B2679" s="426" t="s">
        <v>1389</v>
      </c>
      <c r="C2679" s="426" t="s">
        <v>4774</v>
      </c>
      <c r="D2679" s="426" t="s">
        <v>4775</v>
      </c>
      <c r="E2679" s="426" t="s">
        <v>261</v>
      </c>
      <c r="F2679" s="426" t="s">
        <v>4716</v>
      </c>
      <c r="G2679" s="426" t="s">
        <v>4154</v>
      </c>
      <c r="H2679" s="427">
        <v>0.18</v>
      </c>
      <c r="I2679" s="427">
        <v>0.46</v>
      </c>
      <c r="J2679" s="427">
        <v>0.99</v>
      </c>
      <c r="K2679" s="427">
        <v>9.2899999999999991</v>
      </c>
      <c r="L2679" s="427">
        <v>0.18359999999999999</v>
      </c>
      <c r="M2679" s="427">
        <v>0.99990000000000001</v>
      </c>
      <c r="N2679" s="427">
        <v>9.3828999999999994</v>
      </c>
      <c r="O2679" s="427">
        <v>28.34</v>
      </c>
      <c r="P2679" s="427">
        <v>15.04</v>
      </c>
      <c r="Q2679" s="427">
        <v>15.04</v>
      </c>
      <c r="R2679" s="427">
        <v>0.46368599999999999</v>
      </c>
      <c r="S2679" s="427">
        <v>1.6356269999999999</v>
      </c>
      <c r="T2679" s="427">
        <v>8.6509250000000009</v>
      </c>
      <c r="U2679" s="428">
        <v>43586</v>
      </c>
      <c r="V2679" s="428">
        <v>45291</v>
      </c>
      <c r="W2679" s="426">
        <v>800</v>
      </c>
      <c r="Y2679" s="413"/>
      <c r="Z2679" s="413">
        <v>8</v>
      </c>
    </row>
    <row r="2680" spans="1:26" ht="15">
      <c r="A2680" s="426">
        <v>202110</v>
      </c>
      <c r="B2680" s="426" t="s">
        <v>1389</v>
      </c>
      <c r="C2680" s="426" t="s">
        <v>6160</v>
      </c>
      <c r="D2680" s="426" t="s">
        <v>6161</v>
      </c>
      <c r="E2680" s="426" t="s">
        <v>270</v>
      </c>
      <c r="F2680" s="426" t="s">
        <v>4481</v>
      </c>
      <c r="G2680" s="426" t="s">
        <v>4423</v>
      </c>
      <c r="H2680" s="427">
        <v>0.01</v>
      </c>
      <c r="I2680" s="427">
        <v>0.64</v>
      </c>
      <c r="J2680" s="427">
        <v>1.21</v>
      </c>
      <c r="K2680" s="427">
        <v>49.33</v>
      </c>
      <c r="L2680" s="427">
        <v>1.03E-2</v>
      </c>
      <c r="M2680" s="427">
        <v>1.2342</v>
      </c>
      <c r="N2680" s="427">
        <v>50.316600000000001</v>
      </c>
      <c r="O2680" s="427">
        <v>28.9</v>
      </c>
      <c r="P2680" s="427">
        <v>13.01</v>
      </c>
      <c r="Q2680" s="427">
        <v>12.18</v>
      </c>
      <c r="R2680" s="427">
        <v>0.63878400000000002</v>
      </c>
      <c r="S2680" s="427">
        <v>1.5027299999999999</v>
      </c>
      <c r="T2680" s="427">
        <v>49.042188000000003</v>
      </c>
      <c r="U2680" s="428">
        <v>43922</v>
      </c>
      <c r="V2680" s="428">
        <v>46022</v>
      </c>
      <c r="W2680" s="426">
        <v>800</v>
      </c>
      <c r="Y2680" s="413"/>
      <c r="Z2680" s="413">
        <v>3</v>
      </c>
    </row>
    <row r="2681" spans="1:26" ht="15">
      <c r="A2681" s="426">
        <v>202110</v>
      </c>
      <c r="B2681" s="426" t="s">
        <v>1389</v>
      </c>
      <c r="C2681" s="426" t="s">
        <v>7034</v>
      </c>
      <c r="D2681" s="426" t="s">
        <v>6988</v>
      </c>
      <c r="E2681" s="426" t="s">
        <v>260</v>
      </c>
      <c r="F2681" s="426" t="s">
        <v>4320</v>
      </c>
      <c r="G2681" s="426" t="s">
        <v>4315</v>
      </c>
      <c r="H2681" s="427">
        <v>0.65</v>
      </c>
      <c r="I2681" s="427">
        <v>0.63</v>
      </c>
      <c r="J2681" s="427">
        <v>55.87</v>
      </c>
      <c r="K2681" s="427">
        <v>263.29000000000002</v>
      </c>
      <c r="L2681" s="427">
        <v>0.68289</v>
      </c>
      <c r="M2681" s="427">
        <v>58.127148000000005</v>
      </c>
      <c r="N2681" s="427">
        <v>273.92691600000006</v>
      </c>
      <c r="O2681" s="427">
        <v>26.15</v>
      </c>
      <c r="P2681" s="427">
        <v>10.43</v>
      </c>
      <c r="Q2681" s="427">
        <v>10.43</v>
      </c>
      <c r="R2681" s="427">
        <v>0.646818</v>
      </c>
      <c r="S2681" s="427">
        <v>66.933012000000005</v>
      </c>
      <c r="T2681" s="427">
        <v>252.22525099999999</v>
      </c>
      <c r="U2681" s="428">
        <v>44256</v>
      </c>
      <c r="V2681" s="428">
        <v>44561</v>
      </c>
      <c r="W2681" s="426">
        <v>600</v>
      </c>
      <c r="Y2681" s="413"/>
      <c r="Z2681" s="413">
        <v>3</v>
      </c>
    </row>
    <row r="2682" spans="1:26" ht="15">
      <c r="A2682" s="426">
        <v>202110</v>
      </c>
      <c r="B2682" s="426" t="s">
        <v>1389</v>
      </c>
      <c r="C2682" s="426" t="s">
        <v>6750</v>
      </c>
      <c r="D2682" s="426" t="s">
        <v>6751</v>
      </c>
      <c r="E2682" s="426" t="s">
        <v>266</v>
      </c>
      <c r="F2682" s="426" t="s">
        <v>4278</v>
      </c>
      <c r="G2682" s="426" t="s">
        <v>4156</v>
      </c>
      <c r="H2682" s="427">
        <v>1.97</v>
      </c>
      <c r="I2682" s="427">
        <v>2</v>
      </c>
      <c r="J2682" s="427">
        <v>200.36</v>
      </c>
      <c r="K2682" s="427">
        <v>990.12</v>
      </c>
      <c r="L2682" s="427">
        <v>2.0294939999999997</v>
      </c>
      <c r="M2682" s="427">
        <v>206.41087200000004</v>
      </c>
      <c r="N2682" s="427">
        <v>1020.0216240000001</v>
      </c>
      <c r="O2682" s="427">
        <v>22.83</v>
      </c>
      <c r="P2682" s="427">
        <v>11.07</v>
      </c>
      <c r="Q2682" s="427">
        <v>11.07</v>
      </c>
      <c r="R2682" s="427">
        <v>2.0024000000000002</v>
      </c>
      <c r="S2682" s="427">
        <v>249.601</v>
      </c>
      <c r="T2682" s="427">
        <v>940.88699999999994</v>
      </c>
      <c r="U2682" s="428">
        <v>44197</v>
      </c>
      <c r="V2682" s="428">
        <v>44926</v>
      </c>
      <c r="W2682" s="426">
        <v>2000</v>
      </c>
      <c r="Y2682" s="413"/>
      <c r="Z2682" s="413">
        <v>6</v>
      </c>
    </row>
    <row r="2683" spans="1:26" ht="15">
      <c r="A2683" s="426">
        <v>202110</v>
      </c>
      <c r="B2683" s="426" t="s">
        <v>1389</v>
      </c>
      <c r="C2683" s="426" t="s">
        <v>7035</v>
      </c>
      <c r="D2683" s="426" t="s">
        <v>6989</v>
      </c>
      <c r="E2683" s="426" t="s">
        <v>256</v>
      </c>
      <c r="F2683" s="426" t="s">
        <v>4410</v>
      </c>
      <c r="G2683" s="426" t="s">
        <v>4143</v>
      </c>
      <c r="H2683" s="427">
        <v>0.14000000000000001</v>
      </c>
      <c r="I2683" s="427">
        <v>0.16</v>
      </c>
      <c r="J2683" s="427">
        <v>15.09</v>
      </c>
      <c r="K2683" s="427">
        <v>72.12</v>
      </c>
      <c r="L2683" s="427">
        <v>0.14422800000000002</v>
      </c>
      <c r="M2683" s="427">
        <v>15.545718000000001</v>
      </c>
      <c r="N2683" s="427">
        <v>74.298024000000012</v>
      </c>
      <c r="O2683" s="427">
        <v>22.83</v>
      </c>
      <c r="P2683" s="427">
        <v>12.1</v>
      </c>
      <c r="Q2683" s="427">
        <v>12.1</v>
      </c>
      <c r="R2683" s="427">
        <v>0.156</v>
      </c>
      <c r="S2683" s="427">
        <v>18.272849999999998</v>
      </c>
      <c r="T2683" s="427">
        <v>68.931510000000003</v>
      </c>
      <c r="U2683" s="428">
        <v>44287</v>
      </c>
      <c r="V2683" s="428">
        <v>45382</v>
      </c>
      <c r="W2683" s="426">
        <v>400</v>
      </c>
      <c r="Y2683" s="413"/>
      <c r="Z2683" s="413">
        <v>7</v>
      </c>
    </row>
    <row r="2684" spans="1:26" ht="15">
      <c r="A2684" s="426">
        <v>202110</v>
      </c>
      <c r="B2684" s="426" t="s">
        <v>1389</v>
      </c>
      <c r="C2684" s="426" t="s">
        <v>7040</v>
      </c>
      <c r="D2684" s="426" t="s">
        <v>6990</v>
      </c>
      <c r="E2684" s="426" t="s">
        <v>256</v>
      </c>
      <c r="F2684" s="426" t="s">
        <v>4410</v>
      </c>
      <c r="G2684" s="426" t="s">
        <v>4143</v>
      </c>
      <c r="H2684" s="427">
        <v>7.0000000000000007E-2</v>
      </c>
      <c r="I2684" s="427">
        <v>0.09</v>
      </c>
      <c r="J2684" s="427">
        <v>6.54</v>
      </c>
      <c r="K2684" s="427">
        <v>32.39</v>
      </c>
      <c r="L2684" s="427">
        <v>7.2114000000000011E-2</v>
      </c>
      <c r="M2684" s="427">
        <v>6.7375080000000001</v>
      </c>
      <c r="N2684" s="427">
        <v>33.368178000000007</v>
      </c>
      <c r="O2684" s="427">
        <v>22.83</v>
      </c>
      <c r="P2684" s="427">
        <v>12.1</v>
      </c>
      <c r="Q2684" s="427">
        <v>12.1</v>
      </c>
      <c r="R2684" s="427">
        <v>8.5188E-2</v>
      </c>
      <c r="S2684" s="427">
        <v>7.8410739999999999</v>
      </c>
      <c r="T2684" s="427">
        <v>31.090185000000002</v>
      </c>
      <c r="U2684" s="428">
        <v>44287</v>
      </c>
      <c r="V2684" s="428">
        <v>45382</v>
      </c>
      <c r="W2684" s="426">
        <v>350</v>
      </c>
      <c r="Y2684" s="413"/>
      <c r="Z2684" s="413">
        <v>7</v>
      </c>
    </row>
    <row r="2685" spans="1:26" ht="15">
      <c r="A2685" s="426">
        <v>202110</v>
      </c>
      <c r="B2685" s="426" t="s">
        <v>1390</v>
      </c>
      <c r="C2685" s="426" t="s">
        <v>390</v>
      </c>
      <c r="D2685" s="426" t="s">
        <v>391</v>
      </c>
      <c r="E2685" s="426" t="s">
        <v>265</v>
      </c>
      <c r="F2685" s="426" t="s">
        <v>4440</v>
      </c>
      <c r="G2685" s="426" t="s">
        <v>4156</v>
      </c>
      <c r="H2685" s="427">
        <v>1.732</v>
      </c>
      <c r="I2685" s="427">
        <v>1.7669999999999999</v>
      </c>
      <c r="J2685" s="427">
        <v>145.09</v>
      </c>
      <c r="K2685" s="427">
        <v>664.96</v>
      </c>
      <c r="L2685" s="427">
        <v>1.7626564</v>
      </c>
      <c r="M2685" s="427">
        <v>147.527512</v>
      </c>
      <c r="N2685" s="427">
        <v>676.13132799999994</v>
      </c>
      <c r="O2685" s="427">
        <v>34.43</v>
      </c>
      <c r="P2685" s="427">
        <v>13.03</v>
      </c>
      <c r="Q2685" s="427">
        <v>13.03</v>
      </c>
      <c r="R2685" s="427">
        <v>1.7672000000000001</v>
      </c>
      <c r="S2685" s="427">
        <v>176.7303</v>
      </c>
      <c r="T2685" s="427">
        <v>633.32180000000005</v>
      </c>
      <c r="U2685" s="428">
        <v>41395</v>
      </c>
      <c r="V2685" s="428">
        <v>45412</v>
      </c>
      <c r="W2685" s="426">
        <v>3500</v>
      </c>
      <c r="Y2685" s="413"/>
      <c r="Z2685" s="413">
        <v>6</v>
      </c>
    </row>
    <row r="2686" spans="1:26" ht="15">
      <c r="A2686" s="426">
        <v>202110</v>
      </c>
      <c r="B2686" s="426" t="s">
        <v>394</v>
      </c>
      <c r="C2686" s="426" t="s">
        <v>345</v>
      </c>
      <c r="D2686" s="426" t="s">
        <v>346</v>
      </c>
      <c r="E2686" s="426" t="s">
        <v>261</v>
      </c>
      <c r="F2686" s="426" t="s">
        <v>4140</v>
      </c>
      <c r="G2686" s="426" t="s">
        <v>4141</v>
      </c>
      <c r="H2686" s="427">
        <v>6.59</v>
      </c>
      <c r="I2686" s="427">
        <v>4.82</v>
      </c>
      <c r="J2686" s="427">
        <v>721.38499999999999</v>
      </c>
      <c r="K2686" s="427">
        <v>3648.2440000000001</v>
      </c>
      <c r="L2686" s="427">
        <v>6.59</v>
      </c>
      <c r="M2686" s="427">
        <v>724.19840150000005</v>
      </c>
      <c r="N2686" s="427">
        <v>3662.4721516000004</v>
      </c>
      <c r="O2686" s="427">
        <v>22.83</v>
      </c>
      <c r="P2686" s="427">
        <v>15.11</v>
      </c>
      <c r="Q2686" s="427">
        <v>15.11</v>
      </c>
      <c r="R2686" s="427">
        <v>6.9131011999999998</v>
      </c>
      <c r="S2686" s="427">
        <v>884.56430999999998</v>
      </c>
      <c r="T2686" s="427">
        <v>3485.0646959999999</v>
      </c>
      <c r="U2686" s="428">
        <v>43466</v>
      </c>
      <c r="V2686" s="428">
        <v>45291</v>
      </c>
      <c r="W2686" s="426">
        <v>7000</v>
      </c>
      <c r="Y2686" s="413"/>
      <c r="Z2686" s="413">
        <v>5</v>
      </c>
    </row>
    <row r="2687" spans="1:26" ht="15">
      <c r="A2687" s="426">
        <v>202110</v>
      </c>
      <c r="B2687" s="426" t="s">
        <v>394</v>
      </c>
      <c r="C2687" s="426" t="s">
        <v>1920</v>
      </c>
      <c r="D2687" s="426" t="s">
        <v>1921</v>
      </c>
      <c r="E2687" s="426" t="s">
        <v>261</v>
      </c>
      <c r="F2687" s="426" t="s">
        <v>4132</v>
      </c>
      <c r="G2687" s="426" t="s">
        <v>4132</v>
      </c>
      <c r="H2687" s="427">
        <v>4.83</v>
      </c>
      <c r="I2687" s="427">
        <v>11.53</v>
      </c>
      <c r="J2687" s="427">
        <v>420.39699999999999</v>
      </c>
      <c r="K2687" s="427">
        <v>2102.4470000000001</v>
      </c>
      <c r="L2687" s="427">
        <v>4.83</v>
      </c>
      <c r="M2687" s="427">
        <v>434.35418039999996</v>
      </c>
      <c r="N2687" s="427">
        <v>2172.2482403999998</v>
      </c>
      <c r="O2687" s="427">
        <v>22.83</v>
      </c>
      <c r="P2687" s="427">
        <v>15.11</v>
      </c>
      <c r="Q2687" s="427">
        <v>15.11</v>
      </c>
      <c r="R2687" s="427">
        <v>4.6606079999999999</v>
      </c>
      <c r="S2687" s="427">
        <v>523.02787000000001</v>
      </c>
      <c r="T2687" s="427">
        <v>1999.8161230000001</v>
      </c>
      <c r="U2687" s="428">
        <v>43466</v>
      </c>
      <c r="V2687" s="428">
        <v>45291</v>
      </c>
      <c r="W2687" s="426">
        <v>5000</v>
      </c>
      <c r="Y2687" s="413"/>
      <c r="Z2687" s="413">
        <v>5</v>
      </c>
    </row>
    <row r="2688" spans="1:26" ht="15">
      <c r="A2688" s="426">
        <v>202110</v>
      </c>
      <c r="B2688" s="426" t="s">
        <v>4450</v>
      </c>
      <c r="C2688" s="426" t="s">
        <v>6762</v>
      </c>
      <c r="D2688" s="426" t="s">
        <v>6763</v>
      </c>
      <c r="E2688" s="426" t="s">
        <v>260</v>
      </c>
      <c r="F2688" s="426" t="s">
        <v>6764</v>
      </c>
      <c r="G2688" s="426" t="s">
        <v>4381</v>
      </c>
      <c r="H2688" s="427">
        <v>1.524E-2</v>
      </c>
      <c r="I2688" s="427">
        <v>0.23052</v>
      </c>
      <c r="J2688" s="427">
        <v>0.91110800000000003</v>
      </c>
      <c r="K2688" s="427">
        <v>75.546023000000005</v>
      </c>
      <c r="L2688" s="427">
        <v>1.5968889576000005E-2</v>
      </c>
      <c r="M2688" s="427">
        <v>0.93936935838636015</v>
      </c>
      <c r="N2688" s="427">
        <v>77.889360157249428</v>
      </c>
      <c r="O2688" s="427">
        <v>22.84</v>
      </c>
      <c r="P2688" s="427">
        <v>10.11</v>
      </c>
      <c r="Q2688" s="427">
        <v>10.11</v>
      </c>
      <c r="R2688" s="427">
        <v>0.23052</v>
      </c>
      <c r="S2688" s="427">
        <v>1.0388770000000001</v>
      </c>
      <c r="T2688" s="427">
        <v>75.418251999999995</v>
      </c>
      <c r="U2688" s="428">
        <v>44197</v>
      </c>
      <c r="V2688" s="428">
        <v>44926</v>
      </c>
      <c r="W2688" s="426">
        <v>500</v>
      </c>
      <c r="Y2688" s="413"/>
      <c r="Z2688" s="413">
        <v>5</v>
      </c>
    </row>
    <row r="2689" spans="1:26" ht="15">
      <c r="A2689" s="426">
        <v>202110</v>
      </c>
      <c r="B2689" s="426" t="s">
        <v>44</v>
      </c>
      <c r="C2689" s="426" t="s">
        <v>341</v>
      </c>
      <c r="D2689" s="426" t="s">
        <v>342</v>
      </c>
      <c r="E2689" s="426" t="s">
        <v>273</v>
      </c>
      <c r="F2689" s="426" t="s">
        <v>4454</v>
      </c>
      <c r="G2689" s="426" t="s">
        <v>4151</v>
      </c>
      <c r="H2689" s="427">
        <v>0.21</v>
      </c>
      <c r="I2689" s="427">
        <v>0.55000000000000004</v>
      </c>
      <c r="J2689" s="427">
        <v>10.91</v>
      </c>
      <c r="K2689" s="427">
        <v>159.85</v>
      </c>
      <c r="L2689" s="427">
        <v>0.21504000000000001</v>
      </c>
      <c r="M2689" s="427">
        <v>11.248209999999998</v>
      </c>
      <c r="N2689" s="427">
        <v>164.80534999999998</v>
      </c>
      <c r="O2689" s="427">
        <v>32.299999999999997</v>
      </c>
      <c r="P2689" s="427">
        <v>27.28</v>
      </c>
      <c r="Q2689" s="427">
        <v>22.49</v>
      </c>
      <c r="R2689" s="427">
        <v>0.5528324</v>
      </c>
      <c r="S2689" s="427">
        <v>12.6792</v>
      </c>
      <c r="T2689" s="427">
        <v>158.058986</v>
      </c>
      <c r="U2689" s="428">
        <v>41306</v>
      </c>
      <c r="V2689" s="428">
        <v>48610</v>
      </c>
      <c r="W2689" s="426">
        <v>400</v>
      </c>
      <c r="Y2689" s="413"/>
      <c r="Z2689" s="413">
        <v>8</v>
      </c>
    </row>
    <row r="2690" spans="1:26" ht="15">
      <c r="A2690" s="426">
        <v>202110</v>
      </c>
      <c r="B2690" s="426" t="s">
        <v>44</v>
      </c>
      <c r="C2690" s="426" t="s">
        <v>349</v>
      </c>
      <c r="D2690" s="426" t="s">
        <v>357</v>
      </c>
      <c r="E2690" s="426" t="s">
        <v>260</v>
      </c>
      <c r="F2690" s="426" t="s">
        <v>4150</v>
      </c>
      <c r="G2690" s="426" t="s">
        <v>4151</v>
      </c>
      <c r="H2690" s="427">
        <v>0.49</v>
      </c>
      <c r="I2690" s="427">
        <v>0.73</v>
      </c>
      <c r="J2690" s="427">
        <v>14.81</v>
      </c>
      <c r="K2690" s="427">
        <v>188.1</v>
      </c>
      <c r="L2690" s="427">
        <v>0.50175999999999998</v>
      </c>
      <c r="M2690" s="427">
        <v>15.26911</v>
      </c>
      <c r="N2690" s="427">
        <v>193.93109999999999</v>
      </c>
      <c r="O2690" s="427">
        <v>20.36</v>
      </c>
      <c r="P2690" s="427">
        <v>28.79</v>
      </c>
      <c r="Q2690" s="427">
        <v>23.74</v>
      </c>
      <c r="R2690" s="427">
        <v>0.7261012</v>
      </c>
      <c r="S2690" s="427">
        <v>16.699310000000001</v>
      </c>
      <c r="T2690" s="427">
        <v>186.257305</v>
      </c>
      <c r="U2690" s="428">
        <v>41334</v>
      </c>
      <c r="V2690" s="428">
        <v>48638</v>
      </c>
      <c r="W2690" s="426">
        <v>850</v>
      </c>
      <c r="Y2690" s="413"/>
      <c r="Z2690" s="413">
        <v>8</v>
      </c>
    </row>
    <row r="2691" spans="1:26" ht="15">
      <c r="A2691" s="426">
        <v>202110</v>
      </c>
      <c r="B2691" s="426" t="s">
        <v>44</v>
      </c>
      <c r="C2691" s="426" t="s">
        <v>352</v>
      </c>
      <c r="D2691" s="426" t="s">
        <v>360</v>
      </c>
      <c r="E2691" s="426" t="s">
        <v>260</v>
      </c>
      <c r="F2691" s="426" t="s">
        <v>4379</v>
      </c>
      <c r="G2691" s="426" t="s">
        <v>4151</v>
      </c>
      <c r="H2691" s="427">
        <v>0.71</v>
      </c>
      <c r="I2691" s="427">
        <v>0.89</v>
      </c>
      <c r="J2691" s="427">
        <v>59.14</v>
      </c>
      <c r="K2691" s="427">
        <v>307.64</v>
      </c>
      <c r="L2691" s="427">
        <v>0.73576448000000005</v>
      </c>
      <c r="M2691" s="427">
        <v>61.461126719999996</v>
      </c>
      <c r="N2691" s="427">
        <v>319.71425471999999</v>
      </c>
      <c r="O2691" s="427">
        <v>27.43</v>
      </c>
      <c r="P2691" s="427">
        <v>28.79</v>
      </c>
      <c r="Q2691" s="427">
        <v>23.74</v>
      </c>
      <c r="R2691" s="427">
        <v>0.89359999999999995</v>
      </c>
      <c r="S2691" s="427">
        <v>66.273285999999999</v>
      </c>
      <c r="T2691" s="427">
        <v>300.524022</v>
      </c>
      <c r="U2691" s="428">
        <v>41334</v>
      </c>
      <c r="V2691" s="428">
        <v>48638</v>
      </c>
      <c r="W2691" s="426">
        <v>980</v>
      </c>
      <c r="Y2691" s="413"/>
      <c r="Z2691" s="413">
        <v>8</v>
      </c>
    </row>
    <row r="2692" spans="1:26" ht="15">
      <c r="A2692" s="426">
        <v>202110</v>
      </c>
      <c r="B2692" s="426" t="s">
        <v>44</v>
      </c>
      <c r="C2692" s="426" t="s">
        <v>1792</v>
      </c>
      <c r="D2692" s="426" t="s">
        <v>1793</v>
      </c>
      <c r="E2692" s="426" t="s">
        <v>261</v>
      </c>
      <c r="F2692" s="426" t="s">
        <v>4153</v>
      </c>
      <c r="G2692" s="426" t="s">
        <v>4154</v>
      </c>
      <c r="H2692" s="427">
        <v>0.68</v>
      </c>
      <c r="I2692" s="427">
        <v>0.68</v>
      </c>
      <c r="J2692" s="427">
        <v>68.099999999999994</v>
      </c>
      <c r="K2692" s="427">
        <v>323.14999999999998</v>
      </c>
      <c r="L2692" s="427">
        <v>0.70467584000000005</v>
      </c>
      <c r="M2692" s="427">
        <v>70.772788799999987</v>
      </c>
      <c r="N2692" s="427">
        <v>335.83299119999992</v>
      </c>
      <c r="O2692" s="427">
        <v>27.04</v>
      </c>
      <c r="P2692" s="427">
        <v>13.11</v>
      </c>
      <c r="Q2692" s="427">
        <v>13.11</v>
      </c>
      <c r="R2692" s="427">
        <v>0.67919320000000005</v>
      </c>
      <c r="S2692" s="427">
        <v>85.675013000000007</v>
      </c>
      <c r="T2692" s="427">
        <v>305.57666599999999</v>
      </c>
      <c r="U2692" s="428">
        <v>42767</v>
      </c>
      <c r="V2692" s="428">
        <v>44592</v>
      </c>
      <c r="W2692" s="426">
        <v>500</v>
      </c>
      <c r="Y2692" s="413"/>
      <c r="Z2692" s="413">
        <v>8</v>
      </c>
    </row>
    <row r="2693" spans="1:26" ht="15">
      <c r="A2693" s="426">
        <v>202110</v>
      </c>
      <c r="B2693" s="426" t="s">
        <v>44</v>
      </c>
      <c r="C2693" s="426" t="s">
        <v>2845</v>
      </c>
      <c r="D2693" s="426" t="s">
        <v>2846</v>
      </c>
      <c r="E2693" s="426" t="s">
        <v>259</v>
      </c>
      <c r="F2693" s="426" t="s">
        <v>4432</v>
      </c>
      <c r="G2693" s="426" t="s">
        <v>4151</v>
      </c>
      <c r="H2693" s="427">
        <v>0.04</v>
      </c>
      <c r="I2693" s="427">
        <v>0.43</v>
      </c>
      <c r="J2693" s="427">
        <v>2.12</v>
      </c>
      <c r="K2693" s="427">
        <v>116.93</v>
      </c>
      <c r="L2693" s="427">
        <v>4.1451520000000006E-2</v>
      </c>
      <c r="M2693" s="427">
        <v>2.2032057599999999</v>
      </c>
      <c r="N2693" s="427">
        <v>121.51926863999999</v>
      </c>
      <c r="O2693" s="427">
        <v>27.2</v>
      </c>
      <c r="P2693" s="427">
        <v>14.15</v>
      </c>
      <c r="Q2693" s="427">
        <v>14.15</v>
      </c>
      <c r="R2693" s="427">
        <v>0.42723080000000002</v>
      </c>
      <c r="S2693" s="427">
        <v>2.6172710000000001</v>
      </c>
      <c r="T2693" s="427">
        <v>116.358085</v>
      </c>
      <c r="U2693" s="428">
        <v>43191</v>
      </c>
      <c r="V2693" s="428">
        <v>45016</v>
      </c>
      <c r="W2693" s="426">
        <v>350</v>
      </c>
      <c r="Y2693" s="413"/>
      <c r="Z2693" s="413">
        <v>8</v>
      </c>
    </row>
    <row r="2694" spans="1:26" ht="15">
      <c r="A2694" s="426">
        <v>202110</v>
      </c>
      <c r="B2694" s="426" t="s">
        <v>44</v>
      </c>
      <c r="C2694" s="426" t="s">
        <v>2847</v>
      </c>
      <c r="D2694" s="426" t="s">
        <v>2848</v>
      </c>
      <c r="E2694" s="426" t="s">
        <v>262</v>
      </c>
      <c r="F2694" s="426" t="s">
        <v>4430</v>
      </c>
      <c r="G2694" s="426" t="s">
        <v>4129</v>
      </c>
      <c r="H2694" s="427">
        <v>0.38</v>
      </c>
      <c r="I2694" s="427">
        <v>0.43</v>
      </c>
      <c r="J2694" s="427">
        <v>23.93</v>
      </c>
      <c r="K2694" s="427">
        <v>124.76</v>
      </c>
      <c r="L2694" s="427">
        <v>0.39378944000000005</v>
      </c>
      <c r="M2694" s="427">
        <v>24.869204639999996</v>
      </c>
      <c r="N2694" s="427">
        <v>129.65658048</v>
      </c>
      <c r="O2694" s="427">
        <v>27.2</v>
      </c>
      <c r="P2694" s="427">
        <v>14.15</v>
      </c>
      <c r="Q2694" s="427">
        <v>14.15</v>
      </c>
      <c r="R2694" s="427">
        <v>0.42668159999999999</v>
      </c>
      <c r="S2694" s="427">
        <v>26.933420999999999</v>
      </c>
      <c r="T2694" s="427">
        <v>121.77898</v>
      </c>
      <c r="U2694" s="428">
        <v>43191</v>
      </c>
      <c r="V2694" s="428">
        <v>44651</v>
      </c>
      <c r="W2694" s="426">
        <v>500</v>
      </c>
      <c r="Y2694" s="413"/>
      <c r="Z2694" s="413">
        <v>8</v>
      </c>
    </row>
    <row r="2695" spans="1:26" ht="15">
      <c r="A2695" s="426">
        <v>202110</v>
      </c>
      <c r="B2695" s="426" t="s">
        <v>44</v>
      </c>
      <c r="C2695" s="426" t="s">
        <v>2937</v>
      </c>
      <c r="D2695" s="426" t="s">
        <v>2938</v>
      </c>
      <c r="E2695" s="426" t="s">
        <v>256</v>
      </c>
      <c r="F2695" s="426" t="s">
        <v>4147</v>
      </c>
      <c r="G2695" s="426" t="s">
        <v>4129</v>
      </c>
      <c r="H2695" s="427">
        <v>7.0000000000000007E-2</v>
      </c>
      <c r="I2695" s="427">
        <v>0.06</v>
      </c>
      <c r="J2695" s="427">
        <v>5.95</v>
      </c>
      <c r="K2695" s="427">
        <v>23.2</v>
      </c>
      <c r="L2695" s="427">
        <v>7.2540160000000006E-2</v>
      </c>
      <c r="M2695" s="427">
        <v>6.1835255999999994</v>
      </c>
      <c r="N2695" s="427">
        <v>24.110553599999996</v>
      </c>
      <c r="O2695" s="427">
        <v>27.2</v>
      </c>
      <c r="P2695" s="427">
        <v>14.09</v>
      </c>
      <c r="Q2695" s="427">
        <v>14.09</v>
      </c>
      <c r="R2695" s="427">
        <v>6.5672800000000003E-2</v>
      </c>
      <c r="S2695" s="427">
        <v>7.3667179999999997</v>
      </c>
      <c r="T2695" s="427">
        <v>21.785181999999999</v>
      </c>
      <c r="U2695" s="428">
        <v>43221</v>
      </c>
      <c r="V2695" s="428">
        <v>45046</v>
      </c>
      <c r="W2695" s="426">
        <v>600</v>
      </c>
      <c r="Y2695" s="413"/>
      <c r="Z2695" s="413">
        <v>8</v>
      </c>
    </row>
    <row r="2696" spans="1:26" ht="15">
      <c r="A2696" s="426">
        <v>202110</v>
      </c>
      <c r="B2696" s="426" t="s">
        <v>44</v>
      </c>
      <c r="C2696" s="426" t="s">
        <v>3663</v>
      </c>
      <c r="D2696" s="426" t="s">
        <v>3231</v>
      </c>
      <c r="E2696" s="426" t="s">
        <v>265</v>
      </c>
      <c r="F2696" s="426" t="s">
        <v>4130</v>
      </c>
      <c r="G2696" s="426" t="s">
        <v>4129</v>
      </c>
      <c r="H2696" s="427">
        <v>0.21</v>
      </c>
      <c r="I2696" s="427">
        <v>0.26</v>
      </c>
      <c r="J2696" s="427">
        <v>1.77</v>
      </c>
      <c r="K2696" s="427">
        <v>37.86</v>
      </c>
      <c r="L2696" s="427">
        <v>0.21762048000000001</v>
      </c>
      <c r="M2696" s="427">
        <v>1.8394689599999998</v>
      </c>
      <c r="N2696" s="427">
        <v>39.34592928</v>
      </c>
      <c r="O2696" s="427">
        <v>29.58</v>
      </c>
      <c r="P2696" s="427">
        <v>8.3699999999999992</v>
      </c>
      <c r="Q2696" s="427">
        <v>8.3699999999999992</v>
      </c>
      <c r="R2696" s="427">
        <v>0.26043559999999999</v>
      </c>
      <c r="S2696" s="427">
        <v>2.9003100000000002</v>
      </c>
      <c r="T2696" s="427">
        <v>36.736583000000003</v>
      </c>
      <c r="U2696" s="428">
        <v>44197</v>
      </c>
      <c r="V2696" s="428">
        <v>45291</v>
      </c>
      <c r="W2696" s="426">
        <v>1600</v>
      </c>
      <c r="Y2696" s="413"/>
      <c r="Z2696" s="413">
        <v>8</v>
      </c>
    </row>
    <row r="2697" spans="1:26" ht="15">
      <c r="A2697" s="426">
        <v>202110</v>
      </c>
      <c r="B2697" s="426" t="s">
        <v>44</v>
      </c>
      <c r="C2697" s="426" t="s">
        <v>3666</v>
      </c>
      <c r="D2697" s="426" t="s">
        <v>3347</v>
      </c>
      <c r="E2697" s="426" t="s">
        <v>275</v>
      </c>
      <c r="F2697" s="426" t="s">
        <v>4130</v>
      </c>
      <c r="G2697" s="426" t="s">
        <v>4129</v>
      </c>
      <c r="H2697" s="427">
        <v>0.17</v>
      </c>
      <c r="I2697" s="427">
        <v>1.45</v>
      </c>
      <c r="J2697" s="427">
        <v>1.18</v>
      </c>
      <c r="K2697" s="427">
        <v>413.78</v>
      </c>
      <c r="L2697" s="427">
        <v>0.17616896000000001</v>
      </c>
      <c r="M2697" s="427">
        <v>1.2263126399999997</v>
      </c>
      <c r="N2697" s="427">
        <v>430.0200374399999</v>
      </c>
      <c r="O2697" s="427">
        <v>29.58</v>
      </c>
      <c r="P2697" s="427">
        <v>8.3699999999999992</v>
      </c>
      <c r="Q2697" s="427">
        <v>8.3699999999999992</v>
      </c>
      <c r="R2697" s="427">
        <v>1.4455104000000001</v>
      </c>
      <c r="S2697" s="427">
        <v>3.8858950000000001</v>
      </c>
      <c r="T2697" s="427">
        <v>411.132249</v>
      </c>
      <c r="U2697" s="428">
        <v>44228</v>
      </c>
      <c r="V2697" s="428">
        <v>45291</v>
      </c>
      <c r="W2697" s="426">
        <v>1600</v>
      </c>
      <c r="Y2697" s="413"/>
      <c r="Z2697" s="413">
        <v>8</v>
      </c>
    </row>
    <row r="2698" spans="1:26" ht="15">
      <c r="A2698" s="426">
        <v>202110</v>
      </c>
      <c r="B2698" s="426" t="s">
        <v>44</v>
      </c>
      <c r="C2698" s="426" t="s">
        <v>3369</v>
      </c>
      <c r="D2698" s="426" t="s">
        <v>3370</v>
      </c>
      <c r="E2698" s="426" t="s">
        <v>261</v>
      </c>
      <c r="F2698" s="426" t="s">
        <v>4153</v>
      </c>
      <c r="G2698" s="426" t="s">
        <v>4154</v>
      </c>
      <c r="H2698" s="427">
        <v>0.37</v>
      </c>
      <c r="I2698" s="427">
        <v>0.37</v>
      </c>
      <c r="J2698" s="427">
        <v>22.53</v>
      </c>
      <c r="K2698" s="427">
        <v>101.93</v>
      </c>
      <c r="L2698" s="427">
        <v>0.38342655999999997</v>
      </c>
      <c r="M2698" s="427">
        <v>23.41425744</v>
      </c>
      <c r="N2698" s="427">
        <v>105.93054864</v>
      </c>
      <c r="O2698" s="427">
        <v>27.33</v>
      </c>
      <c r="P2698" s="427">
        <v>13.07</v>
      </c>
      <c r="Q2698" s="427">
        <v>13.07</v>
      </c>
      <c r="R2698" s="427">
        <v>0.37097999999999998</v>
      </c>
      <c r="S2698" s="427">
        <v>26.642810000000001</v>
      </c>
      <c r="T2698" s="427">
        <v>97.893957</v>
      </c>
      <c r="U2698" s="428">
        <v>43405</v>
      </c>
      <c r="V2698" s="428">
        <v>44500</v>
      </c>
      <c r="W2698" s="426">
        <v>350</v>
      </c>
      <c r="Y2698" s="413"/>
      <c r="Z2698" s="413">
        <v>8</v>
      </c>
    </row>
    <row r="2699" spans="1:26" ht="15">
      <c r="A2699" s="426">
        <v>202110</v>
      </c>
      <c r="B2699" s="426" t="s">
        <v>44</v>
      </c>
      <c r="C2699" s="426" t="s">
        <v>3510</v>
      </c>
      <c r="D2699" s="426" t="s">
        <v>3511</v>
      </c>
      <c r="E2699" s="426" t="s">
        <v>260</v>
      </c>
      <c r="F2699" s="426" t="s">
        <v>4420</v>
      </c>
      <c r="G2699" s="426" t="s">
        <v>4151</v>
      </c>
      <c r="H2699" s="427">
        <v>0.56000000000000005</v>
      </c>
      <c r="I2699" s="427">
        <v>0.59</v>
      </c>
      <c r="J2699" s="427">
        <v>55.14</v>
      </c>
      <c r="K2699" s="427">
        <v>262.88</v>
      </c>
      <c r="L2699" s="427">
        <v>0.58032128000000005</v>
      </c>
      <c r="M2699" s="427">
        <v>57.30413472</v>
      </c>
      <c r="N2699" s="427">
        <v>273.19751423999998</v>
      </c>
      <c r="O2699" s="427">
        <v>25.76</v>
      </c>
      <c r="P2699" s="427">
        <v>11.43</v>
      </c>
      <c r="Q2699" s="427">
        <v>11.43</v>
      </c>
      <c r="R2699" s="427">
        <v>0.59309080000000003</v>
      </c>
      <c r="S2699" s="427">
        <v>65.370181000000002</v>
      </c>
      <c r="T2699" s="427">
        <v>252.64445599999999</v>
      </c>
      <c r="U2699" s="428">
        <v>43466</v>
      </c>
      <c r="V2699" s="428">
        <v>44316</v>
      </c>
      <c r="W2699" s="426">
        <v>600</v>
      </c>
      <c r="Y2699" s="413"/>
      <c r="Z2699" s="413">
        <v>8</v>
      </c>
    </row>
    <row r="2700" spans="1:26" ht="15">
      <c r="A2700" s="426">
        <v>202110</v>
      </c>
      <c r="B2700" s="426" t="s">
        <v>44</v>
      </c>
      <c r="C2700" s="426" t="s">
        <v>3512</v>
      </c>
      <c r="D2700" s="426" t="s">
        <v>3513</v>
      </c>
      <c r="E2700" s="426" t="s">
        <v>261</v>
      </c>
      <c r="F2700" s="426" t="s">
        <v>4153</v>
      </c>
      <c r="G2700" s="426" t="s">
        <v>4154</v>
      </c>
      <c r="H2700" s="427">
        <v>0.28999999999999998</v>
      </c>
      <c r="I2700" s="427">
        <v>0.32</v>
      </c>
      <c r="J2700" s="427">
        <v>29.2</v>
      </c>
      <c r="K2700" s="427">
        <v>143.01</v>
      </c>
      <c r="L2700" s="427">
        <v>0.30052351999999999</v>
      </c>
      <c r="M2700" s="427">
        <v>30.346041599999996</v>
      </c>
      <c r="N2700" s="427">
        <v>148.62285647999997</v>
      </c>
      <c r="O2700" s="427">
        <v>27.04</v>
      </c>
      <c r="P2700" s="427">
        <v>12.1</v>
      </c>
      <c r="Q2700" s="427">
        <v>12.1</v>
      </c>
      <c r="R2700" s="427">
        <v>0.32401400000000002</v>
      </c>
      <c r="S2700" s="427">
        <v>36.204186999999997</v>
      </c>
      <c r="T2700" s="427">
        <v>136.000417</v>
      </c>
      <c r="U2700" s="428">
        <v>43466</v>
      </c>
      <c r="V2700" s="428">
        <v>44316</v>
      </c>
      <c r="W2700" s="426">
        <v>500</v>
      </c>
      <c r="Y2700" s="413"/>
      <c r="Z2700" s="413">
        <v>8</v>
      </c>
    </row>
    <row r="2701" spans="1:26" ht="15">
      <c r="A2701" s="426">
        <v>202110</v>
      </c>
      <c r="B2701" s="426" t="s">
        <v>44</v>
      </c>
      <c r="C2701" s="426" t="s">
        <v>3702</v>
      </c>
      <c r="D2701" s="426" t="s">
        <v>3703</v>
      </c>
      <c r="E2701" s="426" t="s">
        <v>260</v>
      </c>
      <c r="F2701" s="426" t="s">
        <v>4404</v>
      </c>
      <c r="G2701" s="426" t="s">
        <v>4151</v>
      </c>
      <c r="H2701" s="427">
        <v>0.13</v>
      </c>
      <c r="I2701" s="427">
        <v>0.16</v>
      </c>
      <c r="J2701" s="427">
        <v>7.23</v>
      </c>
      <c r="K2701" s="427">
        <v>31.86</v>
      </c>
      <c r="L2701" s="427">
        <v>0.13471744000000002</v>
      </c>
      <c r="M2701" s="427">
        <v>7.5137630400000006</v>
      </c>
      <c r="N2701" s="427">
        <v>33.110441279999996</v>
      </c>
      <c r="O2701" s="427">
        <v>27.24</v>
      </c>
      <c r="P2701" s="427">
        <v>11.72</v>
      </c>
      <c r="Q2701" s="427">
        <v>11.72</v>
      </c>
      <c r="R2701" s="427">
        <v>0.15549080000000001</v>
      </c>
      <c r="S2701" s="427">
        <v>7.7283770000000001</v>
      </c>
      <c r="T2701" s="427">
        <v>31.369219000000001</v>
      </c>
      <c r="U2701" s="428">
        <v>43525</v>
      </c>
      <c r="V2701" s="428">
        <v>44620</v>
      </c>
      <c r="W2701" s="426">
        <v>260</v>
      </c>
      <c r="Y2701" s="413"/>
      <c r="Z2701" s="413">
        <v>8</v>
      </c>
    </row>
    <row r="2702" spans="1:26" ht="15">
      <c r="A2702" s="426">
        <v>202110</v>
      </c>
      <c r="B2702" s="426" t="s">
        <v>44</v>
      </c>
      <c r="C2702" s="426" t="s">
        <v>4461</v>
      </c>
      <c r="D2702" s="426" t="s">
        <v>4462</v>
      </c>
      <c r="E2702" s="426" t="s">
        <v>259</v>
      </c>
      <c r="F2702" s="426" t="s">
        <v>4454</v>
      </c>
      <c r="G2702" s="426" t="s">
        <v>4151</v>
      </c>
      <c r="H2702" s="427">
        <v>0.05</v>
      </c>
      <c r="I2702" s="427">
        <v>0.21</v>
      </c>
      <c r="J2702" s="427">
        <v>0.53</v>
      </c>
      <c r="K2702" s="427">
        <v>53.19</v>
      </c>
      <c r="L2702" s="427">
        <v>5.1814400000000004E-2</v>
      </c>
      <c r="M2702" s="427">
        <v>0.55080143999999998</v>
      </c>
      <c r="N2702" s="427">
        <v>55.277601119999993</v>
      </c>
      <c r="O2702" s="427">
        <v>27.24</v>
      </c>
      <c r="P2702" s="427">
        <v>11.66</v>
      </c>
      <c r="Q2702" s="427">
        <v>11.66</v>
      </c>
      <c r="R2702" s="427">
        <v>0.2117724</v>
      </c>
      <c r="S2702" s="427">
        <v>0.54588400000000004</v>
      </c>
      <c r="T2702" s="427">
        <v>53.175690000000003</v>
      </c>
      <c r="U2702" s="428">
        <v>43556</v>
      </c>
      <c r="V2702" s="428">
        <v>44651</v>
      </c>
      <c r="W2702" s="426">
        <v>220</v>
      </c>
      <c r="Y2702" s="413"/>
      <c r="Z2702" s="413">
        <v>8</v>
      </c>
    </row>
    <row r="2703" spans="1:26" ht="15">
      <c r="A2703" s="426">
        <v>202110</v>
      </c>
      <c r="B2703" s="426" t="s">
        <v>44</v>
      </c>
      <c r="C2703" s="426" t="s">
        <v>4463</v>
      </c>
      <c r="D2703" s="426" t="s">
        <v>4464</v>
      </c>
      <c r="E2703" s="426" t="s">
        <v>265</v>
      </c>
      <c r="F2703" s="426" t="s">
        <v>4420</v>
      </c>
      <c r="G2703" s="426" t="s">
        <v>4151</v>
      </c>
      <c r="H2703" s="427">
        <v>0.03</v>
      </c>
      <c r="I2703" s="427">
        <v>0.03</v>
      </c>
      <c r="J2703" s="427">
        <v>2.81</v>
      </c>
      <c r="K2703" s="427">
        <v>10.11</v>
      </c>
      <c r="L2703" s="427">
        <v>3.1088640000000001E-2</v>
      </c>
      <c r="M2703" s="427">
        <v>2.9202868799999995</v>
      </c>
      <c r="N2703" s="427">
        <v>10.506797279999999</v>
      </c>
      <c r="O2703" s="427">
        <v>26.92</v>
      </c>
      <c r="P2703" s="427">
        <v>12.55</v>
      </c>
      <c r="Q2703" s="427">
        <v>12.55</v>
      </c>
      <c r="R2703" s="427">
        <v>3.14544E-2</v>
      </c>
      <c r="S2703" s="427">
        <v>3.2528519999999999</v>
      </c>
      <c r="T2703" s="427">
        <v>9.6641480000000008</v>
      </c>
      <c r="U2703" s="428">
        <v>43556</v>
      </c>
      <c r="V2703" s="428">
        <v>44620</v>
      </c>
      <c r="W2703" s="426">
        <v>475</v>
      </c>
      <c r="Y2703" s="413"/>
      <c r="Z2703" s="413">
        <v>8</v>
      </c>
    </row>
    <row r="2704" spans="1:26" ht="15">
      <c r="A2704" s="426">
        <v>202110</v>
      </c>
      <c r="B2704" s="426" t="s">
        <v>44</v>
      </c>
      <c r="C2704" s="426" t="s">
        <v>4465</v>
      </c>
      <c r="D2704" s="426" t="s">
        <v>4466</v>
      </c>
      <c r="E2704" s="426" t="s">
        <v>265</v>
      </c>
      <c r="F2704" s="426" t="s">
        <v>4153</v>
      </c>
      <c r="G2704" s="426" t="s">
        <v>4154</v>
      </c>
      <c r="H2704" s="427">
        <v>0.77</v>
      </c>
      <c r="I2704" s="427">
        <v>0.98</v>
      </c>
      <c r="J2704" s="427">
        <v>71.790000000000006</v>
      </c>
      <c r="K2704" s="427">
        <v>423.96</v>
      </c>
      <c r="L2704" s="427">
        <v>0.79794176000000006</v>
      </c>
      <c r="M2704" s="427">
        <v>74.607613920000006</v>
      </c>
      <c r="N2704" s="427">
        <v>440.59958207999995</v>
      </c>
      <c r="O2704" s="427">
        <v>27.08</v>
      </c>
      <c r="P2704" s="427">
        <v>10.32</v>
      </c>
      <c r="Q2704" s="427">
        <v>10.32</v>
      </c>
      <c r="R2704" s="427">
        <v>0.9793288</v>
      </c>
      <c r="S2704" s="427">
        <v>86.922719999999998</v>
      </c>
      <c r="T2704" s="427">
        <v>408.79476599999998</v>
      </c>
      <c r="U2704" s="428">
        <v>43556</v>
      </c>
      <c r="V2704" s="428">
        <v>44255</v>
      </c>
      <c r="W2704" s="426">
        <v>300</v>
      </c>
      <c r="Y2704" s="413"/>
      <c r="Z2704" s="413">
        <v>8</v>
      </c>
    </row>
    <row r="2705" spans="1:26" ht="15">
      <c r="A2705" s="426">
        <v>202110</v>
      </c>
      <c r="B2705" s="426" t="s">
        <v>44</v>
      </c>
      <c r="C2705" s="426" t="s">
        <v>4909</v>
      </c>
      <c r="D2705" s="426" t="s">
        <v>4910</v>
      </c>
      <c r="E2705" s="426" t="s">
        <v>274</v>
      </c>
      <c r="F2705" s="426" t="s">
        <v>4153</v>
      </c>
      <c r="G2705" s="426" t="s">
        <v>4154</v>
      </c>
      <c r="H2705" s="427">
        <v>0.34</v>
      </c>
      <c r="I2705" s="427">
        <v>0.34</v>
      </c>
      <c r="J2705" s="427">
        <v>23.32</v>
      </c>
      <c r="K2705" s="427">
        <v>110.5</v>
      </c>
      <c r="L2705" s="427">
        <v>0.35233792000000003</v>
      </c>
      <c r="M2705" s="427">
        <v>24.235263359999998</v>
      </c>
      <c r="N2705" s="427">
        <v>114.83690399999999</v>
      </c>
      <c r="O2705" s="427">
        <v>27.24</v>
      </c>
      <c r="P2705" s="427">
        <v>11.57</v>
      </c>
      <c r="Q2705" s="427">
        <v>11.57</v>
      </c>
      <c r="R2705" s="427">
        <v>0.33750439999999998</v>
      </c>
      <c r="S2705" s="427">
        <v>29.800059999999998</v>
      </c>
      <c r="T2705" s="427">
        <v>103.969954</v>
      </c>
      <c r="U2705" s="428">
        <v>43647</v>
      </c>
      <c r="V2705" s="428">
        <v>44681</v>
      </c>
      <c r="W2705" s="426">
        <v>400</v>
      </c>
      <c r="Y2705" s="413"/>
      <c r="Z2705" s="413">
        <v>8</v>
      </c>
    </row>
    <row r="2706" spans="1:26" ht="15">
      <c r="A2706" s="426">
        <v>202110</v>
      </c>
      <c r="B2706" s="426" t="s">
        <v>44</v>
      </c>
      <c r="C2706" s="426" t="s">
        <v>4911</v>
      </c>
      <c r="D2706" s="426" t="s">
        <v>4912</v>
      </c>
      <c r="E2706" s="426" t="s">
        <v>261</v>
      </c>
      <c r="F2706" s="426" t="s">
        <v>4153</v>
      </c>
      <c r="G2706" s="426" t="s">
        <v>4154</v>
      </c>
      <c r="H2706" s="427">
        <v>0.75</v>
      </c>
      <c r="I2706" s="427">
        <v>0.77</v>
      </c>
      <c r="J2706" s="427">
        <v>75.930000000000007</v>
      </c>
      <c r="K2706" s="427">
        <v>354.9</v>
      </c>
      <c r="L2706" s="427">
        <v>0.77721600000000002</v>
      </c>
      <c r="M2706" s="427">
        <v>78.910100639999996</v>
      </c>
      <c r="N2706" s="427">
        <v>368.82911519999993</v>
      </c>
      <c r="O2706" s="427">
        <v>28.23</v>
      </c>
      <c r="P2706" s="427">
        <v>12.34</v>
      </c>
      <c r="Q2706" s="427">
        <v>12.34</v>
      </c>
      <c r="R2706" s="427">
        <v>0.76673360000000002</v>
      </c>
      <c r="S2706" s="427">
        <v>94.942891000000003</v>
      </c>
      <c r="T2706" s="427">
        <v>335.88580100000001</v>
      </c>
      <c r="U2706" s="428">
        <v>43647</v>
      </c>
      <c r="V2706" s="428">
        <v>44681</v>
      </c>
      <c r="W2706" s="426">
        <v>500</v>
      </c>
      <c r="Y2706" s="413"/>
      <c r="Z2706" s="413">
        <v>8</v>
      </c>
    </row>
    <row r="2707" spans="1:26" ht="15">
      <c r="A2707" s="426">
        <v>202110</v>
      </c>
      <c r="B2707" s="426" t="s">
        <v>44</v>
      </c>
      <c r="C2707" s="426" t="s">
        <v>4915</v>
      </c>
      <c r="D2707" s="426" t="s">
        <v>4916</v>
      </c>
      <c r="E2707" s="426" t="s">
        <v>275</v>
      </c>
      <c r="F2707" s="426" t="s">
        <v>4379</v>
      </c>
      <c r="G2707" s="426" t="s">
        <v>4151</v>
      </c>
      <c r="H2707" s="427">
        <v>0.13</v>
      </c>
      <c r="I2707" s="427">
        <v>0.14000000000000001</v>
      </c>
      <c r="J2707" s="427">
        <v>11.69</v>
      </c>
      <c r="K2707" s="427">
        <v>40.54</v>
      </c>
      <c r="L2707" s="427">
        <v>0.13471744000000002</v>
      </c>
      <c r="M2707" s="427">
        <v>12.148809119999999</v>
      </c>
      <c r="N2707" s="427">
        <v>42.13111391999999</v>
      </c>
      <c r="O2707" s="427">
        <v>27.24</v>
      </c>
      <c r="P2707" s="427">
        <v>11.57</v>
      </c>
      <c r="Q2707" s="427">
        <v>11.57</v>
      </c>
      <c r="R2707" s="427">
        <v>0.13978960000000001</v>
      </c>
      <c r="S2707" s="427">
        <v>14.470457</v>
      </c>
      <c r="T2707" s="427">
        <v>37.761555000000001</v>
      </c>
      <c r="U2707" s="428">
        <v>43647</v>
      </c>
      <c r="V2707" s="428">
        <v>44681</v>
      </c>
      <c r="W2707" s="426">
        <v>250</v>
      </c>
      <c r="Y2707" s="413"/>
      <c r="Z2707" s="413">
        <v>8</v>
      </c>
    </row>
    <row r="2708" spans="1:26" ht="15">
      <c r="A2708" s="426">
        <v>202110</v>
      </c>
      <c r="B2708" s="426" t="s">
        <v>44</v>
      </c>
      <c r="C2708" s="426" t="s">
        <v>5630</v>
      </c>
      <c r="D2708" s="426" t="s">
        <v>5631</v>
      </c>
      <c r="E2708" s="426" t="s">
        <v>259</v>
      </c>
      <c r="F2708" s="426" t="s">
        <v>4432</v>
      </c>
      <c r="G2708" s="426" t="s">
        <v>4151</v>
      </c>
      <c r="H2708" s="427">
        <v>0.22</v>
      </c>
      <c r="I2708" s="427">
        <v>0.27</v>
      </c>
      <c r="J2708" s="427">
        <v>22.17</v>
      </c>
      <c r="K2708" s="427">
        <v>123.57</v>
      </c>
      <c r="L2708" s="427">
        <v>0.22798336000000002</v>
      </c>
      <c r="M2708" s="427">
        <v>23.040128159999998</v>
      </c>
      <c r="N2708" s="427">
        <v>128.41987535999996</v>
      </c>
      <c r="O2708" s="427">
        <v>27.49</v>
      </c>
      <c r="P2708" s="427">
        <v>11.49</v>
      </c>
      <c r="Q2708" s="427">
        <v>11.49</v>
      </c>
      <c r="R2708" s="427">
        <v>0.2660148</v>
      </c>
      <c r="S2708" s="427">
        <v>27.360419</v>
      </c>
      <c r="T2708" s="427">
        <v>118.37430500000001</v>
      </c>
      <c r="U2708" s="428">
        <v>43709</v>
      </c>
      <c r="V2708" s="428">
        <v>44681</v>
      </c>
      <c r="W2708" s="426">
        <v>570</v>
      </c>
      <c r="Y2708" s="413"/>
      <c r="Z2708" s="413">
        <v>8</v>
      </c>
    </row>
    <row r="2709" spans="1:26" ht="15">
      <c r="A2709" s="426">
        <v>202110</v>
      </c>
      <c r="B2709" s="426" t="s">
        <v>44</v>
      </c>
      <c r="C2709" s="426" t="s">
        <v>5705</v>
      </c>
      <c r="D2709" s="426" t="s">
        <v>5706</v>
      </c>
      <c r="E2709" s="426" t="s">
        <v>275</v>
      </c>
      <c r="F2709" s="426" t="s">
        <v>4130</v>
      </c>
      <c r="G2709" s="426" t="s">
        <v>4129</v>
      </c>
      <c r="H2709" s="427">
        <v>0.02</v>
      </c>
      <c r="I2709" s="427">
        <v>0.02</v>
      </c>
      <c r="J2709" s="427">
        <v>0.2</v>
      </c>
      <c r="K2709" s="427">
        <v>4.08</v>
      </c>
      <c r="L2709" s="427">
        <v>2.0725760000000003E-2</v>
      </c>
      <c r="M2709" s="427">
        <v>0.2078496</v>
      </c>
      <c r="N2709" s="427">
        <v>4.2401318400000001</v>
      </c>
      <c r="O2709" s="427">
        <v>29.58</v>
      </c>
      <c r="P2709" s="427">
        <v>8.3699999999999992</v>
      </c>
      <c r="Q2709" s="427">
        <v>8.3699999999999992</v>
      </c>
      <c r="R2709" s="427">
        <v>2.4357199999999999E-2</v>
      </c>
      <c r="S2709" s="427">
        <v>0.45359899999999997</v>
      </c>
      <c r="T2709" s="427">
        <v>3.8283469999999999</v>
      </c>
      <c r="U2709" s="428">
        <v>44228</v>
      </c>
      <c r="V2709" s="428">
        <v>45291</v>
      </c>
      <c r="W2709" s="426">
        <v>250</v>
      </c>
      <c r="Y2709" s="413"/>
      <c r="Z2709" s="413">
        <v>8</v>
      </c>
    </row>
    <row r="2710" spans="1:26" ht="15">
      <c r="A2710" s="426">
        <v>202110</v>
      </c>
      <c r="B2710" s="426" t="s">
        <v>44</v>
      </c>
      <c r="C2710" s="426" t="s">
        <v>5753</v>
      </c>
      <c r="D2710" s="426" t="s">
        <v>5754</v>
      </c>
      <c r="E2710" s="426" t="s">
        <v>4922</v>
      </c>
      <c r="F2710" s="426" t="s">
        <v>4322</v>
      </c>
      <c r="G2710" s="426" t="s">
        <v>4143</v>
      </c>
      <c r="H2710" s="427">
        <v>0.5</v>
      </c>
      <c r="I2710" s="427">
        <v>0.59</v>
      </c>
      <c r="J2710" s="427">
        <v>39.54</v>
      </c>
      <c r="K2710" s="427">
        <v>192.33</v>
      </c>
      <c r="L2710" s="427">
        <v>0.51840525000000004</v>
      </c>
      <c r="M2710" s="427">
        <v>40.942385345400005</v>
      </c>
      <c r="N2710" s="427">
        <v>199.15146619830003</v>
      </c>
      <c r="O2710" s="427">
        <v>26.57</v>
      </c>
      <c r="P2710" s="427">
        <v>10.11</v>
      </c>
      <c r="Q2710" s="427">
        <v>10.11</v>
      </c>
      <c r="R2710" s="427">
        <v>0.59040000000000004</v>
      </c>
      <c r="S2710" s="427">
        <v>44.360399999999998</v>
      </c>
      <c r="T2710" s="427">
        <v>187.5103</v>
      </c>
      <c r="U2710" s="428">
        <v>43770</v>
      </c>
      <c r="V2710" s="428">
        <v>44865</v>
      </c>
      <c r="W2710" s="426">
        <v>1600</v>
      </c>
      <c r="Y2710" s="413"/>
      <c r="Z2710" s="413">
        <v>7</v>
      </c>
    </row>
    <row r="2711" spans="1:26" ht="15">
      <c r="A2711" s="426">
        <v>202110</v>
      </c>
      <c r="B2711" s="426" t="s">
        <v>44</v>
      </c>
      <c r="C2711" s="426" t="s">
        <v>5761</v>
      </c>
      <c r="D2711" s="426" t="s">
        <v>5762</v>
      </c>
      <c r="E2711" s="426" t="s">
        <v>259</v>
      </c>
      <c r="F2711" s="426" t="s">
        <v>4472</v>
      </c>
      <c r="G2711" s="426" t="s">
        <v>4129</v>
      </c>
      <c r="H2711" s="427">
        <v>7.0000000000000007E-2</v>
      </c>
      <c r="I2711" s="427">
        <v>7.0000000000000007E-2</v>
      </c>
      <c r="J2711" s="427">
        <v>7.76</v>
      </c>
      <c r="K2711" s="427">
        <v>37.700000000000003</v>
      </c>
      <c r="L2711" s="427">
        <v>7.2540160000000006E-2</v>
      </c>
      <c r="M2711" s="427">
        <v>8.0645644799999978</v>
      </c>
      <c r="N2711" s="427">
        <v>39.179649599999998</v>
      </c>
      <c r="O2711" s="427">
        <v>27.33</v>
      </c>
      <c r="P2711" s="427">
        <v>11</v>
      </c>
      <c r="Q2711" s="427">
        <v>11</v>
      </c>
      <c r="R2711" s="427">
        <v>7.3090799999999997E-2</v>
      </c>
      <c r="S2711" s="427">
        <v>9.2639999999999993</v>
      </c>
      <c r="T2711" s="427">
        <v>36.202767999999999</v>
      </c>
      <c r="U2711" s="428">
        <v>43770</v>
      </c>
      <c r="V2711" s="428">
        <v>44681</v>
      </c>
      <c r="W2711" s="426">
        <v>1041.9000000000001</v>
      </c>
      <c r="Y2711" s="413"/>
      <c r="Z2711" s="413">
        <v>8</v>
      </c>
    </row>
    <row r="2712" spans="1:26" ht="15">
      <c r="A2712" s="426">
        <v>202110</v>
      </c>
      <c r="B2712" s="426" t="s">
        <v>44</v>
      </c>
      <c r="C2712" s="426" t="s">
        <v>5763</v>
      </c>
      <c r="D2712" s="426" t="s">
        <v>5764</v>
      </c>
      <c r="E2712" s="426" t="s">
        <v>259</v>
      </c>
      <c r="F2712" s="426" t="s">
        <v>4153</v>
      </c>
      <c r="G2712" s="426" t="s">
        <v>4154</v>
      </c>
      <c r="H2712" s="427">
        <v>0.14000000000000001</v>
      </c>
      <c r="I2712" s="427">
        <v>0.14000000000000001</v>
      </c>
      <c r="J2712" s="427">
        <v>6.54</v>
      </c>
      <c r="K2712" s="427">
        <v>29.15</v>
      </c>
      <c r="L2712" s="427">
        <v>0.14508032000000001</v>
      </c>
      <c r="M2712" s="427">
        <v>6.7966819199999993</v>
      </c>
      <c r="N2712" s="427">
        <v>30.294079199999999</v>
      </c>
      <c r="O2712" s="427">
        <v>26.8</v>
      </c>
      <c r="P2712" s="427">
        <v>11</v>
      </c>
      <c r="Q2712" s="427">
        <v>11</v>
      </c>
      <c r="R2712" s="427">
        <v>0.1425836</v>
      </c>
      <c r="S2712" s="427">
        <v>7.7189269999999999</v>
      </c>
      <c r="T2712" s="427">
        <v>27.977353999999998</v>
      </c>
      <c r="U2712" s="428">
        <v>43770</v>
      </c>
      <c r="V2712" s="428">
        <v>44865</v>
      </c>
      <c r="W2712" s="426">
        <v>480</v>
      </c>
      <c r="Y2712" s="413"/>
      <c r="Z2712" s="413">
        <v>8</v>
      </c>
    </row>
    <row r="2713" spans="1:26" ht="15">
      <c r="A2713" s="426">
        <v>202110</v>
      </c>
      <c r="B2713" s="426" t="s">
        <v>44</v>
      </c>
      <c r="C2713" s="426" t="s">
        <v>5767</v>
      </c>
      <c r="D2713" s="426" t="s">
        <v>5768</v>
      </c>
      <c r="E2713" s="426" t="s">
        <v>265</v>
      </c>
      <c r="F2713" s="426" t="s">
        <v>4420</v>
      </c>
      <c r="G2713" s="426" t="s">
        <v>4151</v>
      </c>
      <c r="H2713" s="427">
        <v>0.19</v>
      </c>
      <c r="I2713" s="427">
        <v>0.24</v>
      </c>
      <c r="J2713" s="427">
        <v>18.739999999999998</v>
      </c>
      <c r="K2713" s="427">
        <v>87.83</v>
      </c>
      <c r="L2713" s="427">
        <v>0.19689472000000002</v>
      </c>
      <c r="M2713" s="427">
        <v>19.475507519999997</v>
      </c>
      <c r="N2713" s="427">
        <v>91.277151840000002</v>
      </c>
      <c r="O2713" s="427">
        <v>26.8</v>
      </c>
      <c r="P2713" s="427">
        <v>11</v>
      </c>
      <c r="Q2713" s="427">
        <v>11</v>
      </c>
      <c r="R2713" s="427">
        <v>0.24218200000000001</v>
      </c>
      <c r="S2713" s="427">
        <v>23.115136</v>
      </c>
      <c r="T2713" s="427">
        <v>83.455770999999999</v>
      </c>
      <c r="U2713" s="428">
        <v>43770</v>
      </c>
      <c r="V2713" s="428">
        <v>44865</v>
      </c>
      <c r="W2713" s="426">
        <v>600</v>
      </c>
      <c r="Y2713" s="413"/>
      <c r="Z2713" s="413">
        <v>8</v>
      </c>
    </row>
    <row r="2714" spans="1:26" ht="15">
      <c r="A2714" s="426">
        <v>202110</v>
      </c>
      <c r="B2714" s="426" t="s">
        <v>44</v>
      </c>
      <c r="C2714" s="426" t="s">
        <v>5952</v>
      </c>
      <c r="D2714" s="426" t="s">
        <v>5953</v>
      </c>
      <c r="E2714" s="426" t="s">
        <v>259</v>
      </c>
      <c r="F2714" s="426" t="s">
        <v>4454</v>
      </c>
      <c r="G2714" s="426" t="s">
        <v>4151</v>
      </c>
      <c r="H2714" s="427">
        <v>0.03</v>
      </c>
      <c r="I2714" s="427">
        <v>0.26</v>
      </c>
      <c r="J2714" s="427">
        <v>0.64</v>
      </c>
      <c r="K2714" s="427">
        <v>81.31</v>
      </c>
      <c r="L2714" s="427">
        <v>3.1088640000000001E-2</v>
      </c>
      <c r="M2714" s="427">
        <v>0.66511871999999994</v>
      </c>
      <c r="N2714" s="427">
        <v>84.501254879999991</v>
      </c>
      <c r="O2714" s="427">
        <v>27.24</v>
      </c>
      <c r="P2714" s="427">
        <v>11.53</v>
      </c>
      <c r="Q2714" s="427">
        <v>11.53</v>
      </c>
      <c r="R2714" s="427">
        <v>0.26419999999999999</v>
      </c>
      <c r="S2714" s="427">
        <v>0.82128000000000001</v>
      </c>
      <c r="T2714" s="427">
        <v>81.112840000000006</v>
      </c>
      <c r="U2714" s="428">
        <v>43831</v>
      </c>
      <c r="V2714" s="428">
        <v>44651</v>
      </c>
      <c r="W2714" s="426">
        <v>60</v>
      </c>
      <c r="Y2714" s="413"/>
      <c r="Z2714" s="413">
        <v>8</v>
      </c>
    </row>
    <row r="2715" spans="1:26" ht="15">
      <c r="A2715" s="426">
        <v>202110</v>
      </c>
      <c r="B2715" s="426" t="s">
        <v>44</v>
      </c>
      <c r="C2715" s="426" t="s">
        <v>6092</v>
      </c>
      <c r="D2715" s="426" t="s">
        <v>6093</v>
      </c>
      <c r="E2715" s="426" t="s">
        <v>276</v>
      </c>
      <c r="F2715" s="426" t="s">
        <v>4436</v>
      </c>
      <c r="G2715" s="426" t="s">
        <v>4129</v>
      </c>
      <c r="H2715" s="427">
        <v>0.03</v>
      </c>
      <c r="I2715" s="427">
        <v>0.27</v>
      </c>
      <c r="J2715" s="427">
        <v>3.49</v>
      </c>
      <c r="K2715" s="427">
        <v>52.66</v>
      </c>
      <c r="L2715" s="427">
        <v>3.1088640000000001E-2</v>
      </c>
      <c r="M2715" s="427">
        <v>3.6269755199999998</v>
      </c>
      <c r="N2715" s="427">
        <v>54.726799679999992</v>
      </c>
      <c r="O2715" s="427">
        <v>26.67</v>
      </c>
      <c r="P2715" s="427">
        <v>11</v>
      </c>
      <c r="Q2715" s="427">
        <v>11</v>
      </c>
      <c r="R2715" s="427">
        <v>0.272318</v>
      </c>
      <c r="S2715" s="427">
        <v>4.3179150000000002</v>
      </c>
      <c r="T2715" s="427">
        <v>51.825080999999997</v>
      </c>
      <c r="U2715" s="428">
        <v>43862</v>
      </c>
      <c r="V2715" s="428">
        <v>44196</v>
      </c>
      <c r="W2715" s="426">
        <v>400</v>
      </c>
      <c r="Y2715" s="413"/>
      <c r="Z2715" s="413">
        <v>8</v>
      </c>
    </row>
    <row r="2716" spans="1:26" ht="15">
      <c r="A2716" s="426">
        <v>202110</v>
      </c>
      <c r="B2716" s="426" t="s">
        <v>44</v>
      </c>
      <c r="C2716" s="426" t="s">
        <v>6213</v>
      </c>
      <c r="D2716" s="426" t="s">
        <v>6214</v>
      </c>
      <c r="E2716" s="426" t="s">
        <v>4922</v>
      </c>
      <c r="F2716" s="426" t="s">
        <v>4446</v>
      </c>
      <c r="G2716" s="426" t="s">
        <v>4143</v>
      </c>
      <c r="H2716" s="427">
        <v>0.37</v>
      </c>
      <c r="I2716" s="427">
        <v>0.39</v>
      </c>
      <c r="J2716" s="427">
        <v>25.87</v>
      </c>
      <c r="K2716" s="427">
        <v>129.71</v>
      </c>
      <c r="L2716" s="427">
        <v>0.38361988499999999</v>
      </c>
      <c r="M2716" s="427">
        <v>26.787544483700007</v>
      </c>
      <c r="N2716" s="427">
        <v>134.31049072210004</v>
      </c>
      <c r="O2716" s="427">
        <v>26.88</v>
      </c>
      <c r="P2716" s="427">
        <v>10.11</v>
      </c>
      <c r="Q2716" s="427">
        <v>10.11</v>
      </c>
      <c r="R2716" s="427">
        <v>0.39296399999999998</v>
      </c>
      <c r="S2716" s="427">
        <v>30.438908999999999</v>
      </c>
      <c r="T2716" s="427">
        <v>125.154568</v>
      </c>
      <c r="U2716" s="428">
        <v>43952</v>
      </c>
      <c r="V2716" s="428">
        <v>45046</v>
      </c>
      <c r="W2716" s="426">
        <v>810</v>
      </c>
      <c r="Y2716" s="413"/>
      <c r="Z2716" s="413">
        <v>7</v>
      </c>
    </row>
    <row r="2717" spans="1:26" ht="15">
      <c r="A2717" s="426">
        <v>202110</v>
      </c>
      <c r="B2717" s="426" t="s">
        <v>44</v>
      </c>
      <c r="C2717" s="426" t="s">
        <v>6215</v>
      </c>
      <c r="D2717" s="426" t="s">
        <v>6216</v>
      </c>
      <c r="E2717" s="426" t="s">
        <v>4922</v>
      </c>
      <c r="F2717" s="426" t="s">
        <v>4413</v>
      </c>
      <c r="G2717" s="426" t="s">
        <v>4123</v>
      </c>
      <c r="H2717" s="427">
        <v>0.14000000000000001</v>
      </c>
      <c r="I2717" s="427">
        <v>0.19</v>
      </c>
      <c r="J2717" s="427">
        <v>12.67</v>
      </c>
      <c r="K2717" s="427">
        <v>64.94</v>
      </c>
      <c r="L2717" s="427">
        <v>0.14515347000000003</v>
      </c>
      <c r="M2717" s="427">
        <v>13.1193733517</v>
      </c>
      <c r="N2717" s="427">
        <v>67.243260099400004</v>
      </c>
      <c r="O2717" s="427">
        <v>26.88</v>
      </c>
      <c r="P2717" s="427">
        <v>10.11</v>
      </c>
      <c r="Q2717" s="427">
        <v>10.11</v>
      </c>
      <c r="R2717" s="427">
        <v>0.18779999999999999</v>
      </c>
      <c r="S2717" s="427">
        <v>15.11262</v>
      </c>
      <c r="T2717" s="427">
        <v>62.498849999999997</v>
      </c>
      <c r="U2717" s="428">
        <v>43952</v>
      </c>
      <c r="V2717" s="428">
        <v>45046</v>
      </c>
      <c r="W2717" s="426">
        <v>530</v>
      </c>
      <c r="Y2717" s="413"/>
      <c r="Z2717" s="413">
        <v>7</v>
      </c>
    </row>
    <row r="2718" spans="1:26" ht="15">
      <c r="A2718" s="426">
        <v>202110</v>
      </c>
      <c r="B2718" s="426" t="s">
        <v>44</v>
      </c>
      <c r="C2718" s="426" t="s">
        <v>6255</v>
      </c>
      <c r="D2718" s="426" t="s">
        <v>6256</v>
      </c>
      <c r="E2718" s="426" t="s">
        <v>260</v>
      </c>
      <c r="F2718" s="426" t="s">
        <v>4413</v>
      </c>
      <c r="G2718" s="426" t="s">
        <v>4123</v>
      </c>
      <c r="H2718" s="427">
        <v>0.11</v>
      </c>
      <c r="I2718" s="427">
        <v>0.14000000000000001</v>
      </c>
      <c r="J2718" s="427">
        <v>8.4700000000000006</v>
      </c>
      <c r="K2718" s="427">
        <v>33.99</v>
      </c>
      <c r="L2718" s="427">
        <v>0.11399168000000001</v>
      </c>
      <c r="M2718" s="427">
        <v>8.8024305600000012</v>
      </c>
      <c r="N2718" s="427">
        <v>35.324039519999999</v>
      </c>
      <c r="O2718" s="427">
        <v>26.67</v>
      </c>
      <c r="P2718" s="427">
        <v>9.5299999999999994</v>
      </c>
      <c r="Q2718" s="427">
        <v>9.5299999999999994</v>
      </c>
      <c r="R2718" s="427">
        <v>0.13809080000000001</v>
      </c>
      <c r="S2718" s="427">
        <v>9.7812719999999995</v>
      </c>
      <c r="T2718" s="427">
        <v>32.676377000000002</v>
      </c>
      <c r="U2718" s="428">
        <v>43983</v>
      </c>
      <c r="V2718" s="428">
        <v>45077</v>
      </c>
      <c r="W2718" s="426">
        <v>340</v>
      </c>
      <c r="Y2718" s="413"/>
      <c r="Z2718" s="413">
        <v>8</v>
      </c>
    </row>
    <row r="2719" spans="1:26" ht="15">
      <c r="A2719" s="426">
        <v>202110</v>
      </c>
      <c r="B2719" s="426" t="s">
        <v>44</v>
      </c>
      <c r="C2719" s="426" t="s">
        <v>6345</v>
      </c>
      <c r="D2719" s="426" t="s">
        <v>6346</v>
      </c>
      <c r="E2719" s="426" t="s">
        <v>259</v>
      </c>
      <c r="F2719" s="426" t="s">
        <v>4420</v>
      </c>
      <c r="G2719" s="426" t="s">
        <v>4151</v>
      </c>
      <c r="H2719" s="427">
        <v>0.12</v>
      </c>
      <c r="I2719" s="427">
        <v>0.14000000000000001</v>
      </c>
      <c r="J2719" s="427">
        <v>5.42</v>
      </c>
      <c r="K2719" s="427">
        <v>32.74</v>
      </c>
      <c r="L2719" s="427">
        <v>0.12435456</v>
      </c>
      <c r="M2719" s="427">
        <v>5.6327241599999995</v>
      </c>
      <c r="N2719" s="427">
        <v>34.024979519999995</v>
      </c>
      <c r="O2719" s="427">
        <v>26.67</v>
      </c>
      <c r="P2719" s="427">
        <v>9.5299999999999994</v>
      </c>
      <c r="Q2719" s="427">
        <v>9.5299999999999994</v>
      </c>
      <c r="R2719" s="427">
        <v>0.14387240000000001</v>
      </c>
      <c r="S2719" s="427">
        <v>6.6006650000000002</v>
      </c>
      <c r="T2719" s="427">
        <v>31.561720999999999</v>
      </c>
      <c r="U2719" s="428">
        <v>44013</v>
      </c>
      <c r="V2719" s="428">
        <v>45107</v>
      </c>
      <c r="W2719" s="426">
        <v>250</v>
      </c>
      <c r="Y2719" s="413"/>
      <c r="Z2719" s="413">
        <v>8</v>
      </c>
    </row>
    <row r="2720" spans="1:26" ht="15">
      <c r="A2720" s="426">
        <v>202110</v>
      </c>
      <c r="B2720" s="426" t="s">
        <v>44</v>
      </c>
      <c r="C2720" s="426" t="s">
        <v>6347</v>
      </c>
      <c r="D2720" s="426" t="s">
        <v>6348</v>
      </c>
      <c r="E2720" s="426" t="s">
        <v>266</v>
      </c>
      <c r="F2720" s="426" t="s">
        <v>4379</v>
      </c>
      <c r="G2720" s="426" t="s">
        <v>4151</v>
      </c>
      <c r="H2720" s="427">
        <v>0.06</v>
      </c>
      <c r="I2720" s="427">
        <v>0.37</v>
      </c>
      <c r="J2720" s="427">
        <v>6.01</v>
      </c>
      <c r="K2720" s="427">
        <v>60.88</v>
      </c>
      <c r="L2720" s="427">
        <v>6.2177280000000001E-2</v>
      </c>
      <c r="M2720" s="427">
        <v>6.2458804799999994</v>
      </c>
      <c r="N2720" s="427">
        <v>63.26941824</v>
      </c>
      <c r="O2720" s="427">
        <v>26.67</v>
      </c>
      <c r="P2720" s="427">
        <v>9.5299999999999994</v>
      </c>
      <c r="Q2720" s="427">
        <v>9.5299999999999994</v>
      </c>
      <c r="R2720" s="427">
        <v>0.36793599999999999</v>
      </c>
      <c r="S2720" s="427">
        <v>7.4045589999999999</v>
      </c>
      <c r="T2720" s="427">
        <v>59.468466999999997</v>
      </c>
      <c r="U2720" s="428">
        <v>44013</v>
      </c>
      <c r="V2720" s="428">
        <v>45107</v>
      </c>
      <c r="W2720" s="426">
        <v>400</v>
      </c>
      <c r="Y2720" s="413"/>
      <c r="Z2720" s="413">
        <v>8</v>
      </c>
    </row>
    <row r="2721" spans="1:26" ht="15">
      <c r="A2721" s="426">
        <v>202110</v>
      </c>
      <c r="B2721" s="426" t="s">
        <v>44</v>
      </c>
      <c r="C2721" s="426" t="s">
        <v>6385</v>
      </c>
      <c r="D2721" s="426" t="s">
        <v>6386</v>
      </c>
      <c r="E2721" s="426" t="s">
        <v>265</v>
      </c>
      <c r="F2721" s="426" t="s">
        <v>4420</v>
      </c>
      <c r="G2721" s="426" t="s">
        <v>4151</v>
      </c>
      <c r="H2721" s="427">
        <v>0.12</v>
      </c>
      <c r="I2721" s="427">
        <v>0.13</v>
      </c>
      <c r="J2721" s="427">
        <v>4.7300000000000004</v>
      </c>
      <c r="K2721" s="427">
        <v>20.8</v>
      </c>
      <c r="L2721" s="427">
        <v>0.12435456</v>
      </c>
      <c r="M2721" s="427">
        <v>4.9156430400000009</v>
      </c>
      <c r="N2721" s="427">
        <v>21.616358399999999</v>
      </c>
      <c r="O2721" s="427">
        <v>27.33</v>
      </c>
      <c r="P2721" s="427">
        <v>11</v>
      </c>
      <c r="Q2721" s="427">
        <v>11</v>
      </c>
      <c r="R2721" s="427">
        <v>0.13381799999999999</v>
      </c>
      <c r="S2721" s="427">
        <v>5.5590909999999996</v>
      </c>
      <c r="T2721" s="427">
        <v>19.973452000000002</v>
      </c>
      <c r="U2721" s="428">
        <v>44044</v>
      </c>
      <c r="V2721" s="428">
        <v>44926</v>
      </c>
      <c r="W2721" s="426">
        <v>800</v>
      </c>
      <c r="Y2721" s="413"/>
      <c r="Z2721" s="413">
        <v>8</v>
      </c>
    </row>
    <row r="2722" spans="1:26" ht="15">
      <c r="A2722" s="426">
        <v>202110</v>
      </c>
      <c r="B2722" s="426" t="s">
        <v>44</v>
      </c>
      <c r="C2722" s="426" t="s">
        <v>6389</v>
      </c>
      <c r="D2722" s="426" t="s">
        <v>6390</v>
      </c>
      <c r="E2722" s="426" t="s">
        <v>259</v>
      </c>
      <c r="F2722" s="426" t="s">
        <v>4431</v>
      </c>
      <c r="G2722" s="426" t="s">
        <v>4129</v>
      </c>
      <c r="H2722" s="427">
        <v>0.13</v>
      </c>
      <c r="I2722" s="427">
        <v>0.24</v>
      </c>
      <c r="J2722" s="427">
        <v>2.86</v>
      </c>
      <c r="K2722" s="427">
        <v>77.180000000000007</v>
      </c>
      <c r="L2722" s="427">
        <v>0.13471744000000002</v>
      </c>
      <c r="M2722" s="427">
        <v>2.9722492799999998</v>
      </c>
      <c r="N2722" s="427">
        <v>80.209160640000007</v>
      </c>
      <c r="O2722" s="427">
        <v>26.67</v>
      </c>
      <c r="P2722" s="427">
        <v>11</v>
      </c>
      <c r="Q2722" s="427">
        <v>11</v>
      </c>
      <c r="R2722" s="427">
        <v>0.2396692</v>
      </c>
      <c r="S2722" s="427">
        <v>3.084848</v>
      </c>
      <c r="T2722" s="427">
        <v>76.976412999999994</v>
      </c>
      <c r="U2722" s="428">
        <v>44044</v>
      </c>
      <c r="V2722" s="428">
        <v>45138</v>
      </c>
      <c r="W2722" s="426">
        <v>300</v>
      </c>
      <c r="Y2722" s="413"/>
      <c r="Z2722" s="413">
        <v>8</v>
      </c>
    </row>
    <row r="2723" spans="1:26" ht="15">
      <c r="A2723" s="426">
        <v>202110</v>
      </c>
      <c r="B2723" s="426" t="s">
        <v>44</v>
      </c>
      <c r="C2723" s="426" t="s">
        <v>6492</v>
      </c>
      <c r="D2723" s="426" t="s">
        <v>6493</v>
      </c>
      <c r="E2723" s="426" t="s">
        <v>256</v>
      </c>
      <c r="F2723" s="426" t="s">
        <v>4404</v>
      </c>
      <c r="G2723" s="426" t="s">
        <v>4151</v>
      </c>
      <c r="H2723" s="427">
        <v>0.12</v>
      </c>
      <c r="I2723" s="427">
        <v>0.23</v>
      </c>
      <c r="J2723" s="427">
        <v>1.74</v>
      </c>
      <c r="K2723" s="427">
        <v>38.39</v>
      </c>
      <c r="L2723" s="427">
        <v>0.12435456</v>
      </c>
      <c r="M2723" s="427">
        <v>1.8082915199999998</v>
      </c>
      <c r="N2723" s="427">
        <v>39.896730720000001</v>
      </c>
      <c r="O2723" s="427">
        <v>26.67</v>
      </c>
      <c r="P2723" s="427">
        <v>9.74</v>
      </c>
      <c r="Q2723" s="427">
        <v>9.74</v>
      </c>
      <c r="R2723" s="427">
        <v>0.22515879999999999</v>
      </c>
      <c r="S2723" s="427">
        <v>1.835259</v>
      </c>
      <c r="T2723" s="427">
        <v>38.315075999999998</v>
      </c>
      <c r="U2723" s="428">
        <v>44075</v>
      </c>
      <c r="V2723" s="428">
        <v>45169</v>
      </c>
      <c r="W2723" s="426">
        <v>350</v>
      </c>
      <c r="Y2723" s="413"/>
      <c r="Z2723" s="413">
        <v>8</v>
      </c>
    </row>
    <row r="2724" spans="1:26" ht="15">
      <c r="A2724" s="426">
        <v>202110</v>
      </c>
      <c r="B2724" s="426" t="s">
        <v>44</v>
      </c>
      <c r="C2724" s="426" t="s">
        <v>6538</v>
      </c>
      <c r="D2724" s="426" t="s">
        <v>6539</v>
      </c>
      <c r="E2724" s="426" t="s">
        <v>265</v>
      </c>
      <c r="F2724" s="426" t="s">
        <v>4420</v>
      </c>
      <c r="G2724" s="426" t="s">
        <v>4151</v>
      </c>
      <c r="H2724" s="427">
        <v>0.05</v>
      </c>
      <c r="I2724" s="427">
        <v>0.08</v>
      </c>
      <c r="J2724" s="427">
        <v>2.4</v>
      </c>
      <c r="K2724" s="427">
        <v>10.92</v>
      </c>
      <c r="L2724" s="427">
        <v>5.1814400000000004E-2</v>
      </c>
      <c r="M2724" s="427">
        <v>2.4941951999999996</v>
      </c>
      <c r="N2724" s="427">
        <v>11.348588159999998</v>
      </c>
      <c r="O2724" s="427">
        <v>26.67</v>
      </c>
      <c r="P2724" s="427">
        <v>9.5299999999999994</v>
      </c>
      <c r="Q2724" s="427">
        <v>9.5299999999999994</v>
      </c>
      <c r="R2724" s="427">
        <v>8.0799999999999997E-2</v>
      </c>
      <c r="S2724" s="427">
        <v>2.9012540000000002</v>
      </c>
      <c r="T2724" s="427">
        <v>10.420481000000001</v>
      </c>
      <c r="U2724" s="428">
        <v>44105</v>
      </c>
      <c r="V2724" s="428">
        <v>45199</v>
      </c>
      <c r="W2724" s="426">
        <v>324</v>
      </c>
      <c r="Y2724" s="413"/>
      <c r="Z2724" s="413">
        <v>8</v>
      </c>
    </row>
    <row r="2725" spans="1:26" ht="15">
      <c r="A2725" s="426">
        <v>202110</v>
      </c>
      <c r="B2725" s="426" t="s">
        <v>44</v>
      </c>
      <c r="C2725" s="426" t="s">
        <v>6729</v>
      </c>
      <c r="D2725" s="426" t="s">
        <v>6730</v>
      </c>
      <c r="E2725" s="426" t="s">
        <v>259</v>
      </c>
      <c r="F2725" s="426" t="s">
        <v>4428</v>
      </c>
      <c r="G2725" s="426" t="s">
        <v>4129</v>
      </c>
      <c r="H2725" s="427">
        <v>0.23</v>
      </c>
      <c r="I2725" s="427">
        <v>0.38</v>
      </c>
      <c r="J2725" s="427">
        <v>2.66</v>
      </c>
      <c r="K2725" s="427">
        <v>56.39</v>
      </c>
      <c r="L2725" s="427">
        <v>0.23834624000000001</v>
      </c>
      <c r="M2725" s="427">
        <v>2.7643996799999999</v>
      </c>
      <c r="N2725" s="427">
        <v>58.603194719999998</v>
      </c>
      <c r="O2725" s="427">
        <v>26.67</v>
      </c>
      <c r="P2725" s="427">
        <v>9.74</v>
      </c>
      <c r="Q2725" s="427">
        <v>9.74</v>
      </c>
      <c r="R2725" s="427">
        <v>0.27536359999999999</v>
      </c>
      <c r="S2725" s="427">
        <v>2.8783729999999998</v>
      </c>
      <c r="T2725" s="427">
        <v>56.115797000000001</v>
      </c>
      <c r="U2725" s="428">
        <v>44166</v>
      </c>
      <c r="V2725" s="428">
        <v>45260</v>
      </c>
      <c r="W2725" s="426">
        <v>400</v>
      </c>
      <c r="Y2725" s="413"/>
      <c r="Z2725" s="413">
        <v>8</v>
      </c>
    </row>
    <row r="2726" spans="1:26" ht="15">
      <c r="A2726" s="426">
        <v>202110</v>
      </c>
      <c r="B2726" s="426" t="s">
        <v>44</v>
      </c>
      <c r="C2726" s="426" t="s">
        <v>6731</v>
      </c>
      <c r="D2726" s="426" t="s">
        <v>6732</v>
      </c>
      <c r="E2726" s="426" t="s">
        <v>273</v>
      </c>
      <c r="F2726" s="426" t="s">
        <v>4379</v>
      </c>
      <c r="G2726" s="426" t="s">
        <v>4151</v>
      </c>
      <c r="H2726" s="427">
        <v>0.02</v>
      </c>
      <c r="I2726" s="427">
        <v>0.25</v>
      </c>
      <c r="J2726" s="427">
        <v>0.63</v>
      </c>
      <c r="K2726" s="427">
        <v>36.65</v>
      </c>
      <c r="L2726" s="427">
        <v>2.0725760000000003E-2</v>
      </c>
      <c r="M2726" s="427">
        <v>0.6547262399999999</v>
      </c>
      <c r="N2726" s="427">
        <v>38.088439199999989</v>
      </c>
      <c r="O2726" s="427">
        <v>26.67</v>
      </c>
      <c r="P2726" s="427">
        <v>10.58</v>
      </c>
      <c r="Q2726" s="427">
        <v>10.58</v>
      </c>
      <c r="R2726" s="427">
        <v>0.24731839999999999</v>
      </c>
      <c r="S2726" s="427">
        <v>0.75393299999999996</v>
      </c>
      <c r="T2726" s="427">
        <v>36.500058000000003</v>
      </c>
      <c r="U2726" s="428">
        <v>44166</v>
      </c>
      <c r="V2726" s="428">
        <v>45046</v>
      </c>
      <c r="W2726" s="426">
        <v>364.1</v>
      </c>
      <c r="Y2726" s="413"/>
      <c r="Z2726" s="413">
        <v>8</v>
      </c>
    </row>
    <row r="2727" spans="1:26" ht="15">
      <c r="A2727" s="426">
        <v>202110</v>
      </c>
      <c r="B2727" s="426" t="s">
        <v>44</v>
      </c>
      <c r="C2727" s="426" t="s">
        <v>7052</v>
      </c>
      <c r="D2727" s="426" t="s">
        <v>6923</v>
      </c>
      <c r="E2727" s="426" t="s">
        <v>259</v>
      </c>
      <c r="F2727" s="426" t="s">
        <v>4150</v>
      </c>
      <c r="G2727" s="426" t="s">
        <v>4151</v>
      </c>
      <c r="H2727" s="427">
        <v>0.52</v>
      </c>
      <c r="I2727" s="427">
        <v>0.69</v>
      </c>
      <c r="J2727" s="427">
        <v>29.67</v>
      </c>
      <c r="K2727" s="427">
        <v>192.39</v>
      </c>
      <c r="L2727" s="427">
        <v>0.53886976000000009</v>
      </c>
      <c r="M2727" s="427">
        <v>30.834488159999999</v>
      </c>
      <c r="N2727" s="427">
        <v>199.94092271999995</v>
      </c>
      <c r="O2727" s="427">
        <v>25.76</v>
      </c>
      <c r="P2727" s="427">
        <v>9.31</v>
      </c>
      <c r="Q2727" s="427">
        <v>9.31</v>
      </c>
      <c r="R2727" s="427">
        <v>0.68503639999999999</v>
      </c>
      <c r="S2727" s="427">
        <v>33.530206</v>
      </c>
      <c r="T2727" s="427">
        <v>188.52858900000001</v>
      </c>
      <c r="U2727" s="428">
        <v>44256</v>
      </c>
      <c r="V2727" s="428">
        <v>45291</v>
      </c>
      <c r="W2727" s="426">
        <v>678.4</v>
      </c>
      <c r="Y2727" s="413"/>
      <c r="Z2727" s="413">
        <v>8</v>
      </c>
    </row>
    <row r="2728" spans="1:26" ht="15">
      <c r="A2728" s="426">
        <v>202110</v>
      </c>
      <c r="B2728" s="426" t="s">
        <v>44</v>
      </c>
      <c r="C2728" s="426" t="s">
        <v>7043</v>
      </c>
      <c r="D2728" s="426" t="s">
        <v>6924</v>
      </c>
      <c r="E2728" s="426" t="s">
        <v>265</v>
      </c>
      <c r="F2728" s="426" t="s">
        <v>4431</v>
      </c>
      <c r="G2728" s="426" t="s">
        <v>4129</v>
      </c>
      <c r="H2728" s="427">
        <v>0.33</v>
      </c>
      <c r="I2728" s="427">
        <v>0.32</v>
      </c>
      <c r="J2728" s="427">
        <v>25.16</v>
      </c>
      <c r="K2728" s="427">
        <v>135.19999999999999</v>
      </c>
      <c r="L2728" s="427">
        <v>0.34197504000000001</v>
      </c>
      <c r="M2728" s="427">
        <v>26.14747968</v>
      </c>
      <c r="N2728" s="427">
        <v>140.50632959999996</v>
      </c>
      <c r="O2728" s="427">
        <v>26.67</v>
      </c>
      <c r="P2728" s="427">
        <v>9.44</v>
      </c>
      <c r="Q2728" s="427">
        <v>9.44</v>
      </c>
      <c r="R2728" s="427">
        <v>0.32930920000000002</v>
      </c>
      <c r="S2728" s="427">
        <v>31.738204</v>
      </c>
      <c r="T2728" s="427">
        <v>128.65479400000001</v>
      </c>
      <c r="U2728" s="428">
        <v>44256</v>
      </c>
      <c r="V2728" s="428">
        <v>44926</v>
      </c>
      <c r="W2728" s="426">
        <v>540</v>
      </c>
      <c r="Y2728" s="413"/>
      <c r="Z2728" s="413">
        <v>8</v>
      </c>
    </row>
    <row r="2729" spans="1:26" ht="15">
      <c r="A2729" s="426">
        <v>202110</v>
      </c>
      <c r="B2729" s="426" t="s">
        <v>44</v>
      </c>
      <c r="C2729" s="426" t="s">
        <v>7080</v>
      </c>
      <c r="D2729" s="426" t="s">
        <v>7081</v>
      </c>
      <c r="E2729" s="426" t="s">
        <v>259</v>
      </c>
      <c r="F2729" s="426" t="s">
        <v>4404</v>
      </c>
      <c r="G2729" s="426" t="s">
        <v>4151</v>
      </c>
      <c r="H2729" s="427">
        <v>0.08</v>
      </c>
      <c r="I2729" s="427">
        <v>0.11</v>
      </c>
      <c r="J2729" s="427">
        <v>2.94</v>
      </c>
      <c r="K2729" s="427">
        <v>30.24</v>
      </c>
      <c r="L2729" s="427">
        <v>8.2903040000000011E-2</v>
      </c>
      <c r="M2729" s="427">
        <v>3.0553891199999996</v>
      </c>
      <c r="N2729" s="427">
        <v>31.426859519999997</v>
      </c>
      <c r="O2729" s="427">
        <v>25.76</v>
      </c>
      <c r="P2729" s="427">
        <v>9.31</v>
      </c>
      <c r="Q2729" s="427">
        <v>9.31</v>
      </c>
      <c r="R2729" s="427">
        <v>0.20697879999999999</v>
      </c>
      <c r="S2729" s="427">
        <v>3.489223</v>
      </c>
      <c r="T2729" s="427">
        <v>29.690776</v>
      </c>
      <c r="U2729" s="428">
        <v>44317</v>
      </c>
      <c r="V2729" s="428">
        <v>45291</v>
      </c>
      <c r="W2729" s="426">
        <v>500</v>
      </c>
      <c r="Y2729" s="413"/>
      <c r="Z2729" s="413">
        <v>8</v>
      </c>
    </row>
    <row r="2730" spans="1:26" ht="15">
      <c r="A2730" s="426">
        <v>202110</v>
      </c>
      <c r="B2730" s="426" t="s">
        <v>44</v>
      </c>
      <c r="C2730" s="426" t="s">
        <v>7084</v>
      </c>
      <c r="D2730" s="426" t="s">
        <v>7085</v>
      </c>
      <c r="E2730" s="426" t="s">
        <v>261</v>
      </c>
      <c r="F2730" s="426" t="s">
        <v>4153</v>
      </c>
      <c r="G2730" s="426" t="s">
        <v>4154</v>
      </c>
      <c r="H2730" s="427">
        <v>0.12</v>
      </c>
      <c r="I2730" s="427">
        <v>0.13</v>
      </c>
      <c r="J2730" s="427">
        <v>10.1</v>
      </c>
      <c r="K2730" s="427">
        <v>47.5</v>
      </c>
      <c r="L2730" s="427">
        <v>0.12435456</v>
      </c>
      <c r="M2730" s="427">
        <v>10.496404799999999</v>
      </c>
      <c r="N2730" s="427">
        <v>49.364279999999994</v>
      </c>
      <c r="O2730" s="427">
        <v>25.76</v>
      </c>
      <c r="P2730" s="427">
        <v>9.31</v>
      </c>
      <c r="Q2730" s="427">
        <v>9.31</v>
      </c>
      <c r="R2730" s="427">
        <v>0.13034280000000001</v>
      </c>
      <c r="S2730" s="427">
        <v>12.262665</v>
      </c>
      <c r="T2730" s="427">
        <v>45.328660999999997</v>
      </c>
      <c r="U2730" s="428">
        <v>44317</v>
      </c>
      <c r="V2730" s="428">
        <v>45291</v>
      </c>
      <c r="W2730" s="426">
        <v>400</v>
      </c>
      <c r="Y2730" s="413"/>
      <c r="Z2730" s="413">
        <v>8</v>
      </c>
    </row>
    <row r="2731" spans="1:26" ht="15">
      <c r="A2731" s="426">
        <v>202110</v>
      </c>
      <c r="B2731" s="426" t="s">
        <v>44</v>
      </c>
      <c r="C2731" s="426" t="s">
        <v>7158</v>
      </c>
      <c r="D2731" s="426" t="s">
        <v>7159</v>
      </c>
      <c r="E2731" s="426" t="s">
        <v>265</v>
      </c>
      <c r="F2731" s="426" t="s">
        <v>4350</v>
      </c>
      <c r="G2731" s="426" t="s">
        <v>4143</v>
      </c>
      <c r="H2731" s="427">
        <v>0.43</v>
      </c>
      <c r="I2731" s="427">
        <v>0.43</v>
      </c>
      <c r="J2731" s="427">
        <v>22.64</v>
      </c>
      <c r="K2731" s="427">
        <v>70.400000000000006</v>
      </c>
      <c r="L2731" s="427">
        <v>0.44560383999999997</v>
      </c>
      <c r="M2731" s="427">
        <v>23.528574719999998</v>
      </c>
      <c r="N2731" s="427">
        <v>73.163059200000006</v>
      </c>
      <c r="O2731" s="427">
        <v>23.04</v>
      </c>
      <c r="P2731" s="427">
        <v>11.37</v>
      </c>
      <c r="Q2731" s="427">
        <v>11.37</v>
      </c>
      <c r="R2731" s="427">
        <v>0.43380000000000002</v>
      </c>
      <c r="S2731" s="427">
        <v>28.269690000000001</v>
      </c>
      <c r="T2731" s="427">
        <v>64.775279999999995</v>
      </c>
      <c r="U2731" s="428">
        <v>44348</v>
      </c>
      <c r="V2731" s="428">
        <v>45412</v>
      </c>
      <c r="W2731" s="426">
        <v>400</v>
      </c>
      <c r="Y2731" s="413"/>
      <c r="Z2731" s="413">
        <v>8</v>
      </c>
    </row>
    <row r="2732" spans="1:26" ht="15">
      <c r="A2732" s="426">
        <v>202110</v>
      </c>
      <c r="B2732" s="426" t="s">
        <v>44</v>
      </c>
      <c r="C2732" s="426" t="s">
        <v>7149</v>
      </c>
      <c r="D2732" s="426" t="s">
        <v>7150</v>
      </c>
      <c r="E2732" s="426" t="s">
        <v>265</v>
      </c>
      <c r="F2732" s="426" t="s">
        <v>4122</v>
      </c>
      <c r="G2732" s="426" t="s">
        <v>4328</v>
      </c>
      <c r="H2732" s="427">
        <v>0.17</v>
      </c>
      <c r="I2732" s="427">
        <v>0.22</v>
      </c>
      <c r="J2732" s="427">
        <v>10.9</v>
      </c>
      <c r="K2732" s="427">
        <v>61.23</v>
      </c>
      <c r="L2732" s="427">
        <v>0.17616896000000001</v>
      </c>
      <c r="M2732" s="427">
        <v>11.3278032</v>
      </c>
      <c r="N2732" s="427">
        <v>63.633155039999991</v>
      </c>
      <c r="O2732" s="427">
        <v>23.04</v>
      </c>
      <c r="P2732" s="427">
        <v>9.64</v>
      </c>
      <c r="Q2732" s="427">
        <v>9.64</v>
      </c>
      <c r="R2732" s="427">
        <v>0.22423679999999999</v>
      </c>
      <c r="S2732" s="427">
        <v>13.079655000000001</v>
      </c>
      <c r="T2732" s="427">
        <v>59.049985</v>
      </c>
      <c r="U2732" s="428">
        <v>44348</v>
      </c>
      <c r="V2732" s="428">
        <v>45443</v>
      </c>
      <c r="W2732" s="426">
        <v>640</v>
      </c>
      <c r="Y2732" s="413"/>
      <c r="Z2732" s="413">
        <v>8</v>
      </c>
    </row>
    <row r="2733" spans="1:26" ht="15">
      <c r="A2733" s="426">
        <v>202110</v>
      </c>
      <c r="B2733" s="426" t="s">
        <v>44</v>
      </c>
      <c r="C2733" s="426" t="s">
        <v>7210</v>
      </c>
      <c r="D2733" s="426" t="s">
        <v>7211</v>
      </c>
      <c r="E2733" s="426" t="s">
        <v>265</v>
      </c>
      <c r="F2733" s="426" t="s">
        <v>4502</v>
      </c>
      <c r="G2733" s="426" t="s">
        <v>4370</v>
      </c>
      <c r="H2733" s="427">
        <v>0.76</v>
      </c>
      <c r="I2733" s="427">
        <v>1.04</v>
      </c>
      <c r="J2733" s="427">
        <v>23.25</v>
      </c>
      <c r="K2733" s="427">
        <v>169.26</v>
      </c>
      <c r="L2733" s="427">
        <v>0.7976827836</v>
      </c>
      <c r="M2733" s="427">
        <v>24.23674488</v>
      </c>
      <c r="N2733" s="427">
        <v>176.4435027264</v>
      </c>
      <c r="O2733" s="427">
        <v>23.48</v>
      </c>
      <c r="P2733" s="427">
        <v>10.71</v>
      </c>
      <c r="Q2733" s="427">
        <v>10.71</v>
      </c>
      <c r="R2733" s="427">
        <v>1.0362427999999999</v>
      </c>
      <c r="S2733" s="427">
        <v>28.074075000000001</v>
      </c>
      <c r="T2733" s="427">
        <v>164.36322000000001</v>
      </c>
      <c r="U2733" s="428">
        <v>44378</v>
      </c>
      <c r="V2733" s="428">
        <v>45657</v>
      </c>
      <c r="W2733" s="426">
        <v>1313</v>
      </c>
      <c r="Y2733" s="413"/>
      <c r="Z2733" s="413">
        <v>1</v>
      </c>
    </row>
    <row r="2734" spans="1:26" ht="15">
      <c r="A2734" s="426">
        <v>202110</v>
      </c>
      <c r="B2734" s="426" t="s">
        <v>44</v>
      </c>
      <c r="C2734" s="426" t="s">
        <v>7212</v>
      </c>
      <c r="D2734" s="426" t="s">
        <v>7213</v>
      </c>
      <c r="E2734" s="426" t="s">
        <v>265</v>
      </c>
      <c r="F2734" s="426" t="s">
        <v>4150</v>
      </c>
      <c r="G2734" s="426" t="s">
        <v>4151</v>
      </c>
      <c r="H2734" s="427">
        <v>0.16</v>
      </c>
      <c r="I2734" s="427">
        <v>0.21</v>
      </c>
      <c r="J2734" s="427">
        <v>11.02</v>
      </c>
      <c r="K2734" s="427">
        <v>59.27</v>
      </c>
      <c r="L2734" s="427">
        <v>0.16580608000000002</v>
      </c>
      <c r="M2734" s="427">
        <v>11.452512959999998</v>
      </c>
      <c r="N2734" s="427">
        <v>61.596228959999998</v>
      </c>
      <c r="O2734" s="427">
        <v>26.8</v>
      </c>
      <c r="P2734" s="427">
        <v>8.89</v>
      </c>
      <c r="Q2734" s="427">
        <v>8.89</v>
      </c>
      <c r="R2734" s="427">
        <v>0.2060728</v>
      </c>
      <c r="S2734" s="427">
        <v>13.396800000000001</v>
      </c>
      <c r="T2734" s="427">
        <v>56.873091000000002</v>
      </c>
      <c r="U2734" s="428">
        <v>44378</v>
      </c>
      <c r="V2734" s="428">
        <v>45291</v>
      </c>
      <c r="W2734" s="426">
        <v>300</v>
      </c>
      <c r="Y2734" s="413"/>
      <c r="Z2734" s="413">
        <v>8</v>
      </c>
    </row>
    <row r="2735" spans="1:26" ht="15">
      <c r="A2735" s="426">
        <v>202110</v>
      </c>
      <c r="B2735" s="426" t="s">
        <v>44</v>
      </c>
      <c r="C2735" s="426" t="s">
        <v>7214</v>
      </c>
      <c r="D2735" s="426" t="s">
        <v>7215</v>
      </c>
      <c r="E2735" s="426" t="s">
        <v>265</v>
      </c>
      <c r="F2735" s="426" t="s">
        <v>6007</v>
      </c>
      <c r="G2735" s="426" t="s">
        <v>4331</v>
      </c>
      <c r="H2735" s="427">
        <v>0.16</v>
      </c>
      <c r="I2735" s="427">
        <v>0.16</v>
      </c>
      <c r="J2735" s="427">
        <v>6.3</v>
      </c>
      <c r="K2735" s="427">
        <v>30.36</v>
      </c>
      <c r="L2735" s="427">
        <v>0.16588968000000001</v>
      </c>
      <c r="M2735" s="427">
        <v>6.5234453130000007</v>
      </c>
      <c r="N2735" s="427">
        <v>31.436793603600002</v>
      </c>
      <c r="O2735" s="427">
        <v>25.39</v>
      </c>
      <c r="P2735" s="427">
        <v>12.49</v>
      </c>
      <c r="Q2735" s="427">
        <v>12.49</v>
      </c>
      <c r="R2735" s="427">
        <v>0.1615</v>
      </c>
      <c r="S2735" s="427">
        <v>7.5906750000000001</v>
      </c>
      <c r="T2735" s="427">
        <v>29.074325000000002</v>
      </c>
      <c r="U2735" s="428">
        <v>44378</v>
      </c>
      <c r="V2735" s="428">
        <v>45412</v>
      </c>
      <c r="W2735" s="426">
        <v>700</v>
      </c>
      <c r="Y2735" s="413"/>
      <c r="Z2735" s="413">
        <v>7</v>
      </c>
    </row>
    <row r="2736" spans="1:26" ht="15">
      <c r="A2736" s="426">
        <v>202110</v>
      </c>
      <c r="B2736" s="426" t="s">
        <v>44</v>
      </c>
      <c r="C2736" s="426" t="s">
        <v>7319</v>
      </c>
      <c r="D2736" s="426" t="s">
        <v>7268</v>
      </c>
      <c r="E2736" s="426" t="s">
        <v>265</v>
      </c>
      <c r="F2736" s="426" t="s">
        <v>4420</v>
      </c>
      <c r="G2736" s="426" t="s">
        <v>4151</v>
      </c>
      <c r="H2736" s="427">
        <v>0.06</v>
      </c>
      <c r="I2736" s="427">
        <v>0.19</v>
      </c>
      <c r="J2736" s="427">
        <v>0.57999999999999996</v>
      </c>
      <c r="K2736" s="427">
        <v>15.97</v>
      </c>
      <c r="L2736" s="427">
        <v>6.2177280000000001E-2</v>
      </c>
      <c r="M2736" s="427">
        <v>0.60276383999999994</v>
      </c>
      <c r="N2736" s="427">
        <v>16.596790560000002</v>
      </c>
      <c r="O2736" s="427">
        <v>23.42</v>
      </c>
      <c r="P2736" s="427">
        <v>10.58</v>
      </c>
      <c r="Q2736" s="427">
        <v>10.58</v>
      </c>
      <c r="R2736" s="427">
        <v>0.18831800000000001</v>
      </c>
      <c r="S2736" s="427">
        <v>0.66848799999999997</v>
      </c>
      <c r="T2736" s="427">
        <v>15.887250999999999</v>
      </c>
      <c r="U2736" s="428">
        <v>44409</v>
      </c>
      <c r="V2736" s="428">
        <v>45657</v>
      </c>
      <c r="W2736" s="426">
        <v>350</v>
      </c>
      <c r="Y2736" s="413"/>
      <c r="Z2736" s="413">
        <v>8</v>
      </c>
    </row>
    <row r="2737" spans="1:26" ht="15">
      <c r="A2737" s="426">
        <v>202110</v>
      </c>
      <c r="B2737" s="426" t="s">
        <v>44</v>
      </c>
      <c r="C2737" s="426" t="s">
        <v>7321</v>
      </c>
      <c r="D2737" s="426" t="s">
        <v>7269</v>
      </c>
      <c r="E2737" s="426" t="s">
        <v>265</v>
      </c>
      <c r="F2737" s="426" t="s">
        <v>4153</v>
      </c>
      <c r="G2737" s="426" t="s">
        <v>4154</v>
      </c>
      <c r="H2737" s="427">
        <v>0</v>
      </c>
      <c r="I2737" s="427">
        <v>0.27</v>
      </c>
      <c r="J2737" s="427">
        <v>0.28999999999999998</v>
      </c>
      <c r="K2737" s="427">
        <v>35.78</v>
      </c>
      <c r="L2737" s="427">
        <v>0</v>
      </c>
      <c r="M2737" s="427">
        <v>0.30138191999999997</v>
      </c>
      <c r="N2737" s="427">
        <v>37.184293439999998</v>
      </c>
      <c r="O2737" s="427">
        <v>23.42</v>
      </c>
      <c r="P2737" s="427">
        <v>10.16</v>
      </c>
      <c r="Q2737" s="427">
        <v>10.16</v>
      </c>
      <c r="R2737" s="427">
        <v>0.27209359999999999</v>
      </c>
      <c r="S2737" s="427">
        <v>0.36086400000000002</v>
      </c>
      <c r="T2737" s="427">
        <v>35.721854999999998</v>
      </c>
      <c r="U2737" s="428">
        <v>44409</v>
      </c>
      <c r="V2737" s="428">
        <v>45657</v>
      </c>
      <c r="W2737" s="426">
        <v>360</v>
      </c>
      <c r="Y2737" s="413"/>
      <c r="Z2737" s="413">
        <v>8</v>
      </c>
    </row>
    <row r="2738" spans="1:26" ht="15">
      <c r="A2738" s="426">
        <v>202110</v>
      </c>
      <c r="B2738" s="426" t="s">
        <v>44</v>
      </c>
      <c r="C2738" s="426" t="s">
        <v>7322</v>
      </c>
      <c r="D2738" s="426" t="s">
        <v>7271</v>
      </c>
      <c r="E2738" s="426" t="s">
        <v>265</v>
      </c>
      <c r="F2738" s="426" t="s">
        <v>4457</v>
      </c>
      <c r="G2738" s="426" t="s">
        <v>4129</v>
      </c>
      <c r="H2738" s="427">
        <v>0.01</v>
      </c>
      <c r="I2738" s="427">
        <v>0.01</v>
      </c>
      <c r="J2738" s="427">
        <v>0.94</v>
      </c>
      <c r="K2738" s="427">
        <v>2.48</v>
      </c>
      <c r="L2738" s="427">
        <v>1.0362880000000001E-2</v>
      </c>
      <c r="M2738" s="427">
        <v>0.97689311999999995</v>
      </c>
      <c r="N2738" s="427">
        <v>2.5773350399999995</v>
      </c>
      <c r="O2738" s="427">
        <v>23.42</v>
      </c>
      <c r="P2738" s="427">
        <v>10.58</v>
      </c>
      <c r="Q2738" s="427">
        <v>10.58</v>
      </c>
      <c r="R2738" s="427">
        <v>9.9092E-3</v>
      </c>
      <c r="S2738" s="427">
        <v>1.175827</v>
      </c>
      <c r="T2738" s="427">
        <v>2.247268</v>
      </c>
      <c r="U2738" s="428">
        <v>44409</v>
      </c>
      <c r="V2738" s="428">
        <v>45657</v>
      </c>
      <c r="W2738" s="426">
        <v>225</v>
      </c>
      <c r="Y2738" s="413"/>
      <c r="Z2738" s="413">
        <v>8</v>
      </c>
    </row>
    <row r="2739" spans="1:26" ht="15">
      <c r="A2739" s="426">
        <v>202110</v>
      </c>
      <c r="B2739" s="426" t="s">
        <v>44</v>
      </c>
      <c r="C2739" s="426" t="s">
        <v>7528</v>
      </c>
      <c r="D2739" s="426" t="s">
        <v>7337</v>
      </c>
      <c r="E2739" s="426" t="s">
        <v>265</v>
      </c>
      <c r="F2739" s="426" t="s">
        <v>4130</v>
      </c>
      <c r="G2739" s="426" t="s">
        <v>4129</v>
      </c>
      <c r="H2739" s="427">
        <v>0.08</v>
      </c>
      <c r="I2739" s="427">
        <v>0.25</v>
      </c>
      <c r="J2739" s="427">
        <v>0.24</v>
      </c>
      <c r="K2739" s="427">
        <v>77.290000000000006</v>
      </c>
      <c r="L2739" s="427">
        <v>8.2903040000000011E-2</v>
      </c>
      <c r="M2739" s="427">
        <v>0.24941951999999998</v>
      </c>
      <c r="N2739" s="427">
        <v>80.323477920000002</v>
      </c>
      <c r="O2739" s="427">
        <v>29.58</v>
      </c>
      <c r="P2739" s="427">
        <v>8.3699999999999992</v>
      </c>
      <c r="Q2739" s="427">
        <v>8.3699999999999992</v>
      </c>
      <c r="R2739" s="427">
        <v>0.25319079999999999</v>
      </c>
      <c r="S2739" s="427">
        <v>0.81368799999999997</v>
      </c>
      <c r="T2739" s="427">
        <v>76.698245</v>
      </c>
      <c r="U2739" s="428">
        <v>44440</v>
      </c>
      <c r="V2739" s="428">
        <v>45291</v>
      </c>
      <c r="W2739" s="426">
        <v>250</v>
      </c>
      <c r="Y2739" s="413"/>
      <c r="Z2739" s="413">
        <v>8</v>
      </c>
    </row>
    <row r="2740" spans="1:26" ht="15">
      <c r="A2740" s="426">
        <v>202110</v>
      </c>
      <c r="B2740" s="426" t="s">
        <v>44</v>
      </c>
      <c r="C2740" s="426" t="s">
        <v>7529</v>
      </c>
      <c r="D2740" s="426" t="s">
        <v>7398</v>
      </c>
      <c r="E2740" s="426" t="s">
        <v>265</v>
      </c>
      <c r="F2740" s="426" t="s">
        <v>4454</v>
      </c>
      <c r="G2740" s="426" t="s">
        <v>4151</v>
      </c>
      <c r="H2740" s="427">
        <v>0.02</v>
      </c>
      <c r="I2740" s="427">
        <v>0.03</v>
      </c>
      <c r="J2740" s="427">
        <v>1.51</v>
      </c>
      <c r="K2740" s="427">
        <v>6.73</v>
      </c>
      <c r="L2740" s="427">
        <v>2.0725760000000003E-2</v>
      </c>
      <c r="M2740" s="427">
        <v>1.5692644799999997</v>
      </c>
      <c r="N2740" s="427">
        <v>6.9941390400000003</v>
      </c>
      <c r="O2740" s="427">
        <v>23.42</v>
      </c>
      <c r="P2740" s="427">
        <v>10.58</v>
      </c>
      <c r="Q2740" s="427">
        <v>10.58</v>
      </c>
      <c r="R2740" s="427">
        <v>4.1672800000000003E-2</v>
      </c>
      <c r="S2740" s="427">
        <v>1.7666489999999999</v>
      </c>
      <c r="T2740" s="427">
        <v>6.4712459999999998</v>
      </c>
      <c r="U2740" s="428">
        <v>44470</v>
      </c>
      <c r="V2740" s="428">
        <v>45657</v>
      </c>
      <c r="W2740" s="426">
        <v>200</v>
      </c>
      <c r="Y2740" s="413"/>
      <c r="Z2740" s="413">
        <v>8</v>
      </c>
    </row>
    <row r="2741" spans="1:26" ht="15">
      <c r="A2741" s="426">
        <v>202110</v>
      </c>
      <c r="B2741" s="426" t="s">
        <v>44</v>
      </c>
      <c r="C2741" s="426" t="s">
        <v>7530</v>
      </c>
      <c r="D2741" s="426" t="s">
        <v>7400</v>
      </c>
      <c r="E2741" s="426" t="s">
        <v>265</v>
      </c>
      <c r="F2741" s="426" t="s">
        <v>4379</v>
      </c>
      <c r="G2741" s="426" t="s">
        <v>4151</v>
      </c>
      <c r="H2741" s="427">
        <v>0.04</v>
      </c>
      <c r="I2741" s="427">
        <v>0.17</v>
      </c>
      <c r="J2741" s="427">
        <v>3.48</v>
      </c>
      <c r="K2741" s="427">
        <v>20.440000000000001</v>
      </c>
      <c r="L2741" s="427">
        <v>4.1451520000000006E-2</v>
      </c>
      <c r="M2741" s="427">
        <v>3.6165830399999996</v>
      </c>
      <c r="N2741" s="427">
        <v>21.242229120000001</v>
      </c>
      <c r="O2741" s="427">
        <v>23.42</v>
      </c>
      <c r="P2741" s="427">
        <v>11</v>
      </c>
      <c r="Q2741" s="427">
        <v>11</v>
      </c>
      <c r="R2741" s="427">
        <v>0.19159080000000001</v>
      </c>
      <c r="S2741" s="427">
        <v>4.0636140000000003</v>
      </c>
      <c r="T2741" s="427">
        <v>19.853670999999999</v>
      </c>
      <c r="U2741" s="428">
        <v>44470</v>
      </c>
      <c r="V2741" s="428">
        <v>45657</v>
      </c>
      <c r="W2741" s="426">
        <v>500</v>
      </c>
      <c r="Y2741" s="413"/>
      <c r="Z2741" s="413">
        <v>8</v>
      </c>
    </row>
    <row r="2742" spans="1:26" ht="15">
      <c r="A2742" s="426">
        <v>202110</v>
      </c>
      <c r="B2742" s="426" t="s">
        <v>4455</v>
      </c>
      <c r="C2742" s="426" t="s">
        <v>3233</v>
      </c>
      <c r="D2742" s="426" t="s">
        <v>3234</v>
      </c>
      <c r="E2742" s="426" t="s">
        <v>273</v>
      </c>
      <c r="F2742" s="426" t="s">
        <v>4467</v>
      </c>
      <c r="G2742" s="426" t="s">
        <v>4125</v>
      </c>
      <c r="H2742" s="427">
        <v>0.28000000000000003</v>
      </c>
      <c r="I2742" s="427">
        <v>0.28000000000000003</v>
      </c>
      <c r="J2742" s="427">
        <v>19.63</v>
      </c>
      <c r="K2742" s="427">
        <v>74.83</v>
      </c>
      <c r="L2742" s="427">
        <v>0.29416800000000004</v>
      </c>
      <c r="M2742" s="427">
        <v>20.423052000000002</v>
      </c>
      <c r="N2742" s="427">
        <v>77.853132000000002</v>
      </c>
      <c r="O2742" s="427">
        <v>28.35</v>
      </c>
      <c r="P2742" s="427">
        <v>26.43</v>
      </c>
      <c r="Q2742" s="427">
        <v>21.52</v>
      </c>
      <c r="R2742" s="427">
        <v>0.27932800000000002</v>
      </c>
      <c r="S2742" s="427">
        <v>19.799693999999999</v>
      </c>
      <c r="T2742" s="427">
        <v>74.664269000000004</v>
      </c>
      <c r="U2742" s="428">
        <v>38473</v>
      </c>
      <c r="V2742" s="428">
        <v>42124</v>
      </c>
      <c r="W2742" s="426">
        <v>750</v>
      </c>
      <c r="Y2742" s="413"/>
      <c r="Z2742" s="413">
        <v>2</v>
      </c>
    </row>
    <row r="2743" spans="1:26" ht="15">
      <c r="A2743" s="426">
        <v>202110</v>
      </c>
      <c r="B2743" s="426" t="s">
        <v>4455</v>
      </c>
      <c r="C2743" s="426" t="s">
        <v>3241</v>
      </c>
      <c r="D2743" s="426" t="s">
        <v>3242</v>
      </c>
      <c r="E2743" s="426" t="s">
        <v>259</v>
      </c>
      <c r="F2743" s="426" t="s">
        <v>4458</v>
      </c>
      <c r="G2743" s="426" t="s">
        <v>4125</v>
      </c>
      <c r="H2743" s="427">
        <v>0.68</v>
      </c>
      <c r="I2743" s="427">
        <v>0.8</v>
      </c>
      <c r="J2743" s="427">
        <v>50.87</v>
      </c>
      <c r="K2743" s="427">
        <v>241.68</v>
      </c>
      <c r="L2743" s="427">
        <v>0.71440800000000015</v>
      </c>
      <c r="M2743" s="427">
        <v>52.925148</v>
      </c>
      <c r="N2743" s="427">
        <v>251.44387200000003</v>
      </c>
      <c r="O2743" s="427">
        <v>28.35</v>
      </c>
      <c r="P2743" s="427">
        <v>11.72</v>
      </c>
      <c r="Q2743" s="427">
        <v>11.72</v>
      </c>
      <c r="R2743" s="427">
        <v>0.7970448</v>
      </c>
      <c r="S2743" s="427">
        <v>57.319783999999999</v>
      </c>
      <c r="T2743" s="427">
        <v>235.22895700000001</v>
      </c>
      <c r="U2743" s="428">
        <v>42826</v>
      </c>
      <c r="V2743" s="428">
        <v>46568</v>
      </c>
      <c r="W2743" s="426">
        <v>1400</v>
      </c>
      <c r="Y2743" s="413"/>
      <c r="Z2743" s="413">
        <v>2</v>
      </c>
    </row>
    <row r="2744" spans="1:26" ht="15">
      <c r="A2744" s="426">
        <v>202110</v>
      </c>
      <c r="B2744" s="426" t="s">
        <v>4455</v>
      </c>
      <c r="C2744" s="426" t="s">
        <v>3250</v>
      </c>
      <c r="D2744" s="426" t="s">
        <v>2561</v>
      </c>
      <c r="E2744" s="426" t="s">
        <v>259</v>
      </c>
      <c r="F2744" s="426" t="s">
        <v>4471</v>
      </c>
      <c r="G2744" s="426" t="s">
        <v>4125</v>
      </c>
      <c r="H2744" s="427">
        <v>0.47</v>
      </c>
      <c r="I2744" s="427">
        <v>0.56999999999999995</v>
      </c>
      <c r="J2744" s="427">
        <v>18.68</v>
      </c>
      <c r="K2744" s="427">
        <v>162.11000000000001</v>
      </c>
      <c r="L2744" s="427">
        <v>0.493782</v>
      </c>
      <c r="M2744" s="427">
        <v>19.434671999999999</v>
      </c>
      <c r="N2744" s="427">
        <v>168.659244</v>
      </c>
      <c r="O2744" s="427">
        <v>28.35</v>
      </c>
      <c r="P2744" s="427">
        <v>12</v>
      </c>
      <c r="Q2744" s="427">
        <v>12</v>
      </c>
      <c r="R2744" s="427">
        <v>0.56540919999999995</v>
      </c>
      <c r="S2744" s="427">
        <v>21.114851999999999</v>
      </c>
      <c r="T2744" s="427">
        <v>159.67846399999999</v>
      </c>
      <c r="U2744" s="428">
        <v>43070</v>
      </c>
      <c r="V2744" s="428">
        <v>44926</v>
      </c>
      <c r="W2744" s="426">
        <v>700</v>
      </c>
      <c r="Y2744" s="413"/>
      <c r="Z2744" s="413">
        <v>2</v>
      </c>
    </row>
    <row r="2745" spans="1:26" ht="15">
      <c r="A2745" s="426">
        <v>202110</v>
      </c>
      <c r="B2745" s="426" t="s">
        <v>4455</v>
      </c>
      <c r="C2745" s="426" t="s">
        <v>3255</v>
      </c>
      <c r="D2745" s="426" t="s">
        <v>3256</v>
      </c>
      <c r="E2745" s="426" t="s">
        <v>265</v>
      </c>
      <c r="F2745" s="426" t="s">
        <v>4405</v>
      </c>
      <c r="G2745" s="426" t="s">
        <v>4125</v>
      </c>
      <c r="H2745" s="427">
        <v>0.09</v>
      </c>
      <c r="I2745" s="427">
        <v>0.14000000000000001</v>
      </c>
      <c r="J2745" s="427">
        <v>5.55</v>
      </c>
      <c r="K2745" s="427">
        <v>23.38</v>
      </c>
      <c r="L2745" s="427">
        <v>9.4553999999999999E-2</v>
      </c>
      <c r="M2745" s="427">
        <v>5.7742199999999997</v>
      </c>
      <c r="N2745" s="427">
        <v>24.324552000000001</v>
      </c>
      <c r="O2745" s="427">
        <v>28.35</v>
      </c>
      <c r="P2745" s="427">
        <v>13</v>
      </c>
      <c r="Q2745" s="427">
        <v>13</v>
      </c>
      <c r="R2745" s="427">
        <v>0.14367279999999999</v>
      </c>
      <c r="S2745" s="427">
        <v>6.5628549999999999</v>
      </c>
      <c r="T2745" s="427">
        <v>22.372553</v>
      </c>
      <c r="U2745" s="428">
        <v>43132</v>
      </c>
      <c r="V2745" s="428">
        <v>44926</v>
      </c>
      <c r="W2745" s="426">
        <v>1500</v>
      </c>
      <c r="Y2745" s="413"/>
      <c r="Z2745" s="413">
        <v>2</v>
      </c>
    </row>
    <row r="2746" spans="1:26" ht="15">
      <c r="A2746" s="426">
        <v>202110</v>
      </c>
      <c r="B2746" s="426" t="s">
        <v>4455</v>
      </c>
      <c r="C2746" s="426" t="s">
        <v>3257</v>
      </c>
      <c r="D2746" s="426" t="s">
        <v>2706</v>
      </c>
      <c r="E2746" s="426" t="s">
        <v>259</v>
      </c>
      <c r="F2746" s="426" t="s">
        <v>4405</v>
      </c>
      <c r="G2746" s="426" t="s">
        <v>4125</v>
      </c>
      <c r="H2746" s="427">
        <v>0.48</v>
      </c>
      <c r="I2746" s="427">
        <v>0.54</v>
      </c>
      <c r="J2746" s="427">
        <v>9.8699999999999992</v>
      </c>
      <c r="K2746" s="427">
        <v>135.66</v>
      </c>
      <c r="L2746" s="427">
        <v>0.50428799999999996</v>
      </c>
      <c r="M2746" s="427">
        <v>10.268747999999999</v>
      </c>
      <c r="N2746" s="427">
        <v>141.14066399999999</v>
      </c>
      <c r="O2746" s="427">
        <v>28.35</v>
      </c>
      <c r="P2746" s="427">
        <v>12</v>
      </c>
      <c r="Q2746" s="427">
        <v>12</v>
      </c>
      <c r="R2746" s="427">
        <v>0.54118200000000005</v>
      </c>
      <c r="S2746" s="427">
        <v>11.83975</v>
      </c>
      <c r="T2746" s="427">
        <v>133.68843200000001</v>
      </c>
      <c r="U2746" s="428">
        <v>43132</v>
      </c>
      <c r="V2746" s="428">
        <v>44592</v>
      </c>
      <c r="W2746" s="426">
        <v>700</v>
      </c>
      <c r="Y2746" s="413"/>
      <c r="Z2746" s="413">
        <v>2</v>
      </c>
    </row>
    <row r="2747" spans="1:26" ht="15">
      <c r="A2747" s="426">
        <v>202110</v>
      </c>
      <c r="B2747" s="426" t="s">
        <v>4455</v>
      </c>
      <c r="C2747" s="426" t="s">
        <v>3265</v>
      </c>
      <c r="D2747" s="426" t="s">
        <v>2849</v>
      </c>
      <c r="E2747" s="426" t="s">
        <v>259</v>
      </c>
      <c r="F2747" s="426" t="s">
        <v>4469</v>
      </c>
      <c r="G2747" s="426" t="s">
        <v>4125</v>
      </c>
      <c r="H2747" s="427">
        <v>0.06</v>
      </c>
      <c r="I2747" s="427">
        <v>0.38</v>
      </c>
      <c r="J2747" s="427">
        <v>2.5499999999999998</v>
      </c>
      <c r="K2747" s="427">
        <v>69.760000000000005</v>
      </c>
      <c r="L2747" s="427">
        <v>6.3035999999999995E-2</v>
      </c>
      <c r="M2747" s="427">
        <v>2.6530200000000002</v>
      </c>
      <c r="N2747" s="427">
        <v>72.578304000000003</v>
      </c>
      <c r="O2747" s="427">
        <v>28.35</v>
      </c>
      <c r="P2747" s="427">
        <v>12</v>
      </c>
      <c r="Q2747" s="427">
        <v>12</v>
      </c>
      <c r="R2747" s="427">
        <v>0.3834708</v>
      </c>
      <c r="S2747" s="427">
        <v>3.1314669999999998</v>
      </c>
      <c r="T2747" s="427">
        <v>69.177423000000005</v>
      </c>
      <c r="U2747" s="428">
        <v>43191</v>
      </c>
      <c r="V2747" s="428">
        <v>44926</v>
      </c>
      <c r="W2747" s="426">
        <v>240</v>
      </c>
      <c r="Y2747" s="413"/>
      <c r="Z2747" s="413">
        <v>2</v>
      </c>
    </row>
    <row r="2748" spans="1:26" ht="15">
      <c r="A2748" s="426">
        <v>202110</v>
      </c>
      <c r="B2748" s="426" t="s">
        <v>4455</v>
      </c>
      <c r="C2748" s="426" t="s">
        <v>3269</v>
      </c>
      <c r="D2748" s="426" t="s">
        <v>3270</v>
      </c>
      <c r="E2748" s="426" t="s">
        <v>259</v>
      </c>
      <c r="F2748" s="426" t="s">
        <v>4458</v>
      </c>
      <c r="G2748" s="426" t="s">
        <v>4125</v>
      </c>
      <c r="H2748" s="427">
        <v>1.1299999999999999</v>
      </c>
      <c r="I2748" s="427">
        <v>1.24</v>
      </c>
      <c r="J2748" s="427">
        <v>96.58</v>
      </c>
      <c r="K2748" s="427">
        <v>492.01</v>
      </c>
      <c r="L2748" s="427">
        <v>1.1871779999999998</v>
      </c>
      <c r="M2748" s="427">
        <v>100.481832</v>
      </c>
      <c r="N2748" s="427">
        <v>511.887204</v>
      </c>
      <c r="O2748" s="427">
        <v>28.35</v>
      </c>
      <c r="P2748" s="427">
        <v>11.72</v>
      </c>
      <c r="Q2748" s="427">
        <v>11.72</v>
      </c>
      <c r="R2748" s="427">
        <v>1.2373495999999999</v>
      </c>
      <c r="S2748" s="427">
        <v>113.005753</v>
      </c>
      <c r="T2748" s="427">
        <v>475.57668999999999</v>
      </c>
      <c r="U2748" s="428">
        <v>43191</v>
      </c>
      <c r="V2748" s="428">
        <v>44926</v>
      </c>
      <c r="W2748" s="426">
        <v>1400</v>
      </c>
      <c r="Y2748" s="413"/>
      <c r="Z2748" s="413">
        <v>2</v>
      </c>
    </row>
    <row r="2749" spans="1:26" ht="15">
      <c r="A2749" s="426">
        <v>202110</v>
      </c>
      <c r="B2749" s="426" t="s">
        <v>4455</v>
      </c>
      <c r="C2749" s="426" t="s">
        <v>3272</v>
      </c>
      <c r="D2749" s="426" t="s">
        <v>3273</v>
      </c>
      <c r="E2749" s="426" t="s">
        <v>268</v>
      </c>
      <c r="F2749" s="426" t="s">
        <v>4459</v>
      </c>
      <c r="G2749" s="426" t="s">
        <v>4125</v>
      </c>
      <c r="H2749" s="427">
        <v>0.93</v>
      </c>
      <c r="I2749" s="427">
        <v>0.95</v>
      </c>
      <c r="J2749" s="427">
        <v>62.01</v>
      </c>
      <c r="K2749" s="427">
        <v>246.56</v>
      </c>
      <c r="L2749" s="427">
        <v>0.97705800000000009</v>
      </c>
      <c r="M2749" s="427">
        <v>64.515203999999997</v>
      </c>
      <c r="N2749" s="427">
        <v>256.52102400000001</v>
      </c>
      <c r="O2749" s="427">
        <v>28.35</v>
      </c>
      <c r="P2749" s="427">
        <v>12</v>
      </c>
      <c r="Q2749" s="427">
        <v>12</v>
      </c>
      <c r="R2749" s="427">
        <v>0.94514560000000003</v>
      </c>
      <c r="S2749" s="427">
        <v>62.531157</v>
      </c>
      <c r="T2749" s="427">
        <v>246.03487200000001</v>
      </c>
      <c r="U2749" s="428">
        <v>43221</v>
      </c>
      <c r="V2749" s="428">
        <v>44926</v>
      </c>
      <c r="W2749" s="426">
        <v>1000</v>
      </c>
      <c r="Y2749" s="413"/>
      <c r="Z2749" s="413">
        <v>2</v>
      </c>
    </row>
    <row r="2750" spans="1:26" ht="15">
      <c r="A2750" s="426">
        <v>202110</v>
      </c>
      <c r="B2750" s="426" t="s">
        <v>4455</v>
      </c>
      <c r="C2750" s="426" t="s">
        <v>3274</v>
      </c>
      <c r="D2750" s="426" t="s">
        <v>3275</v>
      </c>
      <c r="E2750" s="426" t="s">
        <v>259</v>
      </c>
      <c r="F2750" s="426" t="s">
        <v>4444</v>
      </c>
      <c r="G2750" s="426" t="s">
        <v>4125</v>
      </c>
      <c r="H2750" s="427">
        <v>0.39</v>
      </c>
      <c r="I2750" s="427">
        <v>0.46</v>
      </c>
      <c r="J2750" s="427">
        <v>17.79</v>
      </c>
      <c r="K2750" s="427">
        <v>101.25</v>
      </c>
      <c r="L2750" s="427">
        <v>0.40973400000000004</v>
      </c>
      <c r="M2750" s="427">
        <v>18.508716</v>
      </c>
      <c r="N2750" s="427">
        <v>105.34050000000001</v>
      </c>
      <c r="O2750" s="427">
        <v>28.35</v>
      </c>
      <c r="P2750" s="427">
        <v>12</v>
      </c>
      <c r="Q2750" s="427">
        <v>12</v>
      </c>
      <c r="R2750" s="427">
        <v>0.46461799999999998</v>
      </c>
      <c r="S2750" s="427">
        <v>19.591335999999998</v>
      </c>
      <c r="T2750" s="427">
        <v>99.456630000000004</v>
      </c>
      <c r="U2750" s="428">
        <v>43252</v>
      </c>
      <c r="V2750" s="428">
        <v>44926</v>
      </c>
      <c r="W2750" s="426">
        <v>1553</v>
      </c>
      <c r="Y2750" s="413"/>
      <c r="Z2750" s="413">
        <v>2</v>
      </c>
    </row>
    <row r="2751" spans="1:26" ht="15">
      <c r="A2751" s="426">
        <v>202110</v>
      </c>
      <c r="B2751" s="426" t="s">
        <v>4455</v>
      </c>
      <c r="C2751" s="426" t="s">
        <v>4977</v>
      </c>
      <c r="D2751" s="426" t="s">
        <v>4978</v>
      </c>
      <c r="E2751" s="426" t="s">
        <v>259</v>
      </c>
      <c r="F2751" s="426" t="s">
        <v>4459</v>
      </c>
      <c r="G2751" s="426" t="s">
        <v>4125</v>
      </c>
      <c r="H2751" s="427">
        <v>7.0000000000000007E-2</v>
      </c>
      <c r="I2751" s="427">
        <v>0.35</v>
      </c>
      <c r="J2751" s="427">
        <v>4.2</v>
      </c>
      <c r="K2751" s="427">
        <v>56.96</v>
      </c>
      <c r="L2751" s="427">
        <v>7.354200000000001E-2</v>
      </c>
      <c r="M2751" s="427">
        <v>4.3696800000000007</v>
      </c>
      <c r="N2751" s="427">
        <v>59.261184000000007</v>
      </c>
      <c r="O2751" s="427">
        <v>22.84</v>
      </c>
      <c r="P2751" s="427">
        <v>13</v>
      </c>
      <c r="Q2751" s="427">
        <v>13</v>
      </c>
      <c r="R2751" s="427">
        <v>0.35047400000000001</v>
      </c>
      <c r="S2751" s="427">
        <v>5.112088</v>
      </c>
      <c r="T2751" s="427">
        <v>56.052660000000003</v>
      </c>
      <c r="U2751" s="428">
        <v>43678</v>
      </c>
      <c r="V2751" s="428">
        <v>44773</v>
      </c>
      <c r="W2751" s="426">
        <v>550</v>
      </c>
      <c r="Y2751" s="413"/>
      <c r="Z2751" s="413">
        <v>2</v>
      </c>
    </row>
    <row r="2752" spans="1:26" ht="15">
      <c r="A2752" s="426">
        <v>202110</v>
      </c>
      <c r="B2752" s="426" t="s">
        <v>4455</v>
      </c>
      <c r="C2752" s="426" t="s">
        <v>5603</v>
      </c>
      <c r="D2752" s="426" t="s">
        <v>5604</v>
      </c>
      <c r="E2752" s="426" t="s">
        <v>259</v>
      </c>
      <c r="F2752" s="426" t="s">
        <v>4444</v>
      </c>
      <c r="G2752" s="426" t="s">
        <v>4125</v>
      </c>
      <c r="H2752" s="427">
        <v>0.15</v>
      </c>
      <c r="I2752" s="427">
        <v>0.23</v>
      </c>
      <c r="J2752" s="427">
        <v>9.42</v>
      </c>
      <c r="K2752" s="427">
        <v>68.86</v>
      </c>
      <c r="L2752" s="427">
        <v>0.15759000000000001</v>
      </c>
      <c r="M2752" s="427">
        <v>9.8005680000000002</v>
      </c>
      <c r="N2752" s="427">
        <v>71.641944000000009</v>
      </c>
      <c r="O2752" s="427">
        <v>22.84</v>
      </c>
      <c r="P2752" s="427">
        <v>13</v>
      </c>
      <c r="Q2752" s="427">
        <v>13</v>
      </c>
      <c r="R2752" s="427">
        <v>0.2275636</v>
      </c>
      <c r="S2752" s="427">
        <v>10.229943</v>
      </c>
      <c r="T2752" s="427">
        <v>68.051017999999999</v>
      </c>
      <c r="U2752" s="428">
        <v>43709</v>
      </c>
      <c r="V2752" s="428">
        <v>45283</v>
      </c>
      <c r="W2752" s="426">
        <v>480</v>
      </c>
      <c r="Y2752" s="413"/>
      <c r="Z2752" s="413">
        <v>2</v>
      </c>
    </row>
    <row r="2753" spans="1:26" ht="15">
      <c r="A2753" s="426">
        <v>202110</v>
      </c>
      <c r="B2753" s="426" t="s">
        <v>4455</v>
      </c>
      <c r="C2753" s="426" t="s">
        <v>5728</v>
      </c>
      <c r="D2753" s="426" t="s">
        <v>5729</v>
      </c>
      <c r="E2753" s="426" t="s">
        <v>260</v>
      </c>
      <c r="F2753" s="426" t="s">
        <v>4471</v>
      </c>
      <c r="G2753" s="426" t="s">
        <v>4125</v>
      </c>
      <c r="H2753" s="427">
        <v>0.11</v>
      </c>
      <c r="I2753" s="427">
        <v>0.34</v>
      </c>
      <c r="J2753" s="427">
        <v>3.32</v>
      </c>
      <c r="K2753" s="427">
        <v>85.47</v>
      </c>
      <c r="L2753" s="427">
        <v>0.11556600000000002</v>
      </c>
      <c r="M2753" s="427">
        <v>3.4541280000000003</v>
      </c>
      <c r="N2753" s="427">
        <v>88.922988000000004</v>
      </c>
      <c r="O2753" s="427">
        <v>22.84</v>
      </c>
      <c r="P2753" s="427">
        <v>15</v>
      </c>
      <c r="Q2753" s="427">
        <v>15</v>
      </c>
      <c r="R2753" s="427">
        <v>0.34127279999999999</v>
      </c>
      <c r="S2753" s="427">
        <v>3.6372650000000002</v>
      </c>
      <c r="T2753" s="427">
        <v>85.154546999999994</v>
      </c>
      <c r="U2753" s="428">
        <v>43739</v>
      </c>
      <c r="V2753" s="428">
        <v>45291</v>
      </c>
      <c r="W2753" s="426">
        <v>380</v>
      </c>
      <c r="Y2753" s="413"/>
      <c r="Z2753" s="413">
        <v>2</v>
      </c>
    </row>
    <row r="2754" spans="1:26" ht="15">
      <c r="A2754" s="426">
        <v>202110</v>
      </c>
      <c r="B2754" s="426" t="s">
        <v>4455</v>
      </c>
      <c r="C2754" s="426" t="s">
        <v>5979</v>
      </c>
      <c r="D2754" s="426" t="s">
        <v>5980</v>
      </c>
      <c r="E2754" s="426" t="s">
        <v>259</v>
      </c>
      <c r="F2754" s="426" t="s">
        <v>4459</v>
      </c>
      <c r="G2754" s="426" t="s">
        <v>4125</v>
      </c>
      <c r="H2754" s="427">
        <v>0.41</v>
      </c>
      <c r="I2754" s="427">
        <v>0.46</v>
      </c>
      <c r="J2754" s="427">
        <v>9.35</v>
      </c>
      <c r="K2754" s="427">
        <v>127.06</v>
      </c>
      <c r="L2754" s="427">
        <v>0.43074599999999996</v>
      </c>
      <c r="M2754" s="427">
        <v>9.7277399999999989</v>
      </c>
      <c r="N2754" s="427">
        <v>132.19322400000001</v>
      </c>
      <c r="O2754" s="427">
        <v>22.84</v>
      </c>
      <c r="P2754" s="427">
        <v>12</v>
      </c>
      <c r="Q2754" s="427">
        <v>12</v>
      </c>
      <c r="R2754" s="427">
        <v>0.46345439999999999</v>
      </c>
      <c r="S2754" s="427">
        <v>10.232771</v>
      </c>
      <c r="T2754" s="427">
        <v>126.17170400000001</v>
      </c>
      <c r="U2754" s="428">
        <v>43831</v>
      </c>
      <c r="V2754" s="428">
        <v>44926</v>
      </c>
      <c r="W2754" s="426">
        <v>373</v>
      </c>
      <c r="Y2754" s="413"/>
      <c r="Z2754" s="413">
        <v>2</v>
      </c>
    </row>
    <row r="2755" spans="1:26" ht="15">
      <c r="A2755" s="426">
        <v>202110</v>
      </c>
      <c r="B2755" s="426" t="s">
        <v>4455</v>
      </c>
      <c r="C2755" s="426" t="s">
        <v>6131</v>
      </c>
      <c r="D2755" s="426" t="s">
        <v>6132</v>
      </c>
      <c r="E2755" s="426" t="s">
        <v>259</v>
      </c>
      <c r="F2755" s="426" t="s">
        <v>4471</v>
      </c>
      <c r="G2755" s="426" t="s">
        <v>4125</v>
      </c>
      <c r="H2755" s="427">
        <v>0.33</v>
      </c>
      <c r="I2755" s="427">
        <v>0.53</v>
      </c>
      <c r="J2755" s="427">
        <v>17.71</v>
      </c>
      <c r="K2755" s="427">
        <v>96.71</v>
      </c>
      <c r="L2755" s="427">
        <v>0.34669800000000001</v>
      </c>
      <c r="M2755" s="427">
        <v>18.425484000000001</v>
      </c>
      <c r="N2755" s="427">
        <v>100.61708400000001</v>
      </c>
      <c r="O2755" s="427">
        <v>22.84</v>
      </c>
      <c r="P2755" s="427">
        <v>12</v>
      </c>
      <c r="Q2755" s="427">
        <v>12</v>
      </c>
      <c r="R2755" s="427">
        <v>0.53490919999999997</v>
      </c>
      <c r="S2755" s="427">
        <v>19.629797</v>
      </c>
      <c r="T2755" s="427">
        <v>94.787865999999994</v>
      </c>
      <c r="U2755" s="428">
        <v>43862</v>
      </c>
      <c r="V2755" s="428">
        <v>45291</v>
      </c>
      <c r="W2755" s="426">
        <v>1000</v>
      </c>
      <c r="Y2755" s="413"/>
      <c r="Z2755" s="413">
        <v>2</v>
      </c>
    </row>
    <row r="2756" spans="1:26" ht="15">
      <c r="A2756" s="426">
        <v>202110</v>
      </c>
      <c r="B2756" s="426" t="s">
        <v>4455</v>
      </c>
      <c r="C2756" s="426" t="s">
        <v>6257</v>
      </c>
      <c r="D2756" s="426" t="s">
        <v>6258</v>
      </c>
      <c r="E2756" s="426" t="s">
        <v>259</v>
      </c>
      <c r="F2756" s="426" t="s">
        <v>4470</v>
      </c>
      <c r="G2756" s="426" t="s">
        <v>4125</v>
      </c>
      <c r="H2756" s="427">
        <v>7.0000000000000007E-2</v>
      </c>
      <c r="I2756" s="427">
        <v>0.36</v>
      </c>
      <c r="J2756" s="427">
        <v>2.5499999999999998</v>
      </c>
      <c r="K2756" s="427">
        <v>91.59</v>
      </c>
      <c r="L2756" s="427">
        <v>7.354200000000001E-2</v>
      </c>
      <c r="M2756" s="427">
        <v>2.6530200000000002</v>
      </c>
      <c r="N2756" s="427">
        <v>95.290236000000007</v>
      </c>
      <c r="O2756" s="427">
        <v>22.84</v>
      </c>
      <c r="P2756" s="427">
        <v>11</v>
      </c>
      <c r="Q2756" s="427">
        <v>11</v>
      </c>
      <c r="R2756" s="427">
        <v>0.35926960000000002</v>
      </c>
      <c r="S2756" s="427">
        <v>3.0796960000000002</v>
      </c>
      <c r="T2756" s="427">
        <v>91.055589999999995</v>
      </c>
      <c r="U2756" s="428">
        <v>43983</v>
      </c>
      <c r="V2756" s="428">
        <v>45657</v>
      </c>
      <c r="W2756" s="426">
        <v>350</v>
      </c>
      <c r="Y2756" s="413"/>
      <c r="Z2756" s="413">
        <v>2</v>
      </c>
    </row>
    <row r="2757" spans="1:26" ht="15">
      <c r="A2757" s="426">
        <v>202110</v>
      </c>
      <c r="B2757" s="426" t="s">
        <v>4455</v>
      </c>
      <c r="C2757" s="426" t="s">
        <v>6391</v>
      </c>
      <c r="D2757" s="426" t="s">
        <v>6392</v>
      </c>
      <c r="E2757" s="426" t="s">
        <v>259</v>
      </c>
      <c r="F2757" s="426" t="s">
        <v>4444</v>
      </c>
      <c r="G2757" s="426" t="s">
        <v>4125</v>
      </c>
      <c r="H2757" s="427">
        <v>0.54</v>
      </c>
      <c r="I2757" s="427">
        <v>0.57999999999999996</v>
      </c>
      <c r="J2757" s="427">
        <v>35.08</v>
      </c>
      <c r="K2757" s="427">
        <v>125.3</v>
      </c>
      <c r="L2757" s="427">
        <v>0.56732400000000005</v>
      </c>
      <c r="M2757" s="427">
        <v>36.497231999999997</v>
      </c>
      <c r="N2757" s="427">
        <v>130.36212</v>
      </c>
      <c r="O2757" s="427">
        <v>22.84</v>
      </c>
      <c r="P2757" s="427">
        <v>12</v>
      </c>
      <c r="Q2757" s="427">
        <v>12</v>
      </c>
      <c r="R2757" s="427">
        <v>0.57636359999999998</v>
      </c>
      <c r="S2757" s="427">
        <v>38.872658999999999</v>
      </c>
      <c r="T2757" s="427">
        <v>121.503705</v>
      </c>
      <c r="U2757" s="428">
        <v>44044</v>
      </c>
      <c r="V2757" s="428">
        <v>45657</v>
      </c>
      <c r="W2757" s="426">
        <v>1107</v>
      </c>
      <c r="Y2757" s="413"/>
      <c r="Z2757" s="413">
        <v>2</v>
      </c>
    </row>
    <row r="2758" spans="1:26" ht="15">
      <c r="A2758" s="426">
        <v>202110</v>
      </c>
      <c r="B2758" s="426" t="s">
        <v>4455</v>
      </c>
      <c r="C2758" s="426" t="s">
        <v>6393</v>
      </c>
      <c r="D2758" s="426" t="s">
        <v>6394</v>
      </c>
      <c r="E2758" s="426" t="s">
        <v>275</v>
      </c>
      <c r="F2758" s="426" t="s">
        <v>4405</v>
      </c>
      <c r="G2758" s="426" t="s">
        <v>4125</v>
      </c>
      <c r="H2758" s="427">
        <v>0.92</v>
      </c>
      <c r="I2758" s="427">
        <v>1.07</v>
      </c>
      <c r="J2758" s="427">
        <v>97.35</v>
      </c>
      <c r="K2758" s="427">
        <v>370</v>
      </c>
      <c r="L2758" s="427">
        <v>0.96655200000000008</v>
      </c>
      <c r="M2758" s="427">
        <v>101.28294</v>
      </c>
      <c r="N2758" s="427">
        <v>384.94800000000004</v>
      </c>
      <c r="O2758" s="427">
        <v>22.84</v>
      </c>
      <c r="P2758" s="427">
        <v>12</v>
      </c>
      <c r="Q2758" s="427">
        <v>12</v>
      </c>
      <c r="R2758" s="427">
        <v>1.0736000000000001</v>
      </c>
      <c r="S2758" s="427">
        <v>120.67465</v>
      </c>
      <c r="T2758" s="427">
        <v>346.67885000000001</v>
      </c>
      <c r="U2758" s="428">
        <v>44044</v>
      </c>
      <c r="V2758" s="428">
        <v>45657</v>
      </c>
      <c r="W2758" s="426">
        <v>3000</v>
      </c>
      <c r="Y2758" s="413"/>
      <c r="Z2758" s="413">
        <v>2</v>
      </c>
    </row>
    <row r="2759" spans="1:26" ht="15">
      <c r="A2759" s="426">
        <v>202110</v>
      </c>
      <c r="B2759" s="426" t="s">
        <v>4455</v>
      </c>
      <c r="C2759" s="426" t="s">
        <v>6395</v>
      </c>
      <c r="D2759" s="426" t="s">
        <v>6396</v>
      </c>
      <c r="E2759" s="426" t="s">
        <v>275</v>
      </c>
      <c r="F2759" s="426" t="s">
        <v>4405</v>
      </c>
      <c r="G2759" s="426" t="s">
        <v>4125</v>
      </c>
      <c r="H2759" s="427">
        <v>0.48</v>
      </c>
      <c r="I2759" s="427">
        <v>0.48</v>
      </c>
      <c r="J2759" s="427">
        <v>46.49</v>
      </c>
      <c r="K2759" s="427">
        <v>142.86000000000001</v>
      </c>
      <c r="L2759" s="427">
        <v>0.50428799999999996</v>
      </c>
      <c r="M2759" s="427">
        <v>48.368196000000005</v>
      </c>
      <c r="N2759" s="427">
        <v>148.63154400000002</v>
      </c>
      <c r="O2759" s="427">
        <v>22.84</v>
      </c>
      <c r="P2759" s="427">
        <v>12</v>
      </c>
      <c r="Q2759" s="427">
        <v>12</v>
      </c>
      <c r="R2759" s="427">
        <v>0.48139999999999999</v>
      </c>
      <c r="S2759" s="427">
        <v>57.8932</v>
      </c>
      <c r="T2759" s="427">
        <v>131.464</v>
      </c>
      <c r="U2759" s="428">
        <v>44044</v>
      </c>
      <c r="V2759" s="428">
        <v>45657</v>
      </c>
      <c r="W2759" s="426">
        <v>3000</v>
      </c>
      <c r="Y2759" s="413"/>
      <c r="Z2759" s="413">
        <v>2</v>
      </c>
    </row>
    <row r="2760" spans="1:26" ht="15">
      <c r="A2760" s="426">
        <v>202110</v>
      </c>
      <c r="B2760" s="426" t="s">
        <v>4455</v>
      </c>
      <c r="C2760" s="426" t="s">
        <v>7151</v>
      </c>
      <c r="D2760" s="426" t="s">
        <v>7152</v>
      </c>
      <c r="E2760" s="426" t="s">
        <v>264</v>
      </c>
      <c r="F2760" s="426" t="s">
        <v>4456</v>
      </c>
      <c r="G2760" s="426" t="s">
        <v>4125</v>
      </c>
      <c r="H2760" s="427">
        <v>0.03</v>
      </c>
      <c r="I2760" s="427">
        <v>0.26</v>
      </c>
      <c r="J2760" s="427">
        <v>2.3199999999999998</v>
      </c>
      <c r="K2760" s="427">
        <v>23.21</v>
      </c>
      <c r="L2760" s="427">
        <v>3.1517999999999997E-2</v>
      </c>
      <c r="M2760" s="427">
        <v>2.4137280000000003</v>
      </c>
      <c r="N2760" s="427">
        <v>24.147684000000002</v>
      </c>
      <c r="O2760" s="427">
        <v>22.84</v>
      </c>
      <c r="P2760" s="427">
        <v>13</v>
      </c>
      <c r="Q2760" s="427">
        <v>13</v>
      </c>
      <c r="R2760" s="427">
        <v>0.26071359999999999</v>
      </c>
      <c r="S2760" s="427">
        <v>2.7946529999999998</v>
      </c>
      <c r="T2760" s="427">
        <v>22.739574999999999</v>
      </c>
      <c r="U2760" s="428">
        <v>44361</v>
      </c>
      <c r="V2760" s="428">
        <v>45443</v>
      </c>
      <c r="W2760" s="426">
        <v>360</v>
      </c>
      <c r="Y2760" s="413"/>
      <c r="Z2760" s="413">
        <v>2</v>
      </c>
    </row>
    <row r="2761" spans="1:26" ht="15">
      <c r="A2761" s="426">
        <v>202110</v>
      </c>
      <c r="B2761" s="426" t="s">
        <v>4455</v>
      </c>
      <c r="C2761" s="426" t="s">
        <v>7164</v>
      </c>
      <c r="D2761" s="426" t="s">
        <v>7165</v>
      </c>
      <c r="E2761" s="426" t="s">
        <v>260</v>
      </c>
      <c r="F2761" s="426" t="s">
        <v>4471</v>
      </c>
      <c r="G2761" s="426" t="s">
        <v>4125</v>
      </c>
      <c r="H2761" s="427">
        <v>0.36</v>
      </c>
      <c r="I2761" s="427">
        <v>0.36</v>
      </c>
      <c r="J2761" s="427">
        <v>26.23</v>
      </c>
      <c r="K2761" s="427">
        <v>118.03</v>
      </c>
      <c r="L2761" s="427">
        <v>0.378216</v>
      </c>
      <c r="M2761" s="427">
        <v>27.289691999999999</v>
      </c>
      <c r="N2761" s="427">
        <v>122.79841200000001</v>
      </c>
      <c r="O2761" s="427">
        <v>22.84</v>
      </c>
      <c r="P2761" s="427">
        <v>15</v>
      </c>
      <c r="Q2761" s="427">
        <v>15</v>
      </c>
      <c r="R2761" s="427">
        <v>0.36367280000000002</v>
      </c>
      <c r="S2761" s="427">
        <v>33.055208</v>
      </c>
      <c r="T2761" s="427">
        <v>111.203316</v>
      </c>
      <c r="U2761" s="428">
        <v>44376</v>
      </c>
      <c r="V2761" s="428">
        <v>45657</v>
      </c>
      <c r="W2761" s="426">
        <v>570</v>
      </c>
      <c r="Y2761" s="413"/>
      <c r="Z2761" s="413">
        <v>2</v>
      </c>
    </row>
    <row r="2762" spans="1:26" ht="15">
      <c r="A2762" s="426">
        <v>202110</v>
      </c>
      <c r="B2762" s="426" t="s">
        <v>4455</v>
      </c>
      <c r="C2762" s="426" t="s">
        <v>7531</v>
      </c>
      <c r="D2762" s="426" t="s">
        <v>7345</v>
      </c>
      <c r="E2762" s="426" t="s">
        <v>260</v>
      </c>
      <c r="F2762" s="426" t="s">
        <v>4456</v>
      </c>
      <c r="G2762" s="426" t="s">
        <v>4125</v>
      </c>
      <c r="H2762" s="427">
        <v>0.1</v>
      </c>
      <c r="I2762" s="427">
        <v>0.22</v>
      </c>
      <c r="J2762" s="427">
        <v>4.2699999999999996</v>
      </c>
      <c r="K2762" s="427">
        <v>21.16</v>
      </c>
      <c r="L2762" s="427">
        <v>0.10506000000000001</v>
      </c>
      <c r="M2762" s="427">
        <v>4.4425079999999992</v>
      </c>
      <c r="N2762" s="427">
        <v>22.014864000000003</v>
      </c>
      <c r="O2762" s="427">
        <v>22.84</v>
      </c>
      <c r="P2762" s="427">
        <v>15</v>
      </c>
      <c r="Q2762" s="427">
        <v>15</v>
      </c>
      <c r="R2762" s="427">
        <v>0.2228636</v>
      </c>
      <c r="S2762" s="427">
        <v>4.8788850000000004</v>
      </c>
      <c r="T2762" s="427">
        <v>20.550526999999999</v>
      </c>
      <c r="U2762" s="428">
        <v>44440</v>
      </c>
      <c r="V2762" s="428">
        <v>45657</v>
      </c>
      <c r="W2762" s="426">
        <v>284</v>
      </c>
      <c r="Y2762" s="413"/>
      <c r="Z2762" s="413">
        <v>2</v>
      </c>
    </row>
    <row r="2763" spans="1:26" ht="15">
      <c r="A2763" s="426">
        <v>202110</v>
      </c>
      <c r="B2763" s="426" t="s">
        <v>53</v>
      </c>
      <c r="C2763" s="426" t="s">
        <v>209</v>
      </c>
      <c r="D2763" s="426" t="s">
        <v>210</v>
      </c>
      <c r="E2763" s="426" t="s">
        <v>261</v>
      </c>
      <c r="F2763" s="426" t="s">
        <v>4476</v>
      </c>
      <c r="G2763" s="426" t="s">
        <v>4364</v>
      </c>
      <c r="H2763" s="427">
        <v>10.615</v>
      </c>
      <c r="I2763" s="427">
        <v>11.161</v>
      </c>
      <c r="J2763" s="427">
        <v>1135.6969999999999</v>
      </c>
      <c r="K2763" s="427">
        <v>5811.09</v>
      </c>
      <c r="L2763" s="427">
        <v>10.777409500000001</v>
      </c>
      <c r="M2763" s="427">
        <v>1150.6882003999999</v>
      </c>
      <c r="N2763" s="427">
        <v>5887.7963880000007</v>
      </c>
      <c r="O2763" s="427">
        <v>23.19</v>
      </c>
      <c r="P2763" s="427">
        <v>14.56</v>
      </c>
      <c r="Q2763" s="427">
        <v>13.53</v>
      </c>
      <c r="R2763" s="427">
        <v>11.160640000000001</v>
      </c>
      <c r="S2763" s="427">
        <v>1409.52199</v>
      </c>
      <c r="T2763" s="427">
        <v>5537.2649700000002</v>
      </c>
      <c r="U2763" s="428">
        <v>40544</v>
      </c>
      <c r="V2763" s="428">
        <v>43555</v>
      </c>
      <c r="W2763" s="426">
        <v>6000</v>
      </c>
      <c r="Y2763" s="413"/>
      <c r="Z2763" s="413">
        <v>3</v>
      </c>
    </row>
    <row r="2764" spans="1:26" ht="15">
      <c r="A2764" s="426">
        <v>202110</v>
      </c>
      <c r="B2764" s="426" t="s">
        <v>53</v>
      </c>
      <c r="C2764" s="426" t="s">
        <v>1467</v>
      </c>
      <c r="D2764" s="426" t="s">
        <v>1468</v>
      </c>
      <c r="E2764" s="426" t="s">
        <v>260</v>
      </c>
      <c r="F2764" s="426" t="s">
        <v>4414</v>
      </c>
      <c r="G2764" s="426" t="s">
        <v>4415</v>
      </c>
      <c r="H2764" s="427">
        <v>0.32500000000000001</v>
      </c>
      <c r="I2764" s="427">
        <v>0.35299999999999998</v>
      </c>
      <c r="J2764" s="427">
        <v>32.829000000000001</v>
      </c>
      <c r="K2764" s="427">
        <v>160.01499999999999</v>
      </c>
      <c r="L2764" s="427">
        <v>0.34023360474999997</v>
      </c>
      <c r="M2764" s="427">
        <v>33.931093166880004</v>
      </c>
      <c r="N2764" s="427">
        <v>165.3868187608</v>
      </c>
      <c r="O2764" s="427">
        <v>23.91</v>
      </c>
      <c r="P2764" s="427">
        <v>15.23</v>
      </c>
      <c r="Q2764" s="427">
        <v>15.23</v>
      </c>
      <c r="R2764" s="427">
        <v>0.35336000000000001</v>
      </c>
      <c r="S2764" s="427">
        <v>40.923839999999998</v>
      </c>
      <c r="T2764" s="427">
        <v>151.91990000000001</v>
      </c>
      <c r="U2764" s="428" t="s">
        <v>5670</v>
      </c>
      <c r="V2764" s="428" t="s">
        <v>5670</v>
      </c>
      <c r="W2764" s="426">
        <v>0</v>
      </c>
      <c r="Y2764" s="413"/>
      <c r="Z2764" s="413">
        <v>3</v>
      </c>
    </row>
    <row r="2765" spans="1:26" ht="15">
      <c r="A2765" s="426">
        <v>202110</v>
      </c>
      <c r="B2765" s="426" t="s">
        <v>53</v>
      </c>
      <c r="C2765" s="426" t="s">
        <v>1636</v>
      </c>
      <c r="D2765" s="426" t="s">
        <v>1637</v>
      </c>
      <c r="E2765" s="426" t="s">
        <v>261</v>
      </c>
      <c r="F2765" s="426" t="s">
        <v>4478</v>
      </c>
      <c r="G2765" s="426" t="s">
        <v>4137</v>
      </c>
      <c r="H2765" s="427">
        <v>1.196</v>
      </c>
      <c r="I2765" s="427">
        <v>1.169</v>
      </c>
      <c r="J2765" s="427">
        <v>91.296000000000006</v>
      </c>
      <c r="K2765" s="427">
        <v>429.78500000000003</v>
      </c>
      <c r="L2765" s="427">
        <v>1.2574867786000001</v>
      </c>
      <c r="M2765" s="427">
        <v>94.751677762560007</v>
      </c>
      <c r="N2765" s="427">
        <v>446.05294675760007</v>
      </c>
      <c r="O2765" s="427">
        <v>24.01</v>
      </c>
      <c r="P2765" s="427">
        <v>12.93</v>
      </c>
      <c r="Q2765" s="427">
        <v>12.93</v>
      </c>
      <c r="R2765" s="427">
        <v>1.1958</v>
      </c>
      <c r="S2765" s="427">
        <v>112.79864000000001</v>
      </c>
      <c r="T2765" s="427">
        <v>408.28192000000001</v>
      </c>
      <c r="U2765" s="428">
        <v>42705</v>
      </c>
      <c r="V2765" s="428">
        <v>43830</v>
      </c>
      <c r="W2765" s="426">
        <v>675</v>
      </c>
      <c r="Y2765" s="413"/>
      <c r="Z2765" s="413">
        <v>3</v>
      </c>
    </row>
    <row r="2766" spans="1:26" ht="15">
      <c r="A2766" s="426">
        <v>202110</v>
      </c>
      <c r="B2766" s="426" t="s">
        <v>53</v>
      </c>
      <c r="C2766" s="426" t="s">
        <v>1810</v>
      </c>
      <c r="D2766" s="426" t="s">
        <v>1811</v>
      </c>
      <c r="E2766" s="426" t="s">
        <v>260</v>
      </c>
      <c r="F2766" s="426" t="s">
        <v>4414</v>
      </c>
      <c r="G2766" s="426" t="s">
        <v>4415</v>
      </c>
      <c r="H2766" s="427">
        <v>0.626</v>
      </c>
      <c r="I2766" s="427">
        <v>1.839</v>
      </c>
      <c r="J2766" s="427">
        <v>10.795</v>
      </c>
      <c r="K2766" s="427">
        <v>583.47199999999998</v>
      </c>
      <c r="L2766" s="427">
        <v>0.65534226638000004</v>
      </c>
      <c r="M2766" s="427">
        <v>11.157395922400001</v>
      </c>
      <c r="N2766" s="427">
        <v>603.05957513984004</v>
      </c>
      <c r="O2766" s="427">
        <v>23.91</v>
      </c>
      <c r="P2766" s="427">
        <v>15.9</v>
      </c>
      <c r="Q2766" s="427">
        <v>14.93</v>
      </c>
      <c r="R2766" s="427">
        <v>1.8386800000000001</v>
      </c>
      <c r="S2766" s="427">
        <v>12.473599999999999</v>
      </c>
      <c r="T2766" s="427">
        <v>581.79223999999999</v>
      </c>
      <c r="U2766" s="428">
        <v>42767</v>
      </c>
      <c r="V2766" s="428">
        <v>44561</v>
      </c>
      <c r="W2766" s="426">
        <v>1200</v>
      </c>
      <c r="Y2766" s="413"/>
      <c r="Z2766" s="413">
        <v>3</v>
      </c>
    </row>
    <row r="2767" spans="1:26" ht="15">
      <c r="A2767" s="426">
        <v>202110</v>
      </c>
      <c r="B2767" s="426" t="s">
        <v>53</v>
      </c>
      <c r="C2767" s="426" t="s">
        <v>1862</v>
      </c>
      <c r="D2767" s="426" t="s">
        <v>1863</v>
      </c>
      <c r="E2767" s="426" t="s">
        <v>261</v>
      </c>
      <c r="F2767" s="426" t="s">
        <v>4485</v>
      </c>
      <c r="G2767" s="426" t="s">
        <v>4137</v>
      </c>
      <c r="H2767" s="427">
        <v>1.349</v>
      </c>
      <c r="I2767" s="427">
        <v>1.4910000000000001</v>
      </c>
      <c r="J2767" s="427">
        <v>109.82</v>
      </c>
      <c r="K2767" s="427">
        <v>588.19500000000005</v>
      </c>
      <c r="L2767" s="427">
        <v>1.4183525621500002</v>
      </c>
      <c r="M2767" s="427">
        <v>113.97683635519999</v>
      </c>
      <c r="N2767" s="427">
        <v>610.45898069520013</v>
      </c>
      <c r="O2767" s="427">
        <v>28.83</v>
      </c>
      <c r="P2767" s="427">
        <v>11.56</v>
      </c>
      <c r="Q2767" s="427">
        <v>11.53</v>
      </c>
      <c r="R2767" s="427">
        <v>1.4905999999999999</v>
      </c>
      <c r="S2767" s="427">
        <v>132.28082000000001</v>
      </c>
      <c r="T2767" s="427">
        <v>565.73432000000003</v>
      </c>
      <c r="U2767" s="428">
        <v>42795</v>
      </c>
      <c r="V2767" s="428">
        <v>44561</v>
      </c>
      <c r="W2767" s="426">
        <v>2000</v>
      </c>
      <c r="Y2767" s="413"/>
      <c r="Z2767" s="413">
        <v>3</v>
      </c>
    </row>
    <row r="2768" spans="1:26" ht="15">
      <c r="A2768" s="426">
        <v>202110</v>
      </c>
      <c r="B2768" s="426" t="s">
        <v>53</v>
      </c>
      <c r="C2768" s="426" t="s">
        <v>1865</v>
      </c>
      <c r="D2768" s="426" t="s">
        <v>1866</v>
      </c>
      <c r="E2768" s="426" t="s">
        <v>275</v>
      </c>
      <c r="F2768" s="426" t="s">
        <v>4385</v>
      </c>
      <c r="G2768" s="426" t="s">
        <v>4315</v>
      </c>
      <c r="H2768" s="427">
        <v>0.375</v>
      </c>
      <c r="I2768" s="427">
        <v>0.4</v>
      </c>
      <c r="J2768" s="427">
        <v>37.305999999999997</v>
      </c>
      <c r="K2768" s="427">
        <v>117.462</v>
      </c>
      <c r="L2768" s="427">
        <v>0.3942788812500001</v>
      </c>
      <c r="M2768" s="427">
        <v>38.718082836160001</v>
      </c>
      <c r="N2768" s="427">
        <v>121.90809644832002</v>
      </c>
      <c r="O2768" s="427">
        <v>24.01</v>
      </c>
      <c r="P2768" s="427">
        <v>14.83</v>
      </c>
      <c r="Q2768" s="427">
        <v>13.96</v>
      </c>
      <c r="R2768" s="427">
        <v>0.39972000000000002</v>
      </c>
      <c r="S2768" s="427">
        <v>46.840710000000001</v>
      </c>
      <c r="T2768" s="427">
        <v>107.92896</v>
      </c>
      <c r="U2768" s="428">
        <v>42795</v>
      </c>
      <c r="V2768" s="428">
        <v>44561</v>
      </c>
      <c r="W2768" s="426">
        <v>565</v>
      </c>
      <c r="Y2768" s="413"/>
      <c r="Z2768" s="413">
        <v>3</v>
      </c>
    </row>
    <row r="2769" spans="1:26" ht="15">
      <c r="A2769" s="426">
        <v>202110</v>
      </c>
      <c r="B2769" s="426" t="s">
        <v>53</v>
      </c>
      <c r="C2769" s="426" t="s">
        <v>2072</v>
      </c>
      <c r="D2769" s="426" t="s">
        <v>2073</v>
      </c>
      <c r="E2769" s="426" t="s">
        <v>273</v>
      </c>
      <c r="F2769" s="426" t="s">
        <v>4320</v>
      </c>
      <c r="G2769" s="426" t="s">
        <v>4315</v>
      </c>
      <c r="H2769" s="427">
        <v>0.46899999999999997</v>
      </c>
      <c r="I2769" s="427">
        <v>0.50800000000000001</v>
      </c>
      <c r="J2769" s="427">
        <v>45.16</v>
      </c>
      <c r="K2769" s="427">
        <v>187.85300000000001</v>
      </c>
      <c r="L2769" s="427">
        <v>0.49311145415000007</v>
      </c>
      <c r="M2769" s="427">
        <v>46.869367417600003</v>
      </c>
      <c r="N2769" s="427">
        <v>194.96349153008001</v>
      </c>
      <c r="O2769" s="427">
        <v>24.01</v>
      </c>
      <c r="P2769" s="427">
        <v>14.33</v>
      </c>
      <c r="Q2769" s="427">
        <v>14.33</v>
      </c>
      <c r="R2769" s="427">
        <v>0.50836000000000003</v>
      </c>
      <c r="S2769" s="427">
        <v>49.290520000000001</v>
      </c>
      <c r="T2769" s="427">
        <v>183.72314</v>
      </c>
      <c r="U2769" s="428">
        <v>42887</v>
      </c>
      <c r="V2769" s="428">
        <v>44561</v>
      </c>
      <c r="W2769" s="426">
        <v>500</v>
      </c>
      <c r="Y2769" s="413"/>
      <c r="Z2769" s="413">
        <v>3</v>
      </c>
    </row>
    <row r="2770" spans="1:26" ht="15">
      <c r="A2770" s="426">
        <v>202110</v>
      </c>
      <c r="B2770" s="426" t="s">
        <v>53</v>
      </c>
      <c r="C2770" s="426" t="s">
        <v>2123</v>
      </c>
      <c r="D2770" s="426" t="s">
        <v>2124</v>
      </c>
      <c r="E2770" s="426" t="s">
        <v>259</v>
      </c>
      <c r="F2770" s="426" t="s">
        <v>4320</v>
      </c>
      <c r="G2770" s="426" t="s">
        <v>4315</v>
      </c>
      <c r="H2770" s="427">
        <v>0.59699999999999998</v>
      </c>
      <c r="I2770" s="427">
        <v>0.59499999999999997</v>
      </c>
      <c r="J2770" s="427">
        <v>56.557000000000002</v>
      </c>
      <c r="K2770" s="427">
        <v>247.63399999999999</v>
      </c>
      <c r="L2770" s="427">
        <v>0.62769197895000017</v>
      </c>
      <c r="M2770" s="427">
        <v>58.697759367520007</v>
      </c>
      <c r="N2770" s="427">
        <v>257.00728368223997</v>
      </c>
      <c r="O2770" s="427">
        <v>24.01</v>
      </c>
      <c r="P2770" s="427">
        <v>12.67</v>
      </c>
      <c r="Q2770" s="427">
        <v>12.67</v>
      </c>
      <c r="R2770" s="427">
        <v>0.59728000000000003</v>
      </c>
      <c r="S2770" s="427">
        <v>61.458489999999998</v>
      </c>
      <c r="T2770" s="427">
        <v>242.73286999999999</v>
      </c>
      <c r="U2770" s="428">
        <v>42917</v>
      </c>
      <c r="V2770" s="428">
        <v>44347</v>
      </c>
      <c r="W2770" s="426">
        <v>600</v>
      </c>
      <c r="Y2770" s="413"/>
      <c r="Z2770" s="413">
        <v>3</v>
      </c>
    </row>
    <row r="2771" spans="1:26" ht="15">
      <c r="A2771" s="426">
        <v>202110</v>
      </c>
      <c r="B2771" s="426" t="s">
        <v>53</v>
      </c>
      <c r="C2771" s="426" t="s">
        <v>2125</v>
      </c>
      <c r="D2771" s="426" t="s">
        <v>2126</v>
      </c>
      <c r="E2771" s="426" t="s">
        <v>259</v>
      </c>
      <c r="F2771" s="426" t="s">
        <v>4487</v>
      </c>
      <c r="G2771" s="426" t="s">
        <v>4315</v>
      </c>
      <c r="H2771" s="427">
        <v>0.23200000000000001</v>
      </c>
      <c r="I2771" s="427">
        <v>0.35499999999999998</v>
      </c>
      <c r="J2771" s="427">
        <v>6.5419999999999998</v>
      </c>
      <c r="K2771" s="427">
        <v>62.853000000000002</v>
      </c>
      <c r="L2771" s="427">
        <v>0.24392720120000005</v>
      </c>
      <c r="M2771" s="427">
        <v>6.7896235971200003</v>
      </c>
      <c r="N2771" s="427">
        <v>65.232071530080006</v>
      </c>
      <c r="O2771" s="427">
        <v>24.01</v>
      </c>
      <c r="P2771" s="427">
        <v>12.67</v>
      </c>
      <c r="Q2771" s="427">
        <v>12.67</v>
      </c>
      <c r="R2771" s="427">
        <v>0.35520000000000002</v>
      </c>
      <c r="S2771" s="427">
        <v>7.3263699999999998</v>
      </c>
      <c r="T2771" s="427">
        <v>62.068989999999999</v>
      </c>
      <c r="U2771" s="428">
        <v>42917</v>
      </c>
      <c r="V2771" s="428">
        <v>44347</v>
      </c>
      <c r="W2771" s="426">
        <v>700</v>
      </c>
      <c r="Y2771" s="413"/>
      <c r="Z2771" s="413">
        <v>3</v>
      </c>
    </row>
    <row r="2772" spans="1:26" ht="15">
      <c r="A2772" s="426">
        <v>202110</v>
      </c>
      <c r="B2772" s="426" t="s">
        <v>53</v>
      </c>
      <c r="C2772" s="426" t="s">
        <v>2127</v>
      </c>
      <c r="D2772" s="426" t="s">
        <v>2128</v>
      </c>
      <c r="E2772" s="426" t="s">
        <v>259</v>
      </c>
      <c r="F2772" s="426" t="s">
        <v>4483</v>
      </c>
      <c r="G2772" s="426" t="s">
        <v>4315</v>
      </c>
      <c r="H2772" s="427">
        <v>1.8120000000000001</v>
      </c>
      <c r="I2772" s="427">
        <v>2.3570000000000002</v>
      </c>
      <c r="J2772" s="427">
        <v>46.935000000000002</v>
      </c>
      <c r="K2772" s="427">
        <v>954.96600000000001</v>
      </c>
      <c r="L2772" s="427">
        <v>1.9051555542000005</v>
      </c>
      <c r="M2772" s="427">
        <v>48.711553581600008</v>
      </c>
      <c r="N2772" s="427">
        <v>991.11276185376016</v>
      </c>
      <c r="O2772" s="427">
        <v>24.01</v>
      </c>
      <c r="P2772" s="427">
        <v>12.67</v>
      </c>
      <c r="Q2772" s="427">
        <v>12.67</v>
      </c>
      <c r="R2772" s="427">
        <v>2.35744</v>
      </c>
      <c r="S2772" s="427">
        <v>76.750929999999997</v>
      </c>
      <c r="T2772" s="427">
        <v>925.14985999999999</v>
      </c>
      <c r="U2772" s="428">
        <v>42917</v>
      </c>
      <c r="V2772" s="428">
        <v>44347</v>
      </c>
      <c r="W2772" s="426">
        <v>2500</v>
      </c>
      <c r="Y2772" s="413"/>
      <c r="Z2772" s="413">
        <v>3</v>
      </c>
    </row>
    <row r="2773" spans="1:26" ht="15">
      <c r="A2773" s="426">
        <v>202110</v>
      </c>
      <c r="B2773" s="426" t="s">
        <v>53</v>
      </c>
      <c r="C2773" s="426" t="s">
        <v>2239</v>
      </c>
      <c r="D2773" s="426" t="s">
        <v>2240</v>
      </c>
      <c r="E2773" s="426" t="s">
        <v>259</v>
      </c>
      <c r="F2773" s="426" t="s">
        <v>4347</v>
      </c>
      <c r="G2773" s="426" t="s">
        <v>4315</v>
      </c>
      <c r="H2773" s="427">
        <v>0.94799999999999995</v>
      </c>
      <c r="I2773" s="427">
        <v>0.96</v>
      </c>
      <c r="J2773" s="427">
        <v>74.688999999999993</v>
      </c>
      <c r="K2773" s="427">
        <v>353.55500000000001</v>
      </c>
      <c r="L2773" s="427">
        <v>0.99673701180000018</v>
      </c>
      <c r="M2773" s="427">
        <v>77.516080227039993</v>
      </c>
      <c r="N2773" s="427">
        <v>366.93753758480005</v>
      </c>
      <c r="O2773" s="427">
        <v>24.01</v>
      </c>
      <c r="P2773" s="427">
        <v>12.67</v>
      </c>
      <c r="Q2773" s="427">
        <v>12.67</v>
      </c>
      <c r="R2773" s="427">
        <v>0.95987999999999996</v>
      </c>
      <c r="S2773" s="427">
        <v>89.904989999999998</v>
      </c>
      <c r="T2773" s="427">
        <v>338.33897000000002</v>
      </c>
      <c r="U2773" s="428">
        <v>42917</v>
      </c>
      <c r="V2773" s="428">
        <v>44347</v>
      </c>
      <c r="W2773" s="426">
        <v>574</v>
      </c>
      <c r="Y2773" s="413"/>
      <c r="Z2773" s="413">
        <v>3</v>
      </c>
    </row>
    <row r="2774" spans="1:26" ht="15">
      <c r="A2774" s="426">
        <v>202110</v>
      </c>
      <c r="B2774" s="426" t="s">
        <v>53</v>
      </c>
      <c r="C2774" s="426" t="s">
        <v>2258</v>
      </c>
      <c r="D2774" s="426" t="s">
        <v>2259</v>
      </c>
      <c r="E2774" s="426" t="s">
        <v>260</v>
      </c>
      <c r="F2774" s="426" t="s">
        <v>4477</v>
      </c>
      <c r="G2774" s="426" t="s">
        <v>4315</v>
      </c>
      <c r="H2774" s="427">
        <v>1.17</v>
      </c>
      <c r="I2774" s="427">
        <v>1.2330000000000001</v>
      </c>
      <c r="J2774" s="427">
        <v>113.93300000000001</v>
      </c>
      <c r="K2774" s="427">
        <v>489.75299999999999</v>
      </c>
      <c r="L2774" s="427">
        <v>1.2301501095</v>
      </c>
      <c r="M2774" s="427">
        <v>118.24551899888002</v>
      </c>
      <c r="N2774" s="427">
        <v>508.29081711408003</v>
      </c>
      <c r="O2774" s="427">
        <v>24.01</v>
      </c>
      <c r="P2774" s="427">
        <v>13.54</v>
      </c>
      <c r="Q2774" s="427">
        <v>13.54</v>
      </c>
      <c r="R2774" s="427">
        <v>1.23268</v>
      </c>
      <c r="S2774" s="427">
        <v>133.79268999999999</v>
      </c>
      <c r="T2774" s="427">
        <v>469.89386000000002</v>
      </c>
      <c r="U2774" s="428">
        <v>43497</v>
      </c>
      <c r="V2774" s="428">
        <v>44926</v>
      </c>
      <c r="W2774" s="426">
        <v>1300</v>
      </c>
      <c r="Y2774" s="413"/>
      <c r="Z2774" s="413">
        <v>3</v>
      </c>
    </row>
    <row r="2775" spans="1:26" ht="15">
      <c r="A2775" s="426">
        <v>202110</v>
      </c>
      <c r="B2775" s="426" t="s">
        <v>53</v>
      </c>
      <c r="C2775" s="426" t="s">
        <v>2342</v>
      </c>
      <c r="D2775" s="426" t="s">
        <v>2343</v>
      </c>
      <c r="E2775" s="426" t="s">
        <v>262</v>
      </c>
      <c r="F2775" s="426" t="s">
        <v>4481</v>
      </c>
      <c r="G2775" s="426" t="s">
        <v>4423</v>
      </c>
      <c r="H2775" s="427">
        <v>5.3999999999999999E-2</v>
      </c>
      <c r="I2775" s="427">
        <v>0.41699999999999998</v>
      </c>
      <c r="J2775" s="427">
        <v>3.8090000000000002</v>
      </c>
      <c r="K2775" s="427">
        <v>19.905999999999999</v>
      </c>
      <c r="L2775" s="427">
        <v>5.6776158900000012E-2</v>
      </c>
      <c r="M2775" s="427">
        <v>3.9531758302400006</v>
      </c>
      <c r="N2775" s="427">
        <v>20.659469172159998</v>
      </c>
      <c r="O2775" s="427">
        <v>24.01</v>
      </c>
      <c r="P2775" s="427">
        <v>13.38</v>
      </c>
      <c r="Q2775" s="427">
        <v>13.38</v>
      </c>
      <c r="R2775" s="427">
        <v>0.41664000000000001</v>
      </c>
      <c r="S2775" s="427">
        <v>4.5494399999999997</v>
      </c>
      <c r="T2775" s="427">
        <v>19.16544</v>
      </c>
      <c r="U2775" s="428">
        <v>42979</v>
      </c>
      <c r="V2775" s="428">
        <v>44561</v>
      </c>
      <c r="W2775" s="426">
        <v>999</v>
      </c>
      <c r="Y2775" s="413"/>
      <c r="Z2775" s="413">
        <v>3</v>
      </c>
    </row>
    <row r="2776" spans="1:26" ht="15">
      <c r="A2776" s="426">
        <v>202110</v>
      </c>
      <c r="B2776" s="426" t="s">
        <v>53</v>
      </c>
      <c r="C2776" s="426" t="s">
        <v>2344</v>
      </c>
      <c r="D2776" s="426" t="s">
        <v>2345</v>
      </c>
      <c r="E2776" s="426" t="s">
        <v>262</v>
      </c>
      <c r="F2776" s="426" t="s">
        <v>4481</v>
      </c>
      <c r="G2776" s="426" t="s">
        <v>4423</v>
      </c>
      <c r="H2776" s="427">
        <v>0.51600000000000001</v>
      </c>
      <c r="I2776" s="427">
        <v>0.65800000000000003</v>
      </c>
      <c r="J2776" s="427">
        <v>34.881</v>
      </c>
      <c r="K2776" s="427">
        <v>209.964</v>
      </c>
      <c r="L2776" s="427">
        <v>0.54252774060000009</v>
      </c>
      <c r="M2776" s="427">
        <v>36.201293288160002</v>
      </c>
      <c r="N2776" s="427">
        <v>217.91142295104001</v>
      </c>
      <c r="O2776" s="427">
        <v>24.01</v>
      </c>
      <c r="P2776" s="427">
        <v>13.38</v>
      </c>
      <c r="Q2776" s="427">
        <v>13.38</v>
      </c>
      <c r="R2776" s="427">
        <v>0.65783999999999998</v>
      </c>
      <c r="S2776" s="427">
        <v>42.256959999999999</v>
      </c>
      <c r="T2776" s="427">
        <v>202.58775</v>
      </c>
      <c r="U2776" s="428">
        <v>42979</v>
      </c>
      <c r="V2776" s="428">
        <v>44561</v>
      </c>
      <c r="W2776" s="426">
        <v>2500</v>
      </c>
      <c r="Y2776" s="413"/>
      <c r="Z2776" s="413">
        <v>3</v>
      </c>
    </row>
    <row r="2777" spans="1:26" ht="15">
      <c r="A2777" s="426">
        <v>202110</v>
      </c>
      <c r="B2777" s="426" t="s">
        <v>53</v>
      </c>
      <c r="C2777" s="426" t="s">
        <v>2346</v>
      </c>
      <c r="D2777" s="426" t="s">
        <v>2347</v>
      </c>
      <c r="E2777" s="426" t="s">
        <v>262</v>
      </c>
      <c r="F2777" s="426" t="s">
        <v>4481</v>
      </c>
      <c r="G2777" s="426" t="s">
        <v>4423</v>
      </c>
      <c r="H2777" s="427">
        <v>0.317</v>
      </c>
      <c r="I2777" s="427">
        <v>0.749</v>
      </c>
      <c r="J2777" s="427">
        <v>21.466999999999999</v>
      </c>
      <c r="K2777" s="427">
        <v>117.515</v>
      </c>
      <c r="L2777" s="427">
        <v>0.33329708095000005</v>
      </c>
      <c r="M2777" s="427">
        <v>22.27955514512</v>
      </c>
      <c r="N2777" s="427">
        <v>121.96310257040001</v>
      </c>
      <c r="O2777" s="427">
        <v>24.01</v>
      </c>
      <c r="P2777" s="427">
        <v>13.38</v>
      </c>
      <c r="Q2777" s="427">
        <v>13.38</v>
      </c>
      <c r="R2777" s="427">
        <v>0.74880000000000002</v>
      </c>
      <c r="S2777" s="427">
        <v>25.333200000000001</v>
      </c>
      <c r="T2777" s="427">
        <v>113.6484</v>
      </c>
      <c r="U2777" s="428">
        <v>42979</v>
      </c>
      <c r="V2777" s="428">
        <v>44561</v>
      </c>
      <c r="W2777" s="426">
        <v>1053.82</v>
      </c>
      <c r="Y2777" s="413"/>
      <c r="Z2777" s="413">
        <v>3</v>
      </c>
    </row>
    <row r="2778" spans="1:26" ht="15">
      <c r="A2778" s="426">
        <v>202110</v>
      </c>
      <c r="B2778" s="426" t="s">
        <v>53</v>
      </c>
      <c r="C2778" s="426" t="s">
        <v>2348</v>
      </c>
      <c r="D2778" s="426" t="s">
        <v>2349</v>
      </c>
      <c r="E2778" s="426" t="s">
        <v>262</v>
      </c>
      <c r="F2778" s="426" t="s">
        <v>4481</v>
      </c>
      <c r="G2778" s="426" t="s">
        <v>4423</v>
      </c>
      <c r="H2778" s="427">
        <v>0.28299999999999997</v>
      </c>
      <c r="I2778" s="427">
        <v>0.35799999999999998</v>
      </c>
      <c r="J2778" s="427">
        <v>3.5350000000000001</v>
      </c>
      <c r="K2778" s="427">
        <v>22.204999999999998</v>
      </c>
      <c r="L2778" s="427">
        <v>0.29754912905000003</v>
      </c>
      <c r="M2778" s="427">
        <v>3.6688045576000001</v>
      </c>
      <c r="N2778" s="427">
        <v>23.045489448800001</v>
      </c>
      <c r="O2778" s="427">
        <v>24.01</v>
      </c>
      <c r="P2778" s="427">
        <v>13.38</v>
      </c>
      <c r="Q2778" s="427">
        <v>13.38</v>
      </c>
      <c r="R2778" s="427">
        <v>0.35808000000000001</v>
      </c>
      <c r="S2778" s="427">
        <v>4.4306700000000001</v>
      </c>
      <c r="T2778" s="427">
        <v>21.31568</v>
      </c>
      <c r="U2778" s="428">
        <v>42979</v>
      </c>
      <c r="V2778" s="428">
        <v>44561</v>
      </c>
      <c r="W2778" s="426">
        <v>2500</v>
      </c>
      <c r="Y2778" s="413"/>
      <c r="Z2778" s="413">
        <v>3</v>
      </c>
    </row>
    <row r="2779" spans="1:26" ht="15">
      <c r="A2779" s="426">
        <v>202110</v>
      </c>
      <c r="B2779" s="426" t="s">
        <v>53</v>
      </c>
      <c r="C2779" s="426" t="s">
        <v>2350</v>
      </c>
      <c r="D2779" s="426" t="s">
        <v>2351</v>
      </c>
      <c r="E2779" s="426" t="s">
        <v>260</v>
      </c>
      <c r="F2779" s="426" t="s">
        <v>4347</v>
      </c>
      <c r="G2779" s="426" t="s">
        <v>4315</v>
      </c>
      <c r="H2779" s="427">
        <v>0.55600000000000005</v>
      </c>
      <c r="I2779" s="427">
        <v>0.54</v>
      </c>
      <c r="J2779" s="427">
        <v>55.908000000000001</v>
      </c>
      <c r="K2779" s="427">
        <v>205.977</v>
      </c>
      <c r="L2779" s="427">
        <v>0.56450680000000009</v>
      </c>
      <c r="M2779" s="427">
        <v>56.64598560000001</v>
      </c>
      <c r="N2779" s="427">
        <v>208.69589640000004</v>
      </c>
      <c r="O2779" s="427">
        <v>23.19</v>
      </c>
      <c r="P2779" s="427">
        <v>13.12</v>
      </c>
      <c r="Q2779" s="427">
        <v>13.12</v>
      </c>
      <c r="R2779" s="427">
        <v>0.55596000000000001</v>
      </c>
      <c r="S2779" s="427">
        <v>56.377870000000001</v>
      </c>
      <c r="T2779" s="427">
        <v>205.50717</v>
      </c>
      <c r="U2779" s="428">
        <v>42979</v>
      </c>
      <c r="V2779" s="428">
        <v>43951</v>
      </c>
      <c r="W2779" s="426">
        <v>900</v>
      </c>
      <c r="Y2779" s="413"/>
      <c r="Z2779" s="413">
        <v>3</v>
      </c>
    </row>
    <row r="2780" spans="1:26" ht="15">
      <c r="A2780" s="426">
        <v>202110</v>
      </c>
      <c r="B2780" s="426" t="s">
        <v>53</v>
      </c>
      <c r="C2780" s="426" t="s">
        <v>2410</v>
      </c>
      <c r="D2780" s="426" t="s">
        <v>2411</v>
      </c>
      <c r="E2780" s="426" t="s">
        <v>260</v>
      </c>
      <c r="F2780" s="426" t="s">
        <v>4347</v>
      </c>
      <c r="G2780" s="426" t="s">
        <v>4315</v>
      </c>
      <c r="H2780" s="427">
        <v>0.187</v>
      </c>
      <c r="I2780" s="427">
        <v>0.19900000000000001</v>
      </c>
      <c r="J2780" s="427">
        <v>5.1429999999999998</v>
      </c>
      <c r="K2780" s="427">
        <v>69.257999999999996</v>
      </c>
      <c r="L2780" s="427">
        <v>0.19661373545000005</v>
      </c>
      <c r="M2780" s="427">
        <v>5.3376695444799998</v>
      </c>
      <c r="N2780" s="427">
        <v>71.879509490880011</v>
      </c>
      <c r="O2780" s="427">
        <v>24.01</v>
      </c>
      <c r="P2780" s="427">
        <v>12.39</v>
      </c>
      <c r="Q2780" s="427">
        <v>12.39</v>
      </c>
      <c r="R2780" s="427">
        <v>0.19855999999999999</v>
      </c>
      <c r="S2780" s="427">
        <v>7.8718000000000004</v>
      </c>
      <c r="T2780" s="427">
        <v>66.528000000000006</v>
      </c>
      <c r="U2780" s="428">
        <v>43009</v>
      </c>
      <c r="V2780" s="428">
        <v>43951</v>
      </c>
      <c r="W2780" s="426">
        <v>250</v>
      </c>
      <c r="Y2780" s="413"/>
      <c r="Z2780" s="413">
        <v>3</v>
      </c>
    </row>
    <row r="2781" spans="1:26" ht="15">
      <c r="A2781" s="426">
        <v>202110</v>
      </c>
      <c r="B2781" s="426" t="s">
        <v>53</v>
      </c>
      <c r="C2781" s="426" t="s">
        <v>2457</v>
      </c>
      <c r="D2781" s="426" t="s">
        <v>2458</v>
      </c>
      <c r="E2781" s="426" t="s">
        <v>260</v>
      </c>
      <c r="F2781" s="426" t="s">
        <v>4480</v>
      </c>
      <c r="G2781" s="426" t="s">
        <v>4415</v>
      </c>
      <c r="H2781" s="427">
        <v>0.105</v>
      </c>
      <c r="I2781" s="427">
        <v>0.39400000000000002</v>
      </c>
      <c r="J2781" s="427">
        <v>3.105</v>
      </c>
      <c r="K2781" s="427">
        <v>90.411000000000001</v>
      </c>
      <c r="L2781" s="427">
        <v>0.11039808675000001</v>
      </c>
      <c r="M2781" s="427">
        <v>3.2225284728000001</v>
      </c>
      <c r="N2781" s="427">
        <v>93.833179308960013</v>
      </c>
      <c r="O2781" s="427">
        <v>24.01</v>
      </c>
      <c r="P2781" s="427">
        <v>12.95</v>
      </c>
      <c r="Q2781" s="427">
        <v>12.95</v>
      </c>
      <c r="R2781" s="427">
        <v>0.39388000000000001</v>
      </c>
      <c r="S2781" s="427">
        <v>3.4999099999999999</v>
      </c>
      <c r="T2781" s="427">
        <v>90.015919999999994</v>
      </c>
      <c r="U2781" s="428">
        <v>43040</v>
      </c>
      <c r="V2781" s="428">
        <v>44165</v>
      </c>
      <c r="W2781" s="426">
        <v>270</v>
      </c>
      <c r="Y2781" s="413"/>
      <c r="Z2781" s="413">
        <v>3</v>
      </c>
    </row>
    <row r="2782" spans="1:26" ht="15">
      <c r="A2782" s="426">
        <v>202110</v>
      </c>
      <c r="B2782" s="426" t="s">
        <v>53</v>
      </c>
      <c r="C2782" s="426" t="s">
        <v>2528</v>
      </c>
      <c r="D2782" s="426" t="s">
        <v>2529</v>
      </c>
      <c r="E2782" s="426" t="s">
        <v>262</v>
      </c>
      <c r="F2782" s="426" t="s">
        <v>4384</v>
      </c>
      <c r="G2782" s="426" t="s">
        <v>4423</v>
      </c>
      <c r="H2782" s="427">
        <v>4.2999999999999997E-2</v>
      </c>
      <c r="I2782" s="427">
        <v>0.41</v>
      </c>
      <c r="J2782" s="427">
        <v>1.46</v>
      </c>
      <c r="K2782" s="427">
        <v>10.278</v>
      </c>
      <c r="L2782" s="427">
        <v>4.5210645050000005E-2</v>
      </c>
      <c r="M2782" s="427">
        <v>1.5152629856000002</v>
      </c>
      <c r="N2782" s="427">
        <v>10.667036278080003</v>
      </c>
      <c r="O2782" s="427">
        <v>24.01</v>
      </c>
      <c r="P2782" s="427">
        <v>13.09</v>
      </c>
      <c r="Q2782" s="427">
        <v>13.09</v>
      </c>
      <c r="R2782" s="427">
        <v>0.41039999999999999</v>
      </c>
      <c r="S2782" s="427">
        <v>1.8126</v>
      </c>
      <c r="T2782" s="427">
        <v>9.9252000000000002</v>
      </c>
      <c r="U2782" s="428">
        <v>43070</v>
      </c>
      <c r="V2782" s="428">
        <v>44926</v>
      </c>
      <c r="W2782" s="426">
        <v>600</v>
      </c>
      <c r="Y2782" s="413"/>
      <c r="Z2782" s="413">
        <v>3</v>
      </c>
    </row>
    <row r="2783" spans="1:26" ht="15">
      <c r="A2783" s="426">
        <v>202110</v>
      </c>
      <c r="B2783" s="426" t="s">
        <v>53</v>
      </c>
      <c r="C2783" s="426" t="s">
        <v>2540</v>
      </c>
      <c r="D2783" s="426" t="s">
        <v>2541</v>
      </c>
      <c r="E2783" s="426" t="s">
        <v>260</v>
      </c>
      <c r="F2783" s="426" t="s">
        <v>4416</v>
      </c>
      <c r="G2783" s="426" t="s">
        <v>4415</v>
      </c>
      <c r="H2783" s="427">
        <v>3.9E-2</v>
      </c>
      <c r="I2783" s="427">
        <v>0.29799999999999999</v>
      </c>
      <c r="J2783" s="427">
        <v>0.82799999999999996</v>
      </c>
      <c r="K2783" s="427">
        <v>27.937999999999999</v>
      </c>
      <c r="L2783" s="427">
        <v>4.0828032569999999E-2</v>
      </c>
      <c r="M2783" s="427">
        <v>0.85579655616000005</v>
      </c>
      <c r="N2783" s="427">
        <v>28.875898775360003</v>
      </c>
      <c r="O2783" s="427">
        <v>23.91</v>
      </c>
      <c r="P2783" s="427">
        <v>14.83</v>
      </c>
      <c r="Q2783" s="427">
        <v>14.83</v>
      </c>
      <c r="R2783" s="427">
        <v>0.29768</v>
      </c>
      <c r="S2783" s="427">
        <v>0.95274000000000003</v>
      </c>
      <c r="T2783" s="427">
        <v>27.81175</v>
      </c>
      <c r="U2783" s="428">
        <v>43070</v>
      </c>
      <c r="V2783" s="428">
        <v>44926</v>
      </c>
      <c r="W2783" s="426">
        <v>300</v>
      </c>
      <c r="Y2783" s="413"/>
      <c r="Z2783" s="413">
        <v>3</v>
      </c>
    </row>
    <row r="2784" spans="1:26" ht="15">
      <c r="A2784" s="426">
        <v>202110</v>
      </c>
      <c r="B2784" s="426" t="s">
        <v>53</v>
      </c>
      <c r="C2784" s="426" t="s">
        <v>2542</v>
      </c>
      <c r="D2784" s="426" t="s">
        <v>2543</v>
      </c>
      <c r="E2784" s="426" t="s">
        <v>260</v>
      </c>
      <c r="F2784" s="426" t="s">
        <v>4480</v>
      </c>
      <c r="G2784" s="426" t="s">
        <v>4415</v>
      </c>
      <c r="H2784" s="427">
        <v>5.7000000000000002E-2</v>
      </c>
      <c r="I2784" s="427">
        <v>0.36899999999999999</v>
      </c>
      <c r="J2784" s="427">
        <v>2.839</v>
      </c>
      <c r="K2784" s="427">
        <v>61.561999999999998</v>
      </c>
      <c r="L2784" s="427">
        <v>5.967173991E-2</v>
      </c>
      <c r="M2784" s="427">
        <v>2.93430727408</v>
      </c>
      <c r="N2784" s="427">
        <v>63.628680664640008</v>
      </c>
      <c r="O2784" s="427">
        <v>23.91</v>
      </c>
      <c r="P2784" s="427">
        <v>14.83</v>
      </c>
      <c r="Q2784" s="427">
        <v>14.83</v>
      </c>
      <c r="R2784" s="427">
        <v>0.36871999999999999</v>
      </c>
      <c r="S2784" s="427">
        <v>3.27332</v>
      </c>
      <c r="T2784" s="427">
        <v>61.12856</v>
      </c>
      <c r="U2784" s="428">
        <v>43070</v>
      </c>
      <c r="V2784" s="428">
        <v>44926</v>
      </c>
      <c r="W2784" s="426">
        <v>210</v>
      </c>
      <c r="Y2784" s="413"/>
      <c r="Z2784" s="413">
        <v>3</v>
      </c>
    </row>
    <row r="2785" spans="1:26" ht="15">
      <c r="A2785" s="426">
        <v>202110</v>
      </c>
      <c r="B2785" s="426" t="s">
        <v>53</v>
      </c>
      <c r="C2785" s="426" t="s">
        <v>2544</v>
      </c>
      <c r="D2785" s="426" t="s">
        <v>2545</v>
      </c>
      <c r="E2785" s="426" t="s">
        <v>260</v>
      </c>
      <c r="F2785" s="426" t="s">
        <v>4480</v>
      </c>
      <c r="G2785" s="426" t="s">
        <v>4415</v>
      </c>
      <c r="H2785" s="427">
        <v>5.0000000000000001E-3</v>
      </c>
      <c r="I2785" s="427">
        <v>0.21199999999999999</v>
      </c>
      <c r="J2785" s="427">
        <v>0.52500000000000002</v>
      </c>
      <c r="K2785" s="427">
        <v>66.861000000000004</v>
      </c>
      <c r="L2785" s="427">
        <v>5.23436315E-3</v>
      </c>
      <c r="M2785" s="427">
        <v>0.54262462800000011</v>
      </c>
      <c r="N2785" s="427">
        <v>69.105571909920002</v>
      </c>
      <c r="O2785" s="427">
        <v>23.91</v>
      </c>
      <c r="P2785" s="427">
        <v>12.88</v>
      </c>
      <c r="Q2785" s="427">
        <v>12.88</v>
      </c>
      <c r="R2785" s="427">
        <v>0.21176</v>
      </c>
      <c r="S2785" s="427">
        <v>0.64117000000000002</v>
      </c>
      <c r="T2785" s="427">
        <v>66.744519999999994</v>
      </c>
      <c r="U2785" s="428">
        <v>43070</v>
      </c>
      <c r="V2785" s="428">
        <v>44196</v>
      </c>
      <c r="W2785" s="426">
        <v>210</v>
      </c>
      <c r="Y2785" s="413"/>
      <c r="Z2785" s="413">
        <v>3</v>
      </c>
    </row>
    <row r="2786" spans="1:26" ht="15">
      <c r="A2786" s="426">
        <v>202110</v>
      </c>
      <c r="B2786" s="426" t="s">
        <v>53</v>
      </c>
      <c r="C2786" s="426" t="s">
        <v>2546</v>
      </c>
      <c r="D2786" s="426" t="s">
        <v>2547</v>
      </c>
      <c r="E2786" s="426" t="s">
        <v>260</v>
      </c>
      <c r="F2786" s="426" t="s">
        <v>4320</v>
      </c>
      <c r="G2786" s="426" t="s">
        <v>4315</v>
      </c>
      <c r="H2786" s="427">
        <v>0.52</v>
      </c>
      <c r="I2786" s="427">
        <v>0.53800000000000003</v>
      </c>
      <c r="J2786" s="427">
        <v>37.262</v>
      </c>
      <c r="K2786" s="427">
        <v>144.61500000000001</v>
      </c>
      <c r="L2786" s="427">
        <v>0.5467333820000001</v>
      </c>
      <c r="M2786" s="427">
        <v>38.672417376320006</v>
      </c>
      <c r="N2786" s="427">
        <v>150.08887442640003</v>
      </c>
      <c r="O2786" s="427">
        <v>24.01</v>
      </c>
      <c r="P2786" s="427">
        <v>14.44</v>
      </c>
      <c r="Q2786" s="427">
        <v>14.44</v>
      </c>
      <c r="R2786" s="427">
        <v>0.53820000000000001</v>
      </c>
      <c r="S2786" s="427">
        <v>38.66827</v>
      </c>
      <c r="T2786" s="427">
        <v>143.21048999999999</v>
      </c>
      <c r="U2786" s="428">
        <v>43070</v>
      </c>
      <c r="V2786" s="428">
        <v>44926</v>
      </c>
      <c r="W2786" s="426">
        <v>550.5</v>
      </c>
      <c r="Y2786" s="413"/>
      <c r="Z2786" s="413">
        <v>3</v>
      </c>
    </row>
    <row r="2787" spans="1:26" ht="15">
      <c r="A2787" s="426">
        <v>202110</v>
      </c>
      <c r="B2787" s="426" t="s">
        <v>53</v>
      </c>
      <c r="C2787" s="426" t="s">
        <v>2552</v>
      </c>
      <c r="D2787" s="426" t="s">
        <v>2553</v>
      </c>
      <c r="E2787" s="426" t="s">
        <v>259</v>
      </c>
      <c r="F2787" s="426" t="s">
        <v>4480</v>
      </c>
      <c r="G2787" s="426" t="s">
        <v>4415</v>
      </c>
      <c r="H2787" s="427">
        <v>7.2999999999999995E-2</v>
      </c>
      <c r="I2787" s="427">
        <v>0.20399999999999999</v>
      </c>
      <c r="J2787" s="427">
        <v>2.863</v>
      </c>
      <c r="K2787" s="427">
        <v>40.326999999999998</v>
      </c>
      <c r="L2787" s="427">
        <v>7.6421701989999993E-2</v>
      </c>
      <c r="M2787" s="427">
        <v>2.9591129713600002</v>
      </c>
      <c r="N2787" s="427">
        <v>41.680806425440004</v>
      </c>
      <c r="O2787" s="427">
        <v>23.91</v>
      </c>
      <c r="P2787" s="427">
        <v>14.83</v>
      </c>
      <c r="Q2787" s="427">
        <v>14.83</v>
      </c>
      <c r="R2787" s="427">
        <v>0.20427999999999999</v>
      </c>
      <c r="S2787" s="427">
        <v>3.8292000000000002</v>
      </c>
      <c r="T2787" s="427">
        <v>39.36045</v>
      </c>
      <c r="U2787" s="428">
        <v>43070</v>
      </c>
      <c r="V2787" s="428">
        <v>44926</v>
      </c>
      <c r="W2787" s="426">
        <v>210</v>
      </c>
      <c r="Y2787" s="413"/>
      <c r="Z2787" s="413">
        <v>3</v>
      </c>
    </row>
    <row r="2788" spans="1:26" ht="15">
      <c r="A2788" s="426">
        <v>202110</v>
      </c>
      <c r="B2788" s="426" t="s">
        <v>53</v>
      </c>
      <c r="C2788" s="426" t="s">
        <v>2554</v>
      </c>
      <c r="D2788" s="426" t="s">
        <v>2555</v>
      </c>
      <c r="E2788" s="426" t="s">
        <v>260</v>
      </c>
      <c r="F2788" s="426" t="s">
        <v>4480</v>
      </c>
      <c r="G2788" s="426" t="s">
        <v>4415</v>
      </c>
      <c r="H2788" s="427">
        <v>0.39500000000000002</v>
      </c>
      <c r="I2788" s="427">
        <v>0.42299999999999999</v>
      </c>
      <c r="J2788" s="427">
        <v>25.006</v>
      </c>
      <c r="K2788" s="427">
        <v>97.36</v>
      </c>
      <c r="L2788" s="427">
        <v>0.41351468885000003</v>
      </c>
      <c r="M2788" s="427">
        <v>25.845469424320004</v>
      </c>
      <c r="N2788" s="427">
        <v>100.62844529920001</v>
      </c>
      <c r="O2788" s="427">
        <v>23.91</v>
      </c>
      <c r="P2788" s="427">
        <v>14.83</v>
      </c>
      <c r="Q2788" s="427">
        <v>14.83</v>
      </c>
      <c r="R2788" s="427">
        <v>0.42343999999999998</v>
      </c>
      <c r="S2788" s="427">
        <v>27.14678</v>
      </c>
      <c r="T2788" s="427">
        <v>95.218400000000003</v>
      </c>
      <c r="U2788" s="428">
        <v>43070</v>
      </c>
      <c r="V2788" s="428">
        <v>44926</v>
      </c>
      <c r="W2788" s="426">
        <v>354</v>
      </c>
      <c r="Y2788" s="413"/>
      <c r="Z2788" s="413">
        <v>3</v>
      </c>
    </row>
    <row r="2789" spans="1:26" ht="15">
      <c r="A2789" s="426">
        <v>202110</v>
      </c>
      <c r="B2789" s="426" t="s">
        <v>53</v>
      </c>
      <c r="C2789" s="426" t="s">
        <v>2556</v>
      </c>
      <c r="D2789" s="426" t="s">
        <v>2557</v>
      </c>
      <c r="E2789" s="426" t="s">
        <v>259</v>
      </c>
      <c r="F2789" s="426" t="s">
        <v>4480</v>
      </c>
      <c r="G2789" s="426" t="s">
        <v>4415</v>
      </c>
      <c r="H2789" s="427">
        <v>0.26300000000000001</v>
      </c>
      <c r="I2789" s="427">
        <v>0.26200000000000001</v>
      </c>
      <c r="J2789" s="427">
        <v>4.681</v>
      </c>
      <c r="K2789" s="427">
        <v>39.402999999999999</v>
      </c>
      <c r="L2789" s="427">
        <v>0.27532750168999998</v>
      </c>
      <c r="M2789" s="427">
        <v>4.838144540320001</v>
      </c>
      <c r="N2789" s="427">
        <v>40.725787080160003</v>
      </c>
      <c r="O2789" s="427">
        <v>23.91</v>
      </c>
      <c r="P2789" s="427">
        <v>14.83</v>
      </c>
      <c r="Q2789" s="427">
        <v>14.83</v>
      </c>
      <c r="R2789" s="427">
        <v>0.26344000000000001</v>
      </c>
      <c r="S2789" s="427">
        <v>5.0637499999999998</v>
      </c>
      <c r="T2789" s="427">
        <v>39.023240000000001</v>
      </c>
      <c r="U2789" s="428">
        <v>43070</v>
      </c>
      <c r="V2789" s="428">
        <v>44926</v>
      </c>
      <c r="W2789" s="426">
        <v>270</v>
      </c>
      <c r="Y2789" s="413"/>
      <c r="Z2789" s="413">
        <v>3</v>
      </c>
    </row>
    <row r="2790" spans="1:26" ht="15">
      <c r="A2790" s="426">
        <v>202110</v>
      </c>
      <c r="B2790" s="426" t="s">
        <v>53</v>
      </c>
      <c r="C2790" s="426" t="s">
        <v>2639</v>
      </c>
      <c r="D2790" s="426" t="s">
        <v>2640</v>
      </c>
      <c r="E2790" s="426" t="s">
        <v>259</v>
      </c>
      <c r="F2790" s="426" t="s">
        <v>4477</v>
      </c>
      <c r="G2790" s="426" t="s">
        <v>4315</v>
      </c>
      <c r="H2790" s="427">
        <v>1.202</v>
      </c>
      <c r="I2790" s="427">
        <v>3.6909999999999998</v>
      </c>
      <c r="J2790" s="427">
        <v>85.995000000000005</v>
      </c>
      <c r="K2790" s="427">
        <v>1040.702</v>
      </c>
      <c r="L2790" s="427">
        <v>1.2637952407000002</v>
      </c>
      <c r="M2790" s="427">
        <v>89.258792313600011</v>
      </c>
      <c r="N2790" s="427">
        <v>1080.2000544025602</v>
      </c>
      <c r="O2790" s="427">
        <v>24.01</v>
      </c>
      <c r="P2790" s="427">
        <v>14.22</v>
      </c>
      <c r="Q2790" s="427">
        <v>14.22</v>
      </c>
      <c r="R2790" s="427">
        <v>3.6914799999999999</v>
      </c>
      <c r="S2790" s="427">
        <v>92.855410000000006</v>
      </c>
      <c r="T2790" s="427">
        <v>1033.8416</v>
      </c>
      <c r="U2790" s="428">
        <v>43101</v>
      </c>
      <c r="V2790" s="428">
        <v>44926</v>
      </c>
      <c r="W2790" s="426">
        <v>4000</v>
      </c>
      <c r="Y2790" s="413"/>
      <c r="Z2790" s="413">
        <v>3</v>
      </c>
    </row>
    <row r="2791" spans="1:26" ht="15">
      <c r="A2791" s="426">
        <v>202110</v>
      </c>
      <c r="B2791" s="426" t="s">
        <v>53</v>
      </c>
      <c r="C2791" s="426" t="s">
        <v>2696</v>
      </c>
      <c r="D2791" s="426" t="s">
        <v>2697</v>
      </c>
      <c r="E2791" s="426" t="s">
        <v>262</v>
      </c>
      <c r="F2791" s="426" t="s">
        <v>4423</v>
      </c>
      <c r="G2791" s="426" t="s">
        <v>4423</v>
      </c>
      <c r="H2791" s="427">
        <v>0.66</v>
      </c>
      <c r="I2791" s="427">
        <v>0.73399999999999999</v>
      </c>
      <c r="J2791" s="427">
        <v>40.543999999999997</v>
      </c>
      <c r="K2791" s="427">
        <v>169.35300000000001</v>
      </c>
      <c r="L2791" s="427">
        <v>0.69393083100000019</v>
      </c>
      <c r="M2791" s="427">
        <v>42.078645539840004</v>
      </c>
      <c r="N2791" s="427">
        <v>175.76324137008001</v>
      </c>
      <c r="O2791" s="427">
        <v>24.01</v>
      </c>
      <c r="P2791" s="427">
        <v>14.67</v>
      </c>
      <c r="Q2791" s="427">
        <v>14.67</v>
      </c>
      <c r="R2791" s="427">
        <v>0.73440000000000005</v>
      </c>
      <c r="S2791" s="427">
        <v>47.896799999999999</v>
      </c>
      <c r="T2791" s="427">
        <v>162.00059999999999</v>
      </c>
      <c r="U2791" s="428">
        <v>43132</v>
      </c>
      <c r="V2791" s="428">
        <v>44926</v>
      </c>
      <c r="W2791" s="426">
        <v>642</v>
      </c>
      <c r="Y2791" s="413"/>
      <c r="Z2791" s="413">
        <v>3</v>
      </c>
    </row>
    <row r="2792" spans="1:26" ht="15">
      <c r="A2792" s="426">
        <v>202110</v>
      </c>
      <c r="B2792" s="426" t="s">
        <v>53</v>
      </c>
      <c r="C2792" s="426" t="s">
        <v>2698</v>
      </c>
      <c r="D2792" s="426" t="s">
        <v>2699</v>
      </c>
      <c r="E2792" s="426" t="s">
        <v>265</v>
      </c>
      <c r="F2792" s="426" t="s">
        <v>4423</v>
      </c>
      <c r="G2792" s="426" t="s">
        <v>4423</v>
      </c>
      <c r="H2792" s="427">
        <v>0.224</v>
      </c>
      <c r="I2792" s="427">
        <v>0.25800000000000001</v>
      </c>
      <c r="J2792" s="427">
        <v>16.952999999999999</v>
      </c>
      <c r="K2792" s="427">
        <v>83.614999999999995</v>
      </c>
      <c r="L2792" s="427">
        <v>0.23551591840000005</v>
      </c>
      <c r="M2792" s="427">
        <v>17.594694106079999</v>
      </c>
      <c r="N2792" s="427">
        <v>86.779941466400004</v>
      </c>
      <c r="O2792" s="427">
        <v>24.01</v>
      </c>
      <c r="P2792" s="427">
        <v>14.44</v>
      </c>
      <c r="Q2792" s="427">
        <v>14.44</v>
      </c>
      <c r="R2792" s="427">
        <v>0.25840000000000002</v>
      </c>
      <c r="S2792" s="427">
        <v>20.300519999999999</v>
      </c>
      <c r="T2792" s="427">
        <v>80.267390000000006</v>
      </c>
      <c r="U2792" s="428">
        <v>43132</v>
      </c>
      <c r="V2792" s="428">
        <v>44926</v>
      </c>
      <c r="W2792" s="426">
        <v>240</v>
      </c>
      <c r="Y2792" s="413"/>
      <c r="Z2792" s="413">
        <v>3</v>
      </c>
    </row>
    <row r="2793" spans="1:26" ht="15">
      <c r="A2793" s="426">
        <v>202110</v>
      </c>
      <c r="B2793" s="426" t="s">
        <v>53</v>
      </c>
      <c r="C2793" s="426" t="s">
        <v>3080</v>
      </c>
      <c r="D2793" s="426" t="s">
        <v>3081</v>
      </c>
      <c r="E2793" s="426" t="s">
        <v>260</v>
      </c>
      <c r="F2793" s="426" t="s">
        <v>4347</v>
      </c>
      <c r="G2793" s="426" t="s">
        <v>4315</v>
      </c>
      <c r="H2793" s="427">
        <v>0.29699999999999999</v>
      </c>
      <c r="I2793" s="427">
        <v>0.90400000000000003</v>
      </c>
      <c r="J2793" s="427">
        <v>24.466999999999999</v>
      </c>
      <c r="K2793" s="427">
        <v>284.68099999999998</v>
      </c>
      <c r="L2793" s="427">
        <v>0.31226887395000003</v>
      </c>
      <c r="M2793" s="427">
        <v>25.39310922512</v>
      </c>
      <c r="N2793" s="427">
        <v>295.45656301616003</v>
      </c>
      <c r="O2793" s="427">
        <v>28.84</v>
      </c>
      <c r="P2793" s="427">
        <v>15.25</v>
      </c>
      <c r="Q2793" s="427">
        <v>15.25</v>
      </c>
      <c r="R2793" s="427">
        <v>0.90391999999999995</v>
      </c>
      <c r="S2793" s="427">
        <v>29.99042</v>
      </c>
      <c r="T2793" s="427">
        <v>279.15778999999998</v>
      </c>
      <c r="U2793" s="428">
        <v>43282</v>
      </c>
      <c r="V2793" s="428">
        <v>44742</v>
      </c>
      <c r="W2793" s="426">
        <v>800</v>
      </c>
      <c r="Y2793" s="413"/>
      <c r="Z2793" s="413">
        <v>3</v>
      </c>
    </row>
    <row r="2794" spans="1:26" ht="15">
      <c r="A2794" s="426">
        <v>202110</v>
      </c>
      <c r="B2794" s="426" t="s">
        <v>53</v>
      </c>
      <c r="C2794" s="426" t="s">
        <v>3082</v>
      </c>
      <c r="D2794" s="426" t="s">
        <v>3083</v>
      </c>
      <c r="E2794" s="426" t="s">
        <v>260</v>
      </c>
      <c r="F2794" s="426" t="s">
        <v>4347</v>
      </c>
      <c r="G2794" s="426" t="s">
        <v>4315</v>
      </c>
      <c r="H2794" s="427">
        <v>0.32300000000000001</v>
      </c>
      <c r="I2794" s="427">
        <v>0.39900000000000002</v>
      </c>
      <c r="J2794" s="427">
        <v>19.035</v>
      </c>
      <c r="K2794" s="427">
        <v>94.132000000000005</v>
      </c>
      <c r="L2794" s="427">
        <v>0.33960554305000007</v>
      </c>
      <c r="M2794" s="427">
        <v>19.755500637600001</v>
      </c>
      <c r="N2794" s="427">
        <v>97.695024219520008</v>
      </c>
      <c r="O2794" s="427">
        <v>28.84</v>
      </c>
      <c r="P2794" s="427">
        <v>15.25</v>
      </c>
      <c r="Q2794" s="427">
        <v>15.25</v>
      </c>
      <c r="R2794" s="427">
        <v>0.39923999999999998</v>
      </c>
      <c r="S2794" s="427">
        <v>20.659479999999999</v>
      </c>
      <c r="T2794" s="427">
        <v>92.507090000000005</v>
      </c>
      <c r="U2794" s="428">
        <v>43282</v>
      </c>
      <c r="V2794" s="428">
        <v>44742</v>
      </c>
      <c r="W2794" s="426">
        <v>500</v>
      </c>
      <c r="Y2794" s="413"/>
      <c r="Z2794" s="413">
        <v>3</v>
      </c>
    </row>
    <row r="2795" spans="1:26" ht="15">
      <c r="A2795" s="426">
        <v>202110</v>
      </c>
      <c r="B2795" s="426" t="s">
        <v>53</v>
      </c>
      <c r="C2795" s="426" t="s">
        <v>3183</v>
      </c>
      <c r="D2795" s="426" t="s">
        <v>3184</v>
      </c>
      <c r="E2795" s="426" t="s">
        <v>262</v>
      </c>
      <c r="F2795" s="426" t="s">
        <v>4384</v>
      </c>
      <c r="G2795" s="426" t="s">
        <v>4423</v>
      </c>
      <c r="H2795" s="427">
        <v>0.06</v>
      </c>
      <c r="I2795" s="427">
        <v>0.22900000000000001</v>
      </c>
      <c r="J2795" s="427">
        <v>2.4380000000000002</v>
      </c>
      <c r="K2795" s="427">
        <v>14.962</v>
      </c>
      <c r="L2795" s="427">
        <v>6.3084621000000007E-2</v>
      </c>
      <c r="M2795" s="427">
        <v>2.5302816156800003</v>
      </c>
      <c r="N2795" s="427">
        <v>15.528332048320001</v>
      </c>
      <c r="O2795" s="427">
        <v>24.01</v>
      </c>
      <c r="P2795" s="427">
        <v>13.09</v>
      </c>
      <c r="Q2795" s="427">
        <v>13.09</v>
      </c>
      <c r="R2795" s="427">
        <v>0.22896</v>
      </c>
      <c r="S2795" s="427">
        <v>2.9386899999999998</v>
      </c>
      <c r="T2795" s="427">
        <v>14.462350000000001</v>
      </c>
      <c r="U2795" s="428">
        <v>43344</v>
      </c>
      <c r="V2795" s="428">
        <v>43555</v>
      </c>
      <c r="W2795" s="426">
        <v>65</v>
      </c>
      <c r="Y2795" s="413"/>
      <c r="Z2795" s="413">
        <v>3</v>
      </c>
    </row>
    <row r="2796" spans="1:26" ht="15">
      <c r="A2796" s="426">
        <v>202110</v>
      </c>
      <c r="B2796" s="426" t="s">
        <v>53</v>
      </c>
      <c r="C2796" s="426" t="s">
        <v>3357</v>
      </c>
      <c r="D2796" s="426" t="s">
        <v>3358</v>
      </c>
      <c r="E2796" s="426" t="s">
        <v>262</v>
      </c>
      <c r="F2796" s="426" t="s">
        <v>4384</v>
      </c>
      <c r="G2796" s="426" t="s">
        <v>4423</v>
      </c>
      <c r="H2796" s="427">
        <v>4.0000000000000001E-3</v>
      </c>
      <c r="I2796" s="427">
        <v>1.2E-2</v>
      </c>
      <c r="J2796" s="427">
        <v>0.318</v>
      </c>
      <c r="K2796" s="427">
        <v>1.59</v>
      </c>
      <c r="L2796" s="427">
        <v>4.2056414000000006E-3</v>
      </c>
      <c r="M2796" s="427">
        <v>0.33003673248000004</v>
      </c>
      <c r="N2796" s="427">
        <v>1.6501836624000001</v>
      </c>
      <c r="O2796" s="427">
        <v>24.01</v>
      </c>
      <c r="P2796" s="427">
        <v>13.61</v>
      </c>
      <c r="Q2796" s="427">
        <v>13.61</v>
      </c>
      <c r="R2796" s="427">
        <v>1.1520000000000001E-2</v>
      </c>
      <c r="S2796" s="427">
        <v>0.39167999999999997</v>
      </c>
      <c r="T2796" s="427">
        <v>1.5158400000000001</v>
      </c>
      <c r="U2796" s="428">
        <v>43405</v>
      </c>
      <c r="V2796" s="428">
        <v>44926</v>
      </c>
      <c r="W2796" s="426">
        <v>930</v>
      </c>
      <c r="Y2796" s="413"/>
      <c r="Z2796" s="413">
        <v>3</v>
      </c>
    </row>
    <row r="2797" spans="1:26" ht="15">
      <c r="A2797" s="426">
        <v>202110</v>
      </c>
      <c r="B2797" s="426" t="s">
        <v>53</v>
      </c>
      <c r="C2797" s="426" t="s">
        <v>3359</v>
      </c>
      <c r="D2797" s="426" t="s">
        <v>3360</v>
      </c>
      <c r="E2797" s="426" t="s">
        <v>262</v>
      </c>
      <c r="F2797" s="426" t="s">
        <v>4384</v>
      </c>
      <c r="G2797" s="426" t="s">
        <v>4423</v>
      </c>
      <c r="H2797" s="427">
        <v>4.2000000000000003E-2</v>
      </c>
      <c r="I2797" s="427">
        <v>0.1</v>
      </c>
      <c r="J2797" s="427">
        <v>2.5640000000000001</v>
      </c>
      <c r="K2797" s="427">
        <v>11.074</v>
      </c>
      <c r="L2797" s="427">
        <v>4.4159234700000008E-2</v>
      </c>
      <c r="M2797" s="427">
        <v>2.66105088704</v>
      </c>
      <c r="N2797" s="427">
        <v>11.493165960640001</v>
      </c>
      <c r="O2797" s="427">
        <v>24.01</v>
      </c>
      <c r="P2797" s="427">
        <v>13.61</v>
      </c>
      <c r="Q2797" s="427">
        <v>13.61</v>
      </c>
      <c r="R2797" s="427">
        <v>9.9839999999999998E-2</v>
      </c>
      <c r="S2797" s="427">
        <v>3.1257600000000001</v>
      </c>
      <c r="T2797" s="427">
        <v>10.512</v>
      </c>
      <c r="U2797" s="428">
        <v>43405</v>
      </c>
      <c r="V2797" s="428">
        <v>44926</v>
      </c>
      <c r="W2797" s="426">
        <v>960</v>
      </c>
      <c r="Y2797" s="413"/>
      <c r="Z2797" s="413">
        <v>3</v>
      </c>
    </row>
    <row r="2798" spans="1:26" ht="15">
      <c r="A2798" s="426">
        <v>202110</v>
      </c>
      <c r="B2798" s="426" t="s">
        <v>53</v>
      </c>
      <c r="C2798" s="426" t="s">
        <v>3363</v>
      </c>
      <c r="D2798" s="426" t="s">
        <v>3364</v>
      </c>
      <c r="E2798" s="426" t="s">
        <v>262</v>
      </c>
      <c r="F2798" s="426" t="s">
        <v>4481</v>
      </c>
      <c r="G2798" s="426" t="s">
        <v>4423</v>
      </c>
      <c r="H2798" s="427">
        <v>0</v>
      </c>
      <c r="I2798" s="427">
        <v>0</v>
      </c>
      <c r="J2798" s="427">
        <v>0</v>
      </c>
      <c r="K2798" s="427">
        <v>0</v>
      </c>
      <c r="L2798" s="427">
        <v>0</v>
      </c>
      <c r="M2798" s="427">
        <v>0</v>
      </c>
      <c r="N2798" s="427">
        <v>0</v>
      </c>
      <c r="O2798" s="427">
        <v>24.01</v>
      </c>
      <c r="P2798" s="427">
        <v>14.44</v>
      </c>
      <c r="Q2798" s="427">
        <v>14.44</v>
      </c>
      <c r="R2798" s="427">
        <v>0</v>
      </c>
      <c r="S2798" s="427">
        <v>0</v>
      </c>
      <c r="T2798" s="427">
        <v>0</v>
      </c>
      <c r="U2798" s="428">
        <v>43405</v>
      </c>
      <c r="V2798" s="428">
        <v>44500</v>
      </c>
      <c r="W2798" s="426">
        <v>100</v>
      </c>
      <c r="Y2798" s="413"/>
      <c r="Z2798" s="413">
        <v>3</v>
      </c>
    </row>
    <row r="2799" spans="1:26" ht="15">
      <c r="A2799" s="426">
        <v>202110</v>
      </c>
      <c r="B2799" s="426" t="s">
        <v>53</v>
      </c>
      <c r="C2799" s="426" t="s">
        <v>3409</v>
      </c>
      <c r="D2799" s="426" t="s">
        <v>3410</v>
      </c>
      <c r="E2799" s="426" t="s">
        <v>265</v>
      </c>
      <c r="F2799" s="426" t="s">
        <v>4320</v>
      </c>
      <c r="G2799" s="426" t="s">
        <v>4315</v>
      </c>
      <c r="H2799" s="427">
        <v>0.16600000000000001</v>
      </c>
      <c r="I2799" s="427">
        <v>0.19500000000000001</v>
      </c>
      <c r="J2799" s="427">
        <v>16.619</v>
      </c>
      <c r="K2799" s="427">
        <v>81.775999999999996</v>
      </c>
      <c r="L2799" s="427">
        <v>0.17453411810000005</v>
      </c>
      <c r="M2799" s="427">
        <v>17.248051751839999</v>
      </c>
      <c r="N2799" s="427">
        <v>84.871332815359992</v>
      </c>
      <c r="O2799" s="427">
        <v>24.01</v>
      </c>
      <c r="P2799" s="427">
        <v>14.44</v>
      </c>
      <c r="Q2799" s="427">
        <v>14.44</v>
      </c>
      <c r="R2799" s="427">
        <v>0.19503999999999999</v>
      </c>
      <c r="S2799" s="427">
        <v>20.195119999999999</v>
      </c>
      <c r="T2799" s="427">
        <v>78.199719999999999</v>
      </c>
      <c r="U2799" s="428">
        <v>43435</v>
      </c>
      <c r="V2799" s="428">
        <v>44926</v>
      </c>
      <c r="W2799" s="426">
        <v>450</v>
      </c>
      <c r="Y2799" s="413"/>
      <c r="Z2799" s="413">
        <v>3</v>
      </c>
    </row>
    <row r="2800" spans="1:26" ht="15">
      <c r="A2800" s="426">
        <v>202110</v>
      </c>
      <c r="B2800" s="426" t="s">
        <v>53</v>
      </c>
      <c r="C2800" s="426" t="s">
        <v>3411</v>
      </c>
      <c r="D2800" s="426" t="s">
        <v>3412</v>
      </c>
      <c r="E2800" s="426" t="s">
        <v>265</v>
      </c>
      <c r="F2800" s="426" t="s">
        <v>4314</v>
      </c>
      <c r="G2800" s="426" t="s">
        <v>4315</v>
      </c>
      <c r="H2800" s="427">
        <v>0.52900000000000003</v>
      </c>
      <c r="I2800" s="427">
        <v>0.58799999999999997</v>
      </c>
      <c r="J2800" s="427">
        <v>50.491</v>
      </c>
      <c r="K2800" s="427">
        <v>238.36799999999999</v>
      </c>
      <c r="L2800" s="427">
        <v>0.55619607515000014</v>
      </c>
      <c r="M2800" s="427">
        <v>52.40215301776</v>
      </c>
      <c r="N2800" s="427">
        <v>247.39055298048001</v>
      </c>
      <c r="O2800" s="427">
        <v>24.01</v>
      </c>
      <c r="P2800" s="427">
        <v>14.44</v>
      </c>
      <c r="Q2800" s="427">
        <v>14.44</v>
      </c>
      <c r="R2800" s="427">
        <v>0.58787999999999996</v>
      </c>
      <c r="S2800" s="427">
        <v>61.097799999999999</v>
      </c>
      <c r="T2800" s="427">
        <v>227.76033000000001</v>
      </c>
      <c r="U2800" s="428">
        <v>43435</v>
      </c>
      <c r="V2800" s="428">
        <v>44926</v>
      </c>
      <c r="W2800" s="426">
        <v>660</v>
      </c>
      <c r="Y2800" s="413"/>
      <c r="Z2800" s="413">
        <v>3</v>
      </c>
    </row>
    <row r="2801" spans="1:26" ht="15">
      <c r="A2801" s="426">
        <v>202110</v>
      </c>
      <c r="B2801" s="426" t="s">
        <v>53</v>
      </c>
      <c r="C2801" s="426" t="s">
        <v>3473</v>
      </c>
      <c r="D2801" s="426" t="s">
        <v>3474</v>
      </c>
      <c r="E2801" s="426" t="s">
        <v>259</v>
      </c>
      <c r="F2801" s="426" t="s">
        <v>4495</v>
      </c>
      <c r="G2801" s="426" t="s">
        <v>4423</v>
      </c>
      <c r="H2801" s="427">
        <v>0.90200000000000002</v>
      </c>
      <c r="I2801" s="427">
        <v>0.96199999999999997</v>
      </c>
      <c r="J2801" s="427">
        <v>82.356999999999999</v>
      </c>
      <c r="K2801" s="427">
        <v>408.36799999999999</v>
      </c>
      <c r="L2801" s="427">
        <v>0.94837213570000023</v>
      </c>
      <c r="M2801" s="427">
        <v>85.474324455520019</v>
      </c>
      <c r="N2801" s="427">
        <v>423.82528418048003</v>
      </c>
      <c r="O2801" s="427">
        <v>22.18</v>
      </c>
      <c r="P2801" s="427">
        <v>11.73</v>
      </c>
      <c r="Q2801" s="427">
        <v>11.73</v>
      </c>
      <c r="R2801" s="427">
        <v>0.96211999999999998</v>
      </c>
      <c r="S2801" s="427">
        <v>89.994889999999998</v>
      </c>
      <c r="T2801" s="427">
        <v>400.72946999999999</v>
      </c>
      <c r="U2801" s="428">
        <v>43466</v>
      </c>
      <c r="V2801" s="428">
        <v>43830</v>
      </c>
      <c r="W2801" s="426">
        <v>750</v>
      </c>
      <c r="Y2801" s="413"/>
      <c r="Z2801" s="413">
        <v>3</v>
      </c>
    </row>
    <row r="2802" spans="1:26" ht="15">
      <c r="A2802" s="426">
        <v>202110</v>
      </c>
      <c r="B2802" s="426" t="s">
        <v>53</v>
      </c>
      <c r="C2802" s="426" t="s">
        <v>3580</v>
      </c>
      <c r="D2802" s="426" t="s">
        <v>3581</v>
      </c>
      <c r="E2802" s="426" t="s">
        <v>268</v>
      </c>
      <c r="F2802" s="426" t="s">
        <v>4347</v>
      </c>
      <c r="G2802" s="426" t="s">
        <v>4315</v>
      </c>
      <c r="H2802" s="427">
        <v>0.93200000000000005</v>
      </c>
      <c r="I2802" s="427">
        <v>0.96799999999999997</v>
      </c>
      <c r="J2802" s="427">
        <v>93.126000000000005</v>
      </c>
      <c r="K2802" s="427">
        <v>449.28800000000001</v>
      </c>
      <c r="L2802" s="427">
        <v>0.97991444620000012</v>
      </c>
      <c r="M2802" s="427">
        <v>96.650945751360013</v>
      </c>
      <c r="N2802" s="427">
        <v>466.29416183168001</v>
      </c>
      <c r="O2802" s="427">
        <v>24.01</v>
      </c>
      <c r="P2802" s="427">
        <v>13.96</v>
      </c>
      <c r="Q2802" s="427">
        <v>13.96</v>
      </c>
      <c r="R2802" s="427">
        <v>0.96784000000000003</v>
      </c>
      <c r="S2802" s="427">
        <v>115.41164999999999</v>
      </c>
      <c r="T2802" s="427">
        <v>427.00198999999998</v>
      </c>
      <c r="U2802" s="428">
        <v>43497</v>
      </c>
      <c r="V2802" s="428">
        <v>43830</v>
      </c>
      <c r="W2802" s="426">
        <v>500</v>
      </c>
      <c r="Y2802" s="413"/>
      <c r="Z2802" s="413">
        <v>3</v>
      </c>
    </row>
    <row r="2803" spans="1:26" ht="15">
      <c r="A2803" s="426">
        <v>202110</v>
      </c>
      <c r="B2803" s="426" t="s">
        <v>53</v>
      </c>
      <c r="C2803" s="426" t="s">
        <v>4780</v>
      </c>
      <c r="D2803" s="426" t="s">
        <v>4781</v>
      </c>
      <c r="E2803" s="426" t="s">
        <v>260</v>
      </c>
      <c r="F2803" s="426" t="s">
        <v>4414</v>
      </c>
      <c r="G2803" s="426" t="s">
        <v>4415</v>
      </c>
      <c r="H2803" s="427">
        <v>0.32600000000000001</v>
      </c>
      <c r="I2803" s="427">
        <v>0.35399999999999998</v>
      </c>
      <c r="J2803" s="427">
        <v>29.890999999999998</v>
      </c>
      <c r="K2803" s="427">
        <v>148.767</v>
      </c>
      <c r="L2803" s="427">
        <v>0.34128047738</v>
      </c>
      <c r="M2803" s="427">
        <v>30.894462391520001</v>
      </c>
      <c r="N2803" s="427">
        <v>153.76121530224003</v>
      </c>
      <c r="O2803" s="427">
        <v>23.91</v>
      </c>
      <c r="P2803" s="427">
        <v>15.39</v>
      </c>
      <c r="Q2803" s="427">
        <v>15.39</v>
      </c>
      <c r="R2803" s="427">
        <v>0.35355999999999999</v>
      </c>
      <c r="S2803" s="427">
        <v>36.45241</v>
      </c>
      <c r="T2803" s="427">
        <v>142.20594</v>
      </c>
      <c r="U2803" s="428" t="s">
        <v>5670</v>
      </c>
      <c r="V2803" s="428" t="s">
        <v>5670</v>
      </c>
      <c r="W2803" s="426">
        <v>0</v>
      </c>
      <c r="Y2803" s="413"/>
      <c r="Z2803" s="413">
        <v>3</v>
      </c>
    </row>
    <row r="2804" spans="1:26" ht="15">
      <c r="A2804" s="426">
        <v>202110</v>
      </c>
      <c r="B2804" s="426" t="s">
        <v>53</v>
      </c>
      <c r="C2804" s="426" t="s">
        <v>4782</v>
      </c>
      <c r="D2804" s="426" t="s">
        <v>4783</v>
      </c>
      <c r="E2804" s="426" t="s">
        <v>259</v>
      </c>
      <c r="F2804" s="426" t="s">
        <v>4493</v>
      </c>
      <c r="G2804" s="426" t="s">
        <v>4315</v>
      </c>
      <c r="H2804" s="427">
        <v>0.69199999999999995</v>
      </c>
      <c r="I2804" s="427">
        <v>0.73299999999999998</v>
      </c>
      <c r="J2804" s="427">
        <v>63.335000000000001</v>
      </c>
      <c r="K2804" s="427">
        <v>326.58499999999998</v>
      </c>
      <c r="L2804" s="427">
        <v>0.72757596219999998</v>
      </c>
      <c r="M2804" s="427">
        <v>65.732315885600002</v>
      </c>
      <c r="N2804" s="427">
        <v>338.94668640559996</v>
      </c>
      <c r="O2804" s="427">
        <v>24.01</v>
      </c>
      <c r="P2804" s="427">
        <v>14.22</v>
      </c>
      <c r="Q2804" s="427">
        <v>14.22</v>
      </c>
      <c r="R2804" s="427">
        <v>0.73280000000000001</v>
      </c>
      <c r="S2804" s="427">
        <v>76.424580000000006</v>
      </c>
      <c r="T2804" s="427">
        <v>313.50232</v>
      </c>
      <c r="U2804" s="428" t="s">
        <v>5670</v>
      </c>
      <c r="V2804" s="428" t="s">
        <v>5670</v>
      </c>
      <c r="W2804" s="426">
        <v>0</v>
      </c>
      <c r="Y2804" s="413"/>
      <c r="Z2804" s="413">
        <v>3</v>
      </c>
    </row>
    <row r="2805" spans="1:26" ht="15">
      <c r="A2805" s="426">
        <v>202110</v>
      </c>
      <c r="B2805" s="426" t="s">
        <v>53</v>
      </c>
      <c r="C2805" s="426" t="s">
        <v>4905</v>
      </c>
      <c r="D2805" s="426" t="s">
        <v>4906</v>
      </c>
      <c r="E2805" s="426" t="s">
        <v>259</v>
      </c>
      <c r="F2805" s="426" t="s">
        <v>4477</v>
      </c>
      <c r="G2805" s="426" t="s">
        <v>4315</v>
      </c>
      <c r="H2805" s="427">
        <v>0.187</v>
      </c>
      <c r="I2805" s="427">
        <v>4.37</v>
      </c>
      <c r="J2805" s="427">
        <v>9.9559999999999995</v>
      </c>
      <c r="K2805" s="427">
        <v>1384.1990000000001</v>
      </c>
      <c r="L2805" s="427">
        <v>0.19661373545000005</v>
      </c>
      <c r="M2805" s="427">
        <v>10.332848140159999</v>
      </c>
      <c r="N2805" s="427">
        <v>1436.5928146606402</v>
      </c>
      <c r="O2805" s="427">
        <v>24.01</v>
      </c>
      <c r="P2805" s="427">
        <v>13.54</v>
      </c>
      <c r="Q2805" s="427">
        <v>13.54</v>
      </c>
      <c r="R2805" s="427">
        <v>4.3701600000000003</v>
      </c>
      <c r="S2805" s="427">
        <v>34.074399999999997</v>
      </c>
      <c r="T2805" s="427">
        <v>1360.0799300000001</v>
      </c>
      <c r="U2805" s="428" t="s">
        <v>5670</v>
      </c>
      <c r="V2805" s="428" t="s">
        <v>5670</v>
      </c>
      <c r="W2805" s="426">
        <v>0</v>
      </c>
      <c r="Y2805" s="413"/>
      <c r="Z2805" s="413">
        <v>3</v>
      </c>
    </row>
  </sheetData>
  <mergeCells count="5">
    <mergeCell ref="A1:G1"/>
    <mergeCell ref="H1:K1"/>
    <mergeCell ref="L1:Q1"/>
    <mergeCell ref="R1:T1"/>
    <mergeCell ref="U1:W1"/>
  </mergeCells>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2:P86"/>
  <sheetViews>
    <sheetView showGridLines="0" zoomScale="115" zoomScaleNormal="115" workbookViewId="0">
      <selection activeCell="B4" sqref="B4:C4"/>
    </sheetView>
  </sheetViews>
  <sheetFormatPr baseColWidth="10" defaultColWidth="11.42578125" defaultRowHeight="12.75"/>
  <cols>
    <col min="1" max="1" width="5.140625" style="48" customWidth="1"/>
    <col min="2" max="2" width="18.42578125" style="48" customWidth="1"/>
    <col min="3" max="3" width="14.7109375" style="48" bestFit="1" customWidth="1"/>
    <col min="4" max="4" width="13.85546875" style="48" customWidth="1"/>
    <col min="5" max="5" width="14.7109375" style="48" customWidth="1"/>
    <col min="6" max="6" width="11.7109375" style="48" customWidth="1"/>
    <col min="7" max="7" width="20.7109375" style="48" customWidth="1"/>
    <col min="8" max="13" width="9" style="48" customWidth="1"/>
    <col min="14" max="14" width="11.42578125" style="48"/>
    <col min="15" max="15" width="3.140625" style="48" customWidth="1"/>
    <col min="16" max="16" width="22.5703125" style="48" customWidth="1"/>
    <col min="17" max="17" width="6.28515625" style="48" customWidth="1"/>
    <col min="18" max="18" width="6.7109375" style="48" customWidth="1"/>
    <col min="19" max="19" width="14.140625" style="48" bestFit="1" customWidth="1"/>
    <col min="20" max="20" width="11.42578125" style="48"/>
    <col min="21" max="21" width="4.140625" style="48" customWidth="1"/>
    <col min="22" max="16384" width="11.42578125" style="48"/>
  </cols>
  <sheetData>
    <row r="2" spans="2:14">
      <c r="G2" s="40" t="s">
        <v>3841</v>
      </c>
    </row>
    <row r="4" spans="2:14" ht="25.5" customHeight="1">
      <c r="B4" s="481" t="s">
        <v>3842</v>
      </c>
      <c r="C4" s="481"/>
    </row>
    <row r="6" spans="2:14">
      <c r="B6" s="43" t="s">
        <v>3843</v>
      </c>
      <c r="C6" s="436" t="s">
        <v>7334</v>
      </c>
    </row>
    <row r="7" spans="2:14">
      <c r="B7" s="53" t="str">
        <f>B30</f>
        <v xml:space="preserve">MT </v>
      </c>
      <c r="C7" s="79">
        <f>F30</f>
        <v>16.12</v>
      </c>
    </row>
    <row r="8" spans="2:14">
      <c r="B8" s="53" t="str">
        <f>B33</f>
        <v xml:space="preserve">AT </v>
      </c>
      <c r="C8" s="79">
        <f>F33</f>
        <v>19.02</v>
      </c>
    </row>
    <row r="9" spans="2:14">
      <c r="B9" s="53" t="str">
        <f>B36</f>
        <v>MAT</v>
      </c>
      <c r="C9" s="79">
        <f>F36</f>
        <v>16.850000000000001</v>
      </c>
    </row>
    <row r="10" spans="2:14" hidden="1">
      <c r="B10" s="80" t="str">
        <f>B37</f>
        <v>MAT</v>
      </c>
      <c r="C10" s="81"/>
      <c r="D10" s="82" t="s">
        <v>3844</v>
      </c>
    </row>
    <row r="11" spans="2:14" hidden="1">
      <c r="B11" s="83" t="s">
        <v>3805</v>
      </c>
      <c r="C11" s="84"/>
    </row>
    <row r="13" spans="2:14">
      <c r="B13" s="85"/>
      <c r="C13" s="85"/>
      <c r="D13" s="76"/>
      <c r="E13" s="76"/>
      <c r="F13" s="76"/>
    </row>
    <row r="14" spans="2:14">
      <c r="D14" s="76"/>
      <c r="E14" s="76"/>
      <c r="F14" s="76"/>
    </row>
    <row r="15" spans="2:14">
      <c r="D15" s="76"/>
      <c r="E15" s="76"/>
      <c r="F15" s="76"/>
      <c r="G15" s="65"/>
      <c r="H15" s="65"/>
      <c r="I15" s="65"/>
      <c r="J15" s="65"/>
      <c r="K15" s="65"/>
      <c r="L15" s="65"/>
      <c r="M15" s="65"/>
      <c r="N15" s="65"/>
    </row>
    <row r="16" spans="2:14">
      <c r="D16" s="76"/>
      <c r="E16" s="76"/>
      <c r="F16" s="76"/>
      <c r="G16" s="65"/>
      <c r="H16" s="65"/>
      <c r="I16" s="65"/>
      <c r="J16" s="65"/>
      <c r="K16" s="65"/>
      <c r="L16" s="65"/>
      <c r="M16" s="65"/>
      <c r="N16" s="65"/>
    </row>
    <row r="17" spans="2:14">
      <c r="B17" s="85"/>
      <c r="C17" s="85"/>
      <c r="D17" s="76"/>
      <c r="E17" s="76"/>
      <c r="F17" s="76"/>
      <c r="G17" s="65"/>
      <c r="H17" s="65"/>
      <c r="I17" s="65"/>
      <c r="J17" s="65"/>
      <c r="K17" s="65"/>
      <c r="L17" s="65"/>
      <c r="M17" s="65"/>
      <c r="N17" s="65"/>
    </row>
    <row r="18" spans="2:14">
      <c r="B18" s="85"/>
      <c r="C18" s="85"/>
      <c r="D18" s="76"/>
      <c r="E18" s="76"/>
      <c r="F18" s="76"/>
      <c r="G18" s="65"/>
      <c r="H18" s="65"/>
      <c r="I18" s="65"/>
      <c r="J18" s="65"/>
      <c r="K18" s="65"/>
      <c r="L18" s="65"/>
      <c r="M18" s="65"/>
      <c r="N18" s="65"/>
    </row>
    <row r="19" spans="2:14">
      <c r="B19" s="85"/>
      <c r="C19" s="85"/>
      <c r="D19" s="76"/>
      <c r="E19" s="76"/>
      <c r="F19" s="76"/>
      <c r="G19" s="65"/>
      <c r="H19" s="65"/>
      <c r="I19" s="65"/>
      <c r="J19" s="65"/>
      <c r="K19" s="65"/>
      <c r="L19" s="65"/>
      <c r="M19" s="65"/>
      <c r="N19" s="65"/>
    </row>
    <row r="20" spans="2:14">
      <c r="B20" s="85"/>
      <c r="C20" s="85"/>
      <c r="D20" s="76"/>
      <c r="E20" s="76"/>
      <c r="F20" s="76"/>
      <c r="G20" s="65"/>
      <c r="H20" s="65"/>
      <c r="I20" s="65"/>
      <c r="J20" s="65"/>
      <c r="K20" s="65"/>
      <c r="L20" s="65"/>
      <c r="M20" s="65"/>
      <c r="N20" s="65"/>
    </row>
    <row r="21" spans="2:14">
      <c r="B21" s="85"/>
      <c r="C21" s="85"/>
      <c r="D21" s="76"/>
      <c r="E21" s="76"/>
      <c r="F21" s="76"/>
      <c r="G21" s="65"/>
      <c r="H21" s="65"/>
      <c r="I21" s="65"/>
      <c r="J21" s="65"/>
      <c r="K21" s="65"/>
      <c r="L21" s="65"/>
      <c r="M21" s="65"/>
      <c r="N21" s="65"/>
    </row>
    <row r="22" spans="2:14">
      <c r="B22" s="85"/>
      <c r="C22" s="85"/>
      <c r="D22" s="76"/>
      <c r="E22" s="76"/>
      <c r="F22" s="76"/>
      <c r="G22" s="65"/>
      <c r="H22" s="65"/>
      <c r="I22" s="65"/>
      <c r="J22" s="65"/>
      <c r="K22" s="65"/>
      <c r="L22" s="65"/>
      <c r="M22" s="65"/>
      <c r="N22" s="65"/>
    </row>
    <row r="23" spans="2:14">
      <c r="G23" s="65"/>
      <c r="H23" s="65"/>
      <c r="I23" s="65"/>
      <c r="J23" s="65"/>
      <c r="K23" s="65"/>
      <c r="L23" s="65"/>
      <c r="M23" s="65"/>
      <c r="N23" s="65"/>
    </row>
    <row r="24" spans="2:14">
      <c r="G24" s="65"/>
      <c r="H24" s="65"/>
      <c r="I24" s="65"/>
      <c r="J24" s="65"/>
      <c r="K24" s="65"/>
      <c r="L24" s="65"/>
      <c r="M24" s="65"/>
      <c r="N24" s="65"/>
    </row>
    <row r="25" spans="2:14">
      <c r="G25" s="40" t="s">
        <v>3845</v>
      </c>
      <c r="H25" s="65"/>
      <c r="I25" s="65"/>
      <c r="J25" s="65"/>
      <c r="K25" s="65"/>
      <c r="L25" s="65"/>
      <c r="M25" s="65"/>
      <c r="N25" s="65"/>
    </row>
    <row r="26" spans="2:14">
      <c r="G26" s="65"/>
      <c r="H26" s="65"/>
      <c r="I26" s="65"/>
      <c r="J26" s="65"/>
      <c r="K26" s="65"/>
      <c r="L26" s="65"/>
      <c r="M26" s="65"/>
      <c r="N26" s="65"/>
    </row>
    <row r="27" spans="2:14" ht="25.5">
      <c r="B27" s="43" t="s">
        <v>3846</v>
      </c>
      <c r="C27" s="43" t="s">
        <v>3847</v>
      </c>
      <c r="D27" s="43" t="s">
        <v>3848</v>
      </c>
      <c r="E27" s="43" t="s">
        <v>3849</v>
      </c>
      <c r="F27" s="43" t="s">
        <v>3850</v>
      </c>
      <c r="G27" s="65"/>
      <c r="H27" s="65"/>
      <c r="I27" s="65"/>
      <c r="J27" s="65"/>
      <c r="K27" s="65"/>
      <c r="L27" s="65"/>
      <c r="M27" s="65"/>
      <c r="N27" s="65"/>
    </row>
    <row r="28" spans="2:14">
      <c r="B28" s="53" t="s">
        <v>3859</v>
      </c>
      <c r="C28" s="53" t="s">
        <v>3824</v>
      </c>
      <c r="D28" s="79">
        <f>+D74</f>
        <v>12.008317999999999</v>
      </c>
      <c r="E28" s="79">
        <f>+E74</f>
        <v>4.5747070000000001</v>
      </c>
      <c r="F28" s="79">
        <f>+ROUND(D28,2)+ROUND(E28,2)</f>
        <v>16.579999999999998</v>
      </c>
      <c r="G28" s="65"/>
      <c r="H28" s="65"/>
      <c r="I28" s="65"/>
      <c r="J28" s="65"/>
      <c r="K28" s="65"/>
      <c r="L28" s="65"/>
      <c r="M28" s="65"/>
      <c r="N28" s="65"/>
    </row>
    <row r="29" spans="2:14">
      <c r="B29" s="53" t="s">
        <v>3859</v>
      </c>
      <c r="C29" s="53" t="s">
        <v>3823</v>
      </c>
      <c r="D29" s="79">
        <f>+D75</f>
        <v>11.632173999999999</v>
      </c>
      <c r="E29" s="79">
        <f>+E75</f>
        <v>4.5804770000000001</v>
      </c>
      <c r="F29" s="79">
        <f t="shared" ref="F29:F36" si="0">+ROUND(D29,2)+ROUND(E29,2)</f>
        <v>16.21</v>
      </c>
      <c r="G29" s="65"/>
      <c r="H29" s="65"/>
      <c r="I29" s="65"/>
      <c r="J29" s="65"/>
      <c r="K29" s="65"/>
      <c r="L29" s="65"/>
      <c r="M29" s="65"/>
      <c r="N29" s="65"/>
    </row>
    <row r="30" spans="2:14">
      <c r="B30" s="53" t="s">
        <v>3859</v>
      </c>
      <c r="C30" s="86" t="s">
        <v>3860</v>
      </c>
      <c r="D30" s="87">
        <f>+C63</f>
        <v>11.628071</v>
      </c>
      <c r="E30" s="87">
        <f>+D63</f>
        <v>4.4903000000000004</v>
      </c>
      <c r="F30" s="87">
        <f t="shared" si="0"/>
        <v>16.12</v>
      </c>
      <c r="G30" s="65"/>
      <c r="H30" s="65"/>
      <c r="I30" s="65"/>
      <c r="J30" s="65"/>
      <c r="K30" s="65"/>
      <c r="L30" s="65"/>
      <c r="M30" s="65"/>
      <c r="N30" s="65"/>
    </row>
    <row r="31" spans="2:14">
      <c r="B31" s="53" t="s">
        <v>3861</v>
      </c>
      <c r="C31" s="53" t="s">
        <v>3824</v>
      </c>
      <c r="D31" s="79">
        <f>+D70</f>
        <v>14.912679000000001</v>
      </c>
      <c r="E31" s="79">
        <f>+E70</f>
        <v>4.996842</v>
      </c>
      <c r="F31" s="79">
        <f t="shared" si="0"/>
        <v>19.91</v>
      </c>
      <c r="G31" s="65"/>
      <c r="H31" s="65"/>
      <c r="I31" s="65"/>
      <c r="J31" s="65"/>
      <c r="K31" s="65"/>
      <c r="L31" s="65"/>
      <c r="M31" s="65"/>
      <c r="N31" s="65"/>
    </row>
    <row r="32" spans="2:14">
      <c r="B32" s="53" t="s">
        <v>3861</v>
      </c>
      <c r="C32" s="53" t="s">
        <v>3823</v>
      </c>
      <c r="D32" s="79">
        <f>+D71</f>
        <v>13.020871</v>
      </c>
      <c r="E32" s="79">
        <f>+E71</f>
        <v>4.2920870000000004</v>
      </c>
      <c r="F32" s="79">
        <f t="shared" si="0"/>
        <v>17.309999999999999</v>
      </c>
      <c r="G32" s="65"/>
      <c r="H32" s="65"/>
      <c r="I32" s="65"/>
      <c r="J32" s="65"/>
      <c r="K32" s="65"/>
      <c r="L32" s="65"/>
      <c r="M32" s="65"/>
      <c r="N32" s="65"/>
    </row>
    <row r="33" spans="2:16">
      <c r="B33" s="53" t="s">
        <v>3861</v>
      </c>
      <c r="C33" s="86" t="s">
        <v>3860</v>
      </c>
      <c r="D33" s="87">
        <f>+C61</f>
        <v>14.262385</v>
      </c>
      <c r="E33" s="87">
        <f>+D61</f>
        <v>4.7619590000000001</v>
      </c>
      <c r="F33" s="87">
        <f t="shared" si="0"/>
        <v>19.02</v>
      </c>
      <c r="G33" s="65"/>
      <c r="H33" s="65"/>
      <c r="I33" s="65"/>
      <c r="J33" s="65"/>
      <c r="K33" s="65"/>
      <c r="L33" s="65"/>
      <c r="M33" s="65"/>
      <c r="N33" s="65"/>
    </row>
    <row r="34" spans="2:16">
      <c r="B34" s="53" t="s">
        <v>3819</v>
      </c>
      <c r="C34" s="53" t="s">
        <v>3824</v>
      </c>
      <c r="D34" s="79">
        <f>+D72</f>
        <v>13.154916</v>
      </c>
      <c r="E34" s="79">
        <f>+E72</f>
        <v>4.0398509999999996</v>
      </c>
      <c r="F34" s="79">
        <f t="shared" si="0"/>
        <v>17.190000000000001</v>
      </c>
      <c r="G34" s="65"/>
      <c r="H34" s="65"/>
      <c r="I34" s="65"/>
      <c r="J34" s="65"/>
      <c r="K34" s="65"/>
      <c r="L34" s="65"/>
      <c r="M34" s="65"/>
      <c r="N34" s="65"/>
    </row>
    <row r="35" spans="2:16">
      <c r="B35" s="53" t="s">
        <v>3819</v>
      </c>
      <c r="C35" s="53" t="s">
        <v>3823</v>
      </c>
      <c r="D35" s="79">
        <f>+D73</f>
        <v>0</v>
      </c>
      <c r="E35" s="79">
        <f>+E73</f>
        <v>0</v>
      </c>
      <c r="F35" s="79">
        <f t="shared" si="0"/>
        <v>0</v>
      </c>
      <c r="G35" s="65"/>
      <c r="H35" s="65"/>
      <c r="I35" s="65"/>
      <c r="J35" s="65"/>
      <c r="K35" s="65"/>
      <c r="L35" s="65"/>
      <c r="M35" s="65"/>
      <c r="N35" s="65"/>
    </row>
    <row r="36" spans="2:16">
      <c r="B36" s="53" t="s">
        <v>3819</v>
      </c>
      <c r="C36" s="86" t="s">
        <v>3860</v>
      </c>
      <c r="D36" s="87">
        <f>+C62</f>
        <v>12.942377</v>
      </c>
      <c r="E36" s="87">
        <f>+D62</f>
        <v>3.9085399999999999</v>
      </c>
      <c r="F36" s="87">
        <f t="shared" si="0"/>
        <v>16.850000000000001</v>
      </c>
      <c r="G36" s="65"/>
      <c r="H36" s="65"/>
      <c r="I36" s="65"/>
      <c r="J36" s="65"/>
      <c r="K36" s="65"/>
      <c r="L36" s="65"/>
      <c r="M36" s="65"/>
      <c r="N36" s="65"/>
    </row>
    <row r="37" spans="2:16" hidden="1">
      <c r="B37" s="53" t="s">
        <v>3819</v>
      </c>
      <c r="C37" s="86" t="s">
        <v>3851</v>
      </c>
      <c r="D37" s="87"/>
      <c r="E37" s="87"/>
      <c r="F37" s="87"/>
      <c r="G37" s="65"/>
      <c r="H37" s="65"/>
      <c r="I37" s="65"/>
      <c r="J37" s="65"/>
      <c r="K37" s="65"/>
      <c r="L37" s="65"/>
      <c r="M37" s="65"/>
      <c r="N37" s="65"/>
    </row>
    <row r="38" spans="2:16" hidden="1">
      <c r="B38" s="55"/>
      <c r="C38" s="55" t="s">
        <v>4121</v>
      </c>
      <c r="D38" s="204"/>
      <c r="E38" s="204"/>
      <c r="F38" s="55"/>
      <c r="G38" s="65"/>
      <c r="H38" s="65"/>
      <c r="I38" s="65"/>
      <c r="J38" s="65"/>
      <c r="K38" s="65"/>
      <c r="L38" s="65"/>
      <c r="M38" s="65"/>
      <c r="N38" s="65"/>
    </row>
    <row r="39" spans="2:16">
      <c r="B39" s="56"/>
      <c r="C39" s="92"/>
      <c r="D39" s="55"/>
      <c r="E39" s="55"/>
      <c r="F39" s="55"/>
      <c r="G39" s="65"/>
      <c r="H39" s="65"/>
      <c r="I39" s="65"/>
      <c r="J39" s="65"/>
      <c r="K39" s="65"/>
      <c r="L39" s="65"/>
      <c r="M39" s="65"/>
      <c r="N39" s="65"/>
    </row>
    <row r="40" spans="2:16">
      <c r="B40" s="56"/>
      <c r="C40" s="55"/>
      <c r="D40" s="55"/>
      <c r="E40" s="55"/>
      <c r="F40" s="55"/>
      <c r="G40" s="65"/>
      <c r="H40" s="65"/>
      <c r="I40" s="65"/>
      <c r="J40" s="65"/>
      <c r="K40" s="65"/>
      <c r="L40" s="65"/>
      <c r="M40" s="65"/>
      <c r="N40" s="65"/>
    </row>
    <row r="41" spans="2:16">
      <c r="B41" s="55"/>
      <c r="C41" s="55"/>
      <c r="D41" s="55"/>
      <c r="E41" s="55"/>
      <c r="F41" s="55"/>
      <c r="G41" s="65"/>
      <c r="H41" s="65"/>
      <c r="I41" s="65"/>
      <c r="J41" s="65"/>
      <c r="K41" s="65"/>
      <c r="L41" s="65"/>
      <c r="M41" s="65"/>
      <c r="N41" s="65"/>
    </row>
    <row r="42" spans="2:16">
      <c r="B42" s="55"/>
      <c r="C42" s="55"/>
      <c r="D42" s="55"/>
      <c r="E42" s="56"/>
      <c r="F42" s="55"/>
      <c r="G42" s="65"/>
      <c r="H42" s="65"/>
      <c r="I42" s="65"/>
      <c r="J42" s="65"/>
      <c r="K42" s="65"/>
      <c r="L42" s="65"/>
      <c r="M42" s="65"/>
      <c r="N42" s="65"/>
    </row>
    <row r="43" spans="2:16">
      <c r="B43" s="55"/>
      <c r="C43" s="55"/>
      <c r="D43" s="93"/>
      <c r="E43" s="93"/>
      <c r="F43" s="55"/>
      <c r="G43" s="65"/>
      <c r="H43" s="65"/>
      <c r="I43" s="65"/>
      <c r="J43" s="65"/>
      <c r="K43" s="65"/>
      <c r="L43" s="65"/>
      <c r="M43" s="65"/>
      <c r="N43" s="65"/>
    </row>
    <row r="44" spans="2:16" ht="38.25">
      <c r="B44" s="43" t="s">
        <v>3852</v>
      </c>
      <c r="C44" s="43" t="s">
        <v>3853</v>
      </c>
      <c r="D44" s="43" t="s">
        <v>3836</v>
      </c>
      <c r="E44" s="94"/>
      <c r="F44" s="95"/>
      <c r="G44" s="65"/>
      <c r="H44" s="65"/>
      <c r="I44" s="65"/>
      <c r="J44" s="65"/>
      <c r="K44" s="65"/>
      <c r="L44" s="65"/>
      <c r="M44" s="65"/>
      <c r="N44" s="65"/>
    </row>
    <row r="45" spans="2:16">
      <c r="B45" s="411" t="s">
        <v>7292</v>
      </c>
      <c r="C45" s="412">
        <v>15.78890414870774</v>
      </c>
      <c r="D45" s="412">
        <v>23.068543813107723</v>
      </c>
      <c r="E45" s="94"/>
      <c r="F45" s="95"/>
      <c r="G45" s="65"/>
      <c r="H45" s="65"/>
      <c r="I45" s="65"/>
      <c r="J45" s="65"/>
      <c r="K45" s="65"/>
      <c r="L45" s="65"/>
      <c r="M45" s="65"/>
      <c r="N45" s="65"/>
    </row>
    <row r="46" spans="2:16">
      <c r="B46" s="411" t="s">
        <v>7293</v>
      </c>
      <c r="C46" s="412">
        <v>16.237296377460993</v>
      </c>
      <c r="D46" s="412">
        <v>23.231065562775772</v>
      </c>
      <c r="E46" s="94"/>
      <c r="F46" s="95"/>
      <c r="G46" s="65"/>
      <c r="H46" s="65"/>
      <c r="I46" s="65"/>
      <c r="J46" s="65"/>
      <c r="K46" s="65"/>
      <c r="L46" s="65"/>
      <c r="M46" s="65"/>
      <c r="N46" s="65"/>
    </row>
    <row r="47" spans="2:16">
      <c r="B47" s="411" t="s">
        <v>7294</v>
      </c>
      <c r="C47" s="412">
        <v>17.060759000000001</v>
      </c>
      <c r="D47" s="412">
        <v>23.219592434405673</v>
      </c>
      <c r="E47" s="95"/>
      <c r="F47" s="95"/>
      <c r="P47" s="40" t="s">
        <v>3854</v>
      </c>
    </row>
    <row r="48" spans="2:16">
      <c r="B48" s="411" t="s">
        <v>7295</v>
      </c>
      <c r="C48" s="412">
        <v>17.207803999999999</v>
      </c>
      <c r="D48" s="412">
        <v>24.710166167631517</v>
      </c>
      <c r="E48" s="95"/>
      <c r="F48" s="95"/>
    </row>
    <row r="49" spans="1:13">
      <c r="B49" s="411" t="s">
        <v>7335</v>
      </c>
      <c r="C49" s="412">
        <v>17.658193144018501</v>
      </c>
      <c r="D49" s="412">
        <v>24.940478867166501</v>
      </c>
      <c r="E49" s="95"/>
      <c r="F49" s="95"/>
    </row>
    <row r="50" spans="1:13">
      <c r="B50" s="362" t="s">
        <v>7532</v>
      </c>
      <c r="C50" s="79">
        <f>+PMedio_Empresa!D50</f>
        <v>17.1933264386108</v>
      </c>
      <c r="D50" s="79">
        <f>+PMedio_Empresa!E50</f>
        <v>27.039968692619073</v>
      </c>
      <c r="E50" s="95"/>
      <c r="F50" s="95"/>
    </row>
    <row r="51" spans="1:13">
      <c r="B51" s="55"/>
      <c r="C51" s="55"/>
      <c r="D51" s="95"/>
      <c r="E51" s="95"/>
      <c r="F51" s="95"/>
    </row>
    <row r="52" spans="1:13">
      <c r="B52" s="55"/>
      <c r="C52" s="55"/>
      <c r="D52" s="95"/>
      <c r="E52" s="95"/>
      <c r="F52" s="95"/>
      <c r="G52" s="88" t="s">
        <v>3852</v>
      </c>
      <c r="H52" s="89" t="s">
        <v>3855</v>
      </c>
      <c r="I52" s="89"/>
      <c r="J52" s="89"/>
      <c r="K52" s="89"/>
      <c r="L52" s="89"/>
      <c r="M52" s="89"/>
    </row>
    <row r="53" spans="1:13">
      <c r="B53" s="56"/>
      <c r="C53" s="56"/>
      <c r="D53" s="94"/>
      <c r="E53" s="94"/>
      <c r="F53" s="95"/>
      <c r="G53" s="88" t="s">
        <v>4111</v>
      </c>
      <c r="H53" s="317" t="str">
        <f>+B45</f>
        <v>May-21</v>
      </c>
      <c r="I53" s="317" t="str">
        <f>+B46</f>
        <v>Jun-21</v>
      </c>
      <c r="J53" s="317" t="str">
        <f>+B47</f>
        <v>Jul-21</v>
      </c>
      <c r="K53" s="317" t="str">
        <f>+B48</f>
        <v>Ago-21</v>
      </c>
      <c r="L53" s="317" t="str">
        <f>+B49</f>
        <v>Set-21</v>
      </c>
      <c r="M53" s="90" t="str">
        <f>B50</f>
        <v>Oct-21</v>
      </c>
    </row>
    <row r="54" spans="1:13">
      <c r="A54" s="247"/>
      <c r="B54" s="435"/>
      <c r="C54" s="435"/>
      <c r="D54" s="435"/>
      <c r="E54" s="442"/>
      <c r="F54" s="442"/>
      <c r="G54" s="53" t="s">
        <v>3856</v>
      </c>
      <c r="H54" s="256">
        <f>+C45</f>
        <v>15.78890414870774</v>
      </c>
      <c r="I54" s="256">
        <f>+C46</f>
        <v>16.237296377460993</v>
      </c>
      <c r="J54" s="441">
        <f>+C47</f>
        <v>17.060759000000001</v>
      </c>
      <c r="K54" s="441">
        <f>+C48</f>
        <v>17.207803999999999</v>
      </c>
      <c r="L54" s="256">
        <f>+C49</f>
        <v>17.658193144018501</v>
      </c>
      <c r="M54" s="79">
        <f>C50</f>
        <v>17.1933264386108</v>
      </c>
    </row>
    <row r="55" spans="1:13">
      <c r="A55" s="247"/>
      <c r="B55" s="435"/>
      <c r="C55" s="435"/>
      <c r="D55" s="435"/>
      <c r="E55" s="442"/>
      <c r="F55" s="442"/>
      <c r="G55" s="53" t="s">
        <v>3857</v>
      </c>
      <c r="H55" s="256">
        <f>+D45</f>
        <v>23.068543813107723</v>
      </c>
      <c r="I55" s="256">
        <f>+D46</f>
        <v>23.231065562775772</v>
      </c>
      <c r="J55" s="256">
        <f>+D47</f>
        <v>23.219592434405673</v>
      </c>
      <c r="K55" s="256">
        <f>+D48</f>
        <v>24.710166167631517</v>
      </c>
      <c r="L55" s="256">
        <f>+D49</f>
        <v>24.940478867166501</v>
      </c>
      <c r="M55" s="63">
        <f>D50</f>
        <v>27.039968692619073</v>
      </c>
    </row>
    <row r="56" spans="1:13">
      <c r="A56" s="247"/>
      <c r="B56" s="435"/>
      <c r="C56" s="435"/>
      <c r="D56" s="435"/>
      <c r="E56" s="442"/>
      <c r="F56" s="442"/>
      <c r="G56" s="88" t="s">
        <v>3858</v>
      </c>
      <c r="H56" s="91">
        <f t="shared" ref="H56:M56" si="1">+H54/H55-1</f>
        <v>-0.31556563445776042</v>
      </c>
      <c r="I56" s="91">
        <f t="shared" si="1"/>
        <v>-0.30105244920496566</v>
      </c>
      <c r="J56" s="91">
        <f t="shared" si="1"/>
        <v>-0.26524296030622008</v>
      </c>
      <c r="K56" s="91">
        <f t="shared" si="1"/>
        <v>-0.30361439565951021</v>
      </c>
      <c r="L56" s="91">
        <f t="shared" si="1"/>
        <v>-0.29198660386328601</v>
      </c>
      <c r="M56" s="91">
        <f t="shared" si="1"/>
        <v>-0.36415139255305606</v>
      </c>
    </row>
    <row r="57" spans="1:13">
      <c r="A57" s="247"/>
      <c r="B57" s="435"/>
      <c r="C57" s="435"/>
      <c r="D57" s="435"/>
      <c r="E57" s="247"/>
      <c r="F57" s="247"/>
    </row>
    <row r="58" spans="1:13">
      <c r="A58" s="247"/>
      <c r="B58" s="435"/>
      <c r="C58" s="435"/>
      <c r="D58" s="435"/>
      <c r="E58" s="247"/>
      <c r="F58" s="247"/>
      <c r="G58" s="247"/>
      <c r="H58" s="247"/>
    </row>
    <row r="59" spans="1:13">
      <c r="A59" s="247"/>
      <c r="B59" s="435"/>
      <c r="C59" s="435"/>
      <c r="D59" s="435"/>
      <c r="E59" s="247"/>
      <c r="F59" s="247"/>
      <c r="G59" s="247"/>
      <c r="H59" s="247"/>
    </row>
    <row r="60" spans="1:13">
      <c r="A60" s="247"/>
      <c r="B60" s="447"/>
      <c r="C60" s="451"/>
      <c r="D60" s="447"/>
      <c r="E60" s="447"/>
      <c r="F60" s="247"/>
      <c r="G60" s="251"/>
      <c r="H60" s="251"/>
      <c r="I60" s="96"/>
      <c r="J60" s="96"/>
      <c r="K60" s="96"/>
      <c r="L60" s="96"/>
      <c r="M60" s="96"/>
    </row>
    <row r="61" spans="1:13">
      <c r="A61" s="247"/>
      <c r="B61" s="447" t="s">
        <v>3818</v>
      </c>
      <c r="C61" s="447">
        <v>14.262385</v>
      </c>
      <c r="D61" s="447">
        <v>4.7619590000000001</v>
      </c>
      <c r="E61" s="447"/>
      <c r="F61" s="247"/>
      <c r="G61" s="251"/>
      <c r="H61" s="251"/>
      <c r="I61" s="96"/>
      <c r="J61" s="96"/>
      <c r="K61" s="96"/>
      <c r="L61" s="96"/>
      <c r="M61" s="96"/>
    </row>
    <row r="62" spans="1:13">
      <c r="A62" s="247"/>
      <c r="B62" s="447" t="s">
        <v>3819</v>
      </c>
      <c r="C62" s="447">
        <v>12.942377</v>
      </c>
      <c r="D62" s="447">
        <v>3.9085399999999999</v>
      </c>
      <c r="E62" s="447"/>
      <c r="F62" s="247"/>
      <c r="G62" s="251"/>
      <c r="H62" s="251"/>
      <c r="I62" s="96"/>
      <c r="J62" s="96"/>
      <c r="K62" s="96"/>
      <c r="L62" s="96"/>
      <c r="M62" s="96"/>
    </row>
    <row r="63" spans="1:13">
      <c r="A63" s="247"/>
      <c r="B63" s="447" t="s">
        <v>3817</v>
      </c>
      <c r="C63" s="447">
        <v>11.628071</v>
      </c>
      <c r="D63" s="447">
        <v>4.4903000000000004</v>
      </c>
      <c r="E63" s="447"/>
      <c r="F63" s="247"/>
      <c r="G63" s="251"/>
      <c r="H63" s="251"/>
      <c r="I63" s="96"/>
      <c r="J63" s="96"/>
      <c r="K63" s="96"/>
      <c r="L63" s="96"/>
      <c r="M63" s="96"/>
    </row>
    <row r="64" spans="1:13">
      <c r="A64" s="247"/>
      <c r="B64" s="447"/>
      <c r="C64" s="448"/>
      <c r="D64" s="447"/>
      <c r="E64" s="447"/>
      <c r="F64" s="247"/>
      <c r="G64" s="251"/>
      <c r="H64" s="251"/>
      <c r="I64" s="96"/>
      <c r="J64" s="96"/>
      <c r="K64" s="96"/>
      <c r="L64" s="96"/>
      <c r="M64" s="96"/>
    </row>
    <row r="65" spans="1:13">
      <c r="A65" s="247"/>
      <c r="B65" s="447"/>
      <c r="C65" s="448"/>
      <c r="D65" s="447"/>
      <c r="E65" s="447"/>
      <c r="F65" s="247"/>
      <c r="G65" s="251"/>
      <c r="H65" s="251"/>
      <c r="I65" s="96"/>
      <c r="J65" s="96"/>
      <c r="K65" s="96"/>
      <c r="L65" s="96"/>
      <c r="M65" s="96"/>
    </row>
    <row r="66" spans="1:13">
      <c r="A66" s="247"/>
      <c r="B66" s="447" t="s">
        <v>3818</v>
      </c>
      <c r="C66" s="447">
        <v>19.024343999999999</v>
      </c>
      <c r="D66" s="448"/>
      <c r="E66" s="447"/>
      <c r="F66" s="247"/>
      <c r="G66" s="251"/>
      <c r="H66" s="251"/>
      <c r="I66" s="96"/>
      <c r="J66" s="96"/>
      <c r="K66" s="96"/>
      <c r="L66" s="96"/>
      <c r="M66" s="96"/>
    </row>
    <row r="67" spans="1:13">
      <c r="A67" s="247"/>
      <c r="B67" s="447" t="s">
        <v>3819</v>
      </c>
      <c r="C67" s="447">
        <v>16.850916999999999</v>
      </c>
      <c r="D67" s="448"/>
      <c r="E67" s="447"/>
      <c r="F67" s="247"/>
      <c r="G67" s="251"/>
      <c r="H67" s="251"/>
      <c r="I67" s="96"/>
      <c r="J67" s="96"/>
      <c r="K67" s="96"/>
      <c r="L67" s="96"/>
      <c r="M67" s="96"/>
    </row>
    <row r="68" spans="1:13">
      <c r="A68" s="247"/>
      <c r="B68" s="447" t="s">
        <v>3817</v>
      </c>
      <c r="C68" s="447">
        <v>16.118372000000001</v>
      </c>
      <c r="D68" s="448"/>
      <c r="E68" s="448"/>
      <c r="F68" s="247"/>
      <c r="G68" s="251"/>
      <c r="H68" s="251"/>
      <c r="I68" s="96"/>
      <c r="J68" s="96"/>
      <c r="K68" s="96"/>
      <c r="L68" s="96"/>
      <c r="M68" s="96"/>
    </row>
    <row r="69" spans="1:13">
      <c r="A69" s="247"/>
      <c r="B69" s="449"/>
      <c r="C69" s="448"/>
      <c r="D69" s="448"/>
      <c r="E69" s="448"/>
      <c r="F69" s="247"/>
      <c r="G69" s="251"/>
      <c r="H69" s="251"/>
      <c r="I69" s="96"/>
      <c r="J69" s="96"/>
      <c r="K69" s="96"/>
      <c r="L69" s="96"/>
      <c r="M69" s="96"/>
    </row>
    <row r="70" spans="1:13">
      <c r="A70" s="247"/>
      <c r="B70" s="449" t="s">
        <v>3818</v>
      </c>
      <c r="C70" s="448" t="s">
        <v>4120</v>
      </c>
      <c r="D70" s="447">
        <v>14.912679000000001</v>
      </c>
      <c r="E70" s="447">
        <v>4.996842</v>
      </c>
      <c r="F70" s="247"/>
      <c r="G70" s="247"/>
      <c r="H70" s="247"/>
      <c r="I70" s="414"/>
      <c r="J70" s="414"/>
    </row>
    <row r="71" spans="1:13">
      <c r="A71" s="247"/>
      <c r="B71" s="449" t="s">
        <v>3818</v>
      </c>
      <c r="C71" s="448" t="s">
        <v>4119</v>
      </c>
      <c r="D71" s="447">
        <v>13.020871</v>
      </c>
      <c r="E71" s="447">
        <v>4.2920870000000004</v>
      </c>
      <c r="F71" s="247"/>
      <c r="G71" s="247"/>
      <c r="H71" s="247"/>
      <c r="I71" s="414"/>
      <c r="J71" s="414"/>
    </row>
    <row r="72" spans="1:13">
      <c r="A72" s="247"/>
      <c r="B72" s="449" t="s">
        <v>3819</v>
      </c>
      <c r="C72" s="448" t="s">
        <v>4120</v>
      </c>
      <c r="D72" s="447">
        <v>13.154916</v>
      </c>
      <c r="E72" s="447">
        <v>4.0398509999999996</v>
      </c>
      <c r="F72" s="247"/>
      <c r="G72" s="247"/>
      <c r="H72" s="247"/>
      <c r="I72" s="414"/>
      <c r="J72" s="414"/>
    </row>
    <row r="73" spans="1:13">
      <c r="A73" s="247"/>
      <c r="B73" s="449" t="s">
        <v>3819</v>
      </c>
      <c r="C73" s="448" t="s">
        <v>4119</v>
      </c>
      <c r="D73" s="448"/>
      <c r="E73" s="448"/>
      <c r="F73" s="247"/>
      <c r="G73" s="247"/>
      <c r="H73" s="247"/>
      <c r="I73" s="414"/>
      <c r="J73" s="414"/>
    </row>
    <row r="74" spans="1:13">
      <c r="A74" s="247"/>
      <c r="B74" s="449" t="s">
        <v>3817</v>
      </c>
      <c r="C74" s="448" t="s">
        <v>4120</v>
      </c>
      <c r="D74" s="447">
        <v>12.008317999999999</v>
      </c>
      <c r="E74" s="447">
        <v>4.5747070000000001</v>
      </c>
      <c r="F74" s="247"/>
      <c r="G74" s="247"/>
      <c r="H74" s="247"/>
      <c r="I74" s="414"/>
      <c r="J74" s="414"/>
    </row>
    <row r="75" spans="1:13">
      <c r="A75" s="247"/>
      <c r="B75" s="447" t="s">
        <v>3817</v>
      </c>
      <c r="C75" s="447" t="s">
        <v>4119</v>
      </c>
      <c r="D75" s="447">
        <v>11.632173999999999</v>
      </c>
      <c r="E75" s="447">
        <v>4.5804770000000001</v>
      </c>
      <c r="F75" s="247"/>
      <c r="G75" s="247"/>
      <c r="H75" s="247"/>
    </row>
    <row r="76" spans="1:13">
      <c r="A76" s="247"/>
      <c r="B76" s="450"/>
      <c r="C76" s="450"/>
      <c r="D76" s="450"/>
      <c r="E76" s="450"/>
      <c r="F76" s="247"/>
      <c r="G76" s="247"/>
      <c r="H76" s="247"/>
    </row>
    <row r="77" spans="1:13">
      <c r="A77" s="247"/>
      <c r="B77" s="450"/>
      <c r="C77" s="450"/>
      <c r="D77" s="450"/>
      <c r="E77" s="450"/>
      <c r="F77" s="247"/>
      <c r="G77" s="247"/>
      <c r="H77" s="247"/>
    </row>
    <row r="78" spans="1:13">
      <c r="A78" s="247"/>
      <c r="B78" s="447"/>
      <c r="C78" s="447"/>
      <c r="D78" s="447"/>
      <c r="E78" s="447"/>
      <c r="F78" s="247"/>
      <c r="G78" s="247"/>
      <c r="H78" s="247"/>
    </row>
    <row r="79" spans="1:13">
      <c r="A79" s="247"/>
      <c r="B79" s="447"/>
      <c r="C79" s="447"/>
      <c r="D79" s="447"/>
      <c r="E79" s="447"/>
      <c r="F79" s="247"/>
      <c r="G79" s="247"/>
      <c r="H79" s="247"/>
    </row>
    <row r="80" spans="1:13">
      <c r="A80" s="247"/>
      <c r="B80" s="447"/>
      <c r="C80" s="447"/>
      <c r="D80" s="447"/>
      <c r="E80" s="447"/>
      <c r="F80" s="247"/>
      <c r="G80" s="247"/>
      <c r="H80" s="247"/>
    </row>
    <row r="81" spans="1:8">
      <c r="A81" s="247"/>
      <c r="B81" s="247"/>
      <c r="C81" s="247"/>
      <c r="D81" s="247"/>
      <c r="E81" s="247"/>
      <c r="F81" s="247"/>
      <c r="G81" s="247"/>
      <c r="H81" s="247"/>
    </row>
    <row r="82" spans="1:8">
      <c r="A82" s="247"/>
      <c r="B82" s="247"/>
      <c r="C82" s="247"/>
      <c r="D82" s="247"/>
      <c r="E82" s="247"/>
      <c r="F82" s="247"/>
      <c r="G82" s="247"/>
      <c r="H82" s="247"/>
    </row>
    <row r="83" spans="1:8">
      <c r="A83" s="247"/>
      <c r="B83" s="247"/>
      <c r="C83" s="247"/>
      <c r="D83" s="247"/>
      <c r="E83" s="247"/>
      <c r="F83" s="247"/>
      <c r="G83" s="247"/>
    </row>
    <row r="84" spans="1:8">
      <c r="A84" s="247"/>
      <c r="B84" s="247"/>
      <c r="C84" s="247"/>
      <c r="D84" s="247"/>
      <c r="E84" s="247"/>
      <c r="F84" s="247"/>
      <c r="G84" s="247"/>
    </row>
    <row r="85" spans="1:8">
      <c r="A85" s="247"/>
      <c r="B85" s="247"/>
      <c r="C85" s="247"/>
      <c r="D85" s="247"/>
      <c r="E85" s="247"/>
      <c r="F85" s="247"/>
      <c r="G85" s="247"/>
    </row>
    <row r="86" spans="1:8">
      <c r="A86" s="247"/>
      <c r="B86" s="247"/>
      <c r="C86" s="247"/>
      <c r="D86" s="247"/>
      <c r="E86" s="247"/>
      <c r="F86" s="247"/>
      <c r="G86" s="247"/>
    </row>
  </sheetData>
  <mergeCells count="1">
    <mergeCell ref="B4:C4"/>
  </mergeCells>
  <phoneticPr fontId="14" type="noConversion"/>
  <printOptions horizontalCentered="1"/>
  <pageMargins left="0.78740157480314965" right="0.78740157480314965" top="0.98425196850393704" bottom="0.98425196850393704" header="0" footer="0"/>
  <pageSetup paperSize="9" scale="47"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indexed="29"/>
  </sheetPr>
  <dimension ref="B1:AE2882"/>
  <sheetViews>
    <sheetView showGridLines="0" topLeftCell="G1" zoomScaleNormal="100" workbookViewId="0">
      <pane ySplit="1" topLeftCell="A2" activePane="bottomLeft" state="frozen"/>
      <selection activeCell="E27" sqref="E27"/>
      <selection pane="bottomLeft" activeCell="T32" sqref="T32"/>
    </sheetView>
  </sheetViews>
  <sheetFormatPr baseColWidth="10" defaultColWidth="11.42578125" defaultRowHeight="12.75"/>
  <cols>
    <col min="1" max="1" width="3.7109375" style="48" customWidth="1"/>
    <col min="2" max="2" width="16.140625" style="48" bestFit="1" customWidth="1"/>
    <col min="3" max="3" width="9.140625" style="48" customWidth="1"/>
    <col min="4" max="6" width="12.7109375" style="85" customWidth="1"/>
    <col min="7" max="7" width="11.42578125" style="48"/>
    <col min="8" max="8" width="13.85546875" style="48" customWidth="1"/>
    <col min="9" max="9" width="17" style="48" customWidth="1"/>
    <col min="10" max="10" width="14.140625" style="48" customWidth="1"/>
    <col min="11" max="11" width="15.5703125" style="48" customWidth="1"/>
    <col min="12" max="12" width="15.140625" style="48" customWidth="1"/>
    <col min="13" max="13" width="16" style="48" customWidth="1"/>
    <col min="14" max="14" width="14.7109375" style="48" customWidth="1"/>
    <col min="15" max="15" width="12.7109375" style="48" customWidth="1"/>
    <col min="16" max="16" width="10.85546875" style="48" customWidth="1"/>
    <col min="17" max="19" width="11.42578125" style="48"/>
    <col min="20" max="22" width="7" style="48" bestFit="1" customWidth="1"/>
    <col min="23" max="27" width="11.42578125" style="48"/>
    <col min="30" max="16384" width="11.42578125" style="48"/>
  </cols>
  <sheetData>
    <row r="1" spans="2:31">
      <c r="B1" s="43" t="s">
        <v>3862</v>
      </c>
      <c r="C1" s="43" t="s">
        <v>3863</v>
      </c>
      <c r="D1" s="43" t="s">
        <v>3817</v>
      </c>
      <c r="E1" s="43" t="s">
        <v>3818</v>
      </c>
      <c r="F1" s="43" t="s">
        <v>3819</v>
      </c>
      <c r="G1" s="43" t="s">
        <v>3850</v>
      </c>
      <c r="H1" s="104"/>
      <c r="I1" s="105"/>
      <c r="J1" s="105"/>
      <c r="K1" s="105"/>
      <c r="L1" s="106"/>
      <c r="M1" s="56"/>
      <c r="N1" s="56"/>
      <c r="O1" s="55"/>
    </row>
    <row r="2" spans="2:31">
      <c r="B2" s="103">
        <v>44491.010416666664</v>
      </c>
      <c r="C2" s="72" t="s">
        <v>3864</v>
      </c>
      <c r="D2" s="416">
        <v>1220.1664800000001</v>
      </c>
      <c r="E2" s="416">
        <v>1014.725015</v>
      </c>
      <c r="F2" s="416">
        <v>1400.6084089999999</v>
      </c>
      <c r="G2" s="416">
        <v>3635.4999050000001</v>
      </c>
      <c r="H2" s="107"/>
      <c r="I2" s="200"/>
      <c r="J2" s="107"/>
      <c r="K2" s="107"/>
      <c r="L2" s="106"/>
      <c r="M2" s="199"/>
      <c r="N2" s="108"/>
      <c r="O2" s="55"/>
      <c r="X2" s="76"/>
      <c r="Y2" s="76"/>
      <c r="Z2" s="76"/>
      <c r="AA2" s="358"/>
      <c r="AD2" s="414"/>
      <c r="AE2" s="414"/>
    </row>
    <row r="3" spans="2:31">
      <c r="B3" s="103">
        <v>44491.020833333336</v>
      </c>
      <c r="C3" s="72" t="s">
        <v>3865</v>
      </c>
      <c r="D3" s="416">
        <v>1200.497169</v>
      </c>
      <c r="E3" s="416">
        <v>1021.08816</v>
      </c>
      <c r="F3" s="416">
        <v>1422.698157</v>
      </c>
      <c r="G3" s="416">
        <v>3644.2834859999998</v>
      </c>
      <c r="I3"/>
      <c r="J3"/>
      <c r="K3"/>
      <c r="L3"/>
      <c r="M3"/>
      <c r="N3" s="65"/>
      <c r="O3" s="65"/>
      <c r="P3" s="65"/>
      <c r="X3" s="76"/>
      <c r="AA3" s="358"/>
      <c r="AD3" s="414"/>
      <c r="AE3" s="414"/>
    </row>
    <row r="4" spans="2:31">
      <c r="B4" s="103">
        <v>44491.03125</v>
      </c>
      <c r="C4" s="72" t="s">
        <v>3866</v>
      </c>
      <c r="D4" s="416">
        <v>1213.2453599999999</v>
      </c>
      <c r="E4" s="416">
        <v>1020.68021</v>
      </c>
      <c r="F4" s="416">
        <v>1450.8961859999999</v>
      </c>
      <c r="G4" s="416">
        <v>3684.821758</v>
      </c>
      <c r="I4"/>
      <c r="J4"/>
      <c r="K4"/>
      <c r="L4"/>
      <c r="M4"/>
      <c r="N4" s="65"/>
      <c r="O4" s="40" t="s">
        <v>6833</v>
      </c>
      <c r="P4" s="65"/>
      <c r="X4" s="76"/>
      <c r="AA4" s="358"/>
      <c r="AD4" s="414"/>
      <c r="AE4" s="414"/>
    </row>
    <row r="5" spans="2:31">
      <c r="B5" s="103">
        <v>44491.041666666664</v>
      </c>
      <c r="C5" s="72" t="s">
        <v>3867</v>
      </c>
      <c r="D5" s="416">
        <v>1207.1365430000001</v>
      </c>
      <c r="E5" s="416">
        <v>1023.46015</v>
      </c>
      <c r="F5" s="416">
        <v>1471.6137140000001</v>
      </c>
      <c r="G5" s="416">
        <v>3702.210407</v>
      </c>
      <c r="I5" s="413"/>
      <c r="J5" s="413"/>
      <c r="K5"/>
      <c r="L5"/>
      <c r="M5"/>
      <c r="N5" s="65"/>
      <c r="O5" s="65"/>
      <c r="P5" s="65"/>
      <c r="X5" s="76"/>
      <c r="Y5" s="76"/>
      <c r="Z5" s="76"/>
      <c r="AA5" s="360"/>
      <c r="AD5" s="414"/>
      <c r="AE5" s="414"/>
    </row>
    <row r="6" spans="2:31">
      <c r="B6" s="103">
        <v>44491.052083333336</v>
      </c>
      <c r="C6" s="72" t="s">
        <v>3868</v>
      </c>
      <c r="D6" s="416">
        <v>1203.2764279999999</v>
      </c>
      <c r="E6" s="416">
        <v>1026.370625</v>
      </c>
      <c r="F6" s="416">
        <v>1421.4432079999999</v>
      </c>
      <c r="G6" s="416">
        <v>3651.090263</v>
      </c>
      <c r="I6"/>
      <c r="J6"/>
      <c r="K6"/>
      <c r="L6"/>
      <c r="M6"/>
      <c r="N6" s="65"/>
      <c r="O6" s="65"/>
      <c r="P6" s="65"/>
      <c r="X6" s="76"/>
      <c r="Y6" s="76"/>
      <c r="Z6" s="76"/>
      <c r="AA6" s="360"/>
      <c r="AD6" s="414"/>
      <c r="AE6" s="414"/>
    </row>
    <row r="7" spans="2:31">
      <c r="B7" s="103">
        <v>44491.0625</v>
      </c>
      <c r="C7" s="72" t="s">
        <v>3869</v>
      </c>
      <c r="D7" s="416">
        <v>1206.577573</v>
      </c>
      <c r="E7" s="416">
        <v>1019.5994030000001</v>
      </c>
      <c r="F7" s="416">
        <v>1464.5588640000001</v>
      </c>
      <c r="G7" s="416">
        <v>3690.7358410000002</v>
      </c>
      <c r="I7" s="201"/>
      <c r="J7" s="65"/>
      <c r="K7" s="65"/>
      <c r="L7" s="65"/>
      <c r="M7" s="65"/>
      <c r="N7" s="65"/>
      <c r="O7" s="65"/>
      <c r="P7" s="65"/>
      <c r="X7" s="76"/>
      <c r="Y7" s="76"/>
      <c r="Z7" s="76"/>
      <c r="AA7" s="360"/>
      <c r="AD7" s="414"/>
      <c r="AE7" s="414"/>
    </row>
    <row r="8" spans="2:31">
      <c r="B8" s="103">
        <v>44491.072916666664</v>
      </c>
      <c r="C8" s="72" t="s">
        <v>3870</v>
      </c>
      <c r="D8" s="416">
        <v>1205.489941</v>
      </c>
      <c r="E8" s="416">
        <v>1027.4062120000001</v>
      </c>
      <c r="F8" s="416">
        <v>1439.2841020000001</v>
      </c>
      <c r="G8" s="416">
        <v>3672.1802560000001</v>
      </c>
      <c r="J8" s="201"/>
      <c r="K8" s="65"/>
      <c r="L8" s="65"/>
      <c r="M8" s="65"/>
      <c r="N8" s="65"/>
      <c r="O8" s="65"/>
      <c r="P8" s="65"/>
      <c r="X8" s="76"/>
      <c r="Y8" s="76"/>
      <c r="Z8" s="76"/>
      <c r="AA8" s="360"/>
      <c r="AD8" s="414"/>
      <c r="AE8" s="414"/>
    </row>
    <row r="9" spans="2:31">
      <c r="B9" s="103">
        <v>44491.083333333336</v>
      </c>
      <c r="C9" s="72" t="s">
        <v>3871</v>
      </c>
      <c r="D9" s="416">
        <v>1201.215279</v>
      </c>
      <c r="E9" s="416">
        <v>1017.7380000000001</v>
      </c>
      <c r="F9" s="416">
        <v>1435.3679010000001</v>
      </c>
      <c r="G9" s="416">
        <v>3654.3211799999999</v>
      </c>
      <c r="I9" s="414"/>
      <c r="J9" s="414"/>
      <c r="M9" s="65"/>
      <c r="N9" s="65"/>
      <c r="O9" s="65"/>
      <c r="P9" s="65"/>
      <c r="X9" s="76"/>
      <c r="Y9" s="76"/>
      <c r="Z9" s="76"/>
      <c r="AA9" s="360"/>
      <c r="AD9" s="414"/>
      <c r="AE9" s="414"/>
    </row>
    <row r="10" spans="2:31">
      <c r="B10" s="103">
        <v>44491.09375</v>
      </c>
      <c r="C10" s="72" t="s">
        <v>3872</v>
      </c>
      <c r="D10" s="416">
        <v>1203.5554609999999</v>
      </c>
      <c r="E10" s="416">
        <v>1011.459955</v>
      </c>
      <c r="F10" s="416">
        <v>1422.194694</v>
      </c>
      <c r="G10" s="416">
        <v>3637.2101109999999</v>
      </c>
      <c r="I10" s="201"/>
      <c r="J10" s="65"/>
      <c r="K10" s="65"/>
      <c r="L10" s="65"/>
      <c r="M10" s="65"/>
      <c r="N10" s="65"/>
      <c r="O10" s="65"/>
      <c r="P10" s="65"/>
      <c r="X10" s="76"/>
      <c r="Y10" s="76"/>
      <c r="Z10" s="76"/>
      <c r="AA10" s="360"/>
      <c r="AD10" s="414"/>
      <c r="AE10" s="414"/>
    </row>
    <row r="11" spans="2:31">
      <c r="B11" s="103">
        <v>44491.104166666664</v>
      </c>
      <c r="C11" s="72" t="s">
        <v>3873</v>
      </c>
      <c r="D11" s="416">
        <v>1193.116278</v>
      </c>
      <c r="E11" s="416">
        <v>1009.571498</v>
      </c>
      <c r="F11" s="416">
        <v>1452.503113</v>
      </c>
      <c r="G11" s="416">
        <v>3655.190889</v>
      </c>
      <c r="I11" s="109"/>
      <c r="J11" s="65"/>
      <c r="K11" s="65"/>
      <c r="L11" s="65"/>
      <c r="M11" s="65"/>
      <c r="N11" s="65"/>
      <c r="O11" s="65"/>
      <c r="P11" s="65"/>
      <c r="X11" s="76"/>
      <c r="Y11" s="76"/>
      <c r="Z11" s="76"/>
      <c r="AA11" s="360"/>
      <c r="AD11" s="414"/>
      <c r="AE11" s="414"/>
    </row>
    <row r="12" spans="2:31">
      <c r="B12" s="103">
        <v>44491.114583333336</v>
      </c>
      <c r="C12" s="72" t="s">
        <v>3874</v>
      </c>
      <c r="D12" s="416">
        <v>1192.053167</v>
      </c>
      <c r="E12" s="416">
        <v>1017.890814</v>
      </c>
      <c r="F12" s="416">
        <v>1442.0939499999999</v>
      </c>
      <c r="G12" s="416">
        <v>3652.0379309999998</v>
      </c>
      <c r="H12" s="76"/>
      <c r="I12" s="109"/>
      <c r="J12" s="65"/>
      <c r="K12" s="65"/>
      <c r="L12" s="65"/>
      <c r="M12" s="65"/>
      <c r="N12" s="65"/>
      <c r="O12" s="65"/>
      <c r="P12" s="65"/>
      <c r="X12" s="76"/>
      <c r="Y12" s="76"/>
      <c r="Z12" s="76"/>
      <c r="AA12" s="360"/>
      <c r="AD12" s="414"/>
      <c r="AE12" s="414"/>
    </row>
    <row r="13" spans="2:31">
      <c r="B13" s="103">
        <v>44491.125</v>
      </c>
      <c r="C13" s="72" t="s">
        <v>3875</v>
      </c>
      <c r="D13" s="416">
        <v>1197.56719</v>
      </c>
      <c r="E13" s="416">
        <v>1021.761717</v>
      </c>
      <c r="F13" s="416">
        <v>1392.431495</v>
      </c>
      <c r="G13" s="416">
        <v>3611.7604019999999</v>
      </c>
      <c r="I13" s="109"/>
      <c r="J13" s="65"/>
      <c r="K13" s="65"/>
      <c r="L13" s="65"/>
      <c r="M13" s="65"/>
      <c r="N13" s="65"/>
      <c r="O13" s="65"/>
      <c r="P13" s="65"/>
      <c r="X13" s="76"/>
      <c r="Y13" s="76"/>
      <c r="Z13" s="76"/>
      <c r="AA13" s="360"/>
      <c r="AD13" s="414"/>
      <c r="AE13" s="414"/>
    </row>
    <row r="14" spans="2:31">
      <c r="B14" s="103">
        <v>44491.135416666664</v>
      </c>
      <c r="C14" s="72" t="s">
        <v>3876</v>
      </c>
      <c r="D14" s="416">
        <v>1188.023066</v>
      </c>
      <c r="E14" s="416">
        <v>1015.898372</v>
      </c>
      <c r="F14" s="416">
        <v>1477.809025</v>
      </c>
      <c r="G14" s="416">
        <v>3681.7304629999999</v>
      </c>
      <c r="I14" s="486" t="s">
        <v>3877</v>
      </c>
      <c r="J14" s="487"/>
      <c r="K14" s="488" t="s">
        <v>7396</v>
      </c>
      <c r="L14" s="489"/>
      <c r="M14" s="65"/>
      <c r="N14" s="65"/>
      <c r="O14" s="65"/>
      <c r="P14" s="65"/>
      <c r="X14" s="76"/>
      <c r="Y14" s="76"/>
      <c r="Z14" s="76"/>
      <c r="AA14" s="360"/>
      <c r="AD14" s="414"/>
      <c r="AE14" s="414"/>
    </row>
    <row r="15" spans="2:31">
      <c r="B15" s="103">
        <v>44491.145833333336</v>
      </c>
      <c r="C15" s="72" t="s">
        <v>3878</v>
      </c>
      <c r="D15" s="416">
        <v>1200.076388</v>
      </c>
      <c r="E15" s="416">
        <v>1014.687258</v>
      </c>
      <c r="F15" s="416">
        <v>1481.905315</v>
      </c>
      <c r="G15" s="416">
        <v>3696.6689620000002</v>
      </c>
      <c r="I15" s="109"/>
      <c r="J15" s="65"/>
      <c r="K15" s="65"/>
      <c r="L15" s="65"/>
      <c r="M15" s="65"/>
      <c r="N15" s="65"/>
      <c r="O15" s="65"/>
      <c r="P15" s="65"/>
      <c r="X15" s="76"/>
      <c r="Y15" s="76"/>
      <c r="Z15" s="76"/>
      <c r="AA15" s="360"/>
      <c r="AD15" s="414"/>
      <c r="AE15" s="414"/>
    </row>
    <row r="16" spans="2:31">
      <c r="B16" s="103">
        <v>44491.15625</v>
      </c>
      <c r="C16" s="72" t="s">
        <v>3879</v>
      </c>
      <c r="D16" s="416">
        <v>1188.636749</v>
      </c>
      <c r="E16" s="416">
        <v>1018.265596</v>
      </c>
      <c r="F16" s="416">
        <v>1391.810248</v>
      </c>
      <c r="G16" s="416">
        <v>3598.7125940000001</v>
      </c>
      <c r="I16" s="109"/>
      <c r="J16" s="65"/>
      <c r="K16" s="65"/>
      <c r="L16" s="65"/>
      <c r="M16" s="65"/>
      <c r="N16" s="65"/>
      <c r="O16" s="65"/>
      <c r="P16" s="65"/>
      <c r="X16" s="76"/>
      <c r="Y16" s="76"/>
      <c r="Z16" s="76"/>
      <c r="AA16" s="360"/>
      <c r="AD16" s="414"/>
      <c r="AE16" s="414"/>
    </row>
    <row r="17" spans="2:31">
      <c r="B17" s="103">
        <v>44491.166666666664</v>
      </c>
      <c r="C17" s="72" t="s">
        <v>3880</v>
      </c>
      <c r="D17" s="416">
        <v>1188.8660930000001</v>
      </c>
      <c r="E17" s="416">
        <v>1021.637688</v>
      </c>
      <c r="F17" s="416">
        <v>1465.936414</v>
      </c>
      <c r="G17" s="416">
        <v>3676.440196</v>
      </c>
      <c r="I17" s="43" t="s">
        <v>3817</v>
      </c>
      <c r="J17" s="43" t="s">
        <v>3818</v>
      </c>
      <c r="K17" s="43" t="s">
        <v>3819</v>
      </c>
      <c r="L17" s="43" t="s">
        <v>3850</v>
      </c>
      <c r="M17" s="65"/>
      <c r="N17" s="65"/>
      <c r="O17" s="65"/>
      <c r="P17" s="65"/>
      <c r="X17" s="76"/>
      <c r="Y17" s="76"/>
      <c r="Z17" s="76"/>
      <c r="AA17" s="360"/>
      <c r="AD17" s="414"/>
      <c r="AE17" s="414"/>
    </row>
    <row r="18" spans="2:31">
      <c r="B18" s="103">
        <v>44491.177083333336</v>
      </c>
      <c r="C18" s="72" t="s">
        <v>3881</v>
      </c>
      <c r="D18" s="416">
        <v>1196.9953519999999</v>
      </c>
      <c r="E18" s="416">
        <v>1028.794202</v>
      </c>
      <c r="F18" s="416">
        <v>1482.7875300000001</v>
      </c>
      <c r="G18" s="416">
        <v>3708.5770849999999</v>
      </c>
      <c r="I18" s="99">
        <f>MAX(D2:D97)</f>
        <v>1416.012536</v>
      </c>
      <c r="J18" s="99">
        <f>MAX(E2:E97)</f>
        <v>1079.2334209999999</v>
      </c>
      <c r="K18" s="99">
        <f>MAX(F2:F97)</f>
        <v>1482.7875300000001</v>
      </c>
      <c r="L18" s="99">
        <f>ROUND(MAX(G2:G97),1)</f>
        <v>3859.2</v>
      </c>
      <c r="M18" s="65"/>
      <c r="N18" s="65"/>
      <c r="O18" s="65"/>
      <c r="P18" s="65"/>
      <c r="X18" s="76"/>
      <c r="Y18" s="76"/>
      <c r="Z18" s="76"/>
      <c r="AA18" s="360"/>
      <c r="AD18" s="414"/>
      <c r="AE18" s="414"/>
    </row>
    <row r="19" spans="2:31">
      <c r="B19" s="103">
        <v>44491.1875</v>
      </c>
      <c r="C19" s="72" t="s">
        <v>3882</v>
      </c>
      <c r="D19" s="416">
        <v>1209.0428919999999</v>
      </c>
      <c r="E19" s="416">
        <v>1024.0010130000001</v>
      </c>
      <c r="F19" s="416">
        <v>1356.71264</v>
      </c>
      <c r="G19" s="416">
        <v>3589.7565460000001</v>
      </c>
      <c r="I19" s="109"/>
      <c r="J19" s="65"/>
      <c r="K19" s="65"/>
      <c r="L19" s="65"/>
      <c r="M19" s="65"/>
      <c r="N19" s="65"/>
      <c r="O19" s="65"/>
      <c r="P19" s="65"/>
      <c r="X19" s="76"/>
      <c r="Y19" s="76"/>
      <c r="Z19" s="76"/>
      <c r="AA19" s="360"/>
      <c r="AD19" s="414"/>
      <c r="AE19" s="414"/>
    </row>
    <row r="20" spans="2:31">
      <c r="B20" s="103">
        <v>44491.197916666664</v>
      </c>
      <c r="C20" s="72" t="s">
        <v>3883</v>
      </c>
      <c r="D20" s="416">
        <v>1205.3059740000001</v>
      </c>
      <c r="E20" s="416">
        <v>1023.076146</v>
      </c>
      <c r="F20" s="416">
        <v>1385.9339179999999</v>
      </c>
      <c r="G20" s="416">
        <v>3614.3160379999999</v>
      </c>
      <c r="I20" s="109"/>
      <c r="J20" s="65"/>
      <c r="K20" s="65"/>
      <c r="L20" s="65"/>
      <c r="M20" s="65"/>
      <c r="N20" s="65"/>
      <c r="O20" s="65"/>
      <c r="P20" s="65"/>
      <c r="X20" s="76"/>
      <c r="Y20" s="76"/>
      <c r="Z20" s="76"/>
      <c r="AA20" s="360"/>
      <c r="AD20" s="414"/>
      <c r="AE20" s="414"/>
    </row>
    <row r="21" spans="2:31">
      <c r="B21" s="103">
        <v>44491.208333333336</v>
      </c>
      <c r="C21" s="72" t="s">
        <v>3884</v>
      </c>
      <c r="D21" s="416">
        <v>1202.0647739999999</v>
      </c>
      <c r="E21" s="416">
        <v>1024.48038</v>
      </c>
      <c r="F21" s="416">
        <v>1426.5589869999999</v>
      </c>
      <c r="G21" s="416">
        <v>3653.1041420000001</v>
      </c>
      <c r="I21" s="490" t="s">
        <v>3885</v>
      </c>
      <c r="J21" s="490"/>
      <c r="K21" s="490"/>
      <c r="L21" s="490"/>
      <c r="M21" s="490"/>
      <c r="N21" s="490"/>
      <c r="O21" s="65"/>
      <c r="P21" s="65"/>
      <c r="X21" s="76"/>
      <c r="Y21" s="76"/>
      <c r="Z21" s="76"/>
      <c r="AA21" s="360"/>
      <c r="AD21" s="414"/>
      <c r="AE21" s="414"/>
    </row>
    <row r="22" spans="2:31">
      <c r="B22" s="103">
        <v>44491.21875</v>
      </c>
      <c r="C22" s="72" t="s">
        <v>3886</v>
      </c>
      <c r="D22" s="416">
        <v>1201.09086</v>
      </c>
      <c r="E22" s="416">
        <v>1032.12149</v>
      </c>
      <c r="F22" s="416">
        <v>1371.715766</v>
      </c>
      <c r="G22" s="416">
        <v>3604.928116</v>
      </c>
      <c r="I22" s="279" t="s">
        <v>7185</v>
      </c>
      <c r="J22" s="279" t="s">
        <v>7186</v>
      </c>
      <c r="K22" s="279" t="s">
        <v>7258</v>
      </c>
      <c r="L22" s="279" t="s">
        <v>7259</v>
      </c>
      <c r="M22" s="279" t="s">
        <v>7336</v>
      </c>
      <c r="N22" s="98" t="s">
        <v>7394</v>
      </c>
      <c r="O22" s="65"/>
      <c r="P22" s="65"/>
      <c r="X22" s="76"/>
      <c r="Y22" s="76"/>
      <c r="Z22" s="76"/>
      <c r="AA22" s="360"/>
      <c r="AD22" s="414"/>
      <c r="AE22" s="414"/>
    </row>
    <row r="23" spans="2:31">
      <c r="B23" s="103">
        <v>44491.229166666664</v>
      </c>
      <c r="C23" s="72" t="s">
        <v>3887</v>
      </c>
      <c r="D23" s="416">
        <v>1182.5054709999999</v>
      </c>
      <c r="E23" s="416">
        <v>1033.9021540000001</v>
      </c>
      <c r="F23" s="416">
        <v>1421.698253</v>
      </c>
      <c r="G23" s="416">
        <v>3638.1058790000002</v>
      </c>
      <c r="I23" s="261">
        <v>3757.2</v>
      </c>
      <c r="J23" s="261">
        <v>3710.7</v>
      </c>
      <c r="K23" s="261">
        <v>3730.6</v>
      </c>
      <c r="L23" s="261">
        <v>3792.9</v>
      </c>
      <c r="M23" s="261">
        <v>3827.2</v>
      </c>
      <c r="N23" s="99">
        <f>+L18</f>
        <v>3859.2</v>
      </c>
      <c r="O23" s="65"/>
      <c r="P23" s="65"/>
      <c r="X23" s="76"/>
      <c r="Y23" s="76"/>
      <c r="Z23" s="76"/>
      <c r="AA23" s="360"/>
      <c r="AD23" s="414"/>
      <c r="AE23" s="414"/>
    </row>
    <row r="24" spans="2:31">
      <c r="B24" s="103">
        <v>44491.239583333336</v>
      </c>
      <c r="C24" s="72" t="s">
        <v>3888</v>
      </c>
      <c r="D24" s="416">
        <v>1181.0407769999999</v>
      </c>
      <c r="E24" s="416">
        <v>1031.6389939999999</v>
      </c>
      <c r="F24" s="416">
        <v>1463.9080959999999</v>
      </c>
      <c r="G24" s="416">
        <v>3676.5878670000002</v>
      </c>
      <c r="I24" s="109"/>
      <c r="J24" s="65"/>
      <c r="K24" s="65"/>
      <c r="L24" s="65"/>
      <c r="M24" s="65"/>
      <c r="N24" s="65"/>
      <c r="O24" s="65"/>
      <c r="P24" s="65"/>
      <c r="X24" s="76"/>
      <c r="Y24" s="76"/>
      <c r="Z24" s="76"/>
      <c r="AA24" s="360"/>
      <c r="AD24" s="414"/>
      <c r="AE24" s="414"/>
    </row>
    <row r="25" spans="2:31">
      <c r="B25" s="103">
        <v>44491.25</v>
      </c>
      <c r="C25" s="72" t="s">
        <v>3889</v>
      </c>
      <c r="D25" s="416">
        <v>1170.876968</v>
      </c>
      <c r="E25" s="416">
        <v>1028.8616099999999</v>
      </c>
      <c r="F25" s="416">
        <v>1447.8545859999999</v>
      </c>
      <c r="G25" s="416">
        <v>3647.5931650000002</v>
      </c>
      <c r="I25" s="109"/>
      <c r="J25" s="65"/>
      <c r="K25" s="65"/>
      <c r="L25" s="65"/>
      <c r="M25" s="65"/>
      <c r="N25" s="65"/>
      <c r="O25" s="65"/>
      <c r="P25" s="65"/>
      <c r="X25" s="76"/>
      <c r="Y25" s="76"/>
      <c r="Z25" s="76"/>
      <c r="AA25" s="360"/>
      <c r="AD25" s="414"/>
      <c r="AE25" s="414"/>
    </row>
    <row r="26" spans="2:31">
      <c r="B26" s="103">
        <v>44491.260416666664</v>
      </c>
      <c r="C26" s="72" t="s">
        <v>3890</v>
      </c>
      <c r="D26" s="416">
        <v>1180.554028</v>
      </c>
      <c r="E26" s="416">
        <v>1018.317614</v>
      </c>
      <c r="F26" s="416">
        <v>1433.6928379999999</v>
      </c>
      <c r="G26" s="416">
        <v>3632.5644820000002</v>
      </c>
      <c r="I26" s="109"/>
      <c r="J26" s="65"/>
      <c r="K26" s="114" t="s">
        <v>7395</v>
      </c>
      <c r="L26" s="110"/>
      <c r="M26" s="261">
        <v>3623.1488530000001</v>
      </c>
      <c r="N26" s="100">
        <f>+N23/M26-1</f>
        <v>6.5150827795702471E-2</v>
      </c>
      <c r="O26" s="65"/>
      <c r="P26" s="65"/>
      <c r="X26" s="76"/>
      <c r="Y26" s="76"/>
      <c r="Z26" s="76"/>
      <c r="AA26" s="360"/>
      <c r="AD26" s="414"/>
      <c r="AE26" s="414"/>
    </row>
    <row r="27" spans="2:31">
      <c r="B27" s="103">
        <v>44491.270833333336</v>
      </c>
      <c r="C27" s="72" t="s">
        <v>3891</v>
      </c>
      <c r="D27" s="416">
        <v>1183.1947110000001</v>
      </c>
      <c r="E27" s="416">
        <v>1006.622535</v>
      </c>
      <c r="F27" s="416">
        <v>1424.413824</v>
      </c>
      <c r="G27" s="416">
        <v>3614.2310710000002</v>
      </c>
      <c r="I27" s="109"/>
      <c r="J27" s="65"/>
      <c r="K27" s="52"/>
      <c r="L27" s="101"/>
      <c r="M27" s="115">
        <f>(POWER(N23/M26,1/12)-1)</f>
        <v>5.2735574665629947E-3</v>
      </c>
      <c r="N27" s="101"/>
      <c r="O27" s="65"/>
      <c r="P27" s="65"/>
      <c r="X27" s="76"/>
      <c r="Y27" s="76"/>
      <c r="Z27" s="76"/>
      <c r="AA27" s="360"/>
      <c r="AD27" s="414"/>
      <c r="AE27" s="414"/>
    </row>
    <row r="28" spans="2:31">
      <c r="B28" s="103">
        <v>44491.28125</v>
      </c>
      <c r="C28" s="72" t="s">
        <v>3892</v>
      </c>
      <c r="D28" s="416">
        <v>1187.7721770000001</v>
      </c>
      <c r="E28" s="416">
        <v>992.92662399999995</v>
      </c>
      <c r="F28" s="416">
        <v>1399.368956</v>
      </c>
      <c r="G28" s="416">
        <v>3580.0677580000001</v>
      </c>
      <c r="I28" s="111"/>
      <c r="J28" s="111"/>
      <c r="K28" s="65"/>
      <c r="L28" s="65"/>
      <c r="M28" s="65"/>
      <c r="N28" s="65"/>
      <c r="O28" s="65"/>
      <c r="P28" s="65"/>
      <c r="X28" s="76"/>
      <c r="Y28" s="76"/>
      <c r="Z28" s="76"/>
      <c r="AA28" s="360"/>
      <c r="AD28" s="414"/>
      <c r="AE28" s="414"/>
    </row>
    <row r="29" spans="2:31">
      <c r="B29" s="103">
        <v>44491.291666666664</v>
      </c>
      <c r="C29" s="72" t="s">
        <v>3893</v>
      </c>
      <c r="D29" s="416">
        <v>1190.342519</v>
      </c>
      <c r="E29" s="416">
        <v>980.62076300000001</v>
      </c>
      <c r="F29" s="416">
        <v>1343.755093</v>
      </c>
      <c r="G29" s="416">
        <v>3514.7183759999998</v>
      </c>
      <c r="I29"/>
      <c r="J29"/>
      <c r="K29"/>
      <c r="L29"/>
      <c r="M29"/>
      <c r="X29" s="76"/>
      <c r="Y29" s="76"/>
      <c r="Z29" s="76"/>
      <c r="AA29" s="360"/>
      <c r="AD29" s="414"/>
      <c r="AE29" s="414"/>
    </row>
    <row r="30" spans="2:31">
      <c r="B30" s="103">
        <v>44491.302083333336</v>
      </c>
      <c r="C30" s="72" t="s">
        <v>3894</v>
      </c>
      <c r="D30" s="416">
        <v>1201.250135</v>
      </c>
      <c r="E30" s="416">
        <v>983.759139</v>
      </c>
      <c r="F30" s="416">
        <v>1398.4931999999999</v>
      </c>
      <c r="G30" s="416">
        <v>3583.5024749999998</v>
      </c>
      <c r="I30"/>
      <c r="J30"/>
      <c r="K30" s="413"/>
      <c r="L30" s="413"/>
      <c r="M30" s="413"/>
      <c r="N30"/>
      <c r="X30" s="76"/>
      <c r="Y30" s="76"/>
      <c r="Z30" s="76"/>
      <c r="AA30" s="360"/>
      <c r="AD30" s="414"/>
      <c r="AE30" s="414"/>
    </row>
    <row r="31" spans="2:31">
      <c r="B31" s="103">
        <v>44491.3125</v>
      </c>
      <c r="C31" s="72" t="s">
        <v>3895</v>
      </c>
      <c r="D31" s="416">
        <v>1227.2972279999999</v>
      </c>
      <c r="E31" s="416">
        <v>992.82981700000005</v>
      </c>
      <c r="F31" s="416">
        <v>1439.501882</v>
      </c>
      <c r="G31" s="416">
        <v>3659.6289280000001</v>
      </c>
      <c r="H31" s="65"/>
      <c r="I31"/>
      <c r="J31"/>
      <c r="K31" s="413"/>
      <c r="L31" s="413"/>
      <c r="M31" s="413"/>
      <c r="N31"/>
      <c r="O31" s="65"/>
      <c r="P31" s="65"/>
      <c r="Q31" s="65"/>
      <c r="X31" s="76"/>
      <c r="Y31" s="76"/>
      <c r="Z31" s="76"/>
      <c r="AA31" s="360"/>
      <c r="AD31" s="414"/>
      <c r="AE31" s="414"/>
    </row>
    <row r="32" spans="2:31">
      <c r="B32" s="103">
        <v>44491.322916666664</v>
      </c>
      <c r="C32" s="72" t="s">
        <v>3896</v>
      </c>
      <c r="D32" s="416">
        <v>1254.61671</v>
      </c>
      <c r="E32" s="416">
        <v>993.55931499999997</v>
      </c>
      <c r="F32" s="416">
        <v>1354.2273620000001</v>
      </c>
      <c r="G32" s="416">
        <v>3602.4033880000002</v>
      </c>
      <c r="H32" s="65"/>
      <c r="I32"/>
      <c r="J32"/>
      <c r="K32" s="413"/>
      <c r="L32" s="413"/>
      <c r="M32" s="413"/>
      <c r="N32" s="65"/>
      <c r="O32" s="65"/>
      <c r="P32" s="65"/>
      <c r="Q32" s="65"/>
      <c r="X32" s="76"/>
      <c r="Y32" s="76"/>
      <c r="Z32" s="76"/>
      <c r="AA32" s="360"/>
      <c r="AD32" s="414"/>
      <c r="AE32" s="414"/>
    </row>
    <row r="33" spans="2:31">
      <c r="B33" s="103">
        <v>44491.333333333336</v>
      </c>
      <c r="C33" s="72" t="s">
        <v>3897</v>
      </c>
      <c r="D33" s="416">
        <v>1262.4487280000001</v>
      </c>
      <c r="E33" s="416">
        <v>988.51835100000005</v>
      </c>
      <c r="F33" s="416">
        <v>1424.5044</v>
      </c>
      <c r="G33" s="416">
        <v>3675.4714800000002</v>
      </c>
      <c r="H33" s="65"/>
      <c r="I33" s="491"/>
      <c r="J33" s="491"/>
      <c r="K33" s="491"/>
      <c r="L33" s="491"/>
      <c r="M33" s="491"/>
      <c r="N33" s="491"/>
      <c r="P33" s="65"/>
      <c r="Q33" s="65"/>
      <c r="X33" s="76"/>
      <c r="Y33" s="76"/>
      <c r="Z33" s="76"/>
      <c r="AA33" s="360"/>
      <c r="AD33" s="414"/>
      <c r="AE33" s="414"/>
    </row>
    <row r="34" spans="2:31">
      <c r="B34" s="103">
        <v>44491.34375</v>
      </c>
      <c r="C34" s="72" t="s">
        <v>3898</v>
      </c>
      <c r="D34" s="416">
        <v>1293.8511149999999</v>
      </c>
      <c r="E34" s="416">
        <v>994.21562700000004</v>
      </c>
      <c r="F34" s="416">
        <v>1392.0631149999999</v>
      </c>
      <c r="G34" s="416">
        <v>3680.1298579999998</v>
      </c>
      <c r="H34" s="65"/>
      <c r="I34"/>
      <c r="J34"/>
      <c r="K34"/>
      <c r="L34"/>
      <c r="M34"/>
      <c r="P34" s="65"/>
      <c r="Q34" s="65"/>
      <c r="X34" s="76"/>
      <c r="Y34" s="76"/>
      <c r="Z34" s="76"/>
      <c r="AA34" s="360"/>
      <c r="AD34" s="414"/>
      <c r="AE34" s="414"/>
    </row>
    <row r="35" spans="2:31">
      <c r="B35" s="103">
        <v>44491.354166666664</v>
      </c>
      <c r="C35" s="72" t="s">
        <v>3899</v>
      </c>
      <c r="D35" s="416">
        <v>1320.5373460000001</v>
      </c>
      <c r="E35" s="416">
        <v>1004.857876</v>
      </c>
      <c r="F35" s="416">
        <v>1421.602556</v>
      </c>
      <c r="G35" s="416">
        <v>3746.9977779999999</v>
      </c>
      <c r="H35" s="65"/>
      <c r="I35"/>
      <c r="J35"/>
      <c r="K35"/>
      <c r="L35"/>
      <c r="M35"/>
      <c r="P35" s="65"/>
      <c r="Q35" s="65"/>
      <c r="X35" s="76"/>
      <c r="Y35" s="76"/>
      <c r="Z35" s="76"/>
      <c r="AA35" s="360"/>
      <c r="AD35" s="414"/>
      <c r="AE35" s="414"/>
    </row>
    <row r="36" spans="2:31">
      <c r="B36" s="103">
        <v>44491.364583333336</v>
      </c>
      <c r="C36" s="72" t="s">
        <v>3900</v>
      </c>
      <c r="D36" s="416">
        <v>1336.7139420000001</v>
      </c>
      <c r="E36" s="416">
        <v>1006.987023</v>
      </c>
      <c r="F36" s="416">
        <v>1377.315392</v>
      </c>
      <c r="G36" s="416">
        <v>3721.0163579999999</v>
      </c>
      <c r="H36" s="65"/>
      <c r="I36"/>
      <c r="J36"/>
      <c r="K36"/>
      <c r="L36"/>
      <c r="M36"/>
      <c r="P36" s="65"/>
      <c r="Q36" s="65"/>
      <c r="X36" s="76"/>
      <c r="Y36" s="76"/>
      <c r="Z36" s="76"/>
      <c r="AA36" s="360"/>
      <c r="AD36" s="414"/>
      <c r="AE36" s="414"/>
    </row>
    <row r="37" spans="2:31">
      <c r="B37" s="103">
        <v>44491.375</v>
      </c>
      <c r="C37" s="72" t="s">
        <v>3901</v>
      </c>
      <c r="D37" s="416">
        <v>1348.4248930000001</v>
      </c>
      <c r="E37" s="416">
        <v>1002.012488</v>
      </c>
      <c r="F37" s="416">
        <v>1358.388792</v>
      </c>
      <c r="G37" s="416">
        <v>3708.8261739999998</v>
      </c>
      <c r="H37" s="65"/>
      <c r="P37" s="65"/>
      <c r="Q37" s="65"/>
      <c r="X37" s="76"/>
      <c r="Y37" s="76"/>
      <c r="Z37" s="76"/>
      <c r="AA37" s="360"/>
      <c r="AD37" s="414"/>
      <c r="AE37" s="414"/>
    </row>
    <row r="38" spans="2:31">
      <c r="B38" s="103">
        <v>44491.385416666664</v>
      </c>
      <c r="C38" s="72" t="s">
        <v>3902</v>
      </c>
      <c r="D38" s="416">
        <v>1346.1534059999999</v>
      </c>
      <c r="E38" s="416">
        <v>982.66837099999998</v>
      </c>
      <c r="F38" s="416">
        <v>1436.602795</v>
      </c>
      <c r="G38" s="416">
        <v>3765.4245729999998</v>
      </c>
      <c r="H38" s="65"/>
      <c r="P38" s="65"/>
      <c r="Q38" s="65"/>
      <c r="X38" s="76"/>
      <c r="Y38" s="76"/>
      <c r="Z38" s="76"/>
      <c r="AA38" s="360"/>
      <c r="AD38" s="414"/>
      <c r="AE38" s="414"/>
    </row>
    <row r="39" spans="2:31">
      <c r="B39" s="103">
        <v>44491.395833333336</v>
      </c>
      <c r="C39" s="72" t="s">
        <v>3903</v>
      </c>
      <c r="D39" s="416">
        <v>1359.7606370000001</v>
      </c>
      <c r="E39" s="416">
        <v>983.35216400000002</v>
      </c>
      <c r="F39" s="416">
        <v>1417.4947010000001</v>
      </c>
      <c r="G39" s="416">
        <v>3760.6075030000002</v>
      </c>
      <c r="H39" s="65"/>
      <c r="P39" s="65"/>
      <c r="Q39" s="65"/>
      <c r="X39" s="76"/>
      <c r="Y39" s="76"/>
      <c r="Z39" s="76"/>
      <c r="AA39" s="360"/>
      <c r="AD39" s="414"/>
      <c r="AE39" s="414"/>
    </row>
    <row r="40" spans="2:31">
      <c r="B40" s="103">
        <v>44491.40625</v>
      </c>
      <c r="C40" s="72" t="s">
        <v>3904</v>
      </c>
      <c r="D40" s="416">
        <v>1359.462632</v>
      </c>
      <c r="E40" s="416">
        <v>984.32621099999994</v>
      </c>
      <c r="F40" s="416">
        <v>1388.4760080000001</v>
      </c>
      <c r="G40" s="416">
        <v>3732.2648509999999</v>
      </c>
      <c r="H40" s="65"/>
      <c r="P40" s="65"/>
      <c r="Q40" s="65"/>
      <c r="X40" s="76"/>
      <c r="Y40" s="76"/>
      <c r="Z40" s="76"/>
      <c r="AA40" s="360"/>
      <c r="AD40" s="414"/>
      <c r="AE40" s="414"/>
    </row>
    <row r="41" spans="2:31">
      <c r="B41" s="103">
        <v>44491.416666666664</v>
      </c>
      <c r="C41" s="72" t="s">
        <v>3905</v>
      </c>
      <c r="D41" s="416">
        <v>1355.54891</v>
      </c>
      <c r="E41" s="416">
        <v>991.14156400000002</v>
      </c>
      <c r="F41" s="416">
        <v>1428.797262</v>
      </c>
      <c r="G41" s="416">
        <v>3775.4877369999999</v>
      </c>
      <c r="H41" s="65"/>
      <c r="I41" s="109"/>
      <c r="J41" s="65"/>
      <c r="K41" s="65"/>
      <c r="L41" s="65"/>
      <c r="M41" s="65"/>
      <c r="N41" s="65"/>
      <c r="O41" s="65"/>
      <c r="P41" s="65"/>
      <c r="Q41" s="65"/>
      <c r="X41" s="76"/>
      <c r="Y41" s="76"/>
      <c r="Z41" s="76"/>
      <c r="AA41" s="360"/>
      <c r="AD41" s="414"/>
      <c r="AE41" s="414"/>
    </row>
    <row r="42" spans="2:31">
      <c r="B42" s="103">
        <v>44491.427083333336</v>
      </c>
      <c r="C42" s="72" t="s">
        <v>3906</v>
      </c>
      <c r="D42" s="416">
        <v>1388.173869</v>
      </c>
      <c r="E42" s="416">
        <v>1007.708333</v>
      </c>
      <c r="F42" s="416">
        <v>1449.469658</v>
      </c>
      <c r="G42" s="416">
        <v>3845.3518600000002</v>
      </c>
      <c r="H42" s="65"/>
      <c r="I42" s="109"/>
      <c r="J42" s="65"/>
      <c r="K42" s="65"/>
      <c r="L42" s="65"/>
      <c r="M42" s="65"/>
      <c r="N42" s="65"/>
      <c r="O42" s="65"/>
      <c r="P42" s="65"/>
      <c r="Q42" s="65"/>
      <c r="X42" s="76"/>
      <c r="Y42" s="76"/>
      <c r="Z42" s="76"/>
      <c r="AA42" s="360"/>
      <c r="AD42" s="414"/>
      <c r="AE42" s="414"/>
    </row>
    <row r="43" spans="2:31">
      <c r="B43" s="103">
        <v>44491.4375</v>
      </c>
      <c r="C43" s="72" t="s">
        <v>3907</v>
      </c>
      <c r="D43" s="416">
        <v>1404.643959</v>
      </c>
      <c r="E43" s="416">
        <v>1007.839597</v>
      </c>
      <c r="F43" s="416">
        <v>1392.6605830000001</v>
      </c>
      <c r="G43" s="416">
        <v>3805.1441399999999</v>
      </c>
      <c r="H43" s="65"/>
      <c r="I43" s="109"/>
      <c r="J43" s="65"/>
      <c r="K43" s="65"/>
      <c r="L43" s="65"/>
      <c r="M43" s="65"/>
      <c r="N43" s="65"/>
      <c r="O43" s="65"/>
      <c r="P43" s="65"/>
      <c r="Q43" s="65"/>
      <c r="X43" s="76"/>
      <c r="Y43" s="76"/>
      <c r="Z43" s="76"/>
      <c r="AA43" s="360"/>
      <c r="AD43" s="414"/>
      <c r="AE43" s="414"/>
    </row>
    <row r="44" spans="2:31">
      <c r="B44" s="103">
        <v>44491.447916666664</v>
      </c>
      <c r="C44" s="72" t="s">
        <v>3908</v>
      </c>
      <c r="D44" s="416">
        <v>1395.2116329999999</v>
      </c>
      <c r="E44" s="416">
        <v>1015.236716</v>
      </c>
      <c r="F44" s="416">
        <v>1428.46632</v>
      </c>
      <c r="G44" s="416">
        <v>3838.9146700000001</v>
      </c>
      <c r="H44" s="65"/>
      <c r="I44" s="109"/>
      <c r="J44" s="65"/>
      <c r="K44" s="65"/>
      <c r="L44" s="65"/>
      <c r="M44" s="65"/>
      <c r="N44" s="65"/>
      <c r="O44" s="65"/>
      <c r="P44" s="65"/>
      <c r="Q44" s="65"/>
      <c r="X44" s="76"/>
      <c r="Y44" s="76"/>
      <c r="Z44" s="76"/>
      <c r="AA44" s="360"/>
      <c r="AD44" s="414"/>
      <c r="AE44" s="414"/>
    </row>
    <row r="45" spans="2:31">
      <c r="B45" s="103">
        <v>44491.458333333336</v>
      </c>
      <c r="C45" s="72" t="s">
        <v>3909</v>
      </c>
      <c r="D45" s="416">
        <v>1415.5387780000001</v>
      </c>
      <c r="E45" s="416">
        <v>1011.815732</v>
      </c>
      <c r="F45" s="416">
        <v>1377.3394169999999</v>
      </c>
      <c r="G45" s="416">
        <v>3804.6939280000001</v>
      </c>
      <c r="H45" s="65"/>
      <c r="I45" s="109"/>
      <c r="J45" s="65"/>
      <c r="K45" s="65"/>
      <c r="L45" s="65"/>
      <c r="M45" s="65"/>
      <c r="N45" s="65"/>
      <c r="O45" s="65"/>
      <c r="P45" s="65"/>
      <c r="Q45" s="65"/>
      <c r="X45" s="76"/>
      <c r="Y45" s="76"/>
      <c r="Z45" s="76"/>
      <c r="AA45" s="360"/>
      <c r="AD45" s="414"/>
      <c r="AE45" s="414"/>
    </row>
    <row r="46" spans="2:31">
      <c r="B46" s="103">
        <v>44491.46875</v>
      </c>
      <c r="C46" s="72" t="s">
        <v>3910</v>
      </c>
      <c r="D46" s="416">
        <v>1412.6434159999999</v>
      </c>
      <c r="E46" s="416">
        <v>999.23153200000002</v>
      </c>
      <c r="F46" s="416">
        <v>1438.3701329999999</v>
      </c>
      <c r="G46" s="416">
        <v>3850.2450819999999</v>
      </c>
      <c r="H46" s="65"/>
      <c r="I46" s="109"/>
      <c r="J46" s="65"/>
      <c r="K46" s="65"/>
      <c r="L46" s="65"/>
      <c r="M46" s="65"/>
      <c r="N46" s="65"/>
      <c r="O46" s="65"/>
      <c r="P46" s="65"/>
      <c r="Q46" s="65"/>
      <c r="X46" s="76"/>
      <c r="Y46" s="76"/>
      <c r="Z46" s="76"/>
      <c r="AA46" s="360"/>
      <c r="AD46" s="414"/>
      <c r="AE46" s="414"/>
    </row>
    <row r="47" spans="2:31">
      <c r="B47" s="103">
        <v>44491.479166666664</v>
      </c>
      <c r="C47" s="72" t="s">
        <v>3911</v>
      </c>
      <c r="D47" s="416">
        <v>1414.354448</v>
      </c>
      <c r="E47" s="416">
        <v>993.05611099999999</v>
      </c>
      <c r="F47" s="416">
        <v>1389.5379370000001</v>
      </c>
      <c r="G47" s="416">
        <v>3796.948496</v>
      </c>
      <c r="H47" s="65"/>
      <c r="I47" s="109"/>
      <c r="J47" s="65"/>
      <c r="K47" s="65"/>
      <c r="L47" s="65"/>
      <c r="M47" s="65"/>
      <c r="N47" s="65"/>
      <c r="O47" s="65"/>
      <c r="P47" s="65"/>
      <c r="Q47" s="65"/>
      <c r="X47" s="76"/>
      <c r="Y47" s="76"/>
      <c r="Z47" s="76"/>
      <c r="AA47" s="360"/>
      <c r="AD47" s="414"/>
      <c r="AE47" s="414"/>
    </row>
    <row r="48" spans="2:31">
      <c r="B48" s="103">
        <v>44491.489583333336</v>
      </c>
      <c r="C48" s="72" t="s">
        <v>3912</v>
      </c>
      <c r="D48" s="416">
        <v>1414.6694279999999</v>
      </c>
      <c r="E48" s="416">
        <v>1007.254999</v>
      </c>
      <c r="F48" s="416">
        <v>1437.228756</v>
      </c>
      <c r="G48" s="416">
        <v>3859.1531839999998</v>
      </c>
      <c r="H48" s="65"/>
      <c r="I48" s="109"/>
      <c r="J48" s="65"/>
      <c r="K48" s="65"/>
      <c r="L48" s="65"/>
      <c r="M48" s="65"/>
      <c r="N48" s="65"/>
      <c r="O48" s="65"/>
      <c r="P48" s="65"/>
      <c r="Q48" s="65"/>
      <c r="X48" s="76"/>
      <c r="Y48" s="76"/>
      <c r="Z48" s="76"/>
      <c r="AA48" s="360"/>
      <c r="AD48" s="414"/>
      <c r="AE48" s="414"/>
    </row>
    <row r="49" spans="2:31">
      <c r="B49" s="103">
        <v>44491.5</v>
      </c>
      <c r="C49" s="72" t="s">
        <v>3913</v>
      </c>
      <c r="D49" s="416">
        <v>1400.5850049999999</v>
      </c>
      <c r="E49" s="416">
        <v>1006.083622</v>
      </c>
      <c r="F49" s="416">
        <v>1396.8099549999999</v>
      </c>
      <c r="G49" s="416">
        <v>3803.4785830000001</v>
      </c>
      <c r="H49" s="65"/>
      <c r="I49" s="109"/>
      <c r="J49" s="65"/>
      <c r="K49" s="65"/>
      <c r="L49" s="65"/>
      <c r="M49" s="65"/>
      <c r="N49" s="65"/>
      <c r="O49" s="65"/>
      <c r="P49" s="65"/>
      <c r="Q49" s="65"/>
      <c r="X49" s="76"/>
      <c r="Y49" s="76"/>
      <c r="Z49" s="76"/>
      <c r="AA49" s="360"/>
      <c r="AD49" s="414"/>
      <c r="AE49" s="414"/>
    </row>
    <row r="50" spans="2:31">
      <c r="B50" s="103">
        <v>44491.510416666664</v>
      </c>
      <c r="C50" s="72" t="s">
        <v>3914</v>
      </c>
      <c r="D50" s="416">
        <v>1394.2560470000001</v>
      </c>
      <c r="E50" s="416">
        <v>997.50557800000001</v>
      </c>
      <c r="F50" s="416">
        <v>1366.56051</v>
      </c>
      <c r="G50" s="416">
        <v>3758.3221359999998</v>
      </c>
      <c r="H50" s="65"/>
      <c r="I50" s="109"/>
      <c r="J50" s="65"/>
      <c r="K50" s="65"/>
      <c r="L50" s="65"/>
      <c r="M50" s="65"/>
      <c r="N50" s="65"/>
      <c r="O50" s="65"/>
      <c r="P50" s="65"/>
      <c r="Q50" s="65"/>
      <c r="X50" s="76"/>
      <c r="Y50" s="76"/>
      <c r="Z50" s="76"/>
      <c r="AA50" s="360"/>
      <c r="AD50" s="414"/>
      <c r="AE50" s="414"/>
    </row>
    <row r="51" spans="2:31">
      <c r="B51" s="103">
        <v>44491.520833333336</v>
      </c>
      <c r="C51" s="72" t="s">
        <v>3915</v>
      </c>
      <c r="D51" s="416">
        <v>1373.989771</v>
      </c>
      <c r="E51" s="416">
        <v>987.26920500000006</v>
      </c>
      <c r="F51" s="416">
        <v>1362.430738</v>
      </c>
      <c r="G51" s="416">
        <v>3723.6897140000001</v>
      </c>
      <c r="H51" s="65"/>
      <c r="I51" s="109"/>
      <c r="J51" s="65"/>
      <c r="K51" s="65"/>
      <c r="L51" s="65"/>
      <c r="M51" s="65"/>
      <c r="N51" s="65"/>
      <c r="O51" s="65"/>
      <c r="P51" s="65"/>
      <c r="Q51" s="65"/>
      <c r="X51" s="76"/>
      <c r="Y51" s="76"/>
      <c r="Z51" s="76"/>
      <c r="AA51" s="360"/>
      <c r="AD51" s="414"/>
      <c r="AE51" s="414"/>
    </row>
    <row r="52" spans="2:31">
      <c r="B52" s="103">
        <v>44491.53125</v>
      </c>
      <c r="C52" s="72" t="s">
        <v>3916</v>
      </c>
      <c r="D52" s="416">
        <v>1383.6084000000001</v>
      </c>
      <c r="E52" s="416">
        <v>980.63623700000005</v>
      </c>
      <c r="F52" s="416">
        <v>1354.8912740000001</v>
      </c>
      <c r="G52" s="416">
        <v>3719.1359130000001</v>
      </c>
      <c r="H52" s="65"/>
      <c r="I52" s="109"/>
      <c r="J52" s="65"/>
      <c r="K52" s="65"/>
      <c r="L52" s="65"/>
      <c r="M52" s="65"/>
      <c r="N52" s="65"/>
      <c r="O52" s="65"/>
      <c r="P52" s="65"/>
      <c r="Q52" s="65"/>
      <c r="X52" s="76"/>
      <c r="Y52" s="76"/>
      <c r="Z52" s="76"/>
      <c r="AA52" s="360"/>
      <c r="AD52" s="414"/>
      <c r="AE52" s="414"/>
    </row>
    <row r="53" spans="2:31">
      <c r="B53" s="103">
        <v>44491.541666666664</v>
      </c>
      <c r="C53" s="72" t="s">
        <v>3917</v>
      </c>
      <c r="D53" s="416">
        <v>1380.184837</v>
      </c>
      <c r="E53" s="416">
        <v>976.55800699999998</v>
      </c>
      <c r="F53" s="416">
        <v>1342.818307</v>
      </c>
      <c r="G53" s="416">
        <v>3699.5611520000002</v>
      </c>
      <c r="H53" s="65"/>
      <c r="I53" s="109"/>
      <c r="J53" s="65"/>
      <c r="K53" s="65"/>
      <c r="L53" s="65"/>
      <c r="M53" s="65"/>
      <c r="N53" s="65"/>
      <c r="O53" s="65"/>
      <c r="P53" s="65"/>
      <c r="Q53" s="65"/>
      <c r="X53" s="76"/>
      <c r="Y53" s="76"/>
      <c r="Z53" s="76"/>
      <c r="AA53" s="360"/>
      <c r="AD53" s="414"/>
      <c r="AE53" s="414"/>
    </row>
    <row r="54" spans="2:31">
      <c r="B54" s="103">
        <v>44491.552083333336</v>
      </c>
      <c r="C54" s="72" t="s">
        <v>3918</v>
      </c>
      <c r="D54" s="416">
        <v>1387.21216</v>
      </c>
      <c r="E54" s="416">
        <v>971.98627799999997</v>
      </c>
      <c r="F54" s="416">
        <v>1347.4067010000001</v>
      </c>
      <c r="G54" s="416">
        <v>3706.6051400000001</v>
      </c>
      <c r="H54" s="65"/>
      <c r="I54" s="109"/>
      <c r="J54" s="65"/>
      <c r="K54" s="65"/>
      <c r="L54" s="65"/>
      <c r="M54" s="65"/>
      <c r="N54" s="65"/>
      <c r="O54" s="65"/>
      <c r="P54" s="65"/>
      <c r="Q54" s="65"/>
      <c r="X54" s="76"/>
      <c r="Y54" s="76"/>
      <c r="Z54" s="76"/>
      <c r="AA54" s="360"/>
      <c r="AD54" s="414"/>
      <c r="AE54" s="414"/>
    </row>
    <row r="55" spans="2:31">
      <c r="B55" s="103">
        <v>44491.5625</v>
      </c>
      <c r="C55" s="72" t="s">
        <v>3919</v>
      </c>
      <c r="D55" s="416">
        <v>1392.221039</v>
      </c>
      <c r="E55" s="416">
        <v>968.46177299999999</v>
      </c>
      <c r="F55" s="416">
        <v>1337.328636</v>
      </c>
      <c r="G55" s="416">
        <v>3698.0114480000002</v>
      </c>
      <c r="H55" s="65"/>
      <c r="I55" s="109"/>
      <c r="J55" s="65"/>
      <c r="K55" s="65"/>
      <c r="L55" s="65"/>
      <c r="M55" s="65"/>
      <c r="N55" s="65"/>
      <c r="O55" s="65"/>
      <c r="P55" s="65"/>
      <c r="Q55" s="65"/>
      <c r="X55" s="76"/>
      <c r="Y55" s="76"/>
      <c r="Z55" s="76"/>
      <c r="AA55" s="360"/>
      <c r="AD55" s="414"/>
      <c r="AE55" s="414"/>
    </row>
    <row r="56" spans="2:31">
      <c r="B56" s="103">
        <v>44491.572916666664</v>
      </c>
      <c r="C56" s="72" t="s">
        <v>3920</v>
      </c>
      <c r="D56" s="416">
        <v>1389.415794</v>
      </c>
      <c r="E56" s="416">
        <v>974.45542</v>
      </c>
      <c r="F56" s="416">
        <v>1323.0909630000001</v>
      </c>
      <c r="G56" s="416">
        <v>3686.9621769999999</v>
      </c>
      <c r="H56" s="65"/>
      <c r="I56" s="109"/>
      <c r="J56" s="65"/>
      <c r="K56" s="65"/>
      <c r="L56" s="65"/>
      <c r="M56" s="65"/>
      <c r="N56" s="65"/>
      <c r="O56" s="65"/>
      <c r="P56" s="65"/>
      <c r="Q56" s="65"/>
      <c r="X56" s="76"/>
      <c r="Y56" s="76"/>
      <c r="Z56" s="76"/>
      <c r="AA56" s="360"/>
      <c r="AD56" s="414"/>
      <c r="AE56" s="414"/>
    </row>
    <row r="57" spans="2:31">
      <c r="B57" s="103">
        <v>44491.583333333336</v>
      </c>
      <c r="C57" s="72" t="s">
        <v>3921</v>
      </c>
      <c r="D57" s="416">
        <v>1406.329281</v>
      </c>
      <c r="E57" s="416">
        <v>982.314798</v>
      </c>
      <c r="F57" s="416">
        <v>1324.6857259999999</v>
      </c>
      <c r="G57" s="416">
        <v>3713.3298060000002</v>
      </c>
      <c r="H57" s="65"/>
      <c r="I57" s="109"/>
      <c r="J57" s="65"/>
      <c r="K57" s="65"/>
      <c r="L57" s="65"/>
      <c r="M57" s="65"/>
      <c r="N57" s="65"/>
      <c r="O57" s="65"/>
      <c r="P57" s="65"/>
      <c r="Q57" s="65"/>
      <c r="X57" s="76"/>
      <c r="Y57" s="76"/>
      <c r="Z57" s="76"/>
      <c r="AA57" s="360"/>
      <c r="AD57" s="414"/>
      <c r="AE57" s="414"/>
    </row>
    <row r="58" spans="2:31">
      <c r="B58" s="103">
        <v>44491.59375</v>
      </c>
      <c r="C58" s="72" t="s">
        <v>3922</v>
      </c>
      <c r="D58" s="416">
        <v>1416.012536</v>
      </c>
      <c r="E58" s="416">
        <v>979.53074100000003</v>
      </c>
      <c r="F58" s="416">
        <v>1400.808714</v>
      </c>
      <c r="G58" s="416">
        <v>3796.3519919999999</v>
      </c>
      <c r="H58" s="65"/>
      <c r="I58" s="109"/>
      <c r="J58" s="65"/>
      <c r="K58" s="65"/>
      <c r="L58" s="65"/>
      <c r="M58" s="65"/>
      <c r="N58" s="65"/>
      <c r="O58" s="65"/>
      <c r="P58" s="65"/>
      <c r="Q58" s="65"/>
      <c r="X58" s="76"/>
      <c r="Y58" s="76"/>
      <c r="Z58" s="76"/>
      <c r="AA58" s="360"/>
      <c r="AD58" s="414"/>
      <c r="AE58" s="414"/>
    </row>
    <row r="59" spans="2:31">
      <c r="B59" s="103">
        <v>44491.604166666664</v>
      </c>
      <c r="C59" s="72" t="s">
        <v>3923</v>
      </c>
      <c r="D59" s="416">
        <v>1413.0165480000001</v>
      </c>
      <c r="E59" s="416">
        <v>985.42225399999995</v>
      </c>
      <c r="F59" s="416">
        <v>1427.353024</v>
      </c>
      <c r="G59" s="416">
        <v>3825.7918279999999</v>
      </c>
      <c r="I59" s="112"/>
      <c r="X59" s="76"/>
      <c r="Y59" s="76"/>
      <c r="Z59" s="76"/>
      <c r="AA59" s="360"/>
      <c r="AD59" s="414"/>
      <c r="AE59" s="414"/>
    </row>
    <row r="60" spans="2:31">
      <c r="B60" s="103">
        <v>44491.614583333336</v>
      </c>
      <c r="C60" s="72" t="s">
        <v>3924</v>
      </c>
      <c r="D60" s="416">
        <v>1410.671182</v>
      </c>
      <c r="E60" s="416">
        <v>976.13866399999995</v>
      </c>
      <c r="F60" s="416">
        <v>1367.8123780000001</v>
      </c>
      <c r="G60" s="416">
        <v>3754.6222240000002</v>
      </c>
      <c r="I60" s="112"/>
      <c r="X60" s="76"/>
      <c r="Y60" s="76"/>
      <c r="Z60" s="76"/>
      <c r="AA60" s="360"/>
      <c r="AD60" s="414"/>
      <c r="AE60" s="414"/>
    </row>
    <row r="61" spans="2:31">
      <c r="B61" s="103">
        <v>44491.625</v>
      </c>
      <c r="C61" s="72" t="s">
        <v>3925</v>
      </c>
      <c r="D61" s="416">
        <v>1403.5098660000001</v>
      </c>
      <c r="E61" s="416">
        <v>967.24814700000002</v>
      </c>
      <c r="F61" s="416">
        <v>1347.567233</v>
      </c>
      <c r="G61" s="416">
        <v>3718.3252470000002</v>
      </c>
      <c r="I61" s="112"/>
      <c r="X61" s="76"/>
      <c r="Y61" s="76"/>
      <c r="Z61" s="76"/>
      <c r="AA61" s="360"/>
      <c r="AD61" s="414"/>
      <c r="AE61" s="414"/>
    </row>
    <row r="62" spans="2:31">
      <c r="B62" s="103">
        <v>44491.635416666664</v>
      </c>
      <c r="C62" s="72" t="s">
        <v>3926</v>
      </c>
      <c r="D62" s="416">
        <v>1400.917682</v>
      </c>
      <c r="E62" s="416">
        <v>972.255494</v>
      </c>
      <c r="F62" s="416">
        <v>1355.329551</v>
      </c>
      <c r="G62" s="416">
        <v>3728.5027279999999</v>
      </c>
      <c r="I62" s="112"/>
      <c r="X62" s="76"/>
      <c r="Y62" s="76"/>
      <c r="Z62" s="76"/>
      <c r="AA62" s="360"/>
      <c r="AD62" s="414"/>
      <c r="AE62" s="414"/>
    </row>
    <row r="63" spans="2:31">
      <c r="B63" s="103">
        <v>44491.645833333336</v>
      </c>
      <c r="C63" s="72" t="s">
        <v>3927</v>
      </c>
      <c r="D63" s="416">
        <v>1388.0677250000001</v>
      </c>
      <c r="E63" s="416">
        <v>973.91890699999999</v>
      </c>
      <c r="F63" s="416">
        <v>1420.6251279999999</v>
      </c>
      <c r="G63" s="416">
        <v>3782.6117610000001</v>
      </c>
      <c r="I63" s="112"/>
      <c r="X63" s="76"/>
      <c r="Y63" s="76"/>
      <c r="Z63" s="76"/>
      <c r="AA63" s="360"/>
      <c r="AD63" s="414"/>
      <c r="AE63" s="414"/>
    </row>
    <row r="64" spans="2:31">
      <c r="B64" s="103">
        <v>44491.65625</v>
      </c>
      <c r="C64" s="72" t="s">
        <v>3928</v>
      </c>
      <c r="D64" s="416">
        <v>1397.9767770000001</v>
      </c>
      <c r="E64" s="416">
        <v>984.03296799999998</v>
      </c>
      <c r="F64" s="416">
        <v>1446.3327939999999</v>
      </c>
      <c r="G64" s="416">
        <v>3828.3425390000002</v>
      </c>
      <c r="I64" s="112"/>
      <c r="X64" s="76"/>
      <c r="Y64" s="76"/>
      <c r="Z64" s="76"/>
      <c r="AA64" s="360"/>
      <c r="AD64" s="414"/>
      <c r="AE64" s="414"/>
    </row>
    <row r="65" spans="2:31">
      <c r="B65" s="103">
        <v>44491.666666666664</v>
      </c>
      <c r="C65" s="72" t="s">
        <v>3929</v>
      </c>
      <c r="D65" s="416">
        <v>1377.979012</v>
      </c>
      <c r="E65" s="416">
        <v>991.71301400000004</v>
      </c>
      <c r="F65" s="416">
        <v>1428.457208</v>
      </c>
      <c r="G65" s="416">
        <v>3798.1492349999999</v>
      </c>
      <c r="I65" s="112"/>
      <c r="X65" s="76"/>
      <c r="Y65" s="76"/>
      <c r="Z65" s="76"/>
      <c r="AA65" s="360"/>
      <c r="AD65" s="414"/>
      <c r="AE65" s="414"/>
    </row>
    <row r="66" spans="2:31">
      <c r="B66" s="103">
        <v>44491.677083333336</v>
      </c>
      <c r="C66" s="72" t="s">
        <v>3930</v>
      </c>
      <c r="D66" s="416">
        <v>1377.5878789999999</v>
      </c>
      <c r="E66" s="416">
        <v>993.38080400000001</v>
      </c>
      <c r="F66" s="416">
        <v>1433.0496109999999</v>
      </c>
      <c r="G66" s="416">
        <v>3804.0182960000002</v>
      </c>
      <c r="I66" s="112"/>
      <c r="X66" s="76"/>
      <c r="Y66" s="76"/>
      <c r="Z66" s="76"/>
      <c r="AA66" s="360"/>
      <c r="AD66" s="414"/>
      <c r="AE66" s="414"/>
    </row>
    <row r="67" spans="2:31">
      <c r="B67" s="103">
        <v>44491.6875</v>
      </c>
      <c r="C67" s="72" t="s">
        <v>3931</v>
      </c>
      <c r="D67" s="416">
        <v>1357.8628610000001</v>
      </c>
      <c r="E67" s="416">
        <v>995.21033399999999</v>
      </c>
      <c r="F67" s="416">
        <v>1458.221297</v>
      </c>
      <c r="G67" s="416">
        <v>3811.294492</v>
      </c>
      <c r="I67" s="112"/>
      <c r="X67" s="76"/>
      <c r="Y67" s="76"/>
      <c r="Z67" s="76"/>
      <c r="AA67" s="360"/>
      <c r="AD67" s="414"/>
      <c r="AE67" s="414"/>
    </row>
    <row r="68" spans="2:31">
      <c r="B68" s="103">
        <v>44491.697916666664</v>
      </c>
      <c r="C68" s="72" t="s">
        <v>3932</v>
      </c>
      <c r="D68" s="416">
        <v>1362.302864</v>
      </c>
      <c r="E68" s="416">
        <v>987.92362500000002</v>
      </c>
      <c r="F68" s="416">
        <v>1439.5748000000001</v>
      </c>
      <c r="G68" s="416">
        <v>3789.8012899999999</v>
      </c>
      <c r="I68" s="112"/>
      <c r="X68" s="76"/>
      <c r="Y68" s="76"/>
      <c r="Z68" s="76"/>
      <c r="AA68" s="360"/>
      <c r="AD68" s="414"/>
      <c r="AE68" s="414"/>
    </row>
    <row r="69" spans="2:31">
      <c r="B69" s="103">
        <v>44491.708333333336</v>
      </c>
      <c r="C69" s="72" t="s">
        <v>3933</v>
      </c>
      <c r="D69" s="416">
        <v>1340.743747</v>
      </c>
      <c r="E69" s="416">
        <v>976.00118999999995</v>
      </c>
      <c r="F69" s="416">
        <v>1380.2179960000001</v>
      </c>
      <c r="G69" s="416">
        <v>3696.9629340000001</v>
      </c>
      <c r="I69" s="112"/>
      <c r="X69" s="76"/>
      <c r="Y69" s="76"/>
      <c r="Z69" s="76"/>
      <c r="AA69" s="360"/>
      <c r="AD69" s="414"/>
      <c r="AE69" s="414"/>
    </row>
    <row r="70" spans="2:31">
      <c r="B70" s="103">
        <v>44491.71875</v>
      </c>
      <c r="C70" s="72" t="s">
        <v>3934</v>
      </c>
      <c r="D70" s="416">
        <v>1332.9950060000001</v>
      </c>
      <c r="E70" s="416">
        <v>973.16509199999996</v>
      </c>
      <c r="F70" s="416">
        <v>1378.152681</v>
      </c>
      <c r="G70" s="416">
        <v>3684.3127800000002</v>
      </c>
      <c r="I70" s="112"/>
      <c r="X70" s="76"/>
      <c r="Y70" s="76"/>
      <c r="Z70" s="76"/>
      <c r="AA70" s="360"/>
      <c r="AD70" s="414"/>
      <c r="AE70" s="414"/>
    </row>
    <row r="71" spans="2:31">
      <c r="B71" s="103">
        <v>44491.729166666664</v>
      </c>
      <c r="C71" s="72" t="s">
        <v>3935</v>
      </c>
      <c r="D71" s="416">
        <v>1302.330594</v>
      </c>
      <c r="E71" s="416">
        <v>973.33743500000003</v>
      </c>
      <c r="F71" s="416">
        <v>1463.6081899999999</v>
      </c>
      <c r="G71" s="416">
        <v>3739.2762200000002</v>
      </c>
      <c r="I71" s="112"/>
      <c r="X71" s="76"/>
      <c r="Y71" s="76"/>
      <c r="Z71" s="76"/>
      <c r="AA71" s="360"/>
      <c r="AD71" s="414"/>
      <c r="AE71" s="414"/>
    </row>
    <row r="72" spans="2:31">
      <c r="B72" s="103">
        <v>44491.739583333336</v>
      </c>
      <c r="C72" s="72" t="s">
        <v>3936</v>
      </c>
      <c r="D72" s="416">
        <v>1283.686686</v>
      </c>
      <c r="E72" s="416">
        <v>958.12363600000003</v>
      </c>
      <c r="F72" s="416">
        <v>1406.0624720000001</v>
      </c>
      <c r="G72" s="416">
        <v>3647.8727939999999</v>
      </c>
      <c r="I72" s="112"/>
      <c r="X72" s="76"/>
      <c r="Y72" s="76"/>
      <c r="Z72" s="76"/>
      <c r="AA72" s="360"/>
      <c r="AD72" s="414"/>
      <c r="AE72" s="414"/>
    </row>
    <row r="73" spans="2:31">
      <c r="B73" s="103">
        <v>44491.75</v>
      </c>
      <c r="C73" s="72" t="s">
        <v>3937</v>
      </c>
      <c r="D73" s="416">
        <v>1246.9610190000001</v>
      </c>
      <c r="E73" s="416">
        <v>910.98341100000005</v>
      </c>
      <c r="F73" s="416">
        <v>1395.2980030000001</v>
      </c>
      <c r="G73" s="416">
        <v>3553.2424339999998</v>
      </c>
      <c r="I73" s="112"/>
      <c r="X73" s="76"/>
      <c r="Y73" s="76"/>
      <c r="Z73" s="76"/>
      <c r="AA73" s="360"/>
      <c r="AD73" s="414"/>
      <c r="AE73" s="414"/>
    </row>
    <row r="74" spans="2:31">
      <c r="B74" s="103">
        <v>44491.760416666664</v>
      </c>
      <c r="C74" s="72" t="s">
        <v>3938</v>
      </c>
      <c r="D74" s="416">
        <v>1206.2018860000001</v>
      </c>
      <c r="E74" s="416">
        <v>882.42566899999997</v>
      </c>
      <c r="F74" s="416">
        <v>1258.9306489999999</v>
      </c>
      <c r="G74" s="416">
        <v>3347.5582049999998</v>
      </c>
      <c r="I74" s="112"/>
      <c r="X74" s="76"/>
      <c r="Y74" s="76"/>
      <c r="Z74" s="76"/>
      <c r="AA74" s="360"/>
      <c r="AD74" s="414"/>
      <c r="AE74" s="414"/>
    </row>
    <row r="75" spans="2:31">
      <c r="B75" s="103">
        <v>44491.770833333336</v>
      </c>
      <c r="C75" s="72" t="s">
        <v>3939</v>
      </c>
      <c r="D75" s="416">
        <v>1178.9805160000001</v>
      </c>
      <c r="E75" s="416">
        <v>866.04365399999995</v>
      </c>
      <c r="F75" s="416">
        <v>1215.9222219999999</v>
      </c>
      <c r="G75" s="416">
        <v>3260.9463930000002</v>
      </c>
      <c r="I75" s="112"/>
      <c r="X75" s="76"/>
      <c r="Y75" s="76"/>
      <c r="Z75" s="76"/>
      <c r="AA75" s="360"/>
      <c r="AD75" s="414"/>
      <c r="AE75" s="414"/>
    </row>
    <row r="76" spans="2:31">
      <c r="B76" s="103">
        <v>44491.78125</v>
      </c>
      <c r="C76" s="72" t="s">
        <v>3940</v>
      </c>
      <c r="D76" s="416">
        <v>1159.749732</v>
      </c>
      <c r="E76" s="416">
        <v>854.01872600000002</v>
      </c>
      <c r="F76" s="416">
        <v>1205.479284</v>
      </c>
      <c r="G76" s="416">
        <v>3219.247742</v>
      </c>
      <c r="I76" s="112"/>
      <c r="X76" s="76"/>
      <c r="Y76" s="76"/>
      <c r="Z76" s="76"/>
      <c r="AA76" s="360"/>
      <c r="AD76" s="414"/>
      <c r="AE76" s="414"/>
    </row>
    <row r="77" spans="2:31">
      <c r="B77" s="103">
        <v>44491.791666666664</v>
      </c>
      <c r="C77" s="72" t="s">
        <v>3941</v>
      </c>
      <c r="D77" s="416">
        <v>1146.0532720000001</v>
      </c>
      <c r="E77" s="416">
        <v>843.91237799999999</v>
      </c>
      <c r="F77" s="416">
        <v>1196.5249100000001</v>
      </c>
      <c r="G77" s="416">
        <v>3186.4905610000001</v>
      </c>
      <c r="I77" s="112"/>
      <c r="X77" s="76"/>
      <c r="Y77" s="76"/>
      <c r="Z77" s="76"/>
      <c r="AA77" s="360"/>
      <c r="AD77" s="414"/>
      <c r="AE77" s="414"/>
    </row>
    <row r="78" spans="2:31">
      <c r="B78" s="103">
        <v>44491.802083333336</v>
      </c>
      <c r="C78" s="72" t="s">
        <v>3942</v>
      </c>
      <c r="D78" s="416">
        <v>1135.915512</v>
      </c>
      <c r="E78" s="416">
        <v>846.23348299999998</v>
      </c>
      <c r="F78" s="416">
        <v>1198.6213680000001</v>
      </c>
      <c r="G78" s="416">
        <v>3180.7703630000001</v>
      </c>
      <c r="I78" s="112"/>
      <c r="X78" s="76"/>
      <c r="Y78" s="76"/>
      <c r="Z78" s="76"/>
      <c r="AA78" s="360"/>
      <c r="AD78" s="414"/>
      <c r="AE78" s="414"/>
    </row>
    <row r="79" spans="2:31">
      <c r="B79" s="103">
        <v>44491.8125</v>
      </c>
      <c r="C79" s="72" t="s">
        <v>3943</v>
      </c>
      <c r="D79" s="416">
        <v>1138.981147</v>
      </c>
      <c r="E79" s="416">
        <v>841.773099</v>
      </c>
      <c r="F79" s="416">
        <v>1199.321242</v>
      </c>
      <c r="G79" s="416">
        <v>3180.0754889999998</v>
      </c>
      <c r="I79" s="112"/>
      <c r="X79" s="76"/>
      <c r="Y79" s="76"/>
      <c r="Z79" s="76"/>
      <c r="AA79" s="360"/>
      <c r="AD79" s="414"/>
      <c r="AE79" s="414"/>
    </row>
    <row r="80" spans="2:31">
      <c r="B80" s="103">
        <v>44491.822916666664</v>
      </c>
      <c r="C80" s="72" t="s">
        <v>3944</v>
      </c>
      <c r="D80" s="416">
        <v>1139.517331</v>
      </c>
      <c r="E80" s="416">
        <v>837.39501399999995</v>
      </c>
      <c r="F80" s="416">
        <v>1208.5212180000001</v>
      </c>
      <c r="G80" s="416">
        <v>3185.4335649999998</v>
      </c>
      <c r="I80" s="112"/>
      <c r="X80" s="76"/>
      <c r="Y80" s="76"/>
      <c r="Z80" s="76"/>
      <c r="AA80" s="360"/>
      <c r="AD80" s="414"/>
      <c r="AE80" s="414"/>
    </row>
    <row r="81" spans="2:31">
      <c r="B81" s="103">
        <v>44491.833333333336</v>
      </c>
      <c r="C81" s="72" t="s">
        <v>3945</v>
      </c>
      <c r="D81" s="416">
        <v>1134.1179139999999</v>
      </c>
      <c r="E81" s="416">
        <v>845.00963300000001</v>
      </c>
      <c r="F81" s="416">
        <v>1223.0142679999999</v>
      </c>
      <c r="G81" s="416">
        <v>3202.1418159999998</v>
      </c>
      <c r="I81" s="112"/>
      <c r="X81" s="76"/>
      <c r="Y81" s="76"/>
      <c r="Z81" s="76"/>
      <c r="AA81" s="360"/>
      <c r="AD81" s="414"/>
      <c r="AE81" s="414"/>
    </row>
    <row r="82" spans="2:31">
      <c r="B82" s="103">
        <v>44491.84375</v>
      </c>
      <c r="C82" s="72" t="s">
        <v>3946</v>
      </c>
      <c r="D82" s="416">
        <v>1141.6657990000001</v>
      </c>
      <c r="E82" s="416">
        <v>856.02373899999998</v>
      </c>
      <c r="F82" s="416">
        <v>1225.929977</v>
      </c>
      <c r="G82" s="416">
        <v>3223.6195160000002</v>
      </c>
      <c r="I82" s="112"/>
      <c r="X82" s="76"/>
      <c r="Y82" s="76"/>
      <c r="Z82" s="76"/>
      <c r="AA82" s="360"/>
      <c r="AD82" s="414"/>
      <c r="AE82" s="414"/>
    </row>
    <row r="83" spans="2:31">
      <c r="B83" s="103">
        <v>44491.854166666664</v>
      </c>
      <c r="C83" s="72" t="s">
        <v>3947</v>
      </c>
      <c r="D83" s="416">
        <v>1155.351617</v>
      </c>
      <c r="E83" s="416">
        <v>865.93347200000005</v>
      </c>
      <c r="F83" s="416">
        <v>1234.88861</v>
      </c>
      <c r="G83" s="416">
        <v>3256.1736989999999</v>
      </c>
      <c r="I83" s="112"/>
      <c r="X83" s="76"/>
      <c r="Y83" s="76"/>
      <c r="Z83" s="76"/>
      <c r="AA83" s="360"/>
      <c r="AD83" s="414"/>
      <c r="AE83" s="414"/>
    </row>
    <row r="84" spans="2:31">
      <c r="B84" s="103">
        <v>44491.864583333336</v>
      </c>
      <c r="C84" s="72" t="s">
        <v>3948</v>
      </c>
      <c r="D84" s="416">
        <v>1162.3465839999999</v>
      </c>
      <c r="E84" s="416">
        <v>867.87741400000004</v>
      </c>
      <c r="F84" s="416">
        <v>1253.1016689999999</v>
      </c>
      <c r="G84" s="416">
        <v>3283.325668</v>
      </c>
      <c r="I84" s="112"/>
      <c r="X84" s="76"/>
      <c r="Y84" s="76"/>
      <c r="Z84" s="76"/>
      <c r="AA84" s="360"/>
      <c r="AD84" s="414"/>
      <c r="AE84" s="414"/>
    </row>
    <row r="85" spans="2:31">
      <c r="B85" s="103">
        <v>44491.875</v>
      </c>
      <c r="C85" s="72" t="s">
        <v>3949</v>
      </c>
      <c r="D85" s="416">
        <v>1164.274422</v>
      </c>
      <c r="E85" s="416">
        <v>878.24727900000005</v>
      </c>
      <c r="F85" s="416">
        <v>1254.3246119999999</v>
      </c>
      <c r="G85" s="416">
        <v>3296.8463139999999</v>
      </c>
      <c r="I85" s="112"/>
      <c r="X85" s="76"/>
      <c r="Y85" s="76"/>
      <c r="Z85" s="76"/>
      <c r="AA85" s="360"/>
      <c r="AD85" s="414"/>
      <c r="AE85" s="414"/>
    </row>
    <row r="86" spans="2:31">
      <c r="B86" s="103">
        <v>44491.885416666664</v>
      </c>
      <c r="C86" s="72" t="s">
        <v>3950</v>
      </c>
      <c r="D86" s="416">
        <v>1191.1081340000001</v>
      </c>
      <c r="E86" s="416">
        <v>879.13674200000003</v>
      </c>
      <c r="F86" s="416">
        <v>1262.9604999999999</v>
      </c>
      <c r="G86" s="416">
        <v>3333.2053770000002</v>
      </c>
      <c r="I86" s="112"/>
      <c r="X86" s="76"/>
      <c r="Y86" s="76"/>
      <c r="Z86" s="76"/>
      <c r="AA86" s="360"/>
      <c r="AD86" s="414"/>
      <c r="AE86" s="414"/>
    </row>
    <row r="87" spans="2:31">
      <c r="B87" s="103">
        <v>44491.895833333336</v>
      </c>
      <c r="C87" s="72" t="s">
        <v>3951</v>
      </c>
      <c r="D87" s="416">
        <v>1188.635219</v>
      </c>
      <c r="E87" s="416">
        <v>913.18578100000002</v>
      </c>
      <c r="F87" s="416">
        <v>1263.5319199999999</v>
      </c>
      <c r="G87" s="416">
        <v>3365.3529210000002</v>
      </c>
      <c r="I87" s="112"/>
      <c r="X87" s="76"/>
      <c r="Y87" s="76"/>
      <c r="Z87" s="76"/>
      <c r="AA87" s="360"/>
      <c r="AD87" s="414"/>
      <c r="AE87" s="414"/>
    </row>
    <row r="88" spans="2:31">
      <c r="B88" s="103">
        <v>44491.90625</v>
      </c>
      <c r="C88" s="72" t="s">
        <v>3952</v>
      </c>
      <c r="D88" s="416">
        <v>1206.0302790000001</v>
      </c>
      <c r="E88" s="416">
        <v>995.71552999999994</v>
      </c>
      <c r="F88" s="416">
        <v>1256.6166800000001</v>
      </c>
      <c r="G88" s="416">
        <v>3458.36249</v>
      </c>
      <c r="I88" s="112"/>
      <c r="X88" s="76"/>
      <c r="Y88" s="76"/>
      <c r="Z88" s="76"/>
      <c r="AA88" s="360"/>
      <c r="AD88" s="414"/>
      <c r="AE88" s="414"/>
    </row>
    <row r="89" spans="2:31">
      <c r="B89" s="103">
        <v>44491.916666666664</v>
      </c>
      <c r="C89" s="72" t="s">
        <v>3953</v>
      </c>
      <c r="D89" s="416">
        <v>1193.8592630000001</v>
      </c>
      <c r="E89" s="416">
        <v>1011.638879</v>
      </c>
      <c r="F89" s="416">
        <v>1273.3818490000001</v>
      </c>
      <c r="G89" s="416">
        <v>3478.8799920000001</v>
      </c>
      <c r="I89" s="112"/>
      <c r="X89" s="76"/>
      <c r="Y89" s="76"/>
      <c r="Z89" s="76"/>
      <c r="AA89" s="360"/>
      <c r="AD89" s="414"/>
      <c r="AE89" s="414"/>
    </row>
    <row r="90" spans="2:31">
      <c r="B90" s="103">
        <v>44491.927083333336</v>
      </c>
      <c r="C90" s="72" t="s">
        <v>3954</v>
      </c>
      <c r="D90" s="416">
        <v>1193.780301</v>
      </c>
      <c r="E90" s="416">
        <v>1039.8550540000001</v>
      </c>
      <c r="F90" s="416">
        <v>1262.715044</v>
      </c>
      <c r="G90" s="416">
        <v>3496.3503999999998</v>
      </c>
      <c r="I90" s="112"/>
      <c r="X90" s="76"/>
      <c r="Y90" s="76"/>
      <c r="Z90" s="76"/>
      <c r="AA90" s="360"/>
      <c r="AD90" s="414"/>
      <c r="AE90" s="414"/>
    </row>
    <row r="91" spans="2:31">
      <c r="B91" s="103">
        <v>44491.9375</v>
      </c>
      <c r="C91" s="72" t="s">
        <v>3955</v>
      </c>
      <c r="D91" s="416">
        <v>1197.3979879999999</v>
      </c>
      <c r="E91" s="416">
        <v>1072.938451</v>
      </c>
      <c r="F91" s="416">
        <v>1262.183309</v>
      </c>
      <c r="G91" s="416">
        <v>3532.519749</v>
      </c>
      <c r="X91" s="76"/>
      <c r="Y91" s="76"/>
      <c r="Z91" s="76"/>
      <c r="AA91" s="360"/>
      <c r="AD91" s="414"/>
      <c r="AE91" s="414"/>
    </row>
    <row r="92" spans="2:31">
      <c r="B92" s="103">
        <v>44491.947916666664</v>
      </c>
      <c r="C92" s="72" t="s">
        <v>3956</v>
      </c>
      <c r="D92" s="416">
        <v>1184.5781440000001</v>
      </c>
      <c r="E92" s="416">
        <v>1073.7321469999999</v>
      </c>
      <c r="F92" s="416">
        <v>1263.3658379999999</v>
      </c>
      <c r="G92" s="416">
        <v>3521.6761299999998</v>
      </c>
      <c r="I92" s="202"/>
      <c r="X92" s="76"/>
      <c r="Y92" s="76"/>
      <c r="Z92" s="76"/>
      <c r="AA92" s="360"/>
      <c r="AD92" s="414"/>
      <c r="AE92" s="414"/>
    </row>
    <row r="93" spans="2:31">
      <c r="B93" s="103">
        <v>44491.958333333336</v>
      </c>
      <c r="C93" s="72" t="s">
        <v>3957</v>
      </c>
      <c r="D93" s="416">
        <v>1183.41965</v>
      </c>
      <c r="E93" s="416">
        <v>1079.2334209999999</v>
      </c>
      <c r="F93" s="416">
        <v>1260.858962</v>
      </c>
      <c r="G93" s="416">
        <v>3523.5120339999999</v>
      </c>
      <c r="I93" s="202"/>
      <c r="X93" s="76"/>
      <c r="Y93" s="76"/>
      <c r="Z93" s="76"/>
      <c r="AA93" s="360"/>
      <c r="AD93" s="414"/>
      <c r="AE93" s="414"/>
    </row>
    <row r="94" spans="2:31">
      <c r="B94" s="103">
        <v>44491.96875</v>
      </c>
      <c r="C94" s="72" t="s">
        <v>3958</v>
      </c>
      <c r="D94" s="416">
        <v>1174.113368</v>
      </c>
      <c r="E94" s="416">
        <v>960.10114399999998</v>
      </c>
      <c r="F94" s="416">
        <v>1386.531739</v>
      </c>
      <c r="G94" s="416">
        <v>3520.7462519999999</v>
      </c>
      <c r="I94" s="202"/>
      <c r="X94" s="76"/>
      <c r="Y94" s="76"/>
      <c r="Z94" s="76"/>
      <c r="AA94" s="360"/>
      <c r="AD94" s="414"/>
      <c r="AE94" s="414"/>
    </row>
    <row r="95" spans="2:31">
      <c r="B95" s="103">
        <v>44491.979166666664</v>
      </c>
      <c r="C95" s="72" t="s">
        <v>3959</v>
      </c>
      <c r="D95" s="416">
        <v>1196.1444980000001</v>
      </c>
      <c r="E95" s="416">
        <v>976.58626600000002</v>
      </c>
      <c r="F95" s="416">
        <v>1390.702738</v>
      </c>
      <c r="G95" s="416">
        <v>3563.4335019999999</v>
      </c>
      <c r="I95" s="202"/>
      <c r="X95" s="76"/>
      <c r="Y95" s="76"/>
      <c r="Z95" s="76"/>
      <c r="AA95" s="360"/>
      <c r="AD95" s="414"/>
      <c r="AE95" s="414"/>
    </row>
    <row r="96" spans="2:31">
      <c r="B96" s="103">
        <v>44491.989583333336</v>
      </c>
      <c r="C96" s="72" t="s">
        <v>3960</v>
      </c>
      <c r="D96" s="416">
        <v>1198.7001969999999</v>
      </c>
      <c r="E96" s="416">
        <v>995.38934099999994</v>
      </c>
      <c r="F96" s="416">
        <v>1448.9097790000001</v>
      </c>
      <c r="G96" s="416">
        <v>3642.9993169999998</v>
      </c>
      <c r="I96" s="202"/>
      <c r="X96" s="76"/>
      <c r="Y96" s="76"/>
      <c r="Z96" s="76"/>
      <c r="AA96" s="360"/>
      <c r="AD96" s="414"/>
      <c r="AE96" s="414"/>
    </row>
    <row r="97" spans="2:31">
      <c r="B97" s="103">
        <v>44492</v>
      </c>
      <c r="C97" s="72" t="s">
        <v>3961</v>
      </c>
      <c r="D97" s="416">
        <v>1194.8111590000001</v>
      </c>
      <c r="E97" s="416">
        <v>1010.196759</v>
      </c>
      <c r="F97" s="416">
        <v>1471.205913</v>
      </c>
      <c r="G97" s="416">
        <v>3676.213831</v>
      </c>
      <c r="I97" s="201"/>
      <c r="J97" s="65"/>
      <c r="K97" s="65"/>
      <c r="L97" s="65"/>
      <c r="M97" s="65"/>
      <c r="X97" s="76"/>
      <c r="Y97" s="76"/>
      <c r="Z97" s="76"/>
      <c r="AA97" s="358"/>
      <c r="AD97" s="414"/>
      <c r="AE97" s="414"/>
    </row>
    <row r="98" spans="2:31">
      <c r="B98" s="76"/>
      <c r="C98" s="112"/>
      <c r="D98" s="48"/>
      <c r="E98" s="48"/>
      <c r="F98" s="48"/>
      <c r="X98" s="76"/>
      <c r="Y98" s="76"/>
      <c r="Z98" s="76"/>
    </row>
    <row r="99" spans="2:31">
      <c r="B99" s="112"/>
      <c r="C99" s="113"/>
      <c r="X99" s="76"/>
      <c r="Y99" s="76"/>
      <c r="Z99" s="76"/>
      <c r="AA99" s="76"/>
    </row>
    <row r="100" spans="2:31">
      <c r="B100" s="112"/>
      <c r="C100" s="65"/>
      <c r="D100" s="65"/>
      <c r="E100" s="65"/>
      <c r="F100" s="65"/>
      <c r="G100" s="65"/>
      <c r="X100" s="76"/>
      <c r="Y100" s="76"/>
      <c r="Z100" s="76"/>
      <c r="AA100" s="76"/>
    </row>
    <row r="101" spans="2:31">
      <c r="B101" s="112"/>
      <c r="C101" s="65"/>
      <c r="D101" s="65"/>
      <c r="E101" s="65"/>
      <c r="F101" s="65"/>
      <c r="G101" s="65"/>
      <c r="X101" s="76"/>
      <c r="Y101" s="76"/>
      <c r="Z101" s="76"/>
      <c r="AA101" s="76"/>
    </row>
    <row r="102" spans="2:31">
      <c r="B102" s="112"/>
      <c r="C102" s="65"/>
      <c r="D102" s="65"/>
      <c r="E102" s="65"/>
      <c r="F102" s="65"/>
      <c r="G102" s="65"/>
      <c r="X102" s="76"/>
      <c r="Y102" s="76"/>
      <c r="Z102" s="76"/>
      <c r="AA102" s="76"/>
    </row>
    <row r="103" spans="2:31">
      <c r="B103" s="112"/>
      <c r="C103" s="65"/>
      <c r="D103" s="65"/>
      <c r="E103" s="65"/>
      <c r="F103" s="65"/>
      <c r="G103" s="65"/>
      <c r="X103" s="76"/>
      <c r="Y103" s="76"/>
      <c r="Z103" s="76"/>
      <c r="AA103" s="76"/>
    </row>
    <row r="104" spans="2:31">
      <c r="B104" s="112"/>
      <c r="C104" s="112"/>
      <c r="X104" s="76"/>
      <c r="Y104" s="76"/>
      <c r="Z104" s="76"/>
      <c r="AA104" s="76"/>
    </row>
    <row r="105" spans="2:31">
      <c r="B105" s="112"/>
      <c r="C105" s="112"/>
      <c r="X105" s="76"/>
      <c r="Y105" s="76"/>
      <c r="Z105" s="76"/>
      <c r="AA105" s="76"/>
    </row>
    <row r="106" spans="2:31">
      <c r="B106" s="112"/>
      <c r="C106" s="112"/>
      <c r="X106" s="76"/>
      <c r="Y106" s="76"/>
      <c r="Z106" s="76"/>
      <c r="AA106" s="76"/>
    </row>
    <row r="107" spans="2:31">
      <c r="B107" s="112"/>
      <c r="C107" s="112"/>
      <c r="X107" s="76"/>
      <c r="Y107" s="76"/>
      <c r="Z107" s="76"/>
      <c r="AA107" s="76"/>
    </row>
    <row r="108" spans="2:31">
      <c r="B108" s="112"/>
      <c r="C108" s="112"/>
      <c r="X108" s="76"/>
      <c r="Y108" s="76"/>
      <c r="Z108" s="76"/>
      <c r="AA108" s="76"/>
    </row>
    <row r="109" spans="2:31">
      <c r="B109" s="112"/>
      <c r="C109" s="112"/>
      <c r="X109" s="76"/>
      <c r="Y109" s="76"/>
      <c r="Z109" s="76"/>
      <c r="AA109" s="76"/>
    </row>
    <row r="110" spans="2:31">
      <c r="B110" s="112"/>
      <c r="C110" s="112"/>
      <c r="X110" s="76"/>
      <c r="Y110" s="76"/>
      <c r="Z110" s="76"/>
      <c r="AA110" s="76"/>
    </row>
    <row r="111" spans="2:31">
      <c r="B111" s="112"/>
      <c r="C111" s="112"/>
      <c r="X111" s="76"/>
      <c r="Y111" s="76"/>
      <c r="Z111" s="76"/>
      <c r="AA111" s="76"/>
    </row>
    <row r="112" spans="2:31">
      <c r="B112" s="112"/>
      <c r="C112" s="112"/>
      <c r="X112" s="76"/>
      <c r="Y112" s="76"/>
      <c r="Z112" s="76"/>
      <c r="AA112" s="76"/>
    </row>
    <row r="113" spans="2:27">
      <c r="B113" s="112"/>
      <c r="C113" s="112"/>
      <c r="X113" s="76"/>
      <c r="Y113" s="76"/>
      <c r="Z113" s="76"/>
      <c r="AA113" s="76"/>
    </row>
    <row r="114" spans="2:27">
      <c r="B114" s="112"/>
      <c r="C114" s="112"/>
      <c r="X114" s="76"/>
      <c r="Y114" s="76"/>
      <c r="Z114" s="76"/>
      <c r="AA114" s="76"/>
    </row>
    <row r="115" spans="2:27">
      <c r="B115" s="112"/>
      <c r="C115" s="112"/>
      <c r="X115" s="76"/>
      <c r="Y115" s="76"/>
      <c r="Z115" s="76"/>
      <c r="AA115" s="76"/>
    </row>
    <row r="116" spans="2:27">
      <c r="B116" s="112"/>
      <c r="C116" s="112"/>
      <c r="X116" s="76"/>
      <c r="Y116" s="76"/>
      <c r="Z116" s="76"/>
      <c r="AA116" s="76"/>
    </row>
    <row r="117" spans="2:27">
      <c r="B117" s="112"/>
      <c r="C117" s="112"/>
      <c r="X117" s="76"/>
      <c r="Y117" s="76"/>
      <c r="Z117" s="76"/>
      <c r="AA117" s="76"/>
    </row>
    <row r="118" spans="2:27">
      <c r="B118" s="112"/>
      <c r="C118" s="112"/>
      <c r="X118" s="76"/>
      <c r="Y118" s="76"/>
      <c r="Z118" s="76"/>
      <c r="AA118" s="76"/>
    </row>
    <row r="119" spans="2:27">
      <c r="B119" s="112"/>
      <c r="C119" s="112"/>
      <c r="X119" s="76"/>
      <c r="Y119" s="76"/>
      <c r="Z119" s="76"/>
      <c r="AA119" s="76"/>
    </row>
    <row r="120" spans="2:27">
      <c r="B120" s="112"/>
      <c r="C120" s="112"/>
      <c r="X120" s="76"/>
      <c r="Y120" s="76"/>
      <c r="Z120" s="76"/>
      <c r="AA120" s="76"/>
    </row>
    <row r="121" spans="2:27">
      <c r="B121" s="112"/>
      <c r="C121" s="112"/>
      <c r="X121" s="76"/>
      <c r="Y121" s="76"/>
      <c r="Z121" s="76"/>
      <c r="AA121" s="76"/>
    </row>
    <row r="122" spans="2:27">
      <c r="B122" s="112"/>
      <c r="C122" s="112"/>
      <c r="X122" s="76"/>
      <c r="Y122" s="76"/>
      <c r="Z122" s="76"/>
      <c r="AA122" s="76"/>
    </row>
    <row r="123" spans="2:27">
      <c r="B123" s="112"/>
      <c r="C123" s="112"/>
      <c r="X123" s="76"/>
      <c r="Y123" s="76"/>
      <c r="Z123" s="76"/>
      <c r="AA123" s="76"/>
    </row>
    <row r="124" spans="2:27">
      <c r="B124" s="112"/>
      <c r="C124" s="112"/>
      <c r="X124" s="76"/>
      <c r="Y124" s="76"/>
      <c r="Z124" s="76"/>
      <c r="AA124" s="76"/>
    </row>
    <row r="125" spans="2:27">
      <c r="B125" s="112"/>
      <c r="C125" s="112"/>
      <c r="X125" s="76"/>
      <c r="Y125" s="76"/>
      <c r="Z125" s="76"/>
      <c r="AA125" s="76"/>
    </row>
    <row r="126" spans="2:27">
      <c r="B126" s="112"/>
      <c r="C126" s="112"/>
      <c r="X126" s="76"/>
      <c r="Y126" s="76"/>
      <c r="Z126" s="76"/>
      <c r="AA126" s="76"/>
    </row>
    <row r="127" spans="2:27">
      <c r="B127" s="112"/>
      <c r="C127" s="112"/>
      <c r="X127" s="76"/>
      <c r="Y127" s="76"/>
      <c r="Z127" s="76"/>
      <c r="AA127" s="76"/>
    </row>
    <row r="128" spans="2:27">
      <c r="B128" s="112"/>
      <c r="C128" s="112"/>
      <c r="X128" s="76"/>
      <c r="Y128" s="76"/>
      <c r="Z128" s="76"/>
      <c r="AA128" s="76"/>
    </row>
    <row r="129" spans="2:27">
      <c r="B129" s="112"/>
      <c r="C129" s="112"/>
      <c r="X129" s="76"/>
      <c r="Y129" s="76"/>
      <c r="Z129" s="76"/>
      <c r="AA129" s="76"/>
    </row>
    <row r="130" spans="2:27">
      <c r="B130" s="112"/>
      <c r="C130" s="112"/>
      <c r="X130" s="76"/>
      <c r="Y130" s="76"/>
      <c r="Z130" s="76"/>
      <c r="AA130" s="76"/>
    </row>
    <row r="131" spans="2:27">
      <c r="B131" s="112"/>
      <c r="C131" s="112"/>
      <c r="X131" s="76"/>
      <c r="Y131" s="76"/>
      <c r="Z131" s="76"/>
      <c r="AA131" s="76"/>
    </row>
    <row r="132" spans="2:27">
      <c r="B132" s="112"/>
      <c r="C132" s="112"/>
      <c r="X132" s="76"/>
      <c r="Y132" s="76"/>
      <c r="Z132" s="76"/>
      <c r="AA132" s="76"/>
    </row>
    <row r="133" spans="2:27">
      <c r="B133" s="112"/>
      <c r="C133" s="112"/>
      <c r="X133" s="76"/>
      <c r="Y133" s="76"/>
      <c r="Z133" s="76"/>
      <c r="AA133" s="76"/>
    </row>
    <row r="134" spans="2:27">
      <c r="B134" s="112"/>
      <c r="C134" s="112"/>
      <c r="X134" s="76"/>
      <c r="Y134" s="76"/>
      <c r="Z134" s="76"/>
      <c r="AA134" s="76"/>
    </row>
    <row r="135" spans="2:27">
      <c r="B135" s="112"/>
      <c r="C135" s="112"/>
      <c r="X135" s="76"/>
      <c r="Y135" s="76"/>
      <c r="Z135" s="76"/>
      <c r="AA135" s="76"/>
    </row>
    <row r="136" spans="2:27">
      <c r="B136" s="112"/>
      <c r="C136" s="112"/>
      <c r="X136" s="76"/>
      <c r="Y136" s="76"/>
      <c r="Z136" s="76"/>
      <c r="AA136" s="76"/>
    </row>
    <row r="137" spans="2:27">
      <c r="B137" s="112"/>
      <c r="C137" s="112"/>
      <c r="X137" s="76"/>
      <c r="Y137" s="76"/>
      <c r="Z137" s="76"/>
      <c r="AA137" s="76"/>
    </row>
    <row r="138" spans="2:27">
      <c r="B138" s="112"/>
      <c r="C138" s="112"/>
      <c r="X138" s="76"/>
      <c r="Y138" s="76"/>
      <c r="Z138" s="76"/>
      <c r="AA138" s="76"/>
    </row>
    <row r="139" spans="2:27">
      <c r="B139" s="112"/>
      <c r="C139" s="112"/>
      <c r="X139" s="76"/>
      <c r="Y139" s="76"/>
      <c r="Z139" s="76"/>
      <c r="AA139" s="76"/>
    </row>
    <row r="140" spans="2:27">
      <c r="B140" s="112"/>
      <c r="C140" s="112"/>
      <c r="X140" s="76"/>
      <c r="Y140" s="76"/>
      <c r="Z140" s="76"/>
      <c r="AA140" s="76"/>
    </row>
    <row r="141" spans="2:27">
      <c r="B141" s="112"/>
      <c r="C141" s="112"/>
      <c r="X141" s="76"/>
      <c r="Y141" s="76"/>
      <c r="Z141" s="76"/>
      <c r="AA141" s="76"/>
    </row>
    <row r="142" spans="2:27">
      <c r="B142" s="112"/>
      <c r="C142" s="112"/>
      <c r="X142" s="76"/>
      <c r="Y142" s="76"/>
      <c r="Z142" s="76"/>
      <c r="AA142" s="76"/>
    </row>
    <row r="143" spans="2:27">
      <c r="B143" s="112"/>
      <c r="C143" s="112"/>
      <c r="X143" s="76"/>
      <c r="Y143" s="76"/>
      <c r="Z143" s="76"/>
      <c r="AA143" s="76"/>
    </row>
    <row r="144" spans="2:27">
      <c r="B144" s="112"/>
      <c r="C144" s="112"/>
      <c r="X144" s="76"/>
      <c r="Y144" s="76"/>
      <c r="Z144" s="76"/>
      <c r="AA144" s="76"/>
    </row>
    <row r="145" spans="2:27">
      <c r="B145" s="112"/>
      <c r="C145" s="112"/>
      <c r="X145" s="76"/>
      <c r="Y145" s="76"/>
      <c r="Z145" s="76"/>
      <c r="AA145" s="76"/>
    </row>
    <row r="146" spans="2:27">
      <c r="B146" s="112"/>
      <c r="C146" s="112"/>
      <c r="X146" s="76"/>
      <c r="Y146" s="76"/>
      <c r="Z146" s="76"/>
      <c r="AA146" s="76"/>
    </row>
    <row r="147" spans="2:27">
      <c r="B147" s="112"/>
      <c r="C147" s="112"/>
      <c r="X147" s="76"/>
      <c r="Y147" s="76"/>
      <c r="Z147" s="76"/>
      <c r="AA147" s="76"/>
    </row>
    <row r="148" spans="2:27">
      <c r="B148" s="112"/>
      <c r="C148" s="112"/>
      <c r="X148" s="76"/>
      <c r="Y148" s="76"/>
      <c r="Z148" s="76"/>
      <c r="AA148" s="76"/>
    </row>
    <row r="149" spans="2:27">
      <c r="B149" s="112"/>
      <c r="C149" s="112"/>
      <c r="X149" s="76"/>
      <c r="Y149" s="76"/>
      <c r="Z149" s="76"/>
      <c r="AA149" s="76"/>
    </row>
    <row r="150" spans="2:27">
      <c r="B150" s="112"/>
      <c r="C150" s="112"/>
      <c r="X150" s="76"/>
      <c r="Y150" s="76"/>
      <c r="Z150" s="76"/>
      <c r="AA150" s="76"/>
    </row>
    <row r="151" spans="2:27">
      <c r="B151" s="112"/>
      <c r="C151" s="112"/>
      <c r="X151" s="76"/>
      <c r="Y151" s="76"/>
      <c r="Z151" s="76"/>
      <c r="AA151" s="76"/>
    </row>
    <row r="152" spans="2:27">
      <c r="B152" s="112"/>
      <c r="C152" s="112"/>
      <c r="X152" s="76"/>
      <c r="Y152" s="76"/>
      <c r="Z152" s="76"/>
      <c r="AA152" s="76"/>
    </row>
    <row r="153" spans="2:27">
      <c r="B153" s="112"/>
      <c r="C153" s="112"/>
      <c r="X153" s="76"/>
      <c r="Y153" s="76"/>
      <c r="Z153" s="76"/>
      <c r="AA153" s="76"/>
    </row>
    <row r="154" spans="2:27">
      <c r="B154" s="112"/>
      <c r="C154" s="112"/>
      <c r="X154" s="76"/>
      <c r="Y154" s="76"/>
      <c r="Z154" s="76"/>
      <c r="AA154" s="76"/>
    </row>
    <row r="155" spans="2:27">
      <c r="B155" s="112"/>
      <c r="C155" s="112"/>
      <c r="X155" s="76"/>
      <c r="Y155" s="76"/>
      <c r="Z155" s="76"/>
      <c r="AA155" s="76"/>
    </row>
    <row r="156" spans="2:27">
      <c r="B156" s="112"/>
      <c r="C156" s="112"/>
      <c r="X156" s="76"/>
      <c r="Y156" s="76"/>
      <c r="Z156" s="76"/>
      <c r="AA156" s="76"/>
    </row>
    <row r="157" spans="2:27">
      <c r="B157" s="112"/>
      <c r="C157" s="112"/>
      <c r="X157" s="76"/>
      <c r="Y157" s="76"/>
      <c r="Z157" s="76"/>
      <c r="AA157" s="76"/>
    </row>
    <row r="158" spans="2:27">
      <c r="B158" s="112"/>
      <c r="C158" s="112"/>
      <c r="X158" s="76"/>
      <c r="Y158" s="76"/>
      <c r="Z158" s="76"/>
      <c r="AA158" s="76"/>
    </row>
    <row r="159" spans="2:27">
      <c r="B159" s="112"/>
      <c r="C159" s="112"/>
      <c r="X159" s="76"/>
      <c r="Y159" s="76"/>
      <c r="Z159" s="76"/>
      <c r="AA159" s="76"/>
    </row>
    <row r="160" spans="2:27">
      <c r="B160" s="112"/>
      <c r="C160" s="112"/>
      <c r="X160" s="76"/>
      <c r="Y160" s="76"/>
      <c r="Z160" s="76"/>
      <c r="AA160" s="76"/>
    </row>
    <row r="161" spans="2:27">
      <c r="B161" s="112"/>
      <c r="C161" s="112"/>
      <c r="X161" s="76"/>
      <c r="Y161" s="76"/>
      <c r="Z161" s="76"/>
      <c r="AA161" s="76"/>
    </row>
    <row r="162" spans="2:27">
      <c r="B162" s="112"/>
      <c r="C162" s="112"/>
      <c r="X162" s="76"/>
      <c r="Y162" s="76"/>
      <c r="Z162" s="76"/>
      <c r="AA162" s="76"/>
    </row>
    <row r="163" spans="2:27">
      <c r="B163" s="112"/>
      <c r="C163" s="112"/>
      <c r="X163" s="76"/>
      <c r="Y163" s="76"/>
      <c r="Z163" s="76"/>
      <c r="AA163" s="76"/>
    </row>
    <row r="164" spans="2:27">
      <c r="B164" s="112"/>
      <c r="C164" s="112"/>
      <c r="X164" s="76"/>
      <c r="Y164" s="76"/>
      <c r="Z164" s="76"/>
      <c r="AA164" s="76"/>
    </row>
    <row r="165" spans="2:27">
      <c r="B165" s="112"/>
      <c r="C165" s="112"/>
      <c r="X165" s="76"/>
      <c r="Y165" s="76"/>
      <c r="Z165" s="76"/>
      <c r="AA165" s="76"/>
    </row>
    <row r="166" spans="2:27">
      <c r="B166" s="112"/>
      <c r="C166" s="112"/>
      <c r="X166" s="76"/>
      <c r="Y166" s="76"/>
      <c r="Z166" s="76"/>
      <c r="AA166" s="76"/>
    </row>
    <row r="167" spans="2:27">
      <c r="B167" s="112"/>
      <c r="C167" s="112"/>
      <c r="X167" s="76"/>
      <c r="Y167" s="76"/>
      <c r="Z167" s="76"/>
      <c r="AA167" s="76"/>
    </row>
    <row r="168" spans="2:27">
      <c r="B168" s="112"/>
      <c r="C168" s="112"/>
      <c r="X168" s="76"/>
      <c r="Y168" s="76"/>
      <c r="Z168" s="76"/>
      <c r="AA168" s="76"/>
    </row>
    <row r="169" spans="2:27">
      <c r="B169" s="112"/>
      <c r="C169" s="112"/>
      <c r="X169" s="76"/>
      <c r="Y169" s="76"/>
      <c r="Z169" s="76"/>
      <c r="AA169" s="76"/>
    </row>
    <row r="170" spans="2:27">
      <c r="B170" s="112"/>
      <c r="C170" s="112"/>
      <c r="X170" s="76"/>
      <c r="Y170" s="76"/>
      <c r="Z170" s="76"/>
      <c r="AA170" s="76"/>
    </row>
    <row r="171" spans="2:27">
      <c r="B171" s="112"/>
      <c r="C171" s="112"/>
      <c r="X171" s="76"/>
      <c r="Y171" s="76"/>
      <c r="Z171" s="76"/>
      <c r="AA171" s="76"/>
    </row>
    <row r="172" spans="2:27">
      <c r="B172" s="112"/>
      <c r="C172" s="112"/>
      <c r="X172" s="76"/>
      <c r="Y172" s="76"/>
      <c r="Z172" s="76"/>
      <c r="AA172" s="76"/>
    </row>
    <row r="173" spans="2:27">
      <c r="B173" s="112"/>
      <c r="C173" s="112"/>
      <c r="X173" s="76"/>
      <c r="Y173" s="76"/>
      <c r="Z173" s="76"/>
      <c r="AA173" s="76"/>
    </row>
    <row r="174" spans="2:27">
      <c r="B174" s="112"/>
      <c r="C174" s="112"/>
      <c r="X174" s="76"/>
      <c r="Y174" s="76"/>
      <c r="Z174" s="76"/>
      <c r="AA174" s="76"/>
    </row>
    <row r="175" spans="2:27">
      <c r="B175" s="112"/>
      <c r="C175" s="112"/>
      <c r="X175" s="76"/>
      <c r="Y175" s="76"/>
      <c r="Z175" s="76"/>
      <c r="AA175" s="76"/>
    </row>
    <row r="176" spans="2:27">
      <c r="B176" s="112"/>
      <c r="C176" s="112"/>
      <c r="X176" s="76"/>
      <c r="Y176" s="76"/>
      <c r="Z176" s="76"/>
      <c r="AA176" s="76"/>
    </row>
    <row r="177" spans="2:27">
      <c r="B177" s="112"/>
      <c r="C177" s="112"/>
      <c r="X177" s="76"/>
      <c r="Y177" s="76"/>
      <c r="Z177" s="76"/>
      <c r="AA177" s="76"/>
    </row>
    <row r="178" spans="2:27">
      <c r="B178" s="112"/>
      <c r="C178" s="112"/>
      <c r="X178" s="76"/>
      <c r="Y178" s="76"/>
      <c r="Z178" s="76"/>
      <c r="AA178" s="76"/>
    </row>
    <row r="179" spans="2:27">
      <c r="B179" s="112"/>
      <c r="C179" s="112"/>
      <c r="X179" s="76"/>
      <c r="Y179" s="76"/>
      <c r="Z179" s="76"/>
      <c r="AA179" s="76"/>
    </row>
    <row r="180" spans="2:27">
      <c r="B180" s="112"/>
      <c r="C180" s="112"/>
      <c r="X180" s="76"/>
      <c r="Y180" s="76"/>
      <c r="Z180" s="76"/>
      <c r="AA180" s="76"/>
    </row>
    <row r="181" spans="2:27">
      <c r="B181" s="112"/>
      <c r="C181" s="112"/>
      <c r="X181" s="76"/>
      <c r="Y181" s="76"/>
      <c r="Z181" s="76"/>
      <c r="AA181" s="76"/>
    </row>
    <row r="182" spans="2:27">
      <c r="B182" s="112"/>
      <c r="C182" s="112"/>
      <c r="X182" s="76"/>
      <c r="Y182" s="76"/>
      <c r="Z182" s="76"/>
      <c r="AA182" s="76"/>
    </row>
    <row r="183" spans="2:27">
      <c r="B183" s="112"/>
      <c r="C183" s="112"/>
      <c r="X183" s="76"/>
      <c r="Y183" s="76"/>
      <c r="Z183" s="76"/>
      <c r="AA183" s="76"/>
    </row>
    <row r="184" spans="2:27">
      <c r="B184" s="112"/>
      <c r="C184" s="112"/>
      <c r="X184" s="76"/>
      <c r="Y184" s="76"/>
      <c r="Z184" s="76"/>
      <c r="AA184" s="76"/>
    </row>
    <row r="185" spans="2:27">
      <c r="B185" s="112"/>
      <c r="C185" s="112"/>
      <c r="X185" s="76"/>
      <c r="Y185" s="76"/>
      <c r="Z185" s="76"/>
      <c r="AA185" s="76"/>
    </row>
    <row r="186" spans="2:27">
      <c r="B186" s="112"/>
      <c r="C186" s="112"/>
      <c r="X186" s="76"/>
      <c r="Y186" s="76"/>
      <c r="Z186" s="76"/>
      <c r="AA186" s="76"/>
    </row>
    <row r="187" spans="2:27">
      <c r="B187" s="112"/>
      <c r="C187" s="112"/>
      <c r="X187" s="76"/>
      <c r="Y187" s="76"/>
      <c r="Z187" s="76"/>
      <c r="AA187" s="76"/>
    </row>
    <row r="188" spans="2:27">
      <c r="B188" s="112"/>
      <c r="C188" s="112"/>
      <c r="X188" s="76"/>
      <c r="Y188" s="76"/>
      <c r="Z188" s="76"/>
      <c r="AA188" s="76"/>
    </row>
    <row r="189" spans="2:27">
      <c r="B189" s="112"/>
      <c r="C189" s="112"/>
      <c r="X189" s="76"/>
      <c r="Y189" s="76"/>
      <c r="Z189" s="76"/>
      <c r="AA189" s="76"/>
    </row>
    <row r="190" spans="2:27">
      <c r="B190" s="112"/>
      <c r="C190" s="112"/>
      <c r="X190" s="76"/>
      <c r="Y190" s="76"/>
      <c r="Z190" s="76"/>
      <c r="AA190" s="76"/>
    </row>
    <row r="191" spans="2:27">
      <c r="B191" s="112"/>
      <c r="C191" s="112"/>
      <c r="X191" s="76"/>
      <c r="Y191" s="76"/>
      <c r="Z191" s="76"/>
      <c r="AA191" s="76"/>
    </row>
    <row r="192" spans="2:27">
      <c r="B192" s="112"/>
      <c r="C192" s="112"/>
      <c r="X192" s="76"/>
      <c r="Y192" s="76"/>
      <c r="Z192" s="76"/>
      <c r="AA192" s="76"/>
    </row>
    <row r="193" spans="2:27">
      <c r="B193" s="112"/>
      <c r="C193" s="112"/>
      <c r="X193" s="76"/>
      <c r="Y193" s="76"/>
      <c r="Z193" s="76"/>
      <c r="AA193" s="76"/>
    </row>
    <row r="194" spans="2:27">
      <c r="B194" s="112"/>
      <c r="C194" s="112"/>
      <c r="X194" s="76"/>
      <c r="Y194" s="76"/>
      <c r="Z194" s="76"/>
      <c r="AA194" s="76"/>
    </row>
    <row r="195" spans="2:27">
      <c r="B195" s="112"/>
      <c r="C195" s="112"/>
      <c r="X195" s="76"/>
      <c r="Y195" s="76"/>
      <c r="Z195" s="76"/>
      <c r="AA195" s="76"/>
    </row>
    <row r="196" spans="2:27">
      <c r="B196" s="112"/>
      <c r="C196" s="112"/>
      <c r="X196" s="76"/>
      <c r="Y196" s="76"/>
      <c r="Z196" s="76"/>
      <c r="AA196" s="76"/>
    </row>
    <row r="197" spans="2:27">
      <c r="B197" s="112"/>
      <c r="C197" s="112"/>
      <c r="X197" s="76"/>
      <c r="Y197" s="76"/>
      <c r="Z197" s="76"/>
      <c r="AA197" s="76"/>
    </row>
    <row r="198" spans="2:27">
      <c r="B198" s="112"/>
      <c r="C198" s="112"/>
      <c r="X198" s="76"/>
      <c r="Y198" s="76"/>
      <c r="Z198" s="76"/>
      <c r="AA198" s="76"/>
    </row>
    <row r="199" spans="2:27">
      <c r="B199" s="112"/>
      <c r="C199" s="112"/>
      <c r="X199" s="76"/>
      <c r="Y199" s="76"/>
      <c r="Z199" s="76"/>
      <c r="AA199" s="76"/>
    </row>
    <row r="200" spans="2:27">
      <c r="B200" s="112"/>
      <c r="C200" s="112"/>
      <c r="X200" s="76"/>
      <c r="Y200" s="76"/>
      <c r="Z200" s="76"/>
      <c r="AA200" s="76"/>
    </row>
    <row r="201" spans="2:27">
      <c r="B201" s="112"/>
      <c r="C201" s="112"/>
      <c r="X201" s="76"/>
      <c r="Y201" s="76"/>
      <c r="Z201" s="76"/>
      <c r="AA201" s="76"/>
    </row>
    <row r="202" spans="2:27">
      <c r="B202" s="112"/>
      <c r="C202" s="112"/>
      <c r="X202" s="76"/>
      <c r="Y202" s="76"/>
      <c r="Z202" s="76"/>
      <c r="AA202" s="76"/>
    </row>
    <row r="203" spans="2:27">
      <c r="B203" s="112"/>
      <c r="C203" s="112"/>
      <c r="X203" s="76"/>
      <c r="Y203" s="76"/>
      <c r="Z203" s="76"/>
      <c r="AA203" s="76"/>
    </row>
    <row r="204" spans="2:27">
      <c r="B204" s="112"/>
      <c r="C204" s="112"/>
      <c r="X204" s="76"/>
      <c r="Y204" s="76"/>
      <c r="Z204" s="76"/>
      <c r="AA204" s="76"/>
    </row>
    <row r="205" spans="2:27">
      <c r="B205" s="112"/>
      <c r="C205" s="112"/>
      <c r="X205" s="76"/>
      <c r="Y205" s="76"/>
      <c r="Z205" s="76"/>
      <c r="AA205" s="76"/>
    </row>
    <row r="206" spans="2:27">
      <c r="B206" s="112"/>
      <c r="C206" s="112"/>
      <c r="X206" s="76"/>
      <c r="Y206" s="76"/>
      <c r="Z206" s="76"/>
      <c r="AA206" s="76"/>
    </row>
    <row r="207" spans="2:27">
      <c r="B207" s="112"/>
      <c r="C207" s="112"/>
      <c r="X207" s="76"/>
      <c r="Y207" s="76"/>
      <c r="Z207" s="76"/>
      <c r="AA207" s="76"/>
    </row>
    <row r="208" spans="2:27">
      <c r="B208" s="112"/>
      <c r="C208" s="112"/>
      <c r="X208" s="76"/>
      <c r="Y208" s="76"/>
      <c r="Z208" s="76"/>
      <c r="AA208" s="76"/>
    </row>
    <row r="209" spans="2:27">
      <c r="B209" s="112"/>
      <c r="C209" s="112"/>
      <c r="X209" s="76"/>
      <c r="Y209" s="76"/>
      <c r="Z209" s="76"/>
      <c r="AA209" s="76"/>
    </row>
    <row r="210" spans="2:27">
      <c r="B210" s="112"/>
      <c r="C210" s="112"/>
      <c r="X210" s="76"/>
      <c r="Y210" s="76"/>
      <c r="Z210" s="76"/>
      <c r="AA210" s="76"/>
    </row>
    <row r="211" spans="2:27">
      <c r="B211" s="112"/>
      <c r="C211" s="112"/>
      <c r="X211" s="76"/>
      <c r="Y211" s="76"/>
      <c r="Z211" s="76"/>
      <c r="AA211" s="76"/>
    </row>
    <row r="212" spans="2:27">
      <c r="B212" s="112"/>
      <c r="C212" s="112"/>
      <c r="X212" s="76"/>
      <c r="Y212" s="76"/>
      <c r="Z212" s="76"/>
      <c r="AA212" s="76"/>
    </row>
    <row r="213" spans="2:27">
      <c r="B213" s="112"/>
      <c r="C213" s="112"/>
      <c r="X213" s="76"/>
      <c r="Y213" s="76"/>
      <c r="Z213" s="76"/>
      <c r="AA213" s="76"/>
    </row>
    <row r="214" spans="2:27">
      <c r="B214" s="112"/>
      <c r="C214" s="112"/>
      <c r="X214" s="76"/>
      <c r="Y214" s="76"/>
      <c r="Z214" s="76"/>
      <c r="AA214" s="76"/>
    </row>
    <row r="215" spans="2:27">
      <c r="B215" s="112"/>
      <c r="C215" s="112"/>
      <c r="X215" s="76"/>
      <c r="Y215" s="76"/>
      <c r="Z215" s="76"/>
      <c r="AA215" s="76"/>
    </row>
    <row r="216" spans="2:27">
      <c r="B216" s="112"/>
      <c r="C216" s="112"/>
      <c r="X216" s="76"/>
      <c r="Y216" s="76"/>
      <c r="Z216" s="76"/>
      <c r="AA216" s="76"/>
    </row>
    <row r="217" spans="2:27">
      <c r="B217" s="112"/>
      <c r="C217" s="112"/>
      <c r="X217" s="76"/>
      <c r="Y217" s="76"/>
      <c r="Z217" s="76"/>
      <c r="AA217" s="76"/>
    </row>
    <row r="218" spans="2:27">
      <c r="B218" s="112"/>
      <c r="C218" s="112"/>
      <c r="X218" s="76"/>
      <c r="Y218" s="76"/>
      <c r="Z218" s="76"/>
      <c r="AA218" s="76"/>
    </row>
    <row r="219" spans="2:27">
      <c r="B219" s="112"/>
      <c r="C219" s="112"/>
      <c r="X219" s="76"/>
      <c r="Y219" s="76"/>
      <c r="Z219" s="76"/>
      <c r="AA219" s="76"/>
    </row>
    <row r="220" spans="2:27">
      <c r="B220" s="112"/>
      <c r="C220" s="112"/>
      <c r="X220" s="76"/>
      <c r="Y220" s="76"/>
      <c r="Z220" s="76"/>
      <c r="AA220" s="76"/>
    </row>
    <row r="221" spans="2:27">
      <c r="B221" s="112"/>
      <c r="C221" s="112"/>
      <c r="X221" s="76"/>
      <c r="Y221" s="76"/>
      <c r="Z221" s="76"/>
      <c r="AA221" s="76"/>
    </row>
    <row r="222" spans="2:27">
      <c r="B222" s="112"/>
      <c r="C222" s="112"/>
      <c r="X222" s="76"/>
      <c r="Y222" s="76"/>
      <c r="Z222" s="76"/>
      <c r="AA222" s="76"/>
    </row>
    <row r="223" spans="2:27">
      <c r="B223" s="112"/>
      <c r="C223" s="112"/>
      <c r="X223" s="76"/>
      <c r="Y223" s="76"/>
      <c r="Z223" s="76"/>
      <c r="AA223" s="76"/>
    </row>
    <row r="224" spans="2:27">
      <c r="B224" s="112"/>
      <c r="C224" s="112"/>
      <c r="X224" s="76"/>
      <c r="Y224" s="76"/>
      <c r="Z224" s="76"/>
      <c r="AA224" s="76"/>
    </row>
    <row r="225" spans="2:27">
      <c r="B225" s="112"/>
      <c r="C225" s="112"/>
      <c r="X225" s="76"/>
      <c r="Y225" s="76"/>
      <c r="Z225" s="76"/>
      <c r="AA225" s="76"/>
    </row>
    <row r="226" spans="2:27">
      <c r="B226" s="112"/>
      <c r="C226" s="112"/>
      <c r="X226" s="76"/>
      <c r="Y226" s="76"/>
      <c r="Z226" s="76"/>
      <c r="AA226" s="76"/>
    </row>
    <row r="227" spans="2:27">
      <c r="B227" s="112"/>
      <c r="C227" s="112"/>
      <c r="X227" s="76"/>
      <c r="Y227" s="76"/>
      <c r="Z227" s="76"/>
      <c r="AA227" s="76"/>
    </row>
    <row r="228" spans="2:27">
      <c r="B228" s="112"/>
      <c r="C228" s="112"/>
      <c r="X228" s="76"/>
      <c r="Y228" s="76"/>
      <c r="Z228" s="76"/>
      <c r="AA228" s="76"/>
    </row>
    <row r="229" spans="2:27">
      <c r="B229" s="112"/>
      <c r="C229" s="112"/>
      <c r="X229" s="76"/>
      <c r="Y229" s="76"/>
      <c r="Z229" s="76"/>
      <c r="AA229" s="76"/>
    </row>
    <row r="230" spans="2:27">
      <c r="B230" s="112"/>
      <c r="C230" s="112"/>
      <c r="X230" s="76"/>
      <c r="Y230" s="76"/>
      <c r="Z230" s="76"/>
      <c r="AA230" s="76"/>
    </row>
    <row r="231" spans="2:27">
      <c r="B231" s="112"/>
      <c r="C231" s="112"/>
      <c r="X231" s="76"/>
      <c r="Y231" s="76"/>
      <c r="Z231" s="76"/>
      <c r="AA231" s="76"/>
    </row>
    <row r="232" spans="2:27">
      <c r="B232" s="112"/>
      <c r="C232" s="112"/>
      <c r="X232" s="76"/>
      <c r="Y232" s="76"/>
      <c r="Z232" s="76"/>
      <c r="AA232" s="76"/>
    </row>
    <row r="233" spans="2:27">
      <c r="B233" s="112"/>
      <c r="C233" s="112"/>
      <c r="X233" s="76"/>
      <c r="Y233" s="76"/>
      <c r="Z233" s="76"/>
      <c r="AA233" s="76"/>
    </row>
    <row r="234" spans="2:27">
      <c r="B234" s="112"/>
      <c r="C234" s="112"/>
      <c r="X234" s="76"/>
      <c r="Y234" s="76"/>
      <c r="Z234" s="76"/>
      <c r="AA234" s="76"/>
    </row>
    <row r="235" spans="2:27">
      <c r="B235" s="112"/>
      <c r="C235" s="112"/>
      <c r="X235" s="76"/>
      <c r="Y235" s="76"/>
      <c r="Z235" s="76"/>
      <c r="AA235" s="76"/>
    </row>
    <row r="236" spans="2:27">
      <c r="B236" s="112"/>
      <c r="C236" s="112"/>
      <c r="X236" s="76"/>
      <c r="Y236" s="76"/>
      <c r="Z236" s="76"/>
      <c r="AA236" s="76"/>
    </row>
    <row r="237" spans="2:27">
      <c r="B237" s="112"/>
      <c r="C237" s="112"/>
      <c r="X237" s="76"/>
      <c r="Y237" s="76"/>
      <c r="Z237" s="76"/>
      <c r="AA237" s="76"/>
    </row>
    <row r="238" spans="2:27">
      <c r="B238" s="112"/>
      <c r="C238" s="112"/>
      <c r="X238" s="76"/>
      <c r="Y238" s="76"/>
      <c r="Z238" s="76"/>
      <c r="AA238" s="76"/>
    </row>
    <row r="239" spans="2:27">
      <c r="B239" s="112"/>
      <c r="C239" s="112"/>
      <c r="X239" s="76"/>
      <c r="Y239" s="76"/>
      <c r="Z239" s="76"/>
      <c r="AA239" s="76"/>
    </row>
    <row r="240" spans="2:27">
      <c r="B240" s="112"/>
      <c r="C240" s="112"/>
      <c r="X240" s="76"/>
      <c r="Y240" s="76"/>
      <c r="Z240" s="76"/>
      <c r="AA240" s="76"/>
    </row>
    <row r="241" spans="2:27">
      <c r="B241" s="112"/>
      <c r="C241" s="112"/>
      <c r="X241" s="76"/>
      <c r="Y241" s="76"/>
      <c r="Z241" s="76"/>
      <c r="AA241" s="76"/>
    </row>
    <row r="242" spans="2:27">
      <c r="B242" s="112"/>
      <c r="C242" s="112"/>
      <c r="X242" s="76"/>
      <c r="Y242" s="76"/>
      <c r="Z242" s="76"/>
      <c r="AA242" s="76"/>
    </row>
    <row r="243" spans="2:27">
      <c r="B243" s="112"/>
      <c r="C243" s="112"/>
      <c r="X243" s="76"/>
      <c r="Y243" s="76"/>
      <c r="Z243" s="76"/>
      <c r="AA243" s="76"/>
    </row>
    <row r="244" spans="2:27">
      <c r="B244" s="112"/>
      <c r="C244" s="112"/>
      <c r="X244" s="76"/>
      <c r="Y244" s="76"/>
      <c r="Z244" s="76"/>
      <c r="AA244" s="76"/>
    </row>
    <row r="245" spans="2:27">
      <c r="B245" s="112"/>
      <c r="C245" s="112"/>
      <c r="X245" s="76"/>
      <c r="Y245" s="76"/>
      <c r="Z245" s="76"/>
      <c r="AA245" s="76"/>
    </row>
    <row r="246" spans="2:27">
      <c r="B246" s="112"/>
      <c r="C246" s="112"/>
      <c r="X246" s="76"/>
      <c r="Y246" s="76"/>
      <c r="Z246" s="76"/>
      <c r="AA246" s="76"/>
    </row>
    <row r="247" spans="2:27">
      <c r="B247" s="112"/>
      <c r="C247" s="112"/>
      <c r="X247" s="76"/>
      <c r="Y247" s="76"/>
      <c r="Z247" s="76"/>
      <c r="AA247" s="76"/>
    </row>
    <row r="248" spans="2:27">
      <c r="B248" s="112"/>
      <c r="C248" s="112"/>
      <c r="X248" s="76"/>
      <c r="Y248" s="76"/>
      <c r="Z248" s="76"/>
      <c r="AA248" s="76"/>
    </row>
    <row r="249" spans="2:27">
      <c r="B249" s="112"/>
      <c r="C249" s="112"/>
      <c r="X249" s="76"/>
      <c r="Y249" s="76"/>
      <c r="Z249" s="76"/>
      <c r="AA249" s="76"/>
    </row>
    <row r="250" spans="2:27">
      <c r="B250" s="112"/>
      <c r="C250" s="112"/>
      <c r="X250" s="76"/>
      <c r="Y250" s="76"/>
      <c r="Z250" s="76"/>
      <c r="AA250" s="76"/>
    </row>
    <row r="251" spans="2:27">
      <c r="B251" s="112"/>
      <c r="C251" s="112"/>
      <c r="X251" s="76"/>
      <c r="Y251" s="76"/>
      <c r="Z251" s="76"/>
      <c r="AA251" s="76"/>
    </row>
    <row r="252" spans="2:27">
      <c r="B252" s="112"/>
      <c r="C252" s="112"/>
      <c r="X252" s="76"/>
      <c r="Y252" s="76"/>
      <c r="Z252" s="76"/>
      <c r="AA252" s="76"/>
    </row>
    <row r="253" spans="2:27">
      <c r="B253" s="112"/>
      <c r="C253" s="112"/>
      <c r="X253" s="76"/>
      <c r="Y253" s="76"/>
      <c r="Z253" s="76"/>
      <c r="AA253" s="76"/>
    </row>
    <row r="254" spans="2:27">
      <c r="B254" s="112"/>
      <c r="C254" s="112"/>
      <c r="X254" s="76"/>
      <c r="Y254" s="76"/>
      <c r="Z254" s="76"/>
      <c r="AA254" s="76"/>
    </row>
    <row r="255" spans="2:27">
      <c r="B255" s="112"/>
      <c r="C255" s="112"/>
      <c r="X255" s="76"/>
      <c r="Y255" s="76"/>
      <c r="Z255" s="76"/>
      <c r="AA255" s="76"/>
    </row>
    <row r="256" spans="2:27">
      <c r="B256" s="112"/>
      <c r="C256" s="112"/>
      <c r="X256" s="76"/>
      <c r="Y256" s="76"/>
      <c r="Z256" s="76"/>
      <c r="AA256" s="76"/>
    </row>
    <row r="257" spans="2:27">
      <c r="B257" s="112"/>
      <c r="C257" s="112"/>
      <c r="X257" s="76"/>
      <c r="Y257" s="76"/>
      <c r="Z257" s="76"/>
      <c r="AA257" s="76"/>
    </row>
    <row r="258" spans="2:27">
      <c r="B258" s="112"/>
      <c r="C258" s="112"/>
      <c r="X258" s="76"/>
      <c r="Y258" s="76"/>
      <c r="Z258" s="76"/>
      <c r="AA258" s="76"/>
    </row>
    <row r="259" spans="2:27">
      <c r="B259" s="112"/>
      <c r="C259" s="112"/>
      <c r="X259" s="76"/>
      <c r="Y259" s="76"/>
      <c r="Z259" s="76"/>
      <c r="AA259" s="76"/>
    </row>
    <row r="260" spans="2:27">
      <c r="B260" s="112"/>
      <c r="C260" s="112"/>
      <c r="X260" s="76"/>
      <c r="Y260" s="76"/>
      <c r="Z260" s="76"/>
      <c r="AA260" s="76"/>
    </row>
    <row r="261" spans="2:27">
      <c r="B261" s="112"/>
      <c r="C261" s="112"/>
      <c r="X261" s="76"/>
      <c r="Y261" s="76"/>
      <c r="Z261" s="76"/>
      <c r="AA261" s="76"/>
    </row>
    <row r="262" spans="2:27">
      <c r="B262" s="112"/>
      <c r="C262" s="112"/>
      <c r="X262" s="76"/>
      <c r="Y262" s="76"/>
      <c r="Z262" s="76"/>
      <c r="AA262" s="76"/>
    </row>
    <row r="263" spans="2:27">
      <c r="B263" s="112"/>
      <c r="C263" s="112"/>
      <c r="X263" s="76"/>
      <c r="Y263" s="76"/>
      <c r="Z263" s="76"/>
      <c r="AA263" s="76"/>
    </row>
    <row r="264" spans="2:27">
      <c r="B264" s="112"/>
      <c r="C264" s="112"/>
      <c r="X264" s="76"/>
      <c r="Y264" s="76"/>
      <c r="Z264" s="76"/>
      <c r="AA264" s="76"/>
    </row>
    <row r="265" spans="2:27">
      <c r="B265" s="112"/>
      <c r="C265" s="112"/>
      <c r="X265" s="76"/>
      <c r="Y265" s="76"/>
      <c r="Z265" s="76"/>
      <c r="AA265" s="76"/>
    </row>
    <row r="266" spans="2:27">
      <c r="B266" s="112"/>
      <c r="C266" s="112"/>
      <c r="X266" s="76"/>
      <c r="Y266" s="76"/>
      <c r="Z266" s="76"/>
      <c r="AA266" s="76"/>
    </row>
    <row r="267" spans="2:27">
      <c r="B267" s="112"/>
      <c r="C267" s="112"/>
      <c r="X267" s="76"/>
      <c r="Y267" s="76"/>
      <c r="Z267" s="76"/>
      <c r="AA267" s="76"/>
    </row>
    <row r="268" spans="2:27">
      <c r="B268" s="112"/>
      <c r="C268" s="112"/>
      <c r="X268" s="76"/>
      <c r="Y268" s="76"/>
      <c r="Z268" s="76"/>
      <c r="AA268" s="76"/>
    </row>
    <row r="269" spans="2:27">
      <c r="B269" s="112"/>
      <c r="C269" s="112"/>
      <c r="X269" s="76"/>
      <c r="Y269" s="76"/>
      <c r="Z269" s="76"/>
      <c r="AA269" s="76"/>
    </row>
    <row r="270" spans="2:27">
      <c r="B270" s="112"/>
      <c r="C270" s="112"/>
      <c r="X270" s="76"/>
      <c r="Y270" s="76"/>
      <c r="Z270" s="76"/>
      <c r="AA270" s="76"/>
    </row>
    <row r="271" spans="2:27">
      <c r="B271" s="112"/>
      <c r="C271" s="112"/>
      <c r="X271" s="76"/>
      <c r="Y271" s="76"/>
      <c r="Z271" s="76"/>
      <c r="AA271" s="76"/>
    </row>
    <row r="272" spans="2:27">
      <c r="B272" s="112"/>
      <c r="C272" s="112"/>
      <c r="X272" s="76"/>
      <c r="Y272" s="76"/>
      <c r="Z272" s="76"/>
      <c r="AA272" s="76"/>
    </row>
    <row r="273" spans="2:27">
      <c r="B273" s="112"/>
      <c r="C273" s="112"/>
      <c r="X273" s="76"/>
      <c r="Y273" s="76"/>
      <c r="Z273" s="76"/>
      <c r="AA273" s="76"/>
    </row>
    <row r="274" spans="2:27">
      <c r="B274" s="112"/>
      <c r="C274" s="112"/>
      <c r="X274" s="76"/>
      <c r="Y274" s="76"/>
      <c r="Z274" s="76"/>
      <c r="AA274" s="76"/>
    </row>
    <row r="275" spans="2:27">
      <c r="B275" s="112"/>
      <c r="C275" s="112"/>
      <c r="X275" s="76"/>
      <c r="Y275" s="76"/>
      <c r="Z275" s="76"/>
      <c r="AA275" s="76"/>
    </row>
    <row r="276" spans="2:27">
      <c r="B276" s="112"/>
      <c r="C276" s="112"/>
      <c r="X276" s="76"/>
      <c r="Y276" s="76"/>
      <c r="Z276" s="76"/>
      <c r="AA276" s="76"/>
    </row>
    <row r="277" spans="2:27">
      <c r="B277" s="112"/>
      <c r="C277" s="112"/>
      <c r="X277" s="76"/>
      <c r="Y277" s="76"/>
      <c r="Z277" s="76"/>
      <c r="AA277" s="76"/>
    </row>
    <row r="278" spans="2:27">
      <c r="B278" s="112"/>
      <c r="C278" s="112"/>
      <c r="X278" s="76"/>
      <c r="Y278" s="76"/>
      <c r="Z278" s="76"/>
      <c r="AA278" s="76"/>
    </row>
    <row r="279" spans="2:27">
      <c r="B279" s="112"/>
      <c r="C279" s="112"/>
      <c r="X279" s="76"/>
      <c r="Y279" s="76"/>
      <c r="Z279" s="76"/>
      <c r="AA279" s="76"/>
    </row>
    <row r="280" spans="2:27">
      <c r="B280" s="112"/>
      <c r="C280" s="112"/>
      <c r="X280" s="76"/>
      <c r="Y280" s="76"/>
      <c r="Z280" s="76"/>
      <c r="AA280" s="76"/>
    </row>
    <row r="281" spans="2:27">
      <c r="B281" s="112"/>
      <c r="C281" s="112"/>
      <c r="X281" s="76"/>
      <c r="Y281" s="76"/>
      <c r="Z281" s="76"/>
      <c r="AA281" s="76"/>
    </row>
    <row r="282" spans="2:27">
      <c r="B282" s="112"/>
      <c r="C282" s="112"/>
      <c r="X282" s="76"/>
      <c r="Y282" s="76"/>
      <c r="Z282" s="76"/>
      <c r="AA282" s="76"/>
    </row>
    <row r="283" spans="2:27">
      <c r="B283" s="112"/>
      <c r="C283" s="112"/>
      <c r="X283" s="76"/>
      <c r="Y283" s="76"/>
      <c r="Z283" s="76"/>
      <c r="AA283" s="76"/>
    </row>
    <row r="284" spans="2:27">
      <c r="B284" s="112"/>
      <c r="C284" s="112"/>
      <c r="X284" s="76"/>
      <c r="Y284" s="76"/>
      <c r="Z284" s="76"/>
      <c r="AA284" s="76"/>
    </row>
    <row r="285" spans="2:27">
      <c r="B285" s="112"/>
      <c r="C285" s="112"/>
      <c r="X285" s="76"/>
      <c r="Y285" s="76"/>
      <c r="Z285" s="76"/>
      <c r="AA285" s="76"/>
    </row>
    <row r="286" spans="2:27">
      <c r="B286" s="112"/>
      <c r="C286" s="112"/>
      <c r="X286" s="76"/>
      <c r="Y286" s="76"/>
      <c r="Z286" s="76"/>
      <c r="AA286" s="76"/>
    </row>
    <row r="287" spans="2:27">
      <c r="B287" s="112"/>
      <c r="C287" s="112"/>
      <c r="X287" s="76"/>
      <c r="Y287" s="76"/>
      <c r="Z287" s="76"/>
      <c r="AA287" s="76"/>
    </row>
    <row r="288" spans="2:27">
      <c r="B288" s="112"/>
      <c r="C288" s="112"/>
      <c r="X288" s="76"/>
      <c r="Y288" s="76"/>
      <c r="Z288" s="76"/>
      <c r="AA288" s="76"/>
    </row>
    <row r="289" spans="2:27">
      <c r="B289" s="112"/>
      <c r="C289" s="112"/>
      <c r="X289" s="76"/>
      <c r="Y289" s="76"/>
      <c r="Z289" s="76"/>
      <c r="AA289" s="76"/>
    </row>
    <row r="290" spans="2:27">
      <c r="B290" s="112"/>
      <c r="C290" s="112"/>
      <c r="X290" s="76"/>
      <c r="Y290" s="76"/>
      <c r="Z290" s="76"/>
      <c r="AA290" s="76"/>
    </row>
    <row r="291" spans="2:27">
      <c r="B291" s="112"/>
      <c r="C291" s="112"/>
      <c r="X291" s="76"/>
      <c r="Y291" s="76"/>
      <c r="Z291" s="76"/>
      <c r="AA291" s="76"/>
    </row>
    <row r="292" spans="2:27">
      <c r="B292" s="112"/>
      <c r="C292" s="112"/>
      <c r="X292" s="76"/>
      <c r="Y292" s="76"/>
      <c r="Z292" s="76"/>
      <c r="AA292" s="76"/>
    </row>
    <row r="293" spans="2:27">
      <c r="B293" s="112"/>
      <c r="C293" s="112"/>
      <c r="X293" s="76"/>
      <c r="Y293" s="76"/>
      <c r="Z293" s="76"/>
      <c r="AA293" s="76"/>
    </row>
    <row r="294" spans="2:27">
      <c r="B294" s="112"/>
      <c r="C294" s="112"/>
      <c r="X294" s="76"/>
      <c r="Y294" s="76"/>
      <c r="Z294" s="76"/>
      <c r="AA294" s="76"/>
    </row>
    <row r="295" spans="2:27">
      <c r="B295" s="112"/>
      <c r="C295" s="112"/>
      <c r="X295" s="76"/>
      <c r="Y295" s="76"/>
      <c r="Z295" s="76"/>
      <c r="AA295" s="76"/>
    </row>
    <row r="296" spans="2:27">
      <c r="B296" s="112"/>
      <c r="C296" s="112"/>
      <c r="X296" s="76"/>
      <c r="Y296" s="76"/>
      <c r="Z296" s="76"/>
      <c r="AA296" s="76"/>
    </row>
    <row r="297" spans="2:27">
      <c r="B297" s="112"/>
      <c r="C297" s="112"/>
      <c r="X297" s="76"/>
      <c r="Y297" s="76"/>
      <c r="Z297" s="76"/>
      <c r="AA297" s="76"/>
    </row>
    <row r="298" spans="2:27">
      <c r="B298" s="112"/>
      <c r="C298" s="112"/>
      <c r="X298" s="76"/>
      <c r="Y298" s="76"/>
      <c r="Z298" s="76"/>
      <c r="AA298" s="76"/>
    </row>
    <row r="299" spans="2:27">
      <c r="B299" s="112"/>
      <c r="C299" s="112"/>
      <c r="X299" s="76"/>
      <c r="Y299" s="76"/>
      <c r="Z299" s="76"/>
      <c r="AA299" s="76"/>
    </row>
    <row r="300" spans="2:27">
      <c r="B300" s="112"/>
      <c r="C300" s="112"/>
      <c r="X300" s="76"/>
      <c r="Y300" s="76"/>
      <c r="Z300" s="76"/>
      <c r="AA300" s="76"/>
    </row>
    <row r="301" spans="2:27">
      <c r="B301" s="112"/>
      <c r="C301" s="112"/>
      <c r="X301" s="76"/>
      <c r="Y301" s="76"/>
      <c r="Z301" s="76"/>
      <c r="AA301" s="76"/>
    </row>
    <row r="302" spans="2:27">
      <c r="B302" s="112"/>
      <c r="C302" s="112"/>
      <c r="X302" s="76"/>
      <c r="Y302" s="76"/>
      <c r="Z302" s="76"/>
      <c r="AA302" s="76"/>
    </row>
    <row r="303" spans="2:27">
      <c r="B303" s="112"/>
      <c r="C303" s="112"/>
      <c r="X303" s="76"/>
      <c r="Y303" s="76"/>
      <c r="Z303" s="76"/>
      <c r="AA303" s="76"/>
    </row>
    <row r="304" spans="2:27">
      <c r="B304" s="112"/>
      <c r="C304" s="112"/>
      <c r="X304" s="76"/>
      <c r="Y304" s="76"/>
      <c r="Z304" s="76"/>
      <c r="AA304" s="76"/>
    </row>
    <row r="305" spans="2:27">
      <c r="B305" s="112"/>
      <c r="C305" s="112"/>
      <c r="X305" s="76"/>
      <c r="Y305" s="76"/>
      <c r="Z305" s="76"/>
      <c r="AA305" s="76"/>
    </row>
    <row r="306" spans="2:27">
      <c r="B306" s="112"/>
      <c r="C306" s="112"/>
      <c r="X306" s="76"/>
      <c r="Y306" s="76"/>
      <c r="Z306" s="76"/>
      <c r="AA306" s="76"/>
    </row>
    <row r="307" spans="2:27">
      <c r="B307" s="112"/>
      <c r="C307" s="112"/>
      <c r="X307" s="76"/>
      <c r="Y307" s="76"/>
      <c r="Z307" s="76"/>
      <c r="AA307" s="76"/>
    </row>
    <row r="308" spans="2:27">
      <c r="B308" s="112"/>
      <c r="C308" s="112"/>
      <c r="X308" s="76"/>
      <c r="Y308" s="76"/>
      <c r="Z308" s="76"/>
      <c r="AA308" s="76"/>
    </row>
    <row r="309" spans="2:27">
      <c r="B309" s="112"/>
      <c r="C309" s="112"/>
      <c r="X309" s="76"/>
      <c r="Y309" s="76"/>
      <c r="Z309" s="76"/>
      <c r="AA309" s="76"/>
    </row>
    <row r="310" spans="2:27">
      <c r="B310" s="112"/>
      <c r="C310" s="112"/>
      <c r="X310" s="76"/>
      <c r="Y310" s="76"/>
      <c r="Z310" s="76"/>
      <c r="AA310" s="76"/>
    </row>
    <row r="311" spans="2:27">
      <c r="B311" s="112"/>
      <c r="C311" s="112"/>
      <c r="X311" s="76"/>
      <c r="Y311" s="76"/>
      <c r="Z311" s="76"/>
      <c r="AA311" s="76"/>
    </row>
    <row r="312" spans="2:27">
      <c r="B312" s="112"/>
      <c r="C312" s="112"/>
      <c r="X312" s="76"/>
      <c r="Y312" s="76"/>
      <c r="Z312" s="76"/>
      <c r="AA312" s="76"/>
    </row>
    <row r="313" spans="2:27">
      <c r="B313" s="112"/>
      <c r="C313" s="112"/>
      <c r="X313" s="76"/>
      <c r="Y313" s="76"/>
      <c r="Z313" s="76"/>
      <c r="AA313" s="76"/>
    </row>
    <row r="314" spans="2:27">
      <c r="B314" s="112"/>
      <c r="C314" s="112"/>
      <c r="X314" s="76"/>
      <c r="Y314" s="76"/>
      <c r="Z314" s="76"/>
      <c r="AA314" s="76"/>
    </row>
    <row r="315" spans="2:27">
      <c r="B315" s="112"/>
      <c r="C315" s="112"/>
      <c r="X315" s="76"/>
      <c r="Y315" s="76"/>
      <c r="Z315" s="76"/>
      <c r="AA315" s="76"/>
    </row>
    <row r="316" spans="2:27">
      <c r="B316" s="112"/>
      <c r="C316" s="112"/>
      <c r="X316" s="76"/>
      <c r="Y316" s="76"/>
      <c r="Z316" s="76"/>
      <c r="AA316" s="76"/>
    </row>
    <row r="317" spans="2:27">
      <c r="B317" s="112"/>
      <c r="C317" s="112"/>
      <c r="X317" s="76"/>
      <c r="Y317" s="76"/>
      <c r="Z317" s="76"/>
      <c r="AA317" s="76"/>
    </row>
    <row r="318" spans="2:27">
      <c r="B318" s="112"/>
      <c r="C318" s="112"/>
      <c r="X318" s="76"/>
      <c r="Y318" s="76"/>
      <c r="Z318" s="76"/>
      <c r="AA318" s="76"/>
    </row>
    <row r="319" spans="2:27">
      <c r="B319" s="112"/>
      <c r="C319" s="112"/>
      <c r="X319" s="76"/>
      <c r="Y319" s="76"/>
      <c r="Z319" s="76"/>
      <c r="AA319" s="76"/>
    </row>
    <row r="320" spans="2:27">
      <c r="B320" s="112"/>
      <c r="C320" s="112"/>
      <c r="X320" s="76"/>
      <c r="Y320" s="76"/>
      <c r="Z320" s="76"/>
      <c r="AA320" s="76"/>
    </row>
    <row r="321" spans="2:27">
      <c r="B321" s="112"/>
      <c r="C321" s="112"/>
      <c r="X321" s="76"/>
      <c r="Y321" s="76"/>
      <c r="Z321" s="76"/>
      <c r="AA321" s="76"/>
    </row>
    <row r="322" spans="2:27">
      <c r="B322" s="112"/>
      <c r="C322" s="112"/>
      <c r="X322" s="76"/>
      <c r="Y322" s="76"/>
      <c r="Z322" s="76"/>
      <c r="AA322" s="76"/>
    </row>
    <row r="323" spans="2:27">
      <c r="B323" s="112"/>
      <c r="C323" s="112"/>
      <c r="X323" s="76"/>
      <c r="Y323" s="76"/>
      <c r="Z323" s="76"/>
      <c r="AA323" s="76"/>
    </row>
    <row r="324" spans="2:27">
      <c r="B324" s="112"/>
      <c r="C324" s="112"/>
      <c r="X324" s="76"/>
      <c r="Y324" s="76"/>
      <c r="Z324" s="76"/>
      <c r="AA324" s="76"/>
    </row>
    <row r="325" spans="2:27">
      <c r="B325" s="112"/>
      <c r="C325" s="112"/>
      <c r="X325" s="76"/>
      <c r="Y325" s="76"/>
      <c r="Z325" s="76"/>
      <c r="AA325" s="76"/>
    </row>
    <row r="326" spans="2:27">
      <c r="B326" s="112"/>
      <c r="C326" s="112"/>
      <c r="X326" s="76"/>
      <c r="Y326" s="76"/>
      <c r="Z326" s="76"/>
      <c r="AA326" s="76"/>
    </row>
    <row r="327" spans="2:27">
      <c r="B327" s="112"/>
      <c r="C327" s="112"/>
      <c r="X327" s="76"/>
      <c r="Y327" s="76"/>
      <c r="Z327" s="76"/>
      <c r="AA327" s="76"/>
    </row>
    <row r="328" spans="2:27">
      <c r="B328" s="112"/>
      <c r="C328" s="112"/>
      <c r="X328" s="76"/>
      <c r="Y328" s="76"/>
      <c r="Z328" s="76"/>
      <c r="AA328" s="76"/>
    </row>
    <row r="329" spans="2:27">
      <c r="B329" s="112"/>
      <c r="C329" s="112"/>
      <c r="X329" s="76"/>
      <c r="Y329" s="76"/>
      <c r="Z329" s="76"/>
      <c r="AA329" s="76"/>
    </row>
    <row r="330" spans="2:27">
      <c r="B330" s="112"/>
      <c r="C330" s="112"/>
      <c r="X330" s="76"/>
      <c r="Y330" s="76"/>
      <c r="Z330" s="76"/>
      <c r="AA330" s="76"/>
    </row>
    <row r="331" spans="2:27">
      <c r="B331" s="112"/>
      <c r="C331" s="112"/>
      <c r="X331" s="76"/>
      <c r="Y331" s="76"/>
      <c r="Z331" s="76"/>
      <c r="AA331" s="76"/>
    </row>
    <row r="332" spans="2:27">
      <c r="B332" s="112"/>
      <c r="C332" s="112"/>
      <c r="X332" s="76"/>
      <c r="Y332" s="76"/>
      <c r="Z332" s="76"/>
      <c r="AA332" s="76"/>
    </row>
    <row r="333" spans="2:27">
      <c r="B333" s="112"/>
      <c r="C333" s="112"/>
      <c r="X333" s="76"/>
      <c r="Y333" s="76"/>
      <c r="Z333" s="76"/>
      <c r="AA333" s="76"/>
    </row>
    <row r="334" spans="2:27">
      <c r="B334" s="112"/>
      <c r="C334" s="112"/>
      <c r="X334" s="76"/>
      <c r="Y334" s="76"/>
      <c r="Z334" s="76"/>
      <c r="AA334" s="76"/>
    </row>
    <row r="335" spans="2:27">
      <c r="B335" s="112"/>
      <c r="C335" s="112"/>
      <c r="X335" s="76"/>
      <c r="Y335" s="76"/>
      <c r="Z335" s="76"/>
      <c r="AA335" s="76"/>
    </row>
    <row r="336" spans="2:27">
      <c r="B336" s="112"/>
      <c r="C336" s="112"/>
      <c r="X336" s="76"/>
      <c r="Y336" s="76"/>
      <c r="Z336" s="76"/>
      <c r="AA336" s="76"/>
    </row>
    <row r="337" spans="2:27">
      <c r="B337" s="112"/>
      <c r="C337" s="112"/>
      <c r="X337" s="76"/>
      <c r="Y337" s="76"/>
      <c r="Z337" s="76"/>
      <c r="AA337" s="76"/>
    </row>
    <row r="338" spans="2:27">
      <c r="B338" s="112"/>
      <c r="C338" s="112"/>
      <c r="X338" s="76"/>
      <c r="Y338" s="76"/>
      <c r="Z338" s="76"/>
      <c r="AA338" s="76"/>
    </row>
    <row r="339" spans="2:27">
      <c r="B339" s="112"/>
      <c r="C339" s="112"/>
      <c r="X339" s="76"/>
      <c r="Y339" s="76"/>
      <c r="Z339" s="76"/>
      <c r="AA339" s="76"/>
    </row>
    <row r="340" spans="2:27">
      <c r="B340" s="112"/>
      <c r="C340" s="112"/>
      <c r="X340" s="76"/>
      <c r="Y340" s="76"/>
      <c r="Z340" s="76"/>
      <c r="AA340" s="76"/>
    </row>
    <row r="341" spans="2:27">
      <c r="B341" s="112"/>
      <c r="C341" s="112"/>
      <c r="X341" s="76"/>
      <c r="Y341" s="76"/>
      <c r="Z341" s="76"/>
      <c r="AA341" s="76"/>
    </row>
    <row r="342" spans="2:27">
      <c r="B342" s="112"/>
      <c r="C342" s="112"/>
      <c r="X342" s="76"/>
      <c r="Y342" s="76"/>
      <c r="Z342" s="76"/>
      <c r="AA342" s="76"/>
    </row>
    <row r="343" spans="2:27">
      <c r="B343" s="112"/>
      <c r="C343" s="112"/>
      <c r="X343" s="76"/>
      <c r="Y343" s="76"/>
      <c r="Z343" s="76"/>
      <c r="AA343" s="76"/>
    </row>
    <row r="344" spans="2:27">
      <c r="B344" s="112"/>
      <c r="C344" s="112"/>
      <c r="X344" s="76"/>
      <c r="Y344" s="76"/>
      <c r="Z344" s="76"/>
      <c r="AA344" s="76"/>
    </row>
    <row r="345" spans="2:27">
      <c r="B345" s="112"/>
      <c r="C345" s="112"/>
      <c r="X345" s="76"/>
      <c r="Y345" s="76"/>
      <c r="Z345" s="76"/>
      <c r="AA345" s="76"/>
    </row>
    <row r="346" spans="2:27">
      <c r="B346" s="112"/>
      <c r="C346" s="112"/>
      <c r="X346" s="76"/>
      <c r="Y346" s="76"/>
      <c r="Z346" s="76"/>
      <c r="AA346" s="76"/>
    </row>
    <row r="347" spans="2:27">
      <c r="B347" s="112"/>
      <c r="C347" s="112"/>
      <c r="X347" s="76"/>
      <c r="Y347" s="76"/>
      <c r="Z347" s="76"/>
      <c r="AA347" s="76"/>
    </row>
    <row r="348" spans="2:27">
      <c r="B348" s="112"/>
      <c r="C348" s="112"/>
      <c r="X348" s="76"/>
      <c r="Y348" s="76"/>
      <c r="Z348" s="76"/>
      <c r="AA348" s="76"/>
    </row>
    <row r="349" spans="2:27">
      <c r="B349" s="112"/>
      <c r="C349" s="112"/>
      <c r="X349" s="76"/>
      <c r="Y349" s="76"/>
      <c r="Z349" s="76"/>
      <c r="AA349" s="76"/>
    </row>
    <row r="350" spans="2:27">
      <c r="B350" s="112"/>
      <c r="C350" s="112"/>
      <c r="X350" s="76"/>
      <c r="Y350" s="76"/>
      <c r="Z350" s="76"/>
      <c r="AA350" s="76"/>
    </row>
    <row r="351" spans="2:27">
      <c r="B351" s="112"/>
      <c r="C351" s="112"/>
      <c r="X351" s="76"/>
      <c r="Y351" s="76"/>
      <c r="Z351" s="76"/>
      <c r="AA351" s="76"/>
    </row>
    <row r="352" spans="2:27">
      <c r="B352" s="112"/>
      <c r="C352" s="112"/>
      <c r="X352" s="76"/>
      <c r="Y352" s="76"/>
      <c r="Z352" s="76"/>
      <c r="AA352" s="76"/>
    </row>
    <row r="353" spans="2:27">
      <c r="B353" s="112"/>
      <c r="C353" s="112"/>
      <c r="X353" s="76"/>
      <c r="Y353" s="76"/>
      <c r="Z353" s="76"/>
      <c r="AA353" s="76"/>
    </row>
    <row r="354" spans="2:27">
      <c r="B354" s="112"/>
      <c r="C354" s="112"/>
      <c r="X354" s="76"/>
      <c r="Y354" s="76"/>
      <c r="Z354" s="76"/>
      <c r="AA354" s="76"/>
    </row>
    <row r="355" spans="2:27">
      <c r="B355" s="112"/>
      <c r="C355" s="112"/>
      <c r="X355" s="76"/>
      <c r="Y355" s="76"/>
      <c r="Z355" s="76"/>
      <c r="AA355" s="76"/>
    </row>
    <row r="356" spans="2:27">
      <c r="B356" s="112"/>
      <c r="C356" s="112"/>
      <c r="X356" s="76"/>
      <c r="Y356" s="76"/>
      <c r="Z356" s="76"/>
      <c r="AA356" s="76"/>
    </row>
    <row r="357" spans="2:27">
      <c r="B357" s="112"/>
      <c r="C357" s="112"/>
      <c r="X357" s="76"/>
      <c r="Y357" s="76"/>
      <c r="Z357" s="76"/>
      <c r="AA357" s="76"/>
    </row>
    <row r="358" spans="2:27">
      <c r="B358" s="112"/>
      <c r="C358" s="112"/>
      <c r="X358" s="76"/>
      <c r="Y358" s="76"/>
      <c r="Z358" s="76"/>
      <c r="AA358" s="76"/>
    </row>
    <row r="359" spans="2:27">
      <c r="B359" s="112"/>
      <c r="C359" s="112"/>
      <c r="X359" s="76"/>
      <c r="Y359" s="76"/>
      <c r="Z359" s="76"/>
      <c r="AA359" s="76"/>
    </row>
    <row r="360" spans="2:27">
      <c r="B360" s="112"/>
      <c r="C360" s="112"/>
      <c r="X360" s="76"/>
      <c r="Y360" s="76"/>
      <c r="Z360" s="76"/>
      <c r="AA360" s="76"/>
    </row>
    <row r="361" spans="2:27">
      <c r="B361" s="112"/>
      <c r="C361" s="112"/>
      <c r="X361" s="76"/>
      <c r="Y361" s="76"/>
      <c r="Z361" s="76"/>
      <c r="AA361" s="76"/>
    </row>
    <row r="362" spans="2:27">
      <c r="B362" s="112"/>
      <c r="C362" s="112"/>
      <c r="X362" s="76"/>
      <c r="Y362" s="76"/>
      <c r="Z362" s="76"/>
      <c r="AA362" s="76"/>
    </row>
    <row r="363" spans="2:27">
      <c r="B363" s="112"/>
      <c r="C363" s="112"/>
      <c r="X363" s="76"/>
      <c r="Y363" s="76"/>
      <c r="Z363" s="76"/>
      <c r="AA363" s="76"/>
    </row>
    <row r="364" spans="2:27">
      <c r="B364" s="112"/>
      <c r="C364" s="112"/>
      <c r="X364" s="76"/>
      <c r="Y364" s="76"/>
      <c r="Z364" s="76"/>
      <c r="AA364" s="76"/>
    </row>
    <row r="365" spans="2:27">
      <c r="B365" s="112"/>
      <c r="C365" s="112"/>
      <c r="X365" s="76"/>
      <c r="Y365" s="76"/>
      <c r="Z365" s="76"/>
      <c r="AA365" s="76"/>
    </row>
    <row r="366" spans="2:27">
      <c r="B366" s="112"/>
      <c r="C366" s="112"/>
      <c r="X366" s="76"/>
      <c r="Y366" s="76"/>
      <c r="Z366" s="76"/>
      <c r="AA366" s="76"/>
    </row>
    <row r="367" spans="2:27">
      <c r="B367" s="112"/>
      <c r="C367" s="112"/>
      <c r="X367" s="76"/>
      <c r="Y367" s="76"/>
      <c r="Z367" s="76"/>
      <c r="AA367" s="76"/>
    </row>
    <row r="368" spans="2:27">
      <c r="B368" s="112"/>
      <c r="C368" s="112"/>
      <c r="X368" s="76"/>
      <c r="Y368" s="76"/>
      <c r="Z368" s="76"/>
      <c r="AA368" s="76"/>
    </row>
    <row r="369" spans="2:27">
      <c r="B369" s="112"/>
      <c r="C369" s="112"/>
      <c r="X369" s="76"/>
      <c r="Y369" s="76"/>
      <c r="Z369" s="76"/>
      <c r="AA369" s="76"/>
    </row>
    <row r="370" spans="2:27">
      <c r="B370" s="112"/>
      <c r="C370" s="112"/>
      <c r="X370" s="76"/>
      <c r="Y370" s="76"/>
      <c r="Z370" s="76"/>
      <c r="AA370" s="76"/>
    </row>
    <row r="371" spans="2:27">
      <c r="B371" s="112"/>
      <c r="C371" s="112"/>
      <c r="X371" s="76"/>
      <c r="Y371" s="76"/>
      <c r="Z371" s="76"/>
      <c r="AA371" s="76"/>
    </row>
    <row r="372" spans="2:27">
      <c r="B372" s="112"/>
      <c r="C372" s="112"/>
      <c r="X372" s="76"/>
      <c r="Y372" s="76"/>
      <c r="Z372" s="76"/>
      <c r="AA372" s="76"/>
    </row>
    <row r="373" spans="2:27">
      <c r="B373" s="112"/>
      <c r="C373" s="112"/>
      <c r="X373" s="76"/>
      <c r="Y373" s="76"/>
      <c r="Z373" s="76"/>
      <c r="AA373" s="76"/>
    </row>
    <row r="374" spans="2:27">
      <c r="B374" s="112"/>
      <c r="C374" s="112"/>
      <c r="X374" s="76"/>
      <c r="Y374" s="76"/>
      <c r="Z374" s="76"/>
      <c r="AA374" s="76"/>
    </row>
    <row r="375" spans="2:27">
      <c r="B375" s="112"/>
      <c r="C375" s="112"/>
      <c r="X375" s="76"/>
      <c r="Y375" s="76"/>
      <c r="Z375" s="76"/>
      <c r="AA375" s="76"/>
    </row>
    <row r="376" spans="2:27">
      <c r="B376" s="112"/>
      <c r="C376" s="112"/>
      <c r="X376" s="76"/>
      <c r="Y376" s="76"/>
      <c r="Z376" s="76"/>
      <c r="AA376" s="76"/>
    </row>
    <row r="377" spans="2:27">
      <c r="B377" s="112"/>
      <c r="C377" s="112"/>
      <c r="X377" s="76"/>
      <c r="Y377" s="76"/>
      <c r="Z377" s="76"/>
      <c r="AA377" s="76"/>
    </row>
    <row r="378" spans="2:27">
      <c r="B378" s="112"/>
      <c r="C378" s="112"/>
      <c r="X378" s="76"/>
      <c r="Y378" s="76"/>
      <c r="Z378" s="76"/>
      <c r="AA378" s="76"/>
    </row>
    <row r="379" spans="2:27">
      <c r="B379" s="112"/>
      <c r="C379" s="112"/>
      <c r="X379" s="76"/>
      <c r="Y379" s="76"/>
      <c r="Z379" s="76"/>
      <c r="AA379" s="76"/>
    </row>
    <row r="380" spans="2:27">
      <c r="B380" s="112"/>
      <c r="C380" s="112"/>
      <c r="X380" s="76"/>
      <c r="Y380" s="76"/>
      <c r="Z380" s="76"/>
      <c r="AA380" s="76"/>
    </row>
    <row r="381" spans="2:27">
      <c r="B381" s="112"/>
      <c r="C381" s="112"/>
      <c r="X381" s="76"/>
      <c r="Y381" s="76"/>
      <c r="Z381" s="76"/>
      <c r="AA381" s="76"/>
    </row>
    <row r="382" spans="2:27">
      <c r="B382" s="112"/>
      <c r="C382" s="112"/>
      <c r="X382" s="76"/>
      <c r="Y382" s="76"/>
      <c r="Z382" s="76"/>
      <c r="AA382" s="76"/>
    </row>
    <row r="383" spans="2:27">
      <c r="B383" s="112"/>
      <c r="C383" s="112"/>
      <c r="X383" s="76"/>
      <c r="Y383" s="76"/>
      <c r="Z383" s="76"/>
      <c r="AA383" s="76"/>
    </row>
    <row r="384" spans="2:27">
      <c r="B384" s="112"/>
      <c r="C384" s="112"/>
      <c r="X384" s="76"/>
      <c r="Y384" s="76"/>
      <c r="Z384" s="76"/>
      <c r="AA384" s="76"/>
    </row>
    <row r="385" spans="2:27">
      <c r="B385" s="112"/>
      <c r="C385" s="112"/>
      <c r="X385" s="76"/>
      <c r="Y385" s="76"/>
      <c r="Z385" s="76"/>
      <c r="AA385" s="76"/>
    </row>
    <row r="386" spans="2:27">
      <c r="B386" s="112"/>
      <c r="C386" s="112"/>
      <c r="X386" s="76"/>
      <c r="Y386" s="76"/>
      <c r="Z386" s="76"/>
      <c r="AA386" s="76"/>
    </row>
    <row r="387" spans="2:27">
      <c r="B387" s="112"/>
      <c r="C387" s="112"/>
      <c r="X387" s="76"/>
      <c r="Y387" s="76"/>
      <c r="Z387" s="76"/>
      <c r="AA387" s="76"/>
    </row>
    <row r="388" spans="2:27">
      <c r="B388" s="112"/>
      <c r="C388" s="112"/>
      <c r="X388" s="76"/>
      <c r="Y388" s="76"/>
      <c r="Z388" s="76"/>
      <c r="AA388" s="76"/>
    </row>
    <row r="389" spans="2:27">
      <c r="B389" s="112"/>
      <c r="C389" s="112"/>
      <c r="X389" s="76"/>
      <c r="Y389" s="76"/>
      <c r="Z389" s="76"/>
      <c r="AA389" s="76"/>
    </row>
    <row r="390" spans="2:27">
      <c r="B390" s="112"/>
      <c r="C390" s="112"/>
      <c r="X390" s="76"/>
      <c r="Y390" s="76"/>
      <c r="Z390" s="76"/>
      <c r="AA390" s="76"/>
    </row>
    <row r="391" spans="2:27">
      <c r="B391" s="112"/>
      <c r="C391" s="112"/>
      <c r="X391" s="76"/>
      <c r="Y391" s="76"/>
      <c r="Z391" s="76"/>
      <c r="AA391" s="76"/>
    </row>
    <row r="392" spans="2:27">
      <c r="B392" s="112"/>
      <c r="C392" s="112"/>
      <c r="X392" s="76"/>
      <c r="Y392" s="76"/>
      <c r="Z392" s="76"/>
      <c r="AA392" s="76"/>
    </row>
    <row r="393" spans="2:27">
      <c r="B393" s="112"/>
      <c r="C393" s="112"/>
      <c r="X393" s="76"/>
      <c r="Y393" s="76"/>
      <c r="Z393" s="76"/>
      <c r="AA393" s="76"/>
    </row>
    <row r="394" spans="2:27">
      <c r="B394" s="112"/>
      <c r="C394" s="112"/>
      <c r="X394" s="76"/>
      <c r="Y394" s="76"/>
      <c r="Z394" s="76"/>
      <c r="AA394" s="76"/>
    </row>
    <row r="395" spans="2:27">
      <c r="B395" s="112"/>
      <c r="C395" s="112"/>
      <c r="X395" s="76"/>
      <c r="Y395" s="76"/>
      <c r="Z395" s="76"/>
      <c r="AA395" s="76"/>
    </row>
    <row r="396" spans="2:27">
      <c r="B396" s="112"/>
      <c r="C396" s="112"/>
      <c r="X396" s="76"/>
      <c r="Y396" s="76"/>
      <c r="Z396" s="76"/>
      <c r="AA396" s="76"/>
    </row>
    <row r="397" spans="2:27">
      <c r="B397" s="112"/>
      <c r="C397" s="112"/>
      <c r="X397" s="76"/>
      <c r="Y397" s="76"/>
      <c r="Z397" s="76"/>
      <c r="AA397" s="76"/>
    </row>
    <row r="398" spans="2:27">
      <c r="B398" s="112"/>
      <c r="C398" s="112"/>
      <c r="X398" s="76"/>
      <c r="Y398" s="76"/>
      <c r="Z398" s="76"/>
      <c r="AA398" s="76"/>
    </row>
    <row r="399" spans="2:27">
      <c r="B399" s="112"/>
      <c r="C399" s="112"/>
      <c r="X399" s="76"/>
      <c r="Y399" s="76"/>
      <c r="Z399" s="76"/>
      <c r="AA399" s="76"/>
    </row>
    <row r="400" spans="2:27">
      <c r="B400" s="112"/>
      <c r="C400" s="112"/>
      <c r="X400" s="76"/>
      <c r="Y400" s="76"/>
      <c r="Z400" s="76"/>
      <c r="AA400" s="76"/>
    </row>
    <row r="401" spans="2:27">
      <c r="B401" s="112"/>
      <c r="C401" s="112"/>
      <c r="X401" s="76"/>
      <c r="Y401" s="76"/>
      <c r="Z401" s="76"/>
      <c r="AA401" s="76"/>
    </row>
    <row r="402" spans="2:27">
      <c r="B402" s="112"/>
      <c r="C402" s="112"/>
      <c r="X402" s="76"/>
      <c r="Y402" s="76"/>
      <c r="Z402" s="76"/>
      <c r="AA402" s="76"/>
    </row>
    <row r="403" spans="2:27">
      <c r="B403" s="112"/>
      <c r="C403" s="112"/>
      <c r="X403" s="76"/>
      <c r="Y403" s="76"/>
      <c r="Z403" s="76"/>
      <c r="AA403" s="76"/>
    </row>
    <row r="404" spans="2:27">
      <c r="B404" s="112"/>
      <c r="C404" s="112"/>
      <c r="X404" s="76"/>
      <c r="Y404" s="76"/>
      <c r="Z404" s="76"/>
      <c r="AA404" s="76"/>
    </row>
    <row r="405" spans="2:27">
      <c r="B405" s="112"/>
      <c r="C405" s="112"/>
      <c r="X405" s="76"/>
      <c r="Y405" s="76"/>
      <c r="Z405" s="76"/>
      <c r="AA405" s="76"/>
    </row>
    <row r="406" spans="2:27">
      <c r="B406" s="112"/>
      <c r="C406" s="112"/>
      <c r="X406" s="76"/>
      <c r="Y406" s="76"/>
      <c r="Z406" s="76"/>
      <c r="AA406" s="76"/>
    </row>
    <row r="407" spans="2:27">
      <c r="B407" s="112"/>
      <c r="C407" s="112"/>
      <c r="X407" s="76"/>
      <c r="Y407" s="76"/>
      <c r="Z407" s="76"/>
      <c r="AA407" s="76"/>
    </row>
    <row r="408" spans="2:27">
      <c r="B408" s="112"/>
      <c r="C408" s="112"/>
      <c r="X408" s="76"/>
      <c r="Y408" s="76"/>
      <c r="Z408" s="76"/>
      <c r="AA408" s="76"/>
    </row>
    <row r="409" spans="2:27">
      <c r="B409" s="112"/>
      <c r="C409" s="112"/>
      <c r="X409" s="76"/>
      <c r="Y409" s="76"/>
      <c r="Z409" s="76"/>
      <c r="AA409" s="76"/>
    </row>
    <row r="410" spans="2:27">
      <c r="B410" s="112"/>
      <c r="C410" s="112"/>
      <c r="X410" s="76"/>
      <c r="Y410" s="76"/>
      <c r="Z410" s="76"/>
      <c r="AA410" s="76"/>
    </row>
    <row r="411" spans="2:27">
      <c r="B411" s="112"/>
      <c r="C411" s="112"/>
      <c r="X411" s="76"/>
      <c r="Y411" s="76"/>
      <c r="Z411" s="76"/>
      <c r="AA411" s="76"/>
    </row>
    <row r="412" spans="2:27">
      <c r="B412" s="112"/>
      <c r="C412" s="112"/>
      <c r="X412" s="76"/>
      <c r="Y412" s="76"/>
      <c r="Z412" s="76"/>
      <c r="AA412" s="76"/>
    </row>
    <row r="413" spans="2:27">
      <c r="B413" s="112"/>
      <c r="C413" s="112"/>
      <c r="X413" s="76"/>
      <c r="Y413" s="76"/>
      <c r="Z413" s="76"/>
      <c r="AA413" s="76"/>
    </row>
    <row r="414" spans="2:27">
      <c r="B414" s="112"/>
      <c r="C414" s="112"/>
      <c r="X414" s="76"/>
      <c r="Y414" s="76"/>
      <c r="Z414" s="76"/>
      <c r="AA414" s="76"/>
    </row>
    <row r="415" spans="2:27">
      <c r="B415" s="112"/>
      <c r="C415" s="112"/>
      <c r="X415" s="76"/>
      <c r="Y415" s="76"/>
      <c r="Z415" s="76"/>
      <c r="AA415" s="76"/>
    </row>
    <row r="416" spans="2:27">
      <c r="B416" s="112"/>
      <c r="C416" s="112"/>
      <c r="X416" s="76"/>
      <c r="Y416" s="76"/>
      <c r="Z416" s="76"/>
      <c r="AA416" s="76"/>
    </row>
    <row r="417" spans="2:27">
      <c r="B417" s="112"/>
      <c r="C417" s="112"/>
      <c r="X417" s="76"/>
      <c r="Y417" s="76"/>
      <c r="Z417" s="76"/>
      <c r="AA417" s="76"/>
    </row>
    <row r="418" spans="2:27">
      <c r="B418" s="112"/>
      <c r="C418" s="112"/>
      <c r="X418" s="76"/>
      <c r="Y418" s="76"/>
      <c r="Z418" s="76"/>
      <c r="AA418" s="76"/>
    </row>
    <row r="419" spans="2:27">
      <c r="B419" s="112"/>
      <c r="C419" s="112"/>
      <c r="X419" s="76"/>
      <c r="Y419" s="76"/>
      <c r="Z419" s="76"/>
      <c r="AA419" s="76"/>
    </row>
    <row r="420" spans="2:27">
      <c r="B420" s="112"/>
      <c r="C420" s="112"/>
      <c r="X420" s="76"/>
      <c r="Y420" s="76"/>
      <c r="Z420" s="76"/>
      <c r="AA420" s="76"/>
    </row>
    <row r="421" spans="2:27">
      <c r="B421" s="112"/>
      <c r="C421" s="112"/>
      <c r="X421" s="76"/>
      <c r="Y421" s="76"/>
      <c r="Z421" s="76"/>
      <c r="AA421" s="76"/>
    </row>
    <row r="422" spans="2:27">
      <c r="B422" s="112"/>
      <c r="C422" s="112"/>
      <c r="X422" s="76"/>
      <c r="Y422" s="76"/>
      <c r="Z422" s="76"/>
      <c r="AA422" s="76"/>
    </row>
    <row r="423" spans="2:27">
      <c r="B423" s="112"/>
      <c r="C423" s="112"/>
      <c r="X423" s="76"/>
      <c r="Y423" s="76"/>
      <c r="Z423" s="76"/>
      <c r="AA423" s="76"/>
    </row>
    <row r="424" spans="2:27">
      <c r="B424" s="112"/>
      <c r="C424" s="112"/>
      <c r="X424" s="76"/>
      <c r="Y424" s="76"/>
      <c r="Z424" s="76"/>
      <c r="AA424" s="76"/>
    </row>
    <row r="425" spans="2:27">
      <c r="B425" s="112"/>
      <c r="C425" s="112"/>
      <c r="X425" s="76"/>
      <c r="Y425" s="76"/>
      <c r="Z425" s="76"/>
      <c r="AA425" s="76"/>
    </row>
    <row r="426" spans="2:27">
      <c r="B426" s="112"/>
      <c r="C426" s="112"/>
      <c r="X426" s="76"/>
      <c r="Y426" s="76"/>
      <c r="Z426" s="76"/>
      <c r="AA426" s="76"/>
    </row>
    <row r="427" spans="2:27">
      <c r="B427" s="112"/>
      <c r="C427" s="112"/>
      <c r="X427" s="76"/>
      <c r="Y427" s="76"/>
      <c r="Z427" s="76"/>
      <c r="AA427" s="76"/>
    </row>
    <row r="428" spans="2:27">
      <c r="B428" s="112"/>
      <c r="C428" s="112"/>
      <c r="X428" s="76"/>
      <c r="Y428" s="76"/>
      <c r="Z428" s="76"/>
      <c r="AA428" s="76"/>
    </row>
    <row r="429" spans="2:27">
      <c r="B429" s="112"/>
      <c r="C429" s="112"/>
      <c r="X429" s="76"/>
      <c r="Y429" s="76"/>
      <c r="Z429" s="76"/>
      <c r="AA429" s="76"/>
    </row>
    <row r="430" spans="2:27">
      <c r="B430" s="112"/>
      <c r="C430" s="112"/>
      <c r="X430" s="76"/>
      <c r="Y430" s="76"/>
      <c r="Z430" s="76"/>
      <c r="AA430" s="76"/>
    </row>
    <row r="431" spans="2:27">
      <c r="B431" s="112"/>
      <c r="C431" s="112"/>
      <c r="X431" s="76"/>
      <c r="Y431" s="76"/>
      <c r="Z431" s="76"/>
      <c r="AA431" s="76"/>
    </row>
    <row r="432" spans="2:27">
      <c r="B432" s="112"/>
      <c r="C432" s="112"/>
      <c r="X432" s="76"/>
      <c r="Y432" s="76"/>
      <c r="Z432" s="76"/>
      <c r="AA432" s="76"/>
    </row>
    <row r="433" spans="2:27">
      <c r="B433" s="112"/>
      <c r="C433" s="112"/>
      <c r="X433" s="76"/>
      <c r="Y433" s="76"/>
      <c r="Z433" s="76"/>
      <c r="AA433" s="76"/>
    </row>
    <row r="434" spans="2:27">
      <c r="B434" s="112"/>
      <c r="C434" s="112"/>
      <c r="X434" s="76"/>
      <c r="Y434" s="76"/>
      <c r="Z434" s="76"/>
      <c r="AA434" s="76"/>
    </row>
    <row r="435" spans="2:27">
      <c r="B435" s="112"/>
      <c r="C435" s="112"/>
      <c r="X435" s="76"/>
      <c r="Y435" s="76"/>
      <c r="Z435" s="76"/>
      <c r="AA435" s="76"/>
    </row>
    <row r="436" spans="2:27">
      <c r="B436" s="112"/>
      <c r="C436" s="112"/>
      <c r="X436" s="76"/>
      <c r="Y436" s="76"/>
      <c r="Z436" s="76"/>
      <c r="AA436" s="76"/>
    </row>
    <row r="437" spans="2:27">
      <c r="B437" s="112"/>
      <c r="C437" s="112"/>
      <c r="X437" s="76"/>
      <c r="Y437" s="76"/>
      <c r="Z437" s="76"/>
      <c r="AA437" s="76"/>
    </row>
    <row r="438" spans="2:27">
      <c r="B438" s="112"/>
      <c r="C438" s="112"/>
      <c r="X438" s="76"/>
      <c r="Y438" s="76"/>
      <c r="Z438" s="76"/>
      <c r="AA438" s="76"/>
    </row>
    <row r="439" spans="2:27">
      <c r="B439" s="112"/>
      <c r="C439" s="112"/>
      <c r="X439" s="76"/>
      <c r="Y439" s="76"/>
      <c r="Z439" s="76"/>
      <c r="AA439" s="76"/>
    </row>
    <row r="440" spans="2:27">
      <c r="B440" s="112"/>
      <c r="C440" s="112"/>
      <c r="X440" s="76"/>
      <c r="Y440" s="76"/>
      <c r="Z440" s="76"/>
      <c r="AA440" s="76"/>
    </row>
    <row r="441" spans="2:27">
      <c r="B441" s="112"/>
      <c r="C441" s="112"/>
      <c r="X441" s="76"/>
      <c r="Y441" s="76"/>
      <c r="Z441" s="76"/>
      <c r="AA441" s="76"/>
    </row>
    <row r="442" spans="2:27">
      <c r="B442" s="112"/>
      <c r="C442" s="112"/>
      <c r="X442" s="76"/>
      <c r="Y442" s="76"/>
      <c r="Z442" s="76"/>
      <c r="AA442" s="76"/>
    </row>
    <row r="443" spans="2:27">
      <c r="B443" s="112"/>
      <c r="C443" s="112"/>
      <c r="X443" s="76"/>
      <c r="Y443" s="76"/>
      <c r="Z443" s="76"/>
      <c r="AA443" s="76"/>
    </row>
    <row r="444" spans="2:27">
      <c r="B444" s="112"/>
      <c r="C444" s="112"/>
      <c r="X444" s="76"/>
      <c r="Y444" s="76"/>
      <c r="Z444" s="76"/>
      <c r="AA444" s="76"/>
    </row>
    <row r="445" spans="2:27">
      <c r="B445" s="112"/>
      <c r="C445" s="112"/>
      <c r="X445" s="76"/>
      <c r="Y445" s="76"/>
      <c r="Z445" s="76"/>
      <c r="AA445" s="76"/>
    </row>
    <row r="446" spans="2:27">
      <c r="B446" s="112"/>
      <c r="C446" s="112"/>
      <c r="X446" s="76"/>
      <c r="Y446" s="76"/>
      <c r="Z446" s="76"/>
      <c r="AA446" s="76"/>
    </row>
    <row r="447" spans="2:27">
      <c r="B447" s="112"/>
      <c r="C447" s="112"/>
      <c r="X447" s="76"/>
      <c r="Y447" s="76"/>
      <c r="Z447" s="76"/>
      <c r="AA447" s="76"/>
    </row>
    <row r="448" spans="2:27">
      <c r="B448" s="112"/>
      <c r="C448" s="112"/>
      <c r="X448" s="76"/>
      <c r="Y448" s="76"/>
      <c r="Z448" s="76"/>
      <c r="AA448" s="76"/>
    </row>
    <row r="449" spans="2:27">
      <c r="B449" s="112"/>
      <c r="C449" s="112"/>
      <c r="X449" s="76"/>
      <c r="Y449" s="76"/>
      <c r="Z449" s="76"/>
      <c r="AA449" s="76"/>
    </row>
    <row r="450" spans="2:27">
      <c r="B450" s="112"/>
      <c r="C450" s="112"/>
      <c r="X450" s="76"/>
      <c r="Y450" s="76"/>
      <c r="Z450" s="76"/>
      <c r="AA450" s="76"/>
    </row>
    <row r="451" spans="2:27">
      <c r="B451" s="112"/>
      <c r="C451" s="112"/>
      <c r="X451" s="76"/>
      <c r="Y451" s="76"/>
      <c r="Z451" s="76"/>
      <c r="AA451" s="76"/>
    </row>
    <row r="452" spans="2:27">
      <c r="B452" s="112"/>
      <c r="C452" s="112"/>
      <c r="X452" s="76"/>
      <c r="Y452" s="76"/>
      <c r="Z452" s="76"/>
      <c r="AA452" s="76"/>
    </row>
    <row r="453" spans="2:27">
      <c r="B453" s="112"/>
      <c r="C453" s="112"/>
      <c r="X453" s="76"/>
      <c r="Y453" s="76"/>
      <c r="Z453" s="76"/>
      <c r="AA453" s="76"/>
    </row>
    <row r="454" spans="2:27">
      <c r="B454" s="112"/>
      <c r="C454" s="112"/>
      <c r="X454" s="76"/>
      <c r="Y454" s="76"/>
      <c r="Z454" s="76"/>
      <c r="AA454" s="76"/>
    </row>
    <row r="455" spans="2:27">
      <c r="B455" s="112"/>
      <c r="C455" s="112"/>
      <c r="X455" s="76"/>
      <c r="Y455" s="76"/>
      <c r="Z455" s="76"/>
      <c r="AA455" s="76"/>
    </row>
    <row r="456" spans="2:27">
      <c r="B456" s="112"/>
      <c r="C456" s="112"/>
      <c r="X456" s="76"/>
      <c r="Y456" s="76"/>
      <c r="Z456" s="76"/>
      <c r="AA456" s="76"/>
    </row>
    <row r="457" spans="2:27">
      <c r="B457" s="112"/>
      <c r="C457" s="112"/>
      <c r="X457" s="76"/>
      <c r="Y457" s="76"/>
      <c r="Z457" s="76"/>
      <c r="AA457" s="76"/>
    </row>
    <row r="458" spans="2:27">
      <c r="B458" s="112"/>
      <c r="C458" s="112"/>
      <c r="X458" s="76"/>
      <c r="Y458" s="76"/>
      <c r="Z458" s="76"/>
      <c r="AA458" s="76"/>
    </row>
    <row r="459" spans="2:27">
      <c r="B459" s="112"/>
      <c r="C459" s="112"/>
      <c r="X459" s="76"/>
      <c r="Y459" s="76"/>
      <c r="Z459" s="76"/>
      <c r="AA459" s="76"/>
    </row>
    <row r="460" spans="2:27">
      <c r="B460" s="112"/>
      <c r="C460" s="112"/>
      <c r="X460" s="76"/>
      <c r="Y460" s="76"/>
      <c r="Z460" s="76"/>
      <c r="AA460" s="76"/>
    </row>
    <row r="461" spans="2:27">
      <c r="B461" s="112"/>
      <c r="C461" s="112"/>
      <c r="X461" s="76"/>
      <c r="Y461" s="76"/>
      <c r="Z461" s="76"/>
      <c r="AA461" s="76"/>
    </row>
    <row r="462" spans="2:27">
      <c r="B462" s="112"/>
      <c r="C462" s="112"/>
      <c r="X462" s="76"/>
      <c r="Y462" s="76"/>
      <c r="Z462" s="76"/>
      <c r="AA462" s="76"/>
    </row>
    <row r="463" spans="2:27">
      <c r="B463" s="112"/>
      <c r="C463" s="112"/>
      <c r="X463" s="76"/>
      <c r="Y463" s="76"/>
      <c r="Z463" s="76"/>
      <c r="AA463" s="76"/>
    </row>
    <row r="464" spans="2:27">
      <c r="B464" s="112"/>
      <c r="C464" s="112"/>
      <c r="X464" s="76"/>
      <c r="Y464" s="76"/>
      <c r="Z464" s="76"/>
      <c r="AA464" s="76"/>
    </row>
    <row r="465" spans="2:27">
      <c r="B465" s="112"/>
      <c r="C465" s="112"/>
      <c r="X465" s="76"/>
      <c r="Y465" s="76"/>
      <c r="Z465" s="76"/>
      <c r="AA465" s="76"/>
    </row>
    <row r="466" spans="2:27">
      <c r="B466" s="112"/>
      <c r="C466" s="112"/>
      <c r="X466" s="76"/>
      <c r="Y466" s="76"/>
      <c r="Z466" s="76"/>
      <c r="AA466" s="76"/>
    </row>
    <row r="467" spans="2:27">
      <c r="B467" s="112"/>
      <c r="C467" s="112"/>
      <c r="X467" s="76"/>
      <c r="Y467" s="76"/>
      <c r="Z467" s="76"/>
      <c r="AA467" s="76"/>
    </row>
    <row r="468" spans="2:27">
      <c r="B468" s="112"/>
      <c r="C468" s="112"/>
      <c r="X468" s="76"/>
      <c r="Y468" s="76"/>
      <c r="Z468" s="76"/>
      <c r="AA468" s="76"/>
    </row>
    <row r="469" spans="2:27">
      <c r="B469" s="112"/>
      <c r="C469" s="112"/>
      <c r="X469" s="76"/>
      <c r="Y469" s="76"/>
      <c r="Z469" s="76"/>
      <c r="AA469" s="76"/>
    </row>
    <row r="470" spans="2:27">
      <c r="B470" s="112"/>
      <c r="C470" s="112"/>
      <c r="X470" s="76"/>
      <c r="Y470" s="76"/>
      <c r="Z470" s="76"/>
      <c r="AA470" s="76"/>
    </row>
    <row r="471" spans="2:27">
      <c r="B471" s="112"/>
      <c r="C471" s="112"/>
      <c r="X471" s="76"/>
      <c r="Y471" s="76"/>
      <c r="Z471" s="76"/>
      <c r="AA471" s="76"/>
    </row>
    <row r="472" spans="2:27">
      <c r="B472" s="112"/>
      <c r="C472" s="112"/>
      <c r="X472" s="76"/>
      <c r="Y472" s="76"/>
      <c r="Z472" s="76"/>
      <c r="AA472" s="76"/>
    </row>
    <row r="473" spans="2:27">
      <c r="B473" s="112"/>
      <c r="C473" s="112"/>
      <c r="X473" s="76"/>
      <c r="Y473" s="76"/>
      <c r="Z473" s="76"/>
      <c r="AA473" s="76"/>
    </row>
    <row r="474" spans="2:27">
      <c r="B474" s="112"/>
      <c r="C474" s="112"/>
      <c r="X474" s="76"/>
      <c r="Y474" s="76"/>
      <c r="Z474" s="76"/>
      <c r="AA474" s="76"/>
    </row>
    <row r="475" spans="2:27">
      <c r="B475" s="112"/>
      <c r="C475" s="112"/>
      <c r="X475" s="76"/>
      <c r="Y475" s="76"/>
      <c r="Z475" s="76"/>
      <c r="AA475" s="76"/>
    </row>
    <row r="476" spans="2:27">
      <c r="B476" s="112"/>
      <c r="C476" s="112"/>
      <c r="X476" s="76"/>
      <c r="Y476" s="76"/>
      <c r="Z476" s="76"/>
      <c r="AA476" s="76"/>
    </row>
    <row r="477" spans="2:27">
      <c r="B477" s="112"/>
      <c r="C477" s="112"/>
      <c r="X477" s="76"/>
      <c r="Y477" s="76"/>
      <c r="Z477" s="76"/>
      <c r="AA477" s="76"/>
    </row>
    <row r="478" spans="2:27">
      <c r="B478" s="112"/>
      <c r="C478" s="112"/>
      <c r="X478" s="76"/>
      <c r="Y478" s="76"/>
      <c r="Z478" s="76"/>
      <c r="AA478" s="76"/>
    </row>
    <row r="479" spans="2:27">
      <c r="B479" s="112"/>
      <c r="C479" s="112"/>
      <c r="X479" s="76"/>
      <c r="Y479" s="76"/>
      <c r="Z479" s="76"/>
      <c r="AA479" s="76"/>
    </row>
    <row r="480" spans="2:27">
      <c r="B480" s="112"/>
      <c r="C480" s="112"/>
      <c r="X480" s="76"/>
      <c r="Y480" s="76"/>
      <c r="Z480" s="76"/>
      <c r="AA480" s="76"/>
    </row>
    <row r="481" spans="2:27">
      <c r="B481" s="112"/>
      <c r="C481" s="112"/>
      <c r="X481" s="76"/>
      <c r="Y481" s="76"/>
      <c r="Z481" s="76"/>
      <c r="AA481" s="76"/>
    </row>
    <row r="482" spans="2:27">
      <c r="B482" s="112"/>
      <c r="C482" s="112"/>
      <c r="X482" s="76"/>
      <c r="Y482" s="76"/>
      <c r="Z482" s="76"/>
      <c r="AA482" s="76"/>
    </row>
    <row r="483" spans="2:27">
      <c r="B483" s="112"/>
      <c r="C483" s="112"/>
      <c r="X483" s="76"/>
      <c r="Y483" s="76"/>
      <c r="Z483" s="76"/>
      <c r="AA483" s="76"/>
    </row>
    <row r="484" spans="2:27">
      <c r="B484" s="112"/>
      <c r="C484" s="112"/>
      <c r="X484" s="76"/>
      <c r="Y484" s="76"/>
      <c r="Z484" s="76"/>
      <c r="AA484" s="76"/>
    </row>
    <row r="485" spans="2:27">
      <c r="B485" s="112"/>
      <c r="C485" s="112"/>
      <c r="X485" s="76"/>
      <c r="Y485" s="76"/>
      <c r="Z485" s="76"/>
      <c r="AA485" s="76"/>
    </row>
    <row r="486" spans="2:27">
      <c r="B486" s="112"/>
      <c r="C486" s="112"/>
      <c r="X486" s="76"/>
      <c r="Y486" s="76"/>
      <c r="Z486" s="76"/>
      <c r="AA486" s="76"/>
    </row>
    <row r="487" spans="2:27">
      <c r="B487" s="112"/>
      <c r="C487" s="112"/>
      <c r="X487" s="76"/>
      <c r="Y487" s="76"/>
      <c r="Z487" s="76"/>
      <c r="AA487" s="76"/>
    </row>
    <row r="488" spans="2:27">
      <c r="B488" s="112"/>
      <c r="C488" s="112"/>
      <c r="X488" s="76"/>
      <c r="Y488" s="76"/>
      <c r="Z488" s="76"/>
      <c r="AA488" s="76"/>
    </row>
    <row r="489" spans="2:27">
      <c r="B489" s="112"/>
      <c r="C489" s="112"/>
      <c r="X489" s="76"/>
      <c r="Y489" s="76"/>
      <c r="Z489" s="76"/>
      <c r="AA489" s="76"/>
    </row>
    <row r="490" spans="2:27">
      <c r="B490" s="112"/>
      <c r="C490" s="112"/>
      <c r="X490" s="76"/>
      <c r="Y490" s="76"/>
      <c r="Z490" s="76"/>
      <c r="AA490" s="76"/>
    </row>
    <row r="491" spans="2:27">
      <c r="B491" s="112"/>
      <c r="C491" s="112"/>
      <c r="X491" s="76"/>
      <c r="Y491" s="76"/>
      <c r="Z491" s="76"/>
      <c r="AA491" s="76"/>
    </row>
    <row r="492" spans="2:27">
      <c r="B492" s="112"/>
      <c r="C492" s="112"/>
      <c r="X492" s="76"/>
      <c r="Y492" s="76"/>
      <c r="Z492" s="76"/>
      <c r="AA492" s="76"/>
    </row>
    <row r="493" spans="2:27">
      <c r="B493" s="112"/>
      <c r="C493" s="112"/>
      <c r="X493" s="76"/>
      <c r="Y493" s="76"/>
      <c r="Z493" s="76"/>
      <c r="AA493" s="76"/>
    </row>
    <row r="494" spans="2:27">
      <c r="B494" s="112"/>
      <c r="C494" s="112"/>
      <c r="X494" s="76"/>
      <c r="Y494" s="76"/>
      <c r="Z494" s="76"/>
      <c r="AA494" s="76"/>
    </row>
    <row r="495" spans="2:27">
      <c r="B495" s="112"/>
      <c r="C495" s="112"/>
      <c r="X495" s="76"/>
      <c r="Y495" s="76"/>
      <c r="Z495" s="76"/>
      <c r="AA495" s="76"/>
    </row>
    <row r="496" spans="2:27">
      <c r="B496" s="112"/>
      <c r="C496" s="112"/>
      <c r="X496" s="76"/>
      <c r="Y496" s="76"/>
      <c r="Z496" s="76"/>
      <c r="AA496" s="76"/>
    </row>
    <row r="497" spans="2:27">
      <c r="B497" s="112"/>
      <c r="C497" s="112"/>
      <c r="X497" s="76"/>
      <c r="Y497" s="76"/>
      <c r="Z497" s="76"/>
      <c r="AA497" s="76"/>
    </row>
    <row r="498" spans="2:27">
      <c r="B498" s="112"/>
      <c r="C498" s="112"/>
      <c r="X498" s="76"/>
      <c r="Y498" s="76"/>
      <c r="Z498" s="76"/>
      <c r="AA498" s="76"/>
    </row>
    <row r="499" spans="2:27">
      <c r="B499" s="112"/>
      <c r="C499" s="112"/>
      <c r="X499" s="76"/>
      <c r="Y499" s="76"/>
      <c r="Z499" s="76"/>
      <c r="AA499" s="76"/>
    </row>
    <row r="500" spans="2:27">
      <c r="B500" s="112"/>
      <c r="C500" s="112"/>
      <c r="X500" s="76"/>
      <c r="Y500" s="76"/>
      <c r="Z500" s="76"/>
      <c r="AA500" s="76"/>
    </row>
    <row r="501" spans="2:27">
      <c r="B501" s="112"/>
      <c r="C501" s="112"/>
      <c r="X501" s="76"/>
      <c r="Y501" s="76"/>
      <c r="Z501" s="76"/>
      <c r="AA501" s="76"/>
    </row>
    <row r="502" spans="2:27">
      <c r="B502" s="112"/>
      <c r="C502" s="112"/>
      <c r="X502" s="76"/>
      <c r="Y502" s="76"/>
      <c r="Z502" s="76"/>
      <c r="AA502" s="76"/>
    </row>
    <row r="503" spans="2:27">
      <c r="B503" s="112"/>
      <c r="C503" s="112"/>
      <c r="X503" s="76"/>
      <c r="Y503" s="76"/>
      <c r="Z503" s="76"/>
      <c r="AA503" s="76"/>
    </row>
    <row r="504" spans="2:27">
      <c r="B504" s="112"/>
      <c r="C504" s="112"/>
      <c r="X504" s="76"/>
      <c r="Y504" s="76"/>
      <c r="Z504" s="76"/>
      <c r="AA504" s="76"/>
    </row>
    <row r="505" spans="2:27">
      <c r="B505" s="112"/>
      <c r="C505" s="112"/>
      <c r="X505" s="76"/>
      <c r="Y505" s="76"/>
      <c r="Z505" s="76"/>
      <c r="AA505" s="76"/>
    </row>
    <row r="506" spans="2:27">
      <c r="B506" s="112"/>
      <c r="C506" s="112"/>
      <c r="X506" s="76"/>
      <c r="Y506" s="76"/>
      <c r="Z506" s="76"/>
      <c r="AA506" s="76"/>
    </row>
    <row r="507" spans="2:27">
      <c r="B507" s="112"/>
      <c r="C507" s="112"/>
      <c r="X507" s="76"/>
      <c r="Y507" s="76"/>
      <c r="Z507" s="76"/>
      <c r="AA507" s="76"/>
    </row>
    <row r="508" spans="2:27">
      <c r="B508" s="112"/>
      <c r="C508" s="112"/>
      <c r="X508" s="76"/>
      <c r="Y508" s="76"/>
      <c r="Z508" s="76"/>
      <c r="AA508" s="76"/>
    </row>
    <row r="509" spans="2:27">
      <c r="B509" s="112"/>
      <c r="C509" s="112"/>
      <c r="X509" s="76"/>
      <c r="Y509" s="76"/>
      <c r="Z509" s="76"/>
      <c r="AA509" s="76"/>
    </row>
    <row r="510" spans="2:27">
      <c r="B510" s="112"/>
      <c r="C510" s="112"/>
      <c r="X510" s="76"/>
      <c r="Y510" s="76"/>
      <c r="Z510" s="76"/>
      <c r="AA510" s="76"/>
    </row>
    <row r="511" spans="2:27">
      <c r="B511" s="112"/>
      <c r="C511" s="112"/>
      <c r="X511" s="76"/>
      <c r="Y511" s="76"/>
      <c r="Z511" s="76"/>
      <c r="AA511" s="76"/>
    </row>
    <row r="512" spans="2:27">
      <c r="B512" s="112"/>
      <c r="C512" s="112"/>
      <c r="X512" s="76"/>
      <c r="Y512" s="76"/>
      <c r="Z512" s="76"/>
      <c r="AA512" s="76"/>
    </row>
    <row r="513" spans="2:27">
      <c r="B513" s="112"/>
      <c r="C513" s="112"/>
      <c r="X513" s="76"/>
      <c r="Y513" s="76"/>
      <c r="Z513" s="76"/>
      <c r="AA513" s="76"/>
    </row>
    <row r="514" spans="2:27">
      <c r="B514" s="112"/>
      <c r="C514" s="112"/>
      <c r="X514" s="76"/>
      <c r="Y514" s="76"/>
      <c r="Z514" s="76"/>
      <c r="AA514" s="76"/>
    </row>
    <row r="515" spans="2:27">
      <c r="B515" s="112"/>
      <c r="C515" s="112"/>
      <c r="X515" s="76"/>
      <c r="Y515" s="76"/>
      <c r="Z515" s="76"/>
      <c r="AA515" s="76"/>
    </row>
    <row r="516" spans="2:27">
      <c r="B516" s="112"/>
      <c r="C516" s="112"/>
      <c r="X516" s="76"/>
      <c r="Y516" s="76"/>
      <c r="Z516" s="76"/>
      <c r="AA516" s="76"/>
    </row>
    <row r="517" spans="2:27">
      <c r="B517" s="112"/>
      <c r="C517" s="112"/>
      <c r="X517" s="76"/>
      <c r="Y517" s="76"/>
      <c r="Z517" s="76"/>
      <c r="AA517" s="76"/>
    </row>
    <row r="518" spans="2:27">
      <c r="B518" s="112"/>
      <c r="C518" s="112"/>
      <c r="X518" s="76"/>
      <c r="Y518" s="76"/>
      <c r="Z518" s="76"/>
      <c r="AA518" s="76"/>
    </row>
    <row r="519" spans="2:27">
      <c r="B519" s="112"/>
      <c r="C519" s="112"/>
      <c r="X519" s="76"/>
      <c r="Y519" s="76"/>
      <c r="Z519" s="76"/>
      <c r="AA519" s="76"/>
    </row>
    <row r="520" spans="2:27">
      <c r="B520" s="112"/>
      <c r="C520" s="112"/>
      <c r="X520" s="76"/>
      <c r="Y520" s="76"/>
      <c r="Z520" s="76"/>
      <c r="AA520" s="76"/>
    </row>
    <row r="521" spans="2:27">
      <c r="B521" s="112"/>
      <c r="C521" s="112"/>
      <c r="X521" s="76"/>
      <c r="Y521" s="76"/>
      <c r="Z521" s="76"/>
      <c r="AA521" s="76"/>
    </row>
    <row r="522" spans="2:27">
      <c r="B522" s="112"/>
      <c r="C522" s="112"/>
      <c r="X522" s="76"/>
      <c r="Y522" s="76"/>
      <c r="Z522" s="76"/>
      <c r="AA522" s="76"/>
    </row>
    <row r="523" spans="2:27">
      <c r="B523" s="112"/>
      <c r="C523" s="112"/>
      <c r="X523" s="76"/>
      <c r="Y523" s="76"/>
      <c r="Z523" s="76"/>
      <c r="AA523" s="76"/>
    </row>
    <row r="524" spans="2:27">
      <c r="B524" s="112"/>
      <c r="C524" s="112"/>
      <c r="X524" s="76"/>
      <c r="Y524" s="76"/>
      <c r="Z524" s="76"/>
      <c r="AA524" s="76"/>
    </row>
    <row r="525" spans="2:27">
      <c r="B525" s="112"/>
      <c r="C525" s="112"/>
      <c r="X525" s="76"/>
      <c r="Y525" s="76"/>
      <c r="Z525" s="76"/>
      <c r="AA525" s="76"/>
    </row>
    <row r="526" spans="2:27">
      <c r="B526" s="112"/>
      <c r="C526" s="112"/>
      <c r="X526" s="76"/>
      <c r="Y526" s="76"/>
      <c r="Z526" s="76"/>
      <c r="AA526" s="76"/>
    </row>
    <row r="527" spans="2:27">
      <c r="B527" s="112"/>
      <c r="C527" s="112"/>
      <c r="X527" s="76"/>
      <c r="Y527" s="76"/>
      <c r="Z527" s="76"/>
      <c r="AA527" s="76"/>
    </row>
    <row r="528" spans="2:27">
      <c r="B528" s="112"/>
      <c r="C528" s="112"/>
      <c r="X528" s="76"/>
      <c r="Y528" s="76"/>
      <c r="Z528" s="76"/>
      <c r="AA528" s="76"/>
    </row>
    <row r="529" spans="2:27">
      <c r="B529" s="112"/>
      <c r="C529" s="112"/>
      <c r="X529" s="76"/>
      <c r="Y529" s="76"/>
      <c r="Z529" s="76"/>
      <c r="AA529" s="76"/>
    </row>
    <row r="530" spans="2:27">
      <c r="B530" s="112"/>
      <c r="C530" s="112"/>
      <c r="X530" s="76"/>
      <c r="Y530" s="76"/>
      <c r="Z530" s="76"/>
      <c r="AA530" s="76"/>
    </row>
    <row r="531" spans="2:27">
      <c r="B531" s="112"/>
      <c r="C531" s="112"/>
      <c r="X531" s="76"/>
      <c r="Y531" s="76"/>
      <c r="Z531" s="76"/>
      <c r="AA531" s="76"/>
    </row>
    <row r="532" spans="2:27">
      <c r="B532" s="112"/>
      <c r="C532" s="112"/>
      <c r="X532" s="76"/>
      <c r="Y532" s="76"/>
      <c r="Z532" s="76"/>
      <c r="AA532" s="76"/>
    </row>
    <row r="533" spans="2:27">
      <c r="B533" s="112"/>
      <c r="C533" s="112"/>
      <c r="X533" s="76"/>
      <c r="Y533" s="76"/>
      <c r="Z533" s="76"/>
      <c r="AA533" s="76"/>
    </row>
    <row r="534" spans="2:27">
      <c r="B534" s="112"/>
      <c r="C534" s="112"/>
      <c r="X534" s="76"/>
      <c r="Y534" s="76"/>
      <c r="Z534" s="76"/>
      <c r="AA534" s="76"/>
    </row>
    <row r="535" spans="2:27">
      <c r="B535" s="112"/>
      <c r="C535" s="112"/>
      <c r="X535" s="76"/>
      <c r="Y535" s="76"/>
      <c r="Z535" s="76"/>
      <c r="AA535" s="76"/>
    </row>
    <row r="536" spans="2:27">
      <c r="B536" s="112"/>
      <c r="C536" s="112"/>
      <c r="X536" s="76"/>
      <c r="Y536" s="76"/>
      <c r="Z536" s="76"/>
      <c r="AA536" s="76"/>
    </row>
    <row r="537" spans="2:27">
      <c r="B537" s="112"/>
      <c r="C537" s="112"/>
      <c r="X537" s="76"/>
      <c r="Y537" s="76"/>
      <c r="Z537" s="76"/>
      <c r="AA537" s="76"/>
    </row>
    <row r="538" spans="2:27">
      <c r="B538" s="112"/>
      <c r="C538" s="112"/>
      <c r="X538" s="76"/>
      <c r="Y538" s="76"/>
      <c r="Z538" s="76"/>
      <c r="AA538" s="76"/>
    </row>
    <row r="539" spans="2:27">
      <c r="B539" s="112"/>
      <c r="C539" s="112"/>
      <c r="X539" s="76"/>
      <c r="Y539" s="76"/>
      <c r="Z539" s="76"/>
      <c r="AA539" s="76"/>
    </row>
    <row r="540" spans="2:27">
      <c r="B540" s="112"/>
      <c r="C540" s="112"/>
      <c r="X540" s="76"/>
      <c r="Y540" s="76"/>
      <c r="Z540" s="76"/>
      <c r="AA540" s="76"/>
    </row>
    <row r="541" spans="2:27">
      <c r="B541" s="112"/>
      <c r="C541" s="112"/>
      <c r="X541" s="76"/>
      <c r="Y541" s="76"/>
      <c r="Z541" s="76"/>
      <c r="AA541" s="76"/>
    </row>
    <row r="542" spans="2:27">
      <c r="B542" s="112"/>
      <c r="C542" s="112"/>
      <c r="X542" s="76"/>
      <c r="Y542" s="76"/>
      <c r="Z542" s="76"/>
      <c r="AA542" s="76"/>
    </row>
    <row r="543" spans="2:27">
      <c r="B543" s="112"/>
      <c r="C543" s="112"/>
      <c r="X543" s="76"/>
      <c r="Y543" s="76"/>
      <c r="Z543" s="76"/>
      <c r="AA543" s="76"/>
    </row>
    <row r="544" spans="2:27">
      <c r="B544" s="112"/>
      <c r="C544" s="112"/>
      <c r="X544" s="76"/>
      <c r="Y544" s="76"/>
      <c r="Z544" s="76"/>
      <c r="AA544" s="76"/>
    </row>
    <row r="545" spans="2:27">
      <c r="B545" s="112"/>
      <c r="C545" s="112"/>
      <c r="X545" s="76"/>
      <c r="Y545" s="76"/>
      <c r="Z545" s="76"/>
      <c r="AA545" s="76"/>
    </row>
    <row r="546" spans="2:27">
      <c r="B546" s="112"/>
      <c r="C546" s="112"/>
      <c r="X546" s="76"/>
      <c r="Y546" s="76"/>
      <c r="Z546" s="76"/>
      <c r="AA546" s="76"/>
    </row>
    <row r="547" spans="2:27">
      <c r="B547" s="112"/>
      <c r="C547" s="112"/>
      <c r="X547" s="76"/>
      <c r="Y547" s="76"/>
      <c r="Z547" s="76"/>
      <c r="AA547" s="76"/>
    </row>
    <row r="548" spans="2:27">
      <c r="B548" s="112"/>
      <c r="C548" s="112"/>
      <c r="X548" s="76"/>
      <c r="Y548" s="76"/>
      <c r="Z548" s="76"/>
      <c r="AA548" s="76"/>
    </row>
    <row r="549" spans="2:27">
      <c r="B549" s="112"/>
      <c r="C549" s="112"/>
      <c r="X549" s="76"/>
      <c r="Y549" s="76"/>
      <c r="Z549" s="76"/>
      <c r="AA549" s="76"/>
    </row>
    <row r="550" spans="2:27">
      <c r="B550" s="112"/>
      <c r="C550" s="112"/>
      <c r="X550" s="76"/>
      <c r="Y550" s="76"/>
      <c r="Z550" s="76"/>
      <c r="AA550" s="76"/>
    </row>
    <row r="551" spans="2:27">
      <c r="B551" s="112"/>
      <c r="C551" s="112"/>
      <c r="X551" s="76"/>
      <c r="Y551" s="76"/>
      <c r="Z551" s="76"/>
      <c r="AA551" s="76"/>
    </row>
    <row r="552" spans="2:27">
      <c r="B552" s="112"/>
      <c r="C552" s="112"/>
      <c r="X552" s="76"/>
      <c r="Y552" s="76"/>
      <c r="Z552" s="76"/>
      <c r="AA552" s="76"/>
    </row>
    <row r="553" spans="2:27">
      <c r="B553" s="112"/>
      <c r="C553" s="112"/>
      <c r="X553" s="76"/>
      <c r="Y553" s="76"/>
      <c r="Z553" s="76"/>
      <c r="AA553" s="76"/>
    </row>
    <row r="554" spans="2:27">
      <c r="B554" s="112"/>
      <c r="C554" s="112"/>
      <c r="X554" s="76"/>
      <c r="Y554" s="76"/>
      <c r="Z554" s="76"/>
      <c r="AA554" s="76"/>
    </row>
    <row r="555" spans="2:27">
      <c r="B555" s="112"/>
      <c r="C555" s="112"/>
      <c r="X555" s="76"/>
      <c r="Y555" s="76"/>
      <c r="Z555" s="76"/>
      <c r="AA555" s="76"/>
    </row>
    <row r="556" spans="2:27">
      <c r="B556" s="112"/>
      <c r="C556" s="112"/>
      <c r="X556" s="76"/>
      <c r="Y556" s="76"/>
      <c r="Z556" s="76"/>
      <c r="AA556" s="76"/>
    </row>
    <row r="557" spans="2:27">
      <c r="B557" s="112"/>
      <c r="C557" s="112"/>
      <c r="X557" s="76"/>
      <c r="Y557" s="76"/>
      <c r="Z557" s="76"/>
      <c r="AA557" s="76"/>
    </row>
    <row r="558" spans="2:27">
      <c r="B558" s="112"/>
      <c r="C558" s="112"/>
      <c r="X558" s="76"/>
      <c r="Y558" s="76"/>
      <c r="Z558" s="76"/>
      <c r="AA558" s="76"/>
    </row>
    <row r="559" spans="2:27">
      <c r="B559" s="112"/>
      <c r="C559" s="112"/>
      <c r="X559" s="76"/>
      <c r="Y559" s="76"/>
      <c r="Z559" s="76"/>
      <c r="AA559" s="76"/>
    </row>
    <row r="560" spans="2:27">
      <c r="B560" s="112"/>
      <c r="C560" s="112"/>
      <c r="X560" s="76"/>
      <c r="Y560" s="76"/>
      <c r="Z560" s="76"/>
      <c r="AA560" s="76"/>
    </row>
    <row r="561" spans="2:27">
      <c r="B561" s="112"/>
      <c r="C561" s="112"/>
      <c r="X561" s="76"/>
      <c r="Y561" s="76"/>
      <c r="Z561" s="76"/>
      <c r="AA561" s="76"/>
    </row>
    <row r="562" spans="2:27">
      <c r="B562" s="112"/>
      <c r="C562" s="112"/>
      <c r="X562" s="76"/>
      <c r="Y562" s="76"/>
      <c r="Z562" s="76"/>
      <c r="AA562" s="76"/>
    </row>
    <row r="563" spans="2:27">
      <c r="B563" s="112"/>
      <c r="C563" s="112"/>
      <c r="X563" s="76"/>
      <c r="Y563" s="76"/>
      <c r="Z563" s="76"/>
      <c r="AA563" s="76"/>
    </row>
    <row r="564" spans="2:27">
      <c r="B564" s="112"/>
      <c r="C564" s="112"/>
      <c r="X564" s="76"/>
      <c r="Y564" s="76"/>
      <c r="Z564" s="76"/>
      <c r="AA564" s="76"/>
    </row>
    <row r="565" spans="2:27">
      <c r="B565" s="112"/>
      <c r="C565" s="112"/>
      <c r="X565" s="76"/>
      <c r="Y565" s="76"/>
      <c r="Z565" s="76"/>
      <c r="AA565" s="76"/>
    </row>
    <row r="566" spans="2:27">
      <c r="B566" s="112"/>
      <c r="C566" s="112"/>
      <c r="X566" s="76"/>
      <c r="Y566" s="76"/>
      <c r="Z566" s="76"/>
      <c r="AA566" s="76"/>
    </row>
    <row r="567" spans="2:27">
      <c r="B567" s="112"/>
      <c r="C567" s="112"/>
      <c r="X567" s="76"/>
      <c r="Y567" s="76"/>
      <c r="Z567" s="76"/>
      <c r="AA567" s="76"/>
    </row>
    <row r="568" spans="2:27">
      <c r="B568" s="112"/>
      <c r="C568" s="112"/>
      <c r="X568" s="76"/>
      <c r="Y568" s="76"/>
      <c r="Z568" s="76"/>
      <c r="AA568" s="76"/>
    </row>
    <row r="569" spans="2:27">
      <c r="B569" s="112"/>
      <c r="C569" s="112"/>
      <c r="X569" s="76"/>
      <c r="Y569" s="76"/>
      <c r="Z569" s="76"/>
      <c r="AA569" s="76"/>
    </row>
    <row r="570" spans="2:27">
      <c r="B570" s="112"/>
      <c r="C570" s="112"/>
      <c r="X570" s="76"/>
      <c r="Y570" s="76"/>
      <c r="Z570" s="76"/>
      <c r="AA570" s="76"/>
    </row>
    <row r="571" spans="2:27">
      <c r="B571" s="112"/>
      <c r="C571" s="112"/>
      <c r="X571" s="76"/>
      <c r="Y571" s="76"/>
      <c r="Z571" s="76"/>
      <c r="AA571" s="76"/>
    </row>
    <row r="572" spans="2:27">
      <c r="B572" s="112"/>
      <c r="C572" s="112"/>
      <c r="X572" s="76"/>
      <c r="Y572" s="76"/>
      <c r="Z572" s="76"/>
      <c r="AA572" s="76"/>
    </row>
    <row r="573" spans="2:27">
      <c r="B573" s="112"/>
      <c r="C573" s="112"/>
      <c r="X573" s="76"/>
      <c r="Y573" s="76"/>
      <c r="Z573" s="76"/>
      <c r="AA573" s="76"/>
    </row>
    <row r="574" spans="2:27">
      <c r="B574" s="112"/>
      <c r="C574" s="112"/>
      <c r="X574" s="76"/>
      <c r="Y574" s="76"/>
      <c r="Z574" s="76"/>
      <c r="AA574" s="76"/>
    </row>
    <row r="575" spans="2:27">
      <c r="B575" s="112"/>
      <c r="C575" s="112"/>
      <c r="X575" s="76"/>
      <c r="Y575" s="76"/>
      <c r="Z575" s="76"/>
      <c r="AA575" s="76"/>
    </row>
    <row r="576" spans="2:27">
      <c r="B576" s="112"/>
      <c r="C576" s="112"/>
      <c r="X576" s="76"/>
      <c r="Y576" s="76"/>
      <c r="Z576" s="76"/>
      <c r="AA576" s="76"/>
    </row>
    <row r="577" spans="2:27">
      <c r="B577" s="112"/>
      <c r="C577" s="112"/>
      <c r="X577" s="76"/>
      <c r="Y577" s="76"/>
      <c r="Z577" s="76"/>
      <c r="AA577" s="76"/>
    </row>
    <row r="578" spans="2:27">
      <c r="B578" s="112"/>
      <c r="C578" s="112"/>
      <c r="X578" s="76"/>
      <c r="Y578" s="76"/>
      <c r="Z578" s="76"/>
      <c r="AA578" s="76"/>
    </row>
    <row r="579" spans="2:27">
      <c r="B579" s="112"/>
      <c r="C579" s="112"/>
      <c r="X579" s="76"/>
      <c r="Y579" s="76"/>
      <c r="Z579" s="76"/>
      <c r="AA579" s="76"/>
    </row>
    <row r="580" spans="2:27">
      <c r="B580" s="112"/>
      <c r="C580" s="112"/>
      <c r="X580" s="76"/>
      <c r="Y580" s="76"/>
      <c r="Z580" s="76"/>
      <c r="AA580" s="76"/>
    </row>
    <row r="581" spans="2:27">
      <c r="B581" s="112"/>
      <c r="C581" s="112"/>
      <c r="X581" s="76"/>
      <c r="Y581" s="76"/>
      <c r="Z581" s="76"/>
      <c r="AA581" s="76"/>
    </row>
    <row r="582" spans="2:27">
      <c r="B582" s="112"/>
      <c r="C582" s="112"/>
      <c r="X582" s="76"/>
      <c r="Y582" s="76"/>
      <c r="Z582" s="76"/>
      <c r="AA582" s="76"/>
    </row>
    <row r="583" spans="2:27">
      <c r="B583" s="112"/>
      <c r="C583" s="112"/>
      <c r="X583" s="76"/>
      <c r="Y583" s="76"/>
      <c r="Z583" s="76"/>
      <c r="AA583" s="76"/>
    </row>
    <row r="584" spans="2:27">
      <c r="B584" s="112"/>
      <c r="C584" s="112"/>
      <c r="X584" s="76"/>
      <c r="Y584" s="76"/>
      <c r="Z584" s="76"/>
      <c r="AA584" s="76"/>
    </row>
    <row r="585" spans="2:27">
      <c r="B585" s="112"/>
      <c r="C585" s="112"/>
      <c r="X585" s="76"/>
      <c r="Y585" s="76"/>
      <c r="Z585" s="76"/>
      <c r="AA585" s="76"/>
    </row>
    <row r="586" spans="2:27">
      <c r="B586" s="112"/>
      <c r="C586" s="112"/>
      <c r="X586" s="76"/>
      <c r="Y586" s="76"/>
      <c r="Z586" s="76"/>
      <c r="AA586" s="76"/>
    </row>
    <row r="587" spans="2:27">
      <c r="B587" s="112"/>
      <c r="C587" s="112"/>
      <c r="X587" s="76"/>
      <c r="Y587" s="76"/>
      <c r="Z587" s="76"/>
      <c r="AA587" s="76"/>
    </row>
    <row r="588" spans="2:27">
      <c r="B588" s="112"/>
      <c r="C588" s="112"/>
      <c r="X588" s="76"/>
      <c r="Y588" s="76"/>
      <c r="Z588" s="76"/>
      <c r="AA588" s="76"/>
    </row>
    <row r="589" spans="2:27">
      <c r="B589" s="112"/>
      <c r="C589" s="112"/>
      <c r="X589" s="76"/>
      <c r="Y589" s="76"/>
      <c r="Z589" s="76"/>
      <c r="AA589" s="76"/>
    </row>
    <row r="590" spans="2:27">
      <c r="B590" s="112"/>
      <c r="C590" s="112"/>
      <c r="X590" s="76"/>
      <c r="Y590" s="76"/>
      <c r="Z590" s="76"/>
      <c r="AA590" s="76"/>
    </row>
    <row r="591" spans="2:27">
      <c r="B591" s="112"/>
      <c r="C591" s="112"/>
      <c r="X591" s="76"/>
      <c r="Y591" s="76"/>
      <c r="Z591" s="76"/>
      <c r="AA591" s="76"/>
    </row>
    <row r="592" spans="2:27">
      <c r="B592" s="112"/>
      <c r="C592" s="112"/>
      <c r="X592" s="76"/>
      <c r="Y592" s="76"/>
      <c r="Z592" s="76"/>
      <c r="AA592" s="76"/>
    </row>
    <row r="593" spans="2:27">
      <c r="B593" s="112"/>
      <c r="C593" s="112"/>
      <c r="X593" s="76"/>
      <c r="Y593" s="76"/>
      <c r="Z593" s="76"/>
      <c r="AA593" s="76"/>
    </row>
    <row r="594" spans="2:27">
      <c r="B594" s="112"/>
      <c r="C594" s="112"/>
      <c r="X594" s="76"/>
      <c r="Y594" s="76"/>
      <c r="Z594" s="76"/>
      <c r="AA594" s="76"/>
    </row>
    <row r="595" spans="2:27">
      <c r="B595" s="112"/>
      <c r="C595" s="112"/>
      <c r="X595" s="76"/>
      <c r="Y595" s="76"/>
      <c r="Z595" s="76"/>
      <c r="AA595" s="76"/>
    </row>
    <row r="596" spans="2:27">
      <c r="B596" s="112"/>
      <c r="C596" s="112"/>
      <c r="X596" s="76"/>
      <c r="Y596" s="76"/>
      <c r="Z596" s="76"/>
      <c r="AA596" s="76"/>
    </row>
    <row r="597" spans="2:27">
      <c r="B597" s="112"/>
      <c r="C597" s="112"/>
      <c r="X597" s="76"/>
      <c r="Y597" s="76"/>
      <c r="Z597" s="76"/>
      <c r="AA597" s="76"/>
    </row>
    <row r="598" spans="2:27">
      <c r="B598" s="112"/>
      <c r="C598" s="112"/>
      <c r="X598" s="76"/>
      <c r="Y598" s="76"/>
      <c r="Z598" s="76"/>
      <c r="AA598" s="76"/>
    </row>
    <row r="599" spans="2:27">
      <c r="B599" s="112"/>
      <c r="C599" s="112"/>
      <c r="X599" s="76"/>
      <c r="Y599" s="76"/>
      <c r="Z599" s="76"/>
      <c r="AA599" s="76"/>
    </row>
    <row r="600" spans="2:27">
      <c r="B600" s="112"/>
      <c r="C600" s="112"/>
      <c r="X600" s="76"/>
      <c r="Y600" s="76"/>
      <c r="Z600" s="76"/>
      <c r="AA600" s="76"/>
    </row>
    <row r="601" spans="2:27">
      <c r="B601" s="112"/>
      <c r="C601" s="112"/>
      <c r="X601" s="76"/>
      <c r="Y601" s="76"/>
      <c r="Z601" s="76"/>
      <c r="AA601" s="76"/>
    </row>
    <row r="602" spans="2:27">
      <c r="B602" s="112"/>
      <c r="C602" s="112"/>
      <c r="X602" s="76"/>
      <c r="Y602" s="76"/>
      <c r="Z602" s="76"/>
      <c r="AA602" s="76"/>
    </row>
    <row r="603" spans="2:27">
      <c r="B603" s="112"/>
      <c r="C603" s="112"/>
      <c r="X603" s="76"/>
      <c r="Y603" s="76"/>
      <c r="Z603" s="76"/>
      <c r="AA603" s="76"/>
    </row>
    <row r="604" spans="2:27">
      <c r="B604" s="112"/>
      <c r="C604" s="112"/>
      <c r="X604" s="76"/>
      <c r="Y604" s="76"/>
      <c r="Z604" s="76"/>
      <c r="AA604" s="76"/>
    </row>
    <row r="605" spans="2:27">
      <c r="B605" s="112"/>
      <c r="C605" s="112"/>
      <c r="X605" s="76"/>
      <c r="Y605" s="76"/>
      <c r="Z605" s="76"/>
      <c r="AA605" s="76"/>
    </row>
    <row r="606" spans="2:27">
      <c r="B606" s="112"/>
      <c r="C606" s="112"/>
      <c r="X606" s="76"/>
      <c r="Y606" s="76"/>
      <c r="Z606" s="76"/>
      <c r="AA606" s="76"/>
    </row>
    <row r="607" spans="2:27">
      <c r="B607" s="112"/>
      <c r="C607" s="112"/>
      <c r="X607" s="76"/>
      <c r="Y607" s="76"/>
      <c r="Z607" s="76"/>
      <c r="AA607" s="76"/>
    </row>
    <row r="608" spans="2:27">
      <c r="B608" s="112"/>
      <c r="C608" s="112"/>
      <c r="X608" s="76"/>
      <c r="Y608" s="76"/>
      <c r="Z608" s="76"/>
      <c r="AA608" s="76"/>
    </row>
    <row r="609" spans="2:27">
      <c r="B609" s="112"/>
      <c r="C609" s="112"/>
      <c r="X609" s="76"/>
      <c r="Y609" s="76"/>
      <c r="Z609" s="76"/>
      <c r="AA609" s="76"/>
    </row>
    <row r="610" spans="2:27">
      <c r="B610" s="112"/>
      <c r="C610" s="112"/>
      <c r="X610" s="76"/>
      <c r="Y610" s="76"/>
      <c r="Z610" s="76"/>
      <c r="AA610" s="76"/>
    </row>
    <row r="611" spans="2:27">
      <c r="B611" s="112"/>
      <c r="C611" s="112"/>
      <c r="X611" s="76"/>
      <c r="Y611" s="76"/>
      <c r="Z611" s="76"/>
      <c r="AA611" s="76"/>
    </row>
    <row r="612" spans="2:27">
      <c r="B612" s="112"/>
      <c r="C612" s="112"/>
      <c r="X612" s="76"/>
      <c r="Y612" s="76"/>
      <c r="Z612" s="76"/>
      <c r="AA612" s="76"/>
    </row>
    <row r="613" spans="2:27">
      <c r="B613" s="112"/>
      <c r="C613" s="112"/>
      <c r="X613" s="76"/>
      <c r="Y613" s="76"/>
      <c r="Z613" s="76"/>
      <c r="AA613" s="76"/>
    </row>
    <row r="614" spans="2:27">
      <c r="B614" s="112"/>
      <c r="C614" s="112"/>
      <c r="X614" s="76"/>
      <c r="Y614" s="76"/>
      <c r="Z614" s="76"/>
      <c r="AA614" s="76"/>
    </row>
    <row r="615" spans="2:27">
      <c r="B615" s="112"/>
      <c r="C615" s="112"/>
      <c r="X615" s="76"/>
      <c r="Y615" s="76"/>
      <c r="Z615" s="76"/>
      <c r="AA615" s="76"/>
    </row>
    <row r="616" spans="2:27">
      <c r="B616" s="112"/>
      <c r="C616" s="112"/>
      <c r="X616" s="76"/>
      <c r="Y616" s="76"/>
      <c r="Z616" s="76"/>
      <c r="AA616" s="76"/>
    </row>
    <row r="617" spans="2:27">
      <c r="B617" s="112"/>
      <c r="C617" s="112"/>
      <c r="X617" s="76"/>
      <c r="Y617" s="76"/>
      <c r="Z617" s="76"/>
      <c r="AA617" s="76"/>
    </row>
    <row r="618" spans="2:27">
      <c r="B618" s="112"/>
      <c r="C618" s="112"/>
      <c r="X618" s="76"/>
      <c r="Y618" s="76"/>
      <c r="Z618" s="76"/>
      <c r="AA618" s="76"/>
    </row>
    <row r="619" spans="2:27">
      <c r="B619" s="112"/>
      <c r="C619" s="112"/>
      <c r="X619" s="76"/>
      <c r="Y619" s="76"/>
      <c r="Z619" s="76"/>
      <c r="AA619" s="76"/>
    </row>
    <row r="620" spans="2:27">
      <c r="B620" s="112"/>
      <c r="C620" s="112"/>
      <c r="X620" s="76"/>
      <c r="Y620" s="76"/>
      <c r="Z620" s="76"/>
      <c r="AA620" s="76"/>
    </row>
    <row r="621" spans="2:27">
      <c r="B621" s="112"/>
      <c r="C621" s="112"/>
      <c r="X621" s="76"/>
      <c r="Y621" s="76"/>
      <c r="Z621" s="76"/>
      <c r="AA621" s="76"/>
    </row>
    <row r="622" spans="2:27">
      <c r="B622" s="112"/>
      <c r="C622" s="112"/>
      <c r="X622" s="76"/>
      <c r="Y622" s="76"/>
      <c r="Z622" s="76"/>
      <c r="AA622" s="76"/>
    </row>
    <row r="623" spans="2:27">
      <c r="B623" s="112"/>
      <c r="C623" s="112"/>
      <c r="X623" s="76"/>
      <c r="Y623" s="76"/>
      <c r="Z623" s="76"/>
      <c r="AA623" s="76"/>
    </row>
    <row r="624" spans="2:27">
      <c r="B624" s="112"/>
      <c r="C624" s="112"/>
      <c r="X624" s="76"/>
      <c r="Y624" s="76"/>
      <c r="Z624" s="76"/>
      <c r="AA624" s="76"/>
    </row>
    <row r="625" spans="2:27">
      <c r="B625" s="112"/>
      <c r="C625" s="112"/>
      <c r="X625" s="76"/>
      <c r="Y625" s="76"/>
      <c r="Z625" s="76"/>
      <c r="AA625" s="76"/>
    </row>
    <row r="626" spans="2:27">
      <c r="B626" s="112"/>
      <c r="C626" s="112"/>
      <c r="X626" s="76"/>
      <c r="Y626" s="76"/>
      <c r="Z626" s="76"/>
      <c r="AA626" s="76"/>
    </row>
    <row r="627" spans="2:27">
      <c r="B627" s="112"/>
      <c r="C627" s="112"/>
      <c r="X627" s="76"/>
      <c r="Y627" s="76"/>
      <c r="Z627" s="76"/>
      <c r="AA627" s="76"/>
    </row>
    <row r="628" spans="2:27">
      <c r="B628" s="112"/>
      <c r="C628" s="112"/>
      <c r="X628" s="76"/>
      <c r="Y628" s="76"/>
      <c r="Z628" s="76"/>
      <c r="AA628" s="76"/>
    </row>
    <row r="629" spans="2:27">
      <c r="B629" s="112"/>
      <c r="C629" s="112"/>
      <c r="X629" s="76"/>
      <c r="Y629" s="76"/>
      <c r="Z629" s="76"/>
      <c r="AA629" s="76"/>
    </row>
    <row r="630" spans="2:27">
      <c r="B630" s="112"/>
      <c r="C630" s="112"/>
      <c r="X630" s="76"/>
      <c r="Y630" s="76"/>
      <c r="Z630" s="76"/>
      <c r="AA630" s="76"/>
    </row>
    <row r="631" spans="2:27">
      <c r="B631" s="112"/>
      <c r="C631" s="112"/>
      <c r="X631" s="76"/>
      <c r="Y631" s="76"/>
      <c r="Z631" s="76"/>
      <c r="AA631" s="76"/>
    </row>
    <row r="632" spans="2:27">
      <c r="B632" s="112"/>
      <c r="C632" s="112"/>
      <c r="X632" s="76"/>
      <c r="Y632" s="76"/>
      <c r="Z632" s="76"/>
      <c r="AA632" s="76"/>
    </row>
    <row r="633" spans="2:27">
      <c r="B633" s="112"/>
      <c r="C633" s="112"/>
      <c r="X633" s="76"/>
      <c r="Y633" s="76"/>
      <c r="Z633" s="76"/>
      <c r="AA633" s="76"/>
    </row>
    <row r="634" spans="2:27">
      <c r="B634" s="112"/>
      <c r="C634" s="112"/>
      <c r="X634" s="76"/>
      <c r="Y634" s="76"/>
      <c r="Z634" s="76"/>
      <c r="AA634" s="76"/>
    </row>
    <row r="635" spans="2:27">
      <c r="B635" s="112"/>
      <c r="C635" s="112"/>
      <c r="X635" s="76"/>
      <c r="Y635" s="76"/>
      <c r="Z635" s="76"/>
      <c r="AA635" s="76"/>
    </row>
    <row r="636" spans="2:27">
      <c r="B636" s="112"/>
      <c r="C636" s="112"/>
      <c r="X636" s="76"/>
      <c r="Y636" s="76"/>
      <c r="Z636" s="76"/>
      <c r="AA636" s="76"/>
    </row>
    <row r="637" spans="2:27">
      <c r="B637" s="112"/>
      <c r="C637" s="112"/>
      <c r="X637" s="76"/>
      <c r="Y637" s="76"/>
      <c r="Z637" s="76"/>
      <c r="AA637" s="76"/>
    </row>
    <row r="638" spans="2:27">
      <c r="B638" s="112"/>
      <c r="C638" s="112"/>
      <c r="X638" s="76"/>
      <c r="Y638" s="76"/>
      <c r="Z638" s="76"/>
      <c r="AA638" s="76"/>
    </row>
    <row r="639" spans="2:27">
      <c r="B639" s="112"/>
      <c r="C639" s="112"/>
      <c r="X639" s="76"/>
      <c r="Y639" s="76"/>
      <c r="Z639" s="76"/>
      <c r="AA639" s="76"/>
    </row>
    <row r="640" spans="2:27">
      <c r="B640" s="112"/>
      <c r="C640" s="112"/>
      <c r="X640" s="76"/>
      <c r="Y640" s="76"/>
      <c r="Z640" s="76"/>
      <c r="AA640" s="76"/>
    </row>
    <row r="641" spans="2:27">
      <c r="B641" s="112"/>
      <c r="C641" s="112"/>
      <c r="X641" s="76"/>
      <c r="Y641" s="76"/>
      <c r="Z641" s="76"/>
      <c r="AA641" s="76"/>
    </row>
    <row r="642" spans="2:27">
      <c r="B642" s="112"/>
      <c r="C642" s="112"/>
      <c r="X642" s="76"/>
      <c r="Y642" s="76"/>
      <c r="Z642" s="76"/>
      <c r="AA642" s="76"/>
    </row>
    <row r="643" spans="2:27">
      <c r="B643" s="112"/>
      <c r="C643" s="112"/>
      <c r="X643" s="76"/>
      <c r="Y643" s="76"/>
      <c r="Z643" s="76"/>
      <c r="AA643" s="76"/>
    </row>
    <row r="644" spans="2:27">
      <c r="B644" s="112"/>
      <c r="C644" s="112"/>
      <c r="X644" s="76"/>
      <c r="Y644" s="76"/>
      <c r="Z644" s="76"/>
      <c r="AA644" s="76"/>
    </row>
    <row r="645" spans="2:27">
      <c r="B645" s="112"/>
      <c r="C645" s="112"/>
      <c r="X645" s="76"/>
      <c r="Y645" s="76"/>
      <c r="Z645" s="76"/>
      <c r="AA645" s="76"/>
    </row>
    <row r="646" spans="2:27">
      <c r="B646" s="112"/>
      <c r="C646" s="112"/>
      <c r="X646" s="76"/>
      <c r="Y646" s="76"/>
      <c r="Z646" s="76"/>
      <c r="AA646" s="76"/>
    </row>
    <row r="647" spans="2:27">
      <c r="B647" s="112"/>
      <c r="C647" s="112"/>
      <c r="X647" s="76"/>
      <c r="Y647" s="76"/>
      <c r="Z647" s="76"/>
      <c r="AA647" s="76"/>
    </row>
    <row r="648" spans="2:27">
      <c r="B648" s="112"/>
      <c r="C648" s="112"/>
      <c r="X648" s="76"/>
      <c r="Y648" s="76"/>
      <c r="Z648" s="76"/>
      <c r="AA648" s="76"/>
    </row>
    <row r="649" spans="2:27">
      <c r="B649" s="112"/>
      <c r="C649" s="112"/>
      <c r="X649" s="76"/>
      <c r="Y649" s="76"/>
      <c r="Z649" s="76"/>
      <c r="AA649" s="76"/>
    </row>
    <row r="650" spans="2:27">
      <c r="B650" s="112"/>
      <c r="C650" s="112"/>
      <c r="X650" s="76"/>
      <c r="Y650" s="76"/>
      <c r="Z650" s="76"/>
      <c r="AA650" s="76"/>
    </row>
    <row r="651" spans="2:27">
      <c r="B651" s="112"/>
      <c r="C651" s="112"/>
      <c r="X651" s="76"/>
      <c r="Y651" s="76"/>
      <c r="Z651" s="76"/>
      <c r="AA651" s="76"/>
    </row>
    <row r="652" spans="2:27">
      <c r="B652" s="112"/>
      <c r="C652" s="112"/>
      <c r="X652" s="76"/>
      <c r="Y652" s="76"/>
      <c r="Z652" s="76"/>
      <c r="AA652" s="76"/>
    </row>
    <row r="653" spans="2:27">
      <c r="B653" s="112"/>
      <c r="C653" s="112"/>
      <c r="X653" s="76"/>
      <c r="Y653" s="76"/>
      <c r="Z653" s="76"/>
      <c r="AA653" s="76"/>
    </row>
    <row r="654" spans="2:27">
      <c r="B654" s="112"/>
      <c r="C654" s="112"/>
      <c r="X654" s="76"/>
      <c r="Y654" s="76"/>
      <c r="Z654" s="76"/>
      <c r="AA654" s="76"/>
    </row>
    <row r="655" spans="2:27">
      <c r="B655" s="112"/>
      <c r="C655" s="112"/>
      <c r="X655" s="76"/>
      <c r="Y655" s="76"/>
      <c r="Z655" s="76"/>
      <c r="AA655" s="76"/>
    </row>
    <row r="656" spans="2:27">
      <c r="B656" s="112"/>
      <c r="C656" s="112"/>
      <c r="X656" s="76"/>
      <c r="Y656" s="76"/>
      <c r="Z656" s="76"/>
      <c r="AA656" s="76"/>
    </row>
    <row r="657" spans="2:27">
      <c r="B657" s="112"/>
      <c r="C657" s="112"/>
      <c r="X657" s="76"/>
      <c r="Y657" s="76"/>
      <c r="Z657" s="76"/>
      <c r="AA657" s="76"/>
    </row>
    <row r="658" spans="2:27">
      <c r="B658" s="112"/>
      <c r="C658" s="112"/>
      <c r="X658" s="76"/>
      <c r="Y658" s="76"/>
      <c r="Z658" s="76"/>
      <c r="AA658" s="76"/>
    </row>
    <row r="659" spans="2:27">
      <c r="B659" s="112"/>
      <c r="C659" s="112"/>
      <c r="X659" s="76"/>
      <c r="Y659" s="76"/>
      <c r="Z659" s="76"/>
      <c r="AA659" s="76"/>
    </row>
    <row r="660" spans="2:27">
      <c r="B660" s="112"/>
      <c r="C660" s="112"/>
      <c r="X660" s="76"/>
      <c r="Y660" s="76"/>
      <c r="Z660" s="76"/>
      <c r="AA660" s="76"/>
    </row>
    <row r="661" spans="2:27">
      <c r="B661" s="112"/>
      <c r="C661" s="112"/>
      <c r="X661" s="76"/>
      <c r="Y661" s="76"/>
      <c r="Z661" s="76"/>
      <c r="AA661" s="76"/>
    </row>
    <row r="662" spans="2:27">
      <c r="B662" s="112"/>
      <c r="C662" s="112"/>
      <c r="X662" s="76"/>
      <c r="Y662" s="76"/>
      <c r="Z662" s="76"/>
      <c r="AA662" s="76"/>
    </row>
    <row r="663" spans="2:27">
      <c r="B663" s="112"/>
      <c r="C663" s="112"/>
      <c r="X663" s="76"/>
      <c r="Y663" s="76"/>
      <c r="Z663" s="76"/>
      <c r="AA663" s="76"/>
    </row>
    <row r="664" spans="2:27">
      <c r="B664" s="112"/>
      <c r="C664" s="112"/>
      <c r="X664" s="76"/>
      <c r="Y664" s="76"/>
      <c r="Z664" s="76"/>
      <c r="AA664" s="76"/>
    </row>
    <row r="665" spans="2:27">
      <c r="B665" s="112"/>
      <c r="C665" s="112"/>
      <c r="X665" s="76"/>
      <c r="Y665" s="76"/>
      <c r="Z665" s="76"/>
      <c r="AA665" s="76"/>
    </row>
    <row r="666" spans="2:27">
      <c r="B666" s="112"/>
      <c r="C666" s="112"/>
      <c r="X666" s="76"/>
      <c r="Y666" s="76"/>
      <c r="Z666" s="76"/>
      <c r="AA666" s="76"/>
    </row>
    <row r="667" spans="2:27">
      <c r="B667" s="112"/>
      <c r="C667" s="112"/>
      <c r="X667" s="76"/>
      <c r="Y667" s="76"/>
      <c r="Z667" s="76"/>
      <c r="AA667" s="76"/>
    </row>
    <row r="668" spans="2:27">
      <c r="B668" s="112"/>
      <c r="C668" s="112"/>
      <c r="X668" s="76"/>
      <c r="Y668" s="76"/>
      <c r="Z668" s="76"/>
      <c r="AA668" s="76"/>
    </row>
    <row r="669" spans="2:27">
      <c r="B669" s="112"/>
      <c r="C669" s="112"/>
      <c r="X669" s="76"/>
      <c r="Y669" s="76"/>
      <c r="Z669" s="76"/>
      <c r="AA669" s="76"/>
    </row>
    <row r="670" spans="2:27">
      <c r="B670" s="112"/>
      <c r="C670" s="112"/>
      <c r="X670" s="76"/>
      <c r="Y670" s="76"/>
      <c r="Z670" s="76"/>
      <c r="AA670" s="76"/>
    </row>
    <row r="671" spans="2:27">
      <c r="B671" s="112"/>
      <c r="C671" s="112"/>
      <c r="X671" s="76"/>
      <c r="Y671" s="76"/>
      <c r="Z671" s="76"/>
      <c r="AA671" s="76"/>
    </row>
    <row r="672" spans="2:27">
      <c r="B672" s="112"/>
      <c r="C672" s="112"/>
      <c r="X672" s="76"/>
      <c r="Y672" s="76"/>
      <c r="Z672" s="76"/>
      <c r="AA672" s="76"/>
    </row>
    <row r="673" spans="2:27">
      <c r="B673" s="112"/>
      <c r="C673" s="112"/>
      <c r="X673" s="76"/>
      <c r="Y673" s="76"/>
      <c r="Z673" s="76"/>
      <c r="AA673" s="76"/>
    </row>
    <row r="674" spans="2:27">
      <c r="B674" s="112"/>
      <c r="C674" s="112"/>
      <c r="X674" s="76"/>
      <c r="Y674" s="76"/>
      <c r="Z674" s="76"/>
      <c r="AA674" s="76"/>
    </row>
    <row r="675" spans="2:27">
      <c r="B675" s="112"/>
      <c r="C675" s="112"/>
      <c r="X675" s="76"/>
      <c r="Y675" s="76"/>
      <c r="Z675" s="76"/>
      <c r="AA675" s="76"/>
    </row>
    <row r="676" spans="2:27">
      <c r="B676" s="112"/>
      <c r="C676" s="112"/>
      <c r="X676" s="76"/>
      <c r="Y676" s="76"/>
      <c r="Z676" s="76"/>
      <c r="AA676" s="76"/>
    </row>
    <row r="677" spans="2:27">
      <c r="B677" s="112"/>
      <c r="C677" s="112"/>
      <c r="X677" s="76"/>
      <c r="Y677" s="76"/>
      <c r="Z677" s="76"/>
      <c r="AA677" s="76"/>
    </row>
    <row r="678" spans="2:27">
      <c r="B678" s="112"/>
      <c r="C678" s="112"/>
      <c r="X678" s="76"/>
      <c r="Y678" s="76"/>
      <c r="Z678" s="76"/>
      <c r="AA678" s="76"/>
    </row>
    <row r="679" spans="2:27">
      <c r="B679" s="112"/>
      <c r="C679" s="112"/>
      <c r="X679" s="76"/>
      <c r="Y679" s="76"/>
      <c r="Z679" s="76"/>
      <c r="AA679" s="76"/>
    </row>
    <row r="680" spans="2:27">
      <c r="B680" s="112"/>
      <c r="C680" s="112"/>
      <c r="X680" s="76"/>
      <c r="Y680" s="76"/>
      <c r="Z680" s="76"/>
      <c r="AA680" s="76"/>
    </row>
    <row r="681" spans="2:27">
      <c r="B681" s="112"/>
      <c r="C681" s="112"/>
      <c r="X681" s="76"/>
      <c r="Y681" s="76"/>
      <c r="Z681" s="76"/>
      <c r="AA681" s="76"/>
    </row>
    <row r="682" spans="2:27">
      <c r="B682" s="112"/>
      <c r="C682" s="112"/>
      <c r="X682" s="76"/>
      <c r="Y682" s="76"/>
      <c r="Z682" s="76"/>
      <c r="AA682" s="76"/>
    </row>
    <row r="683" spans="2:27">
      <c r="B683" s="112"/>
      <c r="C683" s="112"/>
      <c r="X683" s="76"/>
      <c r="Y683" s="76"/>
      <c r="Z683" s="76"/>
      <c r="AA683" s="76"/>
    </row>
    <row r="684" spans="2:27">
      <c r="B684" s="112"/>
      <c r="C684" s="112"/>
      <c r="X684" s="76"/>
      <c r="Y684" s="76"/>
      <c r="Z684" s="76"/>
      <c r="AA684" s="76"/>
    </row>
    <row r="685" spans="2:27">
      <c r="B685" s="112"/>
      <c r="C685" s="112"/>
      <c r="X685" s="76"/>
      <c r="Y685" s="76"/>
      <c r="Z685" s="76"/>
      <c r="AA685" s="76"/>
    </row>
    <row r="686" spans="2:27">
      <c r="B686" s="112"/>
      <c r="C686" s="112"/>
      <c r="X686" s="76"/>
      <c r="Y686" s="76"/>
      <c r="Z686" s="76"/>
      <c r="AA686" s="76"/>
    </row>
    <row r="687" spans="2:27">
      <c r="B687" s="112"/>
      <c r="C687" s="112"/>
      <c r="X687" s="76"/>
      <c r="Y687" s="76"/>
      <c r="Z687" s="76"/>
      <c r="AA687" s="76"/>
    </row>
    <row r="688" spans="2:27">
      <c r="B688" s="112"/>
      <c r="C688" s="112"/>
      <c r="X688" s="76"/>
      <c r="Y688" s="76"/>
      <c r="Z688" s="76"/>
      <c r="AA688" s="76"/>
    </row>
    <row r="689" spans="2:27">
      <c r="B689" s="112"/>
      <c r="C689" s="112"/>
      <c r="X689" s="76"/>
      <c r="Y689" s="76"/>
      <c r="Z689" s="76"/>
      <c r="AA689" s="76"/>
    </row>
    <row r="690" spans="2:27">
      <c r="B690" s="112"/>
      <c r="C690" s="112"/>
      <c r="X690" s="76"/>
      <c r="Y690" s="76"/>
      <c r="Z690" s="76"/>
      <c r="AA690" s="76"/>
    </row>
    <row r="691" spans="2:27">
      <c r="B691" s="112"/>
      <c r="C691" s="112"/>
      <c r="X691" s="76"/>
      <c r="Y691" s="76"/>
      <c r="Z691" s="76"/>
      <c r="AA691" s="76"/>
    </row>
    <row r="692" spans="2:27">
      <c r="B692" s="112"/>
      <c r="C692" s="112"/>
      <c r="X692" s="76"/>
      <c r="Y692" s="76"/>
      <c r="Z692" s="76"/>
      <c r="AA692" s="76"/>
    </row>
    <row r="693" spans="2:27">
      <c r="B693" s="112"/>
      <c r="C693" s="112"/>
      <c r="X693" s="76"/>
      <c r="Y693" s="76"/>
      <c r="Z693" s="76"/>
      <c r="AA693" s="76"/>
    </row>
    <row r="694" spans="2:27">
      <c r="B694" s="112"/>
      <c r="C694" s="112"/>
      <c r="X694" s="76"/>
      <c r="Y694" s="76"/>
      <c r="Z694" s="76"/>
      <c r="AA694" s="76"/>
    </row>
    <row r="695" spans="2:27">
      <c r="B695" s="112"/>
      <c r="C695" s="112"/>
      <c r="X695" s="76"/>
      <c r="Y695" s="76"/>
      <c r="Z695" s="76"/>
      <c r="AA695" s="76"/>
    </row>
    <row r="696" spans="2:27">
      <c r="B696" s="112"/>
      <c r="C696" s="112"/>
      <c r="X696" s="76"/>
      <c r="Y696" s="76"/>
      <c r="Z696" s="76"/>
      <c r="AA696" s="76"/>
    </row>
    <row r="697" spans="2:27">
      <c r="B697" s="112"/>
      <c r="C697" s="112"/>
      <c r="X697" s="76"/>
      <c r="Y697" s="76"/>
      <c r="Z697" s="76"/>
      <c r="AA697" s="76"/>
    </row>
    <row r="698" spans="2:27">
      <c r="B698" s="112"/>
      <c r="C698" s="112"/>
      <c r="X698" s="76"/>
      <c r="Y698" s="76"/>
      <c r="Z698" s="76"/>
      <c r="AA698" s="76"/>
    </row>
    <row r="699" spans="2:27">
      <c r="B699" s="112"/>
      <c r="C699" s="112"/>
      <c r="X699" s="76"/>
      <c r="Y699" s="76"/>
      <c r="Z699" s="76"/>
      <c r="AA699" s="76"/>
    </row>
    <row r="700" spans="2:27">
      <c r="B700" s="112"/>
      <c r="C700" s="112"/>
      <c r="X700" s="76"/>
      <c r="Y700" s="76"/>
      <c r="Z700" s="76"/>
      <c r="AA700" s="76"/>
    </row>
    <row r="701" spans="2:27">
      <c r="B701" s="112"/>
      <c r="C701" s="112"/>
      <c r="X701" s="76"/>
      <c r="Y701" s="76"/>
      <c r="Z701" s="76"/>
      <c r="AA701" s="76"/>
    </row>
    <row r="702" spans="2:27">
      <c r="B702" s="112"/>
      <c r="C702" s="112"/>
      <c r="X702" s="76"/>
      <c r="Y702" s="76"/>
      <c r="Z702" s="76"/>
      <c r="AA702" s="76"/>
    </row>
    <row r="703" spans="2:27">
      <c r="B703" s="112"/>
      <c r="C703" s="112"/>
      <c r="X703" s="76"/>
      <c r="Y703" s="76"/>
      <c r="Z703" s="76"/>
      <c r="AA703" s="76"/>
    </row>
    <row r="704" spans="2:27">
      <c r="B704" s="112"/>
      <c r="C704" s="112"/>
      <c r="X704" s="76"/>
      <c r="Y704" s="76"/>
      <c r="Z704" s="76"/>
      <c r="AA704" s="76"/>
    </row>
    <row r="705" spans="2:27">
      <c r="B705" s="112"/>
      <c r="C705" s="112"/>
      <c r="X705" s="76"/>
      <c r="Y705" s="76"/>
      <c r="Z705" s="76"/>
      <c r="AA705" s="76"/>
    </row>
    <row r="706" spans="2:27">
      <c r="B706" s="112"/>
      <c r="C706" s="112"/>
      <c r="X706" s="76"/>
      <c r="Y706" s="76"/>
      <c r="Z706" s="76"/>
      <c r="AA706" s="76"/>
    </row>
    <row r="707" spans="2:27">
      <c r="B707" s="112"/>
      <c r="C707" s="112"/>
      <c r="X707" s="76"/>
      <c r="Y707" s="76"/>
      <c r="Z707" s="76"/>
      <c r="AA707" s="76"/>
    </row>
    <row r="708" spans="2:27">
      <c r="B708" s="112"/>
      <c r="C708" s="112"/>
      <c r="X708" s="76"/>
      <c r="Y708" s="76"/>
      <c r="Z708" s="76"/>
      <c r="AA708" s="76"/>
    </row>
    <row r="709" spans="2:27">
      <c r="B709" s="112"/>
      <c r="C709" s="112"/>
      <c r="X709" s="76"/>
      <c r="Y709" s="76"/>
      <c r="Z709" s="76"/>
      <c r="AA709" s="76"/>
    </row>
    <row r="710" spans="2:27">
      <c r="B710" s="112"/>
      <c r="C710" s="112"/>
      <c r="X710" s="76"/>
      <c r="Y710" s="76"/>
      <c r="Z710" s="76"/>
      <c r="AA710" s="76"/>
    </row>
    <row r="711" spans="2:27">
      <c r="B711" s="112"/>
      <c r="C711" s="112"/>
      <c r="X711" s="76"/>
      <c r="Y711" s="76"/>
      <c r="Z711" s="76"/>
      <c r="AA711" s="76"/>
    </row>
    <row r="712" spans="2:27">
      <c r="B712" s="112"/>
      <c r="C712" s="112"/>
      <c r="X712" s="76"/>
      <c r="Y712" s="76"/>
      <c r="Z712" s="76"/>
      <c r="AA712" s="76"/>
    </row>
    <row r="713" spans="2:27">
      <c r="B713" s="112"/>
      <c r="C713" s="112"/>
      <c r="X713" s="76"/>
      <c r="Y713" s="76"/>
      <c r="Z713" s="76"/>
      <c r="AA713" s="76"/>
    </row>
    <row r="714" spans="2:27">
      <c r="B714" s="112"/>
      <c r="C714" s="112"/>
      <c r="X714" s="76"/>
      <c r="Y714" s="76"/>
      <c r="Z714" s="76"/>
      <c r="AA714" s="76"/>
    </row>
    <row r="715" spans="2:27">
      <c r="B715" s="112"/>
      <c r="C715" s="112"/>
      <c r="X715" s="76"/>
      <c r="Y715" s="76"/>
      <c r="Z715" s="76"/>
      <c r="AA715" s="76"/>
    </row>
    <row r="716" spans="2:27">
      <c r="B716" s="112"/>
      <c r="C716" s="112"/>
      <c r="X716" s="76"/>
      <c r="Y716" s="76"/>
      <c r="Z716" s="76"/>
      <c r="AA716" s="76"/>
    </row>
    <row r="717" spans="2:27">
      <c r="B717" s="112"/>
      <c r="C717" s="112"/>
      <c r="X717" s="76"/>
      <c r="Y717" s="76"/>
      <c r="Z717" s="76"/>
      <c r="AA717" s="76"/>
    </row>
    <row r="718" spans="2:27">
      <c r="B718" s="112"/>
      <c r="C718" s="112"/>
      <c r="X718" s="76"/>
      <c r="Y718" s="76"/>
      <c r="Z718" s="76"/>
      <c r="AA718" s="76"/>
    </row>
    <row r="719" spans="2:27">
      <c r="B719" s="112"/>
      <c r="C719" s="112"/>
      <c r="X719" s="76"/>
      <c r="Y719" s="76"/>
      <c r="Z719" s="76"/>
      <c r="AA719" s="76"/>
    </row>
    <row r="720" spans="2:27">
      <c r="B720" s="112"/>
      <c r="C720" s="112"/>
      <c r="X720" s="76"/>
      <c r="Y720" s="76"/>
      <c r="Z720" s="76"/>
      <c r="AA720" s="76"/>
    </row>
    <row r="721" spans="2:27">
      <c r="B721" s="112"/>
      <c r="C721" s="112"/>
      <c r="X721" s="76"/>
      <c r="Y721" s="76"/>
      <c r="Z721" s="76"/>
      <c r="AA721" s="76"/>
    </row>
    <row r="722" spans="2:27">
      <c r="B722" s="112"/>
      <c r="C722" s="112"/>
      <c r="X722" s="76"/>
      <c r="Y722" s="76"/>
      <c r="Z722" s="76"/>
      <c r="AA722" s="76"/>
    </row>
    <row r="723" spans="2:27">
      <c r="B723" s="112"/>
      <c r="C723" s="112"/>
      <c r="X723" s="76"/>
      <c r="Y723" s="76"/>
      <c r="Z723" s="76"/>
      <c r="AA723" s="76"/>
    </row>
    <row r="724" spans="2:27">
      <c r="B724" s="112"/>
      <c r="C724" s="112"/>
      <c r="X724" s="76"/>
      <c r="Y724" s="76"/>
      <c r="Z724" s="76"/>
      <c r="AA724" s="76"/>
    </row>
    <row r="725" spans="2:27">
      <c r="B725" s="112"/>
      <c r="C725" s="112"/>
      <c r="X725" s="76"/>
      <c r="Y725" s="76"/>
      <c r="Z725" s="76"/>
      <c r="AA725" s="76"/>
    </row>
    <row r="726" spans="2:27">
      <c r="B726" s="112"/>
      <c r="C726" s="112"/>
      <c r="X726" s="76"/>
      <c r="Y726" s="76"/>
      <c r="Z726" s="76"/>
      <c r="AA726" s="76"/>
    </row>
    <row r="727" spans="2:27">
      <c r="B727" s="112"/>
      <c r="C727" s="112"/>
      <c r="X727" s="76"/>
      <c r="Y727" s="76"/>
      <c r="Z727" s="76"/>
      <c r="AA727" s="76"/>
    </row>
    <row r="728" spans="2:27">
      <c r="B728" s="112"/>
      <c r="C728" s="112"/>
      <c r="X728" s="76"/>
      <c r="Y728" s="76"/>
      <c r="Z728" s="76"/>
      <c r="AA728" s="76"/>
    </row>
    <row r="729" spans="2:27">
      <c r="B729" s="112"/>
      <c r="C729" s="112"/>
      <c r="X729" s="76"/>
      <c r="Y729" s="76"/>
      <c r="Z729" s="76"/>
      <c r="AA729" s="76"/>
    </row>
    <row r="730" spans="2:27">
      <c r="B730" s="112"/>
      <c r="C730" s="112"/>
      <c r="X730" s="76"/>
      <c r="Y730" s="76"/>
      <c r="Z730" s="76"/>
      <c r="AA730" s="76"/>
    </row>
    <row r="731" spans="2:27">
      <c r="B731" s="112"/>
      <c r="C731" s="112"/>
      <c r="X731" s="76"/>
      <c r="Y731" s="76"/>
      <c r="Z731" s="76"/>
      <c r="AA731" s="76"/>
    </row>
    <row r="732" spans="2:27">
      <c r="B732" s="112"/>
      <c r="C732" s="112"/>
      <c r="X732" s="76"/>
      <c r="Y732" s="76"/>
      <c r="Z732" s="76"/>
      <c r="AA732" s="76"/>
    </row>
    <row r="733" spans="2:27">
      <c r="B733" s="112"/>
      <c r="C733" s="112"/>
      <c r="X733" s="76"/>
      <c r="Y733" s="76"/>
      <c r="Z733" s="76"/>
      <c r="AA733" s="76"/>
    </row>
    <row r="734" spans="2:27">
      <c r="B734" s="112"/>
      <c r="C734" s="112"/>
      <c r="X734" s="76"/>
      <c r="Y734" s="76"/>
      <c r="Z734" s="76"/>
      <c r="AA734" s="76"/>
    </row>
    <row r="735" spans="2:27">
      <c r="B735" s="112"/>
      <c r="C735" s="112"/>
      <c r="X735" s="76"/>
      <c r="Y735" s="76"/>
      <c r="Z735" s="76"/>
      <c r="AA735" s="76"/>
    </row>
    <row r="736" spans="2:27">
      <c r="B736" s="112"/>
      <c r="C736" s="112"/>
      <c r="X736" s="76"/>
      <c r="Y736" s="76"/>
      <c r="Z736" s="76"/>
      <c r="AA736" s="76"/>
    </row>
    <row r="737" spans="2:27">
      <c r="B737" s="112"/>
      <c r="C737" s="112"/>
      <c r="X737" s="76"/>
      <c r="Y737" s="76"/>
      <c r="Z737" s="76"/>
      <c r="AA737" s="76"/>
    </row>
    <row r="738" spans="2:27">
      <c r="B738" s="112"/>
      <c r="C738" s="112"/>
      <c r="X738" s="76"/>
      <c r="Y738" s="76"/>
      <c r="Z738" s="76"/>
      <c r="AA738" s="76"/>
    </row>
    <row r="739" spans="2:27">
      <c r="B739" s="112"/>
      <c r="C739" s="112"/>
      <c r="X739" s="76"/>
      <c r="Y739" s="76"/>
      <c r="Z739" s="76"/>
      <c r="AA739" s="76"/>
    </row>
    <row r="740" spans="2:27">
      <c r="B740" s="112"/>
      <c r="C740" s="112"/>
      <c r="X740" s="76"/>
      <c r="Y740" s="76"/>
      <c r="Z740" s="76"/>
      <c r="AA740" s="76"/>
    </row>
    <row r="741" spans="2:27">
      <c r="B741" s="112"/>
      <c r="C741" s="112"/>
      <c r="X741" s="76"/>
      <c r="Y741" s="76"/>
      <c r="Z741" s="76"/>
      <c r="AA741" s="76"/>
    </row>
    <row r="742" spans="2:27">
      <c r="B742" s="112"/>
      <c r="C742" s="112"/>
      <c r="X742" s="76"/>
      <c r="Y742" s="76"/>
      <c r="Z742" s="76"/>
      <c r="AA742" s="76"/>
    </row>
    <row r="743" spans="2:27">
      <c r="B743" s="112"/>
      <c r="C743" s="112"/>
      <c r="X743" s="76"/>
      <c r="Y743" s="76"/>
      <c r="Z743" s="76"/>
      <c r="AA743" s="76"/>
    </row>
    <row r="744" spans="2:27">
      <c r="B744" s="112"/>
      <c r="C744" s="112"/>
      <c r="X744" s="76"/>
      <c r="Y744" s="76"/>
      <c r="Z744" s="76"/>
      <c r="AA744" s="76"/>
    </row>
    <row r="745" spans="2:27">
      <c r="B745" s="112"/>
      <c r="C745" s="112"/>
      <c r="X745" s="76"/>
      <c r="Y745" s="76"/>
      <c r="Z745" s="76"/>
      <c r="AA745" s="76"/>
    </row>
    <row r="746" spans="2:27">
      <c r="B746" s="112"/>
      <c r="C746" s="112"/>
      <c r="X746" s="76"/>
      <c r="Y746" s="76"/>
      <c r="Z746" s="76"/>
      <c r="AA746" s="76"/>
    </row>
    <row r="747" spans="2:27">
      <c r="B747" s="112"/>
      <c r="C747" s="112"/>
      <c r="X747" s="76"/>
      <c r="Y747" s="76"/>
      <c r="Z747" s="76"/>
      <c r="AA747" s="76"/>
    </row>
    <row r="748" spans="2:27">
      <c r="B748" s="112"/>
      <c r="C748" s="112"/>
      <c r="X748" s="76"/>
      <c r="Y748" s="76"/>
      <c r="Z748" s="76"/>
      <c r="AA748" s="76"/>
    </row>
    <row r="749" spans="2:27">
      <c r="B749" s="112"/>
      <c r="C749" s="112"/>
      <c r="X749" s="76"/>
      <c r="Y749" s="76"/>
      <c r="Z749" s="76"/>
      <c r="AA749" s="76"/>
    </row>
    <row r="750" spans="2:27">
      <c r="B750" s="112"/>
      <c r="C750" s="112"/>
      <c r="X750" s="76"/>
      <c r="Y750" s="76"/>
      <c r="Z750" s="76"/>
      <c r="AA750" s="76"/>
    </row>
    <row r="751" spans="2:27">
      <c r="B751" s="112"/>
      <c r="C751" s="112"/>
      <c r="X751" s="76"/>
      <c r="Y751" s="76"/>
      <c r="Z751" s="76"/>
      <c r="AA751" s="76"/>
    </row>
    <row r="752" spans="2:27">
      <c r="B752" s="112"/>
      <c r="C752" s="112"/>
      <c r="X752" s="76"/>
      <c r="Y752" s="76"/>
      <c r="Z752" s="76"/>
      <c r="AA752" s="76"/>
    </row>
    <row r="753" spans="2:27">
      <c r="B753" s="112"/>
      <c r="C753" s="112"/>
      <c r="X753" s="76"/>
      <c r="Y753" s="76"/>
      <c r="Z753" s="76"/>
      <c r="AA753" s="76"/>
    </row>
    <row r="754" spans="2:27">
      <c r="B754" s="112"/>
      <c r="C754" s="112"/>
      <c r="X754" s="76"/>
      <c r="Y754" s="76"/>
      <c r="Z754" s="76"/>
      <c r="AA754" s="76"/>
    </row>
    <row r="755" spans="2:27">
      <c r="B755" s="112"/>
      <c r="C755" s="112"/>
      <c r="X755" s="76"/>
      <c r="Y755" s="76"/>
      <c r="Z755" s="76"/>
      <c r="AA755" s="76"/>
    </row>
    <row r="756" spans="2:27">
      <c r="B756" s="112"/>
      <c r="C756" s="112"/>
      <c r="X756" s="76"/>
      <c r="Y756" s="76"/>
      <c r="Z756" s="76"/>
      <c r="AA756" s="76"/>
    </row>
    <row r="757" spans="2:27">
      <c r="B757" s="112"/>
      <c r="C757" s="112"/>
      <c r="X757" s="76"/>
      <c r="Y757" s="76"/>
      <c r="Z757" s="76"/>
      <c r="AA757" s="76"/>
    </row>
    <row r="758" spans="2:27">
      <c r="B758" s="112"/>
      <c r="C758" s="112"/>
      <c r="X758" s="76"/>
      <c r="Y758" s="76"/>
      <c r="Z758" s="76"/>
      <c r="AA758" s="76"/>
    </row>
    <row r="759" spans="2:27">
      <c r="B759" s="112"/>
      <c r="C759" s="112"/>
      <c r="X759" s="76"/>
      <c r="Y759" s="76"/>
      <c r="Z759" s="76"/>
      <c r="AA759" s="76"/>
    </row>
    <row r="760" spans="2:27">
      <c r="B760" s="112"/>
      <c r="C760" s="112"/>
      <c r="X760" s="76"/>
      <c r="Y760" s="76"/>
      <c r="Z760" s="76"/>
      <c r="AA760" s="76"/>
    </row>
    <row r="761" spans="2:27">
      <c r="B761" s="112"/>
      <c r="C761" s="112"/>
      <c r="X761" s="76"/>
      <c r="Y761" s="76"/>
      <c r="Z761" s="76"/>
      <c r="AA761" s="76"/>
    </row>
    <row r="762" spans="2:27">
      <c r="B762" s="112"/>
      <c r="C762" s="112"/>
      <c r="X762" s="76"/>
      <c r="Y762" s="76"/>
      <c r="Z762" s="76"/>
      <c r="AA762" s="76"/>
    </row>
    <row r="763" spans="2:27">
      <c r="B763" s="112"/>
      <c r="C763" s="112"/>
      <c r="X763" s="76"/>
      <c r="Y763" s="76"/>
      <c r="Z763" s="76"/>
      <c r="AA763" s="76"/>
    </row>
    <row r="764" spans="2:27">
      <c r="B764" s="112"/>
      <c r="C764" s="112"/>
      <c r="X764" s="76"/>
      <c r="Y764" s="76"/>
      <c r="Z764" s="76"/>
      <c r="AA764" s="76"/>
    </row>
    <row r="765" spans="2:27">
      <c r="B765" s="112"/>
      <c r="C765" s="112"/>
      <c r="X765" s="76"/>
      <c r="Y765" s="76"/>
      <c r="Z765" s="76"/>
      <c r="AA765" s="76"/>
    </row>
    <row r="766" spans="2:27">
      <c r="B766" s="112"/>
      <c r="C766" s="112"/>
      <c r="X766" s="76"/>
      <c r="Y766" s="76"/>
      <c r="Z766" s="76"/>
      <c r="AA766" s="76"/>
    </row>
    <row r="767" spans="2:27">
      <c r="B767" s="112"/>
      <c r="C767" s="112"/>
      <c r="X767" s="76"/>
      <c r="Y767" s="76"/>
      <c r="Z767" s="76"/>
      <c r="AA767" s="76"/>
    </row>
    <row r="768" spans="2:27">
      <c r="B768" s="112"/>
      <c r="C768" s="112"/>
      <c r="X768" s="76"/>
      <c r="Y768" s="76"/>
      <c r="Z768" s="76"/>
      <c r="AA768" s="76"/>
    </row>
    <row r="769" spans="2:27">
      <c r="B769" s="112"/>
      <c r="C769" s="112"/>
      <c r="X769" s="76"/>
      <c r="Y769" s="76"/>
      <c r="Z769" s="76"/>
      <c r="AA769" s="76"/>
    </row>
    <row r="770" spans="2:27">
      <c r="B770" s="112"/>
      <c r="C770" s="112"/>
      <c r="X770" s="76"/>
      <c r="Y770" s="76"/>
      <c r="Z770" s="76"/>
      <c r="AA770" s="76"/>
    </row>
    <row r="771" spans="2:27">
      <c r="B771" s="112"/>
      <c r="C771" s="112"/>
      <c r="X771" s="76"/>
      <c r="Y771" s="76"/>
      <c r="Z771" s="76"/>
      <c r="AA771" s="76"/>
    </row>
    <row r="772" spans="2:27">
      <c r="B772" s="112"/>
      <c r="C772" s="112"/>
      <c r="X772" s="76"/>
      <c r="Y772" s="76"/>
      <c r="Z772" s="76"/>
      <c r="AA772" s="76"/>
    </row>
    <row r="773" spans="2:27">
      <c r="B773" s="112"/>
      <c r="C773" s="112"/>
      <c r="X773" s="76"/>
      <c r="Y773" s="76"/>
      <c r="Z773" s="76"/>
      <c r="AA773" s="76"/>
    </row>
    <row r="774" spans="2:27">
      <c r="B774" s="112"/>
      <c r="C774" s="112"/>
      <c r="X774" s="76"/>
      <c r="Y774" s="76"/>
      <c r="Z774" s="76"/>
      <c r="AA774" s="76"/>
    </row>
    <row r="775" spans="2:27">
      <c r="B775" s="112"/>
      <c r="C775" s="112"/>
      <c r="X775" s="76"/>
      <c r="Y775" s="76"/>
      <c r="Z775" s="76"/>
      <c r="AA775" s="76"/>
    </row>
    <row r="776" spans="2:27">
      <c r="B776" s="112"/>
      <c r="C776" s="112"/>
      <c r="X776" s="76"/>
      <c r="Y776" s="76"/>
      <c r="Z776" s="76"/>
      <c r="AA776" s="76"/>
    </row>
    <row r="777" spans="2:27">
      <c r="B777" s="112"/>
      <c r="C777" s="112"/>
      <c r="X777" s="76"/>
      <c r="Y777" s="76"/>
      <c r="Z777" s="76"/>
      <c r="AA777" s="76"/>
    </row>
    <row r="778" spans="2:27">
      <c r="B778" s="112"/>
      <c r="C778" s="112"/>
      <c r="X778" s="76"/>
      <c r="Y778" s="76"/>
      <c r="Z778" s="76"/>
      <c r="AA778" s="76"/>
    </row>
    <row r="779" spans="2:27">
      <c r="B779" s="112"/>
      <c r="C779" s="112"/>
      <c r="X779" s="76"/>
      <c r="Y779" s="76"/>
      <c r="Z779" s="76"/>
      <c r="AA779" s="76"/>
    </row>
    <row r="780" spans="2:27">
      <c r="B780" s="112"/>
      <c r="C780" s="112"/>
      <c r="X780" s="76"/>
      <c r="Y780" s="76"/>
      <c r="Z780" s="76"/>
      <c r="AA780" s="76"/>
    </row>
    <row r="781" spans="2:27">
      <c r="B781" s="112"/>
      <c r="C781" s="112"/>
      <c r="X781" s="76"/>
      <c r="Y781" s="76"/>
      <c r="Z781" s="76"/>
      <c r="AA781" s="76"/>
    </row>
    <row r="782" spans="2:27">
      <c r="B782" s="112"/>
      <c r="C782" s="112"/>
      <c r="X782" s="76"/>
      <c r="Y782" s="76"/>
      <c r="Z782" s="76"/>
      <c r="AA782" s="76"/>
    </row>
    <row r="783" spans="2:27">
      <c r="B783" s="112"/>
      <c r="C783" s="112"/>
      <c r="X783" s="76"/>
      <c r="Y783" s="76"/>
      <c r="Z783" s="76"/>
      <c r="AA783" s="76"/>
    </row>
    <row r="784" spans="2:27">
      <c r="B784" s="112"/>
      <c r="C784" s="112"/>
      <c r="X784" s="76"/>
      <c r="Y784" s="76"/>
      <c r="Z784" s="76"/>
      <c r="AA784" s="76"/>
    </row>
    <row r="785" spans="2:27">
      <c r="B785" s="112"/>
      <c r="C785" s="112"/>
      <c r="X785" s="76"/>
      <c r="Y785" s="76"/>
      <c r="Z785" s="76"/>
      <c r="AA785" s="76"/>
    </row>
    <row r="786" spans="2:27">
      <c r="B786" s="112"/>
      <c r="C786" s="112"/>
      <c r="X786" s="76"/>
      <c r="Y786" s="76"/>
      <c r="Z786" s="76"/>
      <c r="AA786" s="76"/>
    </row>
    <row r="787" spans="2:27">
      <c r="B787" s="112"/>
      <c r="C787" s="112"/>
      <c r="X787" s="76"/>
      <c r="Y787" s="76"/>
      <c r="Z787" s="76"/>
      <c r="AA787" s="76"/>
    </row>
    <row r="788" spans="2:27">
      <c r="B788" s="112"/>
      <c r="C788" s="112"/>
      <c r="X788" s="76"/>
      <c r="Y788" s="76"/>
      <c r="Z788" s="76"/>
      <c r="AA788" s="76"/>
    </row>
    <row r="789" spans="2:27">
      <c r="B789" s="112"/>
      <c r="C789" s="112"/>
      <c r="X789" s="76"/>
      <c r="Y789" s="76"/>
      <c r="Z789" s="76"/>
      <c r="AA789" s="76"/>
    </row>
    <row r="790" spans="2:27">
      <c r="B790" s="112"/>
      <c r="C790" s="112"/>
      <c r="X790" s="76"/>
      <c r="Y790" s="76"/>
      <c r="Z790" s="76"/>
      <c r="AA790" s="76"/>
    </row>
    <row r="791" spans="2:27">
      <c r="B791" s="112"/>
      <c r="C791" s="112"/>
      <c r="X791" s="76"/>
      <c r="Y791" s="76"/>
      <c r="Z791" s="76"/>
      <c r="AA791" s="76"/>
    </row>
    <row r="792" spans="2:27">
      <c r="B792" s="112"/>
      <c r="C792" s="112"/>
      <c r="X792" s="76"/>
      <c r="Y792" s="76"/>
      <c r="Z792" s="76"/>
      <c r="AA792" s="76"/>
    </row>
    <row r="793" spans="2:27">
      <c r="B793" s="112"/>
      <c r="C793" s="112"/>
      <c r="X793" s="76"/>
      <c r="Y793" s="76"/>
      <c r="Z793" s="76"/>
      <c r="AA793" s="76"/>
    </row>
    <row r="794" spans="2:27">
      <c r="B794" s="112"/>
      <c r="C794" s="112"/>
      <c r="X794" s="76"/>
      <c r="Y794" s="76"/>
      <c r="Z794" s="76"/>
      <c r="AA794" s="76"/>
    </row>
    <row r="795" spans="2:27">
      <c r="B795" s="112"/>
      <c r="C795" s="112"/>
      <c r="X795" s="76"/>
      <c r="Y795" s="76"/>
      <c r="Z795" s="76"/>
      <c r="AA795" s="76"/>
    </row>
    <row r="796" spans="2:27">
      <c r="B796" s="112"/>
      <c r="C796" s="112"/>
      <c r="X796" s="76"/>
      <c r="Y796" s="76"/>
      <c r="Z796" s="76"/>
      <c r="AA796" s="76"/>
    </row>
    <row r="797" spans="2:27">
      <c r="B797" s="112"/>
      <c r="C797" s="112"/>
      <c r="X797" s="76"/>
      <c r="Y797" s="76"/>
      <c r="Z797" s="76"/>
      <c r="AA797" s="76"/>
    </row>
    <row r="798" spans="2:27">
      <c r="B798" s="112"/>
      <c r="C798" s="112"/>
      <c r="X798" s="76"/>
      <c r="Y798" s="76"/>
      <c r="Z798" s="76"/>
      <c r="AA798" s="76"/>
    </row>
    <row r="799" spans="2:27">
      <c r="B799" s="112"/>
      <c r="C799" s="112"/>
      <c r="X799" s="76"/>
      <c r="Y799" s="76"/>
      <c r="Z799" s="76"/>
      <c r="AA799" s="76"/>
    </row>
    <row r="800" spans="2:27">
      <c r="B800" s="112"/>
      <c r="C800" s="112"/>
      <c r="X800" s="76"/>
      <c r="Y800" s="76"/>
      <c r="Z800" s="76"/>
      <c r="AA800" s="76"/>
    </row>
    <row r="801" spans="2:27">
      <c r="B801" s="112"/>
      <c r="C801" s="112"/>
      <c r="X801" s="76"/>
      <c r="Y801" s="76"/>
      <c r="Z801" s="76"/>
      <c r="AA801" s="76"/>
    </row>
    <row r="802" spans="2:27">
      <c r="B802" s="112"/>
      <c r="C802" s="112"/>
      <c r="X802" s="76"/>
      <c r="Y802" s="76"/>
      <c r="Z802" s="76"/>
      <c r="AA802" s="76"/>
    </row>
    <row r="803" spans="2:27">
      <c r="B803" s="112"/>
      <c r="C803" s="112"/>
      <c r="X803" s="76"/>
      <c r="Y803" s="76"/>
      <c r="Z803" s="76"/>
      <c r="AA803" s="76"/>
    </row>
    <row r="804" spans="2:27">
      <c r="B804" s="112"/>
      <c r="C804" s="112"/>
      <c r="X804" s="76"/>
      <c r="Y804" s="76"/>
      <c r="Z804" s="76"/>
      <c r="AA804" s="76"/>
    </row>
    <row r="805" spans="2:27">
      <c r="B805" s="112"/>
      <c r="C805" s="112"/>
      <c r="X805" s="76"/>
      <c r="Y805" s="76"/>
      <c r="Z805" s="76"/>
      <c r="AA805" s="76"/>
    </row>
    <row r="806" spans="2:27">
      <c r="B806" s="112"/>
      <c r="C806" s="112"/>
      <c r="X806" s="76"/>
      <c r="Y806" s="76"/>
      <c r="Z806" s="76"/>
      <c r="AA806" s="76"/>
    </row>
    <row r="807" spans="2:27">
      <c r="B807" s="112"/>
      <c r="C807" s="112"/>
      <c r="X807" s="76"/>
      <c r="Y807" s="76"/>
      <c r="Z807" s="76"/>
      <c r="AA807" s="76"/>
    </row>
    <row r="808" spans="2:27">
      <c r="B808" s="112"/>
      <c r="C808" s="112"/>
      <c r="X808" s="76"/>
      <c r="Y808" s="76"/>
      <c r="Z808" s="76"/>
      <c r="AA808" s="76"/>
    </row>
    <row r="809" spans="2:27">
      <c r="B809" s="112"/>
      <c r="C809" s="112"/>
      <c r="X809" s="76"/>
      <c r="Y809" s="76"/>
      <c r="Z809" s="76"/>
      <c r="AA809" s="76"/>
    </row>
    <row r="810" spans="2:27">
      <c r="B810" s="112"/>
      <c r="C810" s="112"/>
      <c r="X810" s="76"/>
      <c r="Y810" s="76"/>
      <c r="Z810" s="76"/>
      <c r="AA810" s="76"/>
    </row>
    <row r="811" spans="2:27">
      <c r="B811" s="112"/>
      <c r="C811" s="112"/>
      <c r="X811" s="76"/>
      <c r="Y811" s="76"/>
      <c r="Z811" s="76"/>
      <c r="AA811" s="76"/>
    </row>
    <row r="812" spans="2:27">
      <c r="B812" s="112"/>
      <c r="C812" s="112"/>
      <c r="X812" s="76"/>
      <c r="Y812" s="76"/>
      <c r="Z812" s="76"/>
      <c r="AA812" s="76"/>
    </row>
    <row r="813" spans="2:27">
      <c r="B813" s="112"/>
      <c r="C813" s="112"/>
      <c r="X813" s="76"/>
      <c r="Y813" s="76"/>
      <c r="Z813" s="76"/>
      <c r="AA813" s="76"/>
    </row>
    <row r="814" spans="2:27">
      <c r="B814" s="112"/>
      <c r="C814" s="112"/>
      <c r="X814" s="76"/>
      <c r="Y814" s="76"/>
      <c r="Z814" s="76"/>
      <c r="AA814" s="76"/>
    </row>
    <row r="815" spans="2:27">
      <c r="B815" s="112"/>
      <c r="C815" s="112"/>
      <c r="X815" s="76"/>
      <c r="Y815" s="76"/>
      <c r="Z815" s="76"/>
      <c r="AA815" s="76"/>
    </row>
    <row r="816" spans="2:27">
      <c r="B816" s="112"/>
      <c r="C816" s="112"/>
      <c r="X816" s="76"/>
      <c r="Y816" s="76"/>
      <c r="Z816" s="76"/>
      <c r="AA816" s="76"/>
    </row>
    <row r="817" spans="2:27">
      <c r="B817" s="112"/>
      <c r="C817" s="112"/>
      <c r="X817" s="76"/>
      <c r="Y817" s="76"/>
      <c r="Z817" s="76"/>
      <c r="AA817" s="76"/>
    </row>
    <row r="818" spans="2:27">
      <c r="B818" s="112"/>
      <c r="C818" s="112"/>
      <c r="X818" s="76"/>
      <c r="Y818" s="76"/>
      <c r="Z818" s="76"/>
      <c r="AA818" s="76"/>
    </row>
    <row r="819" spans="2:27">
      <c r="B819" s="112"/>
      <c r="C819" s="112"/>
      <c r="X819" s="76"/>
      <c r="Y819" s="76"/>
      <c r="Z819" s="76"/>
      <c r="AA819" s="76"/>
    </row>
    <row r="820" spans="2:27">
      <c r="B820" s="112"/>
      <c r="C820" s="112"/>
      <c r="X820" s="76"/>
      <c r="Y820" s="76"/>
      <c r="Z820" s="76"/>
      <c r="AA820" s="76"/>
    </row>
    <row r="821" spans="2:27">
      <c r="B821" s="112"/>
      <c r="C821" s="112"/>
      <c r="X821" s="76"/>
      <c r="Y821" s="76"/>
      <c r="Z821" s="76"/>
      <c r="AA821" s="76"/>
    </row>
    <row r="822" spans="2:27">
      <c r="B822" s="112"/>
      <c r="C822" s="112"/>
      <c r="X822" s="76"/>
      <c r="Y822" s="76"/>
      <c r="Z822" s="76"/>
      <c r="AA822" s="76"/>
    </row>
    <row r="823" spans="2:27">
      <c r="B823" s="112"/>
      <c r="C823" s="112"/>
      <c r="X823" s="76"/>
      <c r="Y823" s="76"/>
      <c r="Z823" s="76"/>
      <c r="AA823" s="76"/>
    </row>
    <row r="824" spans="2:27">
      <c r="B824" s="112"/>
      <c r="C824" s="112"/>
      <c r="X824" s="76"/>
      <c r="Y824" s="76"/>
      <c r="Z824" s="76"/>
      <c r="AA824" s="76"/>
    </row>
    <row r="825" spans="2:27">
      <c r="B825" s="112"/>
      <c r="C825" s="112"/>
      <c r="X825" s="76"/>
      <c r="Y825" s="76"/>
      <c r="Z825" s="76"/>
      <c r="AA825" s="76"/>
    </row>
    <row r="826" spans="2:27">
      <c r="B826" s="112"/>
      <c r="C826" s="112"/>
      <c r="X826" s="76"/>
      <c r="Y826" s="76"/>
      <c r="Z826" s="76"/>
      <c r="AA826" s="76"/>
    </row>
    <row r="827" spans="2:27">
      <c r="B827" s="112"/>
      <c r="C827" s="112"/>
      <c r="X827" s="76"/>
      <c r="Y827" s="76"/>
      <c r="Z827" s="76"/>
      <c r="AA827" s="76"/>
    </row>
    <row r="828" spans="2:27">
      <c r="B828" s="112"/>
      <c r="C828" s="112"/>
      <c r="X828" s="76"/>
      <c r="Y828" s="76"/>
      <c r="Z828" s="76"/>
      <c r="AA828" s="76"/>
    </row>
    <row r="829" spans="2:27">
      <c r="B829" s="112"/>
      <c r="C829" s="112"/>
      <c r="X829" s="76"/>
      <c r="Y829" s="76"/>
      <c r="Z829" s="76"/>
      <c r="AA829" s="76"/>
    </row>
    <row r="830" spans="2:27">
      <c r="B830" s="112"/>
      <c r="C830" s="112"/>
      <c r="X830" s="76"/>
      <c r="Y830" s="76"/>
      <c r="Z830" s="76"/>
      <c r="AA830" s="76"/>
    </row>
    <row r="831" spans="2:27">
      <c r="B831" s="112"/>
      <c r="C831" s="112"/>
      <c r="X831" s="76"/>
      <c r="Y831" s="76"/>
      <c r="Z831" s="76"/>
      <c r="AA831" s="76"/>
    </row>
    <row r="832" spans="2:27">
      <c r="B832" s="112"/>
      <c r="C832" s="112"/>
      <c r="X832" s="76"/>
      <c r="Y832" s="76"/>
      <c r="Z832" s="76"/>
      <c r="AA832" s="76"/>
    </row>
    <row r="833" spans="2:27">
      <c r="B833" s="112"/>
      <c r="C833" s="112"/>
      <c r="X833" s="76"/>
      <c r="Y833" s="76"/>
      <c r="Z833" s="76"/>
      <c r="AA833" s="76"/>
    </row>
    <row r="834" spans="2:27">
      <c r="B834" s="112"/>
      <c r="C834" s="112"/>
      <c r="X834" s="76"/>
      <c r="Y834" s="76"/>
      <c r="Z834" s="76"/>
      <c r="AA834" s="76"/>
    </row>
    <row r="835" spans="2:27">
      <c r="B835" s="112"/>
      <c r="C835" s="112"/>
      <c r="X835" s="76"/>
      <c r="Y835" s="76"/>
      <c r="Z835" s="76"/>
      <c r="AA835" s="76"/>
    </row>
    <row r="836" spans="2:27">
      <c r="B836" s="112"/>
      <c r="C836" s="112"/>
      <c r="X836" s="76"/>
      <c r="Y836" s="76"/>
      <c r="Z836" s="76"/>
      <c r="AA836" s="76"/>
    </row>
    <row r="837" spans="2:27">
      <c r="B837" s="112"/>
      <c r="C837" s="112"/>
      <c r="X837" s="76"/>
      <c r="Y837" s="76"/>
      <c r="Z837" s="76"/>
      <c r="AA837" s="76"/>
    </row>
    <row r="838" spans="2:27">
      <c r="B838" s="112"/>
      <c r="C838" s="112"/>
      <c r="X838" s="76"/>
      <c r="Y838" s="76"/>
      <c r="Z838" s="76"/>
      <c r="AA838" s="76"/>
    </row>
    <row r="839" spans="2:27">
      <c r="B839" s="112"/>
      <c r="C839" s="112"/>
      <c r="X839" s="76"/>
      <c r="Y839" s="76"/>
      <c r="Z839" s="76"/>
      <c r="AA839" s="76"/>
    </row>
    <row r="840" spans="2:27">
      <c r="B840" s="112"/>
      <c r="C840" s="112"/>
      <c r="X840" s="76"/>
      <c r="Y840" s="76"/>
      <c r="Z840" s="76"/>
      <c r="AA840" s="76"/>
    </row>
    <row r="841" spans="2:27">
      <c r="B841" s="112"/>
      <c r="C841" s="112"/>
      <c r="X841" s="76"/>
      <c r="Y841" s="76"/>
      <c r="Z841" s="76"/>
      <c r="AA841" s="76"/>
    </row>
    <row r="842" spans="2:27">
      <c r="B842" s="112"/>
      <c r="C842" s="112"/>
      <c r="X842" s="76"/>
      <c r="Y842" s="76"/>
      <c r="Z842" s="76"/>
      <c r="AA842" s="76"/>
    </row>
    <row r="843" spans="2:27">
      <c r="B843" s="112"/>
      <c r="C843" s="112"/>
      <c r="X843" s="76"/>
      <c r="Y843" s="76"/>
      <c r="Z843" s="76"/>
      <c r="AA843" s="76"/>
    </row>
    <row r="844" spans="2:27">
      <c r="B844" s="112"/>
      <c r="C844" s="112"/>
      <c r="X844" s="76"/>
      <c r="Y844" s="76"/>
      <c r="Z844" s="76"/>
      <c r="AA844" s="76"/>
    </row>
    <row r="845" spans="2:27">
      <c r="B845" s="112"/>
      <c r="C845" s="112"/>
      <c r="X845" s="76"/>
      <c r="Y845" s="76"/>
      <c r="Z845" s="76"/>
      <c r="AA845" s="76"/>
    </row>
    <row r="846" spans="2:27">
      <c r="B846" s="112"/>
      <c r="C846" s="112"/>
      <c r="X846" s="76"/>
      <c r="Y846" s="76"/>
      <c r="Z846" s="76"/>
      <c r="AA846" s="76"/>
    </row>
    <row r="847" spans="2:27">
      <c r="B847" s="112"/>
      <c r="C847" s="112"/>
      <c r="X847" s="76"/>
      <c r="Y847" s="76"/>
      <c r="Z847" s="76"/>
      <c r="AA847" s="76"/>
    </row>
    <row r="848" spans="2:27">
      <c r="B848" s="112"/>
      <c r="C848" s="112"/>
      <c r="X848" s="76"/>
      <c r="Y848" s="76"/>
      <c r="Z848" s="76"/>
      <c r="AA848" s="76"/>
    </row>
    <row r="849" spans="2:27">
      <c r="B849" s="112"/>
      <c r="C849" s="112"/>
      <c r="X849" s="76"/>
      <c r="Y849" s="76"/>
      <c r="Z849" s="76"/>
      <c r="AA849" s="76"/>
    </row>
    <row r="850" spans="2:27">
      <c r="B850" s="112"/>
      <c r="C850" s="112"/>
      <c r="X850" s="76"/>
      <c r="Y850" s="76"/>
      <c r="Z850" s="76"/>
      <c r="AA850" s="76"/>
    </row>
    <row r="851" spans="2:27">
      <c r="B851" s="112"/>
      <c r="C851" s="112"/>
      <c r="X851" s="76"/>
      <c r="Y851" s="76"/>
      <c r="Z851" s="76"/>
      <c r="AA851" s="76"/>
    </row>
    <row r="852" spans="2:27">
      <c r="B852" s="112"/>
      <c r="C852" s="112"/>
      <c r="X852" s="76"/>
      <c r="Y852" s="76"/>
      <c r="Z852" s="76"/>
      <c r="AA852" s="76"/>
    </row>
    <row r="853" spans="2:27">
      <c r="B853" s="112"/>
      <c r="C853" s="112"/>
      <c r="X853" s="76"/>
      <c r="Y853" s="76"/>
      <c r="Z853" s="76"/>
      <c r="AA853" s="76"/>
    </row>
    <row r="854" spans="2:27">
      <c r="B854" s="112"/>
      <c r="C854" s="112"/>
      <c r="X854" s="76"/>
      <c r="Y854" s="76"/>
      <c r="Z854" s="76"/>
      <c r="AA854" s="76"/>
    </row>
    <row r="855" spans="2:27">
      <c r="B855" s="112"/>
      <c r="C855" s="112"/>
      <c r="X855" s="76"/>
      <c r="Y855" s="76"/>
      <c r="Z855" s="76"/>
      <c r="AA855" s="76"/>
    </row>
    <row r="856" spans="2:27">
      <c r="B856" s="112"/>
      <c r="C856" s="112"/>
      <c r="X856" s="76"/>
      <c r="Y856" s="76"/>
      <c r="Z856" s="76"/>
      <c r="AA856" s="76"/>
    </row>
    <row r="857" spans="2:27">
      <c r="B857" s="112"/>
      <c r="C857" s="112"/>
      <c r="X857" s="76"/>
      <c r="Y857" s="76"/>
      <c r="Z857" s="76"/>
      <c r="AA857" s="76"/>
    </row>
    <row r="858" spans="2:27">
      <c r="B858" s="112"/>
      <c r="C858" s="112"/>
      <c r="X858" s="76"/>
      <c r="Y858" s="76"/>
      <c r="Z858" s="76"/>
      <c r="AA858" s="76"/>
    </row>
    <row r="859" spans="2:27">
      <c r="B859" s="112"/>
      <c r="C859" s="112"/>
      <c r="X859" s="76"/>
      <c r="Y859" s="76"/>
      <c r="Z859" s="76"/>
      <c r="AA859" s="76"/>
    </row>
    <row r="860" spans="2:27">
      <c r="B860" s="112"/>
      <c r="C860" s="112"/>
      <c r="X860" s="76"/>
      <c r="Y860" s="76"/>
      <c r="Z860" s="76"/>
      <c r="AA860" s="76"/>
    </row>
    <row r="861" spans="2:27">
      <c r="B861" s="112"/>
      <c r="C861" s="112"/>
      <c r="X861" s="76"/>
      <c r="Y861" s="76"/>
      <c r="Z861" s="76"/>
      <c r="AA861" s="76"/>
    </row>
    <row r="862" spans="2:27">
      <c r="B862" s="112"/>
      <c r="C862" s="112"/>
      <c r="X862" s="76"/>
      <c r="Y862" s="76"/>
      <c r="Z862" s="76"/>
      <c r="AA862" s="76"/>
    </row>
    <row r="863" spans="2:27">
      <c r="B863" s="112"/>
      <c r="C863" s="112"/>
      <c r="X863" s="76"/>
      <c r="Y863" s="76"/>
      <c r="Z863" s="76"/>
      <c r="AA863" s="76"/>
    </row>
    <row r="864" spans="2:27">
      <c r="B864" s="112"/>
      <c r="C864" s="112"/>
      <c r="X864" s="76"/>
      <c r="Y864" s="76"/>
      <c r="Z864" s="76"/>
      <c r="AA864" s="76"/>
    </row>
    <row r="865" spans="2:27">
      <c r="B865" s="112"/>
      <c r="C865" s="112"/>
      <c r="X865" s="76"/>
      <c r="Y865" s="76"/>
      <c r="Z865" s="76"/>
      <c r="AA865" s="76"/>
    </row>
    <row r="866" spans="2:27">
      <c r="B866" s="112"/>
      <c r="C866" s="112"/>
      <c r="X866" s="76"/>
      <c r="Y866" s="76"/>
      <c r="Z866" s="76"/>
      <c r="AA866" s="76"/>
    </row>
    <row r="867" spans="2:27">
      <c r="B867" s="112"/>
      <c r="C867" s="112"/>
      <c r="X867" s="76"/>
      <c r="Y867" s="76"/>
      <c r="Z867" s="76"/>
      <c r="AA867" s="76"/>
    </row>
    <row r="868" spans="2:27">
      <c r="B868" s="112"/>
      <c r="C868" s="112"/>
      <c r="X868" s="76"/>
      <c r="Y868" s="76"/>
      <c r="Z868" s="76"/>
      <c r="AA868" s="76"/>
    </row>
    <row r="869" spans="2:27">
      <c r="B869" s="112"/>
      <c r="C869" s="112"/>
      <c r="X869" s="76"/>
      <c r="Y869" s="76"/>
      <c r="Z869" s="76"/>
      <c r="AA869" s="76"/>
    </row>
    <row r="870" spans="2:27">
      <c r="B870" s="112"/>
      <c r="C870" s="112"/>
      <c r="X870" s="76"/>
      <c r="Y870" s="76"/>
      <c r="Z870" s="76"/>
      <c r="AA870" s="76"/>
    </row>
    <row r="871" spans="2:27">
      <c r="B871" s="112"/>
      <c r="C871" s="112"/>
      <c r="X871" s="76"/>
      <c r="Y871" s="76"/>
      <c r="Z871" s="76"/>
      <c r="AA871" s="76"/>
    </row>
    <row r="872" spans="2:27">
      <c r="B872" s="112"/>
      <c r="C872" s="112"/>
      <c r="X872" s="76"/>
      <c r="Y872" s="76"/>
      <c r="Z872" s="76"/>
      <c r="AA872" s="76"/>
    </row>
    <row r="873" spans="2:27">
      <c r="B873" s="112"/>
      <c r="C873" s="112"/>
      <c r="X873" s="76"/>
      <c r="Y873" s="76"/>
      <c r="Z873" s="76"/>
      <c r="AA873" s="76"/>
    </row>
    <row r="874" spans="2:27">
      <c r="B874" s="112"/>
      <c r="C874" s="112"/>
      <c r="X874" s="76"/>
      <c r="Y874" s="76"/>
      <c r="Z874" s="76"/>
      <c r="AA874" s="76"/>
    </row>
    <row r="875" spans="2:27">
      <c r="B875" s="112"/>
      <c r="C875" s="112"/>
      <c r="X875" s="76"/>
      <c r="Y875" s="76"/>
      <c r="Z875" s="76"/>
      <c r="AA875" s="76"/>
    </row>
    <row r="876" spans="2:27">
      <c r="B876" s="112"/>
      <c r="C876" s="112"/>
      <c r="X876" s="76"/>
      <c r="Y876" s="76"/>
      <c r="Z876" s="76"/>
      <c r="AA876" s="76"/>
    </row>
    <row r="877" spans="2:27">
      <c r="B877" s="112"/>
      <c r="C877" s="112"/>
      <c r="X877" s="76"/>
      <c r="Y877" s="76"/>
      <c r="Z877" s="76"/>
      <c r="AA877" s="76"/>
    </row>
    <row r="878" spans="2:27">
      <c r="B878" s="112"/>
      <c r="C878" s="112"/>
      <c r="X878" s="76"/>
      <c r="Y878" s="76"/>
      <c r="Z878" s="76"/>
      <c r="AA878" s="76"/>
    </row>
    <row r="879" spans="2:27">
      <c r="B879" s="112"/>
      <c r="C879" s="112"/>
      <c r="X879" s="76"/>
      <c r="Y879" s="76"/>
      <c r="Z879" s="76"/>
      <c r="AA879" s="76"/>
    </row>
    <row r="880" spans="2:27">
      <c r="B880" s="112"/>
      <c r="C880" s="112"/>
      <c r="X880" s="76"/>
      <c r="Y880" s="76"/>
      <c r="Z880" s="76"/>
      <c r="AA880" s="76"/>
    </row>
    <row r="881" spans="2:27">
      <c r="B881" s="112"/>
      <c r="C881" s="112"/>
      <c r="X881" s="76"/>
      <c r="Y881" s="76"/>
      <c r="Z881" s="76"/>
      <c r="AA881" s="76"/>
    </row>
    <row r="882" spans="2:27">
      <c r="B882" s="112"/>
      <c r="C882" s="112"/>
      <c r="X882" s="76"/>
      <c r="Y882" s="76"/>
      <c r="Z882" s="76"/>
      <c r="AA882" s="76"/>
    </row>
    <row r="883" spans="2:27">
      <c r="B883" s="112"/>
      <c r="C883" s="112"/>
      <c r="X883" s="76"/>
      <c r="Y883" s="76"/>
      <c r="Z883" s="76"/>
      <c r="AA883" s="76"/>
    </row>
    <row r="884" spans="2:27">
      <c r="B884" s="112"/>
      <c r="C884" s="112"/>
      <c r="X884" s="76"/>
      <c r="Y884" s="76"/>
      <c r="Z884" s="76"/>
      <c r="AA884" s="76"/>
    </row>
    <row r="885" spans="2:27">
      <c r="B885" s="112"/>
      <c r="C885" s="112"/>
      <c r="X885" s="76"/>
      <c r="Y885" s="76"/>
      <c r="Z885" s="76"/>
      <c r="AA885" s="76"/>
    </row>
    <row r="886" spans="2:27">
      <c r="B886" s="112"/>
      <c r="C886" s="112"/>
      <c r="X886" s="76"/>
      <c r="Y886" s="76"/>
      <c r="Z886" s="76"/>
      <c r="AA886" s="76"/>
    </row>
    <row r="887" spans="2:27">
      <c r="B887" s="112"/>
      <c r="C887" s="112"/>
      <c r="X887" s="76"/>
      <c r="Y887" s="76"/>
      <c r="Z887" s="76"/>
      <c r="AA887" s="76"/>
    </row>
    <row r="888" spans="2:27">
      <c r="B888" s="112"/>
      <c r="C888" s="112"/>
      <c r="X888" s="76"/>
      <c r="Y888" s="76"/>
      <c r="Z888" s="76"/>
      <c r="AA888" s="76"/>
    </row>
    <row r="889" spans="2:27">
      <c r="B889" s="112"/>
      <c r="C889" s="112"/>
      <c r="X889" s="76"/>
      <c r="Y889" s="76"/>
      <c r="Z889" s="76"/>
      <c r="AA889" s="76"/>
    </row>
    <row r="890" spans="2:27">
      <c r="B890" s="112"/>
      <c r="C890" s="112"/>
      <c r="X890" s="76"/>
      <c r="Y890" s="76"/>
      <c r="Z890" s="76"/>
      <c r="AA890" s="76"/>
    </row>
    <row r="891" spans="2:27">
      <c r="B891" s="112"/>
      <c r="C891" s="112"/>
      <c r="X891" s="76"/>
      <c r="Y891" s="76"/>
      <c r="Z891" s="76"/>
      <c r="AA891" s="76"/>
    </row>
    <row r="892" spans="2:27">
      <c r="B892" s="112"/>
      <c r="C892" s="112"/>
      <c r="X892" s="76"/>
      <c r="Y892" s="76"/>
      <c r="Z892" s="76"/>
      <c r="AA892" s="76"/>
    </row>
    <row r="893" spans="2:27">
      <c r="B893" s="112"/>
      <c r="C893" s="112"/>
      <c r="X893" s="76"/>
      <c r="Y893" s="76"/>
      <c r="Z893" s="76"/>
      <c r="AA893" s="76"/>
    </row>
    <row r="894" spans="2:27">
      <c r="B894" s="112"/>
      <c r="C894" s="112"/>
      <c r="X894" s="76"/>
      <c r="Y894" s="76"/>
      <c r="Z894" s="76"/>
      <c r="AA894" s="76"/>
    </row>
    <row r="895" spans="2:27">
      <c r="B895" s="112"/>
      <c r="C895" s="112"/>
      <c r="X895" s="76"/>
      <c r="Y895" s="76"/>
      <c r="Z895" s="76"/>
      <c r="AA895" s="76"/>
    </row>
    <row r="896" spans="2:27">
      <c r="B896" s="112"/>
      <c r="C896" s="112"/>
      <c r="X896" s="76"/>
      <c r="Y896" s="76"/>
      <c r="Z896" s="76"/>
      <c r="AA896" s="76"/>
    </row>
    <row r="897" spans="2:27">
      <c r="B897" s="112"/>
      <c r="C897" s="112"/>
      <c r="X897" s="76"/>
      <c r="Y897" s="76"/>
      <c r="Z897" s="76"/>
      <c r="AA897" s="76"/>
    </row>
    <row r="898" spans="2:27">
      <c r="B898" s="112"/>
      <c r="C898" s="112"/>
      <c r="X898" s="76"/>
      <c r="Y898" s="76"/>
      <c r="Z898" s="76"/>
      <c r="AA898" s="76"/>
    </row>
    <row r="899" spans="2:27">
      <c r="B899" s="112"/>
      <c r="C899" s="112"/>
      <c r="X899" s="76"/>
      <c r="Y899" s="76"/>
      <c r="Z899" s="76"/>
      <c r="AA899" s="76"/>
    </row>
    <row r="900" spans="2:27">
      <c r="B900" s="112"/>
      <c r="C900" s="112"/>
      <c r="X900" s="76"/>
      <c r="Y900" s="76"/>
      <c r="Z900" s="76"/>
      <c r="AA900" s="76"/>
    </row>
    <row r="901" spans="2:27">
      <c r="B901" s="112"/>
      <c r="C901" s="112"/>
      <c r="X901" s="76"/>
      <c r="Y901" s="76"/>
      <c r="Z901" s="76"/>
      <c r="AA901" s="76"/>
    </row>
    <row r="902" spans="2:27">
      <c r="B902" s="112"/>
      <c r="C902" s="112"/>
      <c r="X902" s="76"/>
      <c r="Y902" s="76"/>
      <c r="Z902" s="76"/>
      <c r="AA902" s="76"/>
    </row>
    <row r="903" spans="2:27">
      <c r="B903" s="112"/>
      <c r="C903" s="112"/>
      <c r="X903" s="76"/>
      <c r="Y903" s="76"/>
      <c r="Z903" s="76"/>
      <c r="AA903" s="76"/>
    </row>
    <row r="904" spans="2:27">
      <c r="B904" s="112"/>
      <c r="C904" s="112"/>
      <c r="X904" s="76"/>
      <c r="Y904" s="76"/>
      <c r="Z904" s="76"/>
      <c r="AA904" s="76"/>
    </row>
    <row r="905" spans="2:27">
      <c r="B905" s="112"/>
      <c r="C905" s="112"/>
      <c r="X905" s="76"/>
      <c r="Y905" s="76"/>
      <c r="Z905" s="76"/>
      <c r="AA905" s="76"/>
    </row>
    <row r="906" spans="2:27">
      <c r="B906" s="112"/>
      <c r="C906" s="112"/>
      <c r="X906" s="76"/>
      <c r="Y906" s="76"/>
      <c r="Z906" s="76"/>
      <c r="AA906" s="76"/>
    </row>
    <row r="907" spans="2:27">
      <c r="B907" s="112"/>
      <c r="C907" s="112"/>
      <c r="X907" s="76"/>
      <c r="Y907" s="76"/>
      <c r="Z907" s="76"/>
      <c r="AA907" s="76"/>
    </row>
    <row r="908" spans="2:27">
      <c r="B908" s="112"/>
      <c r="C908" s="112"/>
      <c r="X908" s="76"/>
      <c r="Y908" s="76"/>
      <c r="Z908" s="76"/>
      <c r="AA908" s="76"/>
    </row>
    <row r="909" spans="2:27">
      <c r="B909" s="112"/>
      <c r="C909" s="112"/>
      <c r="X909" s="76"/>
      <c r="Y909" s="76"/>
      <c r="Z909" s="76"/>
      <c r="AA909" s="76"/>
    </row>
    <row r="910" spans="2:27">
      <c r="B910" s="112"/>
      <c r="C910" s="112"/>
      <c r="X910" s="76"/>
      <c r="Y910" s="76"/>
      <c r="Z910" s="76"/>
      <c r="AA910" s="76"/>
    </row>
    <row r="911" spans="2:27">
      <c r="B911" s="112"/>
      <c r="C911" s="112"/>
      <c r="X911" s="76"/>
      <c r="Y911" s="76"/>
      <c r="Z911" s="76"/>
      <c r="AA911" s="76"/>
    </row>
    <row r="912" spans="2:27">
      <c r="B912" s="112"/>
      <c r="C912" s="112"/>
      <c r="X912" s="76"/>
      <c r="Y912" s="76"/>
      <c r="Z912" s="76"/>
      <c r="AA912" s="76"/>
    </row>
    <row r="913" spans="2:27">
      <c r="B913" s="112"/>
      <c r="C913" s="112"/>
      <c r="X913" s="76"/>
      <c r="Y913" s="76"/>
      <c r="Z913" s="76"/>
      <c r="AA913" s="76"/>
    </row>
    <row r="914" spans="2:27">
      <c r="B914" s="112"/>
      <c r="C914" s="112"/>
      <c r="X914" s="76"/>
      <c r="Y914" s="76"/>
      <c r="Z914" s="76"/>
      <c r="AA914" s="76"/>
    </row>
    <row r="915" spans="2:27">
      <c r="B915" s="112"/>
      <c r="C915" s="112"/>
      <c r="X915" s="76"/>
      <c r="Y915" s="76"/>
      <c r="Z915" s="76"/>
      <c r="AA915" s="76"/>
    </row>
    <row r="916" spans="2:27">
      <c r="B916" s="112"/>
      <c r="C916" s="112"/>
      <c r="X916" s="76"/>
      <c r="Y916" s="76"/>
      <c r="Z916" s="76"/>
      <c r="AA916" s="76"/>
    </row>
    <row r="917" spans="2:27">
      <c r="B917" s="112"/>
      <c r="C917" s="112"/>
      <c r="X917" s="76"/>
      <c r="Y917" s="76"/>
      <c r="Z917" s="76"/>
      <c r="AA917" s="76"/>
    </row>
    <row r="918" spans="2:27">
      <c r="B918" s="112"/>
      <c r="C918" s="112"/>
      <c r="X918" s="76"/>
      <c r="Y918" s="76"/>
      <c r="Z918" s="76"/>
      <c r="AA918" s="76"/>
    </row>
    <row r="919" spans="2:27">
      <c r="B919" s="112"/>
      <c r="C919" s="112"/>
      <c r="X919" s="76"/>
      <c r="Y919" s="76"/>
      <c r="Z919" s="76"/>
      <c r="AA919" s="76"/>
    </row>
    <row r="920" spans="2:27">
      <c r="B920" s="112"/>
      <c r="C920" s="112"/>
      <c r="X920" s="76"/>
      <c r="Y920" s="76"/>
      <c r="Z920" s="76"/>
      <c r="AA920" s="76"/>
    </row>
    <row r="921" spans="2:27">
      <c r="B921" s="112"/>
      <c r="C921" s="112"/>
      <c r="X921" s="76"/>
      <c r="Y921" s="76"/>
      <c r="Z921" s="76"/>
      <c r="AA921" s="76"/>
    </row>
    <row r="922" spans="2:27">
      <c r="B922" s="112"/>
      <c r="C922" s="112"/>
      <c r="X922" s="76"/>
      <c r="Y922" s="76"/>
      <c r="Z922" s="76"/>
      <c r="AA922" s="76"/>
    </row>
    <row r="923" spans="2:27">
      <c r="B923" s="112"/>
      <c r="C923" s="112"/>
      <c r="X923" s="76"/>
      <c r="Y923" s="76"/>
      <c r="Z923" s="76"/>
      <c r="AA923" s="76"/>
    </row>
    <row r="924" spans="2:27">
      <c r="B924" s="112"/>
      <c r="C924" s="112"/>
      <c r="X924" s="76"/>
      <c r="Y924" s="76"/>
      <c r="Z924" s="76"/>
      <c r="AA924" s="76"/>
    </row>
    <row r="925" spans="2:27">
      <c r="B925" s="112"/>
      <c r="C925" s="112"/>
      <c r="X925" s="76"/>
      <c r="Y925" s="76"/>
      <c r="Z925" s="76"/>
      <c r="AA925" s="76"/>
    </row>
    <row r="926" spans="2:27">
      <c r="B926" s="112"/>
      <c r="C926" s="112"/>
      <c r="X926" s="76"/>
      <c r="Y926" s="76"/>
      <c r="Z926" s="76"/>
      <c r="AA926" s="76"/>
    </row>
    <row r="927" spans="2:27">
      <c r="B927" s="112"/>
      <c r="C927" s="112"/>
      <c r="X927" s="76"/>
      <c r="Y927" s="76"/>
      <c r="Z927" s="76"/>
      <c r="AA927" s="76"/>
    </row>
    <row r="928" spans="2:27">
      <c r="B928" s="112"/>
      <c r="C928" s="112"/>
      <c r="X928" s="76"/>
      <c r="Y928" s="76"/>
      <c r="Z928" s="76"/>
      <c r="AA928" s="76"/>
    </row>
    <row r="929" spans="2:27">
      <c r="B929" s="112"/>
      <c r="C929" s="112"/>
      <c r="X929" s="76"/>
      <c r="Y929" s="76"/>
      <c r="Z929" s="76"/>
      <c r="AA929" s="76"/>
    </row>
    <row r="930" spans="2:27">
      <c r="B930" s="112"/>
      <c r="C930" s="112"/>
      <c r="X930" s="76"/>
      <c r="Y930" s="76"/>
      <c r="Z930" s="76"/>
      <c r="AA930" s="76"/>
    </row>
    <row r="931" spans="2:27">
      <c r="B931" s="112"/>
      <c r="C931" s="112"/>
      <c r="X931" s="76"/>
      <c r="Y931" s="76"/>
      <c r="Z931" s="76"/>
      <c r="AA931" s="76"/>
    </row>
    <row r="932" spans="2:27">
      <c r="B932" s="112"/>
      <c r="C932" s="112"/>
      <c r="X932" s="76"/>
      <c r="Y932" s="76"/>
      <c r="Z932" s="76"/>
      <c r="AA932" s="76"/>
    </row>
    <row r="933" spans="2:27">
      <c r="B933" s="112"/>
      <c r="C933" s="112"/>
      <c r="X933" s="76"/>
      <c r="Y933" s="76"/>
      <c r="Z933" s="76"/>
      <c r="AA933" s="76"/>
    </row>
    <row r="934" spans="2:27">
      <c r="B934" s="112"/>
      <c r="C934" s="112"/>
      <c r="X934" s="76"/>
      <c r="Y934" s="76"/>
      <c r="Z934" s="76"/>
      <c r="AA934" s="76"/>
    </row>
    <row r="935" spans="2:27">
      <c r="B935" s="112"/>
      <c r="C935" s="112"/>
      <c r="X935" s="76"/>
      <c r="Y935" s="76"/>
      <c r="Z935" s="76"/>
      <c r="AA935" s="76"/>
    </row>
    <row r="936" spans="2:27">
      <c r="B936" s="112"/>
      <c r="C936" s="112"/>
      <c r="X936" s="76"/>
      <c r="Y936" s="76"/>
      <c r="Z936" s="76"/>
      <c r="AA936" s="76"/>
    </row>
    <row r="937" spans="2:27">
      <c r="B937" s="112"/>
      <c r="C937" s="112"/>
      <c r="X937" s="76"/>
      <c r="Y937" s="76"/>
      <c r="Z937" s="76"/>
      <c r="AA937" s="76"/>
    </row>
    <row r="938" spans="2:27">
      <c r="B938" s="112"/>
      <c r="C938" s="112"/>
      <c r="X938" s="76"/>
      <c r="Y938" s="76"/>
      <c r="Z938" s="76"/>
      <c r="AA938" s="76"/>
    </row>
    <row r="939" spans="2:27">
      <c r="B939" s="112"/>
      <c r="C939" s="112"/>
      <c r="X939" s="76"/>
      <c r="Y939" s="76"/>
      <c r="Z939" s="76"/>
      <c r="AA939" s="76"/>
    </row>
    <row r="940" spans="2:27">
      <c r="B940" s="112"/>
      <c r="C940" s="112"/>
      <c r="X940" s="76"/>
      <c r="Y940" s="76"/>
      <c r="Z940" s="76"/>
      <c r="AA940" s="76"/>
    </row>
    <row r="941" spans="2:27">
      <c r="B941" s="112"/>
      <c r="C941" s="112"/>
      <c r="X941" s="76"/>
      <c r="Y941" s="76"/>
      <c r="Z941" s="76"/>
      <c r="AA941" s="76"/>
    </row>
    <row r="942" spans="2:27">
      <c r="B942" s="112"/>
      <c r="C942" s="112"/>
      <c r="X942" s="76"/>
      <c r="Y942" s="76"/>
      <c r="Z942" s="76"/>
      <c r="AA942" s="76"/>
    </row>
    <row r="943" spans="2:27">
      <c r="B943" s="112"/>
      <c r="C943" s="112"/>
      <c r="X943" s="76"/>
      <c r="Y943" s="76"/>
      <c r="Z943" s="76"/>
      <c r="AA943" s="76"/>
    </row>
    <row r="944" spans="2:27">
      <c r="B944" s="112"/>
      <c r="C944" s="112"/>
      <c r="X944" s="76"/>
      <c r="Y944" s="76"/>
      <c r="Z944" s="76"/>
      <c r="AA944" s="76"/>
    </row>
    <row r="945" spans="2:27">
      <c r="B945" s="112"/>
      <c r="C945" s="112"/>
      <c r="X945" s="76"/>
      <c r="Y945" s="76"/>
      <c r="Z945" s="76"/>
      <c r="AA945" s="76"/>
    </row>
    <row r="946" spans="2:27">
      <c r="B946" s="112"/>
      <c r="C946" s="112"/>
      <c r="X946" s="76"/>
      <c r="Y946" s="76"/>
      <c r="Z946" s="76"/>
      <c r="AA946" s="76"/>
    </row>
    <row r="947" spans="2:27">
      <c r="B947" s="112"/>
      <c r="C947" s="112"/>
      <c r="X947" s="76"/>
      <c r="Y947" s="76"/>
      <c r="Z947" s="76"/>
      <c r="AA947" s="76"/>
    </row>
    <row r="948" spans="2:27">
      <c r="B948" s="112"/>
      <c r="C948" s="112"/>
      <c r="X948" s="76"/>
      <c r="Y948" s="76"/>
      <c r="Z948" s="76"/>
      <c r="AA948" s="76"/>
    </row>
    <row r="949" spans="2:27">
      <c r="B949" s="112"/>
      <c r="C949" s="112"/>
      <c r="X949" s="76"/>
      <c r="Y949" s="76"/>
      <c r="Z949" s="76"/>
      <c r="AA949" s="76"/>
    </row>
    <row r="950" spans="2:27">
      <c r="B950" s="112"/>
      <c r="C950" s="112"/>
      <c r="X950" s="76"/>
      <c r="Y950" s="76"/>
      <c r="Z950" s="76"/>
      <c r="AA950" s="76"/>
    </row>
    <row r="951" spans="2:27">
      <c r="B951" s="112"/>
      <c r="C951" s="112"/>
      <c r="X951" s="76"/>
      <c r="Y951" s="76"/>
      <c r="Z951" s="76"/>
      <c r="AA951" s="76"/>
    </row>
    <row r="952" spans="2:27">
      <c r="B952" s="112"/>
      <c r="C952" s="112"/>
      <c r="X952" s="76"/>
      <c r="Y952" s="76"/>
      <c r="Z952" s="76"/>
      <c r="AA952" s="76"/>
    </row>
    <row r="953" spans="2:27">
      <c r="B953" s="112"/>
      <c r="C953" s="112"/>
      <c r="X953" s="76"/>
      <c r="Y953" s="76"/>
      <c r="Z953" s="76"/>
      <c r="AA953" s="76"/>
    </row>
    <row r="954" spans="2:27">
      <c r="B954" s="112"/>
      <c r="C954" s="112"/>
      <c r="X954" s="76"/>
      <c r="Y954" s="76"/>
      <c r="Z954" s="76"/>
      <c r="AA954" s="76"/>
    </row>
    <row r="955" spans="2:27">
      <c r="B955" s="112"/>
      <c r="C955" s="112"/>
      <c r="X955" s="76"/>
      <c r="Y955" s="76"/>
      <c r="Z955" s="76"/>
      <c r="AA955" s="76"/>
    </row>
    <row r="956" spans="2:27">
      <c r="B956" s="112"/>
      <c r="C956" s="112"/>
      <c r="X956" s="76"/>
      <c r="Y956" s="76"/>
      <c r="Z956" s="76"/>
      <c r="AA956" s="76"/>
    </row>
    <row r="957" spans="2:27">
      <c r="B957" s="112"/>
      <c r="C957" s="112"/>
      <c r="X957" s="76"/>
      <c r="Y957" s="76"/>
      <c r="Z957" s="76"/>
      <c r="AA957" s="76"/>
    </row>
    <row r="958" spans="2:27">
      <c r="B958" s="112"/>
      <c r="C958" s="112"/>
      <c r="X958" s="76"/>
      <c r="Y958" s="76"/>
      <c r="Z958" s="76"/>
      <c r="AA958" s="76"/>
    </row>
    <row r="959" spans="2:27">
      <c r="B959" s="112"/>
      <c r="C959" s="112"/>
      <c r="X959" s="76"/>
      <c r="Y959" s="76"/>
      <c r="Z959" s="76"/>
      <c r="AA959" s="76"/>
    </row>
    <row r="960" spans="2:27">
      <c r="B960" s="112"/>
      <c r="C960" s="112"/>
      <c r="X960" s="76"/>
      <c r="Y960" s="76"/>
      <c r="Z960" s="76"/>
      <c r="AA960" s="76"/>
    </row>
    <row r="961" spans="2:27">
      <c r="B961" s="112"/>
      <c r="C961" s="112"/>
      <c r="X961" s="76"/>
      <c r="Y961" s="76"/>
      <c r="Z961" s="76"/>
      <c r="AA961" s="76"/>
    </row>
    <row r="962" spans="2:27">
      <c r="B962" s="112"/>
      <c r="C962" s="112"/>
      <c r="X962" s="76"/>
      <c r="Y962" s="76"/>
      <c r="Z962" s="76"/>
      <c r="AA962" s="76"/>
    </row>
    <row r="963" spans="2:27">
      <c r="B963" s="112"/>
      <c r="C963" s="112"/>
      <c r="X963" s="76"/>
      <c r="Y963" s="76"/>
      <c r="Z963" s="76"/>
      <c r="AA963" s="76"/>
    </row>
    <row r="964" spans="2:27">
      <c r="B964" s="112"/>
      <c r="C964" s="112"/>
      <c r="X964" s="76"/>
      <c r="Y964" s="76"/>
      <c r="Z964" s="76"/>
      <c r="AA964" s="76"/>
    </row>
    <row r="965" spans="2:27">
      <c r="B965" s="112"/>
      <c r="C965" s="112"/>
      <c r="X965" s="76"/>
      <c r="Y965" s="76"/>
      <c r="Z965" s="76"/>
      <c r="AA965" s="76"/>
    </row>
    <row r="966" spans="2:27">
      <c r="B966" s="112"/>
      <c r="C966" s="112"/>
      <c r="X966" s="76"/>
      <c r="Y966" s="76"/>
      <c r="Z966" s="76"/>
      <c r="AA966" s="76"/>
    </row>
    <row r="967" spans="2:27">
      <c r="B967" s="112"/>
      <c r="C967" s="112"/>
      <c r="X967" s="76"/>
      <c r="Y967" s="76"/>
      <c r="Z967" s="76"/>
      <c r="AA967" s="76"/>
    </row>
    <row r="968" spans="2:27">
      <c r="B968" s="112"/>
      <c r="C968" s="112"/>
      <c r="X968" s="76"/>
      <c r="Y968" s="76"/>
      <c r="Z968" s="76"/>
      <c r="AA968" s="76"/>
    </row>
    <row r="969" spans="2:27">
      <c r="B969" s="112"/>
      <c r="C969" s="112"/>
      <c r="X969" s="76"/>
      <c r="Y969" s="76"/>
      <c r="Z969" s="76"/>
      <c r="AA969" s="76"/>
    </row>
    <row r="970" spans="2:27">
      <c r="B970" s="112"/>
      <c r="C970" s="112"/>
      <c r="X970" s="76"/>
      <c r="Y970" s="76"/>
      <c r="Z970" s="76"/>
      <c r="AA970" s="76"/>
    </row>
    <row r="971" spans="2:27">
      <c r="B971" s="112"/>
      <c r="C971" s="112"/>
      <c r="X971" s="76"/>
      <c r="Y971" s="76"/>
      <c r="Z971" s="76"/>
      <c r="AA971" s="76"/>
    </row>
    <row r="972" spans="2:27">
      <c r="B972" s="112"/>
      <c r="C972" s="112"/>
      <c r="X972" s="76"/>
      <c r="Y972" s="76"/>
      <c r="Z972" s="76"/>
      <c r="AA972" s="76"/>
    </row>
    <row r="973" spans="2:27">
      <c r="B973" s="112"/>
      <c r="C973" s="112"/>
      <c r="X973" s="76"/>
      <c r="Y973" s="76"/>
      <c r="Z973" s="76"/>
      <c r="AA973" s="76"/>
    </row>
    <row r="974" spans="2:27">
      <c r="B974" s="112"/>
      <c r="C974" s="112"/>
      <c r="X974" s="76"/>
      <c r="Y974" s="76"/>
      <c r="Z974" s="76"/>
      <c r="AA974" s="76"/>
    </row>
    <row r="975" spans="2:27">
      <c r="B975" s="112"/>
      <c r="C975" s="112"/>
      <c r="X975" s="76"/>
      <c r="Y975" s="76"/>
      <c r="Z975" s="76"/>
      <c r="AA975" s="76"/>
    </row>
    <row r="976" spans="2:27">
      <c r="B976" s="112"/>
      <c r="C976" s="112"/>
      <c r="X976" s="76"/>
      <c r="Y976" s="76"/>
      <c r="Z976" s="76"/>
      <c r="AA976" s="76"/>
    </row>
    <row r="977" spans="2:27">
      <c r="B977" s="112"/>
      <c r="C977" s="112"/>
      <c r="X977" s="76"/>
      <c r="Y977" s="76"/>
      <c r="Z977" s="76"/>
      <c r="AA977" s="76"/>
    </row>
    <row r="978" spans="2:27">
      <c r="B978" s="112"/>
      <c r="C978" s="112"/>
      <c r="X978" s="76"/>
      <c r="Y978" s="76"/>
      <c r="Z978" s="76"/>
      <c r="AA978" s="76"/>
    </row>
    <row r="979" spans="2:27">
      <c r="B979" s="112"/>
      <c r="C979" s="112"/>
      <c r="X979" s="76"/>
      <c r="Y979" s="76"/>
      <c r="Z979" s="76"/>
      <c r="AA979" s="76"/>
    </row>
    <row r="980" spans="2:27">
      <c r="B980" s="112"/>
      <c r="C980" s="112"/>
      <c r="X980" s="76"/>
      <c r="Y980" s="76"/>
      <c r="Z980" s="76"/>
      <c r="AA980" s="76"/>
    </row>
    <row r="981" spans="2:27">
      <c r="B981" s="112"/>
      <c r="C981" s="112"/>
      <c r="X981" s="76"/>
      <c r="Y981" s="76"/>
      <c r="Z981" s="76"/>
      <c r="AA981" s="76"/>
    </row>
    <row r="982" spans="2:27">
      <c r="B982" s="112"/>
      <c r="C982" s="112"/>
      <c r="X982" s="76"/>
      <c r="Y982" s="76"/>
      <c r="Z982" s="76"/>
      <c r="AA982" s="76"/>
    </row>
    <row r="983" spans="2:27">
      <c r="B983" s="112"/>
      <c r="C983" s="112"/>
      <c r="X983" s="76"/>
      <c r="Y983" s="76"/>
      <c r="Z983" s="76"/>
      <c r="AA983" s="76"/>
    </row>
    <row r="984" spans="2:27">
      <c r="B984" s="112"/>
      <c r="C984" s="112"/>
      <c r="X984" s="76"/>
      <c r="Y984" s="76"/>
      <c r="Z984" s="76"/>
      <c r="AA984" s="76"/>
    </row>
    <row r="985" spans="2:27">
      <c r="B985" s="112"/>
      <c r="C985" s="112"/>
      <c r="X985" s="76"/>
      <c r="Y985" s="76"/>
      <c r="Z985" s="76"/>
      <c r="AA985" s="76"/>
    </row>
    <row r="986" spans="2:27">
      <c r="B986" s="112"/>
      <c r="C986" s="112"/>
      <c r="X986" s="76"/>
      <c r="Y986" s="76"/>
      <c r="Z986" s="76"/>
      <c r="AA986" s="76"/>
    </row>
    <row r="987" spans="2:27">
      <c r="B987" s="112"/>
      <c r="C987" s="112"/>
      <c r="X987" s="76"/>
      <c r="Y987" s="76"/>
      <c r="Z987" s="76"/>
      <c r="AA987" s="76"/>
    </row>
    <row r="988" spans="2:27">
      <c r="B988" s="112"/>
      <c r="C988" s="112"/>
      <c r="X988" s="76"/>
      <c r="Y988" s="76"/>
      <c r="Z988" s="76"/>
      <c r="AA988" s="76"/>
    </row>
    <row r="989" spans="2:27">
      <c r="B989" s="112"/>
      <c r="C989" s="112"/>
      <c r="X989" s="76"/>
      <c r="Y989" s="76"/>
      <c r="Z989" s="76"/>
      <c r="AA989" s="76"/>
    </row>
    <row r="990" spans="2:27">
      <c r="B990" s="112"/>
      <c r="C990" s="112"/>
      <c r="X990" s="76"/>
      <c r="Y990" s="76"/>
      <c r="Z990" s="76"/>
      <c r="AA990" s="76"/>
    </row>
    <row r="991" spans="2:27">
      <c r="B991" s="112"/>
      <c r="C991" s="112"/>
      <c r="X991" s="76"/>
      <c r="Y991" s="76"/>
      <c r="Z991" s="76"/>
      <c r="AA991" s="76"/>
    </row>
    <row r="992" spans="2:27">
      <c r="B992" s="112"/>
      <c r="C992" s="112"/>
      <c r="X992" s="76"/>
      <c r="Y992" s="76"/>
      <c r="Z992" s="76"/>
      <c r="AA992" s="76"/>
    </row>
    <row r="993" spans="2:27">
      <c r="B993" s="112"/>
      <c r="C993" s="112"/>
      <c r="X993" s="76"/>
      <c r="Y993" s="76"/>
      <c r="Z993" s="76"/>
      <c r="AA993" s="76"/>
    </row>
    <row r="994" spans="2:27">
      <c r="B994" s="112"/>
      <c r="C994" s="112"/>
      <c r="X994" s="76"/>
      <c r="Y994" s="76"/>
      <c r="Z994" s="76"/>
      <c r="AA994" s="76"/>
    </row>
    <row r="995" spans="2:27">
      <c r="B995" s="112"/>
      <c r="C995" s="112"/>
      <c r="X995" s="76"/>
      <c r="Y995" s="76"/>
      <c r="Z995" s="76"/>
      <c r="AA995" s="76"/>
    </row>
    <row r="996" spans="2:27">
      <c r="B996" s="112"/>
      <c r="C996" s="112"/>
      <c r="X996" s="76"/>
      <c r="Y996" s="76"/>
      <c r="Z996" s="76"/>
      <c r="AA996" s="76"/>
    </row>
    <row r="997" spans="2:27">
      <c r="B997" s="112"/>
      <c r="C997" s="112"/>
      <c r="X997" s="76"/>
      <c r="Y997" s="76"/>
      <c r="Z997" s="76"/>
      <c r="AA997" s="76"/>
    </row>
    <row r="998" spans="2:27">
      <c r="B998" s="112"/>
      <c r="C998" s="112"/>
      <c r="X998" s="76"/>
      <c r="Y998" s="76"/>
      <c r="Z998" s="76"/>
      <c r="AA998" s="76"/>
    </row>
    <row r="999" spans="2:27">
      <c r="B999" s="112"/>
      <c r="C999" s="112"/>
      <c r="X999" s="76"/>
      <c r="Y999" s="76"/>
      <c r="Z999" s="76"/>
      <c r="AA999" s="76"/>
    </row>
    <row r="1000" spans="2:27">
      <c r="B1000" s="112"/>
      <c r="C1000" s="112"/>
      <c r="X1000" s="76"/>
      <c r="Y1000" s="76"/>
      <c r="Z1000" s="76"/>
      <c r="AA1000" s="76"/>
    </row>
    <row r="1001" spans="2:27">
      <c r="B1001" s="112"/>
      <c r="C1001" s="112"/>
      <c r="X1001" s="76"/>
      <c r="Y1001" s="76"/>
      <c r="Z1001" s="76"/>
      <c r="AA1001" s="76"/>
    </row>
    <row r="1002" spans="2:27">
      <c r="B1002" s="112"/>
      <c r="C1002" s="112"/>
      <c r="X1002" s="76"/>
      <c r="Y1002" s="76"/>
      <c r="Z1002" s="76"/>
      <c r="AA1002" s="76"/>
    </row>
    <row r="1003" spans="2:27">
      <c r="B1003" s="112"/>
      <c r="C1003" s="112"/>
      <c r="X1003" s="76"/>
      <c r="Y1003" s="76"/>
      <c r="Z1003" s="76"/>
      <c r="AA1003" s="76"/>
    </row>
    <row r="1004" spans="2:27">
      <c r="B1004" s="112"/>
      <c r="C1004" s="112"/>
      <c r="X1004" s="76"/>
      <c r="Y1004" s="76"/>
      <c r="Z1004" s="76"/>
      <c r="AA1004" s="76"/>
    </row>
    <row r="1005" spans="2:27">
      <c r="B1005" s="112"/>
      <c r="C1005" s="112"/>
      <c r="X1005" s="76"/>
      <c r="Y1005" s="76"/>
      <c r="Z1005" s="76"/>
      <c r="AA1005" s="76"/>
    </row>
    <row r="1006" spans="2:27">
      <c r="B1006" s="112"/>
      <c r="C1006" s="112"/>
      <c r="X1006" s="76"/>
      <c r="Y1006" s="76"/>
      <c r="Z1006" s="76"/>
      <c r="AA1006" s="76"/>
    </row>
    <row r="1007" spans="2:27">
      <c r="B1007" s="112"/>
      <c r="C1007" s="112"/>
      <c r="X1007" s="76"/>
      <c r="Y1007" s="76"/>
      <c r="Z1007" s="76"/>
      <c r="AA1007" s="76"/>
    </row>
    <row r="1008" spans="2:27">
      <c r="B1008" s="112"/>
      <c r="C1008" s="112"/>
      <c r="X1008" s="76"/>
      <c r="Y1008" s="76"/>
      <c r="Z1008" s="76"/>
      <c r="AA1008" s="76"/>
    </row>
    <row r="1009" spans="2:27">
      <c r="B1009" s="112"/>
      <c r="C1009" s="112"/>
      <c r="X1009" s="76"/>
      <c r="Y1009" s="76"/>
      <c r="Z1009" s="76"/>
      <c r="AA1009" s="76"/>
    </row>
    <row r="1010" spans="2:27">
      <c r="B1010" s="112"/>
      <c r="C1010" s="112"/>
      <c r="X1010" s="76"/>
      <c r="Y1010" s="76"/>
      <c r="Z1010" s="76"/>
      <c r="AA1010" s="76"/>
    </row>
    <row r="1011" spans="2:27">
      <c r="B1011" s="112"/>
      <c r="C1011" s="112"/>
      <c r="X1011" s="76"/>
      <c r="Y1011" s="76"/>
      <c r="Z1011" s="76"/>
      <c r="AA1011" s="76"/>
    </row>
    <row r="1012" spans="2:27">
      <c r="B1012" s="112"/>
      <c r="C1012" s="112"/>
      <c r="X1012" s="76"/>
      <c r="Y1012" s="76"/>
      <c r="Z1012" s="76"/>
      <c r="AA1012" s="76"/>
    </row>
    <row r="1013" spans="2:27">
      <c r="B1013" s="112"/>
      <c r="C1013" s="112"/>
      <c r="X1013" s="76"/>
      <c r="Y1013" s="76"/>
      <c r="Z1013" s="76"/>
      <c r="AA1013" s="76"/>
    </row>
    <row r="1014" spans="2:27">
      <c r="B1014" s="112"/>
      <c r="C1014" s="112"/>
      <c r="X1014" s="76"/>
      <c r="Y1014" s="76"/>
      <c r="Z1014" s="76"/>
      <c r="AA1014" s="76"/>
    </row>
    <row r="1015" spans="2:27">
      <c r="B1015" s="112"/>
      <c r="C1015" s="112"/>
      <c r="X1015" s="76"/>
      <c r="Y1015" s="76"/>
      <c r="Z1015" s="76"/>
      <c r="AA1015" s="76"/>
    </row>
    <row r="1016" spans="2:27">
      <c r="B1016" s="112"/>
      <c r="C1016" s="112"/>
      <c r="X1016" s="76"/>
      <c r="Y1016" s="76"/>
      <c r="Z1016" s="76"/>
      <c r="AA1016" s="76"/>
    </row>
    <row r="1017" spans="2:27">
      <c r="B1017" s="112"/>
      <c r="C1017" s="112"/>
      <c r="X1017" s="76"/>
      <c r="Y1017" s="76"/>
      <c r="Z1017" s="76"/>
      <c r="AA1017" s="76"/>
    </row>
    <row r="1018" spans="2:27">
      <c r="B1018" s="112"/>
      <c r="C1018" s="112"/>
      <c r="X1018" s="76"/>
      <c r="Y1018" s="76"/>
      <c r="Z1018" s="76"/>
      <c r="AA1018" s="76"/>
    </row>
    <row r="1019" spans="2:27">
      <c r="B1019" s="112"/>
      <c r="C1019" s="112"/>
      <c r="X1019" s="76"/>
      <c r="Y1019" s="76"/>
      <c r="Z1019" s="76"/>
      <c r="AA1019" s="76"/>
    </row>
    <row r="1020" spans="2:27">
      <c r="B1020" s="112"/>
      <c r="C1020" s="112"/>
      <c r="X1020" s="76"/>
      <c r="Y1020" s="76"/>
      <c r="Z1020" s="76"/>
      <c r="AA1020" s="76"/>
    </row>
    <row r="1021" spans="2:27">
      <c r="B1021" s="112"/>
      <c r="C1021" s="112"/>
      <c r="X1021" s="76"/>
      <c r="Y1021" s="76"/>
      <c r="Z1021" s="76"/>
      <c r="AA1021" s="76"/>
    </row>
    <row r="1022" spans="2:27">
      <c r="B1022" s="112"/>
      <c r="C1022" s="112"/>
      <c r="X1022" s="76"/>
      <c r="Y1022" s="76"/>
      <c r="Z1022" s="76"/>
      <c r="AA1022" s="76"/>
    </row>
    <row r="1023" spans="2:27">
      <c r="B1023" s="112"/>
      <c r="C1023" s="112"/>
      <c r="X1023" s="76"/>
      <c r="Y1023" s="76"/>
      <c r="Z1023" s="76"/>
      <c r="AA1023" s="76"/>
    </row>
    <row r="1024" spans="2:27">
      <c r="B1024" s="112"/>
      <c r="C1024" s="112"/>
      <c r="X1024" s="76"/>
      <c r="Y1024" s="76"/>
      <c r="Z1024" s="76"/>
      <c r="AA1024" s="76"/>
    </row>
    <row r="1025" spans="2:27">
      <c r="B1025" s="112"/>
      <c r="C1025" s="112"/>
      <c r="X1025" s="76"/>
      <c r="Y1025" s="76"/>
      <c r="Z1025" s="76"/>
      <c r="AA1025" s="76"/>
    </row>
    <row r="1026" spans="2:27">
      <c r="B1026" s="112"/>
      <c r="C1026" s="112"/>
      <c r="X1026" s="76"/>
      <c r="Y1026" s="76"/>
      <c r="Z1026" s="76"/>
      <c r="AA1026" s="76"/>
    </row>
    <row r="1027" spans="2:27">
      <c r="B1027" s="112"/>
      <c r="C1027" s="112"/>
      <c r="X1027" s="76"/>
      <c r="Y1027" s="76"/>
      <c r="Z1027" s="76"/>
      <c r="AA1027" s="76"/>
    </row>
    <row r="1028" spans="2:27">
      <c r="B1028" s="112"/>
      <c r="C1028" s="112"/>
      <c r="X1028" s="76"/>
      <c r="Y1028" s="76"/>
      <c r="Z1028" s="76"/>
      <c r="AA1028" s="76"/>
    </row>
    <row r="1029" spans="2:27">
      <c r="B1029" s="112"/>
      <c r="C1029" s="112"/>
      <c r="X1029" s="76"/>
      <c r="Y1029" s="76"/>
      <c r="Z1029" s="76"/>
      <c r="AA1029" s="76"/>
    </row>
    <row r="1030" spans="2:27">
      <c r="B1030" s="112"/>
      <c r="C1030" s="112"/>
      <c r="X1030" s="76"/>
      <c r="Y1030" s="76"/>
      <c r="Z1030" s="76"/>
      <c r="AA1030" s="76"/>
    </row>
    <row r="1031" spans="2:27">
      <c r="B1031" s="112"/>
      <c r="C1031" s="112"/>
      <c r="X1031" s="76"/>
      <c r="Y1031" s="76"/>
      <c r="Z1031" s="76"/>
      <c r="AA1031" s="76"/>
    </row>
    <row r="1032" spans="2:27">
      <c r="B1032" s="112"/>
      <c r="C1032" s="112"/>
      <c r="X1032" s="76"/>
      <c r="Y1032" s="76"/>
      <c r="Z1032" s="76"/>
      <c r="AA1032" s="76"/>
    </row>
    <row r="1033" spans="2:27">
      <c r="B1033" s="112"/>
      <c r="C1033" s="112"/>
      <c r="X1033" s="76"/>
      <c r="Y1033" s="76"/>
      <c r="Z1033" s="76"/>
      <c r="AA1033" s="76"/>
    </row>
    <row r="1034" spans="2:27">
      <c r="B1034" s="112"/>
      <c r="C1034" s="112"/>
      <c r="X1034" s="76"/>
      <c r="Y1034" s="76"/>
      <c r="Z1034" s="76"/>
      <c r="AA1034" s="76"/>
    </row>
    <row r="1035" spans="2:27">
      <c r="B1035" s="112"/>
      <c r="C1035" s="112"/>
      <c r="X1035" s="76"/>
      <c r="Y1035" s="76"/>
      <c r="Z1035" s="76"/>
      <c r="AA1035" s="76"/>
    </row>
    <row r="1036" spans="2:27">
      <c r="B1036" s="112"/>
      <c r="C1036" s="112"/>
      <c r="X1036" s="76"/>
      <c r="Y1036" s="76"/>
      <c r="Z1036" s="76"/>
      <c r="AA1036" s="76"/>
    </row>
    <row r="1037" spans="2:27">
      <c r="B1037" s="112"/>
      <c r="C1037" s="112"/>
      <c r="X1037" s="76"/>
      <c r="Y1037" s="76"/>
      <c r="Z1037" s="76"/>
      <c r="AA1037" s="76"/>
    </row>
    <row r="1038" spans="2:27">
      <c r="B1038" s="112"/>
      <c r="C1038" s="112"/>
      <c r="X1038" s="76"/>
      <c r="Y1038" s="76"/>
      <c r="Z1038" s="76"/>
      <c r="AA1038" s="76"/>
    </row>
    <row r="1039" spans="2:27">
      <c r="B1039" s="112"/>
      <c r="C1039" s="112"/>
      <c r="X1039" s="76"/>
      <c r="Y1039" s="76"/>
      <c r="Z1039" s="76"/>
      <c r="AA1039" s="76"/>
    </row>
    <row r="1040" spans="2:27">
      <c r="B1040" s="112"/>
      <c r="C1040" s="112"/>
      <c r="X1040" s="76"/>
      <c r="Y1040" s="76"/>
      <c r="Z1040" s="76"/>
      <c r="AA1040" s="76"/>
    </row>
    <row r="1041" spans="2:27">
      <c r="B1041" s="112"/>
      <c r="C1041" s="112"/>
      <c r="X1041" s="76"/>
      <c r="Y1041" s="76"/>
      <c r="Z1041" s="76"/>
      <c r="AA1041" s="76"/>
    </row>
    <row r="1042" spans="2:27">
      <c r="B1042" s="112"/>
      <c r="C1042" s="112"/>
      <c r="X1042" s="76"/>
      <c r="Y1042" s="76"/>
      <c r="Z1042" s="76"/>
      <c r="AA1042" s="76"/>
    </row>
    <row r="1043" spans="2:27">
      <c r="B1043" s="112"/>
      <c r="C1043" s="112"/>
      <c r="X1043" s="76"/>
      <c r="Y1043" s="76"/>
      <c r="Z1043" s="76"/>
      <c r="AA1043" s="76"/>
    </row>
    <row r="1044" spans="2:27">
      <c r="B1044" s="112"/>
      <c r="C1044" s="112"/>
      <c r="X1044" s="76"/>
      <c r="Y1044" s="76"/>
      <c r="Z1044" s="76"/>
      <c r="AA1044" s="76"/>
    </row>
    <row r="1045" spans="2:27">
      <c r="B1045" s="112"/>
      <c r="C1045" s="112"/>
      <c r="X1045" s="76"/>
      <c r="Y1045" s="76"/>
      <c r="Z1045" s="76"/>
      <c r="AA1045" s="76"/>
    </row>
    <row r="1046" spans="2:27">
      <c r="B1046" s="112"/>
      <c r="C1046" s="112"/>
      <c r="X1046" s="76"/>
      <c r="Y1046" s="76"/>
      <c r="Z1046" s="76"/>
      <c r="AA1046" s="76"/>
    </row>
    <row r="1047" spans="2:27">
      <c r="B1047" s="112"/>
      <c r="C1047" s="112"/>
      <c r="X1047" s="76"/>
      <c r="Y1047" s="76"/>
      <c r="Z1047" s="76"/>
      <c r="AA1047" s="76"/>
    </row>
    <row r="1048" spans="2:27">
      <c r="B1048" s="112"/>
      <c r="C1048" s="112"/>
      <c r="X1048" s="76"/>
      <c r="Y1048" s="76"/>
      <c r="Z1048" s="76"/>
      <c r="AA1048" s="76"/>
    </row>
    <row r="1049" spans="2:27">
      <c r="B1049" s="112"/>
      <c r="C1049" s="112"/>
      <c r="X1049" s="76"/>
      <c r="Y1049" s="76"/>
      <c r="Z1049" s="76"/>
      <c r="AA1049" s="76"/>
    </row>
    <row r="1050" spans="2:27">
      <c r="B1050" s="112"/>
      <c r="C1050" s="112"/>
      <c r="X1050" s="76"/>
      <c r="Y1050" s="76"/>
      <c r="Z1050" s="76"/>
      <c r="AA1050" s="76"/>
    </row>
    <row r="1051" spans="2:27">
      <c r="B1051" s="112"/>
      <c r="C1051" s="112"/>
      <c r="X1051" s="76"/>
      <c r="Y1051" s="76"/>
      <c r="Z1051" s="76"/>
      <c r="AA1051" s="76"/>
    </row>
    <row r="1052" spans="2:27">
      <c r="B1052" s="112"/>
      <c r="C1052" s="112"/>
      <c r="X1052" s="76"/>
      <c r="Y1052" s="76"/>
      <c r="Z1052" s="76"/>
      <c r="AA1052" s="76"/>
    </row>
    <row r="1053" spans="2:27">
      <c r="B1053" s="112"/>
      <c r="C1053" s="112"/>
      <c r="X1053" s="76"/>
      <c r="Y1053" s="76"/>
      <c r="Z1053" s="76"/>
      <c r="AA1053" s="76"/>
    </row>
    <row r="1054" spans="2:27">
      <c r="B1054" s="112"/>
      <c r="C1054" s="112"/>
      <c r="X1054" s="76"/>
      <c r="Y1054" s="76"/>
      <c r="Z1054" s="76"/>
      <c r="AA1054" s="76"/>
    </row>
    <row r="1055" spans="2:27">
      <c r="B1055" s="112"/>
      <c r="C1055" s="112"/>
      <c r="X1055" s="76"/>
      <c r="Y1055" s="76"/>
      <c r="Z1055" s="76"/>
      <c r="AA1055" s="76"/>
    </row>
    <row r="1056" spans="2:27">
      <c r="B1056" s="112"/>
      <c r="C1056" s="112"/>
      <c r="X1056" s="76"/>
      <c r="Y1056" s="76"/>
      <c r="Z1056" s="76"/>
      <c r="AA1056" s="76"/>
    </row>
    <row r="1057" spans="2:27">
      <c r="B1057" s="112"/>
      <c r="C1057" s="112"/>
      <c r="X1057" s="76"/>
      <c r="Y1057" s="76"/>
      <c r="Z1057" s="76"/>
      <c r="AA1057" s="76"/>
    </row>
    <row r="1058" spans="2:27">
      <c r="B1058" s="112"/>
      <c r="C1058" s="112"/>
      <c r="X1058" s="76"/>
      <c r="Y1058" s="76"/>
      <c r="Z1058" s="76"/>
      <c r="AA1058" s="76"/>
    </row>
    <row r="1059" spans="2:27">
      <c r="B1059" s="112"/>
      <c r="C1059" s="112"/>
      <c r="X1059" s="76"/>
      <c r="Y1059" s="76"/>
      <c r="Z1059" s="76"/>
      <c r="AA1059" s="76"/>
    </row>
    <row r="1060" spans="2:27">
      <c r="B1060" s="112"/>
      <c r="C1060" s="112"/>
      <c r="X1060" s="76"/>
      <c r="Y1060" s="76"/>
      <c r="Z1060" s="76"/>
      <c r="AA1060" s="76"/>
    </row>
    <row r="1061" spans="2:27">
      <c r="B1061" s="112"/>
      <c r="C1061" s="112"/>
      <c r="X1061" s="76"/>
      <c r="Y1061" s="76"/>
      <c r="Z1061" s="76"/>
      <c r="AA1061" s="76"/>
    </row>
    <row r="1062" spans="2:27">
      <c r="B1062" s="112"/>
      <c r="C1062" s="112"/>
      <c r="X1062" s="76"/>
      <c r="Y1062" s="76"/>
      <c r="Z1062" s="76"/>
      <c r="AA1062" s="76"/>
    </row>
    <row r="1063" spans="2:27">
      <c r="B1063" s="112"/>
      <c r="C1063" s="112"/>
      <c r="X1063" s="76"/>
      <c r="Y1063" s="76"/>
      <c r="Z1063" s="76"/>
      <c r="AA1063" s="76"/>
    </row>
    <row r="1064" spans="2:27">
      <c r="B1064" s="112"/>
      <c r="C1064" s="112"/>
      <c r="X1064" s="76"/>
      <c r="Y1064" s="76"/>
      <c r="Z1064" s="76"/>
      <c r="AA1064" s="76"/>
    </row>
    <row r="1065" spans="2:27">
      <c r="B1065" s="112"/>
      <c r="C1065" s="112"/>
      <c r="X1065" s="76"/>
      <c r="Y1065" s="76"/>
      <c r="Z1065" s="76"/>
      <c r="AA1065" s="76"/>
    </row>
    <row r="1066" spans="2:27">
      <c r="B1066" s="112"/>
      <c r="C1066" s="112"/>
      <c r="X1066" s="76"/>
      <c r="Y1066" s="76"/>
      <c r="Z1066" s="76"/>
      <c r="AA1066" s="76"/>
    </row>
    <row r="1067" spans="2:27">
      <c r="B1067" s="112"/>
      <c r="C1067" s="112"/>
      <c r="X1067" s="76"/>
      <c r="Y1067" s="76"/>
      <c r="Z1067" s="76"/>
      <c r="AA1067" s="76"/>
    </row>
    <row r="1068" spans="2:27">
      <c r="B1068" s="112"/>
      <c r="C1068" s="112"/>
      <c r="X1068" s="76"/>
      <c r="Y1068" s="76"/>
      <c r="Z1068" s="76"/>
      <c r="AA1068" s="76"/>
    </row>
    <row r="1069" spans="2:27">
      <c r="B1069" s="112"/>
      <c r="C1069" s="112"/>
      <c r="X1069" s="76"/>
      <c r="Y1069" s="76"/>
      <c r="Z1069" s="76"/>
      <c r="AA1069" s="76"/>
    </row>
    <row r="1070" spans="2:27">
      <c r="B1070" s="112"/>
      <c r="C1070" s="112"/>
      <c r="X1070" s="76"/>
      <c r="Y1070" s="76"/>
      <c r="Z1070" s="76"/>
      <c r="AA1070" s="76"/>
    </row>
    <row r="1071" spans="2:27">
      <c r="B1071" s="112"/>
      <c r="C1071" s="112"/>
      <c r="X1071" s="76"/>
      <c r="Y1071" s="76"/>
      <c r="Z1071" s="76"/>
      <c r="AA1071" s="76"/>
    </row>
    <row r="1072" spans="2:27">
      <c r="B1072" s="112"/>
      <c r="C1072" s="112"/>
      <c r="X1072" s="76"/>
      <c r="Y1072" s="76"/>
      <c r="Z1072" s="76"/>
      <c r="AA1072" s="76"/>
    </row>
    <row r="1073" spans="2:27">
      <c r="B1073" s="112"/>
      <c r="C1073" s="112"/>
      <c r="X1073" s="76"/>
      <c r="Y1073" s="76"/>
      <c r="Z1073" s="76"/>
      <c r="AA1073" s="76"/>
    </row>
    <row r="1074" spans="2:27">
      <c r="B1074" s="112"/>
      <c r="C1074" s="112"/>
      <c r="X1074" s="76"/>
      <c r="Y1074" s="76"/>
      <c r="Z1074" s="76"/>
      <c r="AA1074" s="76"/>
    </row>
    <row r="1075" spans="2:27">
      <c r="B1075" s="112"/>
      <c r="C1075" s="112"/>
      <c r="X1075" s="76"/>
      <c r="Y1075" s="76"/>
      <c r="Z1075" s="76"/>
      <c r="AA1075" s="76"/>
    </row>
    <row r="1076" spans="2:27">
      <c r="B1076" s="112"/>
      <c r="C1076" s="112"/>
      <c r="X1076" s="76"/>
      <c r="Y1076" s="76"/>
      <c r="Z1076" s="76"/>
      <c r="AA1076" s="76"/>
    </row>
    <row r="1077" spans="2:27">
      <c r="B1077" s="112"/>
      <c r="C1077" s="112"/>
      <c r="X1077" s="76"/>
      <c r="Y1077" s="76"/>
      <c r="Z1077" s="76"/>
      <c r="AA1077" s="76"/>
    </row>
    <row r="1078" spans="2:27">
      <c r="B1078" s="112"/>
      <c r="C1078" s="112"/>
      <c r="X1078" s="76"/>
      <c r="Y1078" s="76"/>
      <c r="Z1078" s="76"/>
      <c r="AA1078" s="76"/>
    </row>
    <row r="1079" spans="2:27">
      <c r="B1079" s="112"/>
      <c r="C1079" s="112"/>
      <c r="X1079" s="76"/>
      <c r="Y1079" s="76"/>
      <c r="Z1079" s="76"/>
      <c r="AA1079" s="76"/>
    </row>
    <row r="1080" spans="2:27">
      <c r="B1080" s="112"/>
      <c r="C1080" s="112"/>
      <c r="X1080" s="76"/>
      <c r="Y1080" s="76"/>
      <c r="Z1080" s="76"/>
      <c r="AA1080" s="76"/>
    </row>
    <row r="1081" spans="2:27">
      <c r="B1081" s="112"/>
      <c r="C1081" s="112"/>
      <c r="X1081" s="76"/>
      <c r="Y1081" s="76"/>
      <c r="Z1081" s="76"/>
      <c r="AA1081" s="76"/>
    </row>
    <row r="1082" spans="2:27">
      <c r="B1082" s="112"/>
      <c r="C1082" s="112"/>
      <c r="X1082" s="76"/>
      <c r="Y1082" s="76"/>
      <c r="Z1082" s="76"/>
      <c r="AA1082" s="76"/>
    </row>
    <row r="1083" spans="2:27">
      <c r="B1083" s="112"/>
      <c r="C1083" s="112"/>
      <c r="X1083" s="76"/>
      <c r="Y1083" s="76"/>
      <c r="Z1083" s="76"/>
      <c r="AA1083" s="76"/>
    </row>
    <row r="1084" spans="2:27">
      <c r="B1084" s="112"/>
      <c r="C1084" s="112"/>
      <c r="X1084" s="76"/>
      <c r="Y1084" s="76"/>
      <c r="Z1084" s="76"/>
      <c r="AA1084" s="76"/>
    </row>
    <row r="1085" spans="2:27">
      <c r="B1085" s="112"/>
      <c r="C1085" s="112"/>
      <c r="X1085" s="76"/>
      <c r="Y1085" s="76"/>
      <c r="Z1085" s="76"/>
      <c r="AA1085" s="76"/>
    </row>
    <row r="1086" spans="2:27">
      <c r="B1086" s="112"/>
      <c r="C1086" s="112"/>
      <c r="X1086" s="76"/>
      <c r="Y1086" s="76"/>
      <c r="Z1086" s="76"/>
      <c r="AA1086" s="76"/>
    </row>
    <row r="1087" spans="2:27">
      <c r="B1087" s="112"/>
      <c r="C1087" s="112"/>
      <c r="X1087" s="76"/>
      <c r="Y1087" s="76"/>
      <c r="Z1087" s="76"/>
      <c r="AA1087" s="76"/>
    </row>
    <row r="1088" spans="2:27">
      <c r="B1088" s="112"/>
      <c r="C1088" s="112"/>
      <c r="X1088" s="76"/>
      <c r="Y1088" s="76"/>
      <c r="Z1088" s="76"/>
      <c r="AA1088" s="76"/>
    </row>
    <row r="1089" spans="2:27">
      <c r="B1089" s="112"/>
      <c r="C1089" s="112"/>
      <c r="X1089" s="76"/>
      <c r="Y1089" s="76"/>
      <c r="Z1089" s="76"/>
      <c r="AA1089" s="76"/>
    </row>
    <row r="1090" spans="2:27">
      <c r="B1090" s="112"/>
      <c r="C1090" s="112"/>
      <c r="X1090" s="76"/>
      <c r="Y1090" s="76"/>
      <c r="Z1090" s="76"/>
      <c r="AA1090" s="76"/>
    </row>
    <row r="1091" spans="2:27">
      <c r="B1091" s="112"/>
      <c r="C1091" s="112"/>
      <c r="X1091" s="76"/>
      <c r="Y1091" s="76"/>
      <c r="Z1091" s="76"/>
      <c r="AA1091" s="76"/>
    </row>
    <row r="1092" spans="2:27">
      <c r="B1092" s="112"/>
      <c r="C1092" s="112"/>
      <c r="X1092" s="76"/>
      <c r="Y1092" s="76"/>
      <c r="Z1092" s="76"/>
      <c r="AA1092" s="76"/>
    </row>
    <row r="1093" spans="2:27">
      <c r="B1093" s="112"/>
      <c r="C1093" s="112"/>
      <c r="X1093" s="76"/>
      <c r="Y1093" s="76"/>
      <c r="Z1093" s="76"/>
      <c r="AA1093" s="76"/>
    </row>
    <row r="1094" spans="2:27">
      <c r="B1094" s="112"/>
      <c r="C1094" s="112"/>
      <c r="X1094" s="76"/>
      <c r="Y1094" s="76"/>
      <c r="Z1094" s="76"/>
      <c r="AA1094" s="76"/>
    </row>
    <row r="1095" spans="2:27">
      <c r="B1095" s="112"/>
      <c r="C1095" s="112"/>
      <c r="X1095" s="76"/>
      <c r="Y1095" s="76"/>
      <c r="Z1095" s="76"/>
      <c r="AA1095" s="76"/>
    </row>
    <row r="1096" spans="2:27">
      <c r="B1096" s="112"/>
      <c r="C1096" s="112"/>
      <c r="X1096" s="76"/>
      <c r="Y1096" s="76"/>
      <c r="Z1096" s="76"/>
      <c r="AA1096" s="76"/>
    </row>
    <row r="1097" spans="2:27">
      <c r="B1097" s="112"/>
      <c r="C1097" s="112"/>
      <c r="X1097" s="76"/>
      <c r="Y1097" s="76"/>
      <c r="Z1097" s="76"/>
      <c r="AA1097" s="76"/>
    </row>
    <row r="1098" spans="2:27">
      <c r="B1098" s="112"/>
      <c r="C1098" s="112"/>
      <c r="X1098" s="76"/>
      <c r="Y1098" s="76"/>
      <c r="Z1098" s="76"/>
      <c r="AA1098" s="76"/>
    </row>
    <row r="1099" spans="2:27">
      <c r="B1099" s="112"/>
      <c r="C1099" s="112"/>
      <c r="X1099" s="76"/>
      <c r="Y1099" s="76"/>
      <c r="Z1099" s="76"/>
      <c r="AA1099" s="76"/>
    </row>
    <row r="1100" spans="2:27">
      <c r="B1100" s="112"/>
      <c r="C1100" s="112"/>
      <c r="X1100" s="76"/>
      <c r="Y1100" s="76"/>
      <c r="Z1100" s="76"/>
      <c r="AA1100" s="76"/>
    </row>
    <row r="1101" spans="2:27">
      <c r="B1101" s="112"/>
      <c r="C1101" s="112"/>
      <c r="X1101" s="76"/>
      <c r="Y1101" s="76"/>
      <c r="Z1101" s="76"/>
      <c r="AA1101" s="76"/>
    </row>
    <row r="1102" spans="2:27">
      <c r="B1102" s="112"/>
      <c r="C1102" s="112"/>
      <c r="X1102" s="76"/>
      <c r="Y1102" s="76"/>
      <c r="Z1102" s="76"/>
      <c r="AA1102" s="76"/>
    </row>
    <row r="1103" spans="2:27">
      <c r="B1103" s="112"/>
      <c r="C1103" s="112"/>
      <c r="X1103" s="76"/>
      <c r="Y1103" s="76"/>
      <c r="Z1103" s="76"/>
      <c r="AA1103" s="76"/>
    </row>
    <row r="1104" spans="2:27">
      <c r="B1104" s="112"/>
      <c r="C1104" s="112"/>
      <c r="X1104" s="76"/>
      <c r="Y1104" s="76"/>
      <c r="Z1104" s="76"/>
      <c r="AA1104" s="76"/>
    </row>
    <row r="1105" spans="2:27">
      <c r="B1105" s="112"/>
      <c r="C1105" s="112"/>
      <c r="X1105" s="76"/>
      <c r="Y1105" s="76"/>
      <c r="Z1105" s="76"/>
      <c r="AA1105" s="76"/>
    </row>
    <row r="1106" spans="2:27">
      <c r="B1106" s="112"/>
      <c r="C1106" s="112"/>
      <c r="X1106" s="76"/>
      <c r="Y1106" s="76"/>
      <c r="Z1106" s="76"/>
      <c r="AA1106" s="76"/>
    </row>
    <row r="1107" spans="2:27">
      <c r="B1107" s="112"/>
      <c r="C1107" s="112"/>
      <c r="X1107" s="76"/>
      <c r="Y1107" s="76"/>
      <c r="Z1107" s="76"/>
      <c r="AA1107" s="76"/>
    </row>
    <row r="1108" spans="2:27">
      <c r="B1108" s="112"/>
      <c r="C1108" s="112"/>
      <c r="X1108" s="76"/>
      <c r="Y1108" s="76"/>
      <c r="Z1108" s="76"/>
      <c r="AA1108" s="76"/>
    </row>
    <row r="1109" spans="2:27">
      <c r="B1109" s="112"/>
      <c r="C1109" s="112"/>
      <c r="X1109" s="76"/>
      <c r="Y1109" s="76"/>
      <c r="Z1109" s="76"/>
      <c r="AA1109" s="76"/>
    </row>
    <row r="1110" spans="2:27">
      <c r="B1110" s="112"/>
      <c r="C1110" s="112"/>
      <c r="X1110" s="76"/>
      <c r="Y1110" s="76"/>
      <c r="Z1110" s="76"/>
      <c r="AA1110" s="76"/>
    </row>
    <row r="1111" spans="2:27">
      <c r="B1111" s="112"/>
      <c r="C1111" s="112"/>
      <c r="X1111" s="76"/>
      <c r="Y1111" s="76"/>
      <c r="Z1111" s="76"/>
      <c r="AA1111" s="76"/>
    </row>
    <row r="1112" spans="2:27">
      <c r="B1112" s="112"/>
      <c r="C1112" s="112"/>
      <c r="X1112" s="76"/>
      <c r="Y1112" s="76"/>
      <c r="Z1112" s="76"/>
      <c r="AA1112" s="76"/>
    </row>
    <row r="1113" spans="2:27">
      <c r="B1113" s="112"/>
      <c r="C1113" s="112"/>
      <c r="X1113" s="76"/>
      <c r="Y1113" s="76"/>
      <c r="Z1113" s="76"/>
      <c r="AA1113" s="76"/>
    </row>
    <row r="1114" spans="2:27">
      <c r="B1114" s="112"/>
      <c r="C1114" s="112"/>
      <c r="X1114" s="76"/>
      <c r="Y1114" s="76"/>
      <c r="Z1114" s="76"/>
      <c r="AA1114" s="76"/>
    </row>
    <row r="1115" spans="2:27">
      <c r="B1115" s="112"/>
      <c r="C1115" s="112"/>
      <c r="X1115" s="76"/>
      <c r="Y1115" s="76"/>
      <c r="Z1115" s="76"/>
      <c r="AA1115" s="76"/>
    </row>
    <row r="1116" spans="2:27">
      <c r="B1116" s="112"/>
      <c r="C1116" s="112"/>
      <c r="X1116" s="76"/>
      <c r="Y1116" s="76"/>
      <c r="Z1116" s="76"/>
      <c r="AA1116" s="76"/>
    </row>
    <row r="1117" spans="2:27">
      <c r="B1117" s="112"/>
      <c r="C1117" s="112"/>
      <c r="X1117" s="76"/>
      <c r="Y1117" s="76"/>
      <c r="Z1117" s="76"/>
      <c r="AA1117" s="76"/>
    </row>
    <row r="1118" spans="2:27">
      <c r="B1118" s="112"/>
      <c r="C1118" s="112"/>
      <c r="X1118" s="76"/>
      <c r="Y1118" s="76"/>
      <c r="Z1118" s="76"/>
      <c r="AA1118" s="76"/>
    </row>
    <row r="1119" spans="2:27">
      <c r="B1119" s="112"/>
      <c r="C1119" s="112"/>
      <c r="X1119" s="76"/>
      <c r="Y1119" s="76"/>
      <c r="Z1119" s="76"/>
      <c r="AA1119" s="76"/>
    </row>
    <row r="1120" spans="2:27">
      <c r="B1120" s="112"/>
      <c r="C1120" s="112"/>
      <c r="X1120" s="76"/>
      <c r="Y1120" s="76"/>
      <c r="Z1120" s="76"/>
      <c r="AA1120" s="76"/>
    </row>
    <row r="1121" spans="2:27">
      <c r="B1121" s="112"/>
      <c r="C1121" s="112"/>
      <c r="X1121" s="76"/>
      <c r="Y1121" s="76"/>
      <c r="Z1121" s="76"/>
      <c r="AA1121" s="76"/>
    </row>
    <row r="1122" spans="2:27">
      <c r="B1122" s="112"/>
      <c r="C1122" s="112"/>
      <c r="X1122" s="76"/>
      <c r="Y1122" s="76"/>
      <c r="Z1122" s="76"/>
      <c r="AA1122" s="76"/>
    </row>
    <row r="1123" spans="2:27">
      <c r="B1123" s="112"/>
      <c r="C1123" s="112"/>
      <c r="X1123" s="76"/>
      <c r="Y1123" s="76"/>
      <c r="Z1123" s="76"/>
      <c r="AA1123" s="76"/>
    </row>
    <row r="1124" spans="2:27">
      <c r="B1124" s="112"/>
      <c r="C1124" s="112"/>
      <c r="X1124" s="76"/>
      <c r="Y1124" s="76"/>
      <c r="Z1124" s="76"/>
      <c r="AA1124" s="76"/>
    </row>
    <row r="1125" spans="2:27">
      <c r="B1125" s="112"/>
      <c r="C1125" s="112"/>
      <c r="X1125" s="76"/>
      <c r="Y1125" s="76"/>
      <c r="Z1125" s="76"/>
      <c r="AA1125" s="76"/>
    </row>
    <row r="1126" spans="2:27">
      <c r="B1126" s="112"/>
      <c r="C1126" s="112"/>
      <c r="X1126" s="76"/>
      <c r="Y1126" s="76"/>
      <c r="Z1126" s="76"/>
      <c r="AA1126" s="76"/>
    </row>
    <row r="1127" spans="2:27">
      <c r="B1127" s="112"/>
      <c r="C1127" s="112"/>
      <c r="X1127" s="76"/>
      <c r="Y1127" s="76"/>
      <c r="Z1127" s="76"/>
      <c r="AA1127" s="76"/>
    </row>
    <row r="1128" spans="2:27">
      <c r="B1128" s="112"/>
      <c r="C1128" s="112"/>
      <c r="X1128" s="76"/>
      <c r="Y1128" s="76"/>
      <c r="Z1128" s="76"/>
      <c r="AA1128" s="76"/>
    </row>
    <row r="1129" spans="2:27">
      <c r="B1129" s="112"/>
      <c r="C1129" s="112"/>
      <c r="X1129" s="76"/>
      <c r="Y1129" s="76"/>
      <c r="Z1129" s="76"/>
      <c r="AA1129" s="76"/>
    </row>
    <row r="1130" spans="2:27">
      <c r="B1130" s="112"/>
      <c r="C1130" s="112"/>
      <c r="X1130" s="76"/>
      <c r="Y1130" s="76"/>
      <c r="Z1130" s="76"/>
      <c r="AA1130" s="76"/>
    </row>
    <row r="1131" spans="2:27">
      <c r="B1131" s="112"/>
      <c r="C1131" s="112"/>
      <c r="X1131" s="76"/>
      <c r="Y1131" s="76"/>
      <c r="Z1131" s="76"/>
      <c r="AA1131" s="76"/>
    </row>
    <row r="1132" spans="2:27">
      <c r="B1132" s="112"/>
      <c r="C1132" s="112"/>
      <c r="X1132" s="76"/>
      <c r="Y1132" s="76"/>
      <c r="Z1132" s="76"/>
      <c r="AA1132" s="76"/>
    </row>
    <row r="1133" spans="2:27">
      <c r="B1133" s="112"/>
      <c r="C1133" s="112"/>
      <c r="X1133" s="76"/>
      <c r="Y1133" s="76"/>
      <c r="Z1133" s="76"/>
      <c r="AA1133" s="76"/>
    </row>
    <row r="1134" spans="2:27">
      <c r="B1134" s="112"/>
      <c r="C1134" s="112"/>
      <c r="X1134" s="76"/>
      <c r="Y1134" s="76"/>
      <c r="Z1134" s="76"/>
      <c r="AA1134" s="76"/>
    </row>
    <row r="1135" spans="2:27">
      <c r="B1135" s="112"/>
      <c r="C1135" s="112"/>
      <c r="X1135" s="76"/>
      <c r="Y1135" s="76"/>
      <c r="Z1135" s="76"/>
      <c r="AA1135" s="76"/>
    </row>
    <row r="1136" spans="2:27">
      <c r="B1136" s="112"/>
      <c r="C1136" s="112"/>
      <c r="X1136" s="76"/>
      <c r="Y1136" s="76"/>
      <c r="Z1136" s="76"/>
      <c r="AA1136" s="76"/>
    </row>
    <row r="1137" spans="2:27">
      <c r="B1137" s="112"/>
      <c r="C1137" s="112"/>
      <c r="X1137" s="76"/>
      <c r="Y1137" s="76"/>
      <c r="Z1137" s="76"/>
      <c r="AA1137" s="76"/>
    </row>
    <row r="1138" spans="2:27">
      <c r="B1138" s="112"/>
      <c r="C1138" s="112"/>
      <c r="X1138" s="76"/>
      <c r="Y1138" s="76"/>
      <c r="Z1138" s="76"/>
      <c r="AA1138" s="76"/>
    </row>
    <row r="1139" spans="2:27">
      <c r="B1139" s="112"/>
      <c r="C1139" s="112"/>
      <c r="X1139" s="76"/>
      <c r="Y1139" s="76"/>
      <c r="Z1139" s="76"/>
      <c r="AA1139" s="76"/>
    </row>
    <row r="1140" spans="2:27">
      <c r="B1140" s="112"/>
      <c r="C1140" s="112"/>
      <c r="X1140" s="76"/>
      <c r="Y1140" s="76"/>
      <c r="Z1140" s="76"/>
      <c r="AA1140" s="76"/>
    </row>
    <row r="1141" spans="2:27">
      <c r="B1141" s="112"/>
      <c r="C1141" s="112"/>
      <c r="X1141" s="76"/>
      <c r="Y1141" s="76"/>
      <c r="Z1141" s="76"/>
      <c r="AA1141" s="76"/>
    </row>
    <row r="1142" spans="2:27">
      <c r="B1142" s="112"/>
      <c r="C1142" s="112"/>
      <c r="X1142" s="76"/>
      <c r="Y1142" s="76"/>
      <c r="Z1142" s="76"/>
      <c r="AA1142" s="76"/>
    </row>
    <row r="1143" spans="2:27">
      <c r="B1143" s="112"/>
      <c r="C1143" s="112"/>
      <c r="X1143" s="76"/>
      <c r="Y1143" s="76"/>
      <c r="Z1143" s="76"/>
      <c r="AA1143" s="76"/>
    </row>
    <row r="1144" spans="2:27">
      <c r="B1144" s="112"/>
      <c r="C1144" s="112"/>
      <c r="X1144" s="76"/>
      <c r="Y1144" s="76"/>
      <c r="Z1144" s="76"/>
      <c r="AA1144" s="76"/>
    </row>
    <row r="1145" spans="2:27">
      <c r="B1145" s="112"/>
      <c r="C1145" s="112"/>
      <c r="X1145" s="76"/>
      <c r="Y1145" s="76"/>
      <c r="Z1145" s="76"/>
      <c r="AA1145" s="76"/>
    </row>
    <row r="1146" spans="2:27">
      <c r="B1146" s="112"/>
      <c r="C1146" s="112"/>
      <c r="X1146" s="76"/>
      <c r="Y1146" s="76"/>
      <c r="Z1146" s="76"/>
      <c r="AA1146" s="76"/>
    </row>
    <row r="1147" spans="2:27">
      <c r="B1147" s="112"/>
      <c r="C1147" s="112"/>
      <c r="X1147" s="76"/>
      <c r="Y1147" s="76"/>
      <c r="Z1147" s="76"/>
      <c r="AA1147" s="76"/>
    </row>
    <row r="1148" spans="2:27">
      <c r="B1148" s="112"/>
      <c r="C1148" s="112"/>
      <c r="X1148" s="76"/>
      <c r="Y1148" s="76"/>
      <c r="Z1148" s="76"/>
      <c r="AA1148" s="76"/>
    </row>
    <row r="1149" spans="2:27">
      <c r="B1149" s="112"/>
      <c r="C1149" s="112"/>
      <c r="X1149" s="76"/>
      <c r="Y1149" s="76"/>
      <c r="Z1149" s="76"/>
      <c r="AA1149" s="76"/>
    </row>
    <row r="1150" spans="2:27">
      <c r="B1150" s="112"/>
      <c r="C1150" s="112"/>
      <c r="X1150" s="76"/>
      <c r="Y1150" s="76"/>
      <c r="Z1150" s="76"/>
      <c r="AA1150" s="76"/>
    </row>
    <row r="1151" spans="2:27">
      <c r="B1151" s="112"/>
      <c r="C1151" s="112"/>
      <c r="X1151" s="76"/>
      <c r="Y1151" s="76"/>
      <c r="Z1151" s="76"/>
      <c r="AA1151" s="76"/>
    </row>
    <row r="1152" spans="2:27">
      <c r="B1152" s="112"/>
      <c r="C1152" s="112"/>
      <c r="X1152" s="76"/>
      <c r="Y1152" s="76"/>
      <c r="Z1152" s="76"/>
      <c r="AA1152" s="76"/>
    </row>
    <row r="1153" spans="2:27">
      <c r="B1153" s="112"/>
      <c r="C1153" s="112"/>
      <c r="X1153" s="76"/>
      <c r="Y1153" s="76"/>
      <c r="Z1153" s="76"/>
      <c r="AA1153" s="76"/>
    </row>
    <row r="1154" spans="2:27">
      <c r="B1154" s="112"/>
      <c r="C1154" s="112"/>
      <c r="X1154" s="76"/>
      <c r="Y1154" s="76"/>
      <c r="Z1154" s="76"/>
      <c r="AA1154" s="76"/>
    </row>
    <row r="1155" spans="2:27">
      <c r="B1155" s="112"/>
      <c r="C1155" s="112"/>
      <c r="X1155" s="76"/>
      <c r="Y1155" s="76"/>
      <c r="Z1155" s="76"/>
      <c r="AA1155" s="76"/>
    </row>
    <row r="1156" spans="2:27">
      <c r="B1156" s="112"/>
      <c r="C1156" s="112"/>
      <c r="X1156" s="76"/>
      <c r="Y1156" s="76"/>
      <c r="Z1156" s="76"/>
      <c r="AA1156" s="76"/>
    </row>
    <row r="1157" spans="2:27">
      <c r="B1157" s="112"/>
      <c r="C1157" s="112"/>
      <c r="X1157" s="76"/>
      <c r="Y1157" s="76"/>
      <c r="Z1157" s="76"/>
      <c r="AA1157" s="76"/>
    </row>
    <row r="1158" spans="2:27">
      <c r="B1158" s="112"/>
      <c r="C1158" s="112"/>
      <c r="X1158" s="76"/>
      <c r="Y1158" s="76"/>
      <c r="Z1158" s="76"/>
      <c r="AA1158" s="76"/>
    </row>
    <row r="1159" spans="2:27">
      <c r="B1159" s="112"/>
      <c r="C1159" s="112"/>
      <c r="X1159" s="76"/>
      <c r="Y1159" s="76"/>
      <c r="Z1159" s="76"/>
      <c r="AA1159" s="76"/>
    </row>
    <row r="1160" spans="2:27">
      <c r="B1160" s="112"/>
      <c r="C1160" s="112"/>
      <c r="X1160" s="76"/>
      <c r="Y1160" s="76"/>
      <c r="Z1160" s="76"/>
      <c r="AA1160" s="76"/>
    </row>
    <row r="1161" spans="2:27">
      <c r="B1161" s="112"/>
      <c r="C1161" s="112"/>
      <c r="X1161" s="76"/>
      <c r="Y1161" s="76"/>
      <c r="Z1161" s="76"/>
      <c r="AA1161" s="76"/>
    </row>
    <row r="1162" spans="2:27">
      <c r="B1162" s="112"/>
      <c r="C1162" s="112"/>
      <c r="X1162" s="76"/>
      <c r="Y1162" s="76"/>
      <c r="Z1162" s="76"/>
      <c r="AA1162" s="76"/>
    </row>
    <row r="1163" spans="2:27">
      <c r="B1163" s="112"/>
      <c r="C1163" s="112"/>
      <c r="X1163" s="76"/>
      <c r="Y1163" s="76"/>
      <c r="Z1163" s="76"/>
      <c r="AA1163" s="76"/>
    </row>
    <row r="1164" spans="2:27">
      <c r="B1164" s="112"/>
      <c r="C1164" s="112"/>
      <c r="X1164" s="76"/>
      <c r="Y1164" s="76"/>
      <c r="Z1164" s="76"/>
      <c r="AA1164" s="76"/>
    </row>
    <row r="1165" spans="2:27">
      <c r="B1165" s="112"/>
      <c r="C1165" s="112"/>
      <c r="X1165" s="76"/>
      <c r="Y1165" s="76"/>
      <c r="Z1165" s="76"/>
      <c r="AA1165" s="76"/>
    </row>
    <row r="1166" spans="2:27">
      <c r="B1166" s="112"/>
      <c r="C1166" s="112"/>
      <c r="X1166" s="76"/>
      <c r="Y1166" s="76"/>
      <c r="Z1166" s="76"/>
      <c r="AA1166" s="76"/>
    </row>
    <row r="1167" spans="2:27">
      <c r="B1167" s="112"/>
      <c r="C1167" s="112"/>
      <c r="X1167" s="76"/>
      <c r="Y1167" s="76"/>
      <c r="Z1167" s="76"/>
      <c r="AA1167" s="76"/>
    </row>
    <row r="1168" spans="2:27">
      <c r="B1168" s="112"/>
      <c r="C1168" s="112"/>
      <c r="X1168" s="76"/>
      <c r="Y1168" s="76"/>
      <c r="Z1168" s="76"/>
      <c r="AA1168" s="76"/>
    </row>
    <row r="1169" spans="2:27">
      <c r="B1169" s="112"/>
      <c r="C1169" s="112"/>
      <c r="X1169" s="76"/>
      <c r="Y1169" s="76"/>
      <c r="Z1169" s="76"/>
      <c r="AA1169" s="76"/>
    </row>
    <row r="1170" spans="2:27">
      <c r="B1170" s="112"/>
      <c r="C1170" s="112"/>
      <c r="X1170" s="76"/>
      <c r="Y1170" s="76"/>
      <c r="Z1170" s="76"/>
      <c r="AA1170" s="76"/>
    </row>
    <row r="1171" spans="2:27">
      <c r="B1171" s="112"/>
      <c r="C1171" s="112"/>
      <c r="X1171" s="76"/>
      <c r="Y1171" s="76"/>
      <c r="Z1171" s="76"/>
      <c r="AA1171" s="76"/>
    </row>
    <row r="1172" spans="2:27">
      <c r="B1172" s="112"/>
      <c r="C1172" s="112"/>
      <c r="X1172" s="76"/>
      <c r="Y1172" s="76"/>
      <c r="Z1172" s="76"/>
      <c r="AA1172" s="76"/>
    </row>
    <row r="1173" spans="2:27">
      <c r="B1173" s="112"/>
      <c r="C1173" s="112"/>
      <c r="X1173" s="76"/>
      <c r="Y1173" s="76"/>
      <c r="Z1173" s="76"/>
      <c r="AA1173" s="76"/>
    </row>
    <row r="1174" spans="2:27">
      <c r="B1174" s="112"/>
      <c r="C1174" s="112"/>
      <c r="X1174" s="76"/>
      <c r="Y1174" s="76"/>
      <c r="Z1174" s="76"/>
      <c r="AA1174" s="76"/>
    </row>
    <row r="1175" spans="2:27">
      <c r="B1175" s="112"/>
      <c r="C1175" s="112"/>
      <c r="X1175" s="76"/>
      <c r="Y1175" s="76"/>
      <c r="Z1175" s="76"/>
      <c r="AA1175" s="76"/>
    </row>
    <row r="1176" spans="2:27">
      <c r="B1176" s="112"/>
      <c r="C1176" s="112"/>
      <c r="X1176" s="76"/>
      <c r="Y1176" s="76"/>
      <c r="Z1176" s="76"/>
      <c r="AA1176" s="76"/>
    </row>
    <row r="1177" spans="2:27">
      <c r="B1177" s="112"/>
      <c r="C1177" s="112"/>
      <c r="X1177" s="76"/>
      <c r="Y1177" s="76"/>
      <c r="Z1177" s="76"/>
      <c r="AA1177" s="76"/>
    </row>
    <row r="1178" spans="2:27">
      <c r="B1178" s="112"/>
      <c r="C1178" s="112"/>
      <c r="X1178" s="76"/>
      <c r="Y1178" s="76"/>
      <c r="Z1178" s="76"/>
      <c r="AA1178" s="76"/>
    </row>
    <row r="1179" spans="2:27">
      <c r="B1179" s="112"/>
      <c r="C1179" s="112"/>
      <c r="X1179" s="76"/>
      <c r="Y1179" s="76"/>
      <c r="Z1179" s="76"/>
      <c r="AA1179" s="76"/>
    </row>
    <row r="1180" spans="2:27">
      <c r="B1180" s="112"/>
      <c r="C1180" s="112"/>
      <c r="X1180" s="76"/>
      <c r="Y1180" s="76"/>
      <c r="Z1180" s="76"/>
      <c r="AA1180" s="76"/>
    </row>
    <row r="1181" spans="2:27">
      <c r="B1181" s="112"/>
      <c r="C1181" s="112"/>
      <c r="X1181" s="76"/>
      <c r="Y1181" s="76"/>
      <c r="Z1181" s="76"/>
      <c r="AA1181" s="76"/>
    </row>
    <row r="1182" spans="2:27">
      <c r="B1182" s="112"/>
      <c r="C1182" s="112"/>
      <c r="X1182" s="76"/>
      <c r="Y1182" s="76"/>
      <c r="Z1182" s="76"/>
      <c r="AA1182" s="76"/>
    </row>
    <row r="1183" spans="2:27">
      <c r="B1183" s="112"/>
      <c r="C1183" s="112"/>
      <c r="X1183" s="76"/>
      <c r="Y1183" s="76"/>
      <c r="Z1183" s="76"/>
      <c r="AA1183" s="76"/>
    </row>
    <row r="1184" spans="2:27">
      <c r="B1184" s="112"/>
      <c r="C1184" s="112"/>
      <c r="X1184" s="76"/>
      <c r="Y1184" s="76"/>
      <c r="Z1184" s="76"/>
      <c r="AA1184" s="76"/>
    </row>
    <row r="1185" spans="2:27">
      <c r="B1185" s="112"/>
      <c r="C1185" s="112"/>
      <c r="X1185" s="76"/>
      <c r="Y1185" s="76"/>
      <c r="Z1185" s="76"/>
      <c r="AA1185" s="76"/>
    </row>
    <row r="1186" spans="2:27">
      <c r="B1186" s="112"/>
      <c r="C1186" s="112"/>
      <c r="X1186" s="76"/>
      <c r="Y1186" s="76"/>
      <c r="Z1186" s="76"/>
      <c r="AA1186" s="76"/>
    </row>
    <row r="1187" spans="2:27">
      <c r="B1187" s="112"/>
      <c r="C1187" s="112"/>
      <c r="X1187" s="76"/>
      <c r="Y1187" s="76"/>
      <c r="Z1187" s="76"/>
      <c r="AA1187" s="76"/>
    </row>
    <row r="1188" spans="2:27">
      <c r="B1188" s="112"/>
      <c r="C1188" s="112"/>
      <c r="X1188" s="76"/>
      <c r="Y1188" s="76"/>
      <c r="Z1188" s="76"/>
      <c r="AA1188" s="76"/>
    </row>
    <row r="1189" spans="2:27">
      <c r="B1189" s="112"/>
      <c r="C1189" s="112"/>
      <c r="X1189" s="76"/>
      <c r="Y1189" s="76"/>
      <c r="Z1189" s="76"/>
      <c r="AA1189" s="76"/>
    </row>
    <row r="1190" spans="2:27">
      <c r="B1190" s="112"/>
      <c r="C1190" s="112"/>
      <c r="X1190" s="76"/>
      <c r="Y1190" s="76"/>
      <c r="Z1190" s="76"/>
      <c r="AA1190" s="76"/>
    </row>
    <row r="1191" spans="2:27">
      <c r="B1191" s="112"/>
      <c r="C1191" s="112"/>
      <c r="X1191" s="76"/>
      <c r="Y1191" s="76"/>
      <c r="Z1191" s="76"/>
      <c r="AA1191" s="76"/>
    </row>
    <row r="1192" spans="2:27">
      <c r="B1192" s="112"/>
      <c r="C1192" s="112"/>
      <c r="X1192" s="76"/>
      <c r="Y1192" s="76"/>
      <c r="Z1192" s="76"/>
      <c r="AA1192" s="76"/>
    </row>
    <row r="1193" spans="2:27">
      <c r="B1193" s="112"/>
      <c r="C1193" s="112"/>
      <c r="X1193" s="76"/>
      <c r="Y1193" s="76"/>
      <c r="Z1193" s="76"/>
      <c r="AA1193" s="76"/>
    </row>
    <row r="1194" spans="2:27">
      <c r="B1194" s="112"/>
      <c r="C1194" s="112"/>
      <c r="X1194" s="76"/>
      <c r="Y1194" s="76"/>
      <c r="Z1194" s="76"/>
      <c r="AA1194" s="76"/>
    </row>
    <row r="1195" spans="2:27">
      <c r="B1195" s="112"/>
      <c r="C1195" s="112"/>
      <c r="X1195" s="76"/>
      <c r="Y1195" s="76"/>
      <c r="Z1195" s="76"/>
      <c r="AA1195" s="76"/>
    </row>
    <row r="1196" spans="2:27">
      <c r="B1196" s="112"/>
      <c r="C1196" s="112"/>
      <c r="X1196" s="76"/>
      <c r="Y1196" s="76"/>
      <c r="Z1196" s="76"/>
      <c r="AA1196" s="76"/>
    </row>
    <row r="1197" spans="2:27">
      <c r="B1197" s="112"/>
      <c r="C1197" s="112"/>
      <c r="X1197" s="76"/>
      <c r="Y1197" s="76"/>
      <c r="Z1197" s="76"/>
      <c r="AA1197" s="76"/>
    </row>
    <row r="1198" spans="2:27">
      <c r="B1198" s="112"/>
      <c r="C1198" s="112"/>
      <c r="X1198" s="76"/>
      <c r="Y1198" s="76"/>
      <c r="Z1198" s="76"/>
      <c r="AA1198" s="76"/>
    </row>
    <row r="1199" spans="2:27">
      <c r="B1199" s="112"/>
      <c r="C1199" s="112"/>
      <c r="X1199" s="76"/>
      <c r="Y1199" s="76"/>
      <c r="Z1199" s="76"/>
      <c r="AA1199" s="76"/>
    </row>
    <row r="1200" spans="2:27">
      <c r="B1200" s="112"/>
      <c r="C1200" s="112"/>
      <c r="X1200" s="76"/>
      <c r="Y1200" s="76"/>
      <c r="Z1200" s="76"/>
      <c r="AA1200" s="76"/>
    </row>
    <row r="1201" spans="2:27">
      <c r="B1201" s="112"/>
      <c r="C1201" s="112"/>
      <c r="X1201" s="76"/>
      <c r="Y1201" s="76"/>
      <c r="Z1201" s="76"/>
      <c r="AA1201" s="76"/>
    </row>
    <row r="1202" spans="2:27">
      <c r="B1202" s="112"/>
      <c r="C1202" s="112"/>
      <c r="X1202" s="76"/>
      <c r="Y1202" s="76"/>
      <c r="Z1202" s="76"/>
      <c r="AA1202" s="76"/>
    </row>
    <row r="1203" spans="2:27">
      <c r="B1203" s="112"/>
      <c r="C1203" s="112"/>
      <c r="X1203" s="76"/>
      <c r="Y1203" s="76"/>
      <c r="Z1203" s="76"/>
      <c r="AA1203" s="76"/>
    </row>
    <row r="1204" spans="2:27">
      <c r="B1204" s="112"/>
      <c r="C1204" s="112"/>
      <c r="X1204" s="76"/>
      <c r="Y1204" s="76"/>
      <c r="Z1204" s="76"/>
      <c r="AA1204" s="76"/>
    </row>
    <row r="1205" spans="2:27">
      <c r="B1205" s="112"/>
      <c r="C1205" s="112"/>
      <c r="X1205" s="76"/>
      <c r="Y1205" s="76"/>
      <c r="Z1205" s="76"/>
      <c r="AA1205" s="76"/>
    </row>
    <row r="1206" spans="2:27">
      <c r="B1206" s="112"/>
      <c r="C1206" s="112"/>
      <c r="X1206" s="76"/>
      <c r="Y1206" s="76"/>
      <c r="Z1206" s="76"/>
      <c r="AA1206" s="76"/>
    </row>
    <row r="1207" spans="2:27">
      <c r="B1207" s="112"/>
      <c r="C1207" s="112"/>
      <c r="X1207" s="76"/>
      <c r="Y1207" s="76"/>
      <c r="Z1207" s="76"/>
      <c r="AA1207" s="76"/>
    </row>
    <row r="1208" spans="2:27">
      <c r="B1208" s="112"/>
      <c r="C1208" s="112"/>
      <c r="X1208" s="76"/>
      <c r="Y1208" s="76"/>
      <c r="Z1208" s="76"/>
      <c r="AA1208" s="76"/>
    </row>
    <row r="1209" spans="2:27">
      <c r="B1209" s="112"/>
      <c r="C1209" s="112"/>
      <c r="X1209" s="76"/>
      <c r="Y1209" s="76"/>
      <c r="Z1209" s="76"/>
      <c r="AA1209" s="76"/>
    </row>
    <row r="1210" spans="2:27">
      <c r="B1210" s="112"/>
      <c r="C1210" s="112"/>
      <c r="X1210" s="76"/>
      <c r="Y1210" s="76"/>
      <c r="Z1210" s="76"/>
      <c r="AA1210" s="76"/>
    </row>
    <row r="1211" spans="2:27">
      <c r="B1211" s="112"/>
      <c r="C1211" s="112"/>
      <c r="X1211" s="76"/>
      <c r="Y1211" s="76"/>
      <c r="Z1211" s="76"/>
      <c r="AA1211" s="76"/>
    </row>
    <row r="1212" spans="2:27">
      <c r="B1212" s="112"/>
      <c r="C1212" s="112"/>
      <c r="X1212" s="76"/>
      <c r="Y1212" s="76"/>
      <c r="Z1212" s="76"/>
      <c r="AA1212" s="76"/>
    </row>
    <row r="1213" spans="2:27">
      <c r="B1213" s="112"/>
      <c r="C1213" s="112"/>
      <c r="X1213" s="76"/>
      <c r="Y1213" s="76"/>
      <c r="Z1213" s="76"/>
      <c r="AA1213" s="76"/>
    </row>
    <row r="1214" spans="2:27">
      <c r="B1214" s="112"/>
      <c r="C1214" s="112"/>
      <c r="X1214" s="76"/>
      <c r="Y1214" s="76"/>
      <c r="Z1214" s="76"/>
      <c r="AA1214" s="76"/>
    </row>
    <row r="1215" spans="2:27">
      <c r="B1215" s="112"/>
      <c r="C1215" s="112"/>
      <c r="X1215" s="76"/>
      <c r="Y1215" s="76"/>
      <c r="Z1215" s="76"/>
      <c r="AA1215" s="76"/>
    </row>
    <row r="1216" spans="2:27">
      <c r="B1216" s="112"/>
      <c r="C1216" s="112"/>
      <c r="X1216" s="76"/>
      <c r="Y1216" s="76"/>
      <c r="Z1216" s="76"/>
      <c r="AA1216" s="76"/>
    </row>
    <row r="1217" spans="2:27">
      <c r="B1217" s="112"/>
      <c r="C1217" s="112"/>
      <c r="X1217" s="76"/>
      <c r="Y1217" s="76"/>
      <c r="Z1217" s="76"/>
      <c r="AA1217" s="76"/>
    </row>
    <row r="1218" spans="2:27">
      <c r="B1218" s="112"/>
      <c r="C1218" s="112"/>
      <c r="X1218" s="76"/>
      <c r="Y1218" s="76"/>
      <c r="Z1218" s="76"/>
      <c r="AA1218" s="76"/>
    </row>
    <row r="1219" spans="2:27">
      <c r="B1219" s="112"/>
      <c r="C1219" s="112"/>
      <c r="X1219" s="76"/>
      <c r="Y1219" s="76"/>
      <c r="Z1219" s="76"/>
      <c r="AA1219" s="76"/>
    </row>
    <row r="1220" spans="2:27">
      <c r="B1220" s="112"/>
      <c r="C1220" s="112"/>
      <c r="X1220" s="76"/>
      <c r="Y1220" s="76"/>
      <c r="Z1220" s="76"/>
      <c r="AA1220" s="76"/>
    </row>
    <row r="1221" spans="2:27">
      <c r="B1221" s="112"/>
      <c r="C1221" s="112"/>
      <c r="X1221" s="76"/>
      <c r="Y1221" s="76"/>
      <c r="Z1221" s="76"/>
      <c r="AA1221" s="76"/>
    </row>
    <row r="1222" spans="2:27">
      <c r="B1222" s="112"/>
      <c r="C1222" s="112"/>
      <c r="X1222" s="76"/>
      <c r="Y1222" s="76"/>
      <c r="Z1222" s="76"/>
      <c r="AA1222" s="76"/>
    </row>
    <row r="1223" spans="2:27">
      <c r="B1223" s="112"/>
      <c r="C1223" s="112"/>
      <c r="X1223" s="76"/>
      <c r="Y1223" s="76"/>
      <c r="Z1223" s="76"/>
      <c r="AA1223" s="76"/>
    </row>
    <row r="1224" spans="2:27">
      <c r="B1224" s="112"/>
      <c r="C1224" s="112"/>
      <c r="X1224" s="76"/>
      <c r="Y1224" s="76"/>
      <c r="Z1224" s="76"/>
      <c r="AA1224" s="76"/>
    </row>
    <row r="1225" spans="2:27">
      <c r="B1225" s="112"/>
      <c r="C1225" s="112"/>
      <c r="X1225" s="76"/>
      <c r="Y1225" s="76"/>
      <c r="Z1225" s="76"/>
      <c r="AA1225" s="76"/>
    </row>
    <row r="1226" spans="2:27">
      <c r="B1226" s="112"/>
      <c r="C1226" s="112"/>
      <c r="X1226" s="76"/>
      <c r="Y1226" s="76"/>
      <c r="Z1226" s="76"/>
      <c r="AA1226" s="76"/>
    </row>
    <row r="1227" spans="2:27">
      <c r="B1227" s="112"/>
      <c r="C1227" s="112"/>
      <c r="X1227" s="76"/>
      <c r="Y1227" s="76"/>
      <c r="Z1227" s="76"/>
      <c r="AA1227" s="76"/>
    </row>
    <row r="1228" spans="2:27">
      <c r="B1228" s="112"/>
      <c r="C1228" s="112"/>
      <c r="X1228" s="76"/>
      <c r="Y1228" s="76"/>
      <c r="Z1228" s="76"/>
      <c r="AA1228" s="76"/>
    </row>
    <row r="1229" spans="2:27">
      <c r="B1229" s="112"/>
      <c r="C1229" s="112"/>
      <c r="X1229" s="76"/>
      <c r="Y1229" s="76"/>
      <c r="Z1229" s="76"/>
      <c r="AA1229" s="76"/>
    </row>
    <row r="1230" spans="2:27">
      <c r="B1230" s="112"/>
      <c r="C1230" s="112"/>
      <c r="X1230" s="76"/>
      <c r="Y1230" s="76"/>
      <c r="Z1230" s="76"/>
      <c r="AA1230" s="76"/>
    </row>
    <row r="1231" spans="2:27">
      <c r="B1231" s="112"/>
      <c r="C1231" s="112"/>
      <c r="X1231" s="76"/>
      <c r="Y1231" s="76"/>
      <c r="Z1231" s="76"/>
      <c r="AA1231" s="76"/>
    </row>
    <row r="1232" spans="2:27">
      <c r="B1232" s="112"/>
      <c r="C1232" s="112"/>
      <c r="X1232" s="76"/>
      <c r="Y1232" s="76"/>
      <c r="Z1232" s="76"/>
      <c r="AA1232" s="76"/>
    </row>
    <row r="1233" spans="2:27">
      <c r="B1233" s="112"/>
      <c r="C1233" s="112"/>
      <c r="X1233" s="76"/>
      <c r="Y1233" s="76"/>
      <c r="Z1233" s="76"/>
      <c r="AA1233" s="76"/>
    </row>
    <row r="1234" spans="2:27">
      <c r="B1234" s="112"/>
      <c r="C1234" s="112"/>
      <c r="X1234" s="76"/>
      <c r="Y1234" s="76"/>
      <c r="Z1234" s="76"/>
      <c r="AA1234" s="76"/>
    </row>
    <row r="1235" spans="2:27">
      <c r="B1235" s="112"/>
      <c r="C1235" s="112"/>
      <c r="X1235" s="76"/>
      <c r="Y1235" s="76"/>
      <c r="Z1235" s="76"/>
      <c r="AA1235" s="76"/>
    </row>
    <row r="1236" spans="2:27">
      <c r="B1236" s="112"/>
      <c r="C1236" s="112"/>
      <c r="X1236" s="76"/>
      <c r="Y1236" s="76"/>
      <c r="Z1236" s="76"/>
      <c r="AA1236" s="76"/>
    </row>
    <row r="1237" spans="2:27">
      <c r="B1237" s="112"/>
      <c r="C1237" s="112"/>
      <c r="X1237" s="76"/>
      <c r="Y1237" s="76"/>
      <c r="Z1237" s="76"/>
      <c r="AA1237" s="76"/>
    </row>
    <row r="1238" spans="2:27">
      <c r="B1238" s="112"/>
      <c r="C1238" s="112"/>
      <c r="X1238" s="76"/>
      <c r="Y1238" s="76"/>
      <c r="Z1238" s="76"/>
      <c r="AA1238" s="76"/>
    </row>
    <row r="1239" spans="2:27">
      <c r="B1239" s="112"/>
      <c r="C1239" s="112"/>
      <c r="X1239" s="76"/>
      <c r="Y1239" s="76"/>
      <c r="Z1239" s="76"/>
      <c r="AA1239" s="76"/>
    </row>
    <row r="1240" spans="2:27">
      <c r="B1240" s="112"/>
      <c r="C1240" s="112"/>
      <c r="X1240" s="76"/>
      <c r="Y1240" s="76"/>
      <c r="Z1240" s="76"/>
      <c r="AA1240" s="76"/>
    </row>
    <row r="1241" spans="2:27">
      <c r="B1241" s="112"/>
      <c r="C1241" s="112"/>
      <c r="X1241" s="76"/>
      <c r="Y1241" s="76"/>
      <c r="Z1241" s="76"/>
      <c r="AA1241" s="76"/>
    </row>
    <row r="1242" spans="2:27">
      <c r="B1242" s="112"/>
      <c r="C1242" s="112"/>
      <c r="X1242" s="76"/>
      <c r="Y1242" s="76"/>
      <c r="Z1242" s="76"/>
      <c r="AA1242" s="76"/>
    </row>
    <row r="1243" spans="2:27">
      <c r="B1243" s="112"/>
      <c r="C1243" s="112"/>
      <c r="X1243" s="76"/>
      <c r="Y1243" s="76"/>
      <c r="Z1243" s="76"/>
      <c r="AA1243" s="76"/>
    </row>
    <row r="1244" spans="2:27">
      <c r="B1244" s="112"/>
      <c r="C1244" s="112"/>
      <c r="X1244" s="76"/>
      <c r="Y1244" s="76"/>
      <c r="Z1244" s="76"/>
      <c r="AA1244" s="76"/>
    </row>
    <row r="1245" spans="2:27">
      <c r="B1245" s="112"/>
      <c r="C1245" s="112"/>
      <c r="X1245" s="76"/>
      <c r="Y1245" s="76"/>
      <c r="Z1245" s="76"/>
      <c r="AA1245" s="76"/>
    </row>
    <row r="1246" spans="2:27">
      <c r="B1246" s="112"/>
      <c r="C1246" s="112"/>
      <c r="X1246" s="76"/>
      <c r="Y1246" s="76"/>
      <c r="Z1246" s="76"/>
      <c r="AA1246" s="76"/>
    </row>
    <row r="1247" spans="2:27">
      <c r="B1247" s="112"/>
      <c r="C1247" s="112"/>
      <c r="X1247" s="76"/>
      <c r="Y1247" s="76"/>
      <c r="Z1247" s="76"/>
      <c r="AA1247" s="76"/>
    </row>
    <row r="1248" spans="2:27">
      <c r="B1248" s="112"/>
      <c r="C1248" s="112"/>
      <c r="X1248" s="76"/>
      <c r="Y1248" s="76"/>
      <c r="Z1248" s="76"/>
      <c r="AA1248" s="76"/>
    </row>
    <row r="1249" spans="2:27">
      <c r="B1249" s="112"/>
      <c r="C1249" s="112"/>
      <c r="X1249" s="76"/>
      <c r="Y1249" s="76"/>
      <c r="Z1249" s="76"/>
      <c r="AA1249" s="76"/>
    </row>
    <row r="1250" spans="2:27">
      <c r="B1250" s="112"/>
      <c r="C1250" s="112"/>
      <c r="X1250" s="76"/>
      <c r="Y1250" s="76"/>
      <c r="Z1250" s="76"/>
      <c r="AA1250" s="76"/>
    </row>
    <row r="1251" spans="2:27">
      <c r="B1251" s="112"/>
      <c r="C1251" s="112"/>
      <c r="X1251" s="76"/>
      <c r="Y1251" s="76"/>
      <c r="Z1251" s="76"/>
      <c r="AA1251" s="76"/>
    </row>
    <row r="1252" spans="2:27">
      <c r="B1252" s="112"/>
      <c r="C1252" s="112"/>
      <c r="X1252" s="76"/>
      <c r="Y1252" s="76"/>
      <c r="Z1252" s="76"/>
      <c r="AA1252" s="76"/>
    </row>
    <row r="1253" spans="2:27">
      <c r="B1253" s="112"/>
      <c r="C1253" s="112"/>
      <c r="X1253" s="76"/>
      <c r="Y1253" s="76"/>
      <c r="Z1253" s="76"/>
      <c r="AA1253" s="76"/>
    </row>
    <row r="1254" spans="2:27">
      <c r="B1254" s="112"/>
      <c r="C1254" s="112"/>
      <c r="X1254" s="76"/>
      <c r="Y1254" s="76"/>
      <c r="Z1254" s="76"/>
      <c r="AA1254" s="76"/>
    </row>
    <row r="1255" spans="2:27">
      <c r="B1255" s="112"/>
      <c r="C1255" s="112"/>
      <c r="X1255" s="76"/>
      <c r="Y1255" s="76"/>
      <c r="Z1255" s="76"/>
      <c r="AA1255" s="76"/>
    </row>
    <row r="1256" spans="2:27">
      <c r="B1256" s="112"/>
      <c r="C1256" s="112"/>
      <c r="X1256" s="76"/>
      <c r="Y1256" s="76"/>
      <c r="Z1256" s="76"/>
      <c r="AA1256" s="76"/>
    </row>
    <row r="1257" spans="2:27">
      <c r="B1257" s="112"/>
      <c r="C1257" s="112"/>
      <c r="X1257" s="76"/>
      <c r="Y1257" s="76"/>
      <c r="Z1257" s="76"/>
      <c r="AA1257" s="76"/>
    </row>
    <row r="1258" spans="2:27">
      <c r="B1258" s="112"/>
      <c r="C1258" s="112"/>
      <c r="X1258" s="76"/>
      <c r="Y1258" s="76"/>
      <c r="Z1258" s="76"/>
      <c r="AA1258" s="76"/>
    </row>
    <row r="1259" spans="2:27">
      <c r="B1259" s="112"/>
      <c r="C1259" s="112"/>
      <c r="X1259" s="76"/>
      <c r="Y1259" s="76"/>
      <c r="Z1259" s="76"/>
      <c r="AA1259" s="76"/>
    </row>
    <row r="1260" spans="2:27">
      <c r="B1260" s="112"/>
      <c r="C1260" s="112"/>
      <c r="X1260" s="76"/>
      <c r="Y1260" s="76"/>
      <c r="Z1260" s="76"/>
      <c r="AA1260" s="76"/>
    </row>
    <row r="1261" spans="2:27">
      <c r="B1261" s="112"/>
      <c r="C1261" s="112"/>
      <c r="X1261" s="76"/>
      <c r="Y1261" s="76"/>
      <c r="Z1261" s="76"/>
      <c r="AA1261" s="76"/>
    </row>
    <row r="1262" spans="2:27">
      <c r="B1262" s="112"/>
      <c r="C1262" s="112"/>
      <c r="X1262" s="76"/>
      <c r="Y1262" s="76"/>
      <c r="Z1262" s="76"/>
      <c r="AA1262" s="76"/>
    </row>
    <row r="1263" spans="2:27">
      <c r="B1263" s="112"/>
      <c r="C1263" s="112"/>
      <c r="X1263" s="76"/>
      <c r="Y1263" s="76"/>
      <c r="Z1263" s="76"/>
      <c r="AA1263" s="76"/>
    </row>
    <row r="1264" spans="2:27">
      <c r="B1264" s="112"/>
      <c r="C1264" s="112"/>
      <c r="X1264" s="76"/>
      <c r="Y1264" s="76"/>
      <c r="Z1264" s="76"/>
      <c r="AA1264" s="76"/>
    </row>
    <row r="1265" spans="2:27">
      <c r="B1265" s="112"/>
      <c r="C1265" s="112"/>
      <c r="X1265" s="76"/>
      <c r="Y1265" s="76"/>
      <c r="Z1265" s="76"/>
      <c r="AA1265" s="76"/>
    </row>
    <row r="1266" spans="2:27">
      <c r="B1266" s="112"/>
      <c r="C1266" s="112"/>
      <c r="X1266" s="76"/>
      <c r="Y1266" s="76"/>
      <c r="Z1266" s="76"/>
      <c r="AA1266" s="76"/>
    </row>
    <row r="1267" spans="2:27">
      <c r="B1267" s="112"/>
      <c r="C1267" s="112"/>
      <c r="X1267" s="76"/>
      <c r="Y1267" s="76"/>
      <c r="Z1267" s="76"/>
      <c r="AA1267" s="76"/>
    </row>
    <row r="1268" spans="2:27">
      <c r="B1268" s="112"/>
      <c r="C1268" s="112"/>
      <c r="X1268" s="76"/>
      <c r="Y1268" s="76"/>
      <c r="Z1268" s="76"/>
      <c r="AA1268" s="76"/>
    </row>
    <row r="1269" spans="2:27">
      <c r="B1269" s="112"/>
      <c r="C1269" s="112"/>
      <c r="X1269" s="76"/>
      <c r="Y1269" s="76"/>
      <c r="Z1269" s="76"/>
      <c r="AA1269" s="76"/>
    </row>
    <row r="1270" spans="2:27">
      <c r="B1270" s="112"/>
      <c r="C1270" s="112"/>
      <c r="X1270" s="76"/>
      <c r="Y1270" s="76"/>
      <c r="Z1270" s="76"/>
      <c r="AA1270" s="76"/>
    </row>
    <row r="1271" spans="2:27">
      <c r="B1271" s="112"/>
      <c r="C1271" s="112"/>
      <c r="X1271" s="76"/>
      <c r="Y1271" s="76"/>
      <c r="Z1271" s="76"/>
      <c r="AA1271" s="76"/>
    </row>
    <row r="1272" spans="2:27">
      <c r="B1272" s="112"/>
      <c r="C1272" s="112"/>
      <c r="X1272" s="76"/>
      <c r="Y1272" s="76"/>
      <c r="Z1272" s="76"/>
      <c r="AA1272" s="76"/>
    </row>
    <row r="1273" spans="2:27">
      <c r="B1273" s="112"/>
      <c r="C1273" s="112"/>
      <c r="X1273" s="76"/>
      <c r="Y1273" s="76"/>
      <c r="Z1273" s="76"/>
      <c r="AA1273" s="76"/>
    </row>
    <row r="1274" spans="2:27">
      <c r="B1274" s="112"/>
      <c r="C1274" s="112"/>
      <c r="X1274" s="76"/>
      <c r="Y1274" s="76"/>
      <c r="Z1274" s="76"/>
      <c r="AA1274" s="76"/>
    </row>
    <row r="1275" spans="2:27">
      <c r="B1275" s="112"/>
      <c r="C1275" s="112"/>
      <c r="X1275" s="76"/>
      <c r="Y1275" s="76"/>
      <c r="Z1275" s="76"/>
      <c r="AA1275" s="76"/>
    </row>
    <row r="1276" spans="2:27">
      <c r="B1276" s="112"/>
      <c r="C1276" s="112"/>
      <c r="X1276" s="76"/>
      <c r="Y1276" s="76"/>
      <c r="Z1276" s="76"/>
      <c r="AA1276" s="76"/>
    </row>
    <row r="1277" spans="2:27">
      <c r="B1277" s="112"/>
      <c r="C1277" s="112"/>
      <c r="X1277" s="76"/>
      <c r="Y1277" s="76"/>
      <c r="Z1277" s="76"/>
      <c r="AA1277" s="76"/>
    </row>
    <row r="1278" spans="2:27">
      <c r="B1278" s="112"/>
      <c r="C1278" s="112"/>
      <c r="X1278" s="76"/>
      <c r="Y1278" s="76"/>
      <c r="Z1278" s="76"/>
      <c r="AA1278" s="76"/>
    </row>
    <row r="1279" spans="2:27">
      <c r="B1279" s="112"/>
      <c r="C1279" s="112"/>
      <c r="X1279" s="76"/>
      <c r="Y1279" s="76"/>
      <c r="Z1279" s="76"/>
      <c r="AA1279" s="76"/>
    </row>
    <row r="1280" spans="2:27">
      <c r="B1280" s="112"/>
      <c r="C1280" s="112"/>
      <c r="X1280" s="76"/>
      <c r="Y1280" s="76"/>
      <c r="Z1280" s="76"/>
      <c r="AA1280" s="76"/>
    </row>
    <row r="1281" spans="2:27">
      <c r="B1281" s="112"/>
      <c r="C1281" s="112"/>
      <c r="X1281" s="76"/>
      <c r="Y1281" s="76"/>
      <c r="Z1281" s="76"/>
      <c r="AA1281" s="76"/>
    </row>
    <row r="1282" spans="2:27">
      <c r="B1282" s="112"/>
      <c r="C1282" s="112"/>
      <c r="X1282" s="76"/>
      <c r="Y1282" s="76"/>
      <c r="Z1282" s="76"/>
      <c r="AA1282" s="76"/>
    </row>
    <row r="1283" spans="2:27">
      <c r="B1283" s="112"/>
      <c r="C1283" s="112"/>
      <c r="X1283" s="76"/>
      <c r="Y1283" s="76"/>
      <c r="Z1283" s="76"/>
      <c r="AA1283" s="76"/>
    </row>
    <row r="1284" spans="2:27">
      <c r="B1284" s="112"/>
      <c r="C1284" s="112"/>
      <c r="X1284" s="76"/>
      <c r="Y1284" s="76"/>
      <c r="Z1284" s="76"/>
      <c r="AA1284" s="76"/>
    </row>
    <row r="1285" spans="2:27">
      <c r="B1285" s="112"/>
      <c r="C1285" s="112"/>
      <c r="X1285" s="76"/>
      <c r="Y1285" s="76"/>
      <c r="Z1285" s="76"/>
      <c r="AA1285" s="76"/>
    </row>
    <row r="1286" spans="2:27">
      <c r="B1286" s="112"/>
      <c r="C1286" s="112"/>
      <c r="X1286" s="76"/>
      <c r="Y1286" s="76"/>
      <c r="Z1286" s="76"/>
      <c r="AA1286" s="76"/>
    </row>
    <row r="1287" spans="2:27">
      <c r="B1287" s="112"/>
      <c r="C1287" s="112"/>
      <c r="X1287" s="76"/>
      <c r="Y1287" s="76"/>
      <c r="Z1287" s="76"/>
      <c r="AA1287" s="76"/>
    </row>
    <row r="1288" spans="2:27">
      <c r="B1288" s="112"/>
      <c r="C1288" s="112"/>
      <c r="X1288" s="76"/>
      <c r="Y1288" s="76"/>
      <c r="Z1288" s="76"/>
      <c r="AA1288" s="76"/>
    </row>
    <row r="1289" spans="2:27">
      <c r="B1289" s="112"/>
      <c r="C1289" s="112"/>
      <c r="X1289" s="76"/>
      <c r="Y1289" s="76"/>
      <c r="Z1289" s="76"/>
      <c r="AA1289" s="76"/>
    </row>
    <row r="1290" spans="2:27">
      <c r="B1290" s="112"/>
      <c r="C1290" s="112"/>
      <c r="X1290" s="76"/>
      <c r="Y1290" s="76"/>
      <c r="Z1290" s="76"/>
      <c r="AA1290" s="76"/>
    </row>
    <row r="1291" spans="2:27">
      <c r="B1291" s="112"/>
      <c r="C1291" s="112"/>
      <c r="X1291" s="76"/>
      <c r="Y1291" s="76"/>
      <c r="Z1291" s="76"/>
      <c r="AA1291" s="76"/>
    </row>
    <row r="1292" spans="2:27">
      <c r="B1292" s="112"/>
      <c r="C1292" s="112"/>
      <c r="X1292" s="76"/>
      <c r="Y1292" s="76"/>
      <c r="Z1292" s="76"/>
      <c r="AA1292" s="76"/>
    </row>
    <row r="1293" spans="2:27">
      <c r="B1293" s="112"/>
      <c r="C1293" s="112"/>
      <c r="X1293" s="76"/>
      <c r="Y1293" s="76"/>
      <c r="Z1293" s="76"/>
      <c r="AA1293" s="76"/>
    </row>
    <row r="1294" spans="2:27">
      <c r="B1294" s="112"/>
      <c r="C1294" s="112"/>
      <c r="X1294" s="76"/>
      <c r="Y1294" s="76"/>
      <c r="Z1294" s="76"/>
      <c r="AA1294" s="76"/>
    </row>
    <row r="1295" spans="2:27">
      <c r="B1295" s="112"/>
      <c r="C1295" s="112"/>
      <c r="X1295" s="76"/>
      <c r="Y1295" s="76"/>
      <c r="Z1295" s="76"/>
      <c r="AA1295" s="76"/>
    </row>
    <row r="1296" spans="2:27">
      <c r="B1296" s="112"/>
      <c r="C1296" s="112"/>
      <c r="X1296" s="76"/>
      <c r="Y1296" s="76"/>
      <c r="Z1296" s="76"/>
      <c r="AA1296" s="76"/>
    </row>
    <row r="1297" spans="2:27">
      <c r="B1297" s="112"/>
      <c r="C1297" s="112"/>
      <c r="X1297" s="76"/>
      <c r="Y1297" s="76"/>
      <c r="Z1297" s="76"/>
      <c r="AA1297" s="76"/>
    </row>
    <row r="1298" spans="2:27">
      <c r="B1298" s="112"/>
      <c r="C1298" s="112"/>
      <c r="X1298" s="76"/>
      <c r="Y1298" s="76"/>
      <c r="Z1298" s="76"/>
      <c r="AA1298" s="76"/>
    </row>
    <row r="1299" spans="2:27">
      <c r="B1299" s="112"/>
      <c r="C1299" s="112"/>
      <c r="X1299" s="76"/>
      <c r="Y1299" s="76"/>
      <c r="Z1299" s="76"/>
      <c r="AA1299" s="76"/>
    </row>
    <row r="1300" spans="2:27">
      <c r="B1300" s="112"/>
      <c r="C1300" s="112"/>
      <c r="X1300" s="76"/>
      <c r="Y1300" s="76"/>
      <c r="Z1300" s="76"/>
      <c r="AA1300" s="76"/>
    </row>
    <row r="1301" spans="2:27">
      <c r="B1301" s="112"/>
      <c r="C1301" s="112"/>
      <c r="X1301" s="76"/>
      <c r="Y1301" s="76"/>
      <c r="Z1301" s="76"/>
      <c r="AA1301" s="76"/>
    </row>
    <row r="1302" spans="2:27">
      <c r="B1302" s="112"/>
      <c r="C1302" s="112"/>
      <c r="X1302" s="76"/>
      <c r="Y1302" s="76"/>
      <c r="Z1302" s="76"/>
      <c r="AA1302" s="76"/>
    </row>
    <row r="1303" spans="2:27">
      <c r="B1303" s="112"/>
      <c r="C1303" s="112"/>
      <c r="X1303" s="76"/>
      <c r="Y1303" s="76"/>
      <c r="Z1303" s="76"/>
      <c r="AA1303" s="76"/>
    </row>
    <row r="1304" spans="2:27">
      <c r="B1304" s="112"/>
      <c r="C1304" s="112"/>
      <c r="X1304" s="76"/>
      <c r="Y1304" s="76"/>
      <c r="Z1304" s="76"/>
      <c r="AA1304" s="76"/>
    </row>
    <row r="1305" spans="2:27">
      <c r="B1305" s="112"/>
      <c r="C1305" s="112"/>
      <c r="X1305" s="76"/>
      <c r="Y1305" s="76"/>
      <c r="Z1305" s="76"/>
      <c r="AA1305" s="76"/>
    </row>
    <row r="1306" spans="2:27">
      <c r="B1306" s="112"/>
      <c r="C1306" s="112"/>
      <c r="X1306" s="76"/>
      <c r="Y1306" s="76"/>
      <c r="Z1306" s="76"/>
      <c r="AA1306" s="76"/>
    </row>
    <row r="1307" spans="2:27">
      <c r="B1307" s="112"/>
      <c r="C1307" s="112"/>
      <c r="X1307" s="76"/>
      <c r="Y1307" s="76"/>
      <c r="Z1307" s="76"/>
      <c r="AA1307" s="76"/>
    </row>
    <row r="1308" spans="2:27">
      <c r="B1308" s="112"/>
      <c r="C1308" s="112"/>
      <c r="X1308" s="76"/>
      <c r="Y1308" s="76"/>
      <c r="Z1308" s="76"/>
      <c r="AA1308" s="76"/>
    </row>
    <row r="1309" spans="2:27">
      <c r="B1309" s="112"/>
      <c r="C1309" s="112"/>
      <c r="X1309" s="76"/>
      <c r="Y1309" s="76"/>
      <c r="Z1309" s="76"/>
      <c r="AA1309" s="76"/>
    </row>
    <row r="1310" spans="2:27">
      <c r="B1310" s="112"/>
      <c r="C1310" s="112"/>
      <c r="X1310" s="76"/>
      <c r="Y1310" s="76"/>
      <c r="Z1310" s="76"/>
      <c r="AA1310" s="76"/>
    </row>
    <row r="1311" spans="2:27">
      <c r="B1311" s="112"/>
      <c r="C1311" s="112"/>
      <c r="X1311" s="76"/>
      <c r="Y1311" s="76"/>
      <c r="Z1311" s="76"/>
      <c r="AA1311" s="76"/>
    </row>
    <row r="1312" spans="2:27">
      <c r="B1312" s="112"/>
      <c r="C1312" s="112"/>
      <c r="X1312" s="76"/>
      <c r="Y1312" s="76"/>
      <c r="Z1312" s="76"/>
      <c r="AA1312" s="76"/>
    </row>
    <row r="1313" spans="2:27">
      <c r="B1313" s="112"/>
      <c r="C1313" s="112"/>
      <c r="X1313" s="76"/>
      <c r="Y1313" s="76"/>
      <c r="Z1313" s="76"/>
      <c r="AA1313" s="76"/>
    </row>
    <row r="1314" spans="2:27">
      <c r="B1314" s="112"/>
      <c r="C1314" s="112"/>
      <c r="X1314" s="76"/>
      <c r="Y1314" s="76"/>
      <c r="Z1314" s="76"/>
      <c r="AA1314" s="76"/>
    </row>
    <row r="1315" spans="2:27">
      <c r="B1315" s="112"/>
      <c r="C1315" s="112"/>
      <c r="X1315" s="76"/>
      <c r="Y1315" s="76"/>
      <c r="Z1315" s="76"/>
      <c r="AA1315" s="76"/>
    </row>
    <row r="1316" spans="2:27">
      <c r="B1316" s="112"/>
      <c r="C1316" s="112"/>
      <c r="X1316" s="76"/>
      <c r="Y1316" s="76"/>
      <c r="Z1316" s="76"/>
      <c r="AA1316" s="76"/>
    </row>
    <row r="1317" spans="2:27">
      <c r="B1317" s="112"/>
      <c r="C1317" s="112"/>
      <c r="X1317" s="76"/>
      <c r="Y1317" s="76"/>
      <c r="Z1317" s="76"/>
      <c r="AA1317" s="76"/>
    </row>
    <row r="1318" spans="2:27">
      <c r="B1318" s="112"/>
      <c r="C1318" s="112"/>
      <c r="X1318" s="76"/>
      <c r="Y1318" s="76"/>
      <c r="Z1318" s="76"/>
      <c r="AA1318" s="76"/>
    </row>
    <row r="1319" spans="2:27">
      <c r="B1319" s="112"/>
      <c r="C1319" s="112"/>
      <c r="X1319" s="76"/>
      <c r="Y1319" s="76"/>
      <c r="Z1319" s="76"/>
      <c r="AA1319" s="76"/>
    </row>
    <row r="1320" spans="2:27">
      <c r="B1320" s="112"/>
      <c r="C1320" s="112"/>
      <c r="X1320" s="76"/>
      <c r="Y1320" s="76"/>
      <c r="Z1320" s="76"/>
      <c r="AA1320" s="76"/>
    </row>
    <row r="1321" spans="2:27">
      <c r="B1321" s="112"/>
      <c r="C1321" s="112"/>
      <c r="X1321" s="76"/>
      <c r="Y1321" s="76"/>
      <c r="Z1321" s="76"/>
      <c r="AA1321" s="76"/>
    </row>
    <row r="1322" spans="2:27">
      <c r="B1322" s="112"/>
      <c r="C1322" s="112"/>
      <c r="X1322" s="76"/>
      <c r="Y1322" s="76"/>
      <c r="Z1322" s="76"/>
      <c r="AA1322" s="76"/>
    </row>
    <row r="1323" spans="2:27">
      <c r="B1323" s="112"/>
      <c r="C1323" s="112"/>
      <c r="X1323" s="76"/>
      <c r="Y1323" s="76"/>
      <c r="Z1323" s="76"/>
      <c r="AA1323" s="76"/>
    </row>
    <row r="1324" spans="2:27">
      <c r="B1324" s="112"/>
      <c r="C1324" s="112"/>
      <c r="X1324" s="76"/>
      <c r="Y1324" s="76"/>
      <c r="Z1324" s="76"/>
      <c r="AA1324" s="76"/>
    </row>
    <row r="1325" spans="2:27">
      <c r="B1325" s="112"/>
      <c r="C1325" s="112"/>
      <c r="X1325" s="76"/>
      <c r="Y1325" s="76"/>
      <c r="Z1325" s="76"/>
      <c r="AA1325" s="76"/>
    </row>
    <row r="1326" spans="2:27">
      <c r="B1326" s="112"/>
      <c r="C1326" s="112"/>
      <c r="X1326" s="76"/>
      <c r="Y1326" s="76"/>
      <c r="Z1326" s="76"/>
      <c r="AA1326" s="76"/>
    </row>
    <row r="1327" spans="2:27">
      <c r="B1327" s="112"/>
      <c r="C1327" s="112"/>
      <c r="X1327" s="76"/>
      <c r="Y1327" s="76"/>
      <c r="Z1327" s="76"/>
      <c r="AA1327" s="76"/>
    </row>
    <row r="1328" spans="2:27">
      <c r="B1328" s="112"/>
      <c r="C1328" s="112"/>
      <c r="X1328" s="76"/>
      <c r="Y1328" s="76"/>
      <c r="Z1328" s="76"/>
      <c r="AA1328" s="76"/>
    </row>
    <row r="1329" spans="2:27">
      <c r="B1329" s="112"/>
      <c r="C1329" s="112"/>
      <c r="X1329" s="76"/>
      <c r="Y1329" s="76"/>
      <c r="Z1329" s="76"/>
      <c r="AA1329" s="76"/>
    </row>
    <row r="1330" spans="2:27">
      <c r="B1330" s="112"/>
      <c r="C1330" s="112"/>
      <c r="X1330" s="76"/>
      <c r="Y1330" s="76"/>
      <c r="Z1330" s="76"/>
      <c r="AA1330" s="76"/>
    </row>
    <row r="1331" spans="2:27">
      <c r="B1331" s="112"/>
      <c r="C1331" s="112"/>
      <c r="X1331" s="76"/>
      <c r="Y1331" s="76"/>
      <c r="Z1331" s="76"/>
      <c r="AA1331" s="76"/>
    </row>
    <row r="1332" spans="2:27">
      <c r="B1332" s="112"/>
      <c r="C1332" s="112"/>
      <c r="X1332" s="76"/>
      <c r="Y1332" s="76"/>
      <c r="Z1332" s="76"/>
      <c r="AA1332" s="76"/>
    </row>
    <row r="1333" spans="2:27">
      <c r="B1333" s="112"/>
      <c r="C1333" s="112"/>
      <c r="X1333" s="76"/>
      <c r="Y1333" s="76"/>
      <c r="Z1333" s="76"/>
      <c r="AA1333" s="76"/>
    </row>
    <row r="1334" spans="2:27">
      <c r="B1334" s="112"/>
      <c r="C1334" s="112"/>
      <c r="X1334" s="76"/>
      <c r="Y1334" s="76"/>
      <c r="Z1334" s="76"/>
      <c r="AA1334" s="76"/>
    </row>
    <row r="1335" spans="2:27">
      <c r="B1335" s="112"/>
      <c r="C1335" s="112"/>
      <c r="X1335" s="76"/>
      <c r="Y1335" s="76"/>
      <c r="Z1335" s="76"/>
      <c r="AA1335" s="76"/>
    </row>
    <row r="1336" spans="2:27">
      <c r="B1336" s="112"/>
      <c r="C1336" s="112"/>
      <c r="X1336" s="76"/>
      <c r="Y1336" s="76"/>
      <c r="Z1336" s="76"/>
      <c r="AA1336" s="76"/>
    </row>
    <row r="1337" spans="2:27">
      <c r="B1337" s="112"/>
      <c r="C1337" s="112"/>
      <c r="X1337" s="76"/>
      <c r="Y1337" s="76"/>
      <c r="Z1337" s="76"/>
      <c r="AA1337" s="76"/>
    </row>
    <row r="1338" spans="2:27">
      <c r="B1338" s="112"/>
      <c r="C1338" s="112"/>
      <c r="X1338" s="76"/>
      <c r="Y1338" s="76"/>
      <c r="Z1338" s="76"/>
      <c r="AA1338" s="76"/>
    </row>
    <row r="1339" spans="2:27">
      <c r="B1339" s="112"/>
      <c r="C1339" s="112"/>
      <c r="X1339" s="76"/>
      <c r="Y1339" s="76"/>
      <c r="Z1339" s="76"/>
      <c r="AA1339" s="76"/>
    </row>
    <row r="1340" spans="2:27">
      <c r="B1340" s="112"/>
      <c r="C1340" s="112"/>
      <c r="X1340" s="76"/>
      <c r="Y1340" s="76"/>
      <c r="Z1340" s="76"/>
      <c r="AA1340" s="76"/>
    </row>
    <row r="1341" spans="2:27">
      <c r="B1341" s="112"/>
      <c r="C1341" s="112"/>
      <c r="X1341" s="76"/>
      <c r="Y1341" s="76"/>
      <c r="Z1341" s="76"/>
      <c r="AA1341" s="76"/>
    </row>
    <row r="1342" spans="2:27">
      <c r="B1342" s="112"/>
      <c r="C1342" s="112"/>
      <c r="X1342" s="76"/>
      <c r="Y1342" s="76"/>
      <c r="Z1342" s="76"/>
      <c r="AA1342" s="76"/>
    </row>
    <row r="1343" spans="2:27">
      <c r="B1343" s="112"/>
      <c r="C1343" s="112"/>
      <c r="X1343" s="76"/>
      <c r="Y1343" s="76"/>
      <c r="Z1343" s="76"/>
      <c r="AA1343" s="76"/>
    </row>
    <row r="1344" spans="2:27">
      <c r="B1344" s="112"/>
      <c r="C1344" s="112"/>
      <c r="X1344" s="76"/>
      <c r="Y1344" s="76"/>
      <c r="Z1344" s="76"/>
      <c r="AA1344" s="76"/>
    </row>
    <row r="1345" spans="2:27">
      <c r="B1345" s="112"/>
      <c r="C1345" s="112"/>
      <c r="X1345" s="76"/>
      <c r="Y1345" s="76"/>
      <c r="Z1345" s="76"/>
      <c r="AA1345" s="76"/>
    </row>
    <row r="1346" spans="2:27">
      <c r="B1346" s="112"/>
      <c r="C1346" s="112"/>
      <c r="X1346" s="76"/>
      <c r="Y1346" s="76"/>
      <c r="Z1346" s="76"/>
      <c r="AA1346" s="76"/>
    </row>
    <row r="1347" spans="2:27">
      <c r="B1347" s="112"/>
      <c r="C1347" s="112"/>
      <c r="X1347" s="76"/>
      <c r="Y1347" s="76"/>
      <c r="Z1347" s="76"/>
      <c r="AA1347" s="76"/>
    </row>
    <row r="1348" spans="2:27">
      <c r="B1348" s="112"/>
      <c r="C1348" s="112"/>
      <c r="X1348" s="76"/>
      <c r="Y1348" s="76"/>
      <c r="Z1348" s="76"/>
      <c r="AA1348" s="76"/>
    </row>
    <row r="1349" spans="2:27">
      <c r="B1349" s="112"/>
      <c r="C1349" s="112"/>
      <c r="X1349" s="76"/>
      <c r="Y1349" s="76"/>
      <c r="Z1349" s="76"/>
      <c r="AA1349" s="76"/>
    </row>
    <row r="1350" spans="2:27">
      <c r="B1350" s="112"/>
      <c r="C1350" s="112"/>
      <c r="X1350" s="76"/>
      <c r="Y1350" s="76"/>
      <c r="Z1350" s="76"/>
      <c r="AA1350" s="76"/>
    </row>
    <row r="1351" spans="2:27">
      <c r="B1351" s="112"/>
      <c r="C1351" s="112"/>
      <c r="X1351" s="76"/>
      <c r="Y1351" s="76"/>
      <c r="Z1351" s="76"/>
      <c r="AA1351" s="76"/>
    </row>
    <row r="1352" spans="2:27">
      <c r="B1352" s="112"/>
      <c r="C1352" s="112"/>
      <c r="X1352" s="76"/>
      <c r="Y1352" s="76"/>
      <c r="Z1352" s="76"/>
      <c r="AA1352" s="76"/>
    </row>
    <row r="1353" spans="2:27">
      <c r="B1353" s="112"/>
      <c r="C1353" s="112"/>
      <c r="X1353" s="76"/>
      <c r="Y1353" s="76"/>
      <c r="Z1353" s="76"/>
      <c r="AA1353" s="76"/>
    </row>
    <row r="1354" spans="2:27">
      <c r="B1354" s="112"/>
      <c r="C1354" s="112"/>
      <c r="X1354" s="76"/>
      <c r="Y1354" s="76"/>
      <c r="Z1354" s="76"/>
      <c r="AA1354" s="76"/>
    </row>
    <row r="1355" spans="2:27">
      <c r="B1355" s="112"/>
      <c r="C1355" s="112"/>
      <c r="X1355" s="76"/>
      <c r="Y1355" s="76"/>
      <c r="Z1355" s="76"/>
      <c r="AA1355" s="76"/>
    </row>
    <row r="1356" spans="2:27">
      <c r="B1356" s="112"/>
      <c r="C1356" s="112"/>
      <c r="X1356" s="76"/>
      <c r="Y1356" s="76"/>
      <c r="Z1356" s="76"/>
      <c r="AA1356" s="76"/>
    </row>
    <row r="1357" spans="2:27">
      <c r="B1357" s="112"/>
      <c r="C1357" s="112"/>
      <c r="X1357" s="76"/>
      <c r="Y1357" s="76"/>
      <c r="Z1357" s="76"/>
      <c r="AA1357" s="76"/>
    </row>
    <row r="1358" spans="2:27">
      <c r="B1358" s="112"/>
      <c r="C1358" s="112"/>
      <c r="X1358" s="76"/>
      <c r="Y1358" s="76"/>
      <c r="Z1358" s="76"/>
      <c r="AA1358" s="76"/>
    </row>
    <row r="1359" spans="2:27">
      <c r="B1359" s="112"/>
      <c r="C1359" s="112"/>
      <c r="X1359" s="76"/>
      <c r="Y1359" s="76"/>
      <c r="Z1359" s="76"/>
      <c r="AA1359" s="76"/>
    </row>
    <row r="1360" spans="2:27">
      <c r="B1360" s="112"/>
      <c r="C1360" s="112"/>
      <c r="X1360" s="76"/>
      <c r="Y1360" s="76"/>
      <c r="Z1360" s="76"/>
      <c r="AA1360" s="76"/>
    </row>
    <row r="1361" spans="2:27">
      <c r="B1361" s="112"/>
      <c r="C1361" s="112"/>
      <c r="X1361" s="76"/>
      <c r="Y1361" s="76"/>
      <c r="Z1361" s="76"/>
      <c r="AA1361" s="76"/>
    </row>
    <row r="1362" spans="2:27">
      <c r="B1362" s="112"/>
      <c r="C1362" s="112"/>
      <c r="X1362" s="76"/>
      <c r="Y1362" s="76"/>
      <c r="Z1362" s="76"/>
      <c r="AA1362" s="76"/>
    </row>
    <row r="1363" spans="2:27">
      <c r="B1363" s="112"/>
      <c r="C1363" s="112"/>
      <c r="X1363" s="76"/>
      <c r="Y1363" s="76"/>
      <c r="Z1363" s="76"/>
      <c r="AA1363" s="76"/>
    </row>
    <row r="1364" spans="2:27">
      <c r="B1364" s="112"/>
      <c r="C1364" s="112"/>
      <c r="X1364" s="76"/>
      <c r="Y1364" s="76"/>
      <c r="Z1364" s="76"/>
      <c r="AA1364" s="76"/>
    </row>
    <row r="1365" spans="2:27">
      <c r="B1365" s="112"/>
      <c r="C1365" s="112"/>
      <c r="X1365" s="76"/>
      <c r="Y1365" s="76"/>
      <c r="Z1365" s="76"/>
      <c r="AA1365" s="76"/>
    </row>
    <row r="1366" spans="2:27">
      <c r="B1366" s="112"/>
      <c r="C1366" s="112"/>
      <c r="X1366" s="76"/>
      <c r="Y1366" s="76"/>
      <c r="Z1366" s="76"/>
      <c r="AA1366" s="76"/>
    </row>
    <row r="1367" spans="2:27">
      <c r="B1367" s="112"/>
      <c r="C1367" s="112"/>
      <c r="X1367" s="76"/>
      <c r="Y1367" s="76"/>
      <c r="Z1367" s="76"/>
      <c r="AA1367" s="76"/>
    </row>
    <row r="1368" spans="2:27">
      <c r="B1368" s="112"/>
      <c r="C1368" s="112"/>
      <c r="X1368" s="76"/>
      <c r="Y1368" s="76"/>
      <c r="Z1368" s="76"/>
      <c r="AA1368" s="76"/>
    </row>
    <row r="1369" spans="2:27">
      <c r="B1369" s="112"/>
      <c r="C1369" s="112"/>
      <c r="X1369" s="76"/>
      <c r="Y1369" s="76"/>
      <c r="Z1369" s="76"/>
      <c r="AA1369" s="76"/>
    </row>
    <row r="1370" spans="2:27">
      <c r="B1370" s="112"/>
      <c r="C1370" s="112"/>
      <c r="X1370" s="76"/>
      <c r="Y1370" s="76"/>
      <c r="Z1370" s="76"/>
      <c r="AA1370" s="76"/>
    </row>
    <row r="1371" spans="2:27">
      <c r="B1371" s="112"/>
      <c r="C1371" s="112"/>
      <c r="X1371" s="76"/>
      <c r="Y1371" s="76"/>
      <c r="Z1371" s="76"/>
      <c r="AA1371" s="76"/>
    </row>
    <row r="1372" spans="2:27">
      <c r="B1372" s="112"/>
      <c r="C1372" s="112"/>
      <c r="X1372" s="76"/>
      <c r="Y1372" s="76"/>
      <c r="Z1372" s="76"/>
      <c r="AA1372" s="76"/>
    </row>
    <row r="1373" spans="2:27">
      <c r="B1373" s="112"/>
      <c r="C1373" s="112"/>
      <c r="X1373" s="76"/>
      <c r="Y1373" s="76"/>
      <c r="Z1373" s="76"/>
      <c r="AA1373" s="76"/>
    </row>
    <row r="1374" spans="2:27">
      <c r="B1374" s="112"/>
      <c r="C1374" s="112"/>
      <c r="X1374" s="76"/>
      <c r="Y1374" s="76"/>
      <c r="Z1374" s="76"/>
      <c r="AA1374" s="76"/>
    </row>
    <row r="1375" spans="2:27">
      <c r="B1375" s="112"/>
      <c r="C1375" s="112"/>
      <c r="X1375" s="76"/>
      <c r="Y1375" s="76"/>
      <c r="Z1375" s="76"/>
      <c r="AA1375" s="76"/>
    </row>
    <row r="1376" spans="2:27">
      <c r="B1376" s="112"/>
      <c r="C1376" s="112"/>
      <c r="X1376" s="76"/>
      <c r="Y1376" s="76"/>
      <c r="Z1376" s="76"/>
      <c r="AA1376" s="76"/>
    </row>
    <row r="1377" spans="2:27">
      <c r="B1377" s="112"/>
      <c r="C1377" s="112"/>
      <c r="X1377" s="76"/>
      <c r="Y1377" s="76"/>
      <c r="Z1377" s="76"/>
      <c r="AA1377" s="76"/>
    </row>
    <row r="1378" spans="2:27">
      <c r="B1378" s="112"/>
      <c r="C1378" s="112"/>
      <c r="X1378" s="76"/>
      <c r="Y1378" s="76"/>
      <c r="Z1378" s="76"/>
      <c r="AA1378" s="76"/>
    </row>
    <row r="1379" spans="2:27">
      <c r="B1379" s="112"/>
      <c r="C1379" s="112"/>
      <c r="X1379" s="76"/>
      <c r="Y1379" s="76"/>
      <c r="Z1379" s="76"/>
      <c r="AA1379" s="76"/>
    </row>
    <row r="1380" spans="2:27">
      <c r="B1380" s="112"/>
      <c r="C1380" s="112"/>
      <c r="X1380" s="76"/>
      <c r="Y1380" s="76"/>
      <c r="Z1380" s="76"/>
      <c r="AA1380" s="76"/>
    </row>
    <row r="1381" spans="2:27">
      <c r="B1381" s="112"/>
      <c r="C1381" s="112"/>
      <c r="X1381" s="76"/>
      <c r="Y1381" s="76"/>
      <c r="Z1381" s="76"/>
      <c r="AA1381" s="76"/>
    </row>
    <row r="1382" spans="2:27">
      <c r="B1382" s="112"/>
      <c r="C1382" s="112"/>
      <c r="X1382" s="76"/>
      <c r="Y1382" s="76"/>
      <c r="Z1382" s="76"/>
      <c r="AA1382" s="76"/>
    </row>
    <row r="1383" spans="2:27">
      <c r="B1383" s="112"/>
      <c r="C1383" s="112"/>
      <c r="X1383" s="76"/>
      <c r="Y1383" s="76"/>
      <c r="Z1383" s="76"/>
      <c r="AA1383" s="76"/>
    </row>
    <row r="1384" spans="2:27">
      <c r="B1384" s="112"/>
      <c r="C1384" s="112"/>
      <c r="X1384" s="76"/>
      <c r="Y1384" s="76"/>
      <c r="Z1384" s="76"/>
      <c r="AA1384" s="76"/>
    </row>
    <row r="1385" spans="2:27">
      <c r="B1385" s="112"/>
      <c r="C1385" s="112"/>
      <c r="X1385" s="76"/>
      <c r="Y1385" s="76"/>
      <c r="Z1385" s="76"/>
      <c r="AA1385" s="76"/>
    </row>
    <row r="1386" spans="2:27">
      <c r="B1386" s="112"/>
      <c r="C1386" s="112"/>
      <c r="X1386" s="76"/>
      <c r="Y1386" s="76"/>
      <c r="Z1386" s="76"/>
      <c r="AA1386" s="76"/>
    </row>
    <row r="1387" spans="2:27">
      <c r="B1387" s="112"/>
      <c r="C1387" s="112"/>
      <c r="X1387" s="76"/>
      <c r="Y1387" s="76"/>
      <c r="Z1387" s="76"/>
      <c r="AA1387" s="76"/>
    </row>
    <row r="1388" spans="2:27">
      <c r="B1388" s="112"/>
      <c r="C1388" s="112"/>
      <c r="X1388" s="76"/>
      <c r="Y1388" s="76"/>
      <c r="Z1388" s="76"/>
      <c r="AA1388" s="76"/>
    </row>
    <row r="1389" spans="2:27">
      <c r="B1389" s="112"/>
      <c r="C1389" s="112"/>
      <c r="X1389" s="76"/>
      <c r="Y1389" s="76"/>
      <c r="Z1389" s="76"/>
      <c r="AA1389" s="76"/>
    </row>
    <row r="1390" spans="2:27">
      <c r="B1390" s="112"/>
      <c r="C1390" s="112"/>
      <c r="X1390" s="76"/>
      <c r="Y1390" s="76"/>
      <c r="Z1390" s="76"/>
      <c r="AA1390" s="76"/>
    </row>
    <row r="1391" spans="2:27">
      <c r="B1391" s="112"/>
      <c r="C1391" s="112"/>
      <c r="X1391" s="76"/>
      <c r="Y1391" s="76"/>
      <c r="Z1391" s="76"/>
      <c r="AA1391" s="76"/>
    </row>
    <row r="1392" spans="2:27">
      <c r="B1392" s="112"/>
      <c r="C1392" s="112"/>
      <c r="X1392" s="76"/>
      <c r="Y1392" s="76"/>
      <c r="Z1392" s="76"/>
      <c r="AA1392" s="76"/>
    </row>
    <row r="1393" spans="2:27">
      <c r="B1393" s="112"/>
      <c r="C1393" s="112"/>
      <c r="X1393" s="76"/>
      <c r="Y1393" s="76"/>
      <c r="Z1393" s="76"/>
      <c r="AA1393" s="76"/>
    </row>
    <row r="1394" spans="2:27">
      <c r="B1394" s="112"/>
      <c r="C1394" s="112"/>
      <c r="X1394" s="76"/>
      <c r="Y1394" s="76"/>
      <c r="Z1394" s="76"/>
      <c r="AA1394" s="76"/>
    </row>
    <row r="1395" spans="2:27">
      <c r="B1395" s="112"/>
      <c r="C1395" s="112"/>
      <c r="X1395" s="76"/>
      <c r="Y1395" s="76"/>
      <c r="Z1395" s="76"/>
      <c r="AA1395" s="76"/>
    </row>
    <row r="1396" spans="2:27">
      <c r="B1396" s="112"/>
      <c r="C1396" s="112"/>
      <c r="X1396" s="76"/>
      <c r="Y1396" s="76"/>
      <c r="Z1396" s="76"/>
      <c r="AA1396" s="76"/>
    </row>
    <row r="1397" spans="2:27">
      <c r="B1397" s="112"/>
      <c r="C1397" s="112"/>
      <c r="X1397" s="76"/>
      <c r="Y1397" s="76"/>
      <c r="Z1397" s="76"/>
      <c r="AA1397" s="76"/>
    </row>
    <row r="1398" spans="2:27">
      <c r="B1398" s="112"/>
      <c r="C1398" s="112"/>
      <c r="X1398" s="76"/>
      <c r="Y1398" s="76"/>
      <c r="Z1398" s="76"/>
      <c r="AA1398" s="76"/>
    </row>
    <row r="1399" spans="2:27">
      <c r="B1399" s="112"/>
      <c r="C1399" s="112"/>
      <c r="X1399" s="76"/>
      <c r="Y1399" s="76"/>
      <c r="Z1399" s="76"/>
      <c r="AA1399" s="76"/>
    </row>
    <row r="1400" spans="2:27">
      <c r="B1400" s="112"/>
      <c r="C1400" s="112"/>
      <c r="X1400" s="76"/>
      <c r="Y1400" s="76"/>
      <c r="Z1400" s="76"/>
      <c r="AA1400" s="76"/>
    </row>
    <row r="1401" spans="2:27">
      <c r="B1401" s="112"/>
      <c r="C1401" s="112"/>
      <c r="X1401" s="76"/>
      <c r="Y1401" s="76"/>
      <c r="Z1401" s="76"/>
      <c r="AA1401" s="76"/>
    </row>
    <row r="1402" spans="2:27">
      <c r="B1402" s="112"/>
      <c r="C1402" s="112"/>
      <c r="X1402" s="76"/>
      <c r="Y1402" s="76"/>
      <c r="Z1402" s="76"/>
      <c r="AA1402" s="76"/>
    </row>
    <row r="1403" spans="2:27">
      <c r="B1403" s="112"/>
      <c r="C1403" s="112"/>
      <c r="X1403" s="76"/>
      <c r="Y1403" s="76"/>
      <c r="Z1403" s="76"/>
      <c r="AA1403" s="76"/>
    </row>
    <row r="1404" spans="2:27">
      <c r="B1404" s="112"/>
      <c r="C1404" s="112"/>
      <c r="X1404" s="76"/>
      <c r="Y1404" s="76"/>
      <c r="Z1404" s="76"/>
      <c r="AA1404" s="76"/>
    </row>
    <row r="1405" spans="2:27">
      <c r="B1405" s="112"/>
      <c r="C1405" s="112"/>
      <c r="X1405" s="76"/>
      <c r="Y1405" s="76"/>
      <c r="Z1405" s="76"/>
      <c r="AA1405" s="76"/>
    </row>
    <row r="1406" spans="2:27">
      <c r="B1406" s="112"/>
      <c r="C1406" s="112"/>
      <c r="X1406" s="76"/>
      <c r="Y1406" s="76"/>
      <c r="Z1406" s="76"/>
      <c r="AA1406" s="76"/>
    </row>
    <row r="1407" spans="2:27">
      <c r="B1407" s="112"/>
      <c r="C1407" s="112"/>
      <c r="X1407" s="76"/>
      <c r="Y1407" s="76"/>
      <c r="Z1407" s="76"/>
      <c r="AA1407" s="76"/>
    </row>
    <row r="1408" spans="2:27">
      <c r="B1408" s="112"/>
      <c r="C1408" s="112"/>
      <c r="X1408" s="76"/>
      <c r="Y1408" s="76"/>
      <c r="Z1408" s="76"/>
      <c r="AA1408" s="76"/>
    </row>
    <row r="1409" spans="2:27">
      <c r="B1409" s="112"/>
      <c r="C1409" s="112"/>
      <c r="X1409" s="76"/>
      <c r="Y1409" s="76"/>
      <c r="Z1409" s="76"/>
      <c r="AA1409" s="76"/>
    </row>
    <row r="1410" spans="2:27">
      <c r="B1410" s="112"/>
      <c r="C1410" s="112"/>
      <c r="X1410" s="76"/>
      <c r="Y1410" s="76"/>
      <c r="Z1410" s="76"/>
      <c r="AA1410" s="76"/>
    </row>
    <row r="1411" spans="2:27">
      <c r="B1411" s="112"/>
      <c r="C1411" s="112"/>
      <c r="X1411" s="76"/>
      <c r="Y1411" s="76"/>
      <c r="Z1411" s="76"/>
      <c r="AA1411" s="76"/>
    </row>
    <row r="1412" spans="2:27">
      <c r="B1412" s="112"/>
      <c r="C1412" s="112"/>
      <c r="X1412" s="76"/>
      <c r="Y1412" s="76"/>
      <c r="Z1412" s="76"/>
      <c r="AA1412" s="76"/>
    </row>
    <row r="1413" spans="2:27">
      <c r="B1413" s="112"/>
      <c r="C1413" s="112"/>
      <c r="X1413" s="76"/>
      <c r="Y1413" s="76"/>
      <c r="Z1413" s="76"/>
      <c r="AA1413" s="76"/>
    </row>
    <row r="1414" spans="2:27">
      <c r="B1414" s="112"/>
      <c r="C1414" s="112"/>
      <c r="X1414" s="76"/>
      <c r="Y1414" s="76"/>
      <c r="Z1414" s="76"/>
      <c r="AA1414" s="76"/>
    </row>
    <row r="1415" spans="2:27">
      <c r="B1415" s="112"/>
      <c r="C1415" s="112"/>
      <c r="X1415" s="76"/>
      <c r="Y1415" s="76"/>
      <c r="Z1415" s="76"/>
      <c r="AA1415" s="76"/>
    </row>
    <row r="1416" spans="2:27">
      <c r="B1416" s="112"/>
      <c r="C1416" s="112"/>
      <c r="X1416" s="76"/>
      <c r="Y1416" s="76"/>
      <c r="Z1416" s="76"/>
      <c r="AA1416" s="76"/>
    </row>
    <row r="1417" spans="2:27">
      <c r="B1417" s="112"/>
      <c r="C1417" s="112"/>
      <c r="X1417" s="76"/>
      <c r="Y1417" s="76"/>
      <c r="Z1417" s="76"/>
      <c r="AA1417" s="76"/>
    </row>
    <row r="1418" spans="2:27">
      <c r="B1418" s="112"/>
      <c r="C1418" s="112"/>
      <c r="X1418" s="76"/>
      <c r="Y1418" s="76"/>
      <c r="Z1418" s="76"/>
      <c r="AA1418" s="76"/>
    </row>
    <row r="1419" spans="2:27">
      <c r="B1419" s="112"/>
      <c r="C1419" s="112"/>
      <c r="X1419" s="76"/>
      <c r="Y1419" s="76"/>
      <c r="Z1419" s="76"/>
      <c r="AA1419" s="76"/>
    </row>
    <row r="1420" spans="2:27">
      <c r="B1420" s="112"/>
      <c r="C1420" s="112"/>
      <c r="X1420" s="76"/>
      <c r="Y1420" s="76"/>
      <c r="Z1420" s="76"/>
      <c r="AA1420" s="76"/>
    </row>
    <row r="1421" spans="2:27">
      <c r="B1421" s="112"/>
      <c r="C1421" s="112"/>
      <c r="X1421" s="76"/>
      <c r="Y1421" s="76"/>
      <c r="Z1421" s="76"/>
      <c r="AA1421" s="76"/>
    </row>
    <row r="1422" spans="2:27">
      <c r="B1422" s="112"/>
      <c r="C1422" s="112"/>
      <c r="X1422" s="76"/>
      <c r="Y1422" s="76"/>
      <c r="Z1422" s="76"/>
      <c r="AA1422" s="76"/>
    </row>
    <row r="1423" spans="2:27">
      <c r="B1423" s="112"/>
      <c r="C1423" s="112"/>
      <c r="X1423" s="76"/>
      <c r="Y1423" s="76"/>
      <c r="Z1423" s="76"/>
      <c r="AA1423" s="76"/>
    </row>
    <row r="1424" spans="2:27">
      <c r="B1424" s="112"/>
      <c r="C1424" s="112"/>
      <c r="X1424" s="76"/>
      <c r="Y1424" s="76"/>
      <c r="Z1424" s="76"/>
      <c r="AA1424" s="76"/>
    </row>
    <row r="1425" spans="2:27">
      <c r="B1425" s="112"/>
      <c r="C1425" s="112"/>
      <c r="X1425" s="76"/>
      <c r="Y1425" s="76"/>
      <c r="Z1425" s="76"/>
      <c r="AA1425" s="76"/>
    </row>
    <row r="1426" spans="2:27">
      <c r="B1426" s="112"/>
      <c r="C1426" s="112"/>
      <c r="X1426" s="76"/>
      <c r="Y1426" s="76"/>
      <c r="Z1426" s="76"/>
      <c r="AA1426" s="76"/>
    </row>
    <row r="1427" spans="2:27">
      <c r="B1427" s="112"/>
      <c r="C1427" s="112"/>
      <c r="X1427" s="76"/>
      <c r="Y1427" s="76"/>
      <c r="Z1427" s="76"/>
      <c r="AA1427" s="76"/>
    </row>
    <row r="1428" spans="2:27">
      <c r="B1428" s="112"/>
      <c r="C1428" s="112"/>
      <c r="X1428" s="76"/>
      <c r="Y1428" s="76"/>
      <c r="Z1428" s="76"/>
      <c r="AA1428" s="76"/>
    </row>
    <row r="1429" spans="2:27">
      <c r="B1429" s="112"/>
      <c r="C1429" s="112"/>
      <c r="X1429" s="76"/>
      <c r="Y1429" s="76"/>
      <c r="Z1429" s="76"/>
      <c r="AA1429" s="76"/>
    </row>
    <row r="1430" spans="2:27">
      <c r="B1430" s="112"/>
      <c r="C1430" s="112"/>
      <c r="X1430" s="76"/>
      <c r="Y1430" s="76"/>
      <c r="Z1430" s="76"/>
      <c r="AA1430" s="76"/>
    </row>
    <row r="1431" spans="2:27">
      <c r="B1431" s="112"/>
      <c r="C1431" s="112"/>
      <c r="X1431" s="76"/>
      <c r="Y1431" s="76"/>
      <c r="Z1431" s="76"/>
      <c r="AA1431" s="76"/>
    </row>
    <row r="1432" spans="2:27">
      <c r="B1432" s="112"/>
      <c r="C1432" s="112"/>
      <c r="X1432" s="76"/>
      <c r="Y1432" s="76"/>
      <c r="Z1432" s="76"/>
      <c r="AA1432" s="76"/>
    </row>
    <row r="1433" spans="2:27">
      <c r="B1433" s="112"/>
      <c r="C1433" s="112"/>
      <c r="X1433" s="76"/>
      <c r="Y1433" s="76"/>
      <c r="Z1433" s="76"/>
      <c r="AA1433" s="76"/>
    </row>
    <row r="1434" spans="2:27">
      <c r="B1434" s="112"/>
      <c r="C1434" s="112"/>
      <c r="X1434" s="76"/>
      <c r="Y1434" s="76"/>
      <c r="Z1434" s="76"/>
      <c r="AA1434" s="76"/>
    </row>
    <row r="1435" spans="2:27">
      <c r="B1435" s="112"/>
      <c r="C1435" s="112"/>
      <c r="X1435" s="76"/>
      <c r="Y1435" s="76"/>
      <c r="Z1435" s="76"/>
      <c r="AA1435" s="76"/>
    </row>
    <row r="1436" spans="2:27">
      <c r="B1436" s="112"/>
      <c r="C1436" s="112"/>
      <c r="X1436" s="76"/>
      <c r="Y1436" s="76"/>
      <c r="Z1436" s="76"/>
      <c r="AA1436" s="76"/>
    </row>
    <row r="1437" spans="2:27">
      <c r="B1437" s="112"/>
      <c r="C1437" s="112"/>
      <c r="X1437" s="76"/>
      <c r="Y1437" s="76"/>
      <c r="Z1437" s="76"/>
      <c r="AA1437" s="76"/>
    </row>
    <row r="1438" spans="2:27">
      <c r="B1438" s="112"/>
      <c r="C1438" s="112"/>
      <c r="X1438" s="76"/>
      <c r="Y1438" s="76"/>
      <c r="Z1438" s="76"/>
      <c r="AA1438" s="76"/>
    </row>
    <row r="1439" spans="2:27">
      <c r="B1439" s="112"/>
      <c r="C1439" s="112"/>
      <c r="X1439" s="76"/>
      <c r="Y1439" s="76"/>
      <c r="Z1439" s="76"/>
      <c r="AA1439" s="76"/>
    </row>
    <row r="1440" spans="2:27">
      <c r="B1440" s="112"/>
      <c r="C1440" s="112"/>
      <c r="X1440" s="76"/>
      <c r="Y1440" s="76"/>
      <c r="Z1440" s="76"/>
      <c r="AA1440" s="76"/>
    </row>
    <row r="1441" spans="2:27">
      <c r="B1441" s="112"/>
      <c r="C1441" s="112"/>
      <c r="X1441" s="76"/>
      <c r="Y1441" s="76"/>
      <c r="Z1441" s="76"/>
      <c r="AA1441" s="76"/>
    </row>
    <row r="1442" spans="2:27">
      <c r="B1442" s="112"/>
      <c r="C1442" s="112"/>
      <c r="X1442" s="76"/>
      <c r="Y1442" s="76"/>
      <c r="Z1442" s="76"/>
      <c r="AA1442" s="76"/>
    </row>
    <row r="1443" spans="2:27">
      <c r="B1443" s="112"/>
      <c r="C1443" s="112"/>
      <c r="X1443" s="76"/>
      <c r="Y1443" s="76"/>
      <c r="Z1443" s="76"/>
      <c r="AA1443" s="76"/>
    </row>
    <row r="1444" spans="2:27">
      <c r="B1444" s="112"/>
      <c r="C1444" s="112"/>
      <c r="X1444" s="76"/>
      <c r="Y1444" s="76"/>
      <c r="Z1444" s="76"/>
      <c r="AA1444" s="76"/>
    </row>
    <row r="1445" spans="2:27">
      <c r="B1445" s="112"/>
      <c r="C1445" s="112"/>
      <c r="X1445" s="76"/>
      <c r="Y1445" s="76"/>
      <c r="Z1445" s="76"/>
      <c r="AA1445" s="76"/>
    </row>
    <row r="1446" spans="2:27">
      <c r="B1446" s="112"/>
      <c r="C1446" s="112"/>
      <c r="X1446" s="76"/>
      <c r="Y1446" s="76"/>
      <c r="Z1446" s="76"/>
      <c r="AA1446" s="76"/>
    </row>
    <row r="1447" spans="2:27">
      <c r="B1447" s="112"/>
      <c r="C1447" s="112"/>
      <c r="X1447" s="76"/>
      <c r="Y1447" s="76"/>
      <c r="Z1447" s="76"/>
      <c r="AA1447" s="76"/>
    </row>
    <row r="1448" spans="2:27">
      <c r="B1448" s="112"/>
      <c r="C1448" s="112"/>
      <c r="X1448" s="76"/>
      <c r="Y1448" s="76"/>
      <c r="Z1448" s="76"/>
      <c r="AA1448" s="76"/>
    </row>
    <row r="1449" spans="2:27">
      <c r="B1449" s="112"/>
      <c r="C1449" s="112"/>
      <c r="X1449" s="76"/>
      <c r="Y1449" s="76"/>
      <c r="Z1449" s="76"/>
      <c r="AA1449" s="76"/>
    </row>
    <row r="1450" spans="2:27">
      <c r="B1450" s="112"/>
      <c r="C1450" s="112"/>
      <c r="X1450" s="76"/>
      <c r="Y1450" s="76"/>
      <c r="Z1450" s="76"/>
      <c r="AA1450" s="76"/>
    </row>
    <row r="1451" spans="2:27">
      <c r="B1451" s="112"/>
      <c r="C1451" s="112"/>
      <c r="X1451" s="76"/>
      <c r="Y1451" s="76"/>
      <c r="Z1451" s="76"/>
      <c r="AA1451" s="76"/>
    </row>
    <row r="1452" spans="2:27">
      <c r="B1452" s="112"/>
      <c r="C1452" s="112"/>
      <c r="X1452" s="76"/>
      <c r="Y1452" s="76"/>
      <c r="Z1452" s="76"/>
      <c r="AA1452" s="76"/>
    </row>
    <row r="1453" spans="2:27">
      <c r="B1453" s="112"/>
      <c r="C1453" s="112"/>
      <c r="X1453" s="76"/>
      <c r="Y1453" s="76"/>
      <c r="Z1453" s="76"/>
      <c r="AA1453" s="76"/>
    </row>
    <row r="1454" spans="2:27">
      <c r="B1454" s="112"/>
      <c r="C1454" s="112"/>
      <c r="X1454" s="76"/>
      <c r="Y1454" s="76"/>
      <c r="Z1454" s="76"/>
      <c r="AA1454" s="76"/>
    </row>
    <row r="1455" spans="2:27">
      <c r="B1455" s="112"/>
      <c r="C1455" s="112"/>
      <c r="X1455" s="76"/>
      <c r="Y1455" s="76"/>
      <c r="Z1455" s="76"/>
      <c r="AA1455" s="76"/>
    </row>
    <row r="1456" spans="2:27">
      <c r="B1456" s="112"/>
      <c r="C1456" s="112"/>
      <c r="X1456" s="76"/>
      <c r="Y1456" s="76"/>
      <c r="Z1456" s="76"/>
      <c r="AA1456" s="76"/>
    </row>
    <row r="1457" spans="2:27">
      <c r="B1457" s="112"/>
      <c r="C1457" s="112"/>
      <c r="X1457" s="76"/>
      <c r="Y1457" s="76"/>
      <c r="Z1457" s="76"/>
      <c r="AA1457" s="76"/>
    </row>
    <row r="1458" spans="2:27">
      <c r="B1458" s="112"/>
      <c r="C1458" s="112"/>
      <c r="X1458" s="76"/>
      <c r="Y1458" s="76"/>
      <c r="Z1458" s="76"/>
      <c r="AA1458" s="76"/>
    </row>
    <row r="1459" spans="2:27">
      <c r="B1459" s="112"/>
      <c r="C1459" s="112"/>
      <c r="X1459" s="76"/>
      <c r="Y1459" s="76"/>
      <c r="Z1459" s="76"/>
      <c r="AA1459" s="76"/>
    </row>
    <row r="1460" spans="2:27">
      <c r="B1460" s="112"/>
      <c r="C1460" s="112"/>
      <c r="X1460" s="76"/>
      <c r="Y1460" s="76"/>
      <c r="Z1460" s="76"/>
      <c r="AA1460" s="76"/>
    </row>
    <row r="1461" spans="2:27">
      <c r="B1461" s="112"/>
      <c r="C1461" s="112"/>
      <c r="X1461" s="76"/>
      <c r="Y1461" s="76"/>
      <c r="Z1461" s="76"/>
      <c r="AA1461" s="76"/>
    </row>
    <row r="1462" spans="2:27">
      <c r="B1462" s="112"/>
      <c r="C1462" s="112"/>
      <c r="X1462" s="76"/>
      <c r="Y1462" s="76"/>
      <c r="Z1462" s="76"/>
      <c r="AA1462" s="76"/>
    </row>
    <row r="1463" spans="2:27">
      <c r="B1463" s="112"/>
      <c r="C1463" s="112"/>
      <c r="X1463" s="76"/>
      <c r="Y1463" s="76"/>
      <c r="Z1463" s="76"/>
      <c r="AA1463" s="76"/>
    </row>
    <row r="1464" spans="2:27">
      <c r="B1464" s="112"/>
      <c r="C1464" s="112"/>
      <c r="X1464" s="76"/>
      <c r="Y1464" s="76"/>
      <c r="Z1464" s="76"/>
      <c r="AA1464" s="76"/>
    </row>
    <row r="1465" spans="2:27">
      <c r="B1465" s="112"/>
      <c r="C1465" s="112"/>
      <c r="X1465" s="76"/>
      <c r="Y1465" s="76"/>
      <c r="Z1465" s="76"/>
      <c r="AA1465" s="76"/>
    </row>
    <row r="1466" spans="2:27">
      <c r="B1466" s="112"/>
      <c r="C1466" s="112"/>
      <c r="X1466" s="76"/>
      <c r="Y1466" s="76"/>
      <c r="Z1466" s="76"/>
      <c r="AA1466" s="76"/>
    </row>
    <row r="1467" spans="2:27">
      <c r="B1467" s="112"/>
      <c r="C1467" s="112"/>
      <c r="X1467" s="76"/>
      <c r="Y1467" s="76"/>
      <c r="Z1467" s="76"/>
      <c r="AA1467" s="76"/>
    </row>
    <row r="1468" spans="2:27">
      <c r="B1468" s="112"/>
      <c r="C1468" s="112"/>
      <c r="X1468" s="76"/>
      <c r="Y1468" s="76"/>
      <c r="Z1468" s="76"/>
      <c r="AA1468" s="76"/>
    </row>
    <row r="1469" spans="2:27">
      <c r="B1469" s="112"/>
      <c r="C1469" s="112"/>
      <c r="X1469" s="76"/>
      <c r="Y1469" s="76"/>
      <c r="Z1469" s="76"/>
      <c r="AA1469" s="76"/>
    </row>
    <row r="1470" spans="2:27">
      <c r="B1470" s="112"/>
      <c r="C1470" s="112"/>
      <c r="X1470" s="76"/>
      <c r="Y1470" s="76"/>
      <c r="Z1470" s="76"/>
      <c r="AA1470" s="76"/>
    </row>
    <row r="1471" spans="2:27">
      <c r="B1471" s="112"/>
      <c r="C1471" s="112"/>
      <c r="X1471" s="76"/>
      <c r="Y1471" s="76"/>
      <c r="Z1471" s="76"/>
      <c r="AA1471" s="76"/>
    </row>
    <row r="1472" spans="2:27">
      <c r="B1472" s="112"/>
      <c r="C1472" s="112"/>
      <c r="X1472" s="76"/>
      <c r="Y1472" s="76"/>
      <c r="Z1472" s="76"/>
      <c r="AA1472" s="76"/>
    </row>
    <row r="1473" spans="2:27">
      <c r="B1473" s="112"/>
      <c r="C1473" s="112"/>
      <c r="X1473" s="76"/>
      <c r="Y1473" s="76"/>
      <c r="Z1473" s="76"/>
      <c r="AA1473" s="76"/>
    </row>
    <row r="1474" spans="2:27">
      <c r="B1474" s="112"/>
      <c r="C1474" s="112"/>
      <c r="X1474" s="76"/>
      <c r="Y1474" s="76"/>
      <c r="Z1474" s="76"/>
      <c r="AA1474" s="76"/>
    </row>
    <row r="1475" spans="2:27">
      <c r="B1475" s="112"/>
      <c r="C1475" s="112"/>
      <c r="X1475" s="76"/>
      <c r="Y1475" s="76"/>
      <c r="Z1475" s="76"/>
      <c r="AA1475" s="76"/>
    </row>
    <row r="1476" spans="2:27">
      <c r="B1476" s="112"/>
      <c r="C1476" s="112"/>
      <c r="X1476" s="76"/>
      <c r="Y1476" s="76"/>
      <c r="Z1476" s="76"/>
      <c r="AA1476" s="76"/>
    </row>
    <row r="1477" spans="2:27">
      <c r="B1477" s="112"/>
      <c r="C1477" s="112"/>
      <c r="X1477" s="76"/>
      <c r="Y1477" s="76"/>
      <c r="Z1477" s="76"/>
      <c r="AA1477" s="76"/>
    </row>
    <row r="1478" spans="2:27">
      <c r="B1478" s="112"/>
      <c r="C1478" s="112"/>
      <c r="X1478" s="76"/>
      <c r="Y1478" s="76"/>
      <c r="Z1478" s="76"/>
      <c r="AA1478" s="76"/>
    </row>
    <row r="1479" spans="2:27">
      <c r="B1479" s="112"/>
      <c r="C1479" s="112"/>
      <c r="X1479" s="76"/>
      <c r="Y1479" s="76"/>
      <c r="Z1479" s="76"/>
      <c r="AA1479" s="76"/>
    </row>
    <row r="1480" spans="2:27">
      <c r="B1480" s="112"/>
      <c r="C1480" s="112"/>
      <c r="X1480" s="76"/>
      <c r="Y1480" s="76"/>
      <c r="Z1480" s="76"/>
      <c r="AA1480" s="76"/>
    </row>
    <row r="1481" spans="2:27">
      <c r="B1481" s="112"/>
      <c r="C1481" s="112"/>
      <c r="X1481" s="76"/>
      <c r="Y1481" s="76"/>
      <c r="Z1481" s="76"/>
      <c r="AA1481" s="76"/>
    </row>
    <row r="1482" spans="2:27">
      <c r="B1482" s="112"/>
      <c r="C1482" s="112"/>
      <c r="X1482" s="76"/>
      <c r="Y1482" s="76"/>
      <c r="Z1482" s="76"/>
      <c r="AA1482" s="76"/>
    </row>
    <row r="1483" spans="2:27">
      <c r="B1483" s="112"/>
      <c r="C1483" s="112"/>
      <c r="X1483" s="76"/>
      <c r="Y1483" s="76"/>
      <c r="Z1483" s="76"/>
      <c r="AA1483" s="76"/>
    </row>
    <row r="1484" spans="2:27">
      <c r="B1484" s="112"/>
      <c r="C1484" s="112"/>
      <c r="X1484" s="76"/>
      <c r="Y1484" s="76"/>
      <c r="Z1484" s="76"/>
      <c r="AA1484" s="76"/>
    </row>
    <row r="1485" spans="2:27">
      <c r="B1485" s="112"/>
      <c r="C1485" s="112"/>
      <c r="X1485" s="76"/>
      <c r="Y1485" s="76"/>
      <c r="Z1485" s="76"/>
      <c r="AA1485" s="76"/>
    </row>
    <row r="1486" spans="2:27">
      <c r="B1486" s="112"/>
      <c r="C1486" s="112"/>
      <c r="X1486" s="76"/>
      <c r="Y1486" s="76"/>
      <c r="Z1486" s="76"/>
      <c r="AA1486" s="76"/>
    </row>
    <row r="1487" spans="2:27">
      <c r="B1487" s="112"/>
      <c r="C1487" s="112"/>
      <c r="X1487" s="76"/>
      <c r="Y1487" s="76"/>
      <c r="Z1487" s="76"/>
      <c r="AA1487" s="76"/>
    </row>
    <row r="1488" spans="2:27">
      <c r="B1488" s="112"/>
      <c r="C1488" s="112"/>
      <c r="X1488" s="76"/>
      <c r="Y1488" s="76"/>
      <c r="Z1488" s="76"/>
      <c r="AA1488" s="76"/>
    </row>
    <row r="1489" spans="2:27">
      <c r="B1489" s="112"/>
      <c r="C1489" s="112"/>
      <c r="X1489" s="76"/>
      <c r="Y1489" s="76"/>
      <c r="Z1489" s="76"/>
      <c r="AA1489" s="76"/>
    </row>
    <row r="1490" spans="2:27">
      <c r="B1490" s="112"/>
      <c r="C1490" s="112"/>
      <c r="X1490" s="76"/>
      <c r="Y1490" s="76"/>
      <c r="Z1490" s="76"/>
      <c r="AA1490" s="76"/>
    </row>
    <row r="1491" spans="2:27">
      <c r="B1491" s="112"/>
      <c r="C1491" s="112"/>
      <c r="X1491" s="76"/>
      <c r="Y1491" s="76"/>
      <c r="Z1491" s="76"/>
      <c r="AA1491" s="76"/>
    </row>
    <row r="1492" spans="2:27">
      <c r="B1492" s="112"/>
      <c r="C1492" s="112"/>
      <c r="X1492" s="76"/>
      <c r="Y1492" s="76"/>
      <c r="Z1492" s="76"/>
      <c r="AA1492" s="76"/>
    </row>
    <row r="1493" spans="2:27">
      <c r="B1493" s="112"/>
      <c r="C1493" s="112"/>
      <c r="X1493" s="76"/>
      <c r="Y1493" s="76"/>
      <c r="Z1493" s="76"/>
      <c r="AA1493" s="76"/>
    </row>
    <row r="1494" spans="2:27">
      <c r="B1494" s="112"/>
      <c r="C1494" s="112"/>
      <c r="X1494" s="76"/>
      <c r="Y1494" s="76"/>
      <c r="Z1494" s="76"/>
      <c r="AA1494" s="76"/>
    </row>
    <row r="1495" spans="2:27">
      <c r="B1495" s="112"/>
      <c r="C1495" s="112"/>
      <c r="X1495" s="76"/>
      <c r="Y1495" s="76"/>
      <c r="Z1495" s="76"/>
      <c r="AA1495" s="76"/>
    </row>
    <row r="1496" spans="2:27">
      <c r="B1496" s="112"/>
      <c r="C1496" s="112"/>
      <c r="X1496" s="76"/>
      <c r="Y1496" s="76"/>
      <c r="Z1496" s="76"/>
      <c r="AA1496" s="76"/>
    </row>
    <row r="1497" spans="2:27">
      <c r="B1497" s="112"/>
      <c r="C1497" s="112"/>
      <c r="X1497" s="76"/>
      <c r="Y1497" s="76"/>
      <c r="Z1497" s="76"/>
      <c r="AA1497" s="76"/>
    </row>
    <row r="1498" spans="2:27">
      <c r="B1498" s="112"/>
      <c r="C1498" s="112"/>
      <c r="X1498" s="76"/>
      <c r="Y1498" s="76"/>
      <c r="Z1498" s="76"/>
      <c r="AA1498" s="76"/>
    </row>
    <row r="1499" spans="2:27">
      <c r="B1499" s="112"/>
      <c r="C1499" s="112"/>
      <c r="X1499" s="76"/>
      <c r="Y1499" s="76"/>
      <c r="Z1499" s="76"/>
      <c r="AA1499" s="76"/>
    </row>
    <row r="1500" spans="2:27">
      <c r="B1500" s="112"/>
      <c r="C1500" s="112"/>
      <c r="X1500" s="76"/>
      <c r="Y1500" s="76"/>
      <c r="Z1500" s="76"/>
      <c r="AA1500" s="76"/>
    </row>
    <row r="1501" spans="2:27">
      <c r="B1501" s="112"/>
      <c r="C1501" s="112"/>
      <c r="X1501" s="76"/>
      <c r="Y1501" s="76"/>
      <c r="Z1501" s="76"/>
      <c r="AA1501" s="76"/>
    </row>
    <row r="1502" spans="2:27">
      <c r="B1502" s="112"/>
      <c r="C1502" s="112"/>
      <c r="X1502" s="76"/>
      <c r="Y1502" s="76"/>
      <c r="Z1502" s="76"/>
      <c r="AA1502" s="76"/>
    </row>
    <row r="1503" spans="2:27">
      <c r="B1503" s="112"/>
      <c r="C1503" s="112"/>
      <c r="X1503" s="76"/>
      <c r="Y1503" s="76"/>
      <c r="Z1503" s="76"/>
      <c r="AA1503" s="76"/>
    </row>
    <row r="1504" spans="2:27">
      <c r="B1504" s="112"/>
      <c r="C1504" s="112"/>
      <c r="X1504" s="76"/>
      <c r="Y1504" s="76"/>
      <c r="Z1504" s="76"/>
      <c r="AA1504" s="76"/>
    </row>
    <row r="1505" spans="2:27">
      <c r="B1505" s="112"/>
      <c r="C1505" s="112"/>
      <c r="X1505" s="76"/>
      <c r="Y1505" s="76"/>
      <c r="Z1505" s="76"/>
      <c r="AA1505" s="76"/>
    </row>
    <row r="1506" spans="2:27">
      <c r="B1506" s="112"/>
      <c r="C1506" s="112"/>
      <c r="X1506" s="76"/>
      <c r="Y1506" s="76"/>
      <c r="Z1506" s="76"/>
      <c r="AA1506" s="76"/>
    </row>
    <row r="1507" spans="2:27">
      <c r="B1507" s="112"/>
      <c r="C1507" s="112"/>
      <c r="X1507" s="76"/>
      <c r="Y1507" s="76"/>
      <c r="Z1507" s="76"/>
      <c r="AA1507" s="76"/>
    </row>
    <row r="1508" spans="2:27">
      <c r="B1508" s="112"/>
      <c r="C1508" s="112"/>
      <c r="X1508" s="76"/>
      <c r="Y1508" s="76"/>
      <c r="Z1508" s="76"/>
      <c r="AA1508" s="76"/>
    </row>
    <row r="1509" spans="2:27">
      <c r="B1509" s="112"/>
      <c r="C1509" s="112"/>
      <c r="X1509" s="76"/>
      <c r="Y1509" s="76"/>
      <c r="Z1509" s="76"/>
      <c r="AA1509" s="76"/>
    </row>
    <row r="1510" spans="2:27">
      <c r="B1510" s="112"/>
      <c r="C1510" s="112"/>
      <c r="X1510" s="76"/>
      <c r="Y1510" s="76"/>
      <c r="Z1510" s="76"/>
      <c r="AA1510" s="76"/>
    </row>
    <row r="1511" spans="2:27">
      <c r="B1511" s="112"/>
      <c r="C1511" s="112"/>
      <c r="X1511" s="76"/>
      <c r="Y1511" s="76"/>
      <c r="Z1511" s="76"/>
      <c r="AA1511" s="76"/>
    </row>
    <row r="1512" spans="2:27">
      <c r="B1512" s="112"/>
      <c r="C1512" s="112"/>
      <c r="X1512" s="76"/>
      <c r="Y1512" s="76"/>
      <c r="Z1512" s="76"/>
      <c r="AA1512" s="76"/>
    </row>
    <row r="1513" spans="2:27">
      <c r="B1513" s="112"/>
      <c r="C1513" s="112"/>
      <c r="X1513" s="76"/>
      <c r="Y1513" s="76"/>
      <c r="Z1513" s="76"/>
      <c r="AA1513" s="76"/>
    </row>
    <row r="1514" spans="2:27">
      <c r="B1514" s="112"/>
      <c r="C1514" s="112"/>
      <c r="X1514" s="76"/>
      <c r="Y1514" s="76"/>
      <c r="Z1514" s="76"/>
      <c r="AA1514" s="76"/>
    </row>
    <row r="1515" spans="2:27">
      <c r="B1515" s="112"/>
      <c r="C1515" s="112"/>
      <c r="X1515" s="76"/>
      <c r="Y1515" s="76"/>
      <c r="Z1515" s="76"/>
      <c r="AA1515" s="76"/>
    </row>
    <row r="1516" spans="2:27">
      <c r="B1516" s="112"/>
      <c r="C1516" s="112"/>
      <c r="X1516" s="76"/>
      <c r="Y1516" s="76"/>
      <c r="Z1516" s="76"/>
      <c r="AA1516" s="76"/>
    </row>
    <row r="1517" spans="2:27">
      <c r="B1517" s="112"/>
      <c r="C1517" s="112"/>
      <c r="X1517" s="76"/>
      <c r="Y1517" s="76"/>
      <c r="Z1517" s="76"/>
      <c r="AA1517" s="76"/>
    </row>
    <row r="1518" spans="2:27">
      <c r="B1518" s="112"/>
      <c r="C1518" s="112"/>
      <c r="X1518" s="76"/>
      <c r="Y1518" s="76"/>
      <c r="Z1518" s="76"/>
      <c r="AA1518" s="76"/>
    </row>
    <row r="1519" spans="2:27">
      <c r="B1519" s="112"/>
      <c r="C1519" s="112"/>
      <c r="X1519" s="76"/>
      <c r="Y1519" s="76"/>
      <c r="Z1519" s="76"/>
      <c r="AA1519" s="76"/>
    </row>
    <row r="1520" spans="2:27">
      <c r="B1520" s="112"/>
      <c r="C1520" s="112"/>
      <c r="X1520" s="76"/>
      <c r="Y1520" s="76"/>
      <c r="Z1520" s="76"/>
      <c r="AA1520" s="76"/>
    </row>
    <row r="1521" spans="2:27">
      <c r="B1521" s="112"/>
      <c r="C1521" s="112"/>
      <c r="X1521" s="76"/>
      <c r="Y1521" s="76"/>
      <c r="Z1521" s="76"/>
      <c r="AA1521" s="76"/>
    </row>
    <row r="1522" spans="2:27">
      <c r="B1522" s="112"/>
      <c r="C1522" s="112"/>
      <c r="X1522" s="76"/>
      <c r="Y1522" s="76"/>
      <c r="Z1522" s="76"/>
      <c r="AA1522" s="76"/>
    </row>
    <row r="1523" spans="2:27">
      <c r="B1523" s="112"/>
      <c r="C1523" s="112"/>
      <c r="X1523" s="76"/>
      <c r="Y1523" s="76"/>
      <c r="Z1523" s="76"/>
      <c r="AA1523" s="76"/>
    </row>
    <row r="1524" spans="2:27">
      <c r="B1524" s="112"/>
      <c r="C1524" s="112"/>
      <c r="X1524" s="76"/>
      <c r="Y1524" s="76"/>
      <c r="Z1524" s="76"/>
      <c r="AA1524" s="76"/>
    </row>
    <row r="1525" spans="2:27">
      <c r="B1525" s="112"/>
      <c r="C1525" s="112"/>
      <c r="X1525" s="76"/>
      <c r="Y1525" s="76"/>
      <c r="Z1525" s="76"/>
      <c r="AA1525" s="76"/>
    </row>
    <row r="1526" spans="2:27">
      <c r="B1526" s="112"/>
      <c r="C1526" s="112"/>
      <c r="X1526" s="76"/>
      <c r="Y1526" s="76"/>
      <c r="Z1526" s="76"/>
      <c r="AA1526" s="76"/>
    </row>
    <row r="1527" spans="2:27">
      <c r="B1527" s="112"/>
      <c r="C1527" s="112"/>
      <c r="X1527" s="76"/>
      <c r="Y1527" s="76"/>
      <c r="Z1527" s="76"/>
      <c r="AA1527" s="76"/>
    </row>
    <row r="1528" spans="2:27">
      <c r="B1528" s="112"/>
      <c r="C1528" s="112"/>
      <c r="X1528" s="76"/>
      <c r="Y1528" s="76"/>
      <c r="Z1528" s="76"/>
      <c r="AA1528" s="76"/>
    </row>
    <row r="1529" spans="2:27">
      <c r="B1529" s="112"/>
      <c r="C1529" s="112"/>
      <c r="X1529" s="76"/>
      <c r="Y1529" s="76"/>
      <c r="Z1529" s="76"/>
      <c r="AA1529" s="76"/>
    </row>
    <row r="1530" spans="2:27">
      <c r="B1530" s="112"/>
      <c r="C1530" s="112"/>
      <c r="X1530" s="76"/>
      <c r="Y1530" s="76"/>
      <c r="Z1530" s="76"/>
      <c r="AA1530" s="76"/>
    </row>
    <row r="1531" spans="2:27">
      <c r="B1531" s="112"/>
      <c r="C1531" s="112"/>
      <c r="X1531" s="76"/>
      <c r="Y1531" s="76"/>
      <c r="Z1531" s="76"/>
      <c r="AA1531" s="76"/>
    </row>
    <row r="1532" spans="2:27">
      <c r="B1532" s="112"/>
      <c r="C1532" s="112"/>
      <c r="X1532" s="76"/>
      <c r="Y1532" s="76"/>
      <c r="Z1532" s="76"/>
      <c r="AA1532" s="76"/>
    </row>
    <row r="1533" spans="2:27">
      <c r="B1533" s="112"/>
      <c r="C1533" s="112"/>
      <c r="X1533" s="76"/>
      <c r="Y1533" s="76"/>
      <c r="Z1533" s="76"/>
      <c r="AA1533" s="76"/>
    </row>
    <row r="1534" spans="2:27">
      <c r="B1534" s="112"/>
      <c r="C1534" s="112"/>
      <c r="X1534" s="76"/>
      <c r="Y1534" s="76"/>
      <c r="Z1534" s="76"/>
      <c r="AA1534" s="76"/>
    </row>
    <row r="1535" spans="2:27">
      <c r="B1535" s="112"/>
      <c r="C1535" s="112"/>
      <c r="X1535" s="76"/>
      <c r="Y1535" s="76"/>
      <c r="Z1535" s="76"/>
      <c r="AA1535" s="76"/>
    </row>
    <row r="1536" spans="2:27">
      <c r="B1536" s="112"/>
      <c r="C1536" s="112"/>
      <c r="X1536" s="76"/>
      <c r="Y1536" s="76"/>
      <c r="Z1536" s="76"/>
      <c r="AA1536" s="76"/>
    </row>
    <row r="1537" spans="2:27">
      <c r="B1537" s="112"/>
      <c r="C1537" s="112"/>
      <c r="X1537" s="76"/>
      <c r="Y1537" s="76"/>
      <c r="Z1537" s="76"/>
      <c r="AA1537" s="76"/>
    </row>
    <row r="1538" spans="2:27">
      <c r="B1538" s="112"/>
      <c r="C1538" s="112"/>
      <c r="X1538" s="76"/>
      <c r="Y1538" s="76"/>
      <c r="Z1538" s="76"/>
      <c r="AA1538" s="76"/>
    </row>
    <row r="1539" spans="2:27">
      <c r="B1539" s="112"/>
      <c r="C1539" s="112"/>
      <c r="X1539" s="76"/>
      <c r="Y1539" s="76"/>
      <c r="Z1539" s="76"/>
      <c r="AA1539" s="76"/>
    </row>
    <row r="1540" spans="2:27">
      <c r="B1540" s="112"/>
      <c r="C1540" s="112"/>
      <c r="X1540" s="76"/>
      <c r="Y1540" s="76"/>
      <c r="Z1540" s="76"/>
      <c r="AA1540" s="76"/>
    </row>
    <row r="1541" spans="2:27">
      <c r="B1541" s="112"/>
      <c r="C1541" s="112"/>
      <c r="X1541" s="76"/>
      <c r="Y1541" s="76"/>
      <c r="Z1541" s="76"/>
      <c r="AA1541" s="76"/>
    </row>
    <row r="1542" spans="2:27">
      <c r="B1542" s="112"/>
      <c r="C1542" s="112"/>
      <c r="X1542" s="76"/>
      <c r="Y1542" s="76"/>
      <c r="Z1542" s="76"/>
      <c r="AA1542" s="76"/>
    </row>
    <row r="1543" spans="2:27">
      <c r="B1543" s="112"/>
      <c r="C1543" s="112"/>
      <c r="X1543" s="76"/>
      <c r="Y1543" s="76"/>
      <c r="Z1543" s="76"/>
      <c r="AA1543" s="76"/>
    </row>
    <row r="1544" spans="2:27">
      <c r="B1544" s="112"/>
      <c r="C1544" s="112"/>
      <c r="X1544" s="76"/>
      <c r="Y1544" s="76"/>
      <c r="Z1544" s="76"/>
      <c r="AA1544" s="76"/>
    </row>
    <row r="1545" spans="2:27">
      <c r="B1545" s="112"/>
      <c r="C1545" s="112"/>
      <c r="X1545" s="76"/>
      <c r="Y1545" s="76"/>
      <c r="Z1545" s="76"/>
      <c r="AA1545" s="76"/>
    </row>
    <row r="1546" spans="2:27">
      <c r="B1546" s="112"/>
      <c r="C1546" s="112"/>
      <c r="X1546" s="76"/>
      <c r="Y1546" s="76"/>
      <c r="Z1546" s="76"/>
      <c r="AA1546" s="76"/>
    </row>
    <row r="1547" spans="2:27">
      <c r="B1547" s="112"/>
      <c r="C1547" s="112"/>
      <c r="X1547" s="76"/>
      <c r="Y1547" s="76"/>
      <c r="Z1547" s="76"/>
      <c r="AA1547" s="76"/>
    </row>
    <row r="1548" spans="2:27">
      <c r="B1548" s="112"/>
      <c r="C1548" s="112"/>
      <c r="X1548" s="76"/>
      <c r="Y1548" s="76"/>
      <c r="Z1548" s="76"/>
      <c r="AA1548" s="76"/>
    </row>
    <row r="1549" spans="2:27">
      <c r="B1549" s="112"/>
      <c r="C1549" s="112"/>
      <c r="X1549" s="76"/>
      <c r="Y1549" s="76"/>
      <c r="Z1549" s="76"/>
      <c r="AA1549" s="76"/>
    </row>
    <row r="1550" spans="2:27">
      <c r="B1550" s="112"/>
      <c r="C1550" s="112"/>
      <c r="X1550" s="76"/>
      <c r="Y1550" s="76"/>
      <c r="Z1550" s="76"/>
      <c r="AA1550" s="76"/>
    </row>
    <row r="1551" spans="2:27">
      <c r="B1551" s="112"/>
      <c r="C1551" s="112"/>
      <c r="X1551" s="76"/>
      <c r="Y1551" s="76"/>
      <c r="Z1551" s="76"/>
      <c r="AA1551" s="76"/>
    </row>
    <row r="1552" spans="2:27">
      <c r="B1552" s="112"/>
      <c r="C1552" s="112"/>
      <c r="X1552" s="76"/>
      <c r="Y1552" s="76"/>
      <c r="Z1552" s="76"/>
      <c r="AA1552" s="76"/>
    </row>
    <row r="1553" spans="2:27">
      <c r="B1553" s="112"/>
      <c r="C1553" s="112"/>
      <c r="X1553" s="76"/>
      <c r="Y1553" s="76"/>
      <c r="Z1553" s="76"/>
      <c r="AA1553" s="76"/>
    </row>
    <row r="1554" spans="2:27">
      <c r="B1554" s="112"/>
      <c r="C1554" s="112"/>
      <c r="X1554" s="76"/>
      <c r="Y1554" s="76"/>
      <c r="Z1554" s="76"/>
      <c r="AA1554" s="76"/>
    </row>
    <row r="1555" spans="2:27">
      <c r="B1555" s="112"/>
      <c r="C1555" s="112"/>
      <c r="X1555" s="76"/>
      <c r="Y1555" s="76"/>
      <c r="Z1555" s="76"/>
      <c r="AA1555" s="76"/>
    </row>
    <row r="1556" spans="2:27">
      <c r="B1556" s="112"/>
      <c r="C1556" s="112"/>
      <c r="X1556" s="76"/>
      <c r="Y1556" s="76"/>
      <c r="Z1556" s="76"/>
      <c r="AA1556" s="76"/>
    </row>
    <row r="1557" spans="2:27">
      <c r="B1557" s="112"/>
      <c r="C1557" s="112"/>
      <c r="X1557" s="76"/>
      <c r="Y1557" s="76"/>
      <c r="Z1557" s="76"/>
      <c r="AA1557" s="76"/>
    </row>
    <row r="1558" spans="2:27">
      <c r="B1558" s="112"/>
      <c r="C1558" s="112"/>
      <c r="X1558" s="76"/>
      <c r="Y1558" s="76"/>
      <c r="Z1558" s="76"/>
      <c r="AA1558" s="76"/>
    </row>
    <row r="1559" spans="2:27">
      <c r="B1559" s="112"/>
      <c r="C1559" s="112"/>
      <c r="X1559" s="76"/>
      <c r="Y1559" s="76"/>
      <c r="Z1559" s="76"/>
      <c r="AA1559" s="76"/>
    </row>
    <row r="1560" spans="2:27">
      <c r="B1560" s="112"/>
      <c r="C1560" s="112"/>
      <c r="X1560" s="76"/>
      <c r="Y1560" s="76"/>
      <c r="Z1560" s="76"/>
      <c r="AA1560" s="76"/>
    </row>
    <row r="1561" spans="2:27">
      <c r="B1561" s="112"/>
      <c r="C1561" s="112"/>
      <c r="X1561" s="76"/>
      <c r="Y1561" s="76"/>
      <c r="Z1561" s="76"/>
      <c r="AA1561" s="76"/>
    </row>
    <row r="1562" spans="2:27">
      <c r="B1562" s="112"/>
      <c r="C1562" s="112"/>
      <c r="X1562" s="76"/>
      <c r="Y1562" s="76"/>
      <c r="Z1562" s="76"/>
      <c r="AA1562" s="76"/>
    </row>
    <row r="1563" spans="2:27">
      <c r="B1563" s="112"/>
      <c r="C1563" s="112"/>
      <c r="X1563" s="76"/>
      <c r="Y1563" s="76"/>
      <c r="Z1563" s="76"/>
      <c r="AA1563" s="76"/>
    </row>
    <row r="1564" spans="2:27">
      <c r="B1564" s="112"/>
      <c r="C1564" s="112"/>
      <c r="X1564" s="76"/>
      <c r="Y1564" s="76"/>
      <c r="Z1564" s="76"/>
      <c r="AA1564" s="76"/>
    </row>
    <row r="1565" spans="2:27">
      <c r="B1565" s="112"/>
      <c r="C1565" s="112"/>
      <c r="X1565" s="76"/>
      <c r="Y1565" s="76"/>
      <c r="Z1565" s="76"/>
      <c r="AA1565" s="76"/>
    </row>
    <row r="1566" spans="2:27">
      <c r="B1566" s="112"/>
      <c r="C1566" s="112"/>
      <c r="X1566" s="76"/>
      <c r="Y1566" s="76"/>
      <c r="Z1566" s="76"/>
      <c r="AA1566" s="76"/>
    </row>
    <row r="1567" spans="2:27">
      <c r="B1567" s="112"/>
      <c r="C1567" s="112"/>
      <c r="X1567" s="76"/>
      <c r="Y1567" s="76"/>
      <c r="Z1567" s="76"/>
      <c r="AA1567" s="76"/>
    </row>
    <row r="1568" spans="2:27">
      <c r="B1568" s="112"/>
      <c r="C1568" s="112"/>
      <c r="X1568" s="76"/>
      <c r="Y1568" s="76"/>
      <c r="Z1568" s="76"/>
      <c r="AA1568" s="76"/>
    </row>
    <row r="1569" spans="2:27">
      <c r="B1569" s="112"/>
      <c r="C1569" s="112"/>
      <c r="X1569" s="76"/>
      <c r="Y1569" s="76"/>
      <c r="Z1569" s="76"/>
      <c r="AA1569" s="76"/>
    </row>
    <row r="1570" spans="2:27">
      <c r="B1570" s="112"/>
      <c r="C1570" s="112"/>
      <c r="X1570" s="76"/>
      <c r="Y1570" s="76"/>
      <c r="Z1570" s="76"/>
      <c r="AA1570" s="76"/>
    </row>
    <row r="1571" spans="2:27">
      <c r="B1571" s="112"/>
      <c r="C1571" s="112"/>
      <c r="X1571" s="76"/>
      <c r="Y1571" s="76"/>
      <c r="Z1571" s="76"/>
      <c r="AA1571" s="76"/>
    </row>
    <row r="1572" spans="2:27">
      <c r="B1572" s="112"/>
      <c r="C1572" s="112"/>
      <c r="X1572" s="76"/>
      <c r="Y1572" s="76"/>
      <c r="Z1572" s="76"/>
      <c r="AA1572" s="76"/>
    </row>
    <row r="1573" spans="2:27">
      <c r="B1573" s="112"/>
      <c r="C1573" s="112"/>
      <c r="X1573" s="76"/>
      <c r="Y1573" s="76"/>
      <c r="Z1573" s="76"/>
      <c r="AA1573" s="76"/>
    </row>
    <row r="1574" spans="2:27">
      <c r="B1574" s="112"/>
      <c r="C1574" s="112"/>
      <c r="X1574" s="76"/>
      <c r="Y1574" s="76"/>
      <c r="Z1574" s="76"/>
      <c r="AA1574" s="76"/>
    </row>
    <row r="1575" spans="2:27">
      <c r="B1575" s="112"/>
      <c r="C1575" s="112"/>
      <c r="X1575" s="76"/>
      <c r="Y1575" s="76"/>
      <c r="Z1575" s="76"/>
      <c r="AA1575" s="76"/>
    </row>
    <row r="1576" spans="2:27">
      <c r="B1576" s="112"/>
      <c r="C1576" s="112"/>
      <c r="X1576" s="76"/>
      <c r="Y1576" s="76"/>
      <c r="Z1576" s="76"/>
      <c r="AA1576" s="76"/>
    </row>
    <row r="1577" spans="2:27">
      <c r="B1577" s="112"/>
      <c r="C1577" s="112"/>
      <c r="X1577" s="76"/>
      <c r="Y1577" s="76"/>
      <c r="Z1577" s="76"/>
      <c r="AA1577" s="76"/>
    </row>
    <row r="1578" spans="2:27">
      <c r="B1578" s="112"/>
      <c r="C1578" s="112"/>
      <c r="X1578" s="76"/>
      <c r="Y1578" s="76"/>
      <c r="Z1578" s="76"/>
      <c r="AA1578" s="76"/>
    </row>
    <row r="1579" spans="2:27">
      <c r="B1579" s="112"/>
      <c r="C1579" s="112"/>
      <c r="X1579" s="76"/>
      <c r="Y1579" s="76"/>
      <c r="Z1579" s="76"/>
      <c r="AA1579" s="76"/>
    </row>
    <row r="1580" spans="2:27">
      <c r="B1580" s="112"/>
      <c r="C1580" s="112"/>
      <c r="X1580" s="76"/>
      <c r="Y1580" s="76"/>
      <c r="Z1580" s="76"/>
      <c r="AA1580" s="76"/>
    </row>
    <row r="1581" spans="2:27">
      <c r="B1581" s="112"/>
      <c r="C1581" s="112"/>
      <c r="X1581" s="76"/>
      <c r="Y1581" s="76"/>
      <c r="Z1581" s="76"/>
      <c r="AA1581" s="76"/>
    </row>
    <row r="1582" spans="2:27">
      <c r="B1582" s="112"/>
      <c r="C1582" s="112"/>
      <c r="X1582" s="76"/>
      <c r="Y1582" s="76"/>
      <c r="Z1582" s="76"/>
      <c r="AA1582" s="76"/>
    </row>
    <row r="1583" spans="2:27">
      <c r="B1583" s="112"/>
      <c r="C1583" s="112"/>
      <c r="X1583" s="76"/>
      <c r="Y1583" s="76"/>
      <c r="Z1583" s="76"/>
      <c r="AA1583" s="76"/>
    </row>
    <row r="1584" spans="2:27">
      <c r="B1584" s="112"/>
      <c r="C1584" s="112"/>
      <c r="X1584" s="76"/>
      <c r="Y1584" s="76"/>
      <c r="Z1584" s="76"/>
      <c r="AA1584" s="76"/>
    </row>
    <row r="1585" spans="2:27">
      <c r="B1585" s="112"/>
      <c r="C1585" s="112"/>
      <c r="X1585" s="76"/>
      <c r="Y1585" s="76"/>
      <c r="Z1585" s="76"/>
      <c r="AA1585" s="76"/>
    </row>
    <row r="1586" spans="2:27">
      <c r="B1586" s="112"/>
      <c r="C1586" s="112"/>
      <c r="X1586" s="76"/>
      <c r="Y1586" s="76"/>
      <c r="Z1586" s="76"/>
      <c r="AA1586" s="76"/>
    </row>
    <row r="1587" spans="2:27">
      <c r="B1587" s="112"/>
      <c r="C1587" s="112"/>
      <c r="X1587" s="76"/>
      <c r="Y1587" s="76"/>
      <c r="Z1587" s="76"/>
      <c r="AA1587" s="76"/>
    </row>
    <row r="1588" spans="2:27">
      <c r="B1588" s="112"/>
      <c r="C1588" s="112"/>
      <c r="X1588" s="76"/>
      <c r="Y1588" s="76"/>
      <c r="Z1588" s="76"/>
      <c r="AA1588" s="76"/>
    </row>
    <row r="1589" spans="2:27">
      <c r="B1589" s="112"/>
      <c r="C1589" s="112"/>
      <c r="X1589" s="76"/>
      <c r="Y1589" s="76"/>
      <c r="Z1589" s="76"/>
      <c r="AA1589" s="76"/>
    </row>
    <row r="1590" spans="2:27">
      <c r="B1590" s="112"/>
      <c r="C1590" s="112"/>
      <c r="X1590" s="76"/>
      <c r="Y1590" s="76"/>
      <c r="Z1590" s="76"/>
      <c r="AA1590" s="76"/>
    </row>
    <row r="1591" spans="2:27">
      <c r="B1591" s="112"/>
      <c r="C1591" s="112"/>
      <c r="X1591" s="76"/>
      <c r="Y1591" s="76"/>
      <c r="Z1591" s="76"/>
      <c r="AA1591" s="76"/>
    </row>
    <row r="1592" spans="2:27">
      <c r="B1592" s="112"/>
      <c r="C1592" s="112"/>
      <c r="X1592" s="76"/>
      <c r="Y1592" s="76"/>
      <c r="Z1592" s="76"/>
      <c r="AA1592" s="76"/>
    </row>
    <row r="1593" spans="2:27">
      <c r="B1593" s="112"/>
      <c r="C1593" s="112"/>
      <c r="X1593" s="76"/>
      <c r="Y1593" s="76"/>
      <c r="Z1593" s="76"/>
      <c r="AA1593" s="76"/>
    </row>
    <row r="1594" spans="2:27">
      <c r="B1594" s="112"/>
      <c r="C1594" s="112"/>
      <c r="X1594" s="76"/>
      <c r="Y1594" s="76"/>
      <c r="Z1594" s="76"/>
      <c r="AA1594" s="76"/>
    </row>
    <row r="1595" spans="2:27">
      <c r="B1595" s="112"/>
      <c r="C1595" s="112"/>
      <c r="X1595" s="76"/>
      <c r="Y1595" s="76"/>
      <c r="Z1595" s="76"/>
      <c r="AA1595" s="76"/>
    </row>
    <row r="1596" spans="2:27">
      <c r="B1596" s="112"/>
      <c r="C1596" s="112"/>
      <c r="X1596" s="76"/>
      <c r="Y1596" s="76"/>
      <c r="Z1596" s="76"/>
      <c r="AA1596" s="76"/>
    </row>
    <row r="1597" spans="2:27">
      <c r="B1597" s="112"/>
      <c r="C1597" s="112"/>
      <c r="X1597" s="76"/>
      <c r="Y1597" s="76"/>
      <c r="Z1597" s="76"/>
      <c r="AA1597" s="76"/>
    </row>
    <row r="1598" spans="2:27">
      <c r="B1598" s="112"/>
      <c r="C1598" s="112"/>
      <c r="X1598" s="76"/>
      <c r="Y1598" s="76"/>
      <c r="Z1598" s="76"/>
      <c r="AA1598" s="76"/>
    </row>
    <row r="1599" spans="2:27">
      <c r="B1599" s="112"/>
      <c r="C1599" s="112"/>
      <c r="X1599" s="76"/>
      <c r="Y1599" s="76"/>
      <c r="Z1599" s="76"/>
      <c r="AA1599" s="76"/>
    </row>
    <row r="1600" spans="2:27">
      <c r="B1600" s="112"/>
      <c r="C1600" s="112"/>
      <c r="X1600" s="76"/>
      <c r="Y1600" s="76"/>
      <c r="Z1600" s="76"/>
      <c r="AA1600" s="76"/>
    </row>
    <row r="1601" spans="2:27">
      <c r="B1601" s="112"/>
      <c r="C1601" s="112"/>
      <c r="X1601" s="76"/>
      <c r="Y1601" s="76"/>
      <c r="Z1601" s="76"/>
      <c r="AA1601" s="76"/>
    </row>
    <row r="1602" spans="2:27">
      <c r="B1602" s="112"/>
      <c r="C1602" s="112"/>
      <c r="X1602" s="76"/>
      <c r="Y1602" s="76"/>
      <c r="Z1602" s="76"/>
      <c r="AA1602" s="76"/>
    </row>
    <row r="1603" spans="2:27">
      <c r="B1603" s="112"/>
      <c r="C1603" s="112"/>
      <c r="X1603" s="76"/>
      <c r="Y1603" s="76"/>
      <c r="Z1603" s="76"/>
      <c r="AA1603" s="76"/>
    </row>
    <row r="1604" spans="2:27">
      <c r="B1604" s="112"/>
      <c r="C1604" s="112"/>
      <c r="X1604" s="76"/>
      <c r="Y1604" s="76"/>
      <c r="Z1604" s="76"/>
      <c r="AA1604" s="76"/>
    </row>
    <row r="1605" spans="2:27">
      <c r="B1605" s="112"/>
      <c r="C1605" s="112"/>
      <c r="X1605" s="76"/>
      <c r="Y1605" s="76"/>
      <c r="Z1605" s="76"/>
      <c r="AA1605" s="76"/>
    </row>
    <row r="1606" spans="2:27">
      <c r="B1606" s="112"/>
      <c r="C1606" s="112"/>
      <c r="X1606" s="76"/>
      <c r="Y1606" s="76"/>
      <c r="Z1606" s="76"/>
      <c r="AA1606" s="76"/>
    </row>
    <row r="1607" spans="2:27">
      <c r="B1607" s="112"/>
      <c r="C1607" s="112"/>
      <c r="X1607" s="76"/>
      <c r="Y1607" s="76"/>
      <c r="Z1607" s="76"/>
      <c r="AA1607" s="76"/>
    </row>
    <row r="1608" spans="2:27">
      <c r="B1608" s="112"/>
      <c r="C1608" s="112"/>
      <c r="X1608" s="76"/>
      <c r="Y1608" s="76"/>
      <c r="Z1608" s="76"/>
      <c r="AA1608" s="76"/>
    </row>
    <row r="1609" spans="2:27">
      <c r="B1609" s="112"/>
      <c r="C1609" s="112"/>
      <c r="X1609" s="76"/>
      <c r="Y1609" s="76"/>
      <c r="Z1609" s="76"/>
      <c r="AA1609" s="76"/>
    </row>
    <row r="1610" spans="2:27">
      <c r="B1610" s="112"/>
      <c r="C1610" s="112"/>
      <c r="X1610" s="76"/>
      <c r="Y1610" s="76"/>
      <c r="Z1610" s="76"/>
      <c r="AA1610" s="76"/>
    </row>
    <row r="1611" spans="2:27">
      <c r="B1611" s="112"/>
      <c r="C1611" s="112"/>
      <c r="X1611" s="76"/>
      <c r="Y1611" s="76"/>
      <c r="Z1611" s="76"/>
      <c r="AA1611" s="76"/>
    </row>
    <row r="1612" spans="2:27">
      <c r="B1612" s="112"/>
      <c r="C1612" s="112"/>
      <c r="X1612" s="76"/>
      <c r="Y1612" s="76"/>
      <c r="Z1612" s="76"/>
      <c r="AA1612" s="76"/>
    </row>
    <row r="1613" spans="2:27">
      <c r="B1613" s="112"/>
      <c r="C1613" s="112"/>
      <c r="X1613" s="76"/>
      <c r="Y1613" s="76"/>
      <c r="Z1613" s="76"/>
      <c r="AA1613" s="76"/>
    </row>
    <row r="1614" spans="2:27">
      <c r="B1614" s="112"/>
      <c r="C1614" s="112"/>
      <c r="X1614" s="76"/>
      <c r="Y1614" s="76"/>
      <c r="Z1614" s="76"/>
      <c r="AA1614" s="76"/>
    </row>
    <row r="1615" spans="2:27">
      <c r="B1615" s="112"/>
      <c r="C1615" s="112"/>
      <c r="X1615" s="76"/>
      <c r="Y1615" s="76"/>
      <c r="Z1615" s="76"/>
      <c r="AA1615" s="76"/>
    </row>
    <row r="1616" spans="2:27">
      <c r="B1616" s="112"/>
      <c r="C1616" s="112"/>
      <c r="X1616" s="76"/>
      <c r="Y1616" s="76"/>
      <c r="Z1616" s="76"/>
      <c r="AA1616" s="76"/>
    </row>
    <row r="1617" spans="2:27">
      <c r="B1617" s="112"/>
      <c r="C1617" s="112"/>
      <c r="X1617" s="76"/>
      <c r="Y1617" s="76"/>
      <c r="Z1617" s="76"/>
      <c r="AA1617" s="76"/>
    </row>
    <row r="1618" spans="2:27">
      <c r="B1618" s="112"/>
      <c r="C1618" s="112"/>
      <c r="X1618" s="76"/>
      <c r="Y1618" s="76"/>
      <c r="Z1618" s="76"/>
      <c r="AA1618" s="76"/>
    </row>
    <row r="1619" spans="2:27">
      <c r="B1619" s="112"/>
      <c r="C1619" s="112"/>
      <c r="X1619" s="76"/>
      <c r="Y1619" s="76"/>
      <c r="Z1619" s="76"/>
      <c r="AA1619" s="76"/>
    </row>
    <row r="1620" spans="2:27">
      <c r="B1620" s="112"/>
      <c r="C1620" s="112"/>
      <c r="X1620" s="76"/>
      <c r="Y1620" s="76"/>
      <c r="Z1620" s="76"/>
      <c r="AA1620" s="76"/>
    </row>
    <row r="1621" spans="2:27">
      <c r="B1621" s="112"/>
      <c r="C1621" s="112"/>
      <c r="X1621" s="76"/>
      <c r="Y1621" s="76"/>
      <c r="Z1621" s="76"/>
      <c r="AA1621" s="76"/>
    </row>
    <row r="1622" spans="2:27">
      <c r="B1622" s="112"/>
      <c r="C1622" s="112"/>
      <c r="X1622" s="76"/>
      <c r="Y1622" s="76"/>
      <c r="Z1622" s="76"/>
      <c r="AA1622" s="76"/>
    </row>
    <row r="1623" spans="2:27">
      <c r="B1623" s="112"/>
      <c r="C1623" s="112"/>
      <c r="X1623" s="76"/>
      <c r="Y1623" s="76"/>
      <c r="Z1623" s="76"/>
      <c r="AA1623" s="76"/>
    </row>
    <row r="1624" spans="2:27">
      <c r="B1624" s="112"/>
      <c r="C1624" s="112"/>
      <c r="X1624" s="76"/>
      <c r="Y1624" s="76"/>
      <c r="Z1624" s="76"/>
      <c r="AA1624" s="76"/>
    </row>
    <row r="1625" spans="2:27">
      <c r="B1625" s="112"/>
      <c r="C1625" s="112"/>
      <c r="X1625" s="76"/>
      <c r="Y1625" s="76"/>
      <c r="Z1625" s="76"/>
      <c r="AA1625" s="76"/>
    </row>
    <row r="1626" spans="2:27">
      <c r="B1626" s="112"/>
      <c r="C1626" s="112"/>
      <c r="X1626" s="76"/>
      <c r="Y1626" s="76"/>
      <c r="Z1626" s="76"/>
      <c r="AA1626" s="76"/>
    </row>
    <row r="1627" spans="2:27">
      <c r="B1627" s="112"/>
      <c r="C1627" s="112"/>
      <c r="X1627" s="76"/>
      <c r="Y1627" s="76"/>
      <c r="Z1627" s="76"/>
      <c r="AA1627" s="76"/>
    </row>
    <row r="1628" spans="2:27">
      <c r="B1628" s="112"/>
      <c r="C1628" s="112"/>
      <c r="X1628" s="76"/>
      <c r="Y1628" s="76"/>
      <c r="Z1628" s="76"/>
      <c r="AA1628" s="76"/>
    </row>
    <row r="1629" spans="2:27">
      <c r="B1629" s="112"/>
      <c r="C1629" s="112"/>
      <c r="X1629" s="76"/>
      <c r="Y1629" s="76"/>
      <c r="Z1629" s="76"/>
      <c r="AA1629" s="76"/>
    </row>
    <row r="1630" spans="2:27">
      <c r="B1630" s="112"/>
      <c r="C1630" s="112"/>
      <c r="X1630" s="76"/>
      <c r="Y1630" s="76"/>
      <c r="Z1630" s="76"/>
      <c r="AA1630" s="76"/>
    </row>
    <row r="1631" spans="2:27">
      <c r="B1631" s="112"/>
      <c r="C1631" s="112"/>
      <c r="X1631" s="76"/>
      <c r="Y1631" s="76"/>
      <c r="Z1631" s="76"/>
      <c r="AA1631" s="76"/>
    </row>
    <row r="1632" spans="2:27">
      <c r="B1632" s="112"/>
      <c r="C1632" s="112"/>
      <c r="X1632" s="76"/>
      <c r="Y1632" s="76"/>
      <c r="Z1632" s="76"/>
      <c r="AA1632" s="76"/>
    </row>
    <row r="1633" spans="2:27">
      <c r="B1633" s="112"/>
      <c r="C1633" s="112"/>
      <c r="X1633" s="76"/>
      <c r="Y1633" s="76"/>
      <c r="Z1633" s="76"/>
      <c r="AA1633" s="76"/>
    </row>
    <row r="1634" spans="2:27">
      <c r="B1634" s="112"/>
      <c r="C1634" s="112"/>
      <c r="X1634" s="76"/>
      <c r="Y1634" s="76"/>
      <c r="Z1634" s="76"/>
      <c r="AA1634" s="76"/>
    </row>
    <row r="1635" spans="2:27">
      <c r="B1635" s="112"/>
      <c r="C1635" s="112"/>
      <c r="X1635" s="76"/>
      <c r="Y1635" s="76"/>
      <c r="Z1635" s="76"/>
      <c r="AA1635" s="76"/>
    </row>
    <row r="1636" spans="2:27">
      <c r="B1636" s="112"/>
      <c r="C1636" s="112"/>
      <c r="X1636" s="76"/>
      <c r="Y1636" s="76"/>
      <c r="Z1636" s="76"/>
      <c r="AA1636" s="76"/>
    </row>
    <row r="1637" spans="2:27">
      <c r="B1637" s="112"/>
      <c r="C1637" s="112"/>
      <c r="X1637" s="76"/>
      <c r="Y1637" s="76"/>
      <c r="Z1637" s="76"/>
      <c r="AA1637" s="76"/>
    </row>
    <row r="1638" spans="2:27">
      <c r="B1638" s="112"/>
      <c r="C1638" s="112"/>
      <c r="X1638" s="76"/>
      <c r="Y1638" s="76"/>
      <c r="Z1638" s="76"/>
      <c r="AA1638" s="76"/>
    </row>
    <row r="1639" spans="2:27">
      <c r="B1639" s="112"/>
      <c r="C1639" s="112"/>
      <c r="X1639" s="76"/>
      <c r="Y1639" s="76"/>
      <c r="Z1639" s="76"/>
      <c r="AA1639" s="76"/>
    </row>
    <row r="1640" spans="2:27">
      <c r="B1640" s="112"/>
      <c r="C1640" s="112"/>
      <c r="X1640" s="76"/>
      <c r="Y1640" s="76"/>
      <c r="Z1640" s="76"/>
      <c r="AA1640" s="76"/>
    </row>
    <row r="1641" spans="2:27">
      <c r="B1641" s="112"/>
      <c r="C1641" s="112"/>
      <c r="X1641" s="76"/>
      <c r="Y1641" s="76"/>
      <c r="Z1641" s="76"/>
      <c r="AA1641" s="76"/>
    </row>
    <row r="1642" spans="2:27">
      <c r="B1642" s="112"/>
      <c r="C1642" s="112"/>
      <c r="X1642" s="76"/>
      <c r="Y1642" s="76"/>
      <c r="Z1642" s="76"/>
      <c r="AA1642" s="76"/>
    </row>
    <row r="1643" spans="2:27">
      <c r="B1643" s="112"/>
      <c r="C1643" s="112"/>
      <c r="X1643" s="76"/>
      <c r="Y1643" s="76"/>
      <c r="Z1643" s="76"/>
      <c r="AA1643" s="76"/>
    </row>
    <row r="1644" spans="2:27">
      <c r="B1644" s="112"/>
      <c r="C1644" s="112"/>
      <c r="X1644" s="76"/>
      <c r="Y1644" s="76"/>
      <c r="Z1644" s="76"/>
      <c r="AA1644" s="76"/>
    </row>
    <row r="1645" spans="2:27">
      <c r="B1645" s="112"/>
      <c r="C1645" s="112"/>
      <c r="X1645" s="76"/>
      <c r="Y1645" s="76"/>
      <c r="Z1645" s="76"/>
      <c r="AA1645" s="76"/>
    </row>
    <row r="1646" spans="2:27">
      <c r="B1646" s="112"/>
      <c r="C1646" s="112"/>
      <c r="X1646" s="76"/>
      <c r="Y1646" s="76"/>
      <c r="Z1646" s="76"/>
      <c r="AA1646" s="76"/>
    </row>
    <row r="1647" spans="2:27">
      <c r="B1647" s="112"/>
      <c r="C1647" s="112"/>
      <c r="X1647" s="76"/>
      <c r="Y1647" s="76"/>
      <c r="Z1647" s="76"/>
      <c r="AA1647" s="76"/>
    </row>
    <row r="1648" spans="2:27">
      <c r="B1648" s="112"/>
      <c r="C1648" s="112"/>
      <c r="X1648" s="76"/>
      <c r="Y1648" s="76"/>
      <c r="Z1648" s="76"/>
      <c r="AA1648" s="76"/>
    </row>
    <row r="1649" spans="2:27">
      <c r="B1649" s="112"/>
      <c r="C1649" s="112"/>
      <c r="X1649" s="76"/>
      <c r="Y1649" s="76"/>
      <c r="Z1649" s="76"/>
      <c r="AA1649" s="76"/>
    </row>
    <row r="1650" spans="2:27">
      <c r="B1650" s="112"/>
      <c r="C1650" s="112"/>
      <c r="X1650" s="76"/>
      <c r="Y1650" s="76"/>
      <c r="Z1650" s="76"/>
      <c r="AA1650" s="76"/>
    </row>
    <row r="1651" spans="2:27">
      <c r="B1651" s="112"/>
      <c r="C1651" s="112"/>
      <c r="X1651" s="76"/>
      <c r="Y1651" s="76"/>
      <c r="Z1651" s="76"/>
      <c r="AA1651" s="76"/>
    </row>
    <row r="1652" spans="2:27">
      <c r="B1652" s="112"/>
      <c r="C1652" s="112"/>
      <c r="X1652" s="76"/>
      <c r="Y1652" s="76"/>
      <c r="Z1652" s="76"/>
      <c r="AA1652" s="76"/>
    </row>
    <row r="1653" spans="2:27">
      <c r="B1653" s="112"/>
      <c r="C1653" s="112"/>
      <c r="X1653" s="76"/>
      <c r="Y1653" s="76"/>
      <c r="Z1653" s="76"/>
      <c r="AA1653" s="76"/>
    </row>
    <row r="1654" spans="2:27">
      <c r="B1654" s="112"/>
      <c r="C1654" s="112"/>
      <c r="X1654" s="76"/>
      <c r="Y1654" s="76"/>
      <c r="Z1654" s="76"/>
      <c r="AA1654" s="76"/>
    </row>
    <row r="1655" spans="2:27">
      <c r="B1655" s="112"/>
      <c r="C1655" s="112"/>
      <c r="X1655" s="76"/>
      <c r="Y1655" s="76"/>
      <c r="Z1655" s="76"/>
      <c r="AA1655" s="76"/>
    </row>
    <row r="1656" spans="2:27">
      <c r="B1656" s="112"/>
      <c r="C1656" s="112"/>
      <c r="X1656" s="76"/>
      <c r="Y1656" s="76"/>
      <c r="Z1656" s="76"/>
      <c r="AA1656" s="76"/>
    </row>
    <row r="1657" spans="2:27">
      <c r="B1657" s="112"/>
      <c r="C1657" s="112"/>
      <c r="X1657" s="76"/>
      <c r="Y1657" s="76"/>
      <c r="Z1657" s="76"/>
      <c r="AA1657" s="76"/>
    </row>
    <row r="1658" spans="2:27">
      <c r="B1658" s="112"/>
      <c r="C1658" s="112"/>
      <c r="X1658" s="76"/>
      <c r="Y1658" s="76"/>
      <c r="Z1658" s="76"/>
      <c r="AA1658" s="76"/>
    </row>
    <row r="1659" spans="2:27">
      <c r="B1659" s="112"/>
      <c r="C1659" s="112"/>
      <c r="X1659" s="76"/>
      <c r="Y1659" s="76"/>
      <c r="Z1659" s="76"/>
      <c r="AA1659" s="76"/>
    </row>
    <row r="1660" spans="2:27">
      <c r="B1660" s="112"/>
      <c r="C1660" s="112"/>
      <c r="X1660" s="76"/>
      <c r="Y1660" s="76"/>
      <c r="Z1660" s="76"/>
      <c r="AA1660" s="76"/>
    </row>
    <row r="1661" spans="2:27">
      <c r="B1661" s="112"/>
      <c r="C1661" s="112"/>
      <c r="X1661" s="76"/>
      <c r="Y1661" s="76"/>
      <c r="Z1661" s="76"/>
      <c r="AA1661" s="76"/>
    </row>
    <row r="1662" spans="2:27">
      <c r="B1662" s="112"/>
      <c r="C1662" s="112"/>
      <c r="X1662" s="76"/>
      <c r="Y1662" s="76"/>
      <c r="Z1662" s="76"/>
      <c r="AA1662" s="76"/>
    </row>
    <row r="1663" spans="2:27">
      <c r="B1663" s="112"/>
      <c r="C1663" s="112"/>
      <c r="X1663" s="76"/>
      <c r="Y1663" s="76"/>
      <c r="Z1663" s="76"/>
      <c r="AA1663" s="76"/>
    </row>
    <row r="1664" spans="2:27">
      <c r="B1664" s="112"/>
      <c r="C1664" s="112"/>
      <c r="X1664" s="76"/>
      <c r="Y1664" s="76"/>
      <c r="Z1664" s="76"/>
      <c r="AA1664" s="76"/>
    </row>
    <row r="1665" spans="2:27">
      <c r="B1665" s="112"/>
      <c r="C1665" s="112"/>
      <c r="X1665" s="76"/>
      <c r="Y1665" s="76"/>
      <c r="Z1665" s="76"/>
      <c r="AA1665" s="76"/>
    </row>
    <row r="1666" spans="2:27">
      <c r="B1666" s="112"/>
      <c r="C1666" s="112"/>
      <c r="X1666" s="76"/>
      <c r="Y1666" s="76"/>
      <c r="Z1666" s="76"/>
      <c r="AA1666" s="76"/>
    </row>
    <row r="1667" spans="2:27">
      <c r="B1667" s="112"/>
      <c r="C1667" s="112"/>
      <c r="X1667" s="76"/>
      <c r="Y1667" s="76"/>
      <c r="Z1667" s="76"/>
      <c r="AA1667" s="76"/>
    </row>
    <row r="1668" spans="2:27">
      <c r="B1668" s="112"/>
      <c r="C1668" s="112"/>
      <c r="X1668" s="76"/>
      <c r="Y1668" s="76"/>
      <c r="Z1668" s="76"/>
      <c r="AA1668" s="76"/>
    </row>
    <row r="1669" spans="2:27">
      <c r="B1669" s="112"/>
      <c r="C1669" s="112"/>
      <c r="X1669" s="76"/>
      <c r="Y1669" s="76"/>
      <c r="Z1669" s="76"/>
      <c r="AA1669" s="76"/>
    </row>
    <row r="1670" spans="2:27">
      <c r="B1670" s="112"/>
      <c r="C1670" s="112"/>
      <c r="X1670" s="76"/>
      <c r="Y1670" s="76"/>
      <c r="Z1670" s="76"/>
      <c r="AA1670" s="76"/>
    </row>
    <row r="1671" spans="2:27">
      <c r="B1671" s="112"/>
      <c r="C1671" s="112"/>
      <c r="X1671" s="76"/>
      <c r="Y1671" s="76"/>
      <c r="Z1671" s="76"/>
      <c r="AA1671" s="76"/>
    </row>
    <row r="1672" spans="2:27">
      <c r="B1672" s="112"/>
      <c r="C1672" s="112"/>
      <c r="X1672" s="76"/>
      <c r="Y1672" s="76"/>
      <c r="Z1672" s="76"/>
      <c r="AA1672" s="76"/>
    </row>
    <row r="1673" spans="2:27">
      <c r="B1673" s="112"/>
      <c r="C1673" s="112"/>
      <c r="X1673" s="76"/>
      <c r="Y1673" s="76"/>
      <c r="Z1673" s="76"/>
      <c r="AA1673" s="76"/>
    </row>
    <row r="1674" spans="2:27">
      <c r="B1674" s="112"/>
      <c r="C1674" s="112"/>
      <c r="X1674" s="76"/>
      <c r="Y1674" s="76"/>
      <c r="Z1674" s="76"/>
      <c r="AA1674" s="76"/>
    </row>
    <row r="1675" spans="2:27">
      <c r="B1675" s="112"/>
      <c r="C1675" s="112"/>
      <c r="X1675" s="76"/>
      <c r="Y1675" s="76"/>
      <c r="Z1675" s="76"/>
      <c r="AA1675" s="76"/>
    </row>
    <row r="1676" spans="2:27">
      <c r="B1676" s="112"/>
      <c r="C1676" s="112"/>
      <c r="X1676" s="76"/>
      <c r="Y1676" s="76"/>
      <c r="Z1676" s="76"/>
      <c r="AA1676" s="76"/>
    </row>
    <row r="1677" spans="2:27">
      <c r="B1677" s="112"/>
      <c r="C1677" s="112"/>
      <c r="X1677" s="76"/>
      <c r="Y1677" s="76"/>
      <c r="Z1677" s="76"/>
      <c r="AA1677" s="76"/>
    </row>
    <row r="1678" spans="2:27">
      <c r="B1678" s="112"/>
      <c r="C1678" s="112"/>
      <c r="X1678" s="76"/>
      <c r="Y1678" s="76"/>
      <c r="Z1678" s="76"/>
      <c r="AA1678" s="76"/>
    </row>
    <row r="1679" spans="2:27">
      <c r="B1679" s="112"/>
      <c r="C1679" s="112"/>
      <c r="X1679" s="76"/>
      <c r="Y1679" s="76"/>
      <c r="Z1679" s="76"/>
      <c r="AA1679" s="76"/>
    </row>
    <row r="1680" spans="2:27">
      <c r="B1680" s="112"/>
      <c r="C1680" s="112"/>
      <c r="X1680" s="76"/>
      <c r="Y1680" s="76"/>
      <c r="Z1680" s="76"/>
      <c r="AA1680" s="76"/>
    </row>
    <row r="1681" spans="2:27">
      <c r="B1681" s="112"/>
      <c r="C1681" s="112"/>
      <c r="X1681" s="76"/>
      <c r="Y1681" s="76"/>
      <c r="Z1681" s="76"/>
      <c r="AA1681" s="76"/>
    </row>
    <row r="1682" spans="2:27">
      <c r="B1682" s="112"/>
      <c r="C1682" s="112"/>
      <c r="X1682" s="76"/>
      <c r="Y1682" s="76"/>
      <c r="Z1682" s="76"/>
      <c r="AA1682" s="76"/>
    </row>
    <row r="1683" spans="2:27">
      <c r="B1683" s="112"/>
      <c r="C1683" s="112"/>
      <c r="X1683" s="76"/>
      <c r="Y1683" s="76"/>
      <c r="Z1683" s="76"/>
      <c r="AA1683" s="76"/>
    </row>
    <row r="1684" spans="2:27">
      <c r="B1684" s="112"/>
      <c r="C1684" s="112"/>
      <c r="X1684" s="76"/>
      <c r="Y1684" s="76"/>
      <c r="Z1684" s="76"/>
      <c r="AA1684" s="76"/>
    </row>
    <row r="1685" spans="2:27">
      <c r="B1685" s="112"/>
      <c r="C1685" s="112"/>
      <c r="X1685" s="76"/>
      <c r="Y1685" s="76"/>
      <c r="Z1685" s="76"/>
      <c r="AA1685" s="76"/>
    </row>
    <row r="1686" spans="2:27">
      <c r="B1686" s="112"/>
      <c r="C1686" s="112"/>
      <c r="X1686" s="76"/>
      <c r="Y1686" s="76"/>
      <c r="Z1686" s="76"/>
      <c r="AA1686" s="76"/>
    </row>
    <row r="1687" spans="2:27">
      <c r="B1687" s="112"/>
      <c r="C1687" s="112"/>
      <c r="X1687" s="76"/>
      <c r="Y1687" s="76"/>
      <c r="Z1687" s="76"/>
      <c r="AA1687" s="76"/>
    </row>
    <row r="1688" spans="2:27">
      <c r="B1688" s="112"/>
      <c r="C1688" s="112"/>
      <c r="X1688" s="76"/>
      <c r="Y1688" s="76"/>
      <c r="Z1688" s="76"/>
      <c r="AA1688" s="76"/>
    </row>
    <row r="1689" spans="2:27">
      <c r="B1689" s="112"/>
      <c r="C1689" s="112"/>
      <c r="X1689" s="76"/>
      <c r="Y1689" s="76"/>
      <c r="Z1689" s="76"/>
      <c r="AA1689" s="76"/>
    </row>
    <row r="1690" spans="2:27">
      <c r="B1690" s="112"/>
      <c r="C1690" s="112"/>
      <c r="X1690" s="76"/>
      <c r="Y1690" s="76"/>
      <c r="Z1690" s="76"/>
      <c r="AA1690" s="76"/>
    </row>
    <row r="1691" spans="2:27">
      <c r="B1691" s="112"/>
      <c r="C1691" s="112"/>
      <c r="X1691" s="76"/>
      <c r="Y1691" s="76"/>
      <c r="Z1691" s="76"/>
      <c r="AA1691" s="76"/>
    </row>
    <row r="1692" spans="2:27">
      <c r="B1692" s="112"/>
      <c r="C1692" s="112"/>
      <c r="X1692" s="76"/>
      <c r="Y1692" s="76"/>
      <c r="Z1692" s="76"/>
      <c r="AA1692" s="76"/>
    </row>
    <row r="1693" spans="2:27">
      <c r="B1693" s="112"/>
      <c r="C1693" s="112"/>
      <c r="X1693" s="76"/>
      <c r="Y1693" s="76"/>
      <c r="Z1693" s="76"/>
      <c r="AA1693" s="76"/>
    </row>
    <row r="1694" spans="2:27">
      <c r="B1694" s="112"/>
      <c r="C1694" s="112"/>
      <c r="X1694" s="76"/>
      <c r="Y1694" s="76"/>
      <c r="Z1694" s="76"/>
      <c r="AA1694" s="76"/>
    </row>
    <row r="1695" spans="2:27">
      <c r="B1695" s="112"/>
      <c r="C1695" s="112"/>
      <c r="X1695" s="76"/>
      <c r="Y1695" s="76"/>
      <c r="Z1695" s="76"/>
      <c r="AA1695" s="76"/>
    </row>
    <row r="1696" spans="2:27">
      <c r="B1696" s="112"/>
      <c r="C1696" s="112"/>
      <c r="X1696" s="76"/>
      <c r="Y1696" s="76"/>
      <c r="Z1696" s="76"/>
      <c r="AA1696" s="76"/>
    </row>
    <row r="1697" spans="2:27">
      <c r="B1697" s="112"/>
      <c r="C1697" s="112"/>
      <c r="X1697" s="76"/>
      <c r="Y1697" s="76"/>
      <c r="Z1697" s="76"/>
      <c r="AA1697" s="76"/>
    </row>
    <row r="1698" spans="2:27">
      <c r="B1698" s="112"/>
      <c r="C1698" s="112"/>
      <c r="X1698" s="76"/>
      <c r="Y1698" s="76"/>
      <c r="Z1698" s="76"/>
      <c r="AA1698" s="76"/>
    </row>
    <row r="1699" spans="2:27">
      <c r="B1699" s="112"/>
      <c r="C1699" s="112"/>
      <c r="X1699" s="76"/>
      <c r="Y1699" s="76"/>
      <c r="Z1699" s="76"/>
      <c r="AA1699" s="76"/>
    </row>
    <row r="1700" spans="2:27">
      <c r="B1700" s="112"/>
      <c r="C1700" s="112"/>
      <c r="X1700" s="76"/>
      <c r="Y1700" s="76"/>
      <c r="Z1700" s="76"/>
      <c r="AA1700" s="76"/>
    </row>
    <row r="1701" spans="2:27">
      <c r="B1701" s="112"/>
      <c r="C1701" s="112"/>
      <c r="X1701" s="76"/>
      <c r="Y1701" s="76"/>
      <c r="Z1701" s="76"/>
      <c r="AA1701" s="76"/>
    </row>
    <row r="1702" spans="2:27">
      <c r="B1702" s="112"/>
      <c r="C1702" s="112"/>
      <c r="X1702" s="76"/>
      <c r="Y1702" s="76"/>
      <c r="Z1702" s="76"/>
      <c r="AA1702" s="76"/>
    </row>
    <row r="1703" spans="2:27">
      <c r="B1703" s="112"/>
      <c r="C1703" s="112"/>
      <c r="X1703" s="76"/>
      <c r="Y1703" s="76"/>
      <c r="Z1703" s="76"/>
      <c r="AA1703" s="76"/>
    </row>
    <row r="1704" spans="2:27">
      <c r="B1704" s="112"/>
      <c r="C1704" s="112"/>
      <c r="X1704" s="76"/>
      <c r="Y1704" s="76"/>
      <c r="Z1704" s="76"/>
      <c r="AA1704" s="76"/>
    </row>
    <row r="1705" spans="2:27">
      <c r="B1705" s="112"/>
      <c r="C1705" s="112"/>
      <c r="X1705" s="76"/>
      <c r="Y1705" s="76"/>
      <c r="Z1705" s="76"/>
      <c r="AA1705" s="76"/>
    </row>
    <row r="1706" spans="2:27">
      <c r="B1706" s="112"/>
      <c r="C1706" s="112"/>
      <c r="X1706" s="76"/>
      <c r="Y1706" s="76"/>
      <c r="Z1706" s="76"/>
      <c r="AA1706" s="76"/>
    </row>
    <row r="1707" spans="2:27">
      <c r="B1707" s="112"/>
      <c r="C1707" s="112"/>
      <c r="X1707" s="76"/>
      <c r="Y1707" s="76"/>
      <c r="Z1707" s="76"/>
      <c r="AA1707" s="76"/>
    </row>
    <row r="1708" spans="2:27">
      <c r="B1708" s="112"/>
      <c r="C1708" s="112"/>
      <c r="X1708" s="76"/>
      <c r="Y1708" s="76"/>
      <c r="Z1708" s="76"/>
      <c r="AA1708" s="76"/>
    </row>
    <row r="1709" spans="2:27">
      <c r="B1709" s="112"/>
      <c r="C1709" s="112"/>
      <c r="X1709" s="76"/>
      <c r="Y1709" s="76"/>
      <c r="Z1709" s="76"/>
      <c r="AA1709" s="76"/>
    </row>
    <row r="1710" spans="2:27">
      <c r="B1710" s="112"/>
      <c r="C1710" s="112"/>
      <c r="X1710" s="76"/>
      <c r="Y1710" s="76"/>
      <c r="Z1710" s="76"/>
      <c r="AA1710" s="76"/>
    </row>
    <row r="1711" spans="2:27">
      <c r="B1711" s="112"/>
      <c r="C1711" s="112"/>
      <c r="X1711" s="76"/>
      <c r="Y1711" s="76"/>
      <c r="Z1711" s="76"/>
      <c r="AA1711" s="76"/>
    </row>
    <row r="1712" spans="2:27">
      <c r="B1712" s="112"/>
      <c r="C1712" s="112"/>
      <c r="X1712" s="76"/>
      <c r="Y1712" s="76"/>
      <c r="Z1712" s="76"/>
      <c r="AA1712" s="76"/>
    </row>
    <row r="1713" spans="2:27">
      <c r="B1713" s="112"/>
      <c r="C1713" s="112"/>
      <c r="X1713" s="76"/>
      <c r="Y1713" s="76"/>
      <c r="Z1713" s="76"/>
      <c r="AA1713" s="76"/>
    </row>
    <row r="1714" spans="2:27">
      <c r="B1714" s="112"/>
      <c r="C1714" s="112"/>
      <c r="X1714" s="76"/>
      <c r="Y1714" s="76"/>
      <c r="Z1714" s="76"/>
      <c r="AA1714" s="76"/>
    </row>
    <row r="1715" spans="2:27">
      <c r="B1715" s="112"/>
      <c r="C1715" s="112"/>
      <c r="X1715" s="76"/>
      <c r="Y1715" s="76"/>
      <c r="Z1715" s="76"/>
      <c r="AA1715" s="76"/>
    </row>
    <row r="1716" spans="2:27">
      <c r="B1716" s="112"/>
      <c r="C1716" s="112"/>
      <c r="X1716" s="76"/>
      <c r="Y1716" s="76"/>
      <c r="Z1716" s="76"/>
      <c r="AA1716" s="76"/>
    </row>
    <row r="1717" spans="2:27">
      <c r="B1717" s="112"/>
      <c r="C1717" s="112"/>
      <c r="X1717" s="76"/>
      <c r="Y1717" s="76"/>
      <c r="Z1717" s="76"/>
      <c r="AA1717" s="76"/>
    </row>
    <row r="1718" spans="2:27">
      <c r="B1718" s="112"/>
      <c r="C1718" s="112"/>
      <c r="X1718" s="76"/>
      <c r="Y1718" s="76"/>
      <c r="Z1718" s="76"/>
      <c r="AA1718" s="76"/>
    </row>
    <row r="1719" spans="2:27">
      <c r="B1719" s="112"/>
      <c r="C1719" s="112"/>
      <c r="X1719" s="76"/>
      <c r="Y1719" s="76"/>
      <c r="Z1719" s="76"/>
      <c r="AA1719" s="76"/>
    </row>
    <row r="1720" spans="2:27">
      <c r="B1720" s="112"/>
      <c r="C1720" s="112"/>
      <c r="X1720" s="76"/>
      <c r="Y1720" s="76"/>
      <c r="Z1720" s="76"/>
      <c r="AA1720" s="76"/>
    </row>
    <row r="1721" spans="2:27">
      <c r="B1721" s="112"/>
      <c r="C1721" s="112"/>
      <c r="X1721" s="76"/>
      <c r="Y1721" s="76"/>
      <c r="Z1721" s="76"/>
      <c r="AA1721" s="76"/>
    </row>
    <row r="1722" spans="2:27">
      <c r="B1722" s="112"/>
      <c r="C1722" s="112"/>
      <c r="X1722" s="76"/>
      <c r="Y1722" s="76"/>
      <c r="Z1722" s="76"/>
      <c r="AA1722" s="76"/>
    </row>
    <row r="1723" spans="2:27">
      <c r="B1723" s="112"/>
      <c r="C1723" s="112"/>
      <c r="X1723" s="76"/>
      <c r="Y1723" s="76"/>
      <c r="Z1723" s="76"/>
      <c r="AA1723" s="76"/>
    </row>
    <row r="1724" spans="2:27">
      <c r="B1724" s="112"/>
      <c r="C1724" s="112"/>
      <c r="X1724" s="76"/>
      <c r="Y1724" s="76"/>
      <c r="Z1724" s="76"/>
      <c r="AA1724" s="76"/>
    </row>
    <row r="1725" spans="2:27">
      <c r="B1725" s="112"/>
      <c r="C1725" s="112"/>
      <c r="X1725" s="76"/>
      <c r="Y1725" s="76"/>
      <c r="Z1725" s="76"/>
      <c r="AA1725" s="76"/>
    </row>
    <row r="1726" spans="2:27">
      <c r="B1726" s="112"/>
      <c r="C1726" s="112"/>
      <c r="X1726" s="76"/>
      <c r="Y1726" s="76"/>
      <c r="Z1726" s="76"/>
      <c r="AA1726" s="76"/>
    </row>
    <row r="1727" spans="2:27">
      <c r="B1727" s="112"/>
      <c r="C1727" s="112"/>
      <c r="X1727" s="76"/>
      <c r="Y1727" s="76"/>
      <c r="Z1727" s="76"/>
      <c r="AA1727" s="76"/>
    </row>
    <row r="1728" spans="2:27">
      <c r="B1728" s="112"/>
      <c r="C1728" s="112"/>
      <c r="X1728" s="76"/>
      <c r="Y1728" s="76"/>
      <c r="Z1728" s="76"/>
      <c r="AA1728" s="76"/>
    </row>
    <row r="1729" spans="2:27">
      <c r="B1729" s="112"/>
      <c r="C1729" s="112"/>
      <c r="X1729" s="76"/>
      <c r="Y1729" s="76"/>
      <c r="Z1729" s="76"/>
      <c r="AA1729" s="76"/>
    </row>
    <row r="1730" spans="2:27">
      <c r="B1730" s="112"/>
      <c r="C1730" s="112"/>
      <c r="X1730" s="76"/>
      <c r="Y1730" s="76"/>
      <c r="Z1730" s="76"/>
      <c r="AA1730" s="76"/>
    </row>
    <row r="1731" spans="2:27">
      <c r="B1731" s="112"/>
      <c r="C1731" s="112"/>
      <c r="X1731" s="76"/>
      <c r="Y1731" s="76"/>
      <c r="Z1731" s="76"/>
      <c r="AA1731" s="76"/>
    </row>
    <row r="1732" spans="2:27">
      <c r="B1732" s="112"/>
      <c r="C1732" s="112"/>
      <c r="X1732" s="76"/>
      <c r="Y1732" s="76"/>
      <c r="Z1732" s="76"/>
      <c r="AA1732" s="76"/>
    </row>
    <row r="1733" spans="2:27">
      <c r="B1733" s="112"/>
      <c r="C1733" s="112"/>
      <c r="X1733" s="76"/>
      <c r="Y1733" s="76"/>
      <c r="Z1733" s="76"/>
      <c r="AA1733" s="76"/>
    </row>
    <row r="1734" spans="2:27">
      <c r="B1734" s="112"/>
      <c r="C1734" s="112"/>
      <c r="X1734" s="76"/>
      <c r="Y1734" s="76"/>
      <c r="Z1734" s="76"/>
      <c r="AA1734" s="76"/>
    </row>
    <row r="1735" spans="2:27">
      <c r="B1735" s="112"/>
      <c r="C1735" s="112"/>
      <c r="X1735" s="76"/>
      <c r="Y1735" s="76"/>
      <c r="Z1735" s="76"/>
      <c r="AA1735" s="76"/>
    </row>
    <row r="1736" spans="2:27">
      <c r="B1736" s="112"/>
      <c r="C1736" s="112"/>
      <c r="X1736" s="76"/>
      <c r="Y1736" s="76"/>
      <c r="Z1736" s="76"/>
      <c r="AA1736" s="76"/>
    </row>
    <row r="1737" spans="2:27">
      <c r="B1737" s="112"/>
      <c r="C1737" s="112"/>
      <c r="X1737" s="76"/>
      <c r="Y1737" s="76"/>
      <c r="Z1737" s="76"/>
      <c r="AA1737" s="76"/>
    </row>
    <row r="1738" spans="2:27">
      <c r="B1738" s="112"/>
      <c r="C1738" s="112"/>
      <c r="X1738" s="76"/>
      <c r="Y1738" s="76"/>
      <c r="Z1738" s="76"/>
      <c r="AA1738" s="76"/>
    </row>
    <row r="1739" spans="2:27">
      <c r="B1739" s="112"/>
      <c r="C1739" s="112"/>
      <c r="X1739" s="76"/>
      <c r="Y1739" s="76"/>
      <c r="Z1739" s="76"/>
      <c r="AA1739" s="76"/>
    </row>
    <row r="1740" spans="2:27">
      <c r="B1740" s="112"/>
      <c r="C1740" s="112"/>
      <c r="X1740" s="76"/>
      <c r="Y1740" s="76"/>
      <c r="Z1740" s="76"/>
      <c r="AA1740" s="76"/>
    </row>
    <row r="1741" spans="2:27">
      <c r="B1741" s="112"/>
      <c r="C1741" s="112"/>
      <c r="X1741" s="76"/>
      <c r="Y1741" s="76"/>
      <c r="Z1741" s="76"/>
      <c r="AA1741" s="76"/>
    </row>
    <row r="1742" spans="2:27">
      <c r="B1742" s="112"/>
      <c r="C1742" s="112"/>
      <c r="X1742" s="76"/>
      <c r="Y1742" s="76"/>
      <c r="Z1742" s="76"/>
      <c r="AA1742" s="76"/>
    </row>
    <row r="1743" spans="2:27">
      <c r="B1743" s="112"/>
      <c r="C1743" s="112"/>
      <c r="X1743" s="76"/>
      <c r="Y1743" s="76"/>
      <c r="Z1743" s="76"/>
      <c r="AA1743" s="76"/>
    </row>
    <row r="1744" spans="2:27">
      <c r="B1744" s="112"/>
      <c r="C1744" s="112"/>
      <c r="X1744" s="76"/>
      <c r="Y1744" s="76"/>
      <c r="Z1744" s="76"/>
      <c r="AA1744" s="76"/>
    </row>
    <row r="1745" spans="2:27">
      <c r="B1745" s="112"/>
      <c r="C1745" s="112"/>
      <c r="X1745" s="76"/>
      <c r="Y1745" s="76"/>
      <c r="Z1745" s="76"/>
      <c r="AA1745" s="76"/>
    </row>
    <row r="1746" spans="2:27">
      <c r="B1746" s="112"/>
      <c r="C1746" s="112"/>
      <c r="X1746" s="76"/>
      <c r="Y1746" s="76"/>
      <c r="Z1746" s="76"/>
      <c r="AA1746" s="76"/>
    </row>
    <row r="1747" spans="2:27">
      <c r="B1747" s="112"/>
      <c r="C1747" s="112"/>
      <c r="X1747" s="76"/>
      <c r="Y1747" s="76"/>
      <c r="Z1747" s="76"/>
      <c r="AA1747" s="76"/>
    </row>
    <row r="1748" spans="2:27">
      <c r="B1748" s="112"/>
      <c r="C1748" s="112"/>
      <c r="X1748" s="76"/>
      <c r="Y1748" s="76"/>
      <c r="Z1748" s="76"/>
      <c r="AA1748" s="76"/>
    </row>
    <row r="1749" spans="2:27">
      <c r="B1749" s="112"/>
      <c r="C1749" s="112"/>
      <c r="X1749" s="76"/>
      <c r="Y1749" s="76"/>
      <c r="Z1749" s="76"/>
      <c r="AA1749" s="76"/>
    </row>
    <row r="1750" spans="2:27">
      <c r="B1750" s="112"/>
      <c r="C1750" s="112"/>
      <c r="X1750" s="76"/>
      <c r="Y1750" s="76"/>
      <c r="Z1750" s="76"/>
      <c r="AA1750" s="76"/>
    </row>
    <row r="1751" spans="2:27">
      <c r="B1751" s="112"/>
      <c r="C1751" s="112"/>
      <c r="X1751" s="76"/>
      <c r="Y1751" s="76"/>
      <c r="Z1751" s="76"/>
      <c r="AA1751" s="76"/>
    </row>
    <row r="1752" spans="2:27">
      <c r="B1752" s="112"/>
      <c r="C1752" s="112"/>
      <c r="X1752" s="76"/>
      <c r="Y1752" s="76"/>
      <c r="Z1752" s="76"/>
      <c r="AA1752" s="76"/>
    </row>
    <row r="1753" spans="2:27">
      <c r="B1753" s="112"/>
      <c r="C1753" s="112"/>
      <c r="X1753" s="76"/>
      <c r="Y1753" s="76"/>
      <c r="Z1753" s="76"/>
      <c r="AA1753" s="76"/>
    </row>
    <row r="1754" spans="2:27">
      <c r="B1754" s="112"/>
      <c r="C1754" s="112"/>
      <c r="X1754" s="76"/>
      <c r="Y1754" s="76"/>
      <c r="Z1754" s="76"/>
      <c r="AA1754" s="76"/>
    </row>
    <row r="1755" spans="2:27">
      <c r="B1755" s="112"/>
      <c r="C1755" s="112"/>
      <c r="X1755" s="76"/>
      <c r="Y1755" s="76"/>
      <c r="Z1755" s="76"/>
      <c r="AA1755" s="76"/>
    </row>
    <row r="1756" spans="2:27">
      <c r="B1756" s="112"/>
      <c r="C1756" s="112"/>
      <c r="X1756" s="76"/>
      <c r="Y1756" s="76"/>
      <c r="Z1756" s="76"/>
      <c r="AA1756" s="76"/>
    </row>
    <row r="1757" spans="2:27">
      <c r="B1757" s="112"/>
      <c r="C1757" s="112"/>
      <c r="X1757" s="76"/>
      <c r="Y1757" s="76"/>
      <c r="Z1757" s="76"/>
      <c r="AA1757" s="76"/>
    </row>
    <row r="1758" spans="2:27">
      <c r="B1758" s="112"/>
      <c r="C1758" s="112"/>
      <c r="X1758" s="76"/>
      <c r="Y1758" s="76"/>
      <c r="Z1758" s="76"/>
      <c r="AA1758" s="76"/>
    </row>
    <row r="1759" spans="2:27">
      <c r="B1759" s="112"/>
      <c r="C1759" s="112"/>
      <c r="X1759" s="76"/>
      <c r="Y1759" s="76"/>
      <c r="Z1759" s="76"/>
      <c r="AA1759" s="76"/>
    </row>
    <row r="1760" spans="2:27">
      <c r="B1760" s="112"/>
      <c r="C1760" s="112"/>
      <c r="X1760" s="76"/>
      <c r="Y1760" s="76"/>
      <c r="Z1760" s="76"/>
      <c r="AA1760" s="76"/>
    </row>
    <row r="1761" spans="2:27">
      <c r="B1761" s="112"/>
      <c r="C1761" s="112"/>
      <c r="X1761" s="76"/>
      <c r="Y1761" s="76"/>
      <c r="Z1761" s="76"/>
      <c r="AA1761" s="76"/>
    </row>
    <row r="1762" spans="2:27">
      <c r="B1762" s="112"/>
      <c r="C1762" s="112"/>
      <c r="X1762" s="76"/>
      <c r="Y1762" s="76"/>
      <c r="Z1762" s="76"/>
      <c r="AA1762" s="76"/>
    </row>
    <row r="1763" spans="2:27">
      <c r="B1763" s="112"/>
      <c r="C1763" s="112"/>
      <c r="X1763" s="76"/>
      <c r="Y1763" s="76"/>
      <c r="Z1763" s="76"/>
      <c r="AA1763" s="76"/>
    </row>
    <row r="1764" spans="2:27">
      <c r="B1764" s="112"/>
      <c r="C1764" s="112"/>
      <c r="X1764" s="76"/>
      <c r="Y1764" s="76"/>
      <c r="Z1764" s="76"/>
      <c r="AA1764" s="76"/>
    </row>
    <row r="1765" spans="2:27">
      <c r="B1765" s="112"/>
      <c r="C1765" s="112"/>
      <c r="X1765" s="76"/>
      <c r="Y1765" s="76"/>
      <c r="Z1765" s="76"/>
      <c r="AA1765" s="76"/>
    </row>
    <row r="1766" spans="2:27">
      <c r="B1766" s="112"/>
      <c r="C1766" s="112"/>
      <c r="X1766" s="76"/>
      <c r="Y1766" s="76"/>
      <c r="Z1766" s="76"/>
      <c r="AA1766" s="76"/>
    </row>
    <row r="1767" spans="2:27">
      <c r="B1767" s="112"/>
      <c r="C1767" s="112"/>
      <c r="X1767" s="76"/>
      <c r="Y1767" s="76"/>
      <c r="Z1767" s="76"/>
      <c r="AA1767" s="76"/>
    </row>
    <row r="1768" spans="2:27">
      <c r="B1768" s="112"/>
      <c r="C1768" s="112"/>
      <c r="X1768" s="76"/>
      <c r="Y1768" s="76"/>
      <c r="Z1768" s="76"/>
      <c r="AA1768" s="76"/>
    </row>
    <row r="1769" spans="2:27">
      <c r="B1769" s="112"/>
      <c r="C1769" s="112"/>
      <c r="X1769" s="76"/>
      <c r="Y1769" s="76"/>
      <c r="Z1769" s="76"/>
      <c r="AA1769" s="76"/>
    </row>
    <row r="1770" spans="2:27">
      <c r="B1770" s="112"/>
      <c r="C1770" s="112"/>
      <c r="X1770" s="76"/>
      <c r="Y1770" s="76"/>
      <c r="Z1770" s="76"/>
      <c r="AA1770" s="76"/>
    </row>
    <row r="1771" spans="2:27">
      <c r="B1771" s="112"/>
      <c r="C1771" s="112"/>
      <c r="X1771" s="76"/>
      <c r="Y1771" s="76"/>
      <c r="Z1771" s="76"/>
      <c r="AA1771" s="76"/>
    </row>
    <row r="1772" spans="2:27">
      <c r="B1772" s="112"/>
      <c r="C1772" s="112"/>
      <c r="X1772" s="76"/>
      <c r="Y1772" s="76"/>
      <c r="Z1772" s="76"/>
      <c r="AA1772" s="76"/>
    </row>
    <row r="1773" spans="2:27">
      <c r="B1773" s="112"/>
      <c r="C1773" s="112"/>
      <c r="X1773" s="76"/>
      <c r="Y1773" s="76"/>
      <c r="Z1773" s="76"/>
      <c r="AA1773" s="76"/>
    </row>
    <row r="1774" spans="2:27">
      <c r="B1774" s="112"/>
      <c r="C1774" s="112"/>
      <c r="X1774" s="76"/>
      <c r="Y1774" s="76"/>
      <c r="Z1774" s="76"/>
      <c r="AA1774" s="76"/>
    </row>
    <row r="1775" spans="2:27">
      <c r="B1775" s="112"/>
      <c r="C1775" s="112"/>
      <c r="X1775" s="76"/>
      <c r="Y1775" s="76"/>
      <c r="Z1775" s="76"/>
      <c r="AA1775" s="76"/>
    </row>
    <row r="1776" spans="2:27">
      <c r="B1776" s="112"/>
      <c r="C1776" s="112"/>
      <c r="X1776" s="76"/>
      <c r="Y1776" s="76"/>
      <c r="Z1776" s="76"/>
      <c r="AA1776" s="76"/>
    </row>
    <row r="1777" spans="2:27">
      <c r="B1777" s="112"/>
      <c r="C1777" s="112"/>
      <c r="X1777" s="76"/>
      <c r="Y1777" s="76"/>
      <c r="Z1777" s="76"/>
      <c r="AA1777" s="76"/>
    </row>
    <row r="1778" spans="2:27">
      <c r="B1778" s="112"/>
      <c r="C1778" s="112"/>
      <c r="X1778" s="76"/>
      <c r="Y1778" s="76"/>
      <c r="Z1778" s="76"/>
      <c r="AA1778" s="76"/>
    </row>
    <row r="1779" spans="2:27">
      <c r="B1779" s="112"/>
      <c r="C1779" s="112"/>
      <c r="X1779" s="76"/>
      <c r="Y1779" s="76"/>
      <c r="Z1779" s="76"/>
      <c r="AA1779" s="76"/>
    </row>
    <row r="1780" spans="2:27">
      <c r="B1780" s="112"/>
      <c r="C1780" s="112"/>
      <c r="X1780" s="76"/>
      <c r="Y1780" s="76"/>
      <c r="Z1780" s="76"/>
      <c r="AA1780" s="76"/>
    </row>
    <row r="1781" spans="2:27">
      <c r="B1781" s="112"/>
      <c r="C1781" s="112"/>
      <c r="X1781" s="76"/>
      <c r="Y1781" s="76"/>
      <c r="Z1781" s="76"/>
      <c r="AA1781" s="76"/>
    </row>
    <row r="1782" spans="2:27">
      <c r="B1782" s="112"/>
      <c r="C1782" s="112"/>
      <c r="X1782" s="76"/>
      <c r="Y1782" s="76"/>
      <c r="Z1782" s="76"/>
      <c r="AA1782" s="76"/>
    </row>
    <row r="1783" spans="2:27">
      <c r="B1783" s="112"/>
      <c r="C1783" s="112"/>
      <c r="X1783" s="76"/>
      <c r="Y1783" s="76"/>
      <c r="Z1783" s="76"/>
      <c r="AA1783" s="76"/>
    </row>
    <row r="1784" spans="2:27">
      <c r="B1784" s="112"/>
      <c r="C1784" s="112"/>
      <c r="X1784" s="76"/>
      <c r="Y1784" s="76"/>
      <c r="Z1784" s="76"/>
      <c r="AA1784" s="76"/>
    </row>
    <row r="1785" spans="2:27">
      <c r="B1785" s="112"/>
      <c r="C1785" s="112"/>
      <c r="X1785" s="76"/>
      <c r="Y1785" s="76"/>
      <c r="Z1785" s="76"/>
      <c r="AA1785" s="76"/>
    </row>
    <row r="1786" spans="2:27">
      <c r="B1786" s="112"/>
      <c r="C1786" s="112"/>
      <c r="X1786" s="76"/>
      <c r="Y1786" s="76"/>
      <c r="Z1786" s="76"/>
      <c r="AA1786" s="76"/>
    </row>
    <row r="1787" spans="2:27">
      <c r="B1787" s="112"/>
      <c r="C1787" s="112"/>
      <c r="X1787" s="76"/>
      <c r="Y1787" s="76"/>
      <c r="Z1787" s="76"/>
      <c r="AA1787" s="76"/>
    </row>
    <row r="1788" spans="2:27">
      <c r="B1788" s="112"/>
      <c r="C1788" s="112"/>
      <c r="X1788" s="76"/>
      <c r="Y1788" s="76"/>
      <c r="Z1788" s="76"/>
      <c r="AA1788" s="76"/>
    </row>
    <row r="1789" spans="2:27">
      <c r="B1789" s="112"/>
      <c r="C1789" s="112"/>
      <c r="X1789" s="76"/>
      <c r="Y1789" s="76"/>
      <c r="Z1789" s="76"/>
      <c r="AA1789" s="76"/>
    </row>
    <row r="1790" spans="2:27">
      <c r="B1790" s="112"/>
      <c r="C1790" s="112"/>
      <c r="X1790" s="76"/>
      <c r="Y1790" s="76"/>
      <c r="Z1790" s="76"/>
      <c r="AA1790" s="76"/>
    </row>
    <row r="1791" spans="2:27">
      <c r="B1791" s="112"/>
      <c r="C1791" s="112"/>
      <c r="X1791" s="76"/>
      <c r="Y1791" s="76"/>
      <c r="Z1791" s="76"/>
      <c r="AA1791" s="76"/>
    </row>
    <row r="1792" spans="2:27">
      <c r="B1792" s="112"/>
      <c r="C1792" s="112"/>
      <c r="X1792" s="76"/>
      <c r="Y1792" s="76"/>
      <c r="Z1792" s="76"/>
      <c r="AA1792" s="76"/>
    </row>
    <row r="1793" spans="2:27">
      <c r="B1793" s="112"/>
      <c r="C1793" s="112"/>
      <c r="X1793" s="76"/>
      <c r="Y1793" s="76"/>
      <c r="Z1793" s="76"/>
      <c r="AA1793" s="76"/>
    </row>
    <row r="1794" spans="2:27">
      <c r="B1794" s="112"/>
      <c r="C1794" s="112"/>
      <c r="X1794" s="76"/>
      <c r="Y1794" s="76"/>
      <c r="Z1794" s="76"/>
      <c r="AA1794" s="76"/>
    </row>
    <row r="1795" spans="2:27">
      <c r="B1795" s="112"/>
      <c r="C1795" s="112"/>
      <c r="X1795" s="76"/>
      <c r="Y1795" s="76"/>
      <c r="Z1795" s="76"/>
      <c r="AA1795" s="76"/>
    </row>
    <row r="1796" spans="2:27">
      <c r="B1796" s="112"/>
      <c r="C1796" s="112"/>
      <c r="X1796" s="76"/>
      <c r="Y1796" s="76"/>
      <c r="Z1796" s="76"/>
      <c r="AA1796" s="76"/>
    </row>
    <row r="1797" spans="2:27">
      <c r="B1797" s="112"/>
      <c r="C1797" s="112"/>
      <c r="X1797" s="76"/>
      <c r="Y1797" s="76"/>
      <c r="Z1797" s="76"/>
      <c r="AA1797" s="76"/>
    </row>
    <row r="1798" spans="2:27">
      <c r="B1798" s="112"/>
      <c r="C1798" s="112"/>
      <c r="X1798" s="76"/>
      <c r="Y1798" s="76"/>
      <c r="Z1798" s="76"/>
      <c r="AA1798" s="76"/>
    </row>
    <row r="1799" spans="2:27">
      <c r="B1799" s="112"/>
      <c r="C1799" s="112"/>
      <c r="X1799" s="76"/>
      <c r="Y1799" s="76"/>
      <c r="Z1799" s="76"/>
      <c r="AA1799" s="76"/>
    </row>
    <row r="1800" spans="2:27">
      <c r="B1800" s="112"/>
      <c r="C1800" s="112"/>
      <c r="X1800" s="76"/>
      <c r="Y1800" s="76"/>
      <c r="Z1800" s="76"/>
      <c r="AA1800" s="76"/>
    </row>
    <row r="1801" spans="2:27">
      <c r="B1801" s="112"/>
      <c r="C1801" s="112"/>
      <c r="X1801" s="76"/>
      <c r="Y1801" s="76"/>
      <c r="Z1801" s="76"/>
      <c r="AA1801" s="76"/>
    </row>
    <row r="1802" spans="2:27">
      <c r="B1802" s="112"/>
      <c r="C1802" s="112"/>
      <c r="X1802" s="76"/>
      <c r="Y1802" s="76"/>
      <c r="Z1802" s="76"/>
      <c r="AA1802" s="76"/>
    </row>
    <row r="1803" spans="2:27">
      <c r="B1803" s="112"/>
      <c r="C1803" s="112"/>
      <c r="X1803" s="76"/>
      <c r="Y1803" s="76"/>
      <c r="Z1803" s="76"/>
      <c r="AA1803" s="76"/>
    </row>
    <row r="1804" spans="2:27">
      <c r="B1804" s="112"/>
      <c r="C1804" s="112"/>
      <c r="X1804" s="76"/>
      <c r="Y1804" s="76"/>
      <c r="Z1804" s="76"/>
      <c r="AA1804" s="76"/>
    </row>
    <row r="1805" spans="2:27">
      <c r="B1805" s="112"/>
      <c r="C1805" s="112"/>
      <c r="X1805" s="76"/>
      <c r="Y1805" s="76"/>
      <c r="Z1805" s="76"/>
      <c r="AA1805" s="76"/>
    </row>
    <row r="1806" spans="2:27">
      <c r="B1806" s="112"/>
      <c r="C1806" s="112"/>
      <c r="X1806" s="76"/>
      <c r="Y1806" s="76"/>
      <c r="Z1806" s="76"/>
      <c r="AA1806" s="76"/>
    </row>
    <row r="1807" spans="2:27">
      <c r="B1807" s="112"/>
      <c r="C1807" s="112"/>
      <c r="X1807" s="76"/>
      <c r="Y1807" s="76"/>
      <c r="Z1807" s="76"/>
      <c r="AA1807" s="76"/>
    </row>
    <row r="1808" spans="2:27">
      <c r="B1808" s="112"/>
      <c r="C1808" s="112"/>
      <c r="X1808" s="76"/>
      <c r="Y1808" s="76"/>
      <c r="Z1808" s="76"/>
      <c r="AA1808" s="76"/>
    </row>
    <row r="1809" spans="2:27">
      <c r="B1809" s="112"/>
      <c r="C1809" s="112"/>
      <c r="X1809" s="76"/>
      <c r="Y1809" s="76"/>
      <c r="Z1809" s="76"/>
      <c r="AA1809" s="76"/>
    </row>
    <row r="1810" spans="2:27">
      <c r="B1810" s="112"/>
      <c r="C1810" s="112"/>
      <c r="X1810" s="76"/>
      <c r="Y1810" s="76"/>
      <c r="Z1810" s="76"/>
      <c r="AA1810" s="76"/>
    </row>
    <row r="1811" spans="2:27">
      <c r="B1811" s="112"/>
      <c r="C1811" s="112"/>
      <c r="X1811" s="76"/>
      <c r="Y1811" s="76"/>
      <c r="Z1811" s="76"/>
      <c r="AA1811" s="76"/>
    </row>
    <row r="1812" spans="2:27">
      <c r="B1812" s="112"/>
      <c r="C1812" s="112"/>
      <c r="X1812" s="76"/>
      <c r="Y1812" s="76"/>
      <c r="Z1812" s="76"/>
      <c r="AA1812" s="76"/>
    </row>
    <row r="1813" spans="2:27">
      <c r="B1813" s="112"/>
      <c r="C1813" s="112"/>
      <c r="X1813" s="76"/>
      <c r="Y1813" s="76"/>
      <c r="Z1813" s="76"/>
      <c r="AA1813" s="76"/>
    </row>
    <row r="1814" spans="2:27">
      <c r="B1814" s="112"/>
      <c r="C1814" s="112"/>
      <c r="X1814" s="76"/>
      <c r="Y1814" s="76"/>
      <c r="Z1814" s="76"/>
      <c r="AA1814" s="76"/>
    </row>
    <row r="1815" spans="2:27">
      <c r="B1815" s="112"/>
      <c r="C1815" s="112"/>
      <c r="X1815" s="76"/>
      <c r="Y1815" s="76"/>
      <c r="Z1815" s="76"/>
      <c r="AA1815" s="76"/>
    </row>
    <row r="1816" spans="2:27">
      <c r="B1816" s="112"/>
      <c r="C1816" s="112"/>
      <c r="X1816" s="76"/>
      <c r="Y1816" s="76"/>
      <c r="Z1816" s="76"/>
      <c r="AA1816" s="76"/>
    </row>
    <row r="1817" spans="2:27">
      <c r="B1817" s="112"/>
      <c r="C1817" s="112"/>
      <c r="X1817" s="76"/>
      <c r="Y1817" s="76"/>
      <c r="Z1817" s="76"/>
      <c r="AA1817" s="76"/>
    </row>
    <row r="1818" spans="2:27">
      <c r="B1818" s="112"/>
      <c r="C1818" s="112"/>
      <c r="X1818" s="76"/>
      <c r="Y1818" s="76"/>
      <c r="Z1818" s="76"/>
      <c r="AA1818" s="76"/>
    </row>
    <row r="1819" spans="2:27">
      <c r="B1819" s="112"/>
      <c r="C1819" s="112"/>
      <c r="X1819" s="76"/>
      <c r="Y1819" s="76"/>
      <c r="Z1819" s="76"/>
      <c r="AA1819" s="76"/>
    </row>
    <row r="1820" spans="2:27">
      <c r="B1820" s="112"/>
      <c r="C1820" s="112"/>
      <c r="X1820" s="76"/>
      <c r="Y1820" s="76"/>
      <c r="Z1820" s="76"/>
      <c r="AA1820" s="76"/>
    </row>
    <row r="1821" spans="2:27">
      <c r="B1821" s="112"/>
      <c r="C1821" s="112"/>
      <c r="X1821" s="76"/>
      <c r="Y1821" s="76"/>
      <c r="Z1821" s="76"/>
      <c r="AA1821" s="76"/>
    </row>
    <row r="1822" spans="2:27">
      <c r="B1822" s="112"/>
      <c r="C1822" s="112"/>
      <c r="X1822" s="76"/>
      <c r="Y1822" s="76"/>
      <c r="Z1822" s="76"/>
      <c r="AA1822" s="76"/>
    </row>
    <row r="1823" spans="2:27">
      <c r="B1823" s="112"/>
      <c r="C1823" s="112"/>
      <c r="X1823" s="76"/>
      <c r="Y1823" s="76"/>
      <c r="Z1823" s="76"/>
      <c r="AA1823" s="76"/>
    </row>
    <row r="1824" spans="2:27">
      <c r="B1824" s="112"/>
      <c r="C1824" s="112"/>
      <c r="X1824" s="76"/>
      <c r="Y1824" s="76"/>
      <c r="Z1824" s="76"/>
      <c r="AA1824" s="76"/>
    </row>
    <row r="1825" spans="2:27">
      <c r="B1825" s="112"/>
      <c r="C1825" s="112"/>
      <c r="X1825" s="76"/>
      <c r="Y1825" s="76"/>
      <c r="Z1825" s="76"/>
      <c r="AA1825" s="76"/>
    </row>
    <row r="1826" spans="2:27">
      <c r="B1826" s="112"/>
      <c r="C1826" s="112"/>
      <c r="X1826" s="76"/>
      <c r="Y1826" s="76"/>
      <c r="Z1826" s="76"/>
      <c r="AA1826" s="76"/>
    </row>
    <row r="1827" spans="2:27">
      <c r="B1827" s="112"/>
      <c r="C1827" s="112"/>
      <c r="X1827" s="76"/>
      <c r="Y1827" s="76"/>
      <c r="Z1827" s="76"/>
      <c r="AA1827" s="76"/>
    </row>
    <row r="1828" spans="2:27">
      <c r="B1828" s="112"/>
      <c r="C1828" s="112"/>
      <c r="X1828" s="76"/>
      <c r="Y1828" s="76"/>
      <c r="Z1828" s="76"/>
      <c r="AA1828" s="76"/>
    </row>
    <row r="1829" spans="2:27">
      <c r="B1829" s="112"/>
      <c r="C1829" s="112"/>
      <c r="X1829" s="76"/>
      <c r="Y1829" s="76"/>
      <c r="Z1829" s="76"/>
      <c r="AA1829" s="76"/>
    </row>
    <row r="1830" spans="2:27">
      <c r="B1830" s="112"/>
      <c r="C1830" s="112"/>
      <c r="X1830" s="76"/>
      <c r="Y1830" s="76"/>
      <c r="Z1830" s="76"/>
      <c r="AA1830" s="76"/>
    </row>
    <row r="1831" spans="2:27">
      <c r="B1831" s="112"/>
      <c r="C1831" s="112"/>
      <c r="X1831" s="76"/>
      <c r="Y1831" s="76"/>
      <c r="Z1831" s="76"/>
      <c r="AA1831" s="76"/>
    </row>
    <row r="1832" spans="2:27">
      <c r="B1832" s="112"/>
      <c r="C1832" s="112"/>
      <c r="X1832" s="76"/>
      <c r="Y1832" s="76"/>
      <c r="Z1832" s="76"/>
      <c r="AA1832" s="76"/>
    </row>
    <row r="1833" spans="2:27">
      <c r="B1833" s="112"/>
      <c r="C1833" s="112"/>
      <c r="X1833" s="76"/>
      <c r="Y1833" s="76"/>
      <c r="Z1833" s="76"/>
      <c r="AA1833" s="76"/>
    </row>
    <row r="1834" spans="2:27">
      <c r="B1834" s="112"/>
      <c r="C1834" s="112"/>
      <c r="X1834" s="76"/>
      <c r="Y1834" s="76"/>
      <c r="Z1834" s="76"/>
      <c r="AA1834" s="76"/>
    </row>
    <row r="1835" spans="2:27">
      <c r="B1835" s="112"/>
      <c r="C1835" s="112"/>
      <c r="X1835" s="76"/>
      <c r="Y1835" s="76"/>
      <c r="Z1835" s="76"/>
      <c r="AA1835" s="76"/>
    </row>
    <row r="1836" spans="2:27">
      <c r="B1836" s="112"/>
      <c r="C1836" s="112"/>
      <c r="X1836" s="76"/>
      <c r="Y1836" s="76"/>
      <c r="Z1836" s="76"/>
      <c r="AA1836" s="76"/>
    </row>
    <row r="1837" spans="2:27">
      <c r="B1837" s="112"/>
      <c r="C1837" s="112"/>
      <c r="X1837" s="76"/>
      <c r="Y1837" s="76"/>
      <c r="Z1837" s="76"/>
      <c r="AA1837" s="76"/>
    </row>
    <row r="1838" spans="2:27">
      <c r="B1838" s="112"/>
      <c r="C1838" s="112"/>
      <c r="X1838" s="76"/>
      <c r="Y1838" s="76"/>
      <c r="Z1838" s="76"/>
      <c r="AA1838" s="76"/>
    </row>
    <row r="1839" spans="2:27">
      <c r="B1839" s="112"/>
      <c r="C1839" s="112"/>
      <c r="X1839" s="76"/>
      <c r="Y1839" s="76"/>
      <c r="Z1839" s="76"/>
      <c r="AA1839" s="76"/>
    </row>
    <row r="1840" spans="2:27">
      <c r="B1840" s="112"/>
      <c r="C1840" s="112"/>
      <c r="X1840" s="76"/>
      <c r="Y1840" s="76"/>
      <c r="Z1840" s="76"/>
      <c r="AA1840" s="76"/>
    </row>
    <row r="1841" spans="2:27">
      <c r="B1841" s="112"/>
      <c r="C1841" s="112"/>
      <c r="X1841" s="76"/>
      <c r="Y1841" s="76"/>
      <c r="Z1841" s="76"/>
      <c r="AA1841" s="76"/>
    </row>
    <row r="1842" spans="2:27">
      <c r="B1842" s="112"/>
      <c r="C1842" s="112"/>
      <c r="X1842" s="76"/>
      <c r="Y1842" s="76"/>
      <c r="Z1842" s="76"/>
      <c r="AA1842" s="76"/>
    </row>
    <row r="1843" spans="2:27">
      <c r="B1843" s="112"/>
      <c r="C1843" s="112"/>
      <c r="X1843" s="76"/>
      <c r="Y1843" s="76"/>
      <c r="Z1843" s="76"/>
      <c r="AA1843" s="76"/>
    </row>
    <row r="1844" spans="2:27">
      <c r="B1844" s="112"/>
      <c r="C1844" s="112"/>
      <c r="X1844" s="76"/>
      <c r="Y1844" s="76"/>
      <c r="Z1844" s="76"/>
      <c r="AA1844" s="76"/>
    </row>
    <row r="1845" spans="2:27">
      <c r="B1845" s="112"/>
      <c r="C1845" s="112"/>
      <c r="X1845" s="76"/>
      <c r="Y1845" s="76"/>
      <c r="Z1845" s="76"/>
      <c r="AA1845" s="76"/>
    </row>
    <row r="1846" spans="2:27">
      <c r="B1846" s="112"/>
      <c r="C1846" s="112"/>
      <c r="X1846" s="76"/>
      <c r="Y1846" s="76"/>
      <c r="Z1846" s="76"/>
      <c r="AA1846" s="76"/>
    </row>
    <row r="1847" spans="2:27">
      <c r="B1847" s="112"/>
      <c r="C1847" s="112"/>
      <c r="X1847" s="76"/>
      <c r="Y1847" s="76"/>
      <c r="Z1847" s="76"/>
      <c r="AA1847" s="76"/>
    </row>
    <row r="1848" spans="2:27">
      <c r="B1848" s="112"/>
      <c r="C1848" s="112"/>
      <c r="X1848" s="76"/>
      <c r="Y1848" s="76"/>
      <c r="Z1848" s="76"/>
      <c r="AA1848" s="76"/>
    </row>
    <row r="1849" spans="2:27">
      <c r="B1849" s="112"/>
      <c r="C1849" s="112"/>
      <c r="X1849" s="76"/>
      <c r="Y1849" s="76"/>
      <c r="Z1849" s="76"/>
      <c r="AA1849" s="76"/>
    </row>
    <row r="1850" spans="2:27">
      <c r="B1850" s="112"/>
      <c r="C1850" s="112"/>
      <c r="X1850" s="76"/>
      <c r="Y1850" s="76"/>
      <c r="Z1850" s="76"/>
      <c r="AA1850" s="76"/>
    </row>
    <row r="1851" spans="2:27">
      <c r="B1851" s="112"/>
      <c r="C1851" s="112"/>
      <c r="X1851" s="76"/>
      <c r="Y1851" s="76"/>
      <c r="Z1851" s="76"/>
      <c r="AA1851" s="76"/>
    </row>
    <row r="1852" spans="2:27">
      <c r="B1852" s="112"/>
      <c r="C1852" s="112"/>
      <c r="X1852" s="76"/>
      <c r="Y1852" s="76"/>
      <c r="Z1852" s="76"/>
      <c r="AA1852" s="76"/>
    </row>
    <row r="1853" spans="2:27">
      <c r="B1853" s="112"/>
      <c r="C1853" s="112"/>
      <c r="X1853" s="76"/>
      <c r="Y1853" s="76"/>
      <c r="Z1853" s="76"/>
      <c r="AA1853" s="76"/>
    </row>
    <row r="1854" spans="2:27">
      <c r="B1854" s="112"/>
      <c r="C1854" s="112"/>
      <c r="X1854" s="76"/>
      <c r="Y1854" s="76"/>
      <c r="Z1854" s="76"/>
      <c r="AA1854" s="76"/>
    </row>
    <row r="1855" spans="2:27">
      <c r="B1855" s="112"/>
      <c r="C1855" s="112"/>
      <c r="X1855" s="76"/>
      <c r="Y1855" s="76"/>
      <c r="Z1855" s="76"/>
      <c r="AA1855" s="76"/>
    </row>
    <row r="1856" spans="2:27">
      <c r="B1856" s="112"/>
      <c r="C1856" s="112"/>
      <c r="X1856" s="76"/>
      <c r="Y1856" s="76"/>
      <c r="Z1856" s="76"/>
      <c r="AA1856" s="76"/>
    </row>
    <row r="1857" spans="2:27">
      <c r="B1857" s="112"/>
      <c r="C1857" s="112"/>
      <c r="X1857" s="76"/>
      <c r="Y1857" s="76"/>
      <c r="Z1857" s="76"/>
      <c r="AA1857" s="76"/>
    </row>
    <row r="1858" spans="2:27">
      <c r="B1858" s="112"/>
      <c r="C1858" s="112"/>
      <c r="X1858" s="76"/>
      <c r="Y1858" s="76"/>
      <c r="Z1858" s="76"/>
      <c r="AA1858" s="76"/>
    </row>
    <row r="1859" spans="2:27">
      <c r="B1859" s="112"/>
      <c r="C1859" s="112"/>
      <c r="X1859" s="76"/>
      <c r="Y1859" s="76"/>
      <c r="Z1859" s="76"/>
      <c r="AA1859" s="76"/>
    </row>
    <row r="1860" spans="2:27">
      <c r="B1860" s="112"/>
      <c r="C1860" s="112"/>
      <c r="X1860" s="76"/>
      <c r="Y1860" s="76"/>
      <c r="Z1860" s="76"/>
      <c r="AA1860" s="76"/>
    </row>
    <row r="1861" spans="2:27">
      <c r="B1861" s="112"/>
      <c r="C1861" s="112"/>
      <c r="X1861" s="76"/>
      <c r="Y1861" s="76"/>
      <c r="Z1861" s="76"/>
      <c r="AA1861" s="76"/>
    </row>
    <row r="1862" spans="2:27">
      <c r="B1862" s="112"/>
      <c r="C1862" s="112"/>
      <c r="X1862" s="76"/>
      <c r="Y1862" s="76"/>
      <c r="Z1862" s="76"/>
      <c r="AA1862" s="76"/>
    </row>
    <row r="1863" spans="2:27">
      <c r="B1863" s="112"/>
      <c r="C1863" s="112"/>
      <c r="X1863" s="76"/>
      <c r="Y1863" s="76"/>
      <c r="Z1863" s="76"/>
      <c r="AA1863" s="76"/>
    </row>
    <row r="1864" spans="2:27">
      <c r="B1864" s="112"/>
      <c r="C1864" s="112"/>
      <c r="X1864" s="76"/>
      <c r="Y1864" s="76"/>
      <c r="Z1864" s="76"/>
      <c r="AA1864" s="76"/>
    </row>
    <row r="1865" spans="2:27">
      <c r="B1865" s="112"/>
      <c r="C1865" s="112"/>
      <c r="X1865" s="76"/>
      <c r="Y1865" s="76"/>
      <c r="Z1865" s="76"/>
      <c r="AA1865" s="76"/>
    </row>
    <row r="1866" spans="2:27">
      <c r="B1866" s="112"/>
      <c r="C1866" s="112"/>
      <c r="X1866" s="76"/>
      <c r="Y1866" s="76"/>
      <c r="Z1866" s="76"/>
      <c r="AA1866" s="76"/>
    </row>
    <row r="1867" spans="2:27">
      <c r="B1867" s="112"/>
      <c r="C1867" s="112"/>
      <c r="X1867" s="76"/>
      <c r="Y1867" s="76"/>
      <c r="Z1867" s="76"/>
      <c r="AA1867" s="76"/>
    </row>
    <row r="1868" spans="2:27">
      <c r="B1868" s="112"/>
      <c r="C1868" s="112"/>
      <c r="X1868" s="76"/>
      <c r="Y1868" s="76"/>
      <c r="Z1868" s="76"/>
      <c r="AA1868" s="76"/>
    </row>
    <row r="1869" spans="2:27">
      <c r="B1869" s="112"/>
      <c r="C1869" s="112"/>
      <c r="X1869" s="76"/>
      <c r="Y1869" s="76"/>
      <c r="Z1869" s="76"/>
      <c r="AA1869" s="76"/>
    </row>
    <row r="1870" spans="2:27">
      <c r="B1870" s="112"/>
      <c r="C1870" s="112"/>
      <c r="X1870" s="76"/>
      <c r="Y1870" s="76"/>
      <c r="Z1870" s="76"/>
      <c r="AA1870" s="76"/>
    </row>
    <row r="1871" spans="2:27">
      <c r="B1871" s="112"/>
      <c r="C1871" s="112"/>
      <c r="X1871" s="76"/>
      <c r="Y1871" s="76"/>
      <c r="Z1871" s="76"/>
      <c r="AA1871" s="76"/>
    </row>
    <row r="1872" spans="2:27">
      <c r="B1872" s="112"/>
      <c r="C1872" s="112"/>
      <c r="X1872" s="76"/>
      <c r="Y1872" s="76"/>
      <c r="Z1872" s="76"/>
      <c r="AA1872" s="76"/>
    </row>
    <row r="1873" spans="2:27">
      <c r="B1873" s="112"/>
      <c r="C1873" s="112"/>
      <c r="X1873" s="76"/>
      <c r="Y1873" s="76"/>
      <c r="Z1873" s="76"/>
      <c r="AA1873" s="76"/>
    </row>
    <row r="1874" spans="2:27">
      <c r="B1874" s="112"/>
      <c r="C1874" s="112"/>
      <c r="X1874" s="76"/>
      <c r="Y1874" s="76"/>
      <c r="Z1874" s="76"/>
      <c r="AA1874" s="76"/>
    </row>
    <row r="1875" spans="2:27">
      <c r="B1875" s="112"/>
      <c r="C1875" s="112"/>
      <c r="X1875" s="76"/>
      <c r="Y1875" s="76"/>
      <c r="Z1875" s="76"/>
      <c r="AA1875" s="76"/>
    </row>
    <row r="1876" spans="2:27">
      <c r="B1876" s="112"/>
      <c r="C1876" s="112"/>
      <c r="X1876" s="76"/>
      <c r="Y1876" s="76"/>
      <c r="Z1876" s="76"/>
      <c r="AA1876" s="76"/>
    </row>
    <row r="1877" spans="2:27">
      <c r="B1877" s="112"/>
      <c r="C1877" s="112"/>
      <c r="X1877" s="76"/>
      <c r="Y1877" s="76"/>
      <c r="Z1877" s="76"/>
      <c r="AA1877" s="76"/>
    </row>
    <row r="1878" spans="2:27">
      <c r="B1878" s="112"/>
      <c r="C1878" s="112"/>
      <c r="X1878" s="76"/>
      <c r="Y1878" s="76"/>
      <c r="Z1878" s="76"/>
      <c r="AA1878" s="76"/>
    </row>
    <row r="1879" spans="2:27">
      <c r="B1879" s="112"/>
      <c r="C1879" s="112"/>
      <c r="X1879" s="76"/>
      <c r="Y1879" s="76"/>
      <c r="Z1879" s="76"/>
      <c r="AA1879" s="76"/>
    </row>
    <row r="1880" spans="2:27">
      <c r="B1880" s="112"/>
      <c r="C1880" s="112"/>
      <c r="X1880" s="76"/>
      <c r="Y1880" s="76"/>
      <c r="Z1880" s="76"/>
      <c r="AA1880" s="76"/>
    </row>
    <row r="1881" spans="2:27">
      <c r="B1881" s="112"/>
      <c r="C1881" s="112"/>
      <c r="X1881" s="76"/>
      <c r="Y1881" s="76"/>
      <c r="Z1881" s="76"/>
      <c r="AA1881" s="76"/>
    </row>
    <row r="1882" spans="2:27">
      <c r="B1882" s="112"/>
      <c r="C1882" s="112"/>
      <c r="X1882" s="76"/>
      <c r="Y1882" s="76"/>
      <c r="Z1882" s="76"/>
      <c r="AA1882" s="76"/>
    </row>
    <row r="1883" spans="2:27">
      <c r="B1883" s="112"/>
      <c r="C1883" s="112"/>
      <c r="X1883" s="76"/>
      <c r="Y1883" s="76"/>
      <c r="Z1883" s="76"/>
      <c r="AA1883" s="76"/>
    </row>
    <row r="1884" spans="2:27">
      <c r="B1884" s="112"/>
      <c r="C1884" s="112"/>
      <c r="X1884" s="76"/>
      <c r="Y1884" s="76"/>
      <c r="Z1884" s="76"/>
      <c r="AA1884" s="76"/>
    </row>
    <row r="1885" spans="2:27">
      <c r="B1885" s="112"/>
      <c r="C1885" s="112"/>
      <c r="X1885" s="76"/>
      <c r="Y1885" s="76"/>
      <c r="Z1885" s="76"/>
      <c r="AA1885" s="76"/>
    </row>
    <row r="1886" spans="2:27">
      <c r="B1886" s="112"/>
      <c r="C1886" s="112"/>
      <c r="X1886" s="76"/>
      <c r="Y1886" s="76"/>
      <c r="Z1886" s="76"/>
      <c r="AA1886" s="76"/>
    </row>
    <row r="1887" spans="2:27">
      <c r="B1887" s="112"/>
      <c r="C1887" s="112"/>
      <c r="X1887" s="76"/>
      <c r="Y1887" s="76"/>
      <c r="Z1887" s="76"/>
      <c r="AA1887" s="76"/>
    </row>
    <row r="1888" spans="2:27">
      <c r="B1888" s="112"/>
      <c r="C1888" s="112"/>
      <c r="X1888" s="76"/>
      <c r="Y1888" s="76"/>
      <c r="Z1888" s="76"/>
      <c r="AA1888" s="76"/>
    </row>
    <row r="1889" spans="2:27">
      <c r="B1889" s="112"/>
      <c r="C1889" s="112"/>
      <c r="X1889" s="76"/>
      <c r="Y1889" s="76"/>
      <c r="Z1889" s="76"/>
      <c r="AA1889" s="76"/>
    </row>
    <row r="1890" spans="2:27">
      <c r="B1890" s="112"/>
      <c r="C1890" s="112"/>
      <c r="X1890" s="76"/>
      <c r="Y1890" s="76"/>
      <c r="Z1890" s="76"/>
      <c r="AA1890" s="76"/>
    </row>
    <row r="1891" spans="2:27">
      <c r="B1891" s="112"/>
      <c r="C1891" s="112"/>
      <c r="X1891" s="76"/>
      <c r="Y1891" s="76"/>
      <c r="Z1891" s="76"/>
      <c r="AA1891" s="76"/>
    </row>
    <row r="1892" spans="2:27">
      <c r="B1892" s="112"/>
      <c r="C1892" s="112"/>
      <c r="X1892" s="76"/>
      <c r="Y1892" s="76"/>
      <c r="Z1892" s="76"/>
      <c r="AA1892" s="76"/>
    </row>
    <row r="1893" spans="2:27">
      <c r="B1893" s="112"/>
      <c r="C1893" s="112"/>
      <c r="X1893" s="76"/>
      <c r="Y1893" s="76"/>
      <c r="Z1893" s="76"/>
      <c r="AA1893" s="76"/>
    </row>
    <row r="1894" spans="2:27">
      <c r="B1894" s="112"/>
      <c r="C1894" s="112"/>
      <c r="X1894" s="76"/>
      <c r="Y1894" s="76"/>
      <c r="Z1894" s="76"/>
      <c r="AA1894" s="76"/>
    </row>
    <row r="1895" spans="2:27">
      <c r="B1895" s="112"/>
      <c r="C1895" s="112"/>
      <c r="X1895" s="76"/>
      <c r="Y1895" s="76"/>
      <c r="Z1895" s="76"/>
      <c r="AA1895" s="76"/>
    </row>
    <row r="1896" spans="2:27">
      <c r="B1896" s="112"/>
      <c r="C1896" s="112"/>
      <c r="X1896" s="76"/>
      <c r="Y1896" s="76"/>
      <c r="Z1896" s="76"/>
      <c r="AA1896" s="76"/>
    </row>
    <row r="1897" spans="2:27">
      <c r="B1897" s="112"/>
      <c r="C1897" s="112"/>
      <c r="X1897" s="76"/>
      <c r="Y1897" s="76"/>
      <c r="Z1897" s="76"/>
      <c r="AA1897" s="76"/>
    </row>
    <row r="1898" spans="2:27">
      <c r="B1898" s="112"/>
      <c r="C1898" s="112"/>
      <c r="X1898" s="76"/>
      <c r="Y1898" s="76"/>
      <c r="Z1898" s="76"/>
      <c r="AA1898" s="76"/>
    </row>
    <row r="1899" spans="2:27">
      <c r="B1899" s="112"/>
      <c r="C1899" s="112"/>
      <c r="X1899" s="76"/>
      <c r="Y1899" s="76"/>
      <c r="Z1899" s="76"/>
      <c r="AA1899" s="76"/>
    </row>
    <row r="1900" spans="2:27">
      <c r="B1900" s="112"/>
      <c r="C1900" s="112"/>
      <c r="X1900" s="76"/>
      <c r="Y1900" s="76"/>
      <c r="Z1900" s="76"/>
      <c r="AA1900" s="76"/>
    </row>
    <row r="1901" spans="2:27">
      <c r="B1901" s="112"/>
      <c r="C1901" s="112"/>
      <c r="X1901" s="76"/>
      <c r="Y1901" s="76"/>
      <c r="Z1901" s="76"/>
      <c r="AA1901" s="76"/>
    </row>
    <row r="1902" spans="2:27">
      <c r="B1902" s="112"/>
      <c r="C1902" s="112"/>
      <c r="X1902" s="76"/>
      <c r="Y1902" s="76"/>
      <c r="Z1902" s="76"/>
      <c r="AA1902" s="76"/>
    </row>
    <row r="1903" spans="2:27">
      <c r="B1903" s="112"/>
      <c r="C1903" s="112"/>
      <c r="X1903" s="76"/>
      <c r="Y1903" s="76"/>
      <c r="Z1903" s="76"/>
      <c r="AA1903" s="76"/>
    </row>
    <row r="1904" spans="2:27">
      <c r="B1904" s="112"/>
      <c r="C1904" s="112"/>
      <c r="X1904" s="76"/>
      <c r="Y1904" s="76"/>
      <c r="Z1904" s="76"/>
      <c r="AA1904" s="76"/>
    </row>
    <row r="1905" spans="2:27">
      <c r="B1905" s="112"/>
      <c r="C1905" s="112"/>
      <c r="X1905" s="76"/>
      <c r="Y1905" s="76"/>
      <c r="Z1905" s="76"/>
      <c r="AA1905" s="76"/>
    </row>
    <row r="1906" spans="2:27">
      <c r="B1906" s="112"/>
      <c r="C1906" s="112"/>
      <c r="X1906" s="76"/>
      <c r="Y1906" s="76"/>
      <c r="Z1906" s="76"/>
      <c r="AA1906" s="76"/>
    </row>
    <row r="1907" spans="2:27">
      <c r="B1907" s="112"/>
      <c r="C1907" s="112"/>
      <c r="X1907" s="76"/>
      <c r="Y1907" s="76"/>
      <c r="Z1907" s="76"/>
      <c r="AA1907" s="76"/>
    </row>
    <row r="1908" spans="2:27">
      <c r="B1908" s="112"/>
      <c r="C1908" s="112"/>
      <c r="X1908" s="76"/>
      <c r="Y1908" s="76"/>
      <c r="Z1908" s="76"/>
      <c r="AA1908" s="76"/>
    </row>
    <row r="1909" spans="2:27">
      <c r="B1909" s="112"/>
      <c r="C1909" s="112"/>
      <c r="X1909" s="76"/>
      <c r="Y1909" s="76"/>
      <c r="Z1909" s="76"/>
      <c r="AA1909" s="76"/>
    </row>
    <row r="1910" spans="2:27">
      <c r="B1910" s="112"/>
      <c r="C1910" s="112"/>
      <c r="X1910" s="76"/>
      <c r="Y1910" s="76"/>
      <c r="Z1910" s="76"/>
      <c r="AA1910" s="76"/>
    </row>
    <row r="1911" spans="2:27">
      <c r="B1911" s="112"/>
      <c r="C1911" s="112"/>
      <c r="X1911" s="76"/>
      <c r="Y1911" s="76"/>
      <c r="Z1911" s="76"/>
      <c r="AA1911" s="76"/>
    </row>
    <row r="1912" spans="2:27">
      <c r="B1912" s="112"/>
      <c r="C1912" s="112"/>
      <c r="X1912" s="76"/>
      <c r="Y1912" s="76"/>
      <c r="Z1912" s="76"/>
      <c r="AA1912" s="76"/>
    </row>
    <row r="1913" spans="2:27">
      <c r="B1913" s="112"/>
      <c r="C1913" s="112"/>
      <c r="X1913" s="76"/>
      <c r="Y1913" s="76"/>
      <c r="Z1913" s="76"/>
      <c r="AA1913" s="76"/>
    </row>
    <row r="1914" spans="2:27">
      <c r="B1914" s="112"/>
      <c r="C1914" s="112"/>
      <c r="X1914" s="76"/>
      <c r="Y1914" s="76"/>
      <c r="Z1914" s="76"/>
      <c r="AA1914" s="76"/>
    </row>
    <row r="1915" spans="2:27">
      <c r="B1915" s="112"/>
      <c r="C1915" s="112"/>
      <c r="X1915" s="76"/>
      <c r="Y1915" s="76"/>
      <c r="Z1915" s="76"/>
      <c r="AA1915" s="76"/>
    </row>
    <row r="1916" spans="2:27">
      <c r="B1916" s="112"/>
      <c r="C1916" s="112"/>
      <c r="X1916" s="76"/>
      <c r="Y1916" s="76"/>
      <c r="Z1916" s="76"/>
      <c r="AA1916" s="76"/>
    </row>
    <row r="1917" spans="2:27">
      <c r="B1917" s="112"/>
      <c r="C1917" s="112"/>
      <c r="X1917" s="76"/>
      <c r="Y1917" s="76"/>
      <c r="Z1917" s="76"/>
      <c r="AA1917" s="76"/>
    </row>
    <row r="1918" spans="2:27">
      <c r="B1918" s="112"/>
      <c r="C1918" s="112"/>
      <c r="X1918" s="76"/>
      <c r="Y1918" s="76"/>
      <c r="Z1918" s="76"/>
      <c r="AA1918" s="76"/>
    </row>
    <row r="1919" spans="2:27">
      <c r="B1919" s="112"/>
      <c r="C1919" s="112"/>
      <c r="X1919" s="76"/>
      <c r="Y1919" s="76"/>
      <c r="Z1919" s="76"/>
      <c r="AA1919" s="76"/>
    </row>
    <row r="1920" spans="2:27">
      <c r="B1920" s="112"/>
      <c r="C1920" s="112"/>
      <c r="X1920" s="76"/>
      <c r="Y1920" s="76"/>
      <c r="Z1920" s="76"/>
      <c r="AA1920" s="76"/>
    </row>
    <row r="1921" spans="2:27">
      <c r="B1921" s="112"/>
      <c r="C1921" s="112"/>
      <c r="X1921" s="76"/>
      <c r="Y1921" s="76"/>
      <c r="Z1921" s="76"/>
      <c r="AA1921" s="76"/>
    </row>
    <row r="1922" spans="2:27">
      <c r="B1922" s="112"/>
      <c r="C1922" s="112"/>
      <c r="X1922" s="76"/>
      <c r="Y1922" s="76"/>
      <c r="Z1922" s="76"/>
      <c r="AA1922" s="76"/>
    </row>
    <row r="1923" spans="2:27">
      <c r="B1923" s="112"/>
      <c r="C1923" s="112"/>
      <c r="X1923" s="76"/>
      <c r="Y1923" s="76"/>
      <c r="Z1923" s="76"/>
      <c r="AA1923" s="76"/>
    </row>
    <row r="1924" spans="2:27">
      <c r="B1924" s="112"/>
      <c r="C1924" s="112"/>
      <c r="X1924" s="76"/>
      <c r="Y1924" s="76"/>
      <c r="Z1924" s="76"/>
      <c r="AA1924" s="76"/>
    </row>
    <row r="1925" spans="2:27">
      <c r="B1925" s="112"/>
      <c r="C1925" s="112"/>
      <c r="X1925" s="76"/>
      <c r="Y1925" s="76"/>
      <c r="Z1925" s="76"/>
      <c r="AA1925" s="76"/>
    </row>
    <row r="1926" spans="2:27">
      <c r="B1926" s="112"/>
      <c r="C1926" s="112"/>
      <c r="X1926" s="76"/>
      <c r="Y1926" s="76"/>
      <c r="Z1926" s="76"/>
      <c r="AA1926" s="76"/>
    </row>
    <row r="1927" spans="2:27">
      <c r="B1927" s="112"/>
      <c r="C1927" s="112"/>
      <c r="X1927" s="76"/>
      <c r="Y1927" s="76"/>
      <c r="Z1927" s="76"/>
      <c r="AA1927" s="76"/>
    </row>
    <row r="1928" spans="2:27">
      <c r="B1928" s="112"/>
      <c r="C1928" s="112"/>
      <c r="X1928" s="76"/>
      <c r="Y1928" s="76"/>
      <c r="Z1928" s="76"/>
      <c r="AA1928" s="76"/>
    </row>
    <row r="1929" spans="2:27">
      <c r="B1929" s="112"/>
      <c r="C1929" s="112"/>
      <c r="X1929" s="76"/>
      <c r="Y1929" s="76"/>
      <c r="Z1929" s="76"/>
      <c r="AA1929" s="76"/>
    </row>
    <row r="1930" spans="2:27">
      <c r="B1930" s="112"/>
      <c r="C1930" s="112"/>
      <c r="X1930" s="76"/>
      <c r="Y1930" s="76"/>
      <c r="Z1930" s="76"/>
      <c r="AA1930" s="76"/>
    </row>
    <row r="1931" spans="2:27">
      <c r="B1931" s="112"/>
      <c r="C1931" s="112"/>
      <c r="X1931" s="76"/>
      <c r="Y1931" s="76"/>
      <c r="Z1931" s="76"/>
      <c r="AA1931" s="76"/>
    </row>
    <row r="1932" spans="2:27">
      <c r="B1932" s="112"/>
      <c r="C1932" s="112"/>
      <c r="X1932" s="76"/>
      <c r="Y1932" s="76"/>
      <c r="Z1932" s="76"/>
      <c r="AA1932" s="76"/>
    </row>
    <row r="1933" spans="2:27">
      <c r="B1933" s="112"/>
      <c r="C1933" s="112"/>
      <c r="X1933" s="76"/>
      <c r="Y1933" s="76"/>
      <c r="Z1933" s="76"/>
      <c r="AA1933" s="76"/>
    </row>
    <row r="1934" spans="2:27">
      <c r="B1934" s="112"/>
      <c r="C1934" s="112"/>
      <c r="X1934" s="76"/>
      <c r="Y1934" s="76"/>
      <c r="Z1934" s="76"/>
      <c r="AA1934" s="76"/>
    </row>
    <row r="1935" spans="2:27">
      <c r="B1935" s="112"/>
      <c r="C1935" s="112"/>
      <c r="X1935" s="76"/>
      <c r="Y1935" s="76"/>
      <c r="Z1935" s="76"/>
      <c r="AA1935" s="76"/>
    </row>
    <row r="1936" spans="2:27">
      <c r="B1936" s="112"/>
      <c r="C1936" s="112"/>
      <c r="X1936" s="76"/>
      <c r="Y1936" s="76"/>
      <c r="Z1936" s="76"/>
      <c r="AA1936" s="76"/>
    </row>
    <row r="1937" spans="2:27">
      <c r="B1937" s="112"/>
      <c r="C1937" s="112"/>
      <c r="X1937" s="76"/>
      <c r="Y1937" s="76"/>
      <c r="Z1937" s="76"/>
      <c r="AA1937" s="76"/>
    </row>
    <row r="1938" spans="2:27">
      <c r="B1938" s="112"/>
      <c r="C1938" s="112"/>
      <c r="X1938" s="76"/>
      <c r="Y1938" s="76"/>
      <c r="Z1938" s="76"/>
      <c r="AA1938" s="76"/>
    </row>
    <row r="1939" spans="2:27">
      <c r="B1939" s="112"/>
      <c r="C1939" s="112"/>
      <c r="X1939" s="76"/>
      <c r="Y1939" s="76"/>
      <c r="Z1939" s="76"/>
      <c r="AA1939" s="76"/>
    </row>
    <row r="1940" spans="2:27">
      <c r="B1940" s="112"/>
      <c r="C1940" s="112"/>
      <c r="X1940" s="76"/>
      <c r="Y1940" s="76"/>
      <c r="Z1940" s="76"/>
      <c r="AA1940" s="76"/>
    </row>
    <row r="1941" spans="2:27">
      <c r="B1941" s="112"/>
      <c r="C1941" s="112"/>
      <c r="X1941" s="76"/>
      <c r="Y1941" s="76"/>
      <c r="Z1941" s="76"/>
      <c r="AA1941" s="76"/>
    </row>
    <row r="1942" spans="2:27">
      <c r="B1942" s="112"/>
      <c r="C1942" s="112"/>
      <c r="X1942" s="76"/>
      <c r="Y1942" s="76"/>
      <c r="Z1942" s="76"/>
      <c r="AA1942" s="76"/>
    </row>
    <row r="1943" spans="2:27">
      <c r="B1943" s="112"/>
      <c r="C1943" s="112"/>
      <c r="X1943" s="76"/>
      <c r="Y1943" s="76"/>
      <c r="Z1943" s="76"/>
      <c r="AA1943" s="76"/>
    </row>
    <row r="1944" spans="2:27">
      <c r="B1944" s="112"/>
      <c r="C1944" s="112"/>
      <c r="X1944" s="76"/>
      <c r="Y1944" s="76"/>
      <c r="Z1944" s="76"/>
      <c r="AA1944" s="76"/>
    </row>
    <row r="1945" spans="2:27">
      <c r="B1945" s="112"/>
      <c r="C1945" s="112"/>
      <c r="X1945" s="76"/>
      <c r="Y1945" s="76"/>
      <c r="Z1945" s="76"/>
      <c r="AA1945" s="76"/>
    </row>
    <row r="1946" spans="2:27">
      <c r="B1946" s="112"/>
      <c r="C1946" s="112"/>
      <c r="X1946" s="76"/>
      <c r="Y1946" s="76"/>
      <c r="Z1946" s="76"/>
      <c r="AA1946" s="76"/>
    </row>
    <row r="1947" spans="2:27">
      <c r="B1947" s="112"/>
      <c r="C1947" s="112"/>
      <c r="X1947" s="76"/>
      <c r="Y1947" s="76"/>
      <c r="Z1947" s="76"/>
      <c r="AA1947" s="76"/>
    </row>
    <row r="1948" spans="2:27">
      <c r="B1948" s="112"/>
      <c r="C1948" s="112"/>
      <c r="X1948" s="76"/>
      <c r="Y1948" s="76"/>
      <c r="Z1948" s="76"/>
      <c r="AA1948" s="76"/>
    </row>
    <row r="1949" spans="2:27">
      <c r="B1949" s="112"/>
      <c r="C1949" s="112"/>
      <c r="X1949" s="76"/>
      <c r="Y1949" s="76"/>
      <c r="Z1949" s="76"/>
      <c r="AA1949" s="76"/>
    </row>
    <row r="1950" spans="2:27">
      <c r="B1950" s="112"/>
      <c r="C1950" s="112"/>
      <c r="X1950" s="76"/>
      <c r="Y1950" s="76"/>
      <c r="Z1950" s="76"/>
      <c r="AA1950" s="76"/>
    </row>
    <row r="1951" spans="2:27">
      <c r="B1951" s="112"/>
      <c r="C1951" s="112"/>
      <c r="X1951" s="76"/>
      <c r="Y1951" s="76"/>
      <c r="Z1951" s="76"/>
      <c r="AA1951" s="76"/>
    </row>
    <row r="1952" spans="2:27">
      <c r="B1952" s="112"/>
      <c r="C1952" s="112"/>
      <c r="X1952" s="76"/>
      <c r="Y1952" s="76"/>
      <c r="Z1952" s="76"/>
      <c r="AA1952" s="76"/>
    </row>
    <row r="1953" spans="2:27">
      <c r="B1953" s="112"/>
      <c r="C1953" s="112"/>
      <c r="X1953" s="76"/>
      <c r="Y1953" s="76"/>
      <c r="Z1953" s="76"/>
      <c r="AA1953" s="76"/>
    </row>
    <row r="1954" spans="2:27">
      <c r="B1954" s="112"/>
      <c r="C1954" s="112"/>
      <c r="X1954" s="76"/>
      <c r="Y1954" s="76"/>
      <c r="Z1954" s="76"/>
      <c r="AA1954" s="76"/>
    </row>
    <row r="1955" spans="2:27">
      <c r="B1955" s="112"/>
      <c r="C1955" s="112"/>
      <c r="X1955" s="76"/>
      <c r="Y1955" s="76"/>
      <c r="Z1955" s="76"/>
      <c r="AA1955" s="76"/>
    </row>
    <row r="1956" spans="2:27">
      <c r="B1956" s="112"/>
      <c r="C1956" s="112"/>
      <c r="X1956" s="76"/>
      <c r="Y1956" s="76"/>
      <c r="Z1956" s="76"/>
      <c r="AA1956" s="76"/>
    </row>
    <row r="1957" spans="2:27">
      <c r="B1957" s="112"/>
      <c r="C1957" s="112"/>
      <c r="X1957" s="76"/>
      <c r="Y1957" s="76"/>
      <c r="Z1957" s="76"/>
      <c r="AA1957" s="76"/>
    </row>
    <row r="1958" spans="2:27">
      <c r="B1958" s="112"/>
      <c r="C1958" s="112"/>
      <c r="X1958" s="76"/>
      <c r="Y1958" s="76"/>
      <c r="Z1958" s="76"/>
      <c r="AA1958" s="76"/>
    </row>
    <row r="1959" spans="2:27">
      <c r="B1959" s="112"/>
      <c r="C1959" s="112"/>
      <c r="X1959" s="76"/>
      <c r="Y1959" s="76"/>
      <c r="Z1959" s="76"/>
      <c r="AA1959" s="76"/>
    </row>
    <row r="1960" spans="2:27">
      <c r="B1960" s="112"/>
      <c r="C1960" s="112"/>
      <c r="X1960" s="76"/>
      <c r="Y1960" s="76"/>
      <c r="Z1960" s="76"/>
      <c r="AA1960" s="76"/>
    </row>
    <row r="1961" spans="2:27">
      <c r="B1961" s="112"/>
      <c r="C1961" s="112"/>
      <c r="X1961" s="76"/>
      <c r="Y1961" s="76"/>
      <c r="Z1961" s="76"/>
      <c r="AA1961" s="76"/>
    </row>
    <row r="1962" spans="2:27">
      <c r="B1962" s="112"/>
      <c r="C1962" s="112"/>
      <c r="X1962" s="76"/>
      <c r="Y1962" s="76"/>
      <c r="Z1962" s="76"/>
      <c r="AA1962" s="76"/>
    </row>
    <row r="1963" spans="2:27">
      <c r="B1963" s="112"/>
      <c r="C1963" s="112"/>
      <c r="X1963" s="76"/>
      <c r="Y1963" s="76"/>
      <c r="Z1963" s="76"/>
      <c r="AA1963" s="76"/>
    </row>
    <row r="1964" spans="2:27">
      <c r="B1964" s="112"/>
      <c r="C1964" s="112"/>
      <c r="X1964" s="76"/>
      <c r="Y1964" s="76"/>
      <c r="Z1964" s="76"/>
      <c r="AA1964" s="76"/>
    </row>
    <row r="1965" spans="2:27">
      <c r="B1965" s="112"/>
      <c r="C1965" s="112"/>
      <c r="X1965" s="76"/>
      <c r="Y1965" s="76"/>
      <c r="Z1965" s="76"/>
      <c r="AA1965" s="76"/>
    </row>
    <row r="1966" spans="2:27">
      <c r="B1966" s="112"/>
      <c r="C1966" s="112"/>
      <c r="X1966" s="76"/>
      <c r="Y1966" s="76"/>
      <c r="Z1966" s="76"/>
      <c r="AA1966" s="76"/>
    </row>
    <row r="1967" spans="2:27">
      <c r="B1967" s="112"/>
      <c r="C1967" s="112"/>
      <c r="X1967" s="76"/>
      <c r="Y1967" s="76"/>
      <c r="Z1967" s="76"/>
      <c r="AA1967" s="76"/>
    </row>
    <row r="1968" spans="2:27">
      <c r="B1968" s="112"/>
      <c r="C1968" s="112"/>
      <c r="X1968" s="76"/>
      <c r="Y1968" s="76"/>
      <c r="Z1968" s="76"/>
      <c r="AA1968" s="76"/>
    </row>
    <row r="1969" spans="2:27">
      <c r="B1969" s="112"/>
      <c r="C1969" s="112"/>
      <c r="X1969" s="76"/>
      <c r="Y1969" s="76"/>
      <c r="Z1969" s="76"/>
      <c r="AA1969" s="76"/>
    </row>
    <row r="1970" spans="2:27">
      <c r="B1970" s="112"/>
      <c r="C1970" s="112"/>
      <c r="X1970" s="76"/>
      <c r="Y1970" s="76"/>
      <c r="Z1970" s="76"/>
      <c r="AA1970" s="76"/>
    </row>
    <row r="1971" spans="2:27">
      <c r="B1971" s="112"/>
      <c r="C1971" s="112"/>
      <c r="X1971" s="76"/>
      <c r="Y1971" s="76"/>
      <c r="Z1971" s="76"/>
      <c r="AA1971" s="76"/>
    </row>
    <row r="1972" spans="2:27">
      <c r="B1972" s="112"/>
      <c r="C1972" s="112"/>
      <c r="X1972" s="76"/>
      <c r="Y1972" s="76"/>
      <c r="Z1972" s="76"/>
      <c r="AA1972" s="76"/>
    </row>
    <row r="1973" spans="2:27">
      <c r="B1973" s="112"/>
      <c r="C1973" s="112"/>
      <c r="X1973" s="76"/>
      <c r="Y1973" s="76"/>
      <c r="Z1973" s="76"/>
      <c r="AA1973" s="76"/>
    </row>
    <row r="1974" spans="2:27">
      <c r="B1974" s="112"/>
      <c r="C1974" s="112"/>
      <c r="X1974" s="76"/>
      <c r="Y1974" s="76"/>
      <c r="Z1974" s="76"/>
      <c r="AA1974" s="76"/>
    </row>
    <row r="1975" spans="2:27">
      <c r="B1975" s="112"/>
      <c r="C1975" s="112"/>
      <c r="X1975" s="76"/>
      <c r="Y1975" s="76"/>
      <c r="Z1975" s="76"/>
      <c r="AA1975" s="76"/>
    </row>
    <row r="1976" spans="2:27">
      <c r="B1976" s="112"/>
      <c r="C1976" s="112"/>
      <c r="X1976" s="76"/>
      <c r="Y1976" s="76"/>
      <c r="Z1976" s="76"/>
      <c r="AA1976" s="76"/>
    </row>
    <row r="1977" spans="2:27">
      <c r="B1977" s="112"/>
      <c r="C1977" s="112"/>
      <c r="X1977" s="76"/>
      <c r="Y1977" s="76"/>
      <c r="Z1977" s="76"/>
      <c r="AA1977" s="76"/>
    </row>
    <row r="1978" spans="2:27">
      <c r="B1978" s="112"/>
      <c r="C1978" s="112"/>
      <c r="X1978" s="76"/>
      <c r="Y1978" s="76"/>
      <c r="Z1978" s="76"/>
      <c r="AA1978" s="76"/>
    </row>
    <row r="1979" spans="2:27">
      <c r="B1979" s="112"/>
      <c r="C1979" s="112"/>
      <c r="X1979" s="76"/>
      <c r="Y1979" s="76"/>
      <c r="Z1979" s="76"/>
      <c r="AA1979" s="76"/>
    </row>
    <row r="1980" spans="2:27">
      <c r="B1980" s="112"/>
      <c r="C1980" s="112"/>
      <c r="X1980" s="76"/>
      <c r="Y1980" s="76"/>
      <c r="Z1980" s="76"/>
      <c r="AA1980" s="76"/>
    </row>
    <row r="1981" spans="2:27">
      <c r="B1981" s="112"/>
      <c r="C1981" s="112"/>
      <c r="X1981" s="76"/>
      <c r="Y1981" s="76"/>
      <c r="Z1981" s="76"/>
      <c r="AA1981" s="76"/>
    </row>
    <row r="1982" spans="2:27">
      <c r="B1982" s="112"/>
      <c r="C1982" s="112"/>
      <c r="X1982" s="76"/>
      <c r="Y1982" s="76"/>
      <c r="Z1982" s="76"/>
      <c r="AA1982" s="76"/>
    </row>
    <row r="1983" spans="2:27">
      <c r="B1983" s="112"/>
      <c r="C1983" s="112"/>
      <c r="X1983" s="76"/>
      <c r="Y1983" s="76"/>
      <c r="Z1983" s="76"/>
      <c r="AA1983" s="76"/>
    </row>
    <row r="1984" spans="2:27">
      <c r="B1984" s="112"/>
      <c r="C1984" s="112"/>
      <c r="X1984" s="76"/>
      <c r="Y1984" s="76"/>
      <c r="Z1984" s="76"/>
      <c r="AA1984" s="76"/>
    </row>
    <row r="1985" spans="2:27">
      <c r="B1985" s="112"/>
      <c r="C1985" s="112"/>
      <c r="X1985" s="76"/>
      <c r="Y1985" s="76"/>
      <c r="Z1985" s="76"/>
      <c r="AA1985" s="76"/>
    </row>
    <row r="1986" spans="2:27">
      <c r="B1986" s="112"/>
      <c r="C1986" s="112"/>
      <c r="X1986" s="76"/>
      <c r="Y1986" s="76"/>
      <c r="Z1986" s="76"/>
      <c r="AA1986" s="76"/>
    </row>
    <row r="1987" spans="2:27">
      <c r="B1987" s="112"/>
      <c r="C1987" s="112"/>
      <c r="X1987" s="76"/>
      <c r="Y1987" s="76"/>
      <c r="Z1987" s="76"/>
      <c r="AA1987" s="76"/>
    </row>
    <row r="1988" spans="2:27">
      <c r="B1988" s="112"/>
      <c r="C1988" s="112"/>
      <c r="X1988" s="76"/>
      <c r="Y1988" s="76"/>
      <c r="Z1988" s="76"/>
      <c r="AA1988" s="76"/>
    </row>
    <row r="1989" spans="2:27">
      <c r="B1989" s="112"/>
      <c r="C1989" s="112"/>
      <c r="X1989" s="76"/>
      <c r="Y1989" s="76"/>
      <c r="Z1989" s="76"/>
      <c r="AA1989" s="76"/>
    </row>
    <row r="1990" spans="2:27">
      <c r="B1990" s="112"/>
      <c r="C1990" s="112"/>
      <c r="X1990" s="76"/>
      <c r="Y1990" s="76"/>
      <c r="Z1990" s="76"/>
      <c r="AA1990" s="76"/>
    </row>
    <row r="1991" spans="2:27">
      <c r="B1991" s="112"/>
      <c r="C1991" s="112"/>
      <c r="X1991" s="76"/>
      <c r="Y1991" s="76"/>
      <c r="Z1991" s="76"/>
      <c r="AA1991" s="76"/>
    </row>
    <row r="1992" spans="2:27">
      <c r="B1992" s="112"/>
      <c r="C1992" s="112"/>
      <c r="X1992" s="76"/>
      <c r="Y1992" s="76"/>
      <c r="Z1992" s="76"/>
      <c r="AA1992" s="76"/>
    </row>
    <row r="1993" spans="2:27">
      <c r="B1993" s="112"/>
      <c r="C1993" s="112"/>
      <c r="X1993" s="76"/>
      <c r="Y1993" s="76"/>
      <c r="Z1993" s="76"/>
      <c r="AA1993" s="76"/>
    </row>
    <row r="1994" spans="2:27">
      <c r="B1994" s="112"/>
      <c r="C1994" s="112"/>
      <c r="X1994" s="76"/>
      <c r="Y1994" s="76"/>
      <c r="Z1994" s="76"/>
      <c r="AA1994" s="76"/>
    </row>
    <row r="1995" spans="2:27">
      <c r="B1995" s="112"/>
      <c r="C1995" s="112"/>
      <c r="X1995" s="76"/>
      <c r="Y1995" s="76"/>
      <c r="Z1995" s="76"/>
      <c r="AA1995" s="76"/>
    </row>
    <row r="1996" spans="2:27">
      <c r="B1996" s="112"/>
      <c r="C1996" s="112"/>
      <c r="X1996" s="76"/>
      <c r="Y1996" s="76"/>
      <c r="Z1996" s="76"/>
      <c r="AA1996" s="76"/>
    </row>
    <row r="1997" spans="2:27">
      <c r="B1997" s="112"/>
      <c r="C1997" s="112"/>
      <c r="X1997" s="76"/>
      <c r="Y1997" s="76"/>
      <c r="Z1997" s="76"/>
      <c r="AA1997" s="76"/>
    </row>
    <row r="1998" spans="2:27">
      <c r="B1998" s="112"/>
      <c r="C1998" s="112"/>
      <c r="X1998" s="76"/>
      <c r="Y1998" s="76"/>
      <c r="Z1998" s="76"/>
      <c r="AA1998" s="76"/>
    </row>
    <row r="1999" spans="2:27">
      <c r="B1999" s="112"/>
      <c r="C1999" s="112"/>
      <c r="X1999" s="76"/>
      <c r="Y1999" s="76"/>
      <c r="Z1999" s="76"/>
      <c r="AA1999" s="76"/>
    </row>
    <row r="2000" spans="2:27">
      <c r="B2000" s="112"/>
      <c r="C2000" s="112"/>
      <c r="X2000" s="76"/>
      <c r="Y2000" s="76"/>
      <c r="Z2000" s="76"/>
      <c r="AA2000" s="76"/>
    </row>
    <row r="2001" spans="2:27">
      <c r="B2001" s="112"/>
      <c r="C2001" s="112"/>
      <c r="X2001" s="76"/>
      <c r="Y2001" s="76"/>
      <c r="Z2001" s="76"/>
      <c r="AA2001" s="76"/>
    </row>
    <row r="2002" spans="2:27">
      <c r="B2002" s="112"/>
      <c r="C2002" s="112"/>
      <c r="X2002" s="76"/>
      <c r="Y2002" s="76"/>
      <c r="Z2002" s="76"/>
      <c r="AA2002" s="76"/>
    </row>
    <row r="2003" spans="2:27">
      <c r="B2003" s="112"/>
      <c r="C2003" s="112"/>
      <c r="X2003" s="76"/>
      <c r="Y2003" s="76"/>
      <c r="Z2003" s="76"/>
      <c r="AA2003" s="76"/>
    </row>
    <row r="2004" spans="2:27">
      <c r="B2004" s="112"/>
      <c r="C2004" s="112"/>
      <c r="X2004" s="76"/>
      <c r="Y2004" s="76"/>
      <c r="Z2004" s="76"/>
      <c r="AA2004" s="76"/>
    </row>
    <row r="2005" spans="2:27">
      <c r="B2005" s="112"/>
      <c r="C2005" s="112"/>
      <c r="X2005" s="76"/>
      <c r="Y2005" s="76"/>
      <c r="Z2005" s="76"/>
      <c r="AA2005" s="76"/>
    </row>
    <row r="2006" spans="2:27">
      <c r="B2006" s="112"/>
      <c r="C2006" s="112"/>
      <c r="X2006" s="76"/>
      <c r="Y2006" s="76"/>
      <c r="Z2006" s="76"/>
      <c r="AA2006" s="76"/>
    </row>
    <row r="2007" spans="2:27">
      <c r="B2007" s="112"/>
      <c r="C2007" s="112"/>
      <c r="X2007" s="76"/>
      <c r="Y2007" s="76"/>
      <c r="Z2007" s="76"/>
      <c r="AA2007" s="76"/>
    </row>
    <row r="2008" spans="2:27">
      <c r="B2008" s="112"/>
      <c r="C2008" s="112"/>
      <c r="X2008" s="76"/>
      <c r="Y2008" s="76"/>
      <c r="Z2008" s="76"/>
      <c r="AA2008" s="76"/>
    </row>
    <row r="2009" spans="2:27">
      <c r="B2009" s="112"/>
      <c r="C2009" s="112"/>
      <c r="X2009" s="76"/>
      <c r="Y2009" s="76"/>
      <c r="Z2009" s="76"/>
      <c r="AA2009" s="76"/>
    </row>
    <row r="2010" spans="2:27">
      <c r="B2010" s="112"/>
      <c r="C2010" s="112"/>
      <c r="X2010" s="76"/>
      <c r="Y2010" s="76"/>
      <c r="Z2010" s="76"/>
      <c r="AA2010" s="76"/>
    </row>
    <row r="2011" spans="2:27">
      <c r="B2011" s="112"/>
      <c r="C2011" s="112"/>
      <c r="X2011" s="76"/>
      <c r="Y2011" s="76"/>
      <c r="Z2011" s="76"/>
      <c r="AA2011" s="76"/>
    </row>
    <row r="2012" spans="2:27">
      <c r="B2012" s="112"/>
      <c r="C2012" s="112"/>
      <c r="X2012" s="76"/>
      <c r="Y2012" s="76"/>
      <c r="Z2012" s="76"/>
      <c r="AA2012" s="76"/>
    </row>
    <row r="2013" spans="2:27">
      <c r="B2013" s="112"/>
      <c r="C2013" s="112"/>
      <c r="X2013" s="76"/>
      <c r="Y2013" s="76"/>
      <c r="Z2013" s="76"/>
      <c r="AA2013" s="76"/>
    </row>
    <row r="2014" spans="2:27">
      <c r="B2014" s="112"/>
      <c r="C2014" s="112"/>
      <c r="X2014" s="76"/>
      <c r="Y2014" s="76"/>
      <c r="Z2014" s="76"/>
      <c r="AA2014" s="76"/>
    </row>
    <row r="2015" spans="2:27">
      <c r="B2015" s="112"/>
      <c r="C2015" s="112"/>
      <c r="X2015" s="76"/>
      <c r="Y2015" s="76"/>
      <c r="Z2015" s="76"/>
      <c r="AA2015" s="76"/>
    </row>
    <row r="2016" spans="2:27">
      <c r="B2016" s="112"/>
      <c r="C2016" s="112"/>
      <c r="X2016" s="76"/>
      <c r="Y2016" s="76"/>
      <c r="Z2016" s="76"/>
      <c r="AA2016" s="76"/>
    </row>
    <row r="2017" spans="2:27">
      <c r="B2017" s="112"/>
      <c r="C2017" s="112"/>
      <c r="X2017" s="76"/>
      <c r="Y2017" s="76"/>
      <c r="Z2017" s="76"/>
      <c r="AA2017" s="76"/>
    </row>
    <row r="2018" spans="2:27">
      <c r="B2018" s="112"/>
      <c r="C2018" s="112"/>
      <c r="X2018" s="76"/>
      <c r="Y2018" s="76"/>
      <c r="Z2018" s="76"/>
      <c r="AA2018" s="76"/>
    </row>
    <row r="2019" spans="2:27">
      <c r="B2019" s="112"/>
      <c r="C2019" s="112"/>
      <c r="X2019" s="76"/>
      <c r="Y2019" s="76"/>
      <c r="Z2019" s="76"/>
      <c r="AA2019" s="76"/>
    </row>
    <row r="2020" spans="2:27">
      <c r="B2020" s="112"/>
      <c r="C2020" s="112"/>
      <c r="X2020" s="76"/>
      <c r="Y2020" s="76"/>
      <c r="Z2020" s="76"/>
      <c r="AA2020" s="76"/>
    </row>
    <row r="2021" spans="2:27">
      <c r="B2021" s="112"/>
      <c r="C2021" s="112"/>
      <c r="X2021" s="76"/>
      <c r="Y2021" s="76"/>
      <c r="Z2021" s="76"/>
      <c r="AA2021" s="76"/>
    </row>
    <row r="2022" spans="2:27">
      <c r="B2022" s="112"/>
      <c r="C2022" s="112"/>
      <c r="X2022" s="76"/>
      <c r="Y2022" s="76"/>
      <c r="Z2022" s="76"/>
      <c r="AA2022" s="76"/>
    </row>
    <row r="2023" spans="2:27">
      <c r="B2023" s="112"/>
      <c r="C2023" s="112"/>
      <c r="X2023" s="76"/>
      <c r="Y2023" s="76"/>
      <c r="Z2023" s="76"/>
      <c r="AA2023" s="76"/>
    </row>
    <row r="2024" spans="2:27">
      <c r="B2024" s="112"/>
      <c r="C2024" s="112"/>
      <c r="X2024" s="76"/>
      <c r="Y2024" s="76"/>
      <c r="Z2024" s="76"/>
      <c r="AA2024" s="76"/>
    </row>
    <row r="2025" spans="2:27">
      <c r="B2025" s="112"/>
      <c r="C2025" s="112"/>
      <c r="X2025" s="76"/>
      <c r="Y2025" s="76"/>
      <c r="Z2025" s="76"/>
      <c r="AA2025" s="76"/>
    </row>
    <row r="2026" spans="2:27">
      <c r="B2026" s="112"/>
      <c r="C2026" s="112"/>
      <c r="X2026" s="76"/>
      <c r="Y2026" s="76"/>
      <c r="Z2026" s="76"/>
      <c r="AA2026" s="76"/>
    </row>
    <row r="2027" spans="2:27">
      <c r="B2027" s="112"/>
      <c r="C2027" s="112"/>
      <c r="X2027" s="76"/>
      <c r="Y2027" s="76"/>
      <c r="Z2027" s="76"/>
      <c r="AA2027" s="76"/>
    </row>
    <row r="2028" spans="2:27">
      <c r="B2028" s="112"/>
      <c r="C2028" s="112"/>
      <c r="X2028" s="76"/>
      <c r="Y2028" s="76"/>
      <c r="Z2028" s="76"/>
      <c r="AA2028" s="76"/>
    </row>
    <row r="2029" spans="2:27">
      <c r="B2029" s="112"/>
      <c r="C2029" s="112"/>
      <c r="X2029" s="76"/>
      <c r="Y2029" s="76"/>
      <c r="Z2029" s="76"/>
      <c r="AA2029" s="76"/>
    </row>
    <row r="2030" spans="2:27">
      <c r="B2030" s="112"/>
      <c r="C2030" s="112"/>
      <c r="X2030" s="76"/>
      <c r="Y2030" s="76"/>
      <c r="Z2030" s="76"/>
      <c r="AA2030" s="76"/>
    </row>
    <row r="2031" spans="2:27">
      <c r="B2031" s="112"/>
      <c r="C2031" s="112"/>
      <c r="X2031" s="76"/>
      <c r="Y2031" s="76"/>
      <c r="Z2031" s="76"/>
      <c r="AA2031" s="76"/>
    </row>
    <row r="2032" spans="2:27">
      <c r="B2032" s="112"/>
      <c r="C2032" s="112"/>
      <c r="X2032" s="76"/>
      <c r="Y2032" s="76"/>
      <c r="Z2032" s="76"/>
      <c r="AA2032" s="76"/>
    </row>
    <row r="2033" spans="2:27">
      <c r="B2033" s="112"/>
      <c r="C2033" s="112"/>
      <c r="X2033" s="76"/>
      <c r="Y2033" s="76"/>
      <c r="Z2033" s="76"/>
      <c r="AA2033" s="76"/>
    </row>
    <row r="2034" spans="2:27">
      <c r="B2034" s="112"/>
      <c r="C2034" s="112"/>
      <c r="X2034" s="76"/>
      <c r="Y2034" s="76"/>
      <c r="Z2034" s="76"/>
      <c r="AA2034" s="76"/>
    </row>
    <row r="2035" spans="2:27">
      <c r="B2035" s="112"/>
      <c r="C2035" s="112"/>
      <c r="X2035" s="76"/>
      <c r="Y2035" s="76"/>
      <c r="Z2035" s="76"/>
      <c r="AA2035" s="76"/>
    </row>
    <row r="2036" spans="2:27">
      <c r="B2036" s="112"/>
      <c r="C2036" s="112"/>
      <c r="X2036" s="76"/>
      <c r="Y2036" s="76"/>
      <c r="Z2036" s="76"/>
      <c r="AA2036" s="76"/>
    </row>
    <row r="2037" spans="2:27">
      <c r="B2037" s="112"/>
      <c r="C2037" s="112"/>
      <c r="X2037" s="76"/>
      <c r="Y2037" s="76"/>
      <c r="Z2037" s="76"/>
      <c r="AA2037" s="76"/>
    </row>
    <row r="2038" spans="2:27">
      <c r="B2038" s="112"/>
      <c r="C2038" s="112"/>
      <c r="X2038" s="76"/>
      <c r="Y2038" s="76"/>
      <c r="Z2038" s="76"/>
      <c r="AA2038" s="76"/>
    </row>
    <row r="2039" spans="2:27">
      <c r="B2039" s="112"/>
      <c r="C2039" s="112"/>
      <c r="X2039" s="76"/>
      <c r="Y2039" s="76"/>
      <c r="Z2039" s="76"/>
      <c r="AA2039" s="76"/>
    </row>
    <row r="2040" spans="2:27">
      <c r="B2040" s="112"/>
      <c r="C2040" s="112"/>
      <c r="X2040" s="76"/>
      <c r="Y2040" s="76"/>
      <c r="Z2040" s="76"/>
      <c r="AA2040" s="76"/>
    </row>
    <row r="2041" spans="2:27">
      <c r="B2041" s="112"/>
      <c r="C2041" s="112"/>
      <c r="X2041" s="76"/>
      <c r="Y2041" s="76"/>
      <c r="Z2041" s="76"/>
      <c r="AA2041" s="76"/>
    </row>
    <row r="2042" spans="2:27">
      <c r="B2042" s="112"/>
      <c r="C2042" s="112"/>
      <c r="X2042" s="76"/>
      <c r="Y2042" s="76"/>
      <c r="Z2042" s="76"/>
      <c r="AA2042" s="76"/>
    </row>
    <row r="2043" spans="2:27">
      <c r="B2043" s="112"/>
      <c r="C2043" s="112"/>
      <c r="X2043" s="76"/>
      <c r="Y2043" s="76"/>
      <c r="Z2043" s="76"/>
      <c r="AA2043" s="76"/>
    </row>
    <row r="2044" spans="2:27">
      <c r="B2044" s="112"/>
      <c r="C2044" s="112"/>
      <c r="X2044" s="76"/>
      <c r="Y2044" s="76"/>
      <c r="Z2044" s="76"/>
      <c r="AA2044" s="76"/>
    </row>
    <row r="2045" spans="2:27">
      <c r="B2045" s="112"/>
      <c r="C2045" s="112"/>
      <c r="X2045" s="76"/>
      <c r="Y2045" s="76"/>
      <c r="Z2045" s="76"/>
      <c r="AA2045" s="76"/>
    </row>
    <row r="2046" spans="2:27">
      <c r="B2046" s="112"/>
      <c r="C2046" s="112"/>
      <c r="X2046" s="76"/>
      <c r="Y2046" s="76"/>
      <c r="Z2046" s="76"/>
      <c r="AA2046" s="76"/>
    </row>
    <row r="2047" spans="2:27">
      <c r="B2047" s="112"/>
      <c r="C2047" s="112"/>
      <c r="X2047" s="76"/>
      <c r="Y2047" s="76"/>
      <c r="Z2047" s="76"/>
      <c r="AA2047" s="76"/>
    </row>
    <row r="2048" spans="2:27">
      <c r="B2048" s="112"/>
      <c r="C2048" s="112"/>
      <c r="X2048" s="76"/>
      <c r="Y2048" s="76"/>
      <c r="Z2048" s="76"/>
      <c r="AA2048" s="76"/>
    </row>
    <row r="2049" spans="2:27">
      <c r="B2049" s="112"/>
      <c r="C2049" s="112"/>
      <c r="X2049" s="76"/>
      <c r="Y2049" s="76"/>
      <c r="Z2049" s="76"/>
      <c r="AA2049" s="76"/>
    </row>
    <row r="2050" spans="2:27">
      <c r="B2050" s="112"/>
      <c r="C2050" s="112"/>
      <c r="X2050" s="76"/>
      <c r="Y2050" s="76"/>
      <c r="Z2050" s="76"/>
      <c r="AA2050" s="76"/>
    </row>
    <row r="2051" spans="2:27">
      <c r="B2051" s="112"/>
      <c r="C2051" s="112"/>
      <c r="X2051" s="76"/>
      <c r="Y2051" s="76"/>
      <c r="Z2051" s="76"/>
      <c r="AA2051" s="76"/>
    </row>
    <row r="2052" spans="2:27">
      <c r="B2052" s="112"/>
      <c r="C2052" s="112"/>
      <c r="X2052" s="76"/>
      <c r="Y2052" s="76"/>
      <c r="Z2052" s="76"/>
      <c r="AA2052" s="76"/>
    </row>
    <row r="2053" spans="2:27">
      <c r="B2053" s="112"/>
      <c r="C2053" s="112"/>
      <c r="X2053" s="76"/>
      <c r="Y2053" s="76"/>
      <c r="Z2053" s="76"/>
      <c r="AA2053" s="76"/>
    </row>
    <row r="2054" spans="2:27">
      <c r="B2054" s="112"/>
      <c r="C2054" s="112"/>
      <c r="X2054" s="76"/>
      <c r="Y2054" s="76"/>
      <c r="Z2054" s="76"/>
      <c r="AA2054" s="76"/>
    </row>
    <row r="2055" spans="2:27">
      <c r="B2055" s="112"/>
      <c r="C2055" s="112"/>
      <c r="X2055" s="76"/>
      <c r="Y2055" s="76"/>
      <c r="Z2055" s="76"/>
      <c r="AA2055" s="76"/>
    </row>
    <row r="2056" spans="2:27">
      <c r="B2056" s="112"/>
      <c r="C2056" s="112"/>
      <c r="X2056" s="76"/>
      <c r="Y2056" s="76"/>
      <c r="Z2056" s="76"/>
      <c r="AA2056" s="76"/>
    </row>
    <row r="2057" spans="2:27">
      <c r="B2057" s="112"/>
      <c r="C2057" s="112"/>
      <c r="X2057" s="76"/>
      <c r="Y2057" s="76"/>
      <c r="Z2057" s="76"/>
      <c r="AA2057" s="76"/>
    </row>
    <row r="2058" spans="2:27">
      <c r="B2058" s="112"/>
      <c r="C2058" s="112"/>
      <c r="X2058" s="76"/>
      <c r="Y2058" s="76"/>
      <c r="Z2058" s="76"/>
      <c r="AA2058" s="76"/>
    </row>
    <row r="2059" spans="2:27">
      <c r="B2059" s="112"/>
      <c r="C2059" s="112"/>
      <c r="X2059" s="76"/>
      <c r="Y2059" s="76"/>
      <c r="Z2059" s="76"/>
      <c r="AA2059" s="76"/>
    </row>
    <row r="2060" spans="2:27">
      <c r="B2060" s="112"/>
      <c r="C2060" s="112"/>
      <c r="X2060" s="76"/>
      <c r="Y2060" s="76"/>
      <c r="Z2060" s="76"/>
      <c r="AA2060" s="76"/>
    </row>
    <row r="2061" spans="2:27">
      <c r="B2061" s="112"/>
      <c r="C2061" s="112"/>
      <c r="X2061" s="76"/>
      <c r="Y2061" s="76"/>
      <c r="Z2061" s="76"/>
      <c r="AA2061" s="76"/>
    </row>
    <row r="2062" spans="2:27">
      <c r="B2062" s="112"/>
      <c r="C2062" s="112"/>
      <c r="X2062" s="76"/>
      <c r="Y2062" s="76"/>
      <c r="Z2062" s="76"/>
      <c r="AA2062" s="76"/>
    </row>
    <row r="2063" spans="2:27">
      <c r="B2063" s="112"/>
      <c r="C2063" s="112"/>
      <c r="X2063" s="76"/>
      <c r="Y2063" s="76"/>
      <c r="Z2063" s="76"/>
      <c r="AA2063" s="76"/>
    </row>
    <row r="2064" spans="2:27">
      <c r="B2064" s="112"/>
      <c r="C2064" s="112"/>
      <c r="X2064" s="76"/>
      <c r="Y2064" s="76"/>
      <c r="Z2064" s="76"/>
      <c r="AA2064" s="76"/>
    </row>
    <row r="2065" spans="2:27">
      <c r="B2065" s="112"/>
      <c r="C2065" s="112"/>
      <c r="X2065" s="76"/>
      <c r="Y2065" s="76"/>
      <c r="Z2065" s="76"/>
      <c r="AA2065" s="76"/>
    </row>
    <row r="2066" spans="2:27">
      <c r="B2066" s="112"/>
      <c r="C2066" s="112"/>
      <c r="X2066" s="76"/>
      <c r="Y2066" s="76"/>
      <c r="Z2066" s="76"/>
      <c r="AA2066" s="76"/>
    </row>
    <row r="2067" spans="2:27">
      <c r="B2067" s="112"/>
      <c r="C2067" s="112"/>
      <c r="X2067" s="76"/>
      <c r="Y2067" s="76"/>
      <c r="Z2067" s="76"/>
      <c r="AA2067" s="76"/>
    </row>
    <row r="2068" spans="2:27">
      <c r="B2068" s="112"/>
      <c r="C2068" s="112"/>
      <c r="X2068" s="76"/>
      <c r="Y2068" s="76"/>
      <c r="Z2068" s="76"/>
      <c r="AA2068" s="76"/>
    </row>
    <row r="2069" spans="2:27">
      <c r="B2069" s="112"/>
      <c r="C2069" s="112"/>
      <c r="X2069" s="76"/>
      <c r="Y2069" s="76"/>
      <c r="Z2069" s="76"/>
      <c r="AA2069" s="76"/>
    </row>
    <row r="2070" spans="2:27">
      <c r="B2070" s="112"/>
      <c r="C2070" s="112"/>
      <c r="X2070" s="76"/>
      <c r="Y2070" s="76"/>
      <c r="Z2070" s="76"/>
      <c r="AA2070" s="76"/>
    </row>
    <row r="2071" spans="2:27">
      <c r="B2071" s="112"/>
      <c r="C2071" s="112"/>
      <c r="X2071" s="76"/>
      <c r="Y2071" s="76"/>
      <c r="Z2071" s="76"/>
      <c r="AA2071" s="76"/>
    </row>
    <row r="2072" spans="2:27">
      <c r="B2072" s="112"/>
      <c r="C2072" s="112"/>
      <c r="X2072" s="76"/>
      <c r="Y2072" s="76"/>
      <c r="Z2072" s="76"/>
      <c r="AA2072" s="76"/>
    </row>
    <row r="2073" spans="2:27">
      <c r="B2073" s="112"/>
      <c r="C2073" s="112"/>
      <c r="X2073" s="76"/>
      <c r="Y2073" s="76"/>
      <c r="Z2073" s="76"/>
      <c r="AA2073" s="76"/>
    </row>
    <row r="2074" spans="2:27">
      <c r="B2074" s="112"/>
      <c r="C2074" s="112"/>
      <c r="X2074" s="76"/>
      <c r="Y2074" s="76"/>
      <c r="Z2074" s="76"/>
      <c r="AA2074" s="76"/>
    </row>
    <row r="2075" spans="2:27">
      <c r="B2075" s="112"/>
      <c r="C2075" s="112"/>
      <c r="X2075" s="76"/>
      <c r="Y2075" s="76"/>
      <c r="Z2075" s="76"/>
      <c r="AA2075" s="76"/>
    </row>
    <row r="2076" spans="2:27">
      <c r="B2076" s="112"/>
      <c r="C2076" s="112"/>
      <c r="X2076" s="76"/>
      <c r="Y2076" s="76"/>
      <c r="Z2076" s="76"/>
      <c r="AA2076" s="76"/>
    </row>
    <row r="2077" spans="2:27">
      <c r="B2077" s="112"/>
      <c r="C2077" s="112"/>
      <c r="X2077" s="76"/>
      <c r="Y2077" s="76"/>
      <c r="Z2077" s="76"/>
      <c r="AA2077" s="76"/>
    </row>
    <row r="2078" spans="2:27">
      <c r="B2078" s="112"/>
      <c r="C2078" s="112"/>
      <c r="X2078" s="76"/>
      <c r="Y2078" s="76"/>
      <c r="Z2078" s="76"/>
      <c r="AA2078" s="76"/>
    </row>
    <row r="2079" spans="2:27">
      <c r="B2079" s="112"/>
      <c r="C2079" s="112"/>
      <c r="X2079" s="76"/>
      <c r="Y2079" s="76"/>
      <c r="Z2079" s="76"/>
      <c r="AA2079" s="76"/>
    </row>
    <row r="2080" spans="2:27">
      <c r="B2080" s="112"/>
      <c r="C2080" s="112"/>
      <c r="X2080" s="76"/>
      <c r="Y2080" s="76"/>
      <c r="Z2080" s="76"/>
      <c r="AA2080" s="76"/>
    </row>
    <row r="2081" spans="2:27">
      <c r="B2081" s="112"/>
      <c r="C2081" s="112"/>
      <c r="X2081" s="76"/>
      <c r="Y2081" s="76"/>
      <c r="Z2081" s="76"/>
      <c r="AA2081" s="76"/>
    </row>
    <row r="2082" spans="2:27">
      <c r="B2082" s="112"/>
      <c r="C2082" s="112"/>
      <c r="X2082" s="76"/>
      <c r="Y2082" s="76"/>
      <c r="Z2082" s="76"/>
      <c r="AA2082" s="76"/>
    </row>
    <row r="2083" spans="2:27">
      <c r="B2083" s="112"/>
      <c r="C2083" s="112"/>
      <c r="X2083" s="76"/>
      <c r="Y2083" s="76"/>
      <c r="Z2083" s="76"/>
      <c r="AA2083" s="76"/>
    </row>
    <row r="2084" spans="2:27">
      <c r="B2084" s="112"/>
      <c r="C2084" s="112"/>
      <c r="X2084" s="76"/>
      <c r="Y2084" s="76"/>
      <c r="Z2084" s="76"/>
      <c r="AA2084" s="76"/>
    </row>
    <row r="2085" spans="2:27">
      <c r="B2085" s="112"/>
      <c r="C2085" s="112"/>
      <c r="X2085" s="76"/>
      <c r="Y2085" s="76"/>
      <c r="Z2085" s="76"/>
      <c r="AA2085" s="76"/>
    </row>
    <row r="2086" spans="2:27">
      <c r="B2086" s="112"/>
      <c r="C2086" s="112"/>
      <c r="X2086" s="76"/>
      <c r="Y2086" s="76"/>
      <c r="Z2086" s="76"/>
      <c r="AA2086" s="76"/>
    </row>
    <row r="2087" spans="2:27">
      <c r="B2087" s="112"/>
      <c r="C2087" s="112"/>
      <c r="X2087" s="76"/>
      <c r="Y2087" s="76"/>
      <c r="Z2087" s="76"/>
      <c r="AA2087" s="76"/>
    </row>
    <row r="2088" spans="2:27">
      <c r="B2088" s="112"/>
      <c r="C2088" s="112"/>
      <c r="X2088" s="76"/>
      <c r="Y2088" s="76"/>
      <c r="Z2088" s="76"/>
      <c r="AA2088" s="76"/>
    </row>
    <row r="2089" spans="2:27">
      <c r="B2089" s="112"/>
      <c r="C2089" s="112"/>
      <c r="X2089" s="76"/>
      <c r="Y2089" s="76"/>
      <c r="Z2089" s="76"/>
      <c r="AA2089" s="76"/>
    </row>
    <row r="2090" spans="2:27">
      <c r="B2090" s="112"/>
      <c r="C2090" s="112"/>
      <c r="X2090" s="76"/>
      <c r="Y2090" s="76"/>
      <c r="Z2090" s="76"/>
      <c r="AA2090" s="76"/>
    </row>
    <row r="2091" spans="2:27">
      <c r="B2091" s="112"/>
      <c r="C2091" s="112"/>
      <c r="X2091" s="76"/>
      <c r="Y2091" s="76"/>
      <c r="Z2091" s="76"/>
      <c r="AA2091" s="76"/>
    </row>
    <row r="2092" spans="2:27">
      <c r="B2092" s="112"/>
      <c r="C2092" s="112"/>
      <c r="X2092" s="76"/>
      <c r="Y2092" s="76"/>
      <c r="Z2092" s="76"/>
      <c r="AA2092" s="76"/>
    </row>
    <row r="2093" spans="2:27">
      <c r="B2093" s="112"/>
      <c r="C2093" s="112"/>
      <c r="X2093" s="76"/>
      <c r="Y2093" s="76"/>
      <c r="Z2093" s="76"/>
      <c r="AA2093" s="76"/>
    </row>
    <row r="2094" spans="2:27">
      <c r="B2094" s="112"/>
      <c r="C2094" s="112"/>
      <c r="X2094" s="76"/>
      <c r="Y2094" s="76"/>
      <c r="Z2094" s="76"/>
      <c r="AA2094" s="76"/>
    </row>
    <row r="2095" spans="2:27">
      <c r="B2095" s="112"/>
      <c r="C2095" s="112"/>
      <c r="X2095" s="76"/>
      <c r="Y2095" s="76"/>
      <c r="Z2095" s="76"/>
      <c r="AA2095" s="76"/>
    </row>
    <row r="2096" spans="2:27">
      <c r="B2096" s="112"/>
      <c r="C2096" s="112"/>
      <c r="X2096" s="76"/>
      <c r="Y2096" s="76"/>
      <c r="Z2096" s="76"/>
      <c r="AA2096" s="76"/>
    </row>
    <row r="2097" spans="2:27">
      <c r="B2097" s="112"/>
      <c r="C2097" s="112"/>
      <c r="X2097" s="76"/>
      <c r="Y2097" s="76"/>
      <c r="Z2097" s="76"/>
      <c r="AA2097" s="76"/>
    </row>
    <row r="2098" spans="2:27">
      <c r="B2098" s="112"/>
      <c r="C2098" s="112"/>
      <c r="X2098" s="76"/>
      <c r="Y2098" s="76"/>
      <c r="Z2098" s="76"/>
      <c r="AA2098" s="76"/>
    </row>
    <row r="2099" spans="2:27">
      <c r="B2099" s="112"/>
      <c r="C2099" s="112"/>
      <c r="X2099" s="76"/>
      <c r="Y2099" s="76"/>
      <c r="Z2099" s="76"/>
      <c r="AA2099" s="76"/>
    </row>
    <row r="2100" spans="2:27">
      <c r="B2100" s="112"/>
      <c r="C2100" s="112"/>
      <c r="X2100" s="76"/>
      <c r="Y2100" s="76"/>
      <c r="Z2100" s="76"/>
      <c r="AA2100" s="76"/>
    </row>
    <row r="2101" spans="2:27">
      <c r="B2101" s="112"/>
      <c r="C2101" s="112"/>
      <c r="X2101" s="76"/>
      <c r="Y2101" s="76"/>
      <c r="Z2101" s="76"/>
      <c r="AA2101" s="76"/>
    </row>
    <row r="2102" spans="2:27">
      <c r="B2102" s="112"/>
      <c r="C2102" s="112"/>
      <c r="X2102" s="76"/>
      <c r="Y2102" s="76"/>
      <c r="Z2102" s="76"/>
      <c r="AA2102" s="76"/>
    </row>
    <row r="2103" spans="2:27">
      <c r="B2103" s="112"/>
      <c r="C2103" s="112"/>
      <c r="X2103" s="76"/>
      <c r="Y2103" s="76"/>
      <c r="Z2103" s="76"/>
      <c r="AA2103" s="76"/>
    </row>
    <row r="2104" spans="2:27">
      <c r="B2104" s="112"/>
      <c r="C2104" s="112"/>
      <c r="X2104" s="76"/>
      <c r="Y2104" s="76"/>
      <c r="Z2104" s="76"/>
      <c r="AA2104" s="76"/>
    </row>
    <row r="2105" spans="2:27">
      <c r="B2105" s="112"/>
      <c r="C2105" s="112"/>
      <c r="X2105" s="76"/>
      <c r="Y2105" s="76"/>
      <c r="Z2105" s="76"/>
      <c r="AA2105" s="76"/>
    </row>
    <row r="2106" spans="2:27">
      <c r="B2106" s="112"/>
      <c r="C2106" s="112"/>
      <c r="X2106" s="76"/>
      <c r="Y2106" s="76"/>
      <c r="Z2106" s="76"/>
      <c r="AA2106" s="76"/>
    </row>
    <row r="2107" spans="2:27">
      <c r="B2107" s="112"/>
      <c r="C2107" s="112"/>
      <c r="X2107" s="76"/>
      <c r="Y2107" s="76"/>
      <c r="Z2107" s="76"/>
      <c r="AA2107" s="76"/>
    </row>
    <row r="2108" spans="2:27">
      <c r="B2108" s="112"/>
      <c r="C2108" s="112"/>
      <c r="X2108" s="76"/>
      <c r="Y2108" s="76"/>
      <c r="Z2108" s="76"/>
      <c r="AA2108" s="76"/>
    </row>
    <row r="2109" spans="2:27">
      <c r="B2109" s="112"/>
      <c r="C2109" s="112"/>
      <c r="X2109" s="76"/>
      <c r="Y2109" s="76"/>
      <c r="Z2109" s="76"/>
      <c r="AA2109" s="76"/>
    </row>
    <row r="2110" spans="2:27">
      <c r="B2110" s="112"/>
      <c r="C2110" s="112"/>
      <c r="X2110" s="76"/>
      <c r="Y2110" s="76"/>
      <c r="Z2110" s="76"/>
      <c r="AA2110" s="76"/>
    </row>
    <row r="2111" spans="2:27">
      <c r="B2111" s="112"/>
      <c r="C2111" s="112"/>
      <c r="X2111" s="76"/>
      <c r="Y2111" s="76"/>
      <c r="Z2111" s="76"/>
      <c r="AA2111" s="76"/>
    </row>
    <row r="2112" spans="2:27">
      <c r="B2112" s="112"/>
      <c r="C2112" s="112"/>
      <c r="X2112" s="76"/>
      <c r="Y2112" s="76"/>
      <c r="Z2112" s="76"/>
      <c r="AA2112" s="76"/>
    </row>
    <row r="2113" spans="2:27">
      <c r="B2113" s="112"/>
      <c r="C2113" s="112"/>
      <c r="X2113" s="76"/>
      <c r="Y2113" s="76"/>
      <c r="Z2113" s="76"/>
      <c r="AA2113" s="76"/>
    </row>
    <row r="2114" spans="2:27">
      <c r="B2114" s="112"/>
      <c r="C2114" s="112"/>
      <c r="X2114" s="76"/>
      <c r="Y2114" s="76"/>
      <c r="Z2114" s="76"/>
      <c r="AA2114" s="76"/>
    </row>
    <row r="2115" spans="2:27">
      <c r="B2115" s="112"/>
      <c r="C2115" s="112"/>
      <c r="X2115" s="76"/>
      <c r="Y2115" s="76"/>
      <c r="Z2115" s="76"/>
      <c r="AA2115" s="76"/>
    </row>
    <row r="2116" spans="2:27">
      <c r="B2116" s="112"/>
      <c r="C2116" s="112"/>
      <c r="X2116" s="76"/>
      <c r="Y2116" s="76"/>
      <c r="Z2116" s="76"/>
      <c r="AA2116" s="76"/>
    </row>
    <row r="2117" spans="2:27">
      <c r="B2117" s="112"/>
      <c r="C2117" s="112"/>
      <c r="X2117" s="76"/>
      <c r="Y2117" s="76"/>
      <c r="Z2117" s="76"/>
      <c r="AA2117" s="76"/>
    </row>
    <row r="2118" spans="2:27">
      <c r="B2118" s="112"/>
      <c r="C2118" s="112"/>
      <c r="X2118" s="76"/>
      <c r="Y2118" s="76"/>
      <c r="Z2118" s="76"/>
      <c r="AA2118" s="76"/>
    </row>
    <row r="2119" spans="2:27">
      <c r="B2119" s="112"/>
      <c r="C2119" s="112"/>
      <c r="X2119" s="76"/>
      <c r="Y2119" s="76"/>
      <c r="Z2119" s="76"/>
      <c r="AA2119" s="76"/>
    </row>
    <row r="2120" spans="2:27">
      <c r="B2120" s="112"/>
      <c r="C2120" s="112"/>
      <c r="X2120" s="76"/>
      <c r="Y2120" s="76"/>
      <c r="Z2120" s="76"/>
      <c r="AA2120" s="76"/>
    </row>
    <row r="2121" spans="2:27">
      <c r="B2121" s="112"/>
      <c r="C2121" s="112"/>
      <c r="X2121" s="76"/>
      <c r="Y2121" s="76"/>
      <c r="Z2121" s="76"/>
      <c r="AA2121" s="76"/>
    </row>
    <row r="2122" spans="2:27">
      <c r="B2122" s="112"/>
      <c r="C2122" s="112"/>
      <c r="X2122" s="76"/>
      <c r="Y2122" s="76"/>
      <c r="Z2122" s="76"/>
      <c r="AA2122" s="76"/>
    </row>
    <row r="2123" spans="2:27">
      <c r="B2123" s="112"/>
      <c r="C2123" s="112"/>
      <c r="X2123" s="76"/>
      <c r="Y2123" s="76"/>
      <c r="Z2123" s="76"/>
      <c r="AA2123" s="76"/>
    </row>
    <row r="2124" spans="2:27">
      <c r="B2124" s="112"/>
      <c r="C2124" s="112"/>
      <c r="X2124" s="76"/>
      <c r="Y2124" s="76"/>
      <c r="Z2124" s="76"/>
      <c r="AA2124" s="76"/>
    </row>
    <row r="2125" spans="2:27">
      <c r="B2125" s="112"/>
      <c r="C2125" s="112"/>
      <c r="X2125" s="76"/>
      <c r="Y2125" s="76"/>
      <c r="Z2125" s="76"/>
      <c r="AA2125" s="76"/>
    </row>
    <row r="2126" spans="2:27">
      <c r="B2126" s="112"/>
      <c r="C2126" s="112"/>
      <c r="X2126" s="76"/>
      <c r="Y2126" s="76"/>
      <c r="Z2126" s="76"/>
      <c r="AA2126" s="76"/>
    </row>
    <row r="2127" spans="2:27">
      <c r="B2127" s="112"/>
      <c r="C2127" s="112"/>
      <c r="X2127" s="76"/>
      <c r="Y2127" s="76"/>
      <c r="Z2127" s="76"/>
      <c r="AA2127" s="76"/>
    </row>
    <row r="2128" spans="2:27">
      <c r="B2128" s="112"/>
      <c r="C2128" s="112"/>
      <c r="X2128" s="76"/>
      <c r="Y2128" s="76"/>
      <c r="Z2128" s="76"/>
      <c r="AA2128" s="76"/>
    </row>
    <row r="2129" spans="2:27">
      <c r="B2129" s="112"/>
      <c r="C2129" s="112"/>
      <c r="X2129" s="76"/>
      <c r="Y2129" s="76"/>
      <c r="Z2129" s="76"/>
      <c r="AA2129" s="76"/>
    </row>
    <row r="2130" spans="2:27">
      <c r="B2130" s="112"/>
      <c r="C2130" s="112"/>
      <c r="X2130" s="76"/>
      <c r="Y2130" s="76"/>
      <c r="Z2130" s="76"/>
      <c r="AA2130" s="76"/>
    </row>
    <row r="2131" spans="2:27">
      <c r="B2131" s="112"/>
      <c r="C2131" s="112"/>
      <c r="X2131" s="76"/>
      <c r="Y2131" s="76"/>
      <c r="Z2131" s="76"/>
      <c r="AA2131" s="76"/>
    </row>
    <row r="2132" spans="2:27">
      <c r="B2132" s="112"/>
      <c r="C2132" s="112"/>
      <c r="X2132" s="76"/>
      <c r="Y2132" s="76"/>
      <c r="Z2132" s="76"/>
      <c r="AA2132" s="76"/>
    </row>
    <row r="2133" spans="2:27">
      <c r="B2133" s="112"/>
      <c r="C2133" s="112"/>
      <c r="X2133" s="76"/>
      <c r="Y2133" s="76"/>
      <c r="Z2133" s="76"/>
      <c r="AA2133" s="76"/>
    </row>
    <row r="2134" spans="2:27">
      <c r="B2134" s="112"/>
      <c r="C2134" s="112"/>
      <c r="X2134" s="76"/>
      <c r="Y2134" s="76"/>
      <c r="Z2134" s="76"/>
      <c r="AA2134" s="76"/>
    </row>
    <row r="2135" spans="2:27">
      <c r="B2135" s="112"/>
      <c r="C2135" s="112"/>
      <c r="X2135" s="76"/>
      <c r="Y2135" s="76"/>
      <c r="Z2135" s="76"/>
      <c r="AA2135" s="76"/>
    </row>
    <row r="2136" spans="2:27">
      <c r="B2136" s="112"/>
      <c r="C2136" s="112"/>
      <c r="X2136" s="76"/>
      <c r="Y2136" s="76"/>
      <c r="Z2136" s="76"/>
      <c r="AA2136" s="76"/>
    </row>
    <row r="2137" spans="2:27">
      <c r="B2137" s="112"/>
      <c r="C2137" s="112"/>
      <c r="X2137" s="76"/>
      <c r="Y2137" s="76"/>
      <c r="Z2137" s="76"/>
      <c r="AA2137" s="76"/>
    </row>
    <row r="2138" spans="2:27">
      <c r="B2138" s="112"/>
      <c r="C2138" s="112"/>
      <c r="X2138" s="76"/>
      <c r="Y2138" s="76"/>
      <c r="Z2138" s="76"/>
      <c r="AA2138" s="76"/>
    </row>
    <row r="2139" spans="2:27">
      <c r="B2139" s="112"/>
      <c r="C2139" s="112"/>
      <c r="X2139" s="76"/>
      <c r="Y2139" s="76"/>
      <c r="Z2139" s="76"/>
      <c r="AA2139" s="76"/>
    </row>
    <row r="2140" spans="2:27">
      <c r="B2140" s="112"/>
      <c r="C2140" s="112"/>
      <c r="X2140" s="76"/>
      <c r="Y2140" s="76"/>
      <c r="Z2140" s="76"/>
      <c r="AA2140" s="76"/>
    </row>
    <row r="2141" spans="2:27">
      <c r="B2141" s="112"/>
      <c r="C2141" s="112"/>
      <c r="X2141" s="76"/>
      <c r="Y2141" s="76"/>
      <c r="Z2141" s="76"/>
      <c r="AA2141" s="76"/>
    </row>
    <row r="2142" spans="2:27">
      <c r="B2142" s="112"/>
      <c r="C2142" s="112"/>
      <c r="X2142" s="76"/>
      <c r="Y2142" s="76"/>
      <c r="Z2142" s="76"/>
      <c r="AA2142" s="76"/>
    </row>
    <row r="2143" spans="2:27">
      <c r="B2143" s="112"/>
      <c r="C2143" s="112"/>
      <c r="X2143" s="76"/>
      <c r="Y2143" s="76"/>
      <c r="Z2143" s="76"/>
      <c r="AA2143" s="76"/>
    </row>
    <row r="2144" spans="2:27">
      <c r="B2144" s="112"/>
      <c r="C2144" s="112"/>
      <c r="X2144" s="76"/>
      <c r="Y2144" s="76"/>
      <c r="Z2144" s="76"/>
      <c r="AA2144" s="76"/>
    </row>
    <row r="2145" spans="2:27">
      <c r="B2145" s="112"/>
      <c r="C2145" s="112"/>
      <c r="X2145" s="76"/>
      <c r="Y2145" s="76"/>
      <c r="Z2145" s="76"/>
      <c r="AA2145" s="76"/>
    </row>
    <row r="2146" spans="2:27">
      <c r="B2146" s="112"/>
      <c r="C2146" s="112"/>
      <c r="X2146" s="76"/>
      <c r="Y2146" s="76"/>
      <c r="Z2146" s="76"/>
      <c r="AA2146" s="76"/>
    </row>
    <row r="2147" spans="2:27">
      <c r="B2147" s="112"/>
      <c r="C2147" s="112"/>
      <c r="X2147" s="76"/>
      <c r="Y2147" s="76"/>
      <c r="Z2147" s="76"/>
      <c r="AA2147" s="76"/>
    </row>
    <row r="2148" spans="2:27">
      <c r="B2148" s="112"/>
      <c r="C2148" s="112"/>
      <c r="X2148" s="76"/>
      <c r="Y2148" s="76"/>
      <c r="Z2148" s="76"/>
      <c r="AA2148" s="76"/>
    </row>
    <row r="2149" spans="2:27">
      <c r="B2149" s="112"/>
      <c r="C2149" s="112"/>
      <c r="X2149" s="76"/>
      <c r="Y2149" s="76"/>
      <c r="Z2149" s="76"/>
      <c r="AA2149" s="76"/>
    </row>
    <row r="2150" spans="2:27">
      <c r="B2150" s="112"/>
      <c r="C2150" s="112"/>
      <c r="X2150" s="76"/>
      <c r="Y2150" s="76"/>
      <c r="Z2150" s="76"/>
      <c r="AA2150" s="76"/>
    </row>
    <row r="2151" spans="2:27">
      <c r="B2151" s="112"/>
      <c r="C2151" s="112"/>
      <c r="X2151" s="76"/>
      <c r="Y2151" s="76"/>
      <c r="Z2151" s="76"/>
      <c r="AA2151" s="76"/>
    </row>
    <row r="2152" spans="2:27">
      <c r="B2152" s="112"/>
      <c r="C2152" s="112"/>
      <c r="X2152" s="76"/>
      <c r="Y2152" s="76"/>
      <c r="Z2152" s="76"/>
      <c r="AA2152" s="76"/>
    </row>
    <row r="2153" spans="2:27">
      <c r="B2153" s="112"/>
      <c r="C2153" s="112"/>
      <c r="X2153" s="76"/>
      <c r="Y2153" s="76"/>
      <c r="Z2153" s="76"/>
      <c r="AA2153" s="76"/>
    </row>
    <row r="2154" spans="2:27">
      <c r="B2154" s="112"/>
      <c r="C2154" s="112"/>
      <c r="X2154" s="76"/>
      <c r="Y2154" s="76"/>
      <c r="Z2154" s="76"/>
      <c r="AA2154" s="76"/>
    </row>
    <row r="2155" spans="2:27">
      <c r="B2155" s="112"/>
      <c r="C2155" s="112"/>
      <c r="X2155" s="76"/>
      <c r="Y2155" s="76"/>
      <c r="Z2155" s="76"/>
      <c r="AA2155" s="76"/>
    </row>
    <row r="2156" spans="2:27">
      <c r="B2156" s="112"/>
      <c r="C2156" s="112"/>
      <c r="X2156" s="76"/>
      <c r="Y2156" s="76"/>
      <c r="Z2156" s="76"/>
      <c r="AA2156" s="76"/>
    </row>
    <row r="2157" spans="2:27">
      <c r="B2157" s="112"/>
      <c r="C2157" s="112"/>
      <c r="X2157" s="76"/>
      <c r="Y2157" s="76"/>
      <c r="Z2157" s="76"/>
      <c r="AA2157" s="76"/>
    </row>
    <row r="2158" spans="2:27">
      <c r="B2158" s="112"/>
      <c r="C2158" s="112"/>
      <c r="X2158" s="76"/>
      <c r="Y2158" s="76"/>
      <c r="Z2158" s="76"/>
      <c r="AA2158" s="76"/>
    </row>
    <row r="2159" spans="2:27">
      <c r="B2159" s="112"/>
      <c r="C2159" s="112"/>
      <c r="X2159" s="76"/>
      <c r="Y2159" s="76"/>
      <c r="Z2159" s="76"/>
      <c r="AA2159" s="76"/>
    </row>
    <row r="2160" spans="2:27">
      <c r="B2160" s="112"/>
      <c r="C2160" s="112"/>
      <c r="X2160" s="76"/>
      <c r="Y2160" s="76"/>
      <c r="Z2160" s="76"/>
      <c r="AA2160" s="76"/>
    </row>
    <row r="2161" spans="2:27">
      <c r="B2161" s="112"/>
      <c r="C2161" s="112"/>
      <c r="X2161" s="76"/>
      <c r="Y2161" s="76"/>
      <c r="Z2161" s="76"/>
      <c r="AA2161" s="76"/>
    </row>
    <row r="2162" spans="2:27">
      <c r="B2162" s="112"/>
      <c r="C2162" s="112"/>
      <c r="X2162" s="76"/>
      <c r="Y2162" s="76"/>
      <c r="Z2162" s="76"/>
      <c r="AA2162" s="76"/>
    </row>
    <row r="2163" spans="2:27">
      <c r="B2163" s="112"/>
      <c r="C2163" s="112"/>
      <c r="X2163" s="76"/>
      <c r="Y2163" s="76"/>
      <c r="Z2163" s="76"/>
      <c r="AA2163" s="76"/>
    </row>
    <row r="2164" spans="2:27">
      <c r="B2164" s="112"/>
      <c r="C2164" s="112"/>
      <c r="X2164" s="76"/>
      <c r="Y2164" s="76"/>
      <c r="Z2164" s="76"/>
      <c r="AA2164" s="76"/>
    </row>
    <row r="2165" spans="2:27">
      <c r="B2165" s="112"/>
      <c r="C2165" s="112"/>
      <c r="X2165" s="76"/>
      <c r="Y2165" s="76"/>
      <c r="Z2165" s="76"/>
      <c r="AA2165" s="76"/>
    </row>
    <row r="2166" spans="2:27">
      <c r="B2166" s="112"/>
      <c r="C2166" s="112"/>
      <c r="X2166" s="76"/>
      <c r="Y2166" s="76"/>
      <c r="Z2166" s="76"/>
      <c r="AA2166" s="76"/>
    </row>
    <row r="2167" spans="2:27">
      <c r="B2167" s="112"/>
      <c r="C2167" s="112"/>
      <c r="X2167" s="76"/>
      <c r="Y2167" s="76"/>
      <c r="Z2167" s="76"/>
      <c r="AA2167" s="76"/>
    </row>
    <row r="2168" spans="2:27">
      <c r="B2168" s="112"/>
      <c r="C2168" s="112"/>
      <c r="X2168" s="76"/>
      <c r="Y2168" s="76"/>
      <c r="Z2168" s="76"/>
      <c r="AA2168" s="76"/>
    </row>
    <row r="2169" spans="2:27">
      <c r="B2169" s="112"/>
      <c r="C2169" s="112"/>
      <c r="X2169" s="76"/>
      <c r="Y2169" s="76"/>
      <c r="Z2169" s="76"/>
      <c r="AA2169" s="76"/>
    </row>
    <row r="2170" spans="2:27">
      <c r="B2170" s="112"/>
      <c r="C2170" s="112"/>
      <c r="X2170" s="76"/>
      <c r="Y2170" s="76"/>
      <c r="Z2170" s="76"/>
      <c r="AA2170" s="76"/>
    </row>
    <row r="2171" spans="2:27">
      <c r="B2171" s="112"/>
      <c r="C2171" s="112"/>
      <c r="X2171" s="76"/>
      <c r="Y2171" s="76"/>
      <c r="Z2171" s="76"/>
      <c r="AA2171" s="76"/>
    </row>
    <row r="2172" spans="2:27">
      <c r="B2172" s="112"/>
      <c r="C2172" s="112"/>
      <c r="X2172" s="76"/>
      <c r="Y2172" s="76"/>
      <c r="Z2172" s="76"/>
      <c r="AA2172" s="76"/>
    </row>
    <row r="2173" spans="2:27">
      <c r="B2173" s="112"/>
      <c r="C2173" s="112"/>
      <c r="X2173" s="76"/>
      <c r="Y2173" s="76"/>
      <c r="Z2173" s="76"/>
      <c r="AA2173" s="76"/>
    </row>
    <row r="2174" spans="2:27">
      <c r="B2174" s="112"/>
      <c r="C2174" s="112"/>
      <c r="X2174" s="76"/>
      <c r="Y2174" s="76"/>
      <c r="Z2174" s="76"/>
      <c r="AA2174" s="76"/>
    </row>
    <row r="2175" spans="2:27">
      <c r="B2175" s="112"/>
      <c r="C2175" s="112"/>
      <c r="X2175" s="76"/>
      <c r="Y2175" s="76"/>
      <c r="Z2175" s="76"/>
      <c r="AA2175" s="76"/>
    </row>
    <row r="2176" spans="2:27">
      <c r="B2176" s="112"/>
      <c r="C2176" s="112"/>
      <c r="X2176" s="76"/>
      <c r="Y2176" s="76"/>
      <c r="Z2176" s="76"/>
      <c r="AA2176" s="76"/>
    </row>
    <row r="2177" spans="2:27">
      <c r="B2177" s="112"/>
      <c r="C2177" s="112"/>
      <c r="X2177" s="76"/>
      <c r="Y2177" s="76"/>
      <c r="Z2177" s="76"/>
      <c r="AA2177" s="76"/>
    </row>
    <row r="2178" spans="2:27">
      <c r="B2178" s="112"/>
      <c r="C2178" s="112"/>
      <c r="X2178" s="76"/>
      <c r="Y2178" s="76"/>
      <c r="Z2178" s="76"/>
      <c r="AA2178" s="76"/>
    </row>
    <row r="2179" spans="2:27">
      <c r="B2179" s="112"/>
      <c r="C2179" s="112"/>
      <c r="X2179" s="76"/>
      <c r="Y2179" s="76"/>
      <c r="Z2179" s="76"/>
      <c r="AA2179" s="76"/>
    </row>
    <row r="2180" spans="2:27">
      <c r="B2180" s="112"/>
      <c r="C2180" s="112"/>
      <c r="X2180" s="76"/>
      <c r="Y2180" s="76"/>
      <c r="Z2180" s="76"/>
      <c r="AA2180" s="76"/>
    </row>
    <row r="2181" spans="2:27">
      <c r="B2181" s="112"/>
      <c r="C2181" s="112"/>
      <c r="X2181" s="76"/>
      <c r="Y2181" s="76"/>
      <c r="Z2181" s="76"/>
      <c r="AA2181" s="76"/>
    </row>
    <row r="2182" spans="2:27">
      <c r="B2182" s="112"/>
      <c r="C2182" s="112"/>
      <c r="X2182" s="76"/>
      <c r="Y2182" s="76"/>
      <c r="Z2182" s="76"/>
      <c r="AA2182" s="76"/>
    </row>
    <row r="2183" spans="2:27">
      <c r="B2183" s="112"/>
      <c r="C2183" s="112"/>
      <c r="X2183" s="76"/>
      <c r="Y2183" s="76"/>
      <c r="Z2183" s="76"/>
      <c r="AA2183" s="76"/>
    </row>
    <row r="2184" spans="2:27">
      <c r="B2184" s="112"/>
      <c r="C2184" s="112"/>
      <c r="X2184" s="76"/>
      <c r="Y2184" s="76"/>
      <c r="Z2184" s="76"/>
      <c r="AA2184" s="76"/>
    </row>
    <row r="2185" spans="2:27">
      <c r="B2185" s="112"/>
      <c r="C2185" s="112"/>
      <c r="X2185" s="76"/>
      <c r="Y2185" s="76"/>
      <c r="Z2185" s="76"/>
      <c r="AA2185" s="76"/>
    </row>
    <row r="2186" spans="2:27">
      <c r="B2186" s="112"/>
      <c r="C2186" s="112"/>
      <c r="X2186" s="76"/>
      <c r="Y2186" s="76"/>
      <c r="Z2186" s="76"/>
      <c r="AA2186" s="76"/>
    </row>
    <row r="2187" spans="2:27">
      <c r="B2187" s="112"/>
      <c r="C2187" s="112"/>
      <c r="X2187" s="76"/>
      <c r="Y2187" s="76"/>
      <c r="Z2187" s="76"/>
      <c r="AA2187" s="76"/>
    </row>
    <row r="2188" spans="2:27">
      <c r="B2188" s="112"/>
      <c r="C2188" s="112"/>
      <c r="X2188" s="76"/>
      <c r="Y2188" s="76"/>
      <c r="Z2188" s="76"/>
      <c r="AA2188" s="76"/>
    </row>
    <row r="2189" spans="2:27">
      <c r="B2189" s="112"/>
      <c r="C2189" s="112"/>
      <c r="X2189" s="76"/>
      <c r="Y2189" s="76"/>
      <c r="Z2189" s="76"/>
      <c r="AA2189" s="76"/>
    </row>
    <row r="2190" spans="2:27">
      <c r="B2190" s="112"/>
      <c r="C2190" s="112"/>
      <c r="X2190" s="76"/>
      <c r="Y2190" s="76"/>
      <c r="Z2190" s="76"/>
      <c r="AA2190" s="76"/>
    </row>
    <row r="2191" spans="2:27">
      <c r="B2191" s="112"/>
      <c r="C2191" s="112"/>
      <c r="X2191" s="76"/>
      <c r="Y2191" s="76"/>
      <c r="Z2191" s="76"/>
      <c r="AA2191" s="76"/>
    </row>
    <row r="2192" spans="2:27">
      <c r="B2192" s="112"/>
      <c r="C2192" s="112"/>
      <c r="X2192" s="76"/>
      <c r="Y2192" s="76"/>
      <c r="Z2192" s="76"/>
      <c r="AA2192" s="76"/>
    </row>
    <row r="2193" spans="2:27">
      <c r="B2193" s="112"/>
      <c r="C2193" s="112"/>
      <c r="X2193" s="76"/>
      <c r="Y2193" s="76"/>
      <c r="Z2193" s="76"/>
      <c r="AA2193" s="76"/>
    </row>
    <row r="2194" spans="2:27">
      <c r="B2194" s="112"/>
      <c r="C2194" s="112"/>
      <c r="X2194" s="76"/>
      <c r="Y2194" s="76"/>
      <c r="Z2194" s="76"/>
      <c r="AA2194" s="76"/>
    </row>
    <row r="2195" spans="2:27">
      <c r="B2195" s="112"/>
      <c r="C2195" s="112"/>
      <c r="X2195" s="76"/>
      <c r="Y2195" s="76"/>
      <c r="Z2195" s="76"/>
      <c r="AA2195" s="76"/>
    </row>
    <row r="2196" spans="2:27">
      <c r="B2196" s="112"/>
      <c r="C2196" s="112"/>
      <c r="X2196" s="76"/>
      <c r="Y2196" s="76"/>
      <c r="Z2196" s="76"/>
      <c r="AA2196" s="76"/>
    </row>
    <row r="2197" spans="2:27">
      <c r="B2197" s="112"/>
      <c r="C2197" s="112"/>
      <c r="X2197" s="76"/>
      <c r="Y2197" s="76"/>
      <c r="Z2197" s="76"/>
      <c r="AA2197" s="76"/>
    </row>
    <row r="2198" spans="2:27">
      <c r="B2198" s="112"/>
      <c r="C2198" s="112"/>
      <c r="X2198" s="76"/>
      <c r="Y2198" s="76"/>
      <c r="Z2198" s="76"/>
      <c r="AA2198" s="76"/>
    </row>
    <row r="2199" spans="2:27">
      <c r="B2199" s="112"/>
      <c r="C2199" s="112"/>
      <c r="X2199" s="76"/>
      <c r="Y2199" s="76"/>
      <c r="Z2199" s="76"/>
      <c r="AA2199" s="76"/>
    </row>
    <row r="2200" spans="2:27">
      <c r="B2200" s="112"/>
      <c r="C2200" s="112"/>
      <c r="X2200" s="76"/>
      <c r="Y2200" s="76"/>
      <c r="Z2200" s="76"/>
      <c r="AA2200" s="76"/>
    </row>
    <row r="2201" spans="2:27">
      <c r="B2201" s="112"/>
      <c r="C2201" s="112"/>
      <c r="X2201" s="76"/>
      <c r="Y2201" s="76"/>
      <c r="Z2201" s="76"/>
      <c r="AA2201" s="76"/>
    </row>
    <row r="2202" spans="2:27">
      <c r="B2202" s="112"/>
      <c r="C2202" s="112"/>
      <c r="X2202" s="76"/>
      <c r="Y2202" s="76"/>
      <c r="Z2202" s="76"/>
      <c r="AA2202" s="76"/>
    </row>
    <row r="2203" spans="2:27">
      <c r="B2203" s="112"/>
      <c r="C2203" s="112"/>
      <c r="X2203" s="76"/>
      <c r="Y2203" s="76"/>
      <c r="Z2203" s="76"/>
      <c r="AA2203" s="76"/>
    </row>
    <row r="2204" spans="2:27">
      <c r="B2204" s="112"/>
      <c r="C2204" s="112"/>
      <c r="X2204" s="76"/>
      <c r="Y2204" s="76"/>
      <c r="Z2204" s="76"/>
      <c r="AA2204" s="76"/>
    </row>
    <row r="2205" spans="2:27">
      <c r="B2205" s="112"/>
      <c r="C2205" s="112"/>
      <c r="X2205" s="76"/>
      <c r="Y2205" s="76"/>
      <c r="Z2205" s="76"/>
      <c r="AA2205" s="76"/>
    </row>
    <row r="2206" spans="2:27">
      <c r="B2206" s="112"/>
      <c r="C2206" s="112"/>
      <c r="X2206" s="76"/>
      <c r="Y2206" s="76"/>
      <c r="Z2206" s="76"/>
      <c r="AA2206" s="76"/>
    </row>
    <row r="2207" spans="2:27">
      <c r="B2207" s="112"/>
      <c r="C2207" s="112"/>
      <c r="X2207" s="76"/>
      <c r="Y2207" s="76"/>
      <c r="Z2207" s="76"/>
      <c r="AA2207" s="76"/>
    </row>
    <row r="2208" spans="2:27">
      <c r="B2208" s="112"/>
      <c r="C2208" s="112"/>
      <c r="X2208" s="76"/>
      <c r="Y2208" s="76"/>
      <c r="Z2208" s="76"/>
      <c r="AA2208" s="76"/>
    </row>
    <row r="2209" spans="2:27">
      <c r="B2209" s="112"/>
      <c r="C2209" s="112"/>
      <c r="X2209" s="76"/>
      <c r="Y2209" s="76"/>
      <c r="Z2209" s="76"/>
      <c r="AA2209" s="76"/>
    </row>
    <row r="2210" spans="2:27">
      <c r="B2210" s="112"/>
      <c r="C2210" s="112"/>
      <c r="X2210" s="76"/>
      <c r="Y2210" s="76"/>
      <c r="Z2210" s="76"/>
      <c r="AA2210" s="76"/>
    </row>
    <row r="2211" spans="2:27">
      <c r="B2211" s="112"/>
      <c r="C2211" s="112"/>
      <c r="X2211" s="76"/>
      <c r="Y2211" s="76"/>
      <c r="Z2211" s="76"/>
      <c r="AA2211" s="76"/>
    </row>
    <row r="2212" spans="2:27">
      <c r="B2212" s="112"/>
      <c r="C2212" s="112"/>
      <c r="X2212" s="76"/>
      <c r="Y2212" s="76"/>
      <c r="Z2212" s="76"/>
      <c r="AA2212" s="76"/>
    </row>
    <row r="2213" spans="2:27">
      <c r="B2213" s="112"/>
      <c r="C2213" s="112"/>
      <c r="X2213" s="76"/>
      <c r="Y2213" s="76"/>
      <c r="Z2213" s="76"/>
      <c r="AA2213" s="76"/>
    </row>
    <row r="2214" spans="2:27">
      <c r="B2214" s="112"/>
      <c r="C2214" s="112"/>
      <c r="X2214" s="76"/>
      <c r="Y2214" s="76"/>
      <c r="Z2214" s="76"/>
      <c r="AA2214" s="76"/>
    </row>
    <row r="2215" spans="2:27">
      <c r="B2215" s="112"/>
      <c r="C2215" s="112"/>
      <c r="X2215" s="76"/>
      <c r="Y2215" s="76"/>
      <c r="Z2215" s="76"/>
      <c r="AA2215" s="76"/>
    </row>
    <row r="2216" spans="2:27">
      <c r="B2216" s="112"/>
      <c r="C2216" s="112"/>
      <c r="X2216" s="76"/>
      <c r="Y2216" s="76"/>
      <c r="Z2216" s="76"/>
      <c r="AA2216" s="76"/>
    </row>
    <row r="2217" spans="2:27">
      <c r="B2217" s="112"/>
      <c r="C2217" s="112"/>
      <c r="X2217" s="76"/>
      <c r="Y2217" s="76"/>
      <c r="Z2217" s="76"/>
      <c r="AA2217" s="76"/>
    </row>
    <row r="2218" spans="2:27">
      <c r="B2218" s="112"/>
      <c r="C2218" s="112"/>
      <c r="X2218" s="76"/>
      <c r="Y2218" s="76"/>
      <c r="Z2218" s="76"/>
      <c r="AA2218" s="76"/>
    </row>
    <row r="2219" spans="2:27">
      <c r="B2219" s="112"/>
      <c r="C2219" s="112"/>
      <c r="X2219" s="76"/>
      <c r="Y2219" s="76"/>
      <c r="Z2219" s="76"/>
      <c r="AA2219" s="76"/>
    </row>
    <row r="2220" spans="2:27">
      <c r="B2220" s="112"/>
      <c r="C2220" s="112"/>
      <c r="X2220" s="76"/>
      <c r="Y2220" s="76"/>
      <c r="Z2220" s="76"/>
      <c r="AA2220" s="76"/>
    </row>
    <row r="2221" spans="2:27">
      <c r="B2221" s="112"/>
      <c r="C2221" s="112"/>
      <c r="X2221" s="76"/>
      <c r="Y2221" s="76"/>
      <c r="Z2221" s="76"/>
      <c r="AA2221" s="76"/>
    </row>
    <row r="2222" spans="2:27">
      <c r="B2222" s="112"/>
      <c r="C2222" s="112"/>
      <c r="X2222" s="76"/>
      <c r="Y2222" s="76"/>
      <c r="Z2222" s="76"/>
      <c r="AA2222" s="76"/>
    </row>
    <row r="2223" spans="2:27">
      <c r="B2223" s="112"/>
      <c r="C2223" s="112"/>
      <c r="X2223" s="76"/>
      <c r="Y2223" s="76"/>
      <c r="Z2223" s="76"/>
      <c r="AA2223" s="76"/>
    </row>
    <row r="2224" spans="2:27">
      <c r="B2224" s="112"/>
      <c r="C2224" s="112"/>
      <c r="X2224" s="76"/>
      <c r="Y2224" s="76"/>
      <c r="Z2224" s="76"/>
      <c r="AA2224" s="76"/>
    </row>
    <row r="2225" spans="2:27">
      <c r="B2225" s="112"/>
      <c r="C2225" s="112"/>
      <c r="X2225" s="76"/>
      <c r="Y2225" s="76"/>
      <c r="Z2225" s="76"/>
      <c r="AA2225" s="76"/>
    </row>
    <row r="2226" spans="2:27">
      <c r="B2226" s="112"/>
      <c r="C2226" s="112"/>
      <c r="X2226" s="76"/>
      <c r="Y2226" s="76"/>
      <c r="Z2226" s="76"/>
      <c r="AA2226" s="76"/>
    </row>
    <row r="2227" spans="2:27">
      <c r="B2227" s="112"/>
      <c r="C2227" s="112"/>
      <c r="X2227" s="76"/>
      <c r="Y2227" s="76"/>
      <c r="Z2227" s="76"/>
      <c r="AA2227" s="76"/>
    </row>
    <row r="2228" spans="2:27">
      <c r="B2228" s="112"/>
      <c r="C2228" s="112"/>
      <c r="X2228" s="76"/>
      <c r="Y2228" s="76"/>
      <c r="Z2228" s="76"/>
      <c r="AA2228" s="76"/>
    </row>
    <row r="2229" spans="2:27">
      <c r="B2229" s="112"/>
      <c r="C2229" s="112"/>
      <c r="X2229" s="76"/>
      <c r="Y2229" s="76"/>
      <c r="Z2229" s="76"/>
      <c r="AA2229" s="76"/>
    </row>
    <row r="2230" spans="2:27">
      <c r="B2230" s="112"/>
      <c r="C2230" s="112"/>
      <c r="X2230" s="76"/>
      <c r="Y2230" s="76"/>
      <c r="Z2230" s="76"/>
      <c r="AA2230" s="76"/>
    </row>
    <row r="2231" spans="2:27">
      <c r="B2231" s="112"/>
      <c r="C2231" s="112"/>
      <c r="X2231" s="76"/>
      <c r="Y2231" s="76"/>
      <c r="Z2231" s="76"/>
      <c r="AA2231" s="76"/>
    </row>
    <row r="2232" spans="2:27">
      <c r="B2232" s="112"/>
      <c r="C2232" s="112"/>
      <c r="X2232" s="76"/>
      <c r="Y2232" s="76"/>
      <c r="Z2232" s="76"/>
      <c r="AA2232" s="76"/>
    </row>
    <row r="2233" spans="2:27">
      <c r="B2233" s="112"/>
      <c r="C2233" s="112"/>
      <c r="X2233" s="76"/>
      <c r="Y2233" s="76"/>
      <c r="Z2233" s="76"/>
      <c r="AA2233" s="76"/>
    </row>
    <row r="2234" spans="2:27">
      <c r="B2234" s="112"/>
      <c r="C2234" s="112"/>
      <c r="X2234" s="76"/>
      <c r="Y2234" s="76"/>
      <c r="Z2234" s="76"/>
      <c r="AA2234" s="76"/>
    </row>
    <row r="2235" spans="2:27">
      <c r="B2235" s="112"/>
      <c r="C2235" s="112"/>
      <c r="X2235" s="76"/>
      <c r="Y2235" s="76"/>
      <c r="Z2235" s="76"/>
      <c r="AA2235" s="76"/>
    </row>
    <row r="2236" spans="2:27">
      <c r="B2236" s="112"/>
      <c r="C2236" s="112"/>
      <c r="X2236" s="76"/>
      <c r="Y2236" s="76"/>
      <c r="Z2236" s="76"/>
      <c r="AA2236" s="76"/>
    </row>
    <row r="2237" spans="2:27">
      <c r="B2237" s="112"/>
      <c r="C2237" s="112"/>
      <c r="X2237" s="76"/>
      <c r="Y2237" s="76"/>
      <c r="Z2237" s="76"/>
      <c r="AA2237" s="76"/>
    </row>
    <row r="2238" spans="2:27">
      <c r="B2238" s="112"/>
      <c r="C2238" s="112"/>
      <c r="X2238" s="76"/>
      <c r="Y2238" s="76"/>
      <c r="Z2238" s="76"/>
      <c r="AA2238" s="76"/>
    </row>
    <row r="2239" spans="2:27">
      <c r="B2239" s="112"/>
      <c r="C2239" s="112"/>
      <c r="X2239" s="76"/>
      <c r="Y2239" s="76"/>
      <c r="Z2239" s="76"/>
      <c r="AA2239" s="76"/>
    </row>
    <row r="2240" spans="2:27">
      <c r="B2240" s="112"/>
      <c r="C2240" s="112"/>
      <c r="X2240" s="76"/>
      <c r="Y2240" s="76"/>
      <c r="Z2240" s="76"/>
      <c r="AA2240" s="76"/>
    </row>
    <row r="2241" spans="2:27">
      <c r="B2241" s="112"/>
      <c r="C2241" s="112"/>
      <c r="X2241" s="76"/>
      <c r="Y2241" s="76"/>
      <c r="Z2241" s="76"/>
      <c r="AA2241" s="76"/>
    </row>
    <row r="2242" spans="2:27">
      <c r="B2242" s="112"/>
      <c r="C2242" s="112"/>
      <c r="X2242" s="76"/>
      <c r="Y2242" s="76"/>
      <c r="Z2242" s="76"/>
      <c r="AA2242" s="76"/>
    </row>
    <row r="2243" spans="2:27">
      <c r="B2243" s="112"/>
      <c r="C2243" s="112"/>
      <c r="X2243" s="76"/>
      <c r="Y2243" s="76"/>
      <c r="Z2243" s="76"/>
      <c r="AA2243" s="76"/>
    </row>
    <row r="2244" spans="2:27">
      <c r="B2244" s="112"/>
      <c r="C2244" s="112"/>
      <c r="X2244" s="76"/>
      <c r="Y2244" s="76"/>
      <c r="Z2244" s="76"/>
      <c r="AA2244" s="76"/>
    </row>
    <row r="2245" spans="2:27">
      <c r="B2245" s="112"/>
      <c r="C2245" s="112"/>
      <c r="X2245" s="76"/>
      <c r="Y2245" s="76"/>
      <c r="Z2245" s="76"/>
      <c r="AA2245" s="76"/>
    </row>
    <row r="2246" spans="2:27">
      <c r="B2246" s="112"/>
      <c r="C2246" s="112"/>
      <c r="X2246" s="76"/>
      <c r="Y2246" s="76"/>
      <c r="Z2246" s="76"/>
      <c r="AA2246" s="76"/>
    </row>
    <row r="2247" spans="2:27">
      <c r="B2247" s="112"/>
      <c r="C2247" s="112"/>
      <c r="X2247" s="76"/>
      <c r="Y2247" s="76"/>
      <c r="Z2247" s="76"/>
      <c r="AA2247" s="76"/>
    </row>
    <row r="2248" spans="2:27">
      <c r="B2248" s="112"/>
      <c r="C2248" s="112"/>
      <c r="X2248" s="76"/>
      <c r="Y2248" s="76"/>
      <c r="Z2248" s="76"/>
      <c r="AA2248" s="76"/>
    </row>
    <row r="2249" spans="2:27">
      <c r="B2249" s="112"/>
      <c r="C2249" s="112"/>
      <c r="X2249" s="76"/>
      <c r="Y2249" s="76"/>
      <c r="Z2249" s="76"/>
      <c r="AA2249" s="76"/>
    </row>
    <row r="2250" spans="2:27">
      <c r="B2250" s="112"/>
      <c r="C2250" s="112"/>
      <c r="X2250" s="76"/>
      <c r="Y2250" s="76"/>
      <c r="Z2250" s="76"/>
      <c r="AA2250" s="76"/>
    </row>
    <row r="2251" spans="2:27">
      <c r="B2251" s="112"/>
      <c r="C2251" s="112"/>
      <c r="X2251" s="76"/>
      <c r="Y2251" s="76"/>
      <c r="Z2251" s="76"/>
      <c r="AA2251" s="76"/>
    </row>
    <row r="2252" spans="2:27">
      <c r="B2252" s="112"/>
      <c r="C2252" s="112"/>
      <c r="X2252" s="76"/>
      <c r="Y2252" s="76"/>
      <c r="Z2252" s="76"/>
      <c r="AA2252" s="76"/>
    </row>
    <row r="2253" spans="2:27">
      <c r="B2253" s="112"/>
      <c r="C2253" s="112"/>
      <c r="X2253" s="76"/>
      <c r="Y2253" s="76"/>
      <c r="Z2253" s="76"/>
      <c r="AA2253" s="76"/>
    </row>
    <row r="2254" spans="2:27">
      <c r="B2254" s="112"/>
      <c r="C2254" s="112"/>
      <c r="X2254" s="76"/>
      <c r="Y2254" s="76"/>
      <c r="Z2254" s="76"/>
      <c r="AA2254" s="76"/>
    </row>
    <row r="2255" spans="2:27">
      <c r="B2255" s="112"/>
      <c r="C2255" s="112"/>
      <c r="X2255" s="76"/>
      <c r="Y2255" s="76"/>
      <c r="Z2255" s="76"/>
      <c r="AA2255" s="76"/>
    </row>
    <row r="2256" spans="2:27">
      <c r="B2256" s="112"/>
      <c r="C2256" s="112"/>
      <c r="X2256" s="76"/>
      <c r="Y2256" s="76"/>
      <c r="Z2256" s="76"/>
      <c r="AA2256" s="76"/>
    </row>
    <row r="2257" spans="2:27">
      <c r="B2257" s="112"/>
      <c r="C2257" s="112"/>
      <c r="X2257" s="76"/>
      <c r="Y2257" s="76"/>
      <c r="Z2257" s="76"/>
      <c r="AA2257" s="76"/>
    </row>
    <row r="2258" spans="2:27">
      <c r="B2258" s="112"/>
      <c r="C2258" s="112"/>
      <c r="X2258" s="76"/>
      <c r="Y2258" s="76"/>
      <c r="Z2258" s="76"/>
      <c r="AA2258" s="76"/>
    </row>
    <row r="2259" spans="2:27">
      <c r="B2259" s="112"/>
      <c r="C2259" s="112"/>
      <c r="X2259" s="76"/>
      <c r="Y2259" s="76"/>
      <c r="Z2259" s="76"/>
      <c r="AA2259" s="76"/>
    </row>
    <row r="2260" spans="2:27">
      <c r="B2260" s="112"/>
      <c r="C2260" s="112"/>
      <c r="X2260" s="76"/>
      <c r="Y2260" s="76"/>
      <c r="Z2260" s="76"/>
      <c r="AA2260" s="76"/>
    </row>
    <row r="2261" spans="2:27">
      <c r="B2261" s="112"/>
      <c r="C2261" s="112"/>
      <c r="X2261" s="76"/>
      <c r="Y2261" s="76"/>
      <c r="Z2261" s="76"/>
      <c r="AA2261" s="76"/>
    </row>
    <row r="2262" spans="2:27">
      <c r="B2262" s="112"/>
      <c r="C2262" s="112"/>
      <c r="X2262" s="76"/>
      <c r="Y2262" s="76"/>
      <c r="Z2262" s="76"/>
      <c r="AA2262" s="76"/>
    </row>
    <row r="2263" spans="2:27">
      <c r="B2263" s="112"/>
      <c r="C2263" s="112"/>
      <c r="X2263" s="76"/>
      <c r="Y2263" s="76"/>
      <c r="Z2263" s="76"/>
      <c r="AA2263" s="76"/>
    </row>
    <row r="2264" spans="2:27">
      <c r="B2264" s="112"/>
      <c r="C2264" s="112"/>
      <c r="X2264" s="76"/>
      <c r="Y2264" s="76"/>
      <c r="Z2264" s="76"/>
      <c r="AA2264" s="76"/>
    </row>
    <row r="2265" spans="2:27">
      <c r="B2265" s="112"/>
      <c r="C2265" s="112"/>
      <c r="X2265" s="76"/>
      <c r="Y2265" s="76"/>
      <c r="Z2265" s="76"/>
      <c r="AA2265" s="76"/>
    </row>
    <row r="2266" spans="2:27">
      <c r="B2266" s="112"/>
      <c r="C2266" s="112"/>
      <c r="X2266" s="76"/>
      <c r="Y2266" s="76"/>
      <c r="Z2266" s="76"/>
      <c r="AA2266" s="76"/>
    </row>
    <row r="2267" spans="2:27">
      <c r="B2267" s="112"/>
      <c r="C2267" s="112"/>
      <c r="X2267" s="76"/>
      <c r="Y2267" s="76"/>
      <c r="Z2267" s="76"/>
      <c r="AA2267" s="76"/>
    </row>
    <row r="2268" spans="2:27">
      <c r="B2268" s="112"/>
      <c r="C2268" s="112"/>
      <c r="X2268" s="76"/>
      <c r="Y2268" s="76"/>
      <c r="Z2268" s="76"/>
      <c r="AA2268" s="76"/>
    </row>
    <row r="2269" spans="2:27">
      <c r="B2269" s="112"/>
      <c r="C2269" s="112"/>
      <c r="X2269" s="76"/>
      <c r="Y2269" s="76"/>
      <c r="Z2269" s="76"/>
      <c r="AA2269" s="76"/>
    </row>
    <row r="2270" spans="2:27">
      <c r="B2270" s="112"/>
      <c r="C2270" s="112"/>
      <c r="X2270" s="76"/>
      <c r="Y2270" s="76"/>
      <c r="Z2270" s="76"/>
      <c r="AA2270" s="76"/>
    </row>
    <row r="2271" spans="2:27">
      <c r="B2271" s="112"/>
      <c r="C2271" s="112"/>
      <c r="X2271" s="76"/>
      <c r="Y2271" s="76"/>
      <c r="Z2271" s="76"/>
      <c r="AA2271" s="76"/>
    </row>
    <row r="2272" spans="2:27">
      <c r="B2272" s="112"/>
      <c r="C2272" s="112"/>
      <c r="X2272" s="76"/>
      <c r="Y2272" s="76"/>
      <c r="Z2272" s="76"/>
      <c r="AA2272" s="76"/>
    </row>
    <row r="2273" spans="2:27">
      <c r="B2273" s="112"/>
      <c r="C2273" s="112"/>
      <c r="X2273" s="76"/>
      <c r="Y2273" s="76"/>
      <c r="Z2273" s="76"/>
      <c r="AA2273" s="76"/>
    </row>
    <row r="2274" spans="2:27">
      <c r="B2274" s="112"/>
      <c r="C2274" s="112"/>
      <c r="X2274" s="76"/>
      <c r="Y2274" s="76"/>
      <c r="Z2274" s="76"/>
      <c r="AA2274" s="76"/>
    </row>
    <row r="2275" spans="2:27">
      <c r="B2275" s="112"/>
      <c r="C2275" s="112"/>
      <c r="X2275" s="76"/>
      <c r="Y2275" s="76"/>
      <c r="Z2275" s="76"/>
      <c r="AA2275" s="76"/>
    </row>
    <row r="2276" spans="2:27">
      <c r="B2276" s="112"/>
      <c r="C2276" s="112"/>
      <c r="X2276" s="76"/>
      <c r="Y2276" s="76"/>
      <c r="Z2276" s="76"/>
      <c r="AA2276" s="76"/>
    </row>
    <row r="2277" spans="2:27">
      <c r="B2277" s="112"/>
      <c r="C2277" s="112"/>
      <c r="X2277" s="76"/>
      <c r="Y2277" s="76"/>
      <c r="Z2277" s="76"/>
      <c r="AA2277" s="76"/>
    </row>
    <row r="2278" spans="2:27">
      <c r="B2278" s="112"/>
      <c r="C2278" s="112"/>
      <c r="X2278" s="76"/>
      <c r="Y2278" s="76"/>
      <c r="Z2278" s="76"/>
      <c r="AA2278" s="76"/>
    </row>
    <row r="2279" spans="2:27">
      <c r="B2279" s="112"/>
      <c r="C2279" s="112"/>
      <c r="X2279" s="76"/>
      <c r="Y2279" s="76"/>
      <c r="Z2279" s="76"/>
      <c r="AA2279" s="76"/>
    </row>
    <row r="2280" spans="2:27">
      <c r="B2280" s="112"/>
      <c r="C2280" s="112"/>
      <c r="X2280" s="76"/>
      <c r="Y2280" s="76"/>
      <c r="Z2280" s="76"/>
      <c r="AA2280" s="76"/>
    </row>
    <row r="2281" spans="2:27">
      <c r="B2281" s="112"/>
      <c r="C2281" s="112"/>
      <c r="X2281" s="76"/>
      <c r="Y2281" s="76"/>
      <c r="Z2281" s="76"/>
      <c r="AA2281" s="76"/>
    </row>
    <row r="2282" spans="2:27">
      <c r="B2282" s="112"/>
      <c r="C2282" s="112"/>
      <c r="X2282" s="76"/>
      <c r="Y2282" s="76"/>
      <c r="Z2282" s="76"/>
      <c r="AA2282" s="76"/>
    </row>
    <row r="2283" spans="2:27">
      <c r="B2283" s="112"/>
      <c r="C2283" s="112"/>
      <c r="X2283" s="76"/>
      <c r="Y2283" s="76"/>
      <c r="Z2283" s="76"/>
      <c r="AA2283" s="76"/>
    </row>
    <row r="2284" spans="2:27">
      <c r="B2284" s="112"/>
      <c r="C2284" s="112"/>
      <c r="X2284" s="76"/>
      <c r="Y2284" s="76"/>
      <c r="Z2284" s="76"/>
      <c r="AA2284" s="76"/>
    </row>
    <row r="2285" spans="2:27">
      <c r="B2285" s="112"/>
      <c r="C2285" s="112"/>
      <c r="X2285" s="76"/>
      <c r="Y2285" s="76"/>
      <c r="Z2285" s="76"/>
      <c r="AA2285" s="76"/>
    </row>
    <row r="2286" spans="2:27">
      <c r="B2286" s="112"/>
      <c r="C2286" s="112"/>
      <c r="X2286" s="76"/>
      <c r="Y2286" s="76"/>
      <c r="Z2286" s="76"/>
      <c r="AA2286" s="76"/>
    </row>
    <row r="2287" spans="2:27">
      <c r="B2287" s="112"/>
      <c r="C2287" s="112"/>
      <c r="X2287" s="76"/>
      <c r="Y2287" s="76"/>
      <c r="Z2287" s="76"/>
      <c r="AA2287" s="76"/>
    </row>
    <row r="2288" spans="2:27">
      <c r="B2288" s="112"/>
      <c r="C2288" s="112"/>
      <c r="X2288" s="76"/>
      <c r="Y2288" s="76"/>
      <c r="Z2288" s="76"/>
      <c r="AA2288" s="76"/>
    </row>
    <row r="2289" spans="2:27">
      <c r="B2289" s="112"/>
      <c r="C2289" s="112"/>
      <c r="X2289" s="76"/>
      <c r="Y2289" s="76"/>
      <c r="Z2289" s="76"/>
      <c r="AA2289" s="76"/>
    </row>
    <row r="2290" spans="2:27">
      <c r="B2290" s="112"/>
      <c r="C2290" s="112"/>
      <c r="X2290" s="76"/>
      <c r="Y2290" s="76"/>
      <c r="Z2290" s="76"/>
      <c r="AA2290" s="76"/>
    </row>
    <row r="2291" spans="2:27">
      <c r="B2291" s="112"/>
      <c r="C2291" s="112"/>
      <c r="X2291" s="76"/>
      <c r="Y2291" s="76"/>
      <c r="Z2291" s="76"/>
      <c r="AA2291" s="76"/>
    </row>
    <row r="2292" spans="2:27">
      <c r="B2292" s="112"/>
      <c r="C2292" s="112"/>
      <c r="X2292" s="76"/>
      <c r="Y2292" s="76"/>
      <c r="Z2292" s="76"/>
      <c r="AA2292" s="76"/>
    </row>
    <row r="2293" spans="2:27">
      <c r="B2293" s="112"/>
      <c r="C2293" s="112"/>
      <c r="X2293" s="76"/>
      <c r="Y2293" s="76"/>
      <c r="Z2293" s="76"/>
      <c r="AA2293" s="76"/>
    </row>
    <row r="2294" spans="2:27">
      <c r="B2294" s="112"/>
      <c r="C2294" s="112"/>
      <c r="X2294" s="76"/>
      <c r="Y2294" s="76"/>
      <c r="Z2294" s="76"/>
      <c r="AA2294" s="76"/>
    </row>
    <row r="2295" spans="2:27">
      <c r="B2295" s="112"/>
      <c r="C2295" s="112"/>
      <c r="X2295" s="76"/>
      <c r="Y2295" s="76"/>
      <c r="Z2295" s="76"/>
      <c r="AA2295" s="76"/>
    </row>
    <row r="2296" spans="2:27">
      <c r="B2296" s="112"/>
      <c r="C2296" s="112"/>
      <c r="X2296" s="76"/>
      <c r="Y2296" s="76"/>
      <c r="Z2296" s="76"/>
      <c r="AA2296" s="76"/>
    </row>
    <row r="2297" spans="2:27">
      <c r="B2297" s="112"/>
      <c r="C2297" s="112"/>
      <c r="X2297" s="76"/>
      <c r="Y2297" s="76"/>
      <c r="Z2297" s="76"/>
      <c r="AA2297" s="76"/>
    </row>
    <row r="2298" spans="2:27">
      <c r="B2298" s="112"/>
      <c r="C2298" s="112"/>
      <c r="X2298" s="76"/>
      <c r="Y2298" s="76"/>
      <c r="Z2298" s="76"/>
      <c r="AA2298" s="76"/>
    </row>
    <row r="2299" spans="2:27">
      <c r="B2299" s="112"/>
      <c r="C2299" s="112"/>
      <c r="X2299" s="76"/>
      <c r="Y2299" s="76"/>
      <c r="Z2299" s="76"/>
      <c r="AA2299" s="76"/>
    </row>
    <row r="2300" spans="2:27">
      <c r="B2300" s="112"/>
      <c r="C2300" s="112"/>
      <c r="X2300" s="76"/>
      <c r="Y2300" s="76"/>
      <c r="Z2300" s="76"/>
      <c r="AA2300" s="76"/>
    </row>
    <row r="2301" spans="2:27">
      <c r="B2301" s="112"/>
      <c r="C2301" s="112"/>
      <c r="X2301" s="76"/>
      <c r="Y2301" s="76"/>
      <c r="Z2301" s="76"/>
      <c r="AA2301" s="76"/>
    </row>
    <row r="2302" spans="2:27">
      <c r="B2302" s="112"/>
      <c r="C2302" s="112"/>
      <c r="X2302" s="76"/>
      <c r="Y2302" s="76"/>
      <c r="Z2302" s="76"/>
      <c r="AA2302" s="76"/>
    </row>
    <row r="2303" spans="2:27">
      <c r="B2303" s="112"/>
      <c r="C2303" s="112"/>
      <c r="X2303" s="76"/>
      <c r="Y2303" s="76"/>
      <c r="Z2303" s="76"/>
      <c r="AA2303" s="76"/>
    </row>
    <row r="2304" spans="2:27">
      <c r="B2304" s="112"/>
      <c r="C2304" s="112"/>
      <c r="X2304" s="76"/>
      <c r="Y2304" s="76"/>
      <c r="Z2304" s="76"/>
      <c r="AA2304" s="76"/>
    </row>
    <row r="2305" spans="2:27">
      <c r="B2305" s="112"/>
      <c r="C2305" s="112"/>
      <c r="X2305" s="76"/>
      <c r="Y2305" s="76"/>
      <c r="Z2305" s="76"/>
      <c r="AA2305" s="76"/>
    </row>
    <row r="2306" spans="2:27">
      <c r="B2306" s="112"/>
      <c r="C2306" s="112"/>
      <c r="X2306" s="76"/>
      <c r="Y2306" s="76"/>
      <c r="Z2306" s="76"/>
      <c r="AA2306" s="76"/>
    </row>
    <row r="2307" spans="2:27">
      <c r="B2307" s="112"/>
      <c r="C2307" s="112"/>
      <c r="X2307" s="76"/>
      <c r="Y2307" s="76"/>
      <c r="Z2307" s="76"/>
      <c r="AA2307" s="76"/>
    </row>
    <row r="2308" spans="2:27">
      <c r="B2308" s="112"/>
      <c r="C2308" s="112"/>
      <c r="X2308" s="76"/>
      <c r="Y2308" s="76"/>
      <c r="Z2308" s="76"/>
      <c r="AA2308" s="76"/>
    </row>
    <row r="2309" spans="2:27">
      <c r="B2309" s="112"/>
      <c r="C2309" s="112"/>
      <c r="X2309" s="76"/>
      <c r="Y2309" s="76"/>
      <c r="Z2309" s="76"/>
      <c r="AA2309" s="76"/>
    </row>
    <row r="2310" spans="2:27">
      <c r="B2310" s="112"/>
      <c r="C2310" s="112"/>
      <c r="X2310" s="76"/>
      <c r="Y2310" s="76"/>
      <c r="Z2310" s="76"/>
      <c r="AA2310" s="76"/>
    </row>
    <row r="2311" spans="2:27">
      <c r="B2311" s="112"/>
      <c r="C2311" s="112"/>
      <c r="X2311" s="76"/>
      <c r="Y2311" s="76"/>
      <c r="Z2311" s="76"/>
      <c r="AA2311" s="76"/>
    </row>
    <row r="2312" spans="2:27">
      <c r="B2312" s="112"/>
      <c r="C2312" s="112"/>
      <c r="X2312" s="76"/>
      <c r="Y2312" s="76"/>
      <c r="Z2312" s="76"/>
      <c r="AA2312" s="76"/>
    </row>
    <row r="2313" spans="2:27">
      <c r="B2313" s="112"/>
      <c r="C2313" s="112"/>
      <c r="X2313" s="76"/>
      <c r="Y2313" s="76"/>
      <c r="Z2313" s="76"/>
      <c r="AA2313" s="76"/>
    </row>
    <row r="2314" spans="2:27">
      <c r="B2314" s="112"/>
      <c r="C2314" s="112"/>
      <c r="X2314" s="76"/>
      <c r="Y2314" s="76"/>
      <c r="Z2314" s="76"/>
      <c r="AA2314" s="76"/>
    </row>
    <row r="2315" spans="2:27">
      <c r="B2315" s="112"/>
      <c r="C2315" s="112"/>
      <c r="X2315" s="76"/>
      <c r="Y2315" s="76"/>
      <c r="Z2315" s="76"/>
      <c r="AA2315" s="76"/>
    </row>
    <row r="2316" spans="2:27">
      <c r="B2316" s="112"/>
      <c r="C2316" s="112"/>
      <c r="X2316" s="76"/>
      <c r="Y2316" s="76"/>
      <c r="Z2316" s="76"/>
      <c r="AA2316" s="76"/>
    </row>
    <row r="2317" spans="2:27">
      <c r="B2317" s="112"/>
      <c r="C2317" s="112"/>
      <c r="X2317" s="76"/>
      <c r="Y2317" s="76"/>
      <c r="Z2317" s="76"/>
      <c r="AA2317" s="76"/>
    </row>
    <row r="2318" spans="2:27">
      <c r="B2318" s="112"/>
      <c r="C2318" s="112"/>
      <c r="X2318" s="76"/>
      <c r="Y2318" s="76"/>
      <c r="Z2318" s="76"/>
      <c r="AA2318" s="76"/>
    </row>
    <row r="2319" spans="2:27">
      <c r="B2319" s="112"/>
      <c r="C2319" s="112"/>
      <c r="X2319" s="76"/>
      <c r="Y2319" s="76"/>
      <c r="Z2319" s="76"/>
      <c r="AA2319" s="76"/>
    </row>
    <row r="2320" spans="2:27">
      <c r="B2320" s="112"/>
      <c r="C2320" s="112"/>
      <c r="X2320" s="76"/>
      <c r="Y2320" s="76"/>
      <c r="Z2320" s="76"/>
      <c r="AA2320" s="76"/>
    </row>
    <row r="2321" spans="2:27">
      <c r="B2321" s="112"/>
      <c r="C2321" s="112"/>
      <c r="X2321" s="76"/>
      <c r="Y2321" s="76"/>
      <c r="Z2321" s="76"/>
      <c r="AA2321" s="76"/>
    </row>
    <row r="2322" spans="2:27">
      <c r="B2322" s="112"/>
      <c r="C2322" s="112"/>
      <c r="X2322" s="76"/>
      <c r="Y2322" s="76"/>
      <c r="Z2322" s="76"/>
      <c r="AA2322" s="76"/>
    </row>
    <row r="2323" spans="2:27">
      <c r="B2323" s="112"/>
      <c r="C2323" s="112"/>
      <c r="X2323" s="76"/>
      <c r="Y2323" s="76"/>
      <c r="Z2323" s="76"/>
      <c r="AA2323" s="76"/>
    </row>
    <row r="2324" spans="2:27">
      <c r="B2324" s="112"/>
      <c r="C2324" s="112"/>
      <c r="X2324" s="76"/>
      <c r="Y2324" s="76"/>
      <c r="Z2324" s="76"/>
      <c r="AA2324" s="76"/>
    </row>
    <row r="2325" spans="2:27">
      <c r="B2325" s="112"/>
      <c r="C2325" s="112"/>
      <c r="X2325" s="76"/>
      <c r="Y2325" s="76"/>
      <c r="Z2325" s="76"/>
      <c r="AA2325" s="76"/>
    </row>
    <row r="2326" spans="2:27">
      <c r="B2326" s="112"/>
      <c r="C2326" s="112"/>
      <c r="X2326" s="76"/>
      <c r="Y2326" s="76"/>
      <c r="Z2326" s="76"/>
      <c r="AA2326" s="76"/>
    </row>
    <row r="2327" spans="2:27">
      <c r="B2327" s="112"/>
      <c r="C2327" s="112"/>
      <c r="X2327" s="76"/>
      <c r="Y2327" s="76"/>
      <c r="Z2327" s="76"/>
      <c r="AA2327" s="76"/>
    </row>
    <row r="2328" spans="2:27">
      <c r="B2328" s="112"/>
      <c r="C2328" s="112"/>
      <c r="X2328" s="76"/>
      <c r="Y2328" s="76"/>
      <c r="Z2328" s="76"/>
      <c r="AA2328" s="76"/>
    </row>
    <row r="2329" spans="2:27">
      <c r="B2329" s="112"/>
      <c r="C2329" s="112"/>
      <c r="X2329" s="76"/>
      <c r="Y2329" s="76"/>
      <c r="Z2329" s="76"/>
      <c r="AA2329" s="76"/>
    </row>
    <row r="2330" spans="2:27">
      <c r="B2330" s="112"/>
      <c r="C2330" s="112"/>
      <c r="X2330" s="76"/>
      <c r="Y2330" s="76"/>
      <c r="Z2330" s="76"/>
      <c r="AA2330" s="76"/>
    </row>
    <row r="2331" spans="2:27">
      <c r="B2331" s="112"/>
      <c r="C2331" s="112"/>
      <c r="X2331" s="76"/>
      <c r="Y2331" s="76"/>
      <c r="Z2331" s="76"/>
      <c r="AA2331" s="76"/>
    </row>
    <row r="2332" spans="2:27">
      <c r="B2332" s="112"/>
      <c r="C2332" s="112"/>
      <c r="X2332" s="76"/>
      <c r="Y2332" s="76"/>
      <c r="Z2332" s="76"/>
      <c r="AA2332" s="76"/>
    </row>
    <row r="2333" spans="2:27">
      <c r="B2333" s="112"/>
      <c r="C2333" s="112"/>
      <c r="X2333" s="76"/>
      <c r="Y2333" s="76"/>
      <c r="Z2333" s="76"/>
      <c r="AA2333" s="76"/>
    </row>
    <row r="2334" spans="2:27">
      <c r="B2334" s="112"/>
      <c r="C2334" s="112"/>
      <c r="X2334" s="76"/>
      <c r="Y2334" s="76"/>
      <c r="Z2334" s="76"/>
      <c r="AA2334" s="76"/>
    </row>
    <row r="2335" spans="2:27">
      <c r="B2335" s="112"/>
      <c r="C2335" s="112"/>
      <c r="X2335" s="76"/>
      <c r="Y2335" s="76"/>
      <c r="Z2335" s="76"/>
      <c r="AA2335" s="76"/>
    </row>
    <row r="2336" spans="2:27">
      <c r="B2336" s="112"/>
      <c r="C2336" s="112"/>
      <c r="X2336" s="76"/>
      <c r="Y2336" s="76"/>
      <c r="Z2336" s="76"/>
      <c r="AA2336" s="76"/>
    </row>
    <row r="2337" spans="2:27">
      <c r="B2337" s="112"/>
      <c r="C2337" s="112"/>
      <c r="X2337" s="76"/>
      <c r="Y2337" s="76"/>
      <c r="Z2337" s="76"/>
      <c r="AA2337" s="76"/>
    </row>
    <row r="2338" spans="2:27">
      <c r="B2338" s="112"/>
      <c r="C2338" s="112"/>
      <c r="X2338" s="76"/>
      <c r="Y2338" s="76"/>
      <c r="Z2338" s="76"/>
      <c r="AA2338" s="76"/>
    </row>
    <row r="2339" spans="2:27">
      <c r="B2339" s="112"/>
      <c r="C2339" s="112"/>
      <c r="X2339" s="76"/>
      <c r="Y2339" s="76"/>
      <c r="Z2339" s="76"/>
      <c r="AA2339" s="76"/>
    </row>
    <row r="2340" spans="2:27">
      <c r="B2340" s="112"/>
      <c r="C2340" s="112"/>
      <c r="X2340" s="76"/>
      <c r="Y2340" s="76"/>
      <c r="Z2340" s="76"/>
      <c r="AA2340" s="76"/>
    </row>
    <row r="2341" spans="2:27">
      <c r="B2341" s="112"/>
      <c r="C2341" s="112"/>
      <c r="X2341" s="76"/>
      <c r="Y2341" s="76"/>
      <c r="Z2341" s="76"/>
      <c r="AA2341" s="76"/>
    </row>
    <row r="2342" spans="2:27">
      <c r="B2342" s="112"/>
      <c r="C2342" s="112"/>
      <c r="X2342" s="76"/>
      <c r="Y2342" s="76"/>
      <c r="Z2342" s="76"/>
      <c r="AA2342" s="76"/>
    </row>
    <row r="2343" spans="2:27">
      <c r="B2343" s="112"/>
      <c r="C2343" s="112"/>
      <c r="X2343" s="76"/>
      <c r="Y2343" s="76"/>
      <c r="Z2343" s="76"/>
      <c r="AA2343" s="76"/>
    </row>
    <row r="2344" spans="2:27">
      <c r="B2344" s="112"/>
      <c r="C2344" s="112"/>
      <c r="X2344" s="76"/>
      <c r="Y2344" s="76"/>
      <c r="Z2344" s="76"/>
      <c r="AA2344" s="76"/>
    </row>
    <row r="2345" spans="2:27">
      <c r="B2345" s="112"/>
      <c r="C2345" s="112"/>
      <c r="X2345" s="76"/>
      <c r="Y2345" s="76"/>
      <c r="Z2345" s="76"/>
      <c r="AA2345" s="76"/>
    </row>
    <row r="2346" spans="2:27">
      <c r="B2346" s="112"/>
      <c r="C2346" s="112"/>
      <c r="X2346" s="76"/>
      <c r="Y2346" s="76"/>
      <c r="Z2346" s="76"/>
      <c r="AA2346" s="76"/>
    </row>
    <row r="2347" spans="2:27">
      <c r="B2347" s="112"/>
      <c r="C2347" s="112"/>
      <c r="X2347" s="76"/>
      <c r="Y2347" s="76"/>
      <c r="Z2347" s="76"/>
      <c r="AA2347" s="76"/>
    </row>
    <row r="2348" spans="2:27">
      <c r="B2348" s="112"/>
      <c r="C2348" s="112"/>
      <c r="X2348" s="76"/>
      <c r="Y2348" s="76"/>
      <c r="Z2348" s="76"/>
      <c r="AA2348" s="76"/>
    </row>
    <row r="2349" spans="2:27">
      <c r="B2349" s="112"/>
      <c r="C2349" s="112"/>
      <c r="X2349" s="76"/>
      <c r="Y2349" s="76"/>
      <c r="Z2349" s="76"/>
      <c r="AA2349" s="76"/>
    </row>
    <row r="2350" spans="2:27">
      <c r="B2350" s="112"/>
      <c r="C2350" s="112"/>
      <c r="X2350" s="76"/>
      <c r="Y2350" s="76"/>
      <c r="Z2350" s="76"/>
      <c r="AA2350" s="76"/>
    </row>
    <row r="2351" spans="2:27">
      <c r="B2351" s="112"/>
      <c r="C2351" s="112"/>
      <c r="X2351" s="76"/>
      <c r="Y2351" s="76"/>
      <c r="Z2351" s="76"/>
      <c r="AA2351" s="76"/>
    </row>
    <row r="2352" spans="2:27">
      <c r="B2352" s="112"/>
      <c r="C2352" s="112"/>
      <c r="X2352" s="76"/>
      <c r="Y2352" s="76"/>
      <c r="Z2352" s="76"/>
      <c r="AA2352" s="76"/>
    </row>
    <row r="2353" spans="2:27">
      <c r="B2353" s="112"/>
      <c r="C2353" s="112"/>
      <c r="X2353" s="76"/>
      <c r="Y2353" s="76"/>
      <c r="Z2353" s="76"/>
      <c r="AA2353" s="76"/>
    </row>
    <row r="2354" spans="2:27">
      <c r="B2354" s="112"/>
      <c r="C2354" s="112"/>
      <c r="X2354" s="76"/>
      <c r="Y2354" s="76"/>
      <c r="Z2354" s="76"/>
      <c r="AA2354" s="76"/>
    </row>
    <row r="2355" spans="2:27">
      <c r="B2355" s="112"/>
      <c r="C2355" s="112"/>
      <c r="X2355" s="76"/>
      <c r="Y2355" s="76"/>
      <c r="Z2355" s="76"/>
      <c r="AA2355" s="76"/>
    </row>
    <row r="2356" spans="2:27">
      <c r="B2356" s="112"/>
      <c r="C2356" s="112"/>
      <c r="X2356" s="76"/>
      <c r="Y2356" s="76"/>
      <c r="Z2356" s="76"/>
      <c r="AA2356" s="76"/>
    </row>
    <row r="2357" spans="2:27">
      <c r="B2357" s="112"/>
      <c r="C2357" s="112"/>
      <c r="X2357" s="76"/>
      <c r="Y2357" s="76"/>
      <c r="Z2357" s="76"/>
      <c r="AA2357" s="76"/>
    </row>
    <row r="2358" spans="2:27">
      <c r="B2358" s="112"/>
      <c r="C2358" s="112"/>
      <c r="X2358" s="76"/>
      <c r="Y2358" s="76"/>
      <c r="Z2358" s="76"/>
      <c r="AA2358" s="76"/>
    </row>
    <row r="2359" spans="2:27">
      <c r="B2359" s="112"/>
      <c r="C2359" s="112"/>
      <c r="X2359" s="76"/>
      <c r="Y2359" s="76"/>
      <c r="Z2359" s="76"/>
      <c r="AA2359" s="76"/>
    </row>
    <row r="2360" spans="2:27">
      <c r="B2360" s="112"/>
      <c r="C2360" s="112"/>
      <c r="X2360" s="76"/>
      <c r="Y2360" s="76"/>
      <c r="Z2360" s="76"/>
      <c r="AA2360" s="76"/>
    </row>
    <row r="2361" spans="2:27">
      <c r="B2361" s="112"/>
      <c r="C2361" s="112"/>
      <c r="X2361" s="76"/>
      <c r="Y2361" s="76"/>
      <c r="Z2361" s="76"/>
      <c r="AA2361" s="76"/>
    </row>
    <row r="2362" spans="2:27">
      <c r="B2362" s="112"/>
      <c r="C2362" s="112"/>
      <c r="X2362" s="76"/>
      <c r="Y2362" s="76"/>
      <c r="Z2362" s="76"/>
      <c r="AA2362" s="76"/>
    </row>
    <row r="2363" spans="2:27">
      <c r="B2363" s="112"/>
      <c r="C2363" s="112"/>
      <c r="X2363" s="76"/>
      <c r="Y2363" s="76"/>
      <c r="Z2363" s="76"/>
      <c r="AA2363" s="76"/>
    </row>
    <row r="2364" spans="2:27">
      <c r="B2364" s="112"/>
      <c r="C2364" s="112"/>
      <c r="X2364" s="76"/>
      <c r="Y2364" s="76"/>
      <c r="Z2364" s="76"/>
      <c r="AA2364" s="76"/>
    </row>
    <row r="2365" spans="2:27">
      <c r="B2365" s="112"/>
      <c r="C2365" s="112"/>
      <c r="X2365" s="76"/>
      <c r="Y2365" s="76"/>
      <c r="Z2365" s="76"/>
      <c r="AA2365" s="76"/>
    </row>
    <row r="2366" spans="2:27">
      <c r="B2366" s="112"/>
      <c r="C2366" s="112"/>
      <c r="X2366" s="76"/>
      <c r="Y2366" s="76"/>
      <c r="Z2366" s="76"/>
      <c r="AA2366" s="76"/>
    </row>
    <row r="2367" spans="2:27">
      <c r="B2367" s="112"/>
      <c r="C2367" s="112"/>
      <c r="X2367" s="76"/>
      <c r="Y2367" s="76"/>
      <c r="Z2367" s="76"/>
      <c r="AA2367" s="76"/>
    </row>
    <row r="2368" spans="2:27">
      <c r="B2368" s="112"/>
      <c r="C2368" s="112"/>
      <c r="X2368" s="76"/>
      <c r="Y2368" s="76"/>
      <c r="Z2368" s="76"/>
      <c r="AA2368" s="76"/>
    </row>
    <row r="2369" spans="2:27">
      <c r="B2369" s="112"/>
      <c r="C2369" s="112"/>
      <c r="X2369" s="76"/>
      <c r="Y2369" s="76"/>
      <c r="Z2369" s="76"/>
      <c r="AA2369" s="76"/>
    </row>
    <row r="2370" spans="2:27">
      <c r="B2370" s="112"/>
      <c r="C2370" s="112"/>
      <c r="X2370" s="76"/>
      <c r="Y2370" s="76"/>
      <c r="Z2370" s="76"/>
      <c r="AA2370" s="76"/>
    </row>
    <row r="2371" spans="2:27">
      <c r="B2371" s="112"/>
      <c r="C2371" s="112"/>
      <c r="X2371" s="76"/>
      <c r="Y2371" s="76"/>
      <c r="Z2371" s="76"/>
      <c r="AA2371" s="76"/>
    </row>
    <row r="2372" spans="2:27">
      <c r="B2372" s="112"/>
      <c r="C2372" s="112"/>
      <c r="X2372" s="76"/>
      <c r="Y2372" s="76"/>
      <c r="Z2372" s="76"/>
      <c r="AA2372" s="76"/>
    </row>
    <row r="2373" spans="2:27">
      <c r="B2373" s="112"/>
      <c r="C2373" s="112"/>
      <c r="X2373" s="76"/>
      <c r="Y2373" s="76"/>
      <c r="Z2373" s="76"/>
      <c r="AA2373" s="76"/>
    </row>
    <row r="2374" spans="2:27">
      <c r="B2374" s="112"/>
      <c r="C2374" s="112"/>
      <c r="X2374" s="76"/>
      <c r="Y2374" s="76"/>
      <c r="Z2374" s="76"/>
      <c r="AA2374" s="76"/>
    </row>
    <row r="2375" spans="2:27">
      <c r="B2375" s="112"/>
      <c r="C2375" s="112"/>
      <c r="X2375" s="76"/>
      <c r="Y2375" s="76"/>
      <c r="Z2375" s="76"/>
      <c r="AA2375" s="76"/>
    </row>
    <row r="2376" spans="2:27">
      <c r="B2376" s="112"/>
      <c r="C2376" s="112"/>
      <c r="X2376" s="76"/>
      <c r="Y2376" s="76"/>
      <c r="Z2376" s="76"/>
      <c r="AA2376" s="76"/>
    </row>
    <row r="2377" spans="2:27">
      <c r="B2377" s="112"/>
      <c r="C2377" s="112"/>
      <c r="X2377" s="76"/>
      <c r="Y2377" s="76"/>
      <c r="Z2377" s="76"/>
      <c r="AA2377" s="76"/>
    </row>
    <row r="2378" spans="2:27">
      <c r="B2378" s="112"/>
      <c r="C2378" s="112"/>
      <c r="X2378" s="76"/>
      <c r="Y2378" s="76"/>
      <c r="Z2378" s="76"/>
      <c r="AA2378" s="76"/>
    </row>
    <row r="2379" spans="2:27">
      <c r="B2379" s="112"/>
      <c r="C2379" s="112"/>
      <c r="X2379" s="76"/>
      <c r="Y2379" s="76"/>
      <c r="Z2379" s="76"/>
      <c r="AA2379" s="76"/>
    </row>
    <row r="2380" spans="2:27">
      <c r="B2380" s="112"/>
      <c r="C2380" s="112"/>
      <c r="X2380" s="76"/>
      <c r="Y2380" s="76"/>
      <c r="Z2380" s="76"/>
      <c r="AA2380" s="76"/>
    </row>
    <row r="2381" spans="2:27">
      <c r="B2381" s="112"/>
      <c r="C2381" s="112"/>
      <c r="X2381" s="76"/>
      <c r="Y2381" s="76"/>
      <c r="Z2381" s="76"/>
      <c r="AA2381" s="76"/>
    </row>
    <row r="2382" spans="2:27">
      <c r="B2382" s="112"/>
      <c r="C2382" s="112"/>
      <c r="X2382" s="76"/>
      <c r="Y2382" s="76"/>
      <c r="Z2382" s="76"/>
      <c r="AA2382" s="76"/>
    </row>
    <row r="2383" spans="2:27">
      <c r="B2383" s="112"/>
      <c r="C2383" s="112"/>
      <c r="X2383" s="76"/>
      <c r="Y2383" s="76"/>
      <c r="Z2383" s="76"/>
      <c r="AA2383" s="76"/>
    </row>
    <row r="2384" spans="2:27">
      <c r="B2384" s="112"/>
      <c r="C2384" s="112"/>
      <c r="X2384" s="76"/>
      <c r="Y2384" s="76"/>
      <c r="Z2384" s="76"/>
      <c r="AA2384" s="76"/>
    </row>
    <row r="2385" spans="2:27">
      <c r="B2385" s="112"/>
      <c r="C2385" s="112"/>
      <c r="X2385" s="76"/>
      <c r="Y2385" s="76"/>
      <c r="Z2385" s="76"/>
      <c r="AA2385" s="76"/>
    </row>
    <row r="2386" spans="2:27">
      <c r="B2386" s="112"/>
      <c r="C2386" s="112"/>
      <c r="X2386" s="76"/>
      <c r="Y2386" s="76"/>
      <c r="Z2386" s="76"/>
      <c r="AA2386" s="76"/>
    </row>
    <row r="2387" spans="2:27">
      <c r="B2387" s="112"/>
      <c r="C2387" s="112"/>
      <c r="X2387" s="76"/>
      <c r="Y2387" s="76"/>
      <c r="Z2387" s="76"/>
      <c r="AA2387" s="76"/>
    </row>
    <row r="2388" spans="2:27">
      <c r="B2388" s="112"/>
      <c r="C2388" s="112"/>
      <c r="X2388" s="76"/>
      <c r="Y2388" s="76"/>
      <c r="Z2388" s="76"/>
      <c r="AA2388" s="76"/>
    </row>
    <row r="2389" spans="2:27">
      <c r="B2389" s="112"/>
      <c r="C2389" s="112"/>
      <c r="X2389" s="76"/>
      <c r="Y2389" s="76"/>
      <c r="Z2389" s="76"/>
      <c r="AA2389" s="76"/>
    </row>
    <row r="2390" spans="2:27">
      <c r="B2390" s="112"/>
      <c r="C2390" s="112"/>
      <c r="X2390" s="76"/>
      <c r="Y2390" s="76"/>
      <c r="Z2390" s="76"/>
      <c r="AA2390" s="76"/>
    </row>
    <row r="2391" spans="2:27">
      <c r="B2391" s="112"/>
      <c r="C2391" s="112"/>
      <c r="X2391" s="76"/>
      <c r="Y2391" s="76"/>
      <c r="Z2391" s="76"/>
      <c r="AA2391" s="76"/>
    </row>
    <row r="2392" spans="2:27">
      <c r="B2392" s="112"/>
      <c r="C2392" s="112"/>
      <c r="X2392" s="76"/>
      <c r="Y2392" s="76"/>
      <c r="Z2392" s="76"/>
      <c r="AA2392" s="76"/>
    </row>
    <row r="2393" spans="2:27">
      <c r="B2393" s="112"/>
      <c r="C2393" s="112"/>
      <c r="X2393" s="76"/>
      <c r="Y2393" s="76"/>
      <c r="Z2393" s="76"/>
      <c r="AA2393" s="76"/>
    </row>
    <row r="2394" spans="2:27">
      <c r="B2394" s="112"/>
      <c r="C2394" s="112"/>
      <c r="X2394" s="76"/>
      <c r="Y2394" s="76"/>
      <c r="Z2394" s="76"/>
      <c r="AA2394" s="76"/>
    </row>
    <row r="2395" spans="2:27">
      <c r="B2395" s="112"/>
      <c r="C2395" s="112"/>
      <c r="X2395" s="76"/>
      <c r="Y2395" s="76"/>
      <c r="Z2395" s="76"/>
      <c r="AA2395" s="76"/>
    </row>
    <row r="2396" spans="2:27">
      <c r="B2396" s="112"/>
      <c r="C2396" s="112"/>
      <c r="X2396" s="76"/>
      <c r="Y2396" s="76"/>
      <c r="Z2396" s="76"/>
      <c r="AA2396" s="76"/>
    </row>
    <row r="2397" spans="2:27">
      <c r="B2397" s="112"/>
      <c r="C2397" s="112"/>
      <c r="X2397" s="76"/>
      <c r="Y2397" s="76"/>
      <c r="Z2397" s="76"/>
      <c r="AA2397" s="76"/>
    </row>
    <row r="2398" spans="2:27">
      <c r="B2398" s="112"/>
      <c r="C2398" s="112"/>
      <c r="X2398" s="76"/>
      <c r="Y2398" s="76"/>
      <c r="Z2398" s="76"/>
      <c r="AA2398" s="76"/>
    </row>
    <row r="2399" spans="2:27">
      <c r="B2399" s="112"/>
      <c r="C2399" s="112"/>
      <c r="X2399" s="76"/>
      <c r="Y2399" s="76"/>
      <c r="Z2399" s="76"/>
      <c r="AA2399" s="76"/>
    </row>
    <row r="2400" spans="2:27">
      <c r="B2400" s="112"/>
      <c r="C2400" s="112"/>
      <c r="X2400" s="76"/>
      <c r="Y2400" s="76"/>
      <c r="Z2400" s="76"/>
      <c r="AA2400" s="76"/>
    </row>
    <row r="2401" spans="2:27">
      <c r="B2401" s="112"/>
      <c r="C2401" s="112"/>
      <c r="X2401" s="76"/>
      <c r="Y2401" s="76"/>
      <c r="Z2401" s="76"/>
      <c r="AA2401" s="76"/>
    </row>
    <row r="2402" spans="2:27">
      <c r="B2402" s="112"/>
      <c r="C2402" s="112"/>
      <c r="X2402" s="76"/>
      <c r="Y2402" s="76"/>
      <c r="Z2402" s="76"/>
      <c r="AA2402" s="76"/>
    </row>
    <row r="2403" spans="2:27">
      <c r="B2403" s="112"/>
      <c r="C2403" s="112"/>
      <c r="X2403" s="76"/>
      <c r="Y2403" s="76"/>
      <c r="Z2403" s="76"/>
      <c r="AA2403" s="76"/>
    </row>
    <row r="2404" spans="2:27">
      <c r="B2404" s="112"/>
      <c r="C2404" s="112"/>
      <c r="X2404" s="76"/>
      <c r="Y2404" s="76"/>
      <c r="Z2404" s="76"/>
      <c r="AA2404" s="76"/>
    </row>
    <row r="2405" spans="2:27">
      <c r="B2405" s="112"/>
      <c r="C2405" s="112"/>
      <c r="X2405" s="76"/>
      <c r="Y2405" s="76"/>
      <c r="Z2405" s="76"/>
      <c r="AA2405" s="76"/>
    </row>
    <row r="2406" spans="2:27">
      <c r="B2406" s="112"/>
      <c r="C2406" s="112"/>
      <c r="X2406" s="76"/>
      <c r="Y2406" s="76"/>
      <c r="Z2406" s="76"/>
      <c r="AA2406" s="76"/>
    </row>
    <row r="2407" spans="2:27">
      <c r="B2407" s="112"/>
      <c r="C2407" s="112"/>
      <c r="X2407" s="76"/>
      <c r="Y2407" s="76"/>
      <c r="Z2407" s="76"/>
      <c r="AA2407" s="76"/>
    </row>
    <row r="2408" spans="2:27">
      <c r="B2408" s="112"/>
      <c r="C2408" s="112"/>
      <c r="X2408" s="76"/>
      <c r="Y2408" s="76"/>
      <c r="Z2408" s="76"/>
      <c r="AA2408" s="76"/>
    </row>
    <row r="2409" spans="2:27">
      <c r="B2409" s="112"/>
      <c r="C2409" s="112"/>
      <c r="X2409" s="76"/>
      <c r="Y2409" s="76"/>
      <c r="Z2409" s="76"/>
      <c r="AA2409" s="76"/>
    </row>
    <row r="2410" spans="2:27">
      <c r="B2410" s="112"/>
      <c r="C2410" s="112"/>
      <c r="X2410" s="76"/>
      <c r="Y2410" s="76"/>
      <c r="Z2410" s="76"/>
      <c r="AA2410" s="76"/>
    </row>
    <row r="2411" spans="2:27">
      <c r="B2411" s="112"/>
      <c r="C2411" s="112"/>
      <c r="X2411" s="76"/>
      <c r="Y2411" s="76"/>
      <c r="Z2411" s="76"/>
      <c r="AA2411" s="76"/>
    </row>
    <row r="2412" spans="2:27">
      <c r="B2412" s="112"/>
      <c r="C2412" s="112"/>
      <c r="X2412" s="76"/>
      <c r="Y2412" s="76"/>
      <c r="Z2412" s="76"/>
      <c r="AA2412" s="76"/>
    </row>
    <row r="2413" spans="2:27">
      <c r="B2413" s="112"/>
      <c r="C2413" s="112"/>
      <c r="X2413" s="76"/>
      <c r="Y2413" s="76"/>
      <c r="Z2413" s="76"/>
      <c r="AA2413" s="76"/>
    </row>
    <row r="2414" spans="2:27">
      <c r="B2414" s="112"/>
      <c r="C2414" s="112"/>
      <c r="X2414" s="76"/>
      <c r="Y2414" s="76"/>
      <c r="Z2414" s="76"/>
      <c r="AA2414" s="76"/>
    </row>
    <row r="2415" spans="2:27">
      <c r="B2415" s="112"/>
      <c r="C2415" s="112"/>
      <c r="X2415" s="76"/>
      <c r="Y2415" s="76"/>
      <c r="Z2415" s="76"/>
      <c r="AA2415" s="76"/>
    </row>
    <row r="2416" spans="2:27">
      <c r="B2416" s="112"/>
      <c r="C2416" s="112"/>
      <c r="X2416" s="76"/>
      <c r="Y2416" s="76"/>
      <c r="Z2416" s="76"/>
      <c r="AA2416" s="76"/>
    </row>
    <row r="2417" spans="2:27">
      <c r="B2417" s="112"/>
      <c r="C2417" s="112"/>
      <c r="X2417" s="76"/>
      <c r="Y2417" s="76"/>
      <c r="Z2417" s="76"/>
      <c r="AA2417" s="76"/>
    </row>
    <row r="2418" spans="2:27">
      <c r="B2418" s="112"/>
      <c r="C2418" s="112"/>
      <c r="X2418" s="76"/>
      <c r="Y2418" s="76"/>
      <c r="Z2418" s="76"/>
      <c r="AA2418" s="76"/>
    </row>
    <row r="2419" spans="2:27">
      <c r="B2419" s="112"/>
      <c r="C2419" s="112"/>
      <c r="X2419" s="76"/>
      <c r="Y2419" s="76"/>
      <c r="Z2419" s="76"/>
      <c r="AA2419" s="76"/>
    </row>
    <row r="2420" spans="2:27">
      <c r="B2420" s="112"/>
      <c r="C2420" s="112"/>
      <c r="X2420" s="76"/>
      <c r="Y2420" s="76"/>
      <c r="Z2420" s="76"/>
      <c r="AA2420" s="76"/>
    </row>
    <row r="2421" spans="2:27">
      <c r="B2421" s="112"/>
      <c r="C2421" s="112"/>
      <c r="X2421" s="76"/>
      <c r="Y2421" s="76"/>
      <c r="Z2421" s="76"/>
      <c r="AA2421" s="76"/>
    </row>
    <row r="2422" spans="2:27">
      <c r="B2422" s="112"/>
      <c r="C2422" s="112"/>
      <c r="X2422" s="76"/>
      <c r="Y2422" s="76"/>
      <c r="Z2422" s="76"/>
      <c r="AA2422" s="76"/>
    </row>
    <row r="2423" spans="2:27">
      <c r="B2423" s="112"/>
      <c r="C2423" s="112"/>
      <c r="X2423" s="76"/>
      <c r="Y2423" s="76"/>
      <c r="Z2423" s="76"/>
      <c r="AA2423" s="76"/>
    </row>
    <row r="2424" spans="2:27">
      <c r="B2424" s="112"/>
      <c r="C2424" s="112"/>
      <c r="X2424" s="76"/>
      <c r="Y2424" s="76"/>
      <c r="Z2424" s="76"/>
      <c r="AA2424" s="76"/>
    </row>
    <row r="2425" spans="2:27">
      <c r="B2425" s="112"/>
      <c r="C2425" s="112"/>
      <c r="X2425" s="76"/>
      <c r="Y2425" s="76"/>
      <c r="Z2425" s="76"/>
      <c r="AA2425" s="76"/>
    </row>
    <row r="2426" spans="2:27">
      <c r="B2426" s="112"/>
      <c r="C2426" s="112"/>
      <c r="X2426" s="76"/>
      <c r="Y2426" s="76"/>
      <c r="Z2426" s="76"/>
      <c r="AA2426" s="76"/>
    </row>
    <row r="2427" spans="2:27">
      <c r="B2427" s="112"/>
      <c r="C2427" s="112"/>
      <c r="X2427" s="76"/>
      <c r="Y2427" s="76"/>
      <c r="Z2427" s="76"/>
      <c r="AA2427" s="76"/>
    </row>
    <row r="2428" spans="2:27">
      <c r="B2428" s="112"/>
      <c r="C2428" s="112"/>
      <c r="X2428" s="76"/>
      <c r="Y2428" s="76"/>
      <c r="Z2428" s="76"/>
      <c r="AA2428" s="76"/>
    </row>
    <row r="2429" spans="2:27">
      <c r="B2429" s="112"/>
      <c r="C2429" s="112"/>
      <c r="X2429" s="76"/>
      <c r="Y2429" s="76"/>
      <c r="Z2429" s="76"/>
      <c r="AA2429" s="76"/>
    </row>
    <row r="2430" spans="2:27">
      <c r="B2430" s="112"/>
      <c r="C2430" s="112"/>
      <c r="X2430" s="76"/>
      <c r="Y2430" s="76"/>
      <c r="Z2430" s="76"/>
      <c r="AA2430" s="76"/>
    </row>
    <row r="2431" spans="2:27">
      <c r="B2431" s="112"/>
      <c r="C2431" s="112"/>
      <c r="X2431" s="76"/>
      <c r="Y2431" s="76"/>
      <c r="Z2431" s="76"/>
      <c r="AA2431" s="76"/>
    </row>
    <row r="2432" spans="2:27">
      <c r="B2432" s="112"/>
      <c r="C2432" s="112"/>
      <c r="X2432" s="76"/>
      <c r="Y2432" s="76"/>
      <c r="Z2432" s="76"/>
      <c r="AA2432" s="76"/>
    </row>
    <row r="2433" spans="2:27">
      <c r="B2433" s="112"/>
      <c r="C2433" s="112"/>
      <c r="X2433" s="76"/>
      <c r="Y2433" s="76"/>
      <c r="Z2433" s="76"/>
      <c r="AA2433" s="76"/>
    </row>
    <row r="2434" spans="2:27">
      <c r="B2434" s="112"/>
      <c r="C2434" s="112"/>
      <c r="X2434" s="76"/>
      <c r="Y2434" s="76"/>
      <c r="Z2434" s="76"/>
      <c r="AA2434" s="76"/>
    </row>
    <row r="2435" spans="2:27">
      <c r="B2435" s="112"/>
      <c r="C2435" s="112"/>
      <c r="X2435" s="76"/>
      <c r="Y2435" s="76"/>
      <c r="Z2435" s="76"/>
      <c r="AA2435" s="76"/>
    </row>
    <row r="2436" spans="2:27">
      <c r="B2436" s="112"/>
      <c r="C2436" s="112"/>
      <c r="X2436" s="76"/>
      <c r="Y2436" s="76"/>
      <c r="Z2436" s="76"/>
      <c r="AA2436" s="76"/>
    </row>
    <row r="2437" spans="2:27">
      <c r="B2437" s="112"/>
      <c r="C2437" s="112"/>
      <c r="X2437" s="76"/>
      <c r="Y2437" s="76"/>
      <c r="Z2437" s="76"/>
      <c r="AA2437" s="76"/>
    </row>
    <row r="2438" spans="2:27">
      <c r="B2438" s="112"/>
      <c r="C2438" s="112"/>
      <c r="X2438" s="76"/>
      <c r="Y2438" s="76"/>
      <c r="Z2438" s="76"/>
      <c r="AA2438" s="76"/>
    </row>
    <row r="2439" spans="2:27">
      <c r="B2439" s="112"/>
      <c r="C2439" s="112"/>
      <c r="X2439" s="76"/>
      <c r="Y2439" s="76"/>
      <c r="Z2439" s="76"/>
      <c r="AA2439" s="76"/>
    </row>
    <row r="2440" spans="2:27">
      <c r="B2440" s="112"/>
      <c r="C2440" s="112"/>
      <c r="X2440" s="76"/>
      <c r="Y2440" s="76"/>
      <c r="Z2440" s="76"/>
      <c r="AA2440" s="76"/>
    </row>
    <row r="2441" spans="2:27">
      <c r="B2441" s="112"/>
      <c r="C2441" s="112"/>
      <c r="X2441" s="76"/>
      <c r="Y2441" s="76"/>
      <c r="Z2441" s="76"/>
      <c r="AA2441" s="76"/>
    </row>
    <row r="2442" spans="2:27">
      <c r="B2442" s="112"/>
      <c r="C2442" s="112"/>
      <c r="X2442" s="76"/>
      <c r="Y2442" s="76"/>
      <c r="Z2442" s="76"/>
      <c r="AA2442" s="76"/>
    </row>
    <row r="2443" spans="2:27">
      <c r="B2443" s="112"/>
      <c r="C2443" s="112"/>
      <c r="X2443" s="76"/>
      <c r="Y2443" s="76"/>
      <c r="Z2443" s="76"/>
      <c r="AA2443" s="76"/>
    </row>
    <row r="2444" spans="2:27">
      <c r="B2444" s="112"/>
      <c r="C2444" s="112"/>
      <c r="X2444" s="76"/>
      <c r="Y2444" s="76"/>
      <c r="Z2444" s="76"/>
      <c r="AA2444" s="76"/>
    </row>
    <row r="2445" spans="2:27">
      <c r="B2445" s="112"/>
      <c r="C2445" s="112"/>
      <c r="X2445" s="76"/>
      <c r="Y2445" s="76"/>
      <c r="Z2445" s="76"/>
      <c r="AA2445" s="76"/>
    </row>
    <row r="2446" spans="2:27">
      <c r="B2446" s="112"/>
      <c r="C2446" s="112"/>
      <c r="X2446" s="76"/>
      <c r="Y2446" s="76"/>
      <c r="Z2446" s="76"/>
      <c r="AA2446" s="76"/>
    </row>
    <row r="2447" spans="2:27">
      <c r="B2447" s="112"/>
      <c r="C2447" s="112"/>
      <c r="X2447" s="76"/>
      <c r="Y2447" s="76"/>
      <c r="Z2447" s="76"/>
      <c r="AA2447" s="76"/>
    </row>
    <row r="2448" spans="2:27">
      <c r="B2448" s="112"/>
      <c r="C2448" s="112"/>
      <c r="X2448" s="76"/>
      <c r="Y2448" s="76"/>
      <c r="Z2448" s="76"/>
      <c r="AA2448" s="76"/>
    </row>
    <row r="2449" spans="2:27">
      <c r="B2449" s="112"/>
      <c r="C2449" s="112"/>
      <c r="X2449" s="76"/>
      <c r="Y2449" s="76"/>
      <c r="Z2449" s="76"/>
      <c r="AA2449" s="76"/>
    </row>
    <row r="2450" spans="2:27">
      <c r="B2450" s="112"/>
      <c r="C2450" s="112"/>
      <c r="X2450" s="76"/>
      <c r="Y2450" s="76"/>
      <c r="Z2450" s="76"/>
      <c r="AA2450" s="76"/>
    </row>
    <row r="2451" spans="2:27">
      <c r="B2451" s="112"/>
      <c r="C2451" s="112"/>
      <c r="X2451" s="76"/>
      <c r="Y2451" s="76"/>
      <c r="Z2451" s="76"/>
      <c r="AA2451" s="76"/>
    </row>
    <row r="2452" spans="2:27">
      <c r="B2452" s="112"/>
      <c r="C2452" s="112"/>
      <c r="X2452" s="76"/>
      <c r="Y2452" s="76"/>
      <c r="Z2452" s="76"/>
      <c r="AA2452" s="76"/>
    </row>
    <row r="2453" spans="2:27">
      <c r="B2453" s="112"/>
      <c r="C2453" s="112"/>
      <c r="X2453" s="76"/>
      <c r="Y2453" s="76"/>
      <c r="Z2453" s="76"/>
      <c r="AA2453" s="76"/>
    </row>
    <row r="2454" spans="2:27">
      <c r="B2454" s="112"/>
      <c r="C2454" s="112"/>
      <c r="X2454" s="76"/>
      <c r="Y2454" s="76"/>
      <c r="Z2454" s="76"/>
      <c r="AA2454" s="76"/>
    </row>
    <row r="2455" spans="2:27">
      <c r="B2455" s="112"/>
      <c r="C2455" s="112"/>
      <c r="X2455" s="76"/>
      <c r="Y2455" s="76"/>
      <c r="Z2455" s="76"/>
      <c r="AA2455" s="76"/>
    </row>
    <row r="2456" spans="2:27">
      <c r="B2456" s="112"/>
      <c r="C2456" s="112"/>
      <c r="X2456" s="76"/>
      <c r="Y2456" s="76"/>
      <c r="Z2456" s="76"/>
      <c r="AA2456" s="76"/>
    </row>
    <row r="2457" spans="2:27">
      <c r="B2457" s="112"/>
      <c r="C2457" s="112"/>
      <c r="X2457" s="76"/>
      <c r="Y2457" s="76"/>
      <c r="Z2457" s="76"/>
      <c r="AA2457" s="76"/>
    </row>
    <row r="2458" spans="2:27">
      <c r="B2458" s="112"/>
      <c r="C2458" s="112"/>
      <c r="X2458" s="76"/>
      <c r="Y2458" s="76"/>
      <c r="Z2458" s="76"/>
      <c r="AA2458" s="76"/>
    </row>
    <row r="2459" spans="2:27">
      <c r="B2459" s="112"/>
      <c r="C2459" s="112"/>
      <c r="X2459" s="76"/>
      <c r="Y2459" s="76"/>
      <c r="Z2459" s="76"/>
      <c r="AA2459" s="76"/>
    </row>
    <row r="2460" spans="2:27">
      <c r="B2460" s="112"/>
      <c r="C2460" s="112"/>
      <c r="X2460" s="76"/>
      <c r="Y2460" s="76"/>
      <c r="Z2460" s="76"/>
      <c r="AA2460" s="76"/>
    </row>
    <row r="2461" spans="2:27">
      <c r="B2461" s="112"/>
      <c r="C2461" s="112"/>
      <c r="X2461" s="76"/>
      <c r="Y2461" s="76"/>
      <c r="Z2461" s="76"/>
      <c r="AA2461" s="76"/>
    </row>
    <row r="2462" spans="2:27">
      <c r="B2462" s="112"/>
      <c r="C2462" s="112"/>
      <c r="X2462" s="76"/>
      <c r="Y2462" s="76"/>
      <c r="Z2462" s="76"/>
      <c r="AA2462" s="76"/>
    </row>
    <row r="2463" spans="2:27">
      <c r="B2463" s="112"/>
      <c r="C2463" s="112"/>
      <c r="X2463" s="76"/>
      <c r="Y2463" s="76"/>
      <c r="Z2463" s="76"/>
      <c r="AA2463" s="76"/>
    </row>
    <row r="2464" spans="2:27">
      <c r="B2464" s="112"/>
      <c r="C2464" s="112"/>
      <c r="X2464" s="76"/>
      <c r="Y2464" s="76"/>
      <c r="Z2464" s="76"/>
      <c r="AA2464" s="76"/>
    </row>
    <row r="2465" spans="2:27">
      <c r="B2465" s="112"/>
      <c r="C2465" s="112"/>
      <c r="X2465" s="76"/>
      <c r="Y2465" s="76"/>
      <c r="Z2465" s="76"/>
      <c r="AA2465" s="76"/>
    </row>
    <row r="2466" spans="2:27">
      <c r="B2466" s="112"/>
      <c r="C2466" s="112"/>
      <c r="X2466" s="76"/>
      <c r="Y2466" s="76"/>
      <c r="Z2466" s="76"/>
      <c r="AA2466" s="76"/>
    </row>
    <row r="2467" spans="2:27">
      <c r="B2467" s="112"/>
      <c r="C2467" s="112"/>
      <c r="X2467" s="76"/>
      <c r="Y2467" s="76"/>
      <c r="Z2467" s="76"/>
      <c r="AA2467" s="76"/>
    </row>
    <row r="2468" spans="2:27">
      <c r="B2468" s="112"/>
      <c r="C2468" s="112"/>
      <c r="X2468" s="76"/>
      <c r="Y2468" s="76"/>
      <c r="Z2468" s="76"/>
      <c r="AA2468" s="76"/>
    </row>
    <row r="2469" spans="2:27">
      <c r="B2469" s="112"/>
      <c r="C2469" s="112"/>
      <c r="X2469" s="76"/>
      <c r="Y2469" s="76"/>
      <c r="Z2469" s="76"/>
      <c r="AA2469" s="76"/>
    </row>
    <row r="2470" spans="2:27">
      <c r="B2470" s="112"/>
      <c r="C2470" s="112"/>
      <c r="X2470" s="76"/>
      <c r="Y2470" s="76"/>
      <c r="Z2470" s="76"/>
      <c r="AA2470" s="76"/>
    </row>
    <row r="2471" spans="2:27">
      <c r="B2471" s="112"/>
      <c r="C2471" s="112"/>
      <c r="X2471" s="76"/>
      <c r="Y2471" s="76"/>
      <c r="Z2471" s="76"/>
      <c r="AA2471" s="76"/>
    </row>
    <row r="2472" spans="2:27">
      <c r="B2472" s="112"/>
      <c r="C2472" s="112"/>
      <c r="X2472" s="76"/>
      <c r="Y2472" s="76"/>
      <c r="Z2472" s="76"/>
      <c r="AA2472" s="76"/>
    </row>
    <row r="2473" spans="2:27">
      <c r="B2473" s="112"/>
      <c r="C2473" s="112"/>
      <c r="X2473" s="76"/>
      <c r="Y2473" s="76"/>
      <c r="Z2473" s="76"/>
      <c r="AA2473" s="76"/>
    </row>
    <row r="2474" spans="2:27">
      <c r="B2474" s="112"/>
      <c r="C2474" s="112"/>
      <c r="X2474" s="76"/>
      <c r="Y2474" s="76"/>
      <c r="Z2474" s="76"/>
      <c r="AA2474" s="76"/>
    </row>
    <row r="2475" spans="2:27">
      <c r="B2475" s="112"/>
      <c r="C2475" s="112"/>
      <c r="X2475" s="76"/>
      <c r="Y2475" s="76"/>
      <c r="Z2475" s="76"/>
      <c r="AA2475" s="76"/>
    </row>
    <row r="2476" spans="2:27">
      <c r="B2476" s="112"/>
      <c r="C2476" s="112"/>
      <c r="X2476" s="76"/>
      <c r="Y2476" s="76"/>
      <c r="Z2476" s="76"/>
      <c r="AA2476" s="76"/>
    </row>
    <row r="2477" spans="2:27">
      <c r="B2477" s="112"/>
      <c r="C2477" s="112"/>
      <c r="X2477" s="76"/>
      <c r="Y2477" s="76"/>
      <c r="Z2477" s="76"/>
      <c r="AA2477" s="76"/>
    </row>
    <row r="2478" spans="2:27">
      <c r="B2478" s="112"/>
      <c r="C2478" s="112"/>
      <c r="X2478" s="76"/>
      <c r="Y2478" s="76"/>
      <c r="Z2478" s="76"/>
      <c r="AA2478" s="76"/>
    </row>
    <row r="2479" spans="2:27">
      <c r="B2479" s="112"/>
      <c r="C2479" s="112"/>
      <c r="X2479" s="76"/>
      <c r="Y2479" s="76"/>
      <c r="Z2479" s="76"/>
      <c r="AA2479" s="76"/>
    </row>
    <row r="2480" spans="2:27">
      <c r="B2480" s="112"/>
      <c r="C2480" s="112"/>
      <c r="X2480" s="76"/>
      <c r="Y2480" s="76"/>
      <c r="Z2480" s="76"/>
      <c r="AA2480" s="76"/>
    </row>
    <row r="2481" spans="2:27">
      <c r="B2481" s="112"/>
      <c r="C2481" s="112"/>
      <c r="X2481" s="76"/>
      <c r="Y2481" s="76"/>
      <c r="Z2481" s="76"/>
      <c r="AA2481" s="76"/>
    </row>
    <row r="2482" spans="2:27">
      <c r="B2482" s="112"/>
      <c r="C2482" s="112"/>
      <c r="X2482" s="76"/>
      <c r="Y2482" s="76"/>
      <c r="Z2482" s="76"/>
      <c r="AA2482" s="76"/>
    </row>
    <row r="2483" spans="2:27">
      <c r="B2483" s="112"/>
      <c r="C2483" s="112"/>
      <c r="X2483" s="76"/>
      <c r="Y2483" s="76"/>
      <c r="Z2483" s="76"/>
      <c r="AA2483" s="76"/>
    </row>
    <row r="2484" spans="2:27">
      <c r="B2484" s="112"/>
      <c r="C2484" s="112"/>
      <c r="X2484" s="76"/>
      <c r="Y2484" s="76"/>
      <c r="Z2484" s="76"/>
      <c r="AA2484" s="76"/>
    </row>
    <row r="2485" spans="2:27">
      <c r="B2485" s="112"/>
      <c r="C2485" s="112"/>
      <c r="X2485" s="76"/>
      <c r="Y2485" s="76"/>
      <c r="Z2485" s="76"/>
      <c r="AA2485" s="76"/>
    </row>
    <row r="2486" spans="2:27">
      <c r="B2486" s="112"/>
      <c r="C2486" s="112"/>
      <c r="X2486" s="76"/>
      <c r="Y2486" s="76"/>
      <c r="Z2486" s="76"/>
      <c r="AA2486" s="76"/>
    </row>
    <row r="2487" spans="2:27">
      <c r="B2487" s="112"/>
      <c r="C2487" s="112"/>
      <c r="X2487" s="76"/>
      <c r="Y2487" s="76"/>
      <c r="Z2487" s="76"/>
      <c r="AA2487" s="76"/>
    </row>
    <row r="2488" spans="2:27">
      <c r="B2488" s="112"/>
      <c r="C2488" s="112"/>
      <c r="X2488" s="76"/>
      <c r="Y2488" s="76"/>
      <c r="Z2488" s="76"/>
      <c r="AA2488" s="76"/>
    </row>
    <row r="2489" spans="2:27">
      <c r="B2489" s="112"/>
      <c r="C2489" s="112"/>
      <c r="X2489" s="76"/>
      <c r="Y2489" s="76"/>
      <c r="Z2489" s="76"/>
      <c r="AA2489" s="76"/>
    </row>
    <row r="2490" spans="2:27">
      <c r="B2490" s="112"/>
      <c r="C2490" s="112"/>
      <c r="X2490" s="76"/>
      <c r="Y2490" s="76"/>
      <c r="Z2490" s="76"/>
      <c r="AA2490" s="76"/>
    </row>
    <row r="2491" spans="2:27">
      <c r="B2491" s="112"/>
      <c r="C2491" s="112"/>
      <c r="X2491" s="76"/>
      <c r="Y2491" s="76"/>
      <c r="Z2491" s="76"/>
      <c r="AA2491" s="76"/>
    </row>
    <row r="2492" spans="2:27">
      <c r="B2492" s="112"/>
      <c r="C2492" s="112"/>
      <c r="X2492" s="76"/>
      <c r="Y2492" s="76"/>
      <c r="Z2492" s="76"/>
      <c r="AA2492" s="76"/>
    </row>
    <row r="2493" spans="2:27">
      <c r="B2493" s="112"/>
      <c r="C2493" s="112"/>
      <c r="X2493" s="76"/>
      <c r="Y2493" s="76"/>
      <c r="Z2493" s="76"/>
      <c r="AA2493" s="76"/>
    </row>
    <row r="2494" spans="2:27">
      <c r="B2494" s="112"/>
      <c r="C2494" s="112"/>
      <c r="X2494" s="76"/>
      <c r="Y2494" s="76"/>
      <c r="Z2494" s="76"/>
      <c r="AA2494" s="76"/>
    </row>
    <row r="2495" spans="2:27">
      <c r="B2495" s="112"/>
      <c r="C2495" s="112"/>
      <c r="X2495" s="76"/>
      <c r="Y2495" s="76"/>
      <c r="Z2495" s="76"/>
      <c r="AA2495" s="76"/>
    </row>
    <row r="2496" spans="2:27">
      <c r="B2496" s="112"/>
      <c r="C2496" s="112"/>
      <c r="X2496" s="76"/>
      <c r="Y2496" s="76"/>
      <c r="Z2496" s="76"/>
      <c r="AA2496" s="76"/>
    </row>
    <row r="2497" spans="2:27">
      <c r="B2497" s="112"/>
      <c r="C2497" s="112"/>
      <c r="X2497" s="76"/>
      <c r="Y2497" s="76"/>
      <c r="Z2497" s="76"/>
      <c r="AA2497" s="76"/>
    </row>
    <row r="2498" spans="2:27">
      <c r="B2498" s="112"/>
      <c r="C2498" s="112"/>
      <c r="X2498" s="76"/>
      <c r="Y2498" s="76"/>
      <c r="Z2498" s="76"/>
      <c r="AA2498" s="76"/>
    </row>
    <row r="2499" spans="2:27">
      <c r="B2499" s="112"/>
      <c r="C2499" s="112"/>
      <c r="X2499" s="76"/>
      <c r="Y2499" s="76"/>
      <c r="Z2499" s="76"/>
      <c r="AA2499" s="76"/>
    </row>
    <row r="2500" spans="2:27">
      <c r="B2500" s="112"/>
      <c r="C2500" s="112"/>
      <c r="X2500" s="76"/>
      <c r="Y2500" s="76"/>
      <c r="Z2500" s="76"/>
      <c r="AA2500" s="76"/>
    </row>
    <row r="2501" spans="2:27">
      <c r="B2501" s="112"/>
      <c r="C2501" s="112"/>
      <c r="X2501" s="76"/>
      <c r="Y2501" s="76"/>
      <c r="Z2501" s="76"/>
      <c r="AA2501" s="76"/>
    </row>
    <row r="2502" spans="2:27">
      <c r="B2502" s="112"/>
      <c r="C2502" s="112"/>
      <c r="X2502" s="76"/>
      <c r="Y2502" s="76"/>
      <c r="Z2502" s="76"/>
      <c r="AA2502" s="76"/>
    </row>
    <row r="2503" spans="2:27">
      <c r="B2503" s="112"/>
      <c r="C2503" s="112"/>
      <c r="X2503" s="76"/>
      <c r="Y2503" s="76"/>
      <c r="Z2503" s="76"/>
      <c r="AA2503" s="76"/>
    </row>
    <row r="2504" spans="2:27">
      <c r="B2504" s="112"/>
      <c r="C2504" s="112"/>
      <c r="X2504" s="76"/>
      <c r="Y2504" s="76"/>
      <c r="Z2504" s="76"/>
      <c r="AA2504" s="76"/>
    </row>
    <row r="2505" spans="2:27">
      <c r="B2505" s="112"/>
      <c r="C2505" s="112"/>
      <c r="X2505" s="76"/>
      <c r="Y2505" s="76"/>
      <c r="Z2505" s="76"/>
      <c r="AA2505" s="76"/>
    </row>
    <row r="2506" spans="2:27">
      <c r="B2506" s="112"/>
      <c r="C2506" s="112"/>
      <c r="X2506" s="76"/>
      <c r="Y2506" s="76"/>
      <c r="Z2506" s="76"/>
      <c r="AA2506" s="76"/>
    </row>
    <row r="2507" spans="2:27">
      <c r="B2507" s="112"/>
      <c r="C2507" s="112"/>
      <c r="X2507" s="76"/>
      <c r="Y2507" s="76"/>
      <c r="Z2507" s="76"/>
      <c r="AA2507" s="76"/>
    </row>
    <row r="2508" spans="2:27">
      <c r="B2508" s="112"/>
      <c r="C2508" s="112"/>
      <c r="X2508" s="76"/>
      <c r="Y2508" s="76"/>
      <c r="Z2508" s="76"/>
      <c r="AA2508" s="76"/>
    </row>
    <row r="2509" spans="2:27">
      <c r="B2509" s="112"/>
      <c r="C2509" s="112"/>
      <c r="X2509" s="76"/>
      <c r="Y2509" s="76"/>
      <c r="Z2509" s="76"/>
      <c r="AA2509" s="76"/>
    </row>
    <row r="2510" spans="2:27">
      <c r="B2510" s="112"/>
      <c r="C2510" s="112"/>
      <c r="X2510" s="76"/>
      <c r="Y2510" s="76"/>
      <c r="Z2510" s="76"/>
      <c r="AA2510" s="76"/>
    </row>
    <row r="2511" spans="2:27">
      <c r="B2511" s="112"/>
      <c r="C2511" s="112"/>
      <c r="X2511" s="76"/>
      <c r="Y2511" s="76"/>
      <c r="Z2511" s="76"/>
      <c r="AA2511" s="76"/>
    </row>
    <row r="2512" spans="2:27">
      <c r="B2512" s="112"/>
      <c r="C2512" s="112"/>
      <c r="X2512" s="76"/>
      <c r="Y2512" s="76"/>
      <c r="Z2512" s="76"/>
      <c r="AA2512" s="76"/>
    </row>
    <row r="2513" spans="2:27">
      <c r="B2513" s="112"/>
      <c r="C2513" s="112"/>
      <c r="X2513" s="76"/>
      <c r="Y2513" s="76"/>
      <c r="Z2513" s="76"/>
      <c r="AA2513" s="76"/>
    </row>
    <row r="2514" spans="2:27">
      <c r="B2514" s="112"/>
      <c r="C2514" s="112"/>
      <c r="X2514" s="76"/>
      <c r="Y2514" s="76"/>
      <c r="Z2514" s="76"/>
      <c r="AA2514" s="76"/>
    </row>
    <row r="2515" spans="2:27">
      <c r="B2515" s="112"/>
      <c r="C2515" s="112"/>
      <c r="X2515" s="76"/>
      <c r="Y2515" s="76"/>
      <c r="Z2515" s="76"/>
      <c r="AA2515" s="76"/>
    </row>
    <row r="2516" spans="2:27">
      <c r="B2516" s="112"/>
      <c r="C2516" s="112"/>
      <c r="X2516" s="76"/>
      <c r="Y2516" s="76"/>
      <c r="Z2516" s="76"/>
      <c r="AA2516" s="76"/>
    </row>
    <row r="2517" spans="2:27">
      <c r="B2517" s="112"/>
      <c r="C2517" s="112"/>
      <c r="X2517" s="76"/>
      <c r="Y2517" s="76"/>
      <c r="Z2517" s="76"/>
      <c r="AA2517" s="76"/>
    </row>
    <row r="2518" spans="2:27">
      <c r="B2518" s="112"/>
      <c r="C2518" s="112"/>
      <c r="X2518" s="76"/>
      <c r="Y2518" s="76"/>
      <c r="Z2518" s="76"/>
      <c r="AA2518" s="76"/>
    </row>
    <row r="2519" spans="2:27">
      <c r="B2519" s="112"/>
      <c r="C2519" s="112"/>
      <c r="X2519" s="76"/>
      <c r="Y2519" s="76"/>
      <c r="Z2519" s="76"/>
      <c r="AA2519" s="76"/>
    </row>
    <row r="2520" spans="2:27">
      <c r="B2520" s="112"/>
      <c r="C2520" s="112"/>
      <c r="X2520" s="76"/>
      <c r="Y2520" s="76"/>
      <c r="Z2520" s="76"/>
      <c r="AA2520" s="76"/>
    </row>
    <row r="2521" spans="2:27">
      <c r="B2521" s="112"/>
      <c r="C2521" s="112"/>
      <c r="X2521" s="76"/>
      <c r="Y2521" s="76"/>
      <c r="Z2521" s="76"/>
      <c r="AA2521" s="76"/>
    </row>
    <row r="2522" spans="2:27">
      <c r="B2522" s="112"/>
      <c r="C2522" s="112"/>
      <c r="X2522" s="76"/>
      <c r="Y2522" s="76"/>
      <c r="Z2522" s="76"/>
      <c r="AA2522" s="76"/>
    </row>
    <row r="2523" spans="2:27">
      <c r="B2523" s="112"/>
      <c r="C2523" s="112"/>
      <c r="X2523" s="76"/>
      <c r="Y2523" s="76"/>
      <c r="Z2523" s="76"/>
      <c r="AA2523" s="76"/>
    </row>
    <row r="2524" spans="2:27">
      <c r="B2524" s="112"/>
      <c r="C2524" s="112"/>
      <c r="X2524" s="76"/>
      <c r="Y2524" s="76"/>
      <c r="Z2524" s="76"/>
      <c r="AA2524" s="76"/>
    </row>
    <row r="2525" spans="2:27">
      <c r="B2525" s="112"/>
      <c r="C2525" s="112"/>
      <c r="X2525" s="76"/>
      <c r="Y2525" s="76"/>
      <c r="Z2525" s="76"/>
      <c r="AA2525" s="76"/>
    </row>
    <row r="2526" spans="2:27">
      <c r="B2526" s="112"/>
      <c r="C2526" s="112"/>
      <c r="X2526" s="76"/>
      <c r="Y2526" s="76"/>
      <c r="Z2526" s="76"/>
      <c r="AA2526" s="76"/>
    </row>
    <row r="2527" spans="2:27">
      <c r="B2527" s="112"/>
      <c r="C2527" s="112"/>
      <c r="X2527" s="76"/>
      <c r="Y2527" s="76"/>
      <c r="Z2527" s="76"/>
      <c r="AA2527" s="76"/>
    </row>
    <row r="2528" spans="2:27">
      <c r="B2528" s="112"/>
      <c r="C2528" s="112"/>
      <c r="X2528" s="76"/>
      <c r="Y2528" s="76"/>
      <c r="Z2528" s="76"/>
      <c r="AA2528" s="76"/>
    </row>
    <row r="2529" spans="2:27">
      <c r="B2529" s="112"/>
      <c r="C2529" s="112"/>
      <c r="X2529" s="76"/>
      <c r="Y2529" s="76"/>
      <c r="Z2529" s="76"/>
      <c r="AA2529" s="76"/>
    </row>
    <row r="2530" spans="2:27">
      <c r="B2530" s="112"/>
      <c r="C2530" s="112"/>
      <c r="X2530" s="76"/>
      <c r="Y2530" s="76"/>
      <c r="Z2530" s="76"/>
      <c r="AA2530" s="76"/>
    </row>
    <row r="2531" spans="2:27">
      <c r="B2531" s="112"/>
      <c r="C2531" s="112"/>
      <c r="X2531" s="76"/>
      <c r="Y2531" s="76"/>
      <c r="Z2531" s="76"/>
      <c r="AA2531" s="76"/>
    </row>
    <row r="2532" spans="2:27">
      <c r="B2532" s="112"/>
      <c r="C2532" s="112"/>
      <c r="X2532" s="76"/>
      <c r="Y2532" s="76"/>
      <c r="Z2532" s="76"/>
      <c r="AA2532" s="76"/>
    </row>
    <row r="2533" spans="2:27">
      <c r="B2533" s="112"/>
      <c r="C2533" s="112"/>
      <c r="X2533" s="76"/>
      <c r="Y2533" s="76"/>
      <c r="Z2533" s="76"/>
      <c r="AA2533" s="76"/>
    </row>
    <row r="2534" spans="2:27">
      <c r="B2534" s="112"/>
      <c r="C2534" s="112"/>
      <c r="X2534" s="76"/>
      <c r="Y2534" s="76"/>
      <c r="Z2534" s="76"/>
      <c r="AA2534" s="76"/>
    </row>
    <row r="2535" spans="2:27">
      <c r="B2535" s="112"/>
      <c r="C2535" s="112"/>
      <c r="X2535" s="76"/>
      <c r="Y2535" s="76"/>
      <c r="Z2535" s="76"/>
      <c r="AA2535" s="76"/>
    </row>
    <row r="2536" spans="2:27">
      <c r="B2536" s="112"/>
      <c r="C2536" s="112"/>
      <c r="X2536" s="76"/>
      <c r="Y2536" s="76"/>
      <c r="Z2536" s="76"/>
      <c r="AA2536" s="76"/>
    </row>
    <row r="2537" spans="2:27">
      <c r="B2537" s="112"/>
      <c r="C2537" s="112"/>
      <c r="X2537" s="76"/>
      <c r="Y2537" s="76"/>
      <c r="Z2537" s="76"/>
      <c r="AA2537" s="76"/>
    </row>
    <row r="2538" spans="2:27">
      <c r="B2538" s="112"/>
      <c r="C2538" s="112"/>
      <c r="X2538" s="76"/>
      <c r="Y2538" s="76"/>
      <c r="Z2538" s="76"/>
      <c r="AA2538" s="76"/>
    </row>
    <row r="2539" spans="2:27">
      <c r="B2539" s="112"/>
      <c r="C2539" s="112"/>
      <c r="X2539" s="76"/>
      <c r="Y2539" s="76"/>
      <c r="Z2539" s="76"/>
      <c r="AA2539" s="76"/>
    </row>
    <row r="2540" spans="2:27">
      <c r="B2540" s="112"/>
      <c r="C2540" s="112"/>
      <c r="X2540" s="76"/>
      <c r="Y2540" s="76"/>
      <c r="Z2540" s="76"/>
      <c r="AA2540" s="76"/>
    </row>
    <row r="2541" spans="2:27">
      <c r="B2541" s="112"/>
      <c r="C2541" s="112"/>
      <c r="X2541" s="76"/>
      <c r="Y2541" s="76"/>
      <c r="Z2541" s="76"/>
      <c r="AA2541" s="76"/>
    </row>
    <row r="2542" spans="2:27">
      <c r="B2542" s="112"/>
      <c r="C2542" s="112"/>
      <c r="X2542" s="76"/>
      <c r="Y2542" s="76"/>
      <c r="Z2542" s="76"/>
      <c r="AA2542" s="76"/>
    </row>
    <row r="2543" spans="2:27">
      <c r="B2543" s="112"/>
      <c r="C2543" s="112"/>
      <c r="X2543" s="76"/>
      <c r="Y2543" s="76"/>
      <c r="Z2543" s="76"/>
      <c r="AA2543" s="76"/>
    </row>
    <row r="2544" spans="2:27">
      <c r="B2544" s="112"/>
      <c r="C2544" s="112"/>
      <c r="X2544" s="76"/>
      <c r="Y2544" s="76"/>
      <c r="Z2544" s="76"/>
      <c r="AA2544" s="76"/>
    </row>
    <row r="2545" spans="2:27">
      <c r="B2545" s="112"/>
      <c r="C2545" s="112"/>
      <c r="X2545" s="76"/>
      <c r="Y2545" s="76"/>
      <c r="Z2545" s="76"/>
      <c r="AA2545" s="76"/>
    </row>
    <row r="2546" spans="2:27">
      <c r="B2546" s="112"/>
      <c r="C2546" s="112"/>
      <c r="X2546" s="76"/>
      <c r="Y2546" s="76"/>
      <c r="Z2546" s="76"/>
      <c r="AA2546" s="76"/>
    </row>
    <row r="2547" spans="2:27">
      <c r="B2547" s="112"/>
      <c r="C2547" s="112"/>
      <c r="X2547" s="76"/>
      <c r="Y2547" s="76"/>
      <c r="Z2547" s="76"/>
      <c r="AA2547" s="76"/>
    </row>
    <row r="2548" spans="2:27">
      <c r="B2548" s="112"/>
      <c r="C2548" s="112"/>
      <c r="X2548" s="76"/>
      <c r="Y2548" s="76"/>
      <c r="Z2548" s="76"/>
      <c r="AA2548" s="76"/>
    </row>
    <row r="2549" spans="2:27">
      <c r="B2549" s="112"/>
      <c r="C2549" s="112"/>
      <c r="X2549" s="76"/>
      <c r="Y2549" s="76"/>
      <c r="Z2549" s="76"/>
      <c r="AA2549" s="76"/>
    </row>
    <row r="2550" spans="2:27">
      <c r="B2550" s="112"/>
      <c r="C2550" s="112"/>
      <c r="X2550" s="76"/>
      <c r="Y2550" s="76"/>
      <c r="Z2550" s="76"/>
      <c r="AA2550" s="76"/>
    </row>
    <row r="2551" spans="2:27">
      <c r="B2551" s="112"/>
      <c r="C2551" s="112"/>
      <c r="X2551" s="76"/>
      <c r="Y2551" s="76"/>
      <c r="Z2551" s="76"/>
      <c r="AA2551" s="76"/>
    </row>
    <row r="2552" spans="2:27">
      <c r="B2552" s="112"/>
      <c r="C2552" s="112"/>
      <c r="X2552" s="76"/>
      <c r="Y2552" s="76"/>
      <c r="Z2552" s="76"/>
      <c r="AA2552" s="76"/>
    </row>
    <row r="2553" spans="2:27">
      <c r="B2553" s="112"/>
      <c r="C2553" s="112"/>
      <c r="X2553" s="76"/>
      <c r="Y2553" s="76"/>
      <c r="Z2553" s="76"/>
      <c r="AA2553" s="76"/>
    </row>
    <row r="2554" spans="2:27">
      <c r="B2554" s="112"/>
      <c r="C2554" s="112"/>
      <c r="X2554" s="76"/>
      <c r="Y2554" s="76"/>
      <c r="Z2554" s="76"/>
      <c r="AA2554" s="76"/>
    </row>
    <row r="2555" spans="2:27">
      <c r="B2555" s="112"/>
      <c r="C2555" s="112"/>
      <c r="X2555" s="76"/>
      <c r="Y2555" s="76"/>
      <c r="Z2555" s="76"/>
      <c r="AA2555" s="76"/>
    </row>
    <row r="2556" spans="2:27">
      <c r="B2556" s="112"/>
      <c r="C2556" s="112"/>
      <c r="X2556" s="76"/>
      <c r="Y2556" s="76"/>
      <c r="Z2556" s="76"/>
      <c r="AA2556" s="76"/>
    </row>
    <row r="2557" spans="2:27">
      <c r="B2557" s="112"/>
      <c r="C2557" s="112"/>
      <c r="X2557" s="76"/>
      <c r="Y2557" s="76"/>
      <c r="Z2557" s="76"/>
      <c r="AA2557" s="76"/>
    </row>
    <row r="2558" spans="2:27">
      <c r="B2558" s="112"/>
      <c r="C2558" s="112"/>
      <c r="X2558" s="76"/>
      <c r="Y2558" s="76"/>
      <c r="Z2558" s="76"/>
      <c r="AA2558" s="76"/>
    </row>
    <row r="2559" spans="2:27">
      <c r="B2559" s="112"/>
      <c r="C2559" s="112"/>
      <c r="X2559" s="76"/>
      <c r="Y2559" s="76"/>
      <c r="Z2559" s="76"/>
      <c r="AA2559" s="76"/>
    </row>
    <row r="2560" spans="2:27">
      <c r="B2560" s="112"/>
      <c r="C2560" s="112"/>
      <c r="X2560" s="76"/>
      <c r="Y2560" s="76"/>
      <c r="Z2560" s="76"/>
      <c r="AA2560" s="76"/>
    </row>
    <row r="2561" spans="2:27">
      <c r="B2561" s="112"/>
      <c r="C2561" s="112"/>
      <c r="X2561" s="76"/>
      <c r="Y2561" s="76"/>
      <c r="Z2561" s="76"/>
      <c r="AA2561" s="76"/>
    </row>
    <row r="2562" spans="2:27">
      <c r="B2562" s="112"/>
      <c r="C2562" s="112"/>
      <c r="X2562" s="76"/>
      <c r="Y2562" s="76"/>
      <c r="Z2562" s="76"/>
      <c r="AA2562" s="76"/>
    </row>
    <row r="2563" spans="2:27">
      <c r="B2563" s="112"/>
      <c r="C2563" s="112"/>
      <c r="X2563" s="76"/>
      <c r="Y2563" s="76"/>
      <c r="Z2563" s="76"/>
      <c r="AA2563" s="76"/>
    </row>
    <row r="2564" spans="2:27">
      <c r="B2564" s="112"/>
      <c r="C2564" s="112"/>
      <c r="X2564" s="76"/>
      <c r="Y2564" s="76"/>
      <c r="Z2564" s="76"/>
      <c r="AA2564" s="76"/>
    </row>
    <row r="2565" spans="2:27">
      <c r="B2565" s="112"/>
      <c r="C2565" s="112"/>
      <c r="X2565" s="76"/>
      <c r="Y2565" s="76"/>
      <c r="Z2565" s="76"/>
      <c r="AA2565" s="76"/>
    </row>
    <row r="2566" spans="2:27">
      <c r="B2566" s="112"/>
      <c r="C2566" s="112"/>
      <c r="X2566" s="76"/>
      <c r="Y2566" s="76"/>
      <c r="Z2566" s="76"/>
      <c r="AA2566" s="76"/>
    </row>
    <row r="2567" spans="2:27">
      <c r="B2567" s="112"/>
      <c r="C2567" s="112"/>
      <c r="X2567" s="76"/>
      <c r="Y2567" s="76"/>
      <c r="Z2567" s="76"/>
      <c r="AA2567" s="76"/>
    </row>
    <row r="2568" spans="2:27">
      <c r="B2568" s="112"/>
      <c r="C2568" s="112"/>
      <c r="X2568" s="76"/>
      <c r="Y2568" s="76"/>
      <c r="Z2568" s="76"/>
      <c r="AA2568" s="76"/>
    </row>
    <row r="2569" spans="2:27">
      <c r="B2569" s="112"/>
      <c r="C2569" s="112"/>
      <c r="X2569" s="76"/>
      <c r="Y2569" s="76"/>
      <c r="Z2569" s="76"/>
      <c r="AA2569" s="76"/>
    </row>
    <row r="2570" spans="2:27">
      <c r="B2570" s="112"/>
      <c r="C2570" s="112"/>
      <c r="X2570" s="76"/>
      <c r="Y2570" s="76"/>
      <c r="Z2570" s="76"/>
      <c r="AA2570" s="76"/>
    </row>
    <row r="2571" spans="2:27">
      <c r="B2571" s="112"/>
      <c r="C2571" s="112"/>
      <c r="X2571" s="76"/>
      <c r="Y2571" s="76"/>
      <c r="Z2571" s="76"/>
      <c r="AA2571" s="76"/>
    </row>
    <row r="2572" spans="2:27">
      <c r="B2572" s="112"/>
      <c r="C2572" s="112"/>
      <c r="X2572" s="76"/>
      <c r="Y2572" s="76"/>
      <c r="Z2572" s="76"/>
      <c r="AA2572" s="76"/>
    </row>
    <row r="2573" spans="2:27">
      <c r="B2573" s="112"/>
      <c r="C2573" s="112"/>
      <c r="X2573" s="76"/>
      <c r="Y2573" s="76"/>
      <c r="Z2573" s="76"/>
      <c r="AA2573" s="76"/>
    </row>
    <row r="2574" spans="2:27">
      <c r="B2574" s="112"/>
      <c r="C2574" s="112"/>
      <c r="X2574" s="76"/>
      <c r="Y2574" s="76"/>
      <c r="Z2574" s="76"/>
      <c r="AA2574" s="76"/>
    </row>
    <row r="2575" spans="2:27">
      <c r="B2575" s="112"/>
      <c r="C2575" s="112"/>
      <c r="X2575" s="76"/>
      <c r="Y2575" s="76"/>
      <c r="Z2575" s="76"/>
      <c r="AA2575" s="76"/>
    </row>
    <row r="2576" spans="2:27">
      <c r="B2576" s="112"/>
      <c r="C2576" s="112"/>
      <c r="X2576" s="76"/>
      <c r="Y2576" s="76"/>
      <c r="Z2576" s="76"/>
      <c r="AA2576" s="76"/>
    </row>
    <row r="2577" spans="2:27">
      <c r="B2577" s="112"/>
      <c r="C2577" s="112"/>
      <c r="X2577" s="76"/>
      <c r="Y2577" s="76"/>
      <c r="Z2577" s="76"/>
      <c r="AA2577" s="76"/>
    </row>
    <row r="2578" spans="2:27">
      <c r="B2578" s="112"/>
      <c r="C2578" s="112"/>
      <c r="X2578" s="76"/>
      <c r="Y2578" s="76"/>
      <c r="Z2578" s="76"/>
      <c r="AA2578" s="76"/>
    </row>
    <row r="2579" spans="2:27">
      <c r="B2579" s="112"/>
      <c r="C2579" s="112"/>
      <c r="X2579" s="76"/>
      <c r="Y2579" s="76"/>
      <c r="Z2579" s="76"/>
      <c r="AA2579" s="76"/>
    </row>
    <row r="2580" spans="2:27">
      <c r="B2580" s="112"/>
      <c r="C2580" s="112"/>
      <c r="X2580" s="76"/>
      <c r="Y2580" s="76"/>
      <c r="Z2580" s="76"/>
      <c r="AA2580" s="76"/>
    </row>
    <row r="2581" spans="2:27">
      <c r="B2581" s="112"/>
      <c r="C2581" s="112"/>
      <c r="X2581" s="76"/>
      <c r="Y2581" s="76"/>
      <c r="Z2581" s="76"/>
      <c r="AA2581" s="76"/>
    </row>
    <row r="2582" spans="2:27">
      <c r="B2582" s="112"/>
      <c r="C2582" s="112"/>
      <c r="X2582" s="76"/>
      <c r="Y2582" s="76"/>
      <c r="Z2582" s="76"/>
      <c r="AA2582" s="76"/>
    </row>
    <row r="2583" spans="2:27">
      <c r="B2583" s="112"/>
      <c r="C2583" s="112"/>
      <c r="X2583" s="76"/>
      <c r="Y2583" s="76"/>
      <c r="Z2583" s="76"/>
      <c r="AA2583" s="76"/>
    </row>
    <row r="2584" spans="2:27">
      <c r="B2584" s="112"/>
      <c r="C2584" s="112"/>
      <c r="X2584" s="76"/>
      <c r="Y2584" s="76"/>
      <c r="Z2584" s="76"/>
      <c r="AA2584" s="76"/>
    </row>
    <row r="2585" spans="2:27">
      <c r="B2585" s="112"/>
      <c r="C2585" s="112"/>
      <c r="X2585" s="76"/>
      <c r="Y2585" s="76"/>
      <c r="Z2585" s="76"/>
      <c r="AA2585" s="76"/>
    </row>
    <row r="2586" spans="2:27">
      <c r="B2586" s="112"/>
      <c r="C2586" s="112"/>
      <c r="X2586" s="76"/>
      <c r="Y2586" s="76"/>
      <c r="Z2586" s="76"/>
      <c r="AA2586" s="76"/>
    </row>
    <row r="2587" spans="2:27">
      <c r="B2587" s="112"/>
      <c r="C2587" s="112"/>
      <c r="X2587" s="76"/>
      <c r="Y2587" s="76"/>
      <c r="Z2587" s="76"/>
      <c r="AA2587" s="76"/>
    </row>
    <row r="2588" spans="2:27">
      <c r="B2588" s="112"/>
      <c r="C2588" s="112"/>
      <c r="X2588" s="76"/>
      <c r="Y2588" s="76"/>
      <c r="Z2588" s="76"/>
      <c r="AA2588" s="76"/>
    </row>
    <row r="2589" spans="2:27">
      <c r="B2589" s="112"/>
      <c r="C2589" s="112"/>
      <c r="X2589" s="76"/>
      <c r="Y2589" s="76"/>
      <c r="Z2589" s="76"/>
      <c r="AA2589" s="76"/>
    </row>
    <row r="2590" spans="2:27">
      <c r="B2590" s="112"/>
      <c r="C2590" s="112"/>
      <c r="X2590" s="76"/>
      <c r="Y2590" s="76"/>
      <c r="Z2590" s="76"/>
      <c r="AA2590" s="76"/>
    </row>
    <row r="2591" spans="2:27">
      <c r="B2591" s="112"/>
      <c r="C2591" s="112"/>
      <c r="X2591" s="76"/>
      <c r="Y2591" s="76"/>
      <c r="Z2591" s="76"/>
      <c r="AA2591" s="76"/>
    </row>
    <row r="2592" spans="2:27">
      <c r="B2592" s="112"/>
      <c r="C2592" s="112"/>
      <c r="X2592" s="76"/>
      <c r="Y2592" s="76"/>
      <c r="Z2592" s="76"/>
      <c r="AA2592" s="76"/>
    </row>
    <row r="2593" spans="2:27">
      <c r="B2593" s="112"/>
      <c r="C2593" s="112"/>
      <c r="X2593" s="76"/>
      <c r="Y2593" s="76"/>
      <c r="Z2593" s="76"/>
      <c r="AA2593" s="76"/>
    </row>
    <row r="2594" spans="2:27">
      <c r="B2594" s="112"/>
      <c r="C2594" s="112"/>
      <c r="X2594" s="76"/>
      <c r="Y2594" s="76"/>
      <c r="Z2594" s="76"/>
      <c r="AA2594" s="76"/>
    </row>
    <row r="2595" spans="2:27">
      <c r="B2595" s="112"/>
      <c r="C2595" s="112"/>
      <c r="X2595" s="76"/>
      <c r="Y2595" s="76"/>
      <c r="Z2595" s="76"/>
      <c r="AA2595" s="76"/>
    </row>
    <row r="2596" spans="2:27">
      <c r="B2596" s="112"/>
      <c r="C2596" s="112"/>
      <c r="X2596" s="76"/>
      <c r="Y2596" s="76"/>
      <c r="Z2596" s="76"/>
      <c r="AA2596" s="76"/>
    </row>
    <row r="2597" spans="2:27">
      <c r="B2597" s="112"/>
      <c r="C2597" s="112"/>
      <c r="X2597" s="76"/>
      <c r="Y2597" s="76"/>
      <c r="Z2597" s="76"/>
      <c r="AA2597" s="76"/>
    </row>
    <row r="2598" spans="2:27">
      <c r="B2598" s="112"/>
      <c r="C2598" s="112"/>
      <c r="X2598" s="76"/>
      <c r="Y2598" s="76"/>
      <c r="Z2598" s="76"/>
      <c r="AA2598" s="76"/>
    </row>
    <row r="2599" spans="2:27">
      <c r="B2599" s="112"/>
      <c r="C2599" s="112"/>
      <c r="X2599" s="76"/>
      <c r="Y2599" s="76"/>
      <c r="Z2599" s="76"/>
      <c r="AA2599" s="76"/>
    </row>
    <row r="2600" spans="2:27">
      <c r="B2600" s="112"/>
      <c r="C2600" s="112"/>
      <c r="X2600" s="76"/>
      <c r="Y2600" s="76"/>
      <c r="Z2600" s="76"/>
      <c r="AA2600" s="76"/>
    </row>
    <row r="2601" spans="2:27">
      <c r="B2601" s="112"/>
      <c r="C2601" s="112"/>
      <c r="X2601" s="76"/>
      <c r="Y2601" s="76"/>
      <c r="Z2601" s="76"/>
      <c r="AA2601" s="76"/>
    </row>
    <row r="2602" spans="2:27">
      <c r="B2602" s="112"/>
      <c r="C2602" s="112"/>
      <c r="X2602" s="76"/>
      <c r="Y2602" s="76"/>
      <c r="Z2602" s="76"/>
      <c r="AA2602" s="76"/>
    </row>
    <row r="2603" spans="2:27">
      <c r="B2603" s="112"/>
      <c r="C2603" s="112"/>
      <c r="X2603" s="76"/>
      <c r="Y2603" s="76"/>
      <c r="Z2603" s="76"/>
      <c r="AA2603" s="76"/>
    </row>
    <row r="2604" spans="2:27">
      <c r="B2604" s="112"/>
      <c r="C2604" s="112"/>
      <c r="X2604" s="76"/>
      <c r="Y2604" s="76"/>
      <c r="Z2604" s="76"/>
      <c r="AA2604" s="76"/>
    </row>
    <row r="2605" spans="2:27">
      <c r="B2605" s="112"/>
      <c r="C2605" s="112"/>
      <c r="X2605" s="76"/>
      <c r="Y2605" s="76"/>
      <c r="Z2605" s="76"/>
      <c r="AA2605" s="76"/>
    </row>
    <row r="2606" spans="2:27">
      <c r="B2606" s="112"/>
      <c r="C2606" s="112"/>
      <c r="X2606" s="76"/>
      <c r="Y2606" s="76"/>
      <c r="Z2606" s="76"/>
      <c r="AA2606" s="76"/>
    </row>
    <row r="2607" spans="2:27">
      <c r="B2607" s="112"/>
      <c r="C2607" s="112"/>
      <c r="X2607" s="76"/>
      <c r="Y2607" s="76"/>
      <c r="Z2607" s="76"/>
      <c r="AA2607" s="76"/>
    </row>
    <row r="2608" spans="2:27">
      <c r="B2608" s="112"/>
      <c r="C2608" s="112"/>
      <c r="X2608" s="76"/>
      <c r="Y2608" s="76"/>
      <c r="Z2608" s="76"/>
      <c r="AA2608" s="76"/>
    </row>
    <row r="2609" spans="2:27">
      <c r="B2609" s="112"/>
      <c r="C2609" s="112"/>
      <c r="X2609" s="76"/>
      <c r="Y2609" s="76"/>
      <c r="Z2609" s="76"/>
      <c r="AA2609" s="76"/>
    </row>
    <row r="2610" spans="2:27">
      <c r="B2610" s="112"/>
      <c r="C2610" s="112"/>
      <c r="X2610" s="76"/>
      <c r="Y2610" s="76"/>
      <c r="Z2610" s="76"/>
      <c r="AA2610" s="76"/>
    </row>
    <row r="2611" spans="2:27">
      <c r="B2611" s="112"/>
      <c r="C2611" s="112"/>
      <c r="X2611" s="76"/>
      <c r="Y2611" s="76"/>
      <c r="Z2611" s="76"/>
      <c r="AA2611" s="76"/>
    </row>
    <row r="2612" spans="2:27">
      <c r="B2612" s="112"/>
      <c r="C2612" s="112"/>
      <c r="X2612" s="76"/>
      <c r="Y2612" s="76"/>
      <c r="Z2612" s="76"/>
      <c r="AA2612" s="76"/>
    </row>
    <row r="2613" spans="2:27">
      <c r="B2613" s="112"/>
      <c r="C2613" s="112"/>
      <c r="X2613" s="76"/>
      <c r="Y2613" s="76"/>
      <c r="Z2613" s="76"/>
      <c r="AA2613" s="76"/>
    </row>
    <row r="2614" spans="2:27">
      <c r="B2614" s="112"/>
      <c r="C2614" s="112"/>
      <c r="X2614" s="76"/>
      <c r="Y2614" s="76"/>
      <c r="Z2614" s="76"/>
      <c r="AA2614" s="76"/>
    </row>
    <row r="2615" spans="2:27">
      <c r="B2615" s="112"/>
      <c r="C2615" s="112"/>
      <c r="X2615" s="76"/>
      <c r="Y2615" s="76"/>
      <c r="Z2615" s="76"/>
      <c r="AA2615" s="76"/>
    </row>
    <row r="2616" spans="2:27">
      <c r="B2616" s="112"/>
      <c r="C2616" s="112"/>
      <c r="X2616" s="76"/>
      <c r="Y2616" s="76"/>
      <c r="Z2616" s="76"/>
      <c r="AA2616" s="76"/>
    </row>
    <row r="2617" spans="2:27">
      <c r="B2617" s="112"/>
      <c r="C2617" s="112"/>
      <c r="X2617" s="76"/>
      <c r="Y2617" s="76"/>
      <c r="Z2617" s="76"/>
      <c r="AA2617" s="76"/>
    </row>
    <row r="2618" spans="2:27">
      <c r="B2618" s="112"/>
      <c r="C2618" s="112"/>
      <c r="X2618" s="76"/>
      <c r="Y2618" s="76"/>
      <c r="Z2618" s="76"/>
      <c r="AA2618" s="76"/>
    </row>
    <row r="2619" spans="2:27">
      <c r="B2619" s="112"/>
      <c r="C2619" s="112"/>
      <c r="X2619" s="76"/>
      <c r="Y2619" s="76"/>
      <c r="Z2619" s="76"/>
      <c r="AA2619" s="76"/>
    </row>
    <row r="2620" spans="2:27">
      <c r="B2620" s="112"/>
      <c r="C2620" s="112"/>
      <c r="X2620" s="76"/>
      <c r="Y2620" s="76"/>
      <c r="Z2620" s="76"/>
      <c r="AA2620" s="76"/>
    </row>
    <row r="2621" spans="2:27">
      <c r="B2621" s="112"/>
      <c r="C2621" s="112"/>
      <c r="X2621" s="76"/>
      <c r="Y2621" s="76"/>
      <c r="Z2621" s="76"/>
      <c r="AA2621" s="76"/>
    </row>
    <row r="2622" spans="2:27">
      <c r="B2622" s="112"/>
      <c r="C2622" s="112"/>
      <c r="X2622" s="76"/>
      <c r="Y2622" s="76"/>
      <c r="Z2622" s="76"/>
      <c r="AA2622" s="76"/>
    </row>
    <row r="2623" spans="2:27">
      <c r="B2623" s="112"/>
      <c r="C2623" s="112"/>
      <c r="X2623" s="76"/>
      <c r="Y2623" s="76"/>
      <c r="Z2623" s="76"/>
      <c r="AA2623" s="76"/>
    </row>
    <row r="2624" spans="2:27">
      <c r="B2624" s="112"/>
      <c r="C2624" s="112"/>
      <c r="X2624" s="76"/>
      <c r="Y2624" s="76"/>
      <c r="Z2624" s="76"/>
      <c r="AA2624" s="76"/>
    </row>
    <row r="2625" spans="2:27">
      <c r="B2625" s="112"/>
      <c r="C2625" s="112"/>
      <c r="X2625" s="76"/>
      <c r="Y2625" s="76"/>
      <c r="Z2625" s="76"/>
      <c r="AA2625" s="76"/>
    </row>
    <row r="2626" spans="2:27">
      <c r="B2626" s="112"/>
      <c r="C2626" s="112"/>
      <c r="X2626" s="76"/>
      <c r="Y2626" s="76"/>
      <c r="Z2626" s="76"/>
      <c r="AA2626" s="76"/>
    </row>
    <row r="2627" spans="2:27">
      <c r="B2627" s="112"/>
      <c r="C2627" s="112"/>
      <c r="X2627" s="76"/>
      <c r="Y2627" s="76"/>
      <c r="Z2627" s="76"/>
      <c r="AA2627" s="76"/>
    </row>
    <row r="2628" spans="2:27">
      <c r="B2628" s="112"/>
      <c r="C2628" s="112"/>
      <c r="X2628" s="76"/>
      <c r="Y2628" s="76"/>
      <c r="Z2628" s="76"/>
      <c r="AA2628" s="76"/>
    </row>
    <row r="2629" spans="2:27">
      <c r="B2629" s="112"/>
      <c r="C2629" s="112"/>
      <c r="X2629" s="76"/>
      <c r="Y2629" s="76"/>
      <c r="Z2629" s="76"/>
      <c r="AA2629" s="76"/>
    </row>
    <row r="2630" spans="2:27">
      <c r="B2630" s="112"/>
      <c r="C2630" s="112"/>
      <c r="X2630" s="76"/>
      <c r="Y2630" s="76"/>
      <c r="Z2630" s="76"/>
      <c r="AA2630" s="76"/>
    </row>
    <row r="2631" spans="2:27">
      <c r="B2631" s="112"/>
      <c r="C2631" s="112"/>
      <c r="X2631" s="76"/>
      <c r="Y2631" s="76"/>
      <c r="Z2631" s="76"/>
      <c r="AA2631" s="76"/>
    </row>
    <row r="2632" spans="2:27">
      <c r="B2632" s="112"/>
      <c r="C2632" s="112"/>
      <c r="X2632" s="76"/>
      <c r="Y2632" s="76"/>
      <c r="Z2632" s="76"/>
      <c r="AA2632" s="76"/>
    </row>
    <row r="2633" spans="2:27">
      <c r="B2633" s="112"/>
      <c r="C2633" s="112"/>
      <c r="X2633" s="76"/>
      <c r="Y2633" s="76"/>
      <c r="Z2633" s="76"/>
      <c r="AA2633" s="76"/>
    </row>
    <row r="2634" spans="2:27">
      <c r="B2634" s="112"/>
      <c r="C2634" s="112"/>
      <c r="X2634" s="76"/>
      <c r="Y2634" s="76"/>
      <c r="Z2634" s="76"/>
      <c r="AA2634" s="76"/>
    </row>
    <row r="2635" spans="2:27">
      <c r="B2635" s="112"/>
      <c r="C2635" s="112"/>
      <c r="X2635" s="76"/>
      <c r="Y2635" s="76"/>
      <c r="Z2635" s="76"/>
      <c r="AA2635" s="76"/>
    </row>
    <row r="2636" spans="2:27">
      <c r="B2636" s="112"/>
      <c r="C2636" s="112"/>
      <c r="X2636" s="76"/>
      <c r="Y2636" s="76"/>
      <c r="Z2636" s="76"/>
      <c r="AA2636" s="76"/>
    </row>
    <row r="2637" spans="2:27">
      <c r="B2637" s="112"/>
      <c r="C2637" s="112"/>
      <c r="X2637" s="76"/>
      <c r="Y2637" s="76"/>
      <c r="Z2637" s="76"/>
      <c r="AA2637" s="76"/>
    </row>
    <row r="2638" spans="2:27">
      <c r="B2638" s="112"/>
      <c r="C2638" s="112"/>
      <c r="X2638" s="76"/>
      <c r="Y2638" s="76"/>
      <c r="Z2638" s="76"/>
      <c r="AA2638" s="76"/>
    </row>
    <row r="2639" spans="2:27">
      <c r="B2639" s="112"/>
      <c r="C2639" s="112"/>
      <c r="X2639" s="76"/>
      <c r="Y2639" s="76"/>
      <c r="Z2639" s="76"/>
      <c r="AA2639" s="76"/>
    </row>
    <row r="2640" spans="2:27">
      <c r="B2640" s="112"/>
      <c r="C2640" s="112"/>
      <c r="X2640" s="76"/>
      <c r="Y2640" s="76"/>
      <c r="Z2640" s="76"/>
      <c r="AA2640" s="76"/>
    </row>
    <row r="2641" spans="2:27">
      <c r="B2641" s="112"/>
      <c r="C2641" s="112"/>
      <c r="X2641" s="76"/>
      <c r="Y2641" s="76"/>
      <c r="Z2641" s="76"/>
      <c r="AA2641" s="76"/>
    </row>
    <row r="2642" spans="2:27">
      <c r="B2642" s="112"/>
      <c r="C2642" s="112"/>
      <c r="X2642" s="76"/>
      <c r="Y2642" s="76"/>
      <c r="Z2642" s="76"/>
      <c r="AA2642" s="76"/>
    </row>
    <row r="2643" spans="2:27">
      <c r="B2643" s="112"/>
      <c r="C2643" s="112"/>
      <c r="X2643" s="76"/>
      <c r="Y2643" s="76"/>
      <c r="Z2643" s="76"/>
      <c r="AA2643" s="76"/>
    </row>
    <row r="2644" spans="2:27">
      <c r="B2644" s="112"/>
      <c r="C2644" s="112"/>
      <c r="X2644" s="76"/>
      <c r="Y2644" s="76"/>
      <c r="Z2644" s="76"/>
      <c r="AA2644" s="76"/>
    </row>
    <row r="2645" spans="2:27">
      <c r="B2645" s="112"/>
      <c r="C2645" s="112"/>
      <c r="X2645" s="76"/>
      <c r="Y2645" s="76"/>
      <c r="Z2645" s="76"/>
      <c r="AA2645" s="76"/>
    </row>
    <row r="2646" spans="2:27">
      <c r="B2646" s="112"/>
      <c r="C2646" s="112"/>
      <c r="X2646" s="76"/>
      <c r="Y2646" s="76"/>
      <c r="Z2646" s="76"/>
      <c r="AA2646" s="76"/>
    </row>
    <row r="2647" spans="2:27">
      <c r="B2647" s="112"/>
      <c r="C2647" s="112"/>
      <c r="X2647" s="76"/>
      <c r="Y2647" s="76"/>
      <c r="Z2647" s="76"/>
      <c r="AA2647" s="76"/>
    </row>
    <row r="2648" spans="2:27">
      <c r="B2648" s="112"/>
      <c r="C2648" s="112"/>
      <c r="X2648" s="76"/>
      <c r="Y2648" s="76"/>
      <c r="Z2648" s="76"/>
      <c r="AA2648" s="76"/>
    </row>
    <row r="2649" spans="2:27">
      <c r="B2649" s="112"/>
      <c r="C2649" s="112"/>
      <c r="X2649" s="76"/>
      <c r="Y2649" s="76"/>
      <c r="Z2649" s="76"/>
      <c r="AA2649" s="76"/>
    </row>
    <row r="2650" spans="2:27">
      <c r="B2650" s="112"/>
      <c r="C2650" s="112"/>
      <c r="X2650" s="76"/>
      <c r="Y2650" s="76"/>
      <c r="Z2650" s="76"/>
      <c r="AA2650" s="76"/>
    </row>
    <row r="2651" spans="2:27">
      <c r="B2651" s="112"/>
      <c r="C2651" s="112"/>
      <c r="X2651" s="76"/>
      <c r="Y2651" s="76"/>
      <c r="Z2651" s="76"/>
      <c r="AA2651" s="76"/>
    </row>
    <row r="2652" spans="2:27">
      <c r="B2652" s="112"/>
      <c r="C2652" s="112"/>
      <c r="X2652" s="76"/>
      <c r="Y2652" s="76"/>
      <c r="Z2652" s="76"/>
      <c r="AA2652" s="76"/>
    </row>
    <row r="2653" spans="2:27">
      <c r="B2653" s="112"/>
      <c r="C2653" s="112"/>
      <c r="X2653" s="76"/>
      <c r="Y2653" s="76"/>
      <c r="Z2653" s="76"/>
      <c r="AA2653" s="76"/>
    </row>
    <row r="2654" spans="2:27">
      <c r="B2654" s="112"/>
      <c r="C2654" s="112"/>
      <c r="X2654" s="76"/>
      <c r="Y2654" s="76"/>
      <c r="Z2654" s="76"/>
      <c r="AA2654" s="76"/>
    </row>
    <row r="2655" spans="2:27">
      <c r="B2655" s="112"/>
      <c r="C2655" s="112"/>
      <c r="X2655" s="76"/>
      <c r="Y2655" s="76"/>
      <c r="Z2655" s="76"/>
      <c r="AA2655" s="76"/>
    </row>
    <row r="2656" spans="2:27">
      <c r="B2656" s="112"/>
      <c r="C2656" s="112"/>
      <c r="X2656" s="76"/>
      <c r="Y2656" s="76"/>
      <c r="Z2656" s="76"/>
      <c r="AA2656" s="76"/>
    </row>
    <row r="2657" spans="2:27">
      <c r="B2657" s="112"/>
      <c r="C2657" s="112"/>
      <c r="X2657" s="76"/>
      <c r="Y2657" s="76"/>
      <c r="Z2657" s="76"/>
      <c r="AA2657" s="76"/>
    </row>
    <row r="2658" spans="2:27">
      <c r="B2658" s="112"/>
      <c r="C2658" s="112"/>
      <c r="X2658" s="76"/>
      <c r="Y2658" s="76"/>
      <c r="Z2658" s="76"/>
      <c r="AA2658" s="76"/>
    </row>
    <row r="2659" spans="2:27">
      <c r="B2659" s="112"/>
      <c r="C2659" s="112"/>
      <c r="X2659" s="76"/>
      <c r="Y2659" s="76"/>
      <c r="Z2659" s="76"/>
      <c r="AA2659" s="76"/>
    </row>
    <row r="2660" spans="2:27">
      <c r="B2660" s="112"/>
      <c r="C2660" s="112"/>
      <c r="X2660" s="76"/>
      <c r="Y2660" s="76"/>
      <c r="Z2660" s="76"/>
      <c r="AA2660" s="76"/>
    </row>
    <row r="2661" spans="2:27">
      <c r="B2661" s="112"/>
      <c r="C2661" s="112"/>
      <c r="X2661" s="76"/>
      <c r="Y2661" s="76"/>
      <c r="Z2661" s="76"/>
      <c r="AA2661" s="76"/>
    </row>
    <row r="2662" spans="2:27">
      <c r="B2662" s="112"/>
      <c r="C2662" s="112"/>
      <c r="X2662" s="76"/>
      <c r="Y2662" s="76"/>
      <c r="Z2662" s="76"/>
      <c r="AA2662" s="76"/>
    </row>
    <row r="2663" spans="2:27">
      <c r="B2663" s="112"/>
      <c r="C2663" s="112"/>
      <c r="X2663" s="76"/>
      <c r="Y2663" s="76"/>
      <c r="Z2663" s="76"/>
      <c r="AA2663" s="76"/>
    </row>
    <row r="2664" spans="2:27">
      <c r="B2664" s="112"/>
      <c r="C2664" s="112"/>
      <c r="X2664" s="76"/>
      <c r="Y2664" s="76"/>
      <c r="Z2664" s="76"/>
      <c r="AA2664" s="76"/>
    </row>
    <row r="2665" spans="2:27">
      <c r="B2665" s="112"/>
      <c r="C2665" s="112"/>
      <c r="X2665" s="76"/>
      <c r="Y2665" s="76"/>
      <c r="Z2665" s="76"/>
      <c r="AA2665" s="76"/>
    </row>
    <row r="2666" spans="2:27">
      <c r="B2666" s="112"/>
      <c r="C2666" s="112"/>
      <c r="X2666" s="76"/>
      <c r="Y2666" s="76"/>
      <c r="Z2666" s="76"/>
      <c r="AA2666" s="76"/>
    </row>
    <row r="2667" spans="2:27">
      <c r="B2667" s="112"/>
      <c r="C2667" s="112"/>
      <c r="X2667" s="76"/>
      <c r="Y2667" s="76"/>
      <c r="Z2667" s="76"/>
      <c r="AA2667" s="76"/>
    </row>
    <row r="2668" spans="2:27">
      <c r="B2668" s="112"/>
      <c r="C2668" s="112"/>
      <c r="X2668" s="76"/>
      <c r="Y2668" s="76"/>
      <c r="Z2668" s="76"/>
      <c r="AA2668" s="76"/>
    </row>
    <row r="2669" spans="2:27">
      <c r="B2669" s="112"/>
      <c r="C2669" s="112"/>
      <c r="X2669" s="76"/>
      <c r="Y2669" s="76"/>
      <c r="Z2669" s="76"/>
      <c r="AA2669" s="76"/>
    </row>
    <row r="2670" spans="2:27">
      <c r="B2670" s="112"/>
      <c r="C2670" s="112"/>
      <c r="X2670" s="76"/>
      <c r="Y2670" s="76"/>
      <c r="Z2670" s="76"/>
      <c r="AA2670" s="76"/>
    </row>
    <row r="2671" spans="2:27">
      <c r="B2671" s="112"/>
      <c r="C2671" s="112"/>
      <c r="X2671" s="76"/>
      <c r="Y2671" s="76"/>
      <c r="Z2671" s="76"/>
      <c r="AA2671" s="76"/>
    </row>
    <row r="2672" spans="2:27">
      <c r="B2672" s="112"/>
      <c r="C2672" s="112"/>
      <c r="X2672" s="76"/>
      <c r="Y2672" s="76"/>
      <c r="Z2672" s="76"/>
      <c r="AA2672" s="76"/>
    </row>
    <row r="2673" spans="2:27">
      <c r="B2673" s="112"/>
      <c r="C2673" s="112"/>
      <c r="X2673" s="76"/>
      <c r="Y2673" s="76"/>
      <c r="Z2673" s="76"/>
      <c r="AA2673" s="76"/>
    </row>
    <row r="2674" spans="2:27">
      <c r="B2674" s="112"/>
      <c r="C2674" s="112"/>
      <c r="X2674" s="76"/>
      <c r="Y2674" s="76"/>
      <c r="Z2674" s="76"/>
      <c r="AA2674" s="76"/>
    </row>
    <row r="2675" spans="2:27">
      <c r="B2675" s="112"/>
      <c r="C2675" s="112"/>
      <c r="X2675" s="76"/>
      <c r="Y2675" s="76"/>
      <c r="Z2675" s="76"/>
      <c r="AA2675" s="76"/>
    </row>
    <row r="2676" spans="2:27">
      <c r="B2676" s="112"/>
      <c r="C2676" s="112"/>
      <c r="X2676" s="76"/>
      <c r="Y2676" s="76"/>
      <c r="Z2676" s="76"/>
      <c r="AA2676" s="76"/>
    </row>
    <row r="2677" spans="2:27">
      <c r="B2677" s="112"/>
      <c r="C2677" s="112"/>
      <c r="X2677" s="76"/>
      <c r="Y2677" s="76"/>
      <c r="Z2677" s="76"/>
      <c r="AA2677" s="76"/>
    </row>
    <row r="2678" spans="2:27">
      <c r="B2678" s="112"/>
      <c r="C2678" s="112"/>
      <c r="X2678" s="76"/>
      <c r="Y2678" s="76"/>
      <c r="Z2678" s="76"/>
      <c r="AA2678" s="76"/>
    </row>
    <row r="2679" spans="2:27">
      <c r="B2679" s="112"/>
      <c r="C2679" s="112"/>
      <c r="X2679" s="76"/>
      <c r="Y2679" s="76"/>
      <c r="Z2679" s="76"/>
      <c r="AA2679" s="76"/>
    </row>
    <row r="2680" spans="2:27">
      <c r="B2680" s="112"/>
      <c r="C2680" s="112"/>
      <c r="X2680" s="76"/>
      <c r="Y2680" s="76"/>
      <c r="Z2680" s="76"/>
      <c r="AA2680" s="76"/>
    </row>
    <row r="2681" spans="2:27">
      <c r="B2681" s="112"/>
      <c r="C2681" s="112"/>
      <c r="X2681" s="76"/>
      <c r="Y2681" s="76"/>
      <c r="Z2681" s="76"/>
      <c r="AA2681" s="76"/>
    </row>
    <row r="2682" spans="2:27">
      <c r="B2682" s="112"/>
      <c r="C2682" s="112"/>
      <c r="X2682" s="76"/>
      <c r="Y2682" s="76"/>
      <c r="Z2682" s="76"/>
      <c r="AA2682" s="76"/>
    </row>
    <row r="2683" spans="2:27">
      <c r="B2683" s="112"/>
      <c r="C2683" s="112"/>
      <c r="X2683" s="76"/>
      <c r="Y2683" s="76"/>
      <c r="Z2683" s="76"/>
      <c r="AA2683" s="76"/>
    </row>
    <row r="2684" spans="2:27">
      <c r="B2684" s="112"/>
      <c r="C2684" s="112"/>
      <c r="X2684" s="76"/>
      <c r="Y2684" s="76"/>
      <c r="Z2684" s="76"/>
      <c r="AA2684" s="76"/>
    </row>
    <row r="2685" spans="2:27">
      <c r="B2685" s="112"/>
      <c r="C2685" s="112"/>
      <c r="X2685" s="76"/>
      <c r="Y2685" s="76"/>
      <c r="Z2685" s="76"/>
      <c r="AA2685" s="76"/>
    </row>
    <row r="2686" spans="2:27">
      <c r="B2686" s="112"/>
      <c r="C2686" s="112"/>
      <c r="X2686" s="76"/>
      <c r="Y2686" s="76"/>
      <c r="Z2686" s="76"/>
      <c r="AA2686" s="76"/>
    </row>
    <row r="2687" spans="2:27">
      <c r="B2687" s="112"/>
      <c r="C2687" s="112"/>
      <c r="X2687" s="76"/>
      <c r="Y2687" s="76"/>
      <c r="Z2687" s="76"/>
      <c r="AA2687" s="76"/>
    </row>
    <row r="2688" spans="2:27">
      <c r="B2688" s="112"/>
      <c r="C2688" s="112"/>
      <c r="X2688" s="76"/>
      <c r="Y2688" s="76"/>
      <c r="Z2688" s="76"/>
      <c r="AA2688" s="76"/>
    </row>
    <row r="2689" spans="2:27">
      <c r="B2689" s="112"/>
      <c r="C2689" s="112"/>
      <c r="X2689" s="76"/>
      <c r="Y2689" s="76"/>
      <c r="Z2689" s="76"/>
      <c r="AA2689" s="76"/>
    </row>
    <row r="2690" spans="2:27">
      <c r="B2690" s="112"/>
      <c r="C2690" s="112"/>
      <c r="X2690" s="76"/>
      <c r="Y2690" s="76"/>
      <c r="Z2690" s="76"/>
      <c r="AA2690" s="76"/>
    </row>
    <row r="2691" spans="2:27">
      <c r="B2691" s="112"/>
      <c r="C2691" s="112"/>
      <c r="X2691" s="76"/>
      <c r="Y2691" s="76"/>
      <c r="Z2691" s="76"/>
      <c r="AA2691" s="76"/>
    </row>
    <row r="2692" spans="2:27">
      <c r="B2692" s="112"/>
      <c r="C2692" s="112"/>
      <c r="X2692" s="76"/>
      <c r="Y2692" s="76"/>
      <c r="Z2692" s="76"/>
      <c r="AA2692" s="76"/>
    </row>
    <row r="2693" spans="2:27">
      <c r="B2693" s="112"/>
      <c r="C2693" s="112"/>
      <c r="X2693" s="76"/>
      <c r="Y2693" s="76"/>
      <c r="Z2693" s="76"/>
      <c r="AA2693" s="76"/>
    </row>
    <row r="2694" spans="2:27">
      <c r="B2694" s="112"/>
      <c r="C2694" s="112"/>
      <c r="X2694" s="76"/>
      <c r="Y2694" s="76"/>
      <c r="Z2694" s="76"/>
      <c r="AA2694" s="76"/>
    </row>
    <row r="2695" spans="2:27">
      <c r="B2695" s="112"/>
      <c r="C2695" s="112"/>
      <c r="X2695" s="76"/>
      <c r="Y2695" s="76"/>
      <c r="Z2695" s="76"/>
      <c r="AA2695" s="76"/>
    </row>
    <row r="2696" spans="2:27">
      <c r="B2696" s="112"/>
      <c r="C2696" s="112"/>
      <c r="X2696" s="76"/>
      <c r="Y2696" s="76"/>
      <c r="Z2696" s="76"/>
      <c r="AA2696" s="76"/>
    </row>
    <row r="2697" spans="2:27">
      <c r="B2697" s="112"/>
      <c r="C2697" s="112"/>
      <c r="X2697" s="76"/>
      <c r="Y2697" s="76"/>
      <c r="Z2697" s="76"/>
      <c r="AA2697" s="76"/>
    </row>
    <row r="2698" spans="2:27">
      <c r="B2698" s="112"/>
      <c r="C2698" s="112"/>
      <c r="X2698" s="76"/>
      <c r="Y2698" s="76"/>
      <c r="Z2698" s="76"/>
      <c r="AA2698" s="76"/>
    </row>
    <row r="2699" spans="2:27">
      <c r="B2699" s="112"/>
      <c r="C2699" s="112"/>
      <c r="X2699" s="76"/>
      <c r="Y2699" s="76"/>
      <c r="Z2699" s="76"/>
      <c r="AA2699" s="76"/>
    </row>
    <row r="2700" spans="2:27">
      <c r="B2700" s="112"/>
      <c r="C2700" s="112"/>
      <c r="X2700" s="76"/>
      <c r="Y2700" s="76"/>
      <c r="Z2700" s="76"/>
      <c r="AA2700" s="76"/>
    </row>
    <row r="2701" spans="2:27">
      <c r="B2701" s="112"/>
      <c r="C2701" s="112"/>
      <c r="X2701" s="76"/>
      <c r="Y2701" s="76"/>
      <c r="Z2701" s="76"/>
      <c r="AA2701" s="76"/>
    </row>
    <row r="2702" spans="2:27">
      <c r="B2702" s="112"/>
      <c r="C2702" s="112"/>
      <c r="X2702" s="76"/>
      <c r="Y2702" s="76"/>
      <c r="Z2702" s="76"/>
      <c r="AA2702" s="76"/>
    </row>
    <row r="2703" spans="2:27">
      <c r="B2703" s="112"/>
      <c r="C2703" s="112"/>
      <c r="X2703" s="76"/>
      <c r="Y2703" s="76"/>
      <c r="Z2703" s="76"/>
      <c r="AA2703" s="76"/>
    </row>
    <row r="2704" spans="2:27">
      <c r="B2704" s="112"/>
      <c r="C2704" s="112"/>
      <c r="X2704" s="76"/>
      <c r="Y2704" s="76"/>
      <c r="Z2704" s="76"/>
      <c r="AA2704" s="76"/>
    </row>
    <row r="2705" spans="2:27">
      <c r="B2705" s="112"/>
      <c r="C2705" s="112"/>
      <c r="X2705" s="76"/>
      <c r="Y2705" s="76"/>
      <c r="Z2705" s="76"/>
      <c r="AA2705" s="76"/>
    </row>
    <row r="2706" spans="2:27">
      <c r="B2706" s="112"/>
      <c r="C2706" s="112"/>
      <c r="X2706" s="76"/>
      <c r="Y2706" s="76"/>
      <c r="Z2706" s="76"/>
      <c r="AA2706" s="76"/>
    </row>
    <row r="2707" spans="2:27">
      <c r="B2707" s="112"/>
      <c r="C2707" s="112"/>
      <c r="X2707" s="76"/>
      <c r="Y2707" s="76"/>
      <c r="Z2707" s="76"/>
      <c r="AA2707" s="76"/>
    </row>
    <row r="2708" spans="2:27">
      <c r="B2708" s="112"/>
      <c r="C2708" s="112"/>
      <c r="X2708" s="76"/>
      <c r="Y2708" s="76"/>
      <c r="Z2708" s="76"/>
      <c r="AA2708" s="76"/>
    </row>
    <row r="2709" spans="2:27">
      <c r="B2709" s="112"/>
      <c r="C2709" s="112"/>
      <c r="X2709" s="76"/>
      <c r="Y2709" s="76"/>
      <c r="Z2709" s="76"/>
      <c r="AA2709" s="76"/>
    </row>
    <row r="2710" spans="2:27">
      <c r="B2710" s="112"/>
      <c r="C2710" s="112"/>
      <c r="X2710" s="76"/>
      <c r="Y2710" s="76"/>
      <c r="Z2710" s="76"/>
      <c r="AA2710" s="76"/>
    </row>
    <row r="2711" spans="2:27">
      <c r="B2711" s="112"/>
      <c r="C2711" s="112"/>
      <c r="X2711" s="76"/>
      <c r="Y2711" s="76"/>
      <c r="Z2711" s="76"/>
      <c r="AA2711" s="76"/>
    </row>
    <row r="2712" spans="2:27">
      <c r="B2712" s="112"/>
      <c r="C2712" s="112"/>
      <c r="X2712" s="76"/>
      <c r="Y2712" s="76"/>
      <c r="Z2712" s="76"/>
      <c r="AA2712" s="76"/>
    </row>
    <row r="2713" spans="2:27">
      <c r="B2713" s="112"/>
      <c r="C2713" s="112"/>
      <c r="X2713" s="76"/>
      <c r="Y2713" s="76"/>
      <c r="Z2713" s="76"/>
      <c r="AA2713" s="76"/>
    </row>
    <row r="2714" spans="2:27">
      <c r="B2714" s="112"/>
      <c r="C2714" s="112"/>
      <c r="X2714" s="76"/>
      <c r="Y2714" s="76"/>
      <c r="Z2714" s="76"/>
      <c r="AA2714" s="76"/>
    </row>
    <row r="2715" spans="2:27">
      <c r="B2715" s="112"/>
      <c r="C2715" s="112"/>
      <c r="X2715" s="76"/>
      <c r="Y2715" s="76"/>
      <c r="Z2715" s="76"/>
      <c r="AA2715" s="76"/>
    </row>
    <row r="2716" spans="2:27">
      <c r="B2716" s="112"/>
      <c r="C2716" s="112"/>
      <c r="X2716" s="76"/>
      <c r="Y2716" s="76"/>
      <c r="Z2716" s="76"/>
      <c r="AA2716" s="76"/>
    </row>
    <row r="2717" spans="2:27">
      <c r="B2717" s="112"/>
      <c r="C2717" s="112"/>
      <c r="X2717" s="76"/>
      <c r="Y2717" s="76"/>
      <c r="Z2717" s="76"/>
      <c r="AA2717" s="76"/>
    </row>
    <row r="2718" spans="2:27">
      <c r="B2718" s="112"/>
      <c r="C2718" s="112"/>
      <c r="X2718" s="76"/>
      <c r="Y2718" s="76"/>
      <c r="Z2718" s="76"/>
      <c r="AA2718" s="76"/>
    </row>
    <row r="2719" spans="2:27">
      <c r="B2719" s="112"/>
      <c r="C2719" s="112"/>
      <c r="X2719" s="76"/>
      <c r="Y2719" s="76"/>
      <c r="Z2719" s="76"/>
      <c r="AA2719" s="76"/>
    </row>
    <row r="2720" spans="2:27">
      <c r="B2720" s="112"/>
      <c r="C2720" s="112"/>
      <c r="X2720" s="76"/>
      <c r="Y2720" s="76"/>
      <c r="Z2720" s="76"/>
      <c r="AA2720" s="76"/>
    </row>
    <row r="2721" spans="2:27">
      <c r="B2721" s="112"/>
      <c r="C2721" s="112"/>
      <c r="X2721" s="76"/>
      <c r="Y2721" s="76"/>
      <c r="Z2721" s="76"/>
      <c r="AA2721" s="76"/>
    </row>
    <row r="2722" spans="2:27">
      <c r="B2722" s="112"/>
      <c r="C2722" s="112"/>
      <c r="X2722" s="76"/>
      <c r="Y2722" s="76"/>
      <c r="Z2722" s="76"/>
      <c r="AA2722" s="76"/>
    </row>
    <row r="2723" spans="2:27">
      <c r="B2723" s="112"/>
      <c r="C2723" s="112"/>
      <c r="X2723" s="76"/>
      <c r="Y2723" s="76"/>
      <c r="Z2723" s="76"/>
      <c r="AA2723" s="76"/>
    </row>
    <row r="2724" spans="2:27">
      <c r="B2724" s="112"/>
      <c r="C2724" s="112"/>
      <c r="X2724" s="76"/>
      <c r="Y2724" s="76"/>
      <c r="Z2724" s="76"/>
      <c r="AA2724" s="76"/>
    </row>
    <row r="2725" spans="2:27">
      <c r="B2725" s="112"/>
      <c r="C2725" s="112"/>
      <c r="X2725" s="76"/>
      <c r="Y2725" s="76"/>
      <c r="Z2725" s="76"/>
      <c r="AA2725" s="76"/>
    </row>
    <row r="2726" spans="2:27">
      <c r="B2726" s="112"/>
      <c r="C2726" s="112"/>
      <c r="X2726" s="76"/>
      <c r="Y2726" s="76"/>
      <c r="Z2726" s="76"/>
      <c r="AA2726" s="76"/>
    </row>
    <row r="2727" spans="2:27">
      <c r="B2727" s="112"/>
      <c r="C2727" s="112"/>
      <c r="X2727" s="76"/>
      <c r="Y2727" s="76"/>
      <c r="Z2727" s="76"/>
      <c r="AA2727" s="76"/>
    </row>
    <row r="2728" spans="2:27">
      <c r="B2728" s="112"/>
      <c r="C2728" s="112"/>
      <c r="X2728" s="76"/>
      <c r="Y2728" s="76"/>
      <c r="Z2728" s="76"/>
      <c r="AA2728" s="76"/>
    </row>
    <row r="2729" spans="2:27">
      <c r="B2729" s="112"/>
      <c r="C2729" s="112"/>
      <c r="X2729" s="76"/>
      <c r="Y2729" s="76"/>
      <c r="Z2729" s="76"/>
      <c r="AA2729" s="76"/>
    </row>
    <row r="2730" spans="2:27">
      <c r="B2730" s="112"/>
      <c r="C2730" s="112"/>
      <c r="X2730" s="76"/>
      <c r="Y2730" s="76"/>
      <c r="Z2730" s="76"/>
      <c r="AA2730" s="76"/>
    </row>
    <row r="2731" spans="2:27">
      <c r="B2731" s="112"/>
      <c r="C2731" s="112"/>
      <c r="X2731" s="76"/>
      <c r="Y2731" s="76"/>
      <c r="Z2731" s="76"/>
      <c r="AA2731" s="76"/>
    </row>
    <row r="2732" spans="2:27">
      <c r="B2732" s="112"/>
      <c r="C2732" s="112"/>
      <c r="X2732" s="76"/>
      <c r="Y2732" s="76"/>
      <c r="Z2732" s="76"/>
      <c r="AA2732" s="76"/>
    </row>
    <row r="2733" spans="2:27">
      <c r="B2733" s="112"/>
      <c r="C2733" s="112"/>
      <c r="X2733" s="76"/>
      <c r="Y2733" s="76"/>
      <c r="Z2733" s="76"/>
      <c r="AA2733" s="76"/>
    </row>
    <row r="2734" spans="2:27">
      <c r="B2734" s="112"/>
      <c r="C2734" s="112"/>
      <c r="X2734" s="76"/>
      <c r="Y2734" s="76"/>
      <c r="Z2734" s="76"/>
      <c r="AA2734" s="76"/>
    </row>
    <row r="2735" spans="2:27">
      <c r="B2735" s="112"/>
      <c r="C2735" s="112"/>
      <c r="X2735" s="76"/>
      <c r="Y2735" s="76"/>
      <c r="Z2735" s="76"/>
      <c r="AA2735" s="76"/>
    </row>
    <row r="2736" spans="2:27">
      <c r="B2736" s="112"/>
      <c r="C2736" s="112"/>
      <c r="X2736" s="76"/>
      <c r="Y2736" s="76"/>
      <c r="Z2736" s="76"/>
      <c r="AA2736" s="76"/>
    </row>
    <row r="2737" spans="2:27">
      <c r="B2737" s="112"/>
      <c r="C2737" s="112"/>
      <c r="X2737" s="76"/>
      <c r="Y2737" s="76"/>
      <c r="Z2737" s="76"/>
      <c r="AA2737" s="76"/>
    </row>
    <row r="2738" spans="2:27">
      <c r="B2738" s="112"/>
      <c r="C2738" s="112"/>
      <c r="X2738" s="76"/>
      <c r="Y2738" s="76"/>
      <c r="Z2738" s="76"/>
      <c r="AA2738" s="76"/>
    </row>
    <row r="2739" spans="2:27">
      <c r="B2739" s="112"/>
      <c r="C2739" s="112"/>
      <c r="X2739" s="76"/>
      <c r="Y2739" s="76"/>
      <c r="Z2739" s="76"/>
      <c r="AA2739" s="76"/>
    </row>
    <row r="2740" spans="2:27">
      <c r="B2740" s="112"/>
      <c r="C2740" s="112"/>
      <c r="X2740" s="76"/>
      <c r="Y2740" s="76"/>
      <c r="Z2740" s="76"/>
      <c r="AA2740" s="76"/>
    </row>
    <row r="2741" spans="2:27">
      <c r="B2741" s="112"/>
      <c r="C2741" s="112"/>
      <c r="X2741" s="76"/>
      <c r="Y2741" s="76"/>
      <c r="Z2741" s="76"/>
      <c r="AA2741" s="76"/>
    </row>
    <row r="2742" spans="2:27">
      <c r="B2742" s="112"/>
      <c r="C2742" s="112"/>
      <c r="X2742" s="76"/>
      <c r="Y2742" s="76"/>
      <c r="Z2742" s="76"/>
      <c r="AA2742" s="76"/>
    </row>
    <row r="2743" spans="2:27">
      <c r="B2743" s="112"/>
      <c r="C2743" s="112"/>
      <c r="X2743" s="76"/>
      <c r="Y2743" s="76"/>
      <c r="Z2743" s="76"/>
      <c r="AA2743" s="76"/>
    </row>
    <row r="2744" spans="2:27">
      <c r="B2744" s="112"/>
      <c r="C2744" s="112"/>
      <c r="X2744" s="76"/>
      <c r="Y2744" s="76"/>
      <c r="Z2744" s="76"/>
      <c r="AA2744" s="76"/>
    </row>
    <row r="2745" spans="2:27">
      <c r="B2745" s="112"/>
      <c r="C2745" s="112"/>
      <c r="X2745" s="76"/>
      <c r="Y2745" s="76"/>
      <c r="Z2745" s="76"/>
      <c r="AA2745" s="76"/>
    </row>
    <row r="2746" spans="2:27">
      <c r="B2746" s="112"/>
      <c r="C2746" s="112"/>
      <c r="X2746" s="76"/>
      <c r="Y2746" s="76"/>
      <c r="Z2746" s="76"/>
      <c r="AA2746" s="76"/>
    </row>
    <row r="2747" spans="2:27">
      <c r="B2747" s="112"/>
      <c r="C2747" s="112"/>
      <c r="X2747" s="76"/>
      <c r="Y2747" s="76"/>
      <c r="Z2747" s="76"/>
      <c r="AA2747" s="76"/>
    </row>
    <row r="2748" spans="2:27">
      <c r="B2748" s="112"/>
      <c r="C2748" s="112"/>
      <c r="X2748" s="76"/>
      <c r="Y2748" s="76"/>
      <c r="Z2748" s="76"/>
      <c r="AA2748" s="76"/>
    </row>
    <row r="2749" spans="2:27">
      <c r="B2749" s="112"/>
      <c r="C2749" s="112"/>
      <c r="X2749" s="76"/>
      <c r="Y2749" s="76"/>
      <c r="Z2749" s="76"/>
      <c r="AA2749" s="76"/>
    </row>
    <row r="2750" spans="2:27">
      <c r="B2750" s="112"/>
      <c r="C2750" s="112"/>
      <c r="X2750" s="76"/>
      <c r="Y2750" s="76"/>
      <c r="Z2750" s="76"/>
      <c r="AA2750" s="76"/>
    </row>
    <row r="2751" spans="2:27">
      <c r="B2751" s="112"/>
      <c r="C2751" s="112"/>
      <c r="X2751" s="76"/>
      <c r="Y2751" s="76"/>
      <c r="Z2751" s="76"/>
      <c r="AA2751" s="76"/>
    </row>
    <row r="2752" spans="2:27">
      <c r="B2752" s="112"/>
      <c r="C2752" s="112"/>
      <c r="X2752" s="76"/>
      <c r="Y2752" s="76"/>
      <c r="Z2752" s="76"/>
      <c r="AA2752" s="76"/>
    </row>
    <row r="2753" spans="2:27">
      <c r="B2753" s="112"/>
      <c r="C2753" s="112"/>
      <c r="X2753" s="76"/>
      <c r="Y2753" s="76"/>
      <c r="Z2753" s="76"/>
      <c r="AA2753" s="76"/>
    </row>
    <row r="2754" spans="2:27">
      <c r="B2754" s="112"/>
      <c r="C2754" s="112"/>
      <c r="X2754" s="76"/>
      <c r="Y2754" s="76"/>
      <c r="Z2754" s="76"/>
      <c r="AA2754" s="76"/>
    </row>
    <row r="2755" spans="2:27">
      <c r="B2755" s="112"/>
      <c r="C2755" s="112"/>
      <c r="X2755" s="76"/>
      <c r="Y2755" s="76"/>
      <c r="Z2755" s="76"/>
      <c r="AA2755" s="76"/>
    </row>
    <row r="2756" spans="2:27">
      <c r="B2756" s="112"/>
      <c r="C2756" s="112"/>
      <c r="X2756" s="76"/>
      <c r="Y2756" s="76"/>
      <c r="Z2756" s="76"/>
      <c r="AA2756" s="76"/>
    </row>
    <row r="2757" spans="2:27">
      <c r="B2757" s="112"/>
      <c r="C2757" s="112"/>
      <c r="X2757" s="76"/>
      <c r="Y2757" s="76"/>
      <c r="Z2757" s="76"/>
      <c r="AA2757" s="76"/>
    </row>
    <row r="2758" spans="2:27">
      <c r="B2758" s="112"/>
      <c r="C2758" s="112"/>
      <c r="X2758" s="76"/>
      <c r="Y2758" s="76"/>
      <c r="Z2758" s="76"/>
      <c r="AA2758" s="76"/>
    </row>
    <row r="2759" spans="2:27">
      <c r="B2759" s="112"/>
      <c r="C2759" s="112"/>
      <c r="X2759" s="76"/>
      <c r="Y2759" s="76"/>
      <c r="Z2759" s="76"/>
      <c r="AA2759" s="76"/>
    </row>
    <row r="2760" spans="2:27">
      <c r="B2760" s="112"/>
      <c r="C2760" s="112"/>
      <c r="X2760" s="76"/>
      <c r="Y2760" s="76"/>
      <c r="Z2760" s="76"/>
      <c r="AA2760" s="76"/>
    </row>
    <row r="2761" spans="2:27">
      <c r="B2761" s="112"/>
      <c r="C2761" s="112"/>
      <c r="X2761" s="76"/>
      <c r="Y2761" s="76"/>
      <c r="Z2761" s="76"/>
      <c r="AA2761" s="76"/>
    </row>
    <row r="2762" spans="2:27">
      <c r="B2762" s="112"/>
      <c r="C2762" s="112"/>
      <c r="X2762" s="76"/>
      <c r="Y2762" s="76"/>
      <c r="Z2762" s="76"/>
      <c r="AA2762" s="76"/>
    </row>
    <row r="2763" spans="2:27">
      <c r="B2763" s="112"/>
      <c r="C2763" s="112"/>
      <c r="X2763" s="76"/>
      <c r="Y2763" s="76"/>
      <c r="Z2763" s="76"/>
      <c r="AA2763" s="76"/>
    </row>
    <row r="2764" spans="2:27">
      <c r="B2764" s="112"/>
      <c r="C2764" s="112"/>
      <c r="X2764" s="76"/>
      <c r="Y2764" s="76"/>
      <c r="Z2764" s="76"/>
      <c r="AA2764" s="76"/>
    </row>
    <row r="2765" spans="2:27">
      <c r="B2765" s="112"/>
      <c r="C2765" s="112"/>
      <c r="X2765" s="76"/>
      <c r="Y2765" s="76"/>
      <c r="Z2765" s="76"/>
      <c r="AA2765" s="76"/>
    </row>
    <row r="2766" spans="2:27">
      <c r="B2766" s="112"/>
      <c r="C2766" s="112"/>
      <c r="X2766" s="76"/>
      <c r="Y2766" s="76"/>
      <c r="Z2766" s="76"/>
      <c r="AA2766" s="76"/>
    </row>
    <row r="2767" spans="2:27">
      <c r="B2767" s="112"/>
      <c r="C2767" s="112"/>
      <c r="X2767" s="76"/>
      <c r="Y2767" s="76"/>
      <c r="Z2767" s="76"/>
      <c r="AA2767" s="76"/>
    </row>
    <row r="2768" spans="2:27">
      <c r="B2768" s="112"/>
      <c r="C2768" s="112"/>
      <c r="X2768" s="76"/>
      <c r="Y2768" s="76"/>
      <c r="Z2768" s="76"/>
      <c r="AA2768" s="76"/>
    </row>
    <row r="2769" spans="2:27">
      <c r="B2769" s="112"/>
      <c r="C2769" s="112"/>
      <c r="X2769" s="76"/>
      <c r="Y2769" s="76"/>
      <c r="Z2769" s="76"/>
      <c r="AA2769" s="76"/>
    </row>
    <row r="2770" spans="2:27">
      <c r="B2770" s="112"/>
      <c r="C2770" s="112"/>
      <c r="X2770" s="76"/>
      <c r="Y2770" s="76"/>
      <c r="Z2770" s="76"/>
      <c r="AA2770" s="76"/>
    </row>
    <row r="2771" spans="2:27">
      <c r="B2771" s="112"/>
      <c r="C2771" s="112"/>
      <c r="X2771" s="76"/>
      <c r="Y2771" s="76"/>
      <c r="Z2771" s="76"/>
      <c r="AA2771" s="76"/>
    </row>
    <row r="2772" spans="2:27">
      <c r="B2772" s="112"/>
      <c r="C2772" s="112"/>
      <c r="X2772" s="76"/>
      <c r="Y2772" s="76"/>
      <c r="Z2772" s="76"/>
      <c r="AA2772" s="76"/>
    </row>
    <row r="2773" spans="2:27">
      <c r="B2773" s="112"/>
      <c r="C2773" s="112"/>
      <c r="X2773" s="76"/>
      <c r="Y2773" s="76"/>
      <c r="Z2773" s="76"/>
      <c r="AA2773" s="76"/>
    </row>
    <row r="2774" spans="2:27">
      <c r="B2774" s="112"/>
      <c r="C2774" s="112"/>
      <c r="X2774" s="76"/>
      <c r="Y2774" s="76"/>
      <c r="Z2774" s="76"/>
      <c r="AA2774" s="76"/>
    </row>
    <row r="2775" spans="2:27">
      <c r="B2775" s="112"/>
      <c r="C2775" s="112"/>
      <c r="X2775" s="76"/>
      <c r="Y2775" s="76"/>
      <c r="Z2775" s="76"/>
      <c r="AA2775" s="76"/>
    </row>
    <row r="2776" spans="2:27">
      <c r="B2776" s="112"/>
      <c r="C2776" s="112"/>
      <c r="X2776" s="76"/>
      <c r="Y2776" s="76"/>
      <c r="Z2776" s="76"/>
      <c r="AA2776" s="76"/>
    </row>
    <row r="2777" spans="2:27">
      <c r="B2777" s="112"/>
      <c r="C2777" s="112"/>
      <c r="X2777" s="76"/>
      <c r="Y2777" s="76"/>
      <c r="Z2777" s="76"/>
      <c r="AA2777" s="76"/>
    </row>
    <row r="2778" spans="2:27">
      <c r="B2778" s="112"/>
      <c r="C2778" s="112"/>
      <c r="X2778" s="76"/>
      <c r="Y2778" s="76"/>
      <c r="Z2778" s="76"/>
      <c r="AA2778" s="76"/>
    </row>
    <row r="2779" spans="2:27">
      <c r="B2779" s="112"/>
      <c r="C2779" s="112"/>
      <c r="X2779" s="76"/>
      <c r="Y2779" s="76"/>
      <c r="Z2779" s="76"/>
      <c r="AA2779" s="76"/>
    </row>
    <row r="2780" spans="2:27">
      <c r="B2780" s="112"/>
      <c r="C2780" s="112"/>
      <c r="X2780" s="76"/>
      <c r="Y2780" s="76"/>
      <c r="Z2780" s="76"/>
      <c r="AA2780" s="76"/>
    </row>
    <row r="2781" spans="2:27">
      <c r="B2781" s="112"/>
      <c r="C2781" s="112"/>
      <c r="X2781" s="76"/>
      <c r="Y2781" s="76"/>
      <c r="Z2781" s="76"/>
      <c r="AA2781" s="76"/>
    </row>
    <row r="2782" spans="2:27">
      <c r="B2782" s="112"/>
      <c r="C2782" s="112"/>
      <c r="X2782" s="76"/>
      <c r="Y2782" s="76"/>
      <c r="Z2782" s="76"/>
      <c r="AA2782" s="76"/>
    </row>
    <row r="2783" spans="2:27">
      <c r="B2783" s="112"/>
      <c r="C2783" s="112"/>
      <c r="X2783" s="76"/>
      <c r="Y2783" s="76"/>
      <c r="Z2783" s="76"/>
      <c r="AA2783" s="76"/>
    </row>
    <row r="2784" spans="2:27">
      <c r="B2784" s="112"/>
      <c r="C2784" s="112"/>
      <c r="X2784" s="76"/>
      <c r="Y2784" s="76"/>
      <c r="Z2784" s="76"/>
      <c r="AA2784" s="76"/>
    </row>
    <row r="2785" spans="2:27">
      <c r="B2785" s="112"/>
      <c r="C2785" s="112"/>
      <c r="X2785" s="76"/>
      <c r="Y2785" s="76"/>
      <c r="Z2785" s="76"/>
      <c r="AA2785" s="76"/>
    </row>
    <row r="2786" spans="2:27">
      <c r="B2786" s="112"/>
      <c r="C2786" s="112"/>
      <c r="X2786" s="76"/>
      <c r="Y2786" s="76"/>
      <c r="Z2786" s="76"/>
      <c r="AA2786" s="76"/>
    </row>
    <row r="2787" spans="2:27">
      <c r="B2787" s="112"/>
      <c r="C2787" s="112"/>
      <c r="X2787" s="76"/>
      <c r="Y2787" s="76"/>
      <c r="Z2787" s="76"/>
      <c r="AA2787" s="76"/>
    </row>
    <row r="2788" spans="2:27">
      <c r="B2788" s="112"/>
      <c r="C2788" s="112"/>
      <c r="X2788" s="76"/>
      <c r="Y2788" s="76"/>
      <c r="Z2788" s="76"/>
      <c r="AA2788" s="76"/>
    </row>
    <row r="2789" spans="2:27">
      <c r="B2789" s="112"/>
      <c r="C2789" s="112"/>
      <c r="X2789" s="76"/>
      <c r="Y2789" s="76"/>
      <c r="Z2789" s="76"/>
      <c r="AA2789" s="76"/>
    </row>
    <row r="2790" spans="2:27">
      <c r="B2790" s="112"/>
      <c r="C2790" s="112"/>
      <c r="X2790" s="76"/>
      <c r="Y2790" s="76"/>
      <c r="Z2790" s="76"/>
      <c r="AA2790" s="76"/>
    </row>
    <row r="2791" spans="2:27">
      <c r="B2791" s="112"/>
      <c r="C2791" s="112"/>
      <c r="X2791" s="76"/>
      <c r="Y2791" s="76"/>
      <c r="Z2791" s="76"/>
      <c r="AA2791" s="76"/>
    </row>
    <row r="2792" spans="2:27">
      <c r="B2792" s="112"/>
      <c r="C2792" s="112"/>
      <c r="X2792" s="76"/>
      <c r="Y2792" s="76"/>
      <c r="Z2792" s="76"/>
      <c r="AA2792" s="76"/>
    </row>
    <row r="2793" spans="2:27">
      <c r="B2793" s="112"/>
      <c r="C2793" s="112"/>
      <c r="X2793" s="76"/>
      <c r="Y2793" s="76"/>
      <c r="Z2793" s="76"/>
      <c r="AA2793" s="76"/>
    </row>
    <row r="2794" spans="2:27">
      <c r="B2794" s="112"/>
      <c r="C2794" s="112"/>
      <c r="X2794" s="76"/>
      <c r="Y2794" s="76"/>
      <c r="Z2794" s="76"/>
      <c r="AA2794" s="76"/>
    </row>
    <row r="2795" spans="2:27">
      <c r="B2795" s="112"/>
      <c r="C2795" s="112"/>
      <c r="X2795" s="76"/>
      <c r="Y2795" s="76"/>
      <c r="Z2795" s="76"/>
      <c r="AA2795" s="76"/>
    </row>
    <row r="2796" spans="2:27">
      <c r="B2796" s="112"/>
      <c r="C2796" s="112"/>
      <c r="X2796" s="76"/>
      <c r="Y2796" s="76"/>
      <c r="Z2796" s="76"/>
      <c r="AA2796" s="76"/>
    </row>
    <row r="2797" spans="2:27">
      <c r="B2797" s="112"/>
      <c r="C2797" s="112"/>
      <c r="X2797" s="76"/>
      <c r="Y2797" s="76"/>
      <c r="Z2797" s="76"/>
      <c r="AA2797" s="76"/>
    </row>
    <row r="2798" spans="2:27">
      <c r="B2798" s="112"/>
      <c r="C2798" s="112"/>
      <c r="X2798" s="76"/>
      <c r="Y2798" s="76"/>
      <c r="Z2798" s="76"/>
      <c r="AA2798" s="76"/>
    </row>
    <row r="2799" spans="2:27">
      <c r="B2799" s="112"/>
      <c r="C2799" s="112"/>
      <c r="X2799" s="76"/>
      <c r="Y2799" s="76"/>
      <c r="Z2799" s="76"/>
      <c r="AA2799" s="76"/>
    </row>
    <row r="2800" spans="2:27">
      <c r="B2800" s="112"/>
      <c r="C2800" s="112"/>
      <c r="X2800" s="76"/>
      <c r="Y2800" s="76"/>
      <c r="Z2800" s="76"/>
      <c r="AA2800" s="76"/>
    </row>
    <row r="2801" spans="2:27">
      <c r="B2801" s="112"/>
      <c r="C2801" s="112"/>
      <c r="X2801" s="76"/>
      <c r="Y2801" s="76"/>
      <c r="Z2801" s="76"/>
      <c r="AA2801" s="76"/>
    </row>
    <row r="2802" spans="2:27">
      <c r="B2802" s="112"/>
      <c r="C2802" s="112"/>
      <c r="X2802" s="76"/>
      <c r="Y2802" s="76"/>
      <c r="Z2802" s="76"/>
      <c r="AA2802" s="76"/>
    </row>
    <row r="2803" spans="2:27">
      <c r="B2803" s="112"/>
      <c r="C2803" s="112"/>
      <c r="X2803" s="76"/>
      <c r="Y2803" s="76"/>
      <c r="Z2803" s="76"/>
      <c r="AA2803" s="76"/>
    </row>
    <row r="2804" spans="2:27">
      <c r="B2804" s="112"/>
      <c r="C2804" s="112"/>
      <c r="X2804" s="76"/>
      <c r="Y2804" s="76"/>
      <c r="Z2804" s="76"/>
      <c r="AA2804" s="76"/>
    </row>
    <row r="2805" spans="2:27">
      <c r="B2805" s="112"/>
      <c r="C2805" s="112"/>
      <c r="X2805" s="76"/>
      <c r="Y2805" s="76"/>
      <c r="Z2805" s="76"/>
      <c r="AA2805" s="76"/>
    </row>
    <row r="2806" spans="2:27">
      <c r="B2806" s="112"/>
      <c r="C2806" s="112"/>
      <c r="X2806" s="76"/>
      <c r="Y2806" s="76"/>
      <c r="Z2806" s="76"/>
      <c r="AA2806" s="76"/>
    </row>
    <row r="2807" spans="2:27">
      <c r="B2807" s="112"/>
      <c r="C2807" s="112"/>
      <c r="X2807" s="76"/>
      <c r="Y2807" s="76"/>
      <c r="Z2807" s="76"/>
      <c r="AA2807" s="76"/>
    </row>
    <row r="2808" spans="2:27">
      <c r="B2808" s="112"/>
      <c r="C2808" s="112"/>
      <c r="X2808" s="76"/>
      <c r="Y2808" s="76"/>
      <c r="Z2808" s="76"/>
      <c r="AA2808" s="76"/>
    </row>
    <row r="2809" spans="2:27">
      <c r="B2809" s="112"/>
      <c r="C2809" s="112"/>
      <c r="X2809" s="76"/>
      <c r="Y2809" s="76"/>
      <c r="Z2809" s="76"/>
      <c r="AA2809" s="76"/>
    </row>
    <row r="2810" spans="2:27">
      <c r="B2810" s="112"/>
      <c r="C2810" s="112"/>
      <c r="X2810" s="76"/>
      <c r="Y2810" s="76"/>
      <c r="Z2810" s="76"/>
      <c r="AA2810" s="76"/>
    </row>
    <row r="2811" spans="2:27">
      <c r="B2811" s="112"/>
      <c r="C2811" s="112"/>
      <c r="X2811" s="76"/>
      <c r="Y2811" s="76"/>
      <c r="Z2811" s="76"/>
      <c r="AA2811" s="76"/>
    </row>
    <row r="2812" spans="2:27">
      <c r="B2812" s="112"/>
      <c r="C2812" s="112"/>
      <c r="X2812" s="76"/>
      <c r="Y2812" s="76"/>
      <c r="Z2812" s="76"/>
      <c r="AA2812" s="76"/>
    </row>
    <row r="2813" spans="2:27">
      <c r="B2813" s="112"/>
      <c r="C2813" s="112"/>
      <c r="X2813" s="76"/>
      <c r="Y2813" s="76"/>
      <c r="Z2813" s="76"/>
      <c r="AA2813" s="76"/>
    </row>
    <row r="2814" spans="2:27">
      <c r="B2814" s="112"/>
      <c r="C2814" s="112"/>
      <c r="X2814" s="76"/>
      <c r="Y2814" s="76"/>
      <c r="Z2814" s="76"/>
      <c r="AA2814" s="76"/>
    </row>
    <row r="2815" spans="2:27">
      <c r="B2815" s="112"/>
      <c r="C2815" s="112"/>
      <c r="X2815" s="76"/>
      <c r="Y2815" s="76"/>
      <c r="Z2815" s="76"/>
      <c r="AA2815" s="76"/>
    </row>
    <row r="2816" spans="2:27">
      <c r="B2816" s="112"/>
      <c r="C2816" s="112"/>
      <c r="X2816" s="76"/>
      <c r="Y2816" s="76"/>
      <c r="Z2816" s="76"/>
      <c r="AA2816" s="76"/>
    </row>
    <row r="2817" spans="2:27">
      <c r="B2817" s="112"/>
      <c r="C2817" s="112"/>
      <c r="X2817" s="76"/>
      <c r="Y2817" s="76"/>
      <c r="Z2817" s="76"/>
      <c r="AA2817" s="76"/>
    </row>
    <row r="2818" spans="2:27">
      <c r="B2818" s="112"/>
      <c r="C2818" s="112"/>
      <c r="X2818" s="76"/>
      <c r="Y2818" s="76"/>
      <c r="Z2818" s="76"/>
      <c r="AA2818" s="76"/>
    </row>
    <row r="2819" spans="2:27">
      <c r="B2819" s="112"/>
      <c r="C2819" s="112"/>
      <c r="X2819" s="76"/>
      <c r="Y2819" s="76"/>
      <c r="Z2819" s="76"/>
      <c r="AA2819" s="76"/>
    </row>
    <row r="2820" spans="2:27">
      <c r="B2820" s="112"/>
      <c r="C2820" s="112"/>
      <c r="X2820" s="76"/>
      <c r="Y2820" s="76"/>
      <c r="Z2820" s="76"/>
      <c r="AA2820" s="76"/>
    </row>
    <row r="2821" spans="2:27">
      <c r="B2821" s="112"/>
      <c r="C2821" s="112"/>
      <c r="X2821" s="76"/>
      <c r="Y2821" s="76"/>
      <c r="Z2821" s="76"/>
      <c r="AA2821" s="76"/>
    </row>
    <row r="2822" spans="2:27">
      <c r="B2822" s="112"/>
      <c r="C2822" s="112"/>
      <c r="X2822" s="76"/>
      <c r="Y2822" s="76"/>
      <c r="Z2822" s="76"/>
      <c r="AA2822" s="76"/>
    </row>
    <row r="2823" spans="2:27">
      <c r="B2823" s="112"/>
      <c r="C2823" s="112"/>
      <c r="X2823" s="76"/>
      <c r="Y2823" s="76"/>
      <c r="Z2823" s="76"/>
      <c r="AA2823" s="76"/>
    </row>
    <row r="2824" spans="2:27">
      <c r="B2824" s="112"/>
      <c r="C2824" s="112"/>
      <c r="X2824" s="76"/>
      <c r="Y2824" s="76"/>
      <c r="Z2824" s="76"/>
      <c r="AA2824" s="76"/>
    </row>
    <row r="2825" spans="2:27">
      <c r="B2825" s="112"/>
      <c r="C2825" s="112"/>
      <c r="X2825" s="76"/>
      <c r="Y2825" s="76"/>
      <c r="Z2825" s="76"/>
      <c r="AA2825" s="76"/>
    </row>
    <row r="2826" spans="2:27">
      <c r="B2826" s="112"/>
      <c r="C2826" s="112"/>
      <c r="X2826" s="76"/>
      <c r="Y2826" s="76"/>
      <c r="Z2826" s="76"/>
      <c r="AA2826" s="76"/>
    </row>
    <row r="2827" spans="2:27">
      <c r="B2827" s="112"/>
      <c r="C2827" s="112"/>
      <c r="X2827" s="76"/>
      <c r="Y2827" s="76"/>
      <c r="Z2827" s="76"/>
      <c r="AA2827" s="76"/>
    </row>
    <row r="2828" spans="2:27">
      <c r="B2828" s="112"/>
      <c r="C2828" s="112"/>
      <c r="X2828" s="76"/>
      <c r="Y2828" s="76"/>
      <c r="Z2828" s="76"/>
      <c r="AA2828" s="76"/>
    </row>
    <row r="2829" spans="2:27">
      <c r="B2829" s="112"/>
      <c r="C2829" s="112"/>
      <c r="X2829" s="76"/>
      <c r="Y2829" s="76"/>
      <c r="Z2829" s="76"/>
      <c r="AA2829" s="76"/>
    </row>
    <row r="2830" spans="2:27">
      <c r="B2830" s="112"/>
      <c r="C2830" s="112"/>
      <c r="X2830" s="76"/>
      <c r="Y2830" s="76"/>
      <c r="Z2830" s="76"/>
      <c r="AA2830" s="76"/>
    </row>
    <row r="2831" spans="2:27">
      <c r="B2831" s="112"/>
      <c r="C2831" s="112"/>
      <c r="X2831" s="76"/>
      <c r="Y2831" s="76"/>
      <c r="Z2831" s="76"/>
      <c r="AA2831" s="76"/>
    </row>
    <row r="2832" spans="2:27">
      <c r="B2832" s="112"/>
      <c r="C2832" s="112"/>
      <c r="X2832" s="76"/>
      <c r="Y2832" s="76"/>
      <c r="Z2832" s="76"/>
      <c r="AA2832" s="76"/>
    </row>
    <row r="2833" spans="2:27">
      <c r="B2833" s="112"/>
      <c r="C2833" s="112"/>
      <c r="X2833" s="76"/>
      <c r="Y2833" s="76"/>
      <c r="Z2833" s="76"/>
      <c r="AA2833" s="76"/>
    </row>
    <row r="2834" spans="2:27">
      <c r="B2834" s="112"/>
      <c r="C2834" s="112"/>
      <c r="X2834" s="76"/>
      <c r="Y2834" s="76"/>
      <c r="Z2834" s="76"/>
      <c r="AA2834" s="76"/>
    </row>
    <row r="2835" spans="2:27">
      <c r="B2835" s="112"/>
      <c r="C2835" s="112"/>
      <c r="X2835" s="76"/>
      <c r="Y2835" s="76"/>
      <c r="Z2835" s="76"/>
      <c r="AA2835" s="76"/>
    </row>
    <row r="2836" spans="2:27">
      <c r="B2836" s="112"/>
      <c r="C2836" s="112"/>
      <c r="X2836" s="76"/>
      <c r="Y2836" s="76"/>
      <c r="Z2836" s="76"/>
      <c r="AA2836" s="76"/>
    </row>
    <row r="2837" spans="2:27">
      <c r="B2837" s="112"/>
      <c r="C2837" s="112"/>
      <c r="X2837" s="76"/>
      <c r="Y2837" s="76"/>
      <c r="Z2837" s="76"/>
      <c r="AA2837" s="76"/>
    </row>
    <row r="2838" spans="2:27">
      <c r="B2838" s="112"/>
      <c r="C2838" s="112"/>
      <c r="X2838" s="76"/>
      <c r="Y2838" s="76"/>
      <c r="Z2838" s="76"/>
      <c r="AA2838" s="76"/>
    </row>
    <row r="2839" spans="2:27">
      <c r="B2839" s="112"/>
      <c r="C2839" s="112"/>
      <c r="X2839" s="76"/>
      <c r="Y2839" s="76"/>
      <c r="Z2839" s="76"/>
      <c r="AA2839" s="76"/>
    </row>
    <row r="2840" spans="2:27">
      <c r="B2840" s="112"/>
      <c r="C2840" s="112"/>
      <c r="X2840" s="76"/>
      <c r="Y2840" s="76"/>
      <c r="Z2840" s="76"/>
      <c r="AA2840" s="76"/>
    </row>
    <row r="2841" spans="2:27">
      <c r="B2841" s="112"/>
      <c r="C2841" s="112"/>
      <c r="X2841" s="76"/>
      <c r="Y2841" s="76"/>
      <c r="Z2841" s="76"/>
      <c r="AA2841" s="76"/>
    </row>
    <row r="2842" spans="2:27">
      <c r="B2842" s="112"/>
      <c r="C2842" s="112"/>
      <c r="X2842" s="76"/>
      <c r="Y2842" s="76"/>
      <c r="Z2842" s="76"/>
      <c r="AA2842" s="76"/>
    </row>
    <row r="2843" spans="2:27">
      <c r="B2843" s="112"/>
      <c r="C2843" s="112"/>
      <c r="X2843" s="76"/>
      <c r="Y2843" s="76"/>
      <c r="Z2843" s="76"/>
      <c r="AA2843" s="76"/>
    </row>
    <row r="2844" spans="2:27">
      <c r="B2844" s="112"/>
      <c r="C2844" s="112"/>
      <c r="X2844" s="76"/>
      <c r="Y2844" s="76"/>
      <c r="Z2844" s="76"/>
      <c r="AA2844" s="76"/>
    </row>
    <row r="2845" spans="2:27">
      <c r="B2845" s="112"/>
      <c r="C2845" s="112"/>
      <c r="X2845" s="76"/>
      <c r="Y2845" s="76"/>
      <c r="Z2845" s="76"/>
      <c r="AA2845" s="76"/>
    </row>
    <row r="2846" spans="2:27">
      <c r="B2846" s="112"/>
      <c r="C2846" s="112"/>
      <c r="X2846" s="76"/>
      <c r="Y2846" s="76"/>
      <c r="Z2846" s="76"/>
      <c r="AA2846" s="76"/>
    </row>
    <row r="2847" spans="2:27">
      <c r="B2847" s="112"/>
      <c r="C2847" s="112"/>
      <c r="X2847" s="76"/>
      <c r="Y2847" s="76"/>
      <c r="Z2847" s="76"/>
      <c r="AA2847" s="76"/>
    </row>
    <row r="2848" spans="2:27">
      <c r="B2848" s="112"/>
      <c r="C2848" s="112"/>
      <c r="X2848" s="76"/>
      <c r="Y2848" s="76"/>
      <c r="Z2848" s="76"/>
      <c r="AA2848" s="76"/>
    </row>
    <row r="2849" spans="2:27">
      <c r="B2849" s="112"/>
      <c r="C2849" s="112"/>
      <c r="X2849" s="76"/>
      <c r="Y2849" s="76"/>
      <c r="Z2849" s="76"/>
      <c r="AA2849" s="76"/>
    </row>
    <row r="2850" spans="2:27">
      <c r="B2850" s="112"/>
      <c r="C2850" s="112"/>
      <c r="X2850" s="76"/>
      <c r="Y2850" s="76"/>
      <c r="Z2850" s="76"/>
      <c r="AA2850" s="76"/>
    </row>
    <row r="2851" spans="2:27">
      <c r="B2851" s="112"/>
      <c r="C2851" s="112"/>
      <c r="X2851" s="76"/>
      <c r="Y2851" s="76"/>
      <c r="Z2851" s="76"/>
      <c r="AA2851" s="76"/>
    </row>
    <row r="2852" spans="2:27">
      <c r="B2852" s="112"/>
      <c r="C2852" s="112"/>
      <c r="X2852" s="76"/>
      <c r="Y2852" s="76"/>
      <c r="Z2852" s="76"/>
      <c r="AA2852" s="76"/>
    </row>
    <row r="2853" spans="2:27">
      <c r="B2853" s="112"/>
      <c r="C2853" s="112"/>
      <c r="X2853" s="76"/>
      <c r="Y2853" s="76"/>
      <c r="Z2853" s="76"/>
      <c r="AA2853" s="76"/>
    </row>
    <row r="2854" spans="2:27">
      <c r="B2854" s="112"/>
      <c r="C2854" s="112"/>
      <c r="X2854" s="76"/>
      <c r="Y2854" s="76"/>
      <c r="Z2854" s="76"/>
      <c r="AA2854" s="76"/>
    </row>
    <row r="2855" spans="2:27">
      <c r="B2855" s="112"/>
      <c r="C2855" s="112"/>
      <c r="X2855" s="76"/>
      <c r="Y2855" s="76"/>
      <c r="Z2855" s="76"/>
      <c r="AA2855" s="76"/>
    </row>
    <row r="2856" spans="2:27">
      <c r="B2856" s="112"/>
      <c r="C2856" s="112"/>
      <c r="X2856" s="76"/>
      <c r="Y2856" s="76"/>
      <c r="Z2856" s="76"/>
      <c r="AA2856" s="76"/>
    </row>
    <row r="2857" spans="2:27">
      <c r="B2857" s="112"/>
      <c r="C2857" s="112"/>
      <c r="X2857" s="76"/>
      <c r="Y2857" s="76"/>
      <c r="Z2857" s="76"/>
      <c r="AA2857" s="76"/>
    </row>
    <row r="2858" spans="2:27">
      <c r="B2858" s="112"/>
      <c r="C2858" s="112"/>
      <c r="X2858" s="76"/>
      <c r="Y2858" s="76"/>
      <c r="Z2858" s="76"/>
      <c r="AA2858" s="76"/>
    </row>
    <row r="2859" spans="2:27">
      <c r="B2859" s="112"/>
      <c r="C2859" s="112"/>
      <c r="X2859" s="76"/>
      <c r="Y2859" s="76"/>
      <c r="Z2859" s="76"/>
      <c r="AA2859" s="76"/>
    </row>
    <row r="2860" spans="2:27">
      <c r="B2860" s="112"/>
      <c r="C2860" s="112"/>
      <c r="X2860" s="76"/>
      <c r="Y2860" s="76"/>
      <c r="Z2860" s="76"/>
      <c r="AA2860" s="76"/>
    </row>
    <row r="2861" spans="2:27">
      <c r="B2861" s="112"/>
      <c r="C2861" s="112"/>
      <c r="X2861" s="76"/>
      <c r="Y2861" s="76"/>
      <c r="Z2861" s="76"/>
      <c r="AA2861" s="76"/>
    </row>
    <row r="2862" spans="2:27">
      <c r="B2862" s="112"/>
      <c r="C2862" s="112"/>
      <c r="X2862" s="76"/>
      <c r="Y2862" s="76"/>
      <c r="Z2862" s="76"/>
      <c r="AA2862" s="76"/>
    </row>
    <row r="2863" spans="2:27">
      <c r="B2863" s="112"/>
      <c r="C2863" s="112"/>
      <c r="X2863" s="76"/>
      <c r="Y2863" s="76"/>
      <c r="Z2863" s="76"/>
      <c r="AA2863" s="76"/>
    </row>
    <row r="2864" spans="2:27">
      <c r="B2864" s="112"/>
      <c r="C2864" s="112"/>
      <c r="X2864" s="76"/>
      <c r="Y2864" s="76"/>
      <c r="Z2864" s="76"/>
      <c r="AA2864" s="76"/>
    </row>
    <row r="2865" spans="2:27">
      <c r="B2865" s="112"/>
      <c r="C2865" s="112"/>
      <c r="X2865" s="76"/>
      <c r="Y2865" s="76"/>
      <c r="Z2865" s="76"/>
      <c r="AA2865" s="76"/>
    </row>
    <row r="2866" spans="2:27">
      <c r="B2866" s="112"/>
      <c r="C2866" s="112"/>
      <c r="X2866" s="76"/>
      <c r="Y2866" s="76"/>
      <c r="Z2866" s="76"/>
      <c r="AA2866" s="76"/>
    </row>
    <row r="2867" spans="2:27">
      <c r="B2867" s="112"/>
      <c r="C2867" s="112"/>
      <c r="X2867" s="76"/>
      <c r="Y2867" s="76"/>
      <c r="Z2867" s="76"/>
      <c r="AA2867" s="76"/>
    </row>
    <row r="2868" spans="2:27">
      <c r="B2868" s="112"/>
      <c r="C2868" s="112"/>
      <c r="X2868" s="76"/>
      <c r="Y2868" s="76"/>
      <c r="Z2868" s="76"/>
      <c r="AA2868" s="76"/>
    </row>
    <row r="2869" spans="2:27">
      <c r="B2869" s="112"/>
      <c r="C2869" s="112"/>
      <c r="X2869" s="76"/>
      <c r="Y2869" s="76"/>
      <c r="Z2869" s="76"/>
      <c r="AA2869" s="76"/>
    </row>
    <row r="2870" spans="2:27">
      <c r="B2870" s="112"/>
      <c r="C2870" s="112"/>
      <c r="X2870" s="76"/>
      <c r="Y2870" s="76"/>
      <c r="Z2870" s="76"/>
      <c r="AA2870" s="76"/>
    </row>
    <row r="2871" spans="2:27">
      <c r="B2871" s="112"/>
      <c r="C2871" s="112"/>
      <c r="X2871" s="76"/>
      <c r="Y2871" s="76"/>
      <c r="Z2871" s="76"/>
      <c r="AA2871" s="76"/>
    </row>
    <row r="2872" spans="2:27">
      <c r="B2872" s="112"/>
      <c r="C2872" s="112"/>
      <c r="X2872" s="76"/>
      <c r="Y2872" s="76"/>
      <c r="Z2872" s="76"/>
      <c r="AA2872" s="76"/>
    </row>
    <row r="2873" spans="2:27">
      <c r="B2873" s="112"/>
      <c r="C2873" s="112"/>
      <c r="X2873" s="76"/>
      <c r="Y2873" s="76"/>
      <c r="Z2873" s="76"/>
      <c r="AA2873" s="76"/>
    </row>
    <row r="2874" spans="2:27">
      <c r="B2874" s="112"/>
      <c r="C2874" s="112"/>
      <c r="X2874" s="76"/>
      <c r="Y2874" s="76"/>
      <c r="Z2874" s="76"/>
      <c r="AA2874" s="76"/>
    </row>
    <row r="2875" spans="2:27">
      <c r="B2875" s="112"/>
      <c r="C2875" s="112"/>
      <c r="X2875" s="76"/>
      <c r="Y2875" s="76"/>
      <c r="Z2875" s="76"/>
      <c r="AA2875" s="76"/>
    </row>
    <row r="2876" spans="2:27">
      <c r="B2876" s="112"/>
      <c r="C2876" s="112"/>
      <c r="X2876" s="76"/>
      <c r="Y2876" s="76"/>
      <c r="Z2876" s="76"/>
      <c r="AA2876" s="76"/>
    </row>
    <row r="2877" spans="2:27">
      <c r="B2877" s="112"/>
      <c r="C2877" s="112"/>
      <c r="X2877" s="76"/>
      <c r="Y2877" s="76"/>
      <c r="Z2877" s="76"/>
      <c r="AA2877" s="76"/>
    </row>
    <row r="2878" spans="2:27">
      <c r="B2878" s="112"/>
      <c r="C2878" s="112"/>
      <c r="X2878" s="76"/>
      <c r="Y2878" s="76"/>
      <c r="Z2878" s="76"/>
      <c r="AA2878" s="76"/>
    </row>
    <row r="2879" spans="2:27">
      <c r="B2879" s="112"/>
      <c r="C2879" s="112"/>
      <c r="X2879" s="76"/>
      <c r="Y2879" s="76"/>
      <c r="Z2879" s="76"/>
      <c r="AA2879" s="76"/>
    </row>
    <row r="2880" spans="2:27">
      <c r="B2880" s="112"/>
      <c r="C2880" s="112"/>
      <c r="X2880" s="76"/>
      <c r="Y2880" s="76"/>
      <c r="Z2880" s="76"/>
      <c r="AA2880" s="76"/>
    </row>
    <row r="2881" spans="2:29" s="85" customFormat="1">
      <c r="B2881" s="112"/>
      <c r="C2881" s="112"/>
      <c r="AB2881"/>
      <c r="AC2881"/>
    </row>
    <row r="2882" spans="2:29" s="85" customFormat="1">
      <c r="B2882" s="112"/>
      <c r="C2882" s="112"/>
      <c r="AB2882"/>
      <c r="AC2882"/>
    </row>
  </sheetData>
  <mergeCells count="4">
    <mergeCell ref="I14:J14"/>
    <mergeCell ref="K14:L14"/>
    <mergeCell ref="I21:N21"/>
    <mergeCell ref="I33:N33"/>
  </mergeCells>
  <pageMargins left="0.75" right="0.75" top="1" bottom="1" header="0" footer="0"/>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indexed="29"/>
  </sheetPr>
  <dimension ref="B1:AB2882"/>
  <sheetViews>
    <sheetView showGridLines="0" zoomScaleNormal="100" workbookViewId="0">
      <selection activeCell="Q43" sqref="Q43"/>
    </sheetView>
  </sheetViews>
  <sheetFormatPr baseColWidth="10" defaultColWidth="11.42578125" defaultRowHeight="12.75"/>
  <cols>
    <col min="1" max="1" width="3.42578125" style="48" customWidth="1"/>
    <col min="2" max="2" width="10.28515625" style="48" bestFit="1" customWidth="1"/>
    <col min="3" max="8" width="9.7109375" style="48" customWidth="1"/>
    <col min="9" max="9" width="9.7109375" style="202" customWidth="1"/>
    <col min="10" max="11" width="9.7109375" style="48" customWidth="1"/>
    <col min="12" max="22" width="11.42578125" style="48"/>
    <col min="24" max="28" width="11.5703125" customWidth="1"/>
    <col min="29" max="16384" width="11.42578125" style="48"/>
  </cols>
  <sheetData>
    <row r="1" spans="2:25" ht="35.25" customHeight="1">
      <c r="B1" s="493" t="s">
        <v>3962</v>
      </c>
      <c r="C1" s="493"/>
      <c r="D1" s="493"/>
      <c r="E1" s="493"/>
      <c r="F1" s="493"/>
      <c r="G1" s="493"/>
      <c r="H1" s="493"/>
      <c r="I1"/>
      <c r="K1" s="118"/>
      <c r="L1" s="118"/>
    </row>
    <row r="2" spans="2:25" ht="27.75" customHeight="1">
      <c r="B2" s="43" t="s">
        <v>3964</v>
      </c>
      <c r="C2" s="417">
        <v>44317</v>
      </c>
      <c r="D2" s="417">
        <v>44348</v>
      </c>
      <c r="E2" s="417">
        <v>44378</v>
      </c>
      <c r="F2" s="417">
        <v>44409</v>
      </c>
      <c r="G2" s="417">
        <v>44440</v>
      </c>
      <c r="H2" s="206">
        <v>44470</v>
      </c>
      <c r="I2" s="413"/>
      <c r="J2" s="414"/>
      <c r="K2" s="82"/>
      <c r="L2" s="118"/>
    </row>
    <row r="3" spans="2:25">
      <c r="B3" s="116">
        <v>38812.010416666701</v>
      </c>
      <c r="C3" s="415">
        <v>3393.8683839999999</v>
      </c>
      <c r="D3" s="415">
        <v>3411.905389</v>
      </c>
      <c r="E3" s="415">
        <v>3319.2940859999999</v>
      </c>
      <c r="F3" s="415">
        <v>3432.3715390000002</v>
      </c>
      <c r="G3" s="415">
        <v>3471.5766699999999</v>
      </c>
      <c r="H3" s="415">
        <v>3454.999871</v>
      </c>
      <c r="I3" s="413"/>
      <c r="J3" s="414"/>
      <c r="K3" s="40" t="s">
        <v>3965</v>
      </c>
      <c r="R3" s="117"/>
      <c r="X3" s="413"/>
      <c r="Y3" s="413"/>
    </row>
    <row r="4" spans="2:25">
      <c r="B4" s="116">
        <v>38812.020833333299</v>
      </c>
      <c r="C4" s="415">
        <v>3399.5127149999998</v>
      </c>
      <c r="D4" s="415">
        <v>3417.5797419999999</v>
      </c>
      <c r="E4" s="415">
        <v>3324.747214</v>
      </c>
      <c r="F4" s="415">
        <v>3435.7281160000002</v>
      </c>
      <c r="G4" s="415">
        <v>3471.963788</v>
      </c>
      <c r="H4" s="415">
        <v>3453.2932730000002</v>
      </c>
      <c r="I4" s="413"/>
      <c r="J4" s="414"/>
      <c r="R4" s="117"/>
      <c r="X4" s="413"/>
      <c r="Y4" s="413"/>
    </row>
    <row r="5" spans="2:25">
      <c r="B5" s="116">
        <v>38812.03125</v>
      </c>
      <c r="C5" s="415">
        <v>3401.8873039999999</v>
      </c>
      <c r="D5" s="415">
        <v>3424.7376370000002</v>
      </c>
      <c r="E5" s="415">
        <v>3335.0243620000001</v>
      </c>
      <c r="F5" s="415">
        <v>3431.841707</v>
      </c>
      <c r="G5" s="415">
        <v>3475.5093149999998</v>
      </c>
      <c r="H5" s="415">
        <v>3456.5867929999999</v>
      </c>
      <c r="I5" s="413"/>
      <c r="J5" s="414"/>
      <c r="R5" s="117"/>
      <c r="X5" s="413"/>
      <c r="Y5" s="413"/>
    </row>
    <row r="6" spans="2:25">
      <c r="B6" s="116">
        <v>38812.041666666701</v>
      </c>
      <c r="C6" s="415">
        <v>3410.485287</v>
      </c>
      <c r="D6" s="415">
        <v>3420.372723</v>
      </c>
      <c r="E6" s="415">
        <v>3330.6571180000001</v>
      </c>
      <c r="F6" s="415">
        <v>3438.7293450000002</v>
      </c>
      <c r="G6" s="415">
        <v>3480.1678980000002</v>
      </c>
      <c r="H6" s="415">
        <v>3463.7368630000001</v>
      </c>
      <c r="I6" s="413"/>
      <c r="J6" s="414"/>
      <c r="R6" s="117"/>
      <c r="X6" s="413"/>
      <c r="Y6" s="413"/>
    </row>
    <row r="7" spans="2:25">
      <c r="B7" s="116">
        <v>38812.052083333299</v>
      </c>
      <c r="C7" s="415">
        <v>3407.8987809999999</v>
      </c>
      <c r="D7" s="415">
        <v>3421.5559699999999</v>
      </c>
      <c r="E7" s="415">
        <v>3333.033077</v>
      </c>
      <c r="F7" s="415">
        <v>3434.2771240000002</v>
      </c>
      <c r="G7" s="415">
        <v>3470.744686</v>
      </c>
      <c r="H7" s="415">
        <v>3457.58772</v>
      </c>
      <c r="I7" s="413"/>
      <c r="J7" s="414"/>
      <c r="X7" s="413"/>
      <c r="Y7" s="413"/>
    </row>
    <row r="8" spans="2:25">
      <c r="B8" s="116">
        <v>38812.0625</v>
      </c>
      <c r="C8" s="415">
        <v>3410.7136150000001</v>
      </c>
      <c r="D8" s="415">
        <v>3421.1546360000002</v>
      </c>
      <c r="E8" s="415">
        <v>3331.4630609999999</v>
      </c>
      <c r="F8" s="415">
        <v>3435.1538519999999</v>
      </c>
      <c r="G8" s="415">
        <v>3474.330136</v>
      </c>
      <c r="H8" s="415">
        <v>3452.4784140000002</v>
      </c>
      <c r="I8" s="413"/>
      <c r="J8" s="414"/>
      <c r="X8" s="413"/>
      <c r="Y8" s="413"/>
    </row>
    <row r="9" spans="2:25">
      <c r="B9" s="116">
        <v>38812.072916666701</v>
      </c>
      <c r="C9" s="415">
        <v>3409.7831860000001</v>
      </c>
      <c r="D9" s="415">
        <v>3426.8436900000002</v>
      </c>
      <c r="E9" s="415">
        <v>3338.1821220000002</v>
      </c>
      <c r="F9" s="415">
        <v>3440.0676830000002</v>
      </c>
      <c r="G9" s="415">
        <v>3480.7353400000002</v>
      </c>
      <c r="H9" s="415">
        <v>3462.8494599999999</v>
      </c>
      <c r="I9" s="413"/>
      <c r="J9" s="414"/>
      <c r="X9" s="413"/>
      <c r="Y9" s="413"/>
    </row>
    <row r="10" spans="2:25">
      <c r="B10" s="116">
        <v>38812.083333333299</v>
      </c>
      <c r="C10" s="415">
        <v>3400.2668180000001</v>
      </c>
      <c r="D10" s="415">
        <v>3414.861555</v>
      </c>
      <c r="E10" s="415">
        <v>3331.5872439999998</v>
      </c>
      <c r="F10" s="415">
        <v>3429.1261490000002</v>
      </c>
      <c r="G10" s="415">
        <v>3458.1094290000001</v>
      </c>
      <c r="H10" s="415">
        <v>3450.0539869999998</v>
      </c>
      <c r="I10" s="413"/>
      <c r="J10" s="414"/>
      <c r="X10" s="413"/>
      <c r="Y10" s="413"/>
    </row>
    <row r="11" spans="2:25">
      <c r="B11" s="116">
        <v>38812.09375</v>
      </c>
      <c r="C11" s="415">
        <v>3390.9260869999998</v>
      </c>
      <c r="D11" s="415">
        <v>3415.7339160000001</v>
      </c>
      <c r="E11" s="415">
        <v>3328.7963329999998</v>
      </c>
      <c r="F11" s="415">
        <v>3427.8342830000001</v>
      </c>
      <c r="G11" s="415">
        <v>3462.6294429999998</v>
      </c>
      <c r="H11" s="415">
        <v>3443.9321709999999</v>
      </c>
      <c r="I11" s="413"/>
      <c r="J11" s="414"/>
      <c r="X11" s="413"/>
      <c r="Y11" s="413"/>
    </row>
    <row r="12" spans="2:25">
      <c r="B12" s="116">
        <v>38812.104166666701</v>
      </c>
      <c r="C12" s="415">
        <v>3391.0212569999999</v>
      </c>
      <c r="D12" s="415">
        <v>3414.5250569999998</v>
      </c>
      <c r="E12" s="415">
        <v>3328.348798</v>
      </c>
      <c r="F12" s="415">
        <v>3429.7428810000001</v>
      </c>
      <c r="G12" s="415">
        <v>3460.035797</v>
      </c>
      <c r="H12" s="415">
        <v>3441.1837489999998</v>
      </c>
      <c r="I12" s="413"/>
      <c r="J12" s="414"/>
      <c r="X12" s="413"/>
      <c r="Y12" s="413"/>
    </row>
    <row r="13" spans="2:25">
      <c r="B13" s="116">
        <v>38812.114583333299</v>
      </c>
      <c r="C13" s="415">
        <v>3398.8985440000001</v>
      </c>
      <c r="D13" s="415">
        <v>3423.597933</v>
      </c>
      <c r="E13" s="415">
        <v>3328.743739</v>
      </c>
      <c r="F13" s="415">
        <v>3431.8431599999999</v>
      </c>
      <c r="G13" s="415">
        <v>3461.731675</v>
      </c>
      <c r="H13" s="415">
        <v>3454.1537960000001</v>
      </c>
      <c r="I13" s="413"/>
      <c r="J13" s="414"/>
      <c r="X13" s="413"/>
      <c r="Y13" s="413"/>
    </row>
    <row r="14" spans="2:25">
      <c r="B14" s="116">
        <v>38812.125</v>
      </c>
      <c r="C14" s="415">
        <v>3408.023318</v>
      </c>
      <c r="D14" s="415">
        <v>3420.5733220000002</v>
      </c>
      <c r="E14" s="415">
        <v>3330.955856</v>
      </c>
      <c r="F14" s="415">
        <v>3438.8961330000002</v>
      </c>
      <c r="G14" s="415">
        <v>3476.2266220000001</v>
      </c>
      <c r="H14" s="415">
        <v>3461.6902180000002</v>
      </c>
      <c r="I14" s="413"/>
      <c r="J14" s="414"/>
      <c r="X14" s="413"/>
      <c r="Y14" s="413"/>
    </row>
    <row r="15" spans="2:25">
      <c r="B15" s="116">
        <v>38812.135416666701</v>
      </c>
      <c r="C15" s="415">
        <v>3398.5119890000001</v>
      </c>
      <c r="D15" s="415">
        <v>3418.071027</v>
      </c>
      <c r="E15" s="415">
        <v>3323.436968</v>
      </c>
      <c r="F15" s="415">
        <v>3426.2512109999998</v>
      </c>
      <c r="G15" s="415">
        <v>3450.3349629999998</v>
      </c>
      <c r="H15" s="415">
        <v>3458.2308859999998</v>
      </c>
      <c r="I15" s="413"/>
      <c r="J15" s="414"/>
      <c r="X15" s="413"/>
      <c r="Y15" s="413"/>
    </row>
    <row r="16" spans="2:25">
      <c r="B16" s="116">
        <v>38812.145833333299</v>
      </c>
      <c r="C16" s="415">
        <v>3400.5117970000001</v>
      </c>
      <c r="D16" s="415">
        <v>3407.685434</v>
      </c>
      <c r="E16" s="415">
        <v>3320.5552710000002</v>
      </c>
      <c r="F16" s="415">
        <v>3421.7205490000001</v>
      </c>
      <c r="G16" s="415">
        <v>3451.697776</v>
      </c>
      <c r="H16" s="415">
        <v>3452.8653650000001</v>
      </c>
      <c r="I16" s="413"/>
      <c r="J16" s="414"/>
      <c r="X16" s="413"/>
      <c r="Y16" s="413"/>
    </row>
    <row r="17" spans="2:25">
      <c r="B17" s="116">
        <v>38812.15625</v>
      </c>
      <c r="C17" s="415">
        <v>3401.5070730000002</v>
      </c>
      <c r="D17" s="415">
        <v>3408.128976</v>
      </c>
      <c r="E17" s="415">
        <v>3314.8913600000001</v>
      </c>
      <c r="F17" s="415">
        <v>3425.0787989999999</v>
      </c>
      <c r="G17" s="415">
        <v>3461.717744</v>
      </c>
      <c r="H17" s="415">
        <v>3445.7137400000001</v>
      </c>
      <c r="I17" s="413"/>
      <c r="J17" s="414"/>
      <c r="X17" s="413"/>
      <c r="Y17" s="413"/>
    </row>
    <row r="18" spans="2:25">
      <c r="B18" s="116">
        <v>38812.166666666701</v>
      </c>
      <c r="C18" s="415">
        <v>3395.934581</v>
      </c>
      <c r="D18" s="415">
        <v>3411.1208620000002</v>
      </c>
      <c r="E18" s="415">
        <v>3326.2876919999999</v>
      </c>
      <c r="F18" s="415">
        <v>3422.508061</v>
      </c>
      <c r="G18" s="415">
        <v>3446.3231169999999</v>
      </c>
      <c r="H18" s="415">
        <v>3449.3331240000002</v>
      </c>
      <c r="I18" s="413"/>
      <c r="J18" s="414"/>
      <c r="X18" s="413"/>
      <c r="Y18" s="413"/>
    </row>
    <row r="19" spans="2:25">
      <c r="B19" s="116">
        <v>38812.177083333299</v>
      </c>
      <c r="C19" s="415">
        <v>3403.2001310000001</v>
      </c>
      <c r="D19" s="415">
        <v>3417.3693640000001</v>
      </c>
      <c r="E19" s="415">
        <v>3318.4155719999999</v>
      </c>
      <c r="F19" s="415">
        <v>3427.7783789999999</v>
      </c>
      <c r="G19" s="415">
        <v>3465.424892</v>
      </c>
      <c r="H19" s="415">
        <v>3456.908402</v>
      </c>
      <c r="I19" s="413"/>
      <c r="J19" s="414"/>
      <c r="X19" s="413"/>
      <c r="Y19" s="413"/>
    </row>
    <row r="20" spans="2:25">
      <c r="B20" s="116">
        <v>38812.1875</v>
      </c>
      <c r="C20" s="415">
        <v>3399.229977</v>
      </c>
      <c r="D20" s="415">
        <v>3416.2077009999998</v>
      </c>
      <c r="E20" s="415">
        <v>3319.710967</v>
      </c>
      <c r="F20" s="415">
        <v>3422.8058339999998</v>
      </c>
      <c r="G20" s="415">
        <v>3456.2930900000001</v>
      </c>
      <c r="H20" s="415">
        <v>3448.650173</v>
      </c>
      <c r="I20" s="413"/>
      <c r="J20" s="414"/>
      <c r="X20" s="413"/>
      <c r="Y20" s="413"/>
    </row>
    <row r="21" spans="2:25">
      <c r="B21" s="116">
        <v>38812.197916666701</v>
      </c>
      <c r="C21" s="415">
        <v>3404.6095319999999</v>
      </c>
      <c r="D21" s="415">
        <v>3412.9033469999999</v>
      </c>
      <c r="E21" s="415">
        <v>3319.1170470000002</v>
      </c>
      <c r="F21" s="415">
        <v>3427.7462740000001</v>
      </c>
      <c r="G21" s="415">
        <v>3454.277505</v>
      </c>
      <c r="H21" s="415">
        <v>3456.5223980000001</v>
      </c>
      <c r="I21" s="413"/>
      <c r="J21" s="414"/>
      <c r="X21" s="413"/>
      <c r="Y21" s="413"/>
    </row>
    <row r="22" spans="2:25">
      <c r="B22" s="116">
        <v>38812.208333333299</v>
      </c>
      <c r="C22" s="415">
        <v>3397.9405219999999</v>
      </c>
      <c r="D22" s="415">
        <v>3415.925405</v>
      </c>
      <c r="E22" s="415">
        <v>3319.597452</v>
      </c>
      <c r="F22" s="415">
        <v>3422.9966209999998</v>
      </c>
      <c r="G22" s="415">
        <v>3459.6395240000002</v>
      </c>
      <c r="H22" s="415">
        <v>3446.9268360000001</v>
      </c>
      <c r="I22" s="413"/>
      <c r="J22" s="414"/>
      <c r="X22" s="413"/>
      <c r="Y22" s="413"/>
    </row>
    <row r="23" spans="2:25">
      <c r="B23" s="116">
        <v>38812.21875</v>
      </c>
      <c r="C23" s="415">
        <v>3400.2170580000002</v>
      </c>
      <c r="D23" s="415">
        <v>3410.0494359999998</v>
      </c>
      <c r="E23" s="415">
        <v>3321.136833</v>
      </c>
      <c r="F23" s="415">
        <v>3421.1579069999998</v>
      </c>
      <c r="G23" s="415">
        <v>3456.4371289999999</v>
      </c>
      <c r="H23" s="415">
        <v>3442.2730759999999</v>
      </c>
      <c r="I23" s="413"/>
      <c r="J23" s="414"/>
      <c r="X23" s="413"/>
      <c r="Y23" s="413"/>
    </row>
    <row r="24" spans="2:25">
      <c r="B24" s="116">
        <v>38812.229166666701</v>
      </c>
      <c r="C24" s="415">
        <v>3393.866211</v>
      </c>
      <c r="D24" s="415">
        <v>3408.0529459999998</v>
      </c>
      <c r="E24" s="415">
        <v>3315.5370400000002</v>
      </c>
      <c r="F24" s="415">
        <v>3421.5258130000002</v>
      </c>
      <c r="G24" s="415">
        <v>3459.5908450000002</v>
      </c>
      <c r="H24" s="415">
        <v>3439.778996</v>
      </c>
      <c r="I24" s="413"/>
      <c r="J24" s="414"/>
      <c r="X24" s="413"/>
      <c r="Y24" s="413"/>
    </row>
    <row r="25" spans="2:25">
      <c r="B25" s="116">
        <v>38812.239583333299</v>
      </c>
      <c r="C25" s="415">
        <v>3395.0055440000001</v>
      </c>
      <c r="D25" s="415">
        <v>3397.7619949999998</v>
      </c>
      <c r="E25" s="415">
        <v>3320.2041559999998</v>
      </c>
      <c r="F25" s="415">
        <v>3411.6848190000001</v>
      </c>
      <c r="G25" s="415">
        <v>3453.1494550000002</v>
      </c>
      <c r="H25" s="415">
        <v>3424.624002</v>
      </c>
      <c r="I25" s="413"/>
      <c r="J25" s="414"/>
      <c r="X25" s="413"/>
      <c r="Y25" s="413"/>
    </row>
    <row r="26" spans="2:25">
      <c r="B26" s="116">
        <v>38812.25</v>
      </c>
      <c r="C26" s="415">
        <v>3385.507728</v>
      </c>
      <c r="D26" s="415">
        <v>3389.8336260000001</v>
      </c>
      <c r="E26" s="415">
        <v>3305.4806490000001</v>
      </c>
      <c r="F26" s="415">
        <v>3409.2148809999999</v>
      </c>
      <c r="G26" s="415">
        <v>3437.4742660000002</v>
      </c>
      <c r="H26" s="415">
        <v>3430.1347620000001</v>
      </c>
      <c r="I26" s="413"/>
      <c r="J26" s="414"/>
      <c r="X26" s="413"/>
      <c r="Y26" s="413"/>
    </row>
    <row r="27" spans="2:25">
      <c r="B27" s="116">
        <v>38812.260416666701</v>
      </c>
      <c r="C27" s="415">
        <v>3371.2506629999998</v>
      </c>
      <c r="D27" s="415">
        <v>3377.3020630000001</v>
      </c>
      <c r="E27" s="415">
        <v>3294.814574</v>
      </c>
      <c r="F27" s="415">
        <v>3383.380928</v>
      </c>
      <c r="G27" s="415">
        <v>3423.1900900000001</v>
      </c>
      <c r="H27" s="415">
        <v>3419.0384089999998</v>
      </c>
      <c r="I27" s="413"/>
      <c r="J27" s="414"/>
      <c r="X27" s="413"/>
      <c r="Y27" s="413"/>
    </row>
    <row r="28" spans="2:25">
      <c r="B28" s="116">
        <v>38812.270833333299</v>
      </c>
      <c r="C28" s="415">
        <v>3352.5403820000001</v>
      </c>
      <c r="D28" s="415">
        <v>3360.3698920000002</v>
      </c>
      <c r="E28" s="415">
        <v>3265.6766429999998</v>
      </c>
      <c r="F28" s="415">
        <v>3372.8764019999999</v>
      </c>
      <c r="G28" s="415">
        <v>3410.6009560000002</v>
      </c>
      <c r="H28" s="415">
        <v>3398.5806050000001</v>
      </c>
      <c r="I28" s="413"/>
      <c r="J28" s="414"/>
      <c r="X28" s="413"/>
      <c r="Y28" s="413"/>
    </row>
    <row r="29" spans="2:25">
      <c r="B29" s="116">
        <v>38812.28125</v>
      </c>
      <c r="C29" s="415">
        <v>3331.2183869999999</v>
      </c>
      <c r="D29" s="415">
        <v>3343.6654100000001</v>
      </c>
      <c r="E29" s="415">
        <v>3248.641345</v>
      </c>
      <c r="F29" s="415">
        <v>3348.56167</v>
      </c>
      <c r="G29" s="415">
        <v>3374.7933819999998</v>
      </c>
      <c r="H29" s="415">
        <v>3373.7471489999998</v>
      </c>
      <c r="I29" s="413"/>
      <c r="J29" s="414"/>
      <c r="X29" s="413"/>
      <c r="Y29" s="413"/>
    </row>
    <row r="30" spans="2:25">
      <c r="B30" s="116">
        <v>38812.291666666701</v>
      </c>
      <c r="C30" s="415">
        <v>3299.8111880000001</v>
      </c>
      <c r="D30" s="415">
        <v>3310.1807279999998</v>
      </c>
      <c r="E30" s="415">
        <v>3224.836249</v>
      </c>
      <c r="F30" s="415">
        <v>3327.569508</v>
      </c>
      <c r="G30" s="415">
        <v>3361.9506670000001</v>
      </c>
      <c r="H30" s="415">
        <v>3356.0846849999998</v>
      </c>
      <c r="I30" s="413"/>
      <c r="J30" s="414"/>
      <c r="X30" s="413"/>
      <c r="Y30" s="413"/>
    </row>
    <row r="31" spans="2:25">
      <c r="B31" s="116">
        <v>38812.302083333299</v>
      </c>
      <c r="C31" s="415">
        <v>3318.4431450000002</v>
      </c>
      <c r="D31" s="415">
        <v>3322.9056930000002</v>
      </c>
      <c r="E31" s="415">
        <v>3241.3239079999998</v>
      </c>
      <c r="F31" s="415">
        <v>3336.9243470000001</v>
      </c>
      <c r="G31" s="415">
        <v>3376.2974960000001</v>
      </c>
      <c r="H31" s="415">
        <v>3367.0592660000002</v>
      </c>
      <c r="I31" s="413"/>
      <c r="J31" s="414"/>
      <c r="X31" s="413"/>
      <c r="Y31" s="413"/>
    </row>
    <row r="32" spans="2:25">
      <c r="B32" s="116">
        <v>38812.3125</v>
      </c>
      <c r="C32" s="415">
        <v>3349.696653</v>
      </c>
      <c r="D32" s="415">
        <v>3348.4081609999998</v>
      </c>
      <c r="E32" s="415">
        <v>3264.244103</v>
      </c>
      <c r="F32" s="415">
        <v>3359.3648619999999</v>
      </c>
      <c r="G32" s="415">
        <v>3406.8500979999999</v>
      </c>
      <c r="H32" s="415">
        <v>3388.2871719999998</v>
      </c>
      <c r="I32" s="413"/>
      <c r="J32" s="414"/>
      <c r="K32" s="240" t="s">
        <v>3963</v>
      </c>
      <c r="L32" s="492" t="s">
        <v>5745</v>
      </c>
      <c r="M32" s="492"/>
      <c r="N32" s="492"/>
      <c r="O32" s="492"/>
      <c r="P32" s="492"/>
      <c r="Q32" s="492"/>
      <c r="R32" s="492"/>
      <c r="S32" s="492"/>
      <c r="T32" s="492"/>
      <c r="U32" s="492"/>
      <c r="X32" s="413"/>
      <c r="Y32" s="413"/>
    </row>
    <row r="33" spans="2:25">
      <c r="B33" s="116">
        <v>38812.322916666701</v>
      </c>
      <c r="C33" s="415">
        <v>3357.1031400000002</v>
      </c>
      <c r="D33" s="415">
        <v>3369.7077530000001</v>
      </c>
      <c r="E33" s="415">
        <v>3275.723587</v>
      </c>
      <c r="F33" s="415">
        <v>3375.211663</v>
      </c>
      <c r="G33" s="415">
        <v>3430.240628</v>
      </c>
      <c r="H33" s="415">
        <v>3411.4242140000001</v>
      </c>
      <c r="I33" s="413"/>
      <c r="J33" s="414"/>
      <c r="K33" s="240"/>
      <c r="L33" s="492"/>
      <c r="M33" s="492"/>
      <c r="N33" s="492"/>
      <c r="O33" s="492"/>
      <c r="P33" s="492"/>
      <c r="Q33" s="492"/>
      <c r="R33" s="492"/>
      <c r="S33" s="492"/>
      <c r="T33" s="492"/>
      <c r="U33" s="492"/>
      <c r="X33" s="413"/>
      <c r="Y33" s="413"/>
    </row>
    <row r="34" spans="2:25">
      <c r="B34" s="116">
        <v>38812.333333333299</v>
      </c>
      <c r="C34" s="415">
        <v>3359.9891160000002</v>
      </c>
      <c r="D34" s="415">
        <v>3387.2658449999999</v>
      </c>
      <c r="E34" s="415">
        <v>3287.468351</v>
      </c>
      <c r="F34" s="415">
        <v>3392.3742980000002</v>
      </c>
      <c r="G34" s="415">
        <v>3451.7793409999999</v>
      </c>
      <c r="H34" s="415">
        <v>3418.7358920000001</v>
      </c>
      <c r="I34" s="413"/>
      <c r="J34" s="414"/>
      <c r="X34" s="413"/>
      <c r="Y34" s="413"/>
    </row>
    <row r="35" spans="2:25">
      <c r="B35" s="116">
        <v>38812.34375</v>
      </c>
      <c r="C35" s="415">
        <v>3398.4333379999998</v>
      </c>
      <c r="D35" s="415">
        <v>3407.4919960000002</v>
      </c>
      <c r="E35" s="415">
        <v>3310.0865439999998</v>
      </c>
      <c r="F35" s="415">
        <v>3415.6171749999999</v>
      </c>
      <c r="G35" s="415">
        <v>3470.7073909999999</v>
      </c>
      <c r="H35" s="415">
        <v>3450.7902439999998</v>
      </c>
      <c r="I35" s="413"/>
      <c r="J35" s="414"/>
      <c r="X35" s="413"/>
      <c r="Y35" s="413"/>
    </row>
    <row r="36" spans="2:25">
      <c r="B36" s="116">
        <v>38812.354166666701</v>
      </c>
      <c r="C36" s="415">
        <v>3422.1873139999998</v>
      </c>
      <c r="D36" s="415">
        <v>3435.2263269999999</v>
      </c>
      <c r="E36" s="415">
        <v>3340.0743219999999</v>
      </c>
      <c r="F36" s="415">
        <v>3444.422219</v>
      </c>
      <c r="G36" s="415">
        <v>3505.5739589999998</v>
      </c>
      <c r="H36" s="415">
        <v>3485.9220180000002</v>
      </c>
      <c r="I36" s="413"/>
      <c r="J36" s="414"/>
      <c r="X36" s="413"/>
      <c r="Y36" s="413"/>
    </row>
    <row r="37" spans="2:25">
      <c r="B37" s="116">
        <v>38812.364583333299</v>
      </c>
      <c r="C37" s="415">
        <v>3450.397121</v>
      </c>
      <c r="D37" s="415">
        <v>3452.9843310000001</v>
      </c>
      <c r="E37" s="415">
        <v>3359.1873959999998</v>
      </c>
      <c r="F37" s="415">
        <v>3466.1536769999998</v>
      </c>
      <c r="G37" s="415">
        <v>3521.244048</v>
      </c>
      <c r="H37" s="415">
        <v>3489.585517</v>
      </c>
      <c r="I37" s="413"/>
      <c r="J37" s="414"/>
      <c r="X37" s="413"/>
      <c r="Y37" s="413"/>
    </row>
    <row r="38" spans="2:25">
      <c r="B38" s="116">
        <v>38812.375</v>
      </c>
      <c r="C38" s="415">
        <v>3458.3923669999999</v>
      </c>
      <c r="D38" s="415">
        <v>3472.1682660000001</v>
      </c>
      <c r="E38" s="415">
        <v>3371.8706900000002</v>
      </c>
      <c r="F38" s="415">
        <v>3466.9122339999999</v>
      </c>
      <c r="G38" s="415">
        <v>3528.5824689999999</v>
      </c>
      <c r="H38" s="415">
        <v>3504.3828279999998</v>
      </c>
      <c r="I38" s="413"/>
      <c r="J38" s="414"/>
      <c r="X38" s="413"/>
      <c r="Y38" s="413"/>
    </row>
    <row r="39" spans="2:25">
      <c r="B39" s="116">
        <v>38812.385416666701</v>
      </c>
      <c r="C39" s="415">
        <v>3476.5767489999998</v>
      </c>
      <c r="D39" s="415">
        <v>3464.799512</v>
      </c>
      <c r="E39" s="415">
        <v>3384.0721079999998</v>
      </c>
      <c r="F39" s="415">
        <v>3484.9340160000002</v>
      </c>
      <c r="G39" s="415">
        <v>3543.874812</v>
      </c>
      <c r="H39" s="415">
        <v>3512.578904</v>
      </c>
      <c r="I39" s="413"/>
      <c r="J39" s="414"/>
      <c r="X39" s="413"/>
      <c r="Y39" s="413"/>
    </row>
    <row r="40" spans="2:25">
      <c r="B40" s="116">
        <v>38812.395833333299</v>
      </c>
      <c r="C40" s="415">
        <v>3480.456655</v>
      </c>
      <c r="D40" s="415">
        <v>3486.3801570000001</v>
      </c>
      <c r="E40" s="415">
        <v>3380.4666579999998</v>
      </c>
      <c r="F40" s="415">
        <v>3490.5900839999999</v>
      </c>
      <c r="G40" s="415">
        <v>3556.0204829999998</v>
      </c>
      <c r="H40" s="415">
        <v>3516.9308369999999</v>
      </c>
      <c r="I40" s="413"/>
      <c r="J40" s="414"/>
      <c r="X40" s="413"/>
      <c r="Y40" s="413"/>
    </row>
    <row r="41" spans="2:25">
      <c r="B41" s="116">
        <v>38812.40625</v>
      </c>
      <c r="C41" s="415">
        <v>3492.276347</v>
      </c>
      <c r="D41" s="415">
        <v>3477.490436</v>
      </c>
      <c r="E41" s="415">
        <v>3399.308837</v>
      </c>
      <c r="F41" s="415">
        <v>3500.2593299999999</v>
      </c>
      <c r="G41" s="415">
        <v>3552.4271010000002</v>
      </c>
      <c r="H41" s="415">
        <v>3524.9985040000001</v>
      </c>
      <c r="I41" s="413"/>
      <c r="J41" s="414"/>
      <c r="X41" s="413"/>
      <c r="Y41" s="413"/>
    </row>
    <row r="42" spans="2:25">
      <c r="B42" s="116">
        <v>38812.416666666701</v>
      </c>
      <c r="C42" s="415">
        <v>3491.3900819999999</v>
      </c>
      <c r="D42" s="415">
        <v>3482.0705640000001</v>
      </c>
      <c r="E42" s="415">
        <v>3398.4158130000001</v>
      </c>
      <c r="F42" s="415">
        <v>3495.1987009999998</v>
      </c>
      <c r="G42" s="415">
        <v>3550.0493959999999</v>
      </c>
      <c r="H42" s="415">
        <v>3524.0966530000001</v>
      </c>
      <c r="I42" s="413"/>
      <c r="J42" s="414"/>
      <c r="X42" s="413"/>
      <c r="Y42" s="413"/>
    </row>
    <row r="43" spans="2:25">
      <c r="B43" s="116">
        <v>38812.427083333299</v>
      </c>
      <c r="C43" s="415">
        <v>3503.3977399999999</v>
      </c>
      <c r="D43" s="415">
        <v>3486.126495</v>
      </c>
      <c r="E43" s="415">
        <v>3409.2659570000001</v>
      </c>
      <c r="F43" s="415">
        <v>3517.0846329999999</v>
      </c>
      <c r="G43" s="415">
        <v>3555.8916530000001</v>
      </c>
      <c r="H43" s="415">
        <v>3539.035723</v>
      </c>
      <c r="I43" s="413"/>
      <c r="J43" s="414"/>
      <c r="X43" s="413"/>
      <c r="Y43" s="413"/>
    </row>
    <row r="44" spans="2:25">
      <c r="B44" s="116">
        <v>38812.4375</v>
      </c>
      <c r="C44" s="415">
        <v>3504.9677579999998</v>
      </c>
      <c r="D44" s="415">
        <v>3491.110451</v>
      </c>
      <c r="E44" s="415">
        <v>3406.1267109999999</v>
      </c>
      <c r="F44" s="415">
        <v>3517.5140270000002</v>
      </c>
      <c r="G44" s="415">
        <v>3562.9543829999998</v>
      </c>
      <c r="H44" s="415">
        <v>3547.7392500000001</v>
      </c>
      <c r="I44" s="413"/>
      <c r="J44" s="414"/>
      <c r="X44" s="413"/>
      <c r="Y44" s="413"/>
    </row>
    <row r="45" spans="2:25">
      <c r="B45" s="116">
        <v>38812.447916666701</v>
      </c>
      <c r="C45" s="415">
        <v>3513.9460869999998</v>
      </c>
      <c r="D45" s="415">
        <v>3494.1517960000001</v>
      </c>
      <c r="E45" s="415">
        <v>3413.7098420000002</v>
      </c>
      <c r="F45" s="415">
        <v>3515.4986739999999</v>
      </c>
      <c r="G45" s="415">
        <v>3561.187981</v>
      </c>
      <c r="H45" s="415">
        <v>3555.8022129999999</v>
      </c>
      <c r="I45" s="413"/>
      <c r="J45" s="414"/>
      <c r="X45" s="413"/>
      <c r="Y45" s="413"/>
    </row>
    <row r="46" spans="2:25">
      <c r="B46" s="116">
        <v>38812.458333333299</v>
      </c>
      <c r="C46" s="415">
        <v>3514.5282729999999</v>
      </c>
      <c r="D46" s="415">
        <v>3496.151089</v>
      </c>
      <c r="E46" s="415">
        <v>3419.8354869999998</v>
      </c>
      <c r="F46" s="415">
        <v>3520.119463</v>
      </c>
      <c r="G46" s="415">
        <v>3575.179134</v>
      </c>
      <c r="H46" s="415">
        <v>3566.2491169999998</v>
      </c>
      <c r="I46" s="413"/>
      <c r="J46" s="414"/>
      <c r="X46" s="413"/>
      <c r="Y46" s="413"/>
    </row>
    <row r="47" spans="2:25">
      <c r="B47" s="116">
        <v>38812.46875</v>
      </c>
      <c r="C47" s="415">
        <v>3514.7493509999999</v>
      </c>
      <c r="D47" s="415">
        <v>3499.957676</v>
      </c>
      <c r="E47" s="415">
        <v>3420.6616800000002</v>
      </c>
      <c r="F47" s="415">
        <v>3532.0240589999999</v>
      </c>
      <c r="G47" s="415">
        <v>3572.2029000000002</v>
      </c>
      <c r="H47" s="415">
        <v>3565.2596960000001</v>
      </c>
      <c r="I47" s="413"/>
      <c r="J47" s="414"/>
      <c r="X47" s="413"/>
      <c r="Y47" s="413"/>
    </row>
    <row r="48" spans="2:25">
      <c r="B48" s="116">
        <v>38812.479166666701</v>
      </c>
      <c r="C48" s="415">
        <v>3506.8326969999998</v>
      </c>
      <c r="D48" s="415">
        <v>3497.4964620000001</v>
      </c>
      <c r="E48" s="415">
        <v>3407.9345239999998</v>
      </c>
      <c r="F48" s="415">
        <v>3538.387804</v>
      </c>
      <c r="G48" s="415">
        <v>3558.6046759999999</v>
      </c>
      <c r="H48" s="415">
        <v>3565.5334750000002</v>
      </c>
      <c r="I48" s="413"/>
      <c r="J48" s="414"/>
      <c r="X48" s="413"/>
      <c r="Y48" s="413"/>
    </row>
    <row r="49" spans="2:25">
      <c r="B49" s="116">
        <v>38812.489583333299</v>
      </c>
      <c r="C49" s="415">
        <v>3495.3125810000001</v>
      </c>
      <c r="D49" s="415">
        <v>3488.1427140000001</v>
      </c>
      <c r="E49" s="415">
        <v>3404.294997</v>
      </c>
      <c r="F49" s="415">
        <v>3522.294598</v>
      </c>
      <c r="G49" s="415">
        <v>3551.2029640000001</v>
      </c>
      <c r="H49" s="415">
        <v>3566.9160270000002</v>
      </c>
      <c r="I49" s="413"/>
      <c r="J49" s="414"/>
      <c r="X49" s="413"/>
      <c r="Y49" s="413"/>
    </row>
    <row r="50" spans="2:25">
      <c r="B50" s="116">
        <v>38812.5</v>
      </c>
      <c r="C50" s="415">
        <v>3486.6230770000002</v>
      </c>
      <c r="D50" s="415">
        <v>3476.4372469999998</v>
      </c>
      <c r="E50" s="415">
        <v>3400.2356410000002</v>
      </c>
      <c r="F50" s="415">
        <v>3522.1490779999999</v>
      </c>
      <c r="G50" s="415">
        <v>3544.4330610000002</v>
      </c>
      <c r="H50" s="415">
        <v>3547.835908</v>
      </c>
      <c r="I50" s="413"/>
      <c r="J50" s="414"/>
      <c r="X50" s="413"/>
      <c r="Y50" s="413"/>
    </row>
    <row r="51" spans="2:25">
      <c r="B51" s="116">
        <v>38812.510416666701</v>
      </c>
      <c r="C51" s="415">
        <v>3459.8651380000001</v>
      </c>
      <c r="D51" s="415">
        <v>3456.586104</v>
      </c>
      <c r="E51" s="415">
        <v>3378.6627779999999</v>
      </c>
      <c r="F51" s="415">
        <v>3507.729069</v>
      </c>
      <c r="G51" s="415">
        <v>3515.9282349999999</v>
      </c>
      <c r="H51" s="415">
        <v>3526.8593000000001</v>
      </c>
      <c r="I51" s="413"/>
      <c r="J51" s="414"/>
      <c r="X51" s="413"/>
      <c r="Y51" s="413"/>
    </row>
    <row r="52" spans="2:25">
      <c r="B52" s="116">
        <v>38812.520833333299</v>
      </c>
      <c r="C52" s="415">
        <v>3447.2688170000001</v>
      </c>
      <c r="D52" s="415">
        <v>3452.351435</v>
      </c>
      <c r="E52" s="415">
        <v>3364.4899249999999</v>
      </c>
      <c r="F52" s="415">
        <v>3484.112075</v>
      </c>
      <c r="G52" s="415">
        <v>3500.2869369999999</v>
      </c>
      <c r="H52" s="415">
        <v>3522.2210749999999</v>
      </c>
      <c r="I52" s="413"/>
      <c r="J52" s="414"/>
      <c r="X52" s="413"/>
      <c r="Y52" s="413"/>
    </row>
    <row r="53" spans="2:25">
      <c r="B53" s="116">
        <v>38812.53125</v>
      </c>
      <c r="C53" s="415">
        <v>3437.992733</v>
      </c>
      <c r="D53" s="415">
        <v>3440.7466989999998</v>
      </c>
      <c r="E53" s="415">
        <v>3359.2151560000002</v>
      </c>
      <c r="F53" s="415">
        <v>3487.5815689999999</v>
      </c>
      <c r="G53" s="415">
        <v>3487.1932449999999</v>
      </c>
      <c r="H53" s="415">
        <v>3509.4095940000002</v>
      </c>
      <c r="I53" s="413"/>
      <c r="J53" s="414"/>
      <c r="X53" s="413"/>
      <c r="Y53" s="413"/>
    </row>
    <row r="54" spans="2:25">
      <c r="B54" s="116">
        <v>38812.541666666701</v>
      </c>
      <c r="C54" s="415">
        <v>3422.3201429999999</v>
      </c>
      <c r="D54" s="415">
        <v>3441.120574</v>
      </c>
      <c r="E54" s="415">
        <v>3352.543752</v>
      </c>
      <c r="F54" s="415">
        <v>3486.592318</v>
      </c>
      <c r="G54" s="415">
        <v>3485.4482579999999</v>
      </c>
      <c r="H54" s="415">
        <v>3499.5287090000002</v>
      </c>
      <c r="I54" s="413"/>
      <c r="J54" s="414"/>
      <c r="X54" s="413"/>
      <c r="Y54" s="413"/>
    </row>
    <row r="55" spans="2:25">
      <c r="B55" s="116">
        <v>38812.552083333299</v>
      </c>
      <c r="C55" s="415">
        <v>3415.6894440000001</v>
      </c>
      <c r="D55" s="415">
        <v>3446.116352</v>
      </c>
      <c r="E55" s="415">
        <v>3345.9150380000001</v>
      </c>
      <c r="F55" s="415">
        <v>3474.992111</v>
      </c>
      <c r="G55" s="415">
        <v>3478.9448499999999</v>
      </c>
      <c r="H55" s="415">
        <v>3496.2117349999999</v>
      </c>
      <c r="I55" s="413"/>
      <c r="J55" s="414"/>
      <c r="X55" s="413"/>
      <c r="Y55" s="413"/>
    </row>
    <row r="56" spans="2:25">
      <c r="B56" s="116">
        <v>38812.5625</v>
      </c>
      <c r="C56" s="415">
        <v>3426.6440950000001</v>
      </c>
      <c r="D56" s="415">
        <v>3459.271256</v>
      </c>
      <c r="E56" s="415">
        <v>3346.5647399999998</v>
      </c>
      <c r="F56" s="415">
        <v>3480.9579210000002</v>
      </c>
      <c r="G56" s="415">
        <v>3491.0936860000002</v>
      </c>
      <c r="H56" s="415">
        <v>3513.7667970000002</v>
      </c>
      <c r="I56" s="413"/>
      <c r="J56" s="414"/>
      <c r="X56" s="413"/>
      <c r="Y56" s="413"/>
    </row>
    <row r="57" spans="2:25">
      <c r="B57" s="116">
        <v>38812.572916666701</v>
      </c>
      <c r="C57" s="415">
        <v>3453.1469219999999</v>
      </c>
      <c r="D57" s="415">
        <v>3471.134286</v>
      </c>
      <c r="E57" s="415">
        <v>3369.7970319999999</v>
      </c>
      <c r="F57" s="415">
        <v>3493.0836690000001</v>
      </c>
      <c r="G57" s="415">
        <v>3517.3693539999999</v>
      </c>
      <c r="H57" s="415">
        <v>3519.3712289999999</v>
      </c>
      <c r="I57" s="413"/>
      <c r="J57" s="414"/>
      <c r="X57" s="413"/>
      <c r="Y57" s="413"/>
    </row>
    <row r="58" spans="2:25">
      <c r="B58" s="116">
        <v>38812.583333333299</v>
      </c>
      <c r="C58" s="415">
        <v>3473.6380439999998</v>
      </c>
      <c r="D58" s="415">
        <v>3488.5582199999999</v>
      </c>
      <c r="E58" s="415">
        <v>3383.9177679999998</v>
      </c>
      <c r="F58" s="415">
        <v>3511.2364269999998</v>
      </c>
      <c r="G58" s="415">
        <v>3538.061248</v>
      </c>
      <c r="H58" s="415">
        <v>3546.4763189999999</v>
      </c>
      <c r="I58" s="413"/>
      <c r="J58" s="414"/>
      <c r="X58" s="413"/>
      <c r="Y58" s="413"/>
    </row>
    <row r="59" spans="2:25">
      <c r="B59" s="116">
        <v>38812.59375</v>
      </c>
      <c r="C59" s="415">
        <v>3489.6001259999998</v>
      </c>
      <c r="D59" s="415">
        <v>3502.6948299999999</v>
      </c>
      <c r="E59" s="415">
        <v>3408.2220710000001</v>
      </c>
      <c r="F59" s="415">
        <v>3513.6031349999998</v>
      </c>
      <c r="G59" s="415">
        <v>3554.8396750000002</v>
      </c>
      <c r="H59" s="415">
        <v>3555.6543489999999</v>
      </c>
      <c r="I59" s="413"/>
      <c r="J59" s="414"/>
      <c r="X59" s="413"/>
      <c r="Y59" s="413"/>
    </row>
    <row r="60" spans="2:25">
      <c r="B60" s="116">
        <v>38812.604166666701</v>
      </c>
      <c r="C60" s="415">
        <v>3501.5631779999999</v>
      </c>
      <c r="D60" s="415">
        <v>3507.9747400000001</v>
      </c>
      <c r="E60" s="415">
        <v>3414.5767660000001</v>
      </c>
      <c r="F60" s="415">
        <v>3533.429826</v>
      </c>
      <c r="G60" s="415">
        <v>3561.9399960000001</v>
      </c>
      <c r="H60" s="415">
        <v>3553.0772849999998</v>
      </c>
      <c r="I60" s="413"/>
      <c r="J60" s="414"/>
      <c r="X60" s="413"/>
      <c r="Y60" s="413"/>
    </row>
    <row r="61" spans="2:25">
      <c r="B61" s="116">
        <v>38812.614583333299</v>
      </c>
      <c r="C61" s="415">
        <v>3510.7637650000001</v>
      </c>
      <c r="D61" s="415">
        <v>3515.3906630000001</v>
      </c>
      <c r="E61" s="415">
        <v>3417.3889509999999</v>
      </c>
      <c r="F61" s="415">
        <v>3536.7708579999999</v>
      </c>
      <c r="G61" s="415">
        <v>3563.9242829999998</v>
      </c>
      <c r="H61" s="415">
        <v>3569.9766970000001</v>
      </c>
      <c r="I61" s="413"/>
      <c r="J61" s="414"/>
      <c r="X61" s="413"/>
      <c r="Y61" s="413"/>
    </row>
    <row r="62" spans="2:25">
      <c r="B62" s="116">
        <v>38812.625</v>
      </c>
      <c r="C62" s="415">
        <v>3510.779489</v>
      </c>
      <c r="D62" s="415">
        <v>3508.4541749999999</v>
      </c>
      <c r="E62" s="415">
        <v>3408.1561449999999</v>
      </c>
      <c r="F62" s="415">
        <v>3530.89752</v>
      </c>
      <c r="G62" s="415">
        <v>3569.401394</v>
      </c>
      <c r="H62" s="415">
        <v>3569.1314790000001</v>
      </c>
      <c r="I62" s="413"/>
      <c r="J62" s="414"/>
      <c r="X62" s="413"/>
      <c r="Y62" s="413"/>
    </row>
    <row r="63" spans="2:25">
      <c r="B63" s="116">
        <v>38812.635416666701</v>
      </c>
      <c r="C63" s="415">
        <v>3497.6814960000002</v>
      </c>
      <c r="D63" s="415">
        <v>3497.3216560000001</v>
      </c>
      <c r="E63" s="415">
        <v>3397.1947300000002</v>
      </c>
      <c r="F63" s="415">
        <v>3521.2499520000001</v>
      </c>
      <c r="G63" s="415">
        <v>3568.6707339999998</v>
      </c>
      <c r="H63" s="415">
        <v>3546.4397250000002</v>
      </c>
      <c r="I63" s="413"/>
      <c r="J63" s="414"/>
      <c r="X63" s="413"/>
      <c r="Y63" s="413"/>
    </row>
    <row r="64" spans="2:25">
      <c r="B64" s="116">
        <v>38812.645833333299</v>
      </c>
      <c r="C64" s="415">
        <v>3494.2302340000001</v>
      </c>
      <c r="D64" s="415">
        <v>3502.9657010000001</v>
      </c>
      <c r="E64" s="415">
        <v>3397.7055850000002</v>
      </c>
      <c r="F64" s="415">
        <v>3526.6665640000001</v>
      </c>
      <c r="G64" s="415">
        <v>3560.3280730000001</v>
      </c>
      <c r="H64" s="415">
        <v>3557.6538989999999</v>
      </c>
      <c r="I64" s="413"/>
      <c r="J64" s="414"/>
      <c r="X64" s="413"/>
      <c r="Y64" s="413"/>
    </row>
    <row r="65" spans="2:25">
      <c r="B65" s="116">
        <v>38812.65625</v>
      </c>
      <c r="C65" s="415">
        <v>3493.0100200000002</v>
      </c>
      <c r="D65" s="415">
        <v>3498.9529579999999</v>
      </c>
      <c r="E65" s="415">
        <v>3396.5280600000001</v>
      </c>
      <c r="F65" s="415">
        <v>3531.154391</v>
      </c>
      <c r="G65" s="415">
        <v>3558.8170639999998</v>
      </c>
      <c r="H65" s="415">
        <v>3553.4446509999998</v>
      </c>
      <c r="I65" s="413"/>
      <c r="J65" s="414"/>
      <c r="X65" s="413"/>
      <c r="Y65" s="413"/>
    </row>
    <row r="66" spans="2:25">
      <c r="B66" s="116">
        <v>38812.666666666701</v>
      </c>
      <c r="C66" s="415">
        <v>3486.2216239999998</v>
      </c>
      <c r="D66" s="415">
        <v>3496.465334</v>
      </c>
      <c r="E66" s="415">
        <v>3395.2675340000001</v>
      </c>
      <c r="F66" s="415">
        <v>3522.0136859999998</v>
      </c>
      <c r="G66" s="415">
        <v>3548.5860910000001</v>
      </c>
      <c r="H66" s="415">
        <v>3555.9984469999999</v>
      </c>
      <c r="I66" s="413"/>
      <c r="J66" s="414"/>
      <c r="X66" s="413"/>
      <c r="Y66" s="413"/>
    </row>
    <row r="67" spans="2:25">
      <c r="B67" s="116">
        <v>38812.677083333299</v>
      </c>
      <c r="C67" s="415">
        <v>3472.0314960000001</v>
      </c>
      <c r="D67" s="415">
        <v>3488.533817</v>
      </c>
      <c r="E67" s="415">
        <v>3379.3049099999998</v>
      </c>
      <c r="F67" s="415">
        <v>3519.3719449999999</v>
      </c>
      <c r="G67" s="415">
        <v>3539.968989</v>
      </c>
      <c r="H67" s="415">
        <v>3545.8205069999999</v>
      </c>
      <c r="I67" s="413"/>
      <c r="J67" s="414"/>
      <c r="X67" s="413"/>
      <c r="Y67" s="413"/>
    </row>
    <row r="68" spans="2:25">
      <c r="B68" s="116">
        <v>38812.6875</v>
      </c>
      <c r="C68" s="415">
        <v>3469.8092240000001</v>
      </c>
      <c r="D68" s="415">
        <v>3479.80852</v>
      </c>
      <c r="E68" s="415">
        <v>3375.678238</v>
      </c>
      <c r="F68" s="415">
        <v>3512.74604</v>
      </c>
      <c r="G68" s="415">
        <v>3534.0112349999999</v>
      </c>
      <c r="H68" s="415">
        <v>3540.0411760000002</v>
      </c>
      <c r="I68" s="413"/>
      <c r="J68" s="414"/>
      <c r="X68" s="413"/>
      <c r="Y68" s="413"/>
    </row>
    <row r="69" spans="2:25">
      <c r="B69" s="116">
        <v>38812.697916666701</v>
      </c>
      <c r="C69" s="415">
        <v>3451.0189190000001</v>
      </c>
      <c r="D69" s="415">
        <v>3469.352437</v>
      </c>
      <c r="E69" s="415">
        <v>3368.9127779999999</v>
      </c>
      <c r="F69" s="415">
        <v>3490.1925179999998</v>
      </c>
      <c r="G69" s="415">
        <v>3533.2594509999999</v>
      </c>
      <c r="H69" s="415">
        <v>3534.674657</v>
      </c>
      <c r="I69" s="413"/>
      <c r="J69" s="414"/>
      <c r="X69" s="413"/>
      <c r="Y69" s="413"/>
    </row>
    <row r="70" spans="2:25">
      <c r="B70" s="116">
        <v>38812.708333333299</v>
      </c>
      <c r="C70" s="415">
        <v>3434.6503769999999</v>
      </c>
      <c r="D70" s="415">
        <v>3443.411979</v>
      </c>
      <c r="E70" s="415">
        <v>3345.3035719999998</v>
      </c>
      <c r="F70" s="415">
        <v>3455.076536</v>
      </c>
      <c r="G70" s="415">
        <v>3506.33023</v>
      </c>
      <c r="H70" s="415">
        <v>3493.5322630000001</v>
      </c>
      <c r="I70" s="413"/>
      <c r="J70" s="414"/>
      <c r="X70" s="413"/>
      <c r="Y70" s="413"/>
    </row>
    <row r="71" spans="2:25">
      <c r="B71" s="116">
        <v>38812.71875</v>
      </c>
      <c r="C71" s="415">
        <v>3401.0441679999999</v>
      </c>
      <c r="D71" s="415">
        <v>3419.4452510000001</v>
      </c>
      <c r="E71" s="415">
        <v>3306.936107</v>
      </c>
      <c r="F71" s="415">
        <v>3430.3345279999999</v>
      </c>
      <c r="G71" s="415">
        <v>3506.8858449999998</v>
      </c>
      <c r="H71" s="415">
        <v>3499.2598210000001</v>
      </c>
      <c r="I71" s="413"/>
      <c r="J71" s="414"/>
      <c r="X71" s="413"/>
      <c r="Y71" s="413"/>
    </row>
    <row r="72" spans="2:25">
      <c r="B72" s="116">
        <v>38812.729166666701</v>
      </c>
      <c r="C72" s="415">
        <v>3385.5220770000001</v>
      </c>
      <c r="D72" s="415">
        <v>3378.9980489999998</v>
      </c>
      <c r="E72" s="415">
        <v>3277.002109</v>
      </c>
      <c r="F72" s="415">
        <v>3402.228881</v>
      </c>
      <c r="G72" s="415">
        <v>3485.7012329999998</v>
      </c>
      <c r="H72" s="415">
        <v>3481.1506169999998</v>
      </c>
      <c r="I72" s="413"/>
      <c r="J72" s="414"/>
      <c r="X72" s="413"/>
      <c r="Y72" s="413"/>
    </row>
    <row r="73" spans="2:25">
      <c r="B73" s="116">
        <v>38812.739583333299</v>
      </c>
      <c r="C73" s="415">
        <v>3342.211413</v>
      </c>
      <c r="D73" s="415">
        <v>3310.3777770000002</v>
      </c>
      <c r="E73" s="415">
        <v>3231.0979170000001</v>
      </c>
      <c r="F73" s="415">
        <v>3350.358565</v>
      </c>
      <c r="G73" s="415">
        <v>3441.0603780000001</v>
      </c>
      <c r="H73" s="415">
        <v>3425.7068330000002</v>
      </c>
      <c r="I73" s="413"/>
      <c r="J73" s="414"/>
      <c r="X73" s="413"/>
      <c r="Y73" s="413"/>
    </row>
    <row r="74" spans="2:25">
      <c r="B74" s="116">
        <v>38812.75</v>
      </c>
      <c r="C74" s="415">
        <v>3258.2561860000001</v>
      </c>
      <c r="D74" s="415">
        <v>3205.0057339999998</v>
      </c>
      <c r="E74" s="415">
        <v>3147.4292019999998</v>
      </c>
      <c r="F74" s="415">
        <v>3287.0356270000002</v>
      </c>
      <c r="G74" s="415">
        <v>3352.6552790000001</v>
      </c>
      <c r="H74" s="415">
        <v>3344.3224799999998</v>
      </c>
      <c r="I74" s="413"/>
      <c r="J74" s="414"/>
      <c r="X74" s="413"/>
      <c r="Y74" s="413"/>
    </row>
    <row r="75" spans="2:25">
      <c r="B75" s="116">
        <v>38812.760416666701</v>
      </c>
      <c r="C75" s="415">
        <v>3156.680022</v>
      </c>
      <c r="D75" s="415">
        <v>3126.4546829999999</v>
      </c>
      <c r="E75" s="415">
        <v>3056.5132629999998</v>
      </c>
      <c r="F75" s="415">
        <v>3178.7389280000002</v>
      </c>
      <c r="G75" s="415">
        <v>3200.95273</v>
      </c>
      <c r="H75" s="415">
        <v>3205.6451480000001</v>
      </c>
      <c r="I75" s="413"/>
      <c r="J75" s="414"/>
      <c r="X75" s="413"/>
      <c r="Y75" s="413"/>
    </row>
    <row r="76" spans="2:25">
      <c r="B76" s="116">
        <v>38812.770833333299</v>
      </c>
      <c r="C76" s="415">
        <v>3075.6050909999999</v>
      </c>
      <c r="D76" s="415">
        <v>3068.2319950000001</v>
      </c>
      <c r="E76" s="415">
        <v>3027.510906</v>
      </c>
      <c r="F76" s="415">
        <v>3135.7741529999998</v>
      </c>
      <c r="G76" s="415">
        <v>3156.0812030000002</v>
      </c>
      <c r="H76" s="415">
        <v>3164.6910699999999</v>
      </c>
      <c r="I76" s="413"/>
      <c r="J76" s="414"/>
      <c r="X76" s="413"/>
      <c r="Y76" s="413"/>
    </row>
    <row r="77" spans="2:25">
      <c r="B77" s="116">
        <v>38812.78125</v>
      </c>
      <c r="C77" s="415">
        <v>3028.4426840000001</v>
      </c>
      <c r="D77" s="415">
        <v>3030.5262950000001</v>
      </c>
      <c r="E77" s="415">
        <v>2988.707711</v>
      </c>
      <c r="F77" s="415">
        <v>3090.5449549999998</v>
      </c>
      <c r="G77" s="415">
        <v>3101.6891740000001</v>
      </c>
      <c r="H77" s="415">
        <v>3126.171284</v>
      </c>
      <c r="I77" s="413"/>
      <c r="J77" s="414"/>
      <c r="X77" s="413"/>
      <c r="Y77" s="413"/>
    </row>
    <row r="78" spans="2:25">
      <c r="B78" s="116">
        <v>38812.791666666701</v>
      </c>
      <c r="C78" s="415">
        <v>2996.7440900000001</v>
      </c>
      <c r="D78" s="415">
        <v>2997.8241029999999</v>
      </c>
      <c r="E78" s="415">
        <v>2965.1994540000001</v>
      </c>
      <c r="F78" s="415">
        <v>3069.2207020000001</v>
      </c>
      <c r="G78" s="415">
        <v>3068.8233019999998</v>
      </c>
      <c r="H78" s="415">
        <v>3088.2621819999999</v>
      </c>
      <c r="I78" s="413"/>
      <c r="J78" s="414"/>
      <c r="X78" s="413"/>
      <c r="Y78" s="413"/>
    </row>
    <row r="79" spans="2:25">
      <c r="B79" s="116">
        <v>38812.802083333299</v>
      </c>
      <c r="C79" s="415">
        <v>2982.888011</v>
      </c>
      <c r="D79" s="415">
        <v>2997.5954080000001</v>
      </c>
      <c r="E79" s="415">
        <v>2952.1411509999998</v>
      </c>
      <c r="F79" s="415">
        <v>3059.3699580000002</v>
      </c>
      <c r="G79" s="415">
        <v>3054.9587499999998</v>
      </c>
      <c r="H79" s="415">
        <v>3078.0559400000002</v>
      </c>
      <c r="I79" s="413"/>
      <c r="J79" s="414"/>
      <c r="X79" s="413"/>
      <c r="Y79" s="413"/>
    </row>
    <row r="80" spans="2:25">
      <c r="B80" s="116">
        <v>38812.8125</v>
      </c>
      <c r="C80" s="415">
        <v>2984.6192380000002</v>
      </c>
      <c r="D80" s="415">
        <v>2999.692286</v>
      </c>
      <c r="E80" s="415">
        <v>2959.1763129999999</v>
      </c>
      <c r="F80" s="415">
        <v>3066.4926369999998</v>
      </c>
      <c r="G80" s="415">
        <v>3061.3647449999999</v>
      </c>
      <c r="H80" s="415">
        <v>3083.572142</v>
      </c>
      <c r="I80" s="413"/>
      <c r="J80" s="414"/>
      <c r="X80" s="413"/>
      <c r="Y80" s="413"/>
    </row>
    <row r="81" spans="2:25">
      <c r="B81" s="116">
        <v>38812.822916666701</v>
      </c>
      <c r="C81" s="415">
        <v>2981.76505</v>
      </c>
      <c r="D81" s="415">
        <v>3015.976619</v>
      </c>
      <c r="E81" s="415">
        <v>2966.6066759999999</v>
      </c>
      <c r="F81" s="415">
        <v>3073.324658</v>
      </c>
      <c r="G81" s="415">
        <v>3067.9692399999999</v>
      </c>
      <c r="H81" s="415">
        <v>3087.4631949999998</v>
      </c>
      <c r="I81" s="413"/>
      <c r="J81" s="414"/>
      <c r="X81" s="413"/>
      <c r="Y81" s="413"/>
    </row>
    <row r="82" spans="2:25">
      <c r="B82" s="116">
        <v>38812.833333333299</v>
      </c>
      <c r="C82" s="415">
        <v>3004.6988190000002</v>
      </c>
      <c r="D82" s="415">
        <v>3027.6021799999999</v>
      </c>
      <c r="E82" s="415">
        <v>2971.3006770000002</v>
      </c>
      <c r="F82" s="415">
        <v>3078.674391</v>
      </c>
      <c r="G82" s="415">
        <v>3076.708666</v>
      </c>
      <c r="H82" s="415">
        <v>3100.302878</v>
      </c>
      <c r="I82" s="413"/>
      <c r="J82" s="414"/>
      <c r="X82" s="413"/>
      <c r="Y82" s="413"/>
    </row>
    <row r="83" spans="2:25">
      <c r="B83" s="116">
        <v>38812.84375</v>
      </c>
      <c r="C83" s="415">
        <v>3026.9649129999998</v>
      </c>
      <c r="D83" s="415">
        <v>3054.2185760000002</v>
      </c>
      <c r="E83" s="415">
        <v>2997.7844329999998</v>
      </c>
      <c r="F83" s="415">
        <v>3101.515531</v>
      </c>
      <c r="G83" s="415">
        <v>3099.6070209999998</v>
      </c>
      <c r="H83" s="415">
        <v>3119.4257379999999</v>
      </c>
      <c r="I83" s="413"/>
      <c r="J83" s="414"/>
      <c r="X83" s="413"/>
      <c r="Y83" s="413"/>
    </row>
    <row r="84" spans="2:25">
      <c r="B84" s="116">
        <v>38812.854166666701</v>
      </c>
      <c r="C84" s="415">
        <v>3054.0341229999999</v>
      </c>
      <c r="D84" s="415">
        <v>3092.1952660000002</v>
      </c>
      <c r="E84" s="415">
        <v>3027.560669</v>
      </c>
      <c r="F84" s="415">
        <v>3133.8401319999998</v>
      </c>
      <c r="G84" s="415">
        <v>3128.4477379999998</v>
      </c>
      <c r="H84" s="415">
        <v>3143.838569</v>
      </c>
      <c r="I84" s="413"/>
      <c r="J84" s="414"/>
      <c r="X84" s="413"/>
      <c r="Y84" s="413"/>
    </row>
    <row r="85" spans="2:25">
      <c r="B85" s="116">
        <v>38812.864583333299</v>
      </c>
      <c r="C85" s="415">
        <v>3109.733432</v>
      </c>
      <c r="D85" s="415">
        <v>3135.180742</v>
      </c>
      <c r="E85" s="415">
        <v>3045.0027610000002</v>
      </c>
      <c r="F85" s="415">
        <v>3162.7033809999998</v>
      </c>
      <c r="G85" s="415">
        <v>3158.0421879999999</v>
      </c>
      <c r="H85" s="415">
        <v>3169.9581119999998</v>
      </c>
      <c r="I85" s="413"/>
      <c r="J85" s="414"/>
      <c r="X85" s="413"/>
      <c r="Y85" s="413"/>
    </row>
    <row r="86" spans="2:25">
      <c r="B86" s="116">
        <v>38812.875</v>
      </c>
      <c r="C86" s="415">
        <v>3146.2660310000001</v>
      </c>
      <c r="D86" s="415">
        <v>3169.0783879999999</v>
      </c>
      <c r="E86" s="415">
        <v>3062.8575500000002</v>
      </c>
      <c r="F86" s="415">
        <v>3185.3095069999999</v>
      </c>
      <c r="G86" s="415">
        <v>3176.6661530000001</v>
      </c>
      <c r="H86" s="415">
        <v>3195.1260889999999</v>
      </c>
      <c r="I86" s="413"/>
      <c r="J86" s="414"/>
      <c r="X86" s="413"/>
      <c r="Y86" s="413"/>
    </row>
    <row r="87" spans="2:25">
      <c r="B87" s="116">
        <v>38812.885416666701</v>
      </c>
      <c r="C87" s="415">
        <v>3195.5670639999998</v>
      </c>
      <c r="D87" s="415">
        <v>3197.9372090000002</v>
      </c>
      <c r="E87" s="415">
        <v>3088.1808940000001</v>
      </c>
      <c r="F87" s="415">
        <v>3208.9777199999999</v>
      </c>
      <c r="G87" s="415">
        <v>3217.5937610000001</v>
      </c>
      <c r="H87" s="415">
        <v>3234.2825309999998</v>
      </c>
      <c r="I87" s="413"/>
      <c r="J87" s="414"/>
      <c r="X87" s="413"/>
      <c r="Y87" s="413"/>
    </row>
    <row r="88" spans="2:25">
      <c r="B88" s="116">
        <v>38812.895833333299</v>
      </c>
      <c r="C88" s="415">
        <v>3222.1617500000002</v>
      </c>
      <c r="D88" s="415">
        <v>3244.0021379999998</v>
      </c>
      <c r="E88" s="415">
        <v>3112.760573</v>
      </c>
      <c r="F88" s="415">
        <v>3255.6834600000002</v>
      </c>
      <c r="G88" s="415">
        <v>3248.0903440000002</v>
      </c>
      <c r="H88" s="415">
        <v>3273.6396169999998</v>
      </c>
      <c r="I88" s="413"/>
      <c r="J88" s="414"/>
      <c r="X88" s="413"/>
      <c r="Y88" s="413"/>
    </row>
    <row r="89" spans="2:25">
      <c r="B89" s="116">
        <v>38812.90625</v>
      </c>
      <c r="C89" s="415">
        <v>3238.9794240000001</v>
      </c>
      <c r="D89" s="415">
        <v>3269.5670129999999</v>
      </c>
      <c r="E89" s="415">
        <v>3169.2877330000001</v>
      </c>
      <c r="F89" s="415">
        <v>3318.256007</v>
      </c>
      <c r="G89" s="415">
        <v>3284.560653</v>
      </c>
      <c r="H89" s="415">
        <v>3308.6240290000001</v>
      </c>
      <c r="I89" s="413"/>
      <c r="J89" s="414"/>
      <c r="X89" s="413"/>
      <c r="Y89" s="413"/>
    </row>
    <row r="90" spans="2:25">
      <c r="B90" s="116">
        <v>38812.916666666701</v>
      </c>
      <c r="C90" s="415">
        <v>3260.508495</v>
      </c>
      <c r="D90" s="415">
        <v>3283.7609459999999</v>
      </c>
      <c r="E90" s="415">
        <v>3190.4813330000002</v>
      </c>
      <c r="F90" s="415">
        <v>3342.556071</v>
      </c>
      <c r="G90" s="415">
        <v>3319.1469590000002</v>
      </c>
      <c r="H90" s="415">
        <v>3307.8086760000001</v>
      </c>
      <c r="I90" s="413"/>
      <c r="J90" s="414"/>
      <c r="X90" s="413"/>
      <c r="Y90" s="413"/>
    </row>
    <row r="91" spans="2:25">
      <c r="B91" s="116">
        <v>38812.927083333299</v>
      </c>
      <c r="C91" s="415">
        <v>3295.9507990000002</v>
      </c>
      <c r="D91" s="415">
        <v>3312.742041</v>
      </c>
      <c r="E91" s="415">
        <v>3226.4213</v>
      </c>
      <c r="F91" s="415">
        <v>3369.5817769999999</v>
      </c>
      <c r="G91" s="415">
        <v>3341.5885990000002</v>
      </c>
      <c r="H91" s="415">
        <v>3330.397892</v>
      </c>
      <c r="I91" s="413"/>
      <c r="J91" s="414"/>
      <c r="X91" s="413"/>
      <c r="Y91" s="413"/>
    </row>
    <row r="92" spans="2:25">
      <c r="B92" s="116">
        <v>38812.9375</v>
      </c>
      <c r="C92" s="415">
        <v>3322.8869089999998</v>
      </c>
      <c r="D92" s="415">
        <v>3344.9674989999999</v>
      </c>
      <c r="E92" s="415">
        <v>3250.7505580000002</v>
      </c>
      <c r="F92" s="415">
        <v>3393.0529369999999</v>
      </c>
      <c r="G92" s="415">
        <v>3389.7844660000001</v>
      </c>
      <c r="H92" s="415">
        <v>3378.4588779999999</v>
      </c>
      <c r="I92" s="413"/>
      <c r="J92" s="414"/>
      <c r="X92" s="413"/>
      <c r="Y92" s="413"/>
    </row>
    <row r="93" spans="2:25">
      <c r="B93" s="116">
        <v>38812.947916666701</v>
      </c>
      <c r="C93" s="415">
        <v>3326.3569870000001</v>
      </c>
      <c r="D93" s="415">
        <v>3361.4933919999999</v>
      </c>
      <c r="E93" s="415">
        <v>3256.5657350000001</v>
      </c>
      <c r="F93" s="415">
        <v>3404.3965269999999</v>
      </c>
      <c r="G93" s="415">
        <v>3393.9304400000001</v>
      </c>
      <c r="H93" s="415">
        <v>3390.8688889999999</v>
      </c>
      <c r="I93" s="413"/>
      <c r="J93" s="414"/>
      <c r="X93" s="413"/>
      <c r="Y93" s="413"/>
    </row>
    <row r="94" spans="2:25">
      <c r="B94" s="116">
        <v>38812.958333333299</v>
      </c>
      <c r="C94" s="415">
        <v>3330.201877</v>
      </c>
      <c r="D94" s="415">
        <v>3366.2344840000001</v>
      </c>
      <c r="E94" s="415">
        <v>3256.5675179999998</v>
      </c>
      <c r="F94" s="415">
        <v>3407.3753219999999</v>
      </c>
      <c r="G94" s="415">
        <v>3389.9788149999999</v>
      </c>
      <c r="H94" s="415">
        <v>3382.4281070000002</v>
      </c>
      <c r="I94" s="413"/>
      <c r="J94" s="414"/>
      <c r="X94" s="413"/>
      <c r="Y94" s="413"/>
    </row>
    <row r="95" spans="2:25">
      <c r="B95" s="116">
        <v>38812.96875</v>
      </c>
      <c r="C95" s="415">
        <v>3342.0062029999999</v>
      </c>
      <c r="D95" s="415">
        <v>3385.1368229999998</v>
      </c>
      <c r="E95" s="415">
        <v>3278.768039</v>
      </c>
      <c r="F95" s="415">
        <v>3426.0618840000002</v>
      </c>
      <c r="G95" s="415">
        <v>3417.0629720000002</v>
      </c>
      <c r="H95" s="415">
        <v>3379.1428970000002</v>
      </c>
      <c r="I95" s="413"/>
      <c r="J95" s="414"/>
      <c r="X95" s="413"/>
      <c r="Y95" s="413"/>
    </row>
    <row r="96" spans="2:25">
      <c r="B96" s="116">
        <v>38812.979166666701</v>
      </c>
      <c r="C96" s="415">
        <v>3362.8248319999998</v>
      </c>
      <c r="D96" s="415">
        <v>3402.095898</v>
      </c>
      <c r="E96" s="415">
        <v>3299.0321239999998</v>
      </c>
      <c r="F96" s="415">
        <v>3438.7711389999999</v>
      </c>
      <c r="G96" s="415">
        <v>3451.1225290000002</v>
      </c>
      <c r="H96" s="415">
        <v>3412.4561290000001</v>
      </c>
      <c r="I96" s="413"/>
      <c r="J96" s="414"/>
      <c r="X96" s="413"/>
      <c r="Y96" s="413"/>
    </row>
    <row r="97" spans="2:25">
      <c r="B97" s="116">
        <v>38812.989583333299</v>
      </c>
      <c r="C97" s="415">
        <v>3388.4602629999999</v>
      </c>
      <c r="D97" s="415">
        <v>3405.4279200000001</v>
      </c>
      <c r="E97" s="415">
        <v>3313.282087</v>
      </c>
      <c r="F97" s="415">
        <v>3443.4467110000001</v>
      </c>
      <c r="G97" s="415">
        <v>3465.6660820000002</v>
      </c>
      <c r="H97" s="415">
        <v>3441.7569170000002</v>
      </c>
      <c r="I97" s="413"/>
      <c r="J97" s="414"/>
      <c r="X97" s="413"/>
      <c r="Y97" s="413"/>
    </row>
    <row r="98" spans="2:25">
      <c r="B98" s="116">
        <v>38813</v>
      </c>
      <c r="C98" s="415">
        <v>3393.023443</v>
      </c>
      <c r="D98" s="415">
        <v>3418.8942149999998</v>
      </c>
      <c r="E98" s="415">
        <v>3293.9921370000002</v>
      </c>
      <c r="F98" s="415">
        <v>3437.5866759999999</v>
      </c>
      <c r="G98" s="415">
        <v>3462.120457</v>
      </c>
      <c r="H98" s="415">
        <v>3441.8977420000001</v>
      </c>
      <c r="I98" s="318"/>
      <c r="X98" s="413"/>
      <c r="Y98" s="413"/>
    </row>
    <row r="99" spans="2:25">
      <c r="G99" s="231"/>
      <c r="H99" s="231"/>
    </row>
    <row r="100" spans="2:25">
      <c r="B100" s="112"/>
    </row>
    <row r="101" spans="2:25">
      <c r="B101" s="112"/>
    </row>
    <row r="102" spans="2:25">
      <c r="B102" s="112"/>
    </row>
    <row r="103" spans="2:25">
      <c r="B103" s="112"/>
    </row>
    <row r="104" spans="2:25">
      <c r="B104" s="112"/>
    </row>
    <row r="105" spans="2:25">
      <c r="B105" s="112"/>
    </row>
    <row r="106" spans="2:25">
      <c r="B106" s="112"/>
    </row>
    <row r="107" spans="2:25">
      <c r="B107" s="112"/>
    </row>
    <row r="108" spans="2:25">
      <c r="B108" s="112"/>
    </row>
    <row r="109" spans="2:25">
      <c r="B109" s="112"/>
    </row>
    <row r="110" spans="2:25">
      <c r="B110" s="112"/>
    </row>
    <row r="111" spans="2:25">
      <c r="B111" s="112"/>
    </row>
    <row r="112" spans="2:25">
      <c r="B112" s="112"/>
    </row>
    <row r="113" spans="2:2">
      <c r="B113" s="112"/>
    </row>
    <row r="114" spans="2:2">
      <c r="B114" s="112"/>
    </row>
    <row r="115" spans="2:2">
      <c r="B115" s="112"/>
    </row>
    <row r="116" spans="2:2">
      <c r="B116" s="112"/>
    </row>
    <row r="117" spans="2:2">
      <c r="B117" s="112"/>
    </row>
    <row r="118" spans="2:2">
      <c r="B118" s="112"/>
    </row>
    <row r="119" spans="2:2">
      <c r="B119" s="112"/>
    </row>
    <row r="120" spans="2:2">
      <c r="B120" s="112"/>
    </row>
    <row r="121" spans="2:2">
      <c r="B121" s="112"/>
    </row>
    <row r="122" spans="2:2">
      <c r="B122" s="112"/>
    </row>
    <row r="123" spans="2:2">
      <c r="B123" s="112"/>
    </row>
    <row r="124" spans="2:2">
      <c r="B124" s="112"/>
    </row>
    <row r="125" spans="2:2">
      <c r="B125" s="112"/>
    </row>
    <row r="126" spans="2:2">
      <c r="B126" s="112"/>
    </row>
    <row r="127" spans="2:2">
      <c r="B127" s="112"/>
    </row>
    <row r="128" spans="2:2">
      <c r="B128" s="112"/>
    </row>
    <row r="129" spans="2:2">
      <c r="B129" s="112"/>
    </row>
    <row r="130" spans="2:2">
      <c r="B130" s="112"/>
    </row>
    <row r="131" spans="2:2">
      <c r="B131" s="112"/>
    </row>
    <row r="132" spans="2:2">
      <c r="B132" s="112"/>
    </row>
    <row r="133" spans="2:2">
      <c r="B133" s="112"/>
    </row>
    <row r="134" spans="2:2">
      <c r="B134" s="112"/>
    </row>
    <row r="135" spans="2:2">
      <c r="B135" s="112"/>
    </row>
    <row r="136" spans="2:2">
      <c r="B136" s="112"/>
    </row>
    <row r="137" spans="2:2">
      <c r="B137" s="112"/>
    </row>
    <row r="138" spans="2:2">
      <c r="B138" s="112"/>
    </row>
    <row r="139" spans="2:2">
      <c r="B139" s="112"/>
    </row>
    <row r="140" spans="2:2">
      <c r="B140" s="112"/>
    </row>
    <row r="141" spans="2:2">
      <c r="B141" s="112"/>
    </row>
    <row r="142" spans="2:2">
      <c r="B142" s="112"/>
    </row>
    <row r="143" spans="2:2">
      <c r="B143" s="112"/>
    </row>
    <row r="144" spans="2:2">
      <c r="B144" s="112"/>
    </row>
    <row r="145" spans="2:2">
      <c r="B145" s="112"/>
    </row>
    <row r="146" spans="2:2">
      <c r="B146" s="112"/>
    </row>
    <row r="147" spans="2:2">
      <c r="B147" s="112"/>
    </row>
    <row r="148" spans="2:2">
      <c r="B148" s="112"/>
    </row>
    <row r="149" spans="2:2">
      <c r="B149" s="112"/>
    </row>
    <row r="150" spans="2:2">
      <c r="B150" s="112"/>
    </row>
    <row r="151" spans="2:2">
      <c r="B151" s="112"/>
    </row>
    <row r="152" spans="2:2">
      <c r="B152" s="112"/>
    </row>
    <row r="153" spans="2:2">
      <c r="B153" s="112"/>
    </row>
    <row r="154" spans="2:2">
      <c r="B154" s="112"/>
    </row>
    <row r="155" spans="2:2">
      <c r="B155" s="112"/>
    </row>
    <row r="156" spans="2:2">
      <c r="B156" s="112"/>
    </row>
    <row r="157" spans="2:2">
      <c r="B157" s="112"/>
    </row>
    <row r="158" spans="2:2">
      <c r="B158" s="112"/>
    </row>
    <row r="159" spans="2:2">
      <c r="B159" s="112"/>
    </row>
    <row r="160" spans="2:2">
      <c r="B160" s="112"/>
    </row>
    <row r="161" spans="2:2">
      <c r="B161" s="112"/>
    </row>
    <row r="162" spans="2:2">
      <c r="B162" s="112"/>
    </row>
    <row r="163" spans="2:2">
      <c r="B163" s="112"/>
    </row>
    <row r="164" spans="2:2">
      <c r="B164" s="112"/>
    </row>
    <row r="165" spans="2:2">
      <c r="B165" s="112"/>
    </row>
    <row r="166" spans="2:2">
      <c r="B166" s="112"/>
    </row>
    <row r="167" spans="2:2">
      <c r="B167" s="112"/>
    </row>
    <row r="168" spans="2:2">
      <c r="B168" s="112"/>
    </row>
    <row r="169" spans="2:2">
      <c r="B169" s="112"/>
    </row>
    <row r="170" spans="2:2">
      <c r="B170" s="112"/>
    </row>
    <row r="171" spans="2:2">
      <c r="B171" s="112"/>
    </row>
    <row r="172" spans="2:2">
      <c r="B172" s="112"/>
    </row>
    <row r="173" spans="2:2">
      <c r="B173" s="112"/>
    </row>
    <row r="174" spans="2:2">
      <c r="B174" s="112"/>
    </row>
    <row r="175" spans="2:2">
      <c r="B175" s="112"/>
    </row>
    <row r="176" spans="2:2">
      <c r="B176" s="112"/>
    </row>
    <row r="177" spans="2:2">
      <c r="B177" s="112"/>
    </row>
    <row r="178" spans="2:2">
      <c r="B178" s="112"/>
    </row>
    <row r="179" spans="2:2">
      <c r="B179" s="112"/>
    </row>
    <row r="180" spans="2:2">
      <c r="B180" s="112"/>
    </row>
    <row r="181" spans="2:2">
      <c r="B181" s="112"/>
    </row>
    <row r="182" spans="2:2">
      <c r="B182" s="112"/>
    </row>
    <row r="183" spans="2:2">
      <c r="B183" s="112"/>
    </row>
    <row r="184" spans="2:2">
      <c r="B184" s="112"/>
    </row>
    <row r="185" spans="2:2">
      <c r="B185" s="112"/>
    </row>
    <row r="186" spans="2:2">
      <c r="B186" s="112"/>
    </row>
    <row r="187" spans="2:2">
      <c r="B187" s="112"/>
    </row>
    <row r="188" spans="2:2">
      <c r="B188" s="112"/>
    </row>
    <row r="189" spans="2:2">
      <c r="B189" s="112"/>
    </row>
    <row r="190" spans="2:2">
      <c r="B190" s="112"/>
    </row>
    <row r="191" spans="2:2">
      <c r="B191" s="112"/>
    </row>
    <row r="192" spans="2:2">
      <c r="B192" s="112"/>
    </row>
    <row r="193" spans="2:2">
      <c r="B193" s="112"/>
    </row>
    <row r="194" spans="2:2">
      <c r="B194" s="112"/>
    </row>
    <row r="195" spans="2:2">
      <c r="B195" s="112"/>
    </row>
    <row r="196" spans="2:2">
      <c r="B196" s="112"/>
    </row>
    <row r="197" spans="2:2">
      <c r="B197" s="112"/>
    </row>
    <row r="198" spans="2:2">
      <c r="B198" s="112"/>
    </row>
    <row r="199" spans="2:2">
      <c r="B199" s="112"/>
    </row>
    <row r="200" spans="2:2">
      <c r="B200" s="112"/>
    </row>
    <row r="201" spans="2:2">
      <c r="B201" s="112"/>
    </row>
    <row r="202" spans="2:2">
      <c r="B202" s="112"/>
    </row>
    <row r="203" spans="2:2">
      <c r="B203" s="112"/>
    </row>
    <row r="204" spans="2:2">
      <c r="B204" s="112"/>
    </row>
    <row r="205" spans="2:2">
      <c r="B205" s="112"/>
    </row>
    <row r="206" spans="2:2">
      <c r="B206" s="112"/>
    </row>
    <row r="207" spans="2:2">
      <c r="B207" s="112"/>
    </row>
    <row r="208" spans="2:2">
      <c r="B208" s="112"/>
    </row>
    <row r="209" spans="2:2">
      <c r="B209" s="112"/>
    </row>
    <row r="210" spans="2:2">
      <c r="B210" s="112"/>
    </row>
    <row r="211" spans="2:2">
      <c r="B211" s="112"/>
    </row>
    <row r="212" spans="2:2">
      <c r="B212" s="112"/>
    </row>
    <row r="213" spans="2:2">
      <c r="B213" s="112"/>
    </row>
    <row r="214" spans="2:2">
      <c r="B214" s="112"/>
    </row>
    <row r="215" spans="2:2">
      <c r="B215" s="112"/>
    </row>
    <row r="216" spans="2:2">
      <c r="B216" s="112"/>
    </row>
    <row r="217" spans="2:2">
      <c r="B217" s="112"/>
    </row>
    <row r="218" spans="2:2">
      <c r="B218" s="112"/>
    </row>
    <row r="219" spans="2:2">
      <c r="B219" s="112"/>
    </row>
    <row r="220" spans="2:2">
      <c r="B220" s="112"/>
    </row>
    <row r="221" spans="2:2">
      <c r="B221" s="112"/>
    </row>
    <row r="222" spans="2:2">
      <c r="B222" s="112"/>
    </row>
    <row r="223" spans="2:2">
      <c r="B223" s="112"/>
    </row>
    <row r="224" spans="2:2">
      <c r="B224" s="112"/>
    </row>
    <row r="225" spans="2:2">
      <c r="B225" s="112"/>
    </row>
    <row r="226" spans="2:2">
      <c r="B226" s="112"/>
    </row>
    <row r="227" spans="2:2">
      <c r="B227" s="112"/>
    </row>
    <row r="228" spans="2:2">
      <c r="B228" s="112"/>
    </row>
    <row r="229" spans="2:2">
      <c r="B229" s="112"/>
    </row>
    <row r="230" spans="2:2">
      <c r="B230" s="112"/>
    </row>
    <row r="231" spans="2:2">
      <c r="B231" s="112"/>
    </row>
    <row r="232" spans="2:2">
      <c r="B232" s="112"/>
    </row>
    <row r="233" spans="2:2">
      <c r="B233" s="112"/>
    </row>
    <row r="234" spans="2:2">
      <c r="B234" s="112"/>
    </row>
    <row r="235" spans="2:2">
      <c r="B235" s="112"/>
    </row>
    <row r="236" spans="2:2">
      <c r="B236" s="112"/>
    </row>
    <row r="237" spans="2:2">
      <c r="B237" s="112"/>
    </row>
    <row r="238" spans="2:2">
      <c r="B238" s="112"/>
    </row>
    <row r="239" spans="2:2">
      <c r="B239" s="112"/>
    </row>
    <row r="240" spans="2:2">
      <c r="B240" s="112"/>
    </row>
    <row r="241" spans="2:2">
      <c r="B241" s="112"/>
    </row>
    <row r="242" spans="2:2">
      <c r="B242" s="112"/>
    </row>
    <row r="243" spans="2:2">
      <c r="B243" s="112"/>
    </row>
    <row r="244" spans="2:2">
      <c r="B244" s="112"/>
    </row>
    <row r="245" spans="2:2">
      <c r="B245" s="112"/>
    </row>
    <row r="246" spans="2:2">
      <c r="B246" s="112"/>
    </row>
    <row r="247" spans="2:2">
      <c r="B247" s="112"/>
    </row>
    <row r="248" spans="2:2">
      <c r="B248" s="112"/>
    </row>
    <row r="249" spans="2:2">
      <c r="B249" s="112"/>
    </row>
    <row r="250" spans="2:2">
      <c r="B250" s="112"/>
    </row>
    <row r="251" spans="2:2">
      <c r="B251" s="112"/>
    </row>
    <row r="252" spans="2:2">
      <c r="B252" s="112"/>
    </row>
    <row r="253" spans="2:2">
      <c r="B253" s="112"/>
    </row>
    <row r="254" spans="2:2">
      <c r="B254" s="112"/>
    </row>
    <row r="255" spans="2:2">
      <c r="B255" s="112"/>
    </row>
    <row r="256" spans="2:2">
      <c r="B256" s="112"/>
    </row>
    <row r="257" spans="2:2">
      <c r="B257" s="112"/>
    </row>
    <row r="258" spans="2:2">
      <c r="B258" s="112"/>
    </row>
    <row r="259" spans="2:2">
      <c r="B259" s="112"/>
    </row>
    <row r="260" spans="2:2">
      <c r="B260" s="112"/>
    </row>
    <row r="261" spans="2:2">
      <c r="B261" s="112"/>
    </row>
    <row r="262" spans="2:2">
      <c r="B262" s="112"/>
    </row>
    <row r="263" spans="2:2">
      <c r="B263" s="112"/>
    </row>
    <row r="264" spans="2:2">
      <c r="B264" s="112"/>
    </row>
    <row r="265" spans="2:2">
      <c r="B265" s="112"/>
    </row>
    <row r="266" spans="2:2">
      <c r="B266" s="112"/>
    </row>
    <row r="267" spans="2:2">
      <c r="B267" s="112"/>
    </row>
    <row r="268" spans="2:2">
      <c r="B268" s="112"/>
    </row>
    <row r="269" spans="2:2">
      <c r="B269" s="112"/>
    </row>
    <row r="270" spans="2:2">
      <c r="B270" s="112"/>
    </row>
    <row r="271" spans="2:2">
      <c r="B271" s="112"/>
    </row>
    <row r="272" spans="2:2">
      <c r="B272" s="112"/>
    </row>
    <row r="273" spans="2:2">
      <c r="B273" s="112"/>
    </row>
    <row r="274" spans="2:2">
      <c r="B274" s="112"/>
    </row>
    <row r="275" spans="2:2">
      <c r="B275" s="112"/>
    </row>
    <row r="276" spans="2:2">
      <c r="B276" s="112"/>
    </row>
    <row r="277" spans="2:2">
      <c r="B277" s="112"/>
    </row>
    <row r="278" spans="2:2">
      <c r="B278" s="112"/>
    </row>
    <row r="279" spans="2:2">
      <c r="B279" s="112"/>
    </row>
    <row r="280" spans="2:2">
      <c r="B280" s="112"/>
    </row>
    <row r="281" spans="2:2">
      <c r="B281" s="112"/>
    </row>
    <row r="282" spans="2:2">
      <c r="B282" s="112"/>
    </row>
    <row r="283" spans="2:2">
      <c r="B283" s="112"/>
    </row>
    <row r="284" spans="2:2">
      <c r="B284" s="112"/>
    </row>
    <row r="285" spans="2:2">
      <c r="B285" s="112"/>
    </row>
    <row r="286" spans="2:2">
      <c r="B286" s="112"/>
    </row>
    <row r="287" spans="2:2">
      <c r="B287" s="112"/>
    </row>
    <row r="288" spans="2:2">
      <c r="B288" s="112"/>
    </row>
    <row r="289" spans="2:2">
      <c r="B289" s="112"/>
    </row>
    <row r="290" spans="2:2">
      <c r="B290" s="112"/>
    </row>
    <row r="291" spans="2:2">
      <c r="B291" s="112"/>
    </row>
    <row r="292" spans="2:2">
      <c r="B292" s="112"/>
    </row>
    <row r="293" spans="2:2">
      <c r="B293" s="112"/>
    </row>
    <row r="294" spans="2:2">
      <c r="B294" s="112"/>
    </row>
    <row r="295" spans="2:2">
      <c r="B295" s="112"/>
    </row>
    <row r="296" spans="2:2">
      <c r="B296" s="112"/>
    </row>
    <row r="297" spans="2:2">
      <c r="B297" s="112"/>
    </row>
    <row r="298" spans="2:2">
      <c r="B298" s="112"/>
    </row>
    <row r="299" spans="2:2">
      <c r="B299" s="112"/>
    </row>
    <row r="300" spans="2:2">
      <c r="B300" s="112"/>
    </row>
    <row r="301" spans="2:2">
      <c r="B301" s="112"/>
    </row>
    <row r="302" spans="2:2">
      <c r="B302" s="112"/>
    </row>
    <row r="303" spans="2:2">
      <c r="B303" s="112"/>
    </row>
    <row r="304" spans="2:2">
      <c r="B304" s="112"/>
    </row>
    <row r="305" spans="2:2">
      <c r="B305" s="112"/>
    </row>
    <row r="306" spans="2:2">
      <c r="B306" s="112"/>
    </row>
    <row r="307" spans="2:2">
      <c r="B307" s="112"/>
    </row>
    <row r="308" spans="2:2">
      <c r="B308" s="112"/>
    </row>
    <row r="309" spans="2:2">
      <c r="B309" s="112"/>
    </row>
    <row r="310" spans="2:2">
      <c r="B310" s="112"/>
    </row>
    <row r="311" spans="2:2">
      <c r="B311" s="112"/>
    </row>
    <row r="312" spans="2:2">
      <c r="B312" s="112"/>
    </row>
    <row r="313" spans="2:2">
      <c r="B313" s="112"/>
    </row>
    <row r="314" spans="2:2">
      <c r="B314" s="112"/>
    </row>
    <row r="315" spans="2:2">
      <c r="B315" s="112"/>
    </row>
    <row r="316" spans="2:2">
      <c r="B316" s="112"/>
    </row>
    <row r="317" spans="2:2">
      <c r="B317" s="112"/>
    </row>
    <row r="318" spans="2:2">
      <c r="B318" s="112"/>
    </row>
    <row r="319" spans="2:2">
      <c r="B319" s="112"/>
    </row>
    <row r="320" spans="2:2">
      <c r="B320" s="112"/>
    </row>
    <row r="321" spans="2:2">
      <c r="B321" s="112"/>
    </row>
    <row r="322" spans="2:2">
      <c r="B322" s="112"/>
    </row>
    <row r="323" spans="2:2">
      <c r="B323" s="112"/>
    </row>
    <row r="324" spans="2:2">
      <c r="B324" s="112"/>
    </row>
    <row r="325" spans="2:2">
      <c r="B325" s="112"/>
    </row>
    <row r="326" spans="2:2">
      <c r="B326" s="112"/>
    </row>
    <row r="327" spans="2:2">
      <c r="B327" s="112"/>
    </row>
    <row r="328" spans="2:2">
      <c r="B328" s="112"/>
    </row>
    <row r="329" spans="2:2">
      <c r="B329" s="112"/>
    </row>
    <row r="330" spans="2:2">
      <c r="B330" s="112"/>
    </row>
    <row r="331" spans="2:2">
      <c r="B331" s="112"/>
    </row>
    <row r="332" spans="2:2">
      <c r="B332" s="112"/>
    </row>
    <row r="333" spans="2:2">
      <c r="B333" s="112"/>
    </row>
    <row r="334" spans="2:2">
      <c r="B334" s="112"/>
    </row>
    <row r="335" spans="2:2">
      <c r="B335" s="112"/>
    </row>
    <row r="336" spans="2:2">
      <c r="B336" s="112"/>
    </row>
    <row r="337" spans="2:2">
      <c r="B337" s="112"/>
    </row>
    <row r="338" spans="2:2">
      <c r="B338" s="112"/>
    </row>
    <row r="339" spans="2:2">
      <c r="B339" s="112"/>
    </row>
    <row r="340" spans="2:2">
      <c r="B340" s="112"/>
    </row>
    <row r="341" spans="2:2">
      <c r="B341" s="112"/>
    </row>
    <row r="342" spans="2:2">
      <c r="B342" s="112"/>
    </row>
    <row r="343" spans="2:2">
      <c r="B343" s="112"/>
    </row>
    <row r="344" spans="2:2">
      <c r="B344" s="112"/>
    </row>
    <row r="345" spans="2:2">
      <c r="B345" s="112"/>
    </row>
    <row r="346" spans="2:2">
      <c r="B346" s="112"/>
    </row>
    <row r="347" spans="2:2">
      <c r="B347" s="112"/>
    </row>
    <row r="348" spans="2:2">
      <c r="B348" s="112"/>
    </row>
    <row r="349" spans="2:2">
      <c r="B349" s="112"/>
    </row>
    <row r="350" spans="2:2">
      <c r="B350" s="112"/>
    </row>
    <row r="351" spans="2:2">
      <c r="B351" s="112"/>
    </row>
    <row r="352" spans="2:2">
      <c r="B352" s="112"/>
    </row>
    <row r="353" spans="2:2">
      <c r="B353" s="112"/>
    </row>
    <row r="354" spans="2:2">
      <c r="B354" s="112"/>
    </row>
    <row r="355" spans="2:2">
      <c r="B355" s="112"/>
    </row>
    <row r="356" spans="2:2">
      <c r="B356" s="112"/>
    </row>
    <row r="357" spans="2:2">
      <c r="B357" s="112"/>
    </row>
    <row r="358" spans="2:2">
      <c r="B358" s="112"/>
    </row>
    <row r="359" spans="2:2">
      <c r="B359" s="112"/>
    </row>
    <row r="360" spans="2:2">
      <c r="B360" s="112"/>
    </row>
    <row r="361" spans="2:2">
      <c r="B361" s="112"/>
    </row>
    <row r="362" spans="2:2">
      <c r="B362" s="112"/>
    </row>
    <row r="363" spans="2:2">
      <c r="B363" s="112"/>
    </row>
    <row r="364" spans="2:2">
      <c r="B364" s="112"/>
    </row>
    <row r="365" spans="2:2">
      <c r="B365" s="112"/>
    </row>
    <row r="366" spans="2:2">
      <c r="B366" s="112"/>
    </row>
    <row r="367" spans="2:2">
      <c r="B367" s="112"/>
    </row>
    <row r="368" spans="2:2">
      <c r="B368" s="112"/>
    </row>
    <row r="369" spans="2:2">
      <c r="B369" s="112"/>
    </row>
    <row r="370" spans="2:2">
      <c r="B370" s="112"/>
    </row>
    <row r="371" spans="2:2">
      <c r="B371" s="112"/>
    </row>
    <row r="372" spans="2:2">
      <c r="B372" s="112"/>
    </row>
    <row r="373" spans="2:2">
      <c r="B373" s="112"/>
    </row>
    <row r="374" spans="2:2">
      <c r="B374" s="112"/>
    </row>
    <row r="375" spans="2:2">
      <c r="B375" s="112"/>
    </row>
    <row r="376" spans="2:2">
      <c r="B376" s="112"/>
    </row>
    <row r="377" spans="2:2">
      <c r="B377" s="112"/>
    </row>
    <row r="378" spans="2:2">
      <c r="B378" s="112"/>
    </row>
    <row r="379" spans="2:2">
      <c r="B379" s="112"/>
    </row>
    <row r="380" spans="2:2">
      <c r="B380" s="112"/>
    </row>
    <row r="381" spans="2:2">
      <c r="B381" s="112"/>
    </row>
    <row r="382" spans="2:2">
      <c r="B382" s="112"/>
    </row>
    <row r="383" spans="2:2">
      <c r="B383" s="112"/>
    </row>
    <row r="384" spans="2:2">
      <c r="B384" s="112"/>
    </row>
    <row r="385" spans="2:2">
      <c r="B385" s="112"/>
    </row>
    <row r="386" spans="2:2">
      <c r="B386" s="112"/>
    </row>
    <row r="387" spans="2:2">
      <c r="B387" s="112"/>
    </row>
    <row r="388" spans="2:2">
      <c r="B388" s="112"/>
    </row>
    <row r="389" spans="2:2">
      <c r="B389" s="112"/>
    </row>
    <row r="390" spans="2:2">
      <c r="B390" s="112"/>
    </row>
    <row r="391" spans="2:2">
      <c r="B391" s="112"/>
    </row>
    <row r="392" spans="2:2">
      <c r="B392" s="112"/>
    </row>
    <row r="393" spans="2:2">
      <c r="B393" s="112"/>
    </row>
    <row r="394" spans="2:2">
      <c r="B394" s="112"/>
    </row>
    <row r="395" spans="2:2">
      <c r="B395" s="112"/>
    </row>
    <row r="396" spans="2:2">
      <c r="B396" s="112"/>
    </row>
    <row r="397" spans="2:2">
      <c r="B397" s="112"/>
    </row>
    <row r="398" spans="2:2">
      <c r="B398" s="112"/>
    </row>
    <row r="399" spans="2:2">
      <c r="B399" s="112"/>
    </row>
    <row r="400" spans="2:2">
      <c r="B400" s="112"/>
    </row>
    <row r="401" spans="2:2">
      <c r="B401" s="112"/>
    </row>
    <row r="402" spans="2:2">
      <c r="B402" s="112"/>
    </row>
    <row r="403" spans="2:2">
      <c r="B403" s="112"/>
    </row>
    <row r="404" spans="2:2">
      <c r="B404" s="112"/>
    </row>
    <row r="405" spans="2:2">
      <c r="B405" s="112"/>
    </row>
    <row r="406" spans="2:2">
      <c r="B406" s="112"/>
    </row>
    <row r="407" spans="2:2">
      <c r="B407" s="112"/>
    </row>
    <row r="408" spans="2:2">
      <c r="B408" s="112"/>
    </row>
    <row r="409" spans="2:2">
      <c r="B409" s="112"/>
    </row>
    <row r="410" spans="2:2">
      <c r="B410" s="112"/>
    </row>
    <row r="411" spans="2:2">
      <c r="B411" s="112"/>
    </row>
    <row r="412" spans="2:2">
      <c r="B412" s="112"/>
    </row>
    <row r="413" spans="2:2">
      <c r="B413" s="112"/>
    </row>
    <row r="414" spans="2:2">
      <c r="B414" s="112"/>
    </row>
    <row r="415" spans="2:2">
      <c r="B415" s="112"/>
    </row>
    <row r="416" spans="2:2">
      <c r="B416" s="112"/>
    </row>
    <row r="417" spans="2:2">
      <c r="B417" s="112"/>
    </row>
    <row r="418" spans="2:2">
      <c r="B418" s="112"/>
    </row>
    <row r="419" spans="2:2">
      <c r="B419" s="112"/>
    </row>
    <row r="420" spans="2:2">
      <c r="B420" s="112"/>
    </row>
    <row r="421" spans="2:2">
      <c r="B421" s="112"/>
    </row>
    <row r="422" spans="2:2">
      <c r="B422" s="112"/>
    </row>
    <row r="423" spans="2:2">
      <c r="B423" s="112"/>
    </row>
    <row r="424" spans="2:2">
      <c r="B424" s="112"/>
    </row>
    <row r="425" spans="2:2">
      <c r="B425" s="112"/>
    </row>
    <row r="426" spans="2:2">
      <c r="B426" s="112"/>
    </row>
    <row r="427" spans="2:2">
      <c r="B427" s="112"/>
    </row>
    <row r="428" spans="2:2">
      <c r="B428" s="112"/>
    </row>
    <row r="429" spans="2:2">
      <c r="B429" s="112"/>
    </row>
    <row r="430" spans="2:2">
      <c r="B430" s="112"/>
    </row>
    <row r="431" spans="2:2">
      <c r="B431" s="112"/>
    </row>
    <row r="432" spans="2:2">
      <c r="B432" s="112"/>
    </row>
    <row r="433" spans="2:2">
      <c r="B433" s="112"/>
    </row>
    <row r="434" spans="2:2">
      <c r="B434" s="112"/>
    </row>
    <row r="435" spans="2:2">
      <c r="B435" s="112"/>
    </row>
    <row r="436" spans="2:2">
      <c r="B436" s="112"/>
    </row>
    <row r="437" spans="2:2">
      <c r="B437" s="112"/>
    </row>
    <row r="438" spans="2:2">
      <c r="B438" s="112"/>
    </row>
    <row r="439" spans="2:2">
      <c r="B439" s="112"/>
    </row>
    <row r="440" spans="2:2">
      <c r="B440" s="112"/>
    </row>
    <row r="441" spans="2:2">
      <c r="B441" s="112"/>
    </row>
    <row r="442" spans="2:2">
      <c r="B442" s="112"/>
    </row>
    <row r="443" spans="2:2">
      <c r="B443" s="112"/>
    </row>
    <row r="444" spans="2:2">
      <c r="B444" s="112"/>
    </row>
    <row r="445" spans="2:2">
      <c r="B445" s="112"/>
    </row>
    <row r="446" spans="2:2">
      <c r="B446" s="112"/>
    </row>
    <row r="447" spans="2:2">
      <c r="B447" s="112"/>
    </row>
    <row r="448" spans="2:2">
      <c r="B448" s="112"/>
    </row>
    <row r="449" spans="2:2">
      <c r="B449" s="112"/>
    </row>
    <row r="450" spans="2:2">
      <c r="B450" s="112"/>
    </row>
    <row r="451" spans="2:2">
      <c r="B451" s="112"/>
    </row>
    <row r="452" spans="2:2">
      <c r="B452" s="112"/>
    </row>
    <row r="453" spans="2:2">
      <c r="B453" s="112"/>
    </row>
    <row r="454" spans="2:2">
      <c r="B454" s="112"/>
    </row>
    <row r="455" spans="2:2">
      <c r="B455" s="112"/>
    </row>
    <row r="456" spans="2:2">
      <c r="B456" s="112"/>
    </row>
    <row r="457" spans="2:2">
      <c r="B457" s="112"/>
    </row>
    <row r="458" spans="2:2">
      <c r="B458" s="112"/>
    </row>
    <row r="459" spans="2:2">
      <c r="B459" s="112"/>
    </row>
    <row r="460" spans="2:2">
      <c r="B460" s="112"/>
    </row>
    <row r="461" spans="2:2">
      <c r="B461" s="112"/>
    </row>
    <row r="462" spans="2:2">
      <c r="B462" s="112"/>
    </row>
    <row r="463" spans="2:2">
      <c r="B463" s="112"/>
    </row>
    <row r="464" spans="2:2">
      <c r="B464" s="112"/>
    </row>
    <row r="465" spans="2:2">
      <c r="B465" s="112"/>
    </row>
    <row r="466" spans="2:2">
      <c r="B466" s="112"/>
    </row>
    <row r="467" spans="2:2">
      <c r="B467" s="112"/>
    </row>
    <row r="468" spans="2:2">
      <c r="B468" s="112"/>
    </row>
    <row r="469" spans="2:2">
      <c r="B469" s="112"/>
    </row>
    <row r="470" spans="2:2">
      <c r="B470" s="112"/>
    </row>
    <row r="471" spans="2:2">
      <c r="B471" s="112"/>
    </row>
    <row r="472" spans="2:2">
      <c r="B472" s="112"/>
    </row>
    <row r="473" spans="2:2">
      <c r="B473" s="112"/>
    </row>
    <row r="474" spans="2:2">
      <c r="B474" s="112"/>
    </row>
    <row r="475" spans="2:2">
      <c r="B475" s="112"/>
    </row>
    <row r="476" spans="2:2">
      <c r="B476" s="112"/>
    </row>
    <row r="477" spans="2:2">
      <c r="B477" s="112"/>
    </row>
    <row r="478" spans="2:2">
      <c r="B478" s="112"/>
    </row>
    <row r="479" spans="2:2">
      <c r="B479" s="112"/>
    </row>
    <row r="480" spans="2:2">
      <c r="B480" s="112"/>
    </row>
    <row r="481" spans="2:2">
      <c r="B481" s="112"/>
    </row>
    <row r="482" spans="2:2">
      <c r="B482" s="112"/>
    </row>
    <row r="483" spans="2:2">
      <c r="B483" s="112"/>
    </row>
    <row r="484" spans="2:2">
      <c r="B484" s="112"/>
    </row>
    <row r="485" spans="2:2">
      <c r="B485" s="112"/>
    </row>
    <row r="486" spans="2:2">
      <c r="B486" s="112"/>
    </row>
    <row r="487" spans="2:2">
      <c r="B487" s="112"/>
    </row>
    <row r="488" spans="2:2">
      <c r="B488" s="112"/>
    </row>
    <row r="489" spans="2:2">
      <c r="B489" s="112"/>
    </row>
    <row r="490" spans="2:2">
      <c r="B490" s="112"/>
    </row>
    <row r="491" spans="2:2">
      <c r="B491" s="112"/>
    </row>
    <row r="492" spans="2:2">
      <c r="B492" s="112"/>
    </row>
    <row r="493" spans="2:2">
      <c r="B493" s="112"/>
    </row>
    <row r="494" spans="2:2">
      <c r="B494" s="112"/>
    </row>
    <row r="495" spans="2:2">
      <c r="B495" s="112"/>
    </row>
    <row r="496" spans="2:2">
      <c r="B496" s="112"/>
    </row>
    <row r="497" spans="2:2">
      <c r="B497" s="112"/>
    </row>
    <row r="498" spans="2:2">
      <c r="B498" s="112"/>
    </row>
    <row r="499" spans="2:2">
      <c r="B499" s="112"/>
    </row>
    <row r="500" spans="2:2">
      <c r="B500" s="112"/>
    </row>
    <row r="501" spans="2:2">
      <c r="B501" s="112"/>
    </row>
    <row r="502" spans="2:2">
      <c r="B502" s="112"/>
    </row>
    <row r="503" spans="2:2">
      <c r="B503" s="112"/>
    </row>
    <row r="504" spans="2:2">
      <c r="B504" s="112"/>
    </row>
    <row r="505" spans="2:2">
      <c r="B505" s="112"/>
    </row>
    <row r="506" spans="2:2">
      <c r="B506" s="112"/>
    </row>
    <row r="507" spans="2:2">
      <c r="B507" s="112"/>
    </row>
    <row r="508" spans="2:2">
      <c r="B508" s="112"/>
    </row>
    <row r="509" spans="2:2">
      <c r="B509" s="112"/>
    </row>
    <row r="510" spans="2:2">
      <c r="B510" s="112"/>
    </row>
    <row r="511" spans="2:2">
      <c r="B511" s="112"/>
    </row>
    <row r="512" spans="2:2">
      <c r="B512" s="112"/>
    </row>
    <row r="513" spans="2:2">
      <c r="B513" s="112"/>
    </row>
    <row r="514" spans="2:2">
      <c r="B514" s="112"/>
    </row>
    <row r="515" spans="2:2">
      <c r="B515" s="112"/>
    </row>
    <row r="516" spans="2:2">
      <c r="B516" s="112"/>
    </row>
    <row r="517" spans="2:2">
      <c r="B517" s="112"/>
    </row>
    <row r="518" spans="2:2">
      <c r="B518" s="112"/>
    </row>
    <row r="519" spans="2:2">
      <c r="B519" s="112"/>
    </row>
    <row r="520" spans="2:2">
      <c r="B520" s="112"/>
    </row>
    <row r="521" spans="2:2">
      <c r="B521" s="112"/>
    </row>
    <row r="522" spans="2:2">
      <c r="B522" s="112"/>
    </row>
    <row r="523" spans="2:2">
      <c r="B523" s="112"/>
    </row>
    <row r="524" spans="2:2">
      <c r="B524" s="112"/>
    </row>
    <row r="525" spans="2:2">
      <c r="B525" s="112"/>
    </row>
    <row r="526" spans="2:2">
      <c r="B526" s="112"/>
    </row>
    <row r="527" spans="2:2">
      <c r="B527" s="112"/>
    </row>
    <row r="528" spans="2:2">
      <c r="B528" s="112"/>
    </row>
    <row r="529" spans="2:2">
      <c r="B529" s="112"/>
    </row>
    <row r="530" spans="2:2">
      <c r="B530" s="112"/>
    </row>
    <row r="531" spans="2:2">
      <c r="B531" s="112"/>
    </row>
    <row r="532" spans="2:2">
      <c r="B532" s="112"/>
    </row>
    <row r="533" spans="2:2">
      <c r="B533" s="112"/>
    </row>
    <row r="534" spans="2:2">
      <c r="B534" s="112"/>
    </row>
    <row r="535" spans="2:2">
      <c r="B535" s="112"/>
    </row>
    <row r="536" spans="2:2">
      <c r="B536" s="112"/>
    </row>
    <row r="537" spans="2:2">
      <c r="B537" s="112"/>
    </row>
    <row r="538" spans="2:2">
      <c r="B538" s="112"/>
    </row>
    <row r="539" spans="2:2">
      <c r="B539" s="112"/>
    </row>
    <row r="540" spans="2:2">
      <c r="B540" s="112"/>
    </row>
    <row r="541" spans="2:2">
      <c r="B541" s="112"/>
    </row>
    <row r="542" spans="2:2">
      <c r="B542" s="112"/>
    </row>
    <row r="543" spans="2:2">
      <c r="B543" s="112"/>
    </row>
    <row r="544" spans="2:2">
      <c r="B544" s="112"/>
    </row>
    <row r="545" spans="2:2">
      <c r="B545" s="112"/>
    </row>
    <row r="546" spans="2:2">
      <c r="B546" s="112"/>
    </row>
    <row r="547" spans="2:2">
      <c r="B547" s="112"/>
    </row>
    <row r="548" spans="2:2">
      <c r="B548" s="112"/>
    </row>
    <row r="549" spans="2:2">
      <c r="B549" s="112"/>
    </row>
    <row r="550" spans="2:2">
      <c r="B550" s="112"/>
    </row>
    <row r="551" spans="2:2">
      <c r="B551" s="112"/>
    </row>
    <row r="552" spans="2:2">
      <c r="B552" s="112"/>
    </row>
    <row r="553" spans="2:2">
      <c r="B553" s="112"/>
    </row>
    <row r="554" spans="2:2">
      <c r="B554" s="112"/>
    </row>
    <row r="555" spans="2:2">
      <c r="B555" s="112"/>
    </row>
    <row r="556" spans="2:2">
      <c r="B556" s="112"/>
    </row>
    <row r="557" spans="2:2">
      <c r="B557" s="112"/>
    </row>
    <row r="558" spans="2:2">
      <c r="B558" s="112"/>
    </row>
    <row r="559" spans="2:2">
      <c r="B559" s="112"/>
    </row>
    <row r="560" spans="2:2">
      <c r="B560" s="112"/>
    </row>
    <row r="561" spans="2:2">
      <c r="B561" s="112"/>
    </row>
    <row r="562" spans="2:2">
      <c r="B562" s="112"/>
    </row>
    <row r="563" spans="2:2">
      <c r="B563" s="112"/>
    </row>
    <row r="564" spans="2:2">
      <c r="B564" s="112"/>
    </row>
    <row r="565" spans="2:2">
      <c r="B565" s="112"/>
    </row>
    <row r="566" spans="2:2">
      <c r="B566" s="112"/>
    </row>
    <row r="567" spans="2:2">
      <c r="B567" s="112"/>
    </row>
    <row r="568" spans="2:2">
      <c r="B568" s="112"/>
    </row>
    <row r="569" spans="2:2">
      <c r="B569" s="112"/>
    </row>
    <row r="570" spans="2:2">
      <c r="B570" s="112"/>
    </row>
    <row r="571" spans="2:2">
      <c r="B571" s="112"/>
    </row>
    <row r="572" spans="2:2">
      <c r="B572" s="112"/>
    </row>
    <row r="573" spans="2:2">
      <c r="B573" s="112"/>
    </row>
    <row r="574" spans="2:2">
      <c r="B574" s="112"/>
    </row>
    <row r="575" spans="2:2">
      <c r="B575" s="112"/>
    </row>
    <row r="576" spans="2:2">
      <c r="B576" s="112"/>
    </row>
    <row r="577" spans="2:2">
      <c r="B577" s="112"/>
    </row>
    <row r="578" spans="2:2">
      <c r="B578" s="112"/>
    </row>
    <row r="579" spans="2:2">
      <c r="B579" s="112"/>
    </row>
    <row r="580" spans="2:2">
      <c r="B580" s="112"/>
    </row>
    <row r="581" spans="2:2">
      <c r="B581" s="112"/>
    </row>
    <row r="582" spans="2:2">
      <c r="B582" s="112"/>
    </row>
    <row r="583" spans="2:2">
      <c r="B583" s="112"/>
    </row>
    <row r="584" spans="2:2">
      <c r="B584" s="112"/>
    </row>
    <row r="585" spans="2:2">
      <c r="B585" s="112"/>
    </row>
    <row r="586" spans="2:2">
      <c r="B586" s="112"/>
    </row>
    <row r="587" spans="2:2">
      <c r="B587" s="112"/>
    </row>
    <row r="588" spans="2:2">
      <c r="B588" s="112"/>
    </row>
    <row r="589" spans="2:2">
      <c r="B589" s="112"/>
    </row>
    <row r="590" spans="2:2">
      <c r="B590" s="112"/>
    </row>
    <row r="591" spans="2:2">
      <c r="B591" s="112"/>
    </row>
    <row r="592" spans="2:2">
      <c r="B592" s="112"/>
    </row>
    <row r="593" spans="2:2">
      <c r="B593" s="112"/>
    </row>
    <row r="594" spans="2:2">
      <c r="B594" s="112"/>
    </row>
    <row r="595" spans="2:2">
      <c r="B595" s="112"/>
    </row>
    <row r="596" spans="2:2">
      <c r="B596" s="112"/>
    </row>
    <row r="597" spans="2:2">
      <c r="B597" s="112"/>
    </row>
    <row r="598" spans="2:2">
      <c r="B598" s="112"/>
    </row>
    <row r="599" spans="2:2">
      <c r="B599" s="112"/>
    </row>
    <row r="600" spans="2:2">
      <c r="B600" s="112"/>
    </row>
    <row r="601" spans="2:2">
      <c r="B601" s="112"/>
    </row>
    <row r="602" spans="2:2">
      <c r="B602" s="112"/>
    </row>
    <row r="603" spans="2:2">
      <c r="B603" s="112"/>
    </row>
    <row r="604" spans="2:2">
      <c r="B604" s="112"/>
    </row>
    <row r="605" spans="2:2">
      <c r="B605" s="112"/>
    </row>
    <row r="606" spans="2:2">
      <c r="B606" s="112"/>
    </row>
    <row r="607" spans="2:2">
      <c r="B607" s="112"/>
    </row>
    <row r="608" spans="2:2">
      <c r="B608" s="112"/>
    </row>
    <row r="609" spans="2:2">
      <c r="B609" s="112"/>
    </row>
    <row r="610" spans="2:2">
      <c r="B610" s="112"/>
    </row>
    <row r="611" spans="2:2">
      <c r="B611" s="112"/>
    </row>
    <row r="612" spans="2:2">
      <c r="B612" s="112"/>
    </row>
    <row r="613" spans="2:2">
      <c r="B613" s="112"/>
    </row>
    <row r="614" spans="2:2">
      <c r="B614" s="112"/>
    </row>
    <row r="615" spans="2:2">
      <c r="B615" s="112"/>
    </row>
    <row r="616" spans="2:2">
      <c r="B616" s="112"/>
    </row>
    <row r="617" spans="2:2">
      <c r="B617" s="112"/>
    </row>
    <row r="618" spans="2:2">
      <c r="B618" s="112"/>
    </row>
    <row r="619" spans="2:2">
      <c r="B619" s="112"/>
    </row>
    <row r="620" spans="2:2">
      <c r="B620" s="112"/>
    </row>
    <row r="621" spans="2:2">
      <c r="B621" s="112"/>
    </row>
    <row r="622" spans="2:2">
      <c r="B622" s="112"/>
    </row>
    <row r="623" spans="2:2">
      <c r="B623" s="112"/>
    </row>
    <row r="624" spans="2:2">
      <c r="B624" s="112"/>
    </row>
    <row r="625" spans="2:2">
      <c r="B625" s="112"/>
    </row>
    <row r="626" spans="2:2">
      <c r="B626" s="112"/>
    </row>
    <row r="627" spans="2:2">
      <c r="B627" s="112"/>
    </row>
    <row r="628" spans="2:2">
      <c r="B628" s="112"/>
    </row>
    <row r="629" spans="2:2">
      <c r="B629" s="112"/>
    </row>
    <row r="630" spans="2:2">
      <c r="B630" s="112"/>
    </row>
    <row r="631" spans="2:2">
      <c r="B631" s="112"/>
    </row>
    <row r="632" spans="2:2">
      <c r="B632" s="112"/>
    </row>
    <row r="633" spans="2:2">
      <c r="B633" s="112"/>
    </row>
    <row r="634" spans="2:2">
      <c r="B634" s="112"/>
    </row>
    <row r="635" spans="2:2">
      <c r="B635" s="112"/>
    </row>
    <row r="636" spans="2:2">
      <c r="B636" s="112"/>
    </row>
    <row r="637" spans="2:2">
      <c r="B637" s="112"/>
    </row>
    <row r="638" spans="2:2">
      <c r="B638" s="112"/>
    </row>
    <row r="639" spans="2:2">
      <c r="B639" s="112"/>
    </row>
    <row r="640" spans="2:2">
      <c r="B640" s="112"/>
    </row>
    <row r="641" spans="2:2">
      <c r="B641" s="112"/>
    </row>
    <row r="642" spans="2:2">
      <c r="B642" s="112"/>
    </row>
    <row r="643" spans="2:2">
      <c r="B643" s="112"/>
    </row>
    <row r="644" spans="2:2">
      <c r="B644" s="112"/>
    </row>
    <row r="645" spans="2:2">
      <c r="B645" s="112"/>
    </row>
    <row r="646" spans="2:2">
      <c r="B646" s="112"/>
    </row>
    <row r="647" spans="2:2">
      <c r="B647" s="112"/>
    </row>
    <row r="648" spans="2:2">
      <c r="B648" s="112"/>
    </row>
    <row r="649" spans="2:2">
      <c r="B649" s="112"/>
    </row>
    <row r="650" spans="2:2">
      <c r="B650" s="112"/>
    </row>
    <row r="651" spans="2:2">
      <c r="B651" s="112"/>
    </row>
    <row r="652" spans="2:2">
      <c r="B652" s="112"/>
    </row>
    <row r="653" spans="2:2">
      <c r="B653" s="112"/>
    </row>
    <row r="654" spans="2:2">
      <c r="B654" s="112"/>
    </row>
    <row r="655" spans="2:2">
      <c r="B655" s="112"/>
    </row>
    <row r="656" spans="2:2">
      <c r="B656" s="112"/>
    </row>
    <row r="657" spans="2:2">
      <c r="B657" s="112"/>
    </row>
    <row r="658" spans="2:2">
      <c r="B658" s="112"/>
    </row>
    <row r="659" spans="2:2">
      <c r="B659" s="112"/>
    </row>
    <row r="660" spans="2:2">
      <c r="B660" s="112"/>
    </row>
    <row r="661" spans="2:2">
      <c r="B661" s="112"/>
    </row>
    <row r="662" spans="2:2">
      <c r="B662" s="112"/>
    </row>
    <row r="663" spans="2:2">
      <c r="B663" s="112"/>
    </row>
    <row r="664" spans="2:2">
      <c r="B664" s="112"/>
    </row>
    <row r="665" spans="2:2">
      <c r="B665" s="112"/>
    </row>
    <row r="666" spans="2:2">
      <c r="B666" s="112"/>
    </row>
    <row r="667" spans="2:2">
      <c r="B667" s="112"/>
    </row>
    <row r="668" spans="2:2">
      <c r="B668" s="112"/>
    </row>
    <row r="669" spans="2:2">
      <c r="B669" s="112"/>
    </row>
    <row r="670" spans="2:2">
      <c r="B670" s="112"/>
    </row>
    <row r="671" spans="2:2">
      <c r="B671" s="112"/>
    </row>
    <row r="672" spans="2:2">
      <c r="B672" s="112"/>
    </row>
    <row r="673" spans="2:2">
      <c r="B673" s="112"/>
    </row>
    <row r="674" spans="2:2">
      <c r="B674" s="112"/>
    </row>
    <row r="675" spans="2:2">
      <c r="B675" s="112"/>
    </row>
    <row r="676" spans="2:2">
      <c r="B676" s="112"/>
    </row>
    <row r="677" spans="2:2">
      <c r="B677" s="112"/>
    </row>
    <row r="678" spans="2:2">
      <c r="B678" s="112"/>
    </row>
    <row r="679" spans="2:2">
      <c r="B679" s="112"/>
    </row>
    <row r="680" spans="2:2">
      <c r="B680" s="112"/>
    </row>
    <row r="681" spans="2:2">
      <c r="B681" s="112"/>
    </row>
    <row r="682" spans="2:2">
      <c r="B682" s="112"/>
    </row>
    <row r="683" spans="2:2">
      <c r="B683" s="112"/>
    </row>
    <row r="684" spans="2:2">
      <c r="B684" s="112"/>
    </row>
    <row r="685" spans="2:2">
      <c r="B685" s="112"/>
    </row>
    <row r="686" spans="2:2">
      <c r="B686" s="112"/>
    </row>
    <row r="687" spans="2:2">
      <c r="B687" s="112"/>
    </row>
    <row r="688" spans="2:2">
      <c r="B688" s="112"/>
    </row>
    <row r="689" spans="2:2">
      <c r="B689" s="112"/>
    </row>
    <row r="690" spans="2:2">
      <c r="B690" s="112"/>
    </row>
    <row r="691" spans="2:2">
      <c r="B691" s="112"/>
    </row>
    <row r="692" spans="2:2">
      <c r="B692" s="112"/>
    </row>
    <row r="693" spans="2:2">
      <c r="B693" s="112"/>
    </row>
    <row r="694" spans="2:2">
      <c r="B694" s="112"/>
    </row>
    <row r="695" spans="2:2">
      <c r="B695" s="112"/>
    </row>
    <row r="696" spans="2:2">
      <c r="B696" s="112"/>
    </row>
    <row r="697" spans="2:2">
      <c r="B697" s="112"/>
    </row>
    <row r="698" spans="2:2">
      <c r="B698" s="112"/>
    </row>
    <row r="699" spans="2:2">
      <c r="B699" s="112"/>
    </row>
    <row r="700" spans="2:2">
      <c r="B700" s="112"/>
    </row>
    <row r="701" spans="2:2">
      <c r="B701" s="112"/>
    </row>
    <row r="702" spans="2:2">
      <c r="B702" s="112"/>
    </row>
    <row r="703" spans="2:2">
      <c r="B703" s="112"/>
    </row>
    <row r="704" spans="2:2">
      <c r="B704" s="112"/>
    </row>
    <row r="705" spans="2:2">
      <c r="B705" s="112"/>
    </row>
    <row r="706" spans="2:2">
      <c r="B706" s="112"/>
    </row>
    <row r="707" spans="2:2">
      <c r="B707" s="112"/>
    </row>
    <row r="708" spans="2:2">
      <c r="B708" s="112"/>
    </row>
    <row r="709" spans="2:2">
      <c r="B709" s="112"/>
    </row>
    <row r="710" spans="2:2">
      <c r="B710" s="112"/>
    </row>
    <row r="711" spans="2:2">
      <c r="B711" s="112"/>
    </row>
    <row r="712" spans="2:2">
      <c r="B712" s="112"/>
    </row>
    <row r="713" spans="2:2">
      <c r="B713" s="112"/>
    </row>
    <row r="714" spans="2:2">
      <c r="B714" s="112"/>
    </row>
    <row r="715" spans="2:2">
      <c r="B715" s="112"/>
    </row>
    <row r="716" spans="2:2">
      <c r="B716" s="112"/>
    </row>
    <row r="717" spans="2:2">
      <c r="B717" s="112"/>
    </row>
    <row r="718" spans="2:2">
      <c r="B718" s="112"/>
    </row>
    <row r="719" spans="2:2">
      <c r="B719" s="112"/>
    </row>
    <row r="720" spans="2:2">
      <c r="B720" s="112"/>
    </row>
    <row r="721" spans="2:2">
      <c r="B721" s="112"/>
    </row>
    <row r="722" spans="2:2">
      <c r="B722" s="112"/>
    </row>
    <row r="723" spans="2:2">
      <c r="B723" s="112"/>
    </row>
    <row r="724" spans="2:2">
      <c r="B724" s="112"/>
    </row>
    <row r="725" spans="2:2">
      <c r="B725" s="112"/>
    </row>
    <row r="726" spans="2:2">
      <c r="B726" s="112"/>
    </row>
    <row r="727" spans="2:2">
      <c r="B727" s="112"/>
    </row>
    <row r="728" spans="2:2">
      <c r="B728" s="112"/>
    </row>
    <row r="729" spans="2:2">
      <c r="B729" s="112"/>
    </row>
    <row r="730" spans="2:2">
      <c r="B730" s="112"/>
    </row>
    <row r="731" spans="2:2">
      <c r="B731" s="112"/>
    </row>
    <row r="732" spans="2:2">
      <c r="B732" s="112"/>
    </row>
    <row r="733" spans="2:2">
      <c r="B733" s="112"/>
    </row>
    <row r="734" spans="2:2">
      <c r="B734" s="112"/>
    </row>
    <row r="735" spans="2:2">
      <c r="B735" s="112"/>
    </row>
    <row r="736" spans="2:2">
      <c r="B736" s="112"/>
    </row>
    <row r="737" spans="2:2">
      <c r="B737" s="112"/>
    </row>
    <row r="738" spans="2:2">
      <c r="B738" s="112"/>
    </row>
    <row r="739" spans="2:2">
      <c r="B739" s="112"/>
    </row>
    <row r="740" spans="2:2">
      <c r="B740" s="112"/>
    </row>
    <row r="741" spans="2:2">
      <c r="B741" s="112"/>
    </row>
    <row r="742" spans="2:2">
      <c r="B742" s="112"/>
    </row>
    <row r="743" spans="2:2">
      <c r="B743" s="112"/>
    </row>
    <row r="744" spans="2:2">
      <c r="B744" s="112"/>
    </row>
    <row r="745" spans="2:2">
      <c r="B745" s="112"/>
    </row>
    <row r="746" spans="2:2">
      <c r="B746" s="112"/>
    </row>
    <row r="747" spans="2:2">
      <c r="B747" s="112"/>
    </row>
    <row r="748" spans="2:2">
      <c r="B748" s="112"/>
    </row>
    <row r="749" spans="2:2">
      <c r="B749" s="112"/>
    </row>
    <row r="750" spans="2:2">
      <c r="B750" s="112"/>
    </row>
    <row r="751" spans="2:2">
      <c r="B751" s="112"/>
    </row>
    <row r="752" spans="2:2">
      <c r="B752" s="112"/>
    </row>
    <row r="753" spans="2:2">
      <c r="B753" s="112"/>
    </row>
    <row r="754" spans="2:2">
      <c r="B754" s="112"/>
    </row>
    <row r="755" spans="2:2">
      <c r="B755" s="112"/>
    </row>
    <row r="756" spans="2:2">
      <c r="B756" s="112"/>
    </row>
    <row r="757" spans="2:2">
      <c r="B757" s="112"/>
    </row>
    <row r="758" spans="2:2">
      <c r="B758" s="112"/>
    </row>
    <row r="759" spans="2:2">
      <c r="B759" s="112"/>
    </row>
    <row r="760" spans="2:2">
      <c r="B760" s="112"/>
    </row>
    <row r="761" spans="2:2">
      <c r="B761" s="112"/>
    </row>
    <row r="762" spans="2:2">
      <c r="B762" s="112"/>
    </row>
    <row r="763" spans="2:2">
      <c r="B763" s="112"/>
    </row>
    <row r="764" spans="2:2">
      <c r="B764" s="112"/>
    </row>
    <row r="765" spans="2:2">
      <c r="B765" s="112"/>
    </row>
    <row r="766" spans="2:2">
      <c r="B766" s="112"/>
    </row>
    <row r="767" spans="2:2">
      <c r="B767" s="112"/>
    </row>
    <row r="768" spans="2:2">
      <c r="B768" s="112"/>
    </row>
    <row r="769" spans="2:2">
      <c r="B769" s="112"/>
    </row>
    <row r="770" spans="2:2">
      <c r="B770" s="112"/>
    </row>
    <row r="771" spans="2:2">
      <c r="B771" s="112"/>
    </row>
    <row r="772" spans="2:2">
      <c r="B772" s="112"/>
    </row>
    <row r="773" spans="2:2">
      <c r="B773" s="112"/>
    </row>
    <row r="774" spans="2:2">
      <c r="B774" s="112"/>
    </row>
    <row r="775" spans="2:2">
      <c r="B775" s="112"/>
    </row>
    <row r="776" spans="2:2">
      <c r="B776" s="112"/>
    </row>
    <row r="777" spans="2:2">
      <c r="B777" s="112"/>
    </row>
    <row r="778" spans="2:2">
      <c r="B778" s="112"/>
    </row>
    <row r="779" spans="2:2">
      <c r="B779" s="112"/>
    </row>
    <row r="780" spans="2:2">
      <c r="B780" s="112"/>
    </row>
    <row r="781" spans="2:2">
      <c r="B781" s="112"/>
    </row>
    <row r="782" spans="2:2">
      <c r="B782" s="112"/>
    </row>
    <row r="783" spans="2:2">
      <c r="B783" s="112"/>
    </row>
    <row r="784" spans="2:2">
      <c r="B784" s="112"/>
    </row>
    <row r="785" spans="2:2">
      <c r="B785" s="112"/>
    </row>
    <row r="786" spans="2:2">
      <c r="B786" s="112"/>
    </row>
    <row r="787" spans="2:2">
      <c r="B787" s="112"/>
    </row>
    <row r="788" spans="2:2">
      <c r="B788" s="112"/>
    </row>
    <row r="789" spans="2:2">
      <c r="B789" s="112"/>
    </row>
    <row r="790" spans="2:2">
      <c r="B790" s="112"/>
    </row>
    <row r="791" spans="2:2">
      <c r="B791" s="112"/>
    </row>
    <row r="792" spans="2:2">
      <c r="B792" s="112"/>
    </row>
    <row r="793" spans="2:2">
      <c r="B793" s="112"/>
    </row>
    <row r="794" spans="2:2">
      <c r="B794" s="112"/>
    </row>
    <row r="795" spans="2:2">
      <c r="B795" s="112"/>
    </row>
    <row r="796" spans="2:2">
      <c r="B796" s="112"/>
    </row>
    <row r="797" spans="2:2">
      <c r="B797" s="112"/>
    </row>
    <row r="798" spans="2:2">
      <c r="B798" s="112"/>
    </row>
    <row r="799" spans="2:2">
      <c r="B799" s="112"/>
    </row>
    <row r="800" spans="2:2">
      <c r="B800" s="112"/>
    </row>
    <row r="801" spans="2:2">
      <c r="B801" s="112"/>
    </row>
    <row r="802" spans="2:2">
      <c r="B802" s="112"/>
    </row>
    <row r="803" spans="2:2">
      <c r="B803" s="112"/>
    </row>
    <row r="804" spans="2:2">
      <c r="B804" s="112"/>
    </row>
    <row r="805" spans="2:2">
      <c r="B805" s="112"/>
    </row>
    <row r="806" spans="2:2">
      <c r="B806" s="112"/>
    </row>
    <row r="807" spans="2:2">
      <c r="B807" s="112"/>
    </row>
    <row r="808" spans="2:2">
      <c r="B808" s="112"/>
    </row>
    <row r="809" spans="2:2">
      <c r="B809" s="112"/>
    </row>
    <row r="810" spans="2:2">
      <c r="B810" s="112"/>
    </row>
    <row r="811" spans="2:2">
      <c r="B811" s="112"/>
    </row>
    <row r="812" spans="2:2">
      <c r="B812" s="112"/>
    </row>
    <row r="813" spans="2:2">
      <c r="B813" s="112"/>
    </row>
    <row r="814" spans="2:2">
      <c r="B814" s="112"/>
    </row>
    <row r="815" spans="2:2">
      <c r="B815" s="112"/>
    </row>
    <row r="816" spans="2:2">
      <c r="B816" s="112"/>
    </row>
    <row r="817" spans="2:2">
      <c r="B817" s="112"/>
    </row>
    <row r="818" spans="2:2">
      <c r="B818" s="112"/>
    </row>
    <row r="819" spans="2:2">
      <c r="B819" s="112"/>
    </row>
    <row r="820" spans="2:2">
      <c r="B820" s="112"/>
    </row>
    <row r="821" spans="2:2">
      <c r="B821" s="112"/>
    </row>
    <row r="822" spans="2:2">
      <c r="B822" s="112"/>
    </row>
    <row r="823" spans="2:2">
      <c r="B823" s="112"/>
    </row>
    <row r="824" spans="2:2">
      <c r="B824" s="112"/>
    </row>
    <row r="825" spans="2:2">
      <c r="B825" s="112"/>
    </row>
    <row r="826" spans="2:2">
      <c r="B826" s="112"/>
    </row>
    <row r="827" spans="2:2">
      <c r="B827" s="112"/>
    </row>
    <row r="828" spans="2:2">
      <c r="B828" s="112"/>
    </row>
    <row r="829" spans="2:2">
      <c r="B829" s="112"/>
    </row>
    <row r="830" spans="2:2">
      <c r="B830" s="112"/>
    </row>
    <row r="831" spans="2:2">
      <c r="B831" s="112"/>
    </row>
    <row r="832" spans="2:2">
      <c r="B832" s="112"/>
    </row>
    <row r="833" spans="2:2">
      <c r="B833" s="112"/>
    </row>
    <row r="834" spans="2:2">
      <c r="B834" s="112"/>
    </row>
    <row r="835" spans="2:2">
      <c r="B835" s="112"/>
    </row>
    <row r="836" spans="2:2">
      <c r="B836" s="112"/>
    </row>
    <row r="837" spans="2:2">
      <c r="B837" s="112"/>
    </row>
    <row r="838" spans="2:2">
      <c r="B838" s="112"/>
    </row>
    <row r="839" spans="2:2">
      <c r="B839" s="112"/>
    </row>
    <row r="840" spans="2:2">
      <c r="B840" s="112"/>
    </row>
    <row r="841" spans="2:2">
      <c r="B841" s="112"/>
    </row>
    <row r="842" spans="2:2">
      <c r="B842" s="112"/>
    </row>
    <row r="843" spans="2:2">
      <c r="B843" s="112"/>
    </row>
    <row r="844" spans="2:2">
      <c r="B844" s="112"/>
    </row>
    <row r="845" spans="2:2">
      <c r="B845" s="112"/>
    </row>
    <row r="846" spans="2:2">
      <c r="B846" s="112"/>
    </row>
    <row r="847" spans="2:2">
      <c r="B847" s="112"/>
    </row>
    <row r="848" spans="2:2">
      <c r="B848" s="112"/>
    </row>
    <row r="849" spans="2:2">
      <c r="B849" s="112"/>
    </row>
    <row r="850" spans="2:2">
      <c r="B850" s="112"/>
    </row>
    <row r="851" spans="2:2">
      <c r="B851" s="112"/>
    </row>
    <row r="852" spans="2:2">
      <c r="B852" s="112"/>
    </row>
    <row r="853" spans="2:2">
      <c r="B853" s="112"/>
    </row>
    <row r="854" spans="2:2">
      <c r="B854" s="112"/>
    </row>
    <row r="855" spans="2:2">
      <c r="B855" s="112"/>
    </row>
    <row r="856" spans="2:2">
      <c r="B856" s="112"/>
    </row>
    <row r="857" spans="2:2">
      <c r="B857" s="112"/>
    </row>
    <row r="858" spans="2:2">
      <c r="B858" s="112"/>
    </row>
    <row r="859" spans="2:2">
      <c r="B859" s="112"/>
    </row>
    <row r="860" spans="2:2">
      <c r="B860" s="112"/>
    </row>
    <row r="861" spans="2:2">
      <c r="B861" s="112"/>
    </row>
    <row r="862" spans="2:2">
      <c r="B862" s="112"/>
    </row>
    <row r="863" spans="2:2">
      <c r="B863" s="112"/>
    </row>
    <row r="864" spans="2:2">
      <c r="B864" s="112"/>
    </row>
    <row r="865" spans="2:2">
      <c r="B865" s="112"/>
    </row>
    <row r="866" spans="2:2">
      <c r="B866" s="112"/>
    </row>
    <row r="867" spans="2:2">
      <c r="B867" s="112"/>
    </row>
    <row r="868" spans="2:2">
      <c r="B868" s="112"/>
    </row>
    <row r="869" spans="2:2">
      <c r="B869" s="112"/>
    </row>
    <row r="870" spans="2:2">
      <c r="B870" s="112"/>
    </row>
    <row r="871" spans="2:2">
      <c r="B871" s="112"/>
    </row>
    <row r="872" spans="2:2">
      <c r="B872" s="112"/>
    </row>
    <row r="873" spans="2:2">
      <c r="B873" s="112"/>
    </row>
    <row r="874" spans="2:2">
      <c r="B874" s="112"/>
    </row>
    <row r="875" spans="2:2">
      <c r="B875" s="112"/>
    </row>
    <row r="876" spans="2:2">
      <c r="B876" s="112"/>
    </row>
    <row r="877" spans="2:2">
      <c r="B877" s="112"/>
    </row>
    <row r="878" spans="2:2">
      <c r="B878" s="112"/>
    </row>
    <row r="879" spans="2:2">
      <c r="B879" s="112"/>
    </row>
    <row r="880" spans="2:2">
      <c r="B880" s="112"/>
    </row>
    <row r="881" spans="2:2">
      <c r="B881" s="112"/>
    </row>
    <row r="882" spans="2:2">
      <c r="B882" s="112"/>
    </row>
    <row r="883" spans="2:2">
      <c r="B883" s="112"/>
    </row>
    <row r="884" spans="2:2">
      <c r="B884" s="112"/>
    </row>
    <row r="885" spans="2:2">
      <c r="B885" s="112"/>
    </row>
    <row r="886" spans="2:2">
      <c r="B886" s="112"/>
    </row>
    <row r="887" spans="2:2">
      <c r="B887" s="112"/>
    </row>
    <row r="888" spans="2:2">
      <c r="B888" s="112"/>
    </row>
    <row r="889" spans="2:2">
      <c r="B889" s="112"/>
    </row>
    <row r="890" spans="2:2">
      <c r="B890" s="112"/>
    </row>
    <row r="891" spans="2:2">
      <c r="B891" s="112"/>
    </row>
    <row r="892" spans="2:2">
      <c r="B892" s="112"/>
    </row>
    <row r="893" spans="2:2">
      <c r="B893" s="112"/>
    </row>
    <row r="894" spans="2:2">
      <c r="B894" s="112"/>
    </row>
    <row r="895" spans="2:2">
      <c r="B895" s="112"/>
    </row>
    <row r="896" spans="2:2">
      <c r="B896" s="112"/>
    </row>
    <row r="897" spans="2:2">
      <c r="B897" s="112"/>
    </row>
    <row r="898" spans="2:2">
      <c r="B898" s="112"/>
    </row>
    <row r="899" spans="2:2">
      <c r="B899" s="112"/>
    </row>
    <row r="900" spans="2:2">
      <c r="B900" s="112"/>
    </row>
    <row r="901" spans="2:2">
      <c r="B901" s="112"/>
    </row>
    <row r="902" spans="2:2">
      <c r="B902" s="112"/>
    </row>
    <row r="903" spans="2:2">
      <c r="B903" s="112"/>
    </row>
    <row r="904" spans="2:2">
      <c r="B904" s="112"/>
    </row>
    <row r="905" spans="2:2">
      <c r="B905" s="112"/>
    </row>
    <row r="906" spans="2:2">
      <c r="B906" s="112"/>
    </row>
    <row r="907" spans="2:2">
      <c r="B907" s="112"/>
    </row>
    <row r="908" spans="2:2">
      <c r="B908" s="112"/>
    </row>
    <row r="909" spans="2:2">
      <c r="B909" s="112"/>
    </row>
    <row r="910" spans="2:2">
      <c r="B910" s="112"/>
    </row>
    <row r="911" spans="2:2">
      <c r="B911" s="112"/>
    </row>
    <row r="912" spans="2:2">
      <c r="B912" s="112"/>
    </row>
    <row r="913" spans="2:2">
      <c r="B913" s="112"/>
    </row>
    <row r="914" spans="2:2">
      <c r="B914" s="112"/>
    </row>
    <row r="915" spans="2:2">
      <c r="B915" s="112"/>
    </row>
    <row r="916" spans="2:2">
      <c r="B916" s="112"/>
    </row>
    <row r="917" spans="2:2">
      <c r="B917" s="112"/>
    </row>
    <row r="918" spans="2:2">
      <c r="B918" s="112"/>
    </row>
    <row r="919" spans="2:2">
      <c r="B919" s="112"/>
    </row>
    <row r="920" spans="2:2">
      <c r="B920" s="112"/>
    </row>
    <row r="921" spans="2:2">
      <c r="B921" s="112"/>
    </row>
    <row r="922" spans="2:2">
      <c r="B922" s="112"/>
    </row>
    <row r="923" spans="2:2">
      <c r="B923" s="112"/>
    </row>
    <row r="924" spans="2:2">
      <c r="B924" s="112"/>
    </row>
    <row r="925" spans="2:2">
      <c r="B925" s="112"/>
    </row>
    <row r="926" spans="2:2">
      <c r="B926" s="112"/>
    </row>
    <row r="927" spans="2:2">
      <c r="B927" s="112"/>
    </row>
    <row r="928" spans="2:2">
      <c r="B928" s="112"/>
    </row>
    <row r="929" spans="2:2">
      <c r="B929" s="112"/>
    </row>
    <row r="930" spans="2:2">
      <c r="B930" s="112"/>
    </row>
    <row r="931" spans="2:2">
      <c r="B931" s="112"/>
    </row>
    <row r="932" spans="2:2">
      <c r="B932" s="112"/>
    </row>
    <row r="933" spans="2:2">
      <c r="B933" s="112"/>
    </row>
    <row r="934" spans="2:2">
      <c r="B934" s="112"/>
    </row>
    <row r="935" spans="2:2">
      <c r="B935" s="112"/>
    </row>
    <row r="936" spans="2:2">
      <c r="B936" s="112"/>
    </row>
    <row r="937" spans="2:2">
      <c r="B937" s="112"/>
    </row>
    <row r="938" spans="2:2">
      <c r="B938" s="112"/>
    </row>
    <row r="939" spans="2:2">
      <c r="B939" s="112"/>
    </row>
    <row r="940" spans="2:2">
      <c r="B940" s="112"/>
    </row>
    <row r="941" spans="2:2">
      <c r="B941" s="112"/>
    </row>
    <row r="942" spans="2:2">
      <c r="B942" s="112"/>
    </row>
    <row r="943" spans="2:2">
      <c r="B943" s="112"/>
    </row>
    <row r="944" spans="2:2">
      <c r="B944" s="112"/>
    </row>
    <row r="945" spans="2:2">
      <c r="B945" s="112"/>
    </row>
    <row r="946" spans="2:2">
      <c r="B946" s="112"/>
    </row>
    <row r="947" spans="2:2">
      <c r="B947" s="112"/>
    </row>
    <row r="948" spans="2:2">
      <c r="B948" s="112"/>
    </row>
    <row r="949" spans="2:2">
      <c r="B949" s="112"/>
    </row>
    <row r="950" spans="2:2">
      <c r="B950" s="112"/>
    </row>
    <row r="951" spans="2:2">
      <c r="B951" s="112"/>
    </row>
    <row r="952" spans="2:2">
      <c r="B952" s="112"/>
    </row>
    <row r="953" spans="2:2">
      <c r="B953" s="112"/>
    </row>
    <row r="954" spans="2:2">
      <c r="B954" s="112"/>
    </row>
    <row r="955" spans="2:2">
      <c r="B955" s="112"/>
    </row>
    <row r="956" spans="2:2">
      <c r="B956" s="112"/>
    </row>
    <row r="957" spans="2:2">
      <c r="B957" s="112"/>
    </row>
    <row r="958" spans="2:2">
      <c r="B958" s="112"/>
    </row>
    <row r="959" spans="2:2">
      <c r="B959" s="112"/>
    </row>
    <row r="960" spans="2:2">
      <c r="B960" s="112"/>
    </row>
    <row r="961" spans="2:2">
      <c r="B961" s="112"/>
    </row>
    <row r="962" spans="2:2">
      <c r="B962" s="112"/>
    </row>
    <row r="963" spans="2:2">
      <c r="B963" s="112"/>
    </row>
    <row r="964" spans="2:2">
      <c r="B964" s="112"/>
    </row>
    <row r="965" spans="2:2">
      <c r="B965" s="112"/>
    </row>
    <row r="966" spans="2:2">
      <c r="B966" s="112"/>
    </row>
    <row r="967" spans="2:2">
      <c r="B967" s="112"/>
    </row>
    <row r="968" spans="2:2">
      <c r="B968" s="112"/>
    </row>
    <row r="969" spans="2:2">
      <c r="B969" s="112"/>
    </row>
    <row r="970" spans="2:2">
      <c r="B970" s="112"/>
    </row>
    <row r="971" spans="2:2">
      <c r="B971" s="112"/>
    </row>
    <row r="972" spans="2:2">
      <c r="B972" s="112"/>
    </row>
    <row r="973" spans="2:2">
      <c r="B973" s="112"/>
    </row>
    <row r="974" spans="2:2">
      <c r="B974" s="112"/>
    </row>
    <row r="975" spans="2:2">
      <c r="B975" s="112"/>
    </row>
    <row r="976" spans="2:2">
      <c r="B976" s="112"/>
    </row>
    <row r="977" spans="2:2">
      <c r="B977" s="112"/>
    </row>
    <row r="978" spans="2:2">
      <c r="B978" s="112"/>
    </row>
    <row r="979" spans="2:2">
      <c r="B979" s="112"/>
    </row>
    <row r="980" spans="2:2">
      <c r="B980" s="112"/>
    </row>
    <row r="981" spans="2:2">
      <c r="B981" s="112"/>
    </row>
    <row r="982" spans="2:2">
      <c r="B982" s="112"/>
    </row>
    <row r="983" spans="2:2">
      <c r="B983" s="112"/>
    </row>
    <row r="984" spans="2:2">
      <c r="B984" s="112"/>
    </row>
    <row r="985" spans="2:2">
      <c r="B985" s="112"/>
    </row>
    <row r="986" spans="2:2">
      <c r="B986" s="112"/>
    </row>
    <row r="987" spans="2:2">
      <c r="B987" s="112"/>
    </row>
    <row r="988" spans="2:2">
      <c r="B988" s="112"/>
    </row>
    <row r="989" spans="2:2">
      <c r="B989" s="112"/>
    </row>
    <row r="990" spans="2:2">
      <c r="B990" s="112"/>
    </row>
    <row r="991" spans="2:2">
      <c r="B991" s="112"/>
    </row>
    <row r="992" spans="2:2">
      <c r="B992" s="112"/>
    </row>
    <row r="993" spans="2:2">
      <c r="B993" s="112"/>
    </row>
    <row r="994" spans="2:2">
      <c r="B994" s="112"/>
    </row>
    <row r="995" spans="2:2">
      <c r="B995" s="112"/>
    </row>
    <row r="996" spans="2:2">
      <c r="B996" s="112"/>
    </row>
    <row r="997" spans="2:2">
      <c r="B997" s="112"/>
    </row>
    <row r="998" spans="2:2">
      <c r="B998" s="112"/>
    </row>
    <row r="999" spans="2:2">
      <c r="B999" s="112"/>
    </row>
    <row r="1000" spans="2:2">
      <c r="B1000" s="112"/>
    </row>
    <row r="1001" spans="2:2">
      <c r="B1001" s="112"/>
    </row>
    <row r="1002" spans="2:2">
      <c r="B1002" s="112"/>
    </row>
    <row r="1003" spans="2:2">
      <c r="B1003" s="112"/>
    </row>
    <row r="1004" spans="2:2">
      <c r="B1004" s="112"/>
    </row>
    <row r="1005" spans="2:2">
      <c r="B1005" s="112"/>
    </row>
    <row r="1006" spans="2:2">
      <c r="B1006" s="112"/>
    </row>
    <row r="1007" spans="2:2">
      <c r="B1007" s="112"/>
    </row>
    <row r="1008" spans="2:2">
      <c r="B1008" s="112"/>
    </row>
    <row r="1009" spans="2:2">
      <c r="B1009" s="112"/>
    </row>
    <row r="1010" spans="2:2">
      <c r="B1010" s="112"/>
    </row>
    <row r="1011" spans="2:2">
      <c r="B1011" s="112"/>
    </row>
    <row r="1012" spans="2:2">
      <c r="B1012" s="112"/>
    </row>
    <row r="1013" spans="2:2">
      <c r="B1013" s="112"/>
    </row>
    <row r="1014" spans="2:2">
      <c r="B1014" s="112"/>
    </row>
    <row r="1015" spans="2:2">
      <c r="B1015" s="112"/>
    </row>
    <row r="1016" spans="2:2">
      <c r="B1016" s="112"/>
    </row>
    <row r="1017" spans="2:2">
      <c r="B1017" s="112"/>
    </row>
    <row r="1018" spans="2:2">
      <c r="B1018" s="112"/>
    </row>
    <row r="1019" spans="2:2">
      <c r="B1019" s="112"/>
    </row>
    <row r="1020" spans="2:2">
      <c r="B1020" s="112"/>
    </row>
    <row r="1021" spans="2:2">
      <c r="B1021" s="112"/>
    </row>
    <row r="1022" spans="2:2">
      <c r="B1022" s="112"/>
    </row>
    <row r="1023" spans="2:2">
      <c r="B1023" s="112"/>
    </row>
    <row r="1024" spans="2:2">
      <c r="B1024" s="112"/>
    </row>
    <row r="1025" spans="2:2">
      <c r="B1025" s="112"/>
    </row>
    <row r="1026" spans="2:2">
      <c r="B1026" s="112"/>
    </row>
    <row r="1027" spans="2:2">
      <c r="B1027" s="112"/>
    </row>
    <row r="1028" spans="2:2">
      <c r="B1028" s="112"/>
    </row>
    <row r="1029" spans="2:2">
      <c r="B1029" s="112"/>
    </row>
    <row r="1030" spans="2:2">
      <c r="B1030" s="112"/>
    </row>
    <row r="1031" spans="2:2">
      <c r="B1031" s="112"/>
    </row>
    <row r="1032" spans="2:2">
      <c r="B1032" s="112"/>
    </row>
    <row r="1033" spans="2:2">
      <c r="B1033" s="112"/>
    </row>
    <row r="1034" spans="2:2">
      <c r="B1034" s="112"/>
    </row>
    <row r="1035" spans="2:2">
      <c r="B1035" s="112"/>
    </row>
    <row r="1036" spans="2:2">
      <c r="B1036" s="112"/>
    </row>
    <row r="1037" spans="2:2">
      <c r="B1037" s="112"/>
    </row>
    <row r="1038" spans="2:2">
      <c r="B1038" s="112"/>
    </row>
    <row r="1039" spans="2:2">
      <c r="B1039" s="112"/>
    </row>
    <row r="1040" spans="2:2">
      <c r="B1040" s="112"/>
    </row>
    <row r="1041" spans="2:2">
      <c r="B1041" s="112"/>
    </row>
    <row r="1042" spans="2:2">
      <c r="B1042" s="112"/>
    </row>
    <row r="1043" spans="2:2">
      <c r="B1043" s="112"/>
    </row>
    <row r="1044" spans="2:2">
      <c r="B1044" s="112"/>
    </row>
    <row r="1045" spans="2:2">
      <c r="B1045" s="112"/>
    </row>
    <row r="1046" spans="2:2">
      <c r="B1046" s="112"/>
    </row>
    <row r="1047" spans="2:2">
      <c r="B1047" s="112"/>
    </row>
    <row r="1048" spans="2:2">
      <c r="B1048" s="112"/>
    </row>
    <row r="1049" spans="2:2">
      <c r="B1049" s="112"/>
    </row>
    <row r="1050" spans="2:2">
      <c r="B1050" s="112"/>
    </row>
    <row r="1051" spans="2:2">
      <c r="B1051" s="112"/>
    </row>
    <row r="1052" spans="2:2">
      <c r="B1052" s="112"/>
    </row>
    <row r="1053" spans="2:2">
      <c r="B1053" s="112"/>
    </row>
    <row r="1054" spans="2:2">
      <c r="B1054" s="112"/>
    </row>
    <row r="1055" spans="2:2">
      <c r="B1055" s="112"/>
    </row>
    <row r="1056" spans="2:2">
      <c r="B1056" s="112"/>
    </row>
    <row r="1057" spans="2:2">
      <c r="B1057" s="112"/>
    </row>
    <row r="1058" spans="2:2">
      <c r="B1058" s="112"/>
    </row>
    <row r="1059" spans="2:2">
      <c r="B1059" s="112"/>
    </row>
    <row r="1060" spans="2:2">
      <c r="B1060" s="112"/>
    </row>
    <row r="1061" spans="2:2">
      <c r="B1061" s="112"/>
    </row>
    <row r="1062" spans="2:2">
      <c r="B1062" s="112"/>
    </row>
    <row r="1063" spans="2:2">
      <c r="B1063" s="112"/>
    </row>
    <row r="1064" spans="2:2">
      <c r="B1064" s="112"/>
    </row>
    <row r="1065" spans="2:2">
      <c r="B1065" s="112"/>
    </row>
    <row r="1066" spans="2:2">
      <c r="B1066" s="112"/>
    </row>
    <row r="1067" spans="2:2">
      <c r="B1067" s="112"/>
    </row>
    <row r="1068" spans="2:2">
      <c r="B1068" s="112"/>
    </row>
    <row r="1069" spans="2:2">
      <c r="B1069" s="112"/>
    </row>
    <row r="1070" spans="2:2">
      <c r="B1070" s="112"/>
    </row>
    <row r="1071" spans="2:2">
      <c r="B1071" s="112"/>
    </row>
    <row r="1072" spans="2:2">
      <c r="B1072" s="112"/>
    </row>
    <row r="1073" spans="2:2">
      <c r="B1073" s="112"/>
    </row>
    <row r="1074" spans="2:2">
      <c r="B1074" s="112"/>
    </row>
    <row r="1075" spans="2:2">
      <c r="B1075" s="112"/>
    </row>
    <row r="1076" spans="2:2">
      <c r="B1076" s="112"/>
    </row>
    <row r="1077" spans="2:2">
      <c r="B1077" s="112"/>
    </row>
    <row r="1078" spans="2:2">
      <c r="B1078" s="112"/>
    </row>
    <row r="1079" spans="2:2">
      <c r="B1079" s="112"/>
    </row>
    <row r="1080" spans="2:2">
      <c r="B1080" s="112"/>
    </row>
    <row r="1081" spans="2:2">
      <c r="B1081" s="112"/>
    </row>
    <row r="1082" spans="2:2">
      <c r="B1082" s="112"/>
    </row>
    <row r="1083" spans="2:2">
      <c r="B1083" s="112"/>
    </row>
    <row r="1084" spans="2:2">
      <c r="B1084" s="112"/>
    </row>
    <row r="1085" spans="2:2">
      <c r="B1085" s="112"/>
    </row>
    <row r="1086" spans="2:2">
      <c r="B1086" s="112"/>
    </row>
    <row r="1087" spans="2:2">
      <c r="B1087" s="112"/>
    </row>
    <row r="1088" spans="2:2">
      <c r="B1088" s="112"/>
    </row>
    <row r="1089" spans="2:2">
      <c r="B1089" s="112"/>
    </row>
    <row r="1090" spans="2:2">
      <c r="B1090" s="112"/>
    </row>
    <row r="1091" spans="2:2">
      <c r="B1091" s="112"/>
    </row>
    <row r="1092" spans="2:2">
      <c r="B1092" s="112"/>
    </row>
    <row r="1093" spans="2:2">
      <c r="B1093" s="112"/>
    </row>
    <row r="1094" spans="2:2">
      <c r="B1094" s="112"/>
    </row>
    <row r="1095" spans="2:2">
      <c r="B1095" s="112"/>
    </row>
    <row r="1096" spans="2:2">
      <c r="B1096" s="112"/>
    </row>
    <row r="1097" spans="2:2">
      <c r="B1097" s="112"/>
    </row>
    <row r="1098" spans="2:2">
      <c r="B1098" s="112"/>
    </row>
    <row r="1099" spans="2:2">
      <c r="B1099" s="112"/>
    </row>
    <row r="1100" spans="2:2">
      <c r="B1100" s="112"/>
    </row>
    <row r="1101" spans="2:2">
      <c r="B1101" s="112"/>
    </row>
    <row r="1102" spans="2:2">
      <c r="B1102" s="112"/>
    </row>
    <row r="1103" spans="2:2">
      <c r="B1103" s="112"/>
    </row>
    <row r="1104" spans="2:2">
      <c r="B1104" s="112"/>
    </row>
    <row r="1105" spans="2:2">
      <c r="B1105" s="112"/>
    </row>
    <row r="1106" spans="2:2">
      <c r="B1106" s="112"/>
    </row>
    <row r="1107" spans="2:2">
      <c r="B1107" s="112"/>
    </row>
    <row r="1108" spans="2:2">
      <c r="B1108" s="112"/>
    </row>
    <row r="1109" spans="2:2">
      <c r="B1109" s="112"/>
    </row>
    <row r="1110" spans="2:2">
      <c r="B1110" s="112"/>
    </row>
    <row r="1111" spans="2:2">
      <c r="B1111" s="112"/>
    </row>
    <row r="1112" spans="2:2">
      <c r="B1112" s="112"/>
    </row>
    <row r="1113" spans="2:2">
      <c r="B1113" s="112"/>
    </row>
    <row r="1114" spans="2:2">
      <c r="B1114" s="112"/>
    </row>
    <row r="1115" spans="2:2">
      <c r="B1115" s="112"/>
    </row>
    <row r="1116" spans="2:2">
      <c r="B1116" s="112"/>
    </row>
    <row r="1117" spans="2:2">
      <c r="B1117" s="112"/>
    </row>
    <row r="1118" spans="2:2">
      <c r="B1118" s="112"/>
    </row>
    <row r="1119" spans="2:2">
      <c r="B1119" s="112"/>
    </row>
    <row r="1120" spans="2:2">
      <c r="B1120" s="112"/>
    </row>
    <row r="1121" spans="2:2">
      <c r="B1121" s="112"/>
    </row>
    <row r="1122" spans="2:2">
      <c r="B1122" s="112"/>
    </row>
    <row r="1123" spans="2:2">
      <c r="B1123" s="112"/>
    </row>
    <row r="1124" spans="2:2">
      <c r="B1124" s="112"/>
    </row>
    <row r="1125" spans="2:2">
      <c r="B1125" s="112"/>
    </row>
    <row r="1126" spans="2:2">
      <c r="B1126" s="112"/>
    </row>
    <row r="1127" spans="2:2">
      <c r="B1127" s="112"/>
    </row>
    <row r="1128" spans="2:2">
      <c r="B1128" s="112"/>
    </row>
    <row r="1129" spans="2:2">
      <c r="B1129" s="112"/>
    </row>
    <row r="1130" spans="2:2">
      <c r="B1130" s="112"/>
    </row>
    <row r="1131" spans="2:2">
      <c r="B1131" s="112"/>
    </row>
    <row r="1132" spans="2:2">
      <c r="B1132" s="112"/>
    </row>
    <row r="1133" spans="2:2">
      <c r="B1133" s="112"/>
    </row>
    <row r="1134" spans="2:2">
      <c r="B1134" s="112"/>
    </row>
    <row r="1135" spans="2:2">
      <c r="B1135" s="112"/>
    </row>
    <row r="1136" spans="2:2">
      <c r="B1136" s="112"/>
    </row>
    <row r="1137" spans="2:2">
      <c r="B1137" s="112"/>
    </row>
    <row r="1138" spans="2:2">
      <c r="B1138" s="112"/>
    </row>
    <row r="1139" spans="2:2">
      <c r="B1139" s="112"/>
    </row>
    <row r="1140" spans="2:2">
      <c r="B1140" s="112"/>
    </row>
    <row r="1141" spans="2:2">
      <c r="B1141" s="112"/>
    </row>
    <row r="1142" spans="2:2">
      <c r="B1142" s="112"/>
    </row>
    <row r="1143" spans="2:2">
      <c r="B1143" s="112"/>
    </row>
    <row r="1144" spans="2:2">
      <c r="B1144" s="112"/>
    </row>
    <row r="1145" spans="2:2">
      <c r="B1145" s="112"/>
    </row>
    <row r="1146" spans="2:2">
      <c r="B1146" s="112"/>
    </row>
    <row r="1147" spans="2:2">
      <c r="B1147" s="112"/>
    </row>
    <row r="1148" spans="2:2">
      <c r="B1148" s="112"/>
    </row>
    <row r="1149" spans="2:2">
      <c r="B1149" s="112"/>
    </row>
    <row r="1150" spans="2:2">
      <c r="B1150" s="112"/>
    </row>
    <row r="1151" spans="2:2">
      <c r="B1151" s="112"/>
    </row>
    <row r="1152" spans="2:2">
      <c r="B1152" s="112"/>
    </row>
    <row r="1153" spans="2:2">
      <c r="B1153" s="112"/>
    </row>
    <row r="1154" spans="2:2">
      <c r="B1154" s="112"/>
    </row>
    <row r="1155" spans="2:2">
      <c r="B1155" s="112"/>
    </row>
    <row r="1156" spans="2:2">
      <c r="B1156" s="112"/>
    </row>
    <row r="1157" spans="2:2">
      <c r="B1157" s="112"/>
    </row>
    <row r="1158" spans="2:2">
      <c r="B1158" s="112"/>
    </row>
    <row r="1159" spans="2:2">
      <c r="B1159" s="112"/>
    </row>
    <row r="1160" spans="2:2">
      <c r="B1160" s="112"/>
    </row>
    <row r="1161" spans="2:2">
      <c r="B1161" s="112"/>
    </row>
    <row r="1162" spans="2:2">
      <c r="B1162" s="112"/>
    </row>
    <row r="1163" spans="2:2">
      <c r="B1163" s="112"/>
    </row>
    <row r="1164" spans="2:2">
      <c r="B1164" s="112"/>
    </row>
    <row r="1165" spans="2:2">
      <c r="B1165" s="112"/>
    </row>
    <row r="1166" spans="2:2">
      <c r="B1166" s="112"/>
    </row>
    <row r="1167" spans="2:2">
      <c r="B1167" s="112"/>
    </row>
    <row r="1168" spans="2:2">
      <c r="B1168" s="112"/>
    </row>
    <row r="1169" spans="2:2">
      <c r="B1169" s="112"/>
    </row>
    <row r="1170" spans="2:2">
      <c r="B1170" s="112"/>
    </row>
    <row r="1171" spans="2:2">
      <c r="B1171" s="112"/>
    </row>
    <row r="1172" spans="2:2">
      <c r="B1172" s="112"/>
    </row>
    <row r="1173" spans="2:2">
      <c r="B1173" s="112"/>
    </row>
    <row r="1174" spans="2:2">
      <c r="B1174" s="112"/>
    </row>
    <row r="1175" spans="2:2">
      <c r="B1175" s="112"/>
    </row>
    <row r="1176" spans="2:2">
      <c r="B1176" s="112"/>
    </row>
    <row r="1177" spans="2:2">
      <c r="B1177" s="112"/>
    </row>
    <row r="1178" spans="2:2">
      <c r="B1178" s="112"/>
    </row>
    <row r="1179" spans="2:2">
      <c r="B1179" s="112"/>
    </row>
    <row r="1180" spans="2:2">
      <c r="B1180" s="112"/>
    </row>
    <row r="1181" spans="2:2">
      <c r="B1181" s="112"/>
    </row>
    <row r="1182" spans="2:2">
      <c r="B1182" s="112"/>
    </row>
    <row r="1183" spans="2:2">
      <c r="B1183" s="112"/>
    </row>
    <row r="1184" spans="2:2">
      <c r="B1184" s="112"/>
    </row>
    <row r="1185" spans="2:2">
      <c r="B1185" s="112"/>
    </row>
    <row r="1186" spans="2:2">
      <c r="B1186" s="112"/>
    </row>
    <row r="1187" spans="2:2">
      <c r="B1187" s="112"/>
    </row>
    <row r="1188" spans="2:2">
      <c r="B1188" s="112"/>
    </row>
    <row r="1189" spans="2:2">
      <c r="B1189" s="112"/>
    </row>
    <row r="1190" spans="2:2">
      <c r="B1190" s="112"/>
    </row>
    <row r="1191" spans="2:2">
      <c r="B1191" s="112"/>
    </row>
    <row r="1192" spans="2:2">
      <c r="B1192" s="112"/>
    </row>
    <row r="1193" spans="2:2">
      <c r="B1193" s="112"/>
    </row>
    <row r="1194" spans="2:2">
      <c r="B1194" s="112"/>
    </row>
    <row r="1195" spans="2:2">
      <c r="B1195" s="112"/>
    </row>
    <row r="1196" spans="2:2">
      <c r="B1196" s="112"/>
    </row>
    <row r="1197" spans="2:2">
      <c r="B1197" s="112"/>
    </row>
    <row r="1198" spans="2:2">
      <c r="B1198" s="112"/>
    </row>
    <row r="1199" spans="2:2">
      <c r="B1199" s="112"/>
    </row>
    <row r="1200" spans="2:2">
      <c r="B1200" s="112"/>
    </row>
    <row r="1201" spans="2:2">
      <c r="B1201" s="112"/>
    </row>
    <row r="1202" spans="2:2">
      <c r="B1202" s="112"/>
    </row>
    <row r="1203" spans="2:2">
      <c r="B1203" s="112"/>
    </row>
    <row r="1204" spans="2:2">
      <c r="B1204" s="112"/>
    </row>
    <row r="1205" spans="2:2">
      <c r="B1205" s="112"/>
    </row>
    <row r="1206" spans="2:2">
      <c r="B1206" s="112"/>
    </row>
    <row r="1207" spans="2:2">
      <c r="B1207" s="112"/>
    </row>
    <row r="1208" spans="2:2">
      <c r="B1208" s="112"/>
    </row>
    <row r="1209" spans="2:2">
      <c r="B1209" s="112"/>
    </row>
    <row r="1210" spans="2:2">
      <c r="B1210" s="112"/>
    </row>
    <row r="1211" spans="2:2">
      <c r="B1211" s="112"/>
    </row>
    <row r="1212" spans="2:2">
      <c r="B1212" s="112"/>
    </row>
    <row r="1213" spans="2:2">
      <c r="B1213" s="112"/>
    </row>
    <row r="1214" spans="2:2">
      <c r="B1214" s="112"/>
    </row>
    <row r="1215" spans="2:2">
      <c r="B1215" s="112"/>
    </row>
    <row r="1216" spans="2:2">
      <c r="B1216" s="112"/>
    </row>
    <row r="1217" spans="2:2">
      <c r="B1217" s="112"/>
    </row>
    <row r="1218" spans="2:2">
      <c r="B1218" s="112"/>
    </row>
    <row r="1219" spans="2:2">
      <c r="B1219" s="112"/>
    </row>
    <row r="1220" spans="2:2">
      <c r="B1220" s="112"/>
    </row>
    <row r="1221" spans="2:2">
      <c r="B1221" s="112"/>
    </row>
    <row r="1222" spans="2:2">
      <c r="B1222" s="112"/>
    </row>
    <row r="1223" spans="2:2">
      <c r="B1223" s="112"/>
    </row>
    <row r="1224" spans="2:2">
      <c r="B1224" s="112"/>
    </row>
    <row r="1225" spans="2:2">
      <c r="B1225" s="112"/>
    </row>
    <row r="1226" spans="2:2">
      <c r="B1226" s="112"/>
    </row>
    <row r="1227" spans="2:2">
      <c r="B1227" s="112"/>
    </row>
    <row r="1228" spans="2:2">
      <c r="B1228" s="112"/>
    </row>
    <row r="1229" spans="2:2">
      <c r="B1229" s="112"/>
    </row>
    <row r="1230" spans="2:2">
      <c r="B1230" s="112"/>
    </row>
    <row r="1231" spans="2:2">
      <c r="B1231" s="112"/>
    </row>
    <row r="1232" spans="2:2">
      <c r="B1232" s="112"/>
    </row>
    <row r="1233" spans="2:2">
      <c r="B1233" s="112"/>
    </row>
    <row r="1234" spans="2:2">
      <c r="B1234" s="112"/>
    </row>
    <row r="1235" spans="2:2">
      <c r="B1235" s="112"/>
    </row>
    <row r="1236" spans="2:2">
      <c r="B1236" s="112"/>
    </row>
    <row r="1237" spans="2:2">
      <c r="B1237" s="112"/>
    </row>
    <row r="1238" spans="2:2">
      <c r="B1238" s="112"/>
    </row>
    <row r="1239" spans="2:2">
      <c r="B1239" s="112"/>
    </row>
    <row r="1240" spans="2:2">
      <c r="B1240" s="112"/>
    </row>
    <row r="1241" spans="2:2">
      <c r="B1241" s="112"/>
    </row>
    <row r="1242" spans="2:2">
      <c r="B1242" s="112"/>
    </row>
    <row r="1243" spans="2:2">
      <c r="B1243" s="112"/>
    </row>
    <row r="1244" spans="2:2">
      <c r="B1244" s="112"/>
    </row>
    <row r="1245" spans="2:2">
      <c r="B1245" s="112"/>
    </row>
    <row r="1246" spans="2:2">
      <c r="B1246" s="112"/>
    </row>
    <row r="1247" spans="2:2">
      <c r="B1247" s="112"/>
    </row>
    <row r="1248" spans="2:2">
      <c r="B1248" s="112"/>
    </row>
    <row r="1249" spans="2:2">
      <c r="B1249" s="112"/>
    </row>
    <row r="1250" spans="2:2">
      <c r="B1250" s="112"/>
    </row>
    <row r="1251" spans="2:2">
      <c r="B1251" s="112"/>
    </row>
    <row r="1252" spans="2:2">
      <c r="B1252" s="112"/>
    </row>
    <row r="1253" spans="2:2">
      <c r="B1253" s="112"/>
    </row>
    <row r="1254" spans="2:2">
      <c r="B1254" s="112"/>
    </row>
    <row r="1255" spans="2:2">
      <c r="B1255" s="112"/>
    </row>
    <row r="1256" spans="2:2">
      <c r="B1256" s="112"/>
    </row>
    <row r="1257" spans="2:2">
      <c r="B1257" s="112"/>
    </row>
    <row r="1258" spans="2:2">
      <c r="B1258" s="112"/>
    </row>
    <row r="1259" spans="2:2">
      <c r="B1259" s="112"/>
    </row>
    <row r="1260" spans="2:2">
      <c r="B1260" s="112"/>
    </row>
    <row r="1261" spans="2:2">
      <c r="B1261" s="112"/>
    </row>
    <row r="1262" spans="2:2">
      <c r="B1262" s="112"/>
    </row>
    <row r="1263" spans="2:2">
      <c r="B1263" s="112"/>
    </row>
    <row r="1264" spans="2:2">
      <c r="B1264" s="112"/>
    </row>
    <row r="1265" spans="2:2">
      <c r="B1265" s="112"/>
    </row>
    <row r="1266" spans="2:2">
      <c r="B1266" s="112"/>
    </row>
    <row r="1267" spans="2:2">
      <c r="B1267" s="112"/>
    </row>
    <row r="1268" spans="2:2">
      <c r="B1268" s="112"/>
    </row>
    <row r="1269" spans="2:2">
      <c r="B1269" s="112"/>
    </row>
    <row r="1270" spans="2:2">
      <c r="B1270" s="112"/>
    </row>
    <row r="1271" spans="2:2">
      <c r="B1271" s="112"/>
    </row>
    <row r="1272" spans="2:2">
      <c r="B1272" s="112"/>
    </row>
    <row r="1273" spans="2:2">
      <c r="B1273" s="112"/>
    </row>
    <row r="1274" spans="2:2">
      <c r="B1274" s="112"/>
    </row>
    <row r="1275" spans="2:2">
      <c r="B1275" s="112"/>
    </row>
    <row r="1276" spans="2:2">
      <c r="B1276" s="112"/>
    </row>
    <row r="1277" spans="2:2">
      <c r="B1277" s="112"/>
    </row>
    <row r="1278" spans="2:2">
      <c r="B1278" s="112"/>
    </row>
    <row r="1279" spans="2:2">
      <c r="B1279" s="112"/>
    </row>
    <row r="1280" spans="2:2">
      <c r="B1280" s="112"/>
    </row>
    <row r="1281" spans="2:2">
      <c r="B1281" s="112"/>
    </row>
    <row r="1282" spans="2:2">
      <c r="B1282" s="112"/>
    </row>
    <row r="1283" spans="2:2">
      <c r="B1283" s="112"/>
    </row>
    <row r="1284" spans="2:2">
      <c r="B1284" s="112"/>
    </row>
    <row r="1285" spans="2:2">
      <c r="B1285" s="112"/>
    </row>
    <row r="1286" spans="2:2">
      <c r="B1286" s="112"/>
    </row>
    <row r="1287" spans="2:2">
      <c r="B1287" s="112"/>
    </row>
    <row r="1288" spans="2:2">
      <c r="B1288" s="112"/>
    </row>
    <row r="1289" spans="2:2">
      <c r="B1289" s="112"/>
    </row>
    <row r="1290" spans="2:2">
      <c r="B1290" s="112"/>
    </row>
    <row r="1291" spans="2:2">
      <c r="B1291" s="112"/>
    </row>
    <row r="1292" spans="2:2">
      <c r="B1292" s="112"/>
    </row>
    <row r="1293" spans="2:2">
      <c r="B1293" s="112"/>
    </row>
    <row r="1294" spans="2:2">
      <c r="B1294" s="112"/>
    </row>
    <row r="1295" spans="2:2">
      <c r="B1295" s="112"/>
    </row>
    <row r="1296" spans="2:2">
      <c r="B1296" s="112"/>
    </row>
    <row r="1297" spans="2:2">
      <c r="B1297" s="112"/>
    </row>
    <row r="1298" spans="2:2">
      <c r="B1298" s="112"/>
    </row>
    <row r="1299" spans="2:2">
      <c r="B1299" s="112"/>
    </row>
    <row r="1300" spans="2:2">
      <c r="B1300" s="112"/>
    </row>
    <row r="1301" spans="2:2">
      <c r="B1301" s="112"/>
    </row>
    <row r="1302" spans="2:2">
      <c r="B1302" s="112"/>
    </row>
    <row r="1303" spans="2:2">
      <c r="B1303" s="112"/>
    </row>
    <row r="1304" spans="2:2">
      <c r="B1304" s="112"/>
    </row>
    <row r="1305" spans="2:2">
      <c r="B1305" s="112"/>
    </row>
    <row r="1306" spans="2:2">
      <c r="B1306" s="112"/>
    </row>
    <row r="1307" spans="2:2">
      <c r="B1307" s="112"/>
    </row>
    <row r="1308" spans="2:2">
      <c r="B1308" s="112"/>
    </row>
    <row r="1309" spans="2:2">
      <c r="B1309" s="112"/>
    </row>
    <row r="1310" spans="2:2">
      <c r="B1310" s="112"/>
    </row>
    <row r="1311" spans="2:2">
      <c r="B1311" s="112"/>
    </row>
    <row r="1312" spans="2:2">
      <c r="B1312" s="112"/>
    </row>
    <row r="1313" spans="2:2">
      <c r="B1313" s="112"/>
    </row>
    <row r="1314" spans="2:2">
      <c r="B1314" s="112"/>
    </row>
    <row r="1315" spans="2:2">
      <c r="B1315" s="112"/>
    </row>
    <row r="1316" spans="2:2">
      <c r="B1316" s="112"/>
    </row>
    <row r="1317" spans="2:2">
      <c r="B1317" s="112"/>
    </row>
    <row r="1318" spans="2:2">
      <c r="B1318" s="112"/>
    </row>
    <row r="1319" spans="2:2">
      <c r="B1319" s="112"/>
    </row>
    <row r="1320" spans="2:2">
      <c r="B1320" s="112"/>
    </row>
    <row r="1321" spans="2:2">
      <c r="B1321" s="112"/>
    </row>
    <row r="1322" spans="2:2">
      <c r="B1322" s="112"/>
    </row>
    <row r="1323" spans="2:2">
      <c r="B1323" s="112"/>
    </row>
    <row r="1324" spans="2:2">
      <c r="B1324" s="112"/>
    </row>
    <row r="1325" spans="2:2">
      <c r="B1325" s="112"/>
    </row>
    <row r="1326" spans="2:2">
      <c r="B1326" s="112"/>
    </row>
    <row r="1327" spans="2:2">
      <c r="B1327" s="112"/>
    </row>
    <row r="1328" spans="2:2">
      <c r="B1328" s="112"/>
    </row>
    <row r="1329" spans="2:2">
      <c r="B1329" s="112"/>
    </row>
    <row r="1330" spans="2:2">
      <c r="B1330" s="112"/>
    </row>
    <row r="1331" spans="2:2">
      <c r="B1331" s="112"/>
    </row>
    <row r="1332" spans="2:2">
      <c r="B1332" s="112"/>
    </row>
    <row r="1333" spans="2:2">
      <c r="B1333" s="112"/>
    </row>
    <row r="1334" spans="2:2">
      <c r="B1334" s="112"/>
    </row>
    <row r="1335" spans="2:2">
      <c r="B1335" s="112"/>
    </row>
    <row r="1336" spans="2:2">
      <c r="B1336" s="112"/>
    </row>
    <row r="1337" spans="2:2">
      <c r="B1337" s="112"/>
    </row>
    <row r="1338" spans="2:2">
      <c r="B1338" s="112"/>
    </row>
    <row r="1339" spans="2:2">
      <c r="B1339" s="112"/>
    </row>
    <row r="1340" spans="2:2">
      <c r="B1340" s="112"/>
    </row>
    <row r="1341" spans="2:2">
      <c r="B1341" s="112"/>
    </row>
    <row r="1342" spans="2:2">
      <c r="B1342" s="112"/>
    </row>
    <row r="1343" spans="2:2">
      <c r="B1343" s="112"/>
    </row>
    <row r="1344" spans="2:2">
      <c r="B1344" s="112"/>
    </row>
    <row r="1345" spans="2:2">
      <c r="B1345" s="112"/>
    </row>
    <row r="1346" spans="2:2">
      <c r="B1346" s="112"/>
    </row>
    <row r="1347" spans="2:2">
      <c r="B1347" s="112"/>
    </row>
    <row r="1348" spans="2:2">
      <c r="B1348" s="112"/>
    </row>
    <row r="1349" spans="2:2">
      <c r="B1349" s="112"/>
    </row>
    <row r="1350" spans="2:2">
      <c r="B1350" s="112"/>
    </row>
    <row r="1351" spans="2:2">
      <c r="B1351" s="112"/>
    </row>
    <row r="1352" spans="2:2">
      <c r="B1352" s="112"/>
    </row>
    <row r="1353" spans="2:2">
      <c r="B1353" s="112"/>
    </row>
    <row r="1354" spans="2:2">
      <c r="B1354" s="112"/>
    </row>
    <row r="1355" spans="2:2">
      <c r="B1355" s="112"/>
    </row>
    <row r="1356" spans="2:2">
      <c r="B1356" s="112"/>
    </row>
    <row r="1357" spans="2:2">
      <c r="B1357" s="112"/>
    </row>
    <row r="1358" spans="2:2">
      <c r="B1358" s="112"/>
    </row>
    <row r="1359" spans="2:2">
      <c r="B1359" s="112"/>
    </row>
    <row r="1360" spans="2:2">
      <c r="B1360" s="112"/>
    </row>
    <row r="1361" spans="2:2">
      <c r="B1361" s="112"/>
    </row>
    <row r="1362" spans="2:2">
      <c r="B1362" s="112"/>
    </row>
    <row r="1363" spans="2:2">
      <c r="B1363" s="112"/>
    </row>
    <row r="1364" spans="2:2">
      <c r="B1364" s="112"/>
    </row>
    <row r="1365" spans="2:2">
      <c r="B1365" s="112"/>
    </row>
    <row r="1366" spans="2:2">
      <c r="B1366" s="112"/>
    </row>
    <row r="1367" spans="2:2">
      <c r="B1367" s="112"/>
    </row>
    <row r="1368" spans="2:2">
      <c r="B1368" s="112"/>
    </row>
    <row r="1369" spans="2:2">
      <c r="B1369" s="112"/>
    </row>
    <row r="1370" spans="2:2">
      <c r="B1370" s="112"/>
    </row>
    <row r="1371" spans="2:2">
      <c r="B1371" s="112"/>
    </row>
    <row r="1372" spans="2:2">
      <c r="B1372" s="112"/>
    </row>
    <row r="1373" spans="2:2">
      <c r="B1373" s="112"/>
    </row>
    <row r="1374" spans="2:2">
      <c r="B1374" s="112"/>
    </row>
    <row r="1375" spans="2:2">
      <c r="B1375" s="112"/>
    </row>
    <row r="1376" spans="2:2">
      <c r="B1376" s="112"/>
    </row>
    <row r="1377" spans="2:2">
      <c r="B1377" s="112"/>
    </row>
    <row r="1378" spans="2:2">
      <c r="B1378" s="112"/>
    </row>
    <row r="1379" spans="2:2">
      <c r="B1379" s="112"/>
    </row>
    <row r="1380" spans="2:2">
      <c r="B1380" s="112"/>
    </row>
    <row r="1381" spans="2:2">
      <c r="B1381" s="112"/>
    </row>
    <row r="1382" spans="2:2">
      <c r="B1382" s="112"/>
    </row>
    <row r="1383" spans="2:2">
      <c r="B1383" s="112"/>
    </row>
    <row r="1384" spans="2:2">
      <c r="B1384" s="112"/>
    </row>
    <row r="1385" spans="2:2">
      <c r="B1385" s="112"/>
    </row>
    <row r="1386" spans="2:2">
      <c r="B1386" s="112"/>
    </row>
    <row r="1387" spans="2:2">
      <c r="B1387" s="112"/>
    </row>
    <row r="1388" spans="2:2">
      <c r="B1388" s="112"/>
    </row>
    <row r="1389" spans="2:2">
      <c r="B1389" s="112"/>
    </row>
    <row r="1390" spans="2:2">
      <c r="B1390" s="112"/>
    </row>
    <row r="1391" spans="2:2">
      <c r="B1391" s="112"/>
    </row>
    <row r="1392" spans="2:2">
      <c r="B1392" s="112"/>
    </row>
    <row r="1393" spans="2:2">
      <c r="B1393" s="112"/>
    </row>
    <row r="1394" spans="2:2">
      <c r="B1394" s="112"/>
    </row>
    <row r="1395" spans="2:2">
      <c r="B1395" s="112"/>
    </row>
    <row r="1396" spans="2:2">
      <c r="B1396" s="112"/>
    </row>
    <row r="1397" spans="2:2">
      <c r="B1397" s="112"/>
    </row>
    <row r="1398" spans="2:2">
      <c r="B1398" s="112"/>
    </row>
    <row r="1399" spans="2:2">
      <c r="B1399" s="112"/>
    </row>
    <row r="1400" spans="2:2">
      <c r="B1400" s="112"/>
    </row>
    <row r="1401" spans="2:2">
      <c r="B1401" s="112"/>
    </row>
    <row r="1402" spans="2:2">
      <c r="B1402" s="112"/>
    </row>
    <row r="1403" spans="2:2">
      <c r="B1403" s="112"/>
    </row>
    <row r="1404" spans="2:2">
      <c r="B1404" s="112"/>
    </row>
    <row r="1405" spans="2:2">
      <c r="B1405" s="112"/>
    </row>
    <row r="1406" spans="2:2">
      <c r="B1406" s="112"/>
    </row>
    <row r="1407" spans="2:2">
      <c r="B1407" s="112"/>
    </row>
    <row r="1408" spans="2:2">
      <c r="B1408" s="112"/>
    </row>
    <row r="1409" spans="2:2">
      <c r="B1409" s="112"/>
    </row>
    <row r="1410" spans="2:2">
      <c r="B1410" s="112"/>
    </row>
    <row r="1411" spans="2:2">
      <c r="B1411" s="112"/>
    </row>
    <row r="1412" spans="2:2">
      <c r="B1412" s="112"/>
    </row>
    <row r="1413" spans="2:2">
      <c r="B1413" s="112"/>
    </row>
    <row r="1414" spans="2:2">
      <c r="B1414" s="112"/>
    </row>
    <row r="1415" spans="2:2">
      <c r="B1415" s="112"/>
    </row>
    <row r="1416" spans="2:2">
      <c r="B1416" s="112"/>
    </row>
    <row r="1417" spans="2:2">
      <c r="B1417" s="112"/>
    </row>
    <row r="1418" spans="2:2">
      <c r="B1418" s="112"/>
    </row>
    <row r="1419" spans="2:2">
      <c r="B1419" s="112"/>
    </row>
    <row r="1420" spans="2:2">
      <c r="B1420" s="112"/>
    </row>
    <row r="1421" spans="2:2">
      <c r="B1421" s="112"/>
    </row>
    <row r="1422" spans="2:2">
      <c r="B1422" s="112"/>
    </row>
    <row r="1423" spans="2:2">
      <c r="B1423" s="112"/>
    </row>
    <row r="1424" spans="2:2">
      <c r="B1424" s="112"/>
    </row>
    <row r="1425" spans="2:2">
      <c r="B1425" s="112"/>
    </row>
    <row r="1426" spans="2:2">
      <c r="B1426" s="112"/>
    </row>
    <row r="1427" spans="2:2">
      <c r="B1427" s="112"/>
    </row>
    <row r="1428" spans="2:2">
      <c r="B1428" s="112"/>
    </row>
    <row r="1429" spans="2:2">
      <c r="B1429" s="112"/>
    </row>
    <row r="1430" spans="2:2">
      <c r="B1430" s="112"/>
    </row>
    <row r="1431" spans="2:2">
      <c r="B1431" s="112"/>
    </row>
    <row r="1432" spans="2:2">
      <c r="B1432" s="112"/>
    </row>
    <row r="1433" spans="2:2">
      <c r="B1433" s="112"/>
    </row>
    <row r="1434" spans="2:2">
      <c r="B1434" s="112"/>
    </row>
    <row r="1435" spans="2:2">
      <c r="B1435" s="112"/>
    </row>
    <row r="1436" spans="2:2">
      <c r="B1436" s="112"/>
    </row>
    <row r="1437" spans="2:2">
      <c r="B1437" s="112"/>
    </row>
    <row r="1438" spans="2:2">
      <c r="B1438" s="112"/>
    </row>
    <row r="1439" spans="2:2">
      <c r="B1439" s="112"/>
    </row>
    <row r="1440" spans="2:2">
      <c r="B1440" s="112"/>
    </row>
    <row r="1441" spans="2:2">
      <c r="B1441" s="112"/>
    </row>
    <row r="1442" spans="2:2">
      <c r="B1442" s="112"/>
    </row>
    <row r="1443" spans="2:2">
      <c r="B1443" s="112"/>
    </row>
    <row r="1444" spans="2:2">
      <c r="B1444" s="112"/>
    </row>
    <row r="1445" spans="2:2">
      <c r="B1445" s="112"/>
    </row>
    <row r="1446" spans="2:2">
      <c r="B1446" s="112"/>
    </row>
    <row r="1447" spans="2:2">
      <c r="B1447" s="112"/>
    </row>
    <row r="1448" spans="2:2">
      <c r="B1448" s="112"/>
    </row>
    <row r="1449" spans="2:2">
      <c r="B1449" s="112"/>
    </row>
    <row r="1450" spans="2:2">
      <c r="B1450" s="112"/>
    </row>
    <row r="1451" spans="2:2">
      <c r="B1451" s="112"/>
    </row>
    <row r="1452" spans="2:2">
      <c r="B1452" s="112"/>
    </row>
    <row r="1453" spans="2:2">
      <c r="B1453" s="112"/>
    </row>
    <row r="1454" spans="2:2">
      <c r="B1454" s="112"/>
    </row>
    <row r="1455" spans="2:2">
      <c r="B1455" s="112"/>
    </row>
    <row r="1456" spans="2:2">
      <c r="B1456" s="112"/>
    </row>
    <row r="1457" spans="2:2">
      <c r="B1457" s="112"/>
    </row>
    <row r="1458" spans="2:2">
      <c r="B1458" s="112"/>
    </row>
    <row r="1459" spans="2:2">
      <c r="B1459" s="112"/>
    </row>
    <row r="1460" spans="2:2">
      <c r="B1460" s="112"/>
    </row>
    <row r="1461" spans="2:2">
      <c r="B1461" s="112"/>
    </row>
    <row r="1462" spans="2:2">
      <c r="B1462" s="112"/>
    </row>
    <row r="1463" spans="2:2">
      <c r="B1463" s="112"/>
    </row>
    <row r="1464" spans="2:2">
      <c r="B1464" s="112"/>
    </row>
    <row r="1465" spans="2:2">
      <c r="B1465" s="112"/>
    </row>
    <row r="1466" spans="2:2">
      <c r="B1466" s="112"/>
    </row>
    <row r="1467" spans="2:2">
      <c r="B1467" s="112"/>
    </row>
    <row r="1468" spans="2:2">
      <c r="B1468" s="112"/>
    </row>
    <row r="1469" spans="2:2">
      <c r="B1469" s="112"/>
    </row>
    <row r="1470" spans="2:2">
      <c r="B1470" s="112"/>
    </row>
    <row r="1471" spans="2:2">
      <c r="B1471" s="112"/>
    </row>
    <row r="1472" spans="2:2">
      <c r="B1472" s="112"/>
    </row>
    <row r="1473" spans="2:2">
      <c r="B1473" s="112"/>
    </row>
    <row r="1474" spans="2:2">
      <c r="B1474" s="112"/>
    </row>
    <row r="1475" spans="2:2">
      <c r="B1475" s="112"/>
    </row>
    <row r="1476" spans="2:2">
      <c r="B1476" s="112"/>
    </row>
    <row r="1477" spans="2:2">
      <c r="B1477" s="112"/>
    </row>
    <row r="1478" spans="2:2">
      <c r="B1478" s="112"/>
    </row>
    <row r="1479" spans="2:2">
      <c r="B1479" s="112"/>
    </row>
    <row r="1480" spans="2:2">
      <c r="B1480" s="112"/>
    </row>
    <row r="1481" spans="2:2">
      <c r="B1481" s="112"/>
    </row>
    <row r="1482" spans="2:2">
      <c r="B1482" s="112"/>
    </row>
    <row r="1483" spans="2:2">
      <c r="B1483" s="112"/>
    </row>
    <row r="1484" spans="2:2">
      <c r="B1484" s="112"/>
    </row>
    <row r="1485" spans="2:2">
      <c r="B1485" s="112"/>
    </row>
    <row r="1486" spans="2:2">
      <c r="B1486" s="112"/>
    </row>
    <row r="1487" spans="2:2">
      <c r="B1487" s="112"/>
    </row>
    <row r="1488" spans="2:2">
      <c r="B1488" s="112"/>
    </row>
    <row r="1489" spans="2:2">
      <c r="B1489" s="112"/>
    </row>
    <row r="1490" spans="2:2">
      <c r="B1490" s="112"/>
    </row>
    <row r="1491" spans="2:2">
      <c r="B1491" s="112"/>
    </row>
    <row r="1492" spans="2:2">
      <c r="B1492" s="112"/>
    </row>
    <row r="1493" spans="2:2">
      <c r="B1493" s="112"/>
    </row>
    <row r="1494" spans="2:2">
      <c r="B1494" s="112"/>
    </row>
    <row r="1495" spans="2:2">
      <c r="B1495" s="112"/>
    </row>
    <row r="1496" spans="2:2">
      <c r="B1496" s="112"/>
    </row>
    <row r="1497" spans="2:2">
      <c r="B1497" s="112"/>
    </row>
    <row r="1498" spans="2:2">
      <c r="B1498" s="112"/>
    </row>
    <row r="1499" spans="2:2">
      <c r="B1499" s="112"/>
    </row>
    <row r="1500" spans="2:2">
      <c r="B1500" s="112"/>
    </row>
    <row r="1501" spans="2:2">
      <c r="B1501" s="112"/>
    </row>
    <row r="1502" spans="2:2">
      <c r="B1502" s="112"/>
    </row>
    <row r="1503" spans="2:2">
      <c r="B1503" s="112"/>
    </row>
    <row r="1504" spans="2:2">
      <c r="B1504" s="112"/>
    </row>
    <row r="1505" spans="2:2">
      <c r="B1505" s="112"/>
    </row>
    <row r="1506" spans="2:2">
      <c r="B1506" s="112"/>
    </row>
    <row r="1507" spans="2:2">
      <c r="B1507" s="112"/>
    </row>
    <row r="1508" spans="2:2">
      <c r="B1508" s="112"/>
    </row>
    <row r="1509" spans="2:2">
      <c r="B1509" s="112"/>
    </row>
    <row r="1510" spans="2:2">
      <c r="B1510" s="112"/>
    </row>
    <row r="1511" spans="2:2">
      <c r="B1511" s="112"/>
    </row>
    <row r="1512" spans="2:2">
      <c r="B1512" s="112"/>
    </row>
    <row r="1513" spans="2:2">
      <c r="B1513" s="112"/>
    </row>
    <row r="1514" spans="2:2">
      <c r="B1514" s="112"/>
    </row>
    <row r="1515" spans="2:2">
      <c r="B1515" s="112"/>
    </row>
    <row r="1516" spans="2:2">
      <c r="B1516" s="112"/>
    </row>
    <row r="1517" spans="2:2">
      <c r="B1517" s="112"/>
    </row>
    <row r="1518" spans="2:2">
      <c r="B1518" s="112"/>
    </row>
    <row r="1519" spans="2:2">
      <c r="B1519" s="112"/>
    </row>
    <row r="1520" spans="2:2">
      <c r="B1520" s="112"/>
    </row>
    <row r="1521" spans="2:2">
      <c r="B1521" s="112"/>
    </row>
    <row r="1522" spans="2:2">
      <c r="B1522" s="112"/>
    </row>
    <row r="1523" spans="2:2">
      <c r="B1523" s="112"/>
    </row>
    <row r="1524" spans="2:2">
      <c r="B1524" s="112"/>
    </row>
    <row r="1525" spans="2:2">
      <c r="B1525" s="112"/>
    </row>
    <row r="1526" spans="2:2">
      <c r="B1526" s="112"/>
    </row>
    <row r="1527" spans="2:2">
      <c r="B1527" s="112"/>
    </row>
    <row r="1528" spans="2:2">
      <c r="B1528" s="112"/>
    </row>
    <row r="1529" spans="2:2">
      <c r="B1529" s="112"/>
    </row>
    <row r="1530" spans="2:2">
      <c r="B1530" s="112"/>
    </row>
    <row r="1531" spans="2:2">
      <c r="B1531" s="112"/>
    </row>
    <row r="1532" spans="2:2">
      <c r="B1532" s="112"/>
    </row>
    <row r="1533" spans="2:2">
      <c r="B1533" s="112"/>
    </row>
    <row r="1534" spans="2:2">
      <c r="B1534" s="112"/>
    </row>
    <row r="1535" spans="2:2">
      <c r="B1535" s="112"/>
    </row>
    <row r="1536" spans="2:2">
      <c r="B1536" s="112"/>
    </row>
    <row r="1537" spans="2:2">
      <c r="B1537" s="112"/>
    </row>
    <row r="1538" spans="2:2">
      <c r="B1538" s="112"/>
    </row>
    <row r="1539" spans="2:2">
      <c r="B1539" s="112"/>
    </row>
    <row r="1540" spans="2:2">
      <c r="B1540" s="112"/>
    </row>
    <row r="1541" spans="2:2">
      <c r="B1541" s="112"/>
    </row>
    <row r="1542" spans="2:2">
      <c r="B1542" s="112"/>
    </row>
    <row r="1543" spans="2:2">
      <c r="B1543" s="112"/>
    </row>
    <row r="1544" spans="2:2">
      <c r="B1544" s="112"/>
    </row>
    <row r="1545" spans="2:2">
      <c r="B1545" s="112"/>
    </row>
    <row r="1546" spans="2:2">
      <c r="B1546" s="112"/>
    </row>
    <row r="1547" spans="2:2">
      <c r="B1547" s="112"/>
    </row>
    <row r="1548" spans="2:2">
      <c r="B1548" s="112"/>
    </row>
    <row r="1549" spans="2:2">
      <c r="B1549" s="112"/>
    </row>
    <row r="1550" spans="2:2">
      <c r="B1550" s="112"/>
    </row>
    <row r="1551" spans="2:2">
      <c r="B1551" s="112"/>
    </row>
    <row r="1552" spans="2:2">
      <c r="B1552" s="112"/>
    </row>
    <row r="1553" spans="2:2">
      <c r="B1553" s="112"/>
    </row>
    <row r="1554" spans="2:2">
      <c r="B1554" s="112"/>
    </row>
    <row r="1555" spans="2:2">
      <c r="B1555" s="112"/>
    </row>
    <row r="1556" spans="2:2">
      <c r="B1556" s="112"/>
    </row>
    <row r="1557" spans="2:2">
      <c r="B1557" s="112"/>
    </row>
    <row r="1558" spans="2:2">
      <c r="B1558" s="112"/>
    </row>
    <row r="1559" spans="2:2">
      <c r="B1559" s="112"/>
    </row>
    <row r="1560" spans="2:2">
      <c r="B1560" s="112"/>
    </row>
    <row r="1561" spans="2:2">
      <c r="B1561" s="112"/>
    </row>
    <row r="1562" spans="2:2">
      <c r="B1562" s="112"/>
    </row>
    <row r="1563" spans="2:2">
      <c r="B1563" s="112"/>
    </row>
    <row r="1564" spans="2:2">
      <c r="B1564" s="112"/>
    </row>
    <row r="1565" spans="2:2">
      <c r="B1565" s="112"/>
    </row>
    <row r="1566" spans="2:2">
      <c r="B1566" s="112"/>
    </row>
    <row r="1567" spans="2:2">
      <c r="B1567" s="112"/>
    </row>
    <row r="1568" spans="2:2">
      <c r="B1568" s="112"/>
    </row>
    <row r="1569" spans="2:2">
      <c r="B1569" s="112"/>
    </row>
    <row r="1570" spans="2:2">
      <c r="B1570" s="112"/>
    </row>
    <row r="1571" spans="2:2">
      <c r="B1571" s="112"/>
    </row>
    <row r="1572" spans="2:2">
      <c r="B1572" s="112"/>
    </row>
    <row r="1573" spans="2:2">
      <c r="B1573" s="112"/>
    </row>
    <row r="1574" spans="2:2">
      <c r="B1574" s="112"/>
    </row>
    <row r="1575" spans="2:2">
      <c r="B1575" s="112"/>
    </row>
    <row r="1576" spans="2:2">
      <c r="B1576" s="112"/>
    </row>
    <row r="1577" spans="2:2">
      <c r="B1577" s="112"/>
    </row>
    <row r="1578" spans="2:2">
      <c r="B1578" s="112"/>
    </row>
    <row r="1579" spans="2:2">
      <c r="B1579" s="112"/>
    </row>
    <row r="1580" spans="2:2">
      <c r="B1580" s="112"/>
    </row>
    <row r="1581" spans="2:2">
      <c r="B1581" s="112"/>
    </row>
    <row r="1582" spans="2:2">
      <c r="B1582" s="112"/>
    </row>
    <row r="1583" spans="2:2">
      <c r="B1583" s="112"/>
    </row>
    <row r="1584" spans="2:2">
      <c r="B1584" s="112"/>
    </row>
    <row r="1585" spans="2:2">
      <c r="B1585" s="112"/>
    </row>
    <row r="1586" spans="2:2">
      <c r="B1586" s="112"/>
    </row>
    <row r="1587" spans="2:2">
      <c r="B1587" s="112"/>
    </row>
    <row r="1588" spans="2:2">
      <c r="B1588" s="112"/>
    </row>
    <row r="1589" spans="2:2">
      <c r="B1589" s="112"/>
    </row>
    <row r="1590" spans="2:2">
      <c r="B1590" s="112"/>
    </row>
    <row r="1591" spans="2:2">
      <c r="B1591" s="112"/>
    </row>
    <row r="1592" spans="2:2">
      <c r="B1592" s="112"/>
    </row>
    <row r="1593" spans="2:2">
      <c r="B1593" s="112"/>
    </row>
    <row r="1594" spans="2:2">
      <c r="B1594" s="112"/>
    </row>
    <row r="1595" spans="2:2">
      <c r="B1595" s="112"/>
    </row>
    <row r="1596" spans="2:2">
      <c r="B1596" s="112"/>
    </row>
    <row r="1597" spans="2:2">
      <c r="B1597" s="112"/>
    </row>
    <row r="1598" spans="2:2">
      <c r="B1598" s="112"/>
    </row>
    <row r="1599" spans="2:2">
      <c r="B1599" s="112"/>
    </row>
    <row r="1600" spans="2:2">
      <c r="B1600" s="112"/>
    </row>
    <row r="1601" spans="2:2">
      <c r="B1601" s="112"/>
    </row>
    <row r="1602" spans="2:2">
      <c r="B1602" s="112"/>
    </row>
    <row r="1603" spans="2:2">
      <c r="B1603" s="112"/>
    </row>
    <row r="1604" spans="2:2">
      <c r="B1604" s="112"/>
    </row>
    <row r="1605" spans="2:2">
      <c r="B1605" s="112"/>
    </row>
    <row r="1606" spans="2:2">
      <c r="B1606" s="112"/>
    </row>
    <row r="1607" spans="2:2">
      <c r="B1607" s="112"/>
    </row>
    <row r="1608" spans="2:2">
      <c r="B1608" s="112"/>
    </row>
    <row r="1609" spans="2:2">
      <c r="B1609" s="112"/>
    </row>
    <row r="1610" spans="2:2">
      <c r="B1610" s="112"/>
    </row>
    <row r="1611" spans="2:2">
      <c r="B1611" s="112"/>
    </row>
    <row r="1612" spans="2:2">
      <c r="B1612" s="112"/>
    </row>
    <row r="1613" spans="2:2">
      <c r="B1613" s="112"/>
    </row>
    <row r="1614" spans="2:2">
      <c r="B1614" s="112"/>
    </row>
    <row r="1615" spans="2:2">
      <c r="B1615" s="112"/>
    </row>
    <row r="1616" spans="2:2">
      <c r="B1616" s="112"/>
    </row>
    <row r="1617" spans="2:2">
      <c r="B1617" s="112"/>
    </row>
    <row r="1618" spans="2:2">
      <c r="B1618" s="112"/>
    </row>
    <row r="1619" spans="2:2">
      <c r="B1619" s="112"/>
    </row>
    <row r="1620" spans="2:2">
      <c r="B1620" s="112"/>
    </row>
    <row r="1621" spans="2:2">
      <c r="B1621" s="112"/>
    </row>
    <row r="1622" spans="2:2">
      <c r="B1622" s="112"/>
    </row>
    <row r="1623" spans="2:2">
      <c r="B1623" s="112"/>
    </row>
    <row r="1624" spans="2:2">
      <c r="B1624" s="112"/>
    </row>
    <row r="1625" spans="2:2">
      <c r="B1625" s="112"/>
    </row>
    <row r="1626" spans="2:2">
      <c r="B1626" s="112"/>
    </row>
    <row r="1627" spans="2:2">
      <c r="B1627" s="112"/>
    </row>
    <row r="1628" spans="2:2">
      <c r="B1628" s="112"/>
    </row>
    <row r="1629" spans="2:2">
      <c r="B1629" s="112"/>
    </row>
    <row r="1630" spans="2:2">
      <c r="B1630" s="112"/>
    </row>
    <row r="1631" spans="2:2">
      <c r="B1631" s="112"/>
    </row>
    <row r="1632" spans="2:2">
      <c r="B1632" s="112"/>
    </row>
    <row r="1633" spans="2:2">
      <c r="B1633" s="112"/>
    </row>
    <row r="1634" spans="2:2">
      <c r="B1634" s="112"/>
    </row>
    <row r="1635" spans="2:2">
      <c r="B1635" s="112"/>
    </row>
    <row r="1636" spans="2:2">
      <c r="B1636" s="112"/>
    </row>
    <row r="1637" spans="2:2">
      <c r="B1637" s="112"/>
    </row>
    <row r="1638" spans="2:2">
      <c r="B1638" s="112"/>
    </row>
    <row r="1639" spans="2:2">
      <c r="B1639" s="112"/>
    </row>
    <row r="1640" spans="2:2">
      <c r="B1640" s="112"/>
    </row>
    <row r="1641" spans="2:2">
      <c r="B1641" s="112"/>
    </row>
    <row r="1642" spans="2:2">
      <c r="B1642" s="112"/>
    </row>
    <row r="1643" spans="2:2">
      <c r="B1643" s="112"/>
    </row>
    <row r="1644" spans="2:2">
      <c r="B1644" s="112"/>
    </row>
    <row r="1645" spans="2:2">
      <c r="B1645" s="112"/>
    </row>
    <row r="1646" spans="2:2">
      <c r="B1646" s="112"/>
    </row>
    <row r="1647" spans="2:2">
      <c r="B1647" s="112"/>
    </row>
    <row r="1648" spans="2:2">
      <c r="B1648" s="112"/>
    </row>
    <row r="1649" spans="2:2">
      <c r="B1649" s="112"/>
    </row>
    <row r="1650" spans="2:2">
      <c r="B1650" s="112"/>
    </row>
    <row r="1651" spans="2:2">
      <c r="B1651" s="112"/>
    </row>
    <row r="1652" spans="2:2">
      <c r="B1652" s="112"/>
    </row>
    <row r="1653" spans="2:2">
      <c r="B1653" s="112"/>
    </row>
    <row r="1654" spans="2:2">
      <c r="B1654" s="112"/>
    </row>
    <row r="1655" spans="2:2">
      <c r="B1655" s="112"/>
    </row>
    <row r="1656" spans="2:2">
      <c r="B1656" s="112"/>
    </row>
    <row r="1657" spans="2:2">
      <c r="B1657" s="112"/>
    </row>
    <row r="1658" spans="2:2">
      <c r="B1658" s="112"/>
    </row>
    <row r="1659" spans="2:2">
      <c r="B1659" s="112"/>
    </row>
    <row r="1660" spans="2:2">
      <c r="B1660" s="112"/>
    </row>
    <row r="1661" spans="2:2">
      <c r="B1661" s="112"/>
    </row>
    <row r="1662" spans="2:2">
      <c r="B1662" s="112"/>
    </row>
    <row r="1663" spans="2:2">
      <c r="B1663" s="112"/>
    </row>
    <row r="1664" spans="2:2">
      <c r="B1664" s="112"/>
    </row>
    <row r="1665" spans="2:2">
      <c r="B1665" s="112"/>
    </row>
    <row r="1666" spans="2:2">
      <c r="B1666" s="112"/>
    </row>
    <row r="1667" spans="2:2">
      <c r="B1667" s="112"/>
    </row>
    <row r="1668" spans="2:2">
      <c r="B1668" s="112"/>
    </row>
    <row r="1669" spans="2:2">
      <c r="B1669" s="112"/>
    </row>
    <row r="1670" spans="2:2">
      <c r="B1670" s="112"/>
    </row>
    <row r="1671" spans="2:2">
      <c r="B1671" s="112"/>
    </row>
    <row r="1672" spans="2:2">
      <c r="B1672" s="112"/>
    </row>
    <row r="1673" spans="2:2">
      <c r="B1673" s="112"/>
    </row>
    <row r="1674" spans="2:2">
      <c r="B1674" s="112"/>
    </row>
    <row r="1675" spans="2:2">
      <c r="B1675" s="112"/>
    </row>
    <row r="1676" spans="2:2">
      <c r="B1676" s="112"/>
    </row>
    <row r="1677" spans="2:2">
      <c r="B1677" s="112"/>
    </row>
    <row r="1678" spans="2:2">
      <c r="B1678" s="112"/>
    </row>
    <row r="1679" spans="2:2">
      <c r="B1679" s="112"/>
    </row>
    <row r="1680" spans="2:2">
      <c r="B1680" s="112"/>
    </row>
    <row r="1681" spans="2:2">
      <c r="B1681" s="112"/>
    </row>
    <row r="1682" spans="2:2">
      <c r="B1682" s="112"/>
    </row>
    <row r="1683" spans="2:2">
      <c r="B1683" s="112"/>
    </row>
    <row r="1684" spans="2:2">
      <c r="B1684" s="112"/>
    </row>
    <row r="1685" spans="2:2">
      <c r="B1685" s="112"/>
    </row>
    <row r="1686" spans="2:2">
      <c r="B1686" s="112"/>
    </row>
    <row r="1687" spans="2:2">
      <c r="B1687" s="112"/>
    </row>
    <row r="1688" spans="2:2">
      <c r="B1688" s="112"/>
    </row>
    <row r="1689" spans="2:2">
      <c r="B1689" s="112"/>
    </row>
    <row r="1690" spans="2:2">
      <c r="B1690" s="112"/>
    </row>
    <row r="1691" spans="2:2">
      <c r="B1691" s="112"/>
    </row>
    <row r="1692" spans="2:2">
      <c r="B1692" s="112"/>
    </row>
    <row r="1693" spans="2:2">
      <c r="B1693" s="112"/>
    </row>
    <row r="1694" spans="2:2">
      <c r="B1694" s="112"/>
    </row>
    <row r="1695" spans="2:2">
      <c r="B1695" s="112"/>
    </row>
    <row r="1696" spans="2:2">
      <c r="B1696" s="112"/>
    </row>
    <row r="1697" spans="2:2">
      <c r="B1697" s="112"/>
    </row>
    <row r="1698" spans="2:2">
      <c r="B1698" s="112"/>
    </row>
    <row r="1699" spans="2:2">
      <c r="B1699" s="112"/>
    </row>
    <row r="1700" spans="2:2">
      <c r="B1700" s="112"/>
    </row>
    <row r="1701" spans="2:2">
      <c r="B1701" s="112"/>
    </row>
    <row r="1702" spans="2:2">
      <c r="B1702" s="112"/>
    </row>
    <row r="1703" spans="2:2">
      <c r="B1703" s="112"/>
    </row>
    <row r="1704" spans="2:2">
      <c r="B1704" s="112"/>
    </row>
    <row r="1705" spans="2:2">
      <c r="B1705" s="112"/>
    </row>
    <row r="1706" spans="2:2">
      <c r="B1706" s="112"/>
    </row>
    <row r="1707" spans="2:2">
      <c r="B1707" s="112"/>
    </row>
    <row r="1708" spans="2:2">
      <c r="B1708" s="112"/>
    </row>
    <row r="1709" spans="2:2">
      <c r="B1709" s="112"/>
    </row>
    <row r="1710" spans="2:2">
      <c r="B1710" s="112"/>
    </row>
    <row r="1711" spans="2:2">
      <c r="B1711" s="112"/>
    </row>
    <row r="1712" spans="2:2">
      <c r="B1712" s="112"/>
    </row>
    <row r="1713" spans="2:2">
      <c r="B1713" s="112"/>
    </row>
    <row r="1714" spans="2:2">
      <c r="B1714" s="112"/>
    </row>
    <row r="1715" spans="2:2">
      <c r="B1715" s="112"/>
    </row>
    <row r="1716" spans="2:2">
      <c r="B1716" s="112"/>
    </row>
    <row r="1717" spans="2:2">
      <c r="B1717" s="112"/>
    </row>
    <row r="1718" spans="2:2">
      <c r="B1718" s="112"/>
    </row>
    <row r="1719" spans="2:2">
      <c r="B1719" s="112"/>
    </row>
    <row r="1720" spans="2:2">
      <c r="B1720" s="112"/>
    </row>
    <row r="1721" spans="2:2">
      <c r="B1721" s="112"/>
    </row>
    <row r="1722" spans="2:2">
      <c r="B1722" s="112"/>
    </row>
    <row r="1723" spans="2:2">
      <c r="B1723" s="112"/>
    </row>
    <row r="1724" spans="2:2">
      <c r="B1724" s="112"/>
    </row>
    <row r="1725" spans="2:2">
      <c r="B1725" s="112"/>
    </row>
    <row r="1726" spans="2:2">
      <c r="B1726" s="112"/>
    </row>
    <row r="1727" spans="2:2">
      <c r="B1727" s="112"/>
    </row>
    <row r="1728" spans="2:2">
      <c r="B1728" s="112"/>
    </row>
    <row r="1729" spans="2:2">
      <c r="B1729" s="112"/>
    </row>
    <row r="1730" spans="2:2">
      <c r="B1730" s="112"/>
    </row>
    <row r="1731" spans="2:2">
      <c r="B1731" s="112"/>
    </row>
    <row r="1732" spans="2:2">
      <c r="B1732" s="112"/>
    </row>
    <row r="1733" spans="2:2">
      <c r="B1733" s="112"/>
    </row>
    <row r="1734" spans="2:2">
      <c r="B1734" s="112"/>
    </row>
    <row r="1735" spans="2:2">
      <c r="B1735" s="112"/>
    </row>
    <row r="1736" spans="2:2">
      <c r="B1736" s="112"/>
    </row>
    <row r="1737" spans="2:2">
      <c r="B1737" s="112"/>
    </row>
    <row r="1738" spans="2:2">
      <c r="B1738" s="112"/>
    </row>
    <row r="1739" spans="2:2">
      <c r="B1739" s="112"/>
    </row>
    <row r="1740" spans="2:2">
      <c r="B1740" s="112"/>
    </row>
    <row r="1741" spans="2:2">
      <c r="B1741" s="112"/>
    </row>
    <row r="1742" spans="2:2">
      <c r="B1742" s="112"/>
    </row>
    <row r="1743" spans="2:2">
      <c r="B1743" s="112"/>
    </row>
    <row r="1744" spans="2:2">
      <c r="B1744" s="112"/>
    </row>
    <row r="1745" spans="2:2">
      <c r="B1745" s="112"/>
    </row>
    <row r="1746" spans="2:2">
      <c r="B1746" s="112"/>
    </row>
    <row r="1747" spans="2:2">
      <c r="B1747" s="112"/>
    </row>
    <row r="1748" spans="2:2">
      <c r="B1748" s="112"/>
    </row>
    <row r="1749" spans="2:2">
      <c r="B1749" s="112"/>
    </row>
    <row r="1750" spans="2:2">
      <c r="B1750" s="112"/>
    </row>
    <row r="1751" spans="2:2">
      <c r="B1751" s="112"/>
    </row>
    <row r="1752" spans="2:2">
      <c r="B1752" s="112"/>
    </row>
    <row r="1753" spans="2:2">
      <c r="B1753" s="112"/>
    </row>
    <row r="1754" spans="2:2">
      <c r="B1754" s="112"/>
    </row>
    <row r="1755" spans="2:2">
      <c r="B1755" s="112"/>
    </row>
    <row r="1756" spans="2:2">
      <c r="B1756" s="112"/>
    </row>
    <row r="1757" spans="2:2">
      <c r="B1757" s="112"/>
    </row>
    <row r="1758" spans="2:2">
      <c r="B1758" s="112"/>
    </row>
    <row r="1759" spans="2:2">
      <c r="B1759" s="112"/>
    </row>
    <row r="1760" spans="2:2">
      <c r="B1760" s="112"/>
    </row>
    <row r="1761" spans="2:2">
      <c r="B1761" s="112"/>
    </row>
    <row r="1762" spans="2:2">
      <c r="B1762" s="112"/>
    </row>
    <row r="1763" spans="2:2">
      <c r="B1763" s="112"/>
    </row>
    <row r="1764" spans="2:2">
      <c r="B1764" s="112"/>
    </row>
    <row r="1765" spans="2:2">
      <c r="B1765" s="112"/>
    </row>
    <row r="1766" spans="2:2">
      <c r="B1766" s="112"/>
    </row>
    <row r="1767" spans="2:2">
      <c r="B1767" s="112"/>
    </row>
    <row r="1768" spans="2:2">
      <c r="B1768" s="112"/>
    </row>
    <row r="1769" spans="2:2">
      <c r="B1769" s="112"/>
    </row>
    <row r="1770" spans="2:2">
      <c r="B1770" s="112"/>
    </row>
    <row r="1771" spans="2:2">
      <c r="B1771" s="112"/>
    </row>
    <row r="1772" spans="2:2">
      <c r="B1772" s="112"/>
    </row>
    <row r="1773" spans="2:2">
      <c r="B1773" s="112"/>
    </row>
    <row r="1774" spans="2:2">
      <c r="B1774" s="112"/>
    </row>
    <row r="1775" spans="2:2">
      <c r="B1775" s="112"/>
    </row>
    <row r="1776" spans="2:2">
      <c r="B1776" s="112"/>
    </row>
    <row r="1777" spans="2:2">
      <c r="B1777" s="112"/>
    </row>
    <row r="1778" spans="2:2">
      <c r="B1778" s="112"/>
    </row>
    <row r="1779" spans="2:2">
      <c r="B1779" s="112"/>
    </row>
    <row r="1780" spans="2:2">
      <c r="B1780" s="112"/>
    </row>
    <row r="1781" spans="2:2">
      <c r="B1781" s="112"/>
    </row>
    <row r="1782" spans="2:2">
      <c r="B1782" s="112"/>
    </row>
    <row r="1783" spans="2:2">
      <c r="B1783" s="112"/>
    </row>
    <row r="1784" spans="2:2">
      <c r="B1784" s="112"/>
    </row>
    <row r="1785" spans="2:2">
      <c r="B1785" s="112"/>
    </row>
    <row r="1786" spans="2:2">
      <c r="B1786" s="112"/>
    </row>
    <row r="1787" spans="2:2">
      <c r="B1787" s="112"/>
    </row>
    <row r="1788" spans="2:2">
      <c r="B1788" s="112"/>
    </row>
    <row r="1789" spans="2:2">
      <c r="B1789" s="112"/>
    </row>
    <row r="1790" spans="2:2">
      <c r="B1790" s="112"/>
    </row>
    <row r="1791" spans="2:2">
      <c r="B1791" s="112"/>
    </row>
    <row r="1792" spans="2:2">
      <c r="B1792" s="112"/>
    </row>
    <row r="1793" spans="2:2">
      <c r="B1793" s="112"/>
    </row>
    <row r="1794" spans="2:2">
      <c r="B1794" s="112"/>
    </row>
    <row r="1795" spans="2:2">
      <c r="B1795" s="112"/>
    </row>
    <row r="1796" spans="2:2">
      <c r="B1796" s="112"/>
    </row>
    <row r="1797" spans="2:2">
      <c r="B1797" s="112"/>
    </row>
    <row r="1798" spans="2:2">
      <c r="B1798" s="112"/>
    </row>
    <row r="1799" spans="2:2">
      <c r="B1799" s="112"/>
    </row>
    <row r="1800" spans="2:2">
      <c r="B1800" s="112"/>
    </row>
    <row r="1801" spans="2:2">
      <c r="B1801" s="112"/>
    </row>
    <row r="1802" spans="2:2">
      <c r="B1802" s="112"/>
    </row>
    <row r="1803" spans="2:2">
      <c r="B1803" s="112"/>
    </row>
    <row r="1804" spans="2:2">
      <c r="B1804" s="112"/>
    </row>
    <row r="1805" spans="2:2">
      <c r="B1805" s="112"/>
    </row>
    <row r="1806" spans="2:2">
      <c r="B1806" s="112"/>
    </row>
    <row r="1807" spans="2:2">
      <c r="B1807" s="112"/>
    </row>
    <row r="1808" spans="2:2">
      <c r="B1808" s="112"/>
    </row>
    <row r="1809" spans="2:2">
      <c r="B1809" s="112"/>
    </row>
    <row r="1810" spans="2:2">
      <c r="B1810" s="112"/>
    </row>
    <row r="1811" spans="2:2">
      <c r="B1811" s="112"/>
    </row>
    <row r="1812" spans="2:2">
      <c r="B1812" s="112"/>
    </row>
    <row r="1813" spans="2:2">
      <c r="B1813" s="112"/>
    </row>
    <row r="1814" spans="2:2">
      <c r="B1814" s="112"/>
    </row>
    <row r="1815" spans="2:2">
      <c r="B1815" s="112"/>
    </row>
    <row r="1816" spans="2:2">
      <c r="B1816" s="112"/>
    </row>
    <row r="1817" spans="2:2">
      <c r="B1817" s="112"/>
    </row>
    <row r="1818" spans="2:2">
      <c r="B1818" s="112"/>
    </row>
    <row r="1819" spans="2:2">
      <c r="B1819" s="112"/>
    </row>
    <row r="1820" spans="2:2">
      <c r="B1820" s="112"/>
    </row>
    <row r="1821" spans="2:2">
      <c r="B1821" s="112"/>
    </row>
    <row r="1822" spans="2:2">
      <c r="B1822" s="112"/>
    </row>
    <row r="1823" spans="2:2">
      <c r="B1823" s="112"/>
    </row>
    <row r="1824" spans="2:2">
      <c r="B1824" s="112"/>
    </row>
    <row r="1825" spans="2:2">
      <c r="B1825" s="112"/>
    </row>
    <row r="1826" spans="2:2">
      <c r="B1826" s="112"/>
    </row>
    <row r="1827" spans="2:2">
      <c r="B1827" s="112"/>
    </row>
    <row r="1828" spans="2:2">
      <c r="B1828" s="112"/>
    </row>
    <row r="1829" spans="2:2">
      <c r="B1829" s="112"/>
    </row>
    <row r="1830" spans="2:2">
      <c r="B1830" s="112"/>
    </row>
    <row r="1831" spans="2:2">
      <c r="B1831" s="112"/>
    </row>
    <row r="1832" spans="2:2">
      <c r="B1832" s="112"/>
    </row>
    <row r="1833" spans="2:2">
      <c r="B1833" s="112"/>
    </row>
    <row r="1834" spans="2:2">
      <c r="B1834" s="112"/>
    </row>
    <row r="1835" spans="2:2">
      <c r="B1835" s="112"/>
    </row>
    <row r="1836" spans="2:2">
      <c r="B1836" s="112"/>
    </row>
    <row r="1837" spans="2:2">
      <c r="B1837" s="112"/>
    </row>
    <row r="1838" spans="2:2">
      <c r="B1838" s="112"/>
    </row>
    <row r="1839" spans="2:2">
      <c r="B1839" s="112"/>
    </row>
    <row r="1840" spans="2:2">
      <c r="B1840" s="112"/>
    </row>
    <row r="1841" spans="2:2">
      <c r="B1841" s="112"/>
    </row>
    <row r="1842" spans="2:2">
      <c r="B1842" s="112"/>
    </row>
    <row r="1843" spans="2:2">
      <c r="B1843" s="112"/>
    </row>
    <row r="1844" spans="2:2">
      <c r="B1844" s="112"/>
    </row>
    <row r="1845" spans="2:2">
      <c r="B1845" s="112"/>
    </row>
    <row r="1846" spans="2:2">
      <c r="B1846" s="112"/>
    </row>
    <row r="1847" spans="2:2">
      <c r="B1847" s="112"/>
    </row>
    <row r="1848" spans="2:2">
      <c r="B1848" s="112"/>
    </row>
    <row r="1849" spans="2:2">
      <c r="B1849" s="112"/>
    </row>
    <row r="1850" spans="2:2">
      <c r="B1850" s="112"/>
    </row>
    <row r="1851" spans="2:2">
      <c r="B1851" s="112"/>
    </row>
    <row r="1852" spans="2:2">
      <c r="B1852" s="112"/>
    </row>
    <row r="1853" spans="2:2">
      <c r="B1853" s="112"/>
    </row>
    <row r="1854" spans="2:2">
      <c r="B1854" s="112"/>
    </row>
    <row r="1855" spans="2:2">
      <c r="B1855" s="112"/>
    </row>
    <row r="1856" spans="2:2">
      <c r="B1856" s="112"/>
    </row>
    <row r="1857" spans="2:2">
      <c r="B1857" s="112"/>
    </row>
    <row r="1858" spans="2:2">
      <c r="B1858" s="112"/>
    </row>
    <row r="1859" spans="2:2">
      <c r="B1859" s="112"/>
    </row>
    <row r="1860" spans="2:2">
      <c r="B1860" s="112"/>
    </row>
    <row r="1861" spans="2:2">
      <c r="B1861" s="112"/>
    </row>
    <row r="1862" spans="2:2">
      <c r="B1862" s="112"/>
    </row>
    <row r="1863" spans="2:2">
      <c r="B1863" s="112"/>
    </row>
    <row r="1864" spans="2:2">
      <c r="B1864" s="112"/>
    </row>
    <row r="1865" spans="2:2">
      <c r="B1865" s="112"/>
    </row>
    <row r="1866" spans="2:2">
      <c r="B1866" s="112"/>
    </row>
    <row r="1867" spans="2:2">
      <c r="B1867" s="112"/>
    </row>
    <row r="1868" spans="2:2">
      <c r="B1868" s="112"/>
    </row>
    <row r="1869" spans="2:2">
      <c r="B1869" s="112"/>
    </row>
    <row r="1870" spans="2:2">
      <c r="B1870" s="112"/>
    </row>
    <row r="1871" spans="2:2">
      <c r="B1871" s="112"/>
    </row>
    <row r="1872" spans="2:2">
      <c r="B1872" s="112"/>
    </row>
    <row r="1873" spans="2:2">
      <c r="B1873" s="112"/>
    </row>
    <row r="1874" spans="2:2">
      <c r="B1874" s="112"/>
    </row>
    <row r="1875" spans="2:2">
      <c r="B1875" s="112"/>
    </row>
    <row r="1876" spans="2:2">
      <c r="B1876" s="112"/>
    </row>
    <row r="1877" spans="2:2">
      <c r="B1877" s="112"/>
    </row>
    <row r="1878" spans="2:2">
      <c r="B1878" s="112"/>
    </row>
    <row r="1879" spans="2:2">
      <c r="B1879" s="112"/>
    </row>
    <row r="1880" spans="2:2">
      <c r="B1880" s="112"/>
    </row>
    <row r="1881" spans="2:2">
      <c r="B1881" s="112"/>
    </row>
    <row r="1882" spans="2:2">
      <c r="B1882" s="112"/>
    </row>
    <row r="1883" spans="2:2">
      <c r="B1883" s="112"/>
    </row>
    <row r="1884" spans="2:2">
      <c r="B1884" s="112"/>
    </row>
    <row r="1885" spans="2:2">
      <c r="B1885" s="112"/>
    </row>
    <row r="1886" spans="2:2">
      <c r="B1886" s="112"/>
    </row>
    <row r="1887" spans="2:2">
      <c r="B1887" s="112"/>
    </row>
    <row r="1888" spans="2:2">
      <c r="B1888" s="112"/>
    </row>
    <row r="1889" spans="2:2">
      <c r="B1889" s="112"/>
    </row>
    <row r="1890" spans="2:2">
      <c r="B1890" s="112"/>
    </row>
    <row r="1891" spans="2:2">
      <c r="B1891" s="112"/>
    </row>
    <row r="1892" spans="2:2">
      <c r="B1892" s="112"/>
    </row>
    <row r="1893" spans="2:2">
      <c r="B1893" s="112"/>
    </row>
    <row r="1894" spans="2:2">
      <c r="B1894" s="112"/>
    </row>
    <row r="1895" spans="2:2">
      <c r="B1895" s="112"/>
    </row>
    <row r="1896" spans="2:2">
      <c r="B1896" s="112"/>
    </row>
    <row r="1897" spans="2:2">
      <c r="B1897" s="112"/>
    </row>
    <row r="1898" spans="2:2">
      <c r="B1898" s="112"/>
    </row>
    <row r="1899" spans="2:2">
      <c r="B1899" s="112"/>
    </row>
    <row r="1900" spans="2:2">
      <c r="B1900" s="112"/>
    </row>
    <row r="1901" spans="2:2">
      <c r="B1901" s="112"/>
    </row>
    <row r="1902" spans="2:2">
      <c r="B1902" s="112"/>
    </row>
    <row r="1903" spans="2:2">
      <c r="B1903" s="112"/>
    </row>
    <row r="1904" spans="2:2">
      <c r="B1904" s="112"/>
    </row>
    <row r="1905" spans="2:2">
      <c r="B1905" s="112"/>
    </row>
    <row r="1906" spans="2:2">
      <c r="B1906" s="112"/>
    </row>
    <row r="1907" spans="2:2">
      <c r="B1907" s="112"/>
    </row>
    <row r="1908" spans="2:2">
      <c r="B1908" s="112"/>
    </row>
    <row r="1909" spans="2:2">
      <c r="B1909" s="112"/>
    </row>
    <row r="1910" spans="2:2">
      <c r="B1910" s="112"/>
    </row>
    <row r="1911" spans="2:2">
      <c r="B1911" s="112"/>
    </row>
    <row r="1912" spans="2:2">
      <c r="B1912" s="112"/>
    </row>
    <row r="1913" spans="2:2">
      <c r="B1913" s="112"/>
    </row>
    <row r="1914" spans="2:2">
      <c r="B1914" s="112"/>
    </row>
    <row r="1915" spans="2:2">
      <c r="B1915" s="112"/>
    </row>
    <row r="1916" spans="2:2">
      <c r="B1916" s="112"/>
    </row>
    <row r="1917" spans="2:2">
      <c r="B1917" s="112"/>
    </row>
    <row r="1918" spans="2:2">
      <c r="B1918" s="112"/>
    </row>
    <row r="1919" spans="2:2">
      <c r="B1919" s="112"/>
    </row>
    <row r="1920" spans="2:2">
      <c r="B1920" s="112"/>
    </row>
    <row r="1921" spans="2:2">
      <c r="B1921" s="112"/>
    </row>
    <row r="1922" spans="2:2">
      <c r="B1922" s="112"/>
    </row>
    <row r="1923" spans="2:2">
      <c r="B1923" s="112"/>
    </row>
    <row r="1924" spans="2:2">
      <c r="B1924" s="112"/>
    </row>
    <row r="1925" spans="2:2">
      <c r="B1925" s="112"/>
    </row>
    <row r="1926" spans="2:2">
      <c r="B1926" s="112"/>
    </row>
    <row r="1927" spans="2:2">
      <c r="B1927" s="112"/>
    </row>
    <row r="1928" spans="2:2">
      <c r="B1928" s="112"/>
    </row>
    <row r="1929" spans="2:2">
      <c r="B1929" s="112"/>
    </row>
    <row r="1930" spans="2:2">
      <c r="B1930" s="112"/>
    </row>
    <row r="1931" spans="2:2">
      <c r="B1931" s="112"/>
    </row>
    <row r="1932" spans="2:2">
      <c r="B1932" s="112"/>
    </row>
    <row r="1933" spans="2:2">
      <c r="B1933" s="112"/>
    </row>
    <row r="1934" spans="2:2">
      <c r="B1934" s="112"/>
    </row>
    <row r="1935" spans="2:2">
      <c r="B1935" s="112"/>
    </row>
    <row r="1936" spans="2:2">
      <c r="B1936" s="112"/>
    </row>
    <row r="1937" spans="2:2">
      <c r="B1937" s="112"/>
    </row>
    <row r="1938" spans="2:2">
      <c r="B1938" s="112"/>
    </row>
    <row r="1939" spans="2:2">
      <c r="B1939" s="112"/>
    </row>
    <row r="1940" spans="2:2">
      <c r="B1940" s="112"/>
    </row>
    <row r="1941" spans="2:2">
      <c r="B1941" s="112"/>
    </row>
    <row r="1942" spans="2:2">
      <c r="B1942" s="112"/>
    </row>
    <row r="1943" spans="2:2">
      <c r="B1943" s="112"/>
    </row>
    <row r="1944" spans="2:2">
      <c r="B1944" s="112"/>
    </row>
    <row r="1945" spans="2:2">
      <c r="B1945" s="112"/>
    </row>
    <row r="1946" spans="2:2">
      <c r="B1946" s="112"/>
    </row>
    <row r="1947" spans="2:2">
      <c r="B1947" s="112"/>
    </row>
    <row r="1948" spans="2:2">
      <c r="B1948" s="112"/>
    </row>
    <row r="1949" spans="2:2">
      <c r="B1949" s="112"/>
    </row>
    <row r="1950" spans="2:2">
      <c r="B1950" s="112"/>
    </row>
    <row r="1951" spans="2:2">
      <c r="B1951" s="112"/>
    </row>
    <row r="1952" spans="2:2">
      <c r="B1952" s="112"/>
    </row>
    <row r="1953" spans="2:2">
      <c r="B1953" s="112"/>
    </row>
    <row r="1954" spans="2:2">
      <c r="B1954" s="112"/>
    </row>
    <row r="1955" spans="2:2">
      <c r="B1955" s="112"/>
    </row>
    <row r="1956" spans="2:2">
      <c r="B1956" s="112"/>
    </row>
    <row r="1957" spans="2:2">
      <c r="B1957" s="112"/>
    </row>
    <row r="1958" spans="2:2">
      <c r="B1958" s="112"/>
    </row>
    <row r="1959" spans="2:2">
      <c r="B1959" s="112"/>
    </row>
    <row r="1960" spans="2:2">
      <c r="B1960" s="112"/>
    </row>
    <row r="1961" spans="2:2">
      <c r="B1961" s="112"/>
    </row>
    <row r="1962" spans="2:2">
      <c r="B1962" s="112"/>
    </row>
    <row r="1963" spans="2:2">
      <c r="B1963" s="112"/>
    </row>
    <row r="1964" spans="2:2">
      <c r="B1964" s="112"/>
    </row>
    <row r="1965" spans="2:2">
      <c r="B1965" s="112"/>
    </row>
    <row r="1966" spans="2:2">
      <c r="B1966" s="112"/>
    </row>
    <row r="1967" spans="2:2">
      <c r="B1967" s="112"/>
    </row>
    <row r="1968" spans="2:2">
      <c r="B1968" s="112"/>
    </row>
    <row r="1969" spans="2:2">
      <c r="B1969" s="112"/>
    </row>
    <row r="1970" spans="2:2">
      <c r="B1970" s="112"/>
    </row>
    <row r="1971" spans="2:2">
      <c r="B1971" s="112"/>
    </row>
    <row r="1972" spans="2:2">
      <c r="B1972" s="112"/>
    </row>
    <row r="1973" spans="2:2">
      <c r="B1973" s="112"/>
    </row>
    <row r="1974" spans="2:2">
      <c r="B1974" s="112"/>
    </row>
    <row r="1975" spans="2:2">
      <c r="B1975" s="112"/>
    </row>
    <row r="1976" spans="2:2">
      <c r="B1976" s="112"/>
    </row>
    <row r="1977" spans="2:2">
      <c r="B1977" s="112"/>
    </row>
    <row r="1978" spans="2:2">
      <c r="B1978" s="112"/>
    </row>
    <row r="1979" spans="2:2">
      <c r="B1979" s="112"/>
    </row>
    <row r="1980" spans="2:2">
      <c r="B1980" s="112"/>
    </row>
    <row r="1981" spans="2:2">
      <c r="B1981" s="112"/>
    </row>
    <row r="1982" spans="2:2">
      <c r="B1982" s="112"/>
    </row>
    <row r="1983" spans="2:2">
      <c r="B1983" s="112"/>
    </row>
    <row r="1984" spans="2:2">
      <c r="B1984" s="112"/>
    </row>
    <row r="1985" spans="2:2">
      <c r="B1985" s="112"/>
    </row>
    <row r="1986" spans="2:2">
      <c r="B1986" s="112"/>
    </row>
    <row r="1987" spans="2:2">
      <c r="B1987" s="112"/>
    </row>
    <row r="1988" spans="2:2">
      <c r="B1988" s="112"/>
    </row>
    <row r="1989" spans="2:2">
      <c r="B1989" s="112"/>
    </row>
    <row r="1990" spans="2:2">
      <c r="B1990" s="112"/>
    </row>
    <row r="1991" spans="2:2">
      <c r="B1991" s="112"/>
    </row>
    <row r="1992" spans="2:2">
      <c r="B1992" s="112"/>
    </row>
    <row r="1993" spans="2:2">
      <c r="B1993" s="112"/>
    </row>
    <row r="1994" spans="2:2">
      <c r="B1994" s="112"/>
    </row>
    <row r="1995" spans="2:2">
      <c r="B1995" s="112"/>
    </row>
    <row r="1996" spans="2:2">
      <c r="B1996" s="112"/>
    </row>
    <row r="1997" spans="2:2">
      <c r="B1997" s="112"/>
    </row>
    <row r="1998" spans="2:2">
      <c r="B1998" s="112"/>
    </row>
    <row r="1999" spans="2:2">
      <c r="B1999" s="112"/>
    </row>
    <row r="2000" spans="2:2">
      <c r="B2000" s="112"/>
    </row>
    <row r="2001" spans="2:2">
      <c r="B2001" s="112"/>
    </row>
    <row r="2002" spans="2:2">
      <c r="B2002" s="112"/>
    </row>
    <row r="2003" spans="2:2">
      <c r="B2003" s="112"/>
    </row>
    <row r="2004" spans="2:2">
      <c r="B2004" s="112"/>
    </row>
    <row r="2005" spans="2:2">
      <c r="B2005" s="112"/>
    </row>
    <row r="2006" spans="2:2">
      <c r="B2006" s="112"/>
    </row>
    <row r="2007" spans="2:2">
      <c r="B2007" s="112"/>
    </row>
    <row r="2008" spans="2:2">
      <c r="B2008" s="112"/>
    </row>
    <row r="2009" spans="2:2">
      <c r="B2009" s="112"/>
    </row>
    <row r="2010" spans="2:2">
      <c r="B2010" s="112"/>
    </row>
    <row r="2011" spans="2:2">
      <c r="B2011" s="112"/>
    </row>
    <row r="2012" spans="2:2">
      <c r="B2012" s="112"/>
    </row>
    <row r="2013" spans="2:2">
      <c r="B2013" s="112"/>
    </row>
    <row r="2014" spans="2:2">
      <c r="B2014" s="112"/>
    </row>
    <row r="2015" spans="2:2">
      <c r="B2015" s="112"/>
    </row>
    <row r="2016" spans="2:2">
      <c r="B2016" s="112"/>
    </row>
    <row r="2017" spans="2:2">
      <c r="B2017" s="112"/>
    </row>
    <row r="2018" spans="2:2">
      <c r="B2018" s="112"/>
    </row>
    <row r="2019" spans="2:2">
      <c r="B2019" s="112"/>
    </row>
    <row r="2020" spans="2:2">
      <c r="B2020" s="112"/>
    </row>
    <row r="2021" spans="2:2">
      <c r="B2021" s="112"/>
    </row>
    <row r="2022" spans="2:2">
      <c r="B2022" s="112"/>
    </row>
    <row r="2023" spans="2:2">
      <c r="B2023" s="112"/>
    </row>
    <row r="2024" spans="2:2">
      <c r="B2024" s="112"/>
    </row>
    <row r="2025" spans="2:2">
      <c r="B2025" s="112"/>
    </row>
    <row r="2026" spans="2:2">
      <c r="B2026" s="112"/>
    </row>
    <row r="2027" spans="2:2">
      <c r="B2027" s="112"/>
    </row>
    <row r="2028" spans="2:2">
      <c r="B2028" s="112"/>
    </row>
    <row r="2029" spans="2:2">
      <c r="B2029" s="112"/>
    </row>
    <row r="2030" spans="2:2">
      <c r="B2030" s="112"/>
    </row>
    <row r="2031" spans="2:2">
      <c r="B2031" s="112"/>
    </row>
    <row r="2032" spans="2:2">
      <c r="B2032" s="112"/>
    </row>
    <row r="2033" spans="2:2">
      <c r="B2033" s="112"/>
    </row>
    <row r="2034" spans="2:2">
      <c r="B2034" s="112"/>
    </row>
    <row r="2035" spans="2:2">
      <c r="B2035" s="112"/>
    </row>
    <row r="2036" spans="2:2">
      <c r="B2036" s="112"/>
    </row>
    <row r="2037" spans="2:2">
      <c r="B2037" s="112"/>
    </row>
    <row r="2038" spans="2:2">
      <c r="B2038" s="112"/>
    </row>
    <row r="2039" spans="2:2">
      <c r="B2039" s="112"/>
    </row>
    <row r="2040" spans="2:2">
      <c r="B2040" s="112"/>
    </row>
    <row r="2041" spans="2:2">
      <c r="B2041" s="112"/>
    </row>
    <row r="2042" spans="2:2">
      <c r="B2042" s="112"/>
    </row>
    <row r="2043" spans="2:2">
      <c r="B2043" s="112"/>
    </row>
    <row r="2044" spans="2:2">
      <c r="B2044" s="112"/>
    </row>
    <row r="2045" spans="2:2">
      <c r="B2045" s="112"/>
    </row>
    <row r="2046" spans="2:2">
      <c r="B2046" s="112"/>
    </row>
    <row r="2047" spans="2:2">
      <c r="B2047" s="112"/>
    </row>
    <row r="2048" spans="2:2">
      <c r="B2048" s="112"/>
    </row>
    <row r="2049" spans="2:2">
      <c r="B2049" s="112"/>
    </row>
    <row r="2050" spans="2:2">
      <c r="B2050" s="112"/>
    </row>
    <row r="2051" spans="2:2">
      <c r="B2051" s="112"/>
    </row>
    <row r="2052" spans="2:2">
      <c r="B2052" s="112"/>
    </row>
    <row r="2053" spans="2:2">
      <c r="B2053" s="112"/>
    </row>
    <row r="2054" spans="2:2">
      <c r="B2054" s="112"/>
    </row>
    <row r="2055" spans="2:2">
      <c r="B2055" s="112"/>
    </row>
    <row r="2056" spans="2:2">
      <c r="B2056" s="112"/>
    </row>
    <row r="2057" spans="2:2">
      <c r="B2057" s="112"/>
    </row>
    <row r="2058" spans="2:2">
      <c r="B2058" s="112"/>
    </row>
    <row r="2059" spans="2:2">
      <c r="B2059" s="112"/>
    </row>
    <row r="2060" spans="2:2">
      <c r="B2060" s="112"/>
    </row>
    <row r="2061" spans="2:2">
      <c r="B2061" s="112"/>
    </row>
    <row r="2062" spans="2:2">
      <c r="B2062" s="112"/>
    </row>
    <row r="2063" spans="2:2">
      <c r="B2063" s="112"/>
    </row>
    <row r="2064" spans="2:2">
      <c r="B2064" s="112"/>
    </row>
    <row r="2065" spans="2:2">
      <c r="B2065" s="112"/>
    </row>
    <row r="2066" spans="2:2">
      <c r="B2066" s="112"/>
    </row>
    <row r="2067" spans="2:2">
      <c r="B2067" s="112"/>
    </row>
    <row r="2068" spans="2:2">
      <c r="B2068" s="112"/>
    </row>
    <row r="2069" spans="2:2">
      <c r="B2069" s="112"/>
    </row>
    <row r="2070" spans="2:2">
      <c r="B2070" s="112"/>
    </row>
    <row r="2071" spans="2:2">
      <c r="B2071" s="112"/>
    </row>
    <row r="2072" spans="2:2">
      <c r="B2072" s="112"/>
    </row>
    <row r="2073" spans="2:2">
      <c r="B2073" s="112"/>
    </row>
    <row r="2074" spans="2:2">
      <c r="B2074" s="112"/>
    </row>
    <row r="2075" spans="2:2">
      <c r="B2075" s="112"/>
    </row>
    <row r="2076" spans="2:2">
      <c r="B2076" s="112"/>
    </row>
    <row r="2077" spans="2:2">
      <c r="B2077" s="112"/>
    </row>
    <row r="2078" spans="2:2">
      <c r="B2078" s="112"/>
    </row>
    <row r="2079" spans="2:2">
      <c r="B2079" s="112"/>
    </row>
    <row r="2080" spans="2:2">
      <c r="B2080" s="112"/>
    </row>
    <row r="2081" spans="2:2">
      <c r="B2081" s="112"/>
    </row>
    <row r="2082" spans="2:2">
      <c r="B2082" s="112"/>
    </row>
    <row r="2083" spans="2:2">
      <c r="B2083" s="112"/>
    </row>
    <row r="2084" spans="2:2">
      <c r="B2084" s="112"/>
    </row>
    <row r="2085" spans="2:2">
      <c r="B2085" s="112"/>
    </row>
    <row r="2086" spans="2:2">
      <c r="B2086" s="112"/>
    </row>
    <row r="2087" spans="2:2">
      <c r="B2087" s="112"/>
    </row>
    <row r="2088" spans="2:2">
      <c r="B2088" s="112"/>
    </row>
    <row r="2089" spans="2:2">
      <c r="B2089" s="112"/>
    </row>
    <row r="2090" spans="2:2">
      <c r="B2090" s="112"/>
    </row>
    <row r="2091" spans="2:2">
      <c r="B2091" s="112"/>
    </row>
    <row r="2092" spans="2:2">
      <c r="B2092" s="112"/>
    </row>
    <row r="2093" spans="2:2">
      <c r="B2093" s="112"/>
    </row>
    <row r="2094" spans="2:2">
      <c r="B2094" s="112"/>
    </row>
    <row r="2095" spans="2:2">
      <c r="B2095" s="112"/>
    </row>
    <row r="2096" spans="2:2">
      <c r="B2096" s="112"/>
    </row>
    <row r="2097" spans="2:2">
      <c r="B2097" s="112"/>
    </row>
    <row r="2098" spans="2:2">
      <c r="B2098" s="112"/>
    </row>
    <row r="2099" spans="2:2">
      <c r="B2099" s="112"/>
    </row>
    <row r="2100" spans="2:2">
      <c r="B2100" s="112"/>
    </row>
    <row r="2101" spans="2:2">
      <c r="B2101" s="112"/>
    </row>
    <row r="2102" spans="2:2">
      <c r="B2102" s="112"/>
    </row>
    <row r="2103" spans="2:2">
      <c r="B2103" s="112"/>
    </row>
    <row r="2104" spans="2:2">
      <c r="B2104" s="112"/>
    </row>
    <row r="2105" spans="2:2">
      <c r="B2105" s="112"/>
    </row>
    <row r="2106" spans="2:2">
      <c r="B2106" s="112"/>
    </row>
    <row r="2107" spans="2:2">
      <c r="B2107" s="112"/>
    </row>
    <row r="2108" spans="2:2">
      <c r="B2108" s="112"/>
    </row>
    <row r="2109" spans="2:2">
      <c r="B2109" s="112"/>
    </row>
    <row r="2110" spans="2:2">
      <c r="B2110" s="112"/>
    </row>
    <row r="2111" spans="2:2">
      <c r="B2111" s="112"/>
    </row>
    <row r="2112" spans="2:2">
      <c r="B2112" s="112"/>
    </row>
    <row r="2113" spans="2:2">
      <c r="B2113" s="112"/>
    </row>
    <row r="2114" spans="2:2">
      <c r="B2114" s="112"/>
    </row>
    <row r="2115" spans="2:2">
      <c r="B2115" s="112"/>
    </row>
    <row r="2116" spans="2:2">
      <c r="B2116" s="112"/>
    </row>
    <row r="2117" spans="2:2">
      <c r="B2117" s="112"/>
    </row>
    <row r="2118" spans="2:2">
      <c r="B2118" s="112"/>
    </row>
    <row r="2119" spans="2:2">
      <c r="B2119" s="112"/>
    </row>
    <row r="2120" spans="2:2">
      <c r="B2120" s="112"/>
    </row>
    <row r="2121" spans="2:2">
      <c r="B2121" s="112"/>
    </row>
    <row r="2122" spans="2:2">
      <c r="B2122" s="112"/>
    </row>
    <row r="2123" spans="2:2">
      <c r="B2123" s="112"/>
    </row>
    <row r="2124" spans="2:2">
      <c r="B2124" s="112"/>
    </row>
    <row r="2125" spans="2:2">
      <c r="B2125" s="112"/>
    </row>
    <row r="2126" spans="2:2">
      <c r="B2126" s="112"/>
    </row>
    <row r="2127" spans="2:2">
      <c r="B2127" s="112"/>
    </row>
    <row r="2128" spans="2:2">
      <c r="B2128" s="112"/>
    </row>
    <row r="2129" spans="2:2">
      <c r="B2129" s="112"/>
    </row>
    <row r="2130" spans="2:2">
      <c r="B2130" s="112"/>
    </row>
    <row r="2131" spans="2:2">
      <c r="B2131" s="112"/>
    </row>
    <row r="2132" spans="2:2">
      <c r="B2132" s="112"/>
    </row>
    <row r="2133" spans="2:2">
      <c r="B2133" s="112"/>
    </row>
    <row r="2134" spans="2:2">
      <c r="B2134" s="112"/>
    </row>
    <row r="2135" spans="2:2">
      <c r="B2135" s="112"/>
    </row>
    <row r="2136" spans="2:2">
      <c r="B2136" s="112"/>
    </row>
    <row r="2137" spans="2:2">
      <c r="B2137" s="112"/>
    </row>
    <row r="2138" spans="2:2">
      <c r="B2138" s="112"/>
    </row>
    <row r="2139" spans="2:2">
      <c r="B2139" s="112"/>
    </row>
    <row r="2140" spans="2:2">
      <c r="B2140" s="112"/>
    </row>
    <row r="2141" spans="2:2">
      <c r="B2141" s="112"/>
    </row>
    <row r="2142" spans="2:2">
      <c r="B2142" s="112"/>
    </row>
    <row r="2143" spans="2:2">
      <c r="B2143" s="112"/>
    </row>
    <row r="2144" spans="2:2">
      <c r="B2144" s="112"/>
    </row>
    <row r="2145" spans="2:2">
      <c r="B2145" s="112"/>
    </row>
    <row r="2146" spans="2:2">
      <c r="B2146" s="112"/>
    </row>
    <row r="2147" spans="2:2">
      <c r="B2147" s="112"/>
    </row>
    <row r="2148" spans="2:2">
      <c r="B2148" s="112"/>
    </row>
    <row r="2149" spans="2:2">
      <c r="B2149" s="112"/>
    </row>
    <row r="2150" spans="2:2">
      <c r="B2150" s="112"/>
    </row>
    <row r="2151" spans="2:2">
      <c r="B2151" s="112"/>
    </row>
    <row r="2152" spans="2:2">
      <c r="B2152" s="112"/>
    </row>
    <row r="2153" spans="2:2">
      <c r="B2153" s="112"/>
    </row>
    <row r="2154" spans="2:2">
      <c r="B2154" s="112"/>
    </row>
    <row r="2155" spans="2:2">
      <c r="B2155" s="112"/>
    </row>
    <row r="2156" spans="2:2">
      <c r="B2156" s="112"/>
    </row>
    <row r="2157" spans="2:2">
      <c r="B2157" s="112"/>
    </row>
    <row r="2158" spans="2:2">
      <c r="B2158" s="112"/>
    </row>
    <row r="2159" spans="2:2">
      <c r="B2159" s="112"/>
    </row>
    <row r="2160" spans="2:2">
      <c r="B2160" s="112"/>
    </row>
    <row r="2161" spans="2:2">
      <c r="B2161" s="112"/>
    </row>
    <row r="2162" spans="2:2">
      <c r="B2162" s="112"/>
    </row>
    <row r="2163" spans="2:2">
      <c r="B2163" s="112"/>
    </row>
    <row r="2164" spans="2:2">
      <c r="B2164" s="112"/>
    </row>
    <row r="2165" spans="2:2">
      <c r="B2165" s="112"/>
    </row>
    <row r="2166" spans="2:2">
      <c r="B2166" s="112"/>
    </row>
    <row r="2167" spans="2:2">
      <c r="B2167" s="112"/>
    </row>
    <row r="2168" spans="2:2">
      <c r="B2168" s="112"/>
    </row>
    <row r="2169" spans="2:2">
      <c r="B2169" s="112"/>
    </row>
    <row r="2170" spans="2:2">
      <c r="B2170" s="112"/>
    </row>
    <row r="2171" spans="2:2">
      <c r="B2171" s="112"/>
    </row>
    <row r="2172" spans="2:2">
      <c r="B2172" s="112"/>
    </row>
    <row r="2173" spans="2:2">
      <c r="B2173" s="112"/>
    </row>
    <row r="2174" spans="2:2">
      <c r="B2174" s="112"/>
    </row>
    <row r="2175" spans="2:2">
      <c r="B2175" s="112"/>
    </row>
    <row r="2176" spans="2:2">
      <c r="B2176" s="112"/>
    </row>
    <row r="2177" spans="2:2">
      <c r="B2177" s="112"/>
    </row>
    <row r="2178" spans="2:2">
      <c r="B2178" s="112"/>
    </row>
    <row r="2179" spans="2:2">
      <c r="B2179" s="112"/>
    </row>
    <row r="2180" spans="2:2">
      <c r="B2180" s="112"/>
    </row>
    <row r="2181" spans="2:2">
      <c r="B2181" s="112"/>
    </row>
    <row r="2182" spans="2:2">
      <c r="B2182" s="112"/>
    </row>
    <row r="2183" spans="2:2">
      <c r="B2183" s="112"/>
    </row>
    <row r="2184" spans="2:2">
      <c r="B2184" s="112"/>
    </row>
    <row r="2185" spans="2:2">
      <c r="B2185" s="112"/>
    </row>
    <row r="2186" spans="2:2">
      <c r="B2186" s="112"/>
    </row>
    <row r="2187" spans="2:2">
      <c r="B2187" s="112"/>
    </row>
    <row r="2188" spans="2:2">
      <c r="B2188" s="112"/>
    </row>
    <row r="2189" spans="2:2">
      <c r="B2189" s="112"/>
    </row>
    <row r="2190" spans="2:2">
      <c r="B2190" s="112"/>
    </row>
    <row r="2191" spans="2:2">
      <c r="B2191" s="112"/>
    </row>
    <row r="2192" spans="2:2">
      <c r="B2192" s="112"/>
    </row>
    <row r="2193" spans="2:2">
      <c r="B2193" s="112"/>
    </row>
    <row r="2194" spans="2:2">
      <c r="B2194" s="112"/>
    </row>
    <row r="2195" spans="2:2">
      <c r="B2195" s="112"/>
    </row>
    <row r="2196" spans="2:2">
      <c r="B2196" s="112"/>
    </row>
    <row r="2197" spans="2:2">
      <c r="B2197" s="112"/>
    </row>
    <row r="2198" spans="2:2">
      <c r="B2198" s="112"/>
    </row>
    <row r="2199" spans="2:2">
      <c r="B2199" s="112"/>
    </row>
    <row r="2200" spans="2:2">
      <c r="B2200" s="112"/>
    </row>
    <row r="2201" spans="2:2">
      <c r="B2201" s="112"/>
    </row>
    <row r="2202" spans="2:2">
      <c r="B2202" s="112"/>
    </row>
    <row r="2203" spans="2:2">
      <c r="B2203" s="112"/>
    </row>
    <row r="2204" spans="2:2">
      <c r="B2204" s="112"/>
    </row>
    <row r="2205" spans="2:2">
      <c r="B2205" s="112"/>
    </row>
    <row r="2206" spans="2:2">
      <c r="B2206" s="112"/>
    </row>
    <row r="2207" spans="2:2">
      <c r="B2207" s="112"/>
    </row>
    <row r="2208" spans="2:2">
      <c r="B2208" s="112"/>
    </row>
    <row r="2209" spans="2:2">
      <c r="B2209" s="112"/>
    </row>
    <row r="2210" spans="2:2">
      <c r="B2210" s="112"/>
    </row>
    <row r="2211" spans="2:2">
      <c r="B2211" s="112"/>
    </row>
    <row r="2212" spans="2:2">
      <c r="B2212" s="112"/>
    </row>
    <row r="2213" spans="2:2">
      <c r="B2213" s="112"/>
    </row>
    <row r="2214" spans="2:2">
      <c r="B2214" s="112"/>
    </row>
    <row r="2215" spans="2:2">
      <c r="B2215" s="112"/>
    </row>
    <row r="2216" spans="2:2">
      <c r="B2216" s="112"/>
    </row>
    <row r="2217" spans="2:2">
      <c r="B2217" s="112"/>
    </row>
    <row r="2218" spans="2:2">
      <c r="B2218" s="112"/>
    </row>
    <row r="2219" spans="2:2">
      <c r="B2219" s="112"/>
    </row>
    <row r="2220" spans="2:2">
      <c r="B2220" s="112"/>
    </row>
    <row r="2221" spans="2:2">
      <c r="B2221" s="112"/>
    </row>
    <row r="2222" spans="2:2">
      <c r="B2222" s="112"/>
    </row>
    <row r="2223" spans="2:2">
      <c r="B2223" s="112"/>
    </row>
    <row r="2224" spans="2:2">
      <c r="B2224" s="112"/>
    </row>
    <row r="2225" spans="2:2">
      <c r="B2225" s="112"/>
    </row>
    <row r="2226" spans="2:2">
      <c r="B2226" s="112"/>
    </row>
    <row r="2227" spans="2:2">
      <c r="B2227" s="112"/>
    </row>
    <row r="2228" spans="2:2">
      <c r="B2228" s="112"/>
    </row>
    <row r="2229" spans="2:2">
      <c r="B2229" s="112"/>
    </row>
    <row r="2230" spans="2:2">
      <c r="B2230" s="112"/>
    </row>
    <row r="2231" spans="2:2">
      <c r="B2231" s="112"/>
    </row>
    <row r="2232" spans="2:2">
      <c r="B2232" s="112"/>
    </row>
    <row r="2233" spans="2:2">
      <c r="B2233" s="112"/>
    </row>
    <row r="2234" spans="2:2">
      <c r="B2234" s="112"/>
    </row>
    <row r="2235" spans="2:2">
      <c r="B2235" s="112"/>
    </row>
    <row r="2236" spans="2:2">
      <c r="B2236" s="112"/>
    </row>
    <row r="2237" spans="2:2">
      <c r="B2237" s="112"/>
    </row>
    <row r="2238" spans="2:2">
      <c r="B2238" s="112"/>
    </row>
    <row r="2239" spans="2:2">
      <c r="B2239" s="112"/>
    </row>
    <row r="2240" spans="2:2">
      <c r="B2240" s="112"/>
    </row>
    <row r="2241" spans="2:2">
      <c r="B2241" s="112"/>
    </row>
    <row r="2242" spans="2:2">
      <c r="B2242" s="112"/>
    </row>
    <row r="2243" spans="2:2">
      <c r="B2243" s="112"/>
    </row>
    <row r="2244" spans="2:2">
      <c r="B2244" s="112"/>
    </row>
    <row r="2245" spans="2:2">
      <c r="B2245" s="112"/>
    </row>
    <row r="2246" spans="2:2">
      <c r="B2246" s="112"/>
    </row>
    <row r="2247" spans="2:2">
      <c r="B2247" s="112"/>
    </row>
    <row r="2248" spans="2:2">
      <c r="B2248" s="112"/>
    </row>
    <row r="2249" spans="2:2">
      <c r="B2249" s="112"/>
    </row>
    <row r="2250" spans="2:2">
      <c r="B2250" s="112"/>
    </row>
    <row r="2251" spans="2:2">
      <c r="B2251" s="112"/>
    </row>
    <row r="2252" spans="2:2">
      <c r="B2252" s="112"/>
    </row>
    <row r="2253" spans="2:2">
      <c r="B2253" s="112"/>
    </row>
    <row r="2254" spans="2:2">
      <c r="B2254" s="112"/>
    </row>
    <row r="2255" spans="2:2">
      <c r="B2255" s="112"/>
    </row>
    <row r="2256" spans="2:2">
      <c r="B2256" s="112"/>
    </row>
    <row r="2257" spans="2:2">
      <c r="B2257" s="112"/>
    </row>
    <row r="2258" spans="2:2">
      <c r="B2258" s="112"/>
    </row>
    <row r="2259" spans="2:2">
      <c r="B2259" s="112"/>
    </row>
    <row r="2260" spans="2:2">
      <c r="B2260" s="112"/>
    </row>
    <row r="2261" spans="2:2">
      <c r="B2261" s="112"/>
    </row>
    <row r="2262" spans="2:2">
      <c r="B2262" s="112"/>
    </row>
    <row r="2263" spans="2:2">
      <c r="B2263" s="112"/>
    </row>
    <row r="2264" spans="2:2">
      <c r="B2264" s="112"/>
    </row>
    <row r="2265" spans="2:2">
      <c r="B2265" s="112"/>
    </row>
    <row r="2266" spans="2:2">
      <c r="B2266" s="112"/>
    </row>
    <row r="2267" spans="2:2">
      <c r="B2267" s="112"/>
    </row>
    <row r="2268" spans="2:2">
      <c r="B2268" s="112"/>
    </row>
    <row r="2269" spans="2:2">
      <c r="B2269" s="112"/>
    </row>
    <row r="2270" spans="2:2">
      <c r="B2270" s="112"/>
    </row>
    <row r="2271" spans="2:2">
      <c r="B2271" s="112"/>
    </row>
    <row r="2272" spans="2:2">
      <c r="B2272" s="112"/>
    </row>
    <row r="2273" spans="2:2">
      <c r="B2273" s="112"/>
    </row>
    <row r="2274" spans="2:2">
      <c r="B2274" s="112"/>
    </row>
    <row r="2275" spans="2:2">
      <c r="B2275" s="112"/>
    </row>
    <row r="2276" spans="2:2">
      <c r="B2276" s="112"/>
    </row>
    <row r="2277" spans="2:2">
      <c r="B2277" s="112"/>
    </row>
    <row r="2278" spans="2:2">
      <c r="B2278" s="112"/>
    </row>
    <row r="2279" spans="2:2">
      <c r="B2279" s="112"/>
    </row>
    <row r="2280" spans="2:2">
      <c r="B2280" s="112"/>
    </row>
    <row r="2281" spans="2:2">
      <c r="B2281" s="112"/>
    </row>
    <row r="2282" spans="2:2">
      <c r="B2282" s="112"/>
    </row>
    <row r="2283" spans="2:2">
      <c r="B2283" s="112"/>
    </row>
    <row r="2284" spans="2:2">
      <c r="B2284" s="112"/>
    </row>
    <row r="2285" spans="2:2">
      <c r="B2285" s="112"/>
    </row>
    <row r="2286" spans="2:2">
      <c r="B2286" s="112"/>
    </row>
    <row r="2287" spans="2:2">
      <c r="B2287" s="112"/>
    </row>
    <row r="2288" spans="2:2">
      <c r="B2288" s="112"/>
    </row>
    <row r="2289" spans="2:2">
      <c r="B2289" s="112"/>
    </row>
    <row r="2290" spans="2:2">
      <c r="B2290" s="112"/>
    </row>
    <row r="2291" spans="2:2">
      <c r="B2291" s="112"/>
    </row>
    <row r="2292" spans="2:2">
      <c r="B2292" s="112"/>
    </row>
    <row r="2293" spans="2:2">
      <c r="B2293" s="112"/>
    </row>
    <row r="2294" spans="2:2">
      <c r="B2294" s="112"/>
    </row>
    <row r="2295" spans="2:2">
      <c r="B2295" s="112"/>
    </row>
    <row r="2296" spans="2:2">
      <c r="B2296" s="112"/>
    </row>
    <row r="2297" spans="2:2">
      <c r="B2297" s="112"/>
    </row>
    <row r="2298" spans="2:2">
      <c r="B2298" s="112"/>
    </row>
    <row r="2299" spans="2:2">
      <c r="B2299" s="112"/>
    </row>
    <row r="2300" spans="2:2">
      <c r="B2300" s="112"/>
    </row>
    <row r="2301" spans="2:2">
      <c r="B2301" s="112"/>
    </row>
    <row r="2302" spans="2:2">
      <c r="B2302" s="112"/>
    </row>
    <row r="2303" spans="2:2">
      <c r="B2303" s="112"/>
    </row>
    <row r="2304" spans="2:2">
      <c r="B2304" s="112"/>
    </row>
    <row r="2305" spans="2:2">
      <c r="B2305" s="112"/>
    </row>
    <row r="2306" spans="2:2">
      <c r="B2306" s="112"/>
    </row>
    <row r="2307" spans="2:2">
      <c r="B2307" s="112"/>
    </row>
    <row r="2308" spans="2:2">
      <c r="B2308" s="112"/>
    </row>
    <row r="2309" spans="2:2">
      <c r="B2309" s="112"/>
    </row>
    <row r="2310" spans="2:2">
      <c r="B2310" s="112"/>
    </row>
    <row r="2311" spans="2:2">
      <c r="B2311" s="112"/>
    </row>
    <row r="2312" spans="2:2">
      <c r="B2312" s="112"/>
    </row>
    <row r="2313" spans="2:2">
      <c r="B2313" s="112"/>
    </row>
    <row r="2314" spans="2:2">
      <c r="B2314" s="112"/>
    </row>
    <row r="2315" spans="2:2">
      <c r="B2315" s="112"/>
    </row>
    <row r="2316" spans="2:2">
      <c r="B2316" s="112"/>
    </row>
    <row r="2317" spans="2:2">
      <c r="B2317" s="112"/>
    </row>
    <row r="2318" spans="2:2">
      <c r="B2318" s="112"/>
    </row>
    <row r="2319" spans="2:2">
      <c r="B2319" s="112"/>
    </row>
    <row r="2320" spans="2:2">
      <c r="B2320" s="112"/>
    </row>
    <row r="2321" spans="2:2">
      <c r="B2321" s="112"/>
    </row>
    <row r="2322" spans="2:2">
      <c r="B2322" s="112"/>
    </row>
    <row r="2323" spans="2:2">
      <c r="B2323" s="112"/>
    </row>
    <row r="2324" spans="2:2">
      <c r="B2324" s="112"/>
    </row>
    <row r="2325" spans="2:2">
      <c r="B2325" s="112"/>
    </row>
    <row r="2326" spans="2:2">
      <c r="B2326" s="112"/>
    </row>
    <row r="2327" spans="2:2">
      <c r="B2327" s="112"/>
    </row>
    <row r="2328" spans="2:2">
      <c r="B2328" s="112"/>
    </row>
    <row r="2329" spans="2:2">
      <c r="B2329" s="112"/>
    </row>
    <row r="2330" spans="2:2">
      <c r="B2330" s="112"/>
    </row>
    <row r="2331" spans="2:2">
      <c r="B2331" s="112"/>
    </row>
    <row r="2332" spans="2:2">
      <c r="B2332" s="112"/>
    </row>
    <row r="2333" spans="2:2">
      <c r="B2333" s="112"/>
    </row>
    <row r="2334" spans="2:2">
      <c r="B2334" s="112"/>
    </row>
    <row r="2335" spans="2:2">
      <c r="B2335" s="112"/>
    </row>
    <row r="2336" spans="2:2">
      <c r="B2336" s="112"/>
    </row>
    <row r="2337" spans="2:2">
      <c r="B2337" s="112"/>
    </row>
    <row r="2338" spans="2:2">
      <c r="B2338" s="112"/>
    </row>
    <row r="2339" spans="2:2">
      <c r="B2339" s="112"/>
    </row>
    <row r="2340" spans="2:2">
      <c r="B2340" s="112"/>
    </row>
    <row r="2341" spans="2:2">
      <c r="B2341" s="112"/>
    </row>
    <row r="2342" spans="2:2">
      <c r="B2342" s="112"/>
    </row>
    <row r="2343" spans="2:2">
      <c r="B2343" s="112"/>
    </row>
    <row r="2344" spans="2:2">
      <c r="B2344" s="112"/>
    </row>
    <row r="2345" spans="2:2">
      <c r="B2345" s="112"/>
    </row>
    <row r="2346" spans="2:2">
      <c r="B2346" s="112"/>
    </row>
    <row r="2347" spans="2:2">
      <c r="B2347" s="112"/>
    </row>
    <row r="2348" spans="2:2">
      <c r="B2348" s="112"/>
    </row>
    <row r="2349" spans="2:2">
      <c r="B2349" s="112"/>
    </row>
    <row r="2350" spans="2:2">
      <c r="B2350" s="112"/>
    </row>
    <row r="2351" spans="2:2">
      <c r="B2351" s="112"/>
    </row>
    <row r="2352" spans="2:2">
      <c r="B2352" s="112"/>
    </row>
    <row r="2353" spans="2:2">
      <c r="B2353" s="112"/>
    </row>
    <row r="2354" spans="2:2">
      <c r="B2354" s="112"/>
    </row>
    <row r="2355" spans="2:2">
      <c r="B2355" s="112"/>
    </row>
    <row r="2356" spans="2:2">
      <c r="B2356" s="112"/>
    </row>
    <row r="2357" spans="2:2">
      <c r="B2357" s="112"/>
    </row>
    <row r="2358" spans="2:2">
      <c r="B2358" s="112"/>
    </row>
    <row r="2359" spans="2:2">
      <c r="B2359" s="112"/>
    </row>
    <row r="2360" spans="2:2">
      <c r="B2360" s="112"/>
    </row>
    <row r="2361" spans="2:2">
      <c r="B2361" s="112"/>
    </row>
    <row r="2362" spans="2:2">
      <c r="B2362" s="112"/>
    </row>
    <row r="2363" spans="2:2">
      <c r="B2363" s="112"/>
    </row>
    <row r="2364" spans="2:2">
      <c r="B2364" s="112"/>
    </row>
    <row r="2365" spans="2:2">
      <c r="B2365" s="112"/>
    </row>
    <row r="2366" spans="2:2">
      <c r="B2366" s="112"/>
    </row>
    <row r="2367" spans="2:2">
      <c r="B2367" s="112"/>
    </row>
    <row r="2368" spans="2:2">
      <c r="B2368" s="112"/>
    </row>
    <row r="2369" spans="2:2">
      <c r="B2369" s="112"/>
    </row>
    <row r="2370" spans="2:2">
      <c r="B2370" s="112"/>
    </row>
    <row r="2371" spans="2:2">
      <c r="B2371" s="112"/>
    </row>
    <row r="2372" spans="2:2">
      <c r="B2372" s="112"/>
    </row>
    <row r="2373" spans="2:2">
      <c r="B2373" s="112"/>
    </row>
    <row r="2374" spans="2:2">
      <c r="B2374" s="112"/>
    </row>
    <row r="2375" spans="2:2">
      <c r="B2375" s="112"/>
    </row>
    <row r="2376" spans="2:2">
      <c r="B2376" s="112"/>
    </row>
    <row r="2377" spans="2:2">
      <c r="B2377" s="112"/>
    </row>
    <row r="2378" spans="2:2">
      <c r="B2378" s="112"/>
    </row>
    <row r="2379" spans="2:2">
      <c r="B2379" s="112"/>
    </row>
    <row r="2380" spans="2:2">
      <c r="B2380" s="112"/>
    </row>
    <row r="2381" spans="2:2">
      <c r="B2381" s="112"/>
    </row>
    <row r="2382" spans="2:2">
      <c r="B2382" s="112"/>
    </row>
    <row r="2383" spans="2:2">
      <c r="B2383" s="112"/>
    </row>
    <row r="2384" spans="2:2">
      <c r="B2384" s="112"/>
    </row>
    <row r="2385" spans="2:2">
      <c r="B2385" s="112"/>
    </row>
    <row r="2386" spans="2:2">
      <c r="B2386" s="112"/>
    </row>
    <row r="2387" spans="2:2">
      <c r="B2387" s="112"/>
    </row>
    <row r="2388" spans="2:2">
      <c r="B2388" s="112"/>
    </row>
    <row r="2389" spans="2:2">
      <c r="B2389" s="112"/>
    </row>
    <row r="2390" spans="2:2">
      <c r="B2390" s="112"/>
    </row>
    <row r="2391" spans="2:2">
      <c r="B2391" s="112"/>
    </row>
    <row r="2392" spans="2:2">
      <c r="B2392" s="112"/>
    </row>
    <row r="2393" spans="2:2">
      <c r="B2393" s="112"/>
    </row>
    <row r="2394" spans="2:2">
      <c r="B2394" s="112"/>
    </row>
    <row r="2395" spans="2:2">
      <c r="B2395" s="112"/>
    </row>
    <row r="2396" spans="2:2">
      <c r="B2396" s="112"/>
    </row>
    <row r="2397" spans="2:2">
      <c r="B2397" s="112"/>
    </row>
    <row r="2398" spans="2:2">
      <c r="B2398" s="112"/>
    </row>
    <row r="2399" spans="2:2">
      <c r="B2399" s="112"/>
    </row>
    <row r="2400" spans="2:2">
      <c r="B2400" s="112"/>
    </row>
    <row r="2401" spans="2:2">
      <c r="B2401" s="112"/>
    </row>
    <row r="2402" spans="2:2">
      <c r="B2402" s="112"/>
    </row>
    <row r="2403" spans="2:2">
      <c r="B2403" s="112"/>
    </row>
    <row r="2404" spans="2:2">
      <c r="B2404" s="112"/>
    </row>
    <row r="2405" spans="2:2">
      <c r="B2405" s="112"/>
    </row>
    <row r="2406" spans="2:2">
      <c r="B2406" s="112"/>
    </row>
    <row r="2407" spans="2:2">
      <c r="B2407" s="112"/>
    </row>
    <row r="2408" spans="2:2">
      <c r="B2408" s="112"/>
    </row>
    <row r="2409" spans="2:2">
      <c r="B2409" s="112"/>
    </row>
    <row r="2410" spans="2:2">
      <c r="B2410" s="112"/>
    </row>
    <row r="2411" spans="2:2">
      <c r="B2411" s="112"/>
    </row>
    <row r="2412" spans="2:2">
      <c r="B2412" s="112"/>
    </row>
    <row r="2413" spans="2:2">
      <c r="B2413" s="112"/>
    </row>
    <row r="2414" spans="2:2">
      <c r="B2414" s="112"/>
    </row>
    <row r="2415" spans="2:2">
      <c r="B2415" s="112"/>
    </row>
    <row r="2416" spans="2:2">
      <c r="B2416" s="112"/>
    </row>
    <row r="2417" spans="2:2">
      <c r="B2417" s="112"/>
    </row>
    <row r="2418" spans="2:2">
      <c r="B2418" s="112"/>
    </row>
    <row r="2419" spans="2:2">
      <c r="B2419" s="112"/>
    </row>
    <row r="2420" spans="2:2">
      <c r="B2420" s="112"/>
    </row>
    <row r="2421" spans="2:2">
      <c r="B2421" s="112"/>
    </row>
    <row r="2422" spans="2:2">
      <c r="B2422" s="112"/>
    </row>
    <row r="2423" spans="2:2">
      <c r="B2423" s="112"/>
    </row>
    <row r="2424" spans="2:2">
      <c r="B2424" s="112"/>
    </row>
    <row r="2425" spans="2:2">
      <c r="B2425" s="112"/>
    </row>
    <row r="2426" spans="2:2">
      <c r="B2426" s="112"/>
    </row>
    <row r="2427" spans="2:2">
      <c r="B2427" s="112"/>
    </row>
    <row r="2428" spans="2:2">
      <c r="B2428" s="112"/>
    </row>
    <row r="2429" spans="2:2">
      <c r="B2429" s="112"/>
    </row>
    <row r="2430" spans="2:2">
      <c r="B2430" s="112"/>
    </row>
    <row r="2431" spans="2:2">
      <c r="B2431" s="112"/>
    </row>
    <row r="2432" spans="2:2">
      <c r="B2432" s="112"/>
    </row>
    <row r="2433" spans="2:2">
      <c r="B2433" s="112"/>
    </row>
    <row r="2434" spans="2:2">
      <c r="B2434" s="112"/>
    </row>
    <row r="2435" spans="2:2">
      <c r="B2435" s="112"/>
    </row>
    <row r="2436" spans="2:2">
      <c r="B2436" s="112"/>
    </row>
    <row r="2437" spans="2:2">
      <c r="B2437" s="112"/>
    </row>
    <row r="2438" spans="2:2">
      <c r="B2438" s="112"/>
    </row>
    <row r="2439" spans="2:2">
      <c r="B2439" s="112"/>
    </row>
    <row r="2440" spans="2:2">
      <c r="B2440" s="112"/>
    </row>
    <row r="2441" spans="2:2">
      <c r="B2441" s="112"/>
    </row>
    <row r="2442" spans="2:2">
      <c r="B2442" s="112"/>
    </row>
    <row r="2443" spans="2:2">
      <c r="B2443" s="112"/>
    </row>
    <row r="2444" spans="2:2">
      <c r="B2444" s="112"/>
    </row>
    <row r="2445" spans="2:2">
      <c r="B2445" s="112"/>
    </row>
    <row r="2446" spans="2:2">
      <c r="B2446" s="112"/>
    </row>
    <row r="2447" spans="2:2">
      <c r="B2447" s="112"/>
    </row>
    <row r="2448" spans="2:2">
      <c r="B2448" s="112"/>
    </row>
    <row r="2449" spans="2:2">
      <c r="B2449" s="112"/>
    </row>
    <row r="2450" spans="2:2">
      <c r="B2450" s="112"/>
    </row>
    <row r="2451" spans="2:2">
      <c r="B2451" s="112"/>
    </row>
    <row r="2452" spans="2:2">
      <c r="B2452" s="112"/>
    </row>
    <row r="2453" spans="2:2">
      <c r="B2453" s="112"/>
    </row>
    <row r="2454" spans="2:2">
      <c r="B2454" s="112"/>
    </row>
    <row r="2455" spans="2:2">
      <c r="B2455" s="112"/>
    </row>
    <row r="2456" spans="2:2">
      <c r="B2456" s="112"/>
    </row>
    <row r="2457" spans="2:2">
      <c r="B2457" s="112"/>
    </row>
    <row r="2458" spans="2:2">
      <c r="B2458" s="112"/>
    </row>
    <row r="2459" spans="2:2">
      <c r="B2459" s="112"/>
    </row>
    <row r="2460" spans="2:2">
      <c r="B2460" s="112"/>
    </row>
    <row r="2461" spans="2:2">
      <c r="B2461" s="112"/>
    </row>
    <row r="2462" spans="2:2">
      <c r="B2462" s="112"/>
    </row>
    <row r="2463" spans="2:2">
      <c r="B2463" s="112"/>
    </row>
    <row r="2464" spans="2:2">
      <c r="B2464" s="112"/>
    </row>
    <row r="2465" spans="2:2">
      <c r="B2465" s="112"/>
    </row>
    <row r="2466" spans="2:2">
      <c r="B2466" s="112"/>
    </row>
    <row r="2467" spans="2:2">
      <c r="B2467" s="112"/>
    </row>
    <row r="2468" spans="2:2">
      <c r="B2468" s="112"/>
    </row>
    <row r="2469" spans="2:2">
      <c r="B2469" s="112"/>
    </row>
    <row r="2470" spans="2:2">
      <c r="B2470" s="112"/>
    </row>
    <row r="2471" spans="2:2">
      <c r="B2471" s="112"/>
    </row>
    <row r="2472" spans="2:2">
      <c r="B2472" s="112"/>
    </row>
    <row r="2473" spans="2:2">
      <c r="B2473" s="112"/>
    </row>
    <row r="2474" spans="2:2">
      <c r="B2474" s="112"/>
    </row>
    <row r="2475" spans="2:2">
      <c r="B2475" s="112"/>
    </row>
    <row r="2476" spans="2:2">
      <c r="B2476" s="112"/>
    </row>
    <row r="2477" spans="2:2">
      <c r="B2477" s="112"/>
    </row>
    <row r="2478" spans="2:2">
      <c r="B2478" s="112"/>
    </row>
    <row r="2479" spans="2:2">
      <c r="B2479" s="112"/>
    </row>
    <row r="2480" spans="2:2">
      <c r="B2480" s="112"/>
    </row>
    <row r="2481" spans="2:2">
      <c r="B2481" s="112"/>
    </row>
    <row r="2482" spans="2:2">
      <c r="B2482" s="112"/>
    </row>
    <row r="2483" spans="2:2">
      <c r="B2483" s="112"/>
    </row>
    <row r="2484" spans="2:2">
      <c r="B2484" s="112"/>
    </row>
    <row r="2485" spans="2:2">
      <c r="B2485" s="112"/>
    </row>
    <row r="2486" spans="2:2">
      <c r="B2486" s="112"/>
    </row>
    <row r="2487" spans="2:2">
      <c r="B2487" s="112"/>
    </row>
    <row r="2488" spans="2:2">
      <c r="B2488" s="112"/>
    </row>
    <row r="2489" spans="2:2">
      <c r="B2489" s="112"/>
    </row>
    <row r="2490" spans="2:2">
      <c r="B2490" s="112"/>
    </row>
    <row r="2491" spans="2:2">
      <c r="B2491" s="112"/>
    </row>
    <row r="2492" spans="2:2">
      <c r="B2492" s="112"/>
    </row>
    <row r="2493" spans="2:2">
      <c r="B2493" s="112"/>
    </row>
    <row r="2494" spans="2:2">
      <c r="B2494" s="112"/>
    </row>
    <row r="2495" spans="2:2">
      <c r="B2495" s="112"/>
    </row>
    <row r="2496" spans="2:2">
      <c r="B2496" s="112"/>
    </row>
    <row r="2497" spans="2:2">
      <c r="B2497" s="112"/>
    </row>
    <row r="2498" spans="2:2">
      <c r="B2498" s="112"/>
    </row>
    <row r="2499" spans="2:2">
      <c r="B2499" s="112"/>
    </row>
    <row r="2500" spans="2:2">
      <c r="B2500" s="112"/>
    </row>
    <row r="2501" spans="2:2">
      <c r="B2501" s="112"/>
    </row>
    <row r="2502" spans="2:2">
      <c r="B2502" s="112"/>
    </row>
    <row r="2503" spans="2:2">
      <c r="B2503" s="112"/>
    </row>
    <row r="2504" spans="2:2">
      <c r="B2504" s="112"/>
    </row>
    <row r="2505" spans="2:2">
      <c r="B2505" s="112"/>
    </row>
    <row r="2506" spans="2:2">
      <c r="B2506" s="112"/>
    </row>
    <row r="2507" spans="2:2">
      <c r="B2507" s="112"/>
    </row>
    <row r="2508" spans="2:2">
      <c r="B2508" s="112"/>
    </row>
    <row r="2509" spans="2:2">
      <c r="B2509" s="112"/>
    </row>
    <row r="2510" spans="2:2">
      <c r="B2510" s="112"/>
    </row>
    <row r="2511" spans="2:2">
      <c r="B2511" s="112"/>
    </row>
    <row r="2512" spans="2:2">
      <c r="B2512" s="112"/>
    </row>
    <row r="2513" spans="2:2">
      <c r="B2513" s="112"/>
    </row>
    <row r="2514" spans="2:2">
      <c r="B2514" s="112"/>
    </row>
    <row r="2515" spans="2:2">
      <c r="B2515" s="112"/>
    </row>
    <row r="2516" spans="2:2">
      <c r="B2516" s="112"/>
    </row>
    <row r="2517" spans="2:2">
      <c r="B2517" s="112"/>
    </row>
    <row r="2518" spans="2:2">
      <c r="B2518" s="112"/>
    </row>
    <row r="2519" spans="2:2">
      <c r="B2519" s="112"/>
    </row>
    <row r="2520" spans="2:2">
      <c r="B2520" s="112"/>
    </row>
    <row r="2521" spans="2:2">
      <c r="B2521" s="112"/>
    </row>
    <row r="2522" spans="2:2">
      <c r="B2522" s="112"/>
    </row>
    <row r="2523" spans="2:2">
      <c r="B2523" s="112"/>
    </row>
    <row r="2524" spans="2:2">
      <c r="B2524" s="112"/>
    </row>
    <row r="2525" spans="2:2">
      <c r="B2525" s="112"/>
    </row>
    <row r="2526" spans="2:2">
      <c r="B2526" s="112"/>
    </row>
    <row r="2527" spans="2:2">
      <c r="B2527" s="112"/>
    </row>
    <row r="2528" spans="2:2">
      <c r="B2528" s="112"/>
    </row>
    <row r="2529" spans="2:2">
      <c r="B2529" s="112"/>
    </row>
    <row r="2530" spans="2:2">
      <c r="B2530" s="112"/>
    </row>
    <row r="2531" spans="2:2">
      <c r="B2531" s="112"/>
    </row>
    <row r="2532" spans="2:2">
      <c r="B2532" s="112"/>
    </row>
    <row r="2533" spans="2:2">
      <c r="B2533" s="112"/>
    </row>
    <row r="2534" spans="2:2">
      <c r="B2534" s="112"/>
    </row>
    <row r="2535" spans="2:2">
      <c r="B2535" s="112"/>
    </row>
    <row r="2536" spans="2:2">
      <c r="B2536" s="112"/>
    </row>
    <row r="2537" spans="2:2">
      <c r="B2537" s="112"/>
    </row>
    <row r="2538" spans="2:2">
      <c r="B2538" s="112"/>
    </row>
    <row r="2539" spans="2:2">
      <c r="B2539" s="112"/>
    </row>
    <row r="2540" spans="2:2">
      <c r="B2540" s="112"/>
    </row>
    <row r="2541" spans="2:2">
      <c r="B2541" s="112"/>
    </row>
    <row r="2542" spans="2:2">
      <c r="B2542" s="112"/>
    </row>
    <row r="2543" spans="2:2">
      <c r="B2543" s="112"/>
    </row>
    <row r="2544" spans="2:2">
      <c r="B2544" s="112"/>
    </row>
    <row r="2545" spans="2:2">
      <c r="B2545" s="112"/>
    </row>
    <row r="2546" spans="2:2">
      <c r="B2546" s="112"/>
    </row>
    <row r="2547" spans="2:2">
      <c r="B2547" s="112"/>
    </row>
    <row r="2548" spans="2:2">
      <c r="B2548" s="112"/>
    </row>
    <row r="2549" spans="2:2">
      <c r="B2549" s="112"/>
    </row>
    <row r="2550" spans="2:2">
      <c r="B2550" s="112"/>
    </row>
    <row r="2551" spans="2:2">
      <c r="B2551" s="112"/>
    </row>
    <row r="2552" spans="2:2">
      <c r="B2552" s="112"/>
    </row>
    <row r="2553" spans="2:2">
      <c r="B2553" s="112"/>
    </row>
    <row r="2554" spans="2:2">
      <c r="B2554" s="112"/>
    </row>
    <row r="2555" spans="2:2">
      <c r="B2555" s="112"/>
    </row>
    <row r="2556" spans="2:2">
      <c r="B2556" s="112"/>
    </row>
    <row r="2557" spans="2:2">
      <c r="B2557" s="112"/>
    </row>
    <row r="2558" spans="2:2">
      <c r="B2558" s="112"/>
    </row>
    <row r="2559" spans="2:2">
      <c r="B2559" s="112"/>
    </row>
    <row r="2560" spans="2:2">
      <c r="B2560" s="112"/>
    </row>
    <row r="2561" spans="2:2">
      <c r="B2561" s="112"/>
    </row>
    <row r="2562" spans="2:2">
      <c r="B2562" s="112"/>
    </row>
    <row r="2563" spans="2:2">
      <c r="B2563" s="112"/>
    </row>
    <row r="2564" spans="2:2">
      <c r="B2564" s="112"/>
    </row>
    <row r="2565" spans="2:2">
      <c r="B2565" s="112"/>
    </row>
    <row r="2566" spans="2:2">
      <c r="B2566" s="112"/>
    </row>
    <row r="2567" spans="2:2">
      <c r="B2567" s="112"/>
    </row>
    <row r="2568" spans="2:2">
      <c r="B2568" s="112"/>
    </row>
    <row r="2569" spans="2:2">
      <c r="B2569" s="112"/>
    </row>
    <row r="2570" spans="2:2">
      <c r="B2570" s="112"/>
    </row>
    <row r="2571" spans="2:2">
      <c r="B2571" s="112"/>
    </row>
    <row r="2572" spans="2:2">
      <c r="B2572" s="112"/>
    </row>
    <row r="2573" spans="2:2">
      <c r="B2573" s="112"/>
    </row>
    <row r="2574" spans="2:2">
      <c r="B2574" s="112"/>
    </row>
    <row r="2575" spans="2:2">
      <c r="B2575" s="112"/>
    </row>
    <row r="2576" spans="2:2">
      <c r="B2576" s="112"/>
    </row>
    <row r="2577" spans="2:2">
      <c r="B2577" s="112"/>
    </row>
    <row r="2578" spans="2:2">
      <c r="B2578" s="112"/>
    </row>
    <row r="2579" spans="2:2">
      <c r="B2579" s="112"/>
    </row>
    <row r="2580" spans="2:2">
      <c r="B2580" s="112"/>
    </row>
    <row r="2581" spans="2:2">
      <c r="B2581" s="112"/>
    </row>
    <row r="2582" spans="2:2">
      <c r="B2582" s="112"/>
    </row>
    <row r="2583" spans="2:2">
      <c r="B2583" s="112"/>
    </row>
    <row r="2584" spans="2:2">
      <c r="B2584" s="112"/>
    </row>
    <row r="2585" spans="2:2">
      <c r="B2585" s="112"/>
    </row>
    <row r="2586" spans="2:2">
      <c r="B2586" s="112"/>
    </row>
    <row r="2587" spans="2:2">
      <c r="B2587" s="112"/>
    </row>
    <row r="2588" spans="2:2">
      <c r="B2588" s="112"/>
    </row>
    <row r="2589" spans="2:2">
      <c r="B2589" s="112"/>
    </row>
    <row r="2590" spans="2:2">
      <c r="B2590" s="112"/>
    </row>
    <row r="2591" spans="2:2">
      <c r="B2591" s="112"/>
    </row>
    <row r="2592" spans="2:2">
      <c r="B2592" s="112"/>
    </row>
    <row r="2593" spans="2:2">
      <c r="B2593" s="112"/>
    </row>
    <row r="2594" spans="2:2">
      <c r="B2594" s="112"/>
    </row>
    <row r="2595" spans="2:2">
      <c r="B2595" s="112"/>
    </row>
    <row r="2596" spans="2:2">
      <c r="B2596" s="112"/>
    </row>
    <row r="2597" spans="2:2">
      <c r="B2597" s="112"/>
    </row>
    <row r="2598" spans="2:2">
      <c r="B2598" s="112"/>
    </row>
    <row r="2599" spans="2:2">
      <c r="B2599" s="112"/>
    </row>
    <row r="2600" spans="2:2">
      <c r="B2600" s="112"/>
    </row>
    <row r="2601" spans="2:2">
      <c r="B2601" s="112"/>
    </row>
    <row r="2602" spans="2:2">
      <c r="B2602" s="112"/>
    </row>
    <row r="2603" spans="2:2">
      <c r="B2603" s="112"/>
    </row>
    <row r="2604" spans="2:2">
      <c r="B2604" s="112"/>
    </row>
    <row r="2605" spans="2:2">
      <c r="B2605" s="112"/>
    </row>
    <row r="2606" spans="2:2">
      <c r="B2606" s="112"/>
    </row>
    <row r="2607" spans="2:2">
      <c r="B2607" s="112"/>
    </row>
    <row r="2608" spans="2:2">
      <c r="B2608" s="112"/>
    </row>
    <row r="2609" spans="2:2">
      <c r="B2609" s="112"/>
    </row>
    <row r="2610" spans="2:2">
      <c r="B2610" s="112"/>
    </row>
    <row r="2611" spans="2:2">
      <c r="B2611" s="112"/>
    </row>
    <row r="2612" spans="2:2">
      <c r="B2612" s="112"/>
    </row>
    <row r="2613" spans="2:2">
      <c r="B2613" s="112"/>
    </row>
    <row r="2614" spans="2:2">
      <c r="B2614" s="112"/>
    </row>
    <row r="2615" spans="2:2">
      <c r="B2615" s="112"/>
    </row>
    <row r="2616" spans="2:2">
      <c r="B2616" s="112"/>
    </row>
    <row r="2617" spans="2:2">
      <c r="B2617" s="112"/>
    </row>
    <row r="2618" spans="2:2">
      <c r="B2618" s="112"/>
    </row>
    <row r="2619" spans="2:2">
      <c r="B2619" s="112"/>
    </row>
    <row r="2620" spans="2:2">
      <c r="B2620" s="112"/>
    </row>
    <row r="2621" spans="2:2">
      <c r="B2621" s="112"/>
    </row>
    <row r="2622" spans="2:2">
      <c r="B2622" s="112"/>
    </row>
    <row r="2623" spans="2:2">
      <c r="B2623" s="112"/>
    </row>
    <row r="2624" spans="2:2">
      <c r="B2624" s="112"/>
    </row>
    <row r="2625" spans="2:2">
      <c r="B2625" s="112"/>
    </row>
    <row r="2626" spans="2:2">
      <c r="B2626" s="112"/>
    </row>
    <row r="2627" spans="2:2">
      <c r="B2627" s="112"/>
    </row>
    <row r="2628" spans="2:2">
      <c r="B2628" s="112"/>
    </row>
    <row r="2629" spans="2:2">
      <c r="B2629" s="112"/>
    </row>
    <row r="2630" spans="2:2">
      <c r="B2630" s="112"/>
    </row>
    <row r="2631" spans="2:2">
      <c r="B2631" s="112"/>
    </row>
    <row r="2632" spans="2:2">
      <c r="B2632" s="112"/>
    </row>
    <row r="2633" spans="2:2">
      <c r="B2633" s="112"/>
    </row>
    <row r="2634" spans="2:2">
      <c r="B2634" s="112"/>
    </row>
    <row r="2635" spans="2:2">
      <c r="B2635" s="112"/>
    </row>
    <row r="2636" spans="2:2">
      <c r="B2636" s="112"/>
    </row>
    <row r="2637" spans="2:2">
      <c r="B2637" s="112"/>
    </row>
    <row r="2638" spans="2:2">
      <c r="B2638" s="112"/>
    </row>
    <row r="2639" spans="2:2">
      <c r="B2639" s="112"/>
    </row>
    <row r="2640" spans="2:2">
      <c r="B2640" s="112"/>
    </row>
    <row r="2641" spans="2:2">
      <c r="B2641" s="112"/>
    </row>
    <row r="2642" spans="2:2">
      <c r="B2642" s="112"/>
    </row>
    <row r="2643" spans="2:2">
      <c r="B2643" s="112"/>
    </row>
    <row r="2644" spans="2:2">
      <c r="B2644" s="112"/>
    </row>
    <row r="2645" spans="2:2">
      <c r="B2645" s="112"/>
    </row>
    <row r="2646" spans="2:2">
      <c r="B2646" s="112"/>
    </row>
    <row r="2647" spans="2:2">
      <c r="B2647" s="112"/>
    </row>
    <row r="2648" spans="2:2">
      <c r="B2648" s="112"/>
    </row>
    <row r="2649" spans="2:2">
      <c r="B2649" s="112"/>
    </row>
    <row r="2650" spans="2:2">
      <c r="B2650" s="112"/>
    </row>
    <row r="2651" spans="2:2">
      <c r="B2651" s="112"/>
    </row>
    <row r="2652" spans="2:2">
      <c r="B2652" s="112"/>
    </row>
    <row r="2653" spans="2:2">
      <c r="B2653" s="112"/>
    </row>
    <row r="2654" spans="2:2">
      <c r="B2654" s="112"/>
    </row>
    <row r="2655" spans="2:2">
      <c r="B2655" s="112"/>
    </row>
    <row r="2656" spans="2:2">
      <c r="B2656" s="112"/>
    </row>
    <row r="2657" spans="2:2">
      <c r="B2657" s="112"/>
    </row>
    <row r="2658" spans="2:2">
      <c r="B2658" s="112"/>
    </row>
    <row r="2659" spans="2:2">
      <c r="B2659" s="112"/>
    </row>
    <row r="2660" spans="2:2">
      <c r="B2660" s="112"/>
    </row>
    <row r="2661" spans="2:2">
      <c r="B2661" s="112"/>
    </row>
    <row r="2662" spans="2:2">
      <c r="B2662" s="112"/>
    </row>
    <row r="2663" spans="2:2">
      <c r="B2663" s="112"/>
    </row>
    <row r="2664" spans="2:2">
      <c r="B2664" s="112"/>
    </row>
    <row r="2665" spans="2:2">
      <c r="B2665" s="112"/>
    </row>
    <row r="2666" spans="2:2">
      <c r="B2666" s="112"/>
    </row>
    <row r="2667" spans="2:2">
      <c r="B2667" s="112"/>
    </row>
    <row r="2668" spans="2:2">
      <c r="B2668" s="112"/>
    </row>
    <row r="2669" spans="2:2">
      <c r="B2669" s="112"/>
    </row>
    <row r="2670" spans="2:2">
      <c r="B2670" s="112"/>
    </row>
    <row r="2671" spans="2:2">
      <c r="B2671" s="112"/>
    </row>
    <row r="2672" spans="2:2">
      <c r="B2672" s="112"/>
    </row>
    <row r="2673" spans="2:2">
      <c r="B2673" s="112"/>
    </row>
    <row r="2674" spans="2:2">
      <c r="B2674" s="112"/>
    </row>
    <row r="2675" spans="2:2">
      <c r="B2675" s="112"/>
    </row>
    <row r="2676" spans="2:2">
      <c r="B2676" s="112"/>
    </row>
    <row r="2677" spans="2:2">
      <c r="B2677" s="112"/>
    </row>
    <row r="2678" spans="2:2">
      <c r="B2678" s="112"/>
    </row>
    <row r="2679" spans="2:2">
      <c r="B2679" s="112"/>
    </row>
    <row r="2680" spans="2:2">
      <c r="B2680" s="112"/>
    </row>
    <row r="2681" spans="2:2">
      <c r="B2681" s="112"/>
    </row>
    <row r="2682" spans="2:2">
      <c r="B2682" s="112"/>
    </row>
    <row r="2683" spans="2:2">
      <c r="B2683" s="112"/>
    </row>
    <row r="2684" spans="2:2">
      <c r="B2684" s="112"/>
    </row>
    <row r="2685" spans="2:2">
      <c r="B2685" s="112"/>
    </row>
    <row r="2686" spans="2:2">
      <c r="B2686" s="112"/>
    </row>
    <row r="2687" spans="2:2">
      <c r="B2687" s="112"/>
    </row>
    <row r="2688" spans="2:2">
      <c r="B2688" s="112"/>
    </row>
    <row r="2689" spans="2:2">
      <c r="B2689" s="112"/>
    </row>
    <row r="2690" spans="2:2">
      <c r="B2690" s="112"/>
    </row>
    <row r="2691" spans="2:2">
      <c r="B2691" s="112"/>
    </row>
    <row r="2692" spans="2:2">
      <c r="B2692" s="112"/>
    </row>
    <row r="2693" spans="2:2">
      <c r="B2693" s="112"/>
    </row>
    <row r="2694" spans="2:2">
      <c r="B2694" s="112"/>
    </row>
    <row r="2695" spans="2:2">
      <c r="B2695" s="112"/>
    </row>
    <row r="2696" spans="2:2">
      <c r="B2696" s="112"/>
    </row>
    <row r="2697" spans="2:2">
      <c r="B2697" s="112"/>
    </row>
    <row r="2698" spans="2:2">
      <c r="B2698" s="112"/>
    </row>
    <row r="2699" spans="2:2">
      <c r="B2699" s="112"/>
    </row>
    <row r="2700" spans="2:2">
      <c r="B2700" s="112"/>
    </row>
    <row r="2701" spans="2:2">
      <c r="B2701" s="112"/>
    </row>
    <row r="2702" spans="2:2">
      <c r="B2702" s="112"/>
    </row>
    <row r="2703" spans="2:2">
      <c r="B2703" s="112"/>
    </row>
    <row r="2704" spans="2:2">
      <c r="B2704" s="112"/>
    </row>
    <row r="2705" spans="2:2">
      <c r="B2705" s="112"/>
    </row>
    <row r="2706" spans="2:2">
      <c r="B2706" s="112"/>
    </row>
    <row r="2707" spans="2:2">
      <c r="B2707" s="112"/>
    </row>
    <row r="2708" spans="2:2">
      <c r="B2708" s="112"/>
    </row>
    <row r="2709" spans="2:2">
      <c r="B2709" s="112"/>
    </row>
    <row r="2710" spans="2:2">
      <c r="B2710" s="112"/>
    </row>
    <row r="2711" spans="2:2">
      <c r="B2711" s="112"/>
    </row>
    <row r="2712" spans="2:2">
      <c r="B2712" s="112"/>
    </row>
    <row r="2713" spans="2:2">
      <c r="B2713" s="112"/>
    </row>
    <row r="2714" spans="2:2">
      <c r="B2714" s="112"/>
    </row>
    <row r="2715" spans="2:2">
      <c r="B2715" s="112"/>
    </row>
    <row r="2716" spans="2:2">
      <c r="B2716" s="112"/>
    </row>
    <row r="2717" spans="2:2">
      <c r="B2717" s="112"/>
    </row>
    <row r="2718" spans="2:2">
      <c r="B2718" s="112"/>
    </row>
    <row r="2719" spans="2:2">
      <c r="B2719" s="112"/>
    </row>
    <row r="2720" spans="2:2">
      <c r="B2720" s="112"/>
    </row>
    <row r="2721" spans="2:2">
      <c r="B2721" s="112"/>
    </row>
    <row r="2722" spans="2:2">
      <c r="B2722" s="112"/>
    </row>
    <row r="2723" spans="2:2">
      <c r="B2723" s="112"/>
    </row>
    <row r="2724" spans="2:2">
      <c r="B2724" s="112"/>
    </row>
    <row r="2725" spans="2:2">
      <c r="B2725" s="112"/>
    </row>
    <row r="2726" spans="2:2">
      <c r="B2726" s="112"/>
    </row>
    <row r="2727" spans="2:2">
      <c r="B2727" s="112"/>
    </row>
    <row r="2728" spans="2:2">
      <c r="B2728" s="112"/>
    </row>
    <row r="2729" spans="2:2">
      <c r="B2729" s="112"/>
    </row>
    <row r="2730" spans="2:2">
      <c r="B2730" s="112"/>
    </row>
    <row r="2731" spans="2:2">
      <c r="B2731" s="112"/>
    </row>
    <row r="2732" spans="2:2">
      <c r="B2732" s="112"/>
    </row>
    <row r="2733" spans="2:2">
      <c r="B2733" s="112"/>
    </row>
    <row r="2734" spans="2:2">
      <c r="B2734" s="112"/>
    </row>
    <row r="2735" spans="2:2">
      <c r="B2735" s="112"/>
    </row>
    <row r="2736" spans="2:2">
      <c r="B2736" s="112"/>
    </row>
    <row r="2737" spans="2:2">
      <c r="B2737" s="112"/>
    </row>
    <row r="2738" spans="2:2">
      <c r="B2738" s="112"/>
    </row>
    <row r="2739" spans="2:2">
      <c r="B2739" s="112"/>
    </row>
    <row r="2740" spans="2:2">
      <c r="B2740" s="112"/>
    </row>
    <row r="2741" spans="2:2">
      <c r="B2741" s="112"/>
    </row>
    <row r="2742" spans="2:2">
      <c r="B2742" s="112"/>
    </row>
    <row r="2743" spans="2:2">
      <c r="B2743" s="112"/>
    </row>
    <row r="2744" spans="2:2">
      <c r="B2744" s="112"/>
    </row>
    <row r="2745" spans="2:2">
      <c r="B2745" s="112"/>
    </row>
    <row r="2746" spans="2:2">
      <c r="B2746" s="112"/>
    </row>
    <row r="2747" spans="2:2">
      <c r="B2747" s="112"/>
    </row>
    <row r="2748" spans="2:2">
      <c r="B2748" s="112"/>
    </row>
    <row r="2749" spans="2:2">
      <c r="B2749" s="112"/>
    </row>
    <row r="2750" spans="2:2">
      <c r="B2750" s="112"/>
    </row>
    <row r="2751" spans="2:2">
      <c r="B2751" s="112"/>
    </row>
    <row r="2752" spans="2:2">
      <c r="B2752" s="112"/>
    </row>
    <row r="2753" spans="2:2">
      <c r="B2753" s="112"/>
    </row>
    <row r="2754" spans="2:2">
      <c r="B2754" s="112"/>
    </row>
    <row r="2755" spans="2:2">
      <c r="B2755" s="112"/>
    </row>
    <row r="2756" spans="2:2">
      <c r="B2756" s="112"/>
    </row>
    <row r="2757" spans="2:2">
      <c r="B2757" s="112"/>
    </row>
    <row r="2758" spans="2:2">
      <c r="B2758" s="112"/>
    </row>
    <row r="2759" spans="2:2">
      <c r="B2759" s="112"/>
    </row>
    <row r="2760" spans="2:2">
      <c r="B2760" s="112"/>
    </row>
    <row r="2761" spans="2:2">
      <c r="B2761" s="112"/>
    </row>
    <row r="2762" spans="2:2">
      <c r="B2762" s="112"/>
    </row>
    <row r="2763" spans="2:2">
      <c r="B2763" s="112"/>
    </row>
    <row r="2764" spans="2:2">
      <c r="B2764" s="112"/>
    </row>
    <row r="2765" spans="2:2">
      <c r="B2765" s="112"/>
    </row>
    <row r="2766" spans="2:2">
      <c r="B2766" s="112"/>
    </row>
    <row r="2767" spans="2:2">
      <c r="B2767" s="112"/>
    </row>
    <row r="2768" spans="2:2">
      <c r="B2768" s="112"/>
    </row>
    <row r="2769" spans="2:2">
      <c r="B2769" s="112"/>
    </row>
    <row r="2770" spans="2:2">
      <c r="B2770" s="112"/>
    </row>
    <row r="2771" spans="2:2">
      <c r="B2771" s="112"/>
    </row>
    <row r="2772" spans="2:2">
      <c r="B2772" s="112"/>
    </row>
    <row r="2773" spans="2:2">
      <c r="B2773" s="112"/>
    </row>
    <row r="2774" spans="2:2">
      <c r="B2774" s="112"/>
    </row>
    <row r="2775" spans="2:2">
      <c r="B2775" s="112"/>
    </row>
    <row r="2776" spans="2:2">
      <c r="B2776" s="112"/>
    </row>
    <row r="2777" spans="2:2">
      <c r="B2777" s="112"/>
    </row>
    <row r="2778" spans="2:2">
      <c r="B2778" s="112"/>
    </row>
    <row r="2779" spans="2:2">
      <c r="B2779" s="112"/>
    </row>
    <row r="2780" spans="2:2">
      <c r="B2780" s="112"/>
    </row>
    <row r="2781" spans="2:2">
      <c r="B2781" s="112"/>
    </row>
    <row r="2782" spans="2:2">
      <c r="B2782" s="112"/>
    </row>
    <row r="2783" spans="2:2">
      <c r="B2783" s="112"/>
    </row>
    <row r="2784" spans="2:2">
      <c r="B2784" s="112"/>
    </row>
    <row r="2785" spans="2:2">
      <c r="B2785" s="112"/>
    </row>
    <row r="2786" spans="2:2">
      <c r="B2786" s="112"/>
    </row>
    <row r="2787" spans="2:2">
      <c r="B2787" s="112"/>
    </row>
    <row r="2788" spans="2:2">
      <c r="B2788" s="112"/>
    </row>
    <row r="2789" spans="2:2">
      <c r="B2789" s="112"/>
    </row>
    <row r="2790" spans="2:2">
      <c r="B2790" s="112"/>
    </row>
    <row r="2791" spans="2:2">
      <c r="B2791" s="112"/>
    </row>
    <row r="2792" spans="2:2">
      <c r="B2792" s="112"/>
    </row>
    <row r="2793" spans="2:2">
      <c r="B2793" s="112"/>
    </row>
    <row r="2794" spans="2:2">
      <c r="B2794" s="112"/>
    </row>
    <row r="2795" spans="2:2">
      <c r="B2795" s="112"/>
    </row>
    <row r="2796" spans="2:2">
      <c r="B2796" s="112"/>
    </row>
    <row r="2797" spans="2:2">
      <c r="B2797" s="112"/>
    </row>
    <row r="2798" spans="2:2">
      <c r="B2798" s="112"/>
    </row>
    <row r="2799" spans="2:2">
      <c r="B2799" s="112"/>
    </row>
    <row r="2800" spans="2:2">
      <c r="B2800" s="112"/>
    </row>
    <row r="2801" spans="2:2">
      <c r="B2801" s="112"/>
    </row>
    <row r="2802" spans="2:2">
      <c r="B2802" s="112"/>
    </row>
    <row r="2803" spans="2:2">
      <c r="B2803" s="112"/>
    </row>
    <row r="2804" spans="2:2">
      <c r="B2804" s="112"/>
    </row>
    <row r="2805" spans="2:2">
      <c r="B2805" s="112"/>
    </row>
    <row r="2806" spans="2:2">
      <c r="B2806" s="112"/>
    </row>
    <row r="2807" spans="2:2">
      <c r="B2807" s="112"/>
    </row>
    <row r="2808" spans="2:2">
      <c r="B2808" s="112"/>
    </row>
    <row r="2809" spans="2:2">
      <c r="B2809" s="112"/>
    </row>
    <row r="2810" spans="2:2">
      <c r="B2810" s="112"/>
    </row>
    <row r="2811" spans="2:2">
      <c r="B2811" s="112"/>
    </row>
    <row r="2812" spans="2:2">
      <c r="B2812" s="112"/>
    </row>
    <row r="2813" spans="2:2">
      <c r="B2813" s="112"/>
    </row>
    <row r="2814" spans="2:2">
      <c r="B2814" s="112"/>
    </row>
    <row r="2815" spans="2:2">
      <c r="B2815" s="112"/>
    </row>
    <row r="2816" spans="2:2">
      <c r="B2816" s="112"/>
    </row>
    <row r="2817" spans="2:2">
      <c r="B2817" s="112"/>
    </row>
    <row r="2818" spans="2:2">
      <c r="B2818" s="112"/>
    </row>
    <row r="2819" spans="2:2">
      <c r="B2819" s="112"/>
    </row>
    <row r="2820" spans="2:2">
      <c r="B2820" s="112"/>
    </row>
    <row r="2821" spans="2:2">
      <c r="B2821" s="112"/>
    </row>
    <row r="2822" spans="2:2">
      <c r="B2822" s="112"/>
    </row>
    <row r="2823" spans="2:2">
      <c r="B2823" s="112"/>
    </row>
    <row r="2824" spans="2:2">
      <c r="B2824" s="112"/>
    </row>
    <row r="2825" spans="2:2">
      <c r="B2825" s="112"/>
    </row>
    <row r="2826" spans="2:2">
      <c r="B2826" s="112"/>
    </row>
    <row r="2827" spans="2:2">
      <c r="B2827" s="112"/>
    </row>
    <row r="2828" spans="2:2">
      <c r="B2828" s="112"/>
    </row>
    <row r="2829" spans="2:2">
      <c r="B2829" s="112"/>
    </row>
    <row r="2830" spans="2:2">
      <c r="B2830" s="112"/>
    </row>
    <row r="2831" spans="2:2">
      <c r="B2831" s="112"/>
    </row>
    <row r="2832" spans="2:2">
      <c r="B2832" s="112"/>
    </row>
    <row r="2833" spans="2:2">
      <c r="B2833" s="112"/>
    </row>
    <row r="2834" spans="2:2">
      <c r="B2834" s="112"/>
    </row>
    <row r="2835" spans="2:2">
      <c r="B2835" s="112"/>
    </row>
    <row r="2836" spans="2:2">
      <c r="B2836" s="112"/>
    </row>
    <row r="2837" spans="2:2">
      <c r="B2837" s="112"/>
    </row>
    <row r="2838" spans="2:2">
      <c r="B2838" s="112"/>
    </row>
    <row r="2839" spans="2:2">
      <c r="B2839" s="112"/>
    </row>
    <row r="2840" spans="2:2">
      <c r="B2840" s="112"/>
    </row>
    <row r="2841" spans="2:2">
      <c r="B2841" s="112"/>
    </row>
    <row r="2842" spans="2:2">
      <c r="B2842" s="112"/>
    </row>
    <row r="2843" spans="2:2">
      <c r="B2843" s="112"/>
    </row>
    <row r="2844" spans="2:2">
      <c r="B2844" s="112"/>
    </row>
    <row r="2845" spans="2:2">
      <c r="B2845" s="112"/>
    </row>
    <row r="2846" spans="2:2">
      <c r="B2846" s="112"/>
    </row>
    <row r="2847" spans="2:2">
      <c r="B2847" s="112"/>
    </row>
    <row r="2848" spans="2:2">
      <c r="B2848" s="112"/>
    </row>
    <row r="2849" spans="2:2">
      <c r="B2849" s="112"/>
    </row>
    <row r="2850" spans="2:2">
      <c r="B2850" s="112"/>
    </row>
    <row r="2851" spans="2:2">
      <c r="B2851" s="112"/>
    </row>
    <row r="2852" spans="2:2">
      <c r="B2852" s="112"/>
    </row>
    <row r="2853" spans="2:2">
      <c r="B2853" s="112"/>
    </row>
    <row r="2854" spans="2:2">
      <c r="B2854" s="112"/>
    </row>
    <row r="2855" spans="2:2">
      <c r="B2855" s="112"/>
    </row>
    <row r="2856" spans="2:2">
      <c r="B2856" s="112"/>
    </row>
    <row r="2857" spans="2:2">
      <c r="B2857" s="112"/>
    </row>
    <row r="2858" spans="2:2">
      <c r="B2858" s="112"/>
    </row>
    <row r="2859" spans="2:2">
      <c r="B2859" s="112"/>
    </row>
    <row r="2860" spans="2:2">
      <c r="B2860" s="112"/>
    </row>
    <row r="2861" spans="2:2">
      <c r="B2861" s="112"/>
    </row>
    <row r="2862" spans="2:2">
      <c r="B2862" s="112"/>
    </row>
    <row r="2863" spans="2:2">
      <c r="B2863" s="112"/>
    </row>
    <row r="2864" spans="2:2">
      <c r="B2864" s="112"/>
    </row>
    <row r="2865" spans="2:2">
      <c r="B2865" s="112"/>
    </row>
    <row r="2866" spans="2:2">
      <c r="B2866" s="112"/>
    </row>
    <row r="2867" spans="2:2">
      <c r="B2867" s="112"/>
    </row>
    <row r="2868" spans="2:2">
      <c r="B2868" s="112"/>
    </row>
    <row r="2869" spans="2:2">
      <c r="B2869" s="112"/>
    </row>
    <row r="2870" spans="2:2">
      <c r="B2870" s="112"/>
    </row>
    <row r="2871" spans="2:2">
      <c r="B2871" s="112"/>
    </row>
    <row r="2872" spans="2:2">
      <c r="B2872" s="112"/>
    </row>
    <row r="2873" spans="2:2">
      <c r="B2873" s="112"/>
    </row>
    <row r="2874" spans="2:2">
      <c r="B2874" s="112"/>
    </row>
    <row r="2875" spans="2:2">
      <c r="B2875" s="112"/>
    </row>
    <row r="2876" spans="2:2">
      <c r="B2876" s="112"/>
    </row>
    <row r="2877" spans="2:2">
      <c r="B2877" s="112"/>
    </row>
    <row r="2878" spans="2:2">
      <c r="B2878" s="112"/>
    </row>
    <row r="2879" spans="2:2">
      <c r="B2879" s="112"/>
    </row>
    <row r="2880" spans="2:2">
      <c r="B2880" s="112"/>
    </row>
    <row r="2881" spans="2:2">
      <c r="B2881" s="112"/>
    </row>
    <row r="2882" spans="2:2">
      <c r="B2882" s="112"/>
    </row>
  </sheetData>
  <autoFilter ref="B2:B98"/>
  <mergeCells count="2">
    <mergeCell ref="L32:U33"/>
    <mergeCell ref="B1:H1"/>
  </mergeCells>
  <pageMargins left="0.75" right="0.75" top="1" bottom="1" header="0" footer="0"/>
  <pageSetup orientation="portrait"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5">
    <tabColor theme="5" tint="0.59999389629810485"/>
  </sheetPr>
  <dimension ref="B1:AV282"/>
  <sheetViews>
    <sheetView showGridLines="0" zoomScaleNormal="100" workbookViewId="0">
      <selection activeCell="B3" sqref="B3:D3"/>
    </sheetView>
  </sheetViews>
  <sheetFormatPr baseColWidth="10" defaultColWidth="12.7109375" defaultRowHeight="12.75"/>
  <cols>
    <col min="1" max="1" width="3" style="48" customWidth="1"/>
    <col min="2" max="2" width="3.5703125" style="48" customWidth="1"/>
    <col min="3" max="3" width="10" style="48" customWidth="1"/>
    <col min="4" max="4" width="13.42578125" style="48" customWidth="1"/>
    <col min="5" max="5" width="8.140625" style="48" customWidth="1"/>
    <col min="6" max="6" width="9.85546875" style="48" customWidth="1"/>
    <col min="7" max="7" width="12.42578125" style="48" customWidth="1"/>
    <col min="8" max="8" width="12.7109375" style="48" customWidth="1"/>
    <col min="9" max="9" width="8.42578125" style="48" customWidth="1"/>
    <col min="10" max="10" width="13.5703125" style="48" customWidth="1"/>
    <col min="11" max="11" width="14.85546875" style="48" customWidth="1"/>
    <col min="12" max="12" width="10.85546875" style="48" customWidth="1"/>
    <col min="13" max="13" width="12.7109375" style="48" customWidth="1"/>
    <col min="14" max="18" width="10.7109375" style="48" customWidth="1"/>
    <col min="19" max="20" width="12.7109375" style="48" customWidth="1"/>
    <col min="21" max="21" width="10.5703125" style="48" bestFit="1" customWidth="1"/>
    <col min="22" max="22" width="9.28515625" style="48" customWidth="1"/>
    <col min="23" max="23" width="9.85546875" style="48" customWidth="1"/>
    <col min="24" max="24" width="13.28515625" style="48" customWidth="1"/>
    <col min="25" max="25" width="13" style="48" customWidth="1"/>
    <col min="26" max="26" width="16.140625" style="48" customWidth="1"/>
    <col min="27" max="27" width="11" style="48" customWidth="1"/>
    <col min="28" max="28" width="11.85546875" style="48" customWidth="1"/>
    <col min="29" max="29" width="8.7109375" style="48" bestFit="1" customWidth="1"/>
    <col min="30" max="30" width="12.85546875" style="48" bestFit="1" customWidth="1"/>
    <col min="31" max="31" width="9.42578125" style="48" bestFit="1" customWidth="1"/>
    <col min="32" max="32" width="6.42578125" style="48" customWidth="1"/>
    <col min="33" max="33" width="7.5703125" style="48" customWidth="1"/>
    <col min="34" max="34" width="9.28515625" style="48" customWidth="1"/>
    <col min="35" max="35" width="5.140625" style="48" customWidth="1"/>
    <col min="36" max="39" width="12.7109375" style="48"/>
    <col min="40" max="40" width="9.42578125" style="48" customWidth="1"/>
    <col min="41" max="41" width="11.85546875" style="48" customWidth="1"/>
    <col min="42" max="42" width="13.140625" style="48" bestFit="1" customWidth="1"/>
    <col min="43" max="43" width="12.85546875" style="48" bestFit="1" customWidth="1"/>
    <col min="44" max="44" width="16" style="48" bestFit="1" customWidth="1"/>
    <col min="45" max="46" width="8.5703125" style="48" customWidth="1"/>
    <col min="47" max="16384" width="12.7109375" style="48"/>
  </cols>
  <sheetData>
    <row r="1" spans="2:48">
      <c r="L1" s="59"/>
      <c r="M1" s="59"/>
      <c r="N1" s="59"/>
      <c r="O1" s="59"/>
      <c r="U1" s="141"/>
      <c r="V1" s="141"/>
      <c r="W1" s="55"/>
      <c r="X1" s="55"/>
      <c r="Y1" s="55"/>
      <c r="Z1" s="55"/>
      <c r="AA1" s="55"/>
      <c r="AB1" s="55"/>
      <c r="AC1" s="55"/>
      <c r="AD1" s="55"/>
      <c r="AE1" s="55"/>
      <c r="AF1" s="55"/>
      <c r="AG1" s="55"/>
      <c r="AH1" s="55"/>
    </row>
    <row r="2" spans="2:48" ht="12.75" customHeight="1">
      <c r="I2" s="495" t="s">
        <v>3966</v>
      </c>
      <c r="J2" s="496"/>
      <c r="K2" s="496"/>
      <c r="L2" s="496"/>
      <c r="M2" s="497"/>
      <c r="N2" s="139"/>
      <c r="O2" s="59"/>
      <c r="U2" s="55"/>
      <c r="V2" s="141"/>
      <c r="W2" s="55"/>
      <c r="X2" s="55"/>
      <c r="Y2" s="71"/>
      <c r="Z2" s="71"/>
      <c r="AA2" s="55"/>
      <c r="AB2" s="55"/>
      <c r="AC2" s="55"/>
      <c r="AD2" s="55"/>
      <c r="AE2" s="55"/>
      <c r="AF2" s="55"/>
      <c r="AG2" s="55"/>
      <c r="AH2" s="55"/>
    </row>
    <row r="3" spans="2:48" ht="12.75" customHeight="1">
      <c r="B3" s="498" t="s">
        <v>3967</v>
      </c>
      <c r="C3" s="499"/>
      <c r="D3" s="500"/>
      <c r="L3" s="139"/>
      <c r="M3" s="139"/>
      <c r="N3" s="139"/>
      <c r="O3" s="59"/>
      <c r="Y3" s="71"/>
      <c r="Z3" s="71"/>
    </row>
    <row r="4" spans="2:48" ht="17.25" customHeight="1">
      <c r="I4" s="118"/>
      <c r="L4" s="139"/>
      <c r="M4" s="139"/>
      <c r="N4" s="139"/>
      <c r="O4" s="59"/>
      <c r="U4" s="56"/>
      <c r="V4" s="56"/>
      <c r="W4" s="56"/>
      <c r="X4" s="56"/>
      <c r="Y4" s="71"/>
      <c r="Z4" s="71"/>
      <c r="AA4" s="56"/>
      <c r="AB4" s="56"/>
      <c r="AC4" s="56"/>
      <c r="AD4" s="56"/>
      <c r="AE4" s="71"/>
      <c r="AF4" s="119"/>
      <c r="AG4" s="56"/>
      <c r="AH4" s="56"/>
      <c r="AI4" s="56"/>
      <c r="AJ4" s="56"/>
      <c r="AK4" s="56"/>
      <c r="AL4" s="56"/>
      <c r="AM4" s="56"/>
      <c r="AN4" s="56"/>
      <c r="AO4" s="56"/>
      <c r="AP4" s="56"/>
      <c r="AQ4" s="56"/>
      <c r="AR4" s="56"/>
      <c r="AS4" s="56"/>
      <c r="AT4" s="56"/>
      <c r="AU4" s="56"/>
    </row>
    <row r="5" spans="2:48">
      <c r="B5" s="490" t="s">
        <v>3978</v>
      </c>
      <c r="C5" s="490"/>
      <c r="D5" s="490"/>
      <c r="E5" s="490"/>
      <c r="F5" s="490"/>
      <c r="G5" s="490"/>
      <c r="I5" s="56"/>
      <c r="J5" s="56"/>
      <c r="K5" s="56"/>
      <c r="L5" s="56"/>
      <c r="M5" s="56"/>
      <c r="N5" s="56"/>
      <c r="O5" s="56"/>
      <c r="P5" s="56"/>
      <c r="Q5" s="56"/>
      <c r="R5" s="56"/>
      <c r="S5" s="56"/>
      <c r="U5" s="56"/>
      <c r="V5" s="56"/>
      <c r="W5" s="56"/>
      <c r="X5" s="71"/>
      <c r="Y5" s="71"/>
      <c r="Z5" s="71"/>
      <c r="AA5" s="71"/>
      <c r="AB5" s="71"/>
      <c r="AC5" s="71"/>
      <c r="AD5" s="71"/>
      <c r="AE5" s="56"/>
      <c r="AF5" s="56"/>
      <c r="AG5" s="56"/>
      <c r="AH5" s="56"/>
      <c r="AI5" s="56"/>
      <c r="AJ5" s="56"/>
      <c r="AK5" s="56"/>
      <c r="AL5" s="56"/>
      <c r="AM5" s="56"/>
      <c r="AN5" s="56"/>
      <c r="AO5" s="140"/>
      <c r="AP5" s="56"/>
      <c r="AQ5" s="56"/>
      <c r="AR5" s="56"/>
      <c r="AS5" s="56"/>
      <c r="AT5" s="56"/>
      <c r="AU5" s="56"/>
    </row>
    <row r="6" spans="2:48" ht="25.5">
      <c r="B6" s="481" t="s">
        <v>3968</v>
      </c>
      <c r="C6" s="494"/>
      <c r="D6" s="43" t="s">
        <v>3969</v>
      </c>
      <c r="E6" s="43" t="s">
        <v>3979</v>
      </c>
      <c r="F6" s="43" t="s">
        <v>3970</v>
      </c>
      <c r="G6" s="43" t="s">
        <v>3816</v>
      </c>
      <c r="I6" s="44"/>
      <c r="J6" s="120"/>
      <c r="K6" s="120"/>
      <c r="L6" s="120"/>
      <c r="M6" s="56"/>
      <c r="N6" s="56"/>
      <c r="O6" s="56"/>
      <c r="P6" s="56"/>
      <c r="Q6" s="56"/>
      <c r="R6" s="56"/>
      <c r="S6" s="56"/>
      <c r="U6" s="121"/>
      <c r="V6" s="71"/>
      <c r="W6" s="71"/>
      <c r="X6" s="71"/>
      <c r="Y6" s="71"/>
      <c r="Z6" s="71"/>
      <c r="AA6" s="71"/>
      <c r="AB6" s="71"/>
      <c r="AC6" s="71"/>
      <c r="AD6" s="71"/>
      <c r="AE6" s="71"/>
      <c r="AF6" s="71"/>
      <c r="AG6" s="71"/>
      <c r="AH6" s="56"/>
      <c r="AI6" s="56"/>
      <c r="AJ6" s="120"/>
      <c r="AK6" s="120"/>
      <c r="AL6" s="120"/>
      <c r="AM6" s="120"/>
      <c r="AN6" s="56"/>
      <c r="AO6" s="122"/>
      <c r="AP6" s="122"/>
      <c r="AQ6" s="122"/>
      <c r="AR6" s="122"/>
      <c r="AS6" s="102"/>
      <c r="AT6" s="102"/>
      <c r="AU6" s="56"/>
      <c r="AV6" s="59"/>
    </row>
    <row r="7" spans="2:48">
      <c r="B7" s="501" t="s">
        <v>3971</v>
      </c>
      <c r="C7" s="501"/>
      <c r="D7" s="419">
        <v>24.115770999999999</v>
      </c>
      <c r="E7" s="419">
        <v>20.585837999999999</v>
      </c>
      <c r="F7" s="419">
        <v>77.795990000000003</v>
      </c>
      <c r="G7" s="418">
        <v>515</v>
      </c>
      <c r="I7" s="124"/>
      <c r="J7" s="125"/>
      <c r="K7" s="125"/>
      <c r="L7" s="125"/>
      <c r="M7" s="56"/>
      <c r="N7" s="491"/>
      <c r="O7" s="491"/>
      <c r="P7" s="491"/>
      <c r="Q7" s="491"/>
      <c r="R7" s="491"/>
      <c r="S7" s="56"/>
      <c r="U7" s="56"/>
      <c r="V7" s="56"/>
      <c r="W7" s="56"/>
      <c r="X7" s="126"/>
      <c r="Y7" s="126"/>
      <c r="Z7" s="126"/>
      <c r="AA7" s="126"/>
      <c r="AB7" s="126"/>
      <c r="AC7" s="126"/>
      <c r="AD7" s="126"/>
      <c r="AE7" s="94"/>
      <c r="AF7" s="94"/>
      <c r="AG7" s="56"/>
      <c r="AH7" s="56"/>
      <c r="AI7" s="56"/>
      <c r="AJ7" s="125"/>
      <c r="AK7" s="125"/>
      <c r="AL7" s="125"/>
      <c r="AM7" s="125"/>
      <c r="AN7" s="56"/>
      <c r="AO7" s="56"/>
      <c r="AP7" s="125"/>
      <c r="AQ7" s="125"/>
      <c r="AR7" s="125"/>
      <c r="AS7" s="94"/>
      <c r="AT7" s="94"/>
      <c r="AU7" s="58"/>
      <c r="AV7" s="76"/>
    </row>
    <row r="8" spans="2:48">
      <c r="B8" s="501" t="s">
        <v>3972</v>
      </c>
      <c r="C8" s="501"/>
      <c r="D8" s="419">
        <v>18.631043999999999</v>
      </c>
      <c r="E8" s="419">
        <v>15.635961</v>
      </c>
      <c r="F8" s="419">
        <v>155.994325</v>
      </c>
      <c r="G8" s="418">
        <v>804</v>
      </c>
      <c r="I8" s="124"/>
      <c r="J8" s="125"/>
      <c r="K8" s="125"/>
      <c r="L8" s="125"/>
      <c r="M8" s="56"/>
      <c r="N8" s="71"/>
      <c r="O8" s="71"/>
      <c r="P8" s="71"/>
      <c r="Q8" s="71"/>
      <c r="R8" s="71"/>
      <c r="S8" s="56"/>
      <c r="U8" s="56"/>
      <c r="V8" s="56"/>
      <c r="W8" s="56"/>
      <c r="X8" s="126"/>
      <c r="Y8" s="126"/>
      <c r="Z8" s="126"/>
      <c r="AA8" s="126"/>
      <c r="AB8" s="126"/>
      <c r="AC8" s="126"/>
      <c r="AD8" s="126"/>
      <c r="AE8" s="94"/>
      <c r="AF8" s="94"/>
      <c r="AG8" s="56"/>
      <c r="AH8" s="56"/>
      <c r="AI8" s="56"/>
      <c r="AJ8" s="125"/>
      <c r="AK8" s="125"/>
      <c r="AL8" s="125"/>
      <c r="AM8" s="125"/>
      <c r="AN8" s="56"/>
      <c r="AO8" s="56"/>
      <c r="AP8" s="125"/>
      <c r="AQ8" s="125"/>
      <c r="AR8" s="127"/>
      <c r="AS8" s="94"/>
      <c r="AT8" s="94"/>
      <c r="AU8" s="58"/>
      <c r="AV8" s="76"/>
    </row>
    <row r="9" spans="2:48">
      <c r="B9" s="501" t="s">
        <v>3973</v>
      </c>
      <c r="C9" s="501"/>
      <c r="D9" s="419">
        <v>16.628132000000001</v>
      </c>
      <c r="E9" s="419">
        <v>15.483362</v>
      </c>
      <c r="F9" s="419">
        <v>692.38645399999996</v>
      </c>
      <c r="G9" s="418">
        <v>967</v>
      </c>
      <c r="I9" s="124"/>
      <c r="J9" s="125"/>
      <c r="K9" s="125"/>
      <c r="L9" s="125"/>
      <c r="M9" s="56"/>
      <c r="N9" s="128"/>
      <c r="O9" s="128"/>
      <c r="P9" s="128"/>
      <c r="Q9" s="128"/>
      <c r="R9" s="128"/>
      <c r="S9" s="56"/>
      <c r="U9" s="56"/>
      <c r="V9" s="56"/>
      <c r="W9" s="56"/>
      <c r="X9" s="126"/>
      <c r="Y9" s="126"/>
      <c r="Z9" s="126"/>
      <c r="AA9" s="126"/>
      <c r="AB9" s="126"/>
      <c r="AC9" s="126"/>
      <c r="AD9" s="126"/>
      <c r="AE9" s="94"/>
      <c r="AF9" s="94"/>
      <c r="AG9" s="56"/>
      <c r="AH9" s="56"/>
      <c r="AI9" s="56"/>
      <c r="AJ9" s="125"/>
      <c r="AK9" s="125"/>
      <c r="AL9" s="125"/>
      <c r="AM9" s="125"/>
      <c r="AN9" s="56"/>
      <c r="AO9" s="56"/>
      <c r="AP9" s="125"/>
      <c r="AQ9" s="125"/>
      <c r="AR9" s="127"/>
      <c r="AS9" s="94"/>
      <c r="AT9" s="94"/>
      <c r="AU9" s="58"/>
      <c r="AV9" s="76"/>
    </row>
    <row r="10" spans="2:48">
      <c r="B10" s="501" t="s">
        <v>3974</v>
      </c>
      <c r="C10" s="501"/>
      <c r="D10" s="419">
        <v>17.212616000000001</v>
      </c>
      <c r="E10" s="419">
        <v>15.376374999999999</v>
      </c>
      <c r="F10" s="419">
        <v>1279.244148</v>
      </c>
      <c r="G10" s="418">
        <v>477</v>
      </c>
      <c r="I10" s="124"/>
      <c r="J10" s="125"/>
      <c r="K10" s="125"/>
      <c r="L10" s="125"/>
      <c r="M10" s="56"/>
      <c r="N10" s="56"/>
      <c r="O10" s="56"/>
      <c r="P10" s="56"/>
      <c r="Q10" s="56"/>
      <c r="R10" s="56"/>
      <c r="S10" s="56"/>
      <c r="U10" s="56"/>
      <c r="V10" s="56"/>
      <c r="W10" s="56"/>
      <c r="X10" s="126"/>
      <c r="Y10" s="126"/>
      <c r="Z10" s="126"/>
      <c r="AA10" s="126"/>
      <c r="AB10" s="126"/>
      <c r="AC10" s="126"/>
      <c r="AD10" s="126"/>
      <c r="AE10" s="94"/>
      <c r="AF10" s="94"/>
      <c r="AG10" s="56"/>
      <c r="AH10" s="56"/>
      <c r="AI10" s="56"/>
      <c r="AJ10" s="125"/>
      <c r="AK10" s="125"/>
      <c r="AL10" s="125"/>
      <c r="AM10" s="125"/>
      <c r="AN10" s="56"/>
      <c r="AO10" s="56"/>
      <c r="AP10" s="125"/>
      <c r="AQ10" s="125"/>
      <c r="AR10" s="127"/>
      <c r="AS10" s="94"/>
      <c r="AT10" s="94"/>
      <c r="AU10" s="58"/>
      <c r="AV10" s="76"/>
    </row>
    <row r="11" spans="2:48">
      <c r="B11" s="501" t="s">
        <v>3975</v>
      </c>
      <c r="C11" s="501"/>
      <c r="D11" s="419">
        <v>16.211881999999999</v>
      </c>
      <c r="E11" s="419">
        <v>16.539836000000001</v>
      </c>
      <c r="F11" s="419">
        <v>403.64826599999998</v>
      </c>
      <c r="G11" s="418">
        <v>40</v>
      </c>
      <c r="I11" s="124"/>
      <c r="J11" s="125"/>
      <c r="K11" s="125"/>
      <c r="L11" s="125"/>
      <c r="M11" s="56"/>
      <c r="N11" s="56"/>
      <c r="O11" s="56"/>
      <c r="P11" s="56"/>
      <c r="Q11" s="56"/>
      <c r="R11" s="56"/>
      <c r="S11" s="56"/>
      <c r="U11" s="56"/>
      <c r="V11" s="56"/>
      <c r="W11" s="56"/>
      <c r="X11" s="126"/>
      <c r="Y11" s="126"/>
      <c r="Z11" s="126"/>
      <c r="AA11" s="126"/>
      <c r="AB11" s="126"/>
      <c r="AC11" s="126"/>
      <c r="AD11" s="126"/>
      <c r="AE11" s="94"/>
      <c r="AF11" s="94"/>
      <c r="AG11" s="56"/>
      <c r="AH11" s="56"/>
      <c r="AI11" s="56"/>
      <c r="AJ11" s="125"/>
      <c r="AK11" s="125"/>
      <c r="AL11" s="125"/>
      <c r="AM11" s="125"/>
      <c r="AN11" s="56"/>
      <c r="AO11" s="56"/>
      <c r="AP11" s="125"/>
      <c r="AQ11" s="125"/>
      <c r="AR11" s="127"/>
      <c r="AS11" s="94"/>
      <c r="AT11" s="94"/>
      <c r="AU11" s="58"/>
      <c r="AV11" s="76"/>
    </row>
    <row r="12" spans="2:48">
      <c r="B12" s="481" t="s">
        <v>3850</v>
      </c>
      <c r="C12" s="494"/>
      <c r="D12" s="129"/>
      <c r="E12" s="129"/>
      <c r="F12" s="238">
        <f>SUM(F7:F11)</f>
        <v>2609.0691830000001</v>
      </c>
      <c r="G12" s="130">
        <f>SUM(G7:G11)</f>
        <v>2803</v>
      </c>
      <c r="I12" s="56"/>
      <c r="J12" s="131"/>
      <c r="K12" s="131"/>
      <c r="L12" s="131"/>
      <c r="M12" s="132"/>
      <c r="N12" s="56"/>
      <c r="O12" s="56"/>
      <c r="P12" s="56"/>
      <c r="Q12" s="56"/>
      <c r="R12" s="56"/>
      <c r="S12" s="56"/>
      <c r="U12" s="56"/>
      <c r="V12" s="56"/>
      <c r="W12" s="56"/>
      <c r="X12" s="126"/>
      <c r="Y12" s="126"/>
      <c r="Z12" s="126"/>
      <c r="AA12" s="126"/>
      <c r="AB12" s="126"/>
      <c r="AC12" s="126"/>
      <c r="AD12" s="126"/>
      <c r="AE12" s="94"/>
      <c r="AF12" s="94"/>
      <c r="AG12" s="56"/>
      <c r="AH12" s="56"/>
      <c r="AI12" s="56"/>
      <c r="AJ12" s="56"/>
      <c r="AK12" s="56"/>
      <c r="AL12" s="56"/>
      <c r="AM12" s="56"/>
      <c r="AN12" s="56"/>
      <c r="AO12" s="56"/>
      <c r="AP12" s="125"/>
      <c r="AQ12" s="125"/>
      <c r="AR12" s="127"/>
      <c r="AS12" s="94"/>
      <c r="AT12" s="94"/>
      <c r="AU12" s="58"/>
      <c r="AV12" s="76"/>
    </row>
    <row r="13" spans="2:48">
      <c r="I13" s="56"/>
      <c r="J13" s="94"/>
      <c r="K13" s="56"/>
      <c r="L13" s="56"/>
      <c r="M13" s="56"/>
      <c r="N13" s="56"/>
      <c r="O13" s="56"/>
      <c r="P13" s="56"/>
      <c r="Q13" s="56"/>
      <c r="R13" s="56"/>
      <c r="S13" s="56"/>
      <c r="U13" s="56"/>
      <c r="V13" s="56"/>
      <c r="W13" s="56"/>
      <c r="X13" s="126"/>
      <c r="Y13" s="126"/>
      <c r="Z13" s="126"/>
      <c r="AA13" s="126"/>
      <c r="AB13" s="126"/>
      <c r="AC13" s="126"/>
      <c r="AD13" s="126"/>
      <c r="AE13" s="94"/>
      <c r="AF13" s="94"/>
      <c r="AG13" s="56"/>
      <c r="AH13" s="56"/>
      <c r="AI13" s="56"/>
      <c r="AJ13" s="125"/>
      <c r="AK13" s="125"/>
      <c r="AL13" s="125"/>
      <c r="AM13" s="125"/>
      <c r="AN13" s="56"/>
      <c r="AO13" s="56"/>
      <c r="AP13" s="125"/>
      <c r="AQ13" s="125"/>
      <c r="AR13" s="127"/>
      <c r="AS13" s="94"/>
      <c r="AT13" s="94"/>
      <c r="AU13" s="58"/>
      <c r="AV13" s="76"/>
    </row>
    <row r="14" spans="2:48" ht="12.75" customHeight="1">
      <c r="I14" s="56"/>
      <c r="J14" s="106"/>
      <c r="K14" s="133"/>
      <c r="L14" s="56"/>
      <c r="M14" s="56"/>
      <c r="N14" s="56"/>
      <c r="O14" s="56"/>
      <c r="P14" s="56"/>
      <c r="Q14" s="56"/>
      <c r="R14" s="56"/>
      <c r="S14" s="56"/>
      <c r="U14" s="56"/>
      <c r="V14" s="56"/>
      <c r="W14" s="56"/>
      <c r="X14" s="126"/>
      <c r="Y14" s="126"/>
      <c r="Z14" s="126"/>
      <c r="AA14" s="126"/>
      <c r="AB14" s="126"/>
      <c r="AC14" s="126"/>
      <c r="AD14" s="126"/>
      <c r="AE14" s="94"/>
      <c r="AF14" s="94"/>
      <c r="AG14" s="56"/>
      <c r="AH14" s="56"/>
      <c r="AI14" s="56"/>
      <c r="AJ14" s="56"/>
      <c r="AK14" s="56"/>
      <c r="AL14" s="56"/>
      <c r="AM14" s="56"/>
      <c r="AN14" s="56"/>
      <c r="AO14" s="56"/>
      <c r="AP14" s="125"/>
      <c r="AQ14" s="125"/>
      <c r="AR14" s="127"/>
      <c r="AS14" s="94"/>
      <c r="AT14" s="94"/>
      <c r="AU14" s="58"/>
      <c r="AV14" s="76"/>
    </row>
    <row r="15" spans="2:48">
      <c r="U15" s="56"/>
      <c r="V15" s="56"/>
      <c r="W15" s="56"/>
      <c r="X15" s="126"/>
      <c r="Y15" s="126"/>
      <c r="Z15" s="126"/>
      <c r="AA15" s="126"/>
      <c r="AB15" s="126"/>
      <c r="AC15" s="126"/>
      <c r="AD15" s="126"/>
      <c r="AE15" s="94"/>
      <c r="AF15" s="94"/>
      <c r="AG15" s="56"/>
      <c r="AH15" s="56"/>
      <c r="AI15" s="56"/>
      <c r="AJ15" s="56"/>
      <c r="AK15" s="56"/>
      <c r="AL15" s="56"/>
      <c r="AM15" s="56"/>
      <c r="AN15" s="56"/>
      <c r="AO15" s="56"/>
      <c r="AP15" s="125"/>
      <c r="AQ15" s="125"/>
      <c r="AR15" s="127"/>
      <c r="AS15" s="94"/>
      <c r="AT15" s="94"/>
      <c r="AU15" s="58"/>
      <c r="AV15" s="76"/>
    </row>
    <row r="16" spans="2:48">
      <c r="O16" s="29"/>
      <c r="P16" s="29"/>
      <c r="T16" s="56"/>
      <c r="U16" s="56"/>
      <c r="V16" s="56"/>
      <c r="W16" s="56"/>
      <c r="X16" s="126"/>
      <c r="Y16" s="126"/>
      <c r="Z16" s="126"/>
      <c r="AA16" s="126"/>
      <c r="AB16" s="126"/>
      <c r="AC16" s="126"/>
      <c r="AD16" s="126"/>
      <c r="AE16" s="94"/>
      <c r="AF16" s="94"/>
      <c r="AG16" s="56"/>
      <c r="AH16" s="56"/>
      <c r="AI16" s="56"/>
      <c r="AJ16" s="56"/>
      <c r="AK16" s="56"/>
      <c r="AL16" s="56"/>
      <c r="AM16" s="56"/>
      <c r="AN16" s="56"/>
      <c r="AO16" s="56"/>
      <c r="AP16" s="125"/>
      <c r="AQ16" s="125"/>
      <c r="AR16" s="127"/>
      <c r="AS16" s="94"/>
      <c r="AT16" s="94"/>
      <c r="AU16" s="58"/>
      <c r="AV16" s="76"/>
    </row>
    <row r="17" spans="2:48">
      <c r="U17" s="56"/>
      <c r="V17" s="56"/>
      <c r="W17" s="56"/>
      <c r="X17" s="126"/>
      <c r="Y17" s="126"/>
      <c r="Z17" s="126"/>
      <c r="AA17" s="126"/>
      <c r="AB17" s="126"/>
      <c r="AC17" s="126"/>
      <c r="AD17" s="126"/>
      <c r="AE17" s="94"/>
      <c r="AF17" s="94"/>
      <c r="AG17" s="56"/>
      <c r="AH17" s="56"/>
      <c r="AI17" s="56"/>
      <c r="AJ17" s="56"/>
      <c r="AK17" s="56"/>
      <c r="AL17" s="56"/>
      <c r="AM17" s="56"/>
      <c r="AN17" s="56"/>
      <c r="AO17" s="56"/>
      <c r="AP17" s="125"/>
      <c r="AQ17" s="125"/>
      <c r="AR17" s="127"/>
      <c r="AS17" s="94"/>
      <c r="AT17" s="94"/>
      <c r="AU17" s="58"/>
      <c r="AV17" s="76"/>
    </row>
    <row r="18" spans="2:48">
      <c r="U18" s="56"/>
      <c r="V18" s="56"/>
      <c r="W18" s="56"/>
      <c r="X18" s="126"/>
      <c r="Y18" s="126"/>
      <c r="Z18" s="126"/>
      <c r="AA18" s="126"/>
      <c r="AB18" s="126"/>
      <c r="AC18" s="126"/>
      <c r="AD18" s="126"/>
      <c r="AE18" s="94"/>
      <c r="AF18" s="94"/>
      <c r="AG18" s="56"/>
      <c r="AH18" s="56"/>
      <c r="AI18" s="56"/>
      <c r="AJ18" s="56"/>
      <c r="AK18" s="56"/>
      <c r="AL18" s="56"/>
      <c r="AM18" s="56"/>
      <c r="AN18" s="56"/>
      <c r="AO18" s="56"/>
      <c r="AP18" s="125"/>
      <c r="AQ18" s="125"/>
      <c r="AR18" s="127"/>
      <c r="AS18" s="94"/>
      <c r="AT18" s="94"/>
      <c r="AU18" s="58"/>
      <c r="AV18" s="76"/>
    </row>
    <row r="19" spans="2:48">
      <c r="U19" s="56"/>
      <c r="V19" s="56"/>
      <c r="W19" s="56"/>
      <c r="X19" s="126"/>
      <c r="Y19" s="126"/>
      <c r="Z19" s="126"/>
      <c r="AA19" s="126"/>
      <c r="AB19" s="126"/>
      <c r="AC19" s="126"/>
      <c r="AD19" s="126"/>
      <c r="AE19" s="94"/>
      <c r="AF19" s="94"/>
      <c r="AG19" s="56"/>
      <c r="AH19" s="56"/>
      <c r="AI19" s="56"/>
      <c r="AJ19" s="56"/>
      <c r="AK19" s="56"/>
      <c r="AL19" s="56"/>
      <c r="AM19" s="56"/>
      <c r="AN19" s="56"/>
      <c r="AO19" s="56"/>
      <c r="AP19" s="125"/>
      <c r="AQ19" s="125"/>
      <c r="AR19" s="127"/>
      <c r="AS19" s="94"/>
      <c r="AT19" s="94"/>
      <c r="AU19" s="58"/>
      <c r="AV19" s="76"/>
    </row>
    <row r="20" spans="2:48">
      <c r="U20" s="56"/>
      <c r="V20" s="56"/>
      <c r="W20" s="56"/>
      <c r="X20" s="126"/>
      <c r="Y20" s="126"/>
      <c r="Z20" s="126"/>
      <c r="AA20" s="126"/>
      <c r="AB20" s="126"/>
      <c r="AC20" s="126"/>
      <c r="AD20" s="126"/>
      <c r="AE20" s="94"/>
      <c r="AF20" s="94"/>
      <c r="AG20" s="56"/>
      <c r="AH20" s="56"/>
      <c r="AI20" s="56"/>
      <c r="AJ20" s="56"/>
      <c r="AK20" s="56"/>
      <c r="AL20" s="56"/>
      <c r="AM20" s="56"/>
      <c r="AN20" s="56"/>
      <c r="AO20" s="56"/>
      <c r="AP20" s="125"/>
      <c r="AQ20" s="125"/>
      <c r="AR20" s="127"/>
      <c r="AS20" s="94"/>
      <c r="AT20" s="94"/>
      <c r="AU20" s="58"/>
      <c r="AV20" s="76"/>
    </row>
    <row r="21" spans="2:48">
      <c r="U21" s="56"/>
      <c r="V21" s="56"/>
      <c r="W21" s="56"/>
      <c r="X21" s="126"/>
      <c r="Y21" s="126"/>
      <c r="Z21" s="126"/>
      <c r="AA21" s="126"/>
      <c r="AB21" s="126"/>
      <c r="AC21" s="126"/>
      <c r="AD21" s="126"/>
      <c r="AE21" s="94"/>
      <c r="AF21" s="94"/>
      <c r="AG21" s="56"/>
      <c r="AH21" s="56"/>
      <c r="AI21" s="56"/>
      <c r="AJ21" s="56"/>
      <c r="AK21" s="56"/>
      <c r="AL21" s="56"/>
      <c r="AM21" s="56"/>
      <c r="AN21" s="56"/>
      <c r="AO21" s="56"/>
      <c r="AP21" s="125"/>
      <c r="AQ21" s="125"/>
      <c r="AR21" s="127"/>
      <c r="AS21" s="94"/>
      <c r="AT21" s="94"/>
      <c r="AU21" s="58"/>
      <c r="AV21" s="76"/>
    </row>
    <row r="22" spans="2:48">
      <c r="U22" s="56"/>
      <c r="V22" s="56"/>
      <c r="W22" s="56"/>
      <c r="X22" s="126"/>
      <c r="Y22" s="126"/>
      <c r="Z22" s="126"/>
      <c r="AA22" s="126"/>
      <c r="AB22" s="126"/>
      <c r="AC22" s="126"/>
      <c r="AD22" s="126"/>
      <c r="AE22" s="94"/>
      <c r="AF22" s="94"/>
      <c r="AG22" s="56"/>
      <c r="AH22" s="56"/>
      <c r="AI22" s="56"/>
      <c r="AJ22" s="56"/>
      <c r="AK22" s="56"/>
      <c r="AL22" s="56"/>
      <c r="AM22" s="56"/>
      <c r="AN22" s="56"/>
      <c r="AO22" s="56"/>
      <c r="AP22" s="125"/>
      <c r="AQ22" s="125"/>
      <c r="AR22" s="127"/>
      <c r="AS22" s="94"/>
      <c r="AT22" s="94"/>
      <c r="AU22" s="58"/>
      <c r="AV22" s="76"/>
    </row>
    <row r="23" spans="2:48">
      <c r="D23" s="414"/>
      <c r="E23" s="414"/>
      <c r="F23" s="414"/>
      <c r="G23" s="414"/>
      <c r="U23" s="56"/>
      <c r="V23" s="56"/>
      <c r="W23" s="56"/>
      <c r="X23" s="126"/>
      <c r="Y23" s="126"/>
      <c r="Z23" s="126"/>
      <c r="AA23" s="126"/>
      <c r="AB23" s="126"/>
      <c r="AC23" s="126"/>
      <c r="AD23" s="126"/>
      <c r="AE23" s="94"/>
      <c r="AF23" s="94"/>
      <c r="AG23" s="56"/>
      <c r="AH23" s="56"/>
      <c r="AI23" s="56"/>
      <c r="AJ23" s="56"/>
      <c r="AK23" s="56"/>
      <c r="AL23" s="56"/>
      <c r="AM23" s="56"/>
      <c r="AN23" s="56"/>
      <c r="AO23" s="56"/>
      <c r="AP23" s="125"/>
      <c r="AQ23" s="125"/>
      <c r="AR23" s="127"/>
      <c r="AS23" s="94"/>
      <c r="AT23" s="94"/>
      <c r="AU23" s="58"/>
      <c r="AV23" s="76"/>
    </row>
    <row r="24" spans="2:48">
      <c r="D24" s="414"/>
      <c r="E24" s="414"/>
      <c r="F24" s="414"/>
      <c r="G24" s="414"/>
      <c r="H24" s="40" t="s">
        <v>3976</v>
      </c>
      <c r="Q24" s="40" t="s">
        <v>3977</v>
      </c>
      <c r="U24" s="56"/>
      <c r="V24" s="56"/>
      <c r="W24" s="56"/>
      <c r="X24" s="126"/>
      <c r="Y24" s="126"/>
      <c r="Z24" s="126"/>
      <c r="AA24" s="126"/>
      <c r="AB24" s="126"/>
      <c r="AC24" s="126"/>
      <c r="AD24" s="126"/>
      <c r="AE24" s="94"/>
      <c r="AF24" s="94"/>
      <c r="AG24" s="56"/>
      <c r="AH24" s="56"/>
      <c r="AI24" s="56"/>
      <c r="AJ24" s="56"/>
      <c r="AK24" s="56"/>
      <c r="AL24" s="56"/>
      <c r="AM24" s="56"/>
      <c r="AN24" s="56"/>
      <c r="AO24" s="56"/>
      <c r="AP24" s="125"/>
      <c r="AQ24" s="125"/>
      <c r="AR24" s="127"/>
      <c r="AS24" s="94"/>
      <c r="AT24" s="94"/>
      <c r="AU24" s="58"/>
      <c r="AV24" s="76"/>
    </row>
    <row r="25" spans="2:48">
      <c r="D25" s="414"/>
      <c r="E25" s="414"/>
      <c r="F25" s="414"/>
      <c r="G25" s="414"/>
      <c r="U25" s="56"/>
      <c r="V25" s="56"/>
      <c r="W25" s="56"/>
      <c r="X25" s="126"/>
      <c r="Y25" s="126"/>
      <c r="Z25" s="126"/>
      <c r="AA25" s="126"/>
      <c r="AB25" s="126"/>
      <c r="AC25" s="126"/>
      <c r="AD25" s="126"/>
      <c r="AE25" s="94"/>
      <c r="AF25" s="94"/>
      <c r="AG25" s="56"/>
      <c r="AH25" s="56"/>
      <c r="AI25" s="56"/>
      <c r="AJ25" s="56"/>
      <c r="AK25" s="56"/>
      <c r="AL25" s="56"/>
      <c r="AM25" s="56"/>
      <c r="AN25" s="56"/>
      <c r="AO25" s="56"/>
      <c r="AP25" s="125"/>
      <c r="AQ25" s="125"/>
      <c r="AR25" s="127"/>
      <c r="AS25" s="94"/>
      <c r="AT25" s="94"/>
      <c r="AU25" s="58"/>
      <c r="AV25" s="76"/>
    </row>
    <row r="26" spans="2:48">
      <c r="C26"/>
      <c r="D26" s="414"/>
      <c r="E26" s="414"/>
      <c r="F26" s="414"/>
      <c r="G26" s="414"/>
      <c r="H26"/>
      <c r="U26" s="56"/>
      <c r="V26" s="56"/>
      <c r="W26" s="56"/>
      <c r="X26" s="126"/>
      <c r="Y26" s="126"/>
      <c r="Z26" s="126"/>
      <c r="AA26" s="126"/>
      <c r="AB26" s="126"/>
      <c r="AC26" s="126"/>
      <c r="AD26" s="126"/>
      <c r="AE26" s="94"/>
      <c r="AF26" s="94"/>
      <c r="AG26" s="56"/>
      <c r="AH26" s="56"/>
      <c r="AI26" s="56"/>
      <c r="AJ26" s="56"/>
      <c r="AK26" s="56"/>
      <c r="AL26" s="56"/>
      <c r="AM26" s="56"/>
      <c r="AN26" s="56"/>
      <c r="AO26" s="56"/>
      <c r="AP26" s="125"/>
      <c r="AQ26" s="125"/>
      <c r="AR26" s="127"/>
      <c r="AS26" s="94"/>
      <c r="AT26" s="94"/>
      <c r="AU26" s="58"/>
      <c r="AV26" s="76"/>
    </row>
    <row r="27" spans="2:48">
      <c r="C27"/>
      <c r="D27" s="414"/>
      <c r="E27" s="414"/>
      <c r="F27" s="414"/>
      <c r="G27" s="414"/>
      <c r="H27"/>
      <c r="U27" s="56"/>
      <c r="V27" s="56"/>
      <c r="W27" s="56"/>
      <c r="X27" s="126"/>
      <c r="Y27" s="126"/>
      <c r="Z27" s="126"/>
      <c r="AA27" s="126"/>
      <c r="AB27" s="126"/>
      <c r="AC27" s="126"/>
      <c r="AD27" s="126"/>
      <c r="AE27" s="94"/>
      <c r="AF27" s="94"/>
      <c r="AG27" s="56"/>
      <c r="AH27" s="56"/>
      <c r="AI27" s="56"/>
      <c r="AJ27" s="56"/>
      <c r="AK27" s="56"/>
      <c r="AL27" s="56"/>
      <c r="AM27" s="56"/>
      <c r="AN27" s="56"/>
      <c r="AO27" s="56"/>
      <c r="AP27" s="125"/>
      <c r="AQ27" s="125"/>
      <c r="AR27" s="127"/>
      <c r="AS27" s="94"/>
      <c r="AT27" s="94"/>
      <c r="AU27" s="58"/>
      <c r="AV27" s="76"/>
    </row>
    <row r="28" spans="2:48">
      <c r="C28"/>
      <c r="D28"/>
      <c r="E28"/>
      <c r="F28"/>
      <c r="G28"/>
      <c r="H28"/>
      <c r="U28" s="56"/>
      <c r="V28" s="56"/>
      <c r="W28" s="56"/>
      <c r="X28" s="126"/>
      <c r="Y28" s="126"/>
      <c r="Z28" s="126"/>
      <c r="AA28" s="126"/>
      <c r="AB28" s="126"/>
      <c r="AC28" s="126"/>
      <c r="AD28" s="126"/>
      <c r="AE28" s="94"/>
      <c r="AF28" s="94"/>
      <c r="AG28" s="56"/>
      <c r="AH28" s="56"/>
      <c r="AI28" s="56"/>
      <c r="AJ28" s="56"/>
      <c r="AK28" s="56"/>
      <c r="AL28" s="56"/>
      <c r="AM28" s="56"/>
      <c r="AN28" s="56"/>
      <c r="AO28" s="56"/>
      <c r="AP28" s="125"/>
      <c r="AQ28" s="125"/>
      <c r="AR28" s="127"/>
      <c r="AS28" s="94"/>
      <c r="AT28" s="94"/>
      <c r="AU28" s="58"/>
      <c r="AV28" s="76"/>
    </row>
    <row r="29" spans="2:48" ht="12" customHeight="1">
      <c r="C29"/>
      <c r="D29"/>
      <c r="E29"/>
      <c r="F29"/>
      <c r="G29"/>
      <c r="H29"/>
      <c r="U29" s="56"/>
      <c r="V29" s="56"/>
      <c r="W29" s="56"/>
      <c r="X29" s="126"/>
      <c r="Y29" s="126"/>
      <c r="Z29" s="126"/>
      <c r="AA29" s="126"/>
      <c r="AB29" s="126"/>
      <c r="AC29" s="126"/>
      <c r="AD29" s="126"/>
      <c r="AE29" s="94"/>
      <c r="AF29" s="94"/>
      <c r="AG29" s="56"/>
      <c r="AH29" s="56"/>
      <c r="AI29" s="56"/>
      <c r="AJ29" s="56"/>
      <c r="AK29" s="56"/>
      <c r="AL29" s="56"/>
      <c r="AM29" s="56"/>
      <c r="AN29" s="56"/>
      <c r="AO29" s="56"/>
      <c r="AP29" s="125"/>
      <c r="AQ29" s="125"/>
      <c r="AR29" s="127"/>
      <c r="AS29" s="94"/>
      <c r="AT29" s="94"/>
      <c r="AU29" s="58"/>
      <c r="AV29" s="76"/>
    </row>
    <row r="30" spans="2:48">
      <c r="C30"/>
      <c r="D30"/>
      <c r="E30"/>
      <c r="F30"/>
      <c r="G30"/>
      <c r="H30"/>
      <c r="U30" s="56"/>
      <c r="V30" s="56"/>
      <c r="W30" s="56"/>
      <c r="X30" s="126"/>
      <c r="Y30" s="126"/>
      <c r="Z30" s="126"/>
      <c r="AA30" s="126"/>
      <c r="AB30" s="126"/>
      <c r="AC30" s="126"/>
      <c r="AD30" s="126"/>
      <c r="AE30" s="94"/>
      <c r="AF30" s="94"/>
      <c r="AG30" s="56"/>
      <c r="AH30" s="56"/>
      <c r="AI30" s="56"/>
      <c r="AJ30" s="56"/>
      <c r="AK30" s="56"/>
      <c r="AL30" s="56"/>
      <c r="AM30" s="56"/>
      <c r="AN30" s="56"/>
      <c r="AO30" s="56"/>
      <c r="AP30" s="125"/>
      <c r="AQ30" s="125"/>
      <c r="AR30" s="127"/>
      <c r="AS30" s="94"/>
      <c r="AT30" s="94"/>
      <c r="AU30" s="58"/>
      <c r="AV30" s="76"/>
    </row>
    <row r="31" spans="2:48">
      <c r="C31"/>
      <c r="D31"/>
      <c r="E31"/>
      <c r="F31"/>
      <c r="G31"/>
      <c r="H31"/>
      <c r="U31" s="56"/>
      <c r="V31" s="56"/>
      <c r="W31" s="56"/>
      <c r="X31" s="126"/>
      <c r="Y31" s="126"/>
      <c r="Z31" s="126"/>
      <c r="AA31" s="126"/>
      <c r="AB31" s="126"/>
      <c r="AC31" s="126"/>
      <c r="AD31" s="126"/>
      <c r="AE31" s="94"/>
      <c r="AF31" s="94"/>
      <c r="AG31" s="56"/>
      <c r="AH31" s="56"/>
      <c r="AI31" s="56"/>
      <c r="AJ31" s="56"/>
      <c r="AK31" s="56"/>
      <c r="AL31" s="56"/>
      <c r="AM31" s="56"/>
      <c r="AN31" s="56"/>
      <c r="AO31" s="56"/>
      <c r="AP31" s="125"/>
      <c r="AQ31" s="125"/>
      <c r="AR31" s="127"/>
      <c r="AS31" s="94"/>
      <c r="AT31" s="94"/>
      <c r="AU31" s="58"/>
      <c r="AV31" s="76"/>
    </row>
    <row r="32" spans="2:48">
      <c r="B32" s="414"/>
      <c r="C32" s="414"/>
      <c r="D32" s="414"/>
      <c r="E32" s="414"/>
      <c r="F32" s="414"/>
      <c r="G32" s="414"/>
      <c r="H32" s="414"/>
      <c r="I32" s="414"/>
      <c r="U32" s="56"/>
      <c r="V32" s="56"/>
      <c r="W32" s="56"/>
      <c r="X32" s="126"/>
      <c r="Y32" s="126"/>
      <c r="Z32" s="126"/>
      <c r="AA32" s="126"/>
      <c r="AB32" s="126"/>
      <c r="AC32" s="126"/>
      <c r="AD32" s="126"/>
      <c r="AE32" s="94"/>
      <c r="AF32" s="94"/>
      <c r="AG32" s="56"/>
      <c r="AH32" s="56"/>
      <c r="AI32" s="56"/>
      <c r="AJ32" s="56"/>
      <c r="AK32" s="56"/>
      <c r="AL32" s="56"/>
      <c r="AM32" s="56"/>
      <c r="AN32" s="56"/>
      <c r="AO32" s="56"/>
      <c r="AP32" s="125"/>
      <c r="AQ32" s="125"/>
      <c r="AR32" s="127"/>
      <c r="AS32" s="94"/>
      <c r="AT32" s="94"/>
      <c r="AU32" s="58"/>
      <c r="AV32" s="76"/>
    </row>
    <row r="33" spans="2:48">
      <c r="B33" s="414"/>
      <c r="C33" s="414"/>
      <c r="D33" s="414"/>
      <c r="E33" s="414"/>
      <c r="F33" s="414"/>
      <c r="G33" s="414"/>
      <c r="H33" s="414"/>
      <c r="I33" s="414"/>
      <c r="U33" s="56"/>
      <c r="V33" s="56"/>
      <c r="W33" s="56"/>
      <c r="X33" s="126"/>
      <c r="Y33" s="126"/>
      <c r="Z33" s="126"/>
      <c r="AA33" s="126"/>
      <c r="AB33" s="126"/>
      <c r="AC33" s="126"/>
      <c r="AD33" s="126"/>
      <c r="AE33" s="94"/>
      <c r="AF33" s="94"/>
      <c r="AG33" s="56"/>
      <c r="AH33" s="56"/>
      <c r="AI33" s="56"/>
      <c r="AJ33" s="56"/>
      <c r="AK33" s="56"/>
      <c r="AL33" s="56"/>
      <c r="AM33" s="56"/>
      <c r="AN33" s="56"/>
      <c r="AO33" s="56"/>
      <c r="AP33" s="125"/>
      <c r="AQ33" s="125"/>
      <c r="AR33" s="127"/>
      <c r="AS33" s="94"/>
      <c r="AT33" s="94"/>
      <c r="AU33" s="58"/>
      <c r="AV33" s="76"/>
    </row>
    <row r="34" spans="2:48">
      <c r="B34" s="414"/>
      <c r="C34" s="414"/>
      <c r="D34" s="414"/>
      <c r="E34" s="414"/>
      <c r="F34" s="414"/>
      <c r="G34" s="414"/>
      <c r="H34" s="414"/>
      <c r="I34" s="414"/>
      <c r="U34" s="56"/>
      <c r="V34" s="56"/>
      <c r="W34" s="56"/>
      <c r="X34" s="126"/>
      <c r="Y34" s="126"/>
      <c r="Z34" s="126"/>
      <c r="AA34" s="126"/>
      <c r="AB34" s="126"/>
      <c r="AC34" s="126"/>
      <c r="AD34" s="126"/>
      <c r="AE34" s="94"/>
      <c r="AF34" s="94"/>
      <c r="AG34" s="56"/>
      <c r="AH34" s="56"/>
      <c r="AI34" s="56"/>
      <c r="AJ34" s="56"/>
      <c r="AK34" s="56"/>
      <c r="AL34" s="56"/>
      <c r="AM34" s="56"/>
      <c r="AN34" s="56"/>
      <c r="AO34" s="56"/>
      <c r="AP34" s="125"/>
      <c r="AQ34" s="125"/>
      <c r="AR34" s="127"/>
      <c r="AS34" s="94"/>
      <c r="AT34" s="94"/>
      <c r="AU34" s="58"/>
      <c r="AV34" s="76"/>
    </row>
    <row r="35" spans="2:48">
      <c r="B35" s="414"/>
      <c r="C35" s="414"/>
      <c r="D35" s="414"/>
      <c r="E35" s="414"/>
      <c r="F35" s="414"/>
      <c r="G35" s="414"/>
      <c r="H35" s="414"/>
      <c r="I35" s="414"/>
      <c r="U35" s="56"/>
      <c r="V35" s="56"/>
      <c r="W35" s="56"/>
      <c r="X35" s="126"/>
      <c r="Y35" s="126"/>
      <c r="Z35" s="126"/>
      <c r="AA35" s="126"/>
      <c r="AB35" s="126"/>
      <c r="AC35" s="126"/>
      <c r="AD35" s="126"/>
      <c r="AE35" s="94"/>
      <c r="AF35" s="94"/>
      <c r="AG35" s="56"/>
      <c r="AH35" s="56"/>
      <c r="AI35" s="56"/>
      <c r="AJ35" s="56"/>
      <c r="AK35" s="56"/>
      <c r="AL35" s="56"/>
      <c r="AM35" s="56"/>
      <c r="AN35" s="56"/>
      <c r="AO35" s="56"/>
      <c r="AP35" s="125"/>
      <c r="AQ35" s="125"/>
      <c r="AR35" s="127"/>
      <c r="AS35" s="94"/>
      <c r="AT35" s="94"/>
      <c r="AU35" s="58"/>
      <c r="AV35" s="76"/>
    </row>
    <row r="36" spans="2:48">
      <c r="B36" s="414"/>
      <c r="C36" s="414"/>
      <c r="D36" s="414"/>
      <c r="E36" s="414"/>
      <c r="F36" s="414"/>
      <c r="G36" s="414"/>
      <c r="H36" s="414"/>
      <c r="I36" s="414"/>
      <c r="J36" s="262"/>
      <c r="K36" s="262"/>
      <c r="U36" s="56"/>
      <c r="V36" s="56"/>
      <c r="W36" s="56"/>
      <c r="X36" s="126"/>
      <c r="Y36" s="126"/>
      <c r="Z36" s="126"/>
      <c r="AA36" s="126"/>
      <c r="AB36" s="126"/>
      <c r="AC36" s="126"/>
      <c r="AD36" s="126"/>
      <c r="AE36" s="94"/>
      <c r="AF36" s="94"/>
      <c r="AG36" s="56"/>
      <c r="AH36" s="56"/>
      <c r="AI36" s="56"/>
      <c r="AJ36" s="56"/>
      <c r="AK36" s="56"/>
      <c r="AL36" s="56"/>
      <c r="AM36" s="56"/>
      <c r="AN36" s="56"/>
      <c r="AO36" s="56"/>
      <c r="AP36" s="125"/>
      <c r="AQ36" s="125"/>
      <c r="AR36" s="127"/>
      <c r="AS36" s="94"/>
      <c r="AT36" s="94"/>
      <c r="AU36" s="58"/>
      <c r="AV36" s="76"/>
    </row>
    <row r="37" spans="2:48">
      <c r="B37" s="414"/>
      <c r="C37" s="414"/>
      <c r="D37" s="414"/>
      <c r="E37" s="414"/>
      <c r="F37" s="414"/>
      <c r="G37" s="414"/>
      <c r="H37" s="414"/>
      <c r="I37" s="414"/>
      <c r="J37" s="262"/>
      <c r="K37" s="262"/>
      <c r="U37" s="56"/>
      <c r="V37" s="56"/>
      <c r="W37" s="56"/>
      <c r="X37" s="126"/>
      <c r="Y37" s="126"/>
      <c r="Z37" s="126"/>
      <c r="AA37" s="126"/>
      <c r="AB37" s="126"/>
      <c r="AC37" s="126"/>
      <c r="AD37" s="126"/>
      <c r="AE37" s="94"/>
      <c r="AF37" s="94"/>
      <c r="AG37" s="56"/>
      <c r="AH37" s="56"/>
      <c r="AI37" s="56"/>
      <c r="AJ37" s="56"/>
      <c r="AK37" s="56"/>
      <c r="AL37" s="56"/>
      <c r="AM37" s="56"/>
      <c r="AN37" s="56"/>
      <c r="AO37" s="56"/>
      <c r="AP37" s="125"/>
      <c r="AQ37" s="125"/>
      <c r="AR37" s="127"/>
      <c r="AS37" s="94"/>
      <c r="AT37" s="94"/>
      <c r="AU37" s="58"/>
      <c r="AV37" s="76"/>
    </row>
    <row r="38" spans="2:48">
      <c r="B38" s="414"/>
      <c r="C38" s="414"/>
      <c r="D38" s="414"/>
      <c r="E38" s="414"/>
      <c r="F38" s="414"/>
      <c r="G38" s="414"/>
      <c r="H38" s="414"/>
      <c r="I38" s="414"/>
      <c r="J38" s="262"/>
      <c r="K38" s="262"/>
      <c r="U38" s="56"/>
      <c r="V38" s="56"/>
      <c r="W38" s="56"/>
      <c r="X38" s="126"/>
      <c r="Y38" s="126"/>
      <c r="Z38" s="126"/>
      <c r="AA38" s="126"/>
      <c r="AB38" s="126"/>
      <c r="AC38" s="126"/>
      <c r="AD38" s="126"/>
      <c r="AE38" s="94"/>
      <c r="AF38" s="94"/>
      <c r="AG38" s="56"/>
      <c r="AH38" s="56"/>
      <c r="AI38" s="56"/>
      <c r="AJ38" s="56"/>
      <c r="AK38" s="56"/>
      <c r="AL38" s="56"/>
      <c r="AM38" s="56"/>
      <c r="AN38" s="56"/>
      <c r="AO38" s="56"/>
      <c r="AP38" s="125"/>
      <c r="AQ38" s="125"/>
      <c r="AR38" s="127"/>
      <c r="AS38" s="94"/>
      <c r="AT38" s="94"/>
      <c r="AU38" s="56"/>
    </row>
    <row r="39" spans="2:48">
      <c r="C39" s="414"/>
      <c r="D39" s="414"/>
      <c r="E39" s="414"/>
      <c r="F39" s="414"/>
      <c r="G39" s="414"/>
      <c r="H39" s="414"/>
      <c r="I39" s="414"/>
      <c r="J39" s="262"/>
      <c r="K39" s="262"/>
      <c r="U39" s="56"/>
      <c r="V39" s="56"/>
      <c r="W39" s="56"/>
      <c r="X39" s="126"/>
      <c r="Y39" s="126"/>
      <c r="Z39" s="126"/>
      <c r="AA39" s="126"/>
      <c r="AB39" s="126"/>
      <c r="AC39" s="126"/>
      <c r="AD39" s="126"/>
      <c r="AE39" s="94"/>
      <c r="AF39" s="94"/>
      <c r="AG39" s="56"/>
      <c r="AH39" s="56"/>
      <c r="AI39" s="56"/>
      <c r="AJ39" s="56"/>
      <c r="AK39" s="56"/>
      <c r="AL39" s="56"/>
      <c r="AM39" s="56"/>
      <c r="AN39" s="56"/>
      <c r="AO39" s="56"/>
      <c r="AP39" s="125"/>
      <c r="AQ39" s="125"/>
      <c r="AR39" s="127"/>
      <c r="AS39" s="94"/>
      <c r="AT39" s="94"/>
      <c r="AU39" s="56"/>
    </row>
    <row r="40" spans="2:48">
      <c r="C40" s="414"/>
      <c r="D40" s="414"/>
      <c r="E40" s="414"/>
      <c r="F40" s="414"/>
      <c r="G40" s="414"/>
      <c r="H40" s="414"/>
      <c r="I40" s="414"/>
      <c r="J40" s="262"/>
      <c r="K40" s="262"/>
      <c r="U40" s="56"/>
      <c r="V40" s="56"/>
      <c r="W40" s="56"/>
      <c r="X40" s="126"/>
      <c r="Y40" s="126"/>
      <c r="Z40" s="126"/>
      <c r="AA40" s="126"/>
      <c r="AB40" s="126"/>
      <c r="AC40" s="126"/>
      <c r="AD40" s="126"/>
      <c r="AE40" s="94"/>
      <c r="AF40" s="94"/>
      <c r="AG40" s="56"/>
      <c r="AH40" s="56"/>
      <c r="AI40" s="56"/>
      <c r="AJ40" s="56"/>
      <c r="AK40" s="56"/>
      <c r="AL40" s="56"/>
      <c r="AM40" s="56"/>
      <c r="AN40" s="56"/>
      <c r="AO40" s="106"/>
      <c r="AP40" s="56"/>
      <c r="AQ40" s="56"/>
      <c r="AR40" s="56"/>
      <c r="AS40" s="56"/>
      <c r="AT40" s="56"/>
      <c r="AU40" s="56"/>
    </row>
    <row r="41" spans="2:48">
      <c r="C41" s="414"/>
      <c r="D41" s="414"/>
      <c r="E41" s="414"/>
      <c r="F41" s="414"/>
      <c r="G41" s="414"/>
      <c r="H41" s="414"/>
      <c r="I41" s="414"/>
      <c r="J41" s="262"/>
      <c r="K41" s="262"/>
      <c r="U41" s="56"/>
      <c r="V41" s="56"/>
      <c r="W41" s="56"/>
      <c r="X41" s="126"/>
      <c r="Y41" s="126"/>
      <c r="Z41" s="126"/>
      <c r="AA41" s="126"/>
      <c r="AB41" s="126"/>
      <c r="AC41" s="126"/>
      <c r="AD41" s="126"/>
      <c r="AE41" s="94"/>
      <c r="AF41" s="94"/>
      <c r="AG41" s="56"/>
      <c r="AH41" s="56"/>
      <c r="AI41" s="56"/>
      <c r="AJ41" s="56"/>
      <c r="AK41" s="56"/>
      <c r="AL41" s="56"/>
      <c r="AM41" s="56"/>
      <c r="AN41" s="56"/>
      <c r="AO41" s="56"/>
      <c r="AP41" s="56"/>
      <c r="AQ41" s="56"/>
      <c r="AR41" s="56"/>
      <c r="AS41" s="56"/>
      <c r="AT41" s="56"/>
      <c r="AU41" s="56"/>
    </row>
    <row r="42" spans="2:48">
      <c r="C42" s="414"/>
      <c r="D42" s="414"/>
      <c r="E42" s="414"/>
      <c r="F42" s="414"/>
      <c r="G42" s="414"/>
      <c r="H42" s="414"/>
      <c r="I42" s="414"/>
      <c r="U42" s="56"/>
      <c r="V42" s="56"/>
      <c r="W42" s="56"/>
      <c r="X42" s="126"/>
      <c r="Y42" s="126"/>
      <c r="Z42" s="126"/>
      <c r="AA42" s="126"/>
      <c r="AB42" s="126"/>
      <c r="AC42" s="126"/>
      <c r="AD42" s="126"/>
      <c r="AE42" s="94"/>
      <c r="AF42" s="94"/>
      <c r="AG42" s="56"/>
      <c r="AH42" s="56"/>
      <c r="AI42" s="56"/>
      <c r="AJ42" s="56"/>
      <c r="AK42" s="56"/>
      <c r="AL42" s="56"/>
      <c r="AM42" s="56"/>
      <c r="AN42" s="56"/>
      <c r="AO42" s="56"/>
      <c r="AP42" s="56"/>
      <c r="AQ42" s="56"/>
      <c r="AR42" s="56"/>
      <c r="AS42" s="56"/>
      <c r="AT42" s="56"/>
      <c r="AU42" s="56"/>
    </row>
    <row r="43" spans="2:48">
      <c r="C43" s="414"/>
      <c r="D43" s="414"/>
      <c r="E43" s="414"/>
      <c r="F43" s="414"/>
      <c r="G43" s="414"/>
      <c r="H43" s="414"/>
      <c r="I43" s="414"/>
      <c r="U43" s="56"/>
      <c r="V43" s="56"/>
      <c r="W43" s="56"/>
      <c r="X43" s="126"/>
      <c r="Y43" s="126"/>
      <c r="Z43" s="126"/>
      <c r="AA43" s="126"/>
      <c r="AB43" s="126"/>
      <c r="AC43" s="126"/>
      <c r="AD43" s="126"/>
      <c r="AE43" s="94"/>
      <c r="AF43" s="94"/>
      <c r="AG43" s="56"/>
      <c r="AH43" s="56"/>
      <c r="AI43" s="56"/>
      <c r="AJ43" s="56"/>
      <c r="AK43" s="56"/>
      <c r="AL43" s="56"/>
      <c r="AM43" s="56"/>
      <c r="AN43" s="56"/>
      <c r="AO43" s="56"/>
      <c r="AP43" s="56"/>
      <c r="AQ43" s="56"/>
      <c r="AR43" s="56"/>
      <c r="AS43" s="56"/>
      <c r="AT43" s="56"/>
      <c r="AU43" s="56"/>
    </row>
    <row r="44" spans="2:48">
      <c r="C44" s="414"/>
      <c r="D44" s="414"/>
      <c r="E44" s="414"/>
      <c r="F44" s="414"/>
      <c r="G44" s="414"/>
      <c r="H44" s="414"/>
      <c r="I44" s="414"/>
      <c r="U44" s="56"/>
      <c r="V44" s="56"/>
      <c r="W44" s="56"/>
      <c r="X44" s="126"/>
      <c r="Y44" s="126"/>
      <c r="Z44" s="126"/>
      <c r="AA44" s="126"/>
      <c r="AB44" s="126"/>
      <c r="AC44" s="126"/>
      <c r="AD44" s="126"/>
      <c r="AE44" s="94"/>
      <c r="AF44" s="94"/>
      <c r="AG44" s="56"/>
      <c r="AH44" s="56"/>
      <c r="AI44" s="56"/>
      <c r="AJ44" s="56"/>
      <c r="AK44" s="56"/>
      <c r="AL44" s="56"/>
      <c r="AM44" s="56"/>
      <c r="AN44" s="56"/>
      <c r="AO44" s="56"/>
      <c r="AP44" s="56"/>
      <c r="AQ44" s="56"/>
      <c r="AR44" s="56"/>
      <c r="AS44" s="56"/>
      <c r="AT44" s="56"/>
      <c r="AU44" s="56"/>
    </row>
    <row r="45" spans="2:48">
      <c r="C45" s="414"/>
      <c r="D45" s="414"/>
      <c r="E45" s="414"/>
      <c r="F45" s="414"/>
      <c r="G45" s="414"/>
      <c r="H45" s="414"/>
      <c r="I45" s="414"/>
      <c r="U45" s="56"/>
      <c r="V45" s="56"/>
      <c r="W45" s="56"/>
      <c r="X45" s="126"/>
      <c r="Y45" s="126"/>
      <c r="Z45" s="126"/>
      <c r="AA45" s="126"/>
      <c r="AB45" s="126"/>
      <c r="AC45" s="126"/>
      <c r="AD45" s="126"/>
      <c r="AE45" s="94"/>
      <c r="AF45" s="94"/>
      <c r="AG45" s="56"/>
      <c r="AH45" s="56"/>
      <c r="AI45" s="56"/>
      <c r="AJ45" s="56"/>
      <c r="AK45" s="56"/>
      <c r="AL45" s="56"/>
      <c r="AM45" s="56"/>
      <c r="AN45" s="56"/>
      <c r="AO45" s="56"/>
      <c r="AP45" s="56"/>
      <c r="AQ45" s="56"/>
      <c r="AR45" s="56"/>
      <c r="AS45" s="56"/>
      <c r="AT45" s="56"/>
      <c r="AU45" s="56"/>
    </row>
    <row r="46" spans="2:48">
      <c r="C46" s="414"/>
      <c r="D46" s="414"/>
      <c r="E46" s="414"/>
      <c r="F46" s="414"/>
      <c r="G46" s="414"/>
      <c r="H46" s="414"/>
      <c r="I46" s="414"/>
      <c r="U46" s="56"/>
      <c r="V46" s="56"/>
      <c r="W46" s="56"/>
      <c r="X46" s="126"/>
      <c r="Y46" s="126"/>
      <c r="Z46" s="126"/>
      <c r="AA46" s="126"/>
      <c r="AB46" s="126"/>
      <c r="AC46" s="126"/>
      <c r="AD46" s="126"/>
      <c r="AE46" s="94"/>
      <c r="AF46" s="94"/>
      <c r="AG46" s="56"/>
      <c r="AH46" s="56"/>
      <c r="AI46" s="56"/>
      <c r="AJ46" s="56"/>
      <c r="AK46" s="56"/>
      <c r="AL46" s="56"/>
      <c r="AM46" s="56"/>
      <c r="AN46" s="56"/>
      <c r="AO46" s="56"/>
      <c r="AP46" s="56"/>
      <c r="AQ46" s="56"/>
      <c r="AR46" s="56"/>
      <c r="AS46" s="56"/>
      <c r="AT46" s="56"/>
      <c r="AU46" s="56"/>
    </row>
    <row r="47" spans="2:48">
      <c r="C47" s="414"/>
      <c r="D47" s="414"/>
      <c r="E47" s="414"/>
      <c r="F47" s="414"/>
      <c r="G47" s="414"/>
      <c r="H47" s="414"/>
      <c r="I47" s="414"/>
      <c r="U47" s="56"/>
      <c r="V47" s="56"/>
      <c r="W47" s="56"/>
      <c r="X47" s="126"/>
      <c r="Y47" s="126"/>
      <c r="Z47" s="126"/>
      <c r="AA47" s="126"/>
      <c r="AB47" s="126"/>
      <c r="AC47" s="126"/>
      <c r="AD47" s="126"/>
      <c r="AE47" s="94"/>
      <c r="AF47" s="94"/>
      <c r="AG47" s="56"/>
      <c r="AH47" s="56"/>
      <c r="AI47" s="56"/>
      <c r="AJ47" s="56"/>
      <c r="AK47" s="56"/>
      <c r="AL47" s="56"/>
      <c r="AM47" s="56"/>
      <c r="AN47" s="56"/>
      <c r="AO47" s="56"/>
      <c r="AP47" s="56"/>
      <c r="AQ47" s="56"/>
      <c r="AR47" s="56"/>
      <c r="AS47" s="56"/>
      <c r="AT47" s="56"/>
      <c r="AU47" s="56"/>
    </row>
    <row r="48" spans="2:48">
      <c r="C48" s="414"/>
      <c r="D48" s="414"/>
      <c r="E48" s="414"/>
      <c r="F48" s="414"/>
      <c r="G48" s="414"/>
      <c r="H48" s="414"/>
      <c r="I48" s="414"/>
      <c r="U48" s="56"/>
      <c r="V48" s="56"/>
      <c r="W48" s="56"/>
      <c r="X48" s="126"/>
      <c r="Y48" s="126"/>
      <c r="Z48" s="126"/>
      <c r="AA48" s="126"/>
      <c r="AB48" s="126"/>
      <c r="AC48" s="126"/>
      <c r="AD48" s="126"/>
      <c r="AE48" s="94"/>
      <c r="AF48" s="94"/>
      <c r="AG48" s="56"/>
      <c r="AH48" s="56"/>
      <c r="AI48" s="56"/>
      <c r="AJ48" s="56"/>
      <c r="AK48" s="56"/>
      <c r="AL48" s="56"/>
      <c r="AM48" s="56"/>
      <c r="AN48" s="56"/>
      <c r="AO48" s="56"/>
      <c r="AP48" s="56"/>
      <c r="AQ48" s="56"/>
      <c r="AR48" s="56"/>
      <c r="AS48" s="56"/>
      <c r="AT48" s="56"/>
      <c r="AU48" s="56"/>
    </row>
    <row r="49" spans="21:47">
      <c r="U49" s="56"/>
      <c r="V49" s="56"/>
      <c r="W49" s="56"/>
      <c r="X49" s="126"/>
      <c r="Y49" s="126"/>
      <c r="Z49" s="126"/>
      <c r="AA49" s="126"/>
      <c r="AB49" s="126"/>
      <c r="AC49" s="126"/>
      <c r="AD49" s="126"/>
      <c r="AE49" s="94"/>
      <c r="AF49" s="94"/>
      <c r="AG49" s="56"/>
      <c r="AH49" s="56"/>
      <c r="AI49" s="56"/>
      <c r="AJ49" s="56"/>
      <c r="AK49" s="56"/>
      <c r="AL49" s="56"/>
      <c r="AM49" s="56"/>
      <c r="AN49" s="56"/>
      <c r="AO49" s="56"/>
      <c r="AP49" s="56"/>
      <c r="AQ49" s="56"/>
      <c r="AR49" s="56"/>
      <c r="AS49" s="56"/>
      <c r="AT49" s="56"/>
      <c r="AU49" s="56"/>
    </row>
    <row r="50" spans="21:47">
      <c r="U50" s="56"/>
      <c r="V50" s="56"/>
      <c r="W50" s="56"/>
      <c r="X50" s="126"/>
      <c r="Y50" s="126"/>
      <c r="Z50" s="126"/>
      <c r="AA50" s="126"/>
      <c r="AB50" s="126"/>
      <c r="AC50" s="126"/>
      <c r="AD50" s="126"/>
      <c r="AE50" s="94"/>
      <c r="AF50" s="94"/>
      <c r="AG50" s="56"/>
      <c r="AH50" s="56"/>
      <c r="AI50" s="56"/>
      <c r="AJ50" s="56"/>
      <c r="AK50" s="56"/>
      <c r="AL50" s="56"/>
      <c r="AM50" s="56"/>
      <c r="AN50" s="56"/>
      <c r="AO50" s="56"/>
      <c r="AP50" s="56"/>
      <c r="AQ50" s="56"/>
      <c r="AR50" s="56"/>
      <c r="AS50" s="56"/>
      <c r="AT50" s="56"/>
      <c r="AU50" s="56"/>
    </row>
    <row r="51" spans="21:47">
      <c r="U51" s="56"/>
      <c r="V51" s="56"/>
      <c r="W51" s="56"/>
      <c r="X51" s="126"/>
      <c r="Y51" s="126"/>
      <c r="Z51" s="126"/>
      <c r="AA51" s="126"/>
      <c r="AB51" s="126"/>
      <c r="AC51" s="126"/>
      <c r="AD51" s="126"/>
      <c r="AE51" s="94"/>
      <c r="AF51" s="94"/>
      <c r="AG51" s="56"/>
      <c r="AH51" s="56"/>
      <c r="AI51" s="56"/>
      <c r="AJ51" s="56"/>
      <c r="AK51" s="56"/>
      <c r="AL51" s="56"/>
      <c r="AM51" s="56"/>
      <c r="AN51" s="56"/>
      <c r="AO51" s="56"/>
      <c r="AP51" s="56"/>
      <c r="AQ51" s="56"/>
      <c r="AR51" s="56"/>
      <c r="AS51" s="56"/>
      <c r="AT51" s="56"/>
      <c r="AU51" s="56"/>
    </row>
    <row r="52" spans="21:47">
      <c r="U52" s="56"/>
      <c r="V52" s="56"/>
      <c r="W52" s="56"/>
      <c r="X52" s="126"/>
      <c r="Y52" s="126"/>
      <c r="Z52" s="126"/>
      <c r="AA52" s="126"/>
      <c r="AB52" s="126"/>
      <c r="AC52" s="126"/>
      <c r="AD52" s="126"/>
      <c r="AE52" s="94"/>
      <c r="AF52" s="94"/>
      <c r="AG52" s="56"/>
      <c r="AH52" s="56"/>
      <c r="AI52" s="56"/>
      <c r="AJ52" s="56"/>
      <c r="AK52" s="56"/>
      <c r="AL52" s="56"/>
      <c r="AM52" s="56"/>
      <c r="AN52" s="56"/>
      <c r="AO52" s="56"/>
      <c r="AP52" s="56"/>
      <c r="AQ52" s="56"/>
      <c r="AR52" s="56"/>
      <c r="AS52" s="56"/>
      <c r="AT52" s="56"/>
      <c r="AU52" s="56"/>
    </row>
    <row r="53" spans="21:47">
      <c r="U53" s="56"/>
      <c r="V53" s="56"/>
      <c r="W53" s="56"/>
      <c r="X53" s="126"/>
      <c r="Y53" s="126"/>
      <c r="Z53" s="126"/>
      <c r="AA53" s="126"/>
      <c r="AB53" s="126"/>
      <c r="AC53" s="126"/>
      <c r="AD53" s="126"/>
      <c r="AE53" s="94"/>
      <c r="AF53" s="94"/>
      <c r="AG53" s="56"/>
      <c r="AH53" s="56"/>
      <c r="AI53" s="56"/>
      <c r="AJ53" s="56"/>
      <c r="AK53" s="56"/>
      <c r="AL53" s="56"/>
      <c r="AM53" s="56"/>
      <c r="AN53" s="56"/>
      <c r="AO53" s="56"/>
      <c r="AP53" s="56"/>
      <c r="AQ53" s="56"/>
      <c r="AR53" s="56"/>
      <c r="AS53" s="56"/>
      <c r="AT53" s="56"/>
      <c r="AU53" s="56"/>
    </row>
    <row r="54" spans="21:47">
      <c r="U54" s="56"/>
      <c r="V54" s="56"/>
      <c r="W54" s="56"/>
      <c r="X54" s="126"/>
      <c r="Y54" s="126"/>
      <c r="Z54" s="126"/>
      <c r="AA54" s="126"/>
      <c r="AB54" s="126"/>
      <c r="AC54" s="126"/>
      <c r="AD54" s="126"/>
      <c r="AE54" s="94"/>
      <c r="AF54" s="94"/>
      <c r="AG54" s="56"/>
      <c r="AH54" s="56"/>
      <c r="AI54" s="56"/>
      <c r="AJ54" s="56"/>
      <c r="AK54" s="56"/>
      <c r="AL54" s="56"/>
      <c r="AM54" s="56"/>
      <c r="AN54" s="56"/>
      <c r="AO54" s="56"/>
      <c r="AP54" s="56"/>
      <c r="AQ54" s="56"/>
      <c r="AR54" s="56"/>
      <c r="AS54" s="56"/>
      <c r="AT54" s="56"/>
      <c r="AU54" s="56"/>
    </row>
    <row r="55" spans="21:47">
      <c r="U55" s="56"/>
      <c r="V55" s="56"/>
      <c r="W55" s="56"/>
      <c r="X55" s="126"/>
      <c r="Y55" s="126"/>
      <c r="Z55" s="126"/>
      <c r="AA55" s="126"/>
      <c r="AB55" s="126"/>
      <c r="AC55" s="126"/>
      <c r="AD55" s="126"/>
      <c r="AE55" s="94"/>
      <c r="AF55" s="94"/>
      <c r="AG55" s="56"/>
      <c r="AH55" s="56"/>
      <c r="AI55" s="56"/>
      <c r="AJ55" s="56"/>
      <c r="AK55" s="56"/>
      <c r="AL55" s="56"/>
      <c r="AM55" s="56"/>
      <c r="AN55" s="56"/>
      <c r="AO55" s="56"/>
      <c r="AP55" s="56"/>
      <c r="AQ55" s="56"/>
      <c r="AR55" s="56"/>
      <c r="AS55" s="56"/>
      <c r="AT55" s="56"/>
      <c r="AU55" s="56"/>
    </row>
    <row r="56" spans="21:47">
      <c r="U56" s="56"/>
      <c r="V56" s="56"/>
      <c r="W56" s="56"/>
      <c r="X56" s="126"/>
      <c r="Y56" s="126"/>
      <c r="Z56" s="126"/>
      <c r="AA56" s="126"/>
      <c r="AB56" s="126"/>
      <c r="AC56" s="126"/>
      <c r="AD56" s="126"/>
      <c r="AE56" s="94"/>
      <c r="AF56" s="94"/>
      <c r="AG56" s="56"/>
      <c r="AH56" s="56"/>
      <c r="AI56" s="56"/>
      <c r="AJ56" s="56"/>
      <c r="AK56" s="56"/>
      <c r="AL56" s="56"/>
      <c r="AM56" s="56"/>
      <c r="AN56" s="56"/>
      <c r="AO56" s="56"/>
      <c r="AP56" s="56"/>
      <c r="AQ56" s="56"/>
      <c r="AR56" s="56"/>
      <c r="AS56" s="56"/>
      <c r="AT56" s="56"/>
      <c r="AU56" s="56"/>
    </row>
    <row r="57" spans="21:47">
      <c r="U57" s="56"/>
      <c r="V57" s="56"/>
      <c r="W57" s="56"/>
      <c r="X57" s="126"/>
      <c r="Y57" s="126"/>
      <c r="Z57" s="126"/>
      <c r="AA57" s="126"/>
      <c r="AB57" s="126"/>
      <c r="AC57" s="126"/>
      <c r="AD57" s="126"/>
      <c r="AE57" s="94"/>
      <c r="AF57" s="94"/>
      <c r="AG57" s="56"/>
      <c r="AH57" s="56"/>
      <c r="AI57" s="56"/>
      <c r="AJ57" s="56"/>
      <c r="AK57" s="56"/>
      <c r="AL57" s="56"/>
      <c r="AM57" s="56"/>
      <c r="AN57" s="56"/>
      <c r="AO57" s="56"/>
      <c r="AP57" s="56"/>
      <c r="AQ57" s="56"/>
      <c r="AR57" s="56"/>
      <c r="AS57" s="56"/>
      <c r="AT57" s="56"/>
      <c r="AU57" s="56"/>
    </row>
    <row r="58" spans="21:47">
      <c r="U58" s="56"/>
      <c r="V58" s="56"/>
      <c r="W58" s="56"/>
      <c r="X58" s="126"/>
      <c r="Y58" s="126"/>
      <c r="Z58" s="126"/>
      <c r="AA58" s="126"/>
      <c r="AB58" s="126"/>
      <c r="AC58" s="126"/>
      <c r="AD58" s="126"/>
      <c r="AE58" s="94"/>
      <c r="AF58" s="94"/>
      <c r="AG58" s="56"/>
      <c r="AH58" s="56"/>
      <c r="AI58" s="56"/>
      <c r="AJ58" s="56"/>
      <c r="AK58" s="56"/>
      <c r="AL58" s="56"/>
      <c r="AM58" s="56"/>
      <c r="AN58" s="56"/>
      <c r="AO58" s="56"/>
      <c r="AP58" s="56"/>
      <c r="AQ58" s="56"/>
      <c r="AR58" s="56"/>
      <c r="AS58" s="56"/>
      <c r="AT58" s="56"/>
      <c r="AU58" s="56"/>
    </row>
    <row r="59" spans="21:47">
      <c r="U59" s="56"/>
      <c r="V59" s="56"/>
      <c r="W59" s="56"/>
      <c r="X59" s="126"/>
      <c r="Y59" s="126"/>
      <c r="Z59" s="126"/>
      <c r="AA59" s="126"/>
      <c r="AB59" s="126"/>
      <c r="AC59" s="126"/>
      <c r="AD59" s="126"/>
      <c r="AE59" s="94"/>
      <c r="AF59" s="94"/>
      <c r="AG59" s="56"/>
      <c r="AH59" s="56"/>
      <c r="AI59" s="56"/>
      <c r="AJ59" s="56"/>
      <c r="AK59" s="56"/>
      <c r="AL59" s="56"/>
      <c r="AM59" s="56"/>
      <c r="AN59" s="56"/>
      <c r="AO59" s="56"/>
      <c r="AP59" s="56"/>
      <c r="AQ59" s="56"/>
      <c r="AR59" s="56"/>
      <c r="AS59" s="56"/>
      <c r="AT59" s="56"/>
      <c r="AU59" s="56"/>
    </row>
    <row r="60" spans="21:47">
      <c r="U60" s="56"/>
      <c r="V60" s="56"/>
      <c r="W60" s="56"/>
      <c r="X60" s="126"/>
      <c r="Y60" s="126"/>
      <c r="Z60" s="126"/>
      <c r="AA60" s="126"/>
      <c r="AB60" s="126"/>
      <c r="AC60" s="126"/>
      <c r="AD60" s="126"/>
      <c r="AE60" s="94"/>
      <c r="AF60" s="94"/>
      <c r="AG60" s="56"/>
      <c r="AH60" s="56"/>
      <c r="AI60" s="56"/>
      <c r="AJ60" s="56"/>
      <c r="AK60" s="56"/>
      <c r="AL60" s="56"/>
      <c r="AM60" s="56"/>
      <c r="AN60" s="56"/>
      <c r="AO60" s="56"/>
      <c r="AP60" s="56"/>
      <c r="AQ60" s="56"/>
      <c r="AR60" s="56"/>
      <c r="AS60" s="56"/>
      <c r="AT60" s="56"/>
      <c r="AU60" s="56"/>
    </row>
    <row r="61" spans="21:47">
      <c r="U61" s="56"/>
      <c r="V61" s="56"/>
      <c r="W61" s="56"/>
      <c r="X61" s="126"/>
      <c r="Y61" s="126"/>
      <c r="Z61" s="126"/>
      <c r="AA61" s="126"/>
      <c r="AB61" s="126"/>
      <c r="AC61" s="126"/>
      <c r="AD61" s="126"/>
      <c r="AE61" s="94"/>
      <c r="AF61" s="94"/>
      <c r="AG61" s="56"/>
      <c r="AH61" s="56"/>
      <c r="AI61" s="56"/>
      <c r="AJ61" s="56"/>
      <c r="AK61" s="56"/>
      <c r="AL61" s="56"/>
      <c r="AM61" s="56"/>
      <c r="AN61" s="56"/>
      <c r="AO61" s="56"/>
      <c r="AP61" s="56"/>
      <c r="AQ61" s="56"/>
      <c r="AR61" s="56"/>
      <c r="AS61" s="56"/>
      <c r="AT61" s="56"/>
      <c r="AU61" s="56"/>
    </row>
    <row r="62" spans="21:47">
      <c r="U62" s="56"/>
      <c r="V62" s="56"/>
      <c r="W62" s="56"/>
      <c r="X62" s="126"/>
      <c r="Y62" s="126"/>
      <c r="Z62" s="126"/>
      <c r="AA62" s="126"/>
      <c r="AB62" s="126"/>
      <c r="AC62" s="126"/>
      <c r="AD62" s="126"/>
      <c r="AE62" s="94"/>
      <c r="AF62" s="94"/>
      <c r="AG62" s="56"/>
      <c r="AH62" s="56"/>
      <c r="AI62" s="56"/>
      <c r="AJ62" s="56"/>
      <c r="AK62" s="56"/>
      <c r="AL62" s="56"/>
      <c r="AM62" s="56"/>
      <c r="AN62" s="56"/>
      <c r="AO62" s="56"/>
      <c r="AP62" s="56"/>
      <c r="AQ62" s="56"/>
      <c r="AR62" s="56"/>
      <c r="AS62" s="56"/>
      <c r="AT62" s="56"/>
      <c r="AU62" s="56"/>
    </row>
    <row r="63" spans="21:47">
      <c r="U63" s="56"/>
      <c r="V63" s="56"/>
      <c r="W63" s="56"/>
      <c r="X63" s="126"/>
      <c r="Y63" s="126"/>
      <c r="Z63" s="126"/>
      <c r="AA63" s="126"/>
      <c r="AB63" s="126"/>
      <c r="AC63" s="126"/>
      <c r="AD63" s="126"/>
      <c r="AE63" s="94"/>
      <c r="AF63" s="94"/>
      <c r="AG63" s="56"/>
      <c r="AH63" s="56"/>
      <c r="AI63" s="56"/>
      <c r="AJ63" s="56"/>
      <c r="AK63" s="56"/>
      <c r="AL63" s="56"/>
      <c r="AM63" s="56"/>
      <c r="AN63" s="56"/>
      <c r="AO63" s="56"/>
      <c r="AP63" s="56"/>
      <c r="AQ63" s="56"/>
      <c r="AR63" s="56"/>
      <c r="AS63" s="56"/>
      <c r="AT63" s="56"/>
      <c r="AU63" s="56"/>
    </row>
    <row r="64" spans="21:47">
      <c r="U64" s="56"/>
      <c r="V64" s="56"/>
      <c r="W64" s="56"/>
      <c r="X64" s="126"/>
      <c r="Y64" s="126"/>
      <c r="Z64" s="126"/>
      <c r="AA64" s="126"/>
      <c r="AB64" s="126"/>
      <c r="AC64" s="126"/>
      <c r="AD64" s="126"/>
      <c r="AE64" s="94"/>
      <c r="AF64" s="94"/>
      <c r="AG64" s="56"/>
      <c r="AH64" s="56"/>
      <c r="AI64" s="56"/>
      <c r="AJ64" s="56"/>
      <c r="AK64" s="56"/>
      <c r="AL64" s="56"/>
      <c r="AM64" s="56"/>
      <c r="AN64" s="56"/>
      <c r="AO64" s="56"/>
      <c r="AP64" s="56"/>
      <c r="AQ64" s="56"/>
      <c r="AR64" s="56"/>
      <c r="AS64" s="56"/>
      <c r="AT64" s="56"/>
      <c r="AU64" s="56"/>
    </row>
    <row r="65" spans="21:47">
      <c r="U65" s="56"/>
      <c r="V65" s="56"/>
      <c r="W65" s="56"/>
      <c r="X65" s="126"/>
      <c r="Y65" s="126"/>
      <c r="Z65" s="126"/>
      <c r="AA65" s="126"/>
      <c r="AB65" s="126"/>
      <c r="AC65" s="126"/>
      <c r="AD65" s="126"/>
      <c r="AE65" s="94"/>
      <c r="AF65" s="94"/>
      <c r="AG65" s="56"/>
      <c r="AH65" s="56"/>
      <c r="AI65" s="56"/>
      <c r="AJ65" s="56"/>
      <c r="AK65" s="56"/>
      <c r="AL65" s="56"/>
      <c r="AM65" s="56"/>
      <c r="AN65" s="56"/>
      <c r="AO65" s="56"/>
      <c r="AP65" s="56"/>
      <c r="AQ65" s="56"/>
      <c r="AR65" s="56"/>
      <c r="AS65" s="56"/>
      <c r="AT65" s="56"/>
      <c r="AU65" s="56"/>
    </row>
    <row r="66" spans="21:47">
      <c r="U66" s="56"/>
      <c r="V66" s="56"/>
      <c r="W66" s="56"/>
      <c r="X66" s="126"/>
      <c r="Y66" s="126"/>
      <c r="Z66" s="126"/>
      <c r="AA66" s="126"/>
      <c r="AB66" s="126"/>
      <c r="AC66" s="126"/>
      <c r="AD66" s="126"/>
      <c r="AE66" s="94"/>
      <c r="AF66" s="94"/>
      <c r="AG66" s="56"/>
      <c r="AH66" s="56"/>
      <c r="AI66" s="56"/>
      <c r="AJ66" s="56"/>
      <c r="AK66" s="56"/>
      <c r="AL66" s="56"/>
      <c r="AM66" s="56"/>
      <c r="AN66" s="56"/>
      <c r="AO66" s="56"/>
      <c r="AP66" s="56"/>
      <c r="AQ66" s="56"/>
      <c r="AR66" s="56"/>
      <c r="AS66" s="56"/>
      <c r="AT66" s="56"/>
      <c r="AU66" s="56"/>
    </row>
    <row r="67" spans="21:47">
      <c r="U67" s="56"/>
      <c r="V67" s="56"/>
      <c r="W67" s="56"/>
      <c r="X67" s="126"/>
      <c r="Y67" s="126"/>
      <c r="Z67" s="126"/>
      <c r="AA67" s="126"/>
      <c r="AB67" s="126"/>
      <c r="AC67" s="126"/>
      <c r="AD67" s="126"/>
      <c r="AE67" s="94"/>
      <c r="AF67" s="94"/>
      <c r="AG67" s="56"/>
      <c r="AH67" s="56"/>
      <c r="AI67" s="56"/>
      <c r="AJ67" s="56"/>
      <c r="AK67" s="56"/>
      <c r="AL67" s="56"/>
      <c r="AM67" s="56"/>
      <c r="AN67" s="56"/>
      <c r="AO67" s="56"/>
      <c r="AP67" s="56"/>
      <c r="AQ67" s="56"/>
      <c r="AR67" s="56"/>
      <c r="AS67" s="56"/>
      <c r="AT67" s="56"/>
      <c r="AU67" s="56"/>
    </row>
    <row r="68" spans="21:47">
      <c r="U68" s="56"/>
      <c r="V68" s="56"/>
      <c r="W68" s="56"/>
      <c r="X68" s="126"/>
      <c r="Y68" s="126"/>
      <c r="Z68" s="126"/>
      <c r="AA68" s="126"/>
      <c r="AB68" s="126"/>
      <c r="AC68" s="126"/>
      <c r="AD68" s="126"/>
      <c r="AE68" s="94"/>
      <c r="AF68" s="94"/>
      <c r="AG68" s="56"/>
      <c r="AH68" s="56"/>
      <c r="AI68" s="56"/>
      <c r="AJ68" s="56"/>
      <c r="AK68" s="56"/>
      <c r="AL68" s="56"/>
      <c r="AM68" s="56"/>
      <c r="AN68" s="56"/>
      <c r="AO68" s="56"/>
      <c r="AP68" s="56"/>
      <c r="AQ68" s="56"/>
      <c r="AR68" s="56"/>
      <c r="AS68" s="56"/>
      <c r="AT68" s="56"/>
      <c r="AU68" s="56"/>
    </row>
    <row r="69" spans="21:47">
      <c r="U69" s="56"/>
      <c r="V69" s="56"/>
      <c r="W69" s="56"/>
      <c r="X69" s="126"/>
      <c r="Y69" s="126"/>
      <c r="Z69" s="126"/>
      <c r="AA69" s="126"/>
      <c r="AB69" s="126"/>
      <c r="AC69" s="126"/>
      <c r="AD69" s="126"/>
      <c r="AE69" s="94"/>
      <c r="AF69" s="94"/>
      <c r="AG69" s="56"/>
      <c r="AH69" s="56"/>
      <c r="AI69" s="56"/>
      <c r="AJ69" s="56"/>
      <c r="AK69" s="56"/>
      <c r="AL69" s="56"/>
      <c r="AM69" s="56"/>
      <c r="AN69" s="56"/>
      <c r="AO69" s="56"/>
      <c r="AP69" s="56"/>
      <c r="AQ69" s="56"/>
      <c r="AR69" s="56"/>
      <c r="AS69" s="56"/>
      <c r="AT69" s="56"/>
      <c r="AU69" s="56"/>
    </row>
    <row r="70" spans="21:47">
      <c r="U70" s="56"/>
      <c r="V70" s="56"/>
      <c r="W70" s="56"/>
      <c r="X70" s="126"/>
      <c r="Y70" s="126"/>
      <c r="Z70" s="126"/>
      <c r="AA70" s="126"/>
      <c r="AB70" s="126"/>
      <c r="AC70" s="126"/>
      <c r="AD70" s="126"/>
      <c r="AE70" s="94"/>
      <c r="AF70" s="94"/>
      <c r="AG70" s="56"/>
      <c r="AH70" s="56"/>
      <c r="AI70" s="56"/>
      <c r="AJ70" s="56"/>
      <c r="AK70" s="56"/>
      <c r="AL70" s="56"/>
      <c r="AM70" s="56"/>
      <c r="AN70" s="56"/>
      <c r="AO70" s="56"/>
      <c r="AP70" s="56"/>
      <c r="AQ70" s="56"/>
      <c r="AR70" s="56"/>
      <c r="AS70" s="56"/>
      <c r="AT70" s="56"/>
      <c r="AU70" s="56"/>
    </row>
    <row r="71" spans="21:47">
      <c r="U71" s="56"/>
      <c r="V71" s="56"/>
      <c r="W71" s="56"/>
      <c r="X71" s="126"/>
      <c r="Y71" s="126"/>
      <c r="Z71" s="126"/>
      <c r="AA71" s="126"/>
      <c r="AB71" s="126"/>
      <c r="AC71" s="126"/>
      <c r="AD71" s="126"/>
      <c r="AE71" s="94"/>
      <c r="AF71" s="94"/>
      <c r="AG71" s="56"/>
      <c r="AH71" s="56"/>
      <c r="AI71" s="56"/>
      <c r="AJ71" s="56"/>
      <c r="AK71" s="56"/>
      <c r="AL71" s="56"/>
      <c r="AM71" s="56"/>
      <c r="AN71" s="56"/>
      <c r="AO71" s="56"/>
      <c r="AP71" s="56"/>
      <c r="AQ71" s="56"/>
      <c r="AR71" s="56"/>
      <c r="AS71" s="56"/>
      <c r="AT71" s="56"/>
      <c r="AU71" s="56"/>
    </row>
    <row r="72" spans="21:47">
      <c r="U72" s="56"/>
      <c r="V72" s="56"/>
      <c r="W72" s="56"/>
      <c r="X72" s="126"/>
      <c r="Y72" s="126"/>
      <c r="Z72" s="126"/>
      <c r="AA72" s="126"/>
      <c r="AB72" s="126"/>
      <c r="AC72" s="126"/>
      <c r="AD72" s="126"/>
      <c r="AE72" s="94"/>
      <c r="AF72" s="94"/>
      <c r="AG72" s="56"/>
      <c r="AH72" s="56"/>
      <c r="AI72" s="56"/>
      <c r="AJ72" s="56"/>
      <c r="AK72" s="56"/>
      <c r="AL72" s="56"/>
      <c r="AM72" s="56"/>
      <c r="AN72" s="56"/>
      <c r="AO72" s="56"/>
      <c r="AP72" s="56"/>
      <c r="AQ72" s="56"/>
      <c r="AR72" s="56"/>
      <c r="AS72" s="56"/>
      <c r="AT72" s="56"/>
      <c r="AU72" s="56"/>
    </row>
    <row r="73" spans="21:47">
      <c r="U73" s="56"/>
      <c r="V73" s="56"/>
      <c r="W73" s="56"/>
      <c r="X73" s="126"/>
      <c r="Y73" s="126"/>
      <c r="Z73" s="126"/>
      <c r="AA73" s="126"/>
      <c r="AB73" s="126"/>
      <c r="AC73" s="126"/>
      <c r="AD73" s="126"/>
      <c r="AE73" s="94"/>
      <c r="AF73" s="94"/>
      <c r="AG73" s="56"/>
      <c r="AH73" s="56"/>
      <c r="AI73" s="56"/>
      <c r="AJ73" s="56"/>
      <c r="AK73" s="56"/>
      <c r="AL73" s="56"/>
      <c r="AM73" s="56"/>
      <c r="AN73" s="56"/>
      <c r="AO73" s="56"/>
      <c r="AP73" s="56"/>
      <c r="AQ73" s="56"/>
      <c r="AR73" s="56"/>
      <c r="AS73" s="56"/>
      <c r="AT73" s="56"/>
      <c r="AU73" s="56"/>
    </row>
    <row r="74" spans="21:47">
      <c r="U74" s="56"/>
      <c r="V74" s="56"/>
      <c r="W74" s="56"/>
      <c r="X74" s="126"/>
      <c r="Y74" s="126"/>
      <c r="Z74" s="126"/>
      <c r="AA74" s="126"/>
      <c r="AB74" s="126"/>
      <c r="AC74" s="126"/>
      <c r="AD74" s="126"/>
      <c r="AE74" s="94"/>
      <c r="AF74" s="94"/>
      <c r="AG74" s="56"/>
      <c r="AH74" s="56"/>
      <c r="AI74" s="56"/>
      <c r="AJ74" s="56"/>
      <c r="AK74" s="56"/>
      <c r="AL74" s="56"/>
      <c r="AM74" s="56"/>
      <c r="AN74" s="56"/>
      <c r="AO74" s="56"/>
      <c r="AP74" s="56"/>
      <c r="AQ74" s="56"/>
      <c r="AR74" s="56"/>
      <c r="AS74" s="56"/>
      <c r="AT74" s="56"/>
      <c r="AU74" s="56"/>
    </row>
    <row r="75" spans="21:47">
      <c r="U75" s="56"/>
      <c r="V75" s="56"/>
      <c r="W75" s="56"/>
      <c r="X75" s="126"/>
      <c r="Y75" s="126"/>
      <c r="Z75" s="126"/>
      <c r="AA75" s="126"/>
      <c r="AB75" s="126"/>
      <c r="AC75" s="126"/>
      <c r="AD75" s="126"/>
      <c r="AE75" s="94"/>
      <c r="AF75" s="94"/>
      <c r="AG75" s="56"/>
      <c r="AH75" s="56"/>
      <c r="AI75" s="56"/>
      <c r="AJ75" s="56"/>
      <c r="AK75" s="56"/>
      <c r="AL75" s="56"/>
      <c r="AM75" s="56"/>
      <c r="AN75" s="56"/>
      <c r="AO75" s="56"/>
      <c r="AP75" s="56"/>
      <c r="AQ75" s="56"/>
      <c r="AR75" s="56"/>
      <c r="AS75" s="56"/>
      <c r="AT75" s="56"/>
      <c r="AU75" s="56"/>
    </row>
    <row r="76" spans="21:47">
      <c r="U76" s="56"/>
      <c r="V76" s="56"/>
      <c r="W76" s="56"/>
      <c r="X76" s="126"/>
      <c r="Y76" s="126"/>
      <c r="Z76" s="126"/>
      <c r="AA76" s="126"/>
      <c r="AB76" s="126"/>
      <c r="AC76" s="126"/>
      <c r="AD76" s="126"/>
      <c r="AE76" s="94"/>
      <c r="AF76" s="94"/>
      <c r="AG76" s="56"/>
      <c r="AH76" s="56"/>
      <c r="AI76" s="56"/>
      <c r="AJ76" s="56"/>
      <c r="AK76" s="56"/>
      <c r="AL76" s="56"/>
      <c r="AM76" s="56"/>
      <c r="AN76" s="56"/>
      <c r="AO76" s="56"/>
      <c r="AP76" s="56"/>
      <c r="AQ76" s="56"/>
      <c r="AR76" s="56"/>
      <c r="AS76" s="56"/>
      <c r="AT76" s="56"/>
      <c r="AU76" s="56"/>
    </row>
    <row r="77" spans="21:47">
      <c r="U77" s="56"/>
      <c r="V77" s="56"/>
      <c r="W77" s="56"/>
      <c r="X77" s="126"/>
      <c r="Y77" s="126"/>
      <c r="Z77" s="126"/>
      <c r="AA77" s="126"/>
      <c r="AB77" s="126"/>
      <c r="AC77" s="126"/>
      <c r="AD77" s="126"/>
      <c r="AE77" s="94"/>
      <c r="AF77" s="94"/>
      <c r="AG77" s="56"/>
      <c r="AH77" s="56"/>
      <c r="AI77" s="56"/>
      <c r="AJ77" s="56"/>
      <c r="AK77" s="56"/>
      <c r="AL77" s="56"/>
      <c r="AM77" s="56"/>
      <c r="AN77" s="56"/>
      <c r="AO77" s="56"/>
      <c r="AP77" s="56"/>
      <c r="AQ77" s="56"/>
      <c r="AR77" s="56"/>
      <c r="AS77" s="56"/>
      <c r="AT77" s="56"/>
      <c r="AU77" s="56"/>
    </row>
    <row r="78" spans="21:47">
      <c r="U78" s="56"/>
      <c r="V78" s="56"/>
      <c r="W78" s="56"/>
      <c r="X78" s="126"/>
      <c r="Y78" s="126"/>
      <c r="Z78" s="126"/>
      <c r="AA78" s="126"/>
      <c r="AB78" s="126"/>
      <c r="AC78" s="126"/>
      <c r="AD78" s="126"/>
      <c r="AE78" s="94"/>
      <c r="AF78" s="94"/>
      <c r="AG78" s="56"/>
      <c r="AH78" s="56"/>
      <c r="AI78" s="56"/>
      <c r="AJ78" s="56"/>
      <c r="AK78" s="56"/>
      <c r="AL78" s="56"/>
      <c r="AM78" s="56"/>
      <c r="AN78" s="56"/>
      <c r="AO78" s="56"/>
      <c r="AP78" s="56"/>
      <c r="AQ78" s="56"/>
      <c r="AR78" s="56"/>
      <c r="AS78" s="56"/>
      <c r="AT78" s="56"/>
      <c r="AU78" s="56"/>
    </row>
    <row r="79" spans="21:47">
      <c r="U79" s="56"/>
      <c r="V79" s="56"/>
      <c r="W79" s="56"/>
      <c r="X79" s="126"/>
      <c r="Y79" s="126"/>
      <c r="Z79" s="126"/>
      <c r="AA79" s="126"/>
      <c r="AB79" s="126"/>
      <c r="AC79" s="126"/>
      <c r="AD79" s="126"/>
      <c r="AE79" s="94"/>
      <c r="AF79" s="94"/>
      <c r="AG79" s="56"/>
      <c r="AH79" s="56"/>
      <c r="AI79" s="56"/>
      <c r="AJ79" s="56"/>
      <c r="AK79" s="56"/>
      <c r="AL79" s="56"/>
      <c r="AM79" s="56"/>
      <c r="AN79" s="56"/>
      <c r="AO79" s="56"/>
      <c r="AP79" s="56"/>
      <c r="AQ79" s="56"/>
      <c r="AR79" s="56"/>
      <c r="AS79" s="56"/>
      <c r="AT79" s="56"/>
      <c r="AU79" s="56"/>
    </row>
    <row r="80" spans="21:47">
      <c r="U80" s="56"/>
      <c r="V80" s="56"/>
      <c r="W80" s="56"/>
      <c r="X80" s="126"/>
      <c r="Y80" s="126"/>
      <c r="Z80" s="126"/>
      <c r="AA80" s="126"/>
      <c r="AB80" s="126"/>
      <c r="AC80" s="126"/>
      <c r="AD80" s="126"/>
      <c r="AE80" s="94"/>
      <c r="AF80" s="94"/>
      <c r="AG80" s="56"/>
      <c r="AH80" s="56"/>
      <c r="AI80" s="56"/>
      <c r="AJ80" s="56"/>
      <c r="AK80" s="56"/>
      <c r="AL80" s="56"/>
      <c r="AM80" s="56"/>
      <c r="AN80" s="56"/>
      <c r="AO80" s="56"/>
      <c r="AP80" s="56"/>
      <c r="AQ80" s="56"/>
      <c r="AR80" s="56"/>
      <c r="AS80" s="56"/>
      <c r="AT80" s="56"/>
      <c r="AU80" s="56"/>
    </row>
    <row r="81" spans="21:47">
      <c r="U81" s="56"/>
      <c r="V81" s="56"/>
      <c r="W81" s="56"/>
      <c r="X81" s="126"/>
      <c r="Y81" s="126"/>
      <c r="Z81" s="126"/>
      <c r="AA81" s="126"/>
      <c r="AB81" s="126"/>
      <c r="AC81" s="126"/>
      <c r="AD81" s="126"/>
      <c r="AE81" s="94"/>
      <c r="AF81" s="94"/>
      <c r="AG81" s="56"/>
      <c r="AH81" s="56"/>
      <c r="AI81" s="56"/>
      <c r="AJ81" s="56"/>
      <c r="AK81" s="56"/>
      <c r="AL81" s="56"/>
      <c r="AM81" s="56"/>
      <c r="AN81" s="56"/>
      <c r="AO81" s="56"/>
      <c r="AP81" s="56"/>
      <c r="AQ81" s="56"/>
      <c r="AR81" s="56"/>
      <c r="AS81" s="56"/>
      <c r="AT81" s="56"/>
      <c r="AU81" s="56"/>
    </row>
    <row r="82" spans="21:47">
      <c r="U82" s="56"/>
      <c r="V82" s="56"/>
      <c r="W82" s="56"/>
      <c r="X82" s="126"/>
      <c r="Y82" s="126"/>
      <c r="Z82" s="126"/>
      <c r="AA82" s="126"/>
      <c r="AB82" s="126"/>
      <c r="AC82" s="126"/>
      <c r="AD82" s="126"/>
      <c r="AE82" s="94"/>
      <c r="AF82" s="94"/>
      <c r="AG82" s="56"/>
      <c r="AH82" s="56"/>
      <c r="AI82" s="56"/>
      <c r="AJ82" s="56"/>
      <c r="AK82" s="56"/>
      <c r="AL82" s="56"/>
      <c r="AM82" s="56"/>
      <c r="AN82" s="56"/>
      <c r="AO82" s="56"/>
      <c r="AP82" s="56"/>
      <c r="AQ82" s="56"/>
      <c r="AR82" s="56"/>
      <c r="AS82" s="56"/>
      <c r="AT82" s="56"/>
      <c r="AU82" s="56"/>
    </row>
    <row r="83" spans="21:47">
      <c r="U83" s="56"/>
      <c r="V83" s="56"/>
      <c r="W83" s="56"/>
      <c r="X83" s="126"/>
      <c r="Y83" s="126"/>
      <c r="Z83" s="126"/>
      <c r="AA83" s="126"/>
      <c r="AB83" s="126"/>
      <c r="AC83" s="126"/>
      <c r="AD83" s="126"/>
      <c r="AE83" s="94"/>
      <c r="AF83" s="94"/>
      <c r="AG83" s="56"/>
      <c r="AH83" s="56"/>
      <c r="AI83" s="56"/>
      <c r="AJ83" s="56"/>
      <c r="AK83" s="56"/>
      <c r="AL83" s="56"/>
      <c r="AM83" s="56"/>
      <c r="AN83" s="56"/>
      <c r="AO83" s="56"/>
      <c r="AP83" s="56"/>
      <c r="AQ83" s="56"/>
      <c r="AR83" s="56"/>
      <c r="AS83" s="56"/>
      <c r="AT83" s="56"/>
      <c r="AU83" s="56"/>
    </row>
    <row r="84" spans="21:47">
      <c r="U84" s="56"/>
      <c r="V84" s="56"/>
      <c r="W84" s="56"/>
      <c r="X84" s="126"/>
      <c r="Y84" s="126"/>
      <c r="Z84" s="126"/>
      <c r="AA84" s="126"/>
      <c r="AB84" s="126"/>
      <c r="AC84" s="126"/>
      <c r="AD84" s="126"/>
      <c r="AE84" s="94"/>
      <c r="AF84" s="94"/>
      <c r="AG84" s="56"/>
      <c r="AH84" s="56"/>
      <c r="AI84" s="56"/>
      <c r="AJ84" s="56"/>
      <c r="AK84" s="56"/>
      <c r="AL84" s="56"/>
      <c r="AM84" s="56"/>
      <c r="AN84" s="56"/>
      <c r="AO84" s="56"/>
      <c r="AP84" s="56"/>
      <c r="AQ84" s="56"/>
      <c r="AR84" s="56"/>
      <c r="AS84" s="56"/>
      <c r="AT84" s="56"/>
      <c r="AU84" s="56"/>
    </row>
    <row r="85" spans="21:47">
      <c r="U85" s="56"/>
      <c r="V85" s="56"/>
      <c r="W85" s="56"/>
      <c r="X85" s="126"/>
      <c r="Y85" s="126"/>
      <c r="Z85" s="126"/>
      <c r="AA85" s="126"/>
      <c r="AB85" s="126"/>
      <c r="AC85" s="126"/>
      <c r="AD85" s="126"/>
      <c r="AE85" s="94"/>
      <c r="AF85" s="94"/>
      <c r="AG85" s="56"/>
      <c r="AH85" s="56"/>
      <c r="AI85" s="56"/>
      <c r="AJ85" s="56"/>
      <c r="AK85" s="56"/>
      <c r="AL85" s="56"/>
      <c r="AM85" s="56"/>
      <c r="AN85" s="56"/>
      <c r="AO85" s="56"/>
      <c r="AP85" s="56"/>
      <c r="AQ85" s="56"/>
      <c r="AR85" s="56"/>
      <c r="AS85" s="56"/>
      <c r="AT85" s="56"/>
      <c r="AU85" s="56"/>
    </row>
    <row r="86" spans="21:47">
      <c r="U86" s="56"/>
      <c r="V86" s="56"/>
      <c r="W86" s="56"/>
      <c r="X86" s="126"/>
      <c r="Y86" s="126"/>
      <c r="Z86" s="126"/>
      <c r="AA86" s="126"/>
      <c r="AB86" s="126"/>
      <c r="AC86" s="126"/>
      <c r="AD86" s="126"/>
      <c r="AE86" s="94"/>
      <c r="AF86" s="94"/>
      <c r="AG86" s="56"/>
      <c r="AH86" s="56"/>
      <c r="AI86" s="56"/>
      <c r="AJ86" s="56"/>
      <c r="AK86" s="56"/>
      <c r="AL86" s="56"/>
      <c r="AM86" s="56"/>
      <c r="AN86" s="56"/>
      <c r="AO86" s="56"/>
      <c r="AP86" s="56"/>
      <c r="AQ86" s="56"/>
      <c r="AR86" s="56"/>
      <c r="AS86" s="56"/>
      <c r="AT86" s="56"/>
      <c r="AU86" s="56"/>
    </row>
    <row r="87" spans="21:47">
      <c r="U87" s="56"/>
      <c r="V87" s="56"/>
      <c r="W87" s="56"/>
      <c r="X87" s="126"/>
      <c r="Y87" s="126"/>
      <c r="Z87" s="126"/>
      <c r="AA87" s="126"/>
      <c r="AB87" s="126"/>
      <c r="AC87" s="126"/>
      <c r="AD87" s="126"/>
      <c r="AE87" s="94"/>
      <c r="AF87" s="94"/>
      <c r="AG87" s="56"/>
      <c r="AH87" s="56"/>
      <c r="AI87" s="56"/>
      <c r="AJ87" s="56"/>
      <c r="AK87" s="56"/>
      <c r="AL87" s="56"/>
      <c r="AM87" s="56"/>
      <c r="AN87" s="56"/>
      <c r="AO87" s="56"/>
      <c r="AP87" s="56"/>
      <c r="AQ87" s="56"/>
      <c r="AR87" s="56"/>
      <c r="AS87" s="56"/>
      <c r="AT87" s="56"/>
      <c r="AU87" s="56"/>
    </row>
    <row r="88" spans="21:47">
      <c r="U88" s="56"/>
      <c r="V88" s="56"/>
      <c r="W88" s="56"/>
      <c r="X88" s="126"/>
      <c r="Y88" s="126"/>
      <c r="Z88" s="126"/>
      <c r="AA88" s="126"/>
      <c r="AB88" s="126"/>
      <c r="AC88" s="126"/>
      <c r="AD88" s="126"/>
      <c r="AE88" s="94"/>
      <c r="AF88" s="94"/>
      <c r="AG88" s="56"/>
      <c r="AH88" s="56"/>
      <c r="AI88" s="56"/>
      <c r="AJ88" s="56"/>
      <c r="AK88" s="56"/>
      <c r="AL88" s="56"/>
      <c r="AM88" s="56"/>
      <c r="AN88" s="56"/>
      <c r="AO88" s="56"/>
      <c r="AP88" s="56"/>
      <c r="AQ88" s="56"/>
      <c r="AR88" s="56"/>
      <c r="AS88" s="56"/>
      <c r="AT88" s="56"/>
      <c r="AU88" s="56"/>
    </row>
    <row r="89" spans="21:47">
      <c r="U89" s="56"/>
      <c r="V89" s="56"/>
      <c r="W89" s="56"/>
      <c r="X89" s="126"/>
      <c r="Y89" s="126"/>
      <c r="Z89" s="126"/>
      <c r="AA89" s="126"/>
      <c r="AB89" s="126"/>
      <c r="AC89" s="126"/>
      <c r="AD89" s="126"/>
      <c r="AE89" s="94"/>
      <c r="AF89" s="94"/>
      <c r="AG89" s="56"/>
      <c r="AH89" s="56"/>
      <c r="AI89" s="56"/>
      <c r="AJ89" s="56"/>
      <c r="AK89" s="56"/>
      <c r="AL89" s="56"/>
      <c r="AM89" s="56"/>
      <c r="AN89" s="56"/>
      <c r="AO89" s="56"/>
      <c r="AP89" s="56"/>
      <c r="AQ89" s="56"/>
      <c r="AR89" s="56"/>
      <c r="AS89" s="56"/>
      <c r="AT89" s="56"/>
      <c r="AU89" s="56"/>
    </row>
    <row r="90" spans="21:47">
      <c r="U90" s="56"/>
      <c r="V90" s="56"/>
      <c r="W90" s="56"/>
      <c r="X90" s="126"/>
      <c r="Y90" s="126"/>
      <c r="Z90" s="126"/>
      <c r="AA90" s="126"/>
      <c r="AB90" s="126"/>
      <c r="AC90" s="126"/>
      <c r="AD90" s="126"/>
      <c r="AE90" s="94"/>
      <c r="AF90" s="94"/>
      <c r="AG90" s="56"/>
      <c r="AH90" s="56"/>
      <c r="AI90" s="56"/>
      <c r="AJ90" s="56"/>
      <c r="AK90" s="56"/>
      <c r="AL90" s="56"/>
      <c r="AM90" s="56"/>
      <c r="AN90" s="56"/>
      <c r="AO90" s="56"/>
      <c r="AP90" s="56"/>
      <c r="AQ90" s="56"/>
      <c r="AR90" s="56"/>
      <c r="AS90" s="56"/>
      <c r="AT90" s="56"/>
      <c r="AU90" s="56"/>
    </row>
    <row r="91" spans="21:47">
      <c r="U91" s="56"/>
      <c r="V91" s="56"/>
      <c r="W91" s="56"/>
      <c r="X91" s="126"/>
      <c r="Y91" s="126"/>
      <c r="Z91" s="126"/>
      <c r="AA91" s="126"/>
      <c r="AB91" s="126"/>
      <c r="AC91" s="126"/>
      <c r="AD91" s="126"/>
      <c r="AE91" s="94"/>
      <c r="AF91" s="94"/>
      <c r="AG91" s="56"/>
      <c r="AH91" s="56"/>
      <c r="AI91" s="56"/>
      <c r="AJ91" s="56"/>
      <c r="AK91" s="56"/>
      <c r="AL91" s="56"/>
      <c r="AM91" s="56"/>
      <c r="AN91" s="56"/>
      <c r="AO91" s="56"/>
      <c r="AP91" s="56"/>
      <c r="AQ91" s="56"/>
      <c r="AR91" s="56"/>
      <c r="AS91" s="56"/>
      <c r="AT91" s="56"/>
      <c r="AU91" s="56"/>
    </row>
    <row r="92" spans="21:47">
      <c r="U92" s="56"/>
      <c r="V92" s="56"/>
      <c r="W92" s="56"/>
      <c r="X92" s="126"/>
      <c r="Y92" s="126"/>
      <c r="Z92" s="126"/>
      <c r="AA92" s="126"/>
      <c r="AB92" s="126"/>
      <c r="AC92" s="126"/>
      <c r="AD92" s="126"/>
      <c r="AE92" s="94"/>
      <c r="AF92" s="94"/>
      <c r="AG92" s="56"/>
      <c r="AH92" s="56"/>
      <c r="AI92" s="56"/>
      <c r="AJ92" s="56"/>
      <c r="AK92" s="56"/>
      <c r="AL92" s="56"/>
      <c r="AM92" s="56"/>
      <c r="AN92" s="56"/>
      <c r="AO92" s="56"/>
      <c r="AP92" s="56"/>
      <c r="AQ92" s="56"/>
      <c r="AR92" s="56"/>
      <c r="AS92" s="56"/>
      <c r="AT92" s="56"/>
      <c r="AU92" s="56"/>
    </row>
    <row r="93" spans="21:47">
      <c r="U93" s="56"/>
      <c r="V93" s="56"/>
      <c r="W93" s="56"/>
      <c r="X93" s="126"/>
      <c r="Y93" s="126"/>
      <c r="Z93" s="126"/>
      <c r="AA93" s="126"/>
      <c r="AB93" s="126"/>
      <c r="AC93" s="126"/>
      <c r="AD93" s="126"/>
      <c r="AE93" s="94"/>
      <c r="AF93" s="94"/>
      <c r="AG93" s="56"/>
      <c r="AH93" s="56"/>
      <c r="AI93" s="56"/>
      <c r="AJ93" s="56"/>
      <c r="AK93" s="56"/>
      <c r="AL93" s="56"/>
      <c r="AM93" s="56"/>
      <c r="AN93" s="56"/>
      <c r="AO93" s="56"/>
      <c r="AP93" s="56"/>
      <c r="AQ93" s="56"/>
      <c r="AR93" s="56"/>
      <c r="AS93" s="56"/>
      <c r="AT93" s="56"/>
      <c r="AU93" s="56"/>
    </row>
    <row r="94" spans="21:47">
      <c r="U94" s="56"/>
      <c r="V94" s="56"/>
      <c r="W94" s="56"/>
      <c r="X94" s="126"/>
      <c r="Y94" s="126"/>
      <c r="Z94" s="126"/>
      <c r="AA94" s="126"/>
      <c r="AB94" s="126"/>
      <c r="AC94" s="126"/>
      <c r="AD94" s="126"/>
      <c r="AE94" s="94"/>
      <c r="AF94" s="94"/>
      <c r="AG94" s="56"/>
      <c r="AH94" s="56"/>
      <c r="AI94" s="56"/>
      <c r="AJ94" s="56"/>
      <c r="AK94" s="56"/>
      <c r="AL94" s="56"/>
      <c r="AM94" s="56"/>
      <c r="AN94" s="56"/>
      <c r="AO94" s="56"/>
      <c r="AP94" s="56"/>
      <c r="AQ94" s="56"/>
      <c r="AR94" s="56"/>
      <c r="AS94" s="56"/>
      <c r="AT94" s="56"/>
      <c r="AU94" s="56"/>
    </row>
    <row r="95" spans="21:47">
      <c r="U95" s="56"/>
      <c r="V95" s="56"/>
      <c r="W95" s="56"/>
      <c r="X95" s="126"/>
      <c r="Y95" s="126"/>
      <c r="Z95" s="126"/>
      <c r="AA95" s="126"/>
      <c r="AB95" s="126"/>
      <c r="AC95" s="126"/>
      <c r="AD95" s="126"/>
      <c r="AE95" s="94"/>
      <c r="AF95" s="94"/>
      <c r="AG95" s="56"/>
      <c r="AH95" s="56"/>
      <c r="AI95" s="56"/>
      <c r="AJ95" s="56"/>
      <c r="AK95" s="56"/>
      <c r="AL95" s="56"/>
      <c r="AM95" s="56"/>
      <c r="AN95" s="56"/>
      <c r="AO95" s="56"/>
      <c r="AP95" s="56"/>
      <c r="AQ95" s="56"/>
      <c r="AR95" s="56"/>
      <c r="AS95" s="56"/>
      <c r="AT95" s="56"/>
      <c r="AU95" s="56"/>
    </row>
    <row r="96" spans="21:47">
      <c r="U96" s="56"/>
      <c r="V96" s="56"/>
      <c r="W96" s="56"/>
      <c r="X96" s="126"/>
      <c r="Y96" s="126"/>
      <c r="Z96" s="126"/>
      <c r="AA96" s="126"/>
      <c r="AB96" s="126"/>
      <c r="AC96" s="126"/>
      <c r="AD96" s="126"/>
      <c r="AE96" s="94"/>
      <c r="AF96" s="94"/>
      <c r="AG96" s="56"/>
      <c r="AH96" s="56"/>
      <c r="AI96" s="56"/>
      <c r="AJ96" s="56"/>
      <c r="AK96" s="56"/>
      <c r="AL96" s="56"/>
      <c r="AM96" s="56"/>
      <c r="AN96" s="56"/>
      <c r="AO96" s="56"/>
      <c r="AP96" s="56"/>
      <c r="AQ96" s="56"/>
      <c r="AR96" s="56"/>
      <c r="AS96" s="56"/>
      <c r="AT96" s="56"/>
      <c r="AU96" s="56"/>
    </row>
    <row r="97" spans="21:47">
      <c r="U97" s="56"/>
      <c r="V97" s="56"/>
      <c r="W97" s="56"/>
      <c r="X97" s="126"/>
      <c r="Y97" s="126"/>
      <c r="Z97" s="126"/>
      <c r="AA97" s="126"/>
      <c r="AB97" s="126"/>
      <c r="AC97" s="126"/>
      <c r="AD97" s="126"/>
      <c r="AE97" s="94"/>
      <c r="AF97" s="94"/>
      <c r="AG97" s="56"/>
      <c r="AH97" s="56"/>
      <c r="AI97" s="56"/>
      <c r="AJ97" s="56"/>
      <c r="AK97" s="56"/>
      <c r="AL97" s="56"/>
      <c r="AM97" s="56"/>
      <c r="AN97" s="56"/>
      <c r="AO97" s="56"/>
      <c r="AP97" s="56"/>
      <c r="AQ97" s="56"/>
      <c r="AR97" s="56"/>
      <c r="AS97" s="56"/>
      <c r="AT97" s="56"/>
      <c r="AU97" s="56"/>
    </row>
    <row r="98" spans="21:47">
      <c r="U98" s="56"/>
      <c r="V98" s="56"/>
      <c r="W98" s="56"/>
      <c r="X98" s="126"/>
      <c r="Y98" s="126"/>
      <c r="Z98" s="126"/>
      <c r="AA98" s="126"/>
      <c r="AB98" s="126"/>
      <c r="AC98" s="126"/>
      <c r="AD98" s="126"/>
      <c r="AE98" s="94"/>
      <c r="AF98" s="94"/>
      <c r="AG98" s="56"/>
      <c r="AH98" s="56"/>
      <c r="AI98" s="56"/>
      <c r="AJ98" s="56"/>
      <c r="AK98" s="56"/>
      <c r="AL98" s="56"/>
      <c r="AM98" s="56"/>
      <c r="AN98" s="56"/>
      <c r="AO98" s="56"/>
      <c r="AP98" s="56"/>
      <c r="AQ98" s="56"/>
      <c r="AR98" s="56"/>
      <c r="AS98" s="56"/>
      <c r="AT98" s="56"/>
      <c r="AU98" s="56"/>
    </row>
    <row r="99" spans="21:47">
      <c r="U99" s="56"/>
      <c r="V99" s="56"/>
      <c r="W99" s="56"/>
      <c r="X99" s="126"/>
      <c r="Y99" s="126"/>
      <c r="Z99" s="126"/>
      <c r="AA99" s="126"/>
      <c r="AB99" s="126"/>
      <c r="AC99" s="126"/>
      <c r="AD99" s="126"/>
      <c r="AE99" s="94"/>
      <c r="AF99" s="94"/>
      <c r="AG99" s="56"/>
      <c r="AH99" s="56"/>
      <c r="AI99" s="56"/>
      <c r="AJ99" s="56"/>
      <c r="AK99" s="56"/>
      <c r="AL99" s="56"/>
      <c r="AM99" s="56"/>
      <c r="AN99" s="56"/>
      <c r="AO99" s="56"/>
      <c r="AP99" s="56"/>
      <c r="AQ99" s="56"/>
      <c r="AR99" s="56"/>
      <c r="AS99" s="56"/>
      <c r="AT99" s="56"/>
      <c r="AU99" s="56"/>
    </row>
    <row r="100" spans="21:47">
      <c r="U100" s="56"/>
      <c r="V100" s="56"/>
      <c r="W100" s="56"/>
      <c r="X100" s="126"/>
      <c r="Y100" s="126"/>
      <c r="Z100" s="126"/>
      <c r="AA100" s="126"/>
      <c r="AB100" s="126"/>
      <c r="AC100" s="126"/>
      <c r="AD100" s="126"/>
      <c r="AE100" s="94"/>
      <c r="AF100" s="94"/>
      <c r="AG100" s="56"/>
      <c r="AH100" s="56"/>
      <c r="AI100" s="56"/>
      <c r="AJ100" s="56"/>
      <c r="AK100" s="56"/>
      <c r="AL100" s="56"/>
      <c r="AM100" s="56"/>
      <c r="AN100" s="56"/>
      <c r="AO100" s="56"/>
      <c r="AP100" s="56"/>
      <c r="AQ100" s="56"/>
      <c r="AR100" s="56"/>
      <c r="AS100" s="56"/>
      <c r="AT100" s="56"/>
      <c r="AU100" s="56"/>
    </row>
    <row r="101" spans="21:47">
      <c r="U101" s="56"/>
      <c r="V101" s="56"/>
      <c r="W101" s="56"/>
      <c r="X101" s="126"/>
      <c r="Y101" s="126"/>
      <c r="Z101" s="126"/>
      <c r="AA101" s="126"/>
      <c r="AB101" s="126"/>
      <c r="AC101" s="126"/>
      <c r="AD101" s="126"/>
      <c r="AE101" s="94"/>
      <c r="AF101" s="94"/>
      <c r="AG101" s="56"/>
      <c r="AH101" s="56"/>
      <c r="AI101" s="56"/>
      <c r="AJ101" s="56"/>
      <c r="AK101" s="56"/>
      <c r="AL101" s="56"/>
      <c r="AM101" s="56"/>
      <c r="AN101" s="56"/>
      <c r="AO101" s="56"/>
      <c r="AP101" s="56"/>
      <c r="AQ101" s="56"/>
      <c r="AR101" s="56"/>
      <c r="AS101" s="56"/>
      <c r="AT101" s="56"/>
      <c r="AU101" s="56"/>
    </row>
    <row r="102" spans="21:47">
      <c r="U102" s="56"/>
      <c r="V102" s="56"/>
      <c r="W102" s="56"/>
      <c r="X102" s="126"/>
      <c r="Y102" s="126"/>
      <c r="Z102" s="126"/>
      <c r="AA102" s="126"/>
      <c r="AB102" s="126"/>
      <c r="AC102" s="126"/>
      <c r="AD102" s="126"/>
      <c r="AE102" s="94"/>
      <c r="AF102" s="94"/>
      <c r="AG102" s="56"/>
      <c r="AH102" s="56"/>
      <c r="AI102" s="56"/>
      <c r="AJ102" s="56"/>
      <c r="AK102" s="56"/>
      <c r="AL102" s="56"/>
      <c r="AM102" s="56"/>
      <c r="AN102" s="56"/>
      <c r="AO102" s="56"/>
      <c r="AP102" s="56"/>
      <c r="AQ102" s="56"/>
      <c r="AR102" s="56"/>
      <c r="AS102" s="56"/>
      <c r="AT102" s="56"/>
      <c r="AU102" s="56"/>
    </row>
    <row r="103" spans="21:47">
      <c r="U103" s="56"/>
      <c r="V103" s="56"/>
      <c r="W103" s="56"/>
      <c r="X103" s="126"/>
      <c r="Y103" s="126"/>
      <c r="Z103" s="126"/>
      <c r="AA103" s="126"/>
      <c r="AB103" s="126"/>
      <c r="AC103" s="126"/>
      <c r="AD103" s="126"/>
      <c r="AE103" s="94"/>
      <c r="AF103" s="94"/>
      <c r="AG103" s="56"/>
      <c r="AH103" s="56"/>
      <c r="AI103" s="56"/>
      <c r="AJ103" s="56"/>
      <c r="AK103" s="56"/>
      <c r="AL103" s="56"/>
      <c r="AM103" s="56"/>
      <c r="AN103" s="56"/>
      <c r="AO103" s="56"/>
      <c r="AP103" s="56"/>
      <c r="AQ103" s="56"/>
      <c r="AR103" s="56"/>
      <c r="AS103" s="56"/>
      <c r="AT103" s="56"/>
      <c r="AU103" s="56"/>
    </row>
    <row r="104" spans="21:47">
      <c r="U104" s="56"/>
      <c r="V104" s="56"/>
      <c r="W104" s="56"/>
      <c r="X104" s="126"/>
      <c r="Y104" s="126"/>
      <c r="Z104" s="126"/>
      <c r="AA104" s="126"/>
      <c r="AB104" s="126"/>
      <c r="AC104" s="126"/>
      <c r="AD104" s="126"/>
      <c r="AE104" s="94"/>
      <c r="AF104" s="94"/>
      <c r="AG104" s="56"/>
      <c r="AH104" s="56"/>
      <c r="AI104" s="56"/>
      <c r="AJ104" s="56"/>
      <c r="AK104" s="56"/>
      <c r="AL104" s="56"/>
      <c r="AM104" s="56"/>
      <c r="AN104" s="56"/>
      <c r="AO104" s="56"/>
      <c r="AP104" s="56"/>
      <c r="AQ104" s="56"/>
      <c r="AR104" s="56"/>
      <c r="AS104" s="56"/>
      <c r="AT104" s="56"/>
      <c r="AU104" s="56"/>
    </row>
    <row r="105" spans="21:47">
      <c r="U105" s="56"/>
      <c r="V105" s="56"/>
      <c r="W105" s="56"/>
      <c r="X105" s="126"/>
      <c r="Y105" s="126"/>
      <c r="Z105" s="126"/>
      <c r="AA105" s="126"/>
      <c r="AB105" s="126"/>
      <c r="AC105" s="126"/>
      <c r="AD105" s="126"/>
      <c r="AE105" s="94"/>
      <c r="AF105" s="94"/>
      <c r="AG105" s="56"/>
      <c r="AH105" s="56"/>
      <c r="AI105" s="56"/>
      <c r="AJ105" s="56"/>
      <c r="AK105" s="56"/>
      <c r="AL105" s="56"/>
      <c r="AM105" s="56"/>
      <c r="AN105" s="56"/>
      <c r="AO105" s="56"/>
      <c r="AP105" s="56"/>
      <c r="AQ105" s="56"/>
      <c r="AR105" s="56"/>
      <c r="AS105" s="56"/>
      <c r="AT105" s="56"/>
      <c r="AU105" s="56"/>
    </row>
    <row r="106" spans="21:47">
      <c r="U106" s="56"/>
      <c r="V106" s="56"/>
      <c r="W106" s="56"/>
      <c r="X106" s="126"/>
      <c r="Y106" s="126"/>
      <c r="Z106" s="126"/>
      <c r="AA106" s="126"/>
      <c r="AB106" s="126"/>
      <c r="AC106" s="126"/>
      <c r="AD106" s="126"/>
      <c r="AE106" s="94"/>
      <c r="AF106" s="94"/>
      <c r="AG106" s="56"/>
      <c r="AH106" s="56"/>
      <c r="AI106" s="56"/>
      <c r="AJ106" s="56"/>
      <c r="AK106" s="56"/>
      <c r="AL106" s="56"/>
      <c r="AM106" s="56"/>
      <c r="AN106" s="56"/>
      <c r="AO106" s="56"/>
      <c r="AP106" s="56"/>
      <c r="AQ106" s="56"/>
      <c r="AR106" s="56"/>
      <c r="AS106" s="56"/>
      <c r="AT106" s="56"/>
      <c r="AU106" s="56"/>
    </row>
    <row r="107" spans="21:47">
      <c r="U107" s="56"/>
      <c r="V107" s="56"/>
      <c r="W107" s="56"/>
      <c r="X107" s="126"/>
      <c r="Y107" s="126"/>
      <c r="Z107" s="126"/>
      <c r="AA107" s="126"/>
      <c r="AB107" s="126"/>
      <c r="AC107" s="126"/>
      <c r="AD107" s="126"/>
      <c r="AE107" s="94"/>
      <c r="AF107" s="94"/>
      <c r="AG107" s="56"/>
      <c r="AH107" s="56"/>
      <c r="AI107" s="56"/>
      <c r="AJ107" s="56"/>
      <c r="AK107" s="56"/>
      <c r="AL107" s="56"/>
      <c r="AM107" s="56"/>
      <c r="AN107" s="56"/>
      <c r="AO107" s="56"/>
      <c r="AP107" s="56"/>
      <c r="AQ107" s="56"/>
      <c r="AR107" s="56"/>
      <c r="AS107" s="56"/>
      <c r="AT107" s="56"/>
      <c r="AU107" s="56"/>
    </row>
    <row r="108" spans="21:47">
      <c r="U108" s="56"/>
      <c r="V108" s="56"/>
      <c r="W108" s="56"/>
      <c r="X108" s="126"/>
      <c r="Y108" s="126"/>
      <c r="Z108" s="126"/>
      <c r="AA108" s="126"/>
      <c r="AB108" s="126"/>
      <c r="AC108" s="126"/>
      <c r="AD108" s="126"/>
      <c r="AE108" s="94"/>
      <c r="AF108" s="94"/>
      <c r="AG108" s="56"/>
      <c r="AH108" s="56"/>
      <c r="AI108" s="56"/>
      <c r="AJ108" s="56"/>
      <c r="AK108" s="56"/>
      <c r="AL108" s="56"/>
      <c r="AM108" s="56"/>
      <c r="AN108" s="56"/>
      <c r="AO108" s="56"/>
      <c r="AP108" s="56"/>
      <c r="AQ108" s="56"/>
      <c r="AR108" s="56"/>
      <c r="AS108" s="56"/>
      <c r="AT108" s="56"/>
      <c r="AU108" s="56"/>
    </row>
    <row r="109" spans="21:47">
      <c r="U109" s="56"/>
      <c r="V109" s="56"/>
      <c r="W109" s="56"/>
      <c r="X109" s="126"/>
      <c r="Y109" s="126"/>
      <c r="Z109" s="126"/>
      <c r="AA109" s="126"/>
      <c r="AB109" s="126"/>
      <c r="AC109" s="126"/>
      <c r="AD109" s="126"/>
      <c r="AE109" s="94"/>
      <c r="AF109" s="94"/>
      <c r="AG109" s="56"/>
      <c r="AH109" s="56"/>
      <c r="AI109" s="56"/>
      <c r="AJ109" s="56"/>
      <c r="AK109" s="56"/>
      <c r="AL109" s="56"/>
      <c r="AM109" s="56"/>
      <c r="AN109" s="56"/>
      <c r="AO109" s="56"/>
      <c r="AP109" s="56"/>
      <c r="AQ109" s="56"/>
      <c r="AR109" s="56"/>
      <c r="AS109" s="56"/>
      <c r="AT109" s="56"/>
      <c r="AU109" s="56"/>
    </row>
    <row r="110" spans="21:47">
      <c r="U110" s="56"/>
      <c r="V110" s="56"/>
      <c r="W110" s="56"/>
      <c r="X110" s="126"/>
      <c r="Y110" s="126"/>
      <c r="Z110" s="126"/>
      <c r="AA110" s="126"/>
      <c r="AB110" s="126"/>
      <c r="AC110" s="126"/>
      <c r="AD110" s="126"/>
      <c r="AE110" s="94"/>
      <c r="AF110" s="94"/>
      <c r="AG110" s="56"/>
      <c r="AH110" s="56"/>
      <c r="AI110" s="56"/>
      <c r="AJ110" s="56"/>
      <c r="AK110" s="56"/>
      <c r="AL110" s="56"/>
      <c r="AM110" s="56"/>
      <c r="AN110" s="56"/>
      <c r="AO110" s="56"/>
      <c r="AP110" s="56"/>
      <c r="AQ110" s="56"/>
      <c r="AR110" s="56"/>
      <c r="AS110" s="56"/>
      <c r="AT110" s="56"/>
      <c r="AU110" s="56"/>
    </row>
    <row r="111" spans="21:47">
      <c r="U111" s="56"/>
      <c r="V111" s="56"/>
      <c r="W111" s="56"/>
      <c r="X111" s="126"/>
      <c r="Y111" s="126"/>
      <c r="Z111" s="126"/>
      <c r="AA111" s="126"/>
      <c r="AB111" s="126"/>
      <c r="AC111" s="126"/>
      <c r="AD111" s="126"/>
      <c r="AE111" s="94"/>
      <c r="AF111" s="94"/>
      <c r="AG111" s="56"/>
      <c r="AH111" s="56"/>
      <c r="AI111" s="56"/>
      <c r="AJ111" s="56"/>
      <c r="AK111" s="56"/>
      <c r="AL111" s="56"/>
      <c r="AM111" s="56"/>
      <c r="AN111" s="56"/>
      <c r="AO111" s="56"/>
      <c r="AP111" s="56"/>
      <c r="AQ111" s="56"/>
      <c r="AR111" s="56"/>
      <c r="AS111" s="56"/>
      <c r="AT111" s="56"/>
      <c r="AU111" s="56"/>
    </row>
    <row r="112" spans="21:47">
      <c r="U112" s="56"/>
      <c r="V112" s="56"/>
      <c r="W112" s="56"/>
      <c r="X112" s="126"/>
      <c r="Y112" s="126"/>
      <c r="Z112" s="126"/>
      <c r="AA112" s="126"/>
      <c r="AB112" s="126"/>
      <c r="AC112" s="126"/>
      <c r="AD112" s="126"/>
      <c r="AE112" s="94"/>
      <c r="AF112" s="94"/>
      <c r="AG112" s="56"/>
      <c r="AH112" s="56"/>
      <c r="AI112" s="56"/>
      <c r="AJ112" s="56"/>
      <c r="AK112" s="56"/>
      <c r="AL112" s="56"/>
      <c r="AM112" s="56"/>
      <c r="AN112" s="56"/>
      <c r="AO112" s="56"/>
      <c r="AP112" s="56"/>
      <c r="AQ112" s="56"/>
      <c r="AR112" s="56"/>
      <c r="AS112" s="56"/>
      <c r="AT112" s="56"/>
      <c r="AU112" s="56"/>
    </row>
    <row r="113" spans="21:47">
      <c r="U113" s="56"/>
      <c r="V113" s="56"/>
      <c r="W113" s="56"/>
      <c r="X113" s="126"/>
      <c r="Y113" s="126"/>
      <c r="Z113" s="126"/>
      <c r="AA113" s="126"/>
      <c r="AB113" s="126"/>
      <c r="AC113" s="126"/>
      <c r="AD113" s="126"/>
      <c r="AE113" s="94"/>
      <c r="AF113" s="94"/>
      <c r="AG113" s="56"/>
      <c r="AH113" s="56"/>
      <c r="AI113" s="56"/>
      <c r="AJ113" s="56"/>
      <c r="AK113" s="56"/>
      <c r="AL113" s="56"/>
      <c r="AM113" s="56"/>
      <c r="AN113" s="56"/>
      <c r="AO113" s="56"/>
      <c r="AP113" s="56"/>
      <c r="AQ113" s="56"/>
      <c r="AR113" s="56"/>
      <c r="AS113" s="56"/>
      <c r="AT113" s="56"/>
      <c r="AU113" s="56"/>
    </row>
    <row r="114" spans="21:47">
      <c r="U114" s="56"/>
      <c r="V114" s="56"/>
      <c r="W114" s="56"/>
      <c r="X114" s="126"/>
      <c r="Y114" s="126"/>
      <c r="Z114" s="126"/>
      <c r="AA114" s="126"/>
      <c r="AB114" s="126"/>
      <c r="AC114" s="126"/>
      <c r="AD114" s="126"/>
      <c r="AE114" s="94"/>
      <c r="AF114" s="94"/>
      <c r="AG114" s="56"/>
      <c r="AH114" s="56"/>
      <c r="AI114" s="56"/>
      <c r="AJ114" s="56"/>
      <c r="AK114" s="56"/>
      <c r="AL114" s="56"/>
      <c r="AM114" s="56"/>
      <c r="AN114" s="56"/>
      <c r="AO114" s="56"/>
      <c r="AP114" s="56"/>
      <c r="AQ114" s="56"/>
      <c r="AR114" s="56"/>
      <c r="AS114" s="56"/>
      <c r="AT114" s="56"/>
      <c r="AU114" s="56"/>
    </row>
    <row r="115" spans="21:47">
      <c r="U115" s="56"/>
      <c r="V115" s="56"/>
      <c r="W115" s="56"/>
      <c r="X115" s="126"/>
      <c r="Y115" s="126"/>
      <c r="Z115" s="126"/>
      <c r="AA115" s="126"/>
      <c r="AB115" s="126"/>
      <c r="AC115" s="126"/>
      <c r="AD115" s="126"/>
      <c r="AE115" s="94"/>
      <c r="AF115" s="94"/>
      <c r="AG115" s="56"/>
      <c r="AH115" s="56"/>
      <c r="AI115" s="56"/>
      <c r="AJ115" s="56"/>
      <c r="AK115" s="56"/>
      <c r="AL115" s="56"/>
      <c r="AM115" s="56"/>
      <c r="AN115" s="56"/>
      <c r="AO115" s="56"/>
      <c r="AP115" s="56"/>
      <c r="AQ115" s="56"/>
      <c r="AR115" s="56"/>
      <c r="AS115" s="56"/>
      <c r="AT115" s="56"/>
      <c r="AU115" s="56"/>
    </row>
    <row r="116" spans="21:47">
      <c r="U116" s="56"/>
      <c r="V116" s="56"/>
      <c r="W116" s="56"/>
      <c r="X116" s="126"/>
      <c r="Y116" s="126"/>
      <c r="Z116" s="126"/>
      <c r="AA116" s="126"/>
      <c r="AB116" s="126"/>
      <c r="AC116" s="126"/>
      <c r="AD116" s="126"/>
      <c r="AE116" s="94"/>
      <c r="AF116" s="94"/>
      <c r="AG116" s="56"/>
      <c r="AH116" s="56"/>
      <c r="AI116" s="56"/>
      <c r="AJ116" s="56"/>
      <c r="AK116" s="56"/>
      <c r="AL116" s="56"/>
      <c r="AM116" s="56"/>
      <c r="AN116" s="56"/>
      <c r="AO116" s="56"/>
      <c r="AP116" s="56"/>
      <c r="AQ116" s="56"/>
      <c r="AR116" s="56"/>
      <c r="AS116" s="56"/>
      <c r="AT116" s="56"/>
      <c r="AU116" s="56"/>
    </row>
    <row r="117" spans="21:47">
      <c r="U117" s="56"/>
      <c r="V117" s="56"/>
      <c r="W117" s="56"/>
      <c r="X117" s="126"/>
      <c r="Y117" s="126"/>
      <c r="Z117" s="126"/>
      <c r="AA117" s="126"/>
      <c r="AB117" s="126"/>
      <c r="AC117" s="126"/>
      <c r="AD117" s="126"/>
      <c r="AE117" s="94"/>
      <c r="AF117" s="94"/>
      <c r="AG117" s="56"/>
      <c r="AH117" s="56"/>
      <c r="AI117" s="56"/>
      <c r="AJ117" s="56"/>
      <c r="AK117" s="56"/>
      <c r="AL117" s="56"/>
      <c r="AM117" s="56"/>
      <c r="AN117" s="56"/>
      <c r="AO117" s="56"/>
      <c r="AP117" s="56"/>
      <c r="AQ117" s="56"/>
      <c r="AR117" s="56"/>
      <c r="AS117" s="56"/>
      <c r="AT117" s="56"/>
      <c r="AU117" s="56"/>
    </row>
    <row r="118" spans="21:47">
      <c r="U118" s="56"/>
      <c r="V118" s="56"/>
      <c r="W118" s="56"/>
      <c r="X118" s="126"/>
      <c r="Y118" s="126"/>
      <c r="Z118" s="126"/>
      <c r="AA118" s="126"/>
      <c r="AB118" s="126"/>
      <c r="AC118" s="126"/>
      <c r="AD118" s="126"/>
      <c r="AE118" s="94"/>
      <c r="AF118" s="94"/>
      <c r="AG118" s="56"/>
      <c r="AH118" s="56"/>
      <c r="AI118" s="56"/>
      <c r="AJ118" s="56"/>
      <c r="AK118" s="56"/>
      <c r="AL118" s="56"/>
      <c r="AM118" s="56"/>
      <c r="AN118" s="56"/>
      <c r="AO118" s="56"/>
      <c r="AP118" s="56"/>
      <c r="AQ118" s="56"/>
      <c r="AR118" s="56"/>
      <c r="AS118" s="56"/>
      <c r="AT118" s="56"/>
      <c r="AU118" s="56"/>
    </row>
    <row r="119" spans="21:47">
      <c r="U119" s="56"/>
      <c r="V119" s="56"/>
      <c r="W119" s="56"/>
      <c r="X119" s="126"/>
      <c r="Y119" s="126"/>
      <c r="Z119" s="126"/>
      <c r="AA119" s="126"/>
      <c r="AB119" s="126"/>
      <c r="AC119" s="126"/>
      <c r="AD119" s="126"/>
      <c r="AE119" s="94"/>
      <c r="AF119" s="94"/>
      <c r="AG119" s="56"/>
      <c r="AH119" s="56"/>
      <c r="AI119" s="56"/>
      <c r="AJ119" s="56"/>
      <c r="AK119" s="56"/>
      <c r="AL119" s="56"/>
      <c r="AM119" s="56"/>
      <c r="AN119" s="56"/>
      <c r="AO119" s="56"/>
      <c r="AP119" s="56"/>
      <c r="AQ119" s="56"/>
      <c r="AR119" s="56"/>
      <c r="AS119" s="56"/>
      <c r="AT119" s="56"/>
      <c r="AU119" s="56"/>
    </row>
    <row r="120" spans="21:47">
      <c r="U120" s="56"/>
      <c r="V120" s="56"/>
      <c r="W120" s="56"/>
      <c r="X120" s="126"/>
      <c r="Y120" s="126"/>
      <c r="Z120" s="126"/>
      <c r="AA120" s="126"/>
      <c r="AB120" s="126"/>
      <c r="AC120" s="126"/>
      <c r="AD120" s="126"/>
      <c r="AE120" s="94"/>
      <c r="AF120" s="94"/>
      <c r="AG120" s="56"/>
      <c r="AH120" s="56"/>
      <c r="AI120" s="56"/>
      <c r="AJ120" s="56"/>
      <c r="AK120" s="56"/>
      <c r="AL120" s="56"/>
      <c r="AM120" s="56"/>
      <c r="AN120" s="56"/>
      <c r="AO120" s="56"/>
      <c r="AP120" s="56"/>
      <c r="AQ120" s="56"/>
      <c r="AR120" s="56"/>
      <c r="AS120" s="56"/>
      <c r="AT120" s="56"/>
      <c r="AU120" s="56"/>
    </row>
    <row r="121" spans="21:47">
      <c r="U121" s="56"/>
      <c r="V121" s="56"/>
      <c r="W121" s="56"/>
      <c r="X121" s="126"/>
      <c r="Y121" s="126"/>
      <c r="Z121" s="126"/>
      <c r="AA121" s="126"/>
      <c r="AB121" s="126"/>
      <c r="AC121" s="126"/>
      <c r="AD121" s="126"/>
      <c r="AE121" s="94"/>
      <c r="AF121" s="94"/>
      <c r="AG121" s="56"/>
      <c r="AH121" s="56"/>
      <c r="AI121" s="56"/>
      <c r="AJ121" s="56"/>
      <c r="AK121" s="56"/>
      <c r="AL121" s="56"/>
      <c r="AM121" s="56"/>
      <c r="AN121" s="56"/>
      <c r="AO121" s="56"/>
      <c r="AP121" s="56"/>
      <c r="AQ121" s="56"/>
      <c r="AR121" s="56"/>
      <c r="AS121" s="56"/>
      <c r="AT121" s="56"/>
      <c r="AU121" s="56"/>
    </row>
    <row r="122" spans="21:47">
      <c r="U122" s="56"/>
      <c r="V122" s="56"/>
      <c r="W122" s="56"/>
      <c r="X122" s="126"/>
      <c r="Y122" s="126"/>
      <c r="Z122" s="126"/>
      <c r="AA122" s="126"/>
      <c r="AB122" s="126"/>
      <c r="AC122" s="126"/>
      <c r="AD122" s="126"/>
      <c r="AE122" s="94"/>
      <c r="AF122" s="94"/>
      <c r="AG122" s="56"/>
      <c r="AH122" s="56"/>
      <c r="AI122" s="56"/>
      <c r="AJ122" s="56"/>
      <c r="AK122" s="56"/>
      <c r="AL122" s="56"/>
      <c r="AM122" s="56"/>
      <c r="AN122" s="56"/>
      <c r="AO122" s="56"/>
      <c r="AP122" s="56"/>
      <c r="AQ122" s="56"/>
      <c r="AR122" s="56"/>
      <c r="AS122" s="56"/>
      <c r="AT122" s="56"/>
      <c r="AU122" s="56"/>
    </row>
    <row r="123" spans="21:47">
      <c r="U123" s="56"/>
      <c r="V123" s="56"/>
      <c r="W123" s="56"/>
      <c r="X123" s="126"/>
      <c r="Y123" s="126"/>
      <c r="Z123" s="126"/>
      <c r="AA123" s="126"/>
      <c r="AB123" s="126"/>
      <c r="AC123" s="126"/>
      <c r="AD123" s="126"/>
      <c r="AE123" s="94"/>
      <c r="AF123" s="94"/>
      <c r="AG123" s="56"/>
      <c r="AH123" s="56"/>
      <c r="AI123" s="56"/>
      <c r="AJ123" s="56"/>
      <c r="AK123" s="56"/>
      <c r="AL123" s="56"/>
      <c r="AM123" s="56"/>
      <c r="AN123" s="56"/>
      <c r="AO123" s="56"/>
      <c r="AP123" s="56"/>
      <c r="AQ123" s="56"/>
      <c r="AR123" s="56"/>
      <c r="AS123" s="56"/>
      <c r="AT123" s="56"/>
      <c r="AU123" s="56"/>
    </row>
    <row r="124" spans="21:47">
      <c r="U124" s="56"/>
      <c r="V124" s="56"/>
      <c r="W124" s="56"/>
      <c r="X124" s="126"/>
      <c r="Y124" s="126"/>
      <c r="Z124" s="126"/>
      <c r="AA124" s="126"/>
      <c r="AB124" s="126"/>
      <c r="AC124" s="126"/>
      <c r="AD124" s="126"/>
      <c r="AE124" s="94"/>
      <c r="AF124" s="94"/>
      <c r="AG124" s="56"/>
      <c r="AH124" s="56"/>
      <c r="AI124" s="56"/>
      <c r="AJ124" s="56"/>
      <c r="AK124" s="56"/>
      <c r="AL124" s="56"/>
      <c r="AM124" s="56"/>
      <c r="AN124" s="56"/>
      <c r="AO124" s="56"/>
      <c r="AP124" s="56"/>
      <c r="AQ124" s="56"/>
      <c r="AR124" s="56"/>
      <c r="AS124" s="56"/>
      <c r="AT124" s="56"/>
      <c r="AU124" s="56"/>
    </row>
    <row r="125" spans="21:47">
      <c r="U125" s="56"/>
      <c r="V125" s="56"/>
      <c r="W125" s="56"/>
      <c r="X125" s="126"/>
      <c r="Y125" s="126"/>
      <c r="Z125" s="126"/>
      <c r="AA125" s="126"/>
      <c r="AB125" s="126"/>
      <c r="AC125" s="126"/>
      <c r="AD125" s="126"/>
      <c r="AE125" s="94"/>
      <c r="AF125" s="94"/>
      <c r="AG125" s="56"/>
      <c r="AH125" s="56"/>
      <c r="AI125" s="56"/>
      <c r="AJ125" s="56"/>
      <c r="AK125" s="56"/>
      <c r="AL125" s="56"/>
      <c r="AM125" s="56"/>
      <c r="AN125" s="56"/>
      <c r="AO125" s="56"/>
      <c r="AP125" s="56"/>
      <c r="AQ125" s="56"/>
      <c r="AR125" s="56"/>
      <c r="AS125" s="56"/>
      <c r="AT125" s="56"/>
      <c r="AU125" s="56"/>
    </row>
    <row r="126" spans="21:47">
      <c r="U126" s="56"/>
      <c r="V126" s="56"/>
      <c r="W126" s="56"/>
      <c r="X126" s="126"/>
      <c r="Y126" s="126"/>
      <c r="Z126" s="126"/>
      <c r="AA126" s="126"/>
      <c r="AB126" s="126"/>
      <c r="AC126" s="126"/>
      <c r="AD126" s="126"/>
      <c r="AE126" s="94"/>
      <c r="AF126" s="94"/>
      <c r="AG126" s="56"/>
      <c r="AH126" s="56"/>
      <c r="AI126" s="56"/>
      <c r="AJ126" s="56"/>
      <c r="AK126" s="56"/>
      <c r="AL126" s="56"/>
      <c r="AM126" s="56"/>
      <c r="AN126" s="56"/>
      <c r="AO126" s="56"/>
      <c r="AP126" s="56"/>
      <c r="AQ126" s="56"/>
      <c r="AR126" s="56"/>
      <c r="AS126" s="56"/>
      <c r="AT126" s="56"/>
      <c r="AU126" s="56"/>
    </row>
    <row r="127" spans="21:47">
      <c r="U127" s="56"/>
      <c r="V127" s="56"/>
      <c r="W127" s="56"/>
      <c r="X127" s="126"/>
      <c r="Y127" s="126"/>
      <c r="Z127" s="126"/>
      <c r="AA127" s="126"/>
      <c r="AB127" s="126"/>
      <c r="AC127" s="126"/>
      <c r="AD127" s="126"/>
      <c r="AE127" s="94"/>
      <c r="AF127" s="94"/>
      <c r="AG127" s="56"/>
      <c r="AH127" s="56"/>
      <c r="AI127" s="56"/>
      <c r="AJ127" s="56"/>
      <c r="AK127" s="56"/>
      <c r="AL127" s="56"/>
      <c r="AM127" s="56"/>
      <c r="AN127" s="56"/>
      <c r="AO127" s="56"/>
      <c r="AP127" s="56"/>
      <c r="AQ127" s="56"/>
      <c r="AR127" s="56"/>
      <c r="AS127" s="56"/>
      <c r="AT127" s="56"/>
      <c r="AU127" s="56"/>
    </row>
    <row r="128" spans="21:47">
      <c r="U128" s="56"/>
      <c r="V128" s="56"/>
      <c r="W128" s="56"/>
      <c r="X128" s="126"/>
      <c r="Y128" s="126"/>
      <c r="Z128" s="126"/>
      <c r="AA128" s="126"/>
      <c r="AB128" s="126"/>
      <c r="AC128" s="126"/>
      <c r="AD128" s="126"/>
      <c r="AE128" s="94"/>
      <c r="AF128" s="94"/>
      <c r="AG128" s="56"/>
      <c r="AH128" s="56"/>
      <c r="AI128" s="56"/>
      <c r="AJ128" s="56"/>
      <c r="AK128" s="56"/>
      <c r="AL128" s="56"/>
      <c r="AM128" s="56"/>
      <c r="AN128" s="56"/>
      <c r="AO128" s="56"/>
      <c r="AP128" s="56"/>
      <c r="AQ128" s="56"/>
      <c r="AR128" s="56"/>
      <c r="AS128" s="56"/>
      <c r="AT128" s="56"/>
      <c r="AU128" s="56"/>
    </row>
    <row r="129" spans="21:47">
      <c r="U129" s="56"/>
      <c r="V129" s="56"/>
      <c r="W129" s="56"/>
      <c r="X129" s="126"/>
      <c r="Y129" s="126"/>
      <c r="Z129" s="126"/>
      <c r="AA129" s="126"/>
      <c r="AB129" s="126"/>
      <c r="AC129" s="126"/>
      <c r="AD129" s="126"/>
      <c r="AE129" s="94"/>
      <c r="AF129" s="94"/>
      <c r="AG129" s="56"/>
      <c r="AH129" s="56"/>
      <c r="AI129" s="56"/>
      <c r="AJ129" s="56"/>
      <c r="AK129" s="56"/>
      <c r="AL129" s="56"/>
      <c r="AM129" s="56"/>
      <c r="AN129" s="56"/>
      <c r="AO129" s="56"/>
      <c r="AP129" s="56"/>
      <c r="AQ129" s="56"/>
      <c r="AR129" s="56"/>
      <c r="AS129" s="56"/>
      <c r="AT129" s="56"/>
      <c r="AU129" s="56"/>
    </row>
    <row r="130" spans="21:47">
      <c r="U130" s="56"/>
      <c r="V130" s="56"/>
      <c r="W130" s="56"/>
      <c r="X130" s="126"/>
      <c r="Y130" s="126"/>
      <c r="Z130" s="126"/>
      <c r="AA130" s="126"/>
      <c r="AB130" s="126"/>
      <c r="AC130" s="126"/>
      <c r="AD130" s="126"/>
      <c r="AE130" s="94"/>
      <c r="AF130" s="94"/>
      <c r="AG130" s="56"/>
      <c r="AH130" s="56"/>
      <c r="AI130" s="56"/>
      <c r="AJ130" s="56"/>
      <c r="AK130" s="56"/>
      <c r="AL130" s="56"/>
      <c r="AM130" s="56"/>
      <c r="AN130" s="56"/>
      <c r="AO130" s="56"/>
      <c r="AP130" s="56"/>
      <c r="AQ130" s="56"/>
      <c r="AR130" s="56"/>
      <c r="AS130" s="56"/>
      <c r="AT130" s="56"/>
      <c r="AU130" s="56"/>
    </row>
    <row r="131" spans="21:47">
      <c r="U131" s="56"/>
      <c r="V131" s="56"/>
      <c r="W131" s="56"/>
      <c r="X131" s="126"/>
      <c r="Y131" s="126"/>
      <c r="Z131" s="126"/>
      <c r="AA131" s="126"/>
      <c r="AB131" s="126"/>
      <c r="AC131" s="126"/>
      <c r="AD131" s="126"/>
      <c r="AE131" s="94"/>
      <c r="AF131" s="94"/>
      <c r="AG131" s="56"/>
      <c r="AH131" s="56"/>
      <c r="AI131" s="56"/>
      <c r="AJ131" s="56"/>
      <c r="AK131" s="56"/>
      <c r="AL131" s="56"/>
      <c r="AM131" s="56"/>
      <c r="AN131" s="56"/>
      <c r="AO131" s="56"/>
      <c r="AP131" s="56"/>
      <c r="AQ131" s="56"/>
      <c r="AR131" s="56"/>
      <c r="AS131" s="56"/>
      <c r="AT131" s="56"/>
      <c r="AU131" s="56"/>
    </row>
    <row r="132" spans="21:47">
      <c r="U132" s="56"/>
      <c r="V132" s="56"/>
      <c r="W132" s="56"/>
      <c r="X132" s="126"/>
      <c r="Y132" s="126"/>
      <c r="Z132" s="126"/>
      <c r="AA132" s="126"/>
      <c r="AB132" s="126"/>
      <c r="AC132" s="126"/>
      <c r="AD132" s="126"/>
      <c r="AE132" s="94"/>
      <c r="AF132" s="94"/>
      <c r="AG132" s="56"/>
      <c r="AH132" s="56"/>
      <c r="AI132" s="56"/>
      <c r="AJ132" s="56"/>
      <c r="AK132" s="56"/>
      <c r="AL132" s="56"/>
      <c r="AM132" s="56"/>
      <c r="AN132" s="56"/>
      <c r="AO132" s="56"/>
      <c r="AP132" s="56"/>
      <c r="AQ132" s="56"/>
      <c r="AR132" s="56"/>
      <c r="AS132" s="56"/>
      <c r="AT132" s="56"/>
      <c r="AU132" s="56"/>
    </row>
    <row r="133" spans="21:47">
      <c r="U133" s="56"/>
      <c r="V133" s="56"/>
      <c r="W133" s="56"/>
      <c r="X133" s="126"/>
      <c r="Y133" s="126"/>
      <c r="Z133" s="126"/>
      <c r="AA133" s="126"/>
      <c r="AB133" s="126"/>
      <c r="AC133" s="126"/>
      <c r="AD133" s="126"/>
      <c r="AE133" s="94"/>
      <c r="AF133" s="94"/>
      <c r="AG133" s="56"/>
      <c r="AH133" s="56"/>
      <c r="AI133" s="56"/>
      <c r="AJ133" s="56"/>
      <c r="AK133" s="56"/>
      <c r="AL133" s="56"/>
      <c r="AM133" s="56"/>
      <c r="AN133" s="56"/>
      <c r="AO133" s="56"/>
      <c r="AP133" s="56"/>
      <c r="AQ133" s="56"/>
      <c r="AR133" s="56"/>
      <c r="AS133" s="56"/>
      <c r="AT133" s="56"/>
      <c r="AU133" s="56"/>
    </row>
    <row r="134" spans="21:47">
      <c r="U134" s="56"/>
      <c r="V134" s="56"/>
      <c r="W134" s="56"/>
      <c r="X134" s="126"/>
      <c r="Y134" s="126"/>
      <c r="Z134" s="126"/>
      <c r="AA134" s="126"/>
      <c r="AB134" s="126"/>
      <c r="AC134" s="126"/>
      <c r="AD134" s="126"/>
      <c r="AE134" s="94"/>
      <c r="AF134" s="94"/>
      <c r="AG134" s="56"/>
      <c r="AH134" s="56"/>
      <c r="AI134" s="56"/>
      <c r="AJ134" s="56"/>
      <c r="AK134" s="56"/>
      <c r="AL134" s="56"/>
      <c r="AM134" s="56"/>
      <c r="AN134" s="56"/>
      <c r="AO134" s="56"/>
      <c r="AP134" s="56"/>
      <c r="AQ134" s="56"/>
      <c r="AR134" s="56"/>
      <c r="AS134" s="56"/>
      <c r="AT134" s="56"/>
      <c r="AU134" s="56"/>
    </row>
    <row r="135" spans="21:47">
      <c r="U135" s="56"/>
      <c r="V135" s="56"/>
      <c r="W135" s="56"/>
      <c r="X135" s="126"/>
      <c r="Y135" s="126"/>
      <c r="Z135" s="126"/>
      <c r="AA135" s="126"/>
      <c r="AB135" s="126"/>
      <c r="AC135" s="126"/>
      <c r="AD135" s="126"/>
      <c r="AE135" s="94"/>
      <c r="AF135" s="94"/>
      <c r="AG135" s="56"/>
      <c r="AH135" s="56"/>
      <c r="AI135" s="56"/>
      <c r="AJ135" s="56"/>
      <c r="AK135" s="56"/>
      <c r="AL135" s="56"/>
      <c r="AM135" s="56"/>
      <c r="AN135" s="56"/>
      <c r="AO135" s="56"/>
      <c r="AP135" s="56"/>
      <c r="AQ135" s="56"/>
      <c r="AR135" s="56"/>
      <c r="AS135" s="56"/>
      <c r="AT135" s="56"/>
      <c r="AU135" s="56"/>
    </row>
    <row r="136" spans="21:47">
      <c r="U136" s="56"/>
      <c r="V136" s="56"/>
      <c r="W136" s="56"/>
      <c r="X136" s="126"/>
      <c r="Y136" s="126"/>
      <c r="Z136" s="126"/>
      <c r="AA136" s="126"/>
      <c r="AB136" s="126"/>
      <c r="AC136" s="126"/>
      <c r="AD136" s="126"/>
      <c r="AE136" s="94"/>
      <c r="AF136" s="94"/>
      <c r="AG136" s="56"/>
      <c r="AH136" s="56"/>
      <c r="AI136" s="56"/>
      <c r="AJ136" s="56"/>
      <c r="AK136" s="56"/>
      <c r="AL136" s="56"/>
      <c r="AM136" s="56"/>
      <c r="AN136" s="56"/>
      <c r="AO136" s="56"/>
      <c r="AP136" s="56"/>
      <c r="AQ136" s="56"/>
      <c r="AR136" s="56"/>
      <c r="AS136" s="56"/>
      <c r="AT136" s="56"/>
      <c r="AU136" s="56"/>
    </row>
    <row r="137" spans="21:47">
      <c r="U137" s="56"/>
      <c r="V137" s="56"/>
      <c r="W137" s="56"/>
      <c r="X137" s="126"/>
      <c r="Y137" s="126"/>
      <c r="Z137" s="126"/>
      <c r="AA137" s="126"/>
      <c r="AB137" s="126"/>
      <c r="AC137" s="126"/>
      <c r="AD137" s="126"/>
      <c r="AE137" s="94"/>
      <c r="AF137" s="94"/>
      <c r="AG137" s="56"/>
      <c r="AH137" s="56"/>
      <c r="AI137" s="56"/>
      <c r="AJ137" s="56"/>
      <c r="AK137" s="56"/>
      <c r="AL137" s="56"/>
      <c r="AM137" s="56"/>
      <c r="AN137" s="56"/>
      <c r="AO137" s="56"/>
      <c r="AP137" s="56"/>
      <c r="AQ137" s="56"/>
      <c r="AR137" s="56"/>
      <c r="AS137" s="56"/>
      <c r="AT137" s="56"/>
      <c r="AU137" s="56"/>
    </row>
    <row r="138" spans="21:47">
      <c r="U138" s="56"/>
      <c r="V138" s="56"/>
      <c r="W138" s="56"/>
      <c r="X138" s="126"/>
      <c r="Y138" s="126"/>
      <c r="Z138" s="126"/>
      <c r="AA138" s="126"/>
      <c r="AB138" s="126"/>
      <c r="AC138" s="126"/>
      <c r="AD138" s="126"/>
      <c r="AE138" s="94"/>
      <c r="AF138" s="94"/>
      <c r="AG138" s="56"/>
      <c r="AH138" s="56"/>
      <c r="AI138" s="56"/>
      <c r="AJ138" s="56"/>
      <c r="AK138" s="56"/>
      <c r="AL138" s="56"/>
      <c r="AM138" s="56"/>
      <c r="AN138" s="56"/>
      <c r="AO138" s="56"/>
      <c r="AP138" s="56"/>
      <c r="AQ138" s="56"/>
      <c r="AR138" s="56"/>
      <c r="AS138" s="56"/>
      <c r="AT138" s="56"/>
      <c r="AU138" s="56"/>
    </row>
    <row r="139" spans="21:47">
      <c r="U139" s="56"/>
      <c r="V139" s="56"/>
      <c r="W139" s="56"/>
      <c r="X139" s="126"/>
      <c r="Y139" s="126"/>
      <c r="Z139" s="126"/>
      <c r="AA139" s="126"/>
      <c r="AB139" s="126"/>
      <c r="AC139" s="126"/>
      <c r="AD139" s="126"/>
      <c r="AE139" s="94"/>
      <c r="AF139" s="94"/>
      <c r="AG139" s="56"/>
      <c r="AH139" s="56"/>
      <c r="AI139" s="56"/>
      <c r="AJ139" s="56"/>
      <c r="AK139" s="56"/>
      <c r="AL139" s="56"/>
      <c r="AM139" s="56"/>
      <c r="AN139" s="56"/>
      <c r="AO139" s="56"/>
      <c r="AP139" s="56"/>
      <c r="AQ139" s="56"/>
      <c r="AR139" s="56"/>
      <c r="AS139" s="56"/>
      <c r="AT139" s="56"/>
      <c r="AU139" s="56"/>
    </row>
    <row r="140" spans="21:47">
      <c r="U140" s="56"/>
      <c r="V140" s="56"/>
      <c r="W140" s="56"/>
      <c r="X140" s="126"/>
      <c r="Y140" s="126"/>
      <c r="Z140" s="126"/>
      <c r="AA140" s="126"/>
      <c r="AB140" s="126"/>
      <c r="AC140" s="126"/>
      <c r="AD140" s="126"/>
      <c r="AE140" s="94"/>
      <c r="AF140" s="94"/>
      <c r="AG140" s="56"/>
      <c r="AH140" s="56"/>
      <c r="AI140" s="56"/>
      <c r="AJ140" s="56"/>
      <c r="AK140" s="56"/>
      <c r="AL140" s="56"/>
      <c r="AM140" s="56"/>
      <c r="AN140" s="56"/>
      <c r="AO140" s="56"/>
      <c r="AP140" s="56"/>
      <c r="AQ140" s="56"/>
      <c r="AR140" s="56"/>
      <c r="AS140" s="56"/>
      <c r="AT140" s="56"/>
      <c r="AU140" s="56"/>
    </row>
    <row r="141" spans="21:47">
      <c r="U141" s="56"/>
      <c r="V141" s="56"/>
      <c r="W141" s="56"/>
      <c r="X141" s="126"/>
      <c r="Y141" s="126"/>
      <c r="Z141" s="126"/>
      <c r="AA141" s="126"/>
      <c r="AB141" s="126"/>
      <c r="AC141" s="126"/>
      <c r="AD141" s="126"/>
      <c r="AE141" s="94"/>
      <c r="AF141" s="94"/>
      <c r="AG141" s="56"/>
      <c r="AH141" s="56"/>
      <c r="AI141" s="56"/>
      <c r="AJ141" s="56"/>
      <c r="AK141" s="56"/>
      <c r="AL141" s="56"/>
      <c r="AM141" s="56"/>
      <c r="AN141" s="56"/>
      <c r="AO141" s="56"/>
      <c r="AP141" s="56"/>
      <c r="AQ141" s="56"/>
      <c r="AR141" s="56"/>
      <c r="AS141" s="56"/>
      <c r="AT141" s="56"/>
      <c r="AU141" s="56"/>
    </row>
    <row r="142" spans="21:47">
      <c r="U142" s="56"/>
      <c r="V142" s="56"/>
      <c r="W142" s="56"/>
      <c r="X142" s="126"/>
      <c r="Y142" s="126"/>
      <c r="Z142" s="126"/>
      <c r="AA142" s="126"/>
      <c r="AB142" s="126"/>
      <c r="AC142" s="126"/>
      <c r="AD142" s="126"/>
      <c r="AE142" s="94"/>
      <c r="AF142" s="94"/>
      <c r="AG142" s="56"/>
      <c r="AH142" s="56"/>
      <c r="AI142" s="56"/>
      <c r="AJ142" s="56"/>
      <c r="AK142" s="56"/>
      <c r="AL142" s="56"/>
      <c r="AM142" s="56"/>
      <c r="AN142" s="56"/>
      <c r="AO142" s="56"/>
      <c r="AP142" s="56"/>
      <c r="AQ142" s="56"/>
      <c r="AR142" s="56"/>
      <c r="AS142" s="56"/>
      <c r="AT142" s="56"/>
      <c r="AU142" s="56"/>
    </row>
    <row r="143" spans="21:47">
      <c r="U143" s="56"/>
      <c r="V143" s="56"/>
      <c r="W143" s="56"/>
      <c r="X143" s="126"/>
      <c r="Y143" s="126"/>
      <c r="Z143" s="126"/>
      <c r="AA143" s="126"/>
      <c r="AB143" s="126"/>
      <c r="AC143" s="126"/>
      <c r="AD143" s="126"/>
      <c r="AE143" s="94"/>
      <c r="AF143" s="94"/>
      <c r="AG143" s="56"/>
      <c r="AH143" s="56"/>
      <c r="AI143" s="56"/>
      <c r="AJ143" s="56"/>
      <c r="AK143" s="56"/>
      <c r="AL143" s="56"/>
      <c r="AM143" s="56"/>
      <c r="AN143" s="56"/>
      <c r="AO143" s="56"/>
      <c r="AP143" s="56"/>
      <c r="AQ143" s="56"/>
      <c r="AR143" s="56"/>
      <c r="AS143" s="56"/>
      <c r="AT143" s="56"/>
      <c r="AU143" s="56"/>
    </row>
    <row r="144" spans="21:47">
      <c r="U144" s="56"/>
      <c r="V144" s="56"/>
      <c r="W144" s="56"/>
      <c r="X144" s="126"/>
      <c r="Y144" s="126"/>
      <c r="Z144" s="126"/>
      <c r="AA144" s="126"/>
      <c r="AB144" s="126"/>
      <c r="AC144" s="126"/>
      <c r="AD144" s="126"/>
      <c r="AE144" s="94"/>
      <c r="AF144" s="94"/>
      <c r="AG144" s="56"/>
      <c r="AH144" s="56"/>
      <c r="AI144" s="56"/>
      <c r="AJ144" s="56"/>
      <c r="AK144" s="56"/>
      <c r="AL144" s="56"/>
      <c r="AM144" s="56"/>
      <c r="AN144" s="56"/>
      <c r="AO144" s="56"/>
      <c r="AP144" s="56"/>
      <c r="AQ144" s="56"/>
      <c r="AR144" s="56"/>
      <c r="AS144" s="56"/>
      <c r="AT144" s="56"/>
      <c r="AU144" s="56"/>
    </row>
    <row r="145" spans="21:47">
      <c r="U145" s="56"/>
      <c r="V145" s="56"/>
      <c r="W145" s="56"/>
      <c r="X145" s="126"/>
      <c r="Y145" s="126"/>
      <c r="Z145" s="126"/>
      <c r="AA145" s="126"/>
      <c r="AB145" s="126"/>
      <c r="AC145" s="126"/>
      <c r="AD145" s="126"/>
      <c r="AE145" s="94"/>
      <c r="AF145" s="94"/>
      <c r="AG145" s="56"/>
      <c r="AH145" s="56"/>
      <c r="AI145" s="56"/>
      <c r="AJ145" s="56"/>
      <c r="AK145" s="56"/>
      <c r="AL145" s="56"/>
      <c r="AM145" s="56"/>
      <c r="AN145" s="56"/>
      <c r="AO145" s="56"/>
      <c r="AP145" s="56"/>
      <c r="AQ145" s="56"/>
      <c r="AR145" s="56"/>
      <c r="AS145" s="56"/>
      <c r="AT145" s="56"/>
      <c r="AU145" s="56"/>
    </row>
    <row r="146" spans="21:47">
      <c r="U146" s="56"/>
      <c r="V146" s="56"/>
      <c r="W146" s="56"/>
      <c r="X146" s="126"/>
      <c r="Y146" s="126"/>
      <c r="Z146" s="126"/>
      <c r="AA146" s="126"/>
      <c r="AB146" s="126"/>
      <c r="AC146" s="126"/>
      <c r="AD146" s="126"/>
      <c r="AE146" s="94"/>
      <c r="AF146" s="94"/>
      <c r="AG146" s="56"/>
      <c r="AH146" s="56"/>
      <c r="AI146" s="56"/>
      <c r="AJ146" s="56"/>
      <c r="AK146" s="56"/>
      <c r="AL146" s="56"/>
      <c r="AM146" s="56"/>
      <c r="AN146" s="56"/>
      <c r="AO146" s="56"/>
      <c r="AP146" s="56"/>
      <c r="AQ146" s="56"/>
      <c r="AR146" s="56"/>
      <c r="AS146" s="56"/>
      <c r="AT146" s="56"/>
      <c r="AU146" s="56"/>
    </row>
    <row r="147" spans="21:47">
      <c r="U147" s="56"/>
      <c r="V147" s="56"/>
      <c r="W147" s="56"/>
      <c r="X147" s="126"/>
      <c r="Y147" s="126"/>
      <c r="Z147" s="126"/>
      <c r="AA147" s="126"/>
      <c r="AB147" s="126"/>
      <c r="AC147" s="126"/>
      <c r="AD147" s="126"/>
      <c r="AE147" s="94"/>
      <c r="AF147" s="94"/>
      <c r="AG147" s="56"/>
      <c r="AH147" s="56"/>
      <c r="AI147" s="56"/>
      <c r="AJ147" s="56"/>
      <c r="AK147" s="56"/>
      <c r="AL147" s="56"/>
      <c r="AM147" s="56"/>
      <c r="AN147" s="56"/>
      <c r="AO147" s="56"/>
      <c r="AP147" s="56"/>
      <c r="AQ147" s="56"/>
      <c r="AR147" s="56"/>
      <c r="AS147" s="56"/>
      <c r="AT147" s="56"/>
      <c r="AU147" s="56"/>
    </row>
    <row r="148" spans="21:47">
      <c r="U148" s="56"/>
      <c r="V148" s="56"/>
      <c r="W148" s="56"/>
      <c r="X148" s="126"/>
      <c r="Y148" s="126"/>
      <c r="Z148" s="126"/>
      <c r="AA148" s="126"/>
      <c r="AB148" s="126"/>
      <c r="AC148" s="126"/>
      <c r="AD148" s="126"/>
      <c r="AE148" s="94"/>
      <c r="AF148" s="94"/>
      <c r="AG148" s="56"/>
      <c r="AH148" s="56"/>
      <c r="AI148" s="56"/>
      <c r="AJ148" s="56"/>
      <c r="AK148" s="56"/>
      <c r="AL148" s="56"/>
      <c r="AM148" s="56"/>
      <c r="AN148" s="56"/>
      <c r="AO148" s="56"/>
      <c r="AP148" s="56"/>
      <c r="AQ148" s="56"/>
      <c r="AR148" s="56"/>
      <c r="AS148" s="56"/>
      <c r="AT148" s="56"/>
      <c r="AU148" s="56"/>
    </row>
    <row r="149" spans="21:47">
      <c r="U149" s="56"/>
      <c r="V149" s="56"/>
      <c r="W149" s="56"/>
      <c r="X149" s="126"/>
      <c r="Y149" s="126"/>
      <c r="Z149" s="126"/>
      <c r="AA149" s="126"/>
      <c r="AB149" s="126"/>
      <c r="AC149" s="126"/>
      <c r="AD149" s="126"/>
      <c r="AE149" s="94"/>
      <c r="AF149" s="94"/>
      <c r="AG149" s="56"/>
      <c r="AH149" s="56"/>
      <c r="AI149" s="56"/>
      <c r="AJ149" s="56"/>
      <c r="AK149" s="56"/>
      <c r="AL149" s="56"/>
      <c r="AM149" s="56"/>
      <c r="AN149" s="56"/>
      <c r="AO149" s="56"/>
      <c r="AP149" s="56"/>
      <c r="AQ149" s="56"/>
      <c r="AR149" s="56"/>
      <c r="AS149" s="56"/>
      <c r="AT149" s="56"/>
      <c r="AU149" s="56"/>
    </row>
    <row r="150" spans="21:47">
      <c r="U150" s="56"/>
      <c r="V150" s="56"/>
      <c r="W150" s="56"/>
      <c r="X150" s="126"/>
      <c r="Y150" s="126"/>
      <c r="Z150" s="126"/>
      <c r="AA150" s="126"/>
      <c r="AB150" s="126"/>
      <c r="AC150" s="126"/>
      <c r="AD150" s="126"/>
      <c r="AE150" s="94"/>
      <c r="AF150" s="94"/>
      <c r="AG150" s="56"/>
      <c r="AH150" s="56"/>
      <c r="AI150" s="56"/>
      <c r="AJ150" s="56"/>
      <c r="AK150" s="56"/>
      <c r="AL150" s="56"/>
      <c r="AM150" s="56"/>
      <c r="AN150" s="56"/>
      <c r="AO150" s="56"/>
      <c r="AP150" s="56"/>
      <c r="AQ150" s="56"/>
      <c r="AR150" s="56"/>
      <c r="AS150" s="56"/>
      <c r="AT150" s="56"/>
      <c r="AU150" s="56"/>
    </row>
    <row r="151" spans="21:47">
      <c r="U151" s="56"/>
      <c r="V151" s="56"/>
      <c r="W151" s="56"/>
      <c r="X151" s="126"/>
      <c r="Y151" s="126"/>
      <c r="Z151" s="126"/>
      <c r="AA151" s="126"/>
      <c r="AB151" s="126"/>
      <c r="AC151" s="126"/>
      <c r="AD151" s="126"/>
      <c r="AE151" s="94"/>
      <c r="AF151" s="94"/>
      <c r="AG151" s="56"/>
      <c r="AH151" s="56"/>
      <c r="AI151" s="56"/>
      <c r="AJ151" s="56"/>
      <c r="AK151" s="56"/>
      <c r="AL151" s="56"/>
      <c r="AM151" s="56"/>
      <c r="AN151" s="56"/>
      <c r="AO151" s="56"/>
      <c r="AP151" s="56"/>
      <c r="AQ151" s="56"/>
      <c r="AR151" s="56"/>
      <c r="AS151" s="56"/>
      <c r="AT151" s="56"/>
      <c r="AU151" s="56"/>
    </row>
    <row r="152" spans="21:47">
      <c r="U152" s="56"/>
      <c r="V152" s="56"/>
      <c r="W152" s="56"/>
      <c r="X152" s="126"/>
      <c r="Y152" s="126"/>
      <c r="Z152" s="126"/>
      <c r="AA152" s="126"/>
      <c r="AB152" s="126"/>
      <c r="AC152" s="126"/>
      <c r="AD152" s="126"/>
      <c r="AE152" s="94"/>
      <c r="AF152" s="94"/>
      <c r="AG152" s="56"/>
      <c r="AH152" s="56"/>
      <c r="AI152" s="56"/>
      <c r="AJ152" s="56"/>
      <c r="AK152" s="56"/>
      <c r="AL152" s="56"/>
      <c r="AM152" s="56"/>
      <c r="AN152" s="56"/>
      <c r="AO152" s="56"/>
      <c r="AP152" s="56"/>
      <c r="AQ152" s="56"/>
      <c r="AR152" s="56"/>
      <c r="AS152" s="56"/>
      <c r="AT152" s="56"/>
      <c r="AU152" s="56"/>
    </row>
    <row r="153" spans="21:47">
      <c r="U153" s="56"/>
      <c r="V153" s="56"/>
      <c r="W153" s="56"/>
      <c r="X153" s="126"/>
      <c r="Y153" s="126"/>
      <c r="Z153" s="126"/>
      <c r="AA153" s="126"/>
      <c r="AB153" s="126"/>
      <c r="AC153" s="126"/>
      <c r="AD153" s="126"/>
      <c r="AE153" s="94"/>
      <c r="AF153" s="94"/>
      <c r="AG153" s="56"/>
      <c r="AH153" s="56"/>
      <c r="AI153" s="56"/>
      <c r="AJ153" s="56"/>
      <c r="AK153" s="56"/>
      <c r="AL153" s="56"/>
      <c r="AM153" s="56"/>
      <c r="AN153" s="56"/>
      <c r="AO153" s="56"/>
      <c r="AP153" s="56"/>
      <c r="AQ153" s="56"/>
      <c r="AR153" s="56"/>
      <c r="AS153" s="56"/>
      <c r="AT153" s="56"/>
      <c r="AU153" s="56"/>
    </row>
    <row r="154" spans="21:47">
      <c r="U154" s="56"/>
      <c r="V154" s="56"/>
      <c r="W154" s="56"/>
      <c r="X154" s="126"/>
      <c r="Y154" s="126"/>
      <c r="Z154" s="126"/>
      <c r="AA154" s="126"/>
      <c r="AB154" s="126"/>
      <c r="AC154" s="126"/>
      <c r="AD154" s="126"/>
      <c r="AE154" s="94"/>
      <c r="AF154" s="94"/>
      <c r="AG154" s="56"/>
      <c r="AH154" s="56"/>
      <c r="AI154" s="56"/>
      <c r="AJ154" s="56"/>
      <c r="AK154" s="56"/>
      <c r="AL154" s="56"/>
      <c r="AM154" s="56"/>
      <c r="AN154" s="56"/>
      <c r="AO154" s="56"/>
      <c r="AP154" s="56"/>
      <c r="AQ154" s="56"/>
      <c r="AR154" s="56"/>
      <c r="AS154" s="56"/>
      <c r="AT154" s="56"/>
      <c r="AU154" s="56"/>
    </row>
    <row r="155" spans="21:47">
      <c r="U155" s="56"/>
      <c r="V155" s="56"/>
      <c r="W155" s="56"/>
      <c r="X155" s="126"/>
      <c r="Y155" s="126"/>
      <c r="Z155" s="126"/>
      <c r="AA155" s="126"/>
      <c r="AB155" s="126"/>
      <c r="AC155" s="126"/>
      <c r="AD155" s="126"/>
      <c r="AE155" s="94"/>
      <c r="AF155" s="94"/>
      <c r="AG155" s="56"/>
      <c r="AH155" s="56"/>
      <c r="AI155" s="56"/>
      <c r="AJ155" s="56"/>
      <c r="AK155" s="56"/>
      <c r="AL155" s="56"/>
      <c r="AM155" s="56"/>
      <c r="AN155" s="56"/>
      <c r="AO155" s="56"/>
      <c r="AP155" s="56"/>
      <c r="AQ155" s="56"/>
      <c r="AR155" s="56"/>
      <c r="AS155" s="56"/>
      <c r="AT155" s="56"/>
      <c r="AU155" s="56"/>
    </row>
    <row r="156" spans="21:47">
      <c r="U156" s="56"/>
      <c r="V156" s="56"/>
      <c r="W156" s="56"/>
      <c r="X156" s="126"/>
      <c r="Y156" s="126"/>
      <c r="Z156" s="126"/>
      <c r="AA156" s="126"/>
      <c r="AB156" s="126"/>
      <c r="AC156" s="126"/>
      <c r="AD156" s="126"/>
      <c r="AE156" s="94"/>
      <c r="AF156" s="94"/>
      <c r="AG156" s="56"/>
      <c r="AH156" s="56"/>
      <c r="AI156" s="56"/>
      <c r="AJ156" s="56"/>
      <c r="AK156" s="56"/>
      <c r="AL156" s="56"/>
      <c r="AM156" s="56"/>
      <c r="AN156" s="56"/>
      <c r="AO156" s="56"/>
      <c r="AP156" s="56"/>
      <c r="AQ156" s="56"/>
      <c r="AR156" s="56"/>
      <c r="AS156" s="56"/>
      <c r="AT156" s="56"/>
      <c r="AU156" s="56"/>
    </row>
    <row r="157" spans="21:47">
      <c r="U157" s="56"/>
      <c r="V157" s="56"/>
      <c r="W157" s="56"/>
      <c r="X157" s="126"/>
      <c r="Y157" s="126"/>
      <c r="Z157" s="126"/>
      <c r="AA157" s="126"/>
      <c r="AB157" s="126"/>
      <c r="AC157" s="126"/>
      <c r="AD157" s="126"/>
      <c r="AE157" s="94"/>
      <c r="AF157" s="94"/>
      <c r="AG157" s="56"/>
      <c r="AH157" s="56"/>
      <c r="AI157" s="56"/>
      <c r="AJ157" s="56"/>
      <c r="AK157" s="56"/>
      <c r="AL157" s="56"/>
      <c r="AM157" s="56"/>
      <c r="AN157" s="56"/>
      <c r="AO157" s="56"/>
      <c r="AP157" s="56"/>
      <c r="AQ157" s="56"/>
      <c r="AR157" s="56"/>
      <c r="AS157" s="56"/>
      <c r="AT157" s="56"/>
      <c r="AU157" s="56"/>
    </row>
    <row r="158" spans="21:47">
      <c r="U158" s="56"/>
      <c r="V158" s="56"/>
      <c r="W158" s="56"/>
      <c r="X158" s="126"/>
      <c r="Y158" s="126"/>
      <c r="Z158" s="126"/>
      <c r="AA158" s="126"/>
      <c r="AB158" s="126"/>
      <c r="AC158" s="126"/>
      <c r="AD158" s="126"/>
      <c r="AE158" s="94"/>
      <c r="AF158" s="94"/>
      <c r="AG158" s="56"/>
      <c r="AH158" s="56"/>
      <c r="AI158" s="56"/>
      <c r="AJ158" s="56"/>
      <c r="AK158" s="56"/>
      <c r="AL158" s="56"/>
      <c r="AM158" s="56"/>
      <c r="AN158" s="56"/>
      <c r="AO158" s="56"/>
      <c r="AP158" s="56"/>
      <c r="AQ158" s="56"/>
      <c r="AR158" s="56"/>
      <c r="AS158" s="56"/>
      <c r="AT158" s="56"/>
      <c r="AU158" s="56"/>
    </row>
    <row r="159" spans="21:47">
      <c r="U159" s="56"/>
      <c r="V159" s="56"/>
      <c r="W159" s="56"/>
      <c r="X159" s="126"/>
      <c r="Y159" s="126"/>
      <c r="Z159" s="126"/>
      <c r="AA159" s="126"/>
      <c r="AB159" s="126"/>
      <c r="AC159" s="126"/>
      <c r="AD159" s="126"/>
      <c r="AE159" s="94"/>
      <c r="AF159" s="94"/>
      <c r="AG159" s="56"/>
      <c r="AH159" s="56"/>
      <c r="AI159" s="56"/>
      <c r="AJ159" s="56"/>
      <c r="AK159" s="56"/>
      <c r="AL159" s="56"/>
      <c r="AM159" s="56"/>
      <c r="AN159" s="56"/>
      <c r="AO159" s="56"/>
      <c r="AP159" s="56"/>
      <c r="AQ159" s="56"/>
      <c r="AR159" s="56"/>
      <c r="AS159" s="56"/>
      <c r="AT159" s="56"/>
      <c r="AU159" s="56"/>
    </row>
    <row r="160" spans="21:47">
      <c r="U160" s="56"/>
      <c r="V160" s="56"/>
      <c r="W160" s="56"/>
      <c r="X160" s="126"/>
      <c r="Y160" s="126"/>
      <c r="Z160" s="126"/>
      <c r="AA160" s="126"/>
      <c r="AB160" s="126"/>
      <c r="AC160" s="126"/>
      <c r="AD160" s="126"/>
      <c r="AE160" s="94"/>
      <c r="AF160" s="94"/>
      <c r="AG160" s="56"/>
      <c r="AH160" s="56"/>
      <c r="AI160" s="56"/>
      <c r="AJ160" s="56"/>
      <c r="AK160" s="56"/>
      <c r="AL160" s="56"/>
      <c r="AM160" s="56"/>
      <c r="AN160" s="56"/>
      <c r="AO160" s="56"/>
      <c r="AP160" s="56"/>
      <c r="AQ160" s="56"/>
      <c r="AR160" s="56"/>
      <c r="AS160" s="56"/>
      <c r="AT160" s="56"/>
      <c r="AU160" s="56"/>
    </row>
    <row r="161" spans="21:47">
      <c r="U161" s="56"/>
      <c r="V161" s="56"/>
      <c r="W161" s="56"/>
      <c r="X161" s="126"/>
      <c r="Y161" s="126"/>
      <c r="Z161" s="126"/>
      <c r="AA161" s="126"/>
      <c r="AB161" s="126"/>
      <c r="AC161" s="126"/>
      <c r="AD161" s="126"/>
      <c r="AE161" s="94"/>
      <c r="AF161" s="94"/>
      <c r="AG161" s="56"/>
      <c r="AH161" s="56"/>
      <c r="AI161" s="56"/>
      <c r="AJ161" s="56"/>
      <c r="AK161" s="56"/>
      <c r="AL161" s="56"/>
      <c r="AM161" s="56"/>
      <c r="AN161" s="56"/>
      <c r="AO161" s="56"/>
      <c r="AP161" s="56"/>
      <c r="AQ161" s="56"/>
      <c r="AR161" s="56"/>
      <c r="AS161" s="56"/>
      <c r="AT161" s="56"/>
      <c r="AU161" s="56"/>
    </row>
    <row r="162" spans="21:47">
      <c r="U162" s="56"/>
      <c r="V162" s="56"/>
      <c r="W162" s="56"/>
      <c r="X162" s="126"/>
      <c r="Y162" s="126"/>
      <c r="Z162" s="126"/>
      <c r="AA162" s="126"/>
      <c r="AB162" s="126"/>
      <c r="AC162" s="126"/>
      <c r="AD162" s="126"/>
      <c r="AE162" s="94"/>
      <c r="AF162" s="94"/>
      <c r="AG162" s="56"/>
      <c r="AH162" s="56"/>
      <c r="AI162" s="56"/>
      <c r="AJ162" s="56"/>
      <c r="AK162" s="56"/>
      <c r="AL162" s="56"/>
      <c r="AM162" s="56"/>
      <c r="AN162" s="56"/>
      <c r="AO162" s="56"/>
      <c r="AP162" s="56"/>
      <c r="AQ162" s="56"/>
      <c r="AR162" s="56"/>
      <c r="AS162" s="56"/>
      <c r="AT162" s="56"/>
      <c r="AU162" s="56"/>
    </row>
    <row r="163" spans="21:47">
      <c r="U163" s="56"/>
      <c r="V163" s="56"/>
      <c r="W163" s="56"/>
      <c r="X163" s="126"/>
      <c r="Y163" s="126"/>
      <c r="Z163" s="126"/>
      <c r="AA163" s="126"/>
      <c r="AB163" s="126"/>
      <c r="AC163" s="126"/>
      <c r="AD163" s="126"/>
      <c r="AE163" s="94"/>
      <c r="AF163" s="94"/>
      <c r="AG163" s="56"/>
      <c r="AH163" s="56"/>
      <c r="AI163" s="56"/>
      <c r="AJ163" s="56"/>
      <c r="AK163" s="56"/>
      <c r="AL163" s="56"/>
      <c r="AM163" s="56"/>
      <c r="AN163" s="56"/>
      <c r="AO163" s="56"/>
      <c r="AP163" s="56"/>
      <c r="AQ163" s="56"/>
      <c r="AR163" s="56"/>
      <c r="AS163" s="56"/>
      <c r="AT163" s="56"/>
      <c r="AU163" s="56"/>
    </row>
    <row r="164" spans="21:47">
      <c r="U164" s="56"/>
      <c r="V164" s="56"/>
      <c r="W164" s="56"/>
      <c r="X164" s="126"/>
      <c r="Y164" s="126"/>
      <c r="Z164" s="126"/>
      <c r="AA164" s="126"/>
      <c r="AB164" s="126"/>
      <c r="AC164" s="126"/>
      <c r="AD164" s="126"/>
      <c r="AE164" s="94"/>
      <c r="AF164" s="94"/>
      <c r="AG164" s="56"/>
      <c r="AH164" s="56"/>
      <c r="AI164" s="56"/>
      <c r="AJ164" s="56"/>
      <c r="AK164" s="56"/>
      <c r="AL164" s="56"/>
      <c r="AM164" s="56"/>
      <c r="AN164" s="56"/>
      <c r="AO164" s="56"/>
      <c r="AP164" s="56"/>
      <c r="AQ164" s="56"/>
      <c r="AR164" s="56"/>
      <c r="AS164" s="56"/>
      <c r="AT164" s="56"/>
      <c r="AU164" s="56"/>
    </row>
    <row r="165" spans="21:47">
      <c r="U165" s="56"/>
      <c r="V165" s="56"/>
      <c r="W165" s="56"/>
      <c r="X165" s="126"/>
      <c r="Y165" s="126"/>
      <c r="Z165" s="126"/>
      <c r="AA165" s="126"/>
      <c r="AB165" s="126"/>
      <c r="AC165" s="126"/>
      <c r="AD165" s="126"/>
      <c r="AE165" s="94"/>
      <c r="AF165" s="94"/>
      <c r="AG165" s="56"/>
      <c r="AH165" s="56"/>
      <c r="AI165" s="56"/>
      <c r="AJ165" s="56"/>
      <c r="AK165" s="56"/>
      <c r="AL165" s="56"/>
      <c r="AM165" s="56"/>
      <c r="AN165" s="56"/>
      <c r="AO165" s="56"/>
      <c r="AP165" s="56"/>
      <c r="AQ165" s="56"/>
      <c r="AR165" s="56"/>
      <c r="AS165" s="56"/>
      <c r="AT165" s="56"/>
      <c r="AU165" s="56"/>
    </row>
    <row r="166" spans="21:47">
      <c r="U166" s="56"/>
      <c r="V166" s="56"/>
      <c r="W166" s="56"/>
      <c r="X166" s="126"/>
      <c r="Y166" s="126"/>
      <c r="Z166" s="126"/>
      <c r="AA166" s="126"/>
      <c r="AB166" s="126"/>
      <c r="AC166" s="126"/>
      <c r="AD166" s="126"/>
      <c r="AE166" s="94"/>
      <c r="AF166" s="94"/>
      <c r="AG166" s="56"/>
      <c r="AH166" s="56"/>
      <c r="AI166" s="56"/>
      <c r="AJ166" s="56"/>
      <c r="AK166" s="56"/>
      <c r="AL166" s="56"/>
      <c r="AM166" s="56"/>
      <c r="AN166" s="56"/>
      <c r="AO166" s="56"/>
      <c r="AP166" s="56"/>
      <c r="AQ166" s="56"/>
      <c r="AR166" s="56"/>
      <c r="AS166" s="56"/>
      <c r="AT166" s="56"/>
      <c r="AU166" s="56"/>
    </row>
    <row r="167" spans="21:47">
      <c r="U167" s="56"/>
      <c r="V167" s="56"/>
      <c r="W167" s="56"/>
      <c r="X167" s="126"/>
      <c r="Y167" s="126"/>
      <c r="Z167" s="126"/>
      <c r="AA167" s="126"/>
      <c r="AB167" s="126"/>
      <c r="AC167" s="126"/>
      <c r="AD167" s="126"/>
      <c r="AE167" s="94"/>
      <c r="AF167" s="94"/>
      <c r="AG167" s="56"/>
      <c r="AH167" s="56"/>
      <c r="AI167" s="56"/>
      <c r="AJ167" s="56"/>
      <c r="AK167" s="56"/>
      <c r="AL167" s="56"/>
      <c r="AM167" s="56"/>
      <c r="AN167" s="56"/>
      <c r="AO167" s="56"/>
      <c r="AP167" s="56"/>
      <c r="AQ167" s="56"/>
      <c r="AR167" s="56"/>
      <c r="AS167" s="56"/>
      <c r="AT167" s="56"/>
      <c r="AU167" s="56"/>
    </row>
    <row r="168" spans="21:47">
      <c r="U168" s="56"/>
      <c r="V168" s="56"/>
      <c r="W168" s="56"/>
      <c r="X168" s="126"/>
      <c r="Y168" s="126"/>
      <c r="Z168" s="126"/>
      <c r="AA168" s="126"/>
      <c r="AB168" s="126"/>
      <c r="AC168" s="126"/>
      <c r="AD168" s="126"/>
      <c r="AE168" s="94"/>
      <c r="AF168" s="94"/>
      <c r="AG168" s="56"/>
      <c r="AH168" s="56"/>
      <c r="AI168" s="56"/>
      <c r="AJ168" s="56"/>
      <c r="AK168" s="56"/>
      <c r="AL168" s="56"/>
      <c r="AM168" s="56"/>
      <c r="AN168" s="56"/>
      <c r="AO168" s="56"/>
      <c r="AP168" s="56"/>
      <c r="AQ168" s="56"/>
      <c r="AR168" s="56"/>
      <c r="AS168" s="56"/>
      <c r="AT168" s="56"/>
      <c r="AU168" s="56"/>
    </row>
    <row r="169" spans="21:47">
      <c r="U169" s="56"/>
      <c r="V169" s="56"/>
      <c r="W169" s="56"/>
      <c r="X169" s="126"/>
      <c r="Y169" s="126"/>
      <c r="Z169" s="126"/>
      <c r="AA169" s="126"/>
      <c r="AB169" s="126"/>
      <c r="AC169" s="126"/>
      <c r="AD169" s="126"/>
      <c r="AE169" s="94"/>
      <c r="AF169" s="94"/>
      <c r="AG169" s="56"/>
      <c r="AH169" s="56"/>
      <c r="AI169" s="56"/>
      <c r="AJ169" s="56"/>
      <c r="AK169" s="56"/>
      <c r="AL169" s="56"/>
      <c r="AM169" s="56"/>
      <c r="AN169" s="56"/>
      <c r="AO169" s="56"/>
      <c r="AP169" s="56"/>
      <c r="AQ169" s="56"/>
      <c r="AR169" s="56"/>
      <c r="AS169" s="56"/>
      <c r="AT169" s="56"/>
      <c r="AU169" s="56"/>
    </row>
    <row r="170" spans="21:47">
      <c r="U170" s="56"/>
      <c r="V170" s="56"/>
      <c r="W170" s="56"/>
      <c r="X170" s="126"/>
      <c r="Y170" s="126"/>
      <c r="Z170" s="126"/>
      <c r="AA170" s="126"/>
      <c r="AB170" s="126"/>
      <c r="AC170" s="126"/>
      <c r="AD170" s="126"/>
      <c r="AE170" s="94"/>
      <c r="AF170" s="94"/>
      <c r="AG170" s="56"/>
      <c r="AH170" s="56"/>
      <c r="AI170" s="56"/>
      <c r="AJ170" s="56"/>
      <c r="AK170" s="56"/>
      <c r="AL170" s="56"/>
      <c r="AM170" s="56"/>
      <c r="AN170" s="56"/>
      <c r="AO170" s="56"/>
      <c r="AP170" s="56"/>
      <c r="AQ170" s="56"/>
      <c r="AR170" s="56"/>
      <c r="AS170" s="56"/>
      <c r="AT170" s="56"/>
      <c r="AU170" s="56"/>
    </row>
    <row r="171" spans="21:47">
      <c r="U171" s="56"/>
      <c r="V171" s="56"/>
      <c r="W171" s="56"/>
      <c r="X171" s="126"/>
      <c r="Y171" s="126"/>
      <c r="Z171" s="126"/>
      <c r="AA171" s="126"/>
      <c r="AB171" s="126"/>
      <c r="AC171" s="126"/>
      <c r="AD171" s="126"/>
      <c r="AE171" s="94"/>
      <c r="AF171" s="94"/>
      <c r="AG171" s="56"/>
      <c r="AH171" s="56"/>
      <c r="AI171" s="56"/>
      <c r="AJ171" s="56"/>
      <c r="AK171" s="56"/>
      <c r="AL171" s="56"/>
      <c r="AM171" s="56"/>
      <c r="AN171" s="56"/>
      <c r="AO171" s="56"/>
      <c r="AP171" s="56"/>
      <c r="AQ171" s="56"/>
      <c r="AR171" s="56"/>
      <c r="AS171" s="56"/>
      <c r="AT171" s="56"/>
      <c r="AU171" s="56"/>
    </row>
    <row r="172" spans="21:47">
      <c r="U172" s="56"/>
      <c r="V172" s="56"/>
      <c r="W172" s="56"/>
      <c r="X172" s="126"/>
      <c r="Y172" s="126"/>
      <c r="Z172" s="126"/>
      <c r="AA172" s="126"/>
      <c r="AB172" s="126"/>
      <c r="AC172" s="126"/>
      <c r="AD172" s="126"/>
      <c r="AE172" s="94"/>
      <c r="AF172" s="94"/>
      <c r="AG172" s="56"/>
      <c r="AH172" s="56"/>
      <c r="AI172" s="56"/>
      <c r="AJ172" s="56"/>
      <c r="AK172" s="56"/>
      <c r="AL172" s="56"/>
      <c r="AM172" s="56"/>
      <c r="AN172" s="56"/>
      <c r="AO172" s="56"/>
      <c r="AP172" s="56"/>
      <c r="AQ172" s="56"/>
      <c r="AR172" s="56"/>
      <c r="AS172" s="56"/>
      <c r="AT172" s="56"/>
      <c r="AU172" s="56"/>
    </row>
    <row r="173" spans="21:47">
      <c r="U173" s="56"/>
      <c r="V173" s="56"/>
      <c r="W173" s="56"/>
      <c r="X173" s="126"/>
      <c r="Y173" s="126"/>
      <c r="Z173" s="126"/>
      <c r="AA173" s="126"/>
      <c r="AB173" s="126"/>
      <c r="AC173" s="126"/>
      <c r="AD173" s="126"/>
      <c r="AE173" s="94"/>
      <c r="AF173" s="94"/>
      <c r="AG173" s="56"/>
      <c r="AH173" s="56"/>
      <c r="AI173" s="56"/>
      <c r="AJ173" s="56"/>
      <c r="AK173" s="56"/>
      <c r="AL173" s="56"/>
      <c r="AM173" s="56"/>
      <c r="AN173" s="56"/>
      <c r="AO173" s="56"/>
      <c r="AP173" s="56"/>
      <c r="AQ173" s="56"/>
      <c r="AR173" s="56"/>
      <c r="AS173" s="56"/>
      <c r="AT173" s="56"/>
      <c r="AU173" s="56"/>
    </row>
    <row r="174" spans="21:47">
      <c r="U174" s="56"/>
      <c r="V174" s="56"/>
      <c r="W174" s="56"/>
      <c r="X174" s="126"/>
      <c r="Y174" s="126"/>
      <c r="Z174" s="126"/>
      <c r="AA174" s="126"/>
      <c r="AB174" s="126"/>
      <c r="AC174" s="126"/>
      <c r="AD174" s="126"/>
      <c r="AE174" s="94"/>
      <c r="AF174" s="94"/>
      <c r="AG174" s="56"/>
      <c r="AH174" s="56"/>
      <c r="AI174" s="56"/>
      <c r="AJ174" s="56"/>
      <c r="AK174" s="56"/>
      <c r="AL174" s="56"/>
      <c r="AM174" s="56"/>
      <c r="AN174" s="56"/>
      <c r="AO174" s="56"/>
      <c r="AP174" s="56"/>
      <c r="AQ174" s="56"/>
      <c r="AR174" s="56"/>
      <c r="AS174" s="56"/>
      <c r="AT174" s="56"/>
      <c r="AU174" s="56"/>
    </row>
    <row r="175" spans="21:47">
      <c r="U175" s="56"/>
      <c r="V175" s="56"/>
      <c r="W175" s="56"/>
      <c r="X175" s="126"/>
      <c r="Y175" s="126"/>
      <c r="Z175" s="126"/>
      <c r="AA175" s="126"/>
      <c r="AB175" s="126"/>
      <c r="AC175" s="126"/>
      <c r="AD175" s="126"/>
      <c r="AE175" s="94"/>
      <c r="AF175" s="94"/>
      <c r="AG175" s="56"/>
      <c r="AH175" s="56"/>
      <c r="AI175" s="56"/>
      <c r="AJ175" s="56"/>
      <c r="AK175" s="56"/>
      <c r="AL175" s="56"/>
      <c r="AM175" s="56"/>
      <c r="AN175" s="56"/>
      <c r="AO175" s="56"/>
      <c r="AP175" s="56"/>
      <c r="AQ175" s="56"/>
      <c r="AR175" s="56"/>
      <c r="AS175" s="56"/>
      <c r="AT175" s="56"/>
      <c r="AU175" s="56"/>
    </row>
    <row r="176" spans="21:47">
      <c r="U176" s="56"/>
      <c r="V176" s="56"/>
      <c r="W176" s="56"/>
      <c r="X176" s="126"/>
      <c r="Y176" s="126"/>
      <c r="Z176" s="126"/>
      <c r="AA176" s="126"/>
      <c r="AB176" s="126"/>
      <c r="AC176" s="126"/>
      <c r="AD176" s="126"/>
      <c r="AE176" s="94"/>
      <c r="AF176" s="94"/>
      <c r="AG176" s="56"/>
      <c r="AH176" s="56"/>
      <c r="AI176" s="56"/>
      <c r="AJ176" s="56"/>
      <c r="AK176" s="56"/>
      <c r="AL176" s="56"/>
      <c r="AM176" s="56"/>
      <c r="AN176" s="56"/>
      <c r="AO176" s="56"/>
      <c r="AP176" s="56"/>
      <c r="AQ176" s="56"/>
      <c r="AR176" s="56"/>
      <c r="AS176" s="56"/>
      <c r="AT176" s="56"/>
      <c r="AU176" s="56"/>
    </row>
    <row r="177" spans="21:47">
      <c r="U177" s="56"/>
      <c r="V177" s="56"/>
      <c r="W177" s="56"/>
      <c r="X177" s="126"/>
      <c r="Y177" s="126"/>
      <c r="Z177" s="126"/>
      <c r="AA177" s="126"/>
      <c r="AB177" s="126"/>
      <c r="AC177" s="126"/>
      <c r="AD177" s="126"/>
      <c r="AE177" s="94"/>
      <c r="AF177" s="94"/>
      <c r="AG177" s="56"/>
      <c r="AH177" s="56"/>
      <c r="AI177" s="56"/>
      <c r="AJ177" s="56"/>
      <c r="AK177" s="56"/>
      <c r="AL177" s="56"/>
      <c r="AM177" s="56"/>
      <c r="AN177" s="56"/>
      <c r="AO177" s="56"/>
      <c r="AP177" s="56"/>
      <c r="AQ177" s="56"/>
      <c r="AR177" s="56"/>
      <c r="AS177" s="56"/>
      <c r="AT177" s="56"/>
      <c r="AU177" s="56"/>
    </row>
    <row r="178" spans="21:47">
      <c r="U178" s="56"/>
      <c r="V178" s="56"/>
      <c r="W178" s="56"/>
      <c r="X178" s="126"/>
      <c r="Y178" s="126"/>
      <c r="Z178" s="126"/>
      <c r="AA178" s="126"/>
      <c r="AB178" s="126"/>
      <c r="AC178" s="126"/>
      <c r="AD178" s="126"/>
      <c r="AE178" s="94"/>
      <c r="AF178" s="94"/>
      <c r="AG178" s="56"/>
      <c r="AH178" s="56"/>
      <c r="AI178" s="56"/>
      <c r="AJ178" s="56"/>
      <c r="AK178" s="56"/>
      <c r="AL178" s="56"/>
      <c r="AM178" s="56"/>
      <c r="AN178" s="56"/>
      <c r="AO178" s="56"/>
      <c r="AP178" s="56"/>
      <c r="AQ178" s="56"/>
      <c r="AR178" s="56"/>
      <c r="AS178" s="56"/>
      <c r="AT178" s="56"/>
      <c r="AU178" s="56"/>
    </row>
    <row r="179" spans="21:47">
      <c r="U179" s="56"/>
      <c r="V179" s="56"/>
      <c r="W179" s="56"/>
      <c r="X179" s="126"/>
      <c r="Y179" s="126"/>
      <c r="Z179" s="126"/>
      <c r="AA179" s="126"/>
      <c r="AB179" s="126"/>
      <c r="AC179" s="126"/>
      <c r="AD179" s="126"/>
      <c r="AE179" s="94"/>
      <c r="AF179" s="94"/>
      <c r="AG179" s="56"/>
      <c r="AH179" s="56"/>
      <c r="AI179" s="56"/>
      <c r="AJ179" s="56"/>
      <c r="AK179" s="56"/>
      <c r="AL179" s="56"/>
      <c r="AM179" s="56"/>
      <c r="AN179" s="56"/>
      <c r="AO179" s="56"/>
      <c r="AP179" s="56"/>
      <c r="AQ179" s="56"/>
      <c r="AR179" s="56"/>
      <c r="AS179" s="56"/>
      <c r="AT179" s="56"/>
      <c r="AU179" s="56"/>
    </row>
    <row r="180" spans="21:47">
      <c r="U180" s="56"/>
      <c r="V180" s="56"/>
      <c r="W180" s="56"/>
      <c r="X180" s="126"/>
      <c r="Y180" s="126"/>
      <c r="Z180" s="126"/>
      <c r="AA180" s="126"/>
      <c r="AB180" s="126"/>
      <c r="AC180" s="126"/>
      <c r="AD180" s="126"/>
      <c r="AE180" s="94"/>
      <c r="AF180" s="94"/>
      <c r="AG180" s="56"/>
      <c r="AH180" s="56"/>
      <c r="AI180" s="56"/>
      <c r="AJ180" s="56"/>
      <c r="AK180" s="56"/>
      <c r="AL180" s="56"/>
      <c r="AM180" s="56"/>
      <c r="AN180" s="56"/>
      <c r="AO180" s="56"/>
      <c r="AP180" s="56"/>
      <c r="AQ180" s="56"/>
      <c r="AR180" s="56"/>
      <c r="AS180" s="56"/>
      <c r="AT180" s="56"/>
      <c r="AU180" s="56"/>
    </row>
    <row r="181" spans="21:47">
      <c r="U181" s="56"/>
      <c r="V181" s="56"/>
      <c r="W181" s="56"/>
      <c r="X181" s="126"/>
      <c r="Y181" s="126"/>
      <c r="Z181" s="126"/>
      <c r="AA181" s="126"/>
      <c r="AB181" s="126"/>
      <c r="AC181" s="126"/>
      <c r="AD181" s="126"/>
      <c r="AE181" s="94"/>
      <c r="AF181" s="94"/>
      <c r="AG181" s="56"/>
      <c r="AH181" s="56"/>
      <c r="AI181" s="56"/>
      <c r="AJ181" s="56"/>
      <c r="AK181" s="56"/>
      <c r="AL181" s="56"/>
      <c r="AM181" s="56"/>
      <c r="AN181" s="56"/>
      <c r="AO181" s="56"/>
      <c r="AP181" s="56"/>
      <c r="AQ181" s="56"/>
      <c r="AR181" s="56"/>
      <c r="AS181" s="56"/>
      <c r="AT181" s="56"/>
      <c r="AU181" s="56"/>
    </row>
    <row r="182" spans="21:47">
      <c r="U182" s="56"/>
      <c r="V182" s="56"/>
      <c r="W182" s="56"/>
      <c r="X182" s="126"/>
      <c r="Y182" s="126"/>
      <c r="Z182" s="126"/>
      <c r="AA182" s="126"/>
      <c r="AB182" s="126"/>
      <c r="AC182" s="126"/>
      <c r="AD182" s="126"/>
      <c r="AE182" s="94"/>
      <c r="AF182" s="94"/>
      <c r="AG182" s="56"/>
      <c r="AH182" s="56"/>
      <c r="AI182" s="56"/>
      <c r="AJ182" s="56"/>
      <c r="AK182" s="56"/>
      <c r="AL182" s="56"/>
      <c r="AM182" s="56"/>
      <c r="AN182" s="56"/>
      <c r="AO182" s="56"/>
      <c r="AP182" s="56"/>
      <c r="AQ182" s="56"/>
      <c r="AR182" s="56"/>
      <c r="AS182" s="56"/>
      <c r="AT182" s="56"/>
      <c r="AU182" s="56"/>
    </row>
    <row r="183" spans="21:47">
      <c r="U183" s="56"/>
      <c r="V183" s="56"/>
      <c r="W183" s="56"/>
      <c r="X183" s="126"/>
      <c r="Y183" s="126"/>
      <c r="Z183" s="126"/>
      <c r="AA183" s="126"/>
      <c r="AB183" s="126"/>
      <c r="AC183" s="126"/>
      <c r="AD183" s="126"/>
      <c r="AE183" s="94"/>
      <c r="AF183" s="94"/>
      <c r="AG183" s="56"/>
      <c r="AH183" s="56"/>
      <c r="AI183" s="56"/>
      <c r="AJ183" s="56"/>
      <c r="AK183" s="56"/>
      <c r="AL183" s="56"/>
      <c r="AM183" s="56"/>
      <c r="AN183" s="56"/>
      <c r="AO183" s="56"/>
      <c r="AP183" s="56"/>
      <c r="AQ183" s="56"/>
      <c r="AR183" s="56"/>
      <c r="AS183" s="56"/>
      <c r="AT183" s="56"/>
      <c r="AU183" s="56"/>
    </row>
    <row r="184" spans="21:47">
      <c r="U184" s="56"/>
      <c r="V184" s="56"/>
      <c r="W184" s="56"/>
      <c r="X184" s="126"/>
      <c r="Y184" s="126"/>
      <c r="Z184" s="126"/>
      <c r="AA184" s="126"/>
      <c r="AB184" s="126"/>
      <c r="AC184" s="126"/>
      <c r="AD184" s="126"/>
      <c r="AE184" s="94"/>
      <c r="AF184" s="94"/>
      <c r="AG184" s="56"/>
      <c r="AH184" s="56"/>
      <c r="AI184" s="56"/>
      <c r="AJ184" s="56"/>
      <c r="AK184" s="56"/>
      <c r="AL184" s="56"/>
      <c r="AM184" s="56"/>
      <c r="AN184" s="56"/>
      <c r="AO184" s="56"/>
      <c r="AP184" s="56"/>
      <c r="AQ184" s="56"/>
      <c r="AR184" s="56"/>
      <c r="AS184" s="56"/>
      <c r="AT184" s="56"/>
      <c r="AU184" s="56"/>
    </row>
    <row r="185" spans="21:47">
      <c r="U185" s="56"/>
      <c r="V185" s="56"/>
      <c r="W185" s="56"/>
      <c r="X185" s="126"/>
      <c r="Y185" s="126"/>
      <c r="Z185" s="126"/>
      <c r="AA185" s="126"/>
      <c r="AB185" s="126"/>
      <c r="AC185" s="126"/>
      <c r="AD185" s="126"/>
      <c r="AE185" s="94"/>
      <c r="AF185" s="94"/>
      <c r="AG185" s="56"/>
      <c r="AH185" s="56"/>
      <c r="AI185" s="56"/>
      <c r="AJ185" s="56"/>
      <c r="AK185" s="56"/>
      <c r="AL185" s="56"/>
      <c r="AM185" s="56"/>
      <c r="AN185" s="56"/>
      <c r="AO185" s="56"/>
      <c r="AP185" s="56"/>
      <c r="AQ185" s="56"/>
      <c r="AR185" s="56"/>
      <c r="AS185" s="56"/>
      <c r="AT185" s="56"/>
      <c r="AU185" s="56"/>
    </row>
    <row r="186" spans="21:47">
      <c r="U186" s="56"/>
      <c r="V186" s="56"/>
      <c r="W186" s="56"/>
      <c r="X186" s="126"/>
      <c r="Y186" s="126"/>
      <c r="Z186" s="126"/>
      <c r="AA186" s="126"/>
      <c r="AB186" s="126"/>
      <c r="AC186" s="126"/>
      <c r="AD186" s="126"/>
      <c r="AE186" s="94"/>
      <c r="AF186" s="94"/>
      <c r="AG186" s="56"/>
      <c r="AH186" s="56"/>
      <c r="AI186" s="56"/>
      <c r="AJ186" s="56"/>
      <c r="AK186" s="56"/>
      <c r="AL186" s="56"/>
      <c r="AM186" s="56"/>
      <c r="AN186" s="56"/>
      <c r="AO186" s="56"/>
      <c r="AP186" s="56"/>
      <c r="AQ186" s="56"/>
      <c r="AR186" s="56"/>
      <c r="AS186" s="56"/>
      <c r="AT186" s="56"/>
      <c r="AU186" s="56"/>
    </row>
    <row r="187" spans="21:47">
      <c r="U187" s="56"/>
      <c r="V187" s="56"/>
      <c r="W187" s="56"/>
      <c r="X187" s="126"/>
      <c r="Y187" s="126"/>
      <c r="Z187" s="126"/>
      <c r="AA187" s="126"/>
      <c r="AB187" s="126"/>
      <c r="AC187" s="126"/>
      <c r="AD187" s="126"/>
      <c r="AE187" s="94"/>
      <c r="AF187" s="94"/>
      <c r="AG187" s="56"/>
      <c r="AH187" s="56"/>
      <c r="AI187" s="56"/>
      <c r="AJ187" s="56"/>
      <c r="AK187" s="56"/>
      <c r="AL187" s="56"/>
      <c r="AM187" s="56"/>
      <c r="AN187" s="56"/>
      <c r="AO187" s="56"/>
      <c r="AP187" s="56"/>
      <c r="AQ187" s="56"/>
      <c r="AR187" s="56"/>
      <c r="AS187" s="56"/>
      <c r="AT187" s="56"/>
      <c r="AU187" s="56"/>
    </row>
    <row r="188" spans="21:47">
      <c r="U188" s="56"/>
      <c r="V188" s="56"/>
      <c r="W188" s="56"/>
      <c r="X188" s="126"/>
      <c r="Y188" s="126"/>
      <c r="Z188" s="126"/>
      <c r="AA188" s="126"/>
      <c r="AB188" s="126"/>
      <c r="AC188" s="126"/>
      <c r="AD188" s="126"/>
      <c r="AE188" s="94"/>
      <c r="AF188" s="94"/>
      <c r="AG188" s="56"/>
      <c r="AH188" s="56"/>
      <c r="AI188" s="56"/>
      <c r="AJ188" s="56"/>
      <c r="AK188" s="56"/>
      <c r="AL188" s="56"/>
      <c r="AM188" s="56"/>
      <c r="AN188" s="56"/>
      <c r="AO188" s="56"/>
      <c r="AP188" s="56"/>
      <c r="AQ188" s="56"/>
      <c r="AR188" s="56"/>
      <c r="AS188" s="56"/>
      <c r="AT188" s="56"/>
      <c r="AU188" s="56"/>
    </row>
    <row r="189" spans="21:47">
      <c r="U189" s="56"/>
      <c r="V189" s="56"/>
      <c r="W189" s="56"/>
      <c r="X189" s="126"/>
      <c r="Y189" s="126"/>
      <c r="Z189" s="126"/>
      <c r="AA189" s="126"/>
      <c r="AB189" s="126"/>
      <c r="AC189" s="126"/>
      <c r="AD189" s="126"/>
      <c r="AE189" s="94"/>
      <c r="AF189" s="94"/>
      <c r="AG189" s="56"/>
      <c r="AH189" s="56"/>
      <c r="AI189" s="56"/>
      <c r="AJ189" s="56"/>
      <c r="AK189" s="56"/>
      <c r="AL189" s="56"/>
      <c r="AM189" s="56"/>
      <c r="AN189" s="56"/>
      <c r="AO189" s="56"/>
      <c r="AP189" s="56"/>
      <c r="AQ189" s="56"/>
      <c r="AR189" s="56"/>
      <c r="AS189" s="56"/>
      <c r="AT189" s="56"/>
      <c r="AU189" s="56"/>
    </row>
    <row r="190" spans="21:47">
      <c r="U190" s="56"/>
      <c r="V190" s="56"/>
      <c r="W190" s="56"/>
      <c r="X190" s="126"/>
      <c r="Y190" s="126"/>
      <c r="Z190" s="126"/>
      <c r="AA190" s="126"/>
      <c r="AB190" s="126"/>
      <c r="AC190" s="126"/>
      <c r="AD190" s="126"/>
      <c r="AE190" s="94"/>
      <c r="AF190" s="94"/>
      <c r="AG190" s="56"/>
      <c r="AH190" s="56"/>
      <c r="AI190" s="56"/>
      <c r="AJ190" s="56"/>
      <c r="AK190" s="56"/>
      <c r="AL190" s="56"/>
      <c r="AM190" s="56"/>
      <c r="AN190" s="56"/>
      <c r="AO190" s="56"/>
      <c r="AP190" s="56"/>
      <c r="AQ190" s="56"/>
      <c r="AR190" s="56"/>
      <c r="AS190" s="56"/>
      <c r="AT190" s="56"/>
      <c r="AU190" s="56"/>
    </row>
    <row r="191" spans="21:47">
      <c r="U191" s="56"/>
      <c r="V191" s="56"/>
      <c r="W191" s="56"/>
      <c r="X191" s="126"/>
      <c r="Y191" s="126"/>
      <c r="Z191" s="126"/>
      <c r="AA191" s="126"/>
      <c r="AB191" s="126"/>
      <c r="AC191" s="126"/>
      <c r="AD191" s="126"/>
      <c r="AE191" s="126"/>
      <c r="AF191" s="94"/>
      <c r="AG191" s="56"/>
      <c r="AH191" s="134"/>
      <c r="AI191" s="94"/>
      <c r="AJ191" s="56"/>
      <c r="AK191" s="56"/>
      <c r="AL191" s="56"/>
      <c r="AM191" s="56"/>
      <c r="AN191" s="56"/>
      <c r="AO191" s="56"/>
      <c r="AP191" s="56"/>
      <c r="AQ191" s="56"/>
      <c r="AR191" s="56"/>
      <c r="AS191" s="56"/>
      <c r="AT191" s="56"/>
      <c r="AU191" s="56"/>
    </row>
    <row r="192" spans="21:47">
      <c r="U192" s="56"/>
      <c r="V192" s="56"/>
      <c r="W192" s="56"/>
      <c r="X192" s="126"/>
      <c r="Y192" s="126"/>
      <c r="Z192" s="126"/>
      <c r="AA192" s="126"/>
      <c r="AB192" s="126"/>
      <c r="AC192" s="126"/>
      <c r="AD192" s="126"/>
      <c r="AE192" s="94"/>
      <c r="AF192" s="94"/>
      <c r="AG192" s="56"/>
      <c r="AH192" s="56"/>
      <c r="AI192" s="56"/>
      <c r="AJ192" s="56"/>
      <c r="AK192" s="56"/>
      <c r="AL192" s="56"/>
      <c r="AM192" s="56"/>
      <c r="AN192" s="56"/>
      <c r="AO192" s="56"/>
      <c r="AP192" s="56"/>
      <c r="AQ192" s="56"/>
      <c r="AR192" s="56"/>
      <c r="AS192" s="56"/>
      <c r="AT192" s="56"/>
      <c r="AU192" s="56"/>
    </row>
    <row r="193" spans="21:47">
      <c r="U193" s="56"/>
      <c r="V193" s="56"/>
      <c r="W193" s="56"/>
      <c r="X193" s="126"/>
      <c r="Y193" s="126"/>
      <c r="Z193" s="126"/>
      <c r="AA193" s="126"/>
      <c r="AB193" s="126"/>
      <c r="AC193" s="126"/>
      <c r="AD193" s="126"/>
      <c r="AE193" s="94"/>
      <c r="AF193" s="94"/>
      <c r="AG193" s="56"/>
      <c r="AH193" s="56"/>
      <c r="AI193" s="56"/>
      <c r="AJ193" s="56"/>
      <c r="AK193" s="56"/>
      <c r="AL193" s="56"/>
      <c r="AM193" s="56"/>
      <c r="AN193" s="56"/>
      <c r="AO193" s="56"/>
      <c r="AP193" s="56"/>
      <c r="AQ193" s="56"/>
      <c r="AR193" s="56"/>
      <c r="AS193" s="56"/>
      <c r="AT193" s="56"/>
      <c r="AU193" s="56"/>
    </row>
    <row r="194" spans="21:47">
      <c r="U194" s="56"/>
      <c r="V194" s="56"/>
      <c r="W194" s="56"/>
      <c r="X194" s="126"/>
      <c r="Y194" s="126"/>
      <c r="Z194" s="126"/>
      <c r="AA194" s="126"/>
      <c r="AB194" s="126"/>
      <c r="AC194" s="126"/>
      <c r="AD194" s="126"/>
      <c r="AE194" s="94"/>
      <c r="AF194" s="94"/>
      <c r="AG194" s="56"/>
      <c r="AH194" s="56"/>
      <c r="AI194" s="56"/>
      <c r="AJ194" s="56"/>
      <c r="AK194" s="56"/>
      <c r="AL194" s="56"/>
      <c r="AM194" s="56"/>
      <c r="AN194" s="56"/>
      <c r="AO194" s="56"/>
      <c r="AP194" s="56"/>
      <c r="AQ194" s="56"/>
      <c r="AR194" s="56"/>
      <c r="AS194" s="56"/>
      <c r="AT194" s="56"/>
      <c r="AU194" s="56"/>
    </row>
    <row r="195" spans="21:47">
      <c r="U195" s="56"/>
      <c r="V195" s="56"/>
      <c r="W195" s="56"/>
      <c r="X195" s="126"/>
      <c r="Y195" s="126"/>
      <c r="Z195" s="126"/>
      <c r="AA195" s="126"/>
      <c r="AB195" s="126"/>
      <c r="AC195" s="126"/>
      <c r="AD195" s="126"/>
      <c r="AE195" s="94"/>
      <c r="AF195" s="94"/>
      <c r="AG195" s="56"/>
      <c r="AH195" s="56"/>
      <c r="AI195" s="56"/>
      <c r="AJ195" s="56"/>
      <c r="AK195" s="56"/>
      <c r="AL195" s="56"/>
      <c r="AM195" s="56"/>
      <c r="AN195" s="56"/>
      <c r="AO195" s="56"/>
      <c r="AP195" s="56"/>
      <c r="AQ195" s="56"/>
      <c r="AR195" s="56"/>
      <c r="AS195" s="56"/>
      <c r="AT195" s="56"/>
      <c r="AU195" s="56"/>
    </row>
    <row r="196" spans="21:47">
      <c r="U196" s="56"/>
      <c r="V196" s="56"/>
      <c r="W196" s="56"/>
      <c r="X196" s="126"/>
      <c r="Y196" s="126"/>
      <c r="Z196" s="126"/>
      <c r="AA196" s="126"/>
      <c r="AB196" s="126"/>
      <c r="AC196" s="126"/>
      <c r="AD196" s="126"/>
      <c r="AE196" s="94"/>
      <c r="AF196" s="94"/>
      <c r="AG196" s="56"/>
      <c r="AH196" s="56"/>
      <c r="AI196" s="56"/>
      <c r="AJ196" s="56"/>
      <c r="AK196" s="56"/>
      <c r="AL196" s="56"/>
      <c r="AM196" s="56"/>
      <c r="AN196" s="56"/>
      <c r="AO196" s="56"/>
      <c r="AP196" s="56"/>
      <c r="AQ196" s="56"/>
      <c r="AR196" s="56"/>
      <c r="AS196" s="56"/>
      <c r="AT196" s="56"/>
      <c r="AU196" s="56"/>
    </row>
    <row r="197" spans="21:47">
      <c r="U197" s="56"/>
      <c r="V197" s="56"/>
      <c r="W197" s="56"/>
      <c r="X197" s="126"/>
      <c r="Y197" s="126"/>
      <c r="Z197" s="126"/>
      <c r="AA197" s="126"/>
      <c r="AB197" s="126"/>
      <c r="AC197" s="126"/>
      <c r="AD197" s="126"/>
      <c r="AE197" s="94"/>
      <c r="AF197" s="94"/>
      <c r="AG197" s="56"/>
      <c r="AH197" s="56"/>
      <c r="AI197" s="56"/>
      <c r="AJ197" s="56"/>
      <c r="AK197" s="56"/>
      <c r="AL197" s="56"/>
      <c r="AM197" s="56"/>
      <c r="AN197" s="56"/>
      <c r="AO197" s="56"/>
      <c r="AP197" s="56"/>
      <c r="AQ197" s="56"/>
      <c r="AR197" s="56"/>
      <c r="AS197" s="56"/>
      <c r="AT197" s="56"/>
      <c r="AU197" s="56"/>
    </row>
    <row r="198" spans="21:47">
      <c r="U198" s="56"/>
      <c r="V198" s="56"/>
      <c r="W198" s="56"/>
      <c r="X198" s="126"/>
      <c r="Y198" s="126"/>
      <c r="Z198" s="126"/>
      <c r="AA198" s="126"/>
      <c r="AB198" s="126"/>
      <c r="AC198" s="126"/>
      <c r="AD198" s="126"/>
      <c r="AE198" s="94"/>
      <c r="AF198" s="94"/>
      <c r="AG198" s="56"/>
      <c r="AH198" s="56"/>
      <c r="AI198" s="56"/>
      <c r="AJ198" s="56"/>
      <c r="AK198" s="56"/>
      <c r="AL198" s="56"/>
      <c r="AM198" s="56"/>
      <c r="AN198" s="56"/>
      <c r="AO198" s="56"/>
      <c r="AP198" s="56"/>
      <c r="AQ198" s="56"/>
      <c r="AR198" s="56"/>
      <c r="AS198" s="56"/>
      <c r="AT198" s="56"/>
      <c r="AU198" s="56"/>
    </row>
    <row r="199" spans="21:47">
      <c r="U199" s="56"/>
      <c r="V199" s="56"/>
      <c r="W199" s="56"/>
      <c r="X199" s="126"/>
      <c r="Y199" s="126"/>
      <c r="Z199" s="126"/>
      <c r="AA199" s="126"/>
      <c r="AB199" s="126"/>
      <c r="AC199" s="126"/>
      <c r="AD199" s="126"/>
      <c r="AE199" s="94"/>
      <c r="AF199" s="94"/>
      <c r="AG199" s="56"/>
      <c r="AH199" s="56"/>
      <c r="AI199" s="56"/>
      <c r="AJ199" s="56"/>
      <c r="AK199" s="56"/>
      <c r="AL199" s="56"/>
      <c r="AM199" s="56"/>
      <c r="AN199" s="56"/>
      <c r="AO199" s="56"/>
      <c r="AP199" s="56"/>
      <c r="AQ199" s="56"/>
      <c r="AR199" s="56"/>
      <c r="AS199" s="56"/>
      <c r="AT199" s="56"/>
      <c r="AU199" s="56"/>
    </row>
    <row r="200" spans="21:47">
      <c r="U200" s="56"/>
      <c r="V200" s="56"/>
      <c r="W200" s="56"/>
      <c r="X200" s="126"/>
      <c r="Y200" s="126"/>
      <c r="Z200" s="126"/>
      <c r="AA200" s="126"/>
      <c r="AB200" s="126"/>
      <c r="AC200" s="126"/>
      <c r="AD200" s="126"/>
      <c r="AE200" s="94"/>
      <c r="AF200" s="94"/>
      <c r="AG200" s="56"/>
      <c r="AH200" s="56"/>
      <c r="AI200" s="56"/>
      <c r="AJ200" s="56"/>
      <c r="AK200" s="56"/>
      <c r="AL200" s="56"/>
      <c r="AM200" s="56"/>
      <c r="AN200" s="56"/>
      <c r="AO200" s="56"/>
      <c r="AP200" s="56"/>
      <c r="AQ200" s="56"/>
      <c r="AR200" s="56"/>
      <c r="AS200" s="56"/>
      <c r="AT200" s="56"/>
      <c r="AU200" s="56"/>
    </row>
    <row r="201" spans="21:47">
      <c r="U201" s="56"/>
      <c r="V201" s="56"/>
      <c r="W201" s="56"/>
      <c r="X201" s="126"/>
      <c r="Y201" s="126"/>
      <c r="Z201" s="126"/>
      <c r="AA201" s="126"/>
      <c r="AB201" s="126"/>
      <c r="AC201" s="126"/>
      <c r="AD201" s="126"/>
      <c r="AE201" s="94"/>
      <c r="AF201" s="94"/>
      <c r="AG201" s="56"/>
      <c r="AH201" s="56"/>
      <c r="AI201" s="56"/>
      <c r="AJ201" s="56"/>
      <c r="AK201" s="56"/>
      <c r="AL201" s="56"/>
      <c r="AM201" s="56"/>
      <c r="AN201" s="56"/>
      <c r="AO201" s="56"/>
      <c r="AP201" s="56"/>
      <c r="AQ201" s="56"/>
      <c r="AR201" s="56"/>
      <c r="AS201" s="56"/>
      <c r="AT201" s="56"/>
      <c r="AU201" s="56"/>
    </row>
    <row r="202" spans="21:47">
      <c r="U202" s="56"/>
      <c r="V202" s="56"/>
      <c r="W202" s="56"/>
      <c r="X202" s="126"/>
      <c r="Y202" s="126"/>
      <c r="Z202" s="126"/>
      <c r="AA202" s="126"/>
      <c r="AB202" s="126"/>
      <c r="AC202" s="126"/>
      <c r="AD202" s="126"/>
      <c r="AE202" s="94"/>
      <c r="AF202" s="94"/>
      <c r="AG202" s="56"/>
      <c r="AH202" s="56"/>
      <c r="AI202" s="56"/>
      <c r="AJ202" s="56"/>
      <c r="AK202" s="56"/>
      <c r="AL202" s="56"/>
      <c r="AM202" s="56"/>
      <c r="AN202" s="56"/>
      <c r="AO202" s="56"/>
      <c r="AP202" s="56"/>
      <c r="AQ202" s="56"/>
      <c r="AR202" s="56"/>
      <c r="AS202" s="56"/>
      <c r="AT202" s="56"/>
      <c r="AU202" s="56"/>
    </row>
    <row r="203" spans="21:47">
      <c r="U203" s="56"/>
      <c r="V203" s="56"/>
      <c r="W203" s="56"/>
      <c r="X203" s="126"/>
      <c r="Y203" s="126"/>
      <c r="Z203" s="126"/>
      <c r="AA203" s="126"/>
      <c r="AB203" s="126"/>
      <c r="AC203" s="126"/>
      <c r="AD203" s="126"/>
      <c r="AE203" s="94"/>
      <c r="AF203" s="94"/>
      <c r="AG203" s="56"/>
      <c r="AH203" s="56"/>
      <c r="AI203" s="56"/>
      <c r="AJ203" s="56"/>
      <c r="AK203" s="56"/>
      <c r="AL203" s="56"/>
      <c r="AM203" s="56"/>
      <c r="AN203" s="56"/>
      <c r="AO203" s="56"/>
      <c r="AP203" s="56"/>
      <c r="AQ203" s="56"/>
      <c r="AR203" s="56"/>
      <c r="AS203" s="56"/>
      <c r="AT203" s="56"/>
      <c r="AU203" s="56"/>
    </row>
    <row r="204" spans="21:47">
      <c r="U204" s="56"/>
      <c r="V204" s="56"/>
      <c r="W204" s="56"/>
      <c r="X204" s="126"/>
      <c r="Y204" s="126"/>
      <c r="Z204" s="126"/>
      <c r="AA204" s="126"/>
      <c r="AB204" s="126"/>
      <c r="AC204" s="126"/>
      <c r="AD204" s="126"/>
      <c r="AE204" s="94"/>
      <c r="AF204" s="94"/>
      <c r="AG204" s="56"/>
      <c r="AH204" s="56"/>
      <c r="AI204" s="56"/>
      <c r="AJ204" s="56"/>
      <c r="AK204" s="56"/>
      <c r="AL204" s="56"/>
      <c r="AM204" s="56"/>
      <c r="AN204" s="56"/>
      <c r="AO204" s="56"/>
      <c r="AP204" s="56"/>
      <c r="AQ204" s="56"/>
      <c r="AR204" s="56"/>
      <c r="AS204" s="56"/>
      <c r="AT204" s="56"/>
      <c r="AU204" s="56"/>
    </row>
    <row r="205" spans="21:47">
      <c r="U205" s="56"/>
      <c r="V205" s="56"/>
      <c r="W205" s="56"/>
      <c r="X205" s="126"/>
      <c r="Y205" s="126"/>
      <c r="Z205" s="126"/>
      <c r="AA205" s="126"/>
      <c r="AB205" s="126"/>
      <c r="AC205" s="126"/>
      <c r="AD205" s="126"/>
      <c r="AE205" s="94"/>
      <c r="AF205" s="94"/>
      <c r="AG205" s="56"/>
      <c r="AH205" s="56"/>
      <c r="AI205" s="56"/>
      <c r="AJ205" s="56"/>
      <c r="AK205" s="56"/>
      <c r="AL205" s="56"/>
      <c r="AM205" s="56"/>
      <c r="AN205" s="56"/>
      <c r="AO205" s="56"/>
      <c r="AP205" s="56"/>
      <c r="AQ205" s="56"/>
      <c r="AR205" s="56"/>
      <c r="AS205" s="56"/>
      <c r="AT205" s="56"/>
      <c r="AU205" s="56"/>
    </row>
    <row r="206" spans="21:47">
      <c r="U206" s="56"/>
      <c r="V206" s="56"/>
      <c r="W206" s="56"/>
      <c r="X206" s="126"/>
      <c r="Y206" s="126"/>
      <c r="Z206" s="126"/>
      <c r="AA206" s="126"/>
      <c r="AB206" s="126"/>
      <c r="AC206" s="126"/>
      <c r="AD206" s="126"/>
      <c r="AE206" s="94"/>
      <c r="AF206" s="94"/>
      <c r="AG206" s="56"/>
      <c r="AH206" s="56"/>
      <c r="AI206" s="56"/>
      <c r="AJ206" s="56"/>
      <c r="AK206" s="56"/>
      <c r="AL206" s="56"/>
      <c r="AM206" s="56"/>
      <c r="AN206" s="56"/>
      <c r="AO206" s="56"/>
      <c r="AP206" s="56"/>
      <c r="AQ206" s="56"/>
      <c r="AR206" s="56"/>
      <c r="AS206" s="56"/>
      <c r="AT206" s="56"/>
      <c r="AU206" s="56"/>
    </row>
    <row r="207" spans="21:47">
      <c r="U207" s="56"/>
      <c r="V207" s="56"/>
      <c r="W207" s="56"/>
      <c r="X207" s="126"/>
      <c r="Y207" s="126"/>
      <c r="Z207" s="126"/>
      <c r="AA207" s="126"/>
      <c r="AB207" s="126"/>
      <c r="AC207" s="126"/>
      <c r="AD207" s="126"/>
      <c r="AE207" s="94"/>
      <c r="AF207" s="94"/>
      <c r="AG207" s="56"/>
      <c r="AH207" s="56"/>
      <c r="AI207" s="56"/>
      <c r="AJ207" s="56"/>
      <c r="AK207" s="56"/>
      <c r="AL207" s="56"/>
      <c r="AM207" s="56"/>
      <c r="AN207" s="56"/>
      <c r="AO207" s="56"/>
      <c r="AP207" s="56"/>
      <c r="AQ207" s="56"/>
      <c r="AR207" s="56"/>
      <c r="AS207" s="56"/>
      <c r="AT207" s="56"/>
      <c r="AU207" s="56"/>
    </row>
    <row r="208" spans="21:47">
      <c r="U208" s="56"/>
      <c r="V208" s="56"/>
      <c r="W208" s="56"/>
      <c r="X208" s="126"/>
      <c r="Y208" s="126"/>
      <c r="Z208" s="126"/>
      <c r="AA208" s="126"/>
      <c r="AB208" s="126"/>
      <c r="AC208" s="126"/>
      <c r="AD208" s="126"/>
      <c r="AE208" s="94"/>
      <c r="AF208" s="94"/>
      <c r="AG208" s="56"/>
      <c r="AH208" s="56"/>
      <c r="AI208" s="56"/>
      <c r="AJ208" s="56"/>
      <c r="AK208" s="56"/>
      <c r="AL208" s="56"/>
      <c r="AM208" s="56"/>
      <c r="AN208" s="56"/>
      <c r="AO208" s="56"/>
      <c r="AP208" s="56"/>
      <c r="AQ208" s="56"/>
      <c r="AR208" s="56"/>
      <c r="AS208" s="56"/>
      <c r="AT208" s="56"/>
      <c r="AU208" s="56"/>
    </row>
    <row r="209" spans="21:47">
      <c r="U209" s="56"/>
      <c r="V209" s="56"/>
      <c r="W209" s="56"/>
      <c r="X209" s="126"/>
      <c r="Y209" s="126"/>
      <c r="Z209" s="126"/>
      <c r="AA209" s="126"/>
      <c r="AB209" s="126"/>
      <c r="AC209" s="126"/>
      <c r="AD209" s="126"/>
      <c r="AE209" s="94"/>
      <c r="AF209" s="94"/>
      <c r="AG209" s="56"/>
      <c r="AH209" s="56"/>
      <c r="AI209" s="56"/>
      <c r="AJ209" s="56"/>
      <c r="AK209" s="56"/>
      <c r="AL209" s="56"/>
      <c r="AM209" s="56"/>
      <c r="AN209" s="56"/>
      <c r="AO209" s="56"/>
      <c r="AP209" s="56"/>
      <c r="AQ209" s="56"/>
      <c r="AR209" s="56"/>
      <c r="AS209" s="56"/>
      <c r="AT209" s="56"/>
      <c r="AU209" s="56"/>
    </row>
    <row r="210" spans="21:47">
      <c r="U210" s="56"/>
      <c r="V210" s="56"/>
      <c r="W210" s="56"/>
      <c r="X210" s="126"/>
      <c r="Y210" s="126"/>
      <c r="Z210" s="126"/>
      <c r="AA210" s="126"/>
      <c r="AB210" s="126"/>
      <c r="AC210" s="126"/>
      <c r="AD210" s="126"/>
      <c r="AE210" s="94"/>
      <c r="AF210" s="94"/>
      <c r="AG210" s="56"/>
      <c r="AH210" s="56"/>
      <c r="AI210" s="56"/>
      <c r="AJ210" s="56"/>
      <c r="AK210" s="56"/>
      <c r="AL210" s="56"/>
      <c r="AM210" s="56"/>
      <c r="AN210" s="56"/>
      <c r="AO210" s="56"/>
      <c r="AP210" s="56"/>
      <c r="AQ210" s="56"/>
      <c r="AR210" s="56"/>
      <c r="AS210" s="56"/>
      <c r="AT210" s="56"/>
      <c r="AU210" s="56"/>
    </row>
    <row r="211" spans="21:47">
      <c r="U211" s="56"/>
      <c r="V211" s="56"/>
      <c r="W211" s="56"/>
      <c r="X211" s="126"/>
      <c r="Y211" s="126"/>
      <c r="Z211" s="126"/>
      <c r="AA211" s="126"/>
      <c r="AB211" s="126"/>
      <c r="AC211" s="126"/>
      <c r="AD211" s="126"/>
      <c r="AE211" s="94"/>
      <c r="AF211" s="94"/>
      <c r="AG211" s="56"/>
      <c r="AH211" s="56"/>
      <c r="AI211" s="56"/>
      <c r="AJ211" s="56"/>
      <c r="AK211" s="56"/>
      <c r="AL211" s="56"/>
      <c r="AM211" s="56"/>
      <c r="AN211" s="56"/>
      <c r="AO211" s="56"/>
      <c r="AP211" s="56"/>
      <c r="AQ211" s="56"/>
      <c r="AR211" s="56"/>
      <c r="AS211" s="56"/>
      <c r="AT211" s="56"/>
      <c r="AU211" s="56"/>
    </row>
    <row r="212" spans="21:47">
      <c r="U212" s="56"/>
      <c r="V212" s="56"/>
      <c r="W212" s="56"/>
      <c r="X212" s="126"/>
      <c r="Y212" s="126"/>
      <c r="Z212" s="126"/>
      <c r="AA212" s="126"/>
      <c r="AB212" s="126"/>
      <c r="AC212" s="126"/>
      <c r="AD212" s="126"/>
      <c r="AE212" s="94"/>
      <c r="AF212" s="94"/>
      <c r="AG212" s="56"/>
      <c r="AH212" s="56"/>
      <c r="AI212" s="56"/>
      <c r="AJ212" s="56"/>
      <c r="AK212" s="56"/>
      <c r="AL212" s="56"/>
      <c r="AM212" s="56"/>
      <c r="AN212" s="56"/>
      <c r="AO212" s="56"/>
      <c r="AP212" s="56"/>
      <c r="AQ212" s="56"/>
      <c r="AR212" s="56"/>
      <c r="AS212" s="56"/>
      <c r="AT212" s="56"/>
      <c r="AU212" s="56"/>
    </row>
    <row r="213" spans="21:47">
      <c r="U213" s="56"/>
      <c r="V213" s="56"/>
      <c r="W213" s="56"/>
      <c r="X213" s="126"/>
      <c r="Y213" s="126"/>
      <c r="Z213" s="126"/>
      <c r="AA213" s="126"/>
      <c r="AB213" s="126"/>
      <c r="AC213" s="126"/>
      <c r="AD213" s="126"/>
      <c r="AE213" s="94"/>
      <c r="AF213" s="94"/>
      <c r="AG213" s="56"/>
      <c r="AH213" s="56"/>
      <c r="AI213" s="56"/>
      <c r="AJ213" s="56"/>
      <c r="AK213" s="56"/>
      <c r="AL213" s="56"/>
      <c r="AM213" s="56"/>
      <c r="AN213" s="56"/>
      <c r="AO213" s="56"/>
      <c r="AP213" s="56"/>
      <c r="AQ213" s="56"/>
      <c r="AR213" s="56"/>
      <c r="AS213" s="56"/>
      <c r="AT213" s="56"/>
      <c r="AU213" s="56"/>
    </row>
    <row r="214" spans="21:47">
      <c r="U214" s="56"/>
      <c r="V214" s="56"/>
      <c r="W214" s="56"/>
      <c r="X214" s="126"/>
      <c r="Y214" s="126"/>
      <c r="Z214" s="126"/>
      <c r="AA214" s="126"/>
      <c r="AB214" s="126"/>
      <c r="AC214" s="126"/>
      <c r="AD214" s="126"/>
      <c r="AE214" s="94"/>
      <c r="AF214" s="94"/>
      <c r="AG214" s="56"/>
      <c r="AH214" s="56"/>
      <c r="AI214" s="56"/>
      <c r="AJ214" s="56"/>
      <c r="AK214" s="56"/>
      <c r="AL214" s="56"/>
      <c r="AM214" s="56"/>
      <c r="AN214" s="56"/>
      <c r="AO214" s="56"/>
      <c r="AP214" s="56"/>
      <c r="AQ214" s="56"/>
      <c r="AR214" s="56"/>
      <c r="AS214" s="56"/>
      <c r="AT214" s="56"/>
      <c r="AU214" s="56"/>
    </row>
    <row r="215" spans="21:47">
      <c r="U215" s="56"/>
      <c r="V215" s="56"/>
      <c r="W215" s="56"/>
      <c r="X215" s="126"/>
      <c r="Y215" s="126"/>
      <c r="Z215" s="126"/>
      <c r="AA215" s="126"/>
      <c r="AB215" s="126"/>
      <c r="AC215" s="126"/>
      <c r="AD215" s="126"/>
      <c r="AE215" s="94"/>
      <c r="AF215" s="94"/>
      <c r="AG215" s="56"/>
      <c r="AH215" s="56"/>
      <c r="AI215" s="56"/>
      <c r="AJ215" s="56"/>
      <c r="AK215" s="56"/>
      <c r="AL215" s="56"/>
      <c r="AM215" s="56"/>
      <c r="AN215" s="56"/>
      <c r="AO215" s="56"/>
      <c r="AP215" s="56"/>
      <c r="AQ215" s="56"/>
      <c r="AR215" s="56"/>
      <c r="AS215" s="56"/>
      <c r="AT215" s="56"/>
      <c r="AU215" s="56"/>
    </row>
    <row r="216" spans="21:47">
      <c r="U216" s="56"/>
      <c r="V216" s="56"/>
      <c r="W216" s="56"/>
      <c r="X216" s="126"/>
      <c r="Y216" s="126"/>
      <c r="Z216" s="126"/>
      <c r="AA216" s="126"/>
      <c r="AB216" s="126"/>
      <c r="AC216" s="126"/>
      <c r="AD216" s="126"/>
      <c r="AE216" s="94"/>
      <c r="AF216" s="94"/>
      <c r="AG216" s="56"/>
      <c r="AH216" s="56"/>
      <c r="AI216" s="56"/>
      <c r="AJ216" s="56"/>
      <c r="AK216" s="56"/>
      <c r="AL216" s="56"/>
      <c r="AM216" s="56"/>
      <c r="AN216" s="56"/>
      <c r="AO216" s="56"/>
      <c r="AP216" s="56"/>
      <c r="AQ216" s="56"/>
      <c r="AR216" s="56"/>
      <c r="AS216" s="56"/>
      <c r="AT216" s="56"/>
      <c r="AU216" s="56"/>
    </row>
    <row r="217" spans="21:47">
      <c r="U217" s="56"/>
      <c r="V217" s="56"/>
      <c r="W217" s="56"/>
      <c r="X217" s="126"/>
      <c r="Y217" s="126"/>
      <c r="Z217" s="126"/>
      <c r="AA217" s="126"/>
      <c r="AB217" s="126"/>
      <c r="AC217" s="126"/>
      <c r="AD217" s="126"/>
      <c r="AE217" s="94"/>
      <c r="AF217" s="94"/>
      <c r="AG217" s="56"/>
      <c r="AH217" s="56"/>
      <c r="AI217" s="56"/>
      <c r="AJ217" s="56"/>
      <c r="AK217" s="56"/>
      <c r="AL217" s="56"/>
      <c r="AM217" s="56"/>
      <c r="AN217" s="56"/>
      <c r="AO217" s="56"/>
      <c r="AP217" s="56"/>
      <c r="AQ217" s="56"/>
      <c r="AR217" s="56"/>
      <c r="AS217" s="56"/>
      <c r="AT217" s="56"/>
      <c r="AU217" s="56"/>
    </row>
    <row r="218" spans="21:47">
      <c r="U218" s="56"/>
      <c r="V218" s="56"/>
      <c r="W218" s="56"/>
      <c r="X218" s="126"/>
      <c r="Y218" s="126"/>
      <c r="Z218" s="126"/>
      <c r="AA218" s="126"/>
      <c r="AB218" s="126"/>
      <c r="AC218" s="126"/>
      <c r="AD218" s="126"/>
      <c r="AE218" s="94"/>
      <c r="AF218" s="94"/>
      <c r="AG218" s="56"/>
      <c r="AH218" s="56"/>
      <c r="AI218" s="56"/>
      <c r="AJ218" s="56"/>
      <c r="AK218" s="56"/>
      <c r="AL218" s="56"/>
      <c r="AM218" s="56"/>
      <c r="AN218" s="56"/>
      <c r="AO218" s="56"/>
      <c r="AP218" s="56"/>
      <c r="AQ218" s="56"/>
      <c r="AR218" s="56"/>
      <c r="AS218" s="56"/>
      <c r="AT218" s="56"/>
      <c r="AU218" s="56"/>
    </row>
    <row r="219" spans="21:47">
      <c r="U219" s="56"/>
      <c r="V219" s="56"/>
      <c r="W219" s="56"/>
      <c r="X219" s="126"/>
      <c r="Y219" s="126"/>
      <c r="Z219" s="126"/>
      <c r="AA219" s="126"/>
      <c r="AB219" s="126"/>
      <c r="AC219" s="126"/>
      <c r="AD219" s="126"/>
      <c r="AE219" s="94"/>
      <c r="AF219" s="94"/>
      <c r="AG219" s="56"/>
      <c r="AH219" s="56"/>
      <c r="AI219" s="56"/>
      <c r="AJ219" s="56"/>
      <c r="AK219" s="56"/>
      <c r="AL219" s="56"/>
      <c r="AM219" s="56"/>
      <c r="AN219" s="56"/>
      <c r="AO219" s="56"/>
      <c r="AP219" s="56"/>
      <c r="AQ219" s="56"/>
      <c r="AR219" s="56"/>
      <c r="AS219" s="56"/>
      <c r="AT219" s="56"/>
      <c r="AU219" s="56"/>
    </row>
    <row r="220" spans="21:47">
      <c r="U220" s="56"/>
      <c r="V220" s="56"/>
      <c r="W220" s="56"/>
      <c r="X220" s="126"/>
      <c r="Y220" s="126"/>
      <c r="Z220" s="126"/>
      <c r="AA220" s="126"/>
      <c r="AB220" s="126"/>
      <c r="AC220" s="126"/>
      <c r="AD220" s="126"/>
      <c r="AE220" s="94"/>
      <c r="AF220" s="94"/>
      <c r="AG220" s="56"/>
      <c r="AH220" s="56"/>
      <c r="AI220" s="56"/>
      <c r="AJ220" s="56"/>
      <c r="AK220" s="56"/>
      <c r="AL220" s="56"/>
      <c r="AM220" s="56"/>
      <c r="AN220" s="56"/>
      <c r="AO220" s="56"/>
      <c r="AP220" s="56"/>
      <c r="AQ220" s="56"/>
      <c r="AR220" s="56"/>
      <c r="AS220" s="56"/>
      <c r="AT220" s="56"/>
      <c r="AU220" s="56"/>
    </row>
    <row r="221" spans="21:47">
      <c r="U221" s="56"/>
      <c r="V221" s="56"/>
      <c r="W221" s="56"/>
      <c r="X221" s="126"/>
      <c r="Y221" s="126"/>
      <c r="Z221" s="126"/>
      <c r="AA221" s="126"/>
      <c r="AB221" s="126"/>
      <c r="AC221" s="126"/>
      <c r="AD221" s="126"/>
      <c r="AE221" s="94"/>
      <c r="AF221" s="94"/>
      <c r="AG221" s="56"/>
      <c r="AH221" s="56"/>
      <c r="AI221" s="56"/>
      <c r="AJ221" s="56"/>
      <c r="AK221" s="56"/>
      <c r="AL221" s="56"/>
      <c r="AM221" s="56"/>
      <c r="AN221" s="56"/>
      <c r="AO221" s="56"/>
      <c r="AP221" s="56"/>
      <c r="AQ221" s="56"/>
      <c r="AR221" s="56"/>
      <c r="AS221" s="56"/>
      <c r="AT221" s="56"/>
      <c r="AU221" s="56"/>
    </row>
    <row r="222" spans="21:47">
      <c r="U222" s="56"/>
      <c r="V222" s="56"/>
      <c r="W222" s="56"/>
      <c r="X222" s="126"/>
      <c r="Y222" s="126"/>
      <c r="Z222" s="126"/>
      <c r="AA222" s="126"/>
      <c r="AB222" s="126"/>
      <c r="AC222" s="126"/>
      <c r="AD222" s="126"/>
      <c r="AE222" s="94"/>
      <c r="AF222" s="94"/>
      <c r="AG222" s="56"/>
      <c r="AH222" s="56"/>
      <c r="AI222" s="56"/>
      <c r="AJ222" s="56"/>
      <c r="AK222" s="56"/>
      <c r="AL222" s="56"/>
      <c r="AM222" s="56"/>
      <c r="AN222" s="56"/>
      <c r="AO222" s="56"/>
      <c r="AP222" s="56"/>
      <c r="AQ222" s="56"/>
      <c r="AR222" s="56"/>
      <c r="AS222" s="56"/>
      <c r="AT222" s="56"/>
      <c r="AU222" s="56"/>
    </row>
    <row r="223" spans="21:47">
      <c r="U223" s="56"/>
      <c r="V223" s="56"/>
      <c r="W223" s="56"/>
      <c r="X223" s="126"/>
      <c r="Y223" s="126"/>
      <c r="Z223" s="126"/>
      <c r="AA223" s="126"/>
      <c r="AB223" s="126"/>
      <c r="AC223" s="126"/>
      <c r="AD223" s="126"/>
      <c r="AE223" s="94"/>
      <c r="AF223" s="94"/>
      <c r="AG223" s="56"/>
      <c r="AH223" s="56"/>
      <c r="AI223" s="56"/>
      <c r="AJ223" s="56"/>
      <c r="AK223" s="56"/>
      <c r="AL223" s="56"/>
      <c r="AM223" s="56"/>
      <c r="AN223" s="56"/>
      <c r="AO223" s="56"/>
      <c r="AP223" s="56"/>
      <c r="AQ223" s="56"/>
      <c r="AR223" s="56"/>
      <c r="AS223" s="56"/>
      <c r="AT223" s="56"/>
      <c r="AU223" s="56"/>
    </row>
    <row r="224" spans="21:47">
      <c r="U224" s="56"/>
      <c r="V224" s="56"/>
      <c r="W224" s="56"/>
      <c r="X224" s="126"/>
      <c r="Y224" s="126"/>
      <c r="Z224" s="126"/>
      <c r="AA224" s="126"/>
      <c r="AB224" s="126"/>
      <c r="AC224" s="126"/>
      <c r="AD224" s="126"/>
      <c r="AE224" s="94"/>
      <c r="AF224" s="94"/>
      <c r="AG224" s="56"/>
      <c r="AH224" s="56"/>
      <c r="AI224" s="56"/>
      <c r="AJ224" s="56"/>
      <c r="AK224" s="56"/>
      <c r="AL224" s="56"/>
      <c r="AM224" s="56"/>
      <c r="AN224" s="56"/>
      <c r="AO224" s="56"/>
      <c r="AP224" s="56"/>
      <c r="AQ224" s="56"/>
      <c r="AR224" s="56"/>
      <c r="AS224" s="56"/>
      <c r="AT224" s="56"/>
      <c r="AU224" s="56"/>
    </row>
    <row r="225" spans="21:47">
      <c r="U225" s="56"/>
      <c r="V225" s="56"/>
      <c r="W225" s="56"/>
      <c r="X225" s="126"/>
      <c r="Y225" s="126"/>
      <c r="Z225" s="126"/>
      <c r="AA225" s="126"/>
      <c r="AB225" s="126"/>
      <c r="AC225" s="126"/>
      <c r="AD225" s="126"/>
      <c r="AE225" s="94"/>
      <c r="AF225" s="94"/>
      <c r="AG225" s="56"/>
      <c r="AH225" s="56"/>
      <c r="AI225" s="56"/>
      <c r="AJ225" s="56"/>
      <c r="AK225" s="56"/>
      <c r="AL225" s="56"/>
      <c r="AM225" s="56"/>
      <c r="AN225" s="56"/>
      <c r="AO225" s="56"/>
      <c r="AP225" s="56"/>
      <c r="AQ225" s="56"/>
      <c r="AR225" s="56"/>
      <c r="AS225" s="56"/>
      <c r="AT225" s="56"/>
      <c r="AU225" s="56"/>
    </row>
    <row r="226" spans="21:47">
      <c r="U226" s="56"/>
      <c r="V226" s="56"/>
      <c r="W226" s="56"/>
      <c r="X226" s="126"/>
      <c r="Y226" s="126"/>
      <c r="Z226" s="126"/>
      <c r="AA226" s="126"/>
      <c r="AB226" s="126"/>
      <c r="AC226" s="126"/>
      <c r="AD226" s="126"/>
      <c r="AE226" s="94"/>
      <c r="AF226" s="94"/>
      <c r="AG226" s="56"/>
      <c r="AH226" s="56"/>
      <c r="AI226" s="56"/>
      <c r="AJ226" s="56"/>
      <c r="AK226" s="56"/>
      <c r="AL226" s="56"/>
      <c r="AM226" s="56"/>
      <c r="AN226" s="56"/>
      <c r="AO226" s="56"/>
      <c r="AP226" s="56"/>
      <c r="AQ226" s="56"/>
      <c r="AR226" s="56"/>
      <c r="AS226" s="56"/>
      <c r="AT226" s="56"/>
      <c r="AU226" s="56"/>
    </row>
    <row r="227" spans="21:47">
      <c r="U227" s="56"/>
      <c r="V227" s="56"/>
      <c r="W227" s="56"/>
      <c r="X227" s="126"/>
      <c r="Y227" s="126"/>
      <c r="Z227" s="126"/>
      <c r="AA227" s="126"/>
      <c r="AB227" s="126"/>
      <c r="AC227" s="126"/>
      <c r="AD227" s="126"/>
      <c r="AE227" s="94"/>
      <c r="AF227" s="94"/>
      <c r="AG227" s="56"/>
      <c r="AH227" s="56"/>
      <c r="AI227" s="56"/>
      <c r="AJ227" s="56"/>
      <c r="AK227" s="56"/>
      <c r="AL227" s="56"/>
      <c r="AM227" s="56"/>
      <c r="AN227" s="56"/>
      <c r="AO227" s="56"/>
      <c r="AP227" s="56"/>
      <c r="AQ227" s="56"/>
      <c r="AR227" s="56"/>
      <c r="AS227" s="56"/>
      <c r="AT227" s="56"/>
      <c r="AU227" s="56"/>
    </row>
    <row r="228" spans="21:47">
      <c r="U228" s="56"/>
      <c r="V228" s="56"/>
      <c r="W228" s="56"/>
      <c r="X228" s="126"/>
      <c r="Y228" s="126"/>
      <c r="Z228" s="126"/>
      <c r="AA228" s="126"/>
      <c r="AB228" s="126"/>
      <c r="AC228" s="126"/>
      <c r="AD228" s="126"/>
      <c r="AE228" s="94"/>
      <c r="AF228" s="94"/>
      <c r="AG228" s="56"/>
      <c r="AH228" s="56"/>
      <c r="AI228" s="56"/>
      <c r="AJ228" s="56"/>
      <c r="AK228" s="56"/>
      <c r="AL228" s="56"/>
      <c r="AM228" s="56"/>
      <c r="AN228" s="56"/>
      <c r="AO228" s="56"/>
      <c r="AP228" s="56"/>
      <c r="AQ228" s="56"/>
      <c r="AR228" s="56"/>
      <c r="AS228" s="56"/>
      <c r="AT228" s="56"/>
      <c r="AU228" s="56"/>
    </row>
    <row r="229" spans="21:47">
      <c r="U229" s="56"/>
      <c r="V229" s="56"/>
      <c r="W229" s="56"/>
      <c r="X229" s="126"/>
      <c r="Y229" s="126"/>
      <c r="Z229" s="126"/>
      <c r="AA229" s="126"/>
      <c r="AB229" s="126"/>
      <c r="AC229" s="126"/>
      <c r="AD229" s="126"/>
      <c r="AE229" s="94"/>
      <c r="AF229" s="94"/>
      <c r="AG229" s="56"/>
      <c r="AH229" s="56"/>
      <c r="AI229" s="56"/>
      <c r="AJ229" s="56"/>
      <c r="AK229" s="56"/>
      <c r="AL229" s="56"/>
      <c r="AM229" s="56"/>
      <c r="AN229" s="56"/>
      <c r="AO229" s="56"/>
      <c r="AP229" s="56"/>
      <c r="AQ229" s="56"/>
      <c r="AR229" s="56"/>
      <c r="AS229" s="56"/>
      <c r="AT229" s="56"/>
      <c r="AU229" s="56"/>
    </row>
    <row r="230" spans="21:47">
      <c r="U230" s="56"/>
      <c r="V230" s="56"/>
      <c r="W230" s="56"/>
      <c r="X230" s="126"/>
      <c r="Y230" s="126"/>
      <c r="Z230" s="126"/>
      <c r="AA230" s="126"/>
      <c r="AB230" s="126"/>
      <c r="AC230" s="126"/>
      <c r="AD230" s="126"/>
      <c r="AE230" s="94"/>
      <c r="AF230" s="94"/>
      <c r="AG230" s="56"/>
      <c r="AH230" s="56"/>
      <c r="AI230" s="56"/>
      <c r="AJ230" s="56"/>
      <c r="AK230" s="56"/>
      <c r="AL230" s="56"/>
      <c r="AM230" s="56"/>
      <c r="AN230" s="56"/>
      <c r="AO230" s="56"/>
      <c r="AP230" s="56"/>
      <c r="AQ230" s="56"/>
      <c r="AR230" s="56"/>
      <c r="AS230" s="56"/>
      <c r="AT230" s="56"/>
      <c r="AU230" s="56"/>
    </row>
    <row r="231" spans="21:47">
      <c r="U231" s="56"/>
      <c r="V231" s="56"/>
      <c r="W231" s="56"/>
      <c r="X231" s="126"/>
      <c r="Y231" s="126"/>
      <c r="Z231" s="126"/>
      <c r="AA231" s="126"/>
      <c r="AB231" s="126"/>
      <c r="AC231" s="126"/>
      <c r="AD231" s="126"/>
      <c r="AE231" s="94"/>
      <c r="AF231" s="94"/>
      <c r="AG231" s="56"/>
      <c r="AH231" s="56"/>
      <c r="AI231" s="56"/>
      <c r="AJ231" s="56"/>
      <c r="AK231" s="56"/>
      <c r="AL231" s="56"/>
      <c r="AM231" s="56"/>
      <c r="AN231" s="56"/>
      <c r="AO231" s="56"/>
      <c r="AP231" s="56"/>
      <c r="AQ231" s="56"/>
      <c r="AR231" s="56"/>
      <c r="AS231" s="56"/>
      <c r="AT231" s="56"/>
      <c r="AU231" s="56"/>
    </row>
    <row r="232" spans="21:47">
      <c r="U232" s="56"/>
      <c r="V232" s="56"/>
      <c r="W232" s="56"/>
      <c r="X232" s="126"/>
      <c r="Y232" s="126"/>
      <c r="Z232" s="126"/>
      <c r="AA232" s="126"/>
      <c r="AB232" s="126"/>
      <c r="AC232" s="126"/>
      <c r="AD232" s="126"/>
      <c r="AE232" s="94"/>
      <c r="AF232" s="94"/>
      <c r="AG232" s="56"/>
      <c r="AH232" s="56"/>
      <c r="AI232" s="56"/>
      <c r="AJ232" s="56"/>
      <c r="AK232" s="56"/>
      <c r="AL232" s="56"/>
      <c r="AM232" s="56"/>
      <c r="AN232" s="56"/>
      <c r="AO232" s="56"/>
      <c r="AP232" s="56"/>
      <c r="AQ232" s="56"/>
      <c r="AR232" s="56"/>
      <c r="AS232" s="56"/>
      <c r="AT232" s="56"/>
      <c r="AU232" s="56"/>
    </row>
    <row r="233" spans="21:47">
      <c r="U233" s="56"/>
      <c r="V233" s="56"/>
      <c r="W233" s="56"/>
      <c r="X233" s="126"/>
      <c r="Y233" s="126"/>
      <c r="Z233" s="126"/>
      <c r="AA233" s="126"/>
      <c r="AB233" s="126"/>
      <c r="AC233" s="126"/>
      <c r="AD233" s="126"/>
      <c r="AE233" s="94"/>
      <c r="AF233" s="94"/>
      <c r="AG233" s="56"/>
      <c r="AH233" s="56"/>
      <c r="AI233" s="56"/>
      <c r="AJ233" s="56"/>
      <c r="AK233" s="56"/>
      <c r="AL233" s="56"/>
      <c r="AM233" s="56"/>
      <c r="AN233" s="56"/>
      <c r="AO233" s="56"/>
      <c r="AP233" s="56"/>
      <c r="AQ233" s="56"/>
      <c r="AR233" s="56"/>
      <c r="AS233" s="56"/>
      <c r="AT233" s="56"/>
      <c r="AU233" s="56"/>
    </row>
    <row r="234" spans="21:47">
      <c r="U234" s="56"/>
      <c r="V234" s="56"/>
      <c r="W234" s="56"/>
      <c r="X234" s="126"/>
      <c r="Y234" s="126"/>
      <c r="Z234" s="126"/>
      <c r="AA234" s="126"/>
      <c r="AB234" s="126"/>
      <c r="AC234" s="126"/>
      <c r="AD234" s="126"/>
      <c r="AE234" s="94"/>
      <c r="AF234" s="94"/>
      <c r="AG234" s="56"/>
      <c r="AH234" s="56"/>
      <c r="AI234" s="56"/>
      <c r="AJ234" s="56"/>
      <c r="AK234" s="56"/>
      <c r="AL234" s="56"/>
      <c r="AM234" s="56"/>
      <c r="AN234" s="56"/>
      <c r="AO234" s="56"/>
      <c r="AP234" s="56"/>
      <c r="AQ234" s="56"/>
      <c r="AR234" s="56"/>
      <c r="AS234" s="56"/>
      <c r="AT234" s="56"/>
      <c r="AU234" s="56"/>
    </row>
    <row r="235" spans="21:47">
      <c r="U235" s="56"/>
      <c r="V235" s="56"/>
      <c r="W235" s="56"/>
      <c r="X235" s="126"/>
      <c r="Y235" s="126"/>
      <c r="Z235" s="126"/>
      <c r="AA235" s="126"/>
      <c r="AB235" s="126"/>
      <c r="AC235" s="126"/>
      <c r="AD235" s="126"/>
      <c r="AE235" s="94"/>
      <c r="AF235" s="94"/>
      <c r="AG235" s="56"/>
      <c r="AH235" s="56"/>
      <c r="AI235" s="56"/>
      <c r="AJ235" s="56"/>
      <c r="AK235" s="56"/>
      <c r="AL235" s="56"/>
      <c r="AM235" s="56"/>
      <c r="AN235" s="56"/>
      <c r="AO235" s="56"/>
      <c r="AP235" s="56"/>
      <c r="AQ235" s="56"/>
      <c r="AR235" s="56"/>
      <c r="AS235" s="56"/>
      <c r="AT235" s="56"/>
      <c r="AU235" s="56"/>
    </row>
    <row r="236" spans="21:47">
      <c r="U236" s="56"/>
      <c r="V236" s="56"/>
      <c r="W236" s="56"/>
      <c r="X236" s="126"/>
      <c r="Y236" s="126"/>
      <c r="Z236" s="126"/>
      <c r="AA236" s="126"/>
      <c r="AB236" s="126"/>
      <c r="AC236" s="126"/>
      <c r="AD236" s="126"/>
      <c r="AE236" s="94"/>
      <c r="AF236" s="94"/>
      <c r="AG236" s="56"/>
      <c r="AH236" s="56"/>
      <c r="AI236" s="56"/>
      <c r="AJ236" s="56"/>
      <c r="AK236" s="56"/>
      <c r="AL236" s="56"/>
      <c r="AM236" s="56"/>
      <c r="AN236" s="56"/>
      <c r="AO236" s="56"/>
      <c r="AP236" s="56"/>
      <c r="AQ236" s="56"/>
      <c r="AR236" s="56"/>
      <c r="AS236" s="56"/>
      <c r="AT236" s="56"/>
      <c r="AU236" s="56"/>
    </row>
    <row r="237" spans="21:47">
      <c r="U237" s="56"/>
      <c r="V237" s="56"/>
      <c r="W237" s="56"/>
      <c r="X237" s="126"/>
      <c r="Y237" s="126"/>
      <c r="Z237" s="126"/>
      <c r="AA237" s="126"/>
      <c r="AB237" s="126"/>
      <c r="AC237" s="126"/>
      <c r="AD237" s="126"/>
      <c r="AE237" s="94"/>
      <c r="AF237" s="94"/>
      <c r="AG237" s="56"/>
      <c r="AH237" s="56"/>
      <c r="AI237" s="56"/>
      <c r="AJ237" s="56"/>
      <c r="AK237" s="56"/>
      <c r="AL237" s="56"/>
      <c r="AM237" s="56"/>
      <c r="AN237" s="56"/>
      <c r="AO237" s="56"/>
      <c r="AP237" s="56"/>
      <c r="AQ237" s="56"/>
      <c r="AR237" s="56"/>
      <c r="AS237" s="56"/>
      <c r="AT237" s="56"/>
      <c r="AU237" s="56"/>
    </row>
    <row r="238" spans="21:47">
      <c r="U238" s="56"/>
      <c r="V238" s="56"/>
      <c r="W238" s="56"/>
      <c r="X238" s="126"/>
      <c r="Y238" s="126"/>
      <c r="Z238" s="126"/>
      <c r="AA238" s="126"/>
      <c r="AB238" s="126"/>
      <c r="AC238" s="126"/>
      <c r="AD238" s="126"/>
      <c r="AE238" s="94"/>
      <c r="AF238" s="94"/>
      <c r="AG238" s="56"/>
      <c r="AH238" s="56"/>
      <c r="AI238" s="56"/>
      <c r="AJ238" s="56"/>
      <c r="AK238" s="56"/>
      <c r="AL238" s="56"/>
      <c r="AM238" s="56"/>
      <c r="AN238" s="56"/>
      <c r="AO238" s="56"/>
      <c r="AP238" s="56"/>
      <c r="AQ238" s="56"/>
      <c r="AR238" s="56"/>
      <c r="AS238" s="56"/>
      <c r="AT238" s="56"/>
      <c r="AU238" s="56"/>
    </row>
    <row r="239" spans="21:47">
      <c r="U239" s="56"/>
      <c r="V239" s="56"/>
      <c r="W239" s="56"/>
      <c r="X239" s="126"/>
      <c r="Y239" s="126"/>
      <c r="Z239" s="126"/>
      <c r="AA239" s="126"/>
      <c r="AB239" s="126"/>
      <c r="AC239" s="126"/>
      <c r="AD239" s="126"/>
      <c r="AE239" s="94"/>
      <c r="AF239" s="94"/>
      <c r="AG239" s="56"/>
      <c r="AH239" s="56"/>
      <c r="AI239" s="56"/>
      <c r="AJ239" s="56"/>
      <c r="AK239" s="56"/>
      <c r="AL239" s="56"/>
      <c r="AM239" s="56"/>
      <c r="AN239" s="56"/>
      <c r="AO239" s="56"/>
      <c r="AP239" s="56"/>
      <c r="AQ239" s="56"/>
      <c r="AR239" s="56"/>
      <c r="AS239" s="56"/>
      <c r="AT239" s="56"/>
      <c r="AU239" s="56"/>
    </row>
    <row r="240" spans="21:47">
      <c r="U240" s="56"/>
      <c r="V240" s="56"/>
      <c r="W240" s="56"/>
      <c r="X240" s="126"/>
      <c r="Y240" s="126"/>
      <c r="Z240" s="126"/>
      <c r="AA240" s="126"/>
      <c r="AB240" s="126"/>
      <c r="AC240" s="126"/>
      <c r="AD240" s="126"/>
      <c r="AE240" s="94"/>
      <c r="AF240" s="94"/>
      <c r="AG240" s="56"/>
      <c r="AH240" s="56"/>
      <c r="AI240" s="56"/>
      <c r="AJ240" s="56"/>
      <c r="AK240" s="56"/>
      <c r="AL240" s="56"/>
      <c r="AM240" s="56"/>
      <c r="AN240" s="56"/>
      <c r="AO240" s="56"/>
      <c r="AP240" s="56"/>
      <c r="AQ240" s="56"/>
      <c r="AR240" s="56"/>
      <c r="AS240" s="56"/>
      <c r="AT240" s="56"/>
      <c r="AU240" s="56"/>
    </row>
    <row r="241" spans="21:47">
      <c r="U241" s="56"/>
      <c r="V241" s="56"/>
      <c r="W241" s="56"/>
      <c r="X241" s="126"/>
      <c r="Y241" s="126"/>
      <c r="Z241" s="126"/>
      <c r="AA241" s="126"/>
      <c r="AB241" s="126"/>
      <c r="AC241" s="126"/>
      <c r="AD241" s="126"/>
      <c r="AE241" s="94"/>
      <c r="AF241" s="94"/>
      <c r="AG241" s="56"/>
      <c r="AH241" s="56"/>
      <c r="AI241" s="56"/>
      <c r="AJ241" s="56"/>
      <c r="AK241" s="56"/>
      <c r="AL241" s="56"/>
      <c r="AM241" s="56"/>
      <c r="AN241" s="56"/>
      <c r="AO241" s="56"/>
      <c r="AP241" s="56"/>
      <c r="AQ241" s="56"/>
      <c r="AR241" s="56"/>
      <c r="AS241" s="56"/>
      <c r="AT241" s="56"/>
      <c r="AU241" s="56"/>
    </row>
    <row r="242" spans="21:47">
      <c r="U242" s="56"/>
      <c r="V242" s="56"/>
      <c r="W242" s="56"/>
      <c r="X242" s="126"/>
      <c r="Y242" s="126"/>
      <c r="Z242" s="126"/>
      <c r="AA242" s="126"/>
      <c r="AB242" s="126"/>
      <c r="AC242" s="126"/>
      <c r="AD242" s="126"/>
      <c r="AE242" s="94"/>
      <c r="AF242" s="94"/>
      <c r="AG242" s="56"/>
      <c r="AH242" s="56"/>
      <c r="AI242" s="56"/>
      <c r="AJ242" s="56"/>
      <c r="AK242" s="56"/>
      <c r="AL242" s="56"/>
      <c r="AM242" s="56"/>
      <c r="AN242" s="56"/>
      <c r="AO242" s="56"/>
      <c r="AP242" s="56"/>
      <c r="AQ242" s="56"/>
      <c r="AR242" s="56"/>
      <c r="AS242" s="56"/>
      <c r="AT242" s="56"/>
      <c r="AU242" s="56"/>
    </row>
    <row r="243" spans="21:47">
      <c r="U243" s="56"/>
      <c r="V243" s="56"/>
      <c r="W243" s="56"/>
      <c r="X243" s="126"/>
      <c r="Y243" s="126"/>
      <c r="Z243" s="126"/>
      <c r="AA243" s="126"/>
      <c r="AB243" s="126"/>
      <c r="AC243" s="126"/>
      <c r="AD243" s="126"/>
      <c r="AE243" s="94"/>
      <c r="AF243" s="94"/>
      <c r="AG243" s="56"/>
      <c r="AH243" s="56"/>
      <c r="AI243" s="56"/>
      <c r="AJ243" s="56"/>
      <c r="AK243" s="56"/>
      <c r="AL243" s="56"/>
      <c r="AM243" s="56"/>
      <c r="AN243" s="56"/>
      <c r="AO243" s="56"/>
      <c r="AP243" s="56"/>
      <c r="AQ243" s="56"/>
      <c r="AR243" s="56"/>
      <c r="AS243" s="56"/>
      <c r="AT243" s="56"/>
      <c r="AU243" s="56"/>
    </row>
    <row r="244" spans="21:47">
      <c r="U244" s="56"/>
      <c r="V244" s="56"/>
      <c r="W244" s="56"/>
      <c r="X244" s="126"/>
      <c r="Y244" s="126"/>
      <c r="Z244" s="126"/>
      <c r="AA244" s="126"/>
      <c r="AB244" s="126"/>
      <c r="AC244" s="126"/>
      <c r="AD244" s="126"/>
      <c r="AE244" s="94"/>
      <c r="AF244" s="94"/>
      <c r="AG244" s="56"/>
      <c r="AH244" s="56"/>
      <c r="AI244" s="56"/>
      <c r="AJ244" s="56"/>
      <c r="AK244" s="56"/>
      <c r="AL244" s="56"/>
      <c r="AM244" s="56"/>
      <c r="AN244" s="56"/>
      <c r="AO244" s="56"/>
      <c r="AP244" s="56"/>
      <c r="AQ244" s="56"/>
      <c r="AR244" s="56"/>
      <c r="AS244" s="56"/>
      <c r="AT244" s="56"/>
      <c r="AU244" s="56"/>
    </row>
    <row r="245" spans="21:47">
      <c r="U245" s="56"/>
      <c r="V245" s="56"/>
      <c r="W245" s="56"/>
      <c r="X245" s="126"/>
      <c r="Y245" s="126"/>
      <c r="Z245" s="126"/>
      <c r="AA245" s="126"/>
      <c r="AB245" s="126"/>
      <c r="AC245" s="126"/>
      <c r="AD245" s="126"/>
      <c r="AE245" s="94"/>
      <c r="AF245" s="94"/>
      <c r="AG245" s="56"/>
      <c r="AH245" s="56"/>
      <c r="AI245" s="56"/>
      <c r="AJ245" s="56"/>
      <c r="AK245" s="56"/>
      <c r="AL245" s="56"/>
      <c r="AM245" s="56"/>
      <c r="AN245" s="56"/>
      <c r="AO245" s="56"/>
      <c r="AP245" s="56"/>
      <c r="AQ245" s="56"/>
      <c r="AR245" s="56"/>
      <c r="AS245" s="56"/>
      <c r="AT245" s="56"/>
      <c r="AU245" s="56"/>
    </row>
    <row r="246" spans="21:47">
      <c r="U246" s="56"/>
      <c r="V246" s="56"/>
      <c r="W246" s="56"/>
      <c r="X246" s="126"/>
      <c r="Y246" s="126"/>
      <c r="Z246" s="126"/>
      <c r="AA246" s="126"/>
      <c r="AB246" s="126"/>
      <c r="AC246" s="126"/>
      <c r="AD246" s="126"/>
      <c r="AE246" s="94"/>
      <c r="AF246" s="94"/>
      <c r="AG246" s="56"/>
      <c r="AH246" s="56"/>
      <c r="AI246" s="56"/>
      <c r="AJ246" s="56"/>
      <c r="AK246" s="56"/>
      <c r="AL246" s="56"/>
      <c r="AM246" s="56"/>
      <c r="AN246" s="56"/>
      <c r="AO246" s="56"/>
      <c r="AP246" s="56"/>
      <c r="AQ246" s="56"/>
      <c r="AR246" s="56"/>
      <c r="AS246" s="56"/>
      <c r="AT246" s="56"/>
      <c r="AU246" s="56"/>
    </row>
    <row r="247" spans="21:47">
      <c r="U247" s="56"/>
      <c r="V247" s="56"/>
      <c r="W247" s="56"/>
      <c r="X247" s="126"/>
      <c r="Y247" s="126"/>
      <c r="Z247" s="126"/>
      <c r="AA247" s="126"/>
      <c r="AB247" s="126"/>
      <c r="AC247" s="126"/>
      <c r="AD247" s="126"/>
      <c r="AE247" s="94"/>
      <c r="AF247" s="94"/>
      <c r="AG247" s="56"/>
      <c r="AH247" s="56"/>
      <c r="AI247" s="56"/>
      <c r="AJ247" s="56"/>
      <c r="AK247" s="56"/>
      <c r="AL247" s="56"/>
      <c r="AM247" s="56"/>
      <c r="AN247" s="56"/>
      <c r="AO247" s="56"/>
      <c r="AP247" s="56"/>
      <c r="AQ247" s="56"/>
      <c r="AR247" s="56"/>
      <c r="AS247" s="56"/>
      <c r="AT247" s="56"/>
      <c r="AU247" s="56"/>
    </row>
    <row r="248" spans="21:47">
      <c r="U248" s="56"/>
      <c r="V248" s="56"/>
      <c r="W248" s="56"/>
      <c r="X248" s="126"/>
      <c r="Y248" s="126"/>
      <c r="Z248" s="126"/>
      <c r="AA248" s="126"/>
      <c r="AB248" s="126"/>
      <c r="AC248" s="126"/>
      <c r="AD248" s="126"/>
      <c r="AE248" s="94"/>
      <c r="AF248" s="94"/>
      <c r="AG248" s="56"/>
      <c r="AH248" s="56"/>
      <c r="AI248" s="56"/>
      <c r="AJ248" s="56"/>
      <c r="AK248" s="56"/>
      <c r="AL248" s="56"/>
      <c r="AM248" s="56"/>
      <c r="AN248" s="56"/>
      <c r="AO248" s="56"/>
      <c r="AP248" s="56"/>
      <c r="AQ248" s="56"/>
      <c r="AR248" s="56"/>
      <c r="AS248" s="56"/>
      <c r="AT248" s="56"/>
      <c r="AU248" s="56"/>
    </row>
    <row r="249" spans="21:47">
      <c r="U249" s="56"/>
      <c r="V249" s="56"/>
      <c r="W249" s="56"/>
      <c r="X249" s="126"/>
      <c r="Y249" s="126"/>
      <c r="Z249" s="126"/>
      <c r="AA249" s="126"/>
      <c r="AB249" s="126"/>
      <c r="AC249" s="126"/>
      <c r="AD249" s="126"/>
      <c r="AE249" s="94"/>
      <c r="AF249" s="94"/>
      <c r="AG249" s="56"/>
      <c r="AH249" s="56"/>
      <c r="AI249" s="56"/>
      <c r="AJ249" s="56"/>
      <c r="AK249" s="56"/>
      <c r="AL249" s="56"/>
      <c r="AM249" s="56"/>
      <c r="AN249" s="56"/>
      <c r="AO249" s="56"/>
      <c r="AP249" s="56"/>
      <c r="AQ249" s="56"/>
      <c r="AR249" s="56"/>
      <c r="AS249" s="56"/>
      <c r="AT249" s="56"/>
      <c r="AU249" s="56"/>
    </row>
    <row r="250" spans="21:47">
      <c r="U250" s="56"/>
      <c r="V250" s="56"/>
      <c r="W250" s="56"/>
      <c r="X250" s="126"/>
      <c r="Y250" s="126"/>
      <c r="Z250" s="126"/>
      <c r="AA250" s="126"/>
      <c r="AB250" s="126"/>
      <c r="AC250" s="126"/>
      <c r="AD250" s="126"/>
      <c r="AE250" s="94"/>
      <c r="AF250" s="94"/>
      <c r="AG250" s="56"/>
      <c r="AH250" s="56"/>
      <c r="AI250" s="56"/>
      <c r="AJ250" s="56"/>
      <c r="AK250" s="56"/>
      <c r="AL250" s="56"/>
      <c r="AM250" s="56"/>
      <c r="AN250" s="56"/>
      <c r="AO250" s="56"/>
      <c r="AP250" s="56"/>
      <c r="AQ250" s="56"/>
      <c r="AR250" s="56"/>
      <c r="AS250" s="56"/>
      <c r="AT250" s="56"/>
      <c r="AU250" s="56"/>
    </row>
    <row r="251" spans="21:47">
      <c r="U251" s="56"/>
      <c r="V251" s="56"/>
      <c r="W251" s="56"/>
      <c r="X251" s="126"/>
      <c r="Y251" s="126"/>
      <c r="Z251" s="126"/>
      <c r="AA251" s="126"/>
      <c r="AB251" s="126"/>
      <c r="AC251" s="126"/>
      <c r="AD251" s="126"/>
      <c r="AE251" s="94"/>
      <c r="AF251" s="94"/>
      <c r="AG251" s="56"/>
      <c r="AH251" s="56"/>
      <c r="AI251" s="56"/>
      <c r="AJ251" s="56"/>
      <c r="AK251" s="56"/>
      <c r="AL251" s="56"/>
      <c r="AM251" s="56"/>
      <c r="AN251" s="56"/>
      <c r="AO251" s="56"/>
      <c r="AP251" s="56"/>
      <c r="AQ251" s="56"/>
      <c r="AR251" s="56"/>
      <c r="AS251" s="56"/>
      <c r="AT251" s="56"/>
      <c r="AU251" s="56"/>
    </row>
    <row r="252" spans="21:47">
      <c r="U252" s="56"/>
      <c r="V252" s="56"/>
      <c r="W252" s="56"/>
      <c r="X252" s="126"/>
      <c r="Y252" s="126"/>
      <c r="Z252" s="126"/>
      <c r="AA252" s="126"/>
      <c r="AB252" s="126"/>
      <c r="AC252" s="126"/>
      <c r="AD252" s="126"/>
      <c r="AE252" s="94"/>
      <c r="AF252" s="94"/>
      <c r="AG252" s="56"/>
      <c r="AH252" s="56"/>
      <c r="AI252" s="56"/>
      <c r="AJ252" s="56"/>
      <c r="AK252" s="56"/>
      <c r="AL252" s="56"/>
      <c r="AM252" s="56"/>
      <c r="AN252" s="56"/>
      <c r="AO252" s="56"/>
      <c r="AP252" s="56"/>
      <c r="AQ252" s="56"/>
      <c r="AR252" s="56"/>
      <c r="AS252" s="56"/>
      <c r="AT252" s="56"/>
      <c r="AU252" s="56"/>
    </row>
    <row r="253" spans="21:47">
      <c r="U253" s="56"/>
      <c r="V253" s="56"/>
      <c r="W253" s="56"/>
      <c r="X253" s="126"/>
      <c r="Y253" s="126"/>
      <c r="Z253" s="126"/>
      <c r="AA253" s="126"/>
      <c r="AB253" s="126"/>
      <c r="AC253" s="126"/>
      <c r="AD253" s="126"/>
      <c r="AE253" s="94"/>
      <c r="AF253" s="94"/>
      <c r="AG253" s="56"/>
      <c r="AH253" s="56"/>
      <c r="AI253" s="56"/>
      <c r="AJ253" s="56"/>
      <c r="AK253" s="56"/>
      <c r="AL253" s="56"/>
      <c r="AM253" s="56"/>
      <c r="AN253" s="56"/>
      <c r="AO253" s="56"/>
      <c r="AP253" s="56"/>
      <c r="AQ253" s="56"/>
      <c r="AR253" s="56"/>
      <c r="AS253" s="56"/>
      <c r="AT253" s="56"/>
      <c r="AU253" s="56"/>
    </row>
    <row r="254" spans="21:47">
      <c r="U254" s="56"/>
      <c r="V254" s="56"/>
      <c r="W254" s="56"/>
      <c r="X254" s="126"/>
      <c r="Y254" s="126"/>
      <c r="Z254" s="126"/>
      <c r="AA254" s="126"/>
      <c r="AB254" s="126"/>
      <c r="AC254" s="126"/>
      <c r="AD254" s="126"/>
      <c r="AE254" s="94"/>
      <c r="AF254" s="94"/>
      <c r="AG254" s="56"/>
      <c r="AH254" s="56"/>
      <c r="AI254" s="56"/>
      <c r="AJ254" s="56"/>
      <c r="AK254" s="56"/>
      <c r="AL254" s="56"/>
      <c r="AM254" s="56"/>
      <c r="AN254" s="56"/>
      <c r="AO254" s="56"/>
      <c r="AP254" s="56"/>
      <c r="AQ254" s="56"/>
      <c r="AR254" s="56"/>
      <c r="AS254" s="56"/>
      <c r="AT254" s="56"/>
      <c r="AU254" s="56"/>
    </row>
    <row r="255" spans="21:47">
      <c r="U255" s="56"/>
      <c r="V255" s="56"/>
      <c r="W255" s="56"/>
      <c r="X255" s="126"/>
      <c r="Y255" s="126"/>
      <c r="Z255" s="126"/>
      <c r="AA255" s="126"/>
      <c r="AB255" s="126"/>
      <c r="AC255" s="126"/>
      <c r="AD255" s="126"/>
      <c r="AE255" s="94"/>
      <c r="AF255" s="94"/>
      <c r="AG255" s="56"/>
      <c r="AH255" s="56"/>
      <c r="AI255" s="56"/>
      <c r="AJ255" s="56"/>
      <c r="AK255" s="56"/>
      <c r="AL255" s="56"/>
      <c r="AM255" s="56"/>
      <c r="AN255" s="56"/>
      <c r="AO255" s="56"/>
      <c r="AP255" s="56"/>
      <c r="AQ255" s="56"/>
      <c r="AR255" s="56"/>
      <c r="AS255" s="56"/>
      <c r="AT255" s="56"/>
      <c r="AU255" s="56"/>
    </row>
    <row r="256" spans="21:47">
      <c r="U256" s="56"/>
      <c r="V256" s="56"/>
      <c r="W256" s="56"/>
      <c r="X256" s="126"/>
      <c r="Y256" s="126"/>
      <c r="Z256" s="126"/>
      <c r="AA256" s="126"/>
      <c r="AB256" s="126"/>
      <c r="AC256" s="126"/>
      <c r="AD256" s="126"/>
      <c r="AE256" s="94"/>
      <c r="AF256" s="94"/>
      <c r="AG256" s="56"/>
      <c r="AH256" s="56"/>
      <c r="AI256" s="56"/>
      <c r="AJ256" s="56"/>
      <c r="AK256" s="56"/>
      <c r="AL256" s="56"/>
      <c r="AM256" s="56"/>
      <c r="AN256" s="56"/>
      <c r="AO256" s="56"/>
      <c r="AP256" s="56"/>
      <c r="AQ256" s="56"/>
      <c r="AR256" s="56"/>
      <c r="AS256" s="56"/>
      <c r="AT256" s="56"/>
      <c r="AU256" s="56"/>
    </row>
    <row r="257" spans="21:47">
      <c r="U257" s="56"/>
      <c r="V257" s="56"/>
      <c r="W257" s="56"/>
      <c r="X257" s="126"/>
      <c r="Y257" s="126"/>
      <c r="Z257" s="126"/>
      <c r="AA257" s="126"/>
      <c r="AB257" s="126"/>
      <c r="AC257" s="126"/>
      <c r="AD257" s="126"/>
      <c r="AE257" s="94"/>
      <c r="AF257" s="94"/>
      <c r="AG257" s="56"/>
      <c r="AH257" s="56"/>
      <c r="AI257" s="56"/>
      <c r="AJ257" s="56"/>
      <c r="AK257" s="56"/>
      <c r="AL257" s="56"/>
      <c r="AM257" s="56"/>
      <c r="AN257" s="56"/>
      <c r="AO257" s="56"/>
      <c r="AP257" s="56"/>
      <c r="AQ257" s="56"/>
      <c r="AR257" s="56"/>
      <c r="AS257" s="56"/>
      <c r="AT257" s="56"/>
      <c r="AU257" s="56"/>
    </row>
    <row r="258" spans="21:47">
      <c r="U258" s="56"/>
      <c r="V258" s="56"/>
      <c r="W258" s="56"/>
      <c r="X258" s="126"/>
      <c r="Y258" s="126"/>
      <c r="Z258" s="126"/>
      <c r="AA258" s="126"/>
      <c r="AB258" s="126"/>
      <c r="AC258" s="126"/>
      <c r="AD258" s="126"/>
      <c r="AE258" s="94"/>
      <c r="AF258" s="94"/>
      <c r="AG258" s="56"/>
      <c r="AH258" s="56"/>
      <c r="AI258" s="56"/>
      <c r="AJ258" s="56"/>
      <c r="AK258" s="56"/>
      <c r="AL258" s="56"/>
      <c r="AM258" s="56"/>
      <c r="AN258" s="56"/>
      <c r="AO258" s="56"/>
      <c r="AP258" s="56"/>
      <c r="AQ258" s="56"/>
      <c r="AR258" s="56"/>
      <c r="AS258" s="56"/>
      <c r="AT258" s="56"/>
      <c r="AU258" s="56"/>
    </row>
    <row r="259" spans="21:47">
      <c r="U259" s="56"/>
      <c r="V259" s="56"/>
      <c r="W259" s="56"/>
      <c r="X259" s="126"/>
      <c r="Y259" s="126"/>
      <c r="Z259" s="126"/>
      <c r="AA259" s="126"/>
      <c r="AB259" s="126"/>
      <c r="AC259" s="126"/>
      <c r="AD259" s="126"/>
      <c r="AE259" s="94"/>
      <c r="AF259" s="94"/>
      <c r="AG259" s="56"/>
      <c r="AH259" s="56"/>
      <c r="AI259" s="56"/>
      <c r="AJ259" s="56"/>
      <c r="AK259" s="56"/>
      <c r="AL259" s="56"/>
      <c r="AM259" s="56"/>
      <c r="AN259" s="56"/>
      <c r="AO259" s="56"/>
      <c r="AP259" s="56"/>
      <c r="AQ259" s="56"/>
      <c r="AR259" s="56"/>
      <c r="AS259" s="56"/>
      <c r="AT259" s="56"/>
      <c r="AU259" s="56"/>
    </row>
    <row r="260" spans="21:47">
      <c r="U260" s="56"/>
      <c r="V260" s="56"/>
      <c r="W260" s="56"/>
      <c r="X260" s="126"/>
      <c r="Y260" s="126"/>
      <c r="Z260" s="126"/>
      <c r="AA260" s="126"/>
      <c r="AB260" s="126"/>
      <c r="AC260" s="126"/>
      <c r="AD260" s="126"/>
      <c r="AE260" s="94"/>
      <c r="AF260" s="94"/>
      <c r="AG260" s="56"/>
      <c r="AH260" s="56"/>
      <c r="AI260" s="56"/>
      <c r="AJ260" s="56"/>
      <c r="AK260" s="56"/>
      <c r="AL260" s="56"/>
      <c r="AM260" s="56"/>
      <c r="AN260" s="56"/>
      <c r="AO260" s="56"/>
      <c r="AP260" s="56"/>
      <c r="AQ260" s="56"/>
      <c r="AR260" s="56"/>
      <c r="AS260" s="56"/>
      <c r="AT260" s="56"/>
      <c r="AU260" s="56"/>
    </row>
    <row r="261" spans="21:47">
      <c r="U261" s="56"/>
      <c r="V261" s="56"/>
      <c r="W261" s="56"/>
      <c r="X261" s="126"/>
      <c r="Y261" s="126"/>
      <c r="Z261" s="126"/>
      <c r="AA261" s="126"/>
      <c r="AB261" s="126"/>
      <c r="AC261" s="126"/>
      <c r="AD261" s="126"/>
      <c r="AE261" s="94"/>
      <c r="AF261" s="94"/>
      <c r="AG261" s="56"/>
      <c r="AH261" s="56"/>
      <c r="AI261" s="56"/>
      <c r="AJ261" s="56"/>
      <c r="AK261" s="56"/>
      <c r="AL261" s="56"/>
      <c r="AM261" s="56"/>
      <c r="AN261" s="56"/>
      <c r="AO261" s="56"/>
      <c r="AP261" s="56"/>
      <c r="AQ261" s="56"/>
      <c r="AR261" s="56"/>
      <c r="AS261" s="56"/>
      <c r="AT261" s="56"/>
      <c r="AU261" s="56"/>
    </row>
    <row r="262" spans="21:47">
      <c r="U262" s="56"/>
      <c r="V262" s="56"/>
      <c r="W262" s="56"/>
      <c r="X262" s="126"/>
      <c r="Y262" s="126"/>
      <c r="Z262" s="126"/>
      <c r="AA262" s="126"/>
      <c r="AB262" s="126"/>
      <c r="AC262" s="126"/>
      <c r="AD262" s="126"/>
      <c r="AE262" s="94"/>
      <c r="AF262" s="94"/>
      <c r="AG262" s="56"/>
      <c r="AH262" s="56"/>
      <c r="AI262" s="56"/>
      <c r="AJ262" s="56"/>
      <c r="AK262" s="56"/>
      <c r="AL262" s="56"/>
      <c r="AM262" s="56"/>
      <c r="AN262" s="56"/>
      <c r="AO262" s="56"/>
      <c r="AP262" s="56"/>
      <c r="AQ262" s="56"/>
      <c r="AR262" s="56"/>
      <c r="AS262" s="56"/>
      <c r="AT262" s="56"/>
      <c r="AU262" s="56"/>
    </row>
    <row r="263" spans="21:47">
      <c r="U263" s="56"/>
      <c r="V263" s="56"/>
      <c r="W263" s="56"/>
      <c r="X263" s="126"/>
      <c r="Y263" s="126"/>
      <c r="Z263" s="126"/>
      <c r="AA263" s="126"/>
      <c r="AB263" s="126"/>
      <c r="AC263" s="126"/>
      <c r="AD263" s="126"/>
      <c r="AE263" s="94"/>
      <c r="AF263" s="94"/>
      <c r="AG263" s="56"/>
      <c r="AH263" s="56"/>
      <c r="AI263" s="56"/>
      <c r="AJ263" s="56"/>
      <c r="AK263" s="56"/>
      <c r="AL263" s="56"/>
      <c r="AM263" s="56"/>
      <c r="AN263" s="56"/>
      <c r="AO263" s="56"/>
      <c r="AP263" s="56"/>
      <c r="AQ263" s="56"/>
      <c r="AR263" s="56"/>
      <c r="AS263" s="56"/>
      <c r="AT263" s="56"/>
      <c r="AU263" s="56"/>
    </row>
    <row r="264" spans="21:47">
      <c r="U264" s="56"/>
      <c r="V264" s="56"/>
      <c r="W264" s="56"/>
      <c r="X264" s="126"/>
      <c r="Y264" s="126"/>
      <c r="Z264" s="135"/>
      <c r="AA264" s="135"/>
      <c r="AB264" s="135"/>
      <c r="AC264" s="135"/>
      <c r="AD264" s="135"/>
      <c r="AE264" s="94"/>
      <c r="AF264" s="94"/>
      <c r="AG264" s="56"/>
      <c r="AH264" s="56"/>
      <c r="AI264" s="56"/>
      <c r="AJ264" s="56"/>
      <c r="AK264" s="56"/>
      <c r="AL264" s="56"/>
      <c r="AM264" s="56"/>
      <c r="AN264" s="56"/>
      <c r="AO264" s="56"/>
      <c r="AP264" s="56"/>
      <c r="AQ264" s="56"/>
      <c r="AR264" s="56"/>
      <c r="AS264" s="56"/>
      <c r="AT264" s="56"/>
      <c r="AU264" s="56"/>
    </row>
    <row r="265" spans="21:47">
      <c r="U265" s="56"/>
      <c r="V265" s="56"/>
      <c r="W265" s="56"/>
      <c r="X265" s="135"/>
      <c r="Y265" s="56"/>
      <c r="Z265" s="135"/>
      <c r="AA265" s="135"/>
      <c r="AB265" s="135"/>
      <c r="AC265" s="135"/>
      <c r="AD265" s="135"/>
      <c r="AE265" s="94"/>
      <c r="AF265" s="94"/>
      <c r="AG265" s="56"/>
      <c r="AH265" s="56"/>
      <c r="AI265" s="56"/>
      <c r="AJ265" s="56"/>
      <c r="AK265" s="56"/>
      <c r="AL265" s="56"/>
      <c r="AM265" s="56"/>
      <c r="AN265" s="56"/>
      <c r="AO265" s="56"/>
      <c r="AP265" s="56"/>
      <c r="AQ265" s="56"/>
      <c r="AR265" s="56"/>
      <c r="AS265" s="56"/>
      <c r="AT265" s="56"/>
      <c r="AU265" s="56"/>
    </row>
    <row r="266" spans="21:47">
      <c r="U266" s="56"/>
      <c r="V266" s="56"/>
      <c r="W266" s="56"/>
      <c r="X266" s="135"/>
      <c r="Y266" s="135"/>
      <c r="Z266" s="135"/>
      <c r="AA266" s="135"/>
      <c r="AB266" s="135"/>
      <c r="AC266" s="135"/>
      <c r="AD266" s="135"/>
      <c r="AE266" s="94"/>
      <c r="AF266" s="94"/>
      <c r="AG266" s="56"/>
      <c r="AH266" s="56"/>
      <c r="AI266" s="56"/>
      <c r="AJ266" s="56"/>
      <c r="AK266" s="56"/>
      <c r="AL266" s="56"/>
      <c r="AM266" s="56"/>
      <c r="AN266" s="56"/>
      <c r="AO266" s="56"/>
      <c r="AP266" s="56"/>
      <c r="AQ266" s="56"/>
      <c r="AR266" s="56"/>
      <c r="AS266" s="56"/>
      <c r="AT266" s="56"/>
      <c r="AU266" s="56"/>
    </row>
    <row r="267" spans="21:47">
      <c r="U267" s="56"/>
      <c r="V267" s="56"/>
      <c r="W267" s="56"/>
      <c r="X267" s="56"/>
      <c r="Y267" s="94"/>
      <c r="Z267" s="56"/>
      <c r="AA267" s="56"/>
      <c r="AB267" s="94"/>
      <c r="AC267" s="56"/>
      <c r="AD267" s="94"/>
      <c r="AE267" s="94"/>
      <c r="AF267" s="94"/>
      <c r="AG267" s="56"/>
      <c r="AH267" s="56"/>
      <c r="AI267" s="56"/>
      <c r="AJ267" s="56"/>
      <c r="AK267" s="56"/>
      <c r="AL267" s="56"/>
      <c r="AM267" s="56"/>
      <c r="AN267" s="56"/>
      <c r="AO267" s="56"/>
      <c r="AP267" s="56"/>
      <c r="AQ267" s="56"/>
      <c r="AR267" s="56"/>
      <c r="AS267" s="56"/>
      <c r="AT267" s="56"/>
      <c r="AU267" s="56"/>
    </row>
    <row r="268" spans="21:47">
      <c r="U268" s="56"/>
      <c r="V268" s="56"/>
      <c r="W268" s="56"/>
      <c r="X268" s="56"/>
      <c r="Y268" s="94"/>
      <c r="Z268" s="56"/>
      <c r="AA268" s="56"/>
      <c r="AB268" s="94"/>
      <c r="AC268" s="56"/>
      <c r="AD268" s="94"/>
      <c r="AE268" s="94"/>
      <c r="AF268" s="94"/>
      <c r="AG268" s="56"/>
      <c r="AH268" s="56"/>
      <c r="AI268" s="56"/>
      <c r="AJ268" s="56"/>
      <c r="AK268" s="56"/>
      <c r="AL268" s="56"/>
      <c r="AM268" s="56"/>
      <c r="AN268" s="56"/>
      <c r="AO268" s="56"/>
      <c r="AP268" s="56"/>
      <c r="AQ268" s="56"/>
      <c r="AR268" s="56"/>
      <c r="AS268" s="56"/>
      <c r="AT268" s="56"/>
      <c r="AU268" s="56"/>
    </row>
    <row r="269" spans="21:47">
      <c r="U269" s="56"/>
      <c r="V269" s="56"/>
      <c r="W269" s="56"/>
      <c r="X269" s="56"/>
      <c r="Y269" s="94"/>
      <c r="Z269" s="56"/>
      <c r="AA269" s="56"/>
      <c r="AB269" s="94"/>
      <c r="AC269" s="56"/>
      <c r="AD269" s="94"/>
      <c r="AE269" s="94"/>
      <c r="AF269" s="94"/>
      <c r="AG269" s="56"/>
      <c r="AH269" s="56"/>
      <c r="AI269" s="56"/>
      <c r="AJ269" s="56"/>
      <c r="AK269" s="56"/>
      <c r="AL269" s="56"/>
      <c r="AM269" s="56"/>
      <c r="AN269" s="56"/>
      <c r="AO269" s="56"/>
      <c r="AP269" s="56"/>
      <c r="AQ269" s="56"/>
      <c r="AR269" s="56"/>
      <c r="AS269" s="56"/>
      <c r="AT269" s="56"/>
      <c r="AU269" s="56"/>
    </row>
    <row r="270" spans="21:47">
      <c r="U270" s="56"/>
      <c r="V270" s="56"/>
      <c r="W270" s="56"/>
      <c r="X270" s="94"/>
      <c r="Y270" s="94"/>
      <c r="Z270" s="56"/>
      <c r="AA270" s="94"/>
      <c r="AB270" s="94"/>
      <c r="AC270" s="56"/>
      <c r="AD270" s="94"/>
      <c r="AE270" s="94"/>
      <c r="AF270" s="94"/>
      <c r="AG270" s="56"/>
      <c r="AH270" s="56"/>
      <c r="AI270" s="56"/>
      <c r="AJ270" s="56"/>
      <c r="AK270" s="56"/>
      <c r="AL270" s="56"/>
      <c r="AM270" s="56"/>
      <c r="AN270" s="56"/>
      <c r="AO270" s="56"/>
      <c r="AP270" s="56"/>
      <c r="AQ270" s="56"/>
      <c r="AR270" s="56"/>
      <c r="AS270" s="56"/>
      <c r="AT270" s="56"/>
      <c r="AU270" s="56"/>
    </row>
    <row r="271" spans="21:47">
      <c r="U271" s="55"/>
      <c r="V271" s="55"/>
      <c r="W271" s="55"/>
      <c r="X271" s="55"/>
      <c r="Y271" s="55"/>
      <c r="Z271" s="55"/>
      <c r="AA271" s="55"/>
      <c r="AB271" s="55"/>
      <c r="AC271" s="55"/>
      <c r="AD271" s="95"/>
      <c r="AE271" s="95"/>
      <c r="AF271" s="95"/>
      <c r="AG271" s="55"/>
    </row>
    <row r="272" spans="21:47">
      <c r="U272" s="55"/>
      <c r="V272" s="55"/>
      <c r="W272" s="55"/>
      <c r="X272" s="55"/>
      <c r="Y272" s="55"/>
      <c r="Z272" s="55"/>
      <c r="AA272" s="55"/>
      <c r="AB272" s="55"/>
      <c r="AC272" s="55"/>
      <c r="AD272" s="95"/>
      <c r="AE272" s="95"/>
      <c r="AF272" s="95"/>
      <c r="AG272" s="55"/>
    </row>
    <row r="273" spans="21:33">
      <c r="Y273" s="85"/>
      <c r="AB273" s="85"/>
      <c r="AD273" s="85"/>
      <c r="AE273" s="95"/>
      <c r="AF273" s="95"/>
      <c r="AG273" s="55"/>
    </row>
    <row r="274" spans="21:33">
      <c r="Y274" s="85"/>
      <c r="AB274" s="85"/>
      <c r="AD274" s="85"/>
      <c r="AE274" s="85"/>
      <c r="AF274" s="85"/>
    </row>
    <row r="275" spans="21:33">
      <c r="Y275" s="85"/>
      <c r="AB275" s="85"/>
      <c r="AD275" s="85"/>
      <c r="AE275" s="85"/>
      <c r="AF275" s="85"/>
    </row>
    <row r="276" spans="21:33">
      <c r="Y276" s="85"/>
      <c r="AB276" s="85"/>
      <c r="AD276" s="85"/>
      <c r="AE276" s="85"/>
      <c r="AF276" s="85"/>
    </row>
    <row r="277" spans="21:33">
      <c r="Y277" s="85"/>
      <c r="AB277" s="85"/>
      <c r="AD277" s="85"/>
      <c r="AE277" s="85"/>
      <c r="AF277" s="85"/>
    </row>
    <row r="278" spans="21:33">
      <c r="Y278" s="85"/>
      <c r="AB278" s="85"/>
      <c r="AD278" s="85"/>
      <c r="AE278" s="85"/>
      <c r="AF278" s="85"/>
    </row>
    <row r="279" spans="21:33">
      <c r="Y279" s="85"/>
      <c r="AB279" s="85"/>
      <c r="AD279" s="85"/>
      <c r="AE279" s="85"/>
      <c r="AF279" s="85"/>
    </row>
    <row r="280" spans="21:33">
      <c r="U280" s="136"/>
      <c r="V280" s="137"/>
      <c r="W280" s="137"/>
      <c r="X280" s="138"/>
      <c r="Y280" s="138"/>
      <c r="Z280" s="137"/>
      <c r="AA280" s="138"/>
      <c r="AB280" s="138"/>
      <c r="AC280" s="137"/>
      <c r="AD280" s="138"/>
      <c r="AE280" s="85"/>
      <c r="AF280" s="85"/>
    </row>
    <row r="281" spans="21:33">
      <c r="AD281" s="85"/>
    </row>
    <row r="282" spans="21:33">
      <c r="AD282" s="85"/>
    </row>
  </sheetData>
  <mergeCells count="11">
    <mergeCell ref="N7:R7"/>
    <mergeCell ref="B8:C8"/>
    <mergeCell ref="B9:C9"/>
    <mergeCell ref="B10:C10"/>
    <mergeCell ref="B11:C11"/>
    <mergeCell ref="B12:C12"/>
    <mergeCell ref="I2:M2"/>
    <mergeCell ref="B3:D3"/>
    <mergeCell ref="B5:G5"/>
    <mergeCell ref="B6:C6"/>
    <mergeCell ref="B7:C7"/>
  </mergeCells>
  <printOptions horizontalCentered="1"/>
  <pageMargins left="0.78740157480314965" right="0.78740157480314965" top="0.98425196850393704" bottom="0.98425196850393704" header="0" footer="0"/>
  <pageSetup paperSize="9" scale="140"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3:T370"/>
  <sheetViews>
    <sheetView showGridLines="0" zoomScaleNormal="100" workbookViewId="0">
      <selection activeCell="I14" sqref="I14"/>
    </sheetView>
  </sheetViews>
  <sheetFormatPr baseColWidth="10" defaultColWidth="11.42578125" defaultRowHeight="12.75"/>
  <cols>
    <col min="1" max="1" width="17.5703125" style="48" customWidth="1"/>
    <col min="2" max="2" width="15" style="48" customWidth="1"/>
    <col min="3" max="3" width="15.85546875" style="48" customWidth="1"/>
    <col min="4" max="4" width="19.42578125" style="48" customWidth="1"/>
    <col min="5" max="5" width="13.42578125" style="48" customWidth="1"/>
    <col min="6" max="6" width="11.42578125" style="48"/>
    <col min="7" max="7" width="12.7109375" style="48" customWidth="1"/>
    <col min="8" max="8" width="34.85546875" style="48" customWidth="1"/>
    <col min="9" max="9" width="13.140625" style="59" customWidth="1"/>
    <col min="10" max="10" width="13.140625" style="48" customWidth="1"/>
    <col min="11" max="11" width="15.7109375" style="48" customWidth="1"/>
    <col min="12" max="12" width="9.85546875" style="48" customWidth="1"/>
    <col min="13" max="16384" width="11.42578125" style="48"/>
  </cols>
  <sheetData>
    <row r="3" spans="1:17" ht="51">
      <c r="A3" s="43" t="s">
        <v>3980</v>
      </c>
      <c r="B3" s="43" t="s">
        <v>3981</v>
      </c>
      <c r="C3" s="43" t="s">
        <v>5748</v>
      </c>
      <c r="D3" s="43" t="s">
        <v>5749</v>
      </c>
      <c r="E3" s="142"/>
      <c r="F3" s="43" t="s">
        <v>3809</v>
      </c>
      <c r="G3" s="43" t="s">
        <v>3810</v>
      </c>
      <c r="H3" s="43" t="s">
        <v>3850</v>
      </c>
      <c r="M3"/>
      <c r="N3"/>
      <c r="O3"/>
    </row>
    <row r="4" spans="1:17">
      <c r="A4" s="143" t="s">
        <v>3982</v>
      </c>
      <c r="B4" s="226">
        <f t="shared" ref="B4:B9" si="0">SUM(F4:G4)</f>
        <v>77</v>
      </c>
      <c r="C4" s="244">
        <f t="shared" ref="C4:C9" si="1">+F4/B4</f>
        <v>0.88311688311688308</v>
      </c>
      <c r="D4" s="171">
        <f t="shared" ref="D4:D9" si="2">G4/B4</f>
        <v>0.11688311688311688</v>
      </c>
      <c r="E4" s="144">
        <f t="shared" ref="E4:E9" si="3">ROUND(B4/$B$10,3)</f>
        <v>2.7E-2</v>
      </c>
      <c r="F4" s="406">
        <v>68</v>
      </c>
      <c r="G4" s="406">
        <v>9</v>
      </c>
      <c r="H4" s="191">
        <f t="shared" ref="H4:H9" si="4">SUM(F4:G4)</f>
        <v>77</v>
      </c>
      <c r="I4" s="48"/>
      <c r="J4" s="414"/>
      <c r="K4" s="414"/>
      <c r="L4" s="414"/>
      <c r="M4" s="414"/>
      <c r="N4" s="414"/>
      <c r="O4" s="414"/>
      <c r="P4" s="414"/>
      <c r="Q4" s="414"/>
    </row>
    <row r="5" spans="1:17">
      <c r="A5" s="143" t="s">
        <v>3983</v>
      </c>
      <c r="B5" s="226">
        <f t="shared" si="0"/>
        <v>453</v>
      </c>
      <c r="C5" s="244">
        <f t="shared" si="1"/>
        <v>0.55849889624724058</v>
      </c>
      <c r="D5" s="171">
        <f t="shared" si="2"/>
        <v>0.44150110375275936</v>
      </c>
      <c r="E5" s="144">
        <f t="shared" si="3"/>
        <v>0.16200000000000001</v>
      </c>
      <c r="F5" s="406">
        <v>253</v>
      </c>
      <c r="G5" s="406">
        <v>200</v>
      </c>
      <c r="H5" s="192">
        <f t="shared" si="4"/>
        <v>453</v>
      </c>
      <c r="I5" s="48"/>
      <c r="J5" s="414"/>
      <c r="K5" s="414"/>
      <c r="L5" s="414"/>
      <c r="M5" s="414"/>
      <c r="N5" s="414"/>
      <c r="O5" s="414"/>
      <c r="P5" s="414"/>
      <c r="Q5" s="414"/>
    </row>
    <row r="6" spans="1:17">
      <c r="A6" s="143" t="s">
        <v>3984</v>
      </c>
      <c r="B6" s="226">
        <f t="shared" si="0"/>
        <v>1728</v>
      </c>
      <c r="C6" s="244">
        <f t="shared" si="1"/>
        <v>0.56944444444444442</v>
      </c>
      <c r="D6" s="171">
        <f t="shared" si="2"/>
        <v>0.43055555555555558</v>
      </c>
      <c r="E6" s="144">
        <f t="shared" si="3"/>
        <v>0.61599999999999999</v>
      </c>
      <c r="F6" s="406">
        <v>984</v>
      </c>
      <c r="G6" s="406">
        <v>744</v>
      </c>
      <c r="H6" s="192">
        <f t="shared" si="4"/>
        <v>1728</v>
      </c>
      <c r="I6" s="48"/>
      <c r="J6" s="414"/>
      <c r="K6" s="414"/>
      <c r="L6" s="414"/>
      <c r="M6" s="414"/>
      <c r="N6" s="414"/>
      <c r="O6" s="414"/>
      <c r="P6" s="414"/>
      <c r="Q6" s="414"/>
    </row>
    <row r="7" spans="1:17">
      <c r="A7" s="143" t="s">
        <v>3985</v>
      </c>
      <c r="B7" s="226">
        <f t="shared" si="0"/>
        <v>393</v>
      </c>
      <c r="C7" s="244">
        <f t="shared" si="1"/>
        <v>0.64376590330788808</v>
      </c>
      <c r="D7" s="171">
        <f t="shared" si="2"/>
        <v>0.35623409669211198</v>
      </c>
      <c r="E7" s="144">
        <f t="shared" si="3"/>
        <v>0.14000000000000001</v>
      </c>
      <c r="F7" s="406">
        <v>253</v>
      </c>
      <c r="G7" s="406">
        <v>140</v>
      </c>
      <c r="H7" s="192">
        <f t="shared" si="4"/>
        <v>393</v>
      </c>
      <c r="I7" s="48"/>
      <c r="J7" s="414"/>
      <c r="K7" s="414"/>
      <c r="L7" s="414"/>
      <c r="M7" s="414"/>
      <c r="N7" s="414"/>
      <c r="O7" s="414"/>
      <c r="P7" s="414"/>
      <c r="Q7" s="414"/>
    </row>
    <row r="8" spans="1:17">
      <c r="A8" s="143" t="s">
        <v>3986</v>
      </c>
      <c r="B8" s="226">
        <f t="shared" si="0"/>
        <v>48</v>
      </c>
      <c r="C8" s="244">
        <f t="shared" si="1"/>
        <v>0.91666666666666663</v>
      </c>
      <c r="D8" s="171">
        <f t="shared" si="2"/>
        <v>8.3333333333333329E-2</v>
      </c>
      <c r="E8" s="144">
        <f t="shared" si="3"/>
        <v>1.7000000000000001E-2</v>
      </c>
      <c r="F8" s="406">
        <v>44</v>
      </c>
      <c r="G8" s="406">
        <v>4</v>
      </c>
      <c r="H8" s="192">
        <f t="shared" si="4"/>
        <v>48</v>
      </c>
      <c r="I8" s="48"/>
      <c r="J8" s="414"/>
      <c r="K8" s="414"/>
      <c r="L8" s="414"/>
      <c r="M8" s="414"/>
      <c r="N8" s="414"/>
      <c r="O8" s="414"/>
      <c r="P8" s="414"/>
      <c r="Q8" s="414"/>
    </row>
    <row r="9" spans="1:17">
      <c r="A9" s="143" t="s">
        <v>3987</v>
      </c>
      <c r="B9" s="226">
        <f t="shared" si="0"/>
        <v>104</v>
      </c>
      <c r="C9" s="244">
        <f t="shared" si="1"/>
        <v>0.54807692307692313</v>
      </c>
      <c r="D9" s="171">
        <f t="shared" si="2"/>
        <v>0.45192307692307693</v>
      </c>
      <c r="E9" s="144">
        <f t="shared" si="3"/>
        <v>3.6999999999999998E-2</v>
      </c>
      <c r="F9" s="406">
        <v>57</v>
      </c>
      <c r="G9" s="406">
        <v>47</v>
      </c>
      <c r="H9" s="192">
        <f t="shared" si="4"/>
        <v>104</v>
      </c>
      <c r="I9" s="48"/>
      <c r="J9" s="414"/>
      <c r="K9" s="414"/>
      <c r="L9" s="414"/>
      <c r="M9" s="414"/>
      <c r="N9" s="414"/>
      <c r="O9" s="414"/>
      <c r="P9" s="414"/>
      <c r="Q9" s="414"/>
    </row>
    <row r="10" spans="1:17">
      <c r="A10" s="145" t="s">
        <v>3850</v>
      </c>
      <c r="B10" s="213">
        <f>SUM(B4:B9)</f>
        <v>2803</v>
      </c>
      <c r="C10" s="123"/>
      <c r="D10" s="123"/>
      <c r="E10" s="144">
        <f>SUM(E4:E9)</f>
        <v>0.999</v>
      </c>
      <c r="F10" s="213">
        <f>SUM(F4:F9)</f>
        <v>1659</v>
      </c>
      <c r="G10" s="213">
        <f>SUM(G4:G9)</f>
        <v>1144</v>
      </c>
      <c r="H10" s="213">
        <f>SUM(H4:H9)</f>
        <v>2803</v>
      </c>
    </row>
    <row r="12" spans="1:17">
      <c r="A12" s="65"/>
      <c r="B12" s="65"/>
      <c r="C12" s="65"/>
      <c r="D12" s="65"/>
      <c r="E12" s="65"/>
    </row>
    <row r="13" spans="1:17">
      <c r="A13" s="65"/>
      <c r="B13" s="65"/>
      <c r="C13" s="65"/>
      <c r="D13" s="65"/>
      <c r="E13" s="65"/>
    </row>
    <row r="14" spans="1:17">
      <c r="A14" s="65"/>
      <c r="B14" s="65"/>
      <c r="C14" s="65"/>
      <c r="D14" s="65"/>
      <c r="E14" s="65"/>
      <c r="I14" s="59" t="s">
        <v>3988</v>
      </c>
    </row>
    <row r="15" spans="1:17" ht="36.75" customHeight="1">
      <c r="A15" s="65"/>
      <c r="B15" s="65"/>
      <c r="C15" s="65"/>
      <c r="D15" s="65"/>
      <c r="E15" s="65"/>
      <c r="H15" s="43" t="s">
        <v>3989</v>
      </c>
      <c r="I15" s="43" t="s">
        <v>3990</v>
      </c>
      <c r="J15" s="43" t="s">
        <v>3991</v>
      </c>
      <c r="K15" s="43" t="s">
        <v>3992</v>
      </c>
    </row>
    <row r="16" spans="1:17" ht="14.1" customHeight="1">
      <c r="A16" s="65"/>
      <c r="B16" s="65"/>
      <c r="C16" s="65"/>
      <c r="D16" s="65"/>
      <c r="E16" s="65"/>
      <c r="H16" s="146" t="s">
        <v>3993</v>
      </c>
      <c r="I16" s="147">
        <f t="shared" ref="I16:I21" si="5">+B4</f>
        <v>77</v>
      </c>
      <c r="J16" s="148">
        <f t="shared" ref="J16:K20" si="6">C4</f>
        <v>0.88311688311688308</v>
      </c>
      <c r="K16" s="148">
        <f t="shared" si="6"/>
        <v>0.11688311688311688</v>
      </c>
      <c r="L16" s="149"/>
    </row>
    <row r="17" spans="1:17" ht="14.1" customHeight="1">
      <c r="A17" s="65"/>
      <c r="B17" s="65"/>
      <c r="C17" s="65"/>
      <c r="D17" s="65"/>
      <c r="E17" s="65"/>
      <c r="H17" s="146" t="s">
        <v>3994</v>
      </c>
      <c r="I17" s="224">
        <f t="shared" si="5"/>
        <v>453</v>
      </c>
      <c r="J17" s="148">
        <f t="shared" si="6"/>
        <v>0.55849889624724058</v>
      </c>
      <c r="K17" s="148">
        <f t="shared" si="6"/>
        <v>0.44150110375275936</v>
      </c>
      <c r="L17" s="149"/>
    </row>
    <row r="18" spans="1:17" ht="14.1" customHeight="1">
      <c r="A18" s="65"/>
      <c r="B18" s="65"/>
      <c r="C18" s="65"/>
      <c r="D18" s="65"/>
      <c r="E18" s="65"/>
      <c r="H18" s="146" t="s">
        <v>3995</v>
      </c>
      <c r="I18" s="224">
        <f t="shared" si="5"/>
        <v>1728</v>
      </c>
      <c r="J18" s="148">
        <f t="shared" si="6"/>
        <v>0.56944444444444442</v>
      </c>
      <c r="K18" s="148">
        <f t="shared" si="6"/>
        <v>0.43055555555555558</v>
      </c>
      <c r="L18" s="149"/>
    </row>
    <row r="19" spans="1:17" ht="14.1" customHeight="1">
      <c r="A19" s="65"/>
      <c r="B19" s="65"/>
      <c r="C19" s="65"/>
      <c r="D19" s="65"/>
      <c r="E19" s="65"/>
      <c r="H19" s="146" t="s">
        <v>3996</v>
      </c>
      <c r="I19" s="224">
        <f t="shared" si="5"/>
        <v>393</v>
      </c>
      <c r="J19" s="148">
        <f t="shared" si="6"/>
        <v>0.64376590330788808</v>
      </c>
      <c r="K19" s="148">
        <f t="shared" si="6"/>
        <v>0.35623409669211198</v>
      </c>
      <c r="L19" s="149"/>
    </row>
    <row r="20" spans="1:17" ht="14.1" customHeight="1">
      <c r="A20" s="65"/>
      <c r="B20" s="65"/>
      <c r="C20" s="65"/>
      <c r="D20" s="65"/>
      <c r="E20" s="65"/>
      <c r="H20" s="146" t="s">
        <v>3997</v>
      </c>
      <c r="I20" s="224">
        <f t="shared" si="5"/>
        <v>48</v>
      </c>
      <c r="J20" s="148">
        <f t="shared" si="6"/>
        <v>0.91666666666666663</v>
      </c>
      <c r="K20" s="148">
        <f t="shared" si="6"/>
        <v>8.3333333333333329E-2</v>
      </c>
      <c r="L20" s="149"/>
    </row>
    <row r="21" spans="1:17" ht="14.1" customHeight="1">
      <c r="A21" s="65"/>
      <c r="B21" s="65"/>
      <c r="C21" s="65"/>
      <c r="D21" s="65"/>
      <c r="E21" s="65"/>
      <c r="H21" s="146" t="s">
        <v>3998</v>
      </c>
      <c r="I21" s="224">
        <f t="shared" si="5"/>
        <v>104</v>
      </c>
      <c r="J21" s="148">
        <f>C9</f>
        <v>0.54807692307692313</v>
      </c>
      <c r="K21" s="148">
        <f>D9</f>
        <v>0.45192307692307693</v>
      </c>
      <c r="L21" s="149"/>
    </row>
    <row r="22" spans="1:17" ht="14.1" customHeight="1">
      <c r="A22" s="65"/>
      <c r="B22" s="65"/>
      <c r="C22" s="65"/>
      <c r="D22" s="65"/>
      <c r="E22" s="65"/>
      <c r="H22" s="150" t="s">
        <v>3850</v>
      </c>
      <c r="I22" s="223">
        <f>SUM(I16:I21)</f>
        <v>2803</v>
      </c>
      <c r="J22" s="123"/>
      <c r="K22" s="123"/>
    </row>
    <row r="23" spans="1:17" ht="14.1" customHeight="1">
      <c r="A23" s="65"/>
      <c r="B23" s="65"/>
      <c r="C23" s="65"/>
      <c r="D23" s="65"/>
      <c r="E23" s="65"/>
      <c r="H23" s="151"/>
      <c r="I23" s="152"/>
      <c r="J23" s="153"/>
      <c r="K23" s="153"/>
    </row>
    <row r="24" spans="1:17">
      <c r="A24" s="65"/>
      <c r="B24" s="65"/>
      <c r="C24" s="65"/>
      <c r="D24" s="65"/>
      <c r="E24" s="65"/>
    </row>
    <row r="25" spans="1:17">
      <c r="A25" s="65"/>
      <c r="B25" s="65"/>
      <c r="C25" s="65"/>
      <c r="D25" s="65"/>
      <c r="E25" s="65"/>
      <c r="H25" s="97" t="s">
        <v>3999</v>
      </c>
      <c r="I25" s="80"/>
      <c r="J25" s="80"/>
      <c r="O25"/>
      <c r="P25"/>
      <c r="Q25"/>
    </row>
    <row r="26" spans="1:17">
      <c r="A26" s="65"/>
      <c r="B26" s="65"/>
      <c r="C26" s="65"/>
      <c r="D26" s="65"/>
      <c r="E26" s="65"/>
      <c r="H26" s="53" t="s">
        <v>6251</v>
      </c>
      <c r="I26" s="502"/>
      <c r="J26" s="272">
        <f>Suministros_NT!D13</f>
        <v>2803</v>
      </c>
      <c r="K26" s="154" t="s">
        <v>4000</v>
      </c>
      <c r="O26"/>
      <c r="P26"/>
      <c r="Q26"/>
    </row>
    <row r="27" spans="1:17">
      <c r="A27" s="65"/>
      <c r="B27" s="65"/>
      <c r="C27" s="65"/>
      <c r="D27" s="65"/>
      <c r="E27" s="65"/>
      <c r="H27" s="53" t="s">
        <v>4001</v>
      </c>
      <c r="I27" s="503"/>
      <c r="J27" s="53">
        <f>I22</f>
        <v>2803</v>
      </c>
      <c r="O27"/>
      <c r="P27"/>
      <c r="Q27"/>
    </row>
    <row r="28" spans="1:17">
      <c r="A28" s="65"/>
      <c r="B28" s="65"/>
      <c r="C28" s="65"/>
      <c r="D28" s="65"/>
      <c r="E28" s="65"/>
      <c r="H28" s="53" t="s">
        <v>4002</v>
      </c>
      <c r="I28" s="504"/>
      <c r="J28" s="53">
        <f>J26-J27</f>
        <v>0</v>
      </c>
      <c r="O28"/>
      <c r="P28"/>
      <c r="Q28"/>
    </row>
    <row r="29" spans="1:17">
      <c r="A29" s="65"/>
      <c r="B29" s="65"/>
      <c r="C29" s="65"/>
      <c r="D29" s="65"/>
      <c r="E29" s="65"/>
      <c r="O29"/>
      <c r="P29"/>
      <c r="Q29"/>
    </row>
    <row r="30" spans="1:17" ht="14.1" customHeight="1">
      <c r="A30" s="65"/>
      <c r="B30" s="65"/>
      <c r="C30" s="65"/>
      <c r="D30" s="65"/>
      <c r="E30" s="65"/>
      <c r="H30" s="155" t="s">
        <v>6252</v>
      </c>
      <c r="I30" s="97" t="s">
        <v>4003</v>
      </c>
      <c r="J30" s="97" t="s">
        <v>4004</v>
      </c>
      <c r="O30"/>
      <c r="P30"/>
      <c r="Q30"/>
    </row>
    <row r="31" spans="1:17" ht="14.1" customHeight="1">
      <c r="A31" s="65"/>
      <c r="B31" s="65"/>
      <c r="C31" s="65"/>
      <c r="D31" s="65"/>
      <c r="E31" s="65"/>
      <c r="H31" s="156" t="s">
        <v>4005</v>
      </c>
      <c r="I31" s="224">
        <f>I22</f>
        <v>2803</v>
      </c>
      <c r="J31" s="157">
        <f>I31/I33</f>
        <v>1</v>
      </c>
      <c r="O31"/>
      <c r="P31"/>
      <c r="Q31"/>
    </row>
    <row r="32" spans="1:17" ht="14.1" customHeight="1">
      <c r="A32" s="65"/>
      <c r="B32" s="65"/>
      <c r="C32" s="65"/>
      <c r="D32" s="65"/>
      <c r="E32" s="65"/>
      <c r="H32" s="156" t="s">
        <v>4006</v>
      </c>
      <c r="I32" s="224">
        <f>I33-I31</f>
        <v>0</v>
      </c>
      <c r="J32" s="157">
        <f>I32/I33</f>
        <v>0</v>
      </c>
      <c r="O32"/>
      <c r="P32"/>
      <c r="Q32"/>
    </row>
    <row r="33" spans="1:20" ht="14.1" customHeight="1">
      <c r="A33" s="65"/>
      <c r="B33" s="65"/>
      <c r="C33" s="65"/>
      <c r="D33" s="65"/>
      <c r="E33" s="65"/>
      <c r="H33" s="158" t="s">
        <v>4007</v>
      </c>
      <c r="I33" s="225">
        <f>+J26</f>
        <v>2803</v>
      </c>
      <c r="J33" s="159">
        <f>SUM(J31:J32)</f>
        <v>1</v>
      </c>
      <c r="M33"/>
      <c r="N33"/>
      <c r="O33"/>
      <c r="P33"/>
      <c r="Q33"/>
    </row>
    <row r="34" spans="1:20">
      <c r="M34"/>
      <c r="N34"/>
      <c r="O34"/>
      <c r="P34"/>
      <c r="Q34"/>
    </row>
    <row r="35" spans="1:20">
      <c r="M35"/>
      <c r="N35"/>
      <c r="O35"/>
      <c r="P35"/>
      <c r="Q35"/>
    </row>
    <row r="36" spans="1:20">
      <c r="H36" s="160"/>
      <c r="I36" s="60"/>
      <c r="M36"/>
      <c r="N36"/>
      <c r="O36"/>
      <c r="P36"/>
      <c r="Q36"/>
    </row>
    <row r="37" spans="1:20">
      <c r="H37" s="161"/>
      <c r="M37"/>
      <c r="N37"/>
      <c r="O37"/>
    </row>
    <row r="38" spans="1:20">
      <c r="A38" s="40" t="s">
        <v>4008</v>
      </c>
      <c r="M38"/>
      <c r="N38"/>
      <c r="O38"/>
    </row>
    <row r="39" spans="1:20">
      <c r="A39" s="56"/>
      <c r="B39" s="56"/>
      <c r="C39" s="56"/>
      <c r="D39" s="56"/>
      <c r="E39" s="56"/>
      <c r="F39" s="56"/>
      <c r="G39" s="56"/>
      <c r="H39"/>
      <c r="I39"/>
      <c r="J39"/>
      <c r="K39" s="56"/>
      <c r="L39" s="56"/>
      <c r="M39"/>
      <c r="N39"/>
      <c r="O39"/>
      <c r="P39" s="56"/>
      <c r="Q39" s="56"/>
    </row>
    <row r="40" spans="1:20">
      <c r="A40" s="56"/>
      <c r="B40" s="56"/>
      <c r="C40" s="56"/>
      <c r="D40" s="56"/>
      <c r="E40" s="56"/>
      <c r="F40" s="56"/>
      <c r="G40" s="56"/>
      <c r="H40"/>
      <c r="I40"/>
      <c r="J40"/>
      <c r="K40" s="56"/>
      <c r="L40" s="56"/>
      <c r="M40"/>
      <c r="N40"/>
      <c r="O40"/>
      <c r="P40" s="56"/>
      <c r="Q40" s="56"/>
    </row>
    <row r="41" spans="1:20">
      <c r="A41" s="56"/>
      <c r="B41" s="56"/>
      <c r="C41" s="56"/>
      <c r="D41" s="56"/>
      <c r="E41" s="56"/>
      <c r="F41" s="56"/>
      <c r="G41" s="56"/>
      <c r="H41"/>
      <c r="I41"/>
      <c r="J41"/>
      <c r="K41" s="56"/>
      <c r="L41" s="56"/>
      <c r="M41"/>
      <c r="N41"/>
      <c r="O41"/>
      <c r="P41" s="56"/>
      <c r="Q41" s="56"/>
    </row>
    <row r="42" spans="1:20">
      <c r="A42" s="56"/>
      <c r="B42" s="162"/>
      <c r="C42" s="162"/>
      <c r="D42" s="163"/>
      <c r="E42" s="163"/>
      <c r="F42" s="164"/>
      <c r="G42" s="58"/>
      <c r="H42"/>
      <c r="I42"/>
      <c r="J42"/>
      <c r="K42" s="58"/>
      <c r="L42" s="71"/>
      <c r="M42"/>
      <c r="N42"/>
      <c r="O42"/>
      <c r="P42" s="56"/>
      <c r="Q42" s="166"/>
      <c r="R42" s="167"/>
      <c r="S42" s="153"/>
      <c r="T42" s="153"/>
    </row>
    <row r="43" spans="1:20">
      <c r="A43" s="56"/>
      <c r="B43" s="162"/>
      <c r="C43" s="162"/>
      <c r="D43" s="163"/>
      <c r="E43" s="163"/>
      <c r="F43" s="164"/>
      <c r="G43" s="58"/>
      <c r="H43"/>
      <c r="I43"/>
      <c r="J43"/>
      <c r="K43" s="58"/>
      <c r="L43" s="56"/>
      <c r="M43"/>
      <c r="N43"/>
      <c r="O43"/>
      <c r="P43" s="56"/>
      <c r="Q43" s="56"/>
      <c r="R43" s="55"/>
      <c r="S43" s="55"/>
      <c r="T43" s="55"/>
    </row>
    <row r="44" spans="1:20">
      <c r="A44" s="56"/>
      <c r="B44" s="162"/>
      <c r="C44" s="162"/>
      <c r="D44" s="163"/>
      <c r="E44" s="163"/>
      <c r="F44" s="164"/>
      <c r="G44" s="58"/>
      <c r="H44"/>
      <c r="I44"/>
      <c r="J44"/>
      <c r="K44" s="58"/>
      <c r="L44" s="56"/>
      <c r="M44"/>
      <c r="N44"/>
      <c r="O44"/>
      <c r="P44" s="56"/>
      <c r="Q44" s="56"/>
      <c r="R44" s="55"/>
      <c r="S44" s="55"/>
      <c r="T44" s="55"/>
    </row>
    <row r="45" spans="1:20">
      <c r="A45" s="56"/>
      <c r="B45" s="162"/>
      <c r="C45" s="162"/>
      <c r="D45" s="163"/>
      <c r="E45" s="163"/>
      <c r="F45" s="164"/>
      <c r="G45" s="58"/>
      <c r="H45"/>
      <c r="I45"/>
      <c r="J45"/>
      <c r="K45" s="58"/>
      <c r="L45" s="56"/>
      <c r="M45"/>
      <c r="N45"/>
      <c r="O45"/>
      <c r="P45" s="56"/>
      <c r="Q45" s="56"/>
      <c r="R45" s="55"/>
      <c r="S45" s="55"/>
      <c r="T45" s="55"/>
    </row>
    <row r="46" spans="1:20">
      <c r="A46" s="56"/>
      <c r="B46" s="162"/>
      <c r="C46" s="162"/>
      <c r="D46" s="163"/>
      <c r="E46" s="163"/>
      <c r="F46" s="164"/>
      <c r="G46" s="58"/>
      <c r="H46"/>
      <c r="I46"/>
      <c r="J46"/>
      <c r="K46" s="58"/>
      <c r="L46" s="56"/>
      <c r="M46"/>
      <c r="N46"/>
      <c r="O46"/>
      <c r="P46" s="56"/>
      <c r="Q46" s="56"/>
      <c r="R46" s="55"/>
      <c r="S46" s="55"/>
      <c r="T46" s="55"/>
    </row>
    <row r="47" spans="1:20">
      <c r="A47" s="56"/>
      <c r="B47" s="162"/>
      <c r="C47" s="162"/>
      <c r="D47" s="163"/>
      <c r="E47" s="163"/>
      <c r="F47" s="164"/>
      <c r="G47" s="58"/>
      <c r="H47"/>
      <c r="I47"/>
      <c r="J47"/>
      <c r="K47" s="58"/>
      <c r="L47" s="56"/>
      <c r="M47" s="56"/>
      <c r="N47" s="56"/>
      <c r="O47" s="56"/>
      <c r="P47" s="56"/>
      <c r="Q47" s="56"/>
      <c r="R47" s="55"/>
      <c r="S47" s="55"/>
      <c r="T47" s="55"/>
    </row>
    <row r="48" spans="1:20">
      <c r="A48" s="56"/>
      <c r="B48" s="162"/>
      <c r="C48" s="162"/>
      <c r="D48" s="163"/>
      <c r="E48" s="163"/>
      <c r="F48" s="164"/>
      <c r="G48" s="58"/>
      <c r="H48"/>
      <c r="I48"/>
      <c r="J48"/>
      <c r="K48" s="58"/>
      <c r="L48" s="56"/>
      <c r="M48" s="56"/>
      <c r="N48" s="56"/>
      <c r="O48" s="56"/>
      <c r="P48" s="56"/>
      <c r="Q48" s="56"/>
      <c r="R48" s="55"/>
      <c r="S48" s="55"/>
      <c r="T48" s="55"/>
    </row>
    <row r="49" spans="1:20">
      <c r="A49" s="56"/>
      <c r="B49" s="162"/>
      <c r="C49" s="162"/>
      <c r="D49" s="163"/>
      <c r="E49" s="163"/>
      <c r="F49" s="164"/>
      <c r="G49" s="58"/>
      <c r="H49"/>
      <c r="I49"/>
      <c r="J49"/>
      <c r="K49" s="58"/>
      <c r="L49" s="56"/>
      <c r="M49" s="56"/>
      <c r="N49" s="140"/>
      <c r="O49" s="140"/>
      <c r="P49" s="140"/>
      <c r="Q49" s="56"/>
      <c r="R49" s="55"/>
      <c r="S49" s="56"/>
      <c r="T49" s="56"/>
    </row>
    <row r="50" spans="1:20">
      <c r="A50" s="56"/>
      <c r="B50" s="162"/>
      <c r="C50" s="162"/>
      <c r="D50" s="163"/>
      <c r="E50" s="163"/>
      <c r="F50" s="164"/>
      <c r="G50" s="58"/>
      <c r="H50"/>
      <c r="I50"/>
      <c r="J50"/>
      <c r="K50" s="58"/>
      <c r="L50" s="56"/>
      <c r="M50" s="56"/>
      <c r="N50" s="56"/>
      <c r="O50" s="56"/>
      <c r="P50" s="56"/>
      <c r="Q50" s="56"/>
      <c r="R50" s="55"/>
      <c r="S50" s="55"/>
      <c r="T50" s="55"/>
    </row>
    <row r="51" spans="1:20">
      <c r="A51" s="56"/>
      <c r="B51" s="162"/>
      <c r="C51" s="162"/>
      <c r="D51" s="163"/>
      <c r="E51" s="163"/>
      <c r="F51" s="164"/>
      <c r="G51" s="58"/>
      <c r="H51"/>
      <c r="I51"/>
      <c r="J51"/>
      <c r="K51" s="58"/>
      <c r="L51" s="56"/>
      <c r="M51" s="56"/>
      <c r="N51" s="56"/>
      <c r="O51" s="56"/>
      <c r="P51" s="56"/>
      <c r="Q51" s="56"/>
    </row>
    <row r="52" spans="1:20">
      <c r="A52" s="56"/>
      <c r="B52" s="162"/>
      <c r="C52" s="162"/>
      <c r="D52" s="163"/>
      <c r="E52" s="163"/>
      <c r="F52" s="164"/>
      <c r="G52" s="58"/>
      <c r="H52"/>
      <c r="I52"/>
      <c r="J52"/>
      <c r="K52" s="58"/>
      <c r="L52" s="56"/>
      <c r="M52" s="56"/>
      <c r="N52" s="56"/>
      <c r="O52" s="56"/>
      <c r="P52" s="56"/>
      <c r="Q52" s="56"/>
    </row>
    <row r="53" spans="1:20">
      <c r="A53" s="56"/>
      <c r="B53" s="162"/>
      <c r="C53" s="162"/>
      <c r="D53" s="163"/>
      <c r="E53" s="163"/>
      <c r="F53" s="164"/>
      <c r="G53" s="58"/>
      <c r="H53"/>
      <c r="I53"/>
      <c r="J53"/>
      <c r="K53" s="58"/>
    </row>
    <row r="54" spans="1:20">
      <c r="A54" s="56"/>
      <c r="B54" s="162"/>
      <c r="C54" s="162"/>
      <c r="D54" s="163"/>
      <c r="E54" s="163"/>
      <c r="H54" s="165"/>
      <c r="I54" s="58"/>
      <c r="J54" s="58"/>
      <c r="K54" s="58"/>
    </row>
    <row r="55" spans="1:20">
      <c r="A55" s="56"/>
      <c r="B55" s="162"/>
      <c r="C55" s="162"/>
      <c r="D55" s="163"/>
      <c r="E55" s="163"/>
      <c r="F55" s="164"/>
      <c r="G55" s="58"/>
      <c r="H55" s="165"/>
      <c r="I55" s="58"/>
      <c r="J55" s="58"/>
      <c r="K55" s="58"/>
    </row>
    <row r="56" spans="1:20">
      <c r="A56" s="56"/>
      <c r="B56" s="162"/>
      <c r="C56" s="162"/>
      <c r="D56" s="168"/>
      <c r="E56" s="168"/>
      <c r="H56" s="165"/>
      <c r="I56" s="58"/>
      <c r="J56" s="58"/>
      <c r="K56" s="58"/>
    </row>
    <row r="57" spans="1:20">
      <c r="A57" s="56"/>
      <c r="B57" s="162"/>
      <c r="C57" s="162"/>
      <c r="D57" s="163"/>
      <c r="E57" s="163"/>
      <c r="F57" s="164"/>
      <c r="G57" s="58"/>
      <c r="H57" s="165"/>
      <c r="I57" s="58"/>
      <c r="J57" s="58"/>
      <c r="K57" s="58"/>
    </row>
    <row r="58" spans="1:20">
      <c r="A58" s="56"/>
      <c r="B58" s="162"/>
      <c r="C58" s="162"/>
      <c r="D58" s="163"/>
      <c r="E58" s="163"/>
      <c r="F58" s="164"/>
      <c r="G58" s="58"/>
      <c r="H58" s="165"/>
      <c r="I58" s="58"/>
      <c r="J58" s="58"/>
      <c r="K58" s="58"/>
    </row>
    <row r="59" spans="1:20">
      <c r="A59" s="56"/>
      <c r="B59" s="162"/>
      <c r="C59" s="162"/>
      <c r="D59" s="168"/>
      <c r="E59" s="168"/>
      <c r="F59" s="164"/>
      <c r="G59" s="58"/>
      <c r="H59" s="165"/>
      <c r="I59" s="58"/>
      <c r="J59" s="58"/>
      <c r="K59" s="58"/>
      <c r="M59" s="76"/>
    </row>
    <row r="60" spans="1:20">
      <c r="A60" s="56"/>
      <c r="B60" s="162"/>
      <c r="C60" s="162"/>
      <c r="D60" s="163"/>
      <c r="E60" s="163"/>
      <c r="F60" s="164"/>
      <c r="G60" s="58"/>
      <c r="H60" s="165"/>
      <c r="I60" s="58"/>
      <c r="J60" s="58"/>
      <c r="K60" s="58"/>
    </row>
    <row r="61" spans="1:20">
      <c r="A61" s="56"/>
      <c r="B61" s="162"/>
      <c r="C61" s="162"/>
      <c r="D61" s="163"/>
      <c r="E61" s="163"/>
      <c r="F61" s="164"/>
      <c r="G61" s="58"/>
      <c r="H61" s="165"/>
      <c r="I61" s="58"/>
      <c r="J61" s="58"/>
      <c r="K61" s="58"/>
    </row>
    <row r="62" spans="1:20">
      <c r="A62" s="56"/>
      <c r="B62" s="162"/>
      <c r="C62" s="162"/>
      <c r="D62" s="163"/>
      <c r="E62" s="163"/>
      <c r="F62" s="164"/>
      <c r="G62" s="58"/>
      <c r="H62" s="165"/>
      <c r="I62" s="58"/>
      <c r="J62" s="58"/>
      <c r="K62" s="58"/>
    </row>
    <row r="63" spans="1:20">
      <c r="A63" s="56"/>
      <c r="B63" s="162"/>
      <c r="C63" s="162"/>
      <c r="D63" s="163"/>
      <c r="E63" s="163"/>
      <c r="F63" s="164"/>
      <c r="G63" s="58"/>
      <c r="H63" s="165"/>
      <c r="I63" s="58"/>
      <c r="J63" s="58"/>
      <c r="K63" s="58"/>
    </row>
    <row r="64" spans="1:20">
      <c r="A64" s="56"/>
      <c r="B64" s="162"/>
      <c r="C64" s="162"/>
      <c r="D64" s="168"/>
      <c r="E64" s="168"/>
      <c r="F64" s="164"/>
      <c r="G64" s="58"/>
      <c r="H64" s="165"/>
      <c r="I64" s="58"/>
      <c r="J64" s="58"/>
      <c r="K64" s="58"/>
    </row>
    <row r="65" spans="1:11">
      <c r="A65" s="56"/>
      <c r="B65" s="162"/>
      <c r="C65" s="162"/>
      <c r="D65" s="163"/>
      <c r="E65" s="163"/>
      <c r="F65" s="164"/>
      <c r="G65" s="58"/>
      <c r="H65" s="165"/>
      <c r="I65" s="58"/>
      <c r="J65" s="58"/>
      <c r="K65" s="58"/>
    </row>
    <row r="66" spans="1:11">
      <c r="A66" s="56"/>
      <c r="B66" s="162"/>
      <c r="C66" s="162"/>
      <c r="D66" s="163"/>
      <c r="E66" s="163"/>
      <c r="F66" s="164"/>
      <c r="G66" s="58"/>
      <c r="H66" s="165"/>
      <c r="I66" s="58"/>
      <c r="J66" s="58"/>
      <c r="K66" s="58"/>
    </row>
    <row r="67" spans="1:11">
      <c r="A67" s="56"/>
      <c r="B67" s="162"/>
      <c r="C67" s="162"/>
      <c r="D67" s="163"/>
      <c r="E67" s="163"/>
      <c r="F67" s="164"/>
      <c r="G67" s="58"/>
      <c r="H67" s="165"/>
      <c r="I67" s="58"/>
      <c r="J67" s="58"/>
      <c r="K67" s="58"/>
    </row>
    <row r="68" spans="1:11">
      <c r="A68" s="56"/>
      <c r="B68" s="162"/>
      <c r="C68" s="162"/>
      <c r="D68" s="163"/>
      <c r="E68" s="163"/>
      <c r="F68" s="164"/>
      <c r="G68" s="58"/>
      <c r="H68" s="165"/>
      <c r="I68" s="58"/>
      <c r="J68" s="58"/>
      <c r="K68" s="58"/>
    </row>
    <row r="69" spans="1:11">
      <c r="A69" s="56"/>
      <c r="B69" s="162"/>
      <c r="C69" s="162"/>
      <c r="D69" s="163"/>
      <c r="E69" s="163"/>
      <c r="F69" s="164"/>
      <c r="G69" s="58"/>
      <c r="H69" s="165"/>
      <c r="I69" s="58"/>
      <c r="J69" s="58"/>
      <c r="K69" s="58"/>
    </row>
    <row r="70" spans="1:11">
      <c r="A70" s="56"/>
      <c r="B70" s="162"/>
      <c r="C70" s="162"/>
      <c r="D70" s="163"/>
      <c r="E70" s="163"/>
      <c r="F70" s="164"/>
      <c r="G70" s="58"/>
      <c r="H70" s="165"/>
      <c r="I70" s="58"/>
      <c r="J70" s="58"/>
      <c r="K70" s="58"/>
    </row>
    <row r="71" spans="1:11">
      <c r="A71" s="56"/>
      <c r="B71" s="162"/>
      <c r="C71" s="162"/>
      <c r="D71" s="163"/>
      <c r="E71" s="163"/>
      <c r="F71" s="164"/>
      <c r="G71" s="58"/>
      <c r="H71" s="165"/>
      <c r="I71" s="58"/>
      <c r="J71" s="58"/>
      <c r="K71" s="58"/>
    </row>
    <row r="72" spans="1:11">
      <c r="A72" s="56"/>
      <c r="B72" s="162"/>
      <c r="C72" s="162"/>
      <c r="D72" s="163"/>
      <c r="E72" s="163"/>
      <c r="F72" s="164"/>
      <c r="G72" s="58"/>
      <c r="H72" s="165"/>
      <c r="I72" s="58"/>
      <c r="J72" s="58"/>
      <c r="K72" s="58"/>
    </row>
    <row r="73" spans="1:11">
      <c r="A73" s="56"/>
      <c r="B73" s="162"/>
      <c r="C73" s="162"/>
      <c r="D73" s="163"/>
      <c r="E73" s="163"/>
      <c r="F73" s="164"/>
      <c r="G73" s="58"/>
      <c r="H73" s="165"/>
      <c r="I73" s="58"/>
      <c r="J73" s="58"/>
      <c r="K73" s="58"/>
    </row>
    <row r="74" spans="1:11">
      <c r="A74" s="56"/>
      <c r="B74" s="162"/>
      <c r="C74" s="162"/>
      <c r="D74" s="163"/>
      <c r="E74" s="163"/>
      <c r="F74" s="164"/>
      <c r="G74" s="58"/>
      <c r="H74" s="165"/>
      <c r="I74" s="58"/>
      <c r="J74" s="58"/>
      <c r="K74" s="58"/>
    </row>
    <row r="75" spans="1:11">
      <c r="A75" s="56"/>
      <c r="B75" s="162"/>
      <c r="C75" s="162"/>
      <c r="D75" s="163"/>
      <c r="E75" s="163"/>
      <c r="F75" s="164"/>
      <c r="G75" s="58"/>
      <c r="H75" s="165"/>
      <c r="I75" s="58"/>
      <c r="J75" s="58"/>
      <c r="K75" s="58"/>
    </row>
    <row r="76" spans="1:11">
      <c r="A76" s="56"/>
      <c r="B76" s="162"/>
      <c r="C76" s="162"/>
      <c r="D76" s="163"/>
      <c r="E76" s="163"/>
      <c r="F76" s="164"/>
      <c r="G76" s="58"/>
      <c r="H76" s="165"/>
      <c r="I76" s="58"/>
      <c r="J76" s="58"/>
      <c r="K76" s="58"/>
    </row>
    <row r="77" spans="1:11">
      <c r="A77" s="56"/>
      <c r="B77" s="162"/>
      <c r="C77" s="162"/>
      <c r="D77" s="163"/>
      <c r="E77" s="163"/>
      <c r="F77" s="164"/>
      <c r="G77" s="58"/>
      <c r="H77" s="165"/>
      <c r="I77" s="58"/>
      <c r="J77" s="58"/>
      <c r="K77" s="58"/>
    </row>
    <row r="78" spans="1:11">
      <c r="A78" s="56"/>
      <c r="B78" s="162"/>
      <c r="C78" s="162"/>
      <c r="D78" s="163"/>
      <c r="E78" s="163"/>
      <c r="F78" s="164"/>
      <c r="G78" s="58"/>
      <c r="H78" s="165"/>
      <c r="I78" s="58"/>
      <c r="J78" s="58"/>
      <c r="K78" s="58"/>
    </row>
    <row r="79" spans="1:11">
      <c r="A79" s="56"/>
      <c r="B79" s="162"/>
      <c r="C79" s="162"/>
      <c r="D79" s="163"/>
      <c r="E79" s="163"/>
      <c r="F79" s="164"/>
      <c r="G79" s="58"/>
      <c r="H79" s="165"/>
      <c r="I79" s="58"/>
      <c r="J79" s="58"/>
      <c r="K79" s="58"/>
    </row>
    <row r="80" spans="1:11">
      <c r="A80" s="56"/>
      <c r="B80" s="162"/>
      <c r="C80" s="162"/>
      <c r="D80" s="163"/>
      <c r="E80" s="163"/>
      <c r="F80" s="164"/>
      <c r="G80" s="58"/>
      <c r="H80" s="165"/>
      <c r="I80" s="58"/>
      <c r="J80" s="58"/>
      <c r="K80" s="58"/>
    </row>
    <row r="81" spans="1:11">
      <c r="A81" s="56"/>
      <c r="B81" s="162"/>
      <c r="C81" s="162"/>
      <c r="D81" s="163"/>
      <c r="E81" s="163"/>
      <c r="F81" s="164"/>
      <c r="G81" s="58"/>
      <c r="H81" s="165"/>
      <c r="I81" s="58"/>
      <c r="J81" s="58"/>
      <c r="K81" s="58"/>
    </row>
    <row r="82" spans="1:11">
      <c r="A82" s="56"/>
      <c r="B82" s="162"/>
      <c r="C82" s="162"/>
      <c r="D82" s="163"/>
      <c r="E82" s="163"/>
      <c r="F82" s="164"/>
      <c r="G82" s="58"/>
      <c r="H82" s="165"/>
      <c r="I82" s="58"/>
      <c r="J82" s="58"/>
      <c r="K82" s="58"/>
    </row>
    <row r="83" spans="1:11">
      <c r="A83" s="56"/>
      <c r="B83" s="162"/>
      <c r="C83" s="162"/>
      <c r="D83" s="163"/>
      <c r="E83" s="163"/>
      <c r="F83" s="164"/>
      <c r="G83" s="58"/>
      <c r="H83" s="165"/>
      <c r="I83" s="58"/>
      <c r="J83" s="58"/>
      <c r="K83" s="58"/>
    </row>
    <row r="84" spans="1:11">
      <c r="A84" s="56"/>
      <c r="B84" s="162"/>
      <c r="C84" s="162"/>
      <c r="D84" s="163"/>
      <c r="E84" s="163"/>
      <c r="F84" s="164"/>
      <c r="G84" s="58"/>
      <c r="H84" s="165"/>
      <c r="I84" s="58"/>
      <c r="J84" s="58"/>
      <c r="K84" s="58"/>
    </row>
    <row r="85" spans="1:11">
      <c r="A85" s="56"/>
      <c r="B85" s="162"/>
      <c r="C85" s="162"/>
      <c r="D85" s="163"/>
      <c r="E85" s="163"/>
      <c r="F85" s="164"/>
      <c r="G85" s="58"/>
      <c r="H85" s="165"/>
      <c r="I85" s="58"/>
      <c r="J85" s="58"/>
      <c r="K85" s="58"/>
    </row>
    <row r="86" spans="1:11">
      <c r="A86" s="56"/>
      <c r="B86" s="162"/>
      <c r="C86" s="162"/>
      <c r="D86" s="163"/>
      <c r="E86" s="163"/>
      <c r="F86" s="164"/>
      <c r="G86" s="58"/>
      <c r="H86" s="165"/>
      <c r="I86" s="58"/>
      <c r="J86" s="58"/>
      <c r="K86" s="58"/>
    </row>
    <row r="87" spans="1:11">
      <c r="A87" s="56"/>
      <c r="B87" s="162"/>
      <c r="C87" s="162"/>
      <c r="D87" s="168"/>
      <c r="E87" s="168"/>
      <c r="F87" s="164"/>
      <c r="G87" s="58"/>
      <c r="H87" s="165"/>
      <c r="I87" s="58"/>
      <c r="J87" s="58"/>
      <c r="K87" s="58"/>
    </row>
    <row r="88" spans="1:11">
      <c r="A88" s="56"/>
      <c r="B88" s="162"/>
      <c r="C88" s="162"/>
      <c r="D88" s="163"/>
      <c r="E88" s="163"/>
      <c r="F88" s="164"/>
      <c r="G88" s="58"/>
      <c r="H88" s="165"/>
      <c r="I88" s="58"/>
      <c r="J88" s="58"/>
      <c r="K88" s="58"/>
    </row>
    <row r="89" spans="1:11">
      <c r="A89" s="56"/>
      <c r="B89" s="162"/>
      <c r="C89" s="162"/>
      <c r="D89" s="163"/>
      <c r="E89" s="163"/>
      <c r="F89" s="164"/>
      <c r="G89" s="58"/>
      <c r="H89" s="165"/>
      <c r="I89" s="58"/>
      <c r="J89" s="58"/>
      <c r="K89" s="58"/>
    </row>
    <row r="90" spans="1:11">
      <c r="A90" s="56"/>
      <c r="B90" s="162"/>
      <c r="C90" s="162"/>
      <c r="D90" s="168"/>
      <c r="E90" s="168"/>
      <c r="F90" s="164"/>
      <c r="G90" s="58"/>
      <c r="H90" s="165"/>
      <c r="I90" s="58"/>
      <c r="J90" s="58"/>
      <c r="K90" s="58"/>
    </row>
    <row r="91" spans="1:11">
      <c r="A91" s="56"/>
      <c r="B91" s="162"/>
      <c r="C91" s="162"/>
      <c r="D91" s="163"/>
      <c r="E91" s="163"/>
      <c r="F91" s="164"/>
      <c r="G91" s="58"/>
      <c r="H91" s="165"/>
      <c r="I91" s="58"/>
      <c r="J91" s="58"/>
      <c r="K91" s="58"/>
    </row>
    <row r="92" spans="1:11">
      <c r="A92" s="56"/>
      <c r="B92" s="162"/>
      <c r="C92" s="162"/>
      <c r="D92" s="163"/>
      <c r="E92" s="163"/>
      <c r="F92" s="164"/>
      <c r="G92" s="58"/>
      <c r="H92" s="165"/>
      <c r="I92" s="58"/>
      <c r="J92" s="58"/>
      <c r="K92" s="58"/>
    </row>
    <row r="93" spans="1:11">
      <c r="A93" s="56"/>
      <c r="B93" s="162"/>
      <c r="C93" s="162"/>
      <c r="D93" s="168"/>
      <c r="E93" s="168"/>
      <c r="F93" s="164"/>
      <c r="G93" s="58"/>
      <c r="H93" s="165"/>
      <c r="I93" s="58"/>
      <c r="J93" s="58"/>
      <c r="K93" s="58"/>
    </row>
    <row r="94" spans="1:11">
      <c r="A94" s="56"/>
      <c r="B94" s="162"/>
      <c r="C94" s="162"/>
      <c r="D94" s="163"/>
      <c r="E94" s="163"/>
      <c r="F94" s="164"/>
      <c r="G94" s="58"/>
      <c r="H94" s="165"/>
      <c r="I94" s="58"/>
      <c r="J94" s="58"/>
      <c r="K94" s="58"/>
    </row>
    <row r="95" spans="1:11">
      <c r="A95" s="56"/>
      <c r="B95" s="162"/>
      <c r="C95" s="162"/>
      <c r="D95" s="163"/>
      <c r="E95" s="163"/>
      <c r="F95" s="164"/>
      <c r="G95" s="58"/>
      <c r="H95" s="165"/>
      <c r="I95" s="58"/>
      <c r="J95" s="58"/>
      <c r="K95" s="58"/>
    </row>
    <row r="96" spans="1:11">
      <c r="A96" s="56"/>
      <c r="B96" s="162"/>
      <c r="C96" s="162"/>
      <c r="D96" s="163"/>
      <c r="E96" s="163"/>
      <c r="F96" s="164"/>
      <c r="G96" s="58"/>
      <c r="H96" s="165"/>
      <c r="I96" s="58"/>
      <c r="J96" s="58"/>
      <c r="K96" s="58"/>
    </row>
    <row r="97" spans="1:11">
      <c r="A97" s="56"/>
      <c r="B97" s="162"/>
      <c r="C97" s="162"/>
      <c r="D97" s="168"/>
      <c r="E97" s="168"/>
      <c r="F97" s="164"/>
      <c r="G97" s="58"/>
      <c r="H97" s="165"/>
      <c r="I97" s="58"/>
      <c r="J97" s="58"/>
      <c r="K97" s="58"/>
    </row>
    <row r="98" spans="1:11">
      <c r="A98" s="56"/>
      <c r="B98" s="162"/>
      <c r="C98" s="162"/>
      <c r="D98" s="163"/>
      <c r="E98" s="163"/>
      <c r="F98" s="164"/>
      <c r="G98" s="58"/>
      <c r="H98" s="165"/>
      <c r="I98" s="58"/>
      <c r="J98" s="58"/>
      <c r="K98" s="58"/>
    </row>
    <row r="99" spans="1:11">
      <c r="A99" s="56"/>
      <c r="B99" s="162"/>
      <c r="C99" s="162"/>
      <c r="D99" s="163"/>
      <c r="E99" s="163"/>
      <c r="F99" s="164"/>
      <c r="G99" s="58"/>
      <c r="H99" s="165"/>
      <c r="I99" s="58"/>
      <c r="J99" s="58"/>
      <c r="K99" s="58"/>
    </row>
    <row r="100" spans="1:11">
      <c r="A100" s="56"/>
      <c r="B100" s="162"/>
      <c r="C100" s="162"/>
      <c r="D100" s="163"/>
      <c r="E100" s="163"/>
      <c r="F100" s="164"/>
      <c r="G100" s="58"/>
      <c r="H100" s="165"/>
      <c r="I100" s="58"/>
      <c r="J100" s="58"/>
      <c r="K100" s="58"/>
    </row>
    <row r="101" spans="1:11">
      <c r="A101" s="56"/>
      <c r="B101" s="162"/>
      <c r="C101" s="162"/>
      <c r="D101" s="168"/>
      <c r="E101" s="168"/>
      <c r="F101" s="164"/>
      <c r="G101" s="58"/>
      <c r="H101" s="165"/>
      <c r="I101" s="58"/>
      <c r="J101" s="58"/>
      <c r="K101" s="58"/>
    </row>
    <row r="102" spans="1:11">
      <c r="A102" s="56"/>
      <c r="B102" s="162"/>
      <c r="C102" s="162"/>
      <c r="D102" s="163"/>
      <c r="E102" s="163"/>
      <c r="F102" s="164"/>
      <c r="G102" s="58"/>
      <c r="H102" s="165"/>
      <c r="I102" s="58"/>
      <c r="J102" s="58"/>
      <c r="K102" s="58"/>
    </row>
    <row r="103" spans="1:11">
      <c r="A103" s="56"/>
      <c r="B103" s="162"/>
      <c r="C103" s="162"/>
      <c r="D103" s="163"/>
      <c r="E103" s="163"/>
      <c r="F103" s="164"/>
      <c r="G103" s="58"/>
      <c r="H103" s="165"/>
      <c r="I103" s="58"/>
      <c r="J103" s="58"/>
      <c r="K103" s="58"/>
    </row>
    <row r="104" spans="1:11">
      <c r="A104" s="56"/>
      <c r="B104" s="162"/>
      <c r="C104" s="162"/>
      <c r="D104" s="163"/>
      <c r="E104" s="163"/>
      <c r="F104" s="164"/>
      <c r="G104" s="58"/>
      <c r="H104" s="165"/>
      <c r="I104" s="58"/>
      <c r="J104" s="58"/>
      <c r="K104" s="58"/>
    </row>
    <row r="105" spans="1:11">
      <c r="A105" s="56"/>
      <c r="B105" s="162"/>
      <c r="C105" s="162"/>
      <c r="D105" s="163"/>
      <c r="E105" s="163"/>
      <c r="F105" s="164"/>
      <c r="G105" s="58"/>
      <c r="H105" s="165"/>
      <c r="I105" s="58"/>
      <c r="J105" s="58"/>
      <c r="K105" s="58"/>
    </row>
    <row r="106" spans="1:11">
      <c r="A106" s="56"/>
      <c r="B106" s="162"/>
      <c r="C106" s="162"/>
      <c r="D106" s="163"/>
      <c r="E106" s="163"/>
      <c r="F106" s="164"/>
      <c r="G106" s="58"/>
      <c r="H106" s="165"/>
      <c r="I106" s="58"/>
      <c r="J106" s="58"/>
      <c r="K106" s="58"/>
    </row>
    <row r="107" spans="1:11">
      <c r="A107" s="56"/>
      <c r="B107" s="162"/>
      <c r="C107" s="162"/>
      <c r="D107" s="168"/>
      <c r="E107" s="168"/>
      <c r="F107" s="164"/>
      <c r="G107" s="58"/>
      <c r="H107" s="165"/>
      <c r="I107" s="58"/>
      <c r="J107" s="58"/>
      <c r="K107" s="58"/>
    </row>
    <row r="108" spans="1:11">
      <c r="A108" s="56"/>
      <c r="B108" s="162"/>
      <c r="C108" s="162"/>
      <c r="D108" s="163"/>
      <c r="E108" s="163"/>
      <c r="F108" s="164"/>
      <c r="G108" s="58"/>
      <c r="H108" s="165"/>
      <c r="I108" s="58"/>
      <c r="J108" s="58"/>
      <c r="K108" s="58"/>
    </row>
    <row r="109" spans="1:11">
      <c r="A109" s="56"/>
      <c r="B109" s="162"/>
      <c r="C109" s="162"/>
      <c r="D109" s="163"/>
      <c r="E109" s="163"/>
      <c r="F109" s="164"/>
      <c r="G109" s="58"/>
      <c r="H109" s="165"/>
      <c r="I109" s="58"/>
      <c r="J109" s="58"/>
      <c r="K109" s="58"/>
    </row>
    <row r="110" spans="1:11">
      <c r="A110" s="56"/>
      <c r="B110" s="162"/>
      <c r="C110" s="162"/>
      <c r="D110" s="163"/>
      <c r="E110" s="163"/>
      <c r="F110" s="164"/>
      <c r="G110" s="58"/>
      <c r="H110" s="165"/>
      <c r="I110" s="58"/>
      <c r="J110" s="58"/>
      <c r="K110" s="58"/>
    </row>
    <row r="111" spans="1:11">
      <c r="A111" s="56"/>
      <c r="B111" s="162"/>
      <c r="C111" s="162"/>
      <c r="D111" s="168"/>
      <c r="E111" s="168"/>
      <c r="F111" s="164"/>
      <c r="G111" s="58"/>
      <c r="H111" s="165"/>
      <c r="I111" s="58"/>
      <c r="J111" s="58"/>
      <c r="K111" s="58"/>
    </row>
    <row r="112" spans="1:11">
      <c r="A112" s="56"/>
      <c r="B112" s="162"/>
      <c r="C112" s="162"/>
      <c r="D112" s="168"/>
      <c r="E112" s="168"/>
      <c r="F112" s="164"/>
      <c r="G112" s="58"/>
      <c r="H112" s="165"/>
      <c r="I112" s="58"/>
      <c r="J112" s="58"/>
      <c r="K112" s="58"/>
    </row>
    <row r="113" spans="1:11">
      <c r="A113" s="56"/>
      <c r="B113" s="162"/>
      <c r="C113" s="162"/>
      <c r="D113" s="168"/>
      <c r="E113" s="168"/>
      <c r="F113" s="164"/>
      <c r="G113" s="58"/>
      <c r="H113" s="165"/>
      <c r="I113" s="58"/>
      <c r="J113" s="58"/>
      <c r="K113" s="58"/>
    </row>
    <row r="114" spans="1:11">
      <c r="A114" s="56"/>
      <c r="B114" s="162"/>
      <c r="C114" s="162"/>
      <c r="D114" s="163"/>
      <c r="E114" s="163"/>
      <c r="F114" s="164"/>
      <c r="G114" s="58"/>
      <c r="H114" s="165"/>
      <c r="I114" s="58"/>
      <c r="J114" s="58"/>
      <c r="K114" s="58"/>
    </row>
    <row r="115" spans="1:11">
      <c r="A115" s="56"/>
      <c r="B115" s="162"/>
      <c r="C115" s="162"/>
      <c r="D115" s="163"/>
      <c r="E115" s="163"/>
      <c r="F115" s="164"/>
      <c r="G115" s="58"/>
      <c r="H115" s="165"/>
      <c r="I115" s="58"/>
      <c r="J115" s="58"/>
      <c r="K115" s="58"/>
    </row>
    <row r="116" spans="1:11">
      <c r="A116" s="56"/>
      <c r="B116" s="162"/>
      <c r="C116" s="162"/>
      <c r="D116" s="163"/>
      <c r="E116" s="163"/>
      <c r="F116" s="164"/>
      <c r="G116" s="58"/>
      <c r="H116" s="165"/>
      <c r="I116" s="58"/>
      <c r="J116" s="58"/>
      <c r="K116" s="58"/>
    </row>
    <row r="117" spans="1:11">
      <c r="A117" s="56"/>
      <c r="B117" s="162"/>
      <c r="C117" s="162"/>
      <c r="D117" s="163"/>
      <c r="E117" s="163"/>
      <c r="F117" s="164"/>
      <c r="G117" s="58"/>
      <c r="H117" s="165"/>
      <c r="I117" s="58"/>
      <c r="J117" s="58"/>
      <c r="K117" s="58"/>
    </row>
    <row r="118" spans="1:11">
      <c r="A118" s="56"/>
      <c r="B118" s="162"/>
      <c r="C118" s="162"/>
      <c r="D118" s="168"/>
      <c r="E118" s="168"/>
      <c r="F118" s="164"/>
      <c r="G118" s="58"/>
      <c r="H118" s="165"/>
      <c r="I118" s="58"/>
      <c r="J118" s="58"/>
      <c r="K118" s="58"/>
    </row>
    <row r="119" spans="1:11">
      <c r="A119" s="56"/>
      <c r="B119" s="162"/>
      <c r="C119" s="162"/>
      <c r="D119" s="163"/>
      <c r="E119" s="163"/>
      <c r="F119" s="164"/>
      <c r="G119" s="58"/>
      <c r="H119" s="165"/>
      <c r="I119" s="58"/>
      <c r="J119" s="58"/>
      <c r="K119" s="58"/>
    </row>
    <row r="120" spans="1:11">
      <c r="A120" s="56"/>
      <c r="B120" s="162"/>
      <c r="C120" s="162"/>
      <c r="D120" s="163"/>
      <c r="E120" s="163"/>
      <c r="F120" s="164"/>
      <c r="G120" s="58"/>
      <c r="H120" s="165"/>
      <c r="I120" s="58"/>
      <c r="J120" s="58"/>
      <c r="K120" s="58"/>
    </row>
    <row r="121" spans="1:11">
      <c r="A121" s="56"/>
      <c r="B121" s="162"/>
      <c r="C121" s="162"/>
      <c r="D121" s="163"/>
      <c r="E121" s="163"/>
      <c r="F121" s="164"/>
      <c r="G121" s="58"/>
      <c r="H121" s="165"/>
      <c r="I121" s="58"/>
      <c r="J121" s="58"/>
      <c r="K121" s="58"/>
    </row>
    <row r="122" spans="1:11">
      <c r="A122" s="56"/>
      <c r="B122" s="162"/>
      <c r="C122" s="162"/>
      <c r="D122" s="163"/>
      <c r="E122" s="163"/>
      <c r="F122" s="164"/>
      <c r="G122" s="58"/>
      <c r="H122" s="165"/>
      <c r="I122" s="58"/>
      <c r="J122" s="58"/>
      <c r="K122" s="58"/>
    </row>
    <row r="123" spans="1:11">
      <c r="A123" s="56"/>
      <c r="B123" s="162"/>
      <c r="C123" s="162"/>
      <c r="D123" s="163"/>
      <c r="E123" s="163"/>
      <c r="F123" s="56"/>
      <c r="G123" s="58"/>
      <c r="H123" s="165"/>
      <c r="I123" s="58"/>
      <c r="J123" s="58"/>
      <c r="K123" s="58"/>
    </row>
    <row r="124" spans="1:11">
      <c r="A124" s="56"/>
      <c r="B124" s="162"/>
      <c r="C124" s="162"/>
      <c r="D124" s="163"/>
      <c r="E124" s="163"/>
      <c r="F124" s="56"/>
      <c r="G124" s="58"/>
      <c r="H124" s="165"/>
      <c r="I124" s="58"/>
      <c r="J124" s="58"/>
      <c r="K124" s="58"/>
    </row>
    <row r="125" spans="1:11">
      <c r="A125" s="56"/>
      <c r="B125" s="162"/>
      <c r="C125" s="162"/>
      <c r="D125" s="168"/>
      <c r="E125" s="168"/>
      <c r="F125" s="56"/>
      <c r="G125" s="58"/>
      <c r="H125" s="165"/>
      <c r="I125" s="58"/>
      <c r="J125" s="58"/>
      <c r="K125" s="58"/>
    </row>
    <row r="126" spans="1:11">
      <c r="A126" s="56"/>
      <c r="B126" s="162"/>
      <c r="C126" s="162"/>
      <c r="D126" s="168"/>
      <c r="E126" s="168"/>
      <c r="F126" s="56"/>
      <c r="G126" s="58"/>
      <c r="H126" s="165"/>
      <c r="I126" s="58"/>
      <c r="J126" s="58"/>
      <c r="K126" s="58"/>
    </row>
    <row r="127" spans="1:11">
      <c r="A127" s="56"/>
      <c r="B127" s="162"/>
      <c r="C127" s="162"/>
      <c r="D127" s="168"/>
      <c r="E127" s="168"/>
      <c r="F127" s="56"/>
      <c r="G127" s="58"/>
      <c r="H127" s="165"/>
      <c r="I127" s="58"/>
      <c r="J127" s="58"/>
      <c r="K127" s="58"/>
    </row>
    <row r="128" spans="1:11">
      <c r="A128" s="56"/>
      <c r="B128" s="162"/>
      <c r="C128" s="162"/>
      <c r="D128" s="163"/>
      <c r="E128" s="163"/>
      <c r="F128" s="56"/>
      <c r="G128" s="58"/>
      <c r="H128" s="165"/>
      <c r="I128" s="58"/>
      <c r="J128" s="58"/>
      <c r="K128" s="58"/>
    </row>
    <row r="129" spans="1:11">
      <c r="A129" s="56"/>
      <c r="B129" s="162"/>
      <c r="C129" s="162"/>
      <c r="D129" s="163"/>
      <c r="E129" s="163"/>
      <c r="F129" s="56"/>
      <c r="G129" s="58"/>
      <c r="H129" s="165"/>
      <c r="I129" s="58"/>
      <c r="J129" s="58"/>
      <c r="K129" s="58"/>
    </row>
    <row r="130" spans="1:11">
      <c r="A130" s="56"/>
      <c r="B130" s="162"/>
      <c r="C130" s="162"/>
      <c r="D130" s="168"/>
      <c r="E130" s="168"/>
      <c r="F130" s="56"/>
      <c r="G130" s="58"/>
      <c r="H130" s="165"/>
      <c r="I130" s="58"/>
      <c r="J130" s="58"/>
      <c r="K130" s="58"/>
    </row>
    <row r="131" spans="1:11">
      <c r="A131" s="56"/>
      <c r="B131" s="162"/>
      <c r="C131" s="162"/>
      <c r="D131" s="168"/>
      <c r="E131" s="168"/>
      <c r="F131" s="56"/>
      <c r="G131" s="58"/>
      <c r="H131" s="165"/>
      <c r="I131" s="58"/>
      <c r="J131" s="58"/>
      <c r="K131" s="58"/>
    </row>
    <row r="132" spans="1:11">
      <c r="A132" s="56"/>
      <c r="B132" s="162"/>
      <c r="C132" s="162"/>
      <c r="D132" s="163"/>
      <c r="E132" s="163"/>
      <c r="F132" s="56"/>
      <c r="G132" s="58"/>
      <c r="H132" s="165"/>
      <c r="I132" s="58"/>
      <c r="J132" s="58"/>
      <c r="K132" s="58"/>
    </row>
    <row r="133" spans="1:11">
      <c r="A133" s="56"/>
      <c r="B133" s="162"/>
      <c r="C133" s="162"/>
      <c r="D133" s="163"/>
      <c r="E133" s="163"/>
      <c r="F133" s="56"/>
      <c r="G133" s="58"/>
      <c r="H133" s="165"/>
      <c r="I133" s="58"/>
      <c r="J133" s="58"/>
      <c r="K133" s="58"/>
    </row>
    <row r="134" spans="1:11">
      <c r="A134" s="56"/>
      <c r="B134" s="162"/>
      <c r="C134" s="162"/>
      <c r="D134" s="163"/>
      <c r="E134" s="163"/>
      <c r="F134" s="56"/>
      <c r="G134" s="58"/>
      <c r="H134" s="165"/>
      <c r="I134" s="58"/>
      <c r="J134" s="58"/>
      <c r="K134" s="58"/>
    </row>
    <row r="135" spans="1:11">
      <c r="A135" s="56"/>
      <c r="B135" s="162"/>
      <c r="C135" s="162"/>
      <c r="D135" s="163"/>
      <c r="E135" s="163"/>
      <c r="F135" s="56"/>
      <c r="G135" s="58"/>
      <c r="H135" s="165"/>
      <c r="I135" s="58"/>
      <c r="J135" s="58"/>
      <c r="K135" s="58"/>
    </row>
    <row r="136" spans="1:11">
      <c r="A136" s="56"/>
      <c r="B136" s="162"/>
      <c r="C136" s="162"/>
      <c r="D136" s="163"/>
      <c r="E136" s="163"/>
      <c r="F136" s="56"/>
      <c r="G136" s="58"/>
      <c r="H136" s="165"/>
      <c r="I136" s="58"/>
      <c r="J136" s="58"/>
      <c r="K136" s="58"/>
    </row>
    <row r="137" spans="1:11">
      <c r="A137" s="56"/>
      <c r="B137" s="162"/>
      <c r="C137" s="162"/>
      <c r="D137" s="163"/>
      <c r="E137" s="163"/>
      <c r="F137" s="56"/>
      <c r="G137" s="58"/>
      <c r="H137" s="165"/>
      <c r="I137" s="58"/>
      <c r="J137" s="58"/>
      <c r="K137" s="58"/>
    </row>
    <row r="138" spans="1:11">
      <c r="A138" s="56"/>
      <c r="B138" s="162"/>
      <c r="C138" s="162"/>
      <c r="D138" s="168"/>
      <c r="E138" s="168"/>
      <c r="F138" s="56"/>
      <c r="G138" s="58"/>
      <c r="H138" s="165"/>
      <c r="I138" s="58"/>
      <c r="J138" s="58"/>
      <c r="K138" s="58"/>
    </row>
    <row r="139" spans="1:11">
      <c r="A139" s="56"/>
      <c r="B139" s="162"/>
      <c r="C139" s="162"/>
      <c r="D139" s="168"/>
      <c r="E139" s="168"/>
      <c r="F139" s="56"/>
      <c r="G139" s="58"/>
      <c r="H139" s="165"/>
      <c r="I139" s="58"/>
      <c r="J139" s="58"/>
      <c r="K139" s="58"/>
    </row>
    <row r="140" spans="1:11">
      <c r="A140" s="56"/>
      <c r="B140" s="162"/>
      <c r="C140" s="162"/>
      <c r="D140" s="163"/>
      <c r="E140" s="163"/>
      <c r="F140" s="56"/>
      <c r="G140" s="58"/>
      <c r="H140" s="165"/>
      <c r="I140" s="58"/>
      <c r="J140" s="58"/>
      <c r="K140" s="58"/>
    </row>
    <row r="141" spans="1:11">
      <c r="A141" s="56"/>
      <c r="B141" s="162"/>
      <c r="C141" s="162"/>
      <c r="D141" s="168"/>
      <c r="E141" s="168"/>
      <c r="F141" s="56"/>
      <c r="G141" s="58"/>
      <c r="H141" s="165"/>
      <c r="I141" s="58"/>
      <c r="J141" s="58"/>
      <c r="K141" s="58"/>
    </row>
    <row r="142" spans="1:11">
      <c r="A142" s="56"/>
      <c r="B142" s="162"/>
      <c r="C142" s="162"/>
      <c r="D142" s="168"/>
      <c r="E142" s="168"/>
      <c r="F142" s="56"/>
      <c r="G142" s="58"/>
      <c r="H142" s="165"/>
      <c r="I142" s="58"/>
      <c r="J142" s="58"/>
      <c r="K142" s="58"/>
    </row>
    <row r="143" spans="1:11">
      <c r="A143" s="56"/>
      <c r="B143" s="162"/>
      <c r="C143" s="162"/>
      <c r="D143" s="163"/>
      <c r="E143" s="163"/>
      <c r="F143" s="56"/>
      <c r="G143" s="58"/>
      <c r="H143" s="165"/>
      <c r="I143" s="58"/>
      <c r="J143" s="58"/>
      <c r="K143" s="58"/>
    </row>
    <row r="144" spans="1:11">
      <c r="A144" s="56"/>
      <c r="B144" s="162"/>
      <c r="C144" s="162"/>
      <c r="D144" s="163"/>
      <c r="E144" s="163"/>
      <c r="F144" s="56"/>
      <c r="G144" s="58"/>
      <c r="H144" s="165"/>
      <c r="I144" s="58"/>
      <c r="J144" s="58"/>
      <c r="K144" s="58"/>
    </row>
    <row r="145" spans="1:11">
      <c r="A145" s="56"/>
      <c r="B145" s="162"/>
      <c r="C145" s="162"/>
      <c r="D145" s="163"/>
      <c r="E145" s="163"/>
      <c r="F145" s="56"/>
      <c r="G145" s="58"/>
      <c r="H145" s="165"/>
      <c r="I145" s="58"/>
      <c r="J145" s="58"/>
      <c r="K145" s="58"/>
    </row>
    <row r="146" spans="1:11">
      <c r="A146" s="56"/>
      <c r="B146" s="162"/>
      <c r="C146" s="162"/>
      <c r="D146" s="163"/>
      <c r="E146" s="163"/>
      <c r="F146" s="56"/>
      <c r="G146" s="58"/>
      <c r="H146" s="165"/>
      <c r="I146" s="58"/>
      <c r="J146" s="58"/>
      <c r="K146" s="58"/>
    </row>
    <row r="147" spans="1:11">
      <c r="A147" s="56"/>
      <c r="B147" s="162"/>
      <c r="C147" s="162"/>
      <c r="D147" s="168"/>
      <c r="E147" s="168"/>
      <c r="F147" s="56"/>
      <c r="G147" s="58"/>
      <c r="H147" s="165"/>
      <c r="I147" s="58"/>
      <c r="J147" s="58"/>
      <c r="K147" s="58"/>
    </row>
    <row r="148" spans="1:11">
      <c r="A148" s="56"/>
      <c r="B148" s="162"/>
      <c r="C148" s="162"/>
      <c r="D148" s="163"/>
      <c r="E148" s="163"/>
      <c r="F148" s="56"/>
      <c r="G148" s="58"/>
      <c r="H148" s="165"/>
      <c r="I148" s="58"/>
      <c r="J148" s="58"/>
      <c r="K148" s="58"/>
    </row>
    <row r="149" spans="1:11">
      <c r="A149" s="56"/>
      <c r="B149" s="162"/>
      <c r="C149" s="162"/>
      <c r="D149" s="163"/>
      <c r="E149" s="163"/>
      <c r="F149" s="56"/>
      <c r="G149" s="58"/>
      <c r="H149" s="165"/>
      <c r="I149" s="58"/>
      <c r="J149" s="58"/>
      <c r="K149" s="58"/>
    </row>
    <row r="150" spans="1:11">
      <c r="A150" s="56"/>
      <c r="B150" s="162"/>
      <c r="C150" s="162"/>
      <c r="D150" s="163"/>
      <c r="E150" s="163"/>
      <c r="F150" s="56"/>
      <c r="G150" s="58"/>
      <c r="H150" s="165"/>
      <c r="I150" s="58"/>
      <c r="J150" s="58"/>
      <c r="K150" s="58"/>
    </row>
    <row r="151" spans="1:11">
      <c r="A151" s="56"/>
      <c r="B151" s="162"/>
      <c r="C151" s="162"/>
      <c r="D151" s="163"/>
      <c r="E151" s="163"/>
      <c r="F151" s="56"/>
      <c r="G151" s="58"/>
      <c r="H151" s="165"/>
      <c r="I151" s="58"/>
      <c r="J151" s="58"/>
      <c r="K151" s="58"/>
    </row>
    <row r="152" spans="1:11">
      <c r="A152" s="56"/>
      <c r="B152" s="162"/>
      <c r="C152" s="162"/>
      <c r="D152" s="163"/>
      <c r="E152" s="163"/>
      <c r="F152" s="56"/>
      <c r="G152" s="58"/>
      <c r="H152" s="165"/>
      <c r="I152" s="58"/>
      <c r="J152" s="58"/>
      <c r="K152" s="58"/>
    </row>
    <row r="153" spans="1:11">
      <c r="A153" s="56"/>
      <c r="B153" s="162"/>
      <c r="C153" s="162"/>
      <c r="D153" s="163"/>
      <c r="E153" s="163"/>
      <c r="F153" s="56"/>
      <c r="G153" s="58"/>
      <c r="H153" s="165"/>
      <c r="I153" s="58"/>
      <c r="J153" s="58"/>
      <c r="K153" s="58"/>
    </row>
    <row r="154" spans="1:11">
      <c r="A154" s="56"/>
      <c r="B154" s="162"/>
      <c r="C154" s="162"/>
      <c r="D154" s="168"/>
      <c r="E154" s="168"/>
      <c r="F154" s="56"/>
      <c r="G154" s="58"/>
      <c r="H154" s="165"/>
      <c r="I154" s="58"/>
      <c r="J154" s="58"/>
      <c r="K154" s="58"/>
    </row>
    <row r="155" spans="1:11">
      <c r="A155" s="56"/>
      <c r="B155" s="162"/>
      <c r="C155" s="162"/>
      <c r="D155" s="168"/>
      <c r="E155" s="168"/>
      <c r="F155" s="56"/>
      <c r="G155" s="58"/>
      <c r="H155" s="165"/>
      <c r="I155" s="58"/>
      <c r="J155" s="58"/>
      <c r="K155" s="58"/>
    </row>
    <row r="156" spans="1:11">
      <c r="A156" s="56"/>
      <c r="B156" s="162"/>
      <c r="C156" s="162"/>
      <c r="D156" s="163"/>
      <c r="E156" s="163"/>
      <c r="F156" s="56"/>
      <c r="G156" s="58"/>
      <c r="H156" s="165"/>
      <c r="I156" s="58"/>
      <c r="J156" s="58"/>
      <c r="K156" s="58"/>
    </row>
    <row r="157" spans="1:11">
      <c r="A157" s="56"/>
      <c r="B157" s="162"/>
      <c r="C157" s="162"/>
      <c r="D157" s="168"/>
      <c r="E157" s="168"/>
      <c r="F157" s="56"/>
      <c r="G157" s="58"/>
      <c r="H157" s="165"/>
      <c r="I157" s="58"/>
      <c r="J157" s="58"/>
      <c r="K157" s="58"/>
    </row>
    <row r="158" spans="1:11">
      <c r="A158" s="56"/>
      <c r="B158" s="162"/>
      <c r="C158" s="162"/>
      <c r="D158" s="168"/>
      <c r="E158" s="168"/>
      <c r="F158" s="56"/>
      <c r="G158" s="58"/>
      <c r="H158" s="165"/>
      <c r="I158" s="58"/>
      <c r="J158" s="58"/>
      <c r="K158" s="58"/>
    </row>
    <row r="159" spans="1:11">
      <c r="A159" s="56"/>
      <c r="B159" s="162"/>
      <c r="C159" s="162"/>
      <c r="D159" s="168"/>
      <c r="E159" s="168"/>
      <c r="F159" s="56"/>
      <c r="G159" s="58"/>
      <c r="H159" s="165"/>
      <c r="I159" s="58"/>
      <c r="J159" s="58"/>
      <c r="K159" s="58"/>
    </row>
    <row r="160" spans="1:11">
      <c r="A160" s="56"/>
      <c r="B160" s="162"/>
      <c r="C160" s="162"/>
      <c r="D160" s="163"/>
      <c r="E160" s="163"/>
      <c r="F160" s="56"/>
      <c r="G160" s="58"/>
      <c r="H160" s="165"/>
      <c r="I160" s="58"/>
      <c r="J160" s="58"/>
      <c r="K160" s="58"/>
    </row>
    <row r="161" spans="1:11">
      <c r="A161" s="56"/>
      <c r="B161" s="162"/>
      <c r="C161" s="162"/>
      <c r="D161" s="163"/>
      <c r="E161" s="163"/>
      <c r="F161" s="56"/>
      <c r="G161" s="58"/>
      <c r="H161" s="165"/>
      <c r="I161" s="58"/>
      <c r="J161" s="58"/>
      <c r="K161" s="58"/>
    </row>
    <row r="162" spans="1:11">
      <c r="A162" s="56"/>
      <c r="B162" s="162"/>
      <c r="C162" s="162"/>
      <c r="D162" s="163"/>
      <c r="E162" s="163"/>
      <c r="F162" s="56"/>
      <c r="G162" s="58"/>
      <c r="H162" s="165"/>
      <c r="I162" s="58"/>
      <c r="J162" s="58"/>
      <c r="K162" s="58"/>
    </row>
    <row r="163" spans="1:11">
      <c r="A163" s="56"/>
      <c r="B163" s="162"/>
      <c r="C163" s="162"/>
      <c r="D163" s="163"/>
      <c r="E163" s="163"/>
      <c r="F163" s="56"/>
      <c r="G163" s="58"/>
      <c r="H163" s="165"/>
      <c r="I163" s="58"/>
      <c r="J163" s="58"/>
      <c r="K163" s="58"/>
    </row>
    <row r="164" spans="1:11">
      <c r="A164" s="56"/>
      <c r="B164" s="162"/>
      <c r="C164" s="162"/>
      <c r="D164" s="163"/>
      <c r="E164" s="163"/>
      <c r="F164" s="56"/>
      <c r="G164" s="58"/>
      <c r="H164" s="165"/>
      <c r="I164" s="58"/>
      <c r="J164" s="58"/>
      <c r="K164" s="58"/>
    </row>
    <row r="165" spans="1:11">
      <c r="A165" s="56"/>
      <c r="B165" s="162"/>
      <c r="C165" s="162"/>
      <c r="D165" s="163"/>
      <c r="E165" s="163"/>
      <c r="F165" s="56"/>
      <c r="G165" s="58"/>
      <c r="H165" s="165"/>
      <c r="I165" s="58"/>
      <c r="J165" s="58"/>
      <c r="K165" s="58"/>
    </row>
    <row r="166" spans="1:11">
      <c r="A166" s="56"/>
      <c r="B166" s="162"/>
      <c r="C166" s="162"/>
      <c r="D166" s="163"/>
      <c r="E166" s="163"/>
      <c r="F166" s="56"/>
      <c r="G166" s="58"/>
      <c r="H166" s="165"/>
      <c r="I166" s="58"/>
      <c r="J166" s="58"/>
      <c r="K166" s="58"/>
    </row>
    <row r="167" spans="1:11">
      <c r="A167" s="56"/>
      <c r="B167" s="162"/>
      <c r="C167" s="162"/>
      <c r="D167" s="163"/>
      <c r="E167" s="163"/>
      <c r="F167" s="56"/>
      <c r="G167" s="58"/>
      <c r="H167" s="165"/>
      <c r="I167" s="58"/>
      <c r="J167" s="58"/>
      <c r="K167" s="58"/>
    </row>
    <row r="168" spans="1:11">
      <c r="A168" s="56"/>
      <c r="B168" s="162"/>
      <c r="C168" s="162"/>
      <c r="D168" s="163"/>
      <c r="E168" s="163"/>
      <c r="F168" s="56"/>
      <c r="G168" s="58"/>
      <c r="H168" s="165"/>
      <c r="I168" s="58"/>
      <c r="J168" s="58"/>
      <c r="K168" s="58"/>
    </row>
    <row r="169" spans="1:11">
      <c r="A169" s="56"/>
      <c r="B169" s="162"/>
      <c r="C169" s="162"/>
      <c r="D169" s="163"/>
      <c r="E169" s="163"/>
      <c r="F169" s="56"/>
      <c r="G169" s="58"/>
      <c r="H169" s="165"/>
      <c r="I169" s="58"/>
      <c r="J169" s="58"/>
      <c r="K169" s="58"/>
    </row>
    <row r="170" spans="1:11">
      <c r="A170" s="56"/>
      <c r="B170" s="162"/>
      <c r="C170" s="162"/>
      <c r="D170" s="163"/>
      <c r="E170" s="163"/>
      <c r="F170" s="56"/>
      <c r="G170" s="58"/>
      <c r="H170" s="165"/>
      <c r="I170" s="58"/>
      <c r="J170" s="58"/>
      <c r="K170" s="58"/>
    </row>
    <row r="171" spans="1:11">
      <c r="A171" s="56"/>
      <c r="B171" s="162"/>
      <c r="C171" s="162"/>
      <c r="D171" s="163"/>
      <c r="E171" s="163"/>
      <c r="F171" s="56"/>
      <c r="G171" s="58"/>
      <c r="H171" s="165"/>
      <c r="I171" s="58"/>
      <c r="J171" s="58"/>
      <c r="K171" s="58"/>
    </row>
    <row r="172" spans="1:11">
      <c r="A172" s="56"/>
      <c r="B172" s="162"/>
      <c r="C172" s="162"/>
      <c r="D172" s="163"/>
      <c r="E172" s="163"/>
      <c r="F172" s="56"/>
      <c r="G172" s="58"/>
      <c r="H172" s="165"/>
      <c r="I172" s="58"/>
      <c r="J172" s="58"/>
      <c r="K172" s="58"/>
    </row>
    <row r="173" spans="1:11">
      <c r="A173" s="56"/>
      <c r="B173" s="162"/>
      <c r="C173" s="162"/>
      <c r="D173" s="163"/>
      <c r="E173" s="163"/>
      <c r="F173" s="56"/>
      <c r="G173" s="58"/>
      <c r="H173" s="165"/>
      <c r="I173" s="58"/>
      <c r="J173" s="58"/>
      <c r="K173" s="58"/>
    </row>
    <row r="174" spans="1:11">
      <c r="A174" s="56"/>
      <c r="B174" s="162"/>
      <c r="C174" s="162"/>
      <c r="D174" s="163"/>
      <c r="E174" s="163"/>
      <c r="F174" s="56"/>
      <c r="G174" s="58"/>
      <c r="H174" s="165"/>
      <c r="I174" s="58"/>
      <c r="J174" s="58"/>
      <c r="K174" s="58"/>
    </row>
    <row r="175" spans="1:11">
      <c r="A175" s="56"/>
      <c r="B175" s="162"/>
      <c r="C175" s="162"/>
      <c r="D175" s="163"/>
      <c r="E175" s="163"/>
      <c r="F175" s="56"/>
      <c r="G175" s="58"/>
      <c r="H175" s="165"/>
      <c r="I175" s="58"/>
      <c r="J175" s="58"/>
      <c r="K175" s="58"/>
    </row>
    <row r="176" spans="1:11">
      <c r="A176" s="56"/>
      <c r="B176" s="162"/>
      <c r="C176" s="162"/>
      <c r="D176" s="168"/>
      <c r="E176" s="168"/>
      <c r="F176" s="56"/>
      <c r="G176" s="58"/>
      <c r="H176" s="165"/>
      <c r="I176" s="58"/>
      <c r="J176" s="58"/>
      <c r="K176" s="58"/>
    </row>
    <row r="177" spans="1:11">
      <c r="A177" s="56"/>
      <c r="B177" s="162"/>
      <c r="C177" s="162"/>
      <c r="D177" s="163"/>
      <c r="E177" s="163"/>
      <c r="F177" s="56"/>
      <c r="G177" s="58"/>
      <c r="H177" s="165"/>
      <c r="I177" s="58"/>
      <c r="J177" s="58"/>
      <c r="K177" s="58"/>
    </row>
    <row r="178" spans="1:11">
      <c r="A178" s="56"/>
      <c r="B178" s="162"/>
      <c r="C178" s="162"/>
      <c r="D178" s="163"/>
      <c r="E178" s="163"/>
      <c r="F178" s="56"/>
      <c r="G178" s="58"/>
      <c r="H178" s="165"/>
      <c r="I178" s="58"/>
      <c r="J178" s="58"/>
      <c r="K178" s="58"/>
    </row>
    <row r="179" spans="1:11">
      <c r="A179" s="56"/>
      <c r="B179" s="162"/>
      <c r="C179" s="162"/>
      <c r="D179" s="163"/>
      <c r="E179" s="163"/>
      <c r="F179" s="56"/>
      <c r="G179" s="58"/>
      <c r="H179" s="165"/>
      <c r="I179" s="58"/>
      <c r="J179" s="58"/>
      <c r="K179" s="58"/>
    </row>
    <row r="180" spans="1:11">
      <c r="A180" s="56"/>
      <c r="B180" s="162"/>
      <c r="C180" s="162"/>
      <c r="D180" s="163"/>
      <c r="E180" s="163"/>
      <c r="F180" s="56"/>
      <c r="G180" s="58"/>
      <c r="H180" s="165"/>
      <c r="I180" s="58"/>
      <c r="J180" s="58"/>
      <c r="K180" s="58"/>
    </row>
    <row r="181" spans="1:11">
      <c r="A181" s="56"/>
      <c r="B181" s="162"/>
      <c r="C181" s="162"/>
      <c r="D181" s="163"/>
      <c r="E181" s="163"/>
      <c r="F181" s="56"/>
      <c r="G181" s="58"/>
      <c r="H181" s="165"/>
      <c r="I181" s="58"/>
      <c r="J181" s="58"/>
      <c r="K181" s="58"/>
    </row>
    <row r="182" spans="1:11">
      <c r="A182" s="56"/>
      <c r="B182" s="162"/>
      <c r="C182" s="162"/>
      <c r="D182" s="163"/>
      <c r="E182" s="163"/>
      <c r="F182" s="56"/>
      <c r="G182" s="58"/>
      <c r="H182" s="165"/>
      <c r="I182" s="58"/>
      <c r="J182" s="58"/>
      <c r="K182" s="58"/>
    </row>
    <row r="183" spans="1:11">
      <c r="A183" s="56"/>
      <c r="B183" s="162"/>
      <c r="C183" s="162"/>
      <c r="D183" s="163"/>
      <c r="E183" s="163"/>
      <c r="F183" s="56"/>
      <c r="G183" s="58"/>
      <c r="H183" s="165"/>
      <c r="I183" s="58"/>
      <c r="J183" s="58"/>
      <c r="K183" s="58"/>
    </row>
    <row r="184" spans="1:11">
      <c r="A184" s="56"/>
      <c r="B184" s="162"/>
      <c r="C184" s="162"/>
      <c r="D184" s="163"/>
      <c r="E184" s="163"/>
      <c r="F184" s="56"/>
      <c r="G184" s="58"/>
      <c r="H184" s="165"/>
      <c r="I184" s="58"/>
      <c r="J184" s="58"/>
      <c r="K184" s="58"/>
    </row>
    <row r="185" spans="1:11">
      <c r="A185" s="56"/>
      <c r="B185" s="162"/>
      <c r="C185" s="162"/>
      <c r="D185" s="163"/>
      <c r="E185" s="163"/>
      <c r="F185" s="56"/>
      <c r="G185" s="58"/>
      <c r="H185" s="165"/>
      <c r="I185" s="58"/>
      <c r="J185" s="58"/>
      <c r="K185" s="58"/>
    </row>
    <row r="186" spans="1:11">
      <c r="A186" s="56"/>
      <c r="B186" s="162"/>
      <c r="C186" s="162"/>
      <c r="D186" s="163"/>
      <c r="E186" s="163"/>
      <c r="F186" s="56"/>
      <c r="G186" s="58"/>
      <c r="H186" s="165"/>
      <c r="I186" s="58"/>
      <c r="J186" s="58"/>
      <c r="K186" s="58"/>
    </row>
    <row r="187" spans="1:11">
      <c r="A187" s="56"/>
      <c r="B187" s="162"/>
      <c r="C187" s="162"/>
      <c r="D187" s="163"/>
      <c r="E187" s="163"/>
      <c r="F187" s="56"/>
      <c r="G187" s="58"/>
      <c r="H187" s="165"/>
      <c r="I187" s="58"/>
      <c r="J187" s="58"/>
      <c r="K187" s="58"/>
    </row>
    <row r="188" spans="1:11">
      <c r="A188" s="56"/>
      <c r="B188" s="162"/>
      <c r="C188" s="162"/>
      <c r="D188" s="163"/>
      <c r="E188" s="163"/>
      <c r="F188" s="56"/>
      <c r="G188" s="58"/>
      <c r="H188" s="165"/>
      <c r="I188" s="58"/>
      <c r="J188" s="58"/>
      <c r="K188" s="58"/>
    </row>
    <row r="189" spans="1:11">
      <c r="A189" s="56"/>
      <c r="B189" s="162"/>
      <c r="C189" s="162"/>
      <c r="D189" s="163"/>
      <c r="E189" s="163"/>
      <c r="F189" s="56"/>
      <c r="G189" s="58"/>
      <c r="H189" s="165"/>
      <c r="I189" s="58"/>
      <c r="J189" s="58"/>
      <c r="K189" s="58"/>
    </row>
    <row r="190" spans="1:11">
      <c r="A190" s="56"/>
      <c r="B190" s="162"/>
      <c r="C190" s="162"/>
      <c r="D190" s="163"/>
      <c r="E190" s="163"/>
      <c r="F190" s="56"/>
      <c r="G190" s="58"/>
      <c r="H190" s="165"/>
      <c r="I190" s="58"/>
      <c r="J190" s="58"/>
      <c r="K190" s="58"/>
    </row>
    <row r="191" spans="1:11">
      <c r="A191" s="56"/>
      <c r="B191" s="162"/>
      <c r="C191" s="162"/>
      <c r="D191" s="168"/>
      <c r="E191" s="168"/>
      <c r="F191" s="56"/>
      <c r="G191" s="58"/>
      <c r="H191" s="165"/>
      <c r="I191" s="58"/>
      <c r="J191" s="58"/>
      <c r="K191" s="58"/>
    </row>
    <row r="192" spans="1:11">
      <c r="A192" s="56"/>
      <c r="B192" s="162"/>
      <c r="C192" s="162"/>
      <c r="D192" s="163"/>
      <c r="E192" s="163"/>
      <c r="F192" s="56"/>
      <c r="G192" s="58"/>
      <c r="H192" s="165"/>
      <c r="I192" s="58"/>
      <c r="J192" s="58"/>
      <c r="K192" s="58"/>
    </row>
    <row r="193" spans="1:11">
      <c r="A193" s="56"/>
      <c r="B193" s="162"/>
      <c r="C193" s="162"/>
      <c r="D193" s="163"/>
      <c r="E193" s="163"/>
      <c r="F193" s="56"/>
      <c r="G193" s="58"/>
      <c r="H193" s="165"/>
      <c r="I193" s="58"/>
      <c r="J193" s="58"/>
      <c r="K193" s="58"/>
    </row>
    <row r="194" spans="1:11">
      <c r="A194" s="56"/>
      <c r="B194" s="162"/>
      <c r="C194" s="162"/>
      <c r="D194" s="163"/>
      <c r="E194" s="163"/>
      <c r="F194" s="56"/>
      <c r="G194" s="58"/>
      <c r="H194" s="165"/>
      <c r="I194" s="58"/>
      <c r="J194" s="58"/>
      <c r="K194" s="58"/>
    </row>
    <row r="195" spans="1:11">
      <c r="A195" s="56"/>
      <c r="B195" s="162"/>
      <c r="C195" s="162"/>
      <c r="D195" s="163"/>
      <c r="E195" s="163"/>
      <c r="F195" s="56"/>
      <c r="G195" s="58"/>
      <c r="H195" s="165"/>
      <c r="I195" s="58"/>
      <c r="J195" s="58"/>
      <c r="K195" s="58"/>
    </row>
    <row r="196" spans="1:11">
      <c r="A196" s="56"/>
      <c r="B196" s="162"/>
      <c r="C196" s="162"/>
      <c r="D196" s="163"/>
      <c r="E196" s="163"/>
      <c r="F196" s="56"/>
      <c r="G196" s="58"/>
      <c r="H196" s="165"/>
      <c r="I196" s="58"/>
      <c r="J196" s="58"/>
      <c r="K196" s="58"/>
    </row>
    <row r="197" spans="1:11">
      <c r="A197" s="56"/>
      <c r="B197" s="162"/>
      <c r="C197" s="162"/>
      <c r="D197" s="163"/>
      <c r="E197" s="163"/>
      <c r="F197" s="56"/>
      <c r="G197" s="58"/>
      <c r="H197" s="165"/>
      <c r="I197" s="58"/>
      <c r="J197" s="58"/>
      <c r="K197" s="58"/>
    </row>
    <row r="198" spans="1:11">
      <c r="A198" s="56"/>
      <c r="B198" s="162"/>
      <c r="C198" s="162"/>
      <c r="D198" s="163"/>
      <c r="E198" s="163"/>
      <c r="F198" s="56"/>
      <c r="G198" s="58"/>
      <c r="H198" s="165"/>
      <c r="I198" s="58"/>
      <c r="J198" s="58"/>
      <c r="K198" s="58"/>
    </row>
    <row r="199" spans="1:11">
      <c r="A199" s="56"/>
      <c r="B199" s="162"/>
      <c r="C199" s="162"/>
      <c r="D199" s="163"/>
      <c r="E199" s="163"/>
      <c r="F199" s="56"/>
      <c r="G199" s="58"/>
      <c r="H199" s="165"/>
      <c r="I199" s="58"/>
      <c r="J199" s="58"/>
      <c r="K199" s="58"/>
    </row>
    <row r="200" spans="1:11">
      <c r="A200" s="56"/>
      <c r="B200" s="162"/>
      <c r="C200" s="162"/>
      <c r="D200" s="163"/>
      <c r="E200" s="163"/>
      <c r="F200" s="56"/>
      <c r="G200" s="58"/>
      <c r="H200" s="165"/>
      <c r="I200" s="58"/>
      <c r="J200" s="58"/>
      <c r="K200" s="58"/>
    </row>
    <row r="201" spans="1:11">
      <c r="A201" s="56"/>
      <c r="B201" s="162"/>
      <c r="C201" s="162"/>
      <c r="D201" s="163"/>
      <c r="E201" s="163"/>
      <c r="F201" s="56"/>
      <c r="G201" s="58"/>
      <c r="H201" s="165"/>
      <c r="I201" s="58"/>
      <c r="J201" s="58"/>
      <c r="K201" s="58"/>
    </row>
    <row r="202" spans="1:11">
      <c r="A202" s="56"/>
      <c r="B202" s="162"/>
      <c r="C202" s="162"/>
      <c r="D202" s="163"/>
      <c r="E202" s="163"/>
      <c r="F202" s="56"/>
      <c r="G202" s="58"/>
      <c r="H202" s="165"/>
      <c r="I202" s="58"/>
      <c r="J202" s="58"/>
      <c r="K202" s="58"/>
    </row>
    <row r="203" spans="1:11">
      <c r="A203" s="56"/>
      <c r="B203" s="162"/>
      <c r="C203" s="162"/>
      <c r="D203" s="163"/>
      <c r="E203" s="163"/>
      <c r="F203" s="56"/>
      <c r="G203" s="58"/>
      <c r="H203" s="165"/>
      <c r="I203" s="58"/>
      <c r="J203" s="58"/>
      <c r="K203" s="58"/>
    </row>
    <row r="204" spans="1:11">
      <c r="A204" s="56"/>
      <c r="B204" s="162"/>
      <c r="C204" s="162"/>
      <c r="D204" s="163"/>
      <c r="E204" s="163"/>
      <c r="F204" s="56"/>
      <c r="G204" s="58"/>
      <c r="H204" s="165"/>
      <c r="I204" s="58"/>
      <c r="J204" s="58"/>
      <c r="K204" s="58"/>
    </row>
    <row r="205" spans="1:11">
      <c r="A205" s="56"/>
      <c r="B205" s="162"/>
      <c r="C205" s="162"/>
      <c r="D205" s="163"/>
      <c r="E205" s="163"/>
      <c r="F205" s="56"/>
      <c r="G205" s="58"/>
      <c r="H205" s="165"/>
      <c r="I205" s="58"/>
      <c r="J205" s="58"/>
      <c r="K205" s="58"/>
    </row>
    <row r="206" spans="1:11">
      <c r="A206" s="56"/>
      <c r="B206" s="162"/>
      <c r="C206" s="162"/>
      <c r="D206" s="163"/>
      <c r="E206" s="163"/>
      <c r="F206" s="56"/>
      <c r="G206" s="58"/>
      <c r="H206" s="165"/>
      <c r="I206" s="58"/>
      <c r="J206" s="58"/>
      <c r="K206" s="58"/>
    </row>
    <row r="207" spans="1:11">
      <c r="A207" s="56"/>
      <c r="B207" s="162"/>
      <c r="C207" s="162"/>
      <c r="D207" s="163"/>
      <c r="E207" s="163"/>
      <c r="F207" s="56"/>
      <c r="G207" s="58"/>
      <c r="H207" s="165"/>
      <c r="I207" s="58"/>
      <c r="J207" s="58"/>
      <c r="K207" s="58"/>
    </row>
    <row r="208" spans="1:11">
      <c r="A208" s="56"/>
      <c r="B208" s="162"/>
      <c r="C208" s="162"/>
      <c r="D208" s="163"/>
      <c r="E208" s="163"/>
      <c r="F208" s="56"/>
      <c r="G208" s="58"/>
      <c r="H208" s="165"/>
      <c r="I208" s="58"/>
      <c r="J208" s="58"/>
      <c r="K208" s="58"/>
    </row>
    <row r="209" spans="1:11">
      <c r="A209" s="56"/>
      <c r="B209" s="162"/>
      <c r="C209" s="162"/>
      <c r="D209" s="163"/>
      <c r="E209" s="163"/>
      <c r="F209" s="56"/>
      <c r="G209" s="58"/>
      <c r="H209" s="165"/>
      <c r="I209" s="58"/>
      <c r="J209" s="58"/>
      <c r="K209" s="58"/>
    </row>
    <row r="210" spans="1:11">
      <c r="A210" s="56"/>
      <c r="B210" s="162"/>
      <c r="C210" s="162"/>
      <c r="D210" s="168"/>
      <c r="E210" s="168"/>
      <c r="F210" s="56"/>
      <c r="G210" s="58"/>
      <c r="H210" s="165"/>
      <c r="I210" s="58"/>
      <c r="J210" s="58"/>
      <c r="K210" s="58"/>
    </row>
    <row r="211" spans="1:11">
      <c r="A211" s="56"/>
      <c r="B211" s="162"/>
      <c r="C211" s="162"/>
      <c r="D211" s="163"/>
      <c r="E211" s="163"/>
      <c r="F211" s="56"/>
      <c r="G211" s="58"/>
      <c r="H211" s="165"/>
      <c r="I211" s="58"/>
      <c r="J211" s="58"/>
      <c r="K211" s="58"/>
    </row>
    <row r="212" spans="1:11">
      <c r="A212" s="56"/>
      <c r="B212" s="162"/>
      <c r="C212" s="162"/>
      <c r="D212" s="163"/>
      <c r="E212" s="163"/>
      <c r="F212" s="56"/>
      <c r="G212" s="58"/>
      <c r="H212" s="165"/>
      <c r="I212" s="58"/>
      <c r="J212" s="58"/>
      <c r="K212" s="58"/>
    </row>
    <row r="213" spans="1:11">
      <c r="A213" s="56"/>
      <c r="B213" s="162"/>
      <c r="C213" s="162"/>
      <c r="D213" s="163"/>
      <c r="E213" s="163"/>
      <c r="F213" s="56"/>
      <c r="G213" s="58"/>
      <c r="H213" s="165"/>
      <c r="I213" s="58"/>
      <c r="J213" s="58"/>
      <c r="K213" s="58"/>
    </row>
    <row r="214" spans="1:11">
      <c r="A214" s="56"/>
      <c r="B214" s="162"/>
      <c r="C214" s="162"/>
      <c r="D214" s="163"/>
      <c r="E214" s="163"/>
      <c r="F214" s="56"/>
      <c r="G214" s="58"/>
      <c r="H214" s="165"/>
      <c r="I214" s="58"/>
      <c r="J214" s="58"/>
      <c r="K214" s="58"/>
    </row>
    <row r="215" spans="1:11">
      <c r="A215" s="56"/>
      <c r="B215" s="162"/>
      <c r="C215" s="162"/>
      <c r="D215" s="163"/>
      <c r="E215" s="163"/>
      <c r="F215" s="56"/>
      <c r="G215" s="58"/>
      <c r="H215" s="165"/>
      <c r="I215" s="58"/>
      <c r="J215" s="58"/>
      <c r="K215" s="58"/>
    </row>
    <row r="216" spans="1:11">
      <c r="A216" s="56"/>
      <c r="B216" s="162"/>
      <c r="C216" s="162"/>
      <c r="D216" s="163"/>
      <c r="E216" s="163"/>
      <c r="F216" s="56"/>
      <c r="G216" s="58"/>
      <c r="H216" s="165"/>
      <c r="I216" s="58"/>
      <c r="J216" s="58"/>
      <c r="K216" s="58"/>
    </row>
    <row r="217" spans="1:11">
      <c r="A217" s="56"/>
      <c r="B217" s="162"/>
      <c r="C217" s="162"/>
      <c r="D217" s="163"/>
      <c r="E217" s="163"/>
      <c r="F217" s="56"/>
      <c r="G217" s="58"/>
      <c r="H217" s="165"/>
      <c r="I217" s="58"/>
      <c r="J217" s="58"/>
      <c r="K217" s="58"/>
    </row>
    <row r="218" spans="1:11">
      <c r="A218" s="56"/>
      <c r="B218" s="162"/>
      <c r="C218" s="162"/>
      <c r="D218" s="163"/>
      <c r="E218" s="163"/>
      <c r="F218" s="56"/>
      <c r="G218" s="58"/>
      <c r="H218" s="165"/>
      <c r="I218" s="58"/>
      <c r="J218" s="58"/>
      <c r="K218" s="58"/>
    </row>
    <row r="219" spans="1:11">
      <c r="A219" s="56"/>
      <c r="B219" s="162"/>
      <c r="C219" s="162"/>
      <c r="D219" s="163"/>
      <c r="E219" s="163"/>
      <c r="F219" s="56"/>
      <c r="G219" s="58"/>
      <c r="H219" s="165"/>
      <c r="I219" s="58"/>
      <c r="J219" s="58"/>
      <c r="K219" s="58"/>
    </row>
    <row r="220" spans="1:11">
      <c r="A220" s="56"/>
      <c r="B220" s="162"/>
      <c r="C220" s="162"/>
      <c r="D220" s="163"/>
      <c r="E220" s="163"/>
      <c r="F220" s="56"/>
      <c r="G220" s="58"/>
      <c r="H220" s="165"/>
      <c r="I220" s="58"/>
      <c r="J220" s="58"/>
      <c r="K220" s="58"/>
    </row>
    <row r="221" spans="1:11">
      <c r="A221" s="56"/>
      <c r="B221" s="162"/>
      <c r="C221" s="162"/>
      <c r="D221" s="163"/>
      <c r="E221" s="163"/>
      <c r="F221" s="56"/>
      <c r="G221" s="58"/>
      <c r="H221" s="165"/>
      <c r="I221" s="58"/>
      <c r="J221" s="58"/>
      <c r="K221" s="58"/>
    </row>
    <row r="222" spans="1:11">
      <c r="A222" s="56"/>
      <c r="B222" s="162"/>
      <c r="C222" s="162"/>
      <c r="D222" s="163"/>
      <c r="E222" s="163"/>
      <c r="F222" s="56"/>
      <c r="G222" s="58"/>
      <c r="H222" s="165"/>
      <c r="I222" s="58"/>
      <c r="J222" s="58"/>
      <c r="K222" s="58"/>
    </row>
    <row r="223" spans="1:11">
      <c r="A223" s="56"/>
      <c r="B223" s="162"/>
      <c r="C223" s="162"/>
      <c r="D223" s="163"/>
      <c r="E223" s="163"/>
      <c r="F223" s="56"/>
      <c r="G223" s="58"/>
      <c r="H223" s="165"/>
      <c r="I223" s="58"/>
      <c r="J223" s="58"/>
      <c r="K223" s="58"/>
    </row>
    <row r="224" spans="1:11">
      <c r="A224" s="56"/>
      <c r="B224" s="162"/>
      <c r="C224" s="162"/>
      <c r="D224" s="163"/>
      <c r="E224" s="163"/>
      <c r="F224" s="56"/>
      <c r="G224" s="58"/>
      <c r="H224" s="165"/>
      <c r="I224" s="58"/>
      <c r="J224" s="58"/>
      <c r="K224" s="58"/>
    </row>
    <row r="225" spans="1:11">
      <c r="A225" s="56"/>
      <c r="B225" s="162"/>
      <c r="C225" s="162"/>
      <c r="D225" s="163"/>
      <c r="E225" s="163"/>
      <c r="F225" s="56"/>
      <c r="G225" s="58"/>
      <c r="H225" s="165"/>
      <c r="I225" s="58"/>
      <c r="J225" s="58"/>
      <c r="K225" s="58"/>
    </row>
    <row r="226" spans="1:11">
      <c r="A226" s="56"/>
      <c r="B226" s="162"/>
      <c r="C226" s="162"/>
      <c r="D226" s="163"/>
      <c r="E226" s="163"/>
      <c r="F226" s="56"/>
      <c r="G226" s="58"/>
      <c r="H226" s="165"/>
      <c r="I226" s="58"/>
      <c r="J226" s="58"/>
      <c r="K226" s="58"/>
    </row>
    <row r="227" spans="1:11">
      <c r="A227" s="56"/>
      <c r="B227" s="162"/>
      <c r="C227" s="162"/>
      <c r="D227" s="163"/>
      <c r="E227" s="163"/>
      <c r="F227" s="56"/>
      <c r="G227" s="58"/>
      <c r="H227" s="165"/>
      <c r="I227" s="58"/>
      <c r="J227" s="58"/>
      <c r="K227" s="58"/>
    </row>
    <row r="228" spans="1:11">
      <c r="A228" s="56"/>
      <c r="B228" s="162"/>
      <c r="C228" s="162"/>
      <c r="D228" s="163"/>
      <c r="E228" s="163"/>
      <c r="F228" s="56"/>
      <c r="G228" s="58"/>
      <c r="H228" s="165"/>
      <c r="I228" s="58"/>
      <c r="J228" s="58"/>
      <c r="K228" s="58"/>
    </row>
    <row r="229" spans="1:11">
      <c r="A229" s="56"/>
      <c r="B229" s="162"/>
      <c r="C229" s="162"/>
      <c r="D229" s="163"/>
      <c r="E229" s="163"/>
      <c r="F229" s="56"/>
      <c r="G229" s="58"/>
      <c r="H229" s="165"/>
      <c r="I229" s="58"/>
      <c r="J229" s="58"/>
      <c r="K229" s="58"/>
    </row>
    <row r="230" spans="1:11">
      <c r="A230" s="56"/>
      <c r="B230" s="162"/>
      <c r="C230" s="162"/>
      <c r="D230" s="163"/>
      <c r="E230" s="163"/>
      <c r="F230" s="56"/>
      <c r="G230" s="58"/>
      <c r="H230" s="165"/>
      <c r="I230" s="58"/>
      <c r="J230" s="58"/>
      <c r="K230" s="58"/>
    </row>
    <row r="231" spans="1:11">
      <c r="A231" s="56"/>
      <c r="B231" s="162"/>
      <c r="C231" s="162"/>
      <c r="D231" s="163"/>
      <c r="E231" s="163"/>
      <c r="F231" s="56"/>
      <c r="G231" s="58"/>
      <c r="H231" s="165"/>
      <c r="I231" s="58"/>
      <c r="J231" s="58"/>
      <c r="K231" s="58"/>
    </row>
    <row r="232" spans="1:11">
      <c r="A232" s="56"/>
      <c r="B232" s="162"/>
      <c r="C232" s="162"/>
      <c r="D232" s="163"/>
      <c r="E232" s="163"/>
      <c r="F232" s="56"/>
      <c r="G232" s="58"/>
      <c r="H232" s="165"/>
      <c r="I232" s="58"/>
      <c r="J232" s="58"/>
      <c r="K232" s="58"/>
    </row>
    <row r="233" spans="1:11">
      <c r="A233" s="56"/>
      <c r="B233" s="162"/>
      <c r="C233" s="162"/>
      <c r="D233" s="163"/>
      <c r="E233" s="163"/>
      <c r="F233" s="56"/>
      <c r="G233" s="58"/>
      <c r="H233" s="165"/>
      <c r="I233" s="58"/>
      <c r="J233" s="58"/>
      <c r="K233" s="58"/>
    </row>
    <row r="234" spans="1:11">
      <c r="A234" s="56"/>
      <c r="B234" s="162"/>
      <c r="C234" s="162"/>
      <c r="D234" s="163"/>
      <c r="E234" s="163"/>
      <c r="F234" s="56"/>
      <c r="G234" s="58"/>
      <c r="H234" s="165"/>
      <c r="I234" s="58"/>
      <c r="J234" s="58"/>
      <c r="K234" s="58"/>
    </row>
    <row r="235" spans="1:11">
      <c r="A235" s="56"/>
      <c r="B235" s="162"/>
      <c r="C235" s="162"/>
      <c r="D235" s="163"/>
      <c r="E235" s="163"/>
      <c r="F235" s="56"/>
      <c r="G235" s="58"/>
      <c r="H235" s="165"/>
      <c r="I235" s="58"/>
      <c r="J235" s="58"/>
      <c r="K235" s="58"/>
    </row>
    <row r="236" spans="1:11">
      <c r="A236" s="56"/>
      <c r="B236" s="162"/>
      <c r="C236" s="162"/>
      <c r="D236" s="163"/>
      <c r="E236" s="163"/>
      <c r="F236" s="56"/>
      <c r="G236" s="58"/>
      <c r="H236" s="165"/>
      <c r="I236" s="58"/>
      <c r="J236" s="58"/>
      <c r="K236" s="58"/>
    </row>
    <row r="237" spans="1:11">
      <c r="A237" s="56"/>
      <c r="B237" s="162"/>
      <c r="C237" s="162"/>
      <c r="D237" s="163"/>
      <c r="E237" s="163"/>
      <c r="F237" s="56"/>
      <c r="G237" s="58"/>
      <c r="H237" s="165"/>
      <c r="I237" s="58"/>
      <c r="J237" s="58"/>
      <c r="K237" s="58"/>
    </row>
    <row r="238" spans="1:11">
      <c r="A238" s="56"/>
      <c r="B238" s="162"/>
      <c r="C238" s="162"/>
      <c r="D238" s="163"/>
      <c r="E238" s="163"/>
      <c r="F238" s="56"/>
      <c r="G238" s="58"/>
      <c r="H238" s="165"/>
      <c r="I238" s="58"/>
      <c r="J238" s="58"/>
      <c r="K238" s="58"/>
    </row>
    <row r="239" spans="1:11">
      <c r="A239" s="56"/>
      <c r="B239" s="162"/>
      <c r="C239" s="162"/>
      <c r="D239" s="163"/>
      <c r="E239" s="163"/>
      <c r="F239" s="56"/>
      <c r="G239" s="58"/>
      <c r="H239" s="165"/>
      <c r="I239" s="58"/>
      <c r="J239" s="58"/>
      <c r="K239" s="58"/>
    </row>
    <row r="240" spans="1:11">
      <c r="A240" s="56"/>
      <c r="B240" s="162"/>
      <c r="C240" s="162"/>
      <c r="D240" s="163"/>
      <c r="E240" s="163"/>
      <c r="F240" s="56"/>
      <c r="G240" s="58"/>
      <c r="H240" s="165"/>
      <c r="I240" s="58"/>
      <c r="J240" s="58"/>
      <c r="K240" s="58"/>
    </row>
    <row r="241" spans="1:11">
      <c r="A241" s="56"/>
      <c r="B241" s="162"/>
      <c r="C241" s="162"/>
      <c r="D241" s="163"/>
      <c r="E241" s="163"/>
      <c r="F241" s="56"/>
      <c r="G241" s="58"/>
      <c r="H241" s="165"/>
      <c r="I241" s="58"/>
      <c r="J241" s="58"/>
      <c r="K241" s="58"/>
    </row>
    <row r="242" spans="1:11">
      <c r="A242" s="56"/>
      <c r="B242" s="162"/>
      <c r="C242" s="162"/>
      <c r="D242" s="163"/>
      <c r="E242" s="163"/>
      <c r="F242" s="56"/>
      <c r="G242" s="58"/>
      <c r="H242" s="165"/>
      <c r="I242" s="58"/>
      <c r="J242" s="58"/>
      <c r="K242" s="58"/>
    </row>
    <row r="243" spans="1:11">
      <c r="A243" s="56"/>
      <c r="B243" s="162"/>
      <c r="C243" s="162"/>
      <c r="D243" s="163"/>
      <c r="E243" s="163"/>
      <c r="F243" s="56"/>
      <c r="G243" s="58"/>
      <c r="H243" s="165"/>
      <c r="I243" s="58"/>
      <c r="J243" s="58"/>
      <c r="K243" s="58"/>
    </row>
    <row r="244" spans="1:11">
      <c r="A244" s="56"/>
      <c r="B244" s="162"/>
      <c r="C244" s="162"/>
      <c r="D244" s="163"/>
      <c r="E244" s="163"/>
      <c r="F244" s="56"/>
      <c r="G244" s="58"/>
      <c r="H244" s="165"/>
      <c r="I244" s="58"/>
      <c r="J244" s="58"/>
      <c r="K244" s="58"/>
    </row>
    <row r="245" spans="1:11">
      <c r="A245" s="56"/>
      <c r="B245" s="162"/>
      <c r="C245" s="162"/>
      <c r="D245" s="163"/>
      <c r="E245" s="163"/>
      <c r="F245" s="56"/>
      <c r="G245" s="58"/>
      <c r="H245" s="165"/>
      <c r="I245" s="58"/>
      <c r="J245" s="58"/>
      <c r="K245" s="58"/>
    </row>
    <row r="246" spans="1:11">
      <c r="A246" s="56"/>
      <c r="B246" s="162"/>
      <c r="C246" s="162"/>
      <c r="D246" s="163"/>
      <c r="E246" s="163"/>
      <c r="F246" s="56"/>
      <c r="G246" s="58"/>
      <c r="H246" s="165"/>
      <c r="I246" s="58"/>
      <c r="J246" s="58"/>
      <c r="K246" s="58"/>
    </row>
    <row r="247" spans="1:11">
      <c r="A247" s="56"/>
      <c r="B247" s="162"/>
      <c r="C247" s="162"/>
      <c r="D247" s="163"/>
      <c r="E247" s="163"/>
      <c r="F247" s="56"/>
      <c r="G247" s="58"/>
      <c r="H247" s="165"/>
      <c r="I247" s="58"/>
      <c r="J247" s="58"/>
      <c r="K247" s="58"/>
    </row>
    <row r="248" spans="1:11">
      <c r="A248" s="56"/>
      <c r="B248" s="162"/>
      <c r="C248" s="162"/>
      <c r="D248" s="168"/>
      <c r="E248" s="168"/>
      <c r="F248" s="56"/>
      <c r="G248" s="58"/>
      <c r="H248" s="165"/>
      <c r="I248" s="58"/>
      <c r="J248" s="58"/>
      <c r="K248" s="58"/>
    </row>
    <row r="249" spans="1:11">
      <c r="A249" s="56"/>
      <c r="B249" s="162"/>
      <c r="C249" s="162"/>
      <c r="D249" s="168"/>
      <c r="E249" s="168"/>
      <c r="F249" s="56"/>
      <c r="G249" s="58"/>
      <c r="H249" s="165"/>
      <c r="I249" s="58"/>
      <c r="J249" s="58"/>
      <c r="K249" s="58"/>
    </row>
    <row r="250" spans="1:11">
      <c r="A250" s="56"/>
      <c r="B250" s="162"/>
      <c r="C250" s="162"/>
      <c r="D250" s="168"/>
      <c r="E250" s="168"/>
      <c r="F250" s="56"/>
      <c r="G250" s="58"/>
      <c r="H250" s="165"/>
      <c r="I250" s="58"/>
      <c r="J250" s="58"/>
      <c r="K250" s="58"/>
    </row>
    <row r="251" spans="1:11">
      <c r="A251" s="56"/>
      <c r="B251" s="162"/>
      <c r="C251" s="162"/>
      <c r="D251" s="163"/>
      <c r="E251" s="163"/>
      <c r="F251" s="56"/>
      <c r="G251" s="58"/>
      <c r="H251" s="165"/>
      <c r="I251" s="58"/>
      <c r="J251" s="58"/>
      <c r="K251" s="58"/>
    </row>
    <row r="252" spans="1:11">
      <c r="A252" s="56"/>
      <c r="B252" s="162"/>
      <c r="C252" s="162"/>
      <c r="D252" s="168"/>
      <c r="E252" s="168"/>
      <c r="F252" s="56"/>
      <c r="G252" s="58"/>
      <c r="H252" s="165"/>
      <c r="I252" s="58"/>
      <c r="J252" s="58"/>
      <c r="K252" s="58"/>
    </row>
    <row r="253" spans="1:11">
      <c r="A253" s="56"/>
      <c r="B253" s="162"/>
      <c r="C253" s="162"/>
      <c r="D253" s="168"/>
      <c r="E253" s="168"/>
      <c r="F253" s="56"/>
      <c r="G253" s="58"/>
      <c r="H253" s="165"/>
      <c r="I253" s="58"/>
      <c r="J253" s="58"/>
      <c r="K253" s="58"/>
    </row>
    <row r="254" spans="1:11">
      <c r="A254" s="56"/>
      <c r="B254" s="162"/>
      <c r="C254" s="162"/>
      <c r="D254" s="163"/>
      <c r="E254" s="163"/>
      <c r="F254" s="56"/>
      <c r="G254" s="58"/>
      <c r="H254" s="165"/>
      <c r="I254" s="58"/>
      <c r="J254" s="58"/>
      <c r="K254" s="58"/>
    </row>
    <row r="255" spans="1:11">
      <c r="A255" s="56"/>
      <c r="B255" s="162"/>
      <c r="C255" s="162"/>
      <c r="D255" s="163"/>
      <c r="E255" s="163"/>
      <c r="F255" s="56"/>
      <c r="G255" s="58"/>
      <c r="H255" s="165"/>
      <c r="I255" s="58"/>
      <c r="J255" s="58"/>
      <c r="K255" s="58"/>
    </row>
    <row r="256" spans="1:11">
      <c r="A256" s="56"/>
      <c r="B256" s="162"/>
      <c r="C256" s="162"/>
      <c r="D256" s="163"/>
      <c r="E256" s="163"/>
      <c r="F256" s="56"/>
      <c r="G256" s="58"/>
      <c r="H256" s="165"/>
      <c r="I256" s="58"/>
      <c r="J256" s="58"/>
      <c r="K256" s="58"/>
    </row>
    <row r="257" spans="1:11">
      <c r="A257" s="56"/>
      <c r="B257" s="162"/>
      <c r="C257" s="162"/>
      <c r="D257" s="163"/>
      <c r="E257" s="163"/>
      <c r="F257" s="56"/>
      <c r="G257" s="58"/>
      <c r="H257" s="165"/>
      <c r="I257" s="58"/>
      <c r="J257" s="58"/>
      <c r="K257" s="58"/>
    </row>
    <row r="258" spans="1:11">
      <c r="A258" s="56"/>
      <c r="B258" s="162"/>
      <c r="C258" s="162"/>
      <c r="D258" s="163"/>
      <c r="E258" s="163"/>
      <c r="F258" s="56"/>
      <c r="G258" s="58"/>
      <c r="H258" s="165"/>
      <c r="I258" s="58"/>
      <c r="J258" s="58"/>
      <c r="K258" s="58"/>
    </row>
    <row r="259" spans="1:11">
      <c r="A259" s="56"/>
      <c r="B259" s="162"/>
      <c r="C259" s="162"/>
      <c r="D259" s="163"/>
      <c r="E259" s="163"/>
      <c r="F259" s="56"/>
      <c r="G259" s="58"/>
      <c r="H259" s="165"/>
      <c r="I259" s="58"/>
      <c r="J259" s="58"/>
      <c r="K259" s="58"/>
    </row>
    <row r="260" spans="1:11">
      <c r="A260" s="56"/>
      <c r="B260" s="162"/>
      <c r="C260" s="162"/>
      <c r="D260" s="163"/>
      <c r="E260" s="163"/>
      <c r="F260" s="56"/>
      <c r="G260" s="58"/>
      <c r="H260" s="165"/>
      <c r="I260" s="58"/>
      <c r="J260" s="58"/>
      <c r="K260" s="58"/>
    </row>
    <row r="261" spans="1:11">
      <c r="A261" s="56"/>
      <c r="B261" s="162"/>
      <c r="C261" s="162"/>
      <c r="D261" s="163"/>
      <c r="E261" s="163"/>
      <c r="F261" s="56"/>
      <c r="G261" s="58"/>
      <c r="H261" s="165"/>
      <c r="I261" s="58"/>
      <c r="J261" s="58"/>
      <c r="K261" s="58"/>
    </row>
    <row r="262" spans="1:11">
      <c r="A262" s="56"/>
      <c r="B262" s="162"/>
      <c r="C262" s="162"/>
      <c r="D262" s="163"/>
      <c r="E262" s="163"/>
      <c r="F262" s="56"/>
      <c r="G262" s="58"/>
      <c r="H262" s="165"/>
      <c r="I262" s="58"/>
      <c r="J262" s="58"/>
      <c r="K262" s="58"/>
    </row>
    <row r="263" spans="1:11">
      <c r="A263" s="56"/>
      <c r="B263" s="162"/>
      <c r="C263" s="162"/>
      <c r="D263" s="163"/>
      <c r="E263" s="163"/>
      <c r="F263" s="56"/>
      <c r="G263" s="58"/>
      <c r="H263" s="165"/>
      <c r="I263" s="58"/>
      <c r="J263" s="58"/>
      <c r="K263" s="58"/>
    </row>
    <row r="264" spans="1:11">
      <c r="A264" s="56"/>
      <c r="B264" s="162"/>
      <c r="C264" s="162"/>
      <c r="D264" s="163"/>
      <c r="E264" s="163"/>
      <c r="F264" s="56"/>
      <c r="G264" s="58"/>
      <c r="H264" s="165"/>
      <c r="I264" s="58"/>
      <c r="J264" s="58"/>
      <c r="K264" s="58"/>
    </row>
    <row r="265" spans="1:11">
      <c r="A265" s="56"/>
      <c r="B265" s="162"/>
      <c r="C265" s="162"/>
      <c r="D265" s="163"/>
      <c r="E265" s="163"/>
      <c r="F265" s="56"/>
      <c r="G265" s="58"/>
      <c r="H265" s="165"/>
      <c r="I265" s="58"/>
      <c r="J265" s="58"/>
      <c r="K265" s="58"/>
    </row>
    <row r="266" spans="1:11">
      <c r="A266" s="56"/>
      <c r="B266" s="162"/>
      <c r="C266" s="162"/>
      <c r="D266" s="163"/>
      <c r="E266" s="163"/>
      <c r="F266" s="56"/>
      <c r="G266" s="58"/>
      <c r="H266" s="165"/>
      <c r="I266" s="58"/>
      <c r="J266" s="58"/>
      <c r="K266" s="58"/>
    </row>
    <row r="267" spans="1:11">
      <c r="A267" s="56"/>
      <c r="B267" s="162"/>
      <c r="C267" s="162"/>
      <c r="D267" s="163"/>
      <c r="E267" s="163"/>
      <c r="F267" s="56"/>
      <c r="G267" s="58"/>
      <c r="H267" s="165"/>
      <c r="I267" s="58"/>
      <c r="J267" s="58"/>
      <c r="K267" s="58"/>
    </row>
    <row r="268" spans="1:11">
      <c r="A268" s="56"/>
      <c r="B268" s="162"/>
      <c r="C268" s="162"/>
      <c r="D268" s="163"/>
      <c r="E268" s="163"/>
      <c r="F268" s="56"/>
      <c r="G268" s="58"/>
      <c r="H268" s="165"/>
      <c r="I268" s="58"/>
      <c r="J268" s="58"/>
      <c r="K268" s="58"/>
    </row>
    <row r="269" spans="1:11">
      <c r="A269" s="56"/>
      <c r="B269" s="162"/>
      <c r="C269" s="162"/>
      <c r="D269" s="163"/>
      <c r="E269" s="163"/>
      <c r="F269" s="56"/>
      <c r="G269" s="58"/>
      <c r="H269" s="165"/>
      <c r="I269" s="58"/>
      <c r="J269" s="58"/>
      <c r="K269" s="58"/>
    </row>
    <row r="270" spans="1:11">
      <c r="A270" s="56"/>
      <c r="B270" s="162"/>
      <c r="C270" s="162"/>
      <c r="D270" s="163"/>
      <c r="E270" s="163"/>
      <c r="F270" s="56"/>
      <c r="G270" s="58"/>
      <c r="H270" s="165"/>
      <c r="I270" s="58"/>
      <c r="J270" s="58"/>
      <c r="K270" s="58"/>
    </row>
    <row r="271" spans="1:11">
      <c r="A271" s="56"/>
      <c r="B271" s="162"/>
      <c r="C271" s="162"/>
      <c r="D271" s="163"/>
      <c r="E271" s="163"/>
      <c r="F271" s="56"/>
      <c r="G271" s="58"/>
      <c r="H271" s="165"/>
      <c r="I271" s="58"/>
      <c r="J271" s="58"/>
      <c r="K271" s="58"/>
    </row>
    <row r="272" spans="1:11">
      <c r="A272" s="56"/>
      <c r="B272" s="162"/>
      <c r="C272" s="162"/>
      <c r="D272" s="163"/>
      <c r="E272" s="163"/>
      <c r="F272" s="56"/>
      <c r="G272" s="58"/>
      <c r="H272" s="165"/>
      <c r="I272" s="58"/>
      <c r="J272" s="58"/>
      <c r="K272" s="58"/>
    </row>
    <row r="273" spans="1:11">
      <c r="A273" s="56"/>
      <c r="B273" s="162"/>
      <c r="C273" s="162"/>
      <c r="D273" s="163"/>
      <c r="E273" s="163"/>
      <c r="F273" s="56"/>
      <c r="G273" s="58"/>
      <c r="H273" s="165"/>
      <c r="I273" s="58"/>
      <c r="J273" s="58"/>
      <c r="K273" s="58"/>
    </row>
    <row r="274" spans="1:11">
      <c r="A274" s="56"/>
      <c r="B274" s="162"/>
      <c r="C274" s="162"/>
      <c r="D274" s="163"/>
      <c r="E274" s="163"/>
      <c r="F274" s="56"/>
      <c r="G274" s="58"/>
      <c r="H274" s="165"/>
      <c r="I274" s="58"/>
      <c r="J274" s="58"/>
      <c r="K274" s="58"/>
    </row>
    <row r="275" spans="1:11">
      <c r="A275" s="56"/>
      <c r="B275" s="162"/>
      <c r="C275" s="162"/>
      <c r="D275" s="163"/>
      <c r="E275" s="163"/>
      <c r="F275" s="56"/>
      <c r="G275" s="58"/>
      <c r="H275" s="165"/>
      <c r="I275" s="58"/>
      <c r="J275" s="58"/>
      <c r="K275" s="58"/>
    </row>
    <row r="276" spans="1:11">
      <c r="A276" s="56"/>
      <c r="B276" s="162"/>
      <c r="C276" s="162"/>
      <c r="D276" s="163"/>
      <c r="E276" s="163"/>
      <c r="F276" s="56"/>
      <c r="G276" s="58"/>
      <c r="H276" s="165"/>
      <c r="I276" s="58"/>
      <c r="J276" s="58"/>
      <c r="K276" s="58"/>
    </row>
    <row r="277" spans="1:11">
      <c r="A277" s="56"/>
      <c r="B277" s="56"/>
      <c r="C277" s="56"/>
      <c r="D277" s="56"/>
      <c r="E277" s="56"/>
      <c r="F277" s="56"/>
      <c r="G277" s="56"/>
      <c r="H277" s="56"/>
      <c r="I277" s="56"/>
      <c r="J277" s="56"/>
      <c r="K277" s="56"/>
    </row>
    <row r="278" spans="1:11">
      <c r="A278" s="56"/>
      <c r="B278" s="56"/>
      <c r="C278" s="56"/>
      <c r="D278" s="56"/>
      <c r="E278" s="56"/>
      <c r="F278" s="56"/>
      <c r="G278" s="56"/>
      <c r="H278" s="56"/>
      <c r="I278" s="56"/>
      <c r="J278" s="56"/>
      <c r="K278" s="56"/>
    </row>
    <row r="279" spans="1:11">
      <c r="A279" s="56"/>
      <c r="B279" s="56"/>
      <c r="C279" s="56"/>
      <c r="D279" s="56"/>
      <c r="E279" s="56"/>
      <c r="F279" s="56"/>
      <c r="G279" s="56"/>
      <c r="H279" s="56"/>
      <c r="I279" s="56"/>
      <c r="J279" s="56"/>
      <c r="K279" s="56"/>
    </row>
    <row r="280" spans="1:11">
      <c r="A280" s="56"/>
      <c r="B280" s="56"/>
      <c r="C280" s="56"/>
      <c r="D280" s="56"/>
      <c r="E280" s="56"/>
      <c r="F280" s="56"/>
      <c r="G280" s="56"/>
      <c r="H280" s="56"/>
      <c r="I280" s="56"/>
      <c r="J280" s="56"/>
      <c r="K280" s="56"/>
    </row>
    <row r="281" spans="1:11">
      <c r="A281" s="56"/>
      <c r="B281" s="56"/>
      <c r="C281" s="56"/>
      <c r="D281" s="56"/>
      <c r="E281" s="56"/>
      <c r="F281" s="56"/>
      <c r="G281" s="56"/>
      <c r="H281" s="56"/>
      <c r="I281" s="56"/>
      <c r="J281" s="56"/>
      <c r="K281" s="56"/>
    </row>
    <row r="282" spans="1:11">
      <c r="A282" s="56"/>
      <c r="B282" s="56"/>
      <c r="C282" s="56"/>
      <c r="D282" s="56"/>
      <c r="E282" s="56"/>
      <c r="F282" s="56"/>
      <c r="G282" s="56"/>
      <c r="H282" s="56"/>
      <c r="I282" s="56"/>
      <c r="J282" s="56"/>
      <c r="K282" s="56"/>
    </row>
    <row r="283" spans="1:11">
      <c r="A283" s="56"/>
      <c r="B283" s="56"/>
      <c r="C283" s="56"/>
      <c r="D283" s="169"/>
      <c r="E283" s="169"/>
      <c r="F283" s="56"/>
      <c r="G283" s="56"/>
      <c r="H283" s="56"/>
      <c r="I283" s="56"/>
      <c r="J283" s="56"/>
      <c r="K283" s="56"/>
    </row>
    <row r="284" spans="1:11">
      <c r="A284" s="56"/>
      <c r="B284" s="56"/>
      <c r="C284" s="56"/>
      <c r="D284" s="169"/>
      <c r="E284" s="169"/>
      <c r="F284" s="56"/>
      <c r="G284" s="56"/>
      <c r="H284" s="56"/>
      <c r="I284" s="56"/>
      <c r="J284" s="56"/>
      <c r="K284" s="56"/>
    </row>
    <row r="285" spans="1:11">
      <c r="A285" s="56"/>
      <c r="B285" s="56"/>
      <c r="C285" s="56"/>
      <c r="D285" s="169"/>
      <c r="E285" s="169"/>
      <c r="F285" s="56"/>
      <c r="G285" s="56"/>
      <c r="H285" s="56"/>
      <c r="I285" s="56"/>
      <c r="J285" s="56"/>
      <c r="K285" s="56"/>
    </row>
    <row r="286" spans="1:11">
      <c r="A286" s="56"/>
      <c r="B286" s="56"/>
      <c r="C286" s="56"/>
      <c r="D286" s="169"/>
      <c r="E286" s="169"/>
      <c r="F286" s="56"/>
      <c r="G286" s="56"/>
      <c r="H286" s="56"/>
      <c r="I286" s="56"/>
      <c r="J286" s="56"/>
      <c r="K286" s="56"/>
    </row>
    <row r="287" spans="1:11">
      <c r="A287" s="56"/>
      <c r="B287" s="56"/>
      <c r="C287" s="56"/>
      <c r="D287" s="169"/>
      <c r="E287" s="169"/>
      <c r="F287" s="56"/>
      <c r="G287" s="56"/>
      <c r="H287" s="56"/>
      <c r="I287" s="56"/>
      <c r="J287" s="56"/>
      <c r="K287" s="56"/>
    </row>
    <row r="288" spans="1:11">
      <c r="A288" s="56"/>
      <c r="B288" s="56"/>
      <c r="C288" s="56"/>
      <c r="D288" s="56"/>
      <c r="E288" s="56"/>
      <c r="F288" s="56"/>
      <c r="G288" s="56"/>
      <c r="H288" s="56"/>
      <c r="I288" s="56"/>
      <c r="J288" s="56"/>
      <c r="K288" s="56"/>
    </row>
    <row r="289" spans="1:11">
      <c r="A289" s="56"/>
      <c r="B289" s="56"/>
      <c r="C289" s="56"/>
      <c r="D289" s="56"/>
      <c r="E289" s="56"/>
      <c r="F289" s="56"/>
      <c r="G289" s="56"/>
      <c r="H289" s="56"/>
      <c r="I289" s="56"/>
      <c r="J289" s="56"/>
      <c r="K289" s="56"/>
    </row>
    <row r="290" spans="1:11">
      <c r="A290" s="56"/>
      <c r="B290" s="56"/>
      <c r="C290" s="56"/>
      <c r="D290" s="56"/>
      <c r="E290" s="56"/>
      <c r="F290" s="56"/>
      <c r="G290" s="56"/>
      <c r="H290" s="56"/>
      <c r="I290" s="56"/>
      <c r="J290" s="56"/>
      <c r="K290" s="56"/>
    </row>
    <row r="291" spans="1:11">
      <c r="A291" s="56"/>
      <c r="B291" s="56"/>
      <c r="C291" s="56"/>
      <c r="D291" s="56"/>
      <c r="E291" s="56"/>
      <c r="F291" s="56"/>
      <c r="G291" s="56"/>
      <c r="H291" s="56"/>
      <c r="I291" s="56"/>
      <c r="J291" s="56"/>
      <c r="K291" s="56"/>
    </row>
    <row r="292" spans="1:11">
      <c r="A292" s="56"/>
      <c r="B292" s="56"/>
      <c r="C292" s="56"/>
      <c r="D292" s="56"/>
      <c r="E292" s="56"/>
      <c r="F292" s="56"/>
      <c r="G292" s="56"/>
      <c r="H292" s="56"/>
      <c r="I292" s="56"/>
      <c r="J292" s="56"/>
      <c r="K292" s="56"/>
    </row>
    <row r="293" spans="1:11">
      <c r="A293" s="56"/>
      <c r="B293" s="56"/>
      <c r="C293" s="56"/>
      <c r="D293" s="56"/>
      <c r="E293" s="56"/>
      <c r="F293" s="56"/>
      <c r="G293" s="56"/>
      <c r="H293" s="56"/>
      <c r="I293" s="56"/>
      <c r="J293" s="56"/>
      <c r="K293" s="56"/>
    </row>
    <row r="294" spans="1:11">
      <c r="A294" s="56"/>
      <c r="B294" s="56"/>
      <c r="C294" s="56"/>
      <c r="D294" s="56"/>
      <c r="E294" s="56"/>
      <c r="F294" s="56"/>
      <c r="G294" s="56"/>
      <c r="H294" s="56"/>
      <c r="I294" s="56"/>
      <c r="J294" s="56"/>
      <c r="K294" s="56"/>
    </row>
    <row r="295" spans="1:11">
      <c r="A295" s="56"/>
      <c r="B295" s="56"/>
      <c r="C295" s="56"/>
      <c r="D295" s="56"/>
      <c r="E295" s="56"/>
      <c r="F295" s="56"/>
      <c r="G295" s="56"/>
      <c r="H295" s="56"/>
      <c r="I295" s="56"/>
      <c r="J295" s="56"/>
      <c r="K295" s="56"/>
    </row>
    <row r="296" spans="1:11">
      <c r="A296" s="56"/>
      <c r="B296" s="56"/>
      <c r="C296" s="56"/>
      <c r="D296" s="56"/>
      <c r="E296" s="56"/>
      <c r="F296" s="56"/>
      <c r="G296" s="56"/>
      <c r="H296" s="56"/>
      <c r="I296" s="56"/>
      <c r="J296" s="56"/>
      <c r="K296" s="56"/>
    </row>
    <row r="297" spans="1:11">
      <c r="A297" s="56"/>
      <c r="B297" s="56"/>
      <c r="C297" s="56"/>
      <c r="D297" s="56"/>
      <c r="E297" s="56"/>
      <c r="F297" s="56"/>
      <c r="G297" s="56"/>
      <c r="H297" s="56"/>
      <c r="I297" s="56"/>
      <c r="J297" s="56"/>
      <c r="K297" s="56"/>
    </row>
    <row r="298" spans="1:11">
      <c r="A298" s="56"/>
      <c r="B298" s="56"/>
      <c r="C298" s="56"/>
      <c r="D298" s="56"/>
      <c r="E298" s="56"/>
      <c r="F298" s="56"/>
      <c r="G298" s="56"/>
      <c r="H298" s="56"/>
      <c r="I298" s="56"/>
      <c r="J298" s="56"/>
      <c r="K298" s="56"/>
    </row>
    <row r="299" spans="1:11">
      <c r="A299" s="56"/>
      <c r="B299" s="56"/>
      <c r="C299" s="56"/>
      <c r="D299" s="56"/>
      <c r="E299" s="56"/>
      <c r="F299" s="56"/>
      <c r="G299" s="56"/>
      <c r="H299" s="56"/>
      <c r="I299" s="56"/>
      <c r="J299" s="56"/>
      <c r="K299" s="56"/>
    </row>
    <row r="300" spans="1:11">
      <c r="A300" s="56"/>
      <c r="B300" s="56"/>
      <c r="C300" s="56"/>
      <c r="D300" s="56"/>
      <c r="E300" s="56"/>
      <c r="F300" s="56"/>
      <c r="G300" s="56"/>
      <c r="H300" s="56"/>
      <c r="I300" s="56"/>
      <c r="J300" s="56"/>
      <c r="K300" s="56"/>
    </row>
    <row r="301" spans="1:11">
      <c r="A301" s="56"/>
      <c r="B301" s="56"/>
      <c r="C301" s="56"/>
      <c r="D301" s="56"/>
      <c r="E301" s="56"/>
      <c r="F301" s="56"/>
      <c r="G301" s="56"/>
      <c r="H301" s="56"/>
      <c r="I301" s="56"/>
      <c r="J301" s="56"/>
      <c r="K301" s="56"/>
    </row>
    <row r="302" spans="1:11">
      <c r="A302" s="56"/>
      <c r="B302" s="56"/>
      <c r="C302" s="56"/>
      <c r="D302" s="56"/>
      <c r="E302" s="56"/>
      <c r="F302" s="56"/>
      <c r="G302" s="56"/>
      <c r="H302" s="56"/>
      <c r="I302" s="56"/>
      <c r="J302" s="56"/>
      <c r="K302" s="56"/>
    </row>
    <row r="303" spans="1:11">
      <c r="A303" s="56"/>
      <c r="B303" s="56"/>
      <c r="C303" s="56"/>
      <c r="D303" s="56"/>
      <c r="E303" s="56"/>
      <c r="F303" s="56"/>
      <c r="G303" s="56"/>
      <c r="H303" s="56"/>
      <c r="I303" s="56"/>
      <c r="J303" s="56"/>
      <c r="K303" s="56"/>
    </row>
    <row r="304" spans="1:11">
      <c r="A304" s="56"/>
      <c r="B304" s="56"/>
      <c r="C304" s="56"/>
      <c r="D304" s="56"/>
      <c r="E304" s="56"/>
      <c r="F304" s="56"/>
      <c r="G304" s="56"/>
      <c r="H304" s="56"/>
      <c r="I304" s="56"/>
      <c r="J304" s="56"/>
      <c r="K304" s="56"/>
    </row>
    <row r="305" spans="1:11">
      <c r="A305" s="56"/>
      <c r="B305" s="56"/>
      <c r="C305" s="56"/>
      <c r="D305" s="56"/>
      <c r="E305" s="56"/>
      <c r="F305" s="56"/>
      <c r="G305" s="56"/>
      <c r="H305" s="56"/>
      <c r="I305" s="56"/>
      <c r="J305" s="56"/>
      <c r="K305" s="56"/>
    </row>
    <row r="306" spans="1:11">
      <c r="A306" s="56"/>
      <c r="B306" s="56"/>
      <c r="C306" s="56"/>
      <c r="D306" s="56"/>
      <c r="E306" s="56"/>
      <c r="F306" s="56"/>
      <c r="G306" s="56"/>
      <c r="H306" s="56"/>
      <c r="I306" s="56"/>
      <c r="J306" s="56"/>
      <c r="K306" s="56"/>
    </row>
    <row r="307" spans="1:11">
      <c r="A307" s="56"/>
      <c r="B307" s="56"/>
      <c r="C307" s="56"/>
      <c r="D307" s="56"/>
      <c r="E307" s="56"/>
      <c r="F307" s="56"/>
      <c r="G307" s="56"/>
      <c r="H307" s="56"/>
      <c r="I307" s="56"/>
      <c r="J307" s="56"/>
      <c r="K307" s="56"/>
    </row>
    <row r="308" spans="1:11">
      <c r="A308" s="56"/>
      <c r="B308" s="56"/>
      <c r="C308" s="56"/>
      <c r="D308" s="56"/>
      <c r="E308" s="56"/>
      <c r="F308" s="56"/>
      <c r="G308" s="56"/>
      <c r="H308" s="56"/>
      <c r="I308" s="56"/>
      <c r="J308" s="56"/>
      <c r="K308" s="56"/>
    </row>
    <row r="309" spans="1:11">
      <c r="A309" s="56"/>
      <c r="B309" s="56"/>
      <c r="C309" s="56"/>
      <c r="D309" s="56"/>
      <c r="E309" s="56"/>
      <c r="F309" s="56"/>
      <c r="G309" s="56"/>
      <c r="H309" s="56"/>
      <c r="I309" s="56"/>
      <c r="J309" s="56"/>
      <c r="K309" s="56"/>
    </row>
    <row r="310" spans="1:11">
      <c r="A310" s="56"/>
      <c r="B310" s="56"/>
      <c r="C310" s="56"/>
      <c r="D310" s="56"/>
      <c r="E310" s="56"/>
      <c r="F310" s="56"/>
      <c r="G310" s="56"/>
      <c r="H310" s="56"/>
      <c r="I310" s="56"/>
      <c r="J310" s="56"/>
      <c r="K310" s="56"/>
    </row>
    <row r="311" spans="1:11">
      <c r="A311" s="56"/>
      <c r="B311" s="56"/>
      <c r="C311" s="56"/>
      <c r="D311" s="56"/>
      <c r="E311" s="56"/>
      <c r="F311" s="56"/>
      <c r="G311" s="56"/>
      <c r="H311" s="56"/>
      <c r="I311" s="56"/>
      <c r="J311" s="56"/>
      <c r="K311" s="56"/>
    </row>
    <row r="312" spans="1:11">
      <c r="A312" s="56"/>
      <c r="B312" s="56"/>
      <c r="C312" s="56"/>
      <c r="D312" s="56"/>
      <c r="E312" s="56"/>
      <c r="F312" s="56"/>
      <c r="G312" s="56"/>
      <c r="H312" s="56"/>
      <c r="I312" s="56"/>
      <c r="J312" s="56"/>
      <c r="K312" s="56"/>
    </row>
    <row r="313" spans="1:11">
      <c r="A313" s="56"/>
      <c r="B313" s="56"/>
      <c r="C313" s="56"/>
      <c r="D313" s="56"/>
      <c r="E313" s="56"/>
      <c r="F313" s="56"/>
      <c r="G313" s="56"/>
      <c r="H313" s="56"/>
      <c r="I313" s="56"/>
      <c r="J313" s="56"/>
      <c r="K313" s="56"/>
    </row>
    <row r="314" spans="1:11">
      <c r="A314" s="56"/>
      <c r="B314" s="56"/>
      <c r="C314" s="56"/>
      <c r="D314" s="56"/>
      <c r="E314" s="56"/>
      <c r="F314" s="56"/>
      <c r="G314" s="56"/>
      <c r="H314" s="56"/>
      <c r="I314" s="56"/>
      <c r="J314" s="56"/>
      <c r="K314" s="56"/>
    </row>
    <row r="315" spans="1:11">
      <c r="A315" s="56"/>
      <c r="B315" s="56"/>
      <c r="C315" s="56"/>
      <c r="D315" s="56"/>
      <c r="E315" s="56"/>
      <c r="F315" s="56"/>
      <c r="G315" s="56"/>
      <c r="H315" s="56"/>
      <c r="I315" s="56"/>
      <c r="J315" s="56"/>
      <c r="K315" s="56"/>
    </row>
    <row r="316" spans="1:11">
      <c r="A316" s="56"/>
      <c r="B316" s="56"/>
      <c r="C316" s="56"/>
      <c r="D316" s="56"/>
      <c r="E316" s="56"/>
      <c r="F316" s="56"/>
      <c r="G316" s="56"/>
      <c r="H316" s="56"/>
      <c r="I316" s="56"/>
      <c r="J316" s="56"/>
      <c r="K316" s="56"/>
    </row>
    <row r="317" spans="1:11">
      <c r="A317" s="56"/>
      <c r="B317" s="56"/>
      <c r="C317" s="56"/>
      <c r="D317" s="56"/>
      <c r="E317" s="56"/>
      <c r="F317" s="56"/>
      <c r="G317" s="56"/>
      <c r="H317" s="56"/>
      <c r="I317" s="56"/>
      <c r="J317" s="56"/>
      <c r="K317" s="56"/>
    </row>
    <row r="318" spans="1:11">
      <c r="A318" s="56"/>
      <c r="B318" s="56"/>
      <c r="C318" s="56"/>
      <c r="D318" s="56"/>
      <c r="E318" s="56"/>
      <c r="F318" s="56"/>
      <c r="G318" s="56"/>
      <c r="H318" s="56"/>
      <c r="I318" s="56"/>
      <c r="J318" s="56"/>
      <c r="K318" s="56"/>
    </row>
    <row r="319" spans="1:11">
      <c r="A319" s="56"/>
      <c r="B319" s="56"/>
      <c r="C319" s="56"/>
      <c r="D319" s="56"/>
      <c r="E319" s="56"/>
      <c r="F319" s="56"/>
      <c r="G319" s="56"/>
      <c r="H319" s="56"/>
      <c r="I319" s="56"/>
      <c r="J319" s="56"/>
      <c r="K319" s="56"/>
    </row>
    <row r="320" spans="1:11">
      <c r="A320" s="56"/>
      <c r="B320" s="56"/>
      <c r="C320" s="56"/>
      <c r="D320" s="56"/>
      <c r="E320" s="56"/>
      <c r="F320" s="56"/>
      <c r="G320" s="56"/>
      <c r="H320" s="56"/>
      <c r="I320" s="56"/>
      <c r="J320" s="56"/>
      <c r="K320" s="56"/>
    </row>
    <row r="321" spans="1:11">
      <c r="A321" s="56"/>
      <c r="B321" s="56"/>
      <c r="C321" s="56"/>
      <c r="D321" s="56"/>
      <c r="E321" s="56"/>
      <c r="F321" s="56"/>
      <c r="G321" s="56"/>
      <c r="H321" s="56"/>
      <c r="I321" s="56"/>
      <c r="J321" s="56"/>
      <c r="K321" s="56"/>
    </row>
    <row r="322" spans="1:11">
      <c r="A322" s="56"/>
      <c r="B322" s="56"/>
      <c r="C322" s="56"/>
      <c r="D322" s="56"/>
      <c r="E322" s="56"/>
      <c r="F322" s="56"/>
      <c r="G322" s="56"/>
      <c r="H322" s="56"/>
      <c r="I322" s="56"/>
      <c r="J322" s="56"/>
      <c r="K322" s="56"/>
    </row>
    <row r="323" spans="1:11">
      <c r="A323" s="56"/>
      <c r="B323" s="56"/>
      <c r="C323" s="56"/>
      <c r="D323" s="56"/>
      <c r="E323" s="56"/>
      <c r="F323" s="56"/>
      <c r="G323" s="56"/>
      <c r="H323" s="56"/>
      <c r="I323" s="56"/>
      <c r="J323" s="56"/>
      <c r="K323" s="56"/>
    </row>
    <row r="324" spans="1:11">
      <c r="A324" s="56"/>
      <c r="B324" s="56"/>
      <c r="C324" s="56"/>
      <c r="D324" s="56"/>
      <c r="E324" s="56"/>
      <c r="F324" s="56"/>
      <c r="G324" s="56"/>
      <c r="H324" s="56"/>
      <c r="I324" s="56"/>
      <c r="J324" s="56"/>
      <c r="K324" s="56"/>
    </row>
    <row r="325" spans="1:11">
      <c r="A325" s="56"/>
      <c r="B325" s="56"/>
      <c r="C325" s="56"/>
      <c r="D325" s="56"/>
      <c r="E325" s="56"/>
      <c r="F325" s="56"/>
      <c r="G325" s="56"/>
      <c r="H325" s="56"/>
      <c r="I325" s="56"/>
      <c r="J325" s="56"/>
      <c r="K325" s="56"/>
    </row>
    <row r="326" spans="1:11">
      <c r="A326" s="56"/>
      <c r="B326" s="56"/>
      <c r="C326" s="56"/>
      <c r="D326" s="56"/>
      <c r="E326" s="56"/>
      <c r="F326" s="56"/>
      <c r="G326" s="56"/>
      <c r="H326" s="56"/>
      <c r="I326" s="56"/>
      <c r="J326" s="56"/>
      <c r="K326" s="56"/>
    </row>
    <row r="327" spans="1:11">
      <c r="A327" s="56"/>
      <c r="B327" s="56"/>
      <c r="C327" s="56"/>
      <c r="D327" s="56"/>
      <c r="E327" s="56"/>
      <c r="F327" s="56"/>
      <c r="G327" s="56"/>
      <c r="H327" s="56"/>
      <c r="I327" s="56"/>
      <c r="J327" s="56"/>
      <c r="K327" s="56"/>
    </row>
    <row r="328" spans="1:11">
      <c r="A328" s="56"/>
      <c r="B328" s="56"/>
      <c r="C328" s="56"/>
      <c r="D328" s="56"/>
      <c r="E328" s="56"/>
      <c r="F328" s="56"/>
      <c r="G328" s="56"/>
      <c r="H328" s="56"/>
      <c r="I328" s="56"/>
      <c r="J328" s="56"/>
      <c r="K328" s="56"/>
    </row>
    <row r="329" spans="1:11">
      <c r="A329" s="56"/>
      <c r="B329" s="56"/>
      <c r="C329" s="56"/>
      <c r="D329" s="56"/>
      <c r="E329" s="56"/>
      <c r="F329" s="56"/>
      <c r="G329" s="56"/>
      <c r="H329" s="56"/>
      <c r="I329" s="56"/>
      <c r="J329" s="56"/>
      <c r="K329" s="56"/>
    </row>
    <row r="330" spans="1:11">
      <c r="A330" s="56"/>
      <c r="B330" s="56"/>
      <c r="C330" s="56"/>
      <c r="D330" s="56"/>
      <c r="E330" s="56"/>
      <c r="F330" s="56"/>
      <c r="G330" s="56"/>
      <c r="H330" s="56"/>
      <c r="I330" s="56"/>
      <c r="J330" s="56"/>
      <c r="K330" s="56"/>
    </row>
    <row r="331" spans="1:11">
      <c r="A331" s="56"/>
      <c r="B331" s="56"/>
      <c r="C331" s="56"/>
      <c r="D331" s="56"/>
      <c r="E331" s="56"/>
      <c r="F331" s="56"/>
      <c r="G331" s="56"/>
      <c r="H331" s="56"/>
      <c r="I331" s="56"/>
      <c r="J331" s="56"/>
      <c r="K331" s="56"/>
    </row>
    <row r="332" spans="1:11">
      <c r="A332" s="56"/>
      <c r="B332" s="56"/>
      <c r="C332" s="56"/>
      <c r="D332" s="56"/>
      <c r="E332" s="56"/>
      <c r="F332" s="56"/>
      <c r="G332" s="56"/>
      <c r="H332" s="56"/>
      <c r="I332" s="56"/>
      <c r="J332" s="56"/>
      <c r="K332" s="56"/>
    </row>
    <row r="333" spans="1:11">
      <c r="A333" s="56"/>
      <c r="B333" s="56"/>
      <c r="C333" s="56"/>
      <c r="D333" s="56"/>
      <c r="E333" s="56"/>
      <c r="F333" s="56"/>
      <c r="G333" s="56"/>
      <c r="H333" s="56"/>
      <c r="I333" s="56"/>
      <c r="J333" s="56"/>
      <c r="K333" s="56"/>
    </row>
    <row r="334" spans="1:11">
      <c r="A334" s="56"/>
      <c r="B334" s="56"/>
      <c r="C334" s="56"/>
      <c r="D334" s="56"/>
      <c r="E334" s="56"/>
      <c r="F334" s="56"/>
      <c r="G334" s="56"/>
      <c r="H334" s="56"/>
      <c r="I334" s="56"/>
      <c r="J334" s="56"/>
      <c r="K334" s="56"/>
    </row>
    <row r="335" spans="1:11">
      <c r="A335" s="56"/>
      <c r="B335" s="56"/>
      <c r="C335" s="56"/>
      <c r="D335" s="56"/>
      <c r="E335" s="56"/>
      <c r="F335" s="56"/>
      <c r="G335" s="56"/>
      <c r="H335" s="56"/>
      <c r="I335" s="56"/>
      <c r="J335" s="56"/>
      <c r="K335" s="56"/>
    </row>
    <row r="336" spans="1:11">
      <c r="A336" s="56"/>
      <c r="B336" s="56"/>
      <c r="C336" s="56"/>
      <c r="D336" s="56"/>
      <c r="E336" s="56"/>
      <c r="F336" s="56"/>
      <c r="G336" s="56"/>
      <c r="H336" s="56"/>
      <c r="I336" s="56"/>
      <c r="J336" s="56"/>
      <c r="K336" s="56"/>
    </row>
    <row r="337" spans="1:11">
      <c r="A337" s="56"/>
      <c r="B337" s="56"/>
      <c r="C337" s="56"/>
      <c r="D337" s="56"/>
      <c r="E337" s="56"/>
      <c r="F337" s="56"/>
      <c r="G337" s="56"/>
      <c r="H337" s="56"/>
      <c r="I337" s="56"/>
      <c r="J337" s="56"/>
      <c r="K337" s="56"/>
    </row>
    <row r="338" spans="1:11">
      <c r="A338" s="56"/>
      <c r="B338" s="56"/>
      <c r="C338" s="56"/>
      <c r="D338" s="56"/>
      <c r="E338" s="56"/>
      <c r="F338" s="56"/>
      <c r="G338" s="56"/>
      <c r="H338" s="56"/>
      <c r="I338" s="56"/>
      <c r="J338" s="56"/>
      <c r="K338" s="56"/>
    </row>
    <row r="339" spans="1:11">
      <c r="A339" s="56"/>
      <c r="B339" s="56"/>
      <c r="C339" s="56"/>
      <c r="D339" s="56"/>
      <c r="E339" s="56"/>
      <c r="F339" s="56"/>
      <c r="G339" s="56"/>
      <c r="H339" s="56"/>
      <c r="I339" s="56"/>
      <c r="J339" s="56"/>
      <c r="K339" s="56"/>
    </row>
    <row r="340" spans="1:11">
      <c r="A340" s="56"/>
      <c r="B340" s="56"/>
      <c r="C340" s="56"/>
      <c r="D340" s="56"/>
      <c r="E340" s="56"/>
      <c r="F340" s="56"/>
      <c r="G340" s="56"/>
      <c r="H340" s="56"/>
      <c r="I340" s="56"/>
      <c r="J340" s="56"/>
      <c r="K340" s="56"/>
    </row>
    <row r="341" spans="1:11">
      <c r="A341" s="56"/>
      <c r="B341" s="56"/>
      <c r="C341" s="56"/>
      <c r="D341" s="56"/>
      <c r="E341" s="56"/>
      <c r="F341" s="56"/>
      <c r="G341" s="56"/>
      <c r="H341" s="56"/>
      <c r="I341" s="56"/>
      <c r="J341" s="56"/>
      <c r="K341" s="56"/>
    </row>
    <row r="342" spans="1:11">
      <c r="A342" s="56"/>
      <c r="B342" s="56"/>
      <c r="C342" s="56"/>
      <c r="D342" s="56"/>
      <c r="E342" s="56"/>
      <c r="F342" s="56"/>
      <c r="G342" s="56"/>
      <c r="H342" s="56"/>
      <c r="I342" s="56"/>
      <c r="J342" s="56"/>
      <c r="K342" s="56"/>
    </row>
    <row r="343" spans="1:11">
      <c r="A343" s="56"/>
      <c r="B343" s="56"/>
      <c r="C343" s="56"/>
      <c r="D343" s="56"/>
      <c r="E343" s="56"/>
      <c r="F343" s="56"/>
      <c r="G343" s="56"/>
      <c r="H343" s="56"/>
      <c r="I343" s="56"/>
      <c r="J343" s="56"/>
      <c r="K343" s="56"/>
    </row>
    <row r="344" spans="1:11">
      <c r="A344" s="56"/>
      <c r="B344" s="56"/>
      <c r="C344" s="56"/>
      <c r="D344" s="56"/>
      <c r="E344" s="56"/>
      <c r="F344" s="56"/>
      <c r="G344" s="56"/>
      <c r="H344" s="56"/>
      <c r="I344" s="56"/>
      <c r="J344" s="56"/>
      <c r="K344" s="56"/>
    </row>
    <row r="345" spans="1:11">
      <c r="A345" s="56"/>
      <c r="B345" s="56"/>
      <c r="C345" s="56"/>
      <c r="D345" s="56"/>
      <c r="E345" s="56"/>
      <c r="F345" s="56"/>
      <c r="G345" s="56"/>
      <c r="H345" s="56"/>
      <c r="I345" s="56"/>
      <c r="J345" s="56"/>
      <c r="K345" s="56"/>
    </row>
    <row r="346" spans="1:11">
      <c r="A346" s="56"/>
      <c r="B346" s="56"/>
      <c r="C346" s="56"/>
      <c r="D346" s="56"/>
      <c r="E346" s="56"/>
      <c r="F346" s="56"/>
      <c r="G346" s="56"/>
      <c r="H346" s="56"/>
      <c r="I346" s="56"/>
      <c r="J346" s="56"/>
      <c r="K346" s="56"/>
    </row>
    <row r="347" spans="1:11">
      <c r="A347" s="56"/>
      <c r="B347" s="56"/>
      <c r="C347" s="56"/>
      <c r="D347" s="56"/>
      <c r="E347" s="56"/>
      <c r="F347" s="56"/>
      <c r="G347" s="56"/>
      <c r="H347" s="56"/>
      <c r="I347" s="56"/>
      <c r="J347" s="56"/>
      <c r="K347" s="56"/>
    </row>
    <row r="348" spans="1:11">
      <c r="A348" s="56"/>
      <c r="B348" s="56"/>
      <c r="C348" s="56"/>
      <c r="D348" s="56"/>
      <c r="E348" s="56"/>
      <c r="F348" s="56"/>
      <c r="G348" s="56"/>
      <c r="H348" s="56"/>
      <c r="I348" s="56"/>
      <c r="J348" s="56"/>
      <c r="K348" s="56"/>
    </row>
    <row r="349" spans="1:11">
      <c r="A349" s="56"/>
      <c r="B349" s="56"/>
      <c r="C349" s="56"/>
      <c r="D349" s="56"/>
      <c r="E349" s="56"/>
      <c r="F349" s="56"/>
      <c r="G349" s="56"/>
      <c r="H349" s="56"/>
      <c r="I349" s="56"/>
      <c r="J349" s="56"/>
      <c r="K349" s="56"/>
    </row>
    <row r="350" spans="1:11">
      <c r="A350" s="56"/>
      <c r="B350" s="56"/>
      <c r="C350" s="56"/>
      <c r="D350" s="56"/>
      <c r="E350" s="56"/>
      <c r="F350" s="56"/>
      <c r="G350" s="56"/>
      <c r="H350" s="56"/>
      <c r="I350" s="56"/>
      <c r="J350" s="56"/>
      <c r="K350" s="56"/>
    </row>
    <row r="351" spans="1:11">
      <c r="A351" s="56"/>
      <c r="B351" s="56"/>
      <c r="C351" s="56"/>
      <c r="D351" s="56"/>
      <c r="E351" s="56"/>
      <c r="F351" s="56"/>
      <c r="G351" s="56"/>
      <c r="H351" s="56"/>
      <c r="I351" s="56"/>
      <c r="J351" s="56"/>
      <c r="K351" s="56"/>
    </row>
    <row r="352" spans="1:11">
      <c r="A352" s="56"/>
      <c r="B352" s="56"/>
      <c r="C352" s="56"/>
      <c r="D352" s="56"/>
      <c r="E352" s="56"/>
      <c r="F352" s="56"/>
      <c r="G352" s="56"/>
      <c r="H352" s="56"/>
      <c r="I352" s="56"/>
      <c r="J352" s="56"/>
      <c r="K352" s="56"/>
    </row>
    <row r="353" spans="1:11">
      <c r="A353" s="56"/>
      <c r="B353" s="56"/>
      <c r="C353" s="56"/>
      <c r="D353" s="56"/>
      <c r="E353" s="56"/>
      <c r="F353" s="56"/>
      <c r="G353" s="56"/>
      <c r="H353" s="56"/>
      <c r="I353" s="56"/>
      <c r="J353" s="56"/>
      <c r="K353" s="56"/>
    </row>
    <row r="354" spans="1:11">
      <c r="A354" s="56"/>
      <c r="B354" s="56"/>
      <c r="C354" s="56"/>
      <c r="D354" s="56"/>
      <c r="E354" s="56"/>
      <c r="F354" s="56"/>
      <c r="G354" s="56"/>
      <c r="H354" s="56"/>
      <c r="I354" s="56"/>
      <c r="J354" s="56"/>
      <c r="K354" s="56"/>
    </row>
    <row r="355" spans="1:11">
      <c r="A355" s="56"/>
      <c r="B355" s="56"/>
      <c r="C355" s="56"/>
      <c r="D355" s="56"/>
      <c r="E355" s="56"/>
      <c r="F355" s="56"/>
      <c r="G355" s="56"/>
      <c r="H355" s="56"/>
      <c r="I355" s="56"/>
      <c r="J355" s="56"/>
      <c r="K355" s="56"/>
    </row>
    <row r="356" spans="1:11">
      <c r="A356" s="56"/>
      <c r="B356" s="56"/>
      <c r="C356" s="56"/>
      <c r="D356" s="56"/>
      <c r="E356" s="56"/>
      <c r="F356" s="56"/>
      <c r="G356" s="56"/>
      <c r="H356" s="56"/>
      <c r="I356" s="56"/>
      <c r="J356" s="56"/>
      <c r="K356" s="56"/>
    </row>
    <row r="357" spans="1:11">
      <c r="A357" s="56"/>
      <c r="B357" s="56"/>
      <c r="C357" s="56"/>
      <c r="D357" s="56"/>
      <c r="E357" s="56"/>
      <c r="F357" s="56"/>
      <c r="G357" s="56"/>
      <c r="H357" s="56"/>
      <c r="I357" s="56"/>
      <c r="J357" s="56"/>
      <c r="K357" s="56"/>
    </row>
    <row r="358" spans="1:11">
      <c r="A358" s="56"/>
      <c r="B358" s="56"/>
      <c r="C358" s="56"/>
      <c r="D358" s="56"/>
      <c r="E358" s="56"/>
      <c r="F358" s="56"/>
      <c r="G358" s="56"/>
      <c r="H358" s="56"/>
      <c r="I358" s="56"/>
      <c r="J358" s="56"/>
      <c r="K358" s="56"/>
    </row>
    <row r="359" spans="1:11">
      <c r="A359" s="56"/>
      <c r="B359" s="56"/>
      <c r="C359" s="56"/>
      <c r="D359" s="56"/>
      <c r="E359" s="56"/>
      <c r="F359" s="56"/>
      <c r="G359" s="56"/>
      <c r="H359" s="56"/>
      <c r="I359" s="56"/>
      <c r="J359" s="56"/>
      <c r="K359" s="56"/>
    </row>
    <row r="360" spans="1:11">
      <c r="A360" s="56"/>
      <c r="B360" s="56"/>
      <c r="C360" s="56"/>
      <c r="D360" s="56"/>
      <c r="E360" s="56"/>
      <c r="F360" s="56"/>
      <c r="G360" s="56"/>
      <c r="H360" s="56"/>
      <c r="I360" s="56"/>
      <c r="J360" s="56"/>
      <c r="K360" s="56"/>
    </row>
    <row r="361" spans="1:11">
      <c r="A361" s="56"/>
      <c r="B361" s="56"/>
      <c r="C361" s="56"/>
      <c r="D361" s="56"/>
      <c r="E361" s="56"/>
      <c r="F361" s="56"/>
      <c r="G361" s="56"/>
      <c r="H361" s="56"/>
      <c r="I361" s="56"/>
      <c r="J361" s="56"/>
      <c r="K361" s="56"/>
    </row>
    <row r="362" spans="1:11">
      <c r="A362" s="56"/>
      <c r="B362" s="56"/>
      <c r="C362" s="56"/>
      <c r="D362" s="56"/>
      <c r="E362" s="56"/>
      <c r="F362" s="56"/>
      <c r="G362" s="56"/>
      <c r="H362" s="56"/>
      <c r="I362" s="56"/>
      <c r="J362" s="56"/>
      <c r="K362" s="56"/>
    </row>
    <row r="363" spans="1:11">
      <c r="A363" s="56"/>
      <c r="B363" s="56"/>
      <c r="C363" s="56"/>
      <c r="D363" s="56"/>
      <c r="E363" s="56"/>
      <c r="F363" s="56"/>
      <c r="G363" s="56"/>
      <c r="H363" s="56"/>
      <c r="I363" s="56"/>
      <c r="J363" s="56"/>
      <c r="K363" s="56"/>
    </row>
    <row r="364" spans="1:11">
      <c r="A364" s="56"/>
      <c r="B364" s="56"/>
      <c r="C364" s="56"/>
      <c r="D364" s="56"/>
      <c r="E364" s="56"/>
      <c r="F364" s="56"/>
      <c r="G364" s="56"/>
      <c r="H364" s="56"/>
      <c r="I364" s="56"/>
      <c r="J364" s="56"/>
      <c r="K364" s="56"/>
    </row>
    <row r="365" spans="1:11">
      <c r="A365" s="56"/>
      <c r="B365" s="56"/>
      <c r="C365" s="56"/>
      <c r="D365" s="56"/>
      <c r="E365" s="56"/>
      <c r="F365" s="56"/>
      <c r="G365" s="56"/>
      <c r="H365" s="56"/>
      <c r="I365" s="56"/>
      <c r="J365" s="56"/>
      <c r="K365" s="56"/>
    </row>
    <row r="366" spans="1:11">
      <c r="A366" s="56"/>
      <c r="B366" s="56"/>
      <c r="C366" s="56"/>
      <c r="D366" s="56"/>
      <c r="E366" s="56"/>
      <c r="F366" s="56"/>
      <c r="G366" s="56"/>
      <c r="H366" s="56"/>
      <c r="I366" s="56"/>
      <c r="J366" s="56"/>
      <c r="K366" s="56"/>
    </row>
    <row r="367" spans="1:11">
      <c r="A367" s="56"/>
      <c r="B367" s="56"/>
      <c r="C367" s="56"/>
      <c r="D367" s="56"/>
      <c r="E367" s="56"/>
      <c r="F367" s="56"/>
      <c r="G367" s="56"/>
      <c r="H367" s="56"/>
      <c r="I367" s="56"/>
      <c r="J367" s="56"/>
      <c r="K367" s="56"/>
    </row>
    <row r="368" spans="1:11">
      <c r="A368" s="56"/>
      <c r="B368" s="56"/>
      <c r="C368" s="56"/>
      <c r="D368" s="56"/>
      <c r="E368" s="56"/>
      <c r="F368" s="56"/>
      <c r="G368" s="56"/>
      <c r="H368" s="56"/>
      <c r="I368" s="56"/>
      <c r="J368" s="56"/>
      <c r="K368" s="56"/>
    </row>
    <row r="369" spans="1:11">
      <c r="A369" s="56"/>
      <c r="B369" s="56"/>
      <c r="C369" s="56"/>
      <c r="D369" s="56"/>
      <c r="E369" s="56"/>
      <c r="F369" s="56"/>
      <c r="G369" s="56"/>
      <c r="H369" s="56"/>
      <c r="I369" s="56"/>
      <c r="J369" s="56"/>
      <c r="K369" s="56"/>
    </row>
    <row r="370" spans="1:11">
      <c r="A370" s="56"/>
      <c r="B370" s="56"/>
      <c r="C370" s="56"/>
      <c r="D370" s="56"/>
      <c r="E370" s="56"/>
      <c r="F370" s="56"/>
      <c r="G370" s="56"/>
      <c r="H370" s="56"/>
      <c r="I370" s="56"/>
      <c r="J370" s="56"/>
      <c r="K370" s="56"/>
    </row>
  </sheetData>
  <mergeCells count="1">
    <mergeCell ref="I26:I28"/>
  </mergeCells>
  <conditionalFormatting sqref="D42:E276">
    <cfRule type="cellIs" dxfId="4" priority="1" stopIfTrue="1" operator="equal">
      <formula>"00/01/1900"</formula>
    </cfRule>
  </conditionalFormatting>
  <pageMargins left="0.75" right="0.75" top="1" bottom="1" header="0" footer="0"/>
  <pageSetup paperSize="9" orientation="portrait"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rgb="FF00B0F0"/>
  </sheetPr>
  <dimension ref="A2:J36"/>
  <sheetViews>
    <sheetView showGridLines="0" zoomScale="115" zoomScaleNormal="115" workbookViewId="0">
      <selection activeCell="B2" sqref="B2"/>
    </sheetView>
  </sheetViews>
  <sheetFormatPr baseColWidth="10" defaultColWidth="11.42578125" defaultRowHeight="12.75"/>
  <cols>
    <col min="1" max="1" width="6" style="48" customWidth="1"/>
    <col min="2" max="2" width="26.7109375" style="48" customWidth="1"/>
    <col min="3" max="3" width="18.85546875" style="48" customWidth="1"/>
    <col min="4" max="4" width="24.42578125" style="48" customWidth="1"/>
    <col min="5" max="5" width="10.7109375" style="48" customWidth="1"/>
    <col min="6" max="6" width="21.140625" style="48" customWidth="1"/>
    <col min="7" max="7" width="15.140625" style="48" customWidth="1"/>
    <col min="8" max="8" width="18.5703125" style="48" customWidth="1"/>
    <col min="9" max="16384" width="11.42578125" style="48"/>
  </cols>
  <sheetData>
    <row r="2" spans="1:10" ht="38.25">
      <c r="A2" s="82"/>
      <c r="B2" s="43" t="s">
        <v>4009</v>
      </c>
      <c r="C2" s="302" t="s">
        <v>4010</v>
      </c>
      <c r="D2" s="43" t="s">
        <v>4004</v>
      </c>
      <c r="F2"/>
      <c r="G2"/>
      <c r="H2"/>
      <c r="I2"/>
      <c r="J2"/>
    </row>
    <row r="3" spans="1:10" ht="14.1" customHeight="1">
      <c r="B3" s="170" t="s">
        <v>5738</v>
      </c>
      <c r="C3" s="396">
        <v>2506</v>
      </c>
      <c r="D3" s="171">
        <f>ROUND(C3/C$9,3)</f>
        <v>0.89400000000000002</v>
      </c>
      <c r="F3"/>
      <c r="G3"/>
      <c r="H3"/>
      <c r="I3"/>
      <c r="J3"/>
    </row>
    <row r="4" spans="1:10" ht="14.1" customHeight="1">
      <c r="B4" s="170" t="s">
        <v>5739</v>
      </c>
      <c r="C4" s="396">
        <v>87</v>
      </c>
      <c r="D4" s="171">
        <f>ROUND(C4/C$9,3)</f>
        <v>3.1E-2</v>
      </c>
      <c r="F4"/>
      <c r="G4"/>
      <c r="H4"/>
      <c r="I4"/>
      <c r="J4"/>
    </row>
    <row r="5" spans="1:10" ht="14.1" customHeight="1">
      <c r="B5" s="170" t="s">
        <v>5740</v>
      </c>
      <c r="C5" s="396">
        <v>42</v>
      </c>
      <c r="D5" s="171">
        <f>ROUND(C5/C$9,3)</f>
        <v>1.4999999999999999E-2</v>
      </c>
      <c r="F5"/>
      <c r="G5"/>
      <c r="I5"/>
      <c r="J5"/>
    </row>
    <row r="6" spans="1:10" ht="14.1" customHeight="1">
      <c r="B6" s="170" t="s">
        <v>5741</v>
      </c>
      <c r="C6" s="396">
        <v>31</v>
      </c>
      <c r="D6" s="171">
        <f>ROUND(C6/C$9,3)</f>
        <v>1.0999999999999999E-2</v>
      </c>
      <c r="F6"/>
      <c r="G6"/>
      <c r="I6"/>
      <c r="J6"/>
    </row>
    <row r="7" spans="1:10" ht="14.1" customHeight="1">
      <c r="B7" s="170" t="s">
        <v>5742</v>
      </c>
      <c r="C7" s="396">
        <v>53</v>
      </c>
      <c r="D7" s="171">
        <f>ROUND(C7/C$9,3)</f>
        <v>1.9E-2</v>
      </c>
      <c r="F7"/>
      <c r="G7"/>
      <c r="I7"/>
      <c r="J7"/>
    </row>
    <row r="8" spans="1:10" ht="14.1" customHeight="1">
      <c r="B8" s="170" t="s">
        <v>5743</v>
      </c>
      <c r="C8" s="396">
        <v>84</v>
      </c>
      <c r="D8" s="171">
        <f>1-SUM(D3:D7)</f>
        <v>2.9999999999999916E-2</v>
      </c>
      <c r="E8" s="172"/>
      <c r="F8"/>
      <c r="G8"/>
      <c r="I8"/>
      <c r="J8"/>
    </row>
    <row r="9" spans="1:10" ht="14.1" customHeight="1">
      <c r="B9" s="173" t="s">
        <v>3850</v>
      </c>
      <c r="C9" s="214">
        <f>SUM(C3:C8)</f>
        <v>2803</v>
      </c>
      <c r="D9" s="174">
        <f>SUM(D3:D8)</f>
        <v>1</v>
      </c>
      <c r="F9"/>
      <c r="G9"/>
      <c r="J9"/>
    </row>
    <row r="10" spans="1:10">
      <c r="B10" s="240" t="s">
        <v>5746</v>
      </c>
    </row>
    <row r="11" spans="1:10">
      <c r="B11" s="65"/>
      <c r="C11" s="65"/>
      <c r="D11" s="65"/>
    </row>
    <row r="12" spans="1:10">
      <c r="B12" s="65"/>
      <c r="C12" s="65"/>
      <c r="D12" s="65"/>
    </row>
    <row r="13" spans="1:10">
      <c r="B13" s="65"/>
      <c r="C13" s="65"/>
      <c r="D13" s="65"/>
    </row>
    <row r="14" spans="1:10">
      <c r="B14" s="65"/>
      <c r="C14" s="65"/>
      <c r="D14" s="65"/>
    </row>
    <row r="15" spans="1:10">
      <c r="B15" s="65"/>
      <c r="C15" s="65"/>
      <c r="D15" s="65"/>
    </row>
    <row r="16" spans="1:10">
      <c r="B16" s="65"/>
      <c r="C16" s="65"/>
      <c r="D16" s="65"/>
    </row>
    <row r="17" spans="2:4">
      <c r="B17" s="65"/>
      <c r="C17" s="65"/>
      <c r="D17" s="65"/>
    </row>
    <row r="18" spans="2:4">
      <c r="B18" s="65"/>
      <c r="C18" s="65"/>
      <c r="D18" s="65"/>
    </row>
    <row r="19" spans="2:4">
      <c r="B19" s="65"/>
      <c r="C19" s="65"/>
      <c r="D19" s="65"/>
    </row>
    <row r="20" spans="2:4">
      <c r="B20" s="65"/>
      <c r="C20" s="65"/>
      <c r="D20" s="65"/>
    </row>
    <row r="21" spans="2:4">
      <c r="B21" s="65"/>
      <c r="C21" s="65"/>
      <c r="D21" s="65"/>
    </row>
    <row r="22" spans="2:4">
      <c r="B22" s="65"/>
      <c r="C22" s="65"/>
      <c r="D22" s="65"/>
    </row>
    <row r="23" spans="2:4">
      <c r="B23" s="65"/>
      <c r="C23" s="65"/>
      <c r="D23" s="65"/>
    </row>
    <row r="24" spans="2:4">
      <c r="B24" s="65"/>
      <c r="C24" s="65"/>
      <c r="D24" s="65"/>
    </row>
    <row r="25" spans="2:4">
      <c r="B25" s="65"/>
      <c r="C25" s="65"/>
      <c r="D25" s="65"/>
    </row>
    <row r="26" spans="2:4">
      <c r="B26" s="65"/>
      <c r="C26" s="65"/>
      <c r="D26" s="65"/>
    </row>
    <row r="27" spans="2:4">
      <c r="B27" s="65"/>
      <c r="C27" s="65"/>
      <c r="D27" s="65"/>
    </row>
    <row r="28" spans="2:4">
      <c r="B28" s="65"/>
      <c r="C28" s="65"/>
      <c r="D28" s="65"/>
    </row>
    <row r="29" spans="2:4">
      <c r="B29" s="65"/>
      <c r="C29" s="65"/>
      <c r="D29" s="65"/>
    </row>
    <row r="30" spans="2:4">
      <c r="B30" s="65"/>
      <c r="C30" s="65"/>
      <c r="D30" s="65"/>
    </row>
    <row r="31" spans="2:4">
      <c r="B31" s="65"/>
      <c r="C31" s="65"/>
      <c r="D31" s="65"/>
    </row>
    <row r="36" spans="2:2">
      <c r="B36" s="40" t="s">
        <v>4011</v>
      </c>
    </row>
  </sheetData>
  <pageMargins left="0.75" right="0.75" top="1" bottom="1" header="0" footer="0"/>
  <pageSetup paperSize="9" orientation="portrait"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F0"/>
  </sheetPr>
  <dimension ref="B1:AF174"/>
  <sheetViews>
    <sheetView showGridLines="0" zoomScale="85" zoomScaleNormal="85" workbookViewId="0">
      <selection activeCell="I48" sqref="I48"/>
    </sheetView>
  </sheetViews>
  <sheetFormatPr baseColWidth="10" defaultColWidth="11.42578125" defaultRowHeight="12.75"/>
  <cols>
    <col min="1" max="1" width="7.140625" style="48" customWidth="1"/>
    <col min="2" max="2" width="4.85546875" style="48" customWidth="1"/>
    <col min="3" max="3" width="35.85546875" style="175" customWidth="1"/>
    <col min="4" max="4" width="16.42578125" style="48" customWidth="1"/>
    <col min="5" max="5" width="17.85546875" style="48" customWidth="1"/>
    <col min="6" max="6" width="9.7109375" style="232" customWidth="1"/>
    <col min="7" max="7" width="11" style="232" customWidth="1"/>
    <col min="8" max="9" width="12.7109375" style="48" customWidth="1"/>
    <col min="10" max="10" width="17.140625" style="55" customWidth="1"/>
    <col min="11" max="11" width="18.140625" style="55" customWidth="1"/>
    <col min="12" max="12" width="11.42578125" style="55" customWidth="1"/>
    <col min="13" max="15" width="11.42578125" style="48" customWidth="1"/>
    <col min="16" max="16" width="57.85546875" style="48" customWidth="1"/>
    <col min="17" max="17" width="28" customWidth="1"/>
    <col min="18" max="18" width="23.5703125" customWidth="1"/>
    <col min="19" max="19" width="16.85546875" customWidth="1"/>
    <col min="20" max="21" width="11.42578125" customWidth="1"/>
    <col min="22" max="22" width="11.85546875" customWidth="1"/>
    <col min="23" max="23" width="9.140625" customWidth="1"/>
    <col min="24" max="26" width="11.5703125" customWidth="1"/>
    <col min="27" max="16384" width="11.42578125" style="48"/>
  </cols>
  <sheetData>
    <row r="1" spans="3:30">
      <c r="E1"/>
    </row>
    <row r="2" spans="3:30">
      <c r="N2" s="177"/>
    </row>
    <row r="3" spans="3:30" ht="38.25">
      <c r="C3" s="241" t="s">
        <v>4016</v>
      </c>
      <c r="D3" s="242" t="s">
        <v>3772</v>
      </c>
      <c r="E3" s="242" t="s">
        <v>4017</v>
      </c>
      <c r="F3" s="242" t="s">
        <v>4018</v>
      </c>
      <c r="G3" s="243" t="s">
        <v>4019</v>
      </c>
      <c r="H3" s="71"/>
      <c r="I3" s="71"/>
      <c r="J3" s="176" t="s">
        <v>4012</v>
      </c>
      <c r="K3" s="43" t="s">
        <v>4013</v>
      </c>
      <c r="L3" s="176" t="s">
        <v>4014</v>
      </c>
      <c r="N3" s="177"/>
      <c r="Q3" s="413"/>
      <c r="R3" s="413"/>
      <c r="S3" s="413"/>
      <c r="T3" s="413"/>
    </row>
    <row r="4" spans="3:30" ht="13.15" customHeight="1">
      <c r="C4" s="505" t="s">
        <v>4996</v>
      </c>
      <c r="D4" s="505" t="s">
        <v>3789</v>
      </c>
      <c r="E4" s="443" t="s">
        <v>3760</v>
      </c>
      <c r="F4" s="409">
        <v>0.5</v>
      </c>
      <c r="G4" s="508">
        <f>SUM(F4:F5)</f>
        <v>43.13</v>
      </c>
      <c r="H4" s="178"/>
      <c r="J4" s="53" t="s">
        <v>4015</v>
      </c>
      <c r="K4" s="123">
        <f>COUNTIF(G4:G153,"&gt;100")</f>
        <v>9</v>
      </c>
      <c r="L4" s="237">
        <f>SUMIF(G4:G153,"&gt;100",G4:G153)</f>
        <v>1759.05</v>
      </c>
      <c r="M4" s="177">
        <f>ROUND(L4/L$9,3)</f>
        <v>0.45500000000000002</v>
      </c>
      <c r="N4" s="177"/>
      <c r="Q4" s="413"/>
      <c r="R4" s="413"/>
      <c r="S4" s="413"/>
      <c r="T4" s="413"/>
      <c r="AC4"/>
      <c r="AD4"/>
    </row>
    <row r="5" spans="3:30" s="414" customFormat="1">
      <c r="C5" s="507"/>
      <c r="D5" s="507"/>
      <c r="E5" s="443" t="s">
        <v>3743</v>
      </c>
      <c r="F5" s="409">
        <v>42.63</v>
      </c>
      <c r="G5" s="510"/>
      <c r="H5" s="323"/>
      <c r="J5" s="53" t="s">
        <v>4020</v>
      </c>
      <c r="K5" s="123">
        <f>COUNTIFS(G4:G153,"&lt;=100",G4:G153,"&gt;50")</f>
        <v>9</v>
      </c>
      <c r="L5" s="237">
        <f>SUMIFS(G4:G153,G4:G153,"&lt;=100",G4:G153,"&gt;50")</f>
        <v>666.35</v>
      </c>
      <c r="M5" s="177">
        <f>ROUND(L5/L$9,3)</f>
        <v>0.17199999999999999</v>
      </c>
      <c r="N5" s="177"/>
      <c r="O5" s="48"/>
      <c r="P5" s="48"/>
      <c r="Q5" s="413"/>
      <c r="R5" s="413"/>
      <c r="S5" s="413"/>
      <c r="T5" s="413"/>
      <c r="U5"/>
      <c r="V5"/>
      <c r="W5"/>
      <c r="X5"/>
      <c r="Y5" s="413"/>
      <c r="Z5" s="413"/>
      <c r="AC5" s="413"/>
      <c r="AD5" s="413"/>
    </row>
    <row r="6" spans="3:30">
      <c r="C6" s="207" t="s">
        <v>4997</v>
      </c>
      <c r="D6" s="207" t="s">
        <v>3784</v>
      </c>
      <c r="E6" s="207" t="s">
        <v>3743</v>
      </c>
      <c r="F6" s="409">
        <v>66</v>
      </c>
      <c r="G6" s="233">
        <f>+F6</f>
        <v>66</v>
      </c>
      <c r="H6" s="178"/>
      <c r="J6" s="53" t="s">
        <v>4021</v>
      </c>
      <c r="K6" s="123">
        <f>COUNTIFS(G4:G153,"&lt;=50",G4:G153,"&gt;20")</f>
        <v>26</v>
      </c>
      <c r="L6" s="237">
        <f>SUMIFS(G4:G153,G4:G153,"&lt;=50",G4:G153,"&gt;20")</f>
        <v>830.86199999999997</v>
      </c>
      <c r="M6" s="177">
        <f>ROUND(L6/L$9,3)</f>
        <v>0.215</v>
      </c>
      <c r="N6" s="177"/>
      <c r="Q6" s="413"/>
      <c r="R6" s="413"/>
      <c r="S6" s="413"/>
      <c r="T6" s="413"/>
      <c r="AC6"/>
      <c r="AD6"/>
    </row>
    <row r="7" spans="3:30" ht="12.75" customHeight="1">
      <c r="C7" s="289" t="s">
        <v>4998</v>
      </c>
      <c r="D7" s="289" t="s">
        <v>3773</v>
      </c>
      <c r="E7" s="207" t="s">
        <v>3748</v>
      </c>
      <c r="F7" s="409">
        <v>17</v>
      </c>
      <c r="G7" s="233">
        <f>+F7</f>
        <v>17</v>
      </c>
      <c r="H7" s="178"/>
      <c r="J7" s="53" t="s">
        <v>4022</v>
      </c>
      <c r="K7" s="123">
        <f>COUNTIFS(G4:G153,"&lt;=20",G4:G153,"&gt;=10")</f>
        <v>44</v>
      </c>
      <c r="L7" s="237">
        <f>SUMIFS(G4:G153,G4:G153,"&lt;=20",G4:G153,"&gt;=10")</f>
        <v>613.12662</v>
      </c>
      <c r="M7" s="177">
        <f>ROUND(L7/L$9,3)</f>
        <v>0.158</v>
      </c>
      <c r="Q7" s="414"/>
      <c r="R7" s="414"/>
      <c r="S7" s="414"/>
      <c r="T7" s="414"/>
      <c r="AC7"/>
      <c r="AD7"/>
    </row>
    <row r="8" spans="3:30" ht="25.5">
      <c r="C8" s="276" t="s">
        <v>6598</v>
      </c>
      <c r="D8" s="276" t="s">
        <v>3775</v>
      </c>
      <c r="E8" s="276" t="s">
        <v>6597</v>
      </c>
      <c r="F8" s="409">
        <v>16</v>
      </c>
      <c r="G8" s="233">
        <f>+F8</f>
        <v>16</v>
      </c>
      <c r="H8" s="178"/>
      <c r="J8" s="53" t="s">
        <v>4023</v>
      </c>
      <c r="K8" s="236">
        <f>COUNTIF(G4:G153,"&lt;10")</f>
        <v>0</v>
      </c>
      <c r="L8" s="237">
        <f>SUMIF(G4:G153,"&lt;10",G4:G153)</f>
        <v>0</v>
      </c>
      <c r="M8" s="177">
        <f>1-SUM(M4:M7)</f>
        <v>0</v>
      </c>
      <c r="Q8" s="413"/>
      <c r="R8" s="413"/>
      <c r="S8" s="413"/>
      <c r="T8" s="413"/>
    </row>
    <row r="9" spans="3:30">
      <c r="C9" s="207" t="s">
        <v>4999</v>
      </c>
      <c r="D9" s="207" t="s">
        <v>3782</v>
      </c>
      <c r="E9" s="207" t="s">
        <v>4993</v>
      </c>
      <c r="F9" s="409">
        <v>14.4</v>
      </c>
      <c r="G9" s="233">
        <f>+F9</f>
        <v>14.4</v>
      </c>
      <c r="H9" s="178"/>
      <c r="J9" s="53" t="s">
        <v>4024</v>
      </c>
      <c r="K9" s="123">
        <f>SUM(K4:K8)</f>
        <v>88</v>
      </c>
      <c r="L9" s="237">
        <f>SUM(L4:L8)</f>
        <v>3869.3886200000002</v>
      </c>
      <c r="M9" s="177">
        <f>SUM(M4:M8)</f>
        <v>1</v>
      </c>
      <c r="N9" s="55"/>
      <c r="O9" s="55"/>
      <c r="P9" s="55"/>
      <c r="Q9" s="413"/>
      <c r="R9" s="413"/>
      <c r="S9" s="413"/>
      <c r="T9" s="413"/>
    </row>
    <row r="10" spans="3:30" ht="12.75" customHeight="1">
      <c r="C10" s="505" t="s">
        <v>5000</v>
      </c>
      <c r="D10" s="505" t="s">
        <v>3775</v>
      </c>
      <c r="E10" s="207" t="s">
        <v>3766</v>
      </c>
      <c r="F10" s="409">
        <v>2.75</v>
      </c>
      <c r="G10" s="508">
        <f>SUM(F10:F12)</f>
        <v>27.25</v>
      </c>
      <c r="H10" s="178"/>
      <c r="J10" s="48"/>
      <c r="K10" s="66"/>
      <c r="L10" s="66"/>
      <c r="M10" s="66"/>
      <c r="N10" s="66"/>
      <c r="O10" s="66"/>
      <c r="P10" s="66"/>
      <c r="Q10" s="413"/>
      <c r="R10" s="413"/>
      <c r="S10" s="413"/>
      <c r="T10" s="413"/>
    </row>
    <row r="11" spans="3:30" ht="13.15" customHeight="1">
      <c r="C11" s="506"/>
      <c r="D11" s="506"/>
      <c r="E11" s="207" t="s">
        <v>3741</v>
      </c>
      <c r="F11" s="409">
        <v>12.5</v>
      </c>
      <c r="G11" s="509"/>
      <c r="H11" s="178"/>
      <c r="J11" s="48"/>
      <c r="K11" s="66"/>
      <c r="L11" s="66"/>
      <c r="M11" s="66"/>
      <c r="N11" s="66"/>
      <c r="O11" s="66"/>
      <c r="Q11" s="413"/>
      <c r="R11" s="413"/>
      <c r="S11" s="413"/>
      <c r="T11" s="413"/>
    </row>
    <row r="12" spans="3:30">
      <c r="C12" s="507"/>
      <c r="D12" s="507"/>
      <c r="E12" s="207" t="s">
        <v>3750</v>
      </c>
      <c r="F12" s="409">
        <v>12</v>
      </c>
      <c r="G12" s="510"/>
      <c r="H12" s="178"/>
      <c r="J12" s="48"/>
      <c r="K12" s="66"/>
      <c r="L12" s="299">
        <f>+F154</f>
        <v>3869.3886199999993</v>
      </c>
      <c r="M12" s="66"/>
      <c r="N12" s="66"/>
      <c r="O12" s="66"/>
      <c r="P12" s="66"/>
      <c r="Q12" s="413"/>
      <c r="R12" s="413"/>
      <c r="S12" s="413"/>
      <c r="T12" s="413"/>
    </row>
    <row r="13" spans="3:30">
      <c r="C13" s="325" t="s">
        <v>6920</v>
      </c>
      <c r="D13" s="325" t="s">
        <v>3777</v>
      </c>
      <c r="E13" s="325" t="s">
        <v>3743</v>
      </c>
      <c r="F13" s="409">
        <v>50</v>
      </c>
      <c r="G13" s="332">
        <f>+F13</f>
        <v>50</v>
      </c>
      <c r="H13" s="178"/>
      <c r="J13" s="320"/>
      <c r="K13" s="322"/>
      <c r="L13" s="299"/>
      <c r="M13" s="322"/>
      <c r="N13" s="322"/>
      <c r="O13" s="322"/>
      <c r="P13" s="322"/>
      <c r="Q13" s="413"/>
      <c r="R13" s="413"/>
      <c r="S13" s="413"/>
      <c r="T13" s="413"/>
      <c r="X13" s="318"/>
    </row>
    <row r="14" spans="3:30" s="320" customFormat="1" ht="13.15" customHeight="1">
      <c r="C14" s="505" t="s">
        <v>6043</v>
      </c>
      <c r="D14" s="325" t="s">
        <v>3775</v>
      </c>
      <c r="E14" s="325" t="s">
        <v>3743</v>
      </c>
      <c r="F14" s="409">
        <v>3</v>
      </c>
      <c r="G14" s="508">
        <f>+F14+F15+F16+F17</f>
        <v>12.200000000000001</v>
      </c>
      <c r="H14" s="323"/>
      <c r="J14" s="40" t="s">
        <v>4025</v>
      </c>
      <c r="K14" s="322"/>
      <c r="L14" s="299"/>
      <c r="M14" s="322"/>
      <c r="N14" s="322"/>
      <c r="O14" s="322"/>
      <c r="P14" s="322"/>
      <c r="Q14" s="413"/>
      <c r="R14" s="413"/>
      <c r="S14" s="413"/>
      <c r="T14" s="413"/>
      <c r="U14"/>
      <c r="V14"/>
      <c r="W14"/>
      <c r="X14" s="318"/>
      <c r="Y14" s="318"/>
      <c r="Z14" s="318"/>
    </row>
    <row r="15" spans="3:30" s="320" customFormat="1">
      <c r="C15" s="506"/>
      <c r="D15" s="325" t="s">
        <v>3774</v>
      </c>
      <c r="E15" s="325" t="s">
        <v>3744</v>
      </c>
      <c r="F15" s="409">
        <v>2.8</v>
      </c>
      <c r="G15" s="509"/>
      <c r="H15" s="323"/>
      <c r="K15" s="322"/>
      <c r="L15" s="299"/>
      <c r="M15" s="322"/>
      <c r="N15" s="322"/>
      <c r="O15" s="322"/>
      <c r="P15" s="322"/>
      <c r="Q15" s="413"/>
      <c r="R15" s="413"/>
      <c r="S15" s="413"/>
      <c r="T15" s="413"/>
      <c r="U15"/>
      <c r="V15"/>
      <c r="W15"/>
      <c r="X15" s="318"/>
      <c r="Y15" s="318"/>
      <c r="Z15" s="318"/>
    </row>
    <row r="16" spans="3:30" s="320" customFormat="1">
      <c r="C16" s="506"/>
      <c r="D16" s="505" t="s">
        <v>3780</v>
      </c>
      <c r="E16" s="325" t="s">
        <v>3766</v>
      </c>
      <c r="F16" s="409">
        <v>2.5</v>
      </c>
      <c r="G16" s="509"/>
      <c r="H16" s="323"/>
      <c r="K16" s="322"/>
      <c r="L16" s="299"/>
      <c r="M16" s="322"/>
      <c r="N16" s="322"/>
      <c r="O16" s="322"/>
      <c r="P16" s="322"/>
      <c r="Q16" s="413"/>
      <c r="R16" s="413"/>
      <c r="S16" s="413"/>
      <c r="T16" s="413"/>
      <c r="U16"/>
      <c r="V16"/>
      <c r="W16"/>
      <c r="X16" s="318"/>
      <c r="Y16" s="318"/>
      <c r="Z16" s="318"/>
    </row>
    <row r="17" spans="3:26" s="320" customFormat="1" ht="13.15" customHeight="1">
      <c r="C17" s="507"/>
      <c r="D17" s="507"/>
      <c r="E17" s="325" t="s">
        <v>3744</v>
      </c>
      <c r="F17" s="409">
        <v>3.9</v>
      </c>
      <c r="G17" s="510"/>
      <c r="H17" s="323"/>
      <c r="K17" s="322"/>
      <c r="L17" s="299"/>
      <c r="M17" s="322"/>
      <c r="N17" s="322"/>
      <c r="O17" s="322"/>
      <c r="P17" s="322"/>
      <c r="Q17" s="413"/>
      <c r="R17" s="413"/>
      <c r="S17" s="413"/>
      <c r="T17" s="413"/>
      <c r="U17"/>
      <c r="V17"/>
      <c r="W17"/>
      <c r="X17" s="318"/>
      <c r="Y17" s="318"/>
      <c r="Z17" s="318"/>
    </row>
    <row r="18" spans="3:26" s="320" customFormat="1">
      <c r="C18" s="207" t="s">
        <v>5001</v>
      </c>
      <c r="D18" s="207" t="s">
        <v>3784</v>
      </c>
      <c r="E18" s="207" t="s">
        <v>3740</v>
      </c>
      <c r="F18" s="409">
        <v>66</v>
      </c>
      <c r="G18" s="233">
        <f>+F18</f>
        <v>66</v>
      </c>
      <c r="H18" s="323"/>
      <c r="J18" s="48"/>
      <c r="K18" s="66"/>
      <c r="L18" s="263"/>
      <c r="M18" s="66"/>
      <c r="N18" s="66"/>
      <c r="O18" s="66"/>
      <c r="P18" s="66"/>
      <c r="Q18" s="413"/>
      <c r="R18" s="413"/>
      <c r="S18" s="413"/>
      <c r="T18" s="413"/>
      <c r="U18"/>
      <c r="V18"/>
      <c r="W18"/>
      <c r="X18"/>
      <c r="Y18" s="318"/>
      <c r="Z18" s="318"/>
    </row>
    <row r="19" spans="3:26" ht="12.75" customHeight="1">
      <c r="C19" s="207" t="s">
        <v>5002</v>
      </c>
      <c r="D19" s="207" t="s">
        <v>3773</v>
      </c>
      <c r="E19" s="207" t="s">
        <v>3753</v>
      </c>
      <c r="F19" s="409">
        <v>22.93</v>
      </c>
      <c r="G19" s="250">
        <f>SUM(F19:F19)</f>
        <v>22.93</v>
      </c>
      <c r="H19" s="178"/>
      <c r="J19" s="48"/>
      <c r="K19" s="66"/>
      <c r="L19" s="66"/>
      <c r="M19" s="66"/>
      <c r="N19" s="66"/>
      <c r="O19" s="66"/>
      <c r="P19" s="66"/>
      <c r="Q19" s="413"/>
      <c r="R19" s="413"/>
      <c r="S19" s="413"/>
      <c r="T19" s="413"/>
    </row>
    <row r="20" spans="3:26">
      <c r="C20" s="289" t="s">
        <v>5003</v>
      </c>
      <c r="D20" s="289" t="s">
        <v>3785</v>
      </c>
      <c r="E20" s="207" t="s">
        <v>3743</v>
      </c>
      <c r="F20" s="409">
        <v>16.100000000000001</v>
      </c>
      <c r="G20" s="290">
        <f>SUM(F20:F20)</f>
        <v>16.100000000000001</v>
      </c>
      <c r="H20" s="178"/>
      <c r="J20" s="48"/>
      <c r="K20" s="66"/>
      <c r="L20" s="66"/>
      <c r="M20" s="66"/>
      <c r="N20" s="66"/>
      <c r="O20" s="66"/>
      <c r="P20" s="66"/>
      <c r="Q20" s="413"/>
      <c r="R20" s="413"/>
      <c r="S20" s="413"/>
      <c r="T20" s="413"/>
    </row>
    <row r="21" spans="3:26" ht="12.75" customHeight="1">
      <c r="C21" s="207" t="s">
        <v>5004</v>
      </c>
      <c r="D21" s="207" t="s">
        <v>3777</v>
      </c>
      <c r="E21" s="207" t="s">
        <v>3741</v>
      </c>
      <c r="F21" s="409">
        <v>14</v>
      </c>
      <c r="G21" s="233">
        <f>+F21</f>
        <v>14</v>
      </c>
      <c r="H21" s="178"/>
      <c r="K21" s="66"/>
      <c r="L21" s="66"/>
      <c r="M21" s="66"/>
      <c r="N21" s="66"/>
      <c r="O21" s="66"/>
      <c r="P21" s="66"/>
      <c r="Q21" s="413"/>
      <c r="R21" s="413"/>
      <c r="S21" s="413"/>
      <c r="T21" s="409"/>
    </row>
    <row r="22" spans="3:26" ht="12.75" customHeight="1">
      <c r="C22" s="207" t="s">
        <v>5005</v>
      </c>
      <c r="D22" s="207" t="s">
        <v>3777</v>
      </c>
      <c r="E22" s="207" t="s">
        <v>3743</v>
      </c>
      <c r="F22" s="409">
        <v>170</v>
      </c>
      <c r="G22" s="233">
        <f>+F22</f>
        <v>170</v>
      </c>
      <c r="H22" s="178"/>
      <c r="J22"/>
      <c r="K22" s="66"/>
      <c r="L22" s="66"/>
      <c r="M22" s="66"/>
      <c r="N22" s="66"/>
      <c r="O22" s="66"/>
      <c r="P22" s="66"/>
      <c r="Q22" s="413"/>
      <c r="R22" s="413"/>
      <c r="S22" s="413"/>
      <c r="T22" s="413"/>
    </row>
    <row r="23" spans="3:26">
      <c r="C23" s="505" t="s">
        <v>5006</v>
      </c>
      <c r="D23" s="505" t="s">
        <v>3777</v>
      </c>
      <c r="E23" s="207" t="s">
        <v>3736</v>
      </c>
      <c r="F23" s="409">
        <v>26</v>
      </c>
      <c r="G23" s="508">
        <f>SUM(F23:F25)</f>
        <v>47.2</v>
      </c>
      <c r="H23"/>
      <c r="I23"/>
      <c r="J23"/>
      <c r="K23" s="66"/>
      <c r="L23" s="66"/>
      <c r="M23" s="179"/>
      <c r="N23" s="66"/>
      <c r="O23" s="66"/>
      <c r="P23" s="66"/>
      <c r="Q23" s="413"/>
      <c r="R23" s="413"/>
      <c r="S23" s="413"/>
      <c r="T23" s="413"/>
    </row>
    <row r="24" spans="3:26">
      <c r="C24" s="506"/>
      <c r="D24" s="506"/>
      <c r="E24" s="207" t="s">
        <v>3741</v>
      </c>
      <c r="F24" s="409">
        <v>16</v>
      </c>
      <c r="G24" s="509"/>
      <c r="H24"/>
      <c r="I24"/>
      <c r="J24"/>
      <c r="K24" s="66"/>
      <c r="L24" s="66"/>
      <c r="M24" s="179"/>
      <c r="N24" s="66"/>
      <c r="O24" s="66"/>
      <c r="P24" s="66"/>
      <c r="Q24" s="413"/>
      <c r="R24" s="413"/>
      <c r="S24" s="413"/>
      <c r="T24" s="413"/>
    </row>
    <row r="25" spans="3:26">
      <c r="C25" s="507"/>
      <c r="D25" s="507"/>
      <c r="E25" s="207" t="s">
        <v>3751</v>
      </c>
      <c r="F25" s="409">
        <v>5.2</v>
      </c>
      <c r="G25" s="510"/>
      <c r="H25"/>
      <c r="I25"/>
      <c r="J25"/>
      <c r="K25" s="66"/>
      <c r="L25" s="66"/>
      <c r="M25" s="179"/>
      <c r="N25" s="66"/>
      <c r="O25" s="66"/>
      <c r="P25" s="66"/>
      <c r="Q25" s="413"/>
      <c r="R25" s="413"/>
      <c r="S25" s="413"/>
      <c r="T25" s="413"/>
    </row>
    <row r="26" spans="3:26">
      <c r="C26" s="207" t="s">
        <v>5007</v>
      </c>
      <c r="D26" s="207" t="s">
        <v>3777</v>
      </c>
      <c r="E26" s="207" t="s">
        <v>3748</v>
      </c>
      <c r="F26" s="409">
        <v>17.399999999999999</v>
      </c>
      <c r="G26" s="233">
        <f>+F26</f>
        <v>17.399999999999999</v>
      </c>
      <c r="H26"/>
      <c r="I26"/>
      <c r="J26"/>
      <c r="K26" s="66"/>
      <c r="L26" s="66"/>
      <c r="M26" s="75"/>
      <c r="N26" s="66"/>
      <c r="O26" s="66"/>
      <c r="P26" s="66"/>
      <c r="Q26" s="413"/>
      <c r="R26" s="413"/>
      <c r="S26" s="413"/>
      <c r="T26" s="413"/>
    </row>
    <row r="27" spans="3:26" ht="12.75" customHeight="1">
      <c r="C27" s="505" t="s">
        <v>5008</v>
      </c>
      <c r="D27" s="505" t="s">
        <v>3777</v>
      </c>
      <c r="E27" s="207" t="s">
        <v>3765</v>
      </c>
      <c r="F27" s="409">
        <v>1.25</v>
      </c>
      <c r="G27" s="508">
        <f>SUM(F27:F28)</f>
        <v>35.75</v>
      </c>
      <c r="H27"/>
      <c r="I27"/>
      <c r="J27"/>
      <c r="K27" s="66"/>
      <c r="L27" s="66"/>
      <c r="M27" s="66"/>
      <c r="N27" s="66"/>
      <c r="O27" s="66"/>
      <c r="P27" s="66"/>
      <c r="Q27" s="413"/>
      <c r="R27" s="413"/>
      <c r="S27" s="413"/>
      <c r="T27" s="413"/>
    </row>
    <row r="28" spans="3:26">
      <c r="C28" s="506"/>
      <c r="D28" s="507"/>
      <c r="E28" s="207" t="s">
        <v>4117</v>
      </c>
      <c r="F28" s="409">
        <v>34.5</v>
      </c>
      <c r="G28" s="510"/>
      <c r="H28"/>
      <c r="I28"/>
      <c r="J28"/>
      <c r="P28" s="66"/>
      <c r="Q28" s="413"/>
      <c r="R28" s="413"/>
      <c r="S28" s="413"/>
      <c r="T28" s="413"/>
    </row>
    <row r="29" spans="3:26">
      <c r="C29" s="207" t="s">
        <v>5733</v>
      </c>
      <c r="D29" s="207" t="s">
        <v>3777</v>
      </c>
      <c r="E29" s="207" t="s">
        <v>3753</v>
      </c>
      <c r="F29" s="409">
        <v>13.0001</v>
      </c>
      <c r="G29" s="233">
        <f>+F29</f>
        <v>13.0001</v>
      </c>
      <c r="H29"/>
      <c r="I29"/>
      <c r="J29"/>
      <c r="Q29" s="413"/>
      <c r="R29" s="413"/>
      <c r="S29" s="413"/>
      <c r="T29" s="413"/>
    </row>
    <row r="30" spans="3:26" ht="12.75" customHeight="1">
      <c r="C30" s="207" t="s">
        <v>6044</v>
      </c>
      <c r="D30" s="207" t="s">
        <v>3777</v>
      </c>
      <c r="E30" s="207" t="s">
        <v>3740</v>
      </c>
      <c r="F30" s="409">
        <v>10</v>
      </c>
      <c r="G30" s="233">
        <f>+F30</f>
        <v>10</v>
      </c>
      <c r="H30"/>
      <c r="I30"/>
      <c r="J30"/>
      <c r="Q30" s="413"/>
      <c r="R30" s="413"/>
      <c r="S30" s="413"/>
      <c r="T30" s="413"/>
    </row>
    <row r="31" spans="3:26" ht="12.75" customHeight="1">
      <c r="C31" s="505" t="s">
        <v>5010</v>
      </c>
      <c r="D31" s="505" t="s">
        <v>3777</v>
      </c>
      <c r="E31" s="207" t="s">
        <v>3735</v>
      </c>
      <c r="F31" s="409">
        <v>1.2</v>
      </c>
      <c r="G31" s="508">
        <f>SUM(F31:F32)</f>
        <v>16.600000000000001</v>
      </c>
      <c r="H31"/>
      <c r="I31"/>
      <c r="J31"/>
      <c r="Q31" s="413"/>
      <c r="R31" s="413"/>
      <c r="S31" s="413"/>
      <c r="T31" s="413"/>
    </row>
    <row r="32" spans="3:26">
      <c r="C32" s="507"/>
      <c r="D32" s="507"/>
      <c r="E32" s="207" t="s">
        <v>3743</v>
      </c>
      <c r="F32" s="409">
        <v>15.4</v>
      </c>
      <c r="G32" s="510"/>
      <c r="H32"/>
      <c r="I32"/>
      <c r="J32"/>
      <c r="Q32" s="413"/>
      <c r="R32" s="413"/>
      <c r="S32" s="413"/>
      <c r="T32" s="413"/>
    </row>
    <row r="33" spans="3:26" ht="12.75" customHeight="1">
      <c r="C33" s="207" t="s">
        <v>5734</v>
      </c>
      <c r="D33" s="207" t="s">
        <v>3777</v>
      </c>
      <c r="E33" s="207" t="s">
        <v>3753</v>
      </c>
      <c r="F33" s="409">
        <v>18</v>
      </c>
      <c r="G33" s="233">
        <f>+F33</f>
        <v>18</v>
      </c>
      <c r="H33"/>
      <c r="I33"/>
      <c r="J33"/>
      <c r="Q33" s="413"/>
      <c r="R33" s="413"/>
      <c r="S33" s="413"/>
      <c r="T33" s="413"/>
    </row>
    <row r="34" spans="3:26" ht="12.75" customHeight="1">
      <c r="C34" s="207" t="s">
        <v>5735</v>
      </c>
      <c r="D34" s="207" t="s">
        <v>3777</v>
      </c>
      <c r="E34" s="207" t="s">
        <v>3740</v>
      </c>
      <c r="F34" s="409">
        <v>38</v>
      </c>
      <c r="G34" s="233">
        <f>+F34</f>
        <v>38</v>
      </c>
      <c r="H34"/>
      <c r="I34"/>
      <c r="J34"/>
      <c r="Q34" s="413"/>
      <c r="R34" s="413"/>
      <c r="S34" s="413"/>
      <c r="T34" s="413"/>
    </row>
    <row r="35" spans="3:26">
      <c r="C35" s="505" t="s">
        <v>5013</v>
      </c>
      <c r="D35" s="505" t="s">
        <v>3776</v>
      </c>
      <c r="E35" s="420" t="s">
        <v>3758</v>
      </c>
      <c r="F35" s="409">
        <v>1</v>
      </c>
      <c r="G35" s="508">
        <f>SUM(F35:F41)</f>
        <v>16.619</v>
      </c>
      <c r="H35"/>
      <c r="I35"/>
      <c r="J35"/>
      <c r="Q35" s="413"/>
      <c r="R35" s="413"/>
      <c r="S35" s="413"/>
      <c r="T35" s="413"/>
    </row>
    <row r="36" spans="3:26" s="414" customFormat="1">
      <c r="C36" s="506"/>
      <c r="D36" s="506"/>
      <c r="E36" s="296" t="s">
        <v>3759</v>
      </c>
      <c r="F36" s="409">
        <v>0.64700000000000002</v>
      </c>
      <c r="G36" s="509"/>
      <c r="H36" s="413"/>
      <c r="I36" s="413"/>
      <c r="J36" s="413"/>
      <c r="K36" s="359"/>
      <c r="L36" s="359"/>
      <c r="Q36" s="413"/>
      <c r="R36" s="413"/>
      <c r="S36" s="413"/>
      <c r="T36" s="413"/>
      <c r="U36" s="413"/>
      <c r="V36" s="413"/>
      <c r="W36" s="413"/>
      <c r="X36" s="413"/>
      <c r="Y36" s="413"/>
      <c r="Z36" s="413"/>
    </row>
    <row r="37" spans="3:26" ht="13.15" customHeight="1">
      <c r="C37" s="506"/>
      <c r="D37" s="506"/>
      <c r="E37" s="296" t="s">
        <v>3763</v>
      </c>
      <c r="F37" s="409">
        <v>1.8</v>
      </c>
      <c r="G37" s="509"/>
      <c r="H37"/>
      <c r="I37"/>
      <c r="J37"/>
      <c r="Q37" s="413"/>
      <c r="R37" s="413"/>
      <c r="S37" s="413"/>
      <c r="T37" s="413"/>
    </row>
    <row r="38" spans="3:26" ht="14.25" customHeight="1">
      <c r="C38" s="506"/>
      <c r="D38" s="506"/>
      <c r="E38" s="296" t="s">
        <v>3764</v>
      </c>
      <c r="F38" s="409">
        <v>1.107</v>
      </c>
      <c r="G38" s="509"/>
      <c r="H38"/>
      <c r="I38"/>
      <c r="J38"/>
      <c r="Q38" s="413"/>
      <c r="R38" s="413"/>
      <c r="S38" s="413"/>
      <c r="T38" s="413"/>
    </row>
    <row r="39" spans="3:26" ht="12.75" customHeight="1">
      <c r="C39" s="506"/>
      <c r="D39" s="507"/>
      <c r="E39" s="296" t="s">
        <v>3741</v>
      </c>
      <c r="F39" s="409">
        <v>8.6649999999999991</v>
      </c>
      <c r="G39" s="509"/>
      <c r="H39"/>
      <c r="I39"/>
      <c r="J39"/>
      <c r="Q39" s="413"/>
      <c r="R39" s="413"/>
      <c r="S39" s="413"/>
      <c r="T39" s="413"/>
    </row>
    <row r="40" spans="3:26" ht="12.75" customHeight="1">
      <c r="C40" s="506"/>
      <c r="D40" s="296" t="s">
        <v>3773</v>
      </c>
      <c r="E40" s="296" t="s">
        <v>3764</v>
      </c>
      <c r="F40" s="409">
        <v>2.2000000000000002</v>
      </c>
      <c r="G40" s="509"/>
      <c r="H40"/>
      <c r="I40"/>
      <c r="J40"/>
      <c r="Q40" s="413"/>
      <c r="R40" s="413"/>
      <c r="S40" s="413"/>
      <c r="T40" s="413"/>
    </row>
    <row r="41" spans="3:26" ht="12.75" customHeight="1">
      <c r="C41" s="507"/>
      <c r="D41" s="296" t="s">
        <v>3780</v>
      </c>
      <c r="E41" s="296" t="s">
        <v>3764</v>
      </c>
      <c r="F41" s="409">
        <v>1.2</v>
      </c>
      <c r="G41" s="510"/>
      <c r="H41"/>
      <c r="I41"/>
      <c r="J41"/>
      <c r="Q41" s="413"/>
      <c r="R41" s="413"/>
      <c r="S41" s="413"/>
      <c r="T41" s="413"/>
    </row>
    <row r="42" spans="3:26" ht="13.15" customHeight="1">
      <c r="C42" s="334" t="s">
        <v>6380</v>
      </c>
      <c r="D42" s="334" t="s">
        <v>3783</v>
      </c>
      <c r="E42" s="334" t="s">
        <v>3766</v>
      </c>
      <c r="F42" s="409">
        <v>11.8</v>
      </c>
      <c r="G42" s="333">
        <f>+F42</f>
        <v>11.8</v>
      </c>
      <c r="H42"/>
      <c r="I42"/>
      <c r="J42" s="318"/>
      <c r="K42" s="321"/>
      <c r="L42" s="321"/>
      <c r="M42" s="320"/>
      <c r="N42" s="320"/>
      <c r="O42" s="320"/>
      <c r="P42" s="320"/>
      <c r="Q42" s="413"/>
      <c r="R42" s="413"/>
      <c r="S42" s="413"/>
      <c r="T42" s="413"/>
      <c r="X42" s="318"/>
    </row>
    <row r="43" spans="3:26" s="320" customFormat="1" ht="13.15" customHeight="1">
      <c r="C43" s="207" t="s">
        <v>5014</v>
      </c>
      <c r="D43" s="276" t="s">
        <v>3777</v>
      </c>
      <c r="E43" s="296" t="s">
        <v>3736</v>
      </c>
      <c r="F43" s="409">
        <v>12</v>
      </c>
      <c r="G43" s="233">
        <f>+F43</f>
        <v>12</v>
      </c>
      <c r="H43" s="318"/>
      <c r="I43" s="318"/>
      <c r="J43"/>
      <c r="K43" s="55"/>
      <c r="L43" s="55"/>
      <c r="M43" s="48"/>
      <c r="N43" s="48"/>
      <c r="O43" s="48"/>
      <c r="P43" s="48"/>
      <c r="Q43" s="413"/>
      <c r="R43" s="413"/>
      <c r="S43" s="413"/>
      <c r="T43" s="413"/>
      <c r="U43"/>
      <c r="V43"/>
      <c r="W43"/>
      <c r="X43"/>
      <c r="Y43" s="318"/>
      <c r="Z43" s="318"/>
    </row>
    <row r="44" spans="3:26" ht="12.75" customHeight="1">
      <c r="C44" s="505" t="s">
        <v>5015</v>
      </c>
      <c r="D44" s="505" t="s">
        <v>3791</v>
      </c>
      <c r="E44" s="443" t="s">
        <v>3740</v>
      </c>
      <c r="F44" s="409">
        <v>140</v>
      </c>
      <c r="G44" s="508">
        <f>SUM(F44:F46)</f>
        <v>192</v>
      </c>
      <c r="H44"/>
      <c r="I44"/>
      <c r="J44"/>
      <c r="Q44" s="413"/>
      <c r="R44" s="413"/>
      <c r="S44" s="413"/>
      <c r="T44" s="413"/>
    </row>
    <row r="45" spans="3:26" ht="12.75" customHeight="1">
      <c r="C45" s="506"/>
      <c r="D45" s="506"/>
      <c r="E45" s="443" t="s">
        <v>3766</v>
      </c>
      <c r="F45" s="409">
        <v>2</v>
      </c>
      <c r="G45" s="509"/>
      <c r="H45"/>
      <c r="I45"/>
      <c r="J45"/>
      <c r="Q45" s="413"/>
      <c r="R45" s="413"/>
      <c r="S45" s="413"/>
      <c r="T45" s="413"/>
    </row>
    <row r="46" spans="3:26" s="414" customFormat="1" ht="12.75" customHeight="1">
      <c r="C46" s="507"/>
      <c r="D46" s="507"/>
      <c r="E46" s="443" t="s">
        <v>3748</v>
      </c>
      <c r="F46" s="409">
        <v>50</v>
      </c>
      <c r="G46" s="510"/>
      <c r="H46" s="413"/>
      <c r="I46" s="413"/>
      <c r="J46" s="413"/>
      <c r="K46" s="359"/>
      <c r="L46" s="359"/>
      <c r="Q46" s="413"/>
      <c r="R46" s="413"/>
      <c r="S46" s="413"/>
      <c r="T46" s="413"/>
      <c r="U46" s="413"/>
      <c r="V46" s="413"/>
      <c r="W46" s="413"/>
      <c r="X46" s="413"/>
      <c r="Y46" s="413"/>
      <c r="Z46" s="413"/>
    </row>
    <row r="47" spans="3:26" ht="12.75" customHeight="1">
      <c r="C47" s="331" t="s">
        <v>5016</v>
      </c>
      <c r="D47" s="331" t="s">
        <v>3782</v>
      </c>
      <c r="E47" s="207" t="s">
        <v>3766</v>
      </c>
      <c r="F47" s="409">
        <v>25.501000000000001</v>
      </c>
      <c r="G47" s="330">
        <f>SUM(F47:F47)</f>
        <v>25.501000000000001</v>
      </c>
      <c r="H47"/>
      <c r="I47"/>
      <c r="J47"/>
      <c r="Q47" s="413"/>
      <c r="R47" s="413"/>
      <c r="S47" s="413"/>
      <c r="T47" s="413"/>
    </row>
    <row r="48" spans="3:26" ht="12.75" customHeight="1">
      <c r="C48" s="505" t="s">
        <v>5017</v>
      </c>
      <c r="D48" s="505" t="s">
        <v>3780</v>
      </c>
      <c r="E48" s="207" t="s">
        <v>3766</v>
      </c>
      <c r="F48" s="409">
        <v>5</v>
      </c>
      <c r="G48" s="508">
        <f>SUM(F48:F49)</f>
        <v>11</v>
      </c>
      <c r="H48"/>
      <c r="I48"/>
      <c r="J48"/>
      <c r="Q48" s="413"/>
      <c r="R48" s="413"/>
      <c r="S48" s="413"/>
      <c r="T48" s="413"/>
    </row>
    <row r="49" spans="3:26" ht="13.15" customHeight="1">
      <c r="C49" s="507"/>
      <c r="D49" s="507"/>
      <c r="E49" s="207" t="s">
        <v>3741</v>
      </c>
      <c r="F49" s="409">
        <v>6</v>
      </c>
      <c r="G49" s="510"/>
      <c r="H49"/>
      <c r="I49"/>
      <c r="J49"/>
      <c r="Q49" s="413"/>
      <c r="R49" s="413"/>
      <c r="S49" s="413"/>
      <c r="T49" s="413"/>
    </row>
    <row r="50" spans="3:26" ht="12.75" customHeight="1">
      <c r="C50" s="255" t="s">
        <v>6205</v>
      </c>
      <c r="D50" s="207" t="s">
        <v>3779</v>
      </c>
      <c r="E50" s="207" t="s">
        <v>3741</v>
      </c>
      <c r="F50" s="409">
        <v>12.7</v>
      </c>
      <c r="G50" s="233">
        <f>+F50</f>
        <v>12.7</v>
      </c>
      <c r="H50"/>
      <c r="I50"/>
      <c r="J50"/>
      <c r="Q50" s="413"/>
      <c r="R50" s="413"/>
      <c r="S50" s="413"/>
      <c r="T50" s="413"/>
    </row>
    <row r="51" spans="3:26">
      <c r="C51" s="207" t="s">
        <v>5020</v>
      </c>
      <c r="D51" s="207" t="s">
        <v>3776</v>
      </c>
      <c r="E51" s="296" t="s">
        <v>3763</v>
      </c>
      <c r="F51" s="409">
        <v>11</v>
      </c>
      <c r="G51" s="233">
        <f t="shared" ref="G51:G58" si="0">+F51</f>
        <v>11</v>
      </c>
      <c r="H51"/>
      <c r="I51"/>
      <c r="J51"/>
      <c r="Q51" s="413"/>
      <c r="R51" s="413"/>
      <c r="S51" s="413"/>
      <c r="T51" s="413"/>
    </row>
    <row r="52" spans="3:26" ht="12" customHeight="1">
      <c r="C52" s="207" t="s">
        <v>5021</v>
      </c>
      <c r="D52" s="207" t="s">
        <v>3777</v>
      </c>
      <c r="E52" s="207" t="s">
        <v>3743</v>
      </c>
      <c r="F52" s="409">
        <v>14.3</v>
      </c>
      <c r="G52" s="233">
        <f t="shared" si="0"/>
        <v>14.3</v>
      </c>
      <c r="H52"/>
      <c r="I52"/>
      <c r="J52"/>
      <c r="Q52" s="413"/>
      <c r="R52" s="413"/>
      <c r="S52" s="413"/>
      <c r="T52" s="413"/>
    </row>
    <row r="53" spans="3:26" ht="12.75" customHeight="1">
      <c r="C53" s="207" t="s">
        <v>6206</v>
      </c>
      <c r="D53" s="207" t="s">
        <v>3777</v>
      </c>
      <c r="E53" s="207" t="s">
        <v>3753</v>
      </c>
      <c r="F53" s="409">
        <v>17.4999</v>
      </c>
      <c r="G53" s="233">
        <f t="shared" si="0"/>
        <v>17.4999</v>
      </c>
      <c r="H53"/>
      <c r="I53"/>
      <c r="J53"/>
      <c r="Q53" s="413"/>
      <c r="R53" s="413"/>
      <c r="S53" s="413"/>
      <c r="T53" s="413"/>
    </row>
    <row r="54" spans="3:26" ht="12.75" customHeight="1">
      <c r="C54" s="289" t="s">
        <v>5023</v>
      </c>
      <c r="D54" s="207" t="s">
        <v>3786</v>
      </c>
      <c r="E54" s="207" t="s">
        <v>3741</v>
      </c>
      <c r="F54" s="409">
        <v>58.8</v>
      </c>
      <c r="G54" s="290">
        <f>SUM(F54:F54)</f>
        <v>58.8</v>
      </c>
      <c r="H54"/>
      <c r="I54"/>
      <c r="J54"/>
      <c r="Q54" s="413"/>
      <c r="R54" s="413"/>
      <c r="S54" s="413"/>
      <c r="T54" s="413"/>
    </row>
    <row r="55" spans="3:26" ht="12.75" customHeight="1">
      <c r="C55" s="293" t="s">
        <v>6834</v>
      </c>
      <c r="D55" s="296" t="s">
        <v>3774</v>
      </c>
      <c r="E55" s="296" t="s">
        <v>3743</v>
      </c>
      <c r="F55" s="409">
        <v>10</v>
      </c>
      <c r="G55" s="294">
        <f>+F55</f>
        <v>10</v>
      </c>
      <c r="H55"/>
      <c r="I55"/>
      <c r="J55"/>
      <c r="Q55" s="413"/>
      <c r="R55" s="413"/>
      <c r="S55" s="413"/>
      <c r="T55" s="413"/>
    </row>
    <row r="56" spans="3:26">
      <c r="C56" s="207" t="s">
        <v>5024</v>
      </c>
      <c r="D56" s="207" t="s">
        <v>3786</v>
      </c>
      <c r="E56" s="207" t="s">
        <v>3748</v>
      </c>
      <c r="F56" s="409">
        <v>13</v>
      </c>
      <c r="G56" s="233">
        <f t="shared" si="0"/>
        <v>13</v>
      </c>
      <c r="H56"/>
      <c r="I56"/>
      <c r="J56"/>
      <c r="Q56" s="413"/>
      <c r="R56" s="413"/>
      <c r="S56" s="413"/>
      <c r="T56" s="413"/>
    </row>
    <row r="57" spans="3:26">
      <c r="C57" s="303" t="s">
        <v>5025</v>
      </c>
      <c r="D57" s="207" t="s">
        <v>3775</v>
      </c>
      <c r="E57" s="207" t="s">
        <v>3743</v>
      </c>
      <c r="F57" s="409">
        <v>29</v>
      </c>
      <c r="G57" s="233">
        <f t="shared" si="0"/>
        <v>29</v>
      </c>
      <c r="H57"/>
      <c r="I57"/>
      <c r="J57"/>
      <c r="Q57" s="413"/>
      <c r="R57" s="413"/>
      <c r="S57" s="413"/>
      <c r="T57" s="413"/>
    </row>
    <row r="58" spans="3:26" ht="12.75" customHeight="1">
      <c r="C58" s="207" t="s">
        <v>5026</v>
      </c>
      <c r="D58" s="207" t="s">
        <v>3777</v>
      </c>
      <c r="E58" s="207" t="s">
        <v>3748</v>
      </c>
      <c r="F58" s="409">
        <v>25</v>
      </c>
      <c r="G58" s="233">
        <f t="shared" si="0"/>
        <v>25</v>
      </c>
      <c r="H58"/>
      <c r="I58"/>
      <c r="J58"/>
      <c r="Q58" s="413"/>
      <c r="R58" s="413"/>
      <c r="S58" s="413"/>
      <c r="T58" s="413"/>
      <c r="X58" s="48"/>
    </row>
    <row r="59" spans="3:26" ht="12.75" customHeight="1">
      <c r="C59" s="505" t="s">
        <v>5027</v>
      </c>
      <c r="D59" s="505" t="s">
        <v>3788</v>
      </c>
      <c r="E59" s="207" t="s">
        <v>3766</v>
      </c>
      <c r="F59" s="409">
        <v>7</v>
      </c>
      <c r="G59" s="508">
        <f>SUM(F59:F60)</f>
        <v>14</v>
      </c>
      <c r="H59"/>
      <c r="I59"/>
      <c r="J59"/>
      <c r="Q59" s="413"/>
      <c r="R59" s="413"/>
      <c r="S59" s="413"/>
      <c r="T59" s="413"/>
      <c r="Y59" s="48"/>
      <c r="Z59" s="48"/>
    </row>
    <row r="60" spans="3:26" ht="12.75" customHeight="1">
      <c r="C60" s="507"/>
      <c r="D60" s="507"/>
      <c r="E60" s="207" t="s">
        <v>3742</v>
      </c>
      <c r="F60" s="409">
        <v>7</v>
      </c>
      <c r="G60" s="510"/>
      <c r="H60"/>
      <c r="I60"/>
      <c r="J60"/>
      <c r="Q60" s="413"/>
      <c r="R60" s="413"/>
      <c r="S60" s="413"/>
      <c r="T60" s="413"/>
    </row>
    <row r="61" spans="3:26" ht="12.75" customHeight="1">
      <c r="C61" s="505" t="s">
        <v>5028</v>
      </c>
      <c r="D61" s="505" t="s">
        <v>3773</v>
      </c>
      <c r="E61" s="207" t="s">
        <v>3766</v>
      </c>
      <c r="F61" s="409">
        <v>10.848000000000001</v>
      </c>
      <c r="G61" s="508">
        <f>SUM(F61:F64)</f>
        <v>23.942000000000004</v>
      </c>
      <c r="H61"/>
      <c r="I61"/>
      <c r="J61"/>
      <c r="Q61" s="413"/>
      <c r="R61" s="413"/>
      <c r="S61" s="413"/>
      <c r="T61" s="413"/>
    </row>
    <row r="62" spans="3:26" ht="12.75" customHeight="1">
      <c r="C62" s="506"/>
      <c r="D62" s="506"/>
      <c r="E62" s="207" t="s">
        <v>3741</v>
      </c>
      <c r="F62" s="409">
        <v>11.044</v>
      </c>
      <c r="G62" s="509"/>
      <c r="H62"/>
      <c r="I62"/>
      <c r="J62"/>
      <c r="Q62" s="413"/>
      <c r="R62" s="413"/>
      <c r="S62" s="413"/>
      <c r="T62" s="413"/>
    </row>
    <row r="63" spans="3:26" ht="12.75" customHeight="1">
      <c r="C63" s="506"/>
      <c r="D63" s="506"/>
      <c r="E63" s="363" t="s">
        <v>3748</v>
      </c>
      <c r="F63" s="409">
        <v>1</v>
      </c>
      <c r="G63" s="509"/>
      <c r="H63"/>
      <c r="I63"/>
      <c r="J63" s="356"/>
      <c r="K63" s="359"/>
      <c r="L63" s="359"/>
      <c r="M63" s="358"/>
      <c r="N63" s="358"/>
      <c r="O63" s="358"/>
      <c r="P63" s="358"/>
      <c r="Q63" s="413"/>
      <c r="R63" s="413"/>
      <c r="S63" s="413"/>
      <c r="T63" s="413"/>
      <c r="X63" s="356"/>
    </row>
    <row r="64" spans="3:26" s="358" customFormat="1" ht="12.75" customHeight="1">
      <c r="C64" s="507"/>
      <c r="D64" s="507"/>
      <c r="E64" s="207" t="s">
        <v>3753</v>
      </c>
      <c r="F64" s="409">
        <v>1.05</v>
      </c>
      <c r="G64" s="510"/>
      <c r="H64" s="356"/>
      <c r="I64" s="356"/>
      <c r="J64"/>
      <c r="K64" s="55"/>
      <c r="L64" s="55"/>
      <c r="M64" s="48"/>
      <c r="N64" s="48"/>
      <c r="O64" s="48"/>
      <c r="P64" s="48"/>
      <c r="Q64" s="413"/>
      <c r="R64" s="413"/>
      <c r="S64" s="413"/>
      <c r="T64" s="413"/>
      <c r="U64"/>
      <c r="V64"/>
      <c r="W64"/>
      <c r="X64"/>
      <c r="Y64" s="356"/>
      <c r="Z64" s="356"/>
    </row>
    <row r="65" spans="3:20">
      <c r="C65" s="207" t="s">
        <v>5029</v>
      </c>
      <c r="D65" s="207" t="s">
        <v>3777</v>
      </c>
      <c r="E65" s="207" t="s">
        <v>3741</v>
      </c>
      <c r="F65" s="409">
        <v>90</v>
      </c>
      <c r="G65" s="233">
        <f t="shared" ref="G65:G79" si="1">+F65</f>
        <v>90</v>
      </c>
      <c r="H65"/>
      <c r="I65"/>
      <c r="J65"/>
      <c r="Q65" s="413"/>
      <c r="R65" s="413"/>
      <c r="S65" s="413"/>
      <c r="T65" s="413"/>
    </row>
    <row r="66" spans="3:20">
      <c r="C66" s="207" t="s">
        <v>6207</v>
      </c>
      <c r="D66" s="207" t="s">
        <v>3781</v>
      </c>
      <c r="E66" s="207" t="s">
        <v>3738</v>
      </c>
      <c r="F66" s="409">
        <v>29</v>
      </c>
      <c r="G66" s="233">
        <f t="shared" si="1"/>
        <v>29</v>
      </c>
      <c r="H66"/>
      <c r="I66"/>
      <c r="J66"/>
      <c r="Q66" s="413"/>
      <c r="R66" s="413"/>
      <c r="S66" s="413"/>
      <c r="T66" s="413"/>
    </row>
    <row r="67" spans="3:20">
      <c r="C67" s="207" t="s">
        <v>5031</v>
      </c>
      <c r="D67" s="207" t="s">
        <v>3781</v>
      </c>
      <c r="E67" s="207" t="s">
        <v>3753</v>
      </c>
      <c r="F67" s="409">
        <v>11.73</v>
      </c>
      <c r="G67" s="233">
        <f t="shared" si="1"/>
        <v>11.73</v>
      </c>
      <c r="H67"/>
      <c r="I67"/>
      <c r="J67"/>
      <c r="Q67" s="413"/>
      <c r="R67" s="413"/>
      <c r="S67" s="413"/>
      <c r="T67" s="413"/>
    </row>
    <row r="68" spans="3:20" ht="12.75" customHeight="1">
      <c r="C68" s="207" t="s">
        <v>5032</v>
      </c>
      <c r="D68" s="207" t="s">
        <v>3773</v>
      </c>
      <c r="E68" s="207" t="s">
        <v>3738</v>
      </c>
      <c r="F68" s="409">
        <v>16.5</v>
      </c>
      <c r="G68" s="233">
        <f t="shared" si="1"/>
        <v>16.5</v>
      </c>
      <c r="H68"/>
      <c r="I68"/>
      <c r="J68"/>
      <c r="Q68" s="413"/>
      <c r="R68" s="413"/>
      <c r="S68" s="413"/>
      <c r="T68" s="413"/>
    </row>
    <row r="69" spans="3:20" ht="12.75" customHeight="1">
      <c r="C69" s="207" t="s">
        <v>5033</v>
      </c>
      <c r="D69" s="207" t="s">
        <v>3777</v>
      </c>
      <c r="E69" s="207" t="s">
        <v>3741</v>
      </c>
      <c r="F69" s="409">
        <v>30</v>
      </c>
      <c r="G69" s="233">
        <f t="shared" si="1"/>
        <v>30</v>
      </c>
      <c r="H69"/>
      <c r="I69"/>
      <c r="J69"/>
      <c r="Q69" s="413"/>
      <c r="R69" s="413"/>
      <c r="S69" s="413"/>
      <c r="T69" s="413"/>
    </row>
    <row r="70" spans="3:20">
      <c r="C70" s="505" t="s">
        <v>6420</v>
      </c>
      <c r="D70" s="505" t="s">
        <v>3773</v>
      </c>
      <c r="E70" s="207" t="s">
        <v>3764</v>
      </c>
      <c r="F70" s="409">
        <v>3</v>
      </c>
      <c r="G70" s="508">
        <f>SUM(F70:F72)</f>
        <v>10.8</v>
      </c>
      <c r="H70"/>
      <c r="I70"/>
      <c r="J70"/>
      <c r="Q70" s="413"/>
      <c r="R70" s="413"/>
      <c r="S70" s="413"/>
      <c r="T70" s="413"/>
    </row>
    <row r="71" spans="3:20" ht="12.75" customHeight="1">
      <c r="C71" s="506"/>
      <c r="D71" s="506"/>
      <c r="E71" s="207" t="s">
        <v>3741</v>
      </c>
      <c r="F71" s="409">
        <v>6</v>
      </c>
      <c r="G71" s="509"/>
      <c r="H71"/>
      <c r="I71"/>
      <c r="J71"/>
      <c r="Q71" s="413"/>
      <c r="R71" s="413"/>
      <c r="S71" s="413"/>
      <c r="T71" s="413"/>
    </row>
    <row r="72" spans="3:20" ht="12.75" customHeight="1">
      <c r="C72" s="507"/>
      <c r="D72" s="507"/>
      <c r="E72" s="207" t="s">
        <v>3768</v>
      </c>
      <c r="F72" s="409">
        <v>1.8</v>
      </c>
      <c r="G72" s="510"/>
      <c r="H72"/>
      <c r="I72"/>
      <c r="J72"/>
      <c r="Q72" s="413"/>
      <c r="R72" s="413"/>
      <c r="S72" s="413"/>
      <c r="T72" s="413"/>
    </row>
    <row r="73" spans="3:20">
      <c r="C73" s="207" t="s">
        <v>5034</v>
      </c>
      <c r="D73" s="207" t="s">
        <v>3777</v>
      </c>
      <c r="E73" s="207" t="s">
        <v>3743</v>
      </c>
      <c r="F73" s="409">
        <v>84</v>
      </c>
      <c r="G73" s="233">
        <f t="shared" si="1"/>
        <v>84</v>
      </c>
      <c r="H73"/>
      <c r="I73"/>
      <c r="J73"/>
      <c r="Q73" s="413"/>
      <c r="R73" s="413"/>
      <c r="S73" s="413"/>
      <c r="T73" s="413"/>
    </row>
    <row r="74" spans="3:20">
      <c r="C74" s="505" t="s">
        <v>5663</v>
      </c>
      <c r="D74" s="505" t="s">
        <v>3775</v>
      </c>
      <c r="E74" s="276" t="s">
        <v>3763</v>
      </c>
      <c r="F74" s="409">
        <v>3</v>
      </c>
      <c r="G74" s="508">
        <f>SUM(F74:F76)</f>
        <v>15.25</v>
      </c>
      <c r="H74"/>
      <c r="I74"/>
      <c r="J74"/>
      <c r="Q74" s="413"/>
      <c r="R74" s="413"/>
      <c r="S74" s="413"/>
      <c r="T74" s="413"/>
    </row>
    <row r="75" spans="3:20" ht="12.75" customHeight="1">
      <c r="C75" s="506"/>
      <c r="D75" s="507"/>
      <c r="E75" s="363" t="s">
        <v>3741</v>
      </c>
      <c r="F75" s="409">
        <v>2.5</v>
      </c>
      <c r="G75" s="506"/>
      <c r="H75"/>
      <c r="I75"/>
      <c r="J75"/>
      <c r="Q75" s="413"/>
      <c r="R75" s="413"/>
      <c r="S75" s="413"/>
      <c r="T75" s="413"/>
    </row>
    <row r="76" spans="3:20">
      <c r="C76" s="507"/>
      <c r="D76" s="394" t="s">
        <v>3780</v>
      </c>
      <c r="E76" s="363" t="s">
        <v>4993</v>
      </c>
      <c r="F76" s="409">
        <v>9.75</v>
      </c>
      <c r="G76" s="507"/>
      <c r="H76"/>
      <c r="I76"/>
      <c r="J76"/>
      <c r="Q76" s="413"/>
      <c r="R76" s="413"/>
      <c r="S76" s="413"/>
      <c r="T76" s="413"/>
    </row>
    <row r="77" spans="3:20">
      <c r="C77" s="207" t="s">
        <v>5035</v>
      </c>
      <c r="D77" s="276" t="s">
        <v>3777</v>
      </c>
      <c r="E77" s="276" t="s">
        <v>3740</v>
      </c>
      <c r="F77" s="409">
        <v>16</v>
      </c>
      <c r="G77" s="233">
        <f t="shared" si="1"/>
        <v>16</v>
      </c>
      <c r="H77"/>
      <c r="I77"/>
      <c r="J77"/>
      <c r="Q77" s="413"/>
      <c r="R77" s="413"/>
      <c r="S77" s="413"/>
      <c r="T77" s="413"/>
    </row>
    <row r="78" spans="3:20">
      <c r="C78" s="207" t="s">
        <v>5036</v>
      </c>
      <c r="D78" s="207" t="s">
        <v>3777</v>
      </c>
      <c r="E78" s="207" t="s">
        <v>3748</v>
      </c>
      <c r="F78" s="409">
        <v>17</v>
      </c>
      <c r="G78" s="233">
        <f t="shared" si="1"/>
        <v>17</v>
      </c>
      <c r="H78"/>
      <c r="I78"/>
      <c r="J78"/>
      <c r="Q78" s="413"/>
      <c r="R78" s="413"/>
      <c r="S78" s="413"/>
      <c r="T78" s="413"/>
    </row>
    <row r="79" spans="3:20">
      <c r="C79" s="207" t="s">
        <v>5037</v>
      </c>
      <c r="D79" s="207" t="s">
        <v>3777</v>
      </c>
      <c r="E79" s="207" t="s">
        <v>3749</v>
      </c>
      <c r="F79" s="409">
        <v>32</v>
      </c>
      <c r="G79" s="233">
        <f t="shared" si="1"/>
        <v>32</v>
      </c>
      <c r="H79"/>
      <c r="I79"/>
      <c r="J79"/>
      <c r="Q79" s="413"/>
      <c r="R79" s="413"/>
      <c r="S79" s="413"/>
      <c r="T79" s="413"/>
    </row>
    <row r="80" spans="3:20">
      <c r="C80" s="505" t="s">
        <v>5038</v>
      </c>
      <c r="D80" s="505" t="s">
        <v>3777</v>
      </c>
      <c r="E80" s="207" t="s">
        <v>3741</v>
      </c>
      <c r="F80" s="409">
        <v>166</v>
      </c>
      <c r="G80" s="508">
        <f>SUM(F80:F82)</f>
        <v>179</v>
      </c>
      <c r="H80"/>
      <c r="I80"/>
      <c r="J80"/>
      <c r="Q80" s="413"/>
      <c r="R80" s="413"/>
      <c r="S80" s="413"/>
      <c r="T80" s="413"/>
    </row>
    <row r="81" spans="3:24">
      <c r="C81" s="506"/>
      <c r="D81" s="506"/>
      <c r="E81" s="207" t="s">
        <v>3753</v>
      </c>
      <c r="F81" s="409">
        <v>1</v>
      </c>
      <c r="G81" s="509"/>
      <c r="H81"/>
      <c r="I81"/>
      <c r="J81"/>
      <c r="Q81" s="413"/>
      <c r="R81" s="413"/>
      <c r="S81" s="413"/>
      <c r="T81" s="413"/>
    </row>
    <row r="82" spans="3:24">
      <c r="C82" s="507"/>
      <c r="D82" s="507"/>
      <c r="E82" s="207" t="s">
        <v>3749</v>
      </c>
      <c r="F82" s="409">
        <v>12</v>
      </c>
      <c r="G82" s="510"/>
      <c r="H82"/>
      <c r="I82"/>
      <c r="J82"/>
      <c r="Q82" s="413"/>
      <c r="R82" s="413"/>
      <c r="S82" s="413"/>
      <c r="T82" s="413"/>
    </row>
    <row r="83" spans="3:24">
      <c r="C83" s="207" t="s">
        <v>5039</v>
      </c>
      <c r="D83" s="207" t="s">
        <v>3777</v>
      </c>
      <c r="E83" s="207" t="s">
        <v>3741</v>
      </c>
      <c r="F83" s="409">
        <v>25.5</v>
      </c>
      <c r="G83" s="233">
        <f>+F83</f>
        <v>25.5</v>
      </c>
      <c r="H83"/>
      <c r="I83"/>
      <c r="J83"/>
      <c r="Q83" s="413"/>
      <c r="R83" s="413"/>
      <c r="S83" s="413"/>
      <c r="T83" s="413"/>
    </row>
    <row r="84" spans="3:24">
      <c r="C84" s="207" t="s">
        <v>5040</v>
      </c>
      <c r="D84" s="207" t="s">
        <v>3777</v>
      </c>
      <c r="E84" s="363" t="s">
        <v>3748</v>
      </c>
      <c r="F84" s="409">
        <v>63</v>
      </c>
      <c r="G84" s="233">
        <f>+F84</f>
        <v>63</v>
      </c>
      <c r="H84"/>
      <c r="I84"/>
      <c r="J84"/>
      <c r="Q84" s="413"/>
      <c r="R84" s="413"/>
      <c r="S84" s="413"/>
      <c r="T84" s="413"/>
    </row>
    <row r="85" spans="3:24" ht="12.75" customHeight="1">
      <c r="C85" s="505" t="s">
        <v>5041</v>
      </c>
      <c r="D85" s="505" t="s">
        <v>3777</v>
      </c>
      <c r="E85" s="207" t="s">
        <v>3743</v>
      </c>
      <c r="F85" s="409">
        <v>26.5</v>
      </c>
      <c r="G85" s="508">
        <f>SUM(F85:F86)</f>
        <v>36.5</v>
      </c>
      <c r="H85"/>
      <c r="I85"/>
      <c r="J85"/>
      <c r="Q85" s="413"/>
      <c r="R85" s="413"/>
      <c r="S85" s="413"/>
      <c r="T85" s="413"/>
    </row>
    <row r="86" spans="3:24">
      <c r="C86" s="507"/>
      <c r="D86" s="507"/>
      <c r="E86" s="207" t="s">
        <v>3750</v>
      </c>
      <c r="F86" s="409">
        <v>10</v>
      </c>
      <c r="G86" s="510"/>
      <c r="H86"/>
      <c r="I86"/>
      <c r="J86"/>
      <c r="Q86" s="413"/>
      <c r="R86" s="413"/>
      <c r="S86" s="413"/>
      <c r="T86" s="413"/>
    </row>
    <row r="87" spans="3:24">
      <c r="C87" s="505" t="s">
        <v>5042</v>
      </c>
      <c r="D87" s="505" t="s">
        <v>3786</v>
      </c>
      <c r="E87" s="207" t="s">
        <v>3741</v>
      </c>
      <c r="F87" s="409">
        <v>7</v>
      </c>
      <c r="G87" s="508">
        <f>SUM(F87:F88)</f>
        <v>10</v>
      </c>
      <c r="H87"/>
      <c r="I87"/>
      <c r="J87"/>
      <c r="Q87" s="413"/>
      <c r="R87" s="413"/>
      <c r="S87" s="413"/>
      <c r="T87" s="409"/>
    </row>
    <row r="88" spans="3:24">
      <c r="C88" s="507"/>
      <c r="D88" s="507"/>
      <c r="E88" s="207" t="s">
        <v>3768</v>
      </c>
      <c r="F88" s="409">
        <v>3</v>
      </c>
      <c r="G88" s="510"/>
      <c r="H88"/>
      <c r="I88"/>
      <c r="J88"/>
      <c r="Q88" s="413"/>
      <c r="R88" s="413"/>
      <c r="S88" s="413"/>
      <c r="T88" s="413"/>
    </row>
    <row r="89" spans="3:24" ht="12.75" customHeight="1">
      <c r="C89" s="505" t="s">
        <v>5043</v>
      </c>
      <c r="D89" s="505" t="s">
        <v>3773</v>
      </c>
      <c r="E89" s="207" t="s">
        <v>3766</v>
      </c>
      <c r="F89" s="409">
        <v>1</v>
      </c>
      <c r="G89" s="517">
        <f>SUM(F89:F91)</f>
        <v>16.904</v>
      </c>
      <c r="H89"/>
      <c r="I89"/>
      <c r="J89"/>
      <c r="Q89" s="413"/>
      <c r="R89" s="413"/>
      <c r="S89" s="413"/>
      <c r="T89" s="413"/>
    </row>
    <row r="90" spans="3:24" ht="13.15" customHeight="1">
      <c r="C90" s="506"/>
      <c r="D90" s="506"/>
      <c r="E90" s="207" t="s">
        <v>3741</v>
      </c>
      <c r="F90" s="409">
        <v>14.454000000000001</v>
      </c>
      <c r="G90" s="518"/>
      <c r="H90"/>
      <c r="I90"/>
      <c r="J90"/>
      <c r="Q90" s="413"/>
      <c r="R90" s="413"/>
      <c r="S90" s="413"/>
      <c r="T90" s="413"/>
    </row>
    <row r="91" spans="3:24">
      <c r="C91" s="507"/>
      <c r="D91" s="507"/>
      <c r="E91" s="207" t="s">
        <v>3753</v>
      </c>
      <c r="F91" s="409">
        <v>1.45</v>
      </c>
      <c r="G91" s="519"/>
      <c r="H91"/>
      <c r="I91"/>
      <c r="J91"/>
      <c r="Q91" s="413"/>
      <c r="R91" s="413"/>
      <c r="S91" s="413"/>
      <c r="T91" s="413"/>
    </row>
    <row r="92" spans="3:24" ht="25.5">
      <c r="C92" s="207" t="s">
        <v>5044</v>
      </c>
      <c r="D92" s="207" t="s">
        <v>3778</v>
      </c>
      <c r="E92" s="207" t="s">
        <v>3736</v>
      </c>
      <c r="F92" s="409">
        <v>28</v>
      </c>
      <c r="G92" s="233">
        <f>+F92</f>
        <v>28</v>
      </c>
      <c r="H92"/>
      <c r="I92"/>
      <c r="J92"/>
      <c r="Q92" s="413"/>
      <c r="R92" s="413"/>
      <c r="S92" s="413"/>
      <c r="T92" s="409"/>
    </row>
    <row r="93" spans="3:24" ht="12.75" customHeight="1">
      <c r="C93" s="505" t="s">
        <v>5045</v>
      </c>
      <c r="D93" s="505" t="s">
        <v>3778</v>
      </c>
      <c r="E93" s="296" t="s">
        <v>3766</v>
      </c>
      <c r="F93" s="409">
        <v>8.5</v>
      </c>
      <c r="G93" s="508">
        <f>+F93+F94</f>
        <v>12</v>
      </c>
      <c r="H93"/>
      <c r="I93"/>
      <c r="J93"/>
      <c r="Q93" s="413"/>
      <c r="R93" s="413"/>
      <c r="S93" s="413"/>
      <c r="T93" s="413"/>
    </row>
    <row r="94" spans="3:24" ht="13.15" customHeight="1">
      <c r="C94" s="507"/>
      <c r="D94" s="507"/>
      <c r="E94" s="207" t="s">
        <v>3743</v>
      </c>
      <c r="F94" s="409">
        <v>3.5</v>
      </c>
      <c r="G94" s="510"/>
      <c r="H94"/>
      <c r="I94"/>
      <c r="J94"/>
      <c r="Q94" s="413"/>
      <c r="R94" s="413"/>
      <c r="S94" s="413"/>
      <c r="T94" s="413"/>
    </row>
    <row r="95" spans="3:24" ht="12.75" customHeight="1">
      <c r="C95" s="207" t="s">
        <v>5046</v>
      </c>
      <c r="D95" s="207" t="s">
        <v>3777</v>
      </c>
      <c r="E95" s="207" t="s">
        <v>3736</v>
      </c>
      <c r="F95" s="409">
        <v>15</v>
      </c>
      <c r="G95" s="233">
        <f>+F95</f>
        <v>15</v>
      </c>
      <c r="H95"/>
      <c r="I95"/>
      <c r="J95"/>
      <c r="Q95" s="413"/>
      <c r="R95" s="413"/>
      <c r="S95" s="413"/>
      <c r="T95" s="413"/>
    </row>
    <row r="96" spans="3:24">
      <c r="C96" s="207" t="s">
        <v>6208</v>
      </c>
      <c r="D96" s="443" t="s">
        <v>3787</v>
      </c>
      <c r="E96" s="207" t="s">
        <v>3748</v>
      </c>
      <c r="F96" s="409">
        <v>12.7</v>
      </c>
      <c r="G96" s="233">
        <f>+F96</f>
        <v>12.7</v>
      </c>
      <c r="H96"/>
      <c r="I96"/>
      <c r="J96"/>
      <c r="Q96" s="413"/>
      <c r="R96" s="413"/>
      <c r="S96" s="413"/>
      <c r="T96" s="413"/>
      <c r="X96" s="318"/>
    </row>
    <row r="97" spans="3:26" ht="12.75" customHeight="1">
      <c r="C97" s="505" t="s">
        <v>5048</v>
      </c>
      <c r="D97" s="505" t="s">
        <v>3787</v>
      </c>
      <c r="E97" s="325" t="s">
        <v>3766</v>
      </c>
      <c r="F97" s="409">
        <v>4.45</v>
      </c>
      <c r="G97" s="508">
        <f>+F97+F98</f>
        <v>13.05</v>
      </c>
      <c r="H97"/>
      <c r="I97"/>
      <c r="J97" s="318"/>
      <c r="K97" s="321"/>
      <c r="L97" s="321"/>
      <c r="M97" s="320"/>
      <c r="N97" s="320"/>
      <c r="O97" s="320"/>
      <c r="P97" s="320"/>
      <c r="Q97" s="413"/>
      <c r="R97" s="413"/>
      <c r="S97" s="413"/>
      <c r="T97" s="413"/>
      <c r="X97" s="318"/>
    </row>
    <row r="98" spans="3:26" s="320" customFormat="1" ht="12.75" customHeight="1">
      <c r="C98" s="507"/>
      <c r="D98" s="507"/>
      <c r="E98" s="325" t="s">
        <v>3744</v>
      </c>
      <c r="F98" s="409">
        <v>8.6</v>
      </c>
      <c r="G98" s="510"/>
      <c r="H98" s="318"/>
      <c r="I98" s="318"/>
      <c r="J98" s="318"/>
      <c r="K98" s="321"/>
      <c r="L98" s="321"/>
      <c r="Q98" s="413"/>
      <c r="R98" s="413"/>
      <c r="S98" s="413"/>
      <c r="T98" s="409"/>
      <c r="U98"/>
      <c r="V98"/>
      <c r="W98"/>
      <c r="X98" s="318"/>
      <c r="Y98" s="318"/>
      <c r="Z98" s="318"/>
    </row>
    <row r="99" spans="3:26" s="320" customFormat="1" ht="12.75" customHeight="1">
      <c r="C99" s="505" t="s">
        <v>5049</v>
      </c>
      <c r="D99" s="505" t="s">
        <v>3780</v>
      </c>
      <c r="E99" s="207" t="s">
        <v>3766</v>
      </c>
      <c r="F99" s="409">
        <v>13.3</v>
      </c>
      <c r="G99" s="508">
        <f>SUM(F99:F100)</f>
        <v>20.950000000000003</v>
      </c>
      <c r="H99" s="318"/>
      <c r="I99" s="318"/>
      <c r="J99"/>
      <c r="K99" s="55"/>
      <c r="L99" s="55"/>
      <c r="M99" s="48"/>
      <c r="N99" s="48"/>
      <c r="O99" s="48"/>
      <c r="P99" s="48"/>
      <c r="Q99" s="413"/>
      <c r="R99" s="413"/>
      <c r="S99" s="413"/>
      <c r="T99" s="413"/>
      <c r="U99"/>
      <c r="V99"/>
      <c r="W99"/>
      <c r="X99"/>
      <c r="Y99" s="318"/>
      <c r="Z99" s="318"/>
    </row>
    <row r="100" spans="3:26" ht="12.75" customHeight="1">
      <c r="C100" s="507"/>
      <c r="D100" s="507"/>
      <c r="E100" s="207" t="s">
        <v>3741</v>
      </c>
      <c r="F100" s="409">
        <v>7.65</v>
      </c>
      <c r="G100" s="510"/>
      <c r="H100"/>
      <c r="I100"/>
      <c r="J100"/>
      <c r="Q100" s="413"/>
      <c r="R100" s="413"/>
      <c r="S100" s="413"/>
      <c r="T100" s="413"/>
    </row>
    <row r="101" spans="3:26" ht="12.75" customHeight="1">
      <c r="C101" s="505" t="s">
        <v>5050</v>
      </c>
      <c r="D101" s="505" t="s">
        <v>3780</v>
      </c>
      <c r="E101" s="325" t="s">
        <v>3766</v>
      </c>
      <c r="F101" s="409">
        <v>5</v>
      </c>
      <c r="G101" s="508">
        <f>SUM(F101:F103)</f>
        <v>16.966819999999998</v>
      </c>
      <c r="H101"/>
      <c r="J101"/>
      <c r="Q101" s="413"/>
      <c r="R101" s="413"/>
      <c r="S101" s="413"/>
      <c r="T101" s="413"/>
      <c r="X101" s="318"/>
    </row>
    <row r="102" spans="3:26" ht="12.75" customHeight="1">
      <c r="C102" s="506"/>
      <c r="D102" s="506"/>
      <c r="E102" s="325" t="s">
        <v>3763</v>
      </c>
      <c r="F102" s="409">
        <v>3.5</v>
      </c>
      <c r="G102" s="509"/>
      <c r="H102"/>
      <c r="I102"/>
      <c r="J102"/>
      <c r="Q102" s="413"/>
      <c r="R102" s="413"/>
      <c r="S102" s="413"/>
      <c r="T102" s="413"/>
      <c r="Y102" s="318"/>
    </row>
    <row r="103" spans="3:26" ht="13.15" customHeight="1">
      <c r="C103" s="507"/>
      <c r="D103" s="507"/>
      <c r="E103" s="325" t="s">
        <v>3767</v>
      </c>
      <c r="F103" s="409">
        <v>8.4668200000000002</v>
      </c>
      <c r="G103" s="510"/>
      <c r="H103"/>
      <c r="I103"/>
      <c r="J103"/>
      <c r="Q103" s="413"/>
      <c r="R103" s="413"/>
      <c r="S103" s="413"/>
      <c r="T103" s="409"/>
      <c r="Y103" s="318"/>
    </row>
    <row r="104" spans="3:26" ht="12.75" customHeight="1">
      <c r="C104" s="505" t="s">
        <v>7252</v>
      </c>
      <c r="D104" s="505" t="s">
        <v>3781</v>
      </c>
      <c r="E104" s="420" t="s">
        <v>3740</v>
      </c>
      <c r="F104" s="409">
        <v>66</v>
      </c>
      <c r="G104" s="508">
        <f>SUM(F104:F105)</f>
        <v>69.2</v>
      </c>
      <c r="H104"/>
      <c r="I104"/>
      <c r="J104" s="413"/>
      <c r="K104" s="359"/>
      <c r="L104" s="359"/>
      <c r="M104" s="414"/>
      <c r="N104" s="414"/>
      <c r="O104" s="414"/>
      <c r="P104" s="414"/>
      <c r="Q104" s="413"/>
      <c r="R104" s="413"/>
      <c r="S104" s="413"/>
      <c r="T104" s="413"/>
      <c r="X104" s="413"/>
    </row>
    <row r="105" spans="3:26" s="414" customFormat="1" ht="12.75" customHeight="1">
      <c r="C105" s="507" t="s">
        <v>7252</v>
      </c>
      <c r="D105" s="507" t="s">
        <v>3781</v>
      </c>
      <c r="E105" s="420" t="s">
        <v>3743</v>
      </c>
      <c r="F105" s="409">
        <v>3.2</v>
      </c>
      <c r="G105" s="510"/>
      <c r="H105" s="413"/>
      <c r="I105" s="413"/>
      <c r="J105" s="413"/>
      <c r="K105" s="359"/>
      <c r="L105" s="359"/>
      <c r="Q105" s="413"/>
      <c r="R105" s="413"/>
      <c r="S105" s="413"/>
      <c r="T105" s="413"/>
      <c r="U105"/>
      <c r="V105"/>
      <c r="W105"/>
      <c r="X105" s="413"/>
      <c r="Y105" s="413"/>
      <c r="Z105" s="413"/>
    </row>
    <row r="106" spans="3:26" s="414" customFormat="1" ht="12.75" customHeight="1">
      <c r="C106" s="207" t="s">
        <v>5051</v>
      </c>
      <c r="D106" s="207" t="s">
        <v>3787</v>
      </c>
      <c r="E106" s="207" t="s">
        <v>3741</v>
      </c>
      <c r="F106" s="409">
        <v>30</v>
      </c>
      <c r="G106" s="233">
        <f>+F106</f>
        <v>30</v>
      </c>
      <c r="H106" s="413"/>
      <c r="I106" s="413"/>
      <c r="J106"/>
      <c r="K106" s="55"/>
      <c r="L106" s="55"/>
      <c r="M106" s="48"/>
      <c r="N106" s="48"/>
      <c r="O106" s="48"/>
      <c r="P106" s="48"/>
      <c r="Q106" s="413"/>
      <c r="R106" s="413"/>
      <c r="S106" s="413"/>
      <c r="T106" s="413"/>
      <c r="U106"/>
      <c r="V106"/>
      <c r="W106"/>
      <c r="X106"/>
      <c r="Y106" s="413"/>
      <c r="Z106" s="413"/>
    </row>
    <row r="107" spans="3:26" ht="12.75" customHeight="1">
      <c r="C107" s="505" t="s">
        <v>6209</v>
      </c>
      <c r="D107" s="505" t="s">
        <v>3781</v>
      </c>
      <c r="E107" s="207" t="s">
        <v>3766</v>
      </c>
      <c r="F107" s="409">
        <v>1.35</v>
      </c>
      <c r="G107" s="508">
        <f>SUM(F107:F108)</f>
        <v>89.35</v>
      </c>
      <c r="H107"/>
      <c r="I107"/>
      <c r="J107"/>
      <c r="Q107" s="413"/>
      <c r="R107" s="413"/>
      <c r="S107" s="413"/>
      <c r="T107" s="413"/>
    </row>
    <row r="108" spans="3:26" ht="13.15" customHeight="1">
      <c r="C108" s="506"/>
      <c r="D108" s="506"/>
      <c r="E108" s="207" t="s">
        <v>3748</v>
      </c>
      <c r="F108" s="409">
        <v>88</v>
      </c>
      <c r="G108" s="509"/>
      <c r="H108"/>
      <c r="I108"/>
      <c r="J108"/>
      <c r="Q108" s="413"/>
      <c r="R108" s="413"/>
      <c r="S108" s="413"/>
      <c r="T108" s="413"/>
    </row>
    <row r="109" spans="3:26">
      <c r="C109" s="505" t="s">
        <v>5053</v>
      </c>
      <c r="D109" s="505" t="s">
        <v>3773</v>
      </c>
      <c r="E109" s="207" t="s">
        <v>3747</v>
      </c>
      <c r="F109" s="409">
        <v>6</v>
      </c>
      <c r="G109" s="508">
        <f>SUM(F109:F112)</f>
        <v>35.548999999999999</v>
      </c>
      <c r="H109"/>
      <c r="I109"/>
      <c r="J109"/>
      <c r="Q109" s="413"/>
      <c r="R109" s="413"/>
      <c r="S109" s="413"/>
      <c r="T109" s="413"/>
    </row>
    <row r="110" spans="3:26" ht="12.75" customHeight="1">
      <c r="C110" s="506"/>
      <c r="D110" s="506"/>
      <c r="E110" s="207" t="s">
        <v>3748</v>
      </c>
      <c r="F110" s="409">
        <v>24.048999999999999</v>
      </c>
      <c r="G110" s="509"/>
      <c r="H110"/>
      <c r="I110"/>
      <c r="J110"/>
      <c r="Q110" s="413"/>
      <c r="R110" s="413"/>
      <c r="S110" s="413"/>
      <c r="T110" s="409"/>
    </row>
    <row r="111" spans="3:26">
      <c r="C111" s="506"/>
      <c r="D111" s="506"/>
      <c r="E111" s="207" t="s">
        <v>3749</v>
      </c>
      <c r="F111" s="409">
        <v>4</v>
      </c>
      <c r="G111" s="509"/>
      <c r="H111"/>
      <c r="I111"/>
      <c r="J111"/>
      <c r="Q111" s="413"/>
      <c r="R111" s="413"/>
      <c r="S111" s="413"/>
      <c r="T111" s="413"/>
    </row>
    <row r="112" spans="3:26" ht="12.75" customHeight="1">
      <c r="C112" s="507"/>
      <c r="D112" s="507"/>
      <c r="E112" s="363" t="s">
        <v>3761</v>
      </c>
      <c r="F112" s="409">
        <v>1.5</v>
      </c>
      <c r="G112" s="510"/>
      <c r="H112"/>
      <c r="I112"/>
      <c r="J112" s="356"/>
      <c r="K112" s="359"/>
      <c r="L112" s="359"/>
      <c r="M112" s="358"/>
      <c r="N112" s="358"/>
      <c r="O112" s="358"/>
      <c r="P112" s="358"/>
      <c r="Q112" s="413"/>
      <c r="R112" s="413"/>
      <c r="S112" s="413"/>
      <c r="T112" s="413"/>
      <c r="X112" s="356"/>
    </row>
    <row r="113" spans="2:26" s="358" customFormat="1" ht="12.75" customHeight="1">
      <c r="C113" s="207" t="s">
        <v>5054</v>
      </c>
      <c r="D113" s="207" t="s">
        <v>3789</v>
      </c>
      <c r="E113" s="207" t="s">
        <v>3748</v>
      </c>
      <c r="F113" s="409">
        <v>12</v>
      </c>
      <c r="G113" s="233">
        <f>+F113</f>
        <v>12</v>
      </c>
      <c r="H113" s="356"/>
      <c r="I113" s="356"/>
      <c r="J113"/>
      <c r="K113" s="55"/>
      <c r="L113" s="55"/>
      <c r="M113" s="48"/>
      <c r="N113" s="48"/>
      <c r="O113" s="48"/>
      <c r="P113" s="48"/>
      <c r="Q113" s="413"/>
      <c r="R113" s="413"/>
      <c r="S113" s="413"/>
      <c r="T113" s="413"/>
      <c r="U113"/>
      <c r="V113"/>
      <c r="W113"/>
      <c r="X113"/>
      <c r="Y113" s="356"/>
      <c r="Z113" s="356"/>
    </row>
    <row r="114" spans="2:26" ht="12.75" customHeight="1">
      <c r="C114" s="505" t="s">
        <v>5055</v>
      </c>
      <c r="D114" s="505" t="s">
        <v>3773</v>
      </c>
      <c r="E114" s="207" t="s">
        <v>3766</v>
      </c>
      <c r="F114" s="409">
        <v>4.2699999999999996</v>
      </c>
      <c r="G114" s="508">
        <f>SUM(F114:F117)</f>
        <v>15.085000000000001</v>
      </c>
      <c r="H114"/>
      <c r="I114"/>
      <c r="J114"/>
      <c r="Q114" s="413"/>
      <c r="R114" s="413"/>
      <c r="S114" s="413"/>
      <c r="T114" s="413"/>
    </row>
    <row r="115" spans="2:26" ht="13.15" customHeight="1">
      <c r="C115" s="506"/>
      <c r="D115" s="506"/>
      <c r="E115" s="207" t="s">
        <v>3741</v>
      </c>
      <c r="F115" s="409">
        <v>9.6150000000000002</v>
      </c>
      <c r="G115" s="509"/>
      <c r="H115"/>
      <c r="I115"/>
      <c r="J115"/>
      <c r="Q115" s="413"/>
      <c r="R115" s="413"/>
      <c r="S115" s="413"/>
      <c r="T115" s="413"/>
    </row>
    <row r="116" spans="2:26" ht="12.75" customHeight="1">
      <c r="C116" s="506"/>
      <c r="D116" s="506"/>
      <c r="E116" s="207" t="s">
        <v>3747</v>
      </c>
      <c r="F116" s="409">
        <v>0.4</v>
      </c>
      <c r="G116" s="509"/>
      <c r="H116"/>
      <c r="I116"/>
      <c r="J116"/>
      <c r="Q116" s="413"/>
      <c r="R116" s="413"/>
      <c r="S116" s="413"/>
      <c r="T116" s="413"/>
    </row>
    <row r="117" spans="2:26" ht="12.75" customHeight="1">
      <c r="C117" s="507"/>
      <c r="D117" s="507"/>
      <c r="E117" s="363"/>
      <c r="F117" s="409">
        <v>0.8</v>
      </c>
      <c r="G117" s="510"/>
      <c r="H117"/>
      <c r="I117"/>
      <c r="J117" s="356"/>
      <c r="K117" s="359"/>
      <c r="L117" s="359"/>
      <c r="M117" s="358"/>
      <c r="N117" s="358"/>
      <c r="O117" s="358"/>
      <c r="P117" s="358"/>
      <c r="Q117" s="413"/>
      <c r="R117" s="413"/>
      <c r="S117" s="413"/>
      <c r="T117" s="413"/>
      <c r="X117" s="356"/>
    </row>
    <row r="118" spans="2:26" s="358" customFormat="1" ht="12.75" customHeight="1">
      <c r="C118" s="505" t="s">
        <v>5056</v>
      </c>
      <c r="D118" s="505" t="s">
        <v>3775</v>
      </c>
      <c r="E118" s="207" t="s">
        <v>3766</v>
      </c>
      <c r="F118" s="409">
        <v>6.2</v>
      </c>
      <c r="G118" s="508">
        <f>SUM(F118:F119)</f>
        <v>13.370000000000001</v>
      </c>
      <c r="H118" s="356"/>
      <c r="I118" s="356"/>
      <c r="J118"/>
      <c r="K118" s="55"/>
      <c r="L118" s="55"/>
      <c r="M118" s="48"/>
      <c r="N118" s="48"/>
      <c r="O118" s="48"/>
      <c r="P118" s="48"/>
      <c r="Q118" s="413"/>
      <c r="R118" s="413"/>
      <c r="S118" s="413"/>
      <c r="T118" s="413"/>
      <c r="U118"/>
      <c r="V118"/>
      <c r="W118"/>
      <c r="X118"/>
      <c r="Y118" s="356"/>
      <c r="Z118" s="356"/>
    </row>
    <row r="119" spans="2:26" ht="12.75" customHeight="1">
      <c r="C119" s="507"/>
      <c r="D119" s="507"/>
      <c r="E119" s="207" t="s">
        <v>3743</v>
      </c>
      <c r="F119" s="409">
        <v>7.17</v>
      </c>
      <c r="G119" s="510"/>
      <c r="H119"/>
      <c r="I119"/>
      <c r="J119"/>
      <c r="Q119" s="413"/>
      <c r="R119" s="413"/>
      <c r="S119" s="413"/>
      <c r="T119" s="413"/>
    </row>
    <row r="120" spans="2:26" ht="12.75" customHeight="1">
      <c r="B120"/>
      <c r="C120" s="296" t="s">
        <v>5057</v>
      </c>
      <c r="D120" s="296" t="s">
        <v>3778</v>
      </c>
      <c r="E120" s="207" t="s">
        <v>3748</v>
      </c>
      <c r="F120" s="409">
        <v>12</v>
      </c>
      <c r="G120" s="295">
        <f>+F120</f>
        <v>12</v>
      </c>
      <c r="H120"/>
      <c r="I120"/>
      <c r="J120"/>
      <c r="Q120" s="413"/>
      <c r="R120" s="413"/>
      <c r="S120" s="413"/>
      <c r="T120" s="413"/>
    </row>
    <row r="121" spans="2:26" ht="12.75" customHeight="1">
      <c r="C121" s="505" t="s">
        <v>5058</v>
      </c>
      <c r="D121" s="252" t="s">
        <v>3777</v>
      </c>
      <c r="E121" s="207" t="s">
        <v>3741</v>
      </c>
      <c r="F121" s="409">
        <v>20</v>
      </c>
      <c r="G121" s="508">
        <f>SUM(F121:F122)</f>
        <v>80</v>
      </c>
      <c r="H121"/>
      <c r="I121"/>
      <c r="J121"/>
      <c r="Q121" s="413"/>
      <c r="R121" s="413"/>
      <c r="S121" s="413"/>
      <c r="T121" s="413"/>
    </row>
    <row r="122" spans="2:26">
      <c r="C122" s="507"/>
      <c r="D122" s="257" t="s">
        <v>3777</v>
      </c>
      <c r="E122" s="207" t="s">
        <v>3752</v>
      </c>
      <c r="F122" s="409">
        <v>60</v>
      </c>
      <c r="G122" s="510"/>
      <c r="H122"/>
      <c r="I122"/>
      <c r="J122"/>
      <c r="Q122" s="413"/>
      <c r="R122" s="413"/>
      <c r="S122" s="413"/>
      <c r="T122" s="413"/>
    </row>
    <row r="123" spans="2:26" ht="12.75" customHeight="1">
      <c r="C123" s="505" t="s">
        <v>7260</v>
      </c>
      <c r="D123" s="505" t="s">
        <v>3776</v>
      </c>
      <c r="E123" s="420" t="s">
        <v>4993</v>
      </c>
      <c r="F123" s="409">
        <v>5.5</v>
      </c>
      <c r="G123" s="508">
        <f>SUM(F123:F125)</f>
        <v>12.745799999999999</v>
      </c>
      <c r="H123"/>
      <c r="I123"/>
      <c r="J123"/>
      <c r="Q123" s="413"/>
      <c r="R123" s="413"/>
      <c r="S123" s="413"/>
      <c r="T123" s="413"/>
    </row>
    <row r="124" spans="2:26" s="414" customFormat="1" ht="12.75" customHeight="1">
      <c r="C124" s="506"/>
      <c r="D124" s="506"/>
      <c r="E124" s="420" t="s">
        <v>3766</v>
      </c>
      <c r="F124" s="409">
        <v>4.9169999999999998</v>
      </c>
      <c r="G124" s="509"/>
      <c r="H124" s="413"/>
      <c r="I124" s="413"/>
      <c r="J124" s="413"/>
      <c r="K124" s="359"/>
      <c r="L124" s="359"/>
      <c r="Q124" s="413"/>
      <c r="R124" s="413"/>
      <c r="S124" s="413"/>
      <c r="T124" s="413"/>
      <c r="U124" s="413"/>
      <c r="V124" s="413"/>
      <c r="W124" s="413"/>
      <c r="X124" s="413"/>
      <c r="Y124" s="413"/>
      <c r="Z124" s="413"/>
    </row>
    <row r="125" spans="2:26" s="414" customFormat="1" ht="12.75" customHeight="1">
      <c r="C125" s="507"/>
      <c r="D125" s="507"/>
      <c r="E125" s="420" t="s">
        <v>3759</v>
      </c>
      <c r="F125" s="409">
        <v>2.3288000000000002</v>
      </c>
      <c r="G125" s="510"/>
      <c r="H125" s="413"/>
      <c r="I125" s="413"/>
      <c r="J125" s="413"/>
      <c r="K125" s="359"/>
      <c r="L125" s="359"/>
      <c r="Q125" s="413"/>
      <c r="R125" s="413"/>
      <c r="S125" s="413"/>
      <c r="T125" s="413"/>
      <c r="U125" s="413"/>
      <c r="V125" s="413"/>
      <c r="W125" s="413"/>
      <c r="X125" s="413"/>
      <c r="Y125" s="413"/>
      <c r="Z125" s="413"/>
    </row>
    <row r="126" spans="2:26" s="414" customFormat="1" ht="12.75" customHeight="1">
      <c r="C126" s="505" t="s">
        <v>5059</v>
      </c>
      <c r="D126" s="505" t="s">
        <v>3777</v>
      </c>
      <c r="E126" s="207" t="s">
        <v>3740</v>
      </c>
      <c r="F126" s="409">
        <v>170</v>
      </c>
      <c r="G126" s="508">
        <f>SUM(F126:F127)</f>
        <v>348</v>
      </c>
      <c r="H126" s="413"/>
      <c r="I126" s="413"/>
      <c r="J126" s="413"/>
      <c r="K126" s="359"/>
      <c r="L126" s="359"/>
      <c r="Q126" s="413"/>
      <c r="R126" s="413"/>
      <c r="S126" s="413"/>
      <c r="T126" s="413"/>
      <c r="U126" s="413"/>
      <c r="V126" s="413"/>
      <c r="W126" s="413"/>
      <c r="X126" s="413"/>
      <c r="Y126" s="413"/>
      <c r="Z126" s="413"/>
    </row>
    <row r="127" spans="2:26">
      <c r="C127" s="506"/>
      <c r="D127" s="506"/>
      <c r="E127" s="207" t="s">
        <v>3743</v>
      </c>
      <c r="F127" s="409">
        <v>178</v>
      </c>
      <c r="G127" s="509"/>
      <c r="H127"/>
      <c r="I127"/>
      <c r="J127"/>
      <c r="Q127" s="413"/>
      <c r="R127" s="413"/>
      <c r="S127" s="413"/>
      <c r="T127" s="413"/>
    </row>
    <row r="128" spans="2:26" ht="12.75" customHeight="1">
      <c r="C128" s="207" t="s">
        <v>5060</v>
      </c>
      <c r="D128" s="207" t="s">
        <v>3777</v>
      </c>
      <c r="E128" s="207" t="s">
        <v>3753</v>
      </c>
      <c r="F128" s="409">
        <v>12</v>
      </c>
      <c r="G128" s="233">
        <f>+F128</f>
        <v>12</v>
      </c>
      <c r="H128"/>
      <c r="I128"/>
      <c r="J128"/>
      <c r="Q128" s="413"/>
      <c r="R128" s="413"/>
      <c r="S128" s="413"/>
      <c r="T128" s="413"/>
    </row>
    <row r="129" spans="3:20" ht="12.75" customHeight="1">
      <c r="C129" s="207" t="s">
        <v>5061</v>
      </c>
      <c r="D129" s="207" t="s">
        <v>3777</v>
      </c>
      <c r="E129" s="207" t="s">
        <v>4117</v>
      </c>
      <c r="F129" s="409">
        <v>29.4</v>
      </c>
      <c r="G129" s="233">
        <f>+F129</f>
        <v>29.4</v>
      </c>
      <c r="H129"/>
      <c r="I129"/>
      <c r="J129"/>
      <c r="Q129" s="413"/>
      <c r="R129" s="413"/>
      <c r="S129" s="413"/>
      <c r="T129" s="413"/>
    </row>
    <row r="130" spans="3:20" ht="12.75" customHeight="1">
      <c r="C130" s="505" t="s">
        <v>6210</v>
      </c>
      <c r="D130" s="505" t="s">
        <v>3777</v>
      </c>
      <c r="E130" s="207" t="s">
        <v>3740</v>
      </c>
      <c r="F130" s="409">
        <v>60</v>
      </c>
      <c r="G130" s="508">
        <f>SUM(F130:F131)</f>
        <v>188</v>
      </c>
      <c r="H130"/>
      <c r="I130"/>
      <c r="J130"/>
      <c r="Q130" s="413"/>
      <c r="R130" s="413"/>
      <c r="S130" s="413"/>
      <c r="T130" s="413"/>
    </row>
    <row r="131" spans="3:20">
      <c r="C131" s="507"/>
      <c r="D131" s="507"/>
      <c r="E131" s="207" t="s">
        <v>3748</v>
      </c>
      <c r="F131" s="409">
        <v>128</v>
      </c>
      <c r="G131" s="510"/>
      <c r="H131"/>
      <c r="I131"/>
      <c r="J131"/>
      <c r="Q131" s="413"/>
      <c r="R131" s="413"/>
      <c r="S131" s="413"/>
      <c r="T131" s="413"/>
    </row>
    <row r="132" spans="3:20" ht="12.75" customHeight="1">
      <c r="C132" s="505" t="s">
        <v>5063</v>
      </c>
      <c r="D132" s="505" t="s">
        <v>3773</v>
      </c>
      <c r="E132" s="207" t="s">
        <v>3763</v>
      </c>
      <c r="F132" s="409">
        <v>5.55</v>
      </c>
      <c r="G132" s="508">
        <f>SUM(F132:F137)</f>
        <v>47.884</v>
      </c>
      <c r="H132"/>
      <c r="I132"/>
      <c r="J132"/>
      <c r="Q132" s="413"/>
      <c r="R132" s="413"/>
      <c r="S132" s="413"/>
      <c r="T132" s="413"/>
    </row>
    <row r="133" spans="3:20">
      <c r="C133" s="506"/>
      <c r="D133" s="506"/>
      <c r="E133" s="207" t="s">
        <v>3765</v>
      </c>
      <c r="F133" s="409">
        <v>1.1000000000000001</v>
      </c>
      <c r="G133" s="509"/>
      <c r="H133"/>
      <c r="I133"/>
      <c r="J133"/>
      <c r="Q133" s="413"/>
      <c r="R133" s="413"/>
      <c r="S133" s="413"/>
      <c r="T133" s="413"/>
    </row>
    <row r="134" spans="3:20" ht="12.75" customHeight="1">
      <c r="C134" s="506"/>
      <c r="D134" s="506"/>
      <c r="E134" s="207" t="s">
        <v>3766</v>
      </c>
      <c r="F134" s="409">
        <v>0.6</v>
      </c>
      <c r="G134" s="509"/>
      <c r="H134"/>
      <c r="I134"/>
      <c r="J134"/>
      <c r="Q134" s="413"/>
      <c r="R134" s="413"/>
      <c r="S134" s="413"/>
      <c r="T134" s="413"/>
    </row>
    <row r="135" spans="3:20" ht="13.15" customHeight="1">
      <c r="C135" s="506"/>
      <c r="D135" s="506"/>
      <c r="E135" s="207" t="s">
        <v>3748</v>
      </c>
      <c r="F135" s="409">
        <v>27.167999999999999</v>
      </c>
      <c r="G135" s="509"/>
      <c r="H135"/>
      <c r="I135"/>
      <c r="J135"/>
      <c r="Q135" s="413"/>
      <c r="R135" s="413"/>
      <c r="S135" s="413"/>
      <c r="T135" s="413"/>
    </row>
    <row r="136" spans="3:20">
      <c r="C136" s="506"/>
      <c r="D136" s="506"/>
      <c r="E136" s="207" t="s">
        <v>3749</v>
      </c>
      <c r="F136" s="409">
        <v>12.967000000000001</v>
      </c>
      <c r="G136" s="509"/>
      <c r="H136"/>
      <c r="I136"/>
      <c r="J136"/>
      <c r="Q136" s="413"/>
      <c r="R136" s="413"/>
      <c r="S136" s="413"/>
      <c r="T136" s="413"/>
    </row>
    <row r="137" spans="3:20" ht="12.75" customHeight="1">
      <c r="C137" s="507"/>
      <c r="D137" s="507"/>
      <c r="E137" s="207" t="s">
        <v>3768</v>
      </c>
      <c r="F137" s="409">
        <v>0.499</v>
      </c>
      <c r="G137" s="510"/>
      <c r="H137"/>
      <c r="I137"/>
      <c r="J137"/>
      <c r="Q137" s="413"/>
      <c r="R137" s="413"/>
      <c r="S137" s="413"/>
      <c r="T137" s="413"/>
    </row>
    <row r="138" spans="3:20">
      <c r="C138" s="252" t="s">
        <v>5064</v>
      </c>
      <c r="D138" s="207" t="s">
        <v>3775</v>
      </c>
      <c r="E138" s="443" t="s">
        <v>3743</v>
      </c>
      <c r="F138" s="409">
        <v>27.776</v>
      </c>
      <c r="G138" s="250">
        <f>+F138</f>
        <v>27.776</v>
      </c>
      <c r="H138"/>
      <c r="I138"/>
      <c r="J138"/>
      <c r="Q138" s="413"/>
      <c r="R138" s="413"/>
      <c r="S138" s="413"/>
      <c r="T138" s="413"/>
    </row>
    <row r="139" spans="3:20" ht="12.75" customHeight="1">
      <c r="C139" s="274" t="s">
        <v>5066</v>
      </c>
      <c r="D139" s="274" t="s">
        <v>3774</v>
      </c>
      <c r="E139" s="274" t="s">
        <v>3753</v>
      </c>
      <c r="F139" s="409">
        <v>16.475999999999999</v>
      </c>
      <c r="G139" s="277">
        <f>+F139</f>
        <v>16.475999999999999</v>
      </c>
      <c r="H139"/>
      <c r="I139"/>
      <c r="J139"/>
      <c r="Q139" s="413"/>
      <c r="R139" s="413"/>
      <c r="S139" s="413"/>
      <c r="T139" s="413"/>
    </row>
    <row r="140" spans="3:20" ht="12.75" customHeight="1">
      <c r="C140" s="511" t="s">
        <v>5067</v>
      </c>
      <c r="D140" s="511" t="s">
        <v>3773</v>
      </c>
      <c r="E140" s="274" t="s">
        <v>3766</v>
      </c>
      <c r="F140" s="409">
        <v>4.7</v>
      </c>
      <c r="G140" s="514">
        <f>SUM(F140:F142)</f>
        <v>14.930000000000001</v>
      </c>
      <c r="H140"/>
      <c r="I140"/>
      <c r="J140"/>
      <c r="Q140" s="413"/>
      <c r="R140" s="413"/>
      <c r="S140" s="413"/>
      <c r="T140" s="413"/>
    </row>
    <row r="141" spans="3:20" ht="13.15" customHeight="1">
      <c r="C141" s="512"/>
      <c r="D141" s="512"/>
      <c r="E141" s="274" t="s">
        <v>3741</v>
      </c>
      <c r="F141" s="409">
        <v>9.58</v>
      </c>
      <c r="G141" s="515"/>
      <c r="H141"/>
      <c r="I141"/>
      <c r="J141"/>
      <c r="Q141" s="413"/>
      <c r="R141" s="413"/>
      <c r="S141" s="413"/>
      <c r="T141" s="413"/>
    </row>
    <row r="142" spans="3:20" ht="12.75" customHeight="1">
      <c r="C142" s="513"/>
      <c r="D142" s="513"/>
      <c r="E142" s="274" t="s">
        <v>3768</v>
      </c>
      <c r="F142" s="409">
        <v>0.65</v>
      </c>
      <c r="G142" s="516"/>
      <c r="H142"/>
      <c r="I142"/>
      <c r="J142"/>
      <c r="Q142" s="413"/>
      <c r="R142" s="413"/>
      <c r="S142" s="413"/>
      <c r="T142" s="413"/>
    </row>
    <row r="143" spans="3:20">
      <c r="C143" s="274" t="s">
        <v>5840</v>
      </c>
      <c r="D143" s="274" t="s">
        <v>3777</v>
      </c>
      <c r="E143" s="274" t="s">
        <v>3745</v>
      </c>
      <c r="F143" s="409">
        <v>12</v>
      </c>
      <c r="G143" s="275">
        <f>+F143</f>
        <v>12</v>
      </c>
      <c r="H143"/>
      <c r="I143"/>
      <c r="J143"/>
      <c r="Q143" s="413"/>
      <c r="R143" s="413"/>
      <c r="S143" s="413"/>
      <c r="T143" s="413"/>
    </row>
    <row r="144" spans="3:20" ht="12.75" customHeight="1">
      <c r="C144" s="274" t="s">
        <v>5068</v>
      </c>
      <c r="D144" s="274" t="s">
        <v>3787</v>
      </c>
      <c r="E144" s="274" t="s">
        <v>3743</v>
      </c>
      <c r="F144" s="409">
        <v>25</v>
      </c>
      <c r="G144" s="275">
        <f>+F144</f>
        <v>25</v>
      </c>
      <c r="H144"/>
      <c r="I144"/>
      <c r="J144"/>
      <c r="Q144" s="413"/>
      <c r="R144" s="413"/>
      <c r="S144" s="413"/>
      <c r="T144" s="413"/>
    </row>
    <row r="145" spans="3:32" ht="12.75" customHeight="1">
      <c r="C145" s="252" t="s">
        <v>5069</v>
      </c>
      <c r="D145" s="252" t="s">
        <v>3784</v>
      </c>
      <c r="E145" s="207" t="s">
        <v>3736</v>
      </c>
      <c r="F145" s="409">
        <v>111.5</v>
      </c>
      <c r="G145" s="250">
        <f>SUM(F145:F145)</f>
        <v>111.5</v>
      </c>
      <c r="H145"/>
      <c r="I145"/>
      <c r="J145"/>
      <c r="Q145" s="413"/>
      <c r="R145" s="413"/>
      <c r="S145" s="413"/>
      <c r="T145" s="413"/>
    </row>
    <row r="146" spans="3:32">
      <c r="C146" s="505" t="s">
        <v>5070</v>
      </c>
      <c r="D146" s="505" t="s">
        <v>3782</v>
      </c>
      <c r="E146" s="207" t="s">
        <v>3764</v>
      </c>
      <c r="F146" s="409">
        <v>0.75</v>
      </c>
      <c r="G146" s="508">
        <f>SUM(F146:F147)</f>
        <v>24.6</v>
      </c>
      <c r="H146"/>
      <c r="I146"/>
      <c r="J146"/>
      <c r="Q146" s="413"/>
      <c r="R146" s="413"/>
      <c r="S146" s="413"/>
      <c r="T146" s="413"/>
    </row>
    <row r="147" spans="3:32" ht="12.75" customHeight="1">
      <c r="C147" s="507"/>
      <c r="D147" s="507"/>
      <c r="E147" s="287" t="s">
        <v>3748</v>
      </c>
      <c r="F147" s="409">
        <v>23.85</v>
      </c>
      <c r="G147" s="510"/>
      <c r="H147"/>
      <c r="I147"/>
      <c r="J147"/>
      <c r="Q147" s="413"/>
      <c r="R147" s="413"/>
      <c r="S147" s="413"/>
      <c r="T147" s="413"/>
    </row>
    <row r="148" spans="3:32" ht="12.75" customHeight="1">
      <c r="C148" s="207" t="s">
        <v>5071</v>
      </c>
      <c r="D148" s="207" t="s">
        <v>3777</v>
      </c>
      <c r="E148" s="287" t="s">
        <v>3743</v>
      </c>
      <c r="F148" s="409">
        <v>41</v>
      </c>
      <c r="G148" s="233">
        <f>+F148</f>
        <v>41</v>
      </c>
      <c r="H148"/>
      <c r="I148"/>
      <c r="J148"/>
      <c r="Q148" s="413"/>
      <c r="R148" s="413"/>
      <c r="S148" s="413"/>
      <c r="T148" s="413"/>
    </row>
    <row r="149" spans="3:32" ht="12.75" customHeight="1">
      <c r="C149" s="505" t="s">
        <v>5072</v>
      </c>
      <c r="D149" s="505" t="s">
        <v>3791</v>
      </c>
      <c r="E149" s="420" t="s">
        <v>3740</v>
      </c>
      <c r="F149" s="409">
        <v>175</v>
      </c>
      <c r="G149" s="508">
        <f>SUM(F149:F151)</f>
        <v>295.75</v>
      </c>
      <c r="H149"/>
      <c r="I149"/>
      <c r="J149"/>
      <c r="Q149" s="413"/>
      <c r="R149" s="413"/>
      <c r="S149" s="413"/>
      <c r="T149" s="413"/>
    </row>
    <row r="150" spans="3:32" ht="12.75" customHeight="1">
      <c r="C150" s="506"/>
      <c r="D150" s="507"/>
      <c r="E150" s="420" t="s">
        <v>3748</v>
      </c>
      <c r="F150" s="409">
        <v>120</v>
      </c>
      <c r="G150" s="509"/>
      <c r="H150"/>
      <c r="I150"/>
      <c r="J150" s="413"/>
      <c r="K150" s="359"/>
      <c r="L150" s="359"/>
      <c r="M150" s="414"/>
      <c r="N150" s="414"/>
      <c r="O150" s="414"/>
      <c r="P150" s="414"/>
      <c r="Q150" s="413"/>
      <c r="R150" s="413"/>
      <c r="S150" s="413"/>
      <c r="T150" s="413"/>
      <c r="X150" s="413"/>
    </row>
    <row r="151" spans="3:32" s="414" customFormat="1" ht="12.75" customHeight="1">
      <c r="C151" s="507"/>
      <c r="D151" s="207" t="s">
        <v>3777</v>
      </c>
      <c r="E151" s="420" t="s">
        <v>3740</v>
      </c>
      <c r="F151" s="409">
        <v>0.75</v>
      </c>
      <c r="G151" s="510"/>
      <c r="H151" s="413"/>
      <c r="I151" s="413"/>
      <c r="J151"/>
      <c r="K151" s="55"/>
      <c r="L151" s="55"/>
      <c r="M151" s="48"/>
      <c r="N151" s="48"/>
      <c r="O151" s="48"/>
      <c r="P151" s="48"/>
      <c r="Q151" s="413"/>
      <c r="R151" s="413"/>
      <c r="S151" s="413"/>
      <c r="T151" s="413"/>
      <c r="U151"/>
      <c r="V151"/>
      <c r="W151"/>
      <c r="X151"/>
      <c r="Y151" s="413"/>
      <c r="Z151" s="413"/>
    </row>
    <row r="152" spans="3:32" ht="12.75" customHeight="1">
      <c r="C152" s="207" t="s">
        <v>5073</v>
      </c>
      <c r="D152" s="207" t="s">
        <v>3777</v>
      </c>
      <c r="E152" s="420" t="s">
        <v>3741</v>
      </c>
      <c r="F152" s="409">
        <v>150</v>
      </c>
      <c r="G152" s="233">
        <f>+F152</f>
        <v>150</v>
      </c>
      <c r="H152"/>
      <c r="I152"/>
      <c r="J152"/>
      <c r="Q152" s="413"/>
      <c r="R152" s="413"/>
      <c r="S152" s="413"/>
      <c r="T152" s="413"/>
    </row>
    <row r="153" spans="3:32" ht="12.75" customHeight="1">
      <c r="C153" s="303" t="s">
        <v>5074</v>
      </c>
      <c r="D153" s="303" t="s">
        <v>3777</v>
      </c>
      <c r="E153" s="207" t="s">
        <v>3748</v>
      </c>
      <c r="F153" s="409">
        <v>124.8</v>
      </c>
      <c r="G153" s="233">
        <f>+F153</f>
        <v>124.8</v>
      </c>
      <c r="H153"/>
      <c r="I153"/>
      <c r="J153"/>
      <c r="Q153" s="413"/>
      <c r="R153" s="413"/>
      <c r="S153" s="413"/>
      <c r="T153" s="413"/>
    </row>
    <row r="154" spans="3:32">
      <c r="E154" s="180" t="s">
        <v>3850</v>
      </c>
      <c r="F154" s="273">
        <f>SUM(F4:F153)</f>
        <v>3869.3886199999993</v>
      </c>
      <c r="G154" s="273">
        <f>SUM(G4:G153)</f>
        <v>3869.3886200000002</v>
      </c>
      <c r="H154"/>
      <c r="I154"/>
      <c r="J154"/>
      <c r="Q154" s="413"/>
      <c r="R154" s="413"/>
      <c r="S154" s="413"/>
      <c r="T154" s="413"/>
    </row>
    <row r="155" spans="3:32" ht="15.75" customHeight="1">
      <c r="H155"/>
      <c r="I155"/>
      <c r="J155"/>
      <c r="Q155" s="413"/>
      <c r="R155" s="413"/>
      <c r="S155" s="413"/>
      <c r="T155" s="413"/>
    </row>
    <row r="156" spans="3:32">
      <c r="H156"/>
      <c r="I156"/>
      <c r="J156"/>
      <c r="Q156" s="413"/>
      <c r="R156" s="413"/>
      <c r="S156" s="413"/>
      <c r="T156" s="413"/>
    </row>
    <row r="157" spans="3:32">
      <c r="D157"/>
      <c r="H157"/>
      <c r="I157"/>
      <c r="J157"/>
      <c r="Q157" s="413"/>
      <c r="R157" s="413"/>
      <c r="S157" s="413"/>
      <c r="T157" s="413"/>
    </row>
    <row r="158" spans="3:32" ht="12.75" customHeight="1">
      <c r="D158"/>
      <c r="H158"/>
      <c r="I158"/>
      <c r="J158"/>
      <c r="Q158" s="413"/>
      <c r="R158" s="413"/>
      <c r="S158" s="413"/>
      <c r="T158" s="413"/>
    </row>
    <row r="159" spans="3:32" ht="17.25" customHeight="1">
      <c r="H159"/>
      <c r="I159"/>
      <c r="J159"/>
      <c r="Q159" s="413"/>
      <c r="R159" s="413"/>
      <c r="S159" s="413"/>
      <c r="T159" s="413"/>
      <c r="AC159"/>
      <c r="AD159"/>
      <c r="AE159"/>
      <c r="AF159"/>
    </row>
    <row r="160" spans="3:32" ht="25.5" customHeight="1">
      <c r="H160"/>
      <c r="I160"/>
      <c r="J160"/>
      <c r="Q160" s="413"/>
      <c r="R160" s="413"/>
      <c r="S160" s="413"/>
      <c r="T160" s="413"/>
      <c r="AC160"/>
      <c r="AD160"/>
      <c r="AE160"/>
      <c r="AF160"/>
    </row>
    <row r="161" spans="3:32">
      <c r="H161"/>
      <c r="I161"/>
      <c r="J161"/>
      <c r="Q161" s="413"/>
      <c r="R161" s="413"/>
      <c r="S161" s="413"/>
      <c r="T161" s="413"/>
      <c r="AC161"/>
      <c r="AD161"/>
      <c r="AE161"/>
      <c r="AF161"/>
    </row>
    <row r="162" spans="3:32">
      <c r="C162" s="48"/>
      <c r="F162" s="48"/>
      <c r="G162" s="48"/>
      <c r="H162"/>
      <c r="I162"/>
      <c r="J162"/>
      <c r="Q162" s="413"/>
      <c r="R162" s="413"/>
      <c r="S162" s="413"/>
      <c r="T162" s="413"/>
    </row>
    <row r="163" spans="3:32">
      <c r="C163" s="48"/>
      <c r="F163" s="48"/>
      <c r="G163" s="48"/>
      <c r="H163"/>
      <c r="I163"/>
      <c r="J163"/>
      <c r="Q163" s="413"/>
      <c r="R163" s="413"/>
      <c r="S163" s="413"/>
      <c r="T163" s="413"/>
    </row>
    <row r="164" spans="3:32">
      <c r="C164" s="48"/>
      <c r="F164" s="48"/>
      <c r="G164" s="48"/>
      <c r="H164"/>
      <c r="I164"/>
      <c r="J164"/>
      <c r="Q164" s="413"/>
      <c r="R164" s="413"/>
      <c r="S164" s="413"/>
      <c r="T164" s="413"/>
    </row>
    <row r="165" spans="3:32" ht="12.75" customHeight="1">
      <c r="C165" s="48"/>
      <c r="F165" s="48"/>
      <c r="G165" s="48"/>
      <c r="H165"/>
      <c r="I165"/>
      <c r="J165"/>
      <c r="Q165" s="413"/>
      <c r="R165" s="413"/>
      <c r="S165" s="413"/>
      <c r="T165" s="413"/>
    </row>
    <row r="166" spans="3:32" ht="12.75" customHeight="1">
      <c r="C166" s="48"/>
      <c r="F166" s="48"/>
      <c r="G166" s="48"/>
      <c r="H166"/>
      <c r="I166"/>
      <c r="J166"/>
      <c r="Q166" s="413"/>
      <c r="R166" s="413"/>
      <c r="S166" s="413"/>
      <c r="T166" s="413"/>
    </row>
    <row r="167" spans="3:32">
      <c r="C167" s="48"/>
      <c r="F167" s="48"/>
      <c r="G167" s="48"/>
      <c r="H167"/>
      <c r="I167"/>
      <c r="J167"/>
      <c r="Q167" s="413"/>
      <c r="R167" s="413"/>
      <c r="S167" s="413"/>
      <c r="T167" s="413"/>
    </row>
    <row r="168" spans="3:32" ht="12.75" customHeight="1">
      <c r="C168" s="48"/>
      <c r="F168" s="48"/>
      <c r="G168" s="48"/>
      <c r="H168"/>
      <c r="I168"/>
      <c r="J168"/>
      <c r="Q168" s="413"/>
      <c r="R168" s="413"/>
      <c r="S168" s="413"/>
      <c r="T168" s="413"/>
    </row>
    <row r="169" spans="3:32">
      <c r="C169" s="48"/>
      <c r="F169" s="48"/>
      <c r="G169" s="48"/>
      <c r="H169"/>
      <c r="I169"/>
      <c r="J169"/>
      <c r="Q169" s="413"/>
      <c r="R169" s="413"/>
      <c r="S169" s="413"/>
      <c r="T169" s="413"/>
    </row>
    <row r="170" spans="3:32">
      <c r="C170" s="48"/>
      <c r="F170" s="48"/>
      <c r="G170" s="48"/>
      <c r="H170"/>
      <c r="I170"/>
      <c r="J170"/>
      <c r="Q170" s="413"/>
      <c r="R170" s="413"/>
      <c r="S170" s="413"/>
      <c r="T170" s="413"/>
    </row>
    <row r="171" spans="3:32">
      <c r="C171" s="48"/>
      <c r="F171" s="48"/>
      <c r="G171" s="48"/>
      <c r="H171"/>
      <c r="I171"/>
      <c r="J171"/>
      <c r="Q171" s="413"/>
      <c r="R171" s="413"/>
      <c r="S171" s="413"/>
      <c r="T171" s="413"/>
    </row>
    <row r="172" spans="3:32">
      <c r="I172"/>
      <c r="J172"/>
    </row>
    <row r="173" spans="3:32">
      <c r="I173"/>
      <c r="J173"/>
    </row>
    <row r="174" spans="3:32">
      <c r="I174"/>
    </row>
  </sheetData>
  <mergeCells count="101">
    <mergeCell ref="D149:D150"/>
    <mergeCell ref="C35:C41"/>
    <mergeCell ref="D35:D39"/>
    <mergeCell ref="G35:G41"/>
    <mergeCell ref="D123:D125"/>
    <mergeCell ref="C123:C125"/>
    <mergeCell ref="G123:G125"/>
    <mergeCell ref="G74:G76"/>
    <mergeCell ref="C59:C60"/>
    <mergeCell ref="C48:C49"/>
    <mergeCell ref="C61:C64"/>
    <mergeCell ref="C70:C72"/>
    <mergeCell ref="D70:D72"/>
    <mergeCell ref="C149:C151"/>
    <mergeCell ref="C130:C131"/>
    <mergeCell ref="C146:C147"/>
    <mergeCell ref="D146:D147"/>
    <mergeCell ref="C87:C88"/>
    <mergeCell ref="C121:C122"/>
    <mergeCell ref="C126:C127"/>
    <mergeCell ref="D93:D94"/>
    <mergeCell ref="D87:D88"/>
    <mergeCell ref="C89:C91"/>
    <mergeCell ref="C93:C94"/>
    <mergeCell ref="G23:G25"/>
    <mergeCell ref="G31:G32"/>
    <mergeCell ref="G27:G28"/>
    <mergeCell ref="D61:D64"/>
    <mergeCell ref="G59:G60"/>
    <mergeCell ref="G61:G64"/>
    <mergeCell ref="D80:D82"/>
    <mergeCell ref="G80:G82"/>
    <mergeCell ref="C85:C86"/>
    <mergeCell ref="G44:G46"/>
    <mergeCell ref="C80:C82"/>
    <mergeCell ref="C27:C28"/>
    <mergeCell ref="D27:D28"/>
    <mergeCell ref="D23:D25"/>
    <mergeCell ref="D31:D32"/>
    <mergeCell ref="D44:D46"/>
    <mergeCell ref="C23:C25"/>
    <mergeCell ref="C44:C46"/>
    <mergeCell ref="C31:C32"/>
    <mergeCell ref="G70:G72"/>
    <mergeCell ref="C97:C98"/>
    <mergeCell ref="C99:C100"/>
    <mergeCell ref="G118:G119"/>
    <mergeCell ref="G121:G122"/>
    <mergeCell ref="G85:G86"/>
    <mergeCell ref="G107:G108"/>
    <mergeCell ref="D85:D86"/>
    <mergeCell ref="G89:G91"/>
    <mergeCell ref="G87:G88"/>
    <mergeCell ref="G93:G94"/>
    <mergeCell ref="D97:D98"/>
    <mergeCell ref="G97:G98"/>
    <mergeCell ref="G109:G112"/>
    <mergeCell ref="G114:G117"/>
    <mergeCell ref="G104:G105"/>
    <mergeCell ref="C109:C112"/>
    <mergeCell ref="D109:D112"/>
    <mergeCell ref="C114:C117"/>
    <mergeCell ref="D114:D117"/>
    <mergeCell ref="C104:C105"/>
    <mergeCell ref="D104:D105"/>
    <mergeCell ref="C118:C119"/>
    <mergeCell ref="C101:C103"/>
    <mergeCell ref="C107:C108"/>
    <mergeCell ref="G130:G131"/>
    <mergeCell ref="C140:C142"/>
    <mergeCell ref="D130:D131"/>
    <mergeCell ref="D140:D142"/>
    <mergeCell ref="D132:D137"/>
    <mergeCell ref="C132:C137"/>
    <mergeCell ref="G149:G151"/>
    <mergeCell ref="D48:D49"/>
    <mergeCell ref="G132:G137"/>
    <mergeCell ref="G101:G103"/>
    <mergeCell ref="G99:G100"/>
    <mergeCell ref="G48:G49"/>
    <mergeCell ref="D126:D127"/>
    <mergeCell ref="D118:D119"/>
    <mergeCell ref="D89:D91"/>
    <mergeCell ref="D99:D100"/>
    <mergeCell ref="D101:D103"/>
    <mergeCell ref="D107:D108"/>
    <mergeCell ref="D59:D60"/>
    <mergeCell ref="G146:G147"/>
    <mergeCell ref="G140:G142"/>
    <mergeCell ref="G126:G127"/>
    <mergeCell ref="D74:D75"/>
    <mergeCell ref="C74:C76"/>
    <mergeCell ref="D10:D12"/>
    <mergeCell ref="C10:C12"/>
    <mergeCell ref="G10:G12"/>
    <mergeCell ref="C14:C17"/>
    <mergeCell ref="D16:D17"/>
    <mergeCell ref="G14:G17"/>
    <mergeCell ref="G4:G5"/>
    <mergeCell ref="D4:D5"/>
    <mergeCell ref="C4:C5"/>
  </mergeCells>
  <pageMargins left="0.75" right="0.75" top="1" bottom="1" header="0" footer="0"/>
  <pageSetup paperSize="9" orientation="landscape" r:id="rId1"/>
  <headerFooter alignWithMargins="0"/>
  <ignoredErrors>
    <ignoredError sqref="G152:G153 G46:G48 G31 G51:G53 G9:G12 G6 G21:G26 G18:G20 G27:G28 G147 G133:G137 G131 G127 G122:G123 G119 G108 G106 G95 G88 G100 G141 G142:G143 G148 G87 G118 G151 G144:G146 G139:G140 G101 G89 G107 G121 G126 G130 G132 G138 G49:G50 G90:G92 G128:G129 G99 G113 G109:G112 G114:G117 G102:G104 G149 G4 G32:G35 G43:G44" formulaRange="1"/>
    <ignoredError sqref="G56:G58 G65:G69 G77:G79 G60 G81:G84 G86 G73 G74:G76 G85 G64 G80 G59 G70:G72 G61:G62" formula="1" formulaRange="1"/>
    <ignoredError sqref="G54"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indexed="22"/>
  </sheetPr>
  <dimension ref="B2:H61"/>
  <sheetViews>
    <sheetView showGridLines="0" zoomScale="115" zoomScaleNormal="115" workbookViewId="0">
      <selection activeCell="B2" sqref="B2:C2"/>
    </sheetView>
  </sheetViews>
  <sheetFormatPr baseColWidth="10" defaultColWidth="11.42578125" defaultRowHeight="12.75"/>
  <cols>
    <col min="1" max="1" width="6" style="181" customWidth="1"/>
    <col min="2" max="2" width="50.85546875" style="181" customWidth="1"/>
    <col min="3" max="3" width="32.42578125" style="181" bestFit="1" customWidth="1"/>
    <col min="4" max="4" width="31.42578125" style="181" customWidth="1"/>
    <col min="5" max="16384" width="11.42578125" style="181"/>
  </cols>
  <sheetData>
    <row r="2" spans="2:4" ht="15" customHeight="1">
      <c r="B2" s="522" t="s">
        <v>7428</v>
      </c>
      <c r="C2" s="522"/>
      <c r="D2" s="183"/>
    </row>
    <row r="3" spans="2:4" ht="15" customHeight="1">
      <c r="B3" s="182" t="s">
        <v>4107</v>
      </c>
      <c r="C3" s="182" t="s">
        <v>4017</v>
      </c>
      <c r="D3" s="183"/>
    </row>
    <row r="4" spans="2:4" ht="12.75" customHeight="1">
      <c r="B4" s="452" t="s">
        <v>7416</v>
      </c>
      <c r="C4" s="391" t="s">
        <v>42</v>
      </c>
      <c r="D4" s="183"/>
    </row>
    <row r="5" spans="2:4" s="390" customFormat="1" ht="12.75" customHeight="1">
      <c r="B5" s="452" t="s">
        <v>7401</v>
      </c>
      <c r="C5" s="391" t="s">
        <v>4091</v>
      </c>
      <c r="D5" s="183"/>
    </row>
    <row r="6" spans="2:4" s="390" customFormat="1" ht="12.75" customHeight="1">
      <c r="B6" s="452" t="s">
        <v>7399</v>
      </c>
      <c r="C6" s="391" t="s">
        <v>4081</v>
      </c>
      <c r="D6" s="183"/>
    </row>
    <row r="7" spans="2:4" s="390" customFormat="1" ht="12.75" customHeight="1">
      <c r="B7" s="452" t="s">
        <v>7405</v>
      </c>
      <c r="C7" s="391" t="s">
        <v>4097</v>
      </c>
      <c r="D7" s="183"/>
    </row>
    <row r="8" spans="2:4" s="390" customFormat="1" ht="12.75" customHeight="1">
      <c r="B8" s="452" t="s">
        <v>7407</v>
      </c>
      <c r="C8" s="391" t="s">
        <v>4097</v>
      </c>
      <c r="D8" s="183"/>
    </row>
    <row r="9" spans="2:4" s="390" customFormat="1" ht="12.75" customHeight="1">
      <c r="B9" s="452" t="s">
        <v>7412</v>
      </c>
      <c r="C9" s="391" t="s">
        <v>4101</v>
      </c>
      <c r="D9" s="183"/>
    </row>
    <row r="10" spans="2:4" s="390" customFormat="1" ht="12.75" customHeight="1">
      <c r="B10" s="452" t="s">
        <v>7400</v>
      </c>
      <c r="C10" s="391" t="s">
        <v>4081</v>
      </c>
      <c r="D10" s="183"/>
    </row>
    <row r="11" spans="2:4" s="390" customFormat="1" ht="12.75" customHeight="1">
      <c r="B11" s="452" t="s">
        <v>7414</v>
      </c>
      <c r="C11" s="391" t="s">
        <v>4101</v>
      </c>
      <c r="D11" s="183"/>
    </row>
    <row r="12" spans="2:4" s="390" customFormat="1" ht="12.75" customHeight="1">
      <c r="B12" s="452" t="s">
        <v>516</v>
      </c>
      <c r="C12" s="391" t="s">
        <v>4097</v>
      </c>
      <c r="D12" s="183"/>
    </row>
    <row r="13" spans="2:4" s="390" customFormat="1" ht="12.75" customHeight="1">
      <c r="B13" s="452" t="s">
        <v>7403</v>
      </c>
      <c r="C13" s="391" t="s">
        <v>4097</v>
      </c>
      <c r="D13" s="183"/>
    </row>
    <row r="14" spans="2:4" s="390" customFormat="1" ht="12.75" customHeight="1">
      <c r="B14" s="452" t="s">
        <v>7397</v>
      </c>
      <c r="C14" s="391" t="s">
        <v>4079</v>
      </c>
      <c r="D14" s="183"/>
    </row>
    <row r="15" spans="2:4" s="390" customFormat="1" ht="12.75" customHeight="1">
      <c r="B15" s="452" t="s">
        <v>7402</v>
      </c>
      <c r="C15" s="391" t="s">
        <v>4093</v>
      </c>
      <c r="D15" s="183"/>
    </row>
    <row r="16" spans="2:4" s="390" customFormat="1" ht="12.75" customHeight="1">
      <c r="B16" s="452" t="s">
        <v>7409</v>
      </c>
      <c r="C16" s="391" t="s">
        <v>4101</v>
      </c>
      <c r="D16" s="183"/>
    </row>
    <row r="17" spans="2:4" s="390" customFormat="1" ht="12.75" customHeight="1">
      <c r="B17" s="452" t="s">
        <v>7415</v>
      </c>
      <c r="C17" s="391" t="s">
        <v>4101</v>
      </c>
      <c r="D17" s="183"/>
    </row>
    <row r="18" spans="2:4" s="390" customFormat="1" ht="12.75" customHeight="1">
      <c r="B18" s="452" t="s">
        <v>7411</v>
      </c>
      <c r="C18" s="391" t="s">
        <v>4101</v>
      </c>
      <c r="D18" s="183"/>
    </row>
    <row r="19" spans="2:4" s="390" customFormat="1" ht="12.75" customHeight="1">
      <c r="B19" s="452" t="s">
        <v>7404</v>
      </c>
      <c r="C19" s="391" t="s">
        <v>4097</v>
      </c>
      <c r="D19" s="183"/>
    </row>
    <row r="20" spans="2:4" s="390" customFormat="1" ht="12.75" customHeight="1">
      <c r="B20" s="452" t="s">
        <v>7413</v>
      </c>
      <c r="C20" s="391" t="s">
        <v>4101</v>
      </c>
      <c r="D20" s="183"/>
    </row>
    <row r="21" spans="2:4" s="390" customFormat="1" ht="12.75" customHeight="1">
      <c r="B21" s="452" t="s">
        <v>7410</v>
      </c>
      <c r="C21" s="391" t="s">
        <v>4101</v>
      </c>
      <c r="D21" s="183"/>
    </row>
    <row r="22" spans="2:4" s="390" customFormat="1" ht="12.75" customHeight="1">
      <c r="B22" s="452" t="s">
        <v>7398</v>
      </c>
      <c r="C22" s="391" t="s">
        <v>4081</v>
      </c>
      <c r="D22" s="183"/>
    </row>
    <row r="23" spans="2:4" s="390" customFormat="1" ht="12.75" customHeight="1">
      <c r="B23" s="452" t="s">
        <v>7406</v>
      </c>
      <c r="C23" s="391" t="s">
        <v>4097</v>
      </c>
      <c r="D23" s="183"/>
    </row>
    <row r="24" spans="2:4" s="390" customFormat="1" ht="12.75" customHeight="1">
      <c r="B24" s="452" t="s">
        <v>7408</v>
      </c>
      <c r="C24" s="391" t="s">
        <v>4097</v>
      </c>
      <c r="D24" s="183"/>
    </row>
    <row r="27" spans="2:4">
      <c r="B27" s="523" t="s">
        <v>7429</v>
      </c>
      <c r="C27" s="524"/>
      <c r="D27"/>
    </row>
    <row r="28" spans="2:4">
      <c r="B28" s="182" t="s">
        <v>4107</v>
      </c>
      <c r="C28" s="186" t="s">
        <v>4017</v>
      </c>
      <c r="D28"/>
    </row>
    <row r="29" spans="2:4">
      <c r="B29" s="391" t="s">
        <v>3425</v>
      </c>
      <c r="C29" s="391" t="s">
        <v>4079</v>
      </c>
      <c r="D29" s="390"/>
    </row>
    <row r="30" spans="2:4">
      <c r="B30" s="391" t="s">
        <v>1344</v>
      </c>
      <c r="C30" s="391" t="s">
        <v>4097</v>
      </c>
      <c r="D30" s="390"/>
    </row>
    <row r="31" spans="2:4">
      <c r="B31" s="391" t="s">
        <v>1346</v>
      </c>
      <c r="C31" s="391" t="s">
        <v>4097</v>
      </c>
      <c r="D31" s="390"/>
    </row>
    <row r="32" spans="2:4">
      <c r="B32" s="391" t="s">
        <v>3344</v>
      </c>
      <c r="C32" s="391" t="s">
        <v>4072</v>
      </c>
      <c r="D32" s="390"/>
    </row>
    <row r="33" spans="2:4">
      <c r="B33" s="391" t="s">
        <v>3340</v>
      </c>
      <c r="C33" s="391" t="s">
        <v>4072</v>
      </c>
      <c r="D33" s="390"/>
    </row>
    <row r="34" spans="2:4">
      <c r="B34" s="391" t="s">
        <v>3342</v>
      </c>
      <c r="C34" s="391" t="s">
        <v>4072</v>
      </c>
      <c r="D34" s="390"/>
    </row>
    <row r="35" spans="2:4">
      <c r="B35" s="391" t="s">
        <v>3370</v>
      </c>
      <c r="C35" s="391" t="s">
        <v>4081</v>
      </c>
      <c r="D35" s="390"/>
    </row>
    <row r="36" spans="2:4">
      <c r="B36" s="391" t="s">
        <v>1412</v>
      </c>
      <c r="C36" s="391" t="s">
        <v>4097</v>
      </c>
      <c r="D36" s="390"/>
    </row>
    <row r="37" spans="2:4">
      <c r="B37" s="391" t="s">
        <v>3124</v>
      </c>
      <c r="C37" s="391" t="s">
        <v>4097</v>
      </c>
      <c r="D37" s="390"/>
    </row>
    <row r="38" spans="2:4">
      <c r="B38" s="391" t="s">
        <v>3294</v>
      </c>
      <c r="C38" s="391" t="s">
        <v>4097</v>
      </c>
      <c r="D38" s="390"/>
    </row>
    <row r="39" spans="2:4">
      <c r="B39" s="391" t="s">
        <v>3290</v>
      </c>
      <c r="C39" s="391" t="s">
        <v>4097</v>
      </c>
      <c r="D39" s="390"/>
    </row>
    <row r="40" spans="2:4">
      <c r="B40" s="391" t="s">
        <v>1435</v>
      </c>
      <c r="C40" s="391" t="s">
        <v>4060</v>
      </c>
      <c r="D40" s="390"/>
    </row>
    <row r="41" spans="2:4">
      <c r="B41" s="391" t="s">
        <v>3372</v>
      </c>
      <c r="C41" s="391" t="s">
        <v>4081</v>
      </c>
      <c r="D41" s="390"/>
    </row>
    <row r="42" spans="2:4">
      <c r="B42" s="391" t="s">
        <v>1439</v>
      </c>
      <c r="C42" s="391" t="s">
        <v>4060</v>
      </c>
      <c r="D42" s="390"/>
    </row>
    <row r="43" spans="2:4">
      <c r="B43" s="391" t="s">
        <v>1362</v>
      </c>
      <c r="C43" s="391" t="s">
        <v>4097</v>
      </c>
      <c r="D43" s="390"/>
    </row>
    <row r="44" spans="2:4">
      <c r="B44" s="391" t="s">
        <v>526</v>
      </c>
      <c r="C44" s="391" t="s">
        <v>4074</v>
      </c>
      <c r="D44" s="390"/>
    </row>
    <row r="45" spans="2:4">
      <c r="B45" s="391" t="s">
        <v>3282</v>
      </c>
      <c r="C45" s="391" t="s">
        <v>4097</v>
      </c>
      <c r="D45" s="390"/>
    </row>
    <row r="46" spans="2:4">
      <c r="B46" s="391" t="s">
        <v>3284</v>
      </c>
      <c r="C46" s="391" t="s">
        <v>4097</v>
      </c>
      <c r="D46" s="390"/>
    </row>
    <row r="47" spans="2:4">
      <c r="B47" s="391" t="s">
        <v>2413</v>
      </c>
      <c r="C47" s="391" t="s">
        <v>4097</v>
      </c>
      <c r="D47" s="390"/>
    </row>
    <row r="48" spans="2:4">
      <c r="B48" s="391" t="s">
        <v>1365</v>
      </c>
      <c r="C48" s="391" t="s">
        <v>4097</v>
      </c>
      <c r="D48" s="390"/>
    </row>
    <row r="49" spans="2:8" s="390" customFormat="1">
      <c r="B49" s="391" t="s">
        <v>3292</v>
      </c>
      <c r="C49" s="391" t="s">
        <v>4097</v>
      </c>
      <c r="E49" s="181"/>
    </row>
    <row r="50" spans="2:8" s="390" customFormat="1">
      <c r="B50" s="391" t="s">
        <v>3286</v>
      </c>
      <c r="C50" s="391" t="s">
        <v>4097</v>
      </c>
      <c r="E50" s="181"/>
    </row>
    <row r="51" spans="2:8">
      <c r="B51" s="184"/>
      <c r="C51" s="184"/>
    </row>
    <row r="52" spans="2:8">
      <c r="B52" s="609" t="s">
        <v>7533</v>
      </c>
      <c r="C52" s="610"/>
      <c r="D52" s="610"/>
    </row>
    <row r="53" spans="2:8">
      <c r="B53" s="520" t="s">
        <v>4107</v>
      </c>
      <c r="C53" s="187" t="s">
        <v>4108</v>
      </c>
      <c r="D53" s="182" t="s">
        <v>4109</v>
      </c>
    </row>
    <row r="54" spans="2:8">
      <c r="B54" s="521"/>
      <c r="C54" s="611" t="s">
        <v>7534</v>
      </c>
      <c r="D54" s="612">
        <v>44470</v>
      </c>
    </row>
    <row r="55" spans="2:8">
      <c r="B55" s="391" t="s">
        <v>3231</v>
      </c>
      <c r="C55" s="391" t="s">
        <v>4079</v>
      </c>
      <c r="D55" s="391" t="s">
        <v>4081</v>
      </c>
      <c r="E55" s="390"/>
      <c r="G55" s="390"/>
    </row>
    <row r="56" spans="2:8">
      <c r="B56" s="391" t="s">
        <v>3320</v>
      </c>
      <c r="C56" s="391" t="s">
        <v>5086</v>
      </c>
      <c r="D56" s="391" t="s">
        <v>4048</v>
      </c>
      <c r="E56" s="390"/>
      <c r="F56" s="390"/>
      <c r="G56" s="390"/>
    </row>
    <row r="57" spans="2:8">
      <c r="B57" s="391" t="s">
        <v>3302</v>
      </c>
      <c r="C57" s="391" t="s">
        <v>4101</v>
      </c>
      <c r="D57" s="391" t="s">
        <v>5086</v>
      </c>
      <c r="E57" s="390"/>
      <c r="F57" s="390"/>
      <c r="G57" s="390"/>
      <c r="H57" s="390"/>
    </row>
    <row r="58" spans="2:8">
      <c r="B58" s="391" t="s">
        <v>518</v>
      </c>
      <c r="C58" s="391" t="s">
        <v>4060</v>
      </c>
      <c r="D58" s="391" t="s">
        <v>4097</v>
      </c>
      <c r="E58" s="390"/>
      <c r="F58" s="390"/>
      <c r="G58" s="390"/>
      <c r="H58" s="390"/>
    </row>
    <row r="59" spans="2:8">
      <c r="B59" s="391" t="s">
        <v>501</v>
      </c>
      <c r="C59" s="391" t="s">
        <v>4060</v>
      </c>
      <c r="D59" s="391" t="s">
        <v>4072</v>
      </c>
      <c r="E59" s="390"/>
      <c r="F59" s="390"/>
      <c r="G59" s="390"/>
      <c r="H59" s="390"/>
    </row>
    <row r="60" spans="2:8">
      <c r="B60" s="391" t="s">
        <v>503</v>
      </c>
      <c r="C60" s="391" t="s">
        <v>4060</v>
      </c>
      <c r="D60" s="391" t="s">
        <v>4072</v>
      </c>
      <c r="E60" s="390"/>
      <c r="F60" s="390"/>
      <c r="G60" s="390"/>
      <c r="H60" s="390"/>
    </row>
    <row r="61" spans="2:8">
      <c r="B61" s="391" t="s">
        <v>6738</v>
      </c>
      <c r="C61" s="391" t="s">
        <v>4052</v>
      </c>
      <c r="D61" s="391" t="s">
        <v>4062</v>
      </c>
      <c r="E61" s="390"/>
      <c r="F61" s="390"/>
      <c r="G61" s="390"/>
      <c r="H61" s="390"/>
    </row>
  </sheetData>
  <mergeCells count="4">
    <mergeCell ref="B53:B54"/>
    <mergeCell ref="B2:C2"/>
    <mergeCell ref="B27:C27"/>
    <mergeCell ref="B52:D52"/>
  </mergeCells>
  <conditionalFormatting sqref="B55:B61">
    <cfRule type="duplicateValues" dxfId="3" priority="5"/>
  </conditionalFormatting>
  <conditionalFormatting sqref="B4:B24">
    <cfRule type="duplicateValues" dxfId="2" priority="66"/>
  </conditionalFormatting>
  <conditionalFormatting sqref="B5:B24">
    <cfRule type="duplicateValues" dxfId="1" priority="67"/>
  </conditionalFormatting>
  <conditionalFormatting sqref="B55:B61 B4:B24">
    <cfRule type="duplicateValues" dxfId="0" priority="68"/>
  </conditionalFormatting>
  <pageMargins left="0.75" right="0.75" top="1" bottom="1" header="0" footer="0"/>
  <pageSetup orientation="portrait"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3014"/>
  <sheetViews>
    <sheetView zoomScale="85" zoomScaleNormal="85" workbookViewId="0">
      <selection activeCell="C16" sqref="C16"/>
    </sheetView>
  </sheetViews>
  <sheetFormatPr baseColWidth="10" defaultColWidth="11.42578125" defaultRowHeight="12"/>
  <cols>
    <col min="1" max="1" width="35" style="194" customWidth="1"/>
    <col min="2" max="2" width="5.42578125" style="194" customWidth="1"/>
    <col min="3" max="3" width="54.7109375" style="264" customWidth="1"/>
    <col min="4" max="4" width="25.28515625" style="265" customWidth="1"/>
    <col min="5" max="5" width="13.140625" style="266" customWidth="1"/>
    <col min="6" max="6" width="12.7109375" style="266" bestFit="1" customWidth="1"/>
    <col min="7" max="7" width="13.140625" style="266" customWidth="1"/>
    <col min="8" max="8" width="12.42578125" style="267" customWidth="1"/>
    <col min="9" max="9" width="8.7109375" style="267" bestFit="1" customWidth="1"/>
    <col min="10" max="10" width="9.140625" style="267" customWidth="1"/>
    <col min="11" max="11" width="7.85546875" style="267" bestFit="1" customWidth="1"/>
    <col min="12" max="12" width="17.7109375" style="267" bestFit="1" customWidth="1"/>
    <col min="13" max="13" width="15.7109375" style="267" customWidth="1"/>
    <col min="14" max="16384" width="11.42578125" style="194"/>
  </cols>
  <sheetData>
    <row r="1" spans="1:24" ht="68.25" customHeight="1">
      <c r="A1" s="193" t="s">
        <v>4017</v>
      </c>
      <c r="B1" s="193" t="s">
        <v>4026</v>
      </c>
      <c r="C1" s="193" t="s">
        <v>4016</v>
      </c>
      <c r="D1" s="193" t="s">
        <v>3772</v>
      </c>
      <c r="E1" s="193" t="s">
        <v>4027</v>
      </c>
      <c r="F1" s="193" t="s">
        <v>4028</v>
      </c>
      <c r="G1" s="193" t="s">
        <v>4029</v>
      </c>
      <c r="H1" s="249" t="s">
        <v>5750</v>
      </c>
      <c r="I1" s="249" t="s">
        <v>4031</v>
      </c>
      <c r="J1" s="249" t="s">
        <v>5751</v>
      </c>
      <c r="K1" s="249" t="s">
        <v>4033</v>
      </c>
      <c r="L1" s="249" t="s">
        <v>4034</v>
      </c>
      <c r="M1" s="249" t="s">
        <v>4035</v>
      </c>
    </row>
    <row r="2" spans="1:24">
      <c r="A2" s="278" t="s">
        <v>6507</v>
      </c>
      <c r="B2" s="278" t="s">
        <v>3817</v>
      </c>
      <c r="C2" s="219" t="s">
        <v>6535</v>
      </c>
      <c r="D2" s="221" t="str">
        <f>VLOOKUP(C2,Hoja2!$D$2:$N$5000,2,FALSE)</f>
        <v>Agroindustria</v>
      </c>
      <c r="E2" s="278">
        <f>VLOOKUP(C2,Hoja2!$D$2:$N$5000,3,FALSE)</f>
        <v>3</v>
      </c>
      <c r="F2" s="217">
        <f>VLOOKUP(C2,Hoja2!$D$2:$N$5000,4,FALSE)</f>
        <v>44127</v>
      </c>
      <c r="G2" s="217">
        <f>VLOOKUP(C2,Hoja2!$D$2:$N$5000,5,FALSE)</f>
        <v>44561</v>
      </c>
      <c r="H2" s="218">
        <f>VLOOKUP(C2,Hoja2!$D$2:$N$5000,6,FALSE)</f>
        <v>0.24110799999999999</v>
      </c>
      <c r="I2" s="218">
        <f>VLOOKUP(C2,Hoja2!$D$2:$N$5000,7,FALSE)</f>
        <v>6.3556000000000001E-2</v>
      </c>
      <c r="J2" s="218">
        <f>VLOOKUP(C2,Hoja2!$D$2:$N$5000,8,FALSE)</f>
        <v>1.8233088</v>
      </c>
      <c r="K2" s="218">
        <f>VLOOKUP(C2,Hoja2!$D$2:$N$5000,9,FALSE)</f>
        <v>1.8388070000000001</v>
      </c>
      <c r="L2" s="218">
        <f>VLOOKUP(C2,Hoja2!$D$2:$N$5000,10,FALSE)</f>
        <v>87.001776000000007</v>
      </c>
      <c r="M2" s="218">
        <f>VLOOKUP(C2,Hoja2!$D$2:$N$5000,11,FALSE)</f>
        <v>62.796337999999999</v>
      </c>
    </row>
    <row r="3" spans="1:24" ht="12.75">
      <c r="A3" s="543" t="s">
        <v>6610</v>
      </c>
      <c r="B3" s="544"/>
      <c r="C3" s="544"/>
      <c r="D3" s="544"/>
      <c r="E3" s="544"/>
      <c r="F3" s="544"/>
      <c r="G3" s="545"/>
      <c r="H3" s="195">
        <f>+Hoja3!S2</f>
        <v>0.24110799999999999</v>
      </c>
      <c r="I3" s="285">
        <f>+Hoja3!T2</f>
        <v>6.3556000000000001E-2</v>
      </c>
      <c r="J3"/>
      <c r="K3"/>
      <c r="L3" s="195">
        <f>+Hoja3!W2</f>
        <v>87.001776000000007</v>
      </c>
      <c r="M3" s="195">
        <f>+Hoja3!X2</f>
        <v>62.796337999999999</v>
      </c>
    </row>
    <row r="4" spans="1:24" ht="12.75">
      <c r="A4"/>
      <c r="B4"/>
      <c r="C4"/>
      <c r="D4"/>
      <c r="E4"/>
      <c r="F4"/>
      <c r="G4"/>
      <c r="H4"/>
      <c r="I4"/>
      <c r="J4"/>
      <c r="K4"/>
      <c r="L4"/>
      <c r="M4" s="284"/>
    </row>
    <row r="5" spans="1:24">
      <c r="A5" s="278" t="s">
        <v>6602</v>
      </c>
      <c r="B5" s="278" t="s">
        <v>3819</v>
      </c>
      <c r="C5" s="219" t="s">
        <v>6603</v>
      </c>
      <c r="D5" s="221" t="str">
        <f>VLOOKUP(C5,Hoja2!$D$2:$N$5000,2,FALSE)</f>
        <v>Agroindustria</v>
      </c>
      <c r="E5" s="278">
        <f>VLOOKUP(C5,Hoja2!$D$2:$N$5000,3,FALSE)</f>
        <v>1</v>
      </c>
      <c r="F5" s="217">
        <f>VLOOKUP(C5,Hoja2!$D$2:$N$5000,4,FALSE)</f>
        <v>44127</v>
      </c>
      <c r="G5" s="217">
        <f>VLOOKUP(C5,Hoja2!$D$2:$N$5000,5,FALSE)</f>
        <v>44561</v>
      </c>
      <c r="H5" s="218">
        <f>VLOOKUP(C5,Hoja2!$D$2:$N$5000,6,FALSE)</f>
        <v>6.1498999999999998E-2</v>
      </c>
      <c r="I5" s="218">
        <f>VLOOKUP(C5,Hoja2!$D$2:$N$5000,7,FALSE)</f>
        <v>0.104934</v>
      </c>
      <c r="J5" s="218">
        <f>VLOOKUP(C5,Hoja2!$D$2:$N$5000,8,FALSE)</f>
        <v>11.472066</v>
      </c>
      <c r="K5" s="218">
        <f>VLOOKUP(C5,Hoja2!$D$2:$N$5000,9,FALSE)</f>
        <v>6.0181519999999997</v>
      </c>
      <c r="L5" s="218">
        <f>VLOOKUP(C5,Hoja2!$D$2:$N$5000,10,FALSE)</f>
        <v>911.40112699999997</v>
      </c>
      <c r="M5" s="218">
        <f>VLOOKUP(C5,Hoja2!$D$2:$N$5000,11,FALSE)</f>
        <v>29.773128</v>
      </c>
    </row>
    <row r="6" spans="1:24" ht="12.75">
      <c r="A6" s="543" t="s">
        <v>6611</v>
      </c>
      <c r="B6" s="544"/>
      <c r="C6" s="544"/>
      <c r="D6" s="544"/>
      <c r="E6" s="544"/>
      <c r="F6" s="544"/>
      <c r="G6" s="545"/>
      <c r="H6" s="195">
        <f>+Hoja3!S3</f>
        <v>6.1498999999999998E-2</v>
      </c>
      <c r="I6" s="195">
        <f>+Hoja3!T3</f>
        <v>0.104934</v>
      </c>
      <c r="J6"/>
      <c r="K6"/>
      <c r="L6" s="195">
        <f>+Hoja3!W3</f>
        <v>911.40112699999997</v>
      </c>
      <c r="M6" s="195">
        <f>+Hoja3!X3</f>
        <v>29.773128</v>
      </c>
    </row>
    <row r="7" spans="1:24" ht="12.75">
      <c r="A7"/>
      <c r="B7"/>
      <c r="C7"/>
      <c r="D7"/>
      <c r="E7"/>
      <c r="F7"/>
      <c r="G7"/>
      <c r="H7"/>
      <c r="I7"/>
      <c r="J7"/>
      <c r="K7"/>
      <c r="L7"/>
      <c r="M7" s="284"/>
    </row>
    <row r="8" spans="1:24" ht="12.75">
      <c r="A8" s="548" t="s">
        <v>5086</v>
      </c>
      <c r="B8" s="534" t="s">
        <v>3818</v>
      </c>
      <c r="C8" s="401" t="s">
        <v>4652</v>
      </c>
      <c r="D8" s="221" t="str">
        <f>VLOOKUP(C8,Hoja2!$D$2:$N$5000,2,FALSE)</f>
        <v>Químicos</v>
      </c>
      <c r="E8" s="215">
        <f>VLOOKUP(C8,Hoja2!$D$2:$N$5000,3,FALSE)</f>
        <v>2</v>
      </c>
      <c r="F8" s="217">
        <f>VLOOKUP(C8,Hoja2!$D$2:$N$5000,4,FALSE)</f>
        <v>43556</v>
      </c>
      <c r="G8" s="217">
        <f>VLOOKUP(C8,Hoja2!$D$2:$N$5000,5,FALSE)</f>
        <v>44561</v>
      </c>
      <c r="H8" s="218">
        <f>VLOOKUP(C8,Hoja2!$D$2:$N$5000,6,FALSE)</f>
        <v>8.0450999999999995E-2</v>
      </c>
      <c r="I8" s="218">
        <f>VLOOKUP(C8,Hoja2!$D$2:$N$5000,7,FALSE)</f>
        <v>0.28834900000000002</v>
      </c>
      <c r="J8" s="218">
        <f>VLOOKUP(C8,Hoja2!$D$2:$N$5000,8,FALSE)</f>
        <v>0.42604560000000002</v>
      </c>
      <c r="K8" s="218">
        <f>VLOOKUP(C8,Hoja2!$D$2:$N$5000,9,FALSE)</f>
        <v>0.10745399999999999</v>
      </c>
      <c r="L8" s="218">
        <f>VLOOKUP(C8,Hoja2!$D$2:$N$5000,10,FALSE)</f>
        <v>96.703553999999997</v>
      </c>
      <c r="M8" s="218">
        <f>VLOOKUP(C8,Hoja2!$D$2:$N$5000,11,FALSE)</f>
        <v>16.907909</v>
      </c>
      <c r="O8"/>
      <c r="P8"/>
      <c r="Q8"/>
      <c r="R8"/>
      <c r="S8"/>
      <c r="T8"/>
      <c r="U8"/>
      <c r="V8"/>
      <c r="W8"/>
      <c r="X8"/>
    </row>
    <row r="9" spans="1:24">
      <c r="A9" s="548"/>
      <c r="B9" s="535"/>
      <c r="C9" s="401" t="s">
        <v>4928</v>
      </c>
      <c r="D9" s="221" t="str">
        <f>VLOOKUP(C9,Hoja2!$D$2:$N$5000,2,FALSE)</f>
        <v>Alimentos</v>
      </c>
      <c r="E9" s="215">
        <f>VLOOKUP(C9,Hoja2!$D$2:$N$5000,3,FALSE)</f>
        <v>7</v>
      </c>
      <c r="F9" s="217">
        <f>VLOOKUP(C9,Hoja2!$D$2:$N$5000,4,FALSE)</f>
        <v>43678</v>
      </c>
      <c r="G9" s="217">
        <f>VLOOKUP(C9,Hoja2!$D$2:$N$5000,5,FALSE)</f>
        <v>44561</v>
      </c>
      <c r="H9" s="218">
        <f>VLOOKUP(C9,Hoja2!$D$2:$N$5000,6,FALSE)</f>
        <v>0.20569299999999999</v>
      </c>
      <c r="I9" s="218">
        <f>VLOOKUP(C9,Hoja2!$D$2:$N$5000,7,FALSE)</f>
        <v>0.76890899999999995</v>
      </c>
      <c r="J9" s="218">
        <f>VLOOKUP(C9,Hoja2!$D$2:$N$5000,8,FALSE)</f>
        <v>0.39040000000000002</v>
      </c>
      <c r="K9" s="218">
        <f>VLOOKUP(C9,Hoja2!$D$2:$N$5000,9,FALSE)</f>
        <v>0.40775499999999998</v>
      </c>
      <c r="L9" s="218">
        <f>VLOOKUP(C9,Hoja2!$D$2:$N$5000,10,FALSE)</f>
        <v>232.65097499999999</v>
      </c>
      <c r="M9" s="218">
        <f>VLOOKUP(C9,Hoja2!$D$2:$N$5000,11,FALSE)</f>
        <v>19.271291999999999</v>
      </c>
    </row>
    <row r="10" spans="1:24">
      <c r="A10" s="548"/>
      <c r="B10" s="535"/>
      <c r="C10" s="401" t="s">
        <v>4629</v>
      </c>
      <c r="D10" s="221" t="str">
        <f>VLOOKUP(C10,Hoja2!$D$2:$N$5000,2,FALSE)</f>
        <v>Otros</v>
      </c>
      <c r="E10" s="215">
        <f>VLOOKUP(C10,Hoja2!$D$2:$N$5000,3,FALSE)</f>
        <v>7</v>
      </c>
      <c r="F10" s="217">
        <f>VLOOKUP(C10,Hoja2!$D$2:$N$5000,4,FALSE)</f>
        <v>43556</v>
      </c>
      <c r="G10" s="217">
        <f>VLOOKUP(C10,Hoja2!$D$2:$N$5000,5,FALSE)</f>
        <v>45291</v>
      </c>
      <c r="H10" s="218">
        <f>VLOOKUP(C10,Hoja2!$D$2:$N$5000,6,FALSE)</f>
        <v>9.8630999999999996E-2</v>
      </c>
      <c r="I10" s="218">
        <f>VLOOKUP(C10,Hoja2!$D$2:$N$5000,7,FALSE)</f>
        <v>0.13345399999999999</v>
      </c>
      <c r="J10" s="218">
        <f>VLOOKUP(C10,Hoja2!$D$2:$N$5000,8,FALSE)</f>
        <v>8.6720000000000005E-2</v>
      </c>
      <c r="K10" s="218">
        <f>VLOOKUP(C10,Hoja2!$D$2:$N$5000,9,FALSE)</f>
        <v>5.1965999999999998E-2</v>
      </c>
      <c r="L10" s="218">
        <f>VLOOKUP(C10,Hoja2!$D$2:$N$5000,10,FALSE)</f>
        <v>10.682107999999999</v>
      </c>
      <c r="M10" s="218">
        <f>VLOOKUP(C10,Hoja2!$D$2:$N$5000,11,FALSE)</f>
        <v>27.011130000000001</v>
      </c>
    </row>
    <row r="11" spans="1:24">
      <c r="A11" s="548"/>
      <c r="B11" s="535"/>
      <c r="C11" s="401" t="s">
        <v>3727</v>
      </c>
      <c r="D11" s="221" t="str">
        <f>VLOOKUP(C11,Hoja2!$D$2:$N$5000,2,FALSE)</f>
        <v>Transporte</v>
      </c>
      <c r="E11" s="215">
        <f>VLOOKUP(C11,Hoja2!$D$2:$N$5000,3,FALSE)</f>
        <v>1</v>
      </c>
      <c r="F11" s="217">
        <f>VLOOKUP(C11,Hoja2!$D$2:$N$5000,4,FALSE)</f>
        <v>43525</v>
      </c>
      <c r="G11" s="217">
        <f>VLOOKUP(C11,Hoja2!$D$2:$N$5000,5,FALSE)</f>
        <v>44561</v>
      </c>
      <c r="H11" s="218">
        <f>VLOOKUP(C11,Hoja2!$D$2:$N$5000,6,FALSE)</f>
        <v>0.21543499999999999</v>
      </c>
      <c r="I11" s="218">
        <f>VLOOKUP(C11,Hoja2!$D$2:$N$5000,7,FALSE)</f>
        <v>0.35391499999999998</v>
      </c>
      <c r="J11" s="218">
        <f>VLOOKUP(C11,Hoja2!$D$2:$N$5000,8,FALSE)</f>
        <v>0.44192720000000002</v>
      </c>
      <c r="K11" s="218">
        <f>VLOOKUP(C11,Hoja2!$D$2:$N$5000,9,FALSE)</f>
        <v>0.41029500000000002</v>
      </c>
      <c r="L11" s="218">
        <f>VLOOKUP(C11,Hoja2!$D$2:$N$5000,10,FALSE)</f>
        <v>123.77869200000001</v>
      </c>
      <c r="M11" s="218">
        <f>VLOOKUP(C11,Hoja2!$D$2:$N$5000,11,FALSE)</f>
        <v>21.937566</v>
      </c>
    </row>
    <row r="12" spans="1:24">
      <c r="A12" s="548"/>
      <c r="B12" s="535"/>
      <c r="C12" s="401" t="s">
        <v>4679</v>
      </c>
      <c r="D12" s="221" t="str">
        <f>VLOOKUP(C12,Hoja2!$D$2:$N$5000,2,FALSE)</f>
        <v>Químicos</v>
      </c>
      <c r="E12" s="215">
        <f>VLOOKUP(C12,Hoja2!$D$2:$N$5000,3,FALSE)</f>
        <v>13</v>
      </c>
      <c r="F12" s="217">
        <f>VLOOKUP(C12,Hoja2!$D$2:$N$5000,4,FALSE)</f>
        <v>43525</v>
      </c>
      <c r="G12" s="217">
        <f>VLOOKUP(C12,Hoja2!$D$2:$N$5000,5,FALSE)</f>
        <v>44651</v>
      </c>
      <c r="H12" s="218">
        <f>VLOOKUP(C12,Hoja2!$D$2:$N$5000,6,FALSE)</f>
        <v>0.19115399999999999</v>
      </c>
      <c r="I12" s="218">
        <f>VLOOKUP(C12,Hoja2!$D$2:$N$5000,7,FALSE)</f>
        <v>0.19830200000000001</v>
      </c>
      <c r="J12" s="218">
        <f>VLOOKUP(C12,Hoja2!$D$2:$N$5000,8,FALSE)</f>
        <v>0.48863119999999999</v>
      </c>
      <c r="K12" s="218">
        <f>VLOOKUP(C12,Hoja2!$D$2:$N$5000,9,FALSE)</f>
        <v>0.53647299999999998</v>
      </c>
      <c r="L12" s="218">
        <f>VLOOKUP(C12,Hoja2!$D$2:$N$5000,10,FALSE)</f>
        <v>76.549220000000005</v>
      </c>
      <c r="M12" s="218">
        <f>VLOOKUP(C12,Hoja2!$D$2:$N$5000,11,FALSE)</f>
        <v>34.087003000000003</v>
      </c>
    </row>
    <row r="13" spans="1:24" s="392" customFormat="1">
      <c r="A13" s="548"/>
      <c r="B13" s="535"/>
      <c r="C13" s="401" t="s">
        <v>4649</v>
      </c>
      <c r="D13" s="402" t="str">
        <f>VLOOKUP(C13,Hoja2!$D$2:$N$5000,2,FALSE)</f>
        <v>Químicos</v>
      </c>
      <c r="E13" s="444">
        <f>VLOOKUP(C13,Hoja2!$D$2:$N$5000,3,FALSE)</f>
        <v>3</v>
      </c>
      <c r="F13" s="399">
        <f>VLOOKUP(C13,Hoja2!$D$2:$N$5000,4,FALSE)</f>
        <v>43556</v>
      </c>
      <c r="G13" s="399">
        <f>VLOOKUP(C13,Hoja2!$D$2:$N$5000,5,FALSE)</f>
        <v>44651</v>
      </c>
      <c r="H13" s="400">
        <f>VLOOKUP(C13,Hoja2!$D$2:$N$5000,6,FALSE)</f>
        <v>0.21662200000000001</v>
      </c>
      <c r="I13" s="400">
        <f>VLOOKUP(C13,Hoja2!$D$2:$N$5000,7,FALSE)</f>
        <v>0.35280899999999998</v>
      </c>
      <c r="J13" s="400">
        <f>VLOOKUP(C13,Hoja2!$D$2:$N$5000,8,FALSE)</f>
        <v>0.45563999999999999</v>
      </c>
      <c r="K13" s="400">
        <f>VLOOKUP(C13,Hoja2!$D$2:$N$5000,9,FALSE)</f>
        <v>0.498782</v>
      </c>
      <c r="L13" s="400">
        <f>VLOOKUP(C13,Hoja2!$D$2:$N$5000,10,FALSE)</f>
        <v>126.51619100000001</v>
      </c>
      <c r="M13" s="400">
        <f>VLOOKUP(C13,Hoja2!$D$2:$N$5000,11,FALSE)</f>
        <v>21.474523999999999</v>
      </c>
    </row>
    <row r="14" spans="1:24" s="392" customFormat="1">
      <c r="A14" s="548"/>
      <c r="B14" s="535"/>
      <c r="C14" s="401" t="s">
        <v>4673</v>
      </c>
      <c r="D14" s="402" t="str">
        <f>VLOOKUP(C14,Hoja2!$D$2:$N$5000,2,FALSE)</f>
        <v>Alimentos</v>
      </c>
      <c r="E14" s="444">
        <f>VLOOKUP(C14,Hoja2!$D$2:$N$5000,3,FALSE)</f>
        <v>2</v>
      </c>
      <c r="F14" s="399">
        <f>VLOOKUP(C14,Hoja2!$D$2:$N$5000,4,FALSE)</f>
        <v>43435</v>
      </c>
      <c r="G14" s="399">
        <f>VLOOKUP(C14,Hoja2!$D$2:$N$5000,5,FALSE)</f>
        <v>44531</v>
      </c>
      <c r="H14" s="400">
        <f>VLOOKUP(C14,Hoja2!$D$2:$N$5000,6,FALSE)</f>
        <v>1.4187999999999999E-2</v>
      </c>
      <c r="I14" s="400">
        <f>VLOOKUP(C14,Hoja2!$D$2:$N$5000,7,FALSE)</f>
        <v>0.15478700000000001</v>
      </c>
      <c r="J14" s="400">
        <f>VLOOKUP(C14,Hoja2!$D$2:$N$5000,8,FALSE)</f>
        <v>0.1488092</v>
      </c>
      <c r="K14" s="400">
        <f>VLOOKUP(C14,Hoja2!$D$2:$N$5000,9,FALSE)</f>
        <v>0</v>
      </c>
      <c r="L14" s="400">
        <f>VLOOKUP(C14,Hoja2!$D$2:$N$5000,10,FALSE)</f>
        <v>18.134561000000001</v>
      </c>
      <c r="M14" s="400">
        <f>VLOOKUP(C14,Hoja2!$D$2:$N$5000,11,FALSE)</f>
        <v>14.26</v>
      </c>
    </row>
    <row r="15" spans="1:24" s="392" customFormat="1">
      <c r="A15" s="548"/>
      <c r="B15" s="535"/>
      <c r="C15" s="401" t="s">
        <v>3721</v>
      </c>
      <c r="D15" s="402" t="str">
        <f>VLOOKUP(C15,Hoja2!$D$2:$N$5000,2,FALSE)</f>
        <v>Vidrios, cauchos y plásticos</v>
      </c>
      <c r="E15" s="444">
        <f>VLOOKUP(C15,Hoja2!$D$2:$N$5000,3,FALSE)</f>
        <v>2</v>
      </c>
      <c r="F15" s="399">
        <f>VLOOKUP(C15,Hoja2!$D$2:$N$5000,4,FALSE)</f>
        <v>43525</v>
      </c>
      <c r="G15" s="399">
        <f>VLOOKUP(C15,Hoja2!$D$2:$N$5000,5,FALSE)</f>
        <v>44561</v>
      </c>
      <c r="H15" s="400">
        <f>VLOOKUP(C15,Hoja2!$D$2:$N$5000,6,FALSE)</f>
        <v>0.2137</v>
      </c>
      <c r="I15" s="400">
        <f>VLOOKUP(C15,Hoja2!$D$2:$N$5000,7,FALSE)</f>
        <v>0.44328299999999998</v>
      </c>
      <c r="J15" s="400">
        <f>VLOOKUP(C15,Hoja2!$D$2:$N$5000,8,FALSE)</f>
        <v>0.18950919999999999</v>
      </c>
      <c r="K15" s="400">
        <f>VLOOKUP(C15,Hoja2!$D$2:$N$5000,9,FALSE)</f>
        <v>0.19341800000000001</v>
      </c>
      <c r="L15" s="400">
        <f>VLOOKUP(C15,Hoja2!$D$2:$N$5000,10,FALSE)</f>
        <v>66.126609999999999</v>
      </c>
      <c r="M15" s="400">
        <f>VLOOKUP(C15,Hoja2!$D$2:$N$5000,11,FALSE)</f>
        <v>21.047694</v>
      </c>
    </row>
    <row r="16" spans="1:24" s="392" customFormat="1">
      <c r="A16" s="548"/>
      <c r="B16" s="535"/>
      <c r="C16" s="401" t="s">
        <v>4945</v>
      </c>
      <c r="D16" s="402" t="str">
        <f>VLOOKUP(C16,Hoja2!$D$2:$N$5000,2,FALSE)</f>
        <v>Alimentos</v>
      </c>
      <c r="E16" s="444">
        <f>VLOOKUP(C16,Hoja2!$D$2:$N$5000,3,FALSE)</f>
        <v>9</v>
      </c>
      <c r="F16" s="399">
        <f>VLOOKUP(C16,Hoja2!$D$2:$N$5000,4,FALSE)</f>
        <v>43678</v>
      </c>
      <c r="G16" s="399">
        <f>VLOOKUP(C16,Hoja2!$D$2:$N$5000,5,FALSE)</f>
        <v>44561</v>
      </c>
      <c r="H16" s="400">
        <f>VLOOKUP(C16,Hoja2!$D$2:$N$5000,6,FALSE)</f>
        <v>0.219278</v>
      </c>
      <c r="I16" s="400">
        <f>VLOOKUP(C16,Hoja2!$D$2:$N$5000,7,FALSE)</f>
        <v>0.25689099999999998</v>
      </c>
      <c r="J16" s="400">
        <f>VLOOKUP(C16,Hoja2!$D$2:$N$5000,8,FALSE)</f>
        <v>0.33</v>
      </c>
      <c r="K16" s="400">
        <f>VLOOKUP(C16,Hoja2!$D$2:$N$5000,9,FALSE)</f>
        <v>0.33292300000000002</v>
      </c>
      <c r="L16" s="400">
        <f>VLOOKUP(C16,Hoja2!$D$2:$N$5000,10,FALSE)</f>
        <v>66.537305000000003</v>
      </c>
      <c r="M16" s="400">
        <f>VLOOKUP(C16,Hoja2!$D$2:$N$5000,11,FALSE)</f>
        <v>25.793113000000002</v>
      </c>
    </row>
    <row r="17" spans="1:13" s="392" customFormat="1">
      <c r="A17" s="548"/>
      <c r="B17" s="535"/>
      <c r="C17" s="401" t="s">
        <v>6460</v>
      </c>
      <c r="D17" s="402" t="str">
        <f>VLOOKUP(C17,Hoja2!$D$2:$N$5000,2,FALSE)</f>
        <v>Hidrocarburos</v>
      </c>
      <c r="E17" s="444">
        <f>VLOOKUP(C17,Hoja2!$D$2:$N$5000,3,FALSE)</f>
        <v>6</v>
      </c>
      <c r="F17" s="399">
        <f>VLOOKUP(C17,Hoja2!$D$2:$N$5000,4,FALSE)</f>
        <v>44075</v>
      </c>
      <c r="G17" s="399">
        <f>VLOOKUP(C17,Hoja2!$D$2:$N$5000,5,FALSE)</f>
        <v>45169</v>
      </c>
      <c r="H17" s="400">
        <f>VLOOKUP(C17,Hoja2!$D$2:$N$5000,6,FALSE)</f>
        <v>0.236433</v>
      </c>
      <c r="I17" s="400">
        <f>VLOOKUP(C17,Hoja2!$D$2:$N$5000,7,FALSE)</f>
        <v>0.50916399999999995</v>
      </c>
      <c r="J17" s="400">
        <f>VLOOKUP(C17,Hoja2!$D$2:$N$5000,8,FALSE)</f>
        <v>0.1636</v>
      </c>
      <c r="K17" s="400">
        <f>VLOOKUP(C17,Hoja2!$D$2:$N$5000,9,FALSE)</f>
        <v>0.166468</v>
      </c>
      <c r="L17" s="400">
        <f>VLOOKUP(C17,Hoja2!$D$2:$N$5000,10,FALSE)</f>
        <v>64.304871000000006</v>
      </c>
      <c r="M17" s="400">
        <f>VLOOKUP(C17,Hoja2!$D$2:$N$5000,11,FALSE)</f>
        <v>26.090070999999998</v>
      </c>
    </row>
    <row r="18" spans="1:13" s="392" customFormat="1">
      <c r="A18" s="548"/>
      <c r="B18" s="535"/>
      <c r="C18" s="401" t="s">
        <v>2797</v>
      </c>
      <c r="D18" s="402" t="str">
        <f>VLOOKUP(C18,Hoja2!$D$2:$N$5000,2,FALSE)</f>
        <v>Vidrios, cauchos y plásticos</v>
      </c>
      <c r="E18" s="444">
        <f>VLOOKUP(C18,Hoja2!$D$2:$N$5000,3,FALSE)</f>
        <v>7</v>
      </c>
      <c r="F18" s="399">
        <f>VLOOKUP(C18,Hoja2!$D$2:$N$5000,4,FALSE)</f>
        <v>43160</v>
      </c>
      <c r="G18" s="399">
        <f>VLOOKUP(C18,Hoja2!$D$2:$N$5000,5,FALSE)</f>
        <v>44561</v>
      </c>
      <c r="H18" s="400">
        <f>VLOOKUP(C18,Hoja2!$D$2:$N$5000,6,FALSE)</f>
        <v>0.20907800000000001</v>
      </c>
      <c r="I18" s="400">
        <f>VLOOKUP(C18,Hoja2!$D$2:$N$5000,7,FALSE)</f>
        <v>0.80345599999999995</v>
      </c>
      <c r="J18" s="400">
        <f>VLOOKUP(C18,Hoja2!$D$2:$N$5000,8,FALSE)</f>
        <v>0.48432799999999998</v>
      </c>
      <c r="K18" s="400">
        <f>VLOOKUP(C18,Hoja2!$D$2:$N$5000,9,FALSE)</f>
        <v>0.48094199999999998</v>
      </c>
      <c r="L18" s="400">
        <f>VLOOKUP(C18,Hoja2!$D$2:$N$5000,10,FALSE)</f>
        <v>301.60350199999999</v>
      </c>
      <c r="M18" s="400">
        <f>VLOOKUP(C18,Hoja2!$D$2:$N$5000,11,FALSE)</f>
        <v>17.331275999999999</v>
      </c>
    </row>
    <row r="19" spans="1:13" s="392" customFormat="1">
      <c r="A19" s="548"/>
      <c r="B19" s="535"/>
      <c r="C19" s="401" t="s">
        <v>3725</v>
      </c>
      <c r="D19" s="402" t="str">
        <f>VLOOKUP(C19,Hoja2!$D$2:$N$5000,2,FALSE)</f>
        <v>Vidrios, cauchos y plásticos</v>
      </c>
      <c r="E19" s="444">
        <f>VLOOKUP(C19,Hoja2!$D$2:$N$5000,3,FALSE)</f>
        <v>7</v>
      </c>
      <c r="F19" s="399">
        <f>VLOOKUP(C19,Hoja2!$D$2:$N$5000,4,FALSE)</f>
        <v>43525</v>
      </c>
      <c r="G19" s="399">
        <f>VLOOKUP(C19,Hoja2!$D$2:$N$5000,5,FALSE)</f>
        <v>44166</v>
      </c>
      <c r="H19" s="400">
        <f>VLOOKUP(C19,Hoja2!$D$2:$N$5000,6,FALSE)</f>
        <v>0.20403099999999999</v>
      </c>
      <c r="I19" s="400">
        <f>VLOOKUP(C19,Hoja2!$D$2:$N$5000,7,FALSE)</f>
        <v>0.58067899999999995</v>
      </c>
      <c r="J19" s="400">
        <f>VLOOKUP(C19,Hoja2!$D$2:$N$5000,8,FALSE)</f>
        <v>0.22040000000000001</v>
      </c>
      <c r="K19" s="400">
        <f>VLOOKUP(C19,Hoja2!$D$2:$N$5000,9,FALSE)</f>
        <v>0.22889300000000001</v>
      </c>
      <c r="L19" s="400">
        <f>VLOOKUP(C19,Hoja2!$D$2:$N$5000,10,FALSE)</f>
        <v>98.807646000000005</v>
      </c>
      <c r="M19" s="400">
        <f>VLOOKUP(C19,Hoja2!$D$2:$N$5000,11,FALSE)</f>
        <v>19.658685999999999</v>
      </c>
    </row>
    <row r="20" spans="1:13" s="392" customFormat="1">
      <c r="A20" s="548"/>
      <c r="B20" s="535"/>
      <c r="C20" s="401" t="s">
        <v>3621</v>
      </c>
      <c r="D20" s="402" t="str">
        <f>VLOOKUP(C20,Hoja2!$D$2:$N$5000,2,FALSE)</f>
        <v>Pesquería</v>
      </c>
      <c r="E20" s="444">
        <f>VLOOKUP(C20,Hoja2!$D$2:$N$5000,3,FALSE)</f>
        <v>1</v>
      </c>
      <c r="F20" s="399">
        <f>VLOOKUP(C20,Hoja2!$D$2:$N$5000,4,FALSE)</f>
        <v>43497</v>
      </c>
      <c r="G20" s="399">
        <f>VLOOKUP(C20,Hoja2!$D$2:$N$5000,5,FALSE)</f>
        <v>44561</v>
      </c>
      <c r="H20" s="400">
        <f>VLOOKUP(C20,Hoja2!$D$2:$N$5000,6,FALSE)</f>
        <v>0.125224</v>
      </c>
      <c r="I20" s="400">
        <f>VLOOKUP(C20,Hoja2!$D$2:$N$5000,7,FALSE)</f>
        <v>5.2546000000000002E-2</v>
      </c>
      <c r="J20" s="400">
        <f>VLOOKUP(C20,Hoja2!$D$2:$N$5000,8,FALSE)</f>
        <v>0.21669079999999999</v>
      </c>
      <c r="K20" s="400">
        <f>VLOOKUP(C20,Hoja2!$D$2:$N$5000,9,FALSE)</f>
        <v>7.5580999999999995E-2</v>
      </c>
      <c r="L20" s="400">
        <f>VLOOKUP(C20,Hoja2!$D$2:$N$5000,10,FALSE)</f>
        <v>9.0198789999999995</v>
      </c>
      <c r="M20" s="400">
        <f>VLOOKUP(C20,Hoja2!$D$2:$N$5000,11,FALSE)</f>
        <v>35.049073999999997</v>
      </c>
    </row>
    <row r="21" spans="1:13" s="392" customFormat="1">
      <c r="A21" s="548"/>
      <c r="B21" s="535"/>
      <c r="C21" s="401" t="s">
        <v>2953</v>
      </c>
      <c r="D21" s="402" t="str">
        <f>VLOOKUP(C21,Hoja2!$D$2:$N$5000,2,FALSE)</f>
        <v>Pesquería</v>
      </c>
      <c r="E21" s="444">
        <f>VLOOKUP(C21,Hoja2!$D$2:$N$5000,3,FALSE)</f>
        <v>1</v>
      </c>
      <c r="F21" s="399">
        <f>VLOOKUP(C21,Hoja2!$D$2:$N$5000,4,FALSE)</f>
        <v>43221</v>
      </c>
      <c r="G21" s="399">
        <f>VLOOKUP(C21,Hoja2!$D$2:$N$5000,5,FALSE)</f>
        <v>44561</v>
      </c>
      <c r="H21" s="400">
        <f>VLOOKUP(C21,Hoja2!$D$2:$N$5000,6,FALSE)</f>
        <v>0.205039</v>
      </c>
      <c r="I21" s="400">
        <f>VLOOKUP(C21,Hoja2!$D$2:$N$5000,7,FALSE)</f>
        <v>0.17599699999999999</v>
      </c>
      <c r="J21" s="400">
        <f>VLOOKUP(C21,Hoja2!$D$2:$N$5000,8,FALSE)</f>
        <v>0.39859080000000002</v>
      </c>
      <c r="K21" s="400">
        <f>VLOOKUP(C21,Hoja2!$D$2:$N$5000,9,FALSE)</f>
        <v>0.41029500000000002</v>
      </c>
      <c r="L21" s="400">
        <f>VLOOKUP(C21,Hoja2!$D$2:$N$5000,10,FALSE)</f>
        <v>55.523311</v>
      </c>
      <c r="M21" s="400">
        <f>VLOOKUP(C21,Hoja2!$D$2:$N$5000,11,FALSE)</f>
        <v>33.180551999999999</v>
      </c>
    </row>
    <row r="22" spans="1:13" s="392" customFormat="1">
      <c r="A22" s="548"/>
      <c r="B22" s="535"/>
      <c r="C22" s="401" t="s">
        <v>3623</v>
      </c>
      <c r="D22" s="402" t="str">
        <f>VLOOKUP(C22,Hoja2!$D$2:$N$5000,2,FALSE)</f>
        <v>Comercio</v>
      </c>
      <c r="E22" s="444">
        <f>VLOOKUP(C22,Hoja2!$D$2:$N$5000,3,FALSE)</f>
        <v>7</v>
      </c>
      <c r="F22" s="399">
        <f>VLOOKUP(C22,Hoja2!$D$2:$N$5000,4,FALSE)</f>
        <v>43497</v>
      </c>
      <c r="G22" s="399">
        <f>VLOOKUP(C22,Hoja2!$D$2:$N$5000,5,FALSE)</f>
        <v>44592</v>
      </c>
      <c r="H22" s="400">
        <f>VLOOKUP(C22,Hoja2!$D$2:$N$5000,6,FALSE)</f>
        <v>6.6900000000000001E-2</v>
      </c>
      <c r="I22" s="400">
        <f>VLOOKUP(C22,Hoja2!$D$2:$N$5000,7,FALSE)</f>
        <v>3.8649999999999997E-2</v>
      </c>
      <c r="J22" s="400">
        <f>VLOOKUP(C22,Hoja2!$D$2:$N$5000,8,FALSE)</f>
        <v>0.33742800000000001</v>
      </c>
      <c r="K22" s="400">
        <f>VLOOKUP(C22,Hoja2!$D$2:$N$5000,9,FALSE)</f>
        <v>1.0455000000000001E-2</v>
      </c>
      <c r="L22" s="400">
        <f>VLOOKUP(C22,Hoja2!$D$2:$N$5000,10,FALSE)</f>
        <v>10.115259999999999</v>
      </c>
      <c r="M22" s="400">
        <f>VLOOKUP(C22,Hoja2!$D$2:$N$5000,11,FALSE)</f>
        <v>18.210709999999999</v>
      </c>
    </row>
    <row r="23" spans="1:13" s="392" customFormat="1">
      <c r="A23" s="548"/>
      <c r="B23" s="535"/>
      <c r="C23" s="401" t="s">
        <v>4627</v>
      </c>
      <c r="D23" s="402" t="str">
        <f>VLOOKUP(C23,Hoja2!$D$2:$N$5000,2,FALSE)</f>
        <v>Otros</v>
      </c>
      <c r="E23" s="444">
        <f>VLOOKUP(C23,Hoja2!$D$2:$N$5000,3,FALSE)</f>
        <v>7</v>
      </c>
      <c r="F23" s="399">
        <f>VLOOKUP(C23,Hoja2!$D$2:$N$5000,4,FALSE)</f>
        <v>43556</v>
      </c>
      <c r="G23" s="399">
        <f>VLOOKUP(C23,Hoja2!$D$2:$N$5000,5,FALSE)</f>
        <v>45291</v>
      </c>
      <c r="H23" s="400">
        <f>VLOOKUP(C23,Hoja2!$D$2:$N$5000,6,FALSE)</f>
        <v>0.13696700000000001</v>
      </c>
      <c r="I23" s="400">
        <f>VLOOKUP(C23,Hoja2!$D$2:$N$5000,7,FALSE)</f>
        <v>0.169902</v>
      </c>
      <c r="J23" s="400">
        <f>VLOOKUP(C23,Hoja2!$D$2:$N$5000,8,FALSE)</f>
        <v>0.1426</v>
      </c>
      <c r="K23" s="400">
        <f>VLOOKUP(C23,Hoja2!$D$2:$N$5000,9,FALSE)</f>
        <v>3.1365999999999998E-2</v>
      </c>
      <c r="L23" s="400">
        <f>VLOOKUP(C23,Hoja2!$D$2:$N$5000,10,FALSE)</f>
        <v>18.782506000000001</v>
      </c>
      <c r="M23" s="400">
        <f>VLOOKUP(C23,Hoja2!$D$2:$N$5000,11,FALSE)</f>
        <v>19.844182</v>
      </c>
    </row>
    <row r="24" spans="1:13" s="392" customFormat="1">
      <c r="A24" s="548"/>
      <c r="B24" s="535"/>
      <c r="C24" s="401" t="s">
        <v>4941</v>
      </c>
      <c r="D24" s="402" t="str">
        <f>VLOOKUP(C24,Hoja2!$D$2:$N$5000,2,FALSE)</f>
        <v>Otros</v>
      </c>
      <c r="E24" s="444">
        <f>VLOOKUP(C24,Hoja2!$D$2:$N$5000,3,FALSE)</f>
        <v>7</v>
      </c>
      <c r="F24" s="399">
        <f>VLOOKUP(C24,Hoja2!$D$2:$N$5000,4,FALSE)</f>
        <v>43678</v>
      </c>
      <c r="G24" s="399">
        <f>VLOOKUP(C24,Hoja2!$D$2:$N$5000,5,FALSE)</f>
        <v>45291</v>
      </c>
      <c r="H24" s="400">
        <f>VLOOKUP(C24,Hoja2!$D$2:$N$5000,6,FALSE)</f>
        <v>0.19884299999999999</v>
      </c>
      <c r="I24" s="400">
        <f>VLOOKUP(C24,Hoja2!$D$2:$N$5000,7,FALSE)</f>
        <v>0.56135299999999999</v>
      </c>
      <c r="J24" s="400">
        <f>VLOOKUP(C24,Hoja2!$D$2:$N$5000,8,FALSE)</f>
        <v>0.22008</v>
      </c>
      <c r="K24" s="400">
        <f>VLOOKUP(C24,Hoja2!$D$2:$N$5000,9,FALSE)</f>
        <v>0.230016</v>
      </c>
      <c r="L24" s="400">
        <f>VLOOKUP(C24,Hoja2!$D$2:$N$5000,10,FALSE)</f>
        <v>95.756403000000006</v>
      </c>
      <c r="M24" s="400">
        <f>VLOOKUP(C24,Hoja2!$D$2:$N$5000,11,FALSE)</f>
        <v>23.153983</v>
      </c>
    </row>
    <row r="25" spans="1:13" s="392" customFormat="1">
      <c r="A25" s="548"/>
      <c r="B25" s="535"/>
      <c r="C25" s="401" t="s">
        <v>4662</v>
      </c>
      <c r="D25" s="402" t="str">
        <f>VLOOKUP(C25,Hoja2!$D$2:$N$5000,2,FALSE)</f>
        <v>Químicos</v>
      </c>
      <c r="E25" s="444">
        <f>VLOOKUP(C25,Hoja2!$D$2:$N$5000,3,FALSE)</f>
        <v>8</v>
      </c>
      <c r="F25" s="399">
        <f>VLOOKUP(C25,Hoja2!$D$2:$N$5000,4,FALSE)</f>
        <v>43556</v>
      </c>
      <c r="G25" s="399">
        <f>VLOOKUP(C25,Hoja2!$D$2:$N$5000,5,FALSE)</f>
        <v>44561</v>
      </c>
      <c r="H25" s="400">
        <f>VLOOKUP(C25,Hoja2!$D$2:$N$5000,6,FALSE)</f>
        <v>0.28896899999999998</v>
      </c>
      <c r="I25" s="400">
        <f>VLOOKUP(C25,Hoja2!$D$2:$N$5000,7,FALSE)</f>
        <v>0.24964800000000001</v>
      </c>
      <c r="J25" s="400">
        <f>VLOOKUP(C25,Hoja2!$D$2:$N$5000,8,FALSE)</f>
        <v>2.5564799999999999E-2</v>
      </c>
      <c r="K25" s="400">
        <f>VLOOKUP(C25,Hoja2!$D$2:$N$5000,9,FALSE)</f>
        <v>1.0708000000000001E-2</v>
      </c>
      <c r="L25" s="400">
        <f>VLOOKUP(C25,Hoja2!$D$2:$N$5000,10,FALSE)</f>
        <v>4.9907349999999999</v>
      </c>
      <c r="M25" s="400">
        <f>VLOOKUP(C25,Hoja2!$D$2:$N$5000,11,FALSE)</f>
        <v>30.22448</v>
      </c>
    </row>
    <row r="26" spans="1:13">
      <c r="A26" s="548"/>
      <c r="B26" s="535"/>
      <c r="C26" s="401" t="s">
        <v>6837</v>
      </c>
      <c r="D26" s="402" t="str">
        <f>VLOOKUP(C26,Hoja2!$D$2:$N$5000,2,FALSE)</f>
        <v>Otros</v>
      </c>
      <c r="E26" s="444">
        <f>VLOOKUP(C26,Hoja2!$D$2:$N$5000,3,FALSE)</f>
        <v>7</v>
      </c>
      <c r="F26" s="399">
        <f>VLOOKUP(C26,Hoja2!$D$2:$N$5000,4,FALSE)</f>
        <v>43556</v>
      </c>
      <c r="G26" s="399">
        <f>VLOOKUP(C26,Hoja2!$D$2:$N$5000,5,FALSE)</f>
        <v>45291</v>
      </c>
      <c r="H26" s="400">
        <f>VLOOKUP(C26,Hoja2!$D$2:$N$5000,6,FALSE)</f>
        <v>0.150284</v>
      </c>
      <c r="I26" s="400">
        <f>VLOOKUP(C26,Hoja2!$D$2:$N$5000,7,FALSE)</f>
        <v>0.22484899999999999</v>
      </c>
      <c r="J26" s="400">
        <f>VLOOKUP(C26,Hoja2!$D$2:$N$5000,8,FALSE)</f>
        <v>0.22159999999999999</v>
      </c>
      <c r="K26" s="400">
        <f>VLOOKUP(C26,Hoja2!$D$2:$N$5000,9,FALSE)</f>
        <v>9.4097E-2</v>
      </c>
      <c r="L26" s="400">
        <f>VLOOKUP(C26,Hoja2!$D$2:$N$5000,10,FALSE)</f>
        <v>38.617165999999997</v>
      </c>
      <c r="M26" s="400">
        <f>VLOOKUP(C26,Hoja2!$D$2:$N$5000,11,FALSE)</f>
        <v>21.415334999999999</v>
      </c>
    </row>
    <row r="27" spans="1:13">
      <c r="A27" s="548"/>
      <c r="B27" s="535"/>
      <c r="C27" s="401" t="s">
        <v>6838</v>
      </c>
      <c r="D27" s="221" t="str">
        <f>VLOOKUP(C27,Hoja2!$D$2:$N$5000,2,FALSE)</f>
        <v>Otros</v>
      </c>
      <c r="E27" s="215">
        <f>VLOOKUP(C27,Hoja2!$D$2:$N$5000,3,FALSE)</f>
        <v>7</v>
      </c>
      <c r="F27" s="217">
        <f>VLOOKUP(C27,Hoja2!$D$2:$N$5000,4,FALSE)</f>
        <v>43556</v>
      </c>
      <c r="G27" s="217">
        <f>VLOOKUP(C27,Hoja2!$D$2:$N$5000,5,FALSE)</f>
        <v>45291</v>
      </c>
      <c r="H27" s="218">
        <f>VLOOKUP(C27,Hoja2!$D$2:$N$5000,6,FALSE)</f>
        <v>0.16733500000000001</v>
      </c>
      <c r="I27" s="218">
        <f>VLOOKUP(C27,Hoja2!$D$2:$N$5000,7,FALSE)</f>
        <v>0.45150000000000001</v>
      </c>
      <c r="J27" s="218">
        <f>VLOOKUP(C27,Hoja2!$D$2:$N$5000,8,FALSE)</f>
        <v>0.14014799999999999</v>
      </c>
      <c r="K27" s="218">
        <f>VLOOKUP(C27,Hoja2!$D$2:$N$5000,9,FALSE)</f>
        <v>9.4097E-2</v>
      </c>
      <c r="L27" s="218">
        <f>VLOOKUP(C27,Hoja2!$D$2:$N$5000,10,FALSE)</f>
        <v>49.044947000000001</v>
      </c>
      <c r="M27" s="218">
        <f>VLOOKUP(C27,Hoja2!$D$2:$N$5000,11,FALSE)</f>
        <v>20.282050999999999</v>
      </c>
    </row>
    <row r="28" spans="1:13">
      <c r="A28" s="548"/>
      <c r="B28" s="535"/>
      <c r="C28" s="401" t="s">
        <v>6839</v>
      </c>
      <c r="D28" s="221" t="str">
        <f>VLOOKUP(C28,Hoja2!$D$2:$N$5000,2,FALSE)</f>
        <v>Otros</v>
      </c>
      <c r="E28" s="215">
        <f>VLOOKUP(C28,Hoja2!$D$2:$N$5000,3,FALSE)</f>
        <v>7</v>
      </c>
      <c r="F28" s="217">
        <f>VLOOKUP(C28,Hoja2!$D$2:$N$5000,4,FALSE)</f>
        <v>43556</v>
      </c>
      <c r="G28" s="217">
        <f>VLOOKUP(C28,Hoja2!$D$2:$N$5000,5,FALSE)</f>
        <v>45291</v>
      </c>
      <c r="H28" s="218">
        <f>VLOOKUP(C28,Hoja2!$D$2:$N$5000,6,FALSE)</f>
        <v>0.13831499999999999</v>
      </c>
      <c r="I28" s="218">
        <f>VLOOKUP(C28,Hoja2!$D$2:$N$5000,7,FALSE)</f>
        <v>0.25305299999999997</v>
      </c>
      <c r="J28" s="218">
        <f>VLOOKUP(C28,Hoja2!$D$2:$N$5000,8,FALSE)</f>
        <v>9.7680000000000003E-2</v>
      </c>
      <c r="K28" s="218">
        <f>VLOOKUP(C28,Hoja2!$D$2:$N$5000,9,FALSE)</f>
        <v>6.4958000000000002E-2</v>
      </c>
      <c r="L28" s="218">
        <f>VLOOKUP(C28,Hoja2!$D$2:$N$5000,10,FALSE)</f>
        <v>22.815791999999998</v>
      </c>
      <c r="M28" s="218">
        <f>VLOOKUP(C28,Hoja2!$D$2:$N$5000,11,FALSE)</f>
        <v>20.772693</v>
      </c>
    </row>
    <row r="29" spans="1:13">
      <c r="A29" s="548"/>
      <c r="B29" s="535"/>
      <c r="C29" s="401" t="s">
        <v>6840</v>
      </c>
      <c r="D29" s="221" t="str">
        <f>VLOOKUP(C29,Hoja2!$D$2:$N$5000,2,FALSE)</f>
        <v>Otros</v>
      </c>
      <c r="E29" s="215">
        <f>VLOOKUP(C29,Hoja2!$D$2:$N$5000,3,FALSE)</f>
        <v>7</v>
      </c>
      <c r="F29" s="217">
        <f>VLOOKUP(C29,Hoja2!$D$2:$N$5000,4,FALSE)</f>
        <v>43556</v>
      </c>
      <c r="G29" s="217">
        <f>VLOOKUP(C29,Hoja2!$D$2:$N$5000,5,FALSE)</f>
        <v>45291</v>
      </c>
      <c r="H29" s="218">
        <f>VLOOKUP(C29,Hoja2!$D$2:$N$5000,6,FALSE)</f>
        <v>0.19586899999999999</v>
      </c>
      <c r="I29" s="218">
        <f>VLOOKUP(C29,Hoja2!$D$2:$N$5000,7,FALSE)</f>
        <v>0.61898900000000001</v>
      </c>
      <c r="J29" s="218">
        <f>VLOOKUP(C29,Hoja2!$D$2:$N$5000,8,FALSE)</f>
        <v>0.29541000000000001</v>
      </c>
      <c r="K29" s="218">
        <f>VLOOKUP(C29,Hoja2!$D$2:$N$5000,9,FALSE)</f>
        <v>0.271837</v>
      </c>
      <c r="L29" s="218">
        <f>VLOOKUP(C29,Hoja2!$D$2:$N$5000,10,FALSE)</f>
        <v>141.71780999999999</v>
      </c>
      <c r="M29" s="218">
        <f>VLOOKUP(C29,Hoja2!$D$2:$N$5000,11,FALSE)</f>
        <v>20.28107</v>
      </c>
    </row>
    <row r="30" spans="1:13">
      <c r="A30" s="548"/>
      <c r="B30" s="535"/>
      <c r="C30" s="401" t="s">
        <v>6841</v>
      </c>
      <c r="D30" s="221" t="str">
        <f>VLOOKUP(C30,Hoja2!$D$2:$N$5000,2,FALSE)</f>
        <v>Otros</v>
      </c>
      <c r="E30" s="215">
        <f>VLOOKUP(C30,Hoja2!$D$2:$N$5000,3,FALSE)</f>
        <v>7</v>
      </c>
      <c r="F30" s="217">
        <f>VLOOKUP(C30,Hoja2!$D$2:$N$5000,4,FALSE)</f>
        <v>43556</v>
      </c>
      <c r="G30" s="217">
        <f>VLOOKUP(C30,Hoja2!$D$2:$N$5000,5,FALSE)</f>
        <v>45291</v>
      </c>
      <c r="H30" s="218">
        <f>VLOOKUP(C30,Hoja2!$D$2:$N$5000,6,FALSE)</f>
        <v>0.236182</v>
      </c>
      <c r="I30" s="218">
        <f>VLOOKUP(C30,Hoja2!$D$2:$N$5000,7,FALSE)</f>
        <v>0.36466799999999999</v>
      </c>
      <c r="J30" s="218">
        <f>VLOOKUP(C30,Hoja2!$D$2:$N$5000,8,FALSE)</f>
        <v>0.173124</v>
      </c>
      <c r="K30" s="218">
        <f>VLOOKUP(C30,Hoja2!$D$2:$N$5000,9,FALSE)</f>
        <v>0.12546299999999999</v>
      </c>
      <c r="L30" s="218">
        <f>VLOOKUP(C30,Hoja2!$D$2:$N$5000,10,FALSE)</f>
        <v>48.930356000000003</v>
      </c>
      <c r="M30" s="218">
        <f>VLOOKUP(C30,Hoja2!$D$2:$N$5000,11,FALSE)</f>
        <v>21.756436000000001</v>
      </c>
    </row>
    <row r="31" spans="1:13">
      <c r="A31" s="548"/>
      <c r="B31" s="535"/>
      <c r="C31" s="401" t="s">
        <v>6842</v>
      </c>
      <c r="D31" s="221" t="str">
        <f>VLOOKUP(C31,Hoja2!$D$2:$N$5000,2,FALSE)</f>
        <v>Otros</v>
      </c>
      <c r="E31" s="215">
        <f>VLOOKUP(C31,Hoja2!$D$2:$N$5000,3,FALSE)</f>
        <v>6</v>
      </c>
      <c r="F31" s="217">
        <f>VLOOKUP(C31,Hoja2!$D$2:$N$5000,4,FALSE)</f>
        <v>43556</v>
      </c>
      <c r="G31" s="217">
        <f>VLOOKUP(C31,Hoja2!$D$2:$N$5000,5,FALSE)</f>
        <v>45291</v>
      </c>
      <c r="H31" s="218">
        <f>VLOOKUP(C31,Hoja2!$D$2:$N$5000,6,FALSE)</f>
        <v>0.11214300000000001</v>
      </c>
      <c r="I31" s="218">
        <f>VLOOKUP(C31,Hoja2!$D$2:$N$5000,7,FALSE)</f>
        <v>0.20888100000000001</v>
      </c>
      <c r="J31" s="218">
        <f>VLOOKUP(C31,Hoja2!$D$2:$N$5000,8,FALSE)</f>
        <v>0.58040000000000003</v>
      </c>
      <c r="K31" s="218">
        <f>VLOOKUP(C31,Hoja2!$D$2:$N$5000,9,FALSE)</f>
        <v>0.30172199999999999</v>
      </c>
      <c r="L31" s="218">
        <f>VLOOKUP(C31,Hoja2!$D$2:$N$5000,10,FALSE)</f>
        <v>93.598505000000003</v>
      </c>
      <c r="M31" s="218">
        <f>VLOOKUP(C31,Hoja2!$D$2:$N$5000,11,FALSE)</f>
        <v>23.262649</v>
      </c>
    </row>
    <row r="32" spans="1:13">
      <c r="A32" s="548"/>
      <c r="B32" s="535"/>
      <c r="C32" s="401" t="s">
        <v>6843</v>
      </c>
      <c r="D32" s="221" t="str">
        <f>VLOOKUP(C32,Hoja2!$D$2:$N$5000,2,FALSE)</f>
        <v>Otros</v>
      </c>
      <c r="E32" s="215">
        <f>VLOOKUP(C32,Hoja2!$D$2:$N$5000,3,FALSE)</f>
        <v>7</v>
      </c>
      <c r="F32" s="217">
        <f>VLOOKUP(C32,Hoja2!$D$2:$N$5000,4,FALSE)</f>
        <v>43556</v>
      </c>
      <c r="G32" s="217">
        <f>VLOOKUP(C32,Hoja2!$D$2:$N$5000,5,FALSE)</f>
        <v>45291</v>
      </c>
      <c r="H32" s="218">
        <f>VLOOKUP(C32,Hoja2!$D$2:$N$5000,6,FALSE)</f>
        <v>0.19103000000000001</v>
      </c>
      <c r="I32" s="218">
        <f>VLOOKUP(C32,Hoja2!$D$2:$N$5000,7,FALSE)</f>
        <v>0.373996</v>
      </c>
      <c r="J32" s="218">
        <f>VLOOKUP(C32,Hoja2!$D$2:$N$5000,8,FALSE)</f>
        <v>5.3379999999999997E-2</v>
      </c>
      <c r="K32" s="218">
        <f>VLOOKUP(C32,Hoja2!$D$2:$N$5000,9,FALSE)</f>
        <v>6.4958000000000002E-2</v>
      </c>
      <c r="L32" s="218">
        <f>VLOOKUP(C32,Hoja2!$D$2:$N$5000,10,FALSE)</f>
        <v>18.423845</v>
      </c>
      <c r="M32" s="218">
        <f>VLOOKUP(C32,Hoja2!$D$2:$N$5000,11,FALSE)</f>
        <v>23.952829999999999</v>
      </c>
    </row>
    <row r="33" spans="1:13">
      <c r="A33" s="548"/>
      <c r="B33" s="535"/>
      <c r="C33" s="401" t="s">
        <v>6836</v>
      </c>
      <c r="D33" s="221" t="str">
        <f>VLOOKUP(C33,Hoja2!$D$2:$N$5000,2,FALSE)</f>
        <v>Otros</v>
      </c>
      <c r="E33" s="215">
        <f>VLOOKUP(C33,Hoja2!$D$2:$N$5000,3,FALSE)</f>
        <v>6</v>
      </c>
      <c r="F33" s="217">
        <f>VLOOKUP(C33,Hoja2!$D$2:$N$5000,4,FALSE)</f>
        <v>42675</v>
      </c>
      <c r="G33" s="217">
        <f>VLOOKUP(C33,Hoja2!$D$2:$N$5000,5,FALSE)</f>
        <v>44530</v>
      </c>
      <c r="H33" s="218">
        <f>VLOOKUP(C33,Hoja2!$D$2:$N$5000,6,FALSE)</f>
        <v>0.196524</v>
      </c>
      <c r="I33" s="218">
        <f>VLOOKUP(C33,Hoja2!$D$2:$N$5000,7,FALSE)</f>
        <v>0.29661700000000002</v>
      </c>
      <c r="J33" s="218">
        <f>VLOOKUP(C33,Hoja2!$D$2:$N$5000,8,FALSE)</f>
        <v>0.49719999999999998</v>
      </c>
      <c r="K33" s="218">
        <f>VLOOKUP(C33,Hoja2!$D$2:$N$5000,9,FALSE)</f>
        <v>0.19797899999999999</v>
      </c>
      <c r="L33" s="218">
        <f>VLOOKUP(C33,Hoja2!$D$2:$N$5000,10,FALSE)</f>
        <v>112.705248</v>
      </c>
      <c r="M33" s="218">
        <f>VLOOKUP(C33,Hoja2!$D$2:$N$5000,11,FALSE)</f>
        <v>12.228407000000001</v>
      </c>
    </row>
    <row r="34" spans="1:13">
      <c r="A34" s="548"/>
      <c r="B34" s="535"/>
      <c r="C34" s="401" t="s">
        <v>4705</v>
      </c>
      <c r="D34" s="221" t="str">
        <f>VLOOKUP(C34,Hoja2!$D$2:$N$5000,2,FALSE)</f>
        <v>Alimentos</v>
      </c>
      <c r="E34" s="215">
        <f>VLOOKUP(C34,Hoja2!$D$2:$N$5000,3,FALSE)</f>
        <v>7</v>
      </c>
      <c r="F34" s="217">
        <f>VLOOKUP(C34,Hoja2!$D$2:$N$5000,4,FALSE)</f>
        <v>43556</v>
      </c>
      <c r="G34" s="217">
        <f>VLOOKUP(C34,Hoja2!$D$2:$N$5000,5,FALSE)</f>
        <v>44043</v>
      </c>
      <c r="H34" s="218">
        <f>VLOOKUP(C34,Hoja2!$D$2:$N$5000,6,FALSE)</f>
        <v>0.11937300000000001</v>
      </c>
      <c r="I34" s="218">
        <f>VLOOKUP(C34,Hoja2!$D$2:$N$5000,7,FALSE)</f>
        <v>0.306647</v>
      </c>
      <c r="J34" s="218">
        <f>VLOOKUP(C34,Hoja2!$D$2:$N$5000,8,FALSE)</f>
        <v>0.42593999999999999</v>
      </c>
      <c r="K34" s="218">
        <f>VLOOKUP(C34,Hoja2!$D$2:$N$5000,9,FALSE)</f>
        <v>0.188195</v>
      </c>
      <c r="L34" s="218">
        <f>VLOOKUP(C34,Hoja2!$D$2:$N$5000,10,FALSE)</f>
        <v>101.235936</v>
      </c>
      <c r="M34" s="218">
        <f>VLOOKUP(C34,Hoja2!$D$2:$N$5000,11,FALSE)</f>
        <v>19.514037999999999</v>
      </c>
    </row>
    <row r="35" spans="1:13">
      <c r="A35" s="548"/>
      <c r="B35" s="535"/>
      <c r="C35" s="401" t="s">
        <v>4635</v>
      </c>
      <c r="D35" s="221" t="str">
        <f>VLOOKUP(C35,Hoja2!$D$2:$N$5000,2,FALSE)</f>
        <v>Químicos</v>
      </c>
      <c r="E35" s="215">
        <f>VLOOKUP(C35,Hoja2!$D$2:$N$5000,3,FALSE)</f>
        <v>6</v>
      </c>
      <c r="F35" s="217">
        <f>VLOOKUP(C35,Hoja2!$D$2:$N$5000,4,FALSE)</f>
        <v>43556</v>
      </c>
      <c r="G35" s="217">
        <f>VLOOKUP(C35,Hoja2!$D$2:$N$5000,5,FALSE)</f>
        <v>44561</v>
      </c>
      <c r="H35" s="218">
        <f>VLOOKUP(C35,Hoja2!$D$2:$N$5000,6,FALSE)</f>
        <v>0.184978</v>
      </c>
      <c r="I35" s="218">
        <f>VLOOKUP(C35,Hoja2!$D$2:$N$5000,7,FALSE)</f>
        <v>0.47040700000000002</v>
      </c>
      <c r="J35" s="218">
        <f>VLOOKUP(C35,Hoja2!$D$2:$N$5000,8,FALSE)</f>
        <v>0.35</v>
      </c>
      <c r="K35" s="218">
        <f>VLOOKUP(C35,Hoja2!$D$2:$N$5000,9,FALSE)</f>
        <v>0.33293499999999998</v>
      </c>
      <c r="L35" s="218">
        <f>VLOOKUP(C35,Hoja2!$D$2:$N$5000,10,FALSE)</f>
        <v>127.115487</v>
      </c>
      <c r="M35" s="218">
        <f>VLOOKUP(C35,Hoja2!$D$2:$N$5000,11,FALSE)</f>
        <v>29.632145999999999</v>
      </c>
    </row>
    <row r="36" spans="1:13">
      <c r="A36" s="548"/>
      <c r="B36" s="535"/>
      <c r="C36" s="401" t="s">
        <v>4668</v>
      </c>
      <c r="D36" s="221" t="str">
        <f>VLOOKUP(C36,Hoja2!$D$2:$N$5000,2,FALSE)</f>
        <v>Químicos</v>
      </c>
      <c r="E36" s="215">
        <f>VLOOKUP(C36,Hoja2!$D$2:$N$5000,3,FALSE)</f>
        <v>7</v>
      </c>
      <c r="F36" s="217">
        <f>VLOOKUP(C36,Hoja2!$D$2:$N$5000,4,FALSE)</f>
        <v>43556</v>
      </c>
      <c r="G36" s="217">
        <f>VLOOKUP(C36,Hoja2!$D$2:$N$5000,5,FALSE)</f>
        <v>44561</v>
      </c>
      <c r="H36" s="218">
        <f>VLOOKUP(C36,Hoja2!$D$2:$N$5000,6,FALSE)</f>
        <v>7.0005999999999999E-2</v>
      </c>
      <c r="I36" s="218">
        <f>VLOOKUP(C36,Hoja2!$D$2:$N$5000,7,FALSE)</f>
        <v>0.26683600000000002</v>
      </c>
      <c r="J36" s="218">
        <f>VLOOKUP(C36,Hoja2!$D$2:$N$5000,8,FALSE)</f>
        <v>0.44334400000000002</v>
      </c>
      <c r="K36" s="218">
        <f>VLOOKUP(C36,Hoja2!$D$2:$N$5000,9,FALSE)</f>
        <v>0.12546299999999999</v>
      </c>
      <c r="L36" s="218">
        <f>VLOOKUP(C36,Hoja2!$D$2:$N$5000,10,FALSE)</f>
        <v>91.693631999999994</v>
      </c>
      <c r="M36" s="218">
        <f>VLOOKUP(C36,Hoja2!$D$2:$N$5000,11,FALSE)</f>
        <v>17.493793</v>
      </c>
    </row>
    <row r="37" spans="1:13">
      <c r="A37" s="548"/>
      <c r="B37" s="535"/>
      <c r="C37" s="401" t="s">
        <v>6228</v>
      </c>
      <c r="D37" s="221" t="str">
        <f>VLOOKUP(C37,Hoja2!$D$2:$N$5000,2,FALSE)</f>
        <v>Otros</v>
      </c>
      <c r="E37" s="215">
        <f>VLOOKUP(C37,Hoja2!$D$2:$N$5000,3,FALSE)</f>
        <v>7</v>
      </c>
      <c r="F37" s="217">
        <f>VLOOKUP(C37,Hoja2!$D$2:$N$5000,4,FALSE)</f>
        <v>43952</v>
      </c>
      <c r="G37" s="217">
        <f>VLOOKUP(C37,Hoja2!$D$2:$N$5000,5,FALSE)</f>
        <v>45016</v>
      </c>
      <c r="H37" s="218">
        <f>VLOOKUP(C37,Hoja2!$D$2:$N$5000,6,FALSE)</f>
        <v>0.216586</v>
      </c>
      <c r="I37" s="218">
        <f>VLOOKUP(C37,Hoja2!$D$2:$N$5000,7,FALSE)</f>
        <v>0.55716600000000005</v>
      </c>
      <c r="J37" s="218">
        <f>VLOOKUP(C37,Hoja2!$D$2:$N$5000,8,FALSE)</f>
        <v>0.56292799999999998</v>
      </c>
      <c r="K37" s="218">
        <f>VLOOKUP(C37,Hoja2!$D$2:$N$5000,9,FALSE)</f>
        <v>0.57504</v>
      </c>
      <c r="L37" s="218">
        <f>VLOOKUP(C37,Hoja2!$D$2:$N$5000,10,FALSE)</f>
        <v>243.08917299999999</v>
      </c>
      <c r="M37" s="218">
        <f>VLOOKUP(C37,Hoja2!$D$2:$N$5000,11,FALSE)</f>
        <v>20.932919999999999</v>
      </c>
    </row>
    <row r="38" spans="1:13">
      <c r="A38" s="548"/>
      <c r="B38" s="535"/>
      <c r="C38" s="401" t="s">
        <v>4665</v>
      </c>
      <c r="D38" s="221" t="str">
        <f>VLOOKUP(C38,Hoja2!$D$2:$N$5000,2,FALSE)</f>
        <v>Alimentos</v>
      </c>
      <c r="E38" s="215">
        <f>VLOOKUP(C38,Hoja2!$D$2:$N$5000,3,FALSE)</f>
        <v>7</v>
      </c>
      <c r="F38" s="217">
        <f>VLOOKUP(C38,Hoja2!$D$2:$N$5000,4,FALSE)</f>
        <v>43556</v>
      </c>
      <c r="G38" s="217">
        <f>VLOOKUP(C38,Hoja2!$D$2:$N$5000,5,FALSE)</f>
        <v>44561</v>
      </c>
      <c r="H38" s="218">
        <f>VLOOKUP(C38,Hoja2!$D$2:$N$5000,6,FALSE)</f>
        <v>0.20957700000000001</v>
      </c>
      <c r="I38" s="218">
        <f>VLOOKUP(C38,Hoja2!$D$2:$N$5000,7,FALSE)</f>
        <v>0.634351</v>
      </c>
      <c r="J38" s="218">
        <f>VLOOKUP(C38,Hoja2!$D$2:$N$5000,8,FALSE)</f>
        <v>0.51479200000000003</v>
      </c>
      <c r="K38" s="218">
        <f>VLOOKUP(C38,Hoja2!$D$2:$N$5000,9,FALSE)</f>
        <v>0.52276299999999998</v>
      </c>
      <c r="L38" s="218">
        <f>VLOOKUP(C38,Hoja2!$D$2:$N$5000,10,FALSE)</f>
        <v>253.10025899999999</v>
      </c>
      <c r="M38" s="218">
        <f>VLOOKUP(C38,Hoja2!$D$2:$N$5000,11,FALSE)</f>
        <v>19.085394999999998</v>
      </c>
    </row>
    <row r="39" spans="1:13">
      <c r="A39" s="548"/>
      <c r="B39" s="535"/>
      <c r="C39" s="401" t="s">
        <v>4703</v>
      </c>
      <c r="D39" s="221" t="str">
        <f>VLOOKUP(C39,Hoja2!$D$2:$N$5000,2,FALSE)</f>
        <v>Otros</v>
      </c>
      <c r="E39" s="215">
        <f>VLOOKUP(C39,Hoja2!$D$2:$N$5000,3,FALSE)</f>
        <v>7</v>
      </c>
      <c r="F39" s="217">
        <f>VLOOKUP(C39,Hoja2!$D$2:$N$5000,4,FALSE)</f>
        <v>43556</v>
      </c>
      <c r="G39" s="217">
        <f>VLOOKUP(C39,Hoja2!$D$2:$N$5000,5,FALSE)</f>
        <v>45291</v>
      </c>
      <c r="H39" s="218">
        <f>VLOOKUP(C39,Hoja2!$D$2:$N$5000,6,FALSE)</f>
        <v>0.22063099999999999</v>
      </c>
      <c r="I39" s="218">
        <f>VLOOKUP(C39,Hoja2!$D$2:$N$5000,7,FALSE)</f>
        <v>0.26059199999999999</v>
      </c>
      <c r="J39" s="218">
        <f>VLOOKUP(C39,Hoja2!$D$2:$N$5000,8,FALSE)</f>
        <v>9.2058000000000001E-2</v>
      </c>
      <c r="K39" s="218">
        <f>VLOOKUP(C39,Hoja2!$D$2:$N$5000,9,FALSE)</f>
        <v>5.2276000000000003E-2</v>
      </c>
      <c r="L39" s="218">
        <f>VLOOKUP(C39,Hoja2!$D$2:$N$5000,10,FALSE)</f>
        <v>18.594994</v>
      </c>
      <c r="M39" s="218">
        <f>VLOOKUP(C39,Hoja2!$D$2:$N$5000,11,FALSE)</f>
        <v>22.320996000000001</v>
      </c>
    </row>
    <row r="40" spans="1:13">
      <c r="A40" s="548"/>
      <c r="B40" s="535"/>
      <c r="C40" s="401" t="s">
        <v>2795</v>
      </c>
      <c r="D40" s="221" t="str">
        <f>VLOOKUP(C40,Hoja2!$D$2:$N$5000,2,FALSE)</f>
        <v>Otros</v>
      </c>
      <c r="E40" s="215">
        <f>VLOOKUP(C40,Hoja2!$D$2:$N$5000,3,FALSE)</f>
        <v>7</v>
      </c>
      <c r="F40" s="217">
        <f>VLOOKUP(C40,Hoja2!$D$2:$N$5000,4,FALSE)</f>
        <v>43160</v>
      </c>
      <c r="G40" s="217">
        <f>VLOOKUP(C40,Hoja2!$D$2:$N$5000,5,FALSE)</f>
        <v>44043</v>
      </c>
      <c r="H40" s="218">
        <f>VLOOKUP(C40,Hoja2!$D$2:$N$5000,6,FALSE)</f>
        <v>8.7889999999999996E-2</v>
      </c>
      <c r="I40" s="218">
        <f>VLOOKUP(C40,Hoja2!$D$2:$N$5000,7,FALSE)</f>
        <v>0.37643799999999999</v>
      </c>
      <c r="J40" s="218">
        <f>VLOOKUP(C40,Hoja2!$D$2:$N$5000,8,FALSE)</f>
        <v>0.87019999999999997</v>
      </c>
      <c r="K40" s="218">
        <f>VLOOKUP(C40,Hoja2!$D$2:$N$5000,9,FALSE)</f>
        <v>0.64822599999999997</v>
      </c>
      <c r="L40" s="218">
        <f>VLOOKUP(C40,Hoja2!$D$2:$N$5000,10,FALSE)</f>
        <v>253.89197799999999</v>
      </c>
      <c r="M40" s="218">
        <f>VLOOKUP(C40,Hoja2!$D$2:$N$5000,11,FALSE)</f>
        <v>20.822883000000001</v>
      </c>
    </row>
    <row r="41" spans="1:13">
      <c r="A41" s="548"/>
      <c r="B41" s="535"/>
      <c r="C41" s="401" t="s">
        <v>4707</v>
      </c>
      <c r="D41" s="221" t="str">
        <f>VLOOKUP(C41,Hoja2!$D$2:$N$5000,2,FALSE)</f>
        <v>Químicos</v>
      </c>
      <c r="E41" s="215">
        <f>VLOOKUP(C41,Hoja2!$D$2:$N$5000,3,FALSE)</f>
        <v>3</v>
      </c>
      <c r="F41" s="217">
        <f>VLOOKUP(C41,Hoja2!$D$2:$N$5000,4,FALSE)</f>
        <v>43556</v>
      </c>
      <c r="G41" s="217">
        <f>VLOOKUP(C41,Hoja2!$D$2:$N$5000,5,FALSE)</f>
        <v>44651</v>
      </c>
      <c r="H41" s="218">
        <f>VLOOKUP(C41,Hoja2!$D$2:$N$5000,6,FALSE)</f>
        <v>0.232963</v>
      </c>
      <c r="I41" s="218">
        <f>VLOOKUP(C41,Hoja2!$D$2:$N$5000,7,FALSE)</f>
        <v>0.50422299999999998</v>
      </c>
      <c r="J41" s="218">
        <f>VLOOKUP(C41,Hoja2!$D$2:$N$5000,8,FALSE)</f>
        <v>0.64800840000000004</v>
      </c>
      <c r="K41" s="218">
        <f>VLOOKUP(C41,Hoja2!$D$2:$N$5000,9,FALSE)</f>
        <v>0.70480100000000001</v>
      </c>
      <c r="L41" s="218">
        <f>VLOOKUP(C41,Hoja2!$D$2:$N$5000,10,FALSE)</f>
        <v>257.14733000000001</v>
      </c>
      <c r="M41" s="218">
        <f>VLOOKUP(C41,Hoja2!$D$2:$N$5000,11,FALSE)</f>
        <v>21.527349000000001</v>
      </c>
    </row>
    <row r="42" spans="1:13">
      <c r="A42" s="548"/>
      <c r="B42" s="535"/>
      <c r="C42" s="401" t="s">
        <v>4676</v>
      </c>
      <c r="D42" s="221" t="str">
        <f>VLOOKUP(C42,Hoja2!$D$2:$N$5000,2,FALSE)</f>
        <v>Químicos</v>
      </c>
      <c r="E42" s="215">
        <f>VLOOKUP(C42,Hoja2!$D$2:$N$5000,3,FALSE)</f>
        <v>3</v>
      </c>
      <c r="F42" s="217">
        <f>VLOOKUP(C42,Hoja2!$D$2:$N$5000,4,FALSE)</f>
        <v>43556</v>
      </c>
      <c r="G42" s="217">
        <f>VLOOKUP(C42,Hoja2!$D$2:$N$5000,5,FALSE)</f>
        <v>44651</v>
      </c>
      <c r="H42" s="218">
        <f>VLOOKUP(C42,Hoja2!$D$2:$N$5000,6,FALSE)</f>
        <v>0.18904299999999999</v>
      </c>
      <c r="I42" s="218">
        <f>VLOOKUP(C42,Hoja2!$D$2:$N$5000,7,FALSE)</f>
        <v>0.45933800000000002</v>
      </c>
      <c r="J42" s="218">
        <f>VLOOKUP(C42,Hoja2!$D$2:$N$5000,8,FALSE)</f>
        <v>0.2294996</v>
      </c>
      <c r="K42" s="218">
        <f>VLOOKUP(C42,Hoja2!$D$2:$N$5000,9,FALSE)</f>
        <v>0.19517599999999999</v>
      </c>
      <c r="L42" s="218">
        <f>VLOOKUP(C42,Hoja2!$D$2:$N$5000,10,FALSE)</f>
        <v>82.965424999999996</v>
      </c>
      <c r="M42" s="218">
        <f>VLOOKUP(C42,Hoja2!$D$2:$N$5000,11,FALSE)</f>
        <v>20.640751999999999</v>
      </c>
    </row>
    <row r="43" spans="1:13">
      <c r="A43" s="548"/>
      <c r="B43" s="535"/>
      <c r="C43" s="401" t="s">
        <v>3723</v>
      </c>
      <c r="D43" s="221" t="str">
        <f>VLOOKUP(C43,Hoja2!$D$2:$N$5000,2,FALSE)</f>
        <v>Otros</v>
      </c>
      <c r="E43" s="215">
        <f>VLOOKUP(C43,Hoja2!$D$2:$N$5000,3,FALSE)</f>
        <v>8</v>
      </c>
      <c r="F43" s="217">
        <f>VLOOKUP(C43,Hoja2!$D$2:$N$5000,4,FALSE)</f>
        <v>43525</v>
      </c>
      <c r="G43" s="217">
        <f>VLOOKUP(C43,Hoja2!$D$2:$N$5000,5,FALSE)</f>
        <v>44561</v>
      </c>
      <c r="H43" s="218">
        <f>VLOOKUP(C43,Hoja2!$D$2:$N$5000,6,FALSE)</f>
        <v>0.227024</v>
      </c>
      <c r="I43" s="218">
        <f>VLOOKUP(C43,Hoja2!$D$2:$N$5000,7,FALSE)</f>
        <v>0.47833199999999998</v>
      </c>
      <c r="J43" s="218">
        <f>VLOOKUP(C43,Hoja2!$D$2:$N$5000,8,FALSE)</f>
        <v>7.3169999999999999E-2</v>
      </c>
      <c r="K43" s="218">
        <f>VLOOKUP(C43,Hoja2!$D$2:$N$5000,9,FALSE)</f>
        <v>6.4244999999999997E-2</v>
      </c>
      <c r="L43" s="218">
        <f>VLOOKUP(C43,Hoja2!$D$2:$N$5000,10,FALSE)</f>
        <v>27.359736999999999</v>
      </c>
      <c r="M43" s="218">
        <f>VLOOKUP(C43,Hoja2!$D$2:$N$5000,11,FALSE)</f>
        <v>19.733194000000001</v>
      </c>
    </row>
    <row r="44" spans="1:13">
      <c r="A44" s="548"/>
      <c r="B44" s="535"/>
      <c r="C44" s="401" t="s">
        <v>4638</v>
      </c>
      <c r="D44" s="221" t="str">
        <f>VLOOKUP(C44,Hoja2!$D$2:$N$5000,2,FALSE)</f>
        <v>Agroindustria</v>
      </c>
      <c r="E44" s="215">
        <f>VLOOKUP(C44,Hoja2!$D$2:$N$5000,3,FALSE)</f>
        <v>8</v>
      </c>
      <c r="F44" s="217">
        <f>VLOOKUP(C44,Hoja2!$D$2:$N$5000,4,FALSE)</f>
        <v>43556</v>
      </c>
      <c r="G44" s="217">
        <f>VLOOKUP(C44,Hoja2!$D$2:$N$5000,5,FALSE)</f>
        <v>44561</v>
      </c>
      <c r="H44" s="218">
        <f>VLOOKUP(C44,Hoja2!$D$2:$N$5000,6,FALSE)</f>
        <v>0.15553700000000001</v>
      </c>
      <c r="I44" s="218">
        <f>VLOOKUP(C44,Hoja2!$D$2:$N$5000,7,FALSE)</f>
        <v>0.36562299999999998</v>
      </c>
      <c r="J44" s="218">
        <f>VLOOKUP(C44,Hoja2!$D$2:$N$5000,8,FALSE)</f>
        <v>0.31063600000000002</v>
      </c>
      <c r="K44" s="218">
        <f>VLOOKUP(C44,Hoja2!$D$2:$N$5000,9,FALSE)</f>
        <v>0.29981200000000002</v>
      </c>
      <c r="L44" s="218">
        <f>VLOOKUP(C44,Hoja2!$D$2:$N$5000,10,FALSE)</f>
        <v>88.782559000000006</v>
      </c>
      <c r="M44" s="218">
        <f>VLOOKUP(C44,Hoja2!$D$2:$N$5000,11,FALSE)</f>
        <v>21.289518000000001</v>
      </c>
    </row>
    <row r="45" spans="1:13">
      <c r="A45" s="548"/>
      <c r="B45" s="535"/>
      <c r="C45" s="401" t="s">
        <v>4641</v>
      </c>
      <c r="D45" s="221" t="str">
        <f>VLOOKUP(C45,Hoja2!$D$2:$N$5000,2,FALSE)</f>
        <v>Agroindustria</v>
      </c>
      <c r="E45" s="215">
        <f>VLOOKUP(C45,Hoja2!$D$2:$N$5000,3,FALSE)</f>
        <v>8</v>
      </c>
      <c r="F45" s="217">
        <f>VLOOKUP(C45,Hoja2!$D$2:$N$5000,4,FALSE)</f>
        <v>43556</v>
      </c>
      <c r="G45" s="217">
        <f>VLOOKUP(C45,Hoja2!$D$2:$N$5000,5,FALSE)</f>
        <v>44561</v>
      </c>
      <c r="H45" s="218">
        <f>VLOOKUP(C45,Hoja2!$D$2:$N$5000,6,FALSE)</f>
        <v>4.2625000000000003E-2</v>
      </c>
      <c r="I45" s="218">
        <f>VLOOKUP(C45,Hoja2!$D$2:$N$5000,7,FALSE)</f>
        <v>0.34040500000000001</v>
      </c>
      <c r="J45" s="218">
        <f>VLOOKUP(C45,Hoja2!$D$2:$N$5000,8,FALSE)</f>
        <v>0.20376359999999999</v>
      </c>
      <c r="K45" s="218">
        <f>VLOOKUP(C45,Hoja2!$D$2:$N$5000,9,FALSE)</f>
        <v>8.566E-2</v>
      </c>
      <c r="L45" s="218">
        <f>VLOOKUP(C45,Hoja2!$D$2:$N$5000,10,FALSE)</f>
        <v>54.215147999999999</v>
      </c>
      <c r="M45" s="218">
        <f>VLOOKUP(C45,Hoja2!$D$2:$N$5000,11,FALSE)</f>
        <v>17.187142999999999</v>
      </c>
    </row>
    <row r="46" spans="1:13">
      <c r="A46" s="548"/>
      <c r="B46" s="535"/>
      <c r="C46" s="401" t="s">
        <v>4643</v>
      </c>
      <c r="D46" s="221" t="str">
        <f>VLOOKUP(C46,Hoja2!$D$2:$N$5000,2,FALSE)</f>
        <v>Agroindustria</v>
      </c>
      <c r="E46" s="215">
        <f>VLOOKUP(C46,Hoja2!$D$2:$N$5000,3,FALSE)</f>
        <v>8</v>
      </c>
      <c r="F46" s="217">
        <f>VLOOKUP(C46,Hoja2!$D$2:$N$5000,4,FALSE)</f>
        <v>43556</v>
      </c>
      <c r="G46" s="217">
        <f>VLOOKUP(C46,Hoja2!$D$2:$N$5000,5,FALSE)</f>
        <v>44561</v>
      </c>
      <c r="H46" s="218">
        <f>VLOOKUP(C46,Hoja2!$D$2:$N$5000,6,FALSE)</f>
        <v>3.9128000000000003E-2</v>
      </c>
      <c r="I46" s="218">
        <f>VLOOKUP(C46,Hoja2!$D$2:$N$5000,7,FALSE)</f>
        <v>0.37930799999999998</v>
      </c>
      <c r="J46" s="218">
        <f>VLOOKUP(C46,Hoja2!$D$2:$N$5000,8,FALSE)</f>
        <v>0.25401839999999998</v>
      </c>
      <c r="K46" s="218">
        <f>VLOOKUP(C46,Hoja2!$D$2:$N$5000,9,FALSE)</f>
        <v>8.566E-2</v>
      </c>
      <c r="L46" s="218">
        <f>VLOOKUP(C46,Hoja2!$D$2:$N$5000,10,FALSE)</f>
        <v>75.312826000000001</v>
      </c>
      <c r="M46" s="218">
        <f>VLOOKUP(C46,Hoja2!$D$2:$N$5000,11,FALSE)</f>
        <v>16.176659000000001</v>
      </c>
    </row>
    <row r="47" spans="1:13">
      <c r="A47" s="548"/>
      <c r="B47" s="535"/>
      <c r="C47" s="401" t="s">
        <v>4645</v>
      </c>
      <c r="D47" s="221" t="str">
        <f>VLOOKUP(C47,Hoja2!$D$2:$N$5000,2,FALSE)</f>
        <v>Agroindustria</v>
      </c>
      <c r="E47" s="215">
        <f>VLOOKUP(C47,Hoja2!$D$2:$N$5000,3,FALSE)</f>
        <v>8</v>
      </c>
      <c r="F47" s="217">
        <f>VLOOKUP(C47,Hoja2!$D$2:$N$5000,4,FALSE)</f>
        <v>43556</v>
      </c>
      <c r="G47" s="217">
        <f>VLOOKUP(C47,Hoja2!$D$2:$N$5000,5,FALSE)</f>
        <v>44561</v>
      </c>
      <c r="H47" s="218">
        <f>VLOOKUP(C47,Hoja2!$D$2:$N$5000,6,FALSE)</f>
        <v>5.2830000000000004E-3</v>
      </c>
      <c r="I47" s="218">
        <f>VLOOKUP(C47,Hoja2!$D$2:$N$5000,7,FALSE)</f>
        <v>0.50980400000000003</v>
      </c>
      <c r="J47" s="218">
        <f>VLOOKUP(C47,Hoja2!$D$2:$N$5000,8,FALSE)</f>
        <v>0.21947720000000001</v>
      </c>
      <c r="K47" s="218">
        <f>VLOOKUP(C47,Hoja2!$D$2:$N$5000,9,FALSE)</f>
        <v>1.0708000000000001E-2</v>
      </c>
      <c r="L47" s="218">
        <f>VLOOKUP(C47,Hoja2!$D$2:$N$5000,10,FALSE)</f>
        <v>87.458699999999993</v>
      </c>
      <c r="M47" s="218">
        <f>VLOOKUP(C47,Hoja2!$D$2:$N$5000,11,FALSE)</f>
        <v>13.859519000000001</v>
      </c>
    </row>
    <row r="48" spans="1:13">
      <c r="A48" s="548"/>
      <c r="B48" s="535"/>
      <c r="C48" s="401" t="s">
        <v>4647</v>
      </c>
      <c r="D48" s="221" t="str">
        <f>VLOOKUP(C48,Hoja2!$D$2:$N$5000,2,FALSE)</f>
        <v>Agroindustria</v>
      </c>
      <c r="E48" s="215">
        <f>VLOOKUP(C48,Hoja2!$D$2:$N$5000,3,FALSE)</f>
        <v>8</v>
      </c>
      <c r="F48" s="217">
        <f>VLOOKUP(C48,Hoja2!$D$2:$N$5000,4,FALSE)</f>
        <v>43556</v>
      </c>
      <c r="G48" s="217">
        <f>VLOOKUP(C48,Hoja2!$D$2:$N$5000,5,FALSE)</f>
        <v>44561</v>
      </c>
      <c r="H48" s="218">
        <f>VLOOKUP(C48,Hoja2!$D$2:$N$5000,6,FALSE)</f>
        <v>0.221915</v>
      </c>
      <c r="I48" s="218">
        <f>VLOOKUP(C48,Hoja2!$D$2:$N$5000,7,FALSE)</f>
        <v>0.34853299999999998</v>
      </c>
      <c r="J48" s="218">
        <f>VLOOKUP(C48,Hoja2!$D$2:$N$5000,8,FALSE)</f>
        <v>0.43745440000000002</v>
      </c>
      <c r="K48" s="218">
        <f>VLOOKUP(C48,Hoja2!$D$2:$N$5000,9,FALSE)</f>
        <v>0.41759499999999999</v>
      </c>
      <c r="L48" s="218">
        <f>VLOOKUP(C48,Hoja2!$D$2:$N$5000,10,FALSE)</f>
        <v>119.178765</v>
      </c>
      <c r="M48" s="218">
        <f>VLOOKUP(C48,Hoja2!$D$2:$N$5000,11,FALSE)</f>
        <v>21.57949</v>
      </c>
    </row>
    <row r="49" spans="1:13">
      <c r="A49" s="548"/>
      <c r="B49" s="535"/>
      <c r="C49" s="401" t="s">
        <v>2793</v>
      </c>
      <c r="D49" s="221" t="str">
        <f>VLOOKUP(C49,Hoja2!$D$2:$N$5000,2,FALSE)</f>
        <v>Alimentos</v>
      </c>
      <c r="E49" s="215">
        <f>VLOOKUP(C49,Hoja2!$D$2:$N$5000,3,FALSE)</f>
        <v>7</v>
      </c>
      <c r="F49" s="217">
        <f>VLOOKUP(C49,Hoja2!$D$2:$N$5000,4,FALSE)</f>
        <v>43160</v>
      </c>
      <c r="G49" s="217">
        <f>VLOOKUP(C49,Hoja2!$D$2:$N$5000,5,FALSE)</f>
        <v>44561</v>
      </c>
      <c r="H49" s="218">
        <f>VLOOKUP(C49,Hoja2!$D$2:$N$5000,6,FALSE)</f>
        <v>0.196214</v>
      </c>
      <c r="I49" s="218">
        <f>VLOOKUP(C49,Hoja2!$D$2:$N$5000,7,FALSE)</f>
        <v>0.56580600000000003</v>
      </c>
      <c r="J49" s="218">
        <f>VLOOKUP(C49,Hoja2!$D$2:$N$5000,8,FALSE)</f>
        <v>0.32472000000000001</v>
      </c>
      <c r="K49" s="218">
        <f>VLOOKUP(C49,Hoja2!$D$2:$N$5000,9,FALSE)</f>
        <v>0.33456900000000001</v>
      </c>
      <c r="L49" s="218">
        <f>VLOOKUP(C49,Hoja2!$D$2:$N$5000,10,FALSE)</f>
        <v>142.39493899999999</v>
      </c>
      <c r="M49" s="218">
        <f>VLOOKUP(C49,Hoja2!$D$2:$N$5000,11,FALSE)</f>
        <v>19.366114</v>
      </c>
    </row>
    <row r="50" spans="1:13">
      <c r="A50" s="548"/>
      <c r="B50" s="535"/>
      <c r="C50" s="401" t="s">
        <v>657</v>
      </c>
      <c r="D50" s="221" t="str">
        <f>VLOOKUP(C50,Hoja2!$D$2:$N$5000,2,FALSE)</f>
        <v>Vidrios, cauchos y plásticos</v>
      </c>
      <c r="E50" s="215">
        <f>VLOOKUP(C50,Hoja2!$D$2:$N$5000,3,FALSE)</f>
        <v>9</v>
      </c>
      <c r="F50" s="217">
        <f>VLOOKUP(C50,Hoja2!$D$2:$N$5000,4,FALSE)</f>
        <v>42430</v>
      </c>
      <c r="G50" s="217">
        <f>VLOOKUP(C50,Hoja2!$D$2:$N$5000,5,FALSE)</f>
        <v>45291</v>
      </c>
      <c r="H50" s="218">
        <f>VLOOKUP(C50,Hoja2!$D$2:$N$5000,6,FALSE)</f>
        <v>0.20364399999999999</v>
      </c>
      <c r="I50" s="218">
        <f>VLOOKUP(C50,Hoja2!$D$2:$N$5000,7,FALSE)</f>
        <v>0.43475200000000003</v>
      </c>
      <c r="J50" s="218">
        <f>VLOOKUP(C50,Hoja2!$D$2:$N$5000,8,FALSE)</f>
        <v>0.33823599999999998</v>
      </c>
      <c r="K50" s="218">
        <f>VLOOKUP(C50,Hoja2!$D$2:$N$5000,9,FALSE)</f>
        <v>0.32104300000000002</v>
      </c>
      <c r="L50" s="218">
        <f>VLOOKUP(C50,Hoja2!$D$2:$N$5000,10,FALSE)</f>
        <v>115.123761</v>
      </c>
      <c r="M50" s="218">
        <f>VLOOKUP(C50,Hoja2!$D$2:$N$5000,11,FALSE)</f>
        <v>19.485465000000001</v>
      </c>
    </row>
    <row r="51" spans="1:13">
      <c r="A51" s="548"/>
      <c r="B51" s="535"/>
      <c r="C51" s="401" t="s">
        <v>6325</v>
      </c>
      <c r="D51" s="221" t="str">
        <f>VLOOKUP(C51,Hoja2!$D$2:$N$5000,2,FALSE)</f>
        <v>Bebidas</v>
      </c>
      <c r="E51" s="215">
        <f>VLOOKUP(C51,Hoja2!$D$2:$N$5000,3,FALSE)</f>
        <v>9</v>
      </c>
      <c r="F51" s="217">
        <f>VLOOKUP(C51,Hoja2!$D$2:$N$5000,4,FALSE)</f>
        <v>44013</v>
      </c>
      <c r="G51" s="217">
        <f>VLOOKUP(C51,Hoja2!$D$2:$N$5000,5,FALSE)</f>
        <v>44985</v>
      </c>
      <c r="H51" s="218">
        <f>VLOOKUP(C51,Hoja2!$D$2:$N$5000,6,FALSE)</f>
        <v>0.165828</v>
      </c>
      <c r="I51" s="218">
        <f>VLOOKUP(C51,Hoja2!$D$2:$N$5000,7,FALSE)</f>
        <v>0.48435299999999998</v>
      </c>
      <c r="J51" s="218">
        <f>VLOOKUP(C51,Hoja2!$D$2:$N$5000,8,FALSE)</f>
        <v>0.54520000000000002</v>
      </c>
      <c r="K51" s="218">
        <f>VLOOKUP(C51,Hoja2!$D$2:$N$5000,9,FALSE)</f>
        <v>0.55845199999999995</v>
      </c>
      <c r="L51" s="218">
        <f>VLOOKUP(C51,Hoja2!$D$2:$N$5000,10,FALSE)</f>
        <v>207.27103700000001</v>
      </c>
      <c r="M51" s="218">
        <f>VLOOKUP(C51,Hoja2!$D$2:$N$5000,11,FALSE)</f>
        <v>27.893799000000001</v>
      </c>
    </row>
    <row r="52" spans="1:13">
      <c r="A52" s="548"/>
      <c r="B52" s="535"/>
      <c r="C52" s="401" t="s">
        <v>2945</v>
      </c>
      <c r="D52" s="221" t="str">
        <f>VLOOKUP(C52,Hoja2!$D$2:$N$5000,2,FALSE)</f>
        <v>Otros</v>
      </c>
      <c r="E52" s="215">
        <f>VLOOKUP(C52,Hoja2!$D$2:$N$5000,3,FALSE)</f>
        <v>7</v>
      </c>
      <c r="F52" s="217">
        <f>VLOOKUP(C52,Hoja2!$D$2:$N$5000,4,FALSE)</f>
        <v>43221</v>
      </c>
      <c r="G52" s="217">
        <f>VLOOKUP(C52,Hoja2!$D$2:$N$5000,5,FALSE)</f>
        <v>43951</v>
      </c>
      <c r="H52" s="218">
        <f>VLOOKUP(C52,Hoja2!$D$2:$N$5000,6,FALSE)</f>
        <v>0.19473399999999999</v>
      </c>
      <c r="I52" s="218">
        <f>VLOOKUP(C52,Hoja2!$D$2:$N$5000,7,FALSE)</f>
        <v>0.67058300000000004</v>
      </c>
      <c r="J52" s="218">
        <f>VLOOKUP(C52,Hoja2!$D$2:$N$5000,8,FALSE)</f>
        <v>0.29513519999999999</v>
      </c>
      <c r="K52" s="218">
        <f>VLOOKUP(C52,Hoja2!$D$2:$N$5000,9,FALSE)</f>
        <v>0.230016</v>
      </c>
      <c r="L52" s="218">
        <f>VLOOKUP(C52,Hoja2!$D$2:$N$5000,10,FALSE)</f>
        <v>153.39567500000001</v>
      </c>
      <c r="M52" s="218">
        <f>VLOOKUP(C52,Hoja2!$D$2:$N$5000,11,FALSE)</f>
        <v>12.713215</v>
      </c>
    </row>
    <row r="53" spans="1:13">
      <c r="A53" s="548"/>
      <c r="B53" s="535"/>
      <c r="C53" s="401" t="s">
        <v>4658</v>
      </c>
      <c r="D53" s="221" t="str">
        <f>VLOOKUP(C53,Hoja2!$D$2:$N$5000,2,FALSE)</f>
        <v>Químicos</v>
      </c>
      <c r="E53" s="215">
        <f>VLOOKUP(C53,Hoja2!$D$2:$N$5000,3,FALSE)</f>
        <v>7</v>
      </c>
      <c r="F53" s="217">
        <f>VLOOKUP(C53,Hoja2!$D$2:$N$5000,4,FALSE)</f>
        <v>43556</v>
      </c>
      <c r="G53" s="217">
        <f>VLOOKUP(C53,Hoja2!$D$2:$N$5000,5,FALSE)</f>
        <v>45291</v>
      </c>
      <c r="H53" s="218">
        <f>VLOOKUP(C53,Hoja2!$D$2:$N$5000,6,FALSE)</f>
        <v>0.20790600000000001</v>
      </c>
      <c r="I53" s="218">
        <f>VLOOKUP(C53,Hoja2!$D$2:$N$5000,7,FALSE)</f>
        <v>0.44112600000000002</v>
      </c>
      <c r="J53" s="218">
        <f>VLOOKUP(C53,Hoja2!$D$2:$N$5000,8,FALSE)</f>
        <v>0.23058000000000001</v>
      </c>
      <c r="K53" s="218">
        <f>VLOOKUP(C53,Hoja2!$D$2:$N$5000,9,FALSE)</f>
        <v>0.24047099999999999</v>
      </c>
      <c r="L53" s="218">
        <f>VLOOKUP(C53,Hoja2!$D$2:$N$5000,10,FALSE)</f>
        <v>78.828187999999997</v>
      </c>
      <c r="M53" s="218">
        <f>VLOOKUP(C53,Hoja2!$D$2:$N$5000,11,FALSE)</f>
        <v>22.234453999999999</v>
      </c>
    </row>
    <row r="54" spans="1:13">
      <c r="A54" s="548"/>
      <c r="B54" s="535"/>
      <c r="C54" s="401" t="s">
        <v>2856</v>
      </c>
      <c r="D54" s="221" t="str">
        <f>VLOOKUP(C54,Hoja2!$D$2:$N$5000,2,FALSE)</f>
        <v>Agroindustria</v>
      </c>
      <c r="E54" s="215">
        <f>VLOOKUP(C54,Hoja2!$D$2:$N$5000,3,FALSE)</f>
        <v>7</v>
      </c>
      <c r="F54" s="217">
        <f>VLOOKUP(C54,Hoja2!$D$2:$N$5000,4,FALSE)</f>
        <v>43191</v>
      </c>
      <c r="G54" s="217">
        <f>VLOOKUP(C54,Hoja2!$D$2:$N$5000,5,FALSE)</f>
        <v>44561</v>
      </c>
      <c r="H54" s="218">
        <f>VLOOKUP(C54,Hoja2!$D$2:$N$5000,6,FALSE)</f>
        <v>0.19878199999999999</v>
      </c>
      <c r="I54" s="218">
        <f>VLOOKUP(C54,Hoja2!$D$2:$N$5000,7,FALSE)</f>
        <v>0.69748100000000002</v>
      </c>
      <c r="J54" s="218">
        <f>VLOOKUP(C54,Hoja2!$D$2:$N$5000,8,FALSE)</f>
        <v>0.25319999999999998</v>
      </c>
      <c r="K54" s="218">
        <f>VLOOKUP(C54,Hoja2!$D$2:$N$5000,9,FALSE)</f>
        <v>0.230016</v>
      </c>
      <c r="L54" s="218">
        <f>VLOOKUP(C54,Hoja2!$D$2:$N$5000,10,FALSE)</f>
        <v>136.884153</v>
      </c>
      <c r="M54" s="218">
        <f>VLOOKUP(C54,Hoja2!$D$2:$N$5000,11,FALSE)</f>
        <v>18.435811000000001</v>
      </c>
    </row>
    <row r="55" spans="1:13">
      <c r="A55" s="548"/>
      <c r="B55" s="535"/>
      <c r="C55" s="401" t="s">
        <v>6017</v>
      </c>
      <c r="D55" s="221" t="str">
        <f>VLOOKUP(C55,Hoja2!$D$2:$N$5000,2,FALSE)</f>
        <v>Hidrocarburos</v>
      </c>
      <c r="E55" s="215">
        <f>VLOOKUP(C55,Hoja2!$D$2:$N$5000,3,FALSE)</f>
        <v>6</v>
      </c>
      <c r="F55" s="217">
        <f>VLOOKUP(C55,Hoja2!$D$2:$N$5000,4,FALSE)</f>
        <v>43831</v>
      </c>
      <c r="G55" s="217">
        <f>VLOOKUP(C55,Hoja2!$D$2:$N$5000,5,FALSE)</f>
        <v>44561</v>
      </c>
      <c r="H55" s="218">
        <f>VLOOKUP(C55,Hoja2!$D$2:$N$5000,6,FALSE)</f>
        <v>0.26040600000000003</v>
      </c>
      <c r="I55" s="218">
        <f>VLOOKUP(C55,Hoja2!$D$2:$N$5000,7,FALSE)</f>
        <v>0.42974800000000002</v>
      </c>
      <c r="J55" s="218">
        <f>VLOOKUP(C55,Hoja2!$D$2:$N$5000,8,FALSE)</f>
        <v>0.40160000000000001</v>
      </c>
      <c r="K55" s="218">
        <f>VLOOKUP(C55,Hoja2!$D$2:$N$5000,9,FALSE)</f>
        <v>0.41616900000000001</v>
      </c>
      <c r="L55" s="218">
        <f>VLOOKUP(C55,Hoja2!$D$2:$N$5000,10,FALSE)</f>
        <v>133.24816000000001</v>
      </c>
      <c r="M55" s="218">
        <f>VLOOKUP(C55,Hoja2!$D$2:$N$5000,11,FALSE)</f>
        <v>21.150407999999999</v>
      </c>
    </row>
    <row r="56" spans="1:13">
      <c r="A56" s="548"/>
      <c r="B56" s="535"/>
      <c r="C56" s="401" t="s">
        <v>4655</v>
      </c>
      <c r="D56" s="221" t="str">
        <f>VLOOKUP(C56,Hoja2!$D$2:$N$5000,2,FALSE)</f>
        <v>Químicos</v>
      </c>
      <c r="E56" s="215">
        <f>VLOOKUP(C56,Hoja2!$D$2:$N$5000,3,FALSE)</f>
        <v>7</v>
      </c>
      <c r="F56" s="217">
        <f>VLOOKUP(C56,Hoja2!$D$2:$N$5000,4,FALSE)</f>
        <v>43556</v>
      </c>
      <c r="G56" s="217">
        <f>VLOOKUP(C56,Hoja2!$D$2:$N$5000,5,FALSE)</f>
        <v>44286</v>
      </c>
      <c r="H56" s="218">
        <f>VLOOKUP(C56,Hoja2!$D$2:$N$5000,6,FALSE)</f>
        <v>0.180008</v>
      </c>
      <c r="I56" s="218">
        <f>VLOOKUP(C56,Hoja2!$D$2:$N$5000,7,FALSE)</f>
        <v>0.41483500000000001</v>
      </c>
      <c r="J56" s="218">
        <f>VLOOKUP(C56,Hoja2!$D$2:$N$5000,8,FALSE)</f>
        <v>0.46079999999999999</v>
      </c>
      <c r="K56" s="218">
        <f>VLOOKUP(C56,Hoja2!$D$2:$N$5000,9,FALSE)</f>
        <v>0.37639</v>
      </c>
      <c r="L56" s="218">
        <f>VLOOKUP(C56,Hoja2!$D$2:$N$5000,10,FALSE)</f>
        <v>148.15574100000001</v>
      </c>
      <c r="M56" s="218">
        <f>VLOOKUP(C56,Hoja2!$D$2:$N$5000,11,FALSE)</f>
        <v>20.172507</v>
      </c>
    </row>
    <row r="57" spans="1:13">
      <c r="A57" s="548"/>
      <c r="B57" s="535"/>
      <c r="C57" s="401" t="s">
        <v>3729</v>
      </c>
      <c r="D57" s="221" t="str">
        <f>VLOOKUP(C57,Hoja2!$D$2:$N$5000,2,FALSE)</f>
        <v>Alimentos</v>
      </c>
      <c r="E57" s="215">
        <f>VLOOKUP(C57,Hoja2!$D$2:$N$5000,3,FALSE)</f>
        <v>8</v>
      </c>
      <c r="F57" s="217">
        <f>VLOOKUP(C57,Hoja2!$D$2:$N$5000,4,FALSE)</f>
        <v>43525</v>
      </c>
      <c r="G57" s="217">
        <f>VLOOKUP(C57,Hoja2!$D$2:$N$5000,5,FALSE)</f>
        <v>44561</v>
      </c>
      <c r="H57" s="218">
        <f>VLOOKUP(C57,Hoja2!$D$2:$N$5000,6,FALSE)</f>
        <v>0.13452800000000001</v>
      </c>
      <c r="I57" s="218">
        <f>VLOOKUP(C57,Hoja2!$D$2:$N$5000,7,FALSE)</f>
        <v>0.33195200000000002</v>
      </c>
      <c r="J57" s="218">
        <f>VLOOKUP(C57,Hoja2!$D$2:$N$5000,8,FALSE)</f>
        <v>0.31210880000000002</v>
      </c>
      <c r="K57" s="218">
        <f>VLOOKUP(C57,Hoja2!$D$2:$N$5000,9,FALSE)</f>
        <v>0.33193400000000001</v>
      </c>
      <c r="L57" s="218">
        <f>VLOOKUP(C57,Hoja2!$D$2:$N$5000,10,FALSE)</f>
        <v>80.986503999999996</v>
      </c>
      <c r="M57" s="218">
        <f>VLOOKUP(C57,Hoja2!$D$2:$N$5000,11,FALSE)</f>
        <v>23.731279000000001</v>
      </c>
    </row>
    <row r="58" spans="1:13">
      <c r="A58" s="548"/>
      <c r="B58" s="535"/>
      <c r="C58" s="401" t="s">
        <v>5725</v>
      </c>
      <c r="D58" s="221" t="str">
        <f>VLOOKUP(C58,Hoja2!$D$2:$N$5000,2,FALSE)</f>
        <v>Otros</v>
      </c>
      <c r="E58" s="215">
        <f>VLOOKUP(C58,Hoja2!$D$2:$N$5000,3,FALSE)</f>
        <v>9</v>
      </c>
      <c r="F58" s="217">
        <f>VLOOKUP(C58,Hoja2!$D$2:$N$5000,4,FALSE)</f>
        <v>43739</v>
      </c>
      <c r="G58" s="217">
        <f>VLOOKUP(C58,Hoja2!$D$2:$N$5000,5,FALSE)</f>
        <v>44255</v>
      </c>
      <c r="H58" s="218">
        <f>VLOOKUP(C58,Hoja2!$D$2:$N$5000,6,FALSE)</f>
        <v>1.6175999999999999E-2</v>
      </c>
      <c r="I58" s="218">
        <f>VLOOKUP(C58,Hoja2!$D$2:$N$5000,7,FALSE)</f>
        <v>0.141071</v>
      </c>
      <c r="J58" s="218">
        <f>VLOOKUP(C58,Hoja2!$D$2:$N$5000,8,FALSE)</f>
        <v>0.1744</v>
      </c>
      <c r="K58" s="218">
        <f>VLOOKUP(C58,Hoja2!$D$2:$N$5000,9,FALSE)</f>
        <v>0</v>
      </c>
      <c r="L58" s="218">
        <f>VLOOKUP(C58,Hoja2!$D$2:$N$5000,10,FALSE)</f>
        <v>19.306052000000001</v>
      </c>
      <c r="M58" s="218">
        <f>VLOOKUP(C58,Hoja2!$D$2:$N$5000,11,FALSE)</f>
        <v>15.7</v>
      </c>
    </row>
    <row r="59" spans="1:13">
      <c r="A59" s="548"/>
      <c r="B59" s="535"/>
      <c r="C59" s="401" t="s">
        <v>4671</v>
      </c>
      <c r="D59" s="221" t="str">
        <f>VLOOKUP(C59,Hoja2!$D$2:$N$5000,2,FALSE)</f>
        <v>Otros</v>
      </c>
      <c r="E59" s="215">
        <f>VLOOKUP(C59,Hoja2!$D$2:$N$5000,3,FALSE)</f>
        <v>7</v>
      </c>
      <c r="F59" s="217">
        <f>VLOOKUP(C59,Hoja2!$D$2:$N$5000,4,FALSE)</f>
        <v>43556</v>
      </c>
      <c r="G59" s="217">
        <f>VLOOKUP(C59,Hoja2!$D$2:$N$5000,5,FALSE)</f>
        <v>45291</v>
      </c>
      <c r="H59" s="218">
        <f>VLOOKUP(C59,Hoja2!$D$2:$N$5000,6,FALSE)</f>
        <v>0.19919100000000001</v>
      </c>
      <c r="I59" s="218">
        <f>VLOOKUP(C59,Hoja2!$D$2:$N$5000,7,FALSE)</f>
        <v>6.5419000000000005E-2</v>
      </c>
      <c r="J59" s="218">
        <f>VLOOKUP(C59,Hoja2!$D$2:$N$5000,8,FALSE)</f>
        <v>1.312E-2</v>
      </c>
      <c r="K59" s="218">
        <f>VLOOKUP(C59,Hoja2!$D$2:$N$5000,9,FALSE)</f>
        <v>0</v>
      </c>
      <c r="L59" s="218">
        <f>VLOOKUP(C59,Hoja2!$D$2:$N$5000,10,FALSE)</f>
        <v>0.79402399999999995</v>
      </c>
      <c r="M59" s="218">
        <f>VLOOKUP(C59,Hoja2!$D$2:$N$5000,11,FALSE)</f>
        <v>16.158436999999999</v>
      </c>
    </row>
    <row r="60" spans="1:13">
      <c r="A60" s="548"/>
      <c r="B60" s="535"/>
      <c r="C60" s="401" t="s">
        <v>4801</v>
      </c>
      <c r="D60" s="221" t="str">
        <f>VLOOKUP(C60,Hoja2!$D$2:$N$5000,2,FALSE)</f>
        <v>Agroindustria</v>
      </c>
      <c r="E60" s="215">
        <f>VLOOKUP(C60,Hoja2!$D$2:$N$5000,3,FALSE)</f>
        <v>8</v>
      </c>
      <c r="F60" s="217">
        <f>VLOOKUP(C60,Hoja2!$D$2:$N$5000,4,FALSE)</f>
        <v>43586</v>
      </c>
      <c r="G60" s="217">
        <f>VLOOKUP(C60,Hoja2!$D$2:$N$5000,5,FALSE)</f>
        <v>44561</v>
      </c>
      <c r="H60" s="218">
        <f>VLOOKUP(C60,Hoja2!$D$2:$N$5000,6,FALSE)</f>
        <v>0.21328900000000001</v>
      </c>
      <c r="I60" s="218">
        <f>VLOOKUP(C60,Hoja2!$D$2:$N$5000,7,FALSE)</f>
        <v>0.37011699999999997</v>
      </c>
      <c r="J60" s="218">
        <f>VLOOKUP(C60,Hoja2!$D$2:$N$5000,8,FALSE)</f>
        <v>0.44117879999999998</v>
      </c>
      <c r="K60" s="218">
        <f>VLOOKUP(C60,Hoja2!$D$2:$N$5000,9,FALSE)</f>
        <v>0.27888099999999999</v>
      </c>
      <c r="L60" s="218">
        <f>VLOOKUP(C60,Hoja2!$D$2:$N$5000,10,FALSE)</f>
        <v>127.59744499999999</v>
      </c>
      <c r="M60" s="218">
        <f>VLOOKUP(C60,Hoja2!$D$2:$N$5000,11,FALSE)</f>
        <v>18.569796</v>
      </c>
    </row>
    <row r="61" spans="1:13">
      <c r="A61" s="548"/>
      <c r="B61" s="535"/>
      <c r="C61" s="401" t="s">
        <v>4660</v>
      </c>
      <c r="D61" s="221" t="str">
        <f>VLOOKUP(C61,Hoja2!$D$2:$N$5000,2,FALSE)</f>
        <v>Químicos</v>
      </c>
      <c r="E61" s="215">
        <f>VLOOKUP(C61,Hoja2!$D$2:$N$5000,3,FALSE)</f>
        <v>7</v>
      </c>
      <c r="F61" s="217">
        <f>VLOOKUP(C61,Hoja2!$D$2:$N$5000,4,FALSE)</f>
        <v>43556</v>
      </c>
      <c r="G61" s="217">
        <f>VLOOKUP(C61,Hoja2!$D$2:$N$5000,5,FALSE)</f>
        <v>44561</v>
      </c>
      <c r="H61" s="218">
        <f>VLOOKUP(C61,Hoja2!$D$2:$N$5000,6,FALSE)</f>
        <v>0.205626</v>
      </c>
      <c r="I61" s="218">
        <f>VLOOKUP(C61,Hoja2!$D$2:$N$5000,7,FALSE)</f>
        <v>0.70786700000000002</v>
      </c>
      <c r="J61" s="218">
        <f>VLOOKUP(C61,Hoja2!$D$2:$N$5000,8,FALSE)</f>
        <v>0.79637040000000003</v>
      </c>
      <c r="K61" s="218">
        <f>VLOOKUP(C61,Hoja2!$D$2:$N$5000,9,FALSE)</f>
        <v>0.80505499999999997</v>
      </c>
      <c r="L61" s="218">
        <f>VLOOKUP(C61,Hoja2!$D$2:$N$5000,10,FALSE)</f>
        <v>436.91463499999998</v>
      </c>
      <c r="M61" s="218">
        <f>VLOOKUP(C61,Hoja2!$D$2:$N$5000,11,FALSE)</f>
        <v>19.246635000000001</v>
      </c>
    </row>
    <row r="62" spans="1:13">
      <c r="A62" s="548"/>
      <c r="B62" s="535"/>
      <c r="C62" s="401" t="s">
        <v>6779</v>
      </c>
      <c r="D62" s="221" t="str">
        <f>VLOOKUP(C62,Hoja2!$D$2:$N$5000,2,FALSE)</f>
        <v>Otros</v>
      </c>
      <c r="E62" s="298">
        <f>VLOOKUP(C62,Hoja2!$D$2:$N$5000,3,FALSE)</f>
        <v>9</v>
      </c>
      <c r="F62" s="217">
        <f>VLOOKUP(C62,Hoja2!$D$2:$N$5000,4,FALSE)</f>
        <v>44197</v>
      </c>
      <c r="G62" s="217">
        <f>VLOOKUP(C62,Hoja2!$D$2:$N$5000,5,FALSE)</f>
        <v>45291</v>
      </c>
      <c r="H62" s="218">
        <f>VLOOKUP(C62,Hoja2!$D$2:$N$5000,6,FALSE)</f>
        <v>0.21093999999999999</v>
      </c>
      <c r="I62" s="218">
        <f>VLOOKUP(C62,Hoja2!$D$2:$N$5000,7,FALSE)</f>
        <v>0.449517</v>
      </c>
      <c r="J62" s="218">
        <f>VLOOKUP(C62,Hoja2!$D$2:$N$5000,8,FALSE)</f>
        <v>0.22439999999999999</v>
      </c>
      <c r="K62" s="218">
        <f>VLOOKUP(C62,Hoja2!$D$2:$N$5000,9,FALSE)</f>
        <v>0.2</v>
      </c>
      <c r="L62" s="218">
        <f>VLOOKUP(C62,Hoja2!$D$2:$N$5000,10,FALSE)</f>
        <v>75.05</v>
      </c>
      <c r="M62" s="218">
        <f>VLOOKUP(C62,Hoja2!$D$2:$N$5000,11,FALSE)</f>
        <v>33.133944</v>
      </c>
    </row>
    <row r="63" spans="1:13">
      <c r="A63" s="548"/>
      <c r="B63" s="535"/>
      <c r="C63" s="401" t="s">
        <v>6130</v>
      </c>
      <c r="D63" s="221" t="str">
        <f>VLOOKUP(C63,Hoja2!$D$2:$N$5000,2,FALSE)</f>
        <v>Químicos</v>
      </c>
      <c r="E63" s="298">
        <f>VLOOKUP(C63,Hoja2!$D$2:$N$5000,3,FALSE)</f>
        <v>6</v>
      </c>
      <c r="F63" s="217">
        <f>VLOOKUP(C63,Hoja2!$D$2:$N$5000,4,FALSE)</f>
        <v>43864</v>
      </c>
      <c r="G63" s="217">
        <f>VLOOKUP(C63,Hoja2!$D$2:$N$5000,5,FALSE)</f>
        <v>44985</v>
      </c>
      <c r="H63" s="218">
        <f>VLOOKUP(C63,Hoja2!$D$2:$N$5000,6,FALSE)</f>
        <v>0.201435</v>
      </c>
      <c r="I63" s="218">
        <f>VLOOKUP(C63,Hoja2!$D$2:$N$5000,7,FALSE)</f>
        <v>0.41224</v>
      </c>
      <c r="J63" s="218">
        <f>VLOOKUP(C63,Hoja2!$D$2:$N$5000,8,FALSE)</f>
        <v>0.1832</v>
      </c>
      <c r="K63" s="218">
        <f>VLOOKUP(C63,Hoja2!$D$2:$N$5000,9,FALSE)</f>
        <v>0.166468</v>
      </c>
      <c r="L63" s="218">
        <f>VLOOKUP(C63,Hoja2!$D$2:$N$5000,10,FALSE)</f>
        <v>58.307094999999997</v>
      </c>
      <c r="M63" s="218">
        <f>VLOOKUP(C63,Hoja2!$D$2:$N$5000,11,FALSE)</f>
        <v>21.738012000000001</v>
      </c>
    </row>
    <row r="64" spans="1:13">
      <c r="A64" s="548"/>
      <c r="B64" s="535"/>
      <c r="C64" s="401" t="s">
        <v>7097</v>
      </c>
      <c r="D64" s="221" t="str">
        <f>VLOOKUP(C64,Hoja2!$D$2:$N$5000,2,FALSE)</f>
        <v>Textiles</v>
      </c>
      <c r="E64" s="298">
        <f>VLOOKUP(C64,Hoja2!$D$2:$N$5000,3,FALSE)</f>
        <v>6</v>
      </c>
      <c r="F64" s="217">
        <f>VLOOKUP(C64,Hoja2!$D$2:$N$5000,4,FALSE)</f>
        <v>43952</v>
      </c>
      <c r="G64" s="217">
        <f>VLOOKUP(C64,Hoja2!$D$2:$N$5000,5,FALSE)</f>
        <v>45412</v>
      </c>
      <c r="H64" s="218">
        <f>VLOOKUP(C64,Hoja2!$D$2:$N$5000,6,FALSE)</f>
        <v>0.206647</v>
      </c>
      <c r="I64" s="218">
        <f>VLOOKUP(C64,Hoja2!$D$2:$N$5000,7,FALSE)</f>
        <v>0.72842899999999999</v>
      </c>
      <c r="J64" s="218">
        <f>VLOOKUP(C64,Hoja2!$D$2:$N$5000,8,FALSE)</f>
        <v>1.0411999999999999</v>
      </c>
      <c r="K64" s="218">
        <f>VLOOKUP(C64,Hoja2!$D$2:$N$5000,9,FALSE)</f>
        <v>1.0716349999999999</v>
      </c>
      <c r="L64" s="218">
        <f>VLOOKUP(C64,Hoja2!$D$2:$N$5000,10,FALSE)</f>
        <v>585.53025000000002</v>
      </c>
      <c r="M64" s="218">
        <f>VLOOKUP(C64,Hoja2!$D$2:$N$5000,11,FALSE)</f>
        <v>18.244512</v>
      </c>
    </row>
    <row r="65" spans="1:13">
      <c r="A65" s="548"/>
      <c r="B65" s="535"/>
      <c r="C65" s="401" t="s">
        <v>2069</v>
      </c>
      <c r="D65" s="221" t="str">
        <f>VLOOKUP(C65,Hoja2!$D$2:$N$5000,2,FALSE)</f>
        <v>Hidrocarburos</v>
      </c>
      <c r="E65" s="298">
        <f>VLOOKUP(C65,Hoja2!$D$2:$N$5000,3,FALSE)</f>
        <v>1</v>
      </c>
      <c r="F65" s="217">
        <f>VLOOKUP(C65,Hoja2!$D$2:$N$5000,4,FALSE)</f>
        <v>42856</v>
      </c>
      <c r="G65" s="217">
        <f>VLOOKUP(C65,Hoja2!$D$2:$N$5000,5,FALSE)</f>
        <v>44561</v>
      </c>
      <c r="H65" s="218">
        <f>VLOOKUP(C65,Hoja2!$D$2:$N$5000,6,FALSE)</f>
        <v>0.21865499999999999</v>
      </c>
      <c r="I65" s="218">
        <f>VLOOKUP(C65,Hoja2!$D$2:$N$5000,7,FALSE)</f>
        <v>0.55019099999999999</v>
      </c>
      <c r="J65" s="218">
        <f>VLOOKUP(C65,Hoja2!$D$2:$N$5000,8,FALSE)</f>
        <v>1.2827728</v>
      </c>
      <c r="K65" s="218">
        <f>VLOOKUP(C65,Hoja2!$D$2:$N$5000,9,FALSE)</f>
        <v>1.32806</v>
      </c>
      <c r="L65" s="218">
        <f>VLOOKUP(C65,Hoja2!$D$2:$N$5000,10,FALSE)</f>
        <v>558.53047100000003</v>
      </c>
      <c r="M65" s="218">
        <f>VLOOKUP(C65,Hoja2!$D$2:$N$5000,11,FALSE)</f>
        <v>18.823260000000001</v>
      </c>
    </row>
    <row r="66" spans="1:13">
      <c r="A66" s="548"/>
      <c r="B66" s="535"/>
      <c r="C66" s="401" t="s">
        <v>1478</v>
      </c>
      <c r="D66" s="221" t="str">
        <f>VLOOKUP(C66,Hoja2!$D$2:$N$5000,2,FALSE)</f>
        <v>Comercio</v>
      </c>
      <c r="E66" s="298">
        <f>VLOOKUP(C66,Hoja2!$D$2:$N$5000,3,FALSE)</f>
        <v>1</v>
      </c>
      <c r="F66" s="217">
        <f>VLOOKUP(C66,Hoja2!$D$2:$N$5000,4,FALSE)</f>
        <v>42675</v>
      </c>
      <c r="G66" s="217">
        <f>VLOOKUP(C66,Hoja2!$D$2:$N$5000,5,FALSE)</f>
        <v>44500</v>
      </c>
      <c r="H66" s="218">
        <f>VLOOKUP(C66,Hoja2!$D$2:$N$5000,6,FALSE)</f>
        <v>0.17880299999999999</v>
      </c>
      <c r="I66" s="218">
        <f>VLOOKUP(C66,Hoja2!$D$2:$N$5000,7,FALSE)</f>
        <v>0.15792900000000001</v>
      </c>
      <c r="J66" s="218">
        <f>VLOOKUP(C66,Hoja2!$D$2:$N$5000,8,FALSE)</f>
        <v>0.22510920000000001</v>
      </c>
      <c r="K66" s="218">
        <f>VLOOKUP(C66,Hoja2!$D$2:$N$5000,9,FALSE)</f>
        <v>0.237539</v>
      </c>
      <c r="L66" s="218">
        <f>VLOOKUP(C66,Hoja2!$D$2:$N$5000,10,FALSE)</f>
        <v>28.133938000000001</v>
      </c>
      <c r="M66" s="218">
        <f>VLOOKUP(C66,Hoja2!$D$2:$N$5000,11,FALSE)</f>
        <v>41.401420000000002</v>
      </c>
    </row>
    <row r="67" spans="1:13">
      <c r="A67" s="548"/>
      <c r="B67" s="535"/>
      <c r="C67" s="401" t="s">
        <v>6447</v>
      </c>
      <c r="D67" s="221" t="str">
        <f>VLOOKUP(C67,Hoja2!$D$2:$N$5000,2,FALSE)</f>
        <v>Otros</v>
      </c>
      <c r="E67" s="298">
        <f>VLOOKUP(C67,Hoja2!$D$2:$N$5000,3,FALSE)</f>
        <v>7</v>
      </c>
      <c r="F67" s="217">
        <f>VLOOKUP(C67,Hoja2!$D$2:$N$5000,4,FALSE)</f>
        <v>44075</v>
      </c>
      <c r="G67" s="217">
        <f>VLOOKUP(C67,Hoja2!$D$2:$N$5000,5,FALSE)</f>
        <v>45169</v>
      </c>
      <c r="H67" s="218">
        <f>VLOOKUP(C67,Hoja2!$D$2:$N$5000,6,FALSE)</f>
        <v>0.20181199999999999</v>
      </c>
      <c r="I67" s="218">
        <f>VLOOKUP(C67,Hoja2!$D$2:$N$5000,7,FALSE)</f>
        <v>0.740734</v>
      </c>
      <c r="J67" s="218">
        <f>VLOOKUP(C67,Hoja2!$D$2:$N$5000,8,FALSE)</f>
        <v>0.22620000000000001</v>
      </c>
      <c r="K67" s="218">
        <f>VLOOKUP(C67,Hoja2!$D$2:$N$5000,9,FALSE)</f>
        <v>0.19864999999999999</v>
      </c>
      <c r="L67" s="218">
        <f>VLOOKUP(C67,Hoja2!$D$2:$N$5000,10,FALSE)</f>
        <v>129.86285100000001</v>
      </c>
      <c r="M67" s="218">
        <f>VLOOKUP(C67,Hoja2!$D$2:$N$5000,11,FALSE)</f>
        <v>18.892284</v>
      </c>
    </row>
    <row r="68" spans="1:13">
      <c r="A68" s="548"/>
      <c r="B68" s="535"/>
      <c r="C68" s="401" t="s">
        <v>7417</v>
      </c>
      <c r="D68" s="221" t="str">
        <f>VLOOKUP(C68,Hoja2!$D$2:$N$5000,2,FALSE)</f>
        <v>Otros</v>
      </c>
      <c r="E68" s="298">
        <f>VLOOKUP(C68,Hoja2!$D$2:$N$5000,3,FALSE)</f>
        <v>8</v>
      </c>
      <c r="F68" s="217">
        <f>VLOOKUP(C68,Hoja2!$D$2:$N$5000,4,FALSE)</f>
        <v>44440</v>
      </c>
      <c r="G68" s="217">
        <f>VLOOKUP(C68,Hoja2!$D$2:$N$5000,5,FALSE)</f>
        <v>47026</v>
      </c>
      <c r="H68" s="218">
        <f>VLOOKUP(C68,Hoja2!$D$2:$N$5000,6,FALSE)</f>
        <v>0.26889099999999999</v>
      </c>
      <c r="I68" s="218">
        <f>VLOOKUP(C68,Hoja2!$D$2:$N$5000,7,FALSE)</f>
        <v>0.39549699999999999</v>
      </c>
      <c r="J68" s="218">
        <f>VLOOKUP(C68,Hoja2!$D$2:$N$5000,8,FALSE)</f>
        <v>0.26600000000000001</v>
      </c>
      <c r="K68" s="218">
        <f>VLOOKUP(C68,Hoja2!$D$2:$N$5000,9,FALSE)</f>
        <v>0.28910400000000003</v>
      </c>
      <c r="L68" s="218">
        <f>VLOOKUP(C68,Hoja2!$D$2:$N$5000,10,FALSE)</f>
        <v>82.236815000000007</v>
      </c>
      <c r="M68" s="218">
        <f>VLOOKUP(C68,Hoja2!$D$2:$N$5000,11,FALSE)</f>
        <v>29.995899000000001</v>
      </c>
    </row>
    <row r="69" spans="1:13">
      <c r="A69" s="548"/>
      <c r="B69" s="535"/>
      <c r="C69" s="401" t="s">
        <v>7136</v>
      </c>
      <c r="D69" s="221" t="str">
        <f>VLOOKUP(C69,Hoja2!$D$2:$N$5000,2,FALSE)</f>
        <v>Otros</v>
      </c>
      <c r="E69" s="298">
        <f>VLOOKUP(C69,Hoja2!$D$2:$N$5000,3,FALSE)</f>
        <v>6</v>
      </c>
      <c r="F69" s="217">
        <f>VLOOKUP(C69,Hoja2!$D$2:$N$5000,4,FALSE)</f>
        <v>44348</v>
      </c>
      <c r="G69" s="217">
        <f>VLOOKUP(C69,Hoja2!$D$2:$N$5000,5,FALSE)</f>
        <v>45443</v>
      </c>
      <c r="H69" s="218">
        <f>VLOOKUP(C69,Hoja2!$D$2:$N$5000,6,FALSE)</f>
        <v>0.106223</v>
      </c>
      <c r="I69" s="218">
        <f>VLOOKUP(C69,Hoja2!$D$2:$N$5000,7,FALSE)</f>
        <v>0.23406099999999999</v>
      </c>
      <c r="J69" s="218">
        <f>VLOOKUP(C69,Hoja2!$D$2:$N$5000,8,FALSE)</f>
        <v>0.28839999999999999</v>
      </c>
      <c r="K69" s="218">
        <f>VLOOKUP(C69,Hoja2!$D$2:$N$5000,9,FALSE)</f>
        <v>0.187276</v>
      </c>
      <c r="L69" s="218">
        <f>VLOOKUP(C69,Hoja2!$D$2:$N$5000,10,FALSE)</f>
        <v>52.112161</v>
      </c>
      <c r="M69" s="218">
        <f>VLOOKUP(C69,Hoja2!$D$2:$N$5000,11,FALSE)</f>
        <v>23.428034</v>
      </c>
    </row>
    <row r="70" spans="1:13">
      <c r="A70" s="548"/>
      <c r="B70" s="535"/>
      <c r="C70" s="401" t="s">
        <v>6944</v>
      </c>
      <c r="D70" s="221" t="str">
        <f>VLOOKUP(C70,Hoja2!$D$2:$N$5000,2,FALSE)</f>
        <v>Alimentos</v>
      </c>
      <c r="E70" s="298">
        <f>VLOOKUP(C70,Hoja2!$D$2:$N$5000,3,FALSE)</f>
        <v>7</v>
      </c>
      <c r="F70" s="217">
        <f>VLOOKUP(C70,Hoja2!$D$2:$N$5000,4,FALSE)</f>
        <v>43891</v>
      </c>
      <c r="G70" s="217">
        <f>VLOOKUP(C70,Hoja2!$D$2:$N$5000,5,FALSE)</f>
        <v>45323</v>
      </c>
      <c r="H70" s="218">
        <f>VLOOKUP(C70,Hoja2!$D$2:$N$5000,6,FALSE)</f>
        <v>0.13913300000000001</v>
      </c>
      <c r="I70" s="218">
        <f>VLOOKUP(C70,Hoja2!$D$2:$N$5000,7,FALSE)</f>
        <v>0.61555700000000002</v>
      </c>
      <c r="J70" s="218">
        <f>VLOOKUP(C70,Hoja2!$D$2:$N$5000,8,FALSE)</f>
        <v>0.3206</v>
      </c>
      <c r="K70" s="218">
        <f>VLOOKUP(C70,Hoja2!$D$2:$N$5000,9,FALSE)</f>
        <v>0.29274699999999998</v>
      </c>
      <c r="L70" s="218">
        <f>VLOOKUP(C70,Hoja2!$D$2:$N$5000,10,FALSE)</f>
        <v>152.958145</v>
      </c>
      <c r="M70" s="218">
        <f>VLOOKUP(C70,Hoja2!$D$2:$N$5000,11,FALSE)</f>
        <v>18.909438999999999</v>
      </c>
    </row>
    <row r="71" spans="1:13">
      <c r="A71" s="548"/>
      <c r="B71" s="535"/>
      <c r="C71" s="401" t="s">
        <v>7127</v>
      </c>
      <c r="D71" s="221" t="str">
        <f>VLOOKUP(C71,Hoja2!$D$2:$N$5000,2,FALSE)</f>
        <v>Alimentos</v>
      </c>
      <c r="E71" s="298">
        <f>VLOOKUP(C71,Hoja2!$D$2:$N$5000,3,FALSE)</f>
        <v>8</v>
      </c>
      <c r="F71" s="217">
        <f>VLOOKUP(C71,Hoja2!$D$2:$N$5000,4,FALSE)</f>
        <v>44348</v>
      </c>
      <c r="G71" s="217">
        <f>VLOOKUP(C71,Hoja2!$D$2:$N$5000,5,FALSE)</f>
        <v>45657</v>
      </c>
      <c r="H71" s="218">
        <f>VLOOKUP(C71,Hoja2!$D$2:$N$5000,6,FALSE)</f>
        <v>0.16769300000000001</v>
      </c>
      <c r="I71" s="218">
        <f>VLOOKUP(C71,Hoja2!$D$2:$N$5000,7,FALSE)</f>
        <v>0.44510499999999997</v>
      </c>
      <c r="J71" s="218">
        <f>VLOOKUP(C71,Hoja2!$D$2:$N$5000,8,FALSE)</f>
        <v>0.22358720000000001</v>
      </c>
      <c r="K71" s="218">
        <f>VLOOKUP(C71,Hoja2!$D$2:$N$5000,9,FALSE)</f>
        <v>0.14990600000000001</v>
      </c>
      <c r="L71" s="218">
        <f>VLOOKUP(C71,Hoja2!$D$2:$N$5000,10,FALSE)</f>
        <v>77.792434</v>
      </c>
      <c r="M71" s="218">
        <f>VLOOKUP(C71,Hoja2!$D$2:$N$5000,11,FALSE)</f>
        <v>18.629511999999998</v>
      </c>
    </row>
    <row r="72" spans="1:13">
      <c r="A72" s="548"/>
      <c r="B72" s="535"/>
      <c r="C72" s="401" t="s">
        <v>7129</v>
      </c>
      <c r="D72" s="221" t="str">
        <f>VLOOKUP(C72,Hoja2!$D$2:$N$5000,2,FALSE)</f>
        <v>Alimentos</v>
      </c>
      <c r="E72" s="298">
        <f>VLOOKUP(C72,Hoja2!$D$2:$N$5000,3,FALSE)</f>
        <v>8</v>
      </c>
      <c r="F72" s="217">
        <f>VLOOKUP(C72,Hoja2!$D$2:$N$5000,4,FALSE)</f>
        <v>44348</v>
      </c>
      <c r="G72" s="217">
        <f>VLOOKUP(C72,Hoja2!$D$2:$N$5000,5,FALSE)</f>
        <v>45657</v>
      </c>
      <c r="H72" s="218">
        <f>VLOOKUP(C72,Hoja2!$D$2:$N$5000,6,FALSE)</f>
        <v>0.21332400000000001</v>
      </c>
      <c r="I72" s="218">
        <f>VLOOKUP(C72,Hoja2!$D$2:$N$5000,7,FALSE)</f>
        <v>0.70248600000000005</v>
      </c>
      <c r="J72" s="218">
        <f>VLOOKUP(C72,Hoja2!$D$2:$N$5000,8,FALSE)</f>
        <v>0.61463599999999996</v>
      </c>
      <c r="K72" s="218">
        <f>VLOOKUP(C72,Hoja2!$D$2:$N$5000,9,FALSE)</f>
        <v>0.59962300000000002</v>
      </c>
      <c r="L72" s="218">
        <f>VLOOKUP(C72,Hoja2!$D$2:$N$5000,10,FALSE)</f>
        <v>337.52081900000002</v>
      </c>
      <c r="M72" s="218">
        <f>VLOOKUP(C72,Hoja2!$D$2:$N$5000,11,FALSE)</f>
        <v>18.220441999999998</v>
      </c>
    </row>
    <row r="73" spans="1:13">
      <c r="A73" s="548"/>
      <c r="B73" s="535"/>
      <c r="C73" s="401" t="s">
        <v>7131</v>
      </c>
      <c r="D73" s="221" t="str">
        <f>VLOOKUP(C73,Hoja2!$D$2:$N$5000,2,FALSE)</f>
        <v>Alimentos</v>
      </c>
      <c r="E73" s="298">
        <f>VLOOKUP(C73,Hoja2!$D$2:$N$5000,3,FALSE)</f>
        <v>8</v>
      </c>
      <c r="F73" s="217">
        <f>VLOOKUP(C73,Hoja2!$D$2:$N$5000,4,FALSE)</f>
        <v>44348</v>
      </c>
      <c r="G73" s="217">
        <f>VLOOKUP(C73,Hoja2!$D$2:$N$5000,5,FALSE)</f>
        <v>45657</v>
      </c>
      <c r="H73" s="218">
        <f>VLOOKUP(C73,Hoja2!$D$2:$N$5000,6,FALSE)</f>
        <v>0.192665</v>
      </c>
      <c r="I73" s="218">
        <f>VLOOKUP(C73,Hoja2!$D$2:$N$5000,7,FALSE)</f>
        <v>0.51484700000000005</v>
      </c>
      <c r="J73" s="218">
        <f>VLOOKUP(C73,Hoja2!$D$2:$N$5000,8,FALSE)</f>
        <v>0.78673999999999999</v>
      </c>
      <c r="K73" s="218">
        <f>VLOOKUP(C73,Hoja2!$D$2:$N$5000,9,FALSE)</f>
        <v>0.70669899999999997</v>
      </c>
      <c r="L73" s="218">
        <f>VLOOKUP(C73,Hoja2!$D$2:$N$5000,10,FALSE)</f>
        <v>316.63327800000002</v>
      </c>
      <c r="M73" s="218">
        <f>VLOOKUP(C73,Hoja2!$D$2:$N$5000,11,FALSE)</f>
        <v>19.458580000000001</v>
      </c>
    </row>
    <row r="74" spans="1:13">
      <c r="A74" s="548"/>
      <c r="B74" s="535"/>
      <c r="C74" s="401" t="s">
        <v>6019</v>
      </c>
      <c r="D74" s="221" t="str">
        <f>VLOOKUP(C74,Hoja2!$D$2:$N$5000,2,FALSE)</f>
        <v>Hidrocarburos</v>
      </c>
      <c r="E74" s="298">
        <f>VLOOKUP(C74,Hoja2!$D$2:$N$5000,3,FALSE)</f>
        <v>6</v>
      </c>
      <c r="F74" s="217">
        <f>VLOOKUP(C74,Hoja2!$D$2:$N$5000,4,FALSE)</f>
        <v>43831</v>
      </c>
      <c r="G74" s="217">
        <f>VLOOKUP(C74,Hoja2!$D$2:$N$5000,5,FALSE)</f>
        <v>45291</v>
      </c>
      <c r="H74" s="218">
        <f>VLOOKUP(C74,Hoja2!$D$2:$N$5000,6,FALSE)</f>
        <v>0.27033600000000002</v>
      </c>
      <c r="I74" s="218">
        <f>VLOOKUP(C74,Hoja2!$D$2:$N$5000,7,FALSE)</f>
        <v>0.29297600000000001</v>
      </c>
      <c r="J74" s="218">
        <f>VLOOKUP(C74,Hoja2!$D$2:$N$5000,8,FALSE)</f>
        <v>0.33239999999999997</v>
      </c>
      <c r="K74" s="218">
        <f>VLOOKUP(C74,Hoja2!$D$2:$N$5000,9,FALSE)</f>
        <v>0.33293499999999998</v>
      </c>
      <c r="L74" s="218">
        <f>VLOOKUP(C74,Hoja2!$D$2:$N$5000,10,FALSE)</f>
        <v>75.179731000000004</v>
      </c>
      <c r="M74" s="218">
        <f>VLOOKUP(C74,Hoja2!$D$2:$N$5000,11,FALSE)</f>
        <v>25.820312000000001</v>
      </c>
    </row>
    <row r="75" spans="1:13">
      <c r="A75" s="548"/>
      <c r="B75" s="535"/>
      <c r="C75" s="401" t="s">
        <v>6720</v>
      </c>
      <c r="D75" s="221" t="str">
        <f>VLOOKUP(C75,Hoja2!$D$2:$N$5000,2,FALSE)</f>
        <v>Alimentos</v>
      </c>
      <c r="E75" s="298">
        <f>VLOOKUP(C75,Hoja2!$D$2:$N$5000,3,FALSE)</f>
        <v>6</v>
      </c>
      <c r="F75" s="217">
        <f>VLOOKUP(C75,Hoja2!$D$2:$N$5000,4,FALSE)</f>
        <v>44166</v>
      </c>
      <c r="G75" s="217">
        <f>VLOOKUP(C75,Hoja2!$D$2:$N$5000,5,FALSE)</f>
        <v>45991</v>
      </c>
      <c r="H75" s="218">
        <f>VLOOKUP(C75,Hoja2!$D$2:$N$5000,6,FALSE)</f>
        <v>0.20725499999999999</v>
      </c>
      <c r="I75" s="218">
        <f>VLOOKUP(C75,Hoja2!$D$2:$N$5000,7,FALSE)</f>
        <v>0.77586299999999997</v>
      </c>
      <c r="J75" s="218">
        <f>VLOOKUP(C75,Hoja2!$D$2:$N$5000,8,FALSE)</f>
        <v>0.19639999999999999</v>
      </c>
      <c r="K75" s="218">
        <f>VLOOKUP(C75,Hoja2!$D$2:$N$5000,9,FALSE)</f>
        <v>0.19767999999999999</v>
      </c>
      <c r="L75" s="218">
        <f>VLOOKUP(C75,Hoja2!$D$2:$N$5000,10,FALSE)</f>
        <v>117.641492</v>
      </c>
      <c r="M75" s="218">
        <f>VLOOKUP(C75,Hoja2!$D$2:$N$5000,11,FALSE)</f>
        <v>20.896260000000002</v>
      </c>
    </row>
    <row r="76" spans="1:13">
      <c r="A76" s="548"/>
      <c r="B76" s="402" t="s">
        <v>3819</v>
      </c>
      <c r="C76" s="401" t="s">
        <v>6128</v>
      </c>
      <c r="D76" s="221" t="str">
        <f>VLOOKUP(C76,Hoja2!$D$2:$N$5000,2,FALSE)</f>
        <v>Vidrios, cauchos y plásticos</v>
      </c>
      <c r="E76" s="298">
        <f>VLOOKUP(C76,Hoja2!$D$2:$N$5000,3,FALSE)</f>
        <v>7</v>
      </c>
      <c r="F76" s="217">
        <f>VLOOKUP(C76,Hoja2!$D$2:$N$5000,4,FALSE)</f>
        <v>43864</v>
      </c>
      <c r="G76" s="217">
        <f>VLOOKUP(C76,Hoja2!$D$2:$N$5000,5,FALSE)</f>
        <v>45291</v>
      </c>
      <c r="H76" s="218">
        <f>VLOOKUP(C76,Hoja2!$D$2:$N$5000,6,FALSE)</f>
        <v>0.195518</v>
      </c>
      <c r="I76" s="218">
        <f>VLOOKUP(C76,Hoja2!$D$2:$N$5000,7,FALSE)</f>
        <v>0.50493699999999997</v>
      </c>
      <c r="J76" s="218">
        <f>VLOOKUP(C76,Hoja2!$D$2:$N$5000,8,FALSE)</f>
        <v>0.35700799999999999</v>
      </c>
      <c r="K76" s="218">
        <f>VLOOKUP(C76,Hoja2!$D$2:$N$5000,9,FALSE)</f>
        <v>0.345024</v>
      </c>
      <c r="L76" s="218">
        <f>VLOOKUP(C76,Hoja2!$D$2:$N$5000,10,FALSE)</f>
        <v>139.70725999999999</v>
      </c>
      <c r="M76" s="218">
        <f>VLOOKUP(C76,Hoja2!$D$2:$N$5000,11,FALSE)</f>
        <v>32.058145000000003</v>
      </c>
    </row>
    <row r="77" spans="1:13" ht="13.15" customHeight="1">
      <c r="A77" s="548"/>
      <c r="B77" s="534" t="s">
        <v>3817</v>
      </c>
      <c r="C77" s="401" t="s">
        <v>3239</v>
      </c>
      <c r="D77" s="221" t="str">
        <f>VLOOKUP(C77,Hoja2!$D$2:$N$5000,2,FALSE)</f>
        <v>Comercio</v>
      </c>
      <c r="E77" s="298">
        <f>VLOOKUP(C77,Hoja2!$D$2:$N$5000,3,FALSE)</f>
        <v>2</v>
      </c>
      <c r="F77" s="217">
        <f>VLOOKUP(C77,Hoja2!$D$2:$N$5000,4,FALSE)</f>
        <v>43831</v>
      </c>
      <c r="G77" s="217">
        <f>VLOOKUP(C77,Hoja2!$D$2:$N$5000,5,FALSE)</f>
        <v>44926</v>
      </c>
      <c r="H77" s="218">
        <f>VLOOKUP(C77,Hoja2!$D$2:$N$5000,6,FALSE)</f>
        <v>7.3032E-2</v>
      </c>
      <c r="I77" s="218">
        <f>VLOOKUP(C77,Hoja2!$D$2:$N$5000,7,FALSE)</f>
        <v>0.59944200000000003</v>
      </c>
      <c r="J77" s="218">
        <f>VLOOKUP(C77,Hoja2!$D$2:$N$5000,8,FALSE)</f>
        <v>0.47448800000000002</v>
      </c>
      <c r="K77" s="218">
        <f>VLOOKUP(C77,Hoja2!$D$2:$N$5000,9,FALSE)</f>
        <v>0.48354399999999997</v>
      </c>
      <c r="L77" s="218">
        <f>VLOOKUP(C77,Hoja2!$D$2:$N$5000,10,FALSE)</f>
        <v>223.89941200000001</v>
      </c>
      <c r="M77" s="218">
        <f>VLOOKUP(C77,Hoja2!$D$2:$N$5000,11,FALSE)</f>
        <v>18.782636</v>
      </c>
    </row>
    <row r="78" spans="1:13">
      <c r="A78" s="548"/>
      <c r="B78" s="535"/>
      <c r="C78" s="401" t="s">
        <v>1621</v>
      </c>
      <c r="D78" s="221" t="str">
        <f>VLOOKUP(C78,Hoja2!$D$2:$N$5000,2,FALSE)</f>
        <v>Comercio</v>
      </c>
      <c r="E78" s="298">
        <f>VLOOKUP(C78,Hoja2!$D$2:$N$5000,3,FALSE)</f>
        <v>1</v>
      </c>
      <c r="F78" s="217">
        <f>VLOOKUP(C78,Hoja2!$D$2:$N$5000,4,FALSE)</f>
        <v>43831</v>
      </c>
      <c r="G78" s="217">
        <f>VLOOKUP(C78,Hoja2!$D$2:$N$5000,5,FALSE)</f>
        <v>44926</v>
      </c>
      <c r="H78" s="218">
        <f>VLOOKUP(C78,Hoja2!$D$2:$N$5000,6,FALSE)</f>
        <v>0.15509899999999999</v>
      </c>
      <c r="I78" s="218">
        <f>VLOOKUP(C78,Hoja2!$D$2:$N$5000,7,FALSE)</f>
        <v>0.50948300000000002</v>
      </c>
      <c r="J78" s="218">
        <f>VLOOKUP(C78,Hoja2!$D$2:$N$5000,8,FALSE)</f>
        <v>0.40118160000000003</v>
      </c>
      <c r="K78" s="218">
        <f>VLOOKUP(C78,Hoja2!$D$2:$N$5000,9,FALSE)</f>
        <v>0.42109200000000002</v>
      </c>
      <c r="L78" s="218">
        <f>VLOOKUP(C78,Hoja2!$D$2:$N$5000,10,FALSE)</f>
        <v>161.75153</v>
      </c>
      <c r="M78" s="218">
        <f>VLOOKUP(C78,Hoja2!$D$2:$N$5000,11,FALSE)</f>
        <v>19.795995999999999</v>
      </c>
    </row>
    <row r="79" spans="1:13">
      <c r="A79" s="548"/>
      <c r="B79" s="535"/>
      <c r="C79" s="401" t="s">
        <v>1635</v>
      </c>
      <c r="D79" s="221" t="str">
        <f>VLOOKUP(C79,Hoja2!$D$2:$N$5000,2,FALSE)</f>
        <v>Comercio</v>
      </c>
      <c r="E79" s="298">
        <f>VLOOKUP(C79,Hoja2!$D$2:$N$5000,3,FALSE)</f>
        <v>3</v>
      </c>
      <c r="F79" s="217">
        <f>VLOOKUP(C79,Hoja2!$D$2:$N$5000,4,FALSE)</f>
        <v>43831</v>
      </c>
      <c r="G79" s="217">
        <f>VLOOKUP(C79,Hoja2!$D$2:$N$5000,5,FALSE)</f>
        <v>44926</v>
      </c>
      <c r="H79" s="218">
        <f>VLOOKUP(C79,Hoja2!$D$2:$N$5000,6,FALSE)</f>
        <v>4.5582999999999999E-2</v>
      </c>
      <c r="I79" s="218">
        <f>VLOOKUP(C79,Hoja2!$D$2:$N$5000,7,FALSE)</f>
        <v>0.249971</v>
      </c>
      <c r="J79" s="218">
        <f>VLOOKUP(C79,Hoja2!$D$2:$N$5000,8,FALSE)</f>
        <v>0.41844559999999997</v>
      </c>
      <c r="K79" s="218">
        <f>VLOOKUP(C79,Hoja2!$D$2:$N$5000,9,FALSE)</f>
        <v>3.2529000000000002E-2</v>
      </c>
      <c r="L79" s="218">
        <f>VLOOKUP(C79,Hoja2!$D$2:$N$5000,10,FALSE)</f>
        <v>82.320149999999998</v>
      </c>
      <c r="M79" s="218">
        <f>VLOOKUP(C79,Hoja2!$D$2:$N$5000,11,FALSE)</f>
        <v>14.752527000000001</v>
      </c>
    </row>
    <row r="80" spans="1:13">
      <c r="A80" s="548"/>
      <c r="B80" s="535"/>
      <c r="C80" s="401" t="s">
        <v>6794</v>
      </c>
      <c r="D80" s="221" t="str">
        <f>VLOOKUP(C80,Hoja2!$D$2:$N$5000,2,FALSE)</f>
        <v>Otros</v>
      </c>
      <c r="E80" s="298">
        <f>VLOOKUP(C80,Hoja2!$D$2:$N$5000,3,FALSE)</f>
        <v>7</v>
      </c>
      <c r="F80" s="217">
        <f>VLOOKUP(C80,Hoja2!$D$2:$N$5000,4,FALSE)</f>
        <v>44197</v>
      </c>
      <c r="G80" s="217">
        <f>VLOOKUP(C80,Hoja2!$D$2:$N$5000,5,FALSE)</f>
        <v>45291</v>
      </c>
      <c r="H80" s="218">
        <f>VLOOKUP(C80,Hoja2!$D$2:$N$5000,6,FALSE)</f>
        <v>0.220969</v>
      </c>
      <c r="I80" s="218">
        <f>VLOOKUP(C80,Hoja2!$D$2:$N$5000,7,FALSE)</f>
        <v>0.34820600000000002</v>
      </c>
      <c r="J80" s="218">
        <f>VLOOKUP(C80,Hoja2!$D$2:$N$5000,8,FALSE)</f>
        <v>0.84819999999999995</v>
      </c>
      <c r="K80" s="218">
        <f>VLOOKUP(C80,Hoja2!$D$2:$N$5000,9,FALSE)</f>
        <v>0.86778699999999998</v>
      </c>
      <c r="L80" s="218">
        <f>VLOOKUP(C80,Hoja2!$D$2:$N$5000,10,FALSE)</f>
        <v>228.91114099999999</v>
      </c>
      <c r="M80" s="218">
        <f>VLOOKUP(C80,Hoja2!$D$2:$N$5000,11,FALSE)</f>
        <v>25.932586000000001</v>
      </c>
    </row>
    <row r="81" spans="1:13">
      <c r="A81" s="548"/>
      <c r="B81" s="535"/>
      <c r="C81" s="401" t="s">
        <v>5700</v>
      </c>
      <c r="D81" s="221" t="str">
        <f>VLOOKUP(C81,Hoja2!$D$2:$N$5000,2,FALSE)</f>
        <v>Agroindustria</v>
      </c>
      <c r="E81" s="298">
        <f>VLOOKUP(C81,Hoja2!$D$2:$N$5000,3,FALSE)</f>
        <v>7</v>
      </c>
      <c r="F81" s="217">
        <f>VLOOKUP(C81,Hoja2!$D$2:$N$5000,4,FALSE)</f>
        <v>43862</v>
      </c>
      <c r="G81" s="217">
        <f>VLOOKUP(C81,Hoja2!$D$2:$N$5000,5,FALSE)</f>
        <v>45291</v>
      </c>
      <c r="H81" s="218">
        <f>VLOOKUP(C81,Hoja2!$D$2:$N$5000,6,FALSE)</f>
        <v>0.14589299999999999</v>
      </c>
      <c r="I81" s="218">
        <f>VLOOKUP(C81,Hoja2!$D$2:$N$5000,7,FALSE)</f>
        <v>0.39098699999999997</v>
      </c>
      <c r="J81" s="218">
        <f>VLOOKUP(C81,Hoja2!$D$2:$N$5000,8,FALSE)</f>
        <v>0.45396959999999997</v>
      </c>
      <c r="K81" s="218">
        <f>VLOOKUP(C81,Hoja2!$D$2:$N$5000,9,FALSE)</f>
        <v>0.345024</v>
      </c>
      <c r="L81" s="218">
        <f>VLOOKUP(C81,Hoja2!$D$2:$N$5000,10,FALSE)</f>
        <v>137.561283</v>
      </c>
      <c r="M81" s="218">
        <f>VLOOKUP(C81,Hoja2!$D$2:$N$5000,11,FALSE)</f>
        <v>20.996099999999998</v>
      </c>
    </row>
    <row r="82" spans="1:13">
      <c r="A82" s="548"/>
      <c r="B82" s="535"/>
      <c r="C82" s="401" t="s">
        <v>5700</v>
      </c>
      <c r="D82" s="221" t="str">
        <f>VLOOKUP(C82,Hoja2!$D$2:$N$5000,2,FALSE)</f>
        <v>Agroindustria</v>
      </c>
      <c r="E82" s="298">
        <f>VLOOKUP(C82,Hoja2!$D$2:$N$5000,3,FALSE)</f>
        <v>7</v>
      </c>
      <c r="F82" s="217">
        <f>VLOOKUP(C82,Hoja2!$D$2:$N$5000,4,FALSE)</f>
        <v>43862</v>
      </c>
      <c r="G82" s="217">
        <f>VLOOKUP(C82,Hoja2!$D$2:$N$5000,5,FALSE)</f>
        <v>45291</v>
      </c>
      <c r="H82" s="218">
        <f>VLOOKUP(C82,Hoja2!$D$2:$N$5000,6,FALSE)</f>
        <v>0.14589299999999999</v>
      </c>
      <c r="I82" s="218">
        <f>VLOOKUP(C82,Hoja2!$D$2:$N$5000,7,FALSE)</f>
        <v>0.39098699999999997</v>
      </c>
      <c r="J82" s="218">
        <f>VLOOKUP(C82,Hoja2!$D$2:$N$5000,8,FALSE)</f>
        <v>0.45396959999999997</v>
      </c>
      <c r="K82" s="218">
        <f>VLOOKUP(C82,Hoja2!$D$2:$N$5000,9,FALSE)</f>
        <v>0.345024</v>
      </c>
      <c r="L82" s="218">
        <f>VLOOKUP(C82,Hoja2!$D$2:$N$5000,10,FALSE)</f>
        <v>137.561283</v>
      </c>
      <c r="M82" s="218">
        <f>VLOOKUP(C82,Hoja2!$D$2:$N$5000,11,FALSE)</f>
        <v>20.996099999999998</v>
      </c>
    </row>
    <row r="83" spans="1:13">
      <c r="A83" s="548"/>
      <c r="B83" s="535"/>
      <c r="C83" s="401" t="s">
        <v>7370</v>
      </c>
      <c r="D83" s="221" t="str">
        <f>VLOOKUP(C83,Hoja2!$D$2:$N$5000,2,FALSE)</f>
        <v>Vidrios, cauchos y plásticos</v>
      </c>
      <c r="E83" s="298">
        <f>VLOOKUP(C83,Hoja2!$D$2:$N$5000,3,FALSE)</f>
        <v>6</v>
      </c>
      <c r="F83" s="217">
        <f>VLOOKUP(C83,Hoja2!$D$2:$N$5000,4,FALSE)</f>
        <v>44440</v>
      </c>
      <c r="G83" s="217">
        <f>VLOOKUP(C83,Hoja2!$D$2:$N$5000,5,FALSE)</f>
        <v>45657</v>
      </c>
      <c r="H83" s="218">
        <f>VLOOKUP(C83,Hoja2!$D$2:$N$5000,6,FALSE)</f>
        <v>0.21389</v>
      </c>
      <c r="I83" s="218">
        <f>VLOOKUP(C83,Hoja2!$D$2:$N$5000,7,FALSE)</f>
        <v>0.80487200000000003</v>
      </c>
      <c r="J83" s="218">
        <f>VLOOKUP(C83,Hoja2!$D$2:$N$5000,8,FALSE)</f>
        <v>0.70499999999999996</v>
      </c>
      <c r="K83" s="218">
        <f>VLOOKUP(C83,Hoja2!$D$2:$N$5000,9,FALSE)</f>
        <v>0.71789099999999995</v>
      </c>
      <c r="L83" s="218">
        <f>VLOOKUP(C83,Hoja2!$D$2:$N$5000,10,FALSE)</f>
        <v>438.07628499999998</v>
      </c>
      <c r="M83" s="218">
        <f>VLOOKUP(C83,Hoja2!$D$2:$N$5000,11,FALSE)</f>
        <v>18.101232</v>
      </c>
    </row>
    <row r="84" spans="1:13">
      <c r="A84" s="548"/>
      <c r="B84" s="535"/>
      <c r="C84" s="401" t="s">
        <v>5615</v>
      </c>
      <c r="D84" s="221" t="str">
        <f>VLOOKUP(C84,Hoja2!$D$2:$N$5000,2,FALSE)</f>
        <v>Construcción</v>
      </c>
      <c r="E84" s="298">
        <f>VLOOKUP(C84,Hoja2!$D$2:$N$5000,3,FALSE)</f>
        <v>7</v>
      </c>
      <c r="F84" s="217">
        <f>VLOOKUP(C84,Hoja2!$D$2:$N$5000,4,FALSE)</f>
        <v>43709</v>
      </c>
      <c r="G84" s="217">
        <f>VLOOKUP(C84,Hoja2!$D$2:$N$5000,5,FALSE)</f>
        <v>44439</v>
      </c>
      <c r="H84" s="218">
        <f>VLOOKUP(C84,Hoja2!$D$2:$N$5000,6,FALSE)</f>
        <v>0.14721300000000001</v>
      </c>
      <c r="I84" s="218">
        <f>VLOOKUP(C84,Hoja2!$D$2:$N$5000,7,FALSE)</f>
        <v>0.46440100000000001</v>
      </c>
      <c r="J84" s="218">
        <f>VLOOKUP(C84,Hoja2!$D$2:$N$5000,8,FALSE)</f>
        <v>0.56999999999999995</v>
      </c>
      <c r="K84" s="218">
        <f>VLOOKUP(C84,Hoja2!$D$2:$N$5000,9,FALSE)</f>
        <v>0.58844600000000002</v>
      </c>
      <c r="L84" s="218">
        <f>VLOOKUP(C84,Hoja2!$D$2:$N$5000,10,FALSE)</f>
        <v>206.195008</v>
      </c>
      <c r="M84" s="218">
        <f>VLOOKUP(C84,Hoja2!$D$2:$N$5000,11,FALSE)</f>
        <v>20.888152999999999</v>
      </c>
    </row>
    <row r="85" spans="1:13">
      <c r="A85" s="548"/>
      <c r="B85" s="535"/>
      <c r="C85" s="401" t="s">
        <v>7125</v>
      </c>
      <c r="D85" s="221" t="str">
        <f>VLOOKUP(C85,Hoja2!$D$2:$N$5000,2,FALSE)</f>
        <v>Comercio</v>
      </c>
      <c r="E85" s="215">
        <f>VLOOKUP(C85,Hoja2!$D$2:$N$5000,3,FALSE)</f>
        <v>6</v>
      </c>
      <c r="F85" s="217">
        <f>VLOOKUP(C85,Hoja2!$D$2:$N$5000,4,FALSE)</f>
        <v>44348</v>
      </c>
      <c r="G85" s="217">
        <f>VLOOKUP(C85,Hoja2!$D$2:$N$5000,5,FALSE)</f>
        <v>45443</v>
      </c>
      <c r="H85" s="218">
        <f>VLOOKUP(C85,Hoja2!$D$2:$N$5000,6,FALSE)</f>
        <v>0.28304200000000002</v>
      </c>
      <c r="I85" s="218">
        <f>VLOOKUP(C85,Hoja2!$D$2:$N$5000,7,FALSE)</f>
        <v>0.38938600000000001</v>
      </c>
      <c r="J85" s="218">
        <f>VLOOKUP(C85,Hoja2!$D$2:$N$5000,8,FALSE)</f>
        <v>0.18279999999999999</v>
      </c>
      <c r="K85" s="218">
        <f>VLOOKUP(C85,Hoja2!$D$2:$N$5000,9,FALSE)</f>
        <v>0.187276</v>
      </c>
      <c r="L85" s="218">
        <f>VLOOKUP(C85,Hoja2!$D$2:$N$5000,10,FALSE)</f>
        <v>54.955396999999998</v>
      </c>
      <c r="M85" s="218">
        <f>VLOOKUP(C85,Hoja2!$D$2:$N$5000,11,FALSE)</f>
        <v>23.023372999999999</v>
      </c>
    </row>
    <row r="86" spans="1:13">
      <c r="A86" s="548"/>
      <c r="B86" s="535"/>
      <c r="C86" s="401" t="s">
        <v>5702</v>
      </c>
      <c r="D86" s="221" t="str">
        <f>VLOOKUP(C86,Hoja2!$D$2:$N$5000,2,FALSE)</f>
        <v>Textiles</v>
      </c>
      <c r="E86" s="215">
        <f>VLOOKUP(C86,Hoja2!$D$2:$N$5000,3,FALSE)</f>
        <v>7</v>
      </c>
      <c r="F86" s="217">
        <f>VLOOKUP(C86,Hoja2!$D$2:$N$5000,4,FALSE)</f>
        <v>43739</v>
      </c>
      <c r="G86" s="217">
        <f>VLOOKUP(C86,Hoja2!$D$2:$N$5000,5,FALSE)</f>
        <v>44834</v>
      </c>
      <c r="H86" s="218">
        <f>VLOOKUP(C86,Hoja2!$D$2:$N$5000,6,FALSE)</f>
        <v>0.19648499999999999</v>
      </c>
      <c r="I86" s="218">
        <f>VLOOKUP(C86,Hoja2!$D$2:$N$5000,7,FALSE)</f>
        <v>0.52018299999999995</v>
      </c>
      <c r="J86" s="218">
        <f>VLOOKUP(C86,Hoja2!$D$2:$N$5000,8,FALSE)</f>
        <v>0.35239999999999999</v>
      </c>
      <c r="K86" s="218">
        <f>VLOOKUP(C86,Hoja2!$D$2:$N$5000,9,FALSE)</f>
        <v>0.33456900000000001</v>
      </c>
      <c r="L86" s="218">
        <f>VLOOKUP(C86,Hoja2!$D$2:$N$5000,10,FALSE)</f>
        <v>142.072001</v>
      </c>
      <c r="M86" s="218">
        <f>VLOOKUP(C86,Hoja2!$D$2:$N$5000,11,FALSE)</f>
        <v>21.536294999999999</v>
      </c>
    </row>
    <row r="87" spans="1:13">
      <c r="A87" s="548"/>
      <c r="B87" s="535"/>
      <c r="C87" s="401" t="s">
        <v>6710</v>
      </c>
      <c r="D87" s="221" t="str">
        <f>VLOOKUP(C87,Hoja2!$D$2:$N$5000,2,FALSE)</f>
        <v>Vidrios, cauchos y plásticos</v>
      </c>
      <c r="E87" s="215">
        <f>VLOOKUP(C87,Hoja2!$D$2:$N$5000,3,FALSE)</f>
        <v>7</v>
      </c>
      <c r="F87" s="217">
        <f>VLOOKUP(C87,Hoja2!$D$2:$N$5000,4,FALSE)</f>
        <v>44166</v>
      </c>
      <c r="G87" s="217">
        <f>VLOOKUP(C87,Hoja2!$D$2:$N$5000,5,FALSE)</f>
        <v>45657</v>
      </c>
      <c r="H87" s="218">
        <f>VLOOKUP(C87,Hoja2!$D$2:$N$5000,6,FALSE)</f>
        <v>0.19492100000000001</v>
      </c>
      <c r="I87" s="218">
        <f>VLOOKUP(C87,Hoja2!$D$2:$N$5000,7,FALSE)</f>
        <v>0.45605699999999999</v>
      </c>
      <c r="J87" s="218">
        <f>VLOOKUP(C87,Hoja2!$D$2:$N$5000,8,FALSE)</f>
        <v>0.21312</v>
      </c>
      <c r="K87" s="218">
        <f>VLOOKUP(C87,Hoja2!$D$2:$N$5000,9,FALSE)</f>
        <v>0.20910500000000001</v>
      </c>
      <c r="L87" s="218">
        <f>VLOOKUP(C87,Hoja2!$D$2:$N$5000,10,FALSE)</f>
        <v>75.327954000000005</v>
      </c>
      <c r="M87" s="218">
        <f>VLOOKUP(C87,Hoja2!$D$2:$N$5000,11,FALSE)</f>
        <v>29.627444000000001</v>
      </c>
    </row>
    <row r="88" spans="1:13">
      <c r="A88" s="548"/>
      <c r="B88" s="535"/>
      <c r="C88" s="401" t="s">
        <v>4865</v>
      </c>
      <c r="D88" s="221" t="str">
        <f>VLOOKUP(C88,Hoja2!$D$2:$N$5000,2,FALSE)</f>
        <v>Otros</v>
      </c>
      <c r="E88" s="215">
        <f>VLOOKUP(C88,Hoja2!$D$2:$N$5000,3,FALSE)</f>
        <v>7</v>
      </c>
      <c r="F88" s="217">
        <f>VLOOKUP(C88,Hoja2!$D$2:$N$5000,4,FALSE)</f>
        <v>43647</v>
      </c>
      <c r="G88" s="217">
        <f>VLOOKUP(C88,Hoja2!$D$2:$N$5000,5,FALSE)</f>
        <v>44561</v>
      </c>
      <c r="H88" s="218">
        <f>VLOOKUP(C88,Hoja2!$D$2:$N$5000,6,FALSE)</f>
        <v>0.20590800000000001</v>
      </c>
      <c r="I88" s="218">
        <f>VLOOKUP(C88,Hoja2!$D$2:$N$5000,7,FALSE)</f>
        <v>0.65138399999999996</v>
      </c>
      <c r="J88" s="218">
        <f>VLOOKUP(C88,Hoja2!$D$2:$N$5000,8,FALSE)</f>
        <v>4.7919999999999997E-2</v>
      </c>
      <c r="K88" s="218">
        <f>VLOOKUP(C88,Hoja2!$D$2:$N$5000,9,FALSE)</f>
        <v>4.1820999999999997E-2</v>
      </c>
      <c r="L88" s="218">
        <f>VLOOKUP(C88,Hoja2!$D$2:$N$5000,10,FALSE)</f>
        <v>24.189118000000001</v>
      </c>
      <c r="M88" s="218">
        <f>VLOOKUP(C88,Hoja2!$D$2:$N$5000,11,FALSE)</f>
        <v>16.368849999999998</v>
      </c>
    </row>
    <row r="89" spans="1:13">
      <c r="A89" s="548"/>
      <c r="B89" s="535"/>
      <c r="C89" s="401" t="s">
        <v>3210</v>
      </c>
      <c r="D89" s="221" t="str">
        <f>VLOOKUP(C89,Hoja2!$D$2:$N$5000,2,FALSE)</f>
        <v>Minería</v>
      </c>
      <c r="E89" s="215">
        <f>VLOOKUP(C89,Hoja2!$D$2:$N$5000,3,FALSE)</f>
        <v>2</v>
      </c>
      <c r="F89" s="217">
        <f>VLOOKUP(C89,Hoja2!$D$2:$N$5000,4,FALSE)</f>
        <v>43344</v>
      </c>
      <c r="G89" s="217">
        <f>VLOOKUP(C89,Hoja2!$D$2:$N$5000,5,FALSE)</f>
        <v>44561</v>
      </c>
      <c r="H89" s="218">
        <f>VLOOKUP(C89,Hoja2!$D$2:$N$5000,6,FALSE)</f>
        <v>0.208893</v>
      </c>
      <c r="I89" s="218">
        <f>VLOOKUP(C89,Hoja2!$D$2:$N$5000,7,FALSE)</f>
        <v>0.32871600000000001</v>
      </c>
      <c r="J89" s="218">
        <f>VLOOKUP(C89,Hoja2!$D$2:$N$5000,8,FALSE)</f>
        <v>6.9947999999999998E-3</v>
      </c>
      <c r="K89" s="218">
        <f>VLOOKUP(C89,Hoja2!$D$2:$N$5000,9,FALSE)</f>
        <v>1.0744999999999999E-2</v>
      </c>
      <c r="L89" s="218">
        <f>VLOOKUP(C89,Hoja2!$D$2:$N$5000,10,FALSE)</f>
        <v>1.8092239999999999</v>
      </c>
      <c r="M89" s="218">
        <f>VLOOKUP(C89,Hoja2!$D$2:$N$5000,11,FALSE)</f>
        <v>31.616973000000002</v>
      </c>
    </row>
    <row r="90" spans="1:13">
      <c r="A90" s="548"/>
      <c r="B90" s="535"/>
      <c r="C90" s="401" t="s">
        <v>7276</v>
      </c>
      <c r="D90" s="221" t="str">
        <f>VLOOKUP(C90,Hoja2!$D$2:$N$5000,2,FALSE)</f>
        <v>Otros</v>
      </c>
      <c r="E90" s="215">
        <f>VLOOKUP(C90,Hoja2!$D$2:$N$5000,3,FALSE)</f>
        <v>7</v>
      </c>
      <c r="F90" s="217">
        <f>VLOOKUP(C90,Hoja2!$D$2:$N$5000,4,FALSE)</f>
        <v>44409</v>
      </c>
      <c r="G90" s="217">
        <f>VLOOKUP(C90,Hoja2!$D$2:$N$5000,5,FALSE)</f>
        <v>46598</v>
      </c>
      <c r="H90" s="218">
        <f>VLOOKUP(C90,Hoja2!$D$2:$N$5000,6,FALSE)</f>
        <v>0.170126</v>
      </c>
      <c r="I90" s="218">
        <f>VLOOKUP(C90,Hoja2!$D$2:$N$5000,7,FALSE)</f>
        <v>0.419686</v>
      </c>
      <c r="J90" s="218">
        <f>VLOOKUP(C90,Hoja2!$D$2:$N$5000,8,FALSE)</f>
        <v>0.43830599999999997</v>
      </c>
      <c r="K90" s="218">
        <f>VLOOKUP(C90,Hoja2!$D$2:$N$5000,9,FALSE)</f>
        <v>0.37639</v>
      </c>
      <c r="L90" s="218">
        <f>VLOOKUP(C90,Hoja2!$D$2:$N$5000,10,FALSE)</f>
        <v>142.572034</v>
      </c>
      <c r="M90" s="218">
        <f>VLOOKUP(C90,Hoja2!$D$2:$N$5000,11,FALSE)</f>
        <v>29.237117000000001</v>
      </c>
    </row>
    <row r="91" spans="1:13">
      <c r="A91" s="548"/>
      <c r="B91" s="535"/>
      <c r="C91" s="401" t="s">
        <v>5852</v>
      </c>
      <c r="D91" s="221" t="str">
        <f>VLOOKUP(C91,Hoja2!$D$2:$N$5000,2,FALSE)</f>
        <v>Textiles</v>
      </c>
      <c r="E91" s="215">
        <f>VLOOKUP(C91,Hoja2!$D$2:$N$5000,3,FALSE)</f>
        <v>6</v>
      </c>
      <c r="F91" s="217">
        <f>VLOOKUP(C91,Hoja2!$D$2:$N$5000,4,FALSE)</f>
        <v>43800</v>
      </c>
      <c r="G91" s="217">
        <f>VLOOKUP(C91,Hoja2!$D$2:$N$5000,5,FALSE)</f>
        <v>45443</v>
      </c>
      <c r="H91" s="218">
        <f>VLOOKUP(C91,Hoja2!$D$2:$N$5000,6,FALSE)</f>
        <v>0.155778</v>
      </c>
      <c r="I91" s="218">
        <f>VLOOKUP(C91,Hoja2!$D$2:$N$5000,7,FALSE)</f>
        <v>0.43913099999999999</v>
      </c>
      <c r="J91" s="218">
        <f>VLOOKUP(C91,Hoja2!$D$2:$N$5000,8,FALSE)</f>
        <v>0.26085999999999998</v>
      </c>
      <c r="K91" s="218">
        <f>VLOOKUP(C91,Hoja2!$D$2:$N$5000,9,FALSE)</f>
        <v>0.20808399999999999</v>
      </c>
      <c r="L91" s="218">
        <f>VLOOKUP(C91,Hoja2!$D$2:$N$5000,10,FALSE)</f>
        <v>88.430870999999996</v>
      </c>
      <c r="M91" s="218">
        <f>VLOOKUP(C91,Hoja2!$D$2:$N$5000,11,FALSE)</f>
        <v>24.188573999999999</v>
      </c>
    </row>
    <row r="92" spans="1:13">
      <c r="A92" s="548"/>
      <c r="B92" s="535"/>
      <c r="C92" s="401" t="s">
        <v>7369</v>
      </c>
      <c r="D92" s="221" t="str">
        <f>VLOOKUP(C92,Hoja2!$D$2:$N$5000,2,FALSE)</f>
        <v>Minería</v>
      </c>
      <c r="E92" s="215">
        <f>VLOOKUP(C92,Hoja2!$D$2:$N$5000,3,FALSE)</f>
        <v>9</v>
      </c>
      <c r="F92" s="217">
        <f>VLOOKUP(C92,Hoja2!$D$2:$N$5000,4,FALSE)</f>
        <v>44440</v>
      </c>
      <c r="G92" s="217">
        <f>VLOOKUP(C92,Hoja2!$D$2:$N$5000,5,FALSE)</f>
        <v>45504</v>
      </c>
      <c r="H92" s="218">
        <f>VLOOKUP(C92,Hoja2!$D$2:$N$5000,6,FALSE)</f>
        <v>0.27533099999999999</v>
      </c>
      <c r="I92" s="218">
        <f>VLOOKUP(C92,Hoja2!$D$2:$N$5000,7,FALSE)</f>
        <v>0.56098499999999996</v>
      </c>
      <c r="J92" s="218">
        <f>VLOOKUP(C92,Hoja2!$D$2:$N$5000,8,FALSE)</f>
        <v>1.2911935999999999</v>
      </c>
      <c r="K92" s="218">
        <f>VLOOKUP(C92,Hoja2!$D$2:$N$5000,9,FALSE)</f>
        <v>1.385391</v>
      </c>
      <c r="L92" s="218">
        <f>VLOOKUP(C92,Hoja2!$D$2:$N$5000,10,FALSE)</f>
        <v>568.53684699999997</v>
      </c>
      <c r="M92" s="218">
        <f>VLOOKUP(C92,Hoja2!$D$2:$N$5000,11,FALSE)</f>
        <v>18.665572000000001</v>
      </c>
    </row>
    <row r="93" spans="1:13">
      <c r="A93" s="548"/>
      <c r="B93" s="535"/>
      <c r="C93" s="401" t="s">
        <v>6977</v>
      </c>
      <c r="D93" s="221" t="str">
        <f>VLOOKUP(C93,Hoja2!$D$2:$N$5000,2,FALSE)</f>
        <v>Químicos</v>
      </c>
      <c r="E93" s="215">
        <f>VLOOKUP(C93,Hoja2!$D$2:$N$5000,3,FALSE)</f>
        <v>7</v>
      </c>
      <c r="F93" s="217">
        <f>VLOOKUP(C93,Hoja2!$D$2:$N$5000,4,FALSE)</f>
        <v>43922</v>
      </c>
      <c r="G93" s="217">
        <f>VLOOKUP(C93,Hoja2!$D$2:$N$5000,5,FALSE)</f>
        <v>45382</v>
      </c>
      <c r="H93" s="218">
        <f>VLOOKUP(C93,Hoja2!$D$2:$N$5000,6,FALSE)</f>
        <v>0.12537100000000001</v>
      </c>
      <c r="I93" s="218">
        <f>VLOOKUP(C93,Hoja2!$D$2:$N$5000,7,FALSE)</f>
        <v>0.31845299999999999</v>
      </c>
      <c r="J93" s="218">
        <f>VLOOKUP(C93,Hoja2!$D$2:$N$5000,8,FALSE)</f>
        <v>0.17752080000000001</v>
      </c>
      <c r="K93" s="218">
        <f>VLOOKUP(C93,Hoja2!$D$2:$N$5000,9,FALSE)</f>
        <v>6.2731999999999996E-2</v>
      </c>
      <c r="L93" s="218">
        <f>VLOOKUP(C93,Hoja2!$D$2:$N$5000,10,FALSE)</f>
        <v>43.815429999999999</v>
      </c>
      <c r="M93" s="218">
        <f>VLOOKUP(C93,Hoja2!$D$2:$N$5000,11,FALSE)</f>
        <v>18.538647000000001</v>
      </c>
    </row>
    <row r="94" spans="1:13">
      <c r="A94" s="548"/>
      <c r="B94" s="535"/>
      <c r="C94" s="401" t="s">
        <v>6945</v>
      </c>
      <c r="D94" s="221" t="str">
        <f>VLOOKUP(C94,Hoja2!$D$2:$N$5000,2,FALSE)</f>
        <v>Comercio</v>
      </c>
      <c r="E94" s="215">
        <f>VLOOKUP(C94,Hoja2!$D$2:$N$5000,3,FALSE)</f>
        <v>7</v>
      </c>
      <c r="F94" s="217">
        <f>VLOOKUP(C94,Hoja2!$D$2:$N$5000,4,FALSE)</f>
        <v>43891</v>
      </c>
      <c r="G94" s="217">
        <f>VLOOKUP(C94,Hoja2!$D$2:$N$5000,5,FALSE)</f>
        <v>45323</v>
      </c>
      <c r="H94" s="218">
        <f>VLOOKUP(C94,Hoja2!$D$2:$N$5000,6,FALSE)</f>
        <v>0.16488900000000001</v>
      </c>
      <c r="I94" s="218">
        <f>VLOOKUP(C94,Hoja2!$D$2:$N$5000,7,FALSE)</f>
        <v>0.50214800000000004</v>
      </c>
      <c r="J94" s="218">
        <f>VLOOKUP(C94,Hoja2!$D$2:$N$5000,8,FALSE)</f>
        <v>0.17175000000000001</v>
      </c>
      <c r="K94" s="218">
        <f>VLOOKUP(C94,Hoja2!$D$2:$N$5000,9,FALSE)</f>
        <v>0.156829</v>
      </c>
      <c r="L94" s="218">
        <f>VLOOKUP(C94,Hoja2!$D$2:$N$5000,10,FALSE)</f>
        <v>66.848220999999995</v>
      </c>
      <c r="M94" s="218">
        <f>VLOOKUP(C94,Hoja2!$D$2:$N$5000,11,FALSE)</f>
        <v>20.638368</v>
      </c>
    </row>
    <row r="95" spans="1:13">
      <c r="A95" s="548"/>
      <c r="B95" s="535"/>
      <c r="C95" s="401" t="s">
        <v>3446</v>
      </c>
      <c r="D95" s="221" t="str">
        <f>VLOOKUP(C95,Hoja2!$D$2:$N$5000,2,FALSE)</f>
        <v>Alimentos</v>
      </c>
      <c r="E95" s="215">
        <f>VLOOKUP(C95,Hoja2!$D$2:$N$5000,3,FALSE)</f>
        <v>7</v>
      </c>
      <c r="F95" s="217">
        <f>VLOOKUP(C95,Hoja2!$D$2:$N$5000,4,FALSE)</f>
        <v>43435</v>
      </c>
      <c r="G95" s="217">
        <f>VLOOKUP(C95,Hoja2!$D$2:$N$5000,5,FALSE)</f>
        <v>44166</v>
      </c>
      <c r="H95" s="218">
        <f>VLOOKUP(C95,Hoja2!$D$2:$N$5000,6,FALSE)</f>
        <v>0.14310200000000001</v>
      </c>
      <c r="I95" s="218">
        <f>VLOOKUP(C95,Hoja2!$D$2:$N$5000,7,FALSE)</f>
        <v>0.47776800000000003</v>
      </c>
      <c r="J95" s="218">
        <f>VLOOKUP(C95,Hoja2!$D$2:$N$5000,8,FALSE)</f>
        <v>1.3032391999999999</v>
      </c>
      <c r="K95" s="218">
        <f>VLOOKUP(C95,Hoja2!$D$2:$N$5000,9,FALSE)</f>
        <v>1.0978030000000001</v>
      </c>
      <c r="L95" s="218">
        <f>VLOOKUP(C95,Hoja2!$D$2:$N$5000,10,FALSE)</f>
        <v>482.58435500000002</v>
      </c>
      <c r="M95" s="218">
        <f>VLOOKUP(C95,Hoja2!$D$2:$N$5000,11,FALSE)</f>
        <v>29.585737999999999</v>
      </c>
    </row>
    <row r="96" spans="1:13">
      <c r="A96" s="548"/>
      <c r="B96" s="535"/>
      <c r="C96" s="401" t="s">
        <v>3448</v>
      </c>
      <c r="D96" s="221" t="str">
        <f>VLOOKUP(C96,Hoja2!$D$2:$N$5000,2,FALSE)</f>
        <v>Alimentos</v>
      </c>
      <c r="E96" s="215">
        <f>VLOOKUP(C96,Hoja2!$D$2:$N$5000,3,FALSE)</f>
        <v>7</v>
      </c>
      <c r="F96" s="217">
        <f>VLOOKUP(C96,Hoja2!$D$2:$N$5000,4,FALSE)</f>
        <v>43435</v>
      </c>
      <c r="G96" s="217">
        <f>VLOOKUP(C96,Hoja2!$D$2:$N$5000,5,FALSE)</f>
        <v>44166</v>
      </c>
      <c r="H96" s="218">
        <f>VLOOKUP(C96,Hoja2!$D$2:$N$5000,6,FALSE)</f>
        <v>0.19078700000000001</v>
      </c>
      <c r="I96" s="218">
        <f>VLOOKUP(C96,Hoja2!$D$2:$N$5000,7,FALSE)</f>
        <v>0.54185799999999995</v>
      </c>
      <c r="J96" s="218">
        <f>VLOOKUP(C96,Hoja2!$D$2:$N$5000,8,FALSE)</f>
        <v>0.25187999999999999</v>
      </c>
      <c r="K96" s="218">
        <f>VLOOKUP(C96,Hoja2!$D$2:$N$5000,9,FALSE)</f>
        <v>0.21956100000000001</v>
      </c>
      <c r="L96" s="218">
        <f>VLOOKUP(C96,Hoja2!$D$2:$N$5000,10,FALSE)</f>
        <v>105.788324</v>
      </c>
      <c r="M96" s="218">
        <f>VLOOKUP(C96,Hoja2!$D$2:$N$5000,11,FALSE)</f>
        <v>29.130383999999999</v>
      </c>
    </row>
    <row r="97" spans="1:13">
      <c r="A97" s="548"/>
      <c r="B97" s="535"/>
      <c r="C97" s="401" t="s">
        <v>6946</v>
      </c>
      <c r="D97" s="221" t="str">
        <f>VLOOKUP(C97,Hoja2!$D$2:$N$5000,2,FALSE)</f>
        <v>Otros</v>
      </c>
      <c r="E97" s="215">
        <f>VLOOKUP(C97,Hoja2!$D$2:$N$5000,3,FALSE)</f>
        <v>7</v>
      </c>
      <c r="F97" s="217">
        <f>VLOOKUP(C97,Hoja2!$D$2:$N$5000,4,FALSE)</f>
        <v>43891</v>
      </c>
      <c r="G97" s="217">
        <f>VLOOKUP(C97,Hoja2!$D$2:$N$5000,5,FALSE)</f>
        <v>45351</v>
      </c>
      <c r="H97" s="218">
        <f>VLOOKUP(C97,Hoja2!$D$2:$N$5000,6,FALSE)</f>
        <v>0.22750600000000001</v>
      </c>
      <c r="I97" s="218">
        <f>VLOOKUP(C97,Hoja2!$D$2:$N$5000,7,FALSE)</f>
        <v>0.62275800000000003</v>
      </c>
      <c r="J97" s="218">
        <f>VLOOKUP(C97,Hoja2!$D$2:$N$5000,8,FALSE)</f>
        <v>0.21296999999999999</v>
      </c>
      <c r="K97" s="218">
        <f>VLOOKUP(C97,Hoja2!$D$2:$N$5000,9,FALSE)</f>
        <v>0.19864999999999999</v>
      </c>
      <c r="L97" s="218">
        <f>VLOOKUP(C97,Hoja2!$D$2:$N$5000,10,FALSE)</f>
        <v>102.798541</v>
      </c>
      <c r="M97" s="218">
        <f>VLOOKUP(C97,Hoja2!$D$2:$N$5000,11,FALSE)</f>
        <v>18.433648000000002</v>
      </c>
    </row>
    <row r="98" spans="1:13">
      <c r="A98" s="548"/>
      <c r="B98" s="535"/>
      <c r="C98" s="401" t="s">
        <v>5610</v>
      </c>
      <c r="D98" s="221" t="str">
        <f>VLOOKUP(C98,Hoja2!$D$2:$N$5000,2,FALSE)</f>
        <v>Vidrios, cauchos y plásticos</v>
      </c>
      <c r="E98" s="215">
        <f>VLOOKUP(C98,Hoja2!$D$2:$N$5000,3,FALSE)</f>
        <v>7</v>
      </c>
      <c r="F98" s="217">
        <f>VLOOKUP(C98,Hoja2!$D$2:$N$5000,4,FALSE)</f>
        <v>43709</v>
      </c>
      <c r="G98" s="217">
        <f>VLOOKUP(C98,Hoja2!$D$2:$N$5000,5,FALSE)</f>
        <v>44834</v>
      </c>
      <c r="H98" s="218">
        <f>VLOOKUP(C98,Hoja2!$D$2:$N$5000,6,FALSE)</f>
        <v>0.19707</v>
      </c>
      <c r="I98" s="218">
        <f>VLOOKUP(C98,Hoja2!$D$2:$N$5000,7,FALSE)</f>
        <v>0.63456699999999999</v>
      </c>
      <c r="J98" s="218">
        <f>VLOOKUP(C98,Hoja2!$D$2:$N$5000,8,FALSE)</f>
        <v>0.20727999999999999</v>
      </c>
      <c r="K98" s="218">
        <f>VLOOKUP(C98,Hoja2!$D$2:$N$5000,9,FALSE)</f>
        <v>0.20910500000000001</v>
      </c>
      <c r="L98" s="218">
        <f>VLOOKUP(C98,Hoja2!$D$2:$N$5000,10,FALSE)</f>
        <v>101.944317</v>
      </c>
      <c r="M98" s="218">
        <f>VLOOKUP(C98,Hoja2!$D$2:$N$5000,11,FALSE)</f>
        <v>19.952818000000001</v>
      </c>
    </row>
    <row r="99" spans="1:13">
      <c r="A99" s="548"/>
      <c r="B99" s="535"/>
      <c r="C99" s="401" t="s">
        <v>6845</v>
      </c>
      <c r="D99" s="221" t="str">
        <f>VLOOKUP(C99,Hoja2!$D$2:$N$5000,2,FALSE)</f>
        <v>Otros</v>
      </c>
      <c r="E99" s="215">
        <f>VLOOKUP(C99,Hoja2!$D$2:$N$5000,3,FALSE)</f>
        <v>7</v>
      </c>
      <c r="F99" s="217">
        <f>VLOOKUP(C99,Hoja2!$D$2:$N$5000,4,FALSE)</f>
        <v>44197</v>
      </c>
      <c r="G99" s="217">
        <f>VLOOKUP(C99,Hoja2!$D$2:$N$5000,5,FALSE)</f>
        <v>45291</v>
      </c>
      <c r="H99" s="218">
        <f>VLOOKUP(C99,Hoja2!$D$2:$N$5000,6,FALSE)</f>
        <v>0.103976</v>
      </c>
      <c r="I99" s="218">
        <f>VLOOKUP(C99,Hoja2!$D$2:$N$5000,7,FALSE)</f>
        <v>0.30768000000000001</v>
      </c>
      <c r="J99" s="218">
        <f>VLOOKUP(C99,Hoja2!$D$2:$N$5000,8,FALSE)</f>
        <v>0.42914600000000003</v>
      </c>
      <c r="K99" s="218">
        <f>VLOOKUP(C99,Hoja2!$D$2:$N$5000,9,FALSE)</f>
        <v>0.115008</v>
      </c>
      <c r="L99" s="218">
        <f>VLOOKUP(C99,Hoja2!$D$2:$N$5000,10,FALSE)</f>
        <v>102.340177</v>
      </c>
      <c r="M99" s="218">
        <f>VLOOKUP(C99,Hoja2!$D$2:$N$5000,11,FALSE)</f>
        <v>17.136717000000001</v>
      </c>
    </row>
    <row r="100" spans="1:13">
      <c r="A100" s="548"/>
      <c r="B100" s="535"/>
      <c r="C100" s="401" t="s">
        <v>6788</v>
      </c>
      <c r="D100" s="221" t="str">
        <f>VLOOKUP(C100,Hoja2!$D$2:$N$5000,2,FALSE)</f>
        <v>Otros</v>
      </c>
      <c r="E100" s="215">
        <f>VLOOKUP(C100,Hoja2!$D$2:$N$5000,3,FALSE)</f>
        <v>7</v>
      </c>
      <c r="F100" s="217">
        <f>VLOOKUP(C100,Hoja2!$D$2:$N$5000,4,FALSE)</f>
        <v>44197</v>
      </c>
      <c r="G100" s="217">
        <f>VLOOKUP(C100,Hoja2!$D$2:$N$5000,5,FALSE)</f>
        <v>45291</v>
      </c>
      <c r="H100" s="218">
        <f>VLOOKUP(C100,Hoja2!$D$2:$N$5000,6,FALSE)</f>
        <v>0.10575</v>
      </c>
      <c r="I100" s="218">
        <f>VLOOKUP(C100,Hoja2!$D$2:$N$5000,7,FALSE)</f>
        <v>0.29479100000000003</v>
      </c>
      <c r="J100" s="218">
        <f>VLOOKUP(C100,Hoja2!$D$2:$N$5000,8,FALSE)</f>
        <v>0.50700599999999996</v>
      </c>
      <c r="K100" s="218">
        <f>VLOOKUP(C100,Hoja2!$D$2:$N$5000,9,FALSE)</f>
        <v>0.13591800000000001</v>
      </c>
      <c r="L100" s="218">
        <f>VLOOKUP(C100,Hoja2!$D$2:$N$5000,10,FALSE)</f>
        <v>115.84108000000001</v>
      </c>
      <c r="M100" s="218">
        <f>VLOOKUP(C100,Hoja2!$D$2:$N$5000,11,FALSE)</f>
        <v>17.249849000000001</v>
      </c>
    </row>
    <row r="101" spans="1:13">
      <c r="A101" s="548"/>
      <c r="B101" s="535"/>
      <c r="C101" s="401" t="s">
        <v>6943</v>
      </c>
      <c r="D101" s="221" t="str">
        <f>VLOOKUP(C101,Hoja2!$D$2:$N$5000,2,FALSE)</f>
        <v>Otros</v>
      </c>
      <c r="E101" s="215">
        <f>VLOOKUP(C101,Hoja2!$D$2:$N$5000,3,FALSE)</f>
        <v>6</v>
      </c>
      <c r="F101" s="217">
        <f>VLOOKUP(C101,Hoja2!$D$2:$N$5000,4,FALSE)</f>
        <v>43891</v>
      </c>
      <c r="G101" s="217">
        <f>VLOOKUP(C101,Hoja2!$D$2:$N$5000,5,FALSE)</f>
        <v>45351</v>
      </c>
      <c r="H101" s="218">
        <f>VLOOKUP(C101,Hoja2!$D$2:$N$5000,6,FALSE)</f>
        <v>0.187499</v>
      </c>
      <c r="I101" s="218">
        <f>VLOOKUP(C101,Hoja2!$D$2:$N$5000,7,FALSE)</f>
        <v>0.54076599999999997</v>
      </c>
      <c r="J101" s="218">
        <f>VLOOKUP(C101,Hoja2!$D$2:$N$5000,8,FALSE)</f>
        <v>0.15</v>
      </c>
      <c r="K101" s="218">
        <f>VLOOKUP(C101,Hoja2!$D$2:$N$5000,9,FALSE)</f>
        <v>0.124851</v>
      </c>
      <c r="L101" s="218">
        <f>VLOOKUP(C101,Hoja2!$D$2:$N$5000,10,FALSE)</f>
        <v>62.623834000000002</v>
      </c>
      <c r="M101" s="218">
        <f>VLOOKUP(C101,Hoja2!$D$2:$N$5000,11,FALSE)</f>
        <v>19.943532999999999</v>
      </c>
    </row>
    <row r="102" spans="1:13">
      <c r="A102" s="548"/>
      <c r="B102" s="535"/>
      <c r="C102" s="401" t="s">
        <v>7368</v>
      </c>
      <c r="D102" s="221" t="str">
        <f>VLOOKUP(C102,Hoja2!$D$2:$N$5000,2,FALSE)</f>
        <v>Comercio</v>
      </c>
      <c r="E102" s="215">
        <f>VLOOKUP(C102,Hoja2!$D$2:$N$5000,3,FALSE)</f>
        <v>7</v>
      </c>
      <c r="F102" s="217">
        <f>VLOOKUP(C102,Hoja2!$D$2:$N$5000,4,FALSE)</f>
        <v>44440</v>
      </c>
      <c r="G102" s="217">
        <f>VLOOKUP(C102,Hoja2!$D$2:$N$5000,5,FALSE)</f>
        <v>46265</v>
      </c>
      <c r="H102" s="218">
        <f>VLOOKUP(C102,Hoja2!$D$2:$N$5000,6,FALSE)</f>
        <v>0.21792600000000001</v>
      </c>
      <c r="I102" s="218">
        <f>VLOOKUP(C102,Hoja2!$D$2:$N$5000,7,FALSE)</f>
        <v>0.43476700000000001</v>
      </c>
      <c r="J102" s="218">
        <f>VLOOKUP(C102,Hoja2!$D$2:$N$5000,8,FALSE)</f>
        <v>0.14652000000000001</v>
      </c>
      <c r="K102" s="218">
        <f>VLOOKUP(C102,Hoja2!$D$2:$N$5000,9,FALSE)</f>
        <v>0.156829</v>
      </c>
      <c r="L102" s="218">
        <f>VLOOKUP(C102,Hoja2!$D$2:$N$5000,10,FALSE)</f>
        <v>49.367885000000001</v>
      </c>
      <c r="M102" s="218">
        <f>VLOOKUP(C102,Hoja2!$D$2:$N$5000,11,FALSE)</f>
        <v>24.362500000000001</v>
      </c>
    </row>
    <row r="103" spans="1:13">
      <c r="A103" s="548"/>
      <c r="B103" s="535"/>
      <c r="C103" s="401" t="s">
        <v>7418</v>
      </c>
      <c r="D103" s="221" t="str">
        <f>VLOOKUP(C103,Hoja2!$D$2:$N$5000,2,FALSE)</f>
        <v>Comercio</v>
      </c>
      <c r="E103" s="215">
        <f>VLOOKUP(C103,Hoja2!$D$2:$N$5000,3,FALSE)</f>
        <v>7</v>
      </c>
      <c r="F103" s="217">
        <f>VLOOKUP(C103,Hoja2!$D$2:$N$5000,4,FALSE)</f>
        <v>44440</v>
      </c>
      <c r="G103" s="217">
        <f>VLOOKUP(C103,Hoja2!$D$2:$N$5000,5,FALSE)</f>
        <v>46265</v>
      </c>
      <c r="H103" s="218">
        <f>VLOOKUP(C103,Hoja2!$D$2:$N$5000,6,FALSE)</f>
        <v>0.24329100000000001</v>
      </c>
      <c r="I103" s="218">
        <f>VLOOKUP(C103,Hoja2!$D$2:$N$5000,7,FALSE)</f>
        <v>0.62099099999999996</v>
      </c>
      <c r="J103" s="218">
        <f>VLOOKUP(C103,Hoja2!$D$2:$N$5000,8,FALSE)</f>
        <v>0.16211999999999999</v>
      </c>
      <c r="K103" s="218">
        <f>VLOOKUP(C103,Hoja2!$D$2:$N$5000,9,FALSE)</f>
        <v>0.16728399999999999</v>
      </c>
      <c r="L103" s="218">
        <f>VLOOKUP(C103,Hoja2!$D$2:$N$5000,10,FALSE)</f>
        <v>78.026050999999995</v>
      </c>
      <c r="M103" s="218">
        <f>VLOOKUP(C103,Hoja2!$D$2:$N$5000,11,FALSE)</f>
        <v>22.004639000000001</v>
      </c>
    </row>
    <row r="104" spans="1:13">
      <c r="A104" s="548"/>
      <c r="B104" s="535"/>
      <c r="C104" s="401" t="s">
        <v>6364</v>
      </c>
      <c r="D104" s="221" t="str">
        <f>VLOOKUP(C104,Hoja2!$D$2:$N$5000,2,FALSE)</f>
        <v>Comercio</v>
      </c>
      <c r="E104" s="215">
        <f>VLOOKUP(C104,Hoja2!$D$2:$N$5000,3,FALSE)</f>
        <v>7</v>
      </c>
      <c r="F104" s="217">
        <f>VLOOKUP(C104,Hoja2!$D$2:$N$5000,4,FALSE)</f>
        <v>44044</v>
      </c>
      <c r="G104" s="217">
        <f>VLOOKUP(C104,Hoja2!$D$2:$N$5000,5,FALSE)</f>
        <v>45138</v>
      </c>
      <c r="H104" s="218">
        <f>VLOOKUP(C104,Hoja2!$D$2:$N$5000,6,FALSE)</f>
        <v>0.203351</v>
      </c>
      <c r="I104" s="218">
        <f>VLOOKUP(C104,Hoja2!$D$2:$N$5000,7,FALSE)</f>
        <v>0.59978399999999998</v>
      </c>
      <c r="J104" s="218">
        <f>VLOOKUP(C104,Hoja2!$D$2:$N$5000,8,FALSE)</f>
        <v>0.43858079999999999</v>
      </c>
      <c r="K104" s="218">
        <f>VLOOKUP(C104,Hoja2!$D$2:$N$5000,9,FALSE)</f>
        <v>0.43912099999999998</v>
      </c>
      <c r="L104" s="218">
        <f>VLOOKUP(C104,Hoja2!$D$2:$N$5000,10,FALSE)</f>
        <v>203.87821700000001</v>
      </c>
      <c r="M104" s="218">
        <f>VLOOKUP(C104,Hoja2!$D$2:$N$5000,11,FALSE)</f>
        <v>20.187214999999998</v>
      </c>
    </row>
    <row r="105" spans="1:13">
      <c r="A105" s="548"/>
      <c r="B105" s="535"/>
      <c r="C105" s="401" t="s">
        <v>3388</v>
      </c>
      <c r="D105" s="221" t="str">
        <f>VLOOKUP(C105,Hoja2!$D$2:$N$5000,2,FALSE)</f>
        <v>Otros</v>
      </c>
      <c r="E105" s="215">
        <f>VLOOKUP(C105,Hoja2!$D$2:$N$5000,3,FALSE)</f>
        <v>6</v>
      </c>
      <c r="F105" s="217">
        <f>VLOOKUP(C105,Hoja2!$D$2:$N$5000,4,FALSE)</f>
        <v>43405</v>
      </c>
      <c r="G105" s="217">
        <f>VLOOKUP(C105,Hoja2!$D$2:$N$5000,5,FALSE)</f>
        <v>44531</v>
      </c>
      <c r="H105" s="218">
        <f>VLOOKUP(C105,Hoja2!$D$2:$N$5000,6,FALSE)</f>
        <v>0.20915800000000001</v>
      </c>
      <c r="I105" s="218">
        <f>VLOOKUP(C105,Hoja2!$D$2:$N$5000,7,FALSE)</f>
        <v>0.72364499999999998</v>
      </c>
      <c r="J105" s="218">
        <f>VLOOKUP(C105,Hoja2!$D$2:$N$5000,8,FALSE)</f>
        <v>0.60399999999999998</v>
      </c>
      <c r="K105" s="218">
        <f>VLOOKUP(C105,Hoja2!$D$2:$N$5000,9,FALSE)</f>
        <v>0.57223199999999996</v>
      </c>
      <c r="L105" s="218">
        <f>VLOOKUP(C105,Hoja2!$D$2:$N$5000,10,FALSE)</f>
        <v>337.44232599999998</v>
      </c>
      <c r="M105" s="218">
        <f>VLOOKUP(C105,Hoja2!$D$2:$N$5000,11,FALSE)</f>
        <v>26.341493</v>
      </c>
    </row>
    <row r="106" spans="1:13">
      <c r="A106" s="548"/>
      <c r="B106" s="535"/>
      <c r="C106" s="401" t="s">
        <v>5864</v>
      </c>
      <c r="D106" s="221" t="str">
        <f>VLOOKUP(C106,Hoja2!$D$2:$N$5000,2,FALSE)</f>
        <v>Otros</v>
      </c>
      <c r="E106" s="215">
        <f>VLOOKUP(C106,Hoja2!$D$2:$N$5000,3,FALSE)</f>
        <v>6</v>
      </c>
      <c r="F106" s="217">
        <f>VLOOKUP(C106,Hoja2!$D$2:$N$5000,4,FALSE)</f>
        <v>43800</v>
      </c>
      <c r="G106" s="217">
        <f>VLOOKUP(C106,Hoja2!$D$2:$N$5000,5,FALSE)</f>
        <v>44926</v>
      </c>
      <c r="H106" s="218">
        <f>VLOOKUP(C106,Hoja2!$D$2:$N$5000,6,FALSE)</f>
        <v>0.288406</v>
      </c>
      <c r="I106" s="218">
        <f>VLOOKUP(C106,Hoja2!$D$2:$N$5000,7,FALSE)</f>
        <v>0.443853</v>
      </c>
      <c r="J106" s="218">
        <f>VLOOKUP(C106,Hoja2!$D$2:$N$5000,8,FALSE)</f>
        <v>0.21881999999999999</v>
      </c>
      <c r="K106" s="218">
        <f>VLOOKUP(C106,Hoja2!$D$2:$N$5000,9,FALSE)</f>
        <v>0.22889300000000001</v>
      </c>
      <c r="L106" s="218">
        <f>VLOOKUP(C106,Hoja2!$D$2:$N$5000,10,FALSE)</f>
        <v>74.982572000000005</v>
      </c>
      <c r="M106" s="218">
        <f>VLOOKUP(C106,Hoja2!$D$2:$N$5000,11,FALSE)</f>
        <v>20.439122000000001</v>
      </c>
    </row>
    <row r="107" spans="1:13">
      <c r="A107" s="548"/>
      <c r="B107" s="535"/>
      <c r="C107" s="401" t="s">
        <v>5866</v>
      </c>
      <c r="D107" s="221" t="str">
        <f>VLOOKUP(C107,Hoja2!$D$2:$N$5000,2,FALSE)</f>
        <v>Otros</v>
      </c>
      <c r="E107" s="215">
        <f>VLOOKUP(C107,Hoja2!$D$2:$N$5000,3,FALSE)</f>
        <v>6</v>
      </c>
      <c r="F107" s="217">
        <f>VLOOKUP(C107,Hoja2!$D$2:$N$5000,4,FALSE)</f>
        <v>43800</v>
      </c>
      <c r="G107" s="217">
        <f>VLOOKUP(C107,Hoja2!$D$2:$N$5000,5,FALSE)</f>
        <v>44926</v>
      </c>
      <c r="H107" s="218">
        <f>VLOOKUP(C107,Hoja2!$D$2:$N$5000,6,FALSE)</f>
        <v>0.25960299999999997</v>
      </c>
      <c r="I107" s="218">
        <f>VLOOKUP(C107,Hoja2!$D$2:$N$5000,7,FALSE)</f>
        <v>0.41408099999999998</v>
      </c>
      <c r="J107" s="218">
        <f>VLOOKUP(C107,Hoja2!$D$2:$N$5000,8,FALSE)</f>
        <v>0.1849876</v>
      </c>
      <c r="K107" s="218">
        <f>VLOOKUP(C107,Hoja2!$D$2:$N$5000,9,FALSE)</f>
        <v>0.187276</v>
      </c>
      <c r="L107" s="218">
        <f>VLOOKUP(C107,Hoja2!$D$2:$N$5000,10,FALSE)</f>
        <v>59.137238000000004</v>
      </c>
      <c r="M107" s="218">
        <f>VLOOKUP(C107,Hoja2!$D$2:$N$5000,11,FALSE)</f>
        <v>20.699811</v>
      </c>
    </row>
    <row r="108" spans="1:13">
      <c r="A108" s="548"/>
      <c r="B108" s="535"/>
      <c r="C108" s="401" t="s">
        <v>6065</v>
      </c>
      <c r="D108" s="221" t="str">
        <f>VLOOKUP(C108,Hoja2!$D$2:$N$5000,2,FALSE)</f>
        <v>Construcción</v>
      </c>
      <c r="E108" s="215">
        <f>VLOOKUP(C108,Hoja2!$D$2:$N$5000,3,FALSE)</f>
        <v>7</v>
      </c>
      <c r="F108" s="217">
        <f>VLOOKUP(C108,Hoja2!$D$2:$N$5000,4,FALSE)</f>
        <v>43862</v>
      </c>
      <c r="G108" s="217">
        <f>VLOOKUP(C108,Hoja2!$D$2:$N$5000,5,FALSE)</f>
        <v>45291</v>
      </c>
      <c r="H108" s="218">
        <f>VLOOKUP(C108,Hoja2!$D$2:$N$5000,6,FALSE)</f>
        <v>8.4431000000000006E-2</v>
      </c>
      <c r="I108" s="218">
        <f>VLOOKUP(C108,Hoja2!$D$2:$N$5000,7,FALSE)</f>
        <v>0.25880599999999998</v>
      </c>
      <c r="J108" s="218">
        <f>VLOOKUP(C108,Hoja2!$D$2:$N$5000,8,FALSE)</f>
        <v>0.3599</v>
      </c>
      <c r="K108" s="218">
        <f>VLOOKUP(C108,Hoja2!$D$2:$N$5000,9,FALSE)</f>
        <v>4.1820999999999997E-2</v>
      </c>
      <c r="L108" s="218">
        <f>VLOOKUP(C108,Hoja2!$D$2:$N$5000,10,FALSE)</f>
        <v>72.192327000000006</v>
      </c>
      <c r="M108" s="218">
        <f>VLOOKUP(C108,Hoja2!$D$2:$N$5000,11,FALSE)</f>
        <v>23.182539999999999</v>
      </c>
    </row>
    <row r="109" spans="1:13">
      <c r="A109" s="548"/>
      <c r="B109" s="535"/>
      <c r="C109" s="401" t="s">
        <v>6234</v>
      </c>
      <c r="D109" s="221" t="str">
        <f>VLOOKUP(C109,Hoja2!$D$2:$N$5000,2,FALSE)</f>
        <v>Otros</v>
      </c>
      <c r="E109" s="215">
        <f>VLOOKUP(C109,Hoja2!$D$2:$N$5000,3,FALSE)</f>
        <v>8</v>
      </c>
      <c r="F109" s="217">
        <f>VLOOKUP(C109,Hoja2!$D$2:$N$5000,4,FALSE)</f>
        <v>43952</v>
      </c>
      <c r="G109" s="217">
        <f>VLOOKUP(C109,Hoja2!$D$2:$N$5000,5,FALSE)</f>
        <v>45046</v>
      </c>
      <c r="H109" s="218">
        <f>VLOOKUP(C109,Hoja2!$D$2:$N$5000,6,FALSE)</f>
        <v>0.25033300000000003</v>
      </c>
      <c r="I109" s="218">
        <f>VLOOKUP(C109,Hoja2!$D$2:$N$5000,7,FALSE)</f>
        <v>0.59648800000000002</v>
      </c>
      <c r="J109" s="218">
        <f>VLOOKUP(C109,Hoja2!$D$2:$N$5000,8,FALSE)</f>
        <v>8.3454399999999998E-2</v>
      </c>
      <c r="K109" s="218">
        <f>VLOOKUP(C109,Hoja2!$D$2:$N$5000,9,FALSE)</f>
        <v>8.566E-2</v>
      </c>
      <c r="L109" s="218">
        <f>VLOOKUP(C109,Hoja2!$D$2:$N$5000,10,FALSE)</f>
        <v>38.917231000000001</v>
      </c>
      <c r="M109" s="218">
        <f>VLOOKUP(C109,Hoja2!$D$2:$N$5000,11,FALSE)</f>
        <v>22.360733</v>
      </c>
    </row>
    <row r="110" spans="1:13">
      <c r="A110" s="548"/>
      <c r="B110" s="535"/>
      <c r="C110" s="401" t="s">
        <v>5856</v>
      </c>
      <c r="D110" s="221" t="str">
        <f>VLOOKUP(C110,Hoja2!$D$2:$N$5000,2,FALSE)</f>
        <v>Vidrios, cauchos y plásticos</v>
      </c>
      <c r="E110" s="215">
        <f>VLOOKUP(C110,Hoja2!$D$2:$N$5000,3,FALSE)</f>
        <v>7</v>
      </c>
      <c r="F110" s="217">
        <f>VLOOKUP(C110,Hoja2!$D$2:$N$5000,4,FALSE)</f>
        <v>43800</v>
      </c>
      <c r="G110" s="217">
        <f>VLOOKUP(C110,Hoja2!$D$2:$N$5000,5,FALSE)</f>
        <v>45260</v>
      </c>
      <c r="H110" s="218">
        <f>VLOOKUP(C110,Hoja2!$D$2:$N$5000,6,FALSE)</f>
        <v>0.201123</v>
      </c>
      <c r="I110" s="218">
        <f>VLOOKUP(C110,Hoja2!$D$2:$N$5000,7,FALSE)</f>
        <v>0.61831199999999997</v>
      </c>
      <c r="J110" s="218">
        <f>VLOOKUP(C110,Hoja2!$D$2:$N$5000,8,FALSE)</f>
        <v>0.33800000000000002</v>
      </c>
      <c r="K110" s="218">
        <f>VLOOKUP(C110,Hoja2!$D$2:$N$5000,9,FALSE)</f>
        <v>0.33456900000000001</v>
      </c>
      <c r="L110" s="218">
        <f>VLOOKUP(C110,Hoja2!$D$2:$N$5000,10,FALSE)</f>
        <v>161.97958199999999</v>
      </c>
      <c r="M110" s="218">
        <f>VLOOKUP(C110,Hoja2!$D$2:$N$5000,11,FALSE)</f>
        <v>21.065538</v>
      </c>
    </row>
    <row r="111" spans="1:13">
      <c r="A111" s="548"/>
      <c r="B111" s="535"/>
      <c r="C111" s="401" t="s">
        <v>2596</v>
      </c>
      <c r="D111" s="221" t="str">
        <f>VLOOKUP(C111,Hoja2!$D$2:$N$5000,2,FALSE)</f>
        <v>Alimentos</v>
      </c>
      <c r="E111" s="215">
        <f>VLOOKUP(C111,Hoja2!$D$2:$N$5000,3,FALSE)</f>
        <v>8</v>
      </c>
      <c r="F111" s="217">
        <f>VLOOKUP(C111,Hoja2!$D$2:$N$5000,4,FALSE)</f>
        <v>43070</v>
      </c>
      <c r="G111" s="217">
        <f>VLOOKUP(C111,Hoja2!$D$2:$N$5000,5,FALSE)</f>
        <v>44561</v>
      </c>
      <c r="H111" s="218">
        <f>VLOOKUP(C111,Hoja2!$D$2:$N$5000,6,FALSE)</f>
        <v>2.4732000000000001E-2</v>
      </c>
      <c r="I111" s="218">
        <f>VLOOKUP(C111,Hoja2!$D$2:$N$5000,7,FALSE)</f>
        <v>0.46290799999999999</v>
      </c>
      <c r="J111" s="218">
        <f>VLOOKUP(C111,Hoja2!$D$2:$N$5000,8,FALSE)</f>
        <v>0.30302960000000001</v>
      </c>
      <c r="K111" s="218">
        <f>VLOOKUP(C111,Hoja2!$D$2:$N$5000,9,FALSE)</f>
        <v>0.20344400000000001</v>
      </c>
      <c r="L111" s="218">
        <f>VLOOKUP(C111,Hoja2!$D$2:$N$5000,10,FALSE)</f>
        <v>109.64908699999999</v>
      </c>
      <c r="M111" s="218">
        <f>VLOOKUP(C111,Hoja2!$D$2:$N$5000,11,FALSE)</f>
        <v>18.257753999999998</v>
      </c>
    </row>
    <row r="112" spans="1:13">
      <c r="A112" s="548"/>
      <c r="B112" s="535"/>
      <c r="C112" s="401" t="s">
        <v>4789</v>
      </c>
      <c r="D112" s="221" t="str">
        <f>VLOOKUP(C112,Hoja2!$D$2:$N$5000,2,FALSE)</f>
        <v>Alimentos</v>
      </c>
      <c r="E112" s="215">
        <f>VLOOKUP(C112,Hoja2!$D$2:$N$5000,3,FALSE)</f>
        <v>1</v>
      </c>
      <c r="F112" s="217">
        <f>VLOOKUP(C112,Hoja2!$D$2:$N$5000,4,FALSE)</f>
        <v>43678</v>
      </c>
      <c r="G112" s="217">
        <f>VLOOKUP(C112,Hoja2!$D$2:$N$5000,5,FALSE)</f>
        <v>45412</v>
      </c>
      <c r="H112" s="218">
        <f>VLOOKUP(C112,Hoja2!$D$2:$N$5000,6,FALSE)</f>
        <v>0.21593899999999999</v>
      </c>
      <c r="I112" s="218">
        <f>VLOOKUP(C112,Hoja2!$D$2:$N$5000,7,FALSE)</f>
        <v>0.86135700000000004</v>
      </c>
      <c r="J112" s="218">
        <f>VLOOKUP(C112,Hoja2!$D$2:$N$5000,8,FALSE)</f>
        <v>2.4611252000000001</v>
      </c>
      <c r="K112" s="218">
        <f>VLOOKUP(C112,Hoja2!$D$2:$N$5000,9,FALSE)</f>
        <v>2.65612</v>
      </c>
      <c r="L112" s="218">
        <f>VLOOKUP(C112,Hoja2!$D$2:$N$5000,10,FALSE)</f>
        <v>1677.6336490000001</v>
      </c>
      <c r="M112" s="218">
        <f>VLOOKUP(C112,Hoja2!$D$2:$N$5000,11,FALSE)</f>
        <v>17.984567999999999</v>
      </c>
    </row>
    <row r="113" spans="1:13">
      <c r="A113" s="548"/>
      <c r="B113" s="535"/>
      <c r="C113" s="401" t="s">
        <v>6853</v>
      </c>
      <c r="D113" s="221" t="str">
        <f>VLOOKUP(C113,Hoja2!$D$2:$N$5000,2,FALSE)</f>
        <v>Pesquería</v>
      </c>
      <c r="E113" s="215">
        <f>VLOOKUP(C113,Hoja2!$D$2:$N$5000,3,FALSE)</f>
        <v>1</v>
      </c>
      <c r="F113" s="217">
        <f>VLOOKUP(C113,Hoja2!$D$2:$N$5000,4,FALSE)</f>
        <v>44197</v>
      </c>
      <c r="G113" s="217">
        <f>VLOOKUP(C113,Hoja2!$D$2:$N$5000,5,FALSE)</f>
        <v>45291</v>
      </c>
      <c r="H113" s="218">
        <f>VLOOKUP(C113,Hoja2!$D$2:$N$5000,6,FALSE)</f>
        <v>0.25590299999999999</v>
      </c>
      <c r="I113" s="218">
        <f>VLOOKUP(C113,Hoja2!$D$2:$N$5000,7,FALSE)</f>
        <v>0.436058</v>
      </c>
      <c r="J113" s="218">
        <f>VLOOKUP(C113,Hoja2!$D$2:$N$5000,8,FALSE)</f>
        <v>8.3064000000000002E-3</v>
      </c>
      <c r="K113" s="218">
        <f>VLOOKUP(C113,Hoja2!$D$2:$N$5000,9,FALSE)</f>
        <v>1.0796999999999999E-2</v>
      </c>
      <c r="L113" s="218">
        <f>VLOOKUP(C113,Hoja2!$D$2:$N$5000,10,FALSE)</f>
        <v>2.8718949999999999</v>
      </c>
      <c r="M113" s="218">
        <f>VLOOKUP(C113,Hoja2!$D$2:$N$5000,11,FALSE)</f>
        <v>19.496769</v>
      </c>
    </row>
    <row r="114" spans="1:13">
      <c r="A114" s="548"/>
      <c r="B114" s="535"/>
      <c r="C114" s="401" t="s">
        <v>6854</v>
      </c>
      <c r="D114" s="221" t="str">
        <f>VLOOKUP(C114,Hoja2!$D$2:$N$5000,2,FALSE)</f>
        <v>Pesquería</v>
      </c>
      <c r="E114" s="215">
        <f>VLOOKUP(C114,Hoja2!$D$2:$N$5000,3,FALSE)</f>
        <v>1</v>
      </c>
      <c r="F114" s="217">
        <f>VLOOKUP(C114,Hoja2!$D$2:$N$5000,4,FALSE)</f>
        <v>44197</v>
      </c>
      <c r="G114" s="217">
        <f>VLOOKUP(C114,Hoja2!$D$2:$N$5000,5,FALSE)</f>
        <v>45291</v>
      </c>
      <c r="H114" s="218">
        <f>VLOOKUP(C114,Hoja2!$D$2:$N$5000,6,FALSE)</f>
        <v>0.253917</v>
      </c>
      <c r="I114" s="218">
        <f>VLOOKUP(C114,Hoja2!$D$2:$N$5000,7,FALSE)</f>
        <v>7.6522000000000007E-2</v>
      </c>
      <c r="J114" s="218">
        <f>VLOOKUP(C114,Hoja2!$D$2:$N$5000,8,FALSE)</f>
        <v>0.12386800000000001</v>
      </c>
      <c r="K114" s="218">
        <f>VLOOKUP(C114,Hoja2!$D$2:$N$5000,9,FALSE)</f>
        <v>0.12956699999999999</v>
      </c>
      <c r="L114" s="218">
        <f>VLOOKUP(C114,Hoja2!$D$2:$N$5000,10,FALSE)</f>
        <v>7.5094750000000001</v>
      </c>
      <c r="M114" s="218">
        <f>VLOOKUP(C114,Hoja2!$D$2:$N$5000,11,FALSE)</f>
        <v>50.300435999999998</v>
      </c>
    </row>
    <row r="115" spans="1:13">
      <c r="A115" s="548"/>
      <c r="B115" s="535"/>
      <c r="C115" s="401" t="s">
        <v>6767</v>
      </c>
      <c r="D115" s="221" t="str">
        <f>VLOOKUP(C115,Hoja2!$D$2:$N$5000,2,FALSE)</f>
        <v>Pesquería</v>
      </c>
      <c r="E115" s="215">
        <f>VLOOKUP(C115,Hoja2!$D$2:$N$5000,3,FALSE)</f>
        <v>1</v>
      </c>
      <c r="F115" s="217">
        <f>VLOOKUP(C115,Hoja2!$D$2:$N$5000,4,FALSE)</f>
        <v>44197</v>
      </c>
      <c r="G115" s="217">
        <f>VLOOKUP(C115,Hoja2!$D$2:$N$5000,5,FALSE)</f>
        <v>45291</v>
      </c>
      <c r="H115" s="218">
        <f>VLOOKUP(C115,Hoja2!$D$2:$N$5000,6,FALSE)</f>
        <v>0.20980299999999999</v>
      </c>
      <c r="I115" s="218">
        <f>VLOOKUP(C115,Hoja2!$D$2:$N$5000,7,FALSE)</f>
        <v>0.86376399999999998</v>
      </c>
      <c r="J115" s="218">
        <f>VLOOKUP(C115,Hoja2!$D$2:$N$5000,8,FALSE)</f>
        <v>0.64078360000000001</v>
      </c>
      <c r="K115" s="218">
        <f>VLOOKUP(C115,Hoja2!$D$2:$N$5000,9,FALSE)</f>
        <v>0.69102300000000005</v>
      </c>
      <c r="L115" s="218">
        <f>VLOOKUP(C115,Hoja2!$D$2:$N$5000,10,FALSE)</f>
        <v>438.00659400000001</v>
      </c>
      <c r="M115" s="218">
        <f>VLOOKUP(C115,Hoja2!$D$2:$N$5000,11,FALSE)</f>
        <v>14.511784</v>
      </c>
    </row>
    <row r="116" spans="1:13">
      <c r="A116" s="548"/>
      <c r="B116" s="535"/>
      <c r="C116" s="401" t="s">
        <v>6846</v>
      </c>
      <c r="D116" s="221" t="str">
        <f>VLOOKUP(C116,Hoja2!$D$2:$N$5000,2,FALSE)</f>
        <v>Pesquería</v>
      </c>
      <c r="E116" s="215">
        <f>VLOOKUP(C116,Hoja2!$D$2:$N$5000,3,FALSE)</f>
        <v>1</v>
      </c>
      <c r="F116" s="217">
        <f>VLOOKUP(C116,Hoja2!$D$2:$N$5000,4,FALSE)</f>
        <v>44197</v>
      </c>
      <c r="G116" s="217">
        <f>VLOOKUP(C116,Hoja2!$D$2:$N$5000,5,FALSE)</f>
        <v>45291</v>
      </c>
      <c r="H116" s="218">
        <f>VLOOKUP(C116,Hoja2!$D$2:$N$5000,6,FALSE)</f>
        <v>0.201654</v>
      </c>
      <c r="I116" s="218">
        <f>VLOOKUP(C116,Hoja2!$D$2:$N$5000,7,FALSE)</f>
        <v>0.368286</v>
      </c>
      <c r="J116" s="218">
        <f>VLOOKUP(C116,Hoja2!$D$2:$N$5000,8,FALSE)</f>
        <v>3.9137999999999999E-2</v>
      </c>
      <c r="K116" s="218">
        <f>VLOOKUP(C116,Hoja2!$D$2:$N$5000,9,FALSE)</f>
        <v>4.3188999999999998E-2</v>
      </c>
      <c r="L116" s="218">
        <f>VLOOKUP(C116,Hoja2!$D$2:$N$5000,10,FALSE)</f>
        <v>11.402488</v>
      </c>
      <c r="M116" s="218">
        <f>VLOOKUP(C116,Hoja2!$D$2:$N$5000,11,FALSE)</f>
        <v>19.557279000000001</v>
      </c>
    </row>
    <row r="117" spans="1:13">
      <c r="A117" s="548"/>
      <c r="B117" s="535"/>
      <c r="C117" s="401" t="s">
        <v>6847</v>
      </c>
      <c r="D117" s="221" t="str">
        <f>VLOOKUP(C117,Hoja2!$D$2:$N$5000,2,FALSE)</f>
        <v>Pesquería</v>
      </c>
      <c r="E117" s="215">
        <f>VLOOKUP(C117,Hoja2!$D$2:$N$5000,3,FALSE)</f>
        <v>1</v>
      </c>
      <c r="F117" s="217">
        <f>VLOOKUP(C117,Hoja2!$D$2:$N$5000,4,FALSE)</f>
        <v>44197</v>
      </c>
      <c r="G117" s="217">
        <f>VLOOKUP(C117,Hoja2!$D$2:$N$5000,5,FALSE)</f>
        <v>45291</v>
      </c>
      <c r="H117" s="218">
        <f>VLOOKUP(C117,Hoja2!$D$2:$N$5000,6,FALSE)</f>
        <v>0.28870099999999999</v>
      </c>
      <c r="I117" s="218">
        <f>VLOOKUP(C117,Hoja2!$D$2:$N$5000,7,FALSE)</f>
        <v>0.54527999999999999</v>
      </c>
      <c r="J117" s="218">
        <f>VLOOKUP(C117,Hoja2!$D$2:$N$5000,8,FALSE)</f>
        <v>1.7696000000000001E-3</v>
      </c>
      <c r="K117" s="218">
        <f>VLOOKUP(C117,Hoja2!$D$2:$N$5000,9,FALSE)</f>
        <v>0</v>
      </c>
      <c r="L117" s="218">
        <f>VLOOKUP(C117,Hoja2!$D$2:$N$5000,10,FALSE)</f>
        <v>0.76583900000000005</v>
      </c>
      <c r="M117" s="218">
        <f>VLOOKUP(C117,Hoja2!$D$2:$N$5000,11,FALSE)</f>
        <v>10.91</v>
      </c>
    </row>
    <row r="118" spans="1:13">
      <c r="A118" s="548"/>
      <c r="B118" s="535"/>
      <c r="C118" s="401" t="s">
        <v>6848</v>
      </c>
      <c r="D118" s="221" t="str">
        <f>VLOOKUP(C118,Hoja2!$D$2:$N$5000,2,FALSE)</f>
        <v>Pesquería</v>
      </c>
      <c r="E118" s="215">
        <f>VLOOKUP(C118,Hoja2!$D$2:$N$5000,3,FALSE)</f>
        <v>1</v>
      </c>
      <c r="F118" s="217">
        <f>VLOOKUP(C118,Hoja2!$D$2:$N$5000,4,FALSE)</f>
        <v>44197</v>
      </c>
      <c r="G118" s="217">
        <f>VLOOKUP(C118,Hoja2!$D$2:$N$5000,5,FALSE)</f>
        <v>45291</v>
      </c>
      <c r="H118" s="218">
        <f>VLOOKUP(C118,Hoja2!$D$2:$N$5000,6,FALSE)</f>
        <v>0.216192</v>
      </c>
      <c r="I118" s="218">
        <f>VLOOKUP(C118,Hoja2!$D$2:$N$5000,7,FALSE)</f>
        <v>0.68759999999999999</v>
      </c>
      <c r="J118" s="218">
        <f>VLOOKUP(C118,Hoja2!$D$2:$N$5000,8,FALSE)</f>
        <v>0.25774999999999998</v>
      </c>
      <c r="K118" s="218">
        <f>VLOOKUP(C118,Hoja2!$D$2:$N$5000,9,FALSE)</f>
        <v>0.25913399999999998</v>
      </c>
      <c r="L118" s="218">
        <f>VLOOKUP(C118,Hoja2!$D$2:$N$5000,10,FALSE)</f>
        <v>140.254862</v>
      </c>
      <c r="M118" s="218">
        <f>VLOOKUP(C118,Hoja2!$D$2:$N$5000,11,FALSE)</f>
        <v>15.128056000000001</v>
      </c>
    </row>
    <row r="119" spans="1:13">
      <c r="A119" s="548"/>
      <c r="B119" s="535"/>
      <c r="C119" s="401" t="s">
        <v>6849</v>
      </c>
      <c r="D119" s="221" t="str">
        <f>VLOOKUP(C119,Hoja2!$D$2:$N$5000,2,FALSE)</f>
        <v>Pesquería</v>
      </c>
      <c r="E119" s="215">
        <f>VLOOKUP(C119,Hoja2!$D$2:$N$5000,3,FALSE)</f>
        <v>1</v>
      </c>
      <c r="F119" s="217">
        <f>VLOOKUP(C119,Hoja2!$D$2:$N$5000,4,FALSE)</f>
        <v>44197</v>
      </c>
      <c r="G119" s="217">
        <f>VLOOKUP(C119,Hoja2!$D$2:$N$5000,5,FALSE)</f>
        <v>45291</v>
      </c>
      <c r="H119" s="218">
        <f>VLOOKUP(C119,Hoja2!$D$2:$N$5000,6,FALSE)</f>
        <v>0.21507399999999999</v>
      </c>
      <c r="I119" s="218">
        <f>VLOOKUP(C119,Hoja2!$D$2:$N$5000,7,FALSE)</f>
        <v>0.426035</v>
      </c>
      <c r="J119" s="218">
        <f>VLOOKUP(C119,Hoja2!$D$2:$N$5000,8,FALSE)</f>
        <v>2.2068000000000001E-3</v>
      </c>
      <c r="K119" s="218">
        <f>VLOOKUP(C119,Hoja2!$D$2:$N$5000,9,FALSE)</f>
        <v>0</v>
      </c>
      <c r="L119" s="218">
        <f>VLOOKUP(C119,Hoja2!$D$2:$N$5000,10,FALSE)</f>
        <v>0.74456599999999995</v>
      </c>
      <c r="M119" s="218">
        <f>VLOOKUP(C119,Hoja2!$D$2:$N$5000,11,FALSE)</f>
        <v>10.911714999999999</v>
      </c>
    </row>
    <row r="120" spans="1:13">
      <c r="A120" s="548"/>
      <c r="B120" s="535"/>
      <c r="C120" s="401" t="s">
        <v>6850</v>
      </c>
      <c r="D120" s="221" t="str">
        <f>VLOOKUP(C120,Hoja2!$D$2:$N$5000,2,FALSE)</f>
        <v>Pesquería</v>
      </c>
      <c r="E120" s="215">
        <f>VLOOKUP(C120,Hoja2!$D$2:$N$5000,3,FALSE)</f>
        <v>1</v>
      </c>
      <c r="F120" s="217">
        <f>VLOOKUP(C120,Hoja2!$D$2:$N$5000,4,FALSE)</f>
        <v>44197</v>
      </c>
      <c r="G120" s="217">
        <f>VLOOKUP(C120,Hoja2!$D$2:$N$5000,5,FALSE)</f>
        <v>45291</v>
      </c>
      <c r="H120" s="218">
        <f>VLOOKUP(C120,Hoja2!$D$2:$N$5000,6,FALSE)</f>
        <v>0.25139600000000001</v>
      </c>
      <c r="I120" s="218">
        <f>VLOOKUP(C120,Hoja2!$D$2:$N$5000,7,FALSE)</f>
        <v>0.26929399999999998</v>
      </c>
      <c r="J120" s="218">
        <f>VLOOKUP(C120,Hoja2!$D$2:$N$5000,8,FALSE)</f>
        <v>0.58925839999999996</v>
      </c>
      <c r="K120" s="218">
        <f>VLOOKUP(C120,Hoja2!$D$2:$N$5000,9,FALSE)</f>
        <v>0.63703699999999996</v>
      </c>
      <c r="L120" s="218">
        <f>VLOOKUP(C120,Hoja2!$D$2:$N$5000,10,FALSE)</f>
        <v>125.576285</v>
      </c>
      <c r="M120" s="218">
        <f>VLOOKUP(C120,Hoja2!$D$2:$N$5000,11,FALSE)</f>
        <v>22.49145</v>
      </c>
    </row>
    <row r="121" spans="1:13">
      <c r="A121" s="548"/>
      <c r="B121" s="535"/>
      <c r="C121" s="401" t="s">
        <v>6851</v>
      </c>
      <c r="D121" s="221" t="str">
        <f>VLOOKUP(C121,Hoja2!$D$2:$N$5000,2,FALSE)</f>
        <v>Pesquería</v>
      </c>
      <c r="E121" s="215">
        <f>VLOOKUP(C121,Hoja2!$D$2:$N$5000,3,FALSE)</f>
        <v>1</v>
      </c>
      <c r="F121" s="217">
        <f>VLOOKUP(C121,Hoja2!$D$2:$N$5000,4,FALSE)</f>
        <v>44197</v>
      </c>
      <c r="G121" s="217">
        <f>VLOOKUP(C121,Hoja2!$D$2:$N$5000,5,FALSE)</f>
        <v>45291</v>
      </c>
      <c r="H121" s="218">
        <f>VLOOKUP(C121,Hoja2!$D$2:$N$5000,6,FALSE)</f>
        <v>0.22291800000000001</v>
      </c>
      <c r="I121" s="218">
        <f>VLOOKUP(C121,Hoja2!$D$2:$N$5000,7,FALSE)</f>
        <v>0.52865300000000004</v>
      </c>
      <c r="J121" s="218">
        <f>VLOOKUP(C121,Hoja2!$D$2:$N$5000,8,FALSE)</f>
        <v>0.19492080000000001</v>
      </c>
      <c r="K121" s="218">
        <f>VLOOKUP(C121,Hoja2!$D$2:$N$5000,9,FALSE)</f>
        <v>0.205147</v>
      </c>
      <c r="L121" s="218">
        <f>VLOOKUP(C121,Hoja2!$D$2:$N$5000,10,FALSE)</f>
        <v>81.540555999999995</v>
      </c>
      <c r="M121" s="218">
        <f>VLOOKUP(C121,Hoja2!$D$2:$N$5000,11,FALSE)</f>
        <v>16.653773999999999</v>
      </c>
    </row>
    <row r="122" spans="1:13">
      <c r="A122" s="548"/>
      <c r="B122" s="535"/>
      <c r="C122" s="401" t="s">
        <v>6777</v>
      </c>
      <c r="D122" s="221" t="str">
        <f>VLOOKUP(C122,Hoja2!$D$2:$N$5000,2,FALSE)</f>
        <v>Pesquería</v>
      </c>
      <c r="E122" s="215">
        <f>VLOOKUP(C122,Hoja2!$D$2:$N$5000,3,FALSE)</f>
        <v>1</v>
      </c>
      <c r="F122" s="217">
        <f>VLOOKUP(C122,Hoja2!$D$2:$N$5000,4,FALSE)</f>
        <v>44197</v>
      </c>
      <c r="G122" s="217">
        <f>VLOOKUP(C122,Hoja2!$D$2:$N$5000,5,FALSE)</f>
        <v>45291</v>
      </c>
      <c r="H122" s="218">
        <f>VLOOKUP(C122,Hoja2!$D$2:$N$5000,6,FALSE)</f>
        <v>0.217505</v>
      </c>
      <c r="I122" s="218">
        <f>VLOOKUP(C122,Hoja2!$D$2:$N$5000,7,FALSE)</f>
        <v>0.83358200000000005</v>
      </c>
      <c r="J122" s="218">
        <f>VLOOKUP(C122,Hoja2!$D$2:$N$5000,8,FALSE)</f>
        <v>2.7904692</v>
      </c>
      <c r="K122" s="218">
        <f>VLOOKUP(C122,Hoja2!$D$2:$N$5000,9,FALSE)</f>
        <v>2.9692400000000001</v>
      </c>
      <c r="L122" s="218">
        <f>VLOOKUP(C122,Hoja2!$D$2:$N$5000,10,FALSE)</f>
        <v>1840.7892159999999</v>
      </c>
      <c r="M122" s="218">
        <f>VLOOKUP(C122,Hoja2!$D$2:$N$5000,11,FALSE)</f>
        <v>14.592537</v>
      </c>
    </row>
    <row r="123" spans="1:13">
      <c r="A123" s="548"/>
      <c r="B123" s="535"/>
      <c r="C123" s="401" t="s">
        <v>6852</v>
      </c>
      <c r="D123" s="221" t="str">
        <f>VLOOKUP(C123,Hoja2!$D$2:$N$5000,2,FALSE)</f>
        <v>Pesquería</v>
      </c>
      <c r="E123" s="215">
        <f>VLOOKUP(C123,Hoja2!$D$2:$N$5000,3,FALSE)</f>
        <v>1</v>
      </c>
      <c r="F123" s="217">
        <f>VLOOKUP(C123,Hoja2!$D$2:$N$5000,4,FALSE)</f>
        <v>44197</v>
      </c>
      <c r="G123" s="217">
        <f>VLOOKUP(C123,Hoja2!$D$2:$N$5000,5,FALSE)</f>
        <v>45291</v>
      </c>
      <c r="H123" s="218">
        <f>VLOOKUP(C123,Hoja2!$D$2:$N$5000,6,FALSE)</f>
        <v>0.28734599999999999</v>
      </c>
      <c r="I123" s="218">
        <f>VLOOKUP(C123,Hoja2!$D$2:$N$5000,7,FALSE)</f>
        <v>0.58112399999999997</v>
      </c>
      <c r="J123" s="218">
        <f>VLOOKUP(C123,Hoja2!$D$2:$N$5000,8,FALSE)</f>
        <v>8.3271999999999999E-3</v>
      </c>
      <c r="K123" s="218">
        <f>VLOOKUP(C123,Hoja2!$D$2:$N$5000,9,FALSE)</f>
        <v>1.0796999999999999E-2</v>
      </c>
      <c r="L123" s="218">
        <f>VLOOKUP(C123,Hoja2!$D$2:$N$5000,10,FALSE)</f>
        <v>3.8291940000000002</v>
      </c>
      <c r="M123" s="218">
        <f>VLOOKUP(C123,Hoja2!$D$2:$N$5000,11,FALSE)</f>
        <v>17.350075</v>
      </c>
    </row>
    <row r="124" spans="1:13">
      <c r="A124" s="548"/>
      <c r="B124" s="535"/>
      <c r="C124" s="401" t="s">
        <v>6599</v>
      </c>
      <c r="D124" s="221" t="str">
        <f>VLOOKUP(C124,Hoja2!$D$2:$N$5000,2,FALSE)</f>
        <v>Alimentos</v>
      </c>
      <c r="E124" s="215">
        <f>VLOOKUP(C124,Hoja2!$D$2:$N$5000,3,FALSE)</f>
        <v>1</v>
      </c>
      <c r="F124" s="217">
        <f>VLOOKUP(C124,Hoja2!$D$2:$N$5000,4,FALSE)</f>
        <v>44105</v>
      </c>
      <c r="G124" s="217">
        <f>VLOOKUP(C124,Hoja2!$D$2:$N$5000,5,FALSE)</f>
        <v>45291</v>
      </c>
      <c r="H124" s="218">
        <f>VLOOKUP(C124,Hoja2!$D$2:$N$5000,6,FALSE)</f>
        <v>0.21467800000000001</v>
      </c>
      <c r="I124" s="218">
        <f>VLOOKUP(C124,Hoja2!$D$2:$N$5000,7,FALSE)</f>
        <v>0.36856499999999998</v>
      </c>
      <c r="J124" s="218">
        <f>VLOOKUP(C124,Hoja2!$D$2:$N$5000,8,FALSE)</f>
        <v>1.7593859999999999</v>
      </c>
      <c r="K124" s="218">
        <f>VLOOKUP(C124,Hoja2!$D$2:$N$5000,9,FALSE)</f>
        <v>1.1567000000000001</v>
      </c>
      <c r="L124" s="218">
        <f>VLOOKUP(C124,Hoja2!$D$2:$N$5000,10,FALSE)</f>
        <v>482.44600000000003</v>
      </c>
      <c r="M124" s="218">
        <f>VLOOKUP(C124,Hoja2!$D$2:$N$5000,11,FALSE)</f>
        <v>19.146984</v>
      </c>
    </row>
    <row r="125" spans="1:13">
      <c r="A125" s="548"/>
      <c r="B125" s="535"/>
      <c r="C125" s="401" t="s">
        <v>6855</v>
      </c>
      <c r="D125" s="221" t="str">
        <f>VLOOKUP(C125,Hoja2!$D$2:$N$5000,2,FALSE)</f>
        <v>Pesquería</v>
      </c>
      <c r="E125" s="215">
        <f>VLOOKUP(C125,Hoja2!$D$2:$N$5000,3,FALSE)</f>
        <v>1</v>
      </c>
      <c r="F125" s="217">
        <f>VLOOKUP(C125,Hoja2!$D$2:$N$5000,4,FALSE)</f>
        <v>44197</v>
      </c>
      <c r="G125" s="217">
        <f>VLOOKUP(C125,Hoja2!$D$2:$N$5000,5,FALSE)</f>
        <v>45291</v>
      </c>
      <c r="H125" s="218">
        <f>VLOOKUP(C125,Hoja2!$D$2:$N$5000,6,FALSE)</f>
        <v>0.23622799999999999</v>
      </c>
      <c r="I125" s="218">
        <f>VLOOKUP(C125,Hoja2!$D$2:$N$5000,7,FALSE)</f>
        <v>0.77025500000000002</v>
      </c>
      <c r="J125" s="218">
        <f>VLOOKUP(C125,Hoja2!$D$2:$N$5000,8,FALSE)</f>
        <v>0.50238439999999995</v>
      </c>
      <c r="K125" s="218">
        <f>VLOOKUP(C125,Hoja2!$D$2:$N$5000,9,FALSE)</f>
        <v>0.53986199999999995</v>
      </c>
      <c r="L125" s="218">
        <f>VLOOKUP(C125,Hoja2!$D$2:$N$5000,10,FALSE)</f>
        <v>306.22914200000002</v>
      </c>
      <c r="M125" s="218">
        <f>VLOOKUP(C125,Hoja2!$D$2:$N$5000,11,FALSE)</f>
        <v>14.934779000000001</v>
      </c>
    </row>
    <row r="126" spans="1:13">
      <c r="A126" s="548"/>
      <c r="B126" s="535"/>
      <c r="C126" s="401" t="s">
        <v>6856</v>
      </c>
      <c r="D126" s="221" t="str">
        <f>VLOOKUP(C126,Hoja2!$D$2:$N$5000,2,FALSE)</f>
        <v>Pesquería</v>
      </c>
      <c r="E126" s="215">
        <f>VLOOKUP(C126,Hoja2!$D$2:$N$5000,3,FALSE)</f>
        <v>1</v>
      </c>
      <c r="F126" s="217">
        <f>VLOOKUP(C126,Hoja2!$D$2:$N$5000,4,FALSE)</f>
        <v>44197</v>
      </c>
      <c r="G126" s="217">
        <f>VLOOKUP(C126,Hoja2!$D$2:$N$5000,5,FALSE)</f>
        <v>45291</v>
      </c>
      <c r="H126" s="218">
        <f>VLOOKUP(C126,Hoja2!$D$2:$N$5000,6,FALSE)</f>
        <v>0.213228</v>
      </c>
      <c r="I126" s="218">
        <f>VLOOKUP(C126,Hoja2!$D$2:$N$5000,7,FALSE)</f>
        <v>0.60923300000000002</v>
      </c>
      <c r="J126" s="218">
        <f>VLOOKUP(C126,Hoja2!$D$2:$N$5000,8,FALSE)</f>
        <v>0.59903079999999997</v>
      </c>
      <c r="K126" s="218">
        <f>VLOOKUP(C126,Hoja2!$D$2:$N$5000,9,FALSE)</f>
        <v>0.63703699999999996</v>
      </c>
      <c r="L126" s="218">
        <f>VLOOKUP(C126,Hoja2!$D$2:$N$5000,10,FALSE)</f>
        <v>288.80631</v>
      </c>
      <c r="M126" s="218">
        <f>VLOOKUP(C126,Hoja2!$D$2:$N$5000,11,FALSE)</f>
        <v>15.945746</v>
      </c>
    </row>
    <row r="127" spans="1:13">
      <c r="A127" s="548"/>
      <c r="B127" s="535"/>
      <c r="C127" s="401" t="s">
        <v>6844</v>
      </c>
      <c r="D127" s="221" t="str">
        <f>VLOOKUP(C127,Hoja2!$D$2:$N$5000,2,FALSE)</f>
        <v>Otros</v>
      </c>
      <c r="E127" s="215">
        <f>VLOOKUP(C127,Hoja2!$D$2:$N$5000,3,FALSE)</f>
        <v>7</v>
      </c>
      <c r="F127" s="217">
        <f>VLOOKUP(C127,Hoja2!$D$2:$N$5000,4,FALSE)</f>
        <v>43678</v>
      </c>
      <c r="G127" s="217">
        <f>VLOOKUP(C127,Hoja2!$D$2:$N$5000,5,FALSE)</f>
        <v>45291</v>
      </c>
      <c r="H127" s="218">
        <f>VLOOKUP(C127,Hoja2!$D$2:$N$5000,6,FALSE)</f>
        <v>1.0784E-2</v>
      </c>
      <c r="I127" s="218">
        <f>VLOOKUP(C127,Hoja2!$D$2:$N$5000,7,FALSE)</f>
        <v>0.135494</v>
      </c>
      <c r="J127" s="218">
        <f>VLOOKUP(C127,Hoja2!$D$2:$N$5000,8,FALSE)</f>
        <v>0.10564</v>
      </c>
      <c r="K127" s="218">
        <f>VLOOKUP(C127,Hoja2!$D$2:$N$5000,9,FALSE)</f>
        <v>0</v>
      </c>
      <c r="L127" s="218">
        <f>VLOOKUP(C127,Hoja2!$D$2:$N$5000,10,FALSE)</f>
        <v>13.213061</v>
      </c>
      <c r="M127" s="218">
        <f>VLOOKUP(C127,Hoja2!$D$2:$N$5000,11,FALSE)</f>
        <v>15.9</v>
      </c>
    </row>
    <row r="128" spans="1:13">
      <c r="A128" s="548"/>
      <c r="B128" s="535"/>
      <c r="C128" s="401" t="s">
        <v>6071</v>
      </c>
      <c r="D128" s="221" t="str">
        <f>VLOOKUP(C128,Hoja2!$D$2:$N$5000,2,FALSE)</f>
        <v>Otros</v>
      </c>
      <c r="E128" s="215">
        <f>VLOOKUP(C128,Hoja2!$D$2:$N$5000,3,FALSE)</f>
        <v>7</v>
      </c>
      <c r="F128" s="217">
        <f>VLOOKUP(C128,Hoja2!$D$2:$N$5000,4,FALSE)</f>
        <v>43862</v>
      </c>
      <c r="G128" s="217">
        <f>VLOOKUP(C128,Hoja2!$D$2:$N$5000,5,FALSE)</f>
        <v>44957</v>
      </c>
      <c r="H128" s="218">
        <f>VLOOKUP(C128,Hoja2!$D$2:$N$5000,6,FALSE)</f>
        <v>0.219302</v>
      </c>
      <c r="I128" s="218">
        <f>VLOOKUP(C128,Hoja2!$D$2:$N$5000,7,FALSE)</f>
        <v>0.82361600000000001</v>
      </c>
      <c r="J128" s="218">
        <f>VLOOKUP(C128,Hoja2!$D$2:$N$5000,8,FALSE)</f>
        <v>0.1338</v>
      </c>
      <c r="K128" s="218">
        <f>VLOOKUP(C128,Hoja2!$D$2:$N$5000,9,FALSE)</f>
        <v>0.13591800000000001</v>
      </c>
      <c r="L128" s="218">
        <f>VLOOKUP(C128,Hoja2!$D$2:$N$5000,10,FALSE)</f>
        <v>85.411962000000003</v>
      </c>
      <c r="M128" s="218">
        <f>VLOOKUP(C128,Hoja2!$D$2:$N$5000,11,FALSE)</f>
        <v>18.902989000000002</v>
      </c>
    </row>
    <row r="129" spans="1:13">
      <c r="A129" s="548"/>
      <c r="B129" s="535"/>
      <c r="C129" s="401" t="s">
        <v>2380</v>
      </c>
      <c r="D129" s="221" t="str">
        <f>VLOOKUP(C129,Hoja2!$D$2:$N$5000,2,FALSE)</f>
        <v>Industria Metalúrgica</v>
      </c>
      <c r="E129" s="215">
        <f>VLOOKUP(C129,Hoja2!$D$2:$N$5000,3,FALSE)</f>
        <v>7</v>
      </c>
      <c r="F129" s="217">
        <f>VLOOKUP(C129,Hoja2!$D$2:$N$5000,4,FALSE)</f>
        <v>42979</v>
      </c>
      <c r="G129" s="217">
        <f>VLOOKUP(C129,Hoja2!$D$2:$N$5000,5,FALSE)</f>
        <v>44196</v>
      </c>
      <c r="H129" s="218">
        <f>VLOOKUP(C129,Hoja2!$D$2:$N$5000,6,FALSE)</f>
        <v>0.17971300000000001</v>
      </c>
      <c r="I129" s="218">
        <f>VLOOKUP(C129,Hoja2!$D$2:$N$5000,7,FALSE)</f>
        <v>0.315992</v>
      </c>
      <c r="J129" s="218">
        <f>VLOOKUP(C129,Hoja2!$D$2:$N$5000,8,FALSE)</f>
        <v>0.53471519999999995</v>
      </c>
      <c r="K129" s="218">
        <f>VLOOKUP(C129,Hoja2!$D$2:$N$5000,9,FALSE)</f>
        <v>0.52276299999999998</v>
      </c>
      <c r="L129" s="218">
        <f>VLOOKUP(C129,Hoja2!$D$2:$N$5000,10,FALSE)</f>
        <v>130.95667399999999</v>
      </c>
      <c r="M129" s="218">
        <f>VLOOKUP(C129,Hoja2!$D$2:$N$5000,11,FALSE)</f>
        <v>21.783456000000001</v>
      </c>
    </row>
    <row r="130" spans="1:13">
      <c r="A130" s="548"/>
      <c r="B130" s="535"/>
      <c r="C130" s="401" t="s">
        <v>6894</v>
      </c>
      <c r="D130" s="221" t="str">
        <f>VLOOKUP(C130,Hoja2!$D$2:$N$5000,2,FALSE)</f>
        <v>Alimentos</v>
      </c>
      <c r="E130" s="215">
        <f>VLOOKUP(C130,Hoja2!$D$2:$N$5000,3,FALSE)</f>
        <v>1</v>
      </c>
      <c r="F130" s="217" t="str">
        <f>VLOOKUP(C130,Hoja2!$D$2:$N$5000,4,FALSE)</f>
        <v>-</v>
      </c>
      <c r="G130" s="217" t="str">
        <f>VLOOKUP(C130,Hoja2!$D$2:$N$5000,5,FALSE)</f>
        <v>-</v>
      </c>
      <c r="H130" s="218">
        <f>VLOOKUP(C130,Hoja2!$D$2:$N$5000,6,FALSE)</f>
        <v>0.216803</v>
      </c>
      <c r="I130" s="218">
        <f>VLOOKUP(C130,Hoja2!$D$2:$N$5000,7,FALSE)</f>
        <v>0.58162599999999998</v>
      </c>
      <c r="J130" s="218">
        <f>VLOOKUP(C130,Hoja2!$D$2:$N$5000,8,FALSE)</f>
        <v>0.29198160000000001</v>
      </c>
      <c r="K130" s="218">
        <f>VLOOKUP(C130,Hoja2!$D$2:$N$5000,9,FALSE)</f>
        <v>0.26993099999999998</v>
      </c>
      <c r="L130" s="218">
        <f>VLOOKUP(C130,Hoja2!$D$2:$N$5000,10,FALSE)</f>
        <v>134.394068</v>
      </c>
      <c r="M130" s="218">
        <f>VLOOKUP(C130,Hoja2!$D$2:$N$5000,11,FALSE)</f>
        <v>19.465413999999999</v>
      </c>
    </row>
    <row r="131" spans="1:13">
      <c r="A131" s="548"/>
      <c r="B131" s="535"/>
      <c r="C131" s="401" t="s">
        <v>5858</v>
      </c>
      <c r="D131" s="221" t="str">
        <f>VLOOKUP(C131,Hoja2!$D$2:$N$5000,2,FALSE)</f>
        <v>Comercio</v>
      </c>
      <c r="E131" s="215">
        <f>VLOOKUP(C131,Hoja2!$D$2:$N$5000,3,FALSE)</f>
        <v>7</v>
      </c>
      <c r="F131" s="217">
        <f>VLOOKUP(C131,Hoja2!$D$2:$N$5000,4,FALSE)</f>
        <v>43800</v>
      </c>
      <c r="G131" s="217">
        <f>VLOOKUP(C131,Hoja2!$D$2:$N$5000,5,FALSE)</f>
        <v>44712</v>
      </c>
      <c r="H131" s="218">
        <f>VLOOKUP(C131,Hoja2!$D$2:$N$5000,6,FALSE)</f>
        <v>0.20807800000000001</v>
      </c>
      <c r="I131" s="218">
        <f>VLOOKUP(C131,Hoja2!$D$2:$N$5000,7,FALSE)</f>
        <v>0.75402499999999995</v>
      </c>
      <c r="J131" s="218">
        <f>VLOOKUP(C131,Hoja2!$D$2:$N$5000,8,FALSE)</f>
        <v>0.1101</v>
      </c>
      <c r="K131" s="218">
        <f>VLOOKUP(C131,Hoja2!$D$2:$N$5000,9,FALSE)</f>
        <v>0.115008</v>
      </c>
      <c r="L131" s="218">
        <f>VLOOKUP(C131,Hoja2!$D$2:$N$5000,10,FALSE)</f>
        <v>64.348052999999993</v>
      </c>
      <c r="M131" s="218">
        <f>VLOOKUP(C131,Hoja2!$D$2:$N$5000,11,FALSE)</f>
        <v>19.135282</v>
      </c>
    </row>
    <row r="132" spans="1:13">
      <c r="A132" s="548"/>
      <c r="B132" s="535"/>
      <c r="C132" s="401" t="s">
        <v>3062</v>
      </c>
      <c r="D132" s="221" t="str">
        <f>VLOOKUP(C132,Hoja2!$D$2:$N$5000,2,FALSE)</f>
        <v>Alimentos</v>
      </c>
      <c r="E132" s="215">
        <f>VLOOKUP(C132,Hoja2!$D$2:$N$5000,3,FALSE)</f>
        <v>8</v>
      </c>
      <c r="F132" s="217">
        <f>VLOOKUP(C132,Hoja2!$D$2:$N$5000,4,FALSE)</f>
        <v>43282</v>
      </c>
      <c r="G132" s="217">
        <f>VLOOKUP(C132,Hoja2!$D$2:$N$5000,5,FALSE)</f>
        <v>44561</v>
      </c>
      <c r="H132" s="218">
        <f>VLOOKUP(C132,Hoja2!$D$2:$N$5000,6,FALSE)</f>
        <v>0.202372</v>
      </c>
      <c r="I132" s="218">
        <f>VLOOKUP(C132,Hoja2!$D$2:$N$5000,7,FALSE)</f>
        <v>0.58155400000000002</v>
      </c>
      <c r="J132" s="218">
        <f>VLOOKUP(C132,Hoja2!$D$2:$N$5000,8,FALSE)</f>
        <v>0.3775636</v>
      </c>
      <c r="K132" s="218">
        <f>VLOOKUP(C132,Hoja2!$D$2:$N$5000,9,FALSE)</f>
        <v>0.33193400000000001</v>
      </c>
      <c r="L132" s="218">
        <f>VLOOKUP(C132,Hoja2!$D$2:$N$5000,10,FALSE)</f>
        <v>171.64978300000001</v>
      </c>
      <c r="M132" s="218">
        <f>VLOOKUP(C132,Hoja2!$D$2:$N$5000,11,FALSE)</f>
        <v>19.251553000000001</v>
      </c>
    </row>
    <row r="133" spans="1:13">
      <c r="A133" s="548"/>
      <c r="B133" s="535"/>
      <c r="C133" s="401" t="s">
        <v>5794</v>
      </c>
      <c r="D133" s="221" t="str">
        <f>VLOOKUP(C133,Hoja2!$D$2:$N$5000,2,FALSE)</f>
        <v>Otros</v>
      </c>
      <c r="E133" s="215">
        <f>VLOOKUP(C133,Hoja2!$D$2:$N$5000,3,FALSE)</f>
        <v>7</v>
      </c>
      <c r="F133" s="217">
        <f>VLOOKUP(C133,Hoja2!$D$2:$N$5000,4,FALSE)</f>
        <v>43770</v>
      </c>
      <c r="G133" s="217">
        <f>VLOOKUP(C133,Hoja2!$D$2:$N$5000,5,FALSE)</f>
        <v>44561</v>
      </c>
      <c r="H133" s="218">
        <f>VLOOKUP(C133,Hoja2!$D$2:$N$5000,6,FALSE)</f>
        <v>0.16803000000000001</v>
      </c>
      <c r="I133" s="218">
        <f>VLOOKUP(C133,Hoja2!$D$2:$N$5000,7,FALSE)</f>
        <v>0.488178</v>
      </c>
      <c r="J133" s="218">
        <f>VLOOKUP(C133,Hoja2!$D$2:$N$5000,8,FALSE)</f>
        <v>0.35037000000000001</v>
      </c>
      <c r="K133" s="218">
        <f>VLOOKUP(C133,Hoja2!$D$2:$N$5000,9,FALSE)</f>
        <v>0.29274699999999998</v>
      </c>
      <c r="L133" s="218">
        <f>VLOOKUP(C133,Hoja2!$D$2:$N$5000,10,FALSE)</f>
        <v>132.560948</v>
      </c>
      <c r="M133" s="218">
        <f>VLOOKUP(C133,Hoja2!$D$2:$N$5000,11,FALSE)</f>
        <v>20.743974000000001</v>
      </c>
    </row>
    <row r="134" spans="1:13">
      <c r="A134" s="548"/>
      <c r="B134" s="535"/>
      <c r="C134" s="401" t="s">
        <v>7278</v>
      </c>
      <c r="D134" s="221" t="str">
        <f>VLOOKUP(C134,Hoja2!$D$2:$N$5000,2,FALSE)</f>
        <v>Comercio</v>
      </c>
      <c r="E134" s="215">
        <f>VLOOKUP(C134,Hoja2!$D$2:$N$5000,3,FALSE)</f>
        <v>7</v>
      </c>
      <c r="F134" s="217">
        <f>VLOOKUP(C134,Hoja2!$D$2:$N$5000,4,FALSE)</f>
        <v>44409</v>
      </c>
      <c r="G134" s="217">
        <f>VLOOKUP(C134,Hoja2!$D$2:$N$5000,5,FALSE)</f>
        <v>46234</v>
      </c>
      <c r="H134" s="218">
        <f>VLOOKUP(C134,Hoja2!$D$2:$N$5000,6,FALSE)</f>
        <v>0.23977999999999999</v>
      </c>
      <c r="I134" s="218">
        <f>VLOOKUP(C134,Hoja2!$D$2:$N$5000,7,FALSE)</f>
        <v>0.57315199999999999</v>
      </c>
      <c r="J134" s="218">
        <f>VLOOKUP(C134,Hoja2!$D$2:$N$5000,8,FALSE)</f>
        <v>0.11888</v>
      </c>
      <c r="K134" s="218">
        <f>VLOOKUP(C134,Hoja2!$D$2:$N$5000,9,FALSE)</f>
        <v>0.12546299999999999</v>
      </c>
      <c r="L134" s="218">
        <f>VLOOKUP(C134,Hoja2!$D$2:$N$5000,10,FALSE)</f>
        <v>52.805615000000003</v>
      </c>
      <c r="M134" s="218">
        <f>VLOOKUP(C134,Hoja2!$D$2:$N$5000,11,FALSE)</f>
        <v>23.384270999999998</v>
      </c>
    </row>
    <row r="135" spans="1:13">
      <c r="A135" s="548"/>
      <c r="B135" s="535"/>
      <c r="C135" s="401" t="s">
        <v>6089</v>
      </c>
      <c r="D135" s="221" t="str">
        <f>VLOOKUP(C135,Hoja2!$D$2:$N$5000,2,FALSE)</f>
        <v>Construcción</v>
      </c>
      <c r="E135" s="215">
        <f>VLOOKUP(C135,Hoja2!$D$2:$N$5000,3,FALSE)</f>
        <v>8</v>
      </c>
      <c r="F135" s="217">
        <f>VLOOKUP(C135,Hoja2!$D$2:$N$5000,4,FALSE)</f>
        <v>43862</v>
      </c>
      <c r="G135" s="217">
        <f>VLOOKUP(C135,Hoja2!$D$2:$N$5000,5,FALSE)</f>
        <v>44561</v>
      </c>
      <c r="H135" s="218">
        <f>VLOOKUP(C135,Hoja2!$D$2:$N$5000,6,FALSE)</f>
        <v>0.19167899999999999</v>
      </c>
      <c r="I135" s="218">
        <f>VLOOKUP(C135,Hoja2!$D$2:$N$5000,7,FALSE)</f>
        <v>0.52225600000000005</v>
      </c>
      <c r="J135" s="218">
        <f>VLOOKUP(C135,Hoja2!$D$2:$N$5000,8,FALSE)</f>
        <v>0.18695439999999999</v>
      </c>
      <c r="K135" s="218">
        <f>VLOOKUP(C135,Hoja2!$D$2:$N$5000,9,FALSE)</f>
        <v>0.171321</v>
      </c>
      <c r="L135" s="218">
        <f>VLOOKUP(C135,Hoja2!$D$2:$N$5000,10,FALSE)</f>
        <v>76.321479999999994</v>
      </c>
      <c r="M135" s="218">
        <f>VLOOKUP(C135,Hoja2!$D$2:$N$5000,11,FALSE)</f>
        <v>17.629342999999999</v>
      </c>
    </row>
    <row r="136" spans="1:13">
      <c r="A136" s="548"/>
      <c r="B136" s="535"/>
      <c r="C136" s="401" t="s">
        <v>7095</v>
      </c>
      <c r="D136" s="221" t="str">
        <f>VLOOKUP(C136,Hoja2!$D$2:$N$5000,2,FALSE)</f>
        <v>Comercio</v>
      </c>
      <c r="E136" s="215">
        <f>VLOOKUP(C136,Hoja2!$D$2:$N$5000,3,FALSE)</f>
        <v>6</v>
      </c>
      <c r="F136" s="217">
        <f>VLOOKUP(C136,Hoja2!$D$2:$N$5000,4,FALSE)</f>
        <v>43952</v>
      </c>
      <c r="G136" s="217">
        <f>VLOOKUP(C136,Hoja2!$D$2:$N$5000,5,FALSE)</f>
        <v>45412</v>
      </c>
      <c r="H136" s="218">
        <f>VLOOKUP(C136,Hoja2!$D$2:$N$5000,6,FALSE)</f>
        <v>0.19078100000000001</v>
      </c>
      <c r="I136" s="218">
        <f>VLOOKUP(C136,Hoja2!$D$2:$N$5000,7,FALSE)</f>
        <v>0.56618500000000005</v>
      </c>
      <c r="J136" s="218">
        <f>VLOOKUP(C136,Hoja2!$D$2:$N$5000,8,FALSE)</f>
        <v>0.23280000000000001</v>
      </c>
      <c r="K136" s="218">
        <f>VLOOKUP(C136,Hoja2!$D$2:$N$5000,9,FALSE)</f>
        <v>0.21848899999999999</v>
      </c>
      <c r="L136" s="218">
        <f>VLOOKUP(C136,Hoja2!$D$2:$N$5000,10,FALSE)</f>
        <v>101.76502600000001</v>
      </c>
      <c r="M136" s="218">
        <f>VLOOKUP(C136,Hoja2!$D$2:$N$5000,11,FALSE)</f>
        <v>19.151751999999998</v>
      </c>
    </row>
    <row r="137" spans="1:13">
      <c r="A137" s="548"/>
      <c r="B137" s="535"/>
      <c r="C137" s="401" t="s">
        <v>7099</v>
      </c>
      <c r="D137" s="221" t="str">
        <f>VLOOKUP(C137,Hoja2!$D$2:$N$5000,2,FALSE)</f>
        <v>Otros</v>
      </c>
      <c r="E137" s="215">
        <f>VLOOKUP(C137,Hoja2!$D$2:$N$5000,3,FALSE)</f>
        <v>6</v>
      </c>
      <c r="F137" s="217">
        <f>VLOOKUP(C137,Hoja2!$D$2:$N$5000,4,FALSE)</f>
        <v>43952</v>
      </c>
      <c r="G137" s="217">
        <f>VLOOKUP(C137,Hoja2!$D$2:$N$5000,5,FALSE)</f>
        <v>45412</v>
      </c>
      <c r="H137" s="218">
        <f>VLOOKUP(C137,Hoja2!$D$2:$N$5000,6,FALSE)</f>
        <v>0.23381199999999999</v>
      </c>
      <c r="I137" s="218">
        <f>VLOOKUP(C137,Hoja2!$D$2:$N$5000,7,FALSE)</f>
        <v>0.61059300000000005</v>
      </c>
      <c r="J137" s="218">
        <f>VLOOKUP(C137,Hoja2!$D$2:$N$5000,8,FALSE)</f>
        <v>9.5600000000000004E-2</v>
      </c>
      <c r="K137" s="218">
        <f>VLOOKUP(C137,Hoja2!$D$2:$N$5000,9,FALSE)</f>
        <v>0.104042</v>
      </c>
      <c r="L137" s="218">
        <f>VLOOKUP(C137,Hoja2!$D$2:$N$5000,10,FALSE)</f>
        <v>45.066332000000003</v>
      </c>
      <c r="M137" s="218">
        <f>VLOOKUP(C137,Hoja2!$D$2:$N$5000,11,FALSE)</f>
        <v>19.812936000000001</v>
      </c>
    </row>
    <row r="138" spans="1:13">
      <c r="A138" s="548"/>
      <c r="B138" s="535"/>
      <c r="C138" s="401" t="s">
        <v>6697</v>
      </c>
      <c r="D138" s="221" t="str">
        <f>VLOOKUP(C138,Hoja2!$D$2:$N$5000,2,FALSE)</f>
        <v>Vidrios, cauchos y plásticos</v>
      </c>
      <c r="E138" s="215">
        <f>VLOOKUP(C138,Hoja2!$D$2:$N$5000,3,FALSE)</f>
        <v>7</v>
      </c>
      <c r="F138" s="217">
        <f>VLOOKUP(C138,Hoja2!$D$2:$N$5000,4,FALSE)</f>
        <v>44166</v>
      </c>
      <c r="G138" s="217">
        <f>VLOOKUP(C138,Hoja2!$D$2:$N$5000,5,FALSE)</f>
        <v>45291</v>
      </c>
      <c r="H138" s="218">
        <f>VLOOKUP(C138,Hoja2!$D$2:$N$5000,6,FALSE)</f>
        <v>0.20843400000000001</v>
      </c>
      <c r="I138" s="218">
        <f>VLOOKUP(C138,Hoja2!$D$2:$N$5000,7,FALSE)</f>
        <v>0.57865200000000006</v>
      </c>
      <c r="J138" s="218">
        <f>VLOOKUP(C138,Hoja2!$D$2:$N$5000,8,FALSE)</f>
        <v>0.89629599999999998</v>
      </c>
      <c r="K138" s="218">
        <f>VLOOKUP(C138,Hoja2!$D$2:$N$5000,9,FALSE)</f>
        <v>0.88869799999999999</v>
      </c>
      <c r="L138" s="218">
        <f>VLOOKUP(C138,Hoja2!$D$2:$N$5000,10,FALSE)</f>
        <v>401.98521499999998</v>
      </c>
      <c r="M138" s="218">
        <f>VLOOKUP(C138,Hoja2!$D$2:$N$5000,11,FALSE)</f>
        <v>19.077193999999999</v>
      </c>
    </row>
    <row r="139" spans="1:13">
      <c r="A139" s="548"/>
      <c r="B139" s="535"/>
      <c r="C139" s="401" t="s">
        <v>6230</v>
      </c>
      <c r="D139" s="221" t="str">
        <f>VLOOKUP(C139,Hoja2!$D$2:$N$5000,2,FALSE)</f>
        <v>Alimentos</v>
      </c>
      <c r="E139" s="215">
        <f>VLOOKUP(C139,Hoja2!$D$2:$N$5000,3,FALSE)</f>
        <v>7</v>
      </c>
      <c r="F139" s="217">
        <f>VLOOKUP(C139,Hoja2!$D$2:$N$5000,4,FALSE)</f>
        <v>43952</v>
      </c>
      <c r="G139" s="217">
        <f>VLOOKUP(C139,Hoja2!$D$2:$N$5000,5,FALSE)</f>
        <v>45657</v>
      </c>
      <c r="H139" s="218">
        <f>VLOOKUP(C139,Hoja2!$D$2:$N$5000,6,FALSE)</f>
        <v>0.21124599999999999</v>
      </c>
      <c r="I139" s="218">
        <f>VLOOKUP(C139,Hoja2!$D$2:$N$5000,7,FALSE)</f>
        <v>0.55645500000000003</v>
      </c>
      <c r="J139" s="218">
        <f>VLOOKUP(C139,Hoja2!$D$2:$N$5000,8,FALSE)</f>
        <v>0.21204000000000001</v>
      </c>
      <c r="K139" s="218">
        <f>VLOOKUP(C139,Hoja2!$D$2:$N$5000,9,FALSE)</f>
        <v>0.21956100000000001</v>
      </c>
      <c r="L139" s="218">
        <f>VLOOKUP(C139,Hoja2!$D$2:$N$5000,10,FALSE)</f>
        <v>91.443614999999994</v>
      </c>
      <c r="M139" s="218">
        <f>VLOOKUP(C139,Hoja2!$D$2:$N$5000,11,FALSE)</f>
        <v>24.371604999999999</v>
      </c>
    </row>
    <row r="140" spans="1:13">
      <c r="A140" s="548"/>
      <c r="B140" s="535"/>
      <c r="C140" s="401" t="s">
        <v>3011</v>
      </c>
      <c r="D140" s="221" t="str">
        <f>VLOOKUP(C140,Hoja2!$D$2:$N$5000,2,FALSE)</f>
        <v>Otros</v>
      </c>
      <c r="E140" s="215">
        <f>VLOOKUP(C140,Hoja2!$D$2:$N$5000,3,FALSE)</f>
        <v>6</v>
      </c>
      <c r="F140" s="217">
        <f>VLOOKUP(C140,Hoja2!$D$2:$N$5000,4,FALSE)</f>
        <v>42917</v>
      </c>
      <c r="G140" s="217">
        <f>VLOOKUP(C140,Hoja2!$D$2:$N$5000,5,FALSE)</f>
        <v>44408</v>
      </c>
      <c r="H140" s="218">
        <f>VLOOKUP(C140,Hoja2!$D$2:$N$5000,6,FALSE)</f>
        <v>0.206652</v>
      </c>
      <c r="I140" s="218">
        <f>VLOOKUP(C140,Hoja2!$D$2:$N$5000,7,FALSE)</f>
        <v>0.69990699999999995</v>
      </c>
      <c r="J140" s="218">
        <f>VLOOKUP(C140,Hoja2!$D$2:$N$5000,8,FALSE)</f>
        <v>0.19919999999999999</v>
      </c>
      <c r="K140" s="218">
        <f>VLOOKUP(C140,Hoja2!$D$2:$N$5000,9,FALSE)</f>
        <v>0.17945700000000001</v>
      </c>
      <c r="L140" s="218">
        <f>VLOOKUP(C140,Hoja2!$D$2:$N$5000,10,FALSE)</f>
        <v>106.548177</v>
      </c>
      <c r="M140" s="218">
        <f>VLOOKUP(C140,Hoja2!$D$2:$N$5000,11,FALSE)</f>
        <v>14.993625</v>
      </c>
    </row>
    <row r="141" spans="1:13">
      <c r="A141" s="548"/>
      <c r="B141" s="535"/>
      <c r="C141" s="401" t="s">
        <v>6272</v>
      </c>
      <c r="D141" s="221" t="str">
        <f>VLOOKUP(C141,Hoja2!$D$2:$N$5000,2,FALSE)</f>
        <v>Hidrocarburos</v>
      </c>
      <c r="E141" s="215">
        <f>VLOOKUP(C141,Hoja2!$D$2:$N$5000,3,FALSE)</f>
        <v>6</v>
      </c>
      <c r="F141" s="217">
        <f>VLOOKUP(C141,Hoja2!$D$2:$N$5000,4,FALSE)</f>
        <v>43983</v>
      </c>
      <c r="G141" s="217">
        <f>VLOOKUP(C141,Hoja2!$D$2:$N$5000,5,FALSE)</f>
        <v>45107</v>
      </c>
      <c r="H141" s="218">
        <f>VLOOKUP(C141,Hoja2!$D$2:$N$5000,6,FALSE)</f>
        <v>0.26838299999999998</v>
      </c>
      <c r="I141" s="218">
        <f>VLOOKUP(C141,Hoja2!$D$2:$N$5000,7,FALSE)</f>
        <v>0.40317799999999998</v>
      </c>
      <c r="J141" s="218">
        <f>VLOOKUP(C141,Hoja2!$D$2:$N$5000,8,FALSE)</f>
        <v>0.19839999999999999</v>
      </c>
      <c r="K141" s="218">
        <f>VLOOKUP(C141,Hoja2!$D$2:$N$5000,9,FALSE)</f>
        <v>0.20808399999999999</v>
      </c>
      <c r="L141" s="218">
        <f>VLOOKUP(C141,Hoja2!$D$2:$N$5000,10,FALSE)</f>
        <v>61.752184999999997</v>
      </c>
      <c r="M141" s="218">
        <f>VLOOKUP(C141,Hoja2!$D$2:$N$5000,11,FALSE)</f>
        <v>20.476309000000001</v>
      </c>
    </row>
    <row r="142" spans="1:13">
      <c r="A142" s="548"/>
      <c r="B142" s="535"/>
      <c r="C142" s="401" t="s">
        <v>5608</v>
      </c>
      <c r="D142" s="221" t="str">
        <f>VLOOKUP(C142,Hoja2!$D$2:$N$5000,2,FALSE)</f>
        <v>Construcción</v>
      </c>
      <c r="E142" s="215">
        <f>VLOOKUP(C142,Hoja2!$D$2:$N$5000,3,FALSE)</f>
        <v>7</v>
      </c>
      <c r="F142" s="217">
        <f>VLOOKUP(C142,Hoja2!$D$2:$N$5000,4,FALSE)</f>
        <v>43709</v>
      </c>
      <c r="G142" s="217">
        <f>VLOOKUP(C142,Hoja2!$D$2:$N$5000,5,FALSE)</f>
        <v>45291</v>
      </c>
      <c r="H142" s="218">
        <f>VLOOKUP(C142,Hoja2!$D$2:$N$5000,6,FALSE)</f>
        <v>0.10850799999999999</v>
      </c>
      <c r="I142" s="218">
        <f>VLOOKUP(C142,Hoja2!$D$2:$N$5000,7,FALSE)</f>
        <v>0.185027</v>
      </c>
      <c r="J142" s="218">
        <f>VLOOKUP(C142,Hoja2!$D$2:$N$5000,8,FALSE)</f>
        <v>0.42059999999999997</v>
      </c>
      <c r="K142" s="218">
        <f>VLOOKUP(C142,Hoja2!$D$2:$N$5000,9,FALSE)</f>
        <v>0.345024</v>
      </c>
      <c r="L142" s="218">
        <f>VLOOKUP(C142,Hoja2!$D$2:$N$5000,10,FALSE)</f>
        <v>60.316533</v>
      </c>
      <c r="M142" s="218">
        <f>VLOOKUP(C142,Hoja2!$D$2:$N$5000,11,FALSE)</f>
        <v>28.924987999999999</v>
      </c>
    </row>
    <row r="143" spans="1:13">
      <c r="A143" s="548"/>
      <c r="B143" s="535"/>
      <c r="C143" s="401" t="s">
        <v>6724</v>
      </c>
      <c r="D143" s="221" t="str">
        <f>VLOOKUP(C143,Hoja2!$D$2:$N$5000,2,FALSE)</f>
        <v>Papel</v>
      </c>
      <c r="E143" s="215">
        <f>VLOOKUP(C143,Hoja2!$D$2:$N$5000,3,FALSE)</f>
        <v>7</v>
      </c>
      <c r="F143" s="217">
        <f>VLOOKUP(C143,Hoja2!$D$2:$N$5000,4,FALSE)</f>
        <v>44166</v>
      </c>
      <c r="G143" s="217">
        <f>VLOOKUP(C143,Hoja2!$D$2:$N$5000,5,FALSE)</f>
        <v>45291</v>
      </c>
      <c r="H143" s="218">
        <f>VLOOKUP(C143,Hoja2!$D$2:$N$5000,6,FALSE)</f>
        <v>0.19950999999999999</v>
      </c>
      <c r="I143" s="218">
        <f>VLOOKUP(C143,Hoja2!$D$2:$N$5000,7,FALSE)</f>
        <v>0.44720199999999999</v>
      </c>
      <c r="J143" s="218">
        <f>VLOOKUP(C143,Hoja2!$D$2:$N$5000,8,FALSE)</f>
        <v>0.13439999999999999</v>
      </c>
      <c r="K143" s="218">
        <f>VLOOKUP(C143,Hoja2!$D$2:$N$5000,9,FALSE)</f>
        <v>0.115008</v>
      </c>
      <c r="L143" s="218">
        <f>VLOOKUP(C143,Hoja2!$D$2:$N$5000,10,FALSE)</f>
        <v>46.586449000000002</v>
      </c>
      <c r="M143" s="218">
        <f>VLOOKUP(C143,Hoja2!$D$2:$N$5000,11,FALSE)</f>
        <v>19.996044000000001</v>
      </c>
    </row>
    <row r="144" spans="1:13">
      <c r="A144" s="548"/>
      <c r="B144" s="535"/>
      <c r="C144" s="401" t="s">
        <v>5860</v>
      </c>
      <c r="D144" s="221" t="str">
        <f>VLOOKUP(C144,Hoja2!$D$2:$N$5000,2,FALSE)</f>
        <v>Transporte</v>
      </c>
      <c r="E144" s="215">
        <f>VLOOKUP(C144,Hoja2!$D$2:$N$5000,3,FALSE)</f>
        <v>6</v>
      </c>
      <c r="F144" s="217">
        <f>VLOOKUP(C144,Hoja2!$D$2:$N$5000,4,FALSE)</f>
        <v>43800</v>
      </c>
      <c r="G144" s="217">
        <f>VLOOKUP(C144,Hoja2!$D$2:$N$5000,5,FALSE)</f>
        <v>44712</v>
      </c>
      <c r="H144" s="218">
        <f>VLOOKUP(C144,Hoja2!$D$2:$N$5000,6,FALSE)</f>
        <v>0.21105299999999999</v>
      </c>
      <c r="I144" s="218">
        <f>VLOOKUP(C144,Hoja2!$D$2:$N$5000,7,FALSE)</f>
        <v>0.86226499999999995</v>
      </c>
      <c r="J144" s="218">
        <f>VLOOKUP(C144,Hoja2!$D$2:$N$5000,8,FALSE)</f>
        <v>0.19359999999999999</v>
      </c>
      <c r="K144" s="218">
        <f>VLOOKUP(C144,Hoja2!$D$2:$N$5000,9,FALSE)</f>
        <v>0.19767999999999999</v>
      </c>
      <c r="L144" s="218">
        <f>VLOOKUP(C144,Hoja2!$D$2:$N$5000,10,FALSE)</f>
        <v>128.879538</v>
      </c>
      <c r="M144" s="218">
        <f>VLOOKUP(C144,Hoja2!$D$2:$N$5000,11,FALSE)</f>
        <v>18.395731000000001</v>
      </c>
    </row>
    <row r="145" spans="1:13">
      <c r="A145" s="548"/>
      <c r="B145" s="535"/>
      <c r="C145" s="401" t="s">
        <v>5862</v>
      </c>
      <c r="D145" s="221" t="str">
        <f>VLOOKUP(C145,Hoja2!$D$2:$N$5000,2,FALSE)</f>
        <v>Transporte</v>
      </c>
      <c r="E145" s="215">
        <f>VLOOKUP(C145,Hoja2!$D$2:$N$5000,3,FALSE)</f>
        <v>6</v>
      </c>
      <c r="F145" s="217">
        <f>VLOOKUP(C145,Hoja2!$D$2:$N$5000,4,FALSE)</f>
        <v>43800</v>
      </c>
      <c r="G145" s="217">
        <f>VLOOKUP(C145,Hoja2!$D$2:$N$5000,5,FALSE)</f>
        <v>44712</v>
      </c>
      <c r="H145" s="218">
        <f>VLOOKUP(C145,Hoja2!$D$2:$N$5000,6,FALSE)</f>
        <v>0.19411999999999999</v>
      </c>
      <c r="I145" s="218">
        <f>VLOOKUP(C145,Hoja2!$D$2:$N$5000,7,FALSE)</f>
        <v>0.176954</v>
      </c>
      <c r="J145" s="218">
        <f>VLOOKUP(C145,Hoja2!$D$2:$N$5000,8,FALSE)</f>
        <v>0.39998319999999998</v>
      </c>
      <c r="K145" s="218">
        <f>VLOOKUP(C145,Hoja2!$D$2:$N$5000,9,FALSE)</f>
        <v>0.41616900000000001</v>
      </c>
      <c r="L145" s="218">
        <f>VLOOKUP(C145,Hoja2!$D$2:$N$5000,10,FALSE)</f>
        <v>54.644094000000003</v>
      </c>
      <c r="M145" s="218">
        <f>VLOOKUP(C145,Hoja2!$D$2:$N$5000,11,FALSE)</f>
        <v>36.143464000000002</v>
      </c>
    </row>
    <row r="146" spans="1:13">
      <c r="A146" s="548"/>
      <c r="B146" s="535"/>
      <c r="C146" s="401" t="s">
        <v>6633</v>
      </c>
      <c r="D146" s="221" t="str">
        <f>VLOOKUP(C146,Hoja2!$D$2:$N$5000,2,FALSE)</f>
        <v>Pesquería</v>
      </c>
      <c r="E146" s="215">
        <f>VLOOKUP(C146,Hoja2!$D$2:$N$5000,3,FALSE)</f>
        <v>12</v>
      </c>
      <c r="F146" s="217">
        <f>VLOOKUP(C146,Hoja2!$D$2:$N$5000,4,FALSE)</f>
        <v>44136</v>
      </c>
      <c r="G146" s="217">
        <f>VLOOKUP(C146,Hoja2!$D$2:$N$5000,5,FALSE)</f>
        <v>44865</v>
      </c>
      <c r="H146" s="218">
        <f>VLOOKUP(C146,Hoja2!$D$2:$N$5000,6,FALSE)</f>
        <v>0.18426200000000001</v>
      </c>
      <c r="I146" s="218">
        <f>VLOOKUP(C146,Hoja2!$D$2:$N$5000,7,FALSE)</f>
        <v>0.37457299999999999</v>
      </c>
      <c r="J146" s="218">
        <f>VLOOKUP(C146,Hoja2!$D$2:$N$5000,8,FALSE)</f>
        <v>0.22783400000000001</v>
      </c>
      <c r="K146" s="218">
        <f>VLOOKUP(C146,Hoja2!$D$2:$N$5000,9,FALSE)</f>
        <v>0.22730700000000001</v>
      </c>
      <c r="L146" s="218">
        <f>VLOOKUP(C146,Hoja2!$D$2:$N$5000,10,FALSE)</f>
        <v>66.885236000000006</v>
      </c>
      <c r="M146" s="218">
        <f>VLOOKUP(C146,Hoja2!$D$2:$N$5000,11,FALSE)</f>
        <v>23.082089</v>
      </c>
    </row>
    <row r="147" spans="1:13">
      <c r="A147" s="548"/>
      <c r="B147" s="535"/>
      <c r="C147" s="401" t="s">
        <v>7392</v>
      </c>
      <c r="D147" s="221" t="str">
        <f>VLOOKUP(C147,Hoja2!$D$2:$N$5000,2,FALSE)</f>
        <v>Comercio</v>
      </c>
      <c r="E147" s="215">
        <f>VLOOKUP(C147,Hoja2!$D$2:$N$5000,3,FALSE)</f>
        <v>6</v>
      </c>
      <c r="F147" s="217">
        <f>VLOOKUP(C147,Hoja2!$D$2:$N$5000,4,FALSE)</f>
        <v>44440</v>
      </c>
      <c r="G147" s="217">
        <f>VLOOKUP(C147,Hoja2!$D$2:$N$5000,5,FALSE)</f>
        <v>46265</v>
      </c>
      <c r="H147" s="218">
        <f>VLOOKUP(C147,Hoja2!$D$2:$N$5000,6,FALSE)</f>
        <v>0.23407600000000001</v>
      </c>
      <c r="I147" s="218">
        <f>VLOOKUP(C147,Hoja2!$D$2:$N$5000,7,FALSE)</f>
        <v>0.71864700000000004</v>
      </c>
      <c r="J147" s="218">
        <f>VLOOKUP(C147,Hoja2!$D$2:$N$5000,8,FALSE)</f>
        <v>0.11840000000000001</v>
      </c>
      <c r="K147" s="218">
        <f>VLOOKUP(C147,Hoja2!$D$2:$N$5000,9,FALSE)</f>
        <v>0.124851</v>
      </c>
      <c r="L147" s="218">
        <f>VLOOKUP(C147,Hoja2!$D$2:$N$5000,10,FALSE)</f>
        <v>65.695358999999996</v>
      </c>
      <c r="M147" s="218">
        <f>VLOOKUP(C147,Hoja2!$D$2:$N$5000,11,FALSE)</f>
        <v>21.448734999999999</v>
      </c>
    </row>
    <row r="148" spans="1:13">
      <c r="A148" s="548"/>
      <c r="B148" s="535"/>
      <c r="C148" s="401" t="s">
        <v>4807</v>
      </c>
      <c r="D148" s="221" t="str">
        <f>VLOOKUP(C148,Hoja2!$D$2:$N$5000,2,FALSE)</f>
        <v>Otros</v>
      </c>
      <c r="E148" s="215">
        <f>VLOOKUP(C148,Hoja2!$D$2:$N$5000,3,FALSE)</f>
        <v>9</v>
      </c>
      <c r="F148" s="217">
        <f>VLOOKUP(C148,Hoja2!$D$2:$N$5000,4,FALSE)</f>
        <v>43617</v>
      </c>
      <c r="G148" s="217">
        <f>VLOOKUP(C148,Hoja2!$D$2:$N$5000,5,FALSE)</f>
        <v>44561</v>
      </c>
      <c r="H148" s="218">
        <f>VLOOKUP(C148,Hoja2!$D$2:$N$5000,6,FALSE)</f>
        <v>0.21585699999999999</v>
      </c>
      <c r="I148" s="218">
        <f>VLOOKUP(C148,Hoja2!$D$2:$N$5000,7,FALSE)</f>
        <v>0.79172299999999995</v>
      </c>
      <c r="J148" s="218">
        <f>VLOOKUP(C148,Hoja2!$D$2:$N$5000,8,FALSE)</f>
        <v>0.62319999999999998</v>
      </c>
      <c r="K148" s="218">
        <f>VLOOKUP(C148,Hoja2!$D$2:$N$5000,9,FALSE)</f>
        <v>0.67565900000000001</v>
      </c>
      <c r="L148" s="218">
        <f>VLOOKUP(C148,Hoja2!$D$2:$N$5000,10,FALSE)</f>
        <v>390.601112</v>
      </c>
      <c r="M148" s="218">
        <f>VLOOKUP(C148,Hoja2!$D$2:$N$5000,11,FALSE)</f>
        <v>20.087902</v>
      </c>
    </row>
    <row r="149" spans="1:13">
      <c r="A149" s="548"/>
      <c r="B149" s="535"/>
      <c r="C149" s="401" t="s">
        <v>2996</v>
      </c>
      <c r="D149" s="221" t="str">
        <f>VLOOKUP(C149,Hoja2!$D$2:$N$5000,2,FALSE)</f>
        <v>Agroindustria</v>
      </c>
      <c r="E149" s="215">
        <f>VLOOKUP(C149,Hoja2!$D$2:$N$5000,3,FALSE)</f>
        <v>8</v>
      </c>
      <c r="F149" s="217">
        <f>VLOOKUP(C149,Hoja2!$D$2:$N$5000,4,FALSE)</f>
        <v>43252</v>
      </c>
      <c r="G149" s="217">
        <f>VLOOKUP(C149,Hoja2!$D$2:$N$5000,5,FALSE)</f>
        <v>44347</v>
      </c>
      <c r="H149" s="218">
        <f>VLOOKUP(C149,Hoja2!$D$2:$N$5000,6,FALSE)</f>
        <v>0.187253</v>
      </c>
      <c r="I149" s="218">
        <f>VLOOKUP(C149,Hoja2!$D$2:$N$5000,7,FALSE)</f>
        <v>0.45782400000000001</v>
      </c>
      <c r="J149" s="218">
        <f>VLOOKUP(C149,Hoja2!$D$2:$N$5000,8,FALSE)</f>
        <v>0.19261</v>
      </c>
      <c r="K149" s="218">
        <f>VLOOKUP(C149,Hoja2!$D$2:$N$5000,9,FALSE)</f>
        <v>0.20344400000000001</v>
      </c>
      <c r="L149" s="218">
        <f>VLOOKUP(C149,Hoja2!$D$2:$N$5000,10,FALSE)</f>
        <v>68.935192000000001</v>
      </c>
      <c r="M149" s="218">
        <f>VLOOKUP(C149,Hoja2!$D$2:$N$5000,11,FALSE)</f>
        <v>19.087671</v>
      </c>
    </row>
    <row r="150" spans="1:13">
      <c r="A150" s="548"/>
      <c r="B150" s="535"/>
      <c r="C150" s="401" t="s">
        <v>2592</v>
      </c>
      <c r="D150" s="221" t="str">
        <f>VLOOKUP(C150,Hoja2!$D$2:$N$5000,2,FALSE)</f>
        <v>Alimentos</v>
      </c>
      <c r="E150" s="215">
        <f>VLOOKUP(C150,Hoja2!$D$2:$N$5000,3,FALSE)</f>
        <v>8</v>
      </c>
      <c r="F150" s="217">
        <f>VLOOKUP(C150,Hoja2!$D$2:$N$5000,4,FALSE)</f>
        <v>43070</v>
      </c>
      <c r="G150" s="217">
        <f>VLOOKUP(C150,Hoja2!$D$2:$N$5000,5,FALSE)</f>
        <v>44561</v>
      </c>
      <c r="H150" s="218">
        <f>VLOOKUP(C150,Hoja2!$D$2:$N$5000,6,FALSE)</f>
        <v>0.21481800000000001</v>
      </c>
      <c r="I150" s="218">
        <f>VLOOKUP(C150,Hoja2!$D$2:$N$5000,7,FALSE)</f>
        <v>0.36599100000000001</v>
      </c>
      <c r="J150" s="218">
        <f>VLOOKUP(C150,Hoja2!$D$2:$N$5000,8,FALSE)</f>
        <v>7.6850399999999999E-2</v>
      </c>
      <c r="K150" s="218">
        <f>VLOOKUP(C150,Hoja2!$D$2:$N$5000,9,FALSE)</f>
        <v>6.4244999999999997E-2</v>
      </c>
      <c r="L150" s="218">
        <f>VLOOKUP(C150,Hoja2!$D$2:$N$5000,10,FALSE)</f>
        <v>21.980250000000002</v>
      </c>
      <c r="M150" s="218">
        <f>VLOOKUP(C150,Hoja2!$D$2:$N$5000,11,FALSE)</f>
        <v>20.532867</v>
      </c>
    </row>
    <row r="151" spans="1:13">
      <c r="A151" s="548"/>
      <c r="B151" s="535"/>
      <c r="C151" s="401" t="s">
        <v>3075</v>
      </c>
      <c r="D151" s="221" t="str">
        <f>VLOOKUP(C151,Hoja2!$D$2:$N$5000,2,FALSE)</f>
        <v>Agroindustria</v>
      </c>
      <c r="E151" s="215">
        <f>VLOOKUP(C151,Hoja2!$D$2:$N$5000,3,FALSE)</f>
        <v>8</v>
      </c>
      <c r="F151" s="217">
        <f>VLOOKUP(C151,Hoja2!$D$2:$N$5000,4,FALSE)</f>
        <v>43282</v>
      </c>
      <c r="G151" s="217">
        <f>VLOOKUP(C151,Hoja2!$D$2:$N$5000,5,FALSE)</f>
        <v>44377</v>
      </c>
      <c r="H151" s="218">
        <f>VLOOKUP(C151,Hoja2!$D$2:$N$5000,6,FALSE)</f>
        <v>0.141156</v>
      </c>
      <c r="I151" s="218">
        <f>VLOOKUP(C151,Hoja2!$D$2:$N$5000,7,FALSE)</f>
        <v>0.47373399999999999</v>
      </c>
      <c r="J151" s="218">
        <f>VLOOKUP(C151,Hoja2!$D$2:$N$5000,8,FALSE)</f>
        <v>0.2322816</v>
      </c>
      <c r="K151" s="218">
        <f>VLOOKUP(C151,Hoja2!$D$2:$N$5000,9,FALSE)</f>
        <v>0.182028</v>
      </c>
      <c r="L151" s="218">
        <f>VLOOKUP(C151,Hoja2!$D$2:$N$5000,10,FALSE)</f>
        <v>86.019267999999997</v>
      </c>
      <c r="M151" s="218">
        <f>VLOOKUP(C151,Hoja2!$D$2:$N$5000,11,FALSE)</f>
        <v>18.522886</v>
      </c>
    </row>
    <row r="152" spans="1:13">
      <c r="A152" s="548"/>
      <c r="B152" s="535"/>
      <c r="C152" s="401" t="s">
        <v>3077</v>
      </c>
      <c r="D152" s="221" t="str">
        <f>VLOOKUP(C152,Hoja2!$D$2:$N$5000,2,FALSE)</f>
        <v>Agroindustria</v>
      </c>
      <c r="E152" s="215">
        <f>VLOOKUP(C152,Hoja2!$D$2:$N$5000,3,FALSE)</f>
        <v>8</v>
      </c>
      <c r="F152" s="217">
        <f>VLOOKUP(C152,Hoja2!$D$2:$N$5000,4,FALSE)</f>
        <v>43282</v>
      </c>
      <c r="G152" s="217">
        <f>VLOOKUP(C152,Hoja2!$D$2:$N$5000,5,FALSE)</f>
        <v>44377</v>
      </c>
      <c r="H152" s="218">
        <f>VLOOKUP(C152,Hoja2!$D$2:$N$5000,6,FALSE)</f>
        <v>0.17586599999999999</v>
      </c>
      <c r="I152" s="218">
        <f>VLOOKUP(C152,Hoja2!$D$2:$N$5000,7,FALSE)</f>
        <v>0.60067099999999995</v>
      </c>
      <c r="J152" s="218">
        <f>VLOOKUP(C152,Hoja2!$D$2:$N$5000,8,FALSE)</f>
        <v>0.29788160000000002</v>
      </c>
      <c r="K152" s="218">
        <f>VLOOKUP(C152,Hoja2!$D$2:$N$5000,9,FALSE)</f>
        <v>0.26768900000000001</v>
      </c>
      <c r="L152" s="218">
        <f>VLOOKUP(C152,Hoja2!$D$2:$N$5000,10,FALSE)</f>
        <v>139.877184</v>
      </c>
      <c r="M152" s="218">
        <f>VLOOKUP(C152,Hoja2!$D$2:$N$5000,11,FALSE)</f>
        <v>17.950368999999998</v>
      </c>
    </row>
    <row r="153" spans="1:13">
      <c r="A153" s="548"/>
      <c r="B153" s="535"/>
      <c r="C153" s="401" t="s">
        <v>6900</v>
      </c>
      <c r="D153" s="221" t="str">
        <f>VLOOKUP(C153,Hoja2!$D$2:$N$5000,2,FALSE)</f>
        <v>Comercio</v>
      </c>
      <c r="E153" s="215">
        <f>VLOOKUP(C153,Hoja2!$D$2:$N$5000,3,FALSE)</f>
        <v>7</v>
      </c>
      <c r="F153" s="217" t="str">
        <f>VLOOKUP(C153,Hoja2!$D$2:$N$5000,4,FALSE)</f>
        <v>-</v>
      </c>
      <c r="G153" s="217" t="str">
        <f>VLOOKUP(C153,Hoja2!$D$2:$N$5000,5,FALSE)</f>
        <v>-</v>
      </c>
      <c r="H153" s="218">
        <f>VLOOKUP(C153,Hoja2!$D$2:$N$5000,6,FALSE)</f>
        <v>0.27183400000000002</v>
      </c>
      <c r="I153" s="218">
        <f>VLOOKUP(C153,Hoja2!$D$2:$N$5000,7,FALSE)</f>
        <v>0.48207800000000001</v>
      </c>
      <c r="J153" s="218">
        <f>VLOOKUP(C153,Hoja2!$D$2:$N$5000,8,FALSE)</f>
        <v>0.13644000000000001</v>
      </c>
      <c r="K153" s="218">
        <f>VLOOKUP(C153,Hoja2!$D$2:$N$5000,9,FALSE)</f>
        <v>0.146374</v>
      </c>
      <c r="L153" s="218">
        <f>VLOOKUP(C153,Hoja2!$D$2:$N$5000,10,FALSE)</f>
        <v>50.982576000000002</v>
      </c>
      <c r="M153" s="218">
        <f>VLOOKUP(C153,Hoja2!$D$2:$N$5000,11,FALSE)</f>
        <v>23.664626999999999</v>
      </c>
    </row>
    <row r="154" spans="1:13">
      <c r="A154" s="548"/>
      <c r="B154" s="535"/>
      <c r="C154" s="401" t="s">
        <v>7419</v>
      </c>
      <c r="D154" s="221" t="str">
        <f>VLOOKUP(C154,Hoja2!$D$2:$N$5000,2,FALSE)</f>
        <v>Comercio</v>
      </c>
      <c r="E154" s="215">
        <f>VLOOKUP(C154,Hoja2!$D$2:$N$5000,3,FALSE)</f>
        <v>7</v>
      </c>
      <c r="F154" s="217">
        <f>VLOOKUP(C154,Hoja2!$D$2:$N$5000,4,FALSE)</f>
        <v>44440</v>
      </c>
      <c r="G154" s="217">
        <f>VLOOKUP(C154,Hoja2!$D$2:$N$5000,5,FALSE)</f>
        <v>46265</v>
      </c>
      <c r="H154" s="218">
        <f>VLOOKUP(C154,Hoja2!$D$2:$N$5000,6,FALSE)</f>
        <v>0.245092</v>
      </c>
      <c r="I154" s="218">
        <f>VLOOKUP(C154,Hoja2!$D$2:$N$5000,7,FALSE)</f>
        <v>0.53244800000000003</v>
      </c>
      <c r="J154" s="218">
        <f>VLOOKUP(C154,Hoja2!$D$2:$N$5000,8,FALSE)</f>
        <v>0.1331</v>
      </c>
      <c r="K154" s="218">
        <f>VLOOKUP(C154,Hoja2!$D$2:$N$5000,9,FALSE)</f>
        <v>0.13591800000000001</v>
      </c>
      <c r="L154" s="218">
        <f>VLOOKUP(C154,Hoja2!$D$2:$N$5000,10,FALSE)</f>
        <v>54.920340000000003</v>
      </c>
      <c r="M154" s="218">
        <f>VLOOKUP(C154,Hoja2!$D$2:$N$5000,11,FALSE)</f>
        <v>22.760014999999999</v>
      </c>
    </row>
    <row r="155" spans="1:13">
      <c r="A155" s="548"/>
      <c r="B155" s="535"/>
      <c r="C155" s="401" t="s">
        <v>6947</v>
      </c>
      <c r="D155" s="221" t="str">
        <f>VLOOKUP(C155,Hoja2!$D$2:$N$5000,2,FALSE)</f>
        <v>Otros</v>
      </c>
      <c r="E155" s="215">
        <f>VLOOKUP(C155,Hoja2!$D$2:$N$5000,3,FALSE)</f>
        <v>7</v>
      </c>
      <c r="F155" s="217">
        <f>VLOOKUP(C155,Hoja2!$D$2:$N$5000,4,FALSE)</f>
        <v>43891</v>
      </c>
      <c r="G155" s="217">
        <f>VLOOKUP(C155,Hoja2!$D$2:$N$5000,5,FALSE)</f>
        <v>45351</v>
      </c>
      <c r="H155" s="218">
        <f>VLOOKUP(C155,Hoja2!$D$2:$N$5000,6,FALSE)</f>
        <v>0.21243899999999999</v>
      </c>
      <c r="I155" s="218">
        <f>VLOOKUP(C155,Hoja2!$D$2:$N$5000,7,FALSE)</f>
        <v>0.70099699999999998</v>
      </c>
      <c r="J155" s="218">
        <f>VLOOKUP(C155,Hoja2!$D$2:$N$5000,8,FALSE)</f>
        <v>0.24856</v>
      </c>
      <c r="K155" s="218">
        <f>VLOOKUP(C155,Hoja2!$D$2:$N$5000,9,FALSE)</f>
        <v>0.32478899999999999</v>
      </c>
      <c r="L155" s="218">
        <f>VLOOKUP(C155,Hoja2!$D$2:$N$5000,10,FALSE)</f>
        <v>160.83954600000001</v>
      </c>
      <c r="M155" s="218">
        <f>VLOOKUP(C155,Hoja2!$D$2:$N$5000,11,FALSE)</f>
        <v>31.420141999999998</v>
      </c>
    </row>
    <row r="156" spans="1:13">
      <c r="A156" s="548"/>
      <c r="B156" s="535"/>
      <c r="C156" s="401" t="s">
        <v>801</v>
      </c>
      <c r="D156" s="221" t="str">
        <f>VLOOKUP(C156,Hoja2!$D$2:$N$5000,2,FALSE)</f>
        <v>Papel</v>
      </c>
      <c r="E156" s="215">
        <f>VLOOKUP(C156,Hoja2!$D$2:$N$5000,3,FALSE)</f>
        <v>6</v>
      </c>
      <c r="F156" s="217">
        <f>VLOOKUP(C156,Hoja2!$D$2:$N$5000,4,FALSE)</f>
        <v>42522</v>
      </c>
      <c r="G156" s="217">
        <f>VLOOKUP(C156,Hoja2!$D$2:$N$5000,5,FALSE)</f>
        <v>45291</v>
      </c>
      <c r="H156" s="218">
        <f>VLOOKUP(C156,Hoja2!$D$2:$N$5000,6,FALSE)</f>
        <v>0.17676</v>
      </c>
      <c r="I156" s="218">
        <f>VLOOKUP(C156,Hoja2!$D$2:$N$5000,7,FALSE)</f>
        <v>0.81876300000000002</v>
      </c>
      <c r="J156" s="218">
        <f>VLOOKUP(C156,Hoja2!$D$2:$N$5000,8,FALSE)</f>
        <v>2.8639999999999999</v>
      </c>
      <c r="K156" s="218">
        <f>VLOOKUP(C156,Hoja2!$D$2:$N$5000,9,FALSE)</f>
        <v>2.8715639999999998</v>
      </c>
      <c r="L156" s="218">
        <f>VLOOKUP(C156,Hoja2!$D$2:$N$5000,10,FALSE)</f>
        <v>1810.363192</v>
      </c>
      <c r="M156" s="218">
        <f>VLOOKUP(C156,Hoja2!$D$2:$N$5000,11,FALSE)</f>
        <v>19.112836999999999</v>
      </c>
    </row>
    <row r="157" spans="1:13">
      <c r="A157" s="548"/>
      <c r="B157" s="535"/>
      <c r="C157" s="401" t="s">
        <v>2594</v>
      </c>
      <c r="D157" s="221" t="str">
        <f>VLOOKUP(C157,Hoja2!$D$2:$N$5000,2,FALSE)</f>
        <v>Agroindustria</v>
      </c>
      <c r="E157" s="215">
        <f>VLOOKUP(C157,Hoja2!$D$2:$N$5000,3,FALSE)</f>
        <v>8</v>
      </c>
      <c r="F157" s="217">
        <f>VLOOKUP(C157,Hoja2!$D$2:$N$5000,4,FALSE)</f>
        <v>43070</v>
      </c>
      <c r="G157" s="217">
        <f>VLOOKUP(C157,Hoja2!$D$2:$N$5000,5,FALSE)</f>
        <v>44561</v>
      </c>
      <c r="H157" s="218">
        <f>VLOOKUP(C157,Hoja2!$D$2:$N$5000,6,FALSE)</f>
        <v>0.151001</v>
      </c>
      <c r="I157" s="218">
        <f>VLOOKUP(C157,Hoja2!$D$2:$N$5000,7,FALSE)</f>
        <v>0.59363999999999995</v>
      </c>
      <c r="J157" s="218">
        <f>VLOOKUP(C157,Hoja2!$D$2:$N$5000,8,FALSE)</f>
        <v>0.45708399999999999</v>
      </c>
      <c r="K157" s="218">
        <f>VLOOKUP(C157,Hoja2!$D$2:$N$5000,9,FALSE)</f>
        <v>0.35334900000000002</v>
      </c>
      <c r="L157" s="218">
        <f>VLOOKUP(C157,Hoja2!$D$2:$N$5000,10,FALSE)</f>
        <v>212.111515</v>
      </c>
      <c r="M157" s="218">
        <f>VLOOKUP(C157,Hoja2!$D$2:$N$5000,11,FALSE)</f>
        <v>17.663167999999999</v>
      </c>
    </row>
    <row r="158" spans="1:13">
      <c r="A158" s="548"/>
      <c r="B158" s="535"/>
      <c r="C158" s="401" t="s">
        <v>6978</v>
      </c>
      <c r="D158" s="221" t="str">
        <f>VLOOKUP(C158,Hoja2!$D$2:$N$5000,2,FALSE)</f>
        <v>Transporte</v>
      </c>
      <c r="E158" s="215">
        <f>VLOOKUP(C158,Hoja2!$D$2:$N$5000,3,FALSE)</f>
        <v>7</v>
      </c>
      <c r="F158" s="217">
        <f>VLOOKUP(C158,Hoja2!$D$2:$N$5000,4,FALSE)</f>
        <v>43922</v>
      </c>
      <c r="G158" s="217">
        <f>VLOOKUP(C158,Hoja2!$D$2:$N$5000,5,FALSE)</f>
        <v>45747</v>
      </c>
      <c r="H158" s="218">
        <f>VLOOKUP(C158,Hoja2!$D$2:$N$5000,6,FALSE)</f>
        <v>0.17494100000000001</v>
      </c>
      <c r="I158" s="218">
        <f>VLOOKUP(C158,Hoja2!$D$2:$N$5000,7,FALSE)</f>
        <v>0.103226</v>
      </c>
      <c r="J158" s="218">
        <f>VLOOKUP(C158,Hoja2!$D$2:$N$5000,8,FALSE)</f>
        <v>8.6279999999999996E-2</v>
      </c>
      <c r="K158" s="218">
        <f>VLOOKUP(C158,Hoja2!$D$2:$N$5000,9,FALSE)</f>
        <v>2.0910999999999999E-2</v>
      </c>
      <c r="L158" s="218">
        <f>VLOOKUP(C158,Hoja2!$D$2:$N$5000,10,FALSE)</f>
        <v>6.8962950000000003</v>
      </c>
      <c r="M158" s="218">
        <f>VLOOKUP(C158,Hoja2!$D$2:$N$5000,11,FALSE)</f>
        <v>32.331077999999998</v>
      </c>
    </row>
    <row r="159" spans="1:13">
      <c r="A159" s="548"/>
      <c r="B159" s="535"/>
      <c r="C159" s="401" t="s">
        <v>3079</v>
      </c>
      <c r="D159" s="221" t="str">
        <f>VLOOKUP(C159,Hoja2!$D$2:$N$5000,2,FALSE)</f>
        <v>Alimentos</v>
      </c>
      <c r="E159" s="215">
        <f>VLOOKUP(C159,Hoja2!$D$2:$N$5000,3,FALSE)</f>
        <v>1</v>
      </c>
      <c r="F159" s="217">
        <f>VLOOKUP(C159,Hoja2!$D$2:$N$5000,4,FALSE)</f>
        <v>43009</v>
      </c>
      <c r="G159" s="217">
        <f>VLOOKUP(C159,Hoja2!$D$2:$N$5000,5,FALSE)</f>
        <v>44561</v>
      </c>
      <c r="H159" s="218">
        <f>VLOOKUP(C159,Hoja2!$D$2:$N$5000,6,FALSE)</f>
        <v>0.21301200000000001</v>
      </c>
      <c r="I159" s="218">
        <f>VLOOKUP(C159,Hoja2!$D$2:$N$5000,7,FALSE)</f>
        <v>0.45248899999999997</v>
      </c>
      <c r="J159" s="218">
        <f>VLOOKUP(C159,Hoja2!$D$2:$N$5000,8,FALSE)</f>
        <v>0.13385440000000001</v>
      </c>
      <c r="K159" s="218">
        <f>VLOOKUP(C159,Hoja2!$D$2:$N$5000,9,FALSE)</f>
        <v>0.14036399999999999</v>
      </c>
      <c r="L159" s="218">
        <f>VLOOKUP(C159,Hoja2!$D$2:$N$5000,10,FALSE)</f>
        <v>47.928742999999997</v>
      </c>
      <c r="M159" s="218">
        <f>VLOOKUP(C159,Hoja2!$D$2:$N$5000,11,FALSE)</f>
        <v>21.849713000000001</v>
      </c>
    </row>
    <row r="160" spans="1:13">
      <c r="A160" s="548"/>
      <c r="B160" s="535"/>
      <c r="C160" s="401" t="s">
        <v>6188</v>
      </c>
      <c r="D160" s="221" t="str">
        <f>VLOOKUP(C160,Hoja2!$D$2:$N$5000,2,FALSE)</f>
        <v>Químicos</v>
      </c>
      <c r="E160" s="215">
        <f>VLOOKUP(C160,Hoja2!$D$2:$N$5000,3,FALSE)</f>
        <v>7</v>
      </c>
      <c r="F160" s="217">
        <f>VLOOKUP(C160,Hoja2!$D$2:$N$5000,4,FALSE)</f>
        <v>43922</v>
      </c>
      <c r="G160" s="217">
        <f>VLOOKUP(C160,Hoja2!$D$2:$N$5000,5,FALSE)</f>
        <v>45016</v>
      </c>
      <c r="H160" s="218">
        <f>VLOOKUP(C160,Hoja2!$D$2:$N$5000,6,FALSE)</f>
        <v>0.206951</v>
      </c>
      <c r="I160" s="218">
        <f>VLOOKUP(C160,Hoja2!$D$2:$N$5000,7,FALSE)</f>
        <v>0.410769</v>
      </c>
      <c r="J160" s="218">
        <f>VLOOKUP(C160,Hoja2!$D$2:$N$5000,8,FALSE)</f>
        <v>0.232206</v>
      </c>
      <c r="K160" s="218">
        <f>VLOOKUP(C160,Hoja2!$D$2:$N$5000,9,FALSE)</f>
        <v>0.24047099999999999</v>
      </c>
      <c r="L160" s="218">
        <f>VLOOKUP(C160,Hoja2!$D$2:$N$5000,10,FALSE)</f>
        <v>73.921610000000001</v>
      </c>
      <c r="M160" s="218">
        <f>VLOOKUP(C160,Hoja2!$D$2:$N$5000,11,FALSE)</f>
        <v>22.696722000000001</v>
      </c>
    </row>
    <row r="161" spans="1:13">
      <c r="A161" s="548"/>
      <c r="B161" s="535"/>
      <c r="C161" s="401" t="s">
        <v>6280</v>
      </c>
      <c r="D161" s="221" t="str">
        <f>VLOOKUP(C161,Hoja2!$D$2:$N$5000,2,FALSE)</f>
        <v>Hidrocarburos</v>
      </c>
      <c r="E161" s="215">
        <f>VLOOKUP(C161,Hoja2!$D$2:$N$5000,3,FALSE)</f>
        <v>6</v>
      </c>
      <c r="F161" s="217">
        <f>VLOOKUP(C161,Hoja2!$D$2:$N$5000,4,FALSE)</f>
        <v>43983</v>
      </c>
      <c r="G161" s="217">
        <f>VLOOKUP(C161,Hoja2!$D$2:$N$5000,5,FALSE)</f>
        <v>45838</v>
      </c>
      <c r="H161" s="218">
        <f>VLOOKUP(C161,Hoja2!$D$2:$N$5000,6,FALSE)</f>
        <v>0.29374400000000001</v>
      </c>
      <c r="I161" s="218">
        <f>VLOOKUP(C161,Hoja2!$D$2:$N$5000,7,FALSE)</f>
        <v>0.365929</v>
      </c>
      <c r="J161" s="218">
        <f>VLOOKUP(C161,Hoja2!$D$2:$N$5000,8,FALSE)</f>
        <v>0.16524</v>
      </c>
      <c r="K161" s="218">
        <f>VLOOKUP(C161,Hoja2!$D$2:$N$5000,9,FALSE)</f>
        <v>0.176872</v>
      </c>
      <c r="L161" s="218">
        <f>VLOOKUP(C161,Hoja2!$D$2:$N$5000,10,FALSE)</f>
        <v>46.685108</v>
      </c>
      <c r="M161" s="218">
        <f>VLOOKUP(C161,Hoja2!$D$2:$N$5000,11,FALSE)</f>
        <v>23.509412999999999</v>
      </c>
    </row>
    <row r="162" spans="1:13">
      <c r="A162" s="548"/>
      <c r="B162" s="535"/>
      <c r="C162" s="401" t="s">
        <v>6282</v>
      </c>
      <c r="D162" s="221" t="str">
        <f>VLOOKUP(C162,Hoja2!$D$2:$N$5000,2,FALSE)</f>
        <v>Hidrocarburos</v>
      </c>
      <c r="E162" s="215">
        <f>VLOOKUP(C162,Hoja2!$D$2:$N$5000,3,FALSE)</f>
        <v>6</v>
      </c>
      <c r="F162" s="217">
        <f>VLOOKUP(C162,Hoja2!$D$2:$N$5000,4,FALSE)</f>
        <v>43983</v>
      </c>
      <c r="G162" s="217">
        <f>VLOOKUP(C162,Hoja2!$D$2:$N$5000,5,FALSE)</f>
        <v>45838</v>
      </c>
      <c r="H162" s="218">
        <f>VLOOKUP(C162,Hoja2!$D$2:$N$5000,6,FALSE)</f>
        <v>0.23170399999999999</v>
      </c>
      <c r="I162" s="218">
        <f>VLOOKUP(C162,Hoja2!$D$2:$N$5000,7,FALSE)</f>
        <v>0.55352999999999997</v>
      </c>
      <c r="J162" s="218">
        <f>VLOOKUP(C162,Hoja2!$D$2:$N$5000,8,FALSE)</f>
        <v>0.16159999999999999</v>
      </c>
      <c r="K162" s="218">
        <f>VLOOKUP(C162,Hoja2!$D$2:$N$5000,9,FALSE)</f>
        <v>0.15606300000000001</v>
      </c>
      <c r="L162" s="218">
        <f>VLOOKUP(C162,Hoja2!$D$2:$N$5000,10,FALSE)</f>
        <v>69.057434000000001</v>
      </c>
      <c r="M162" s="218">
        <f>VLOOKUP(C162,Hoja2!$D$2:$N$5000,11,FALSE)</f>
        <v>20.019354</v>
      </c>
    </row>
    <row r="163" spans="1:13">
      <c r="A163" s="548"/>
      <c r="B163" s="535"/>
      <c r="C163" s="401" t="s">
        <v>6284</v>
      </c>
      <c r="D163" s="221" t="str">
        <f>VLOOKUP(C163,Hoja2!$D$2:$N$5000,2,FALSE)</f>
        <v>Hidrocarburos</v>
      </c>
      <c r="E163" s="215">
        <f>VLOOKUP(C163,Hoja2!$D$2:$N$5000,3,FALSE)</f>
        <v>7</v>
      </c>
      <c r="F163" s="217">
        <f>VLOOKUP(C163,Hoja2!$D$2:$N$5000,4,FALSE)</f>
        <v>43983</v>
      </c>
      <c r="G163" s="217">
        <f>VLOOKUP(C163,Hoja2!$D$2:$N$5000,5,FALSE)</f>
        <v>45838</v>
      </c>
      <c r="H163" s="218">
        <f>VLOOKUP(C163,Hoja2!$D$2:$N$5000,6,FALSE)</f>
        <v>0.246778</v>
      </c>
      <c r="I163" s="218">
        <f>VLOOKUP(C163,Hoja2!$D$2:$N$5000,7,FALSE)</f>
        <v>0.24634600000000001</v>
      </c>
      <c r="J163" s="218">
        <f>VLOOKUP(C163,Hoja2!$D$2:$N$5000,8,FALSE)</f>
        <v>0.17449799999999999</v>
      </c>
      <c r="K163" s="218">
        <f>VLOOKUP(C163,Hoja2!$D$2:$N$5000,9,FALSE)</f>
        <v>0.17774000000000001</v>
      </c>
      <c r="L163" s="218">
        <f>VLOOKUP(C163,Hoja2!$D$2:$N$5000,10,FALSE)</f>
        <v>33.314726999999998</v>
      </c>
      <c r="M163" s="218">
        <f>VLOOKUP(C163,Hoja2!$D$2:$N$5000,11,FALSE)</f>
        <v>27.040209999999998</v>
      </c>
    </row>
    <row r="164" spans="1:13">
      <c r="A164" s="548"/>
      <c r="B164" s="535"/>
      <c r="C164" s="401" t="s">
        <v>6338</v>
      </c>
      <c r="D164" s="221" t="str">
        <f>VLOOKUP(C164,Hoja2!$D$2:$N$5000,2,FALSE)</f>
        <v>Hidrocarburos</v>
      </c>
      <c r="E164" s="215">
        <f>VLOOKUP(C164,Hoja2!$D$2:$N$5000,3,FALSE)</f>
        <v>6</v>
      </c>
      <c r="F164" s="217">
        <f>VLOOKUP(C164,Hoja2!$D$2:$N$5000,4,FALSE)</f>
        <v>44013</v>
      </c>
      <c r="G164" s="217">
        <f>VLOOKUP(C164,Hoja2!$D$2:$N$5000,5,FALSE)</f>
        <v>45838</v>
      </c>
      <c r="H164" s="218">
        <f>VLOOKUP(C164,Hoja2!$D$2:$N$5000,6,FALSE)</f>
        <v>0.238815</v>
      </c>
      <c r="I164" s="218">
        <f>VLOOKUP(C164,Hoja2!$D$2:$N$5000,7,FALSE)</f>
        <v>0.37460199999999999</v>
      </c>
      <c r="J164" s="218">
        <f>VLOOKUP(C164,Hoja2!$D$2:$N$5000,8,FALSE)</f>
        <v>0.15959999999999999</v>
      </c>
      <c r="K164" s="218">
        <f>VLOOKUP(C164,Hoja2!$D$2:$N$5000,9,FALSE)</f>
        <v>0.14565900000000001</v>
      </c>
      <c r="L164" s="218">
        <f>VLOOKUP(C164,Hoja2!$D$2:$N$5000,10,FALSE)</f>
        <v>46.155892999999999</v>
      </c>
      <c r="M164" s="218">
        <f>VLOOKUP(C164,Hoja2!$D$2:$N$5000,11,FALSE)</f>
        <v>22.064702</v>
      </c>
    </row>
    <row r="165" spans="1:13">
      <c r="A165" s="548"/>
      <c r="B165" s="535"/>
      <c r="C165" s="401" t="s">
        <v>3336</v>
      </c>
      <c r="D165" s="221" t="str">
        <f>VLOOKUP(C165,Hoja2!$D$2:$N$5000,2,FALSE)</f>
        <v>Transporte</v>
      </c>
      <c r="E165" s="215">
        <f>VLOOKUP(C165,Hoja2!$D$2:$N$5000,3,FALSE)</f>
        <v>8</v>
      </c>
      <c r="F165" s="217">
        <f>VLOOKUP(C165,Hoja2!$D$2:$N$5000,4,FALSE)</f>
        <v>43374</v>
      </c>
      <c r="G165" s="217">
        <f>VLOOKUP(C165,Hoja2!$D$2:$N$5000,5,FALSE)</f>
        <v>44531</v>
      </c>
      <c r="H165" s="218">
        <f>VLOOKUP(C165,Hoja2!$D$2:$N$5000,6,FALSE)</f>
        <v>0.21382100000000001</v>
      </c>
      <c r="I165" s="218">
        <f>VLOOKUP(C165,Hoja2!$D$2:$N$5000,7,FALSE)</f>
        <v>0.65599099999999999</v>
      </c>
      <c r="J165" s="218">
        <f>VLOOKUP(C165,Hoja2!$D$2:$N$5000,8,FALSE)</f>
        <v>0.346966</v>
      </c>
      <c r="K165" s="218">
        <f>VLOOKUP(C165,Hoja2!$D$2:$N$5000,9,FALSE)</f>
        <v>0.35334900000000002</v>
      </c>
      <c r="L165" s="218">
        <f>VLOOKUP(C165,Hoja2!$D$2:$N$5000,10,FALSE)</f>
        <v>177.91184200000001</v>
      </c>
      <c r="M165" s="218">
        <f>VLOOKUP(C165,Hoja2!$D$2:$N$5000,11,FALSE)</f>
        <v>18.674244000000002</v>
      </c>
    </row>
    <row r="166" spans="1:13">
      <c r="A166" s="548"/>
      <c r="B166" s="535"/>
      <c r="C166" s="401" t="s">
        <v>6268</v>
      </c>
      <c r="D166" s="221" t="str">
        <f>VLOOKUP(C166,Hoja2!$D$2:$N$5000,2,FALSE)</f>
        <v>Hidrocarburos</v>
      </c>
      <c r="E166" s="215">
        <f>VLOOKUP(C166,Hoja2!$D$2:$N$5000,3,FALSE)</f>
        <v>7</v>
      </c>
      <c r="F166" s="217">
        <f>VLOOKUP(C166,Hoja2!$D$2:$N$5000,4,FALSE)</f>
        <v>43983</v>
      </c>
      <c r="G166" s="217">
        <f>VLOOKUP(C166,Hoja2!$D$2:$N$5000,5,FALSE)</f>
        <v>45107</v>
      </c>
      <c r="H166" s="218">
        <f>VLOOKUP(C166,Hoja2!$D$2:$N$5000,6,FALSE)</f>
        <v>0.29981099999999999</v>
      </c>
      <c r="I166" s="218">
        <f>VLOOKUP(C166,Hoja2!$D$2:$N$5000,7,FALSE)</f>
        <v>0.32105099999999998</v>
      </c>
      <c r="J166" s="218">
        <f>VLOOKUP(C166,Hoja2!$D$2:$N$5000,8,FALSE)</f>
        <v>0.47139999999999999</v>
      </c>
      <c r="K166" s="218">
        <f>VLOOKUP(C166,Hoja2!$D$2:$N$5000,9,FALSE)</f>
        <v>0.491398</v>
      </c>
      <c r="L166" s="218">
        <f>VLOOKUP(C166,Hoja2!$D$2:$N$5000,10,FALSE)</f>
        <v>117.299511</v>
      </c>
      <c r="M166" s="218">
        <f>VLOOKUP(C166,Hoja2!$D$2:$N$5000,11,FALSE)</f>
        <v>22.348265999999999</v>
      </c>
    </row>
    <row r="167" spans="1:13">
      <c r="A167" s="548"/>
      <c r="B167" s="535"/>
      <c r="C167" s="401" t="s">
        <v>2947</v>
      </c>
      <c r="D167" s="221" t="str">
        <f>VLOOKUP(C167,Hoja2!$D$2:$N$5000,2,FALSE)</f>
        <v>Agroindustria</v>
      </c>
      <c r="E167" s="215">
        <f>VLOOKUP(C167,Hoja2!$D$2:$N$5000,3,FALSE)</f>
        <v>8</v>
      </c>
      <c r="F167" s="217">
        <f>VLOOKUP(C167,Hoja2!$D$2:$N$5000,4,FALSE)</f>
        <v>43221</v>
      </c>
      <c r="G167" s="217">
        <f>VLOOKUP(C167,Hoja2!$D$2:$N$5000,5,FALSE)</f>
        <v>44561</v>
      </c>
      <c r="H167" s="218">
        <f>VLOOKUP(C167,Hoja2!$D$2:$N$5000,6,FALSE)</f>
        <v>0.20563300000000001</v>
      </c>
      <c r="I167" s="218">
        <f>VLOOKUP(C167,Hoja2!$D$2:$N$5000,7,FALSE)</f>
        <v>0.62500199999999995</v>
      </c>
      <c r="J167" s="218">
        <f>VLOOKUP(C167,Hoja2!$D$2:$N$5000,8,FALSE)</f>
        <v>0.27018199999999998</v>
      </c>
      <c r="K167" s="218">
        <f>VLOOKUP(C167,Hoja2!$D$2:$N$5000,9,FALSE)</f>
        <v>0.26768900000000001</v>
      </c>
      <c r="L167" s="218">
        <f>VLOOKUP(C167,Hoja2!$D$2:$N$5000,10,FALSE)</f>
        <v>132.00758200000001</v>
      </c>
      <c r="M167" s="218">
        <f>VLOOKUP(C167,Hoja2!$D$2:$N$5000,11,FALSE)</f>
        <v>19.386116000000001</v>
      </c>
    </row>
    <row r="168" spans="1:13">
      <c r="A168" s="548"/>
      <c r="B168" s="535"/>
      <c r="C168" s="401" t="s">
        <v>6948</v>
      </c>
      <c r="D168" s="221" t="str">
        <f>VLOOKUP(C168,Hoja2!$D$2:$N$5000,2,FALSE)</f>
        <v>Alimentos</v>
      </c>
      <c r="E168" s="215">
        <f>VLOOKUP(C168,Hoja2!$D$2:$N$5000,3,FALSE)</f>
        <v>1</v>
      </c>
      <c r="F168" s="217">
        <f>VLOOKUP(C168,Hoja2!$D$2:$N$5000,4,FALSE)</f>
        <v>43891</v>
      </c>
      <c r="G168" s="217">
        <f>VLOOKUP(C168,Hoja2!$D$2:$N$5000,5,FALSE)</f>
        <v>45351</v>
      </c>
      <c r="H168" s="218">
        <f>VLOOKUP(C168,Hoja2!$D$2:$N$5000,6,FALSE)</f>
        <v>0.20766599999999999</v>
      </c>
      <c r="I168" s="218">
        <f>VLOOKUP(C168,Hoja2!$D$2:$N$5000,7,FALSE)</f>
        <v>0.342337</v>
      </c>
      <c r="J168" s="218">
        <f>VLOOKUP(C168,Hoja2!$D$2:$N$5000,8,FALSE)</f>
        <v>0.68607200000000002</v>
      </c>
      <c r="K168" s="218">
        <f>VLOOKUP(C168,Hoja2!$D$2:$N$5000,9,FALSE)</f>
        <v>0.56145599999999996</v>
      </c>
      <c r="L168" s="218">
        <f>VLOOKUP(C168,Hoja2!$D$2:$N$5000,10,FALSE)</f>
        <v>185.875452</v>
      </c>
      <c r="M168" s="218">
        <f>VLOOKUP(C168,Hoja2!$D$2:$N$5000,11,FALSE)</f>
        <v>27.076036999999999</v>
      </c>
    </row>
    <row r="169" spans="1:13">
      <c r="A169" s="548"/>
      <c r="B169" s="535"/>
      <c r="C169" s="401" t="s">
        <v>3533</v>
      </c>
      <c r="D169" s="221" t="str">
        <f>VLOOKUP(C169,Hoja2!$D$2:$N$5000,2,FALSE)</f>
        <v>Vidrios, cauchos y plásticos</v>
      </c>
      <c r="E169" s="215">
        <f>VLOOKUP(C169,Hoja2!$D$2:$N$5000,3,FALSE)</f>
        <v>3</v>
      </c>
      <c r="F169" s="217">
        <f>VLOOKUP(C169,Hoja2!$D$2:$N$5000,4,FALSE)</f>
        <v>43313</v>
      </c>
      <c r="G169" s="217">
        <f>VLOOKUP(C169,Hoja2!$D$2:$N$5000,5,FALSE)</f>
        <v>44561</v>
      </c>
      <c r="H169" s="218">
        <f>VLOOKUP(C169,Hoja2!$D$2:$N$5000,6,FALSE)</f>
        <v>0.285159</v>
      </c>
      <c r="I169" s="218">
        <f>VLOOKUP(C169,Hoja2!$D$2:$N$5000,7,FALSE)</f>
        <v>9.4629000000000005E-2</v>
      </c>
      <c r="J169" s="218">
        <f>VLOOKUP(C169,Hoja2!$D$2:$N$5000,8,FALSE)</f>
        <v>5.01816E-2</v>
      </c>
      <c r="K169" s="218">
        <f>VLOOKUP(C169,Hoja2!$D$2:$N$5000,9,FALSE)</f>
        <v>3.2529000000000002E-2</v>
      </c>
      <c r="L169" s="218">
        <f>VLOOKUP(C169,Hoja2!$D$2:$N$5000,10,FALSE)</f>
        <v>3.7341310000000001</v>
      </c>
      <c r="M169" s="218">
        <f>VLOOKUP(C169,Hoja2!$D$2:$N$5000,11,FALSE)</f>
        <v>38.965302000000001</v>
      </c>
    </row>
    <row r="170" spans="1:13">
      <c r="A170" s="548"/>
      <c r="B170" s="535"/>
      <c r="C170" s="401" t="s">
        <v>3376</v>
      </c>
      <c r="D170" s="221" t="str">
        <f>VLOOKUP(C170,Hoja2!$D$2:$N$5000,2,FALSE)</f>
        <v>Químicos</v>
      </c>
      <c r="E170" s="215">
        <f>VLOOKUP(C170,Hoja2!$D$2:$N$5000,3,FALSE)</f>
        <v>1</v>
      </c>
      <c r="F170" s="217">
        <f>VLOOKUP(C170,Hoja2!$D$2:$N$5000,4,FALSE)</f>
        <v>43374</v>
      </c>
      <c r="G170" s="217">
        <f>VLOOKUP(C170,Hoja2!$D$2:$N$5000,5,FALSE)</f>
        <v>44531</v>
      </c>
      <c r="H170" s="218">
        <f>VLOOKUP(C170,Hoja2!$D$2:$N$5000,6,FALSE)</f>
        <v>0.19902300000000001</v>
      </c>
      <c r="I170" s="218">
        <f>VLOOKUP(C170,Hoja2!$D$2:$N$5000,7,FALSE)</f>
        <v>0.68028500000000003</v>
      </c>
      <c r="J170" s="218">
        <f>VLOOKUP(C170,Hoja2!$D$2:$N$5000,8,FALSE)</f>
        <v>0.31341839999999999</v>
      </c>
      <c r="K170" s="218">
        <f>VLOOKUP(C170,Hoja2!$D$2:$N$5000,9,FALSE)</f>
        <v>0.28072799999999998</v>
      </c>
      <c r="L170" s="218">
        <f>VLOOKUP(C170,Hoja2!$D$2:$N$5000,10,FALSE)</f>
        <v>168.729173</v>
      </c>
      <c r="M170" s="218">
        <f>VLOOKUP(C170,Hoja2!$D$2:$N$5000,11,FALSE)</f>
        <v>19.833883</v>
      </c>
    </row>
    <row r="171" spans="1:13">
      <c r="A171" s="548"/>
      <c r="B171" s="535"/>
      <c r="C171" s="401" t="s">
        <v>4943</v>
      </c>
      <c r="D171" s="221" t="str">
        <f>VLOOKUP(C171,Hoja2!$D$2:$N$5000,2,FALSE)</f>
        <v>Pesquería</v>
      </c>
      <c r="E171" s="215">
        <f>VLOOKUP(C171,Hoja2!$D$2:$N$5000,3,FALSE)</f>
        <v>2</v>
      </c>
      <c r="F171" s="217">
        <f>VLOOKUP(C171,Hoja2!$D$2:$N$5000,4,FALSE)</f>
        <v>43678</v>
      </c>
      <c r="G171" s="217">
        <f>VLOOKUP(C171,Hoja2!$D$2:$N$5000,5,FALSE)</f>
        <v>44561</v>
      </c>
      <c r="H171" s="218">
        <f>VLOOKUP(C171,Hoja2!$D$2:$N$5000,6,FALSE)</f>
        <v>0.13387499999999999</v>
      </c>
      <c r="I171" s="218">
        <f>VLOOKUP(C171,Hoja2!$D$2:$N$5000,7,FALSE)</f>
        <v>0.30055399999999999</v>
      </c>
      <c r="J171" s="218">
        <f>VLOOKUP(C171,Hoja2!$D$2:$N$5000,8,FALSE)</f>
        <v>0.34699079999999999</v>
      </c>
      <c r="K171" s="218">
        <f>VLOOKUP(C171,Hoja2!$D$2:$N$5000,9,FALSE)</f>
        <v>0.31161699999999998</v>
      </c>
      <c r="L171" s="218">
        <f>VLOOKUP(C171,Hoja2!$D$2:$N$5000,10,FALSE)</f>
        <v>82.092219</v>
      </c>
      <c r="M171" s="218">
        <f>VLOOKUP(C171,Hoja2!$D$2:$N$5000,11,FALSE)</f>
        <v>23.039922000000001</v>
      </c>
    </row>
    <row r="172" spans="1:13">
      <c r="A172" s="548"/>
      <c r="B172" s="535"/>
      <c r="C172" s="401" t="s">
        <v>3549</v>
      </c>
      <c r="D172" s="221" t="str">
        <f>VLOOKUP(C172,Hoja2!$D$2:$N$5000,2,FALSE)</f>
        <v>Alimentos</v>
      </c>
      <c r="E172" s="215">
        <f>VLOOKUP(C172,Hoja2!$D$2:$N$5000,3,FALSE)</f>
        <v>2</v>
      </c>
      <c r="F172" s="217">
        <f>VLOOKUP(C172,Hoja2!$D$2:$N$5000,4,FALSE)</f>
        <v>43435</v>
      </c>
      <c r="G172" s="217">
        <f>VLOOKUP(C172,Hoja2!$D$2:$N$5000,5,FALSE)</f>
        <v>44531</v>
      </c>
      <c r="H172" s="218">
        <f>VLOOKUP(C172,Hoja2!$D$2:$N$5000,6,FALSE)</f>
        <v>0.13880100000000001</v>
      </c>
      <c r="I172" s="218">
        <f>VLOOKUP(C172,Hoja2!$D$2:$N$5000,7,FALSE)</f>
        <v>0.38469799999999998</v>
      </c>
      <c r="J172" s="218">
        <f>VLOOKUP(C172,Hoja2!$D$2:$N$5000,8,FALSE)</f>
        <v>0.48321799999999998</v>
      </c>
      <c r="K172" s="218">
        <f>VLOOKUP(C172,Hoja2!$D$2:$N$5000,9,FALSE)</f>
        <v>0.30087199999999997</v>
      </c>
      <c r="L172" s="218">
        <f>VLOOKUP(C172,Hoja2!$D$2:$N$5000,10,FALSE)</f>
        <v>146.335543</v>
      </c>
      <c r="M172" s="218">
        <f>VLOOKUP(C172,Hoja2!$D$2:$N$5000,11,FALSE)</f>
        <v>18.955998999999998</v>
      </c>
    </row>
    <row r="173" spans="1:13">
      <c r="A173" s="548"/>
      <c r="B173" s="535"/>
      <c r="C173" s="401" t="s">
        <v>3302</v>
      </c>
      <c r="D173" s="221" t="str">
        <f>VLOOKUP(C173,Hoja2!$D$2:$N$5000,2,FALSE)</f>
        <v>Comercio</v>
      </c>
      <c r="E173" s="215">
        <f>VLOOKUP(C173,Hoja2!$D$2:$N$5000,3,FALSE)</f>
        <v>7</v>
      </c>
      <c r="F173" s="217">
        <f>VLOOKUP(C173,Hoja2!$D$2:$N$5000,4,FALSE)</f>
        <v>44197</v>
      </c>
      <c r="G173" s="217">
        <f>VLOOKUP(C173,Hoja2!$D$2:$N$5000,5,FALSE)</f>
        <v>45657</v>
      </c>
      <c r="H173" s="218">
        <f>VLOOKUP(C173,Hoja2!$D$2:$N$5000,6,FALSE)</f>
        <v>0.202876</v>
      </c>
      <c r="I173" s="218">
        <f>VLOOKUP(C173,Hoja2!$D$2:$N$5000,7,FALSE)</f>
        <v>0.66767100000000001</v>
      </c>
      <c r="J173" s="218">
        <f>VLOOKUP(C173,Hoja2!$D$2:$N$5000,8,FALSE)</f>
        <v>1.4486540000000001</v>
      </c>
      <c r="K173" s="218">
        <f>VLOOKUP(C173,Hoja2!$D$2:$N$5000,9,FALSE)</f>
        <v>1.4428270000000001</v>
      </c>
      <c r="L173" s="218">
        <f>VLOOKUP(C173,Hoja2!$D$2:$N$5000,10,FALSE)</f>
        <v>749.64387999999997</v>
      </c>
      <c r="M173" s="218">
        <f>VLOOKUP(C173,Hoja2!$D$2:$N$5000,11,FALSE)</f>
        <v>17.144051000000001</v>
      </c>
    </row>
    <row r="174" spans="1:13">
      <c r="A174" s="548"/>
      <c r="B174" s="535"/>
      <c r="C174" s="401" t="s">
        <v>7420</v>
      </c>
      <c r="D174" s="221" t="str">
        <f>VLOOKUP(C174,Hoja2!$D$2:$N$5000,2,FALSE)</f>
        <v>Comercio</v>
      </c>
      <c r="E174" s="215">
        <f>VLOOKUP(C174,Hoja2!$D$2:$N$5000,3,FALSE)</f>
        <v>7</v>
      </c>
      <c r="F174" s="217">
        <f>VLOOKUP(C174,Hoja2!$D$2:$N$5000,4,FALSE)</f>
        <v>44440</v>
      </c>
      <c r="G174" s="217">
        <f>VLOOKUP(C174,Hoja2!$D$2:$N$5000,5,FALSE)</f>
        <v>45291</v>
      </c>
      <c r="H174" s="218">
        <f>VLOOKUP(C174,Hoja2!$D$2:$N$5000,6,FALSE)</f>
        <v>0.18087700000000001</v>
      </c>
      <c r="I174" s="218">
        <f>VLOOKUP(C174,Hoja2!$D$2:$N$5000,7,FALSE)</f>
        <v>0.16780400000000001</v>
      </c>
      <c r="J174" s="218">
        <f>VLOOKUP(C174,Hoja2!$D$2:$N$5000,8,FALSE)</f>
        <v>0.13039999999999999</v>
      </c>
      <c r="K174" s="218">
        <f>VLOOKUP(C174,Hoja2!$D$2:$N$5000,9,FALSE)</f>
        <v>0.115008</v>
      </c>
      <c r="L174" s="218">
        <f>VLOOKUP(C174,Hoja2!$D$2:$N$5000,10,FALSE)</f>
        <v>16.959468000000001</v>
      </c>
      <c r="M174" s="218">
        <f>VLOOKUP(C174,Hoja2!$D$2:$N$5000,11,FALSE)</f>
        <v>31.683440000000001</v>
      </c>
    </row>
    <row r="175" spans="1:13">
      <c r="A175" s="548"/>
      <c r="B175" s="535"/>
      <c r="C175" s="401" t="s">
        <v>2401</v>
      </c>
      <c r="D175" s="221" t="str">
        <f>VLOOKUP(C175,Hoja2!$D$2:$N$5000,2,FALSE)</f>
        <v>Alimentos</v>
      </c>
      <c r="E175" s="215">
        <f>VLOOKUP(C175,Hoja2!$D$2:$N$5000,3,FALSE)</f>
        <v>3</v>
      </c>
      <c r="F175" s="217">
        <f>VLOOKUP(C175,Hoja2!$D$2:$N$5000,4,FALSE)</f>
        <v>43952</v>
      </c>
      <c r="G175" s="217">
        <f>VLOOKUP(C175,Hoja2!$D$2:$N$5000,5,FALSE)</f>
        <v>45291</v>
      </c>
      <c r="H175" s="218">
        <f>VLOOKUP(C175,Hoja2!$D$2:$N$5000,6,FALSE)</f>
        <v>0.17971200000000001</v>
      </c>
      <c r="I175" s="218">
        <f>VLOOKUP(C175,Hoja2!$D$2:$N$5000,7,FALSE)</f>
        <v>0.278617</v>
      </c>
      <c r="J175" s="218">
        <f>VLOOKUP(C175,Hoja2!$D$2:$N$5000,8,FALSE)</f>
        <v>0.53638039999999998</v>
      </c>
      <c r="K175" s="218">
        <f>VLOOKUP(C175,Hoja2!$D$2:$N$5000,9,FALSE)</f>
        <v>0.41203699999999999</v>
      </c>
      <c r="L175" s="218">
        <f>VLOOKUP(C175,Hoja2!$D$2:$N$5000,10,FALSE)</f>
        <v>117.61986</v>
      </c>
      <c r="M175" s="218">
        <f>VLOOKUP(C175,Hoja2!$D$2:$N$5000,11,FALSE)</f>
        <v>22.697633</v>
      </c>
    </row>
    <row r="176" spans="1:13">
      <c r="A176" s="548"/>
      <c r="B176" s="535"/>
      <c r="C176" s="401" t="s">
        <v>3237</v>
      </c>
      <c r="D176" s="221" t="str">
        <f>VLOOKUP(C176,Hoja2!$D$2:$N$5000,2,FALSE)</f>
        <v>Alimentos</v>
      </c>
      <c r="E176" s="215">
        <f>VLOOKUP(C176,Hoja2!$D$2:$N$5000,3,FALSE)</f>
        <v>2</v>
      </c>
      <c r="F176" s="217">
        <f>VLOOKUP(C176,Hoja2!$D$2:$N$5000,4,FALSE)</f>
        <v>43831</v>
      </c>
      <c r="G176" s="217">
        <f>VLOOKUP(C176,Hoja2!$D$2:$N$5000,5,FALSE)</f>
        <v>45291</v>
      </c>
      <c r="H176" s="218">
        <f>VLOOKUP(C176,Hoja2!$D$2:$N$5000,6,FALSE)</f>
        <v>0.19051100000000001</v>
      </c>
      <c r="I176" s="218">
        <f>VLOOKUP(C176,Hoja2!$D$2:$N$5000,7,FALSE)</f>
        <v>0.71068900000000002</v>
      </c>
      <c r="J176" s="218">
        <f>VLOOKUP(C176,Hoja2!$D$2:$N$5000,8,FALSE)</f>
        <v>2.6621999999999999</v>
      </c>
      <c r="K176" s="218">
        <f>VLOOKUP(C176,Hoja2!$D$2:$N$5000,9,FALSE)</f>
        <v>2.5789010000000001</v>
      </c>
      <c r="L176" s="218">
        <f>VLOOKUP(C176,Hoja2!$D$2:$N$5000,10,FALSE)</f>
        <v>1489.319381</v>
      </c>
      <c r="M176" s="218">
        <f>VLOOKUP(C176,Hoja2!$D$2:$N$5000,11,FALSE)</f>
        <v>18.653236</v>
      </c>
    </row>
    <row r="177" spans="1:13">
      <c r="A177" s="548"/>
      <c r="B177" s="535"/>
      <c r="C177" s="401" t="s">
        <v>6631</v>
      </c>
      <c r="D177" s="221" t="str">
        <f>VLOOKUP(C177,Hoja2!$D$2:$N$5000,2,FALSE)</f>
        <v>Agroindustria</v>
      </c>
      <c r="E177" s="215">
        <f>VLOOKUP(C177,Hoja2!$D$2:$N$5000,3,FALSE)</f>
        <v>2</v>
      </c>
      <c r="F177" s="217">
        <f>VLOOKUP(C177,Hoja2!$D$2:$N$5000,4,FALSE)</f>
        <v>44136</v>
      </c>
      <c r="G177" s="217">
        <f>VLOOKUP(C177,Hoja2!$D$2:$N$5000,5,FALSE)</f>
        <v>45291</v>
      </c>
      <c r="H177" s="218">
        <f>VLOOKUP(C177,Hoja2!$D$2:$N$5000,6,FALSE)</f>
        <v>0.20760799999999999</v>
      </c>
      <c r="I177" s="218">
        <f>VLOOKUP(C177,Hoja2!$D$2:$N$5000,7,FALSE)</f>
        <v>0.67225000000000001</v>
      </c>
      <c r="J177" s="218">
        <f>VLOOKUP(C177,Hoja2!$D$2:$N$5000,8,FALSE)</f>
        <v>0.26578200000000002</v>
      </c>
      <c r="K177" s="218">
        <f>VLOOKUP(C177,Hoja2!$D$2:$N$5000,9,FALSE)</f>
        <v>0.27938099999999999</v>
      </c>
      <c r="L177" s="218">
        <f>VLOOKUP(C177,Hoja2!$D$2:$N$5000,10,FALSE)</f>
        <v>140.64336399999999</v>
      </c>
      <c r="M177" s="218">
        <f>VLOOKUP(C177,Hoja2!$D$2:$N$5000,11,FALSE)</f>
        <v>19.235064999999999</v>
      </c>
    </row>
    <row r="178" spans="1:13">
      <c r="A178" s="548"/>
      <c r="B178" s="535"/>
      <c r="C178" s="401" t="s">
        <v>2353</v>
      </c>
      <c r="D178" s="221" t="str">
        <f>VLOOKUP(C178,Hoja2!$D$2:$N$5000,2,FALSE)</f>
        <v>Minería</v>
      </c>
      <c r="E178" s="215">
        <f>VLOOKUP(C178,Hoja2!$D$2:$N$5000,3,FALSE)</f>
        <v>3</v>
      </c>
      <c r="F178" s="217">
        <f>VLOOKUP(C178,Hoja2!$D$2:$N$5000,4,FALSE)</f>
        <v>43983</v>
      </c>
      <c r="G178" s="217">
        <f>VLOOKUP(C178,Hoja2!$D$2:$N$5000,5,FALSE)</f>
        <v>45657</v>
      </c>
      <c r="H178" s="218">
        <f>VLOOKUP(C178,Hoja2!$D$2:$N$5000,6,FALSE)</f>
        <v>0.236045</v>
      </c>
      <c r="I178" s="218">
        <f>VLOOKUP(C178,Hoja2!$D$2:$N$5000,7,FALSE)</f>
        <v>0.36074200000000001</v>
      </c>
      <c r="J178" s="218">
        <f>VLOOKUP(C178,Hoja2!$D$2:$N$5000,8,FALSE)</f>
        <v>0.63981840000000001</v>
      </c>
      <c r="K178" s="218">
        <f>VLOOKUP(C178,Hoja2!$D$2:$N$5000,9,FALSE)</f>
        <v>0.68311500000000003</v>
      </c>
      <c r="L178" s="218">
        <f>VLOOKUP(C178,Hoja2!$D$2:$N$5000,10,FALSE)</f>
        <v>181.65017</v>
      </c>
      <c r="M178" s="218">
        <f>VLOOKUP(C178,Hoja2!$D$2:$N$5000,11,FALSE)</f>
        <v>21.245466</v>
      </c>
    </row>
    <row r="179" spans="1:13">
      <c r="A179" s="548"/>
      <c r="B179" s="535"/>
      <c r="C179" s="401" t="s">
        <v>6632</v>
      </c>
      <c r="D179" s="221" t="str">
        <f>VLOOKUP(C179,Hoja2!$D$2:$N$5000,2,FALSE)</f>
        <v>Textiles</v>
      </c>
      <c r="E179" s="215">
        <f>VLOOKUP(C179,Hoja2!$D$2:$N$5000,3,FALSE)</f>
        <v>8</v>
      </c>
      <c r="F179" s="217">
        <f>VLOOKUP(C179,Hoja2!$D$2:$N$5000,4,FALSE)</f>
        <v>44136</v>
      </c>
      <c r="G179" s="217">
        <f>VLOOKUP(C179,Hoja2!$D$2:$N$5000,5,FALSE)</f>
        <v>44561</v>
      </c>
      <c r="H179" s="218">
        <f>VLOOKUP(C179,Hoja2!$D$2:$N$5000,6,FALSE)</f>
        <v>4.7641999999999997E-2</v>
      </c>
      <c r="I179" s="218">
        <f>VLOOKUP(C179,Hoja2!$D$2:$N$5000,7,FALSE)</f>
        <v>0.38402599999999998</v>
      </c>
      <c r="J179" s="218">
        <f>VLOOKUP(C179,Hoja2!$D$2:$N$5000,8,FALSE)</f>
        <v>0.21129519999999999</v>
      </c>
      <c r="K179" s="218">
        <f>VLOOKUP(C179,Hoja2!$D$2:$N$5000,9,FALSE)</f>
        <v>8.566E-2</v>
      </c>
      <c r="L179" s="218">
        <f>VLOOKUP(C179,Hoja2!$D$2:$N$5000,10,FALSE)</f>
        <v>63.429622999999999</v>
      </c>
      <c r="M179" s="218">
        <f>VLOOKUP(C179,Hoja2!$D$2:$N$5000,11,FALSE)</f>
        <v>15.545764999999999</v>
      </c>
    </row>
    <row r="180" spans="1:13">
      <c r="A180" s="548"/>
      <c r="B180" s="535"/>
      <c r="C180" s="401" t="s">
        <v>6454</v>
      </c>
      <c r="D180" s="221" t="str">
        <f>VLOOKUP(C180,Hoja2!$D$2:$N$5000,2,FALSE)</f>
        <v>Hidrocarburos</v>
      </c>
      <c r="E180" s="215">
        <f>VLOOKUP(C180,Hoja2!$D$2:$N$5000,3,FALSE)</f>
        <v>7</v>
      </c>
      <c r="F180" s="217">
        <f>VLOOKUP(C180,Hoja2!$D$2:$N$5000,4,FALSE)</f>
        <v>44075</v>
      </c>
      <c r="G180" s="217">
        <f>VLOOKUP(C180,Hoja2!$D$2:$N$5000,5,FALSE)</f>
        <v>45169</v>
      </c>
      <c r="H180" s="218">
        <f>VLOOKUP(C180,Hoja2!$D$2:$N$5000,6,FALSE)</f>
        <v>0.32333299999999998</v>
      </c>
      <c r="I180" s="218">
        <f>VLOOKUP(C180,Hoja2!$D$2:$N$5000,7,FALSE)</f>
        <v>0.26168200000000003</v>
      </c>
      <c r="J180" s="218">
        <f>VLOOKUP(C180,Hoja2!$D$2:$N$5000,8,FALSE)</f>
        <v>0.22600000000000001</v>
      </c>
      <c r="K180" s="218">
        <f>VLOOKUP(C180,Hoja2!$D$2:$N$5000,9,FALSE)</f>
        <v>0.24047099999999999</v>
      </c>
      <c r="L180" s="218">
        <f>VLOOKUP(C180,Hoja2!$D$2:$N$5000,10,FALSE)</f>
        <v>45.836399</v>
      </c>
      <c r="M180" s="218">
        <f>VLOOKUP(C180,Hoja2!$D$2:$N$5000,11,FALSE)</f>
        <v>32.647278</v>
      </c>
    </row>
    <row r="181" spans="1:13">
      <c r="A181" s="548"/>
      <c r="B181" s="535"/>
      <c r="C181" s="401" t="s">
        <v>528</v>
      </c>
      <c r="D181" s="221" t="str">
        <f>VLOOKUP(C181,Hoja2!$D$2:$N$5000,2,FALSE)</f>
        <v>Minería</v>
      </c>
      <c r="E181" s="215">
        <f>VLOOKUP(C181,Hoja2!$D$2:$N$5000,3,FALSE)</f>
        <v>5</v>
      </c>
      <c r="F181" s="217">
        <f>VLOOKUP(C181,Hoja2!$D$2:$N$5000,4,FALSE)</f>
        <v>43435</v>
      </c>
      <c r="G181" s="217">
        <f>VLOOKUP(C181,Hoja2!$D$2:$N$5000,5,FALSE)</f>
        <v>44530</v>
      </c>
      <c r="H181" s="218">
        <f>VLOOKUP(C181,Hoja2!$D$2:$N$5000,6,FALSE)</f>
        <v>0.216557</v>
      </c>
      <c r="I181" s="218">
        <f>VLOOKUP(C181,Hoja2!$D$2:$N$5000,7,FALSE)</f>
        <v>0.80669599999999997</v>
      </c>
      <c r="J181" s="218">
        <f>VLOOKUP(C181,Hoja2!$D$2:$N$5000,8,FALSE)</f>
        <v>1.0308600000000001</v>
      </c>
      <c r="K181" s="218">
        <f>VLOOKUP(C181,Hoja2!$D$2:$N$5000,9,FALSE)</f>
        <v>1.0309200000000001</v>
      </c>
      <c r="L181" s="218">
        <f>VLOOKUP(C181,Hoja2!$D$2:$N$5000,10,FALSE)</f>
        <v>662.833304</v>
      </c>
      <c r="M181" s="218">
        <f>VLOOKUP(C181,Hoja2!$D$2:$N$5000,11,FALSE)</f>
        <v>19.380801999999999</v>
      </c>
    </row>
    <row r="182" spans="1:13">
      <c r="A182" s="548"/>
      <c r="B182" s="535"/>
      <c r="C182" s="401" t="s">
        <v>6274</v>
      </c>
      <c r="D182" s="221" t="str">
        <f>VLOOKUP(C182,Hoja2!$D$2:$N$5000,2,FALSE)</f>
        <v>Vidrios, cauchos y plásticos</v>
      </c>
      <c r="E182" s="215">
        <f>VLOOKUP(C182,Hoja2!$D$2:$N$5000,3,FALSE)</f>
        <v>7</v>
      </c>
      <c r="F182" s="217">
        <f>VLOOKUP(C182,Hoja2!$D$2:$N$5000,4,FALSE)</f>
        <v>43983</v>
      </c>
      <c r="G182" s="217">
        <f>VLOOKUP(C182,Hoja2!$D$2:$N$5000,5,FALSE)</f>
        <v>45076</v>
      </c>
      <c r="H182" s="218">
        <f>VLOOKUP(C182,Hoja2!$D$2:$N$5000,6,FALSE)</f>
        <v>0.107768</v>
      </c>
      <c r="I182" s="218">
        <f>VLOOKUP(C182,Hoja2!$D$2:$N$5000,7,FALSE)</f>
        <v>0.28458699999999998</v>
      </c>
      <c r="J182" s="218">
        <f>VLOOKUP(C182,Hoja2!$D$2:$N$5000,8,FALSE)</f>
        <v>0.12144000000000001</v>
      </c>
      <c r="K182" s="218">
        <f>VLOOKUP(C182,Hoja2!$D$2:$N$5000,9,FALSE)</f>
        <v>4.1820999999999997E-2</v>
      </c>
      <c r="L182" s="218">
        <f>VLOOKUP(C182,Hoja2!$D$2:$N$5000,10,FALSE)</f>
        <v>26.783041000000001</v>
      </c>
      <c r="M182" s="218">
        <f>VLOOKUP(C182,Hoja2!$D$2:$N$5000,11,FALSE)</f>
        <v>19.546406000000001</v>
      </c>
    </row>
    <row r="183" spans="1:13">
      <c r="A183" s="548"/>
      <c r="B183" s="535"/>
      <c r="C183" s="401" t="s">
        <v>757</v>
      </c>
      <c r="D183" s="221" t="str">
        <f>VLOOKUP(C183,Hoja2!$D$2:$N$5000,2,FALSE)</f>
        <v>Vidrios, cauchos y plásticos</v>
      </c>
      <c r="E183" s="215">
        <f>VLOOKUP(C183,Hoja2!$D$2:$N$5000,3,FALSE)</f>
        <v>7</v>
      </c>
      <c r="F183" s="217">
        <f>VLOOKUP(C183,Hoja2!$D$2:$N$5000,4,FALSE)</f>
        <v>42461</v>
      </c>
      <c r="G183" s="217">
        <f>VLOOKUP(C183,Hoja2!$D$2:$N$5000,5,FALSE)</f>
        <v>46112</v>
      </c>
      <c r="H183" s="218">
        <f>VLOOKUP(C183,Hoja2!$D$2:$N$5000,6,FALSE)</f>
        <v>0.204538</v>
      </c>
      <c r="I183" s="218">
        <f>VLOOKUP(C183,Hoja2!$D$2:$N$5000,7,FALSE)</f>
        <v>0.78747</v>
      </c>
      <c r="J183" s="218">
        <f>VLOOKUP(C183,Hoja2!$D$2:$N$5000,8,FALSE)</f>
        <v>1.0024</v>
      </c>
      <c r="K183" s="218">
        <f>VLOOKUP(C183,Hoja2!$D$2:$N$5000,9,FALSE)</f>
        <v>1.024616</v>
      </c>
      <c r="L183" s="218">
        <f>VLOOKUP(C183,Hoja2!$D$2:$N$5000,10,FALSE)</f>
        <v>611.80133000000001</v>
      </c>
      <c r="M183" s="218">
        <f>VLOOKUP(C183,Hoja2!$D$2:$N$5000,11,FALSE)</f>
        <v>18.582853</v>
      </c>
    </row>
    <row r="184" spans="1:13">
      <c r="A184" s="548"/>
      <c r="B184" s="535"/>
      <c r="C184" s="401" t="s">
        <v>6122</v>
      </c>
      <c r="D184" s="221" t="str">
        <f>VLOOKUP(C184,Hoja2!$D$2:$N$5000,2,FALSE)</f>
        <v>Alimentos</v>
      </c>
      <c r="E184" s="215">
        <f>VLOOKUP(C184,Hoja2!$D$2:$N$5000,3,FALSE)</f>
        <v>7</v>
      </c>
      <c r="F184" s="217">
        <f>VLOOKUP(C184,Hoja2!$D$2:$N$5000,4,FALSE)</f>
        <v>43864</v>
      </c>
      <c r="G184" s="217">
        <f>VLOOKUP(C184,Hoja2!$D$2:$N$5000,5,FALSE)</f>
        <v>45657</v>
      </c>
      <c r="H184" s="218">
        <f>VLOOKUP(C184,Hoja2!$D$2:$N$5000,6,FALSE)</f>
        <v>0.175123</v>
      </c>
      <c r="I184" s="218">
        <f>VLOOKUP(C184,Hoja2!$D$2:$N$5000,7,FALSE)</f>
        <v>0.366095</v>
      </c>
      <c r="J184" s="218">
        <f>VLOOKUP(C184,Hoja2!$D$2:$N$5000,8,FALSE)</f>
        <v>0.23735999999999999</v>
      </c>
      <c r="K184" s="218">
        <f>VLOOKUP(C184,Hoja2!$D$2:$N$5000,9,FALSE)</f>
        <v>0.20910500000000001</v>
      </c>
      <c r="L184" s="218">
        <f>VLOOKUP(C184,Hoja2!$D$2:$N$5000,10,FALSE)</f>
        <v>67.348253999999997</v>
      </c>
      <c r="M184" s="218">
        <f>VLOOKUP(C184,Hoja2!$D$2:$N$5000,11,FALSE)</f>
        <v>22.358329999999999</v>
      </c>
    </row>
    <row r="185" spans="1:13">
      <c r="A185" s="548"/>
      <c r="B185" s="535"/>
      <c r="C185" s="401" t="s">
        <v>6706</v>
      </c>
      <c r="D185" s="221" t="str">
        <f>VLOOKUP(C185,Hoja2!$D$2:$N$5000,2,FALSE)</f>
        <v>Otros</v>
      </c>
      <c r="E185" s="215">
        <f>VLOOKUP(C185,Hoja2!$D$2:$N$5000,3,FALSE)</f>
        <v>8</v>
      </c>
      <c r="F185" s="217">
        <f>VLOOKUP(C185,Hoja2!$D$2:$N$5000,4,FALSE)</f>
        <v>44166</v>
      </c>
      <c r="G185" s="217">
        <f>VLOOKUP(C185,Hoja2!$D$2:$N$5000,5,FALSE)</f>
        <v>45260</v>
      </c>
      <c r="H185" s="218">
        <f>VLOOKUP(C185,Hoja2!$D$2:$N$5000,6,FALSE)</f>
        <v>0.20257800000000001</v>
      </c>
      <c r="I185" s="218">
        <f>VLOOKUP(C185,Hoja2!$D$2:$N$5000,7,FALSE)</f>
        <v>0.150503</v>
      </c>
      <c r="J185" s="218">
        <f>VLOOKUP(C185,Hoja2!$D$2:$N$5000,8,FALSE)</f>
        <v>0.18232719999999999</v>
      </c>
      <c r="K185" s="218">
        <f>VLOOKUP(C185,Hoja2!$D$2:$N$5000,9,FALSE)</f>
        <v>0.19273599999999999</v>
      </c>
      <c r="L185" s="218">
        <f>VLOOKUP(C185,Hoja2!$D$2:$N$5000,10,FALSE)</f>
        <v>21.454910000000002</v>
      </c>
      <c r="M185" s="218">
        <f>VLOOKUP(C185,Hoja2!$D$2:$N$5000,11,FALSE)</f>
        <v>34.907867000000003</v>
      </c>
    </row>
    <row r="186" spans="1:13">
      <c r="A186" s="548"/>
      <c r="B186" s="535"/>
      <c r="C186" s="401" t="s">
        <v>6075</v>
      </c>
      <c r="D186" s="221" t="str">
        <f>VLOOKUP(C186,Hoja2!$D$2:$N$5000,2,FALSE)</f>
        <v>Hidrocarburos</v>
      </c>
      <c r="E186" s="215">
        <f>VLOOKUP(C186,Hoja2!$D$2:$N$5000,3,FALSE)</f>
        <v>6</v>
      </c>
      <c r="F186" s="217">
        <f>VLOOKUP(C186,Hoja2!$D$2:$N$5000,4,FALSE)</f>
        <v>43862</v>
      </c>
      <c r="G186" s="217">
        <f>VLOOKUP(C186,Hoja2!$D$2:$N$5000,5,FALSE)</f>
        <v>45657</v>
      </c>
      <c r="H186" s="218">
        <f>VLOOKUP(C186,Hoja2!$D$2:$N$5000,6,FALSE)</f>
        <v>0.24201300000000001</v>
      </c>
      <c r="I186" s="218">
        <f>VLOOKUP(C186,Hoja2!$D$2:$N$5000,7,FALSE)</f>
        <v>0.225466</v>
      </c>
      <c r="J186" s="218">
        <f>VLOOKUP(C186,Hoja2!$D$2:$N$5000,8,FALSE)</f>
        <v>0.31919999999999998</v>
      </c>
      <c r="K186" s="218">
        <f>VLOOKUP(C186,Hoja2!$D$2:$N$5000,9,FALSE)</f>
        <v>0.32253100000000001</v>
      </c>
      <c r="L186" s="218">
        <f>VLOOKUP(C186,Hoja2!$D$2:$N$5000,10,FALSE)</f>
        <v>55.557250000000003</v>
      </c>
      <c r="M186" s="218">
        <f>VLOOKUP(C186,Hoja2!$D$2:$N$5000,11,FALSE)</f>
        <v>29.939488999999998</v>
      </c>
    </row>
    <row r="187" spans="1:13">
      <c r="A187" s="548"/>
      <c r="B187" s="535"/>
      <c r="C187" s="401" t="s">
        <v>6701</v>
      </c>
      <c r="D187" s="221" t="str">
        <f>VLOOKUP(C187,Hoja2!$D$2:$N$5000,2,FALSE)</f>
        <v>Pesquería</v>
      </c>
      <c r="E187" s="215">
        <f>VLOOKUP(C187,Hoja2!$D$2:$N$5000,3,FALSE)</f>
        <v>3</v>
      </c>
      <c r="F187" s="217">
        <f>VLOOKUP(C187,Hoja2!$D$2:$N$5000,4,FALSE)</f>
        <v>44166</v>
      </c>
      <c r="G187" s="217">
        <f>VLOOKUP(C187,Hoja2!$D$2:$N$5000,5,FALSE)</f>
        <v>45260</v>
      </c>
      <c r="H187" s="218">
        <f>VLOOKUP(C187,Hoja2!$D$2:$N$5000,6,FALSE)</f>
        <v>0.22258600000000001</v>
      </c>
      <c r="I187" s="218">
        <f>VLOOKUP(C187,Hoja2!$D$2:$N$5000,7,FALSE)</f>
        <v>5.5104E-2</v>
      </c>
      <c r="J187" s="218">
        <f>VLOOKUP(C187,Hoja2!$D$2:$N$5000,8,FALSE)</f>
        <v>0.26380799999999999</v>
      </c>
      <c r="K187" s="218">
        <f>VLOOKUP(C187,Hoja2!$D$2:$N$5000,9,FALSE)</f>
        <v>0.28192</v>
      </c>
      <c r="L187" s="218">
        <f>VLOOKUP(C187,Hoja2!$D$2:$N$5000,10,FALSE)</f>
        <v>11.435117</v>
      </c>
      <c r="M187" s="218">
        <f>VLOOKUP(C187,Hoja2!$D$2:$N$5000,11,FALSE)</f>
        <v>80.544810999999996</v>
      </c>
    </row>
    <row r="188" spans="1:13">
      <c r="A188" s="548"/>
      <c r="B188" s="535"/>
      <c r="C188" s="401" t="s">
        <v>6979</v>
      </c>
      <c r="D188" s="221" t="str">
        <f>VLOOKUP(C188,Hoja2!$D$2:$N$5000,2,FALSE)</f>
        <v>Comercio</v>
      </c>
      <c r="E188" s="215">
        <f>VLOOKUP(C188,Hoja2!$D$2:$N$5000,3,FALSE)</f>
        <v>8</v>
      </c>
      <c r="F188" s="217">
        <f>VLOOKUP(C188,Hoja2!$D$2:$N$5000,4,FALSE)</f>
        <v>43922</v>
      </c>
      <c r="G188" s="217">
        <f>VLOOKUP(C188,Hoja2!$D$2:$N$5000,5,FALSE)</f>
        <v>45412</v>
      </c>
      <c r="H188" s="218">
        <f>VLOOKUP(C188,Hoja2!$D$2:$N$5000,6,FALSE)</f>
        <v>0.20499500000000001</v>
      </c>
      <c r="I188" s="218">
        <f>VLOOKUP(C188,Hoja2!$D$2:$N$5000,7,FALSE)</f>
        <v>0.72335799999999995</v>
      </c>
      <c r="J188" s="218">
        <f>VLOOKUP(C188,Hoja2!$D$2:$N$5000,8,FALSE)</f>
        <v>0.55509600000000003</v>
      </c>
      <c r="K188" s="218">
        <f>VLOOKUP(C188,Hoja2!$D$2:$N$5000,9,FALSE)</f>
        <v>0.53537800000000002</v>
      </c>
      <c r="L188" s="218">
        <f>VLOOKUP(C188,Hoja2!$D$2:$N$5000,10,FALSE)</f>
        <v>313.880493</v>
      </c>
      <c r="M188" s="218">
        <f>VLOOKUP(C188,Hoja2!$D$2:$N$5000,11,FALSE)</f>
        <v>16.178191000000002</v>
      </c>
    </row>
    <row r="189" spans="1:13">
      <c r="A189" s="548"/>
      <c r="B189" s="535"/>
      <c r="C189" s="401" t="s">
        <v>6063</v>
      </c>
      <c r="D189" s="221" t="str">
        <f>VLOOKUP(C189,Hoja2!$D$2:$N$5000,2,FALSE)</f>
        <v>Vidrios, cauchos y plásticos</v>
      </c>
      <c r="E189" s="215">
        <f>VLOOKUP(C189,Hoja2!$D$2:$N$5000,3,FALSE)</f>
        <v>7</v>
      </c>
      <c r="F189" s="217">
        <f>VLOOKUP(C189,Hoja2!$D$2:$N$5000,4,FALSE)</f>
        <v>43862</v>
      </c>
      <c r="G189" s="217">
        <f>VLOOKUP(C189,Hoja2!$D$2:$N$5000,5,FALSE)</f>
        <v>45291</v>
      </c>
      <c r="H189" s="218">
        <f>VLOOKUP(C189,Hoja2!$D$2:$N$5000,6,FALSE)</f>
        <v>0.18986900000000001</v>
      </c>
      <c r="I189" s="218">
        <f>VLOOKUP(C189,Hoja2!$D$2:$N$5000,7,FALSE)</f>
        <v>0.57467100000000004</v>
      </c>
      <c r="J189" s="218">
        <f>VLOOKUP(C189,Hoja2!$D$2:$N$5000,8,FALSE)</f>
        <v>0.14879999999999999</v>
      </c>
      <c r="K189" s="218">
        <f>VLOOKUP(C189,Hoja2!$D$2:$N$5000,9,FALSE)</f>
        <v>0.13591800000000001</v>
      </c>
      <c r="L189" s="218">
        <f>VLOOKUP(C189,Hoja2!$D$2:$N$5000,10,FALSE)</f>
        <v>66.275265000000005</v>
      </c>
      <c r="M189" s="218">
        <f>VLOOKUP(C189,Hoja2!$D$2:$N$5000,11,FALSE)</f>
        <v>19.244050000000001</v>
      </c>
    </row>
    <row r="190" spans="1:13">
      <c r="A190" s="548"/>
      <c r="B190" s="535"/>
      <c r="C190" s="401" t="s">
        <v>6792</v>
      </c>
      <c r="D190" s="221" t="str">
        <f>VLOOKUP(C190,Hoja2!$D$2:$N$5000,2,FALSE)</f>
        <v>Otros</v>
      </c>
      <c r="E190" s="215">
        <f>VLOOKUP(C190,Hoja2!$D$2:$N$5000,3,FALSE)</f>
        <v>14</v>
      </c>
      <c r="F190" s="217">
        <f>VLOOKUP(C190,Hoja2!$D$2:$N$5000,4,FALSE)</f>
        <v>44197</v>
      </c>
      <c r="G190" s="217">
        <f>VLOOKUP(C190,Hoja2!$D$2:$N$5000,5,FALSE)</f>
        <v>44926</v>
      </c>
      <c r="H190" s="218">
        <f>VLOOKUP(C190,Hoja2!$D$2:$N$5000,6,FALSE)</f>
        <v>0.17113800000000001</v>
      </c>
      <c r="I190" s="218">
        <f>VLOOKUP(C190,Hoja2!$D$2:$N$5000,7,FALSE)</f>
        <v>0.21942300000000001</v>
      </c>
      <c r="J190" s="218">
        <f>VLOOKUP(C190,Hoja2!$D$2:$N$5000,8,FALSE)</f>
        <v>0.10813399999999999</v>
      </c>
      <c r="K190" s="218">
        <f>VLOOKUP(C190,Hoja2!$D$2:$N$5000,9,FALSE)</f>
        <v>4.2477000000000001E-2</v>
      </c>
      <c r="L190" s="218">
        <f>VLOOKUP(C190,Hoja2!$D$2:$N$5000,10,FALSE)</f>
        <v>18.724339000000001</v>
      </c>
      <c r="M190" s="218">
        <f>VLOOKUP(C190,Hoja2!$D$2:$N$5000,11,FALSE)</f>
        <v>19.619088000000001</v>
      </c>
    </row>
    <row r="191" spans="1:13">
      <c r="A191" s="548"/>
      <c r="B191" s="535"/>
      <c r="C191" s="401" t="s">
        <v>6640</v>
      </c>
      <c r="D191" s="221" t="str">
        <f>VLOOKUP(C191,Hoja2!$D$2:$N$5000,2,FALSE)</f>
        <v>Vidrios, cauchos y plásticos</v>
      </c>
      <c r="E191" s="215">
        <f>VLOOKUP(C191,Hoja2!$D$2:$N$5000,3,FALSE)</f>
        <v>6</v>
      </c>
      <c r="F191" s="217">
        <f>VLOOKUP(C191,Hoja2!$D$2:$N$5000,4,FALSE)</f>
        <v>44136</v>
      </c>
      <c r="G191" s="217">
        <f>VLOOKUP(C191,Hoja2!$D$2:$N$5000,5,FALSE)</f>
        <v>45657</v>
      </c>
      <c r="H191" s="218">
        <f>VLOOKUP(C191,Hoja2!$D$2:$N$5000,6,FALSE)</f>
        <v>0.21738299999999999</v>
      </c>
      <c r="I191" s="218">
        <f>VLOOKUP(C191,Hoja2!$D$2:$N$5000,7,FALSE)</f>
        <v>0.49669000000000002</v>
      </c>
      <c r="J191" s="218">
        <f>VLOOKUP(C191,Hoja2!$D$2:$N$5000,8,FALSE)</f>
        <v>0.3952</v>
      </c>
      <c r="K191" s="218">
        <f>VLOOKUP(C191,Hoja2!$D$2:$N$5000,9,FALSE)</f>
        <v>0.36414800000000003</v>
      </c>
      <c r="L191" s="218">
        <f>VLOOKUP(C191,Hoja2!$D$2:$N$5000,10,FALSE)</f>
        <v>151.54241300000001</v>
      </c>
      <c r="M191" s="218">
        <f>VLOOKUP(C191,Hoja2!$D$2:$N$5000,11,FALSE)</f>
        <v>20.352896000000001</v>
      </c>
    </row>
    <row r="192" spans="1:13">
      <c r="A192" s="548"/>
      <c r="B192" s="535"/>
      <c r="C192" s="401" t="s">
        <v>5792</v>
      </c>
      <c r="D192" s="221" t="str">
        <f>VLOOKUP(C192,Hoja2!$D$2:$N$5000,2,FALSE)</f>
        <v>Alimentos</v>
      </c>
      <c r="E192" s="215">
        <f>VLOOKUP(C192,Hoja2!$D$2:$N$5000,3,FALSE)</f>
        <v>8</v>
      </c>
      <c r="F192" s="217">
        <f>VLOOKUP(C192,Hoja2!$D$2:$N$5000,4,FALSE)</f>
        <v>43770</v>
      </c>
      <c r="G192" s="217">
        <f>VLOOKUP(C192,Hoja2!$D$2:$N$5000,5,FALSE)</f>
        <v>44681</v>
      </c>
      <c r="H192" s="218">
        <f>VLOOKUP(C192,Hoja2!$D$2:$N$5000,6,FALSE)</f>
        <v>0.14857200000000001</v>
      </c>
      <c r="I192" s="218">
        <f>VLOOKUP(C192,Hoja2!$D$2:$N$5000,7,FALSE)</f>
        <v>0.20291699999999999</v>
      </c>
      <c r="J192" s="218">
        <f>VLOOKUP(C192,Hoja2!$D$2:$N$5000,8,FALSE)</f>
        <v>0.2283636</v>
      </c>
      <c r="K192" s="218">
        <f>VLOOKUP(C192,Hoja2!$D$2:$N$5000,9,FALSE)</f>
        <v>0.20344400000000001</v>
      </c>
      <c r="L192" s="218">
        <f>VLOOKUP(C192,Hoja2!$D$2:$N$5000,10,FALSE)</f>
        <v>36.21698</v>
      </c>
      <c r="M192" s="218">
        <f>VLOOKUP(C192,Hoja2!$D$2:$N$5000,11,FALSE)</f>
        <v>32.804445000000001</v>
      </c>
    </row>
    <row r="193" spans="1:13">
      <c r="A193" s="548"/>
      <c r="B193" s="535"/>
      <c r="C193" s="401" t="s">
        <v>6368</v>
      </c>
      <c r="D193" s="221" t="str">
        <f>VLOOKUP(C193,Hoja2!$D$2:$N$5000,2,FALSE)</f>
        <v>Otros</v>
      </c>
      <c r="E193" s="215">
        <f>VLOOKUP(C193,Hoja2!$D$2:$N$5000,3,FALSE)</f>
        <v>8</v>
      </c>
      <c r="F193" s="217">
        <f>VLOOKUP(C193,Hoja2!$D$2:$N$5000,4,FALSE)</f>
        <v>44044</v>
      </c>
      <c r="G193" s="217">
        <f>VLOOKUP(C193,Hoja2!$D$2:$N$5000,5,FALSE)</f>
        <v>45046</v>
      </c>
      <c r="H193" s="218">
        <f>VLOOKUP(C193,Hoja2!$D$2:$N$5000,6,FALSE)</f>
        <v>8.6929999999999993E-2</v>
      </c>
      <c r="I193" s="218">
        <f>VLOOKUP(C193,Hoja2!$D$2:$N$5000,7,FALSE)</f>
        <v>0.411242</v>
      </c>
      <c r="J193" s="218">
        <f>VLOOKUP(C193,Hoja2!$D$2:$N$5000,8,FALSE)</f>
        <v>0.3912776</v>
      </c>
      <c r="K193" s="218">
        <f>VLOOKUP(C193,Hoja2!$D$2:$N$5000,9,FALSE)</f>
        <v>0.12849099999999999</v>
      </c>
      <c r="L193" s="218">
        <f>VLOOKUP(C193,Hoja2!$D$2:$N$5000,10,FALSE)</f>
        <v>125.787549</v>
      </c>
      <c r="M193" s="218">
        <f>VLOOKUP(C193,Hoja2!$D$2:$N$5000,11,FALSE)</f>
        <v>12.882066999999999</v>
      </c>
    </row>
    <row r="194" spans="1:13">
      <c r="A194" s="548"/>
      <c r="B194" s="535"/>
      <c r="C194" s="401" t="s">
        <v>5780</v>
      </c>
      <c r="D194" s="221" t="str">
        <f>VLOOKUP(C194,Hoja2!$D$2:$N$5000,2,FALSE)</f>
        <v>Otros</v>
      </c>
      <c r="E194" s="215">
        <f>VLOOKUP(C194,Hoja2!$D$2:$N$5000,3,FALSE)</f>
        <v>7</v>
      </c>
      <c r="F194" s="217">
        <f>VLOOKUP(C194,Hoja2!$D$2:$N$5000,4,FALSE)</f>
        <v>43770</v>
      </c>
      <c r="G194" s="217">
        <f>VLOOKUP(C194,Hoja2!$D$2:$N$5000,5,FALSE)</f>
        <v>45657</v>
      </c>
      <c r="H194" s="218">
        <f>VLOOKUP(C194,Hoja2!$D$2:$N$5000,6,FALSE)</f>
        <v>0.10877299999999999</v>
      </c>
      <c r="I194" s="218">
        <f>VLOOKUP(C194,Hoja2!$D$2:$N$5000,7,FALSE)</f>
        <v>0.439633</v>
      </c>
      <c r="J194" s="218">
        <f>VLOOKUP(C194,Hoja2!$D$2:$N$5000,8,FALSE)</f>
        <v>0.20555999999999999</v>
      </c>
      <c r="K194" s="218">
        <f>VLOOKUP(C194,Hoja2!$D$2:$N$5000,9,FALSE)</f>
        <v>0.16728399999999999</v>
      </c>
      <c r="L194" s="218">
        <f>VLOOKUP(C194,Hoja2!$D$2:$N$5000,10,FALSE)</f>
        <v>70.046351000000001</v>
      </c>
      <c r="M194" s="218">
        <f>VLOOKUP(C194,Hoja2!$D$2:$N$5000,11,FALSE)</f>
        <v>30.654626</v>
      </c>
    </row>
    <row r="195" spans="1:13">
      <c r="A195" s="548"/>
      <c r="B195" s="535"/>
      <c r="C195" s="401" t="s">
        <v>7421</v>
      </c>
      <c r="D195" s="221" t="str">
        <f>VLOOKUP(C195,Hoja2!$D$2:$N$5000,2,FALSE)</f>
        <v>Cerámicos</v>
      </c>
      <c r="E195" s="215">
        <f>VLOOKUP(C195,Hoja2!$D$2:$N$5000,3,FALSE)</f>
        <v>2</v>
      </c>
      <c r="F195" s="217">
        <f>VLOOKUP(C195,Hoja2!$D$2:$N$5000,4,FALSE)</f>
        <v>44440</v>
      </c>
      <c r="G195" s="217">
        <f>VLOOKUP(C195,Hoja2!$D$2:$N$5000,5,FALSE)</f>
        <v>46022</v>
      </c>
      <c r="H195" s="218">
        <f>VLOOKUP(C195,Hoja2!$D$2:$N$5000,6,FALSE)</f>
        <v>0.101538</v>
      </c>
      <c r="I195" s="218">
        <f>VLOOKUP(C195,Hoja2!$D$2:$N$5000,7,FALSE)</f>
        <v>0.47620400000000002</v>
      </c>
      <c r="J195" s="218">
        <f>VLOOKUP(C195,Hoja2!$D$2:$N$5000,8,FALSE)</f>
        <v>0.37909920000000003</v>
      </c>
      <c r="K195" s="218">
        <f>VLOOKUP(C195,Hoja2!$D$2:$N$5000,9,FALSE)</f>
        <v>0.38683499999999998</v>
      </c>
      <c r="L195" s="218">
        <f>VLOOKUP(C195,Hoja2!$D$2:$N$5000,10,FALSE)</f>
        <v>142.11402000000001</v>
      </c>
      <c r="M195" s="218">
        <f>VLOOKUP(C195,Hoja2!$D$2:$N$5000,11,FALSE)</f>
        <v>21.427057000000001</v>
      </c>
    </row>
    <row r="196" spans="1:13">
      <c r="A196" s="548"/>
      <c r="B196" s="535"/>
      <c r="C196" s="401" t="s">
        <v>7422</v>
      </c>
      <c r="D196" s="221" t="str">
        <f>VLOOKUP(C196,Hoja2!$D$2:$N$5000,2,FALSE)</f>
        <v>Cerámicos</v>
      </c>
      <c r="E196" s="215">
        <f>VLOOKUP(C196,Hoja2!$D$2:$N$5000,3,FALSE)</f>
        <v>6</v>
      </c>
      <c r="F196" s="217">
        <f>VLOOKUP(C196,Hoja2!$D$2:$N$5000,4,FALSE)</f>
        <v>44440</v>
      </c>
      <c r="G196" s="217">
        <f>VLOOKUP(C196,Hoja2!$D$2:$N$5000,5,FALSE)</f>
        <v>46022</v>
      </c>
      <c r="H196" s="218">
        <f>VLOOKUP(C196,Hoja2!$D$2:$N$5000,6,FALSE)</f>
        <v>8.9260000000000006E-2</v>
      </c>
      <c r="I196" s="218">
        <f>VLOOKUP(C196,Hoja2!$D$2:$N$5000,7,FALSE)</f>
        <v>0.32773400000000003</v>
      </c>
      <c r="J196" s="218">
        <f>VLOOKUP(C196,Hoja2!$D$2:$N$5000,8,FALSE)</f>
        <v>0.56088000000000005</v>
      </c>
      <c r="K196" s="218">
        <f>VLOOKUP(C196,Hoja2!$D$2:$N$5000,9,FALSE)</f>
        <v>9.6179000000000001E-2</v>
      </c>
      <c r="L196" s="218">
        <f>VLOOKUP(C196,Hoja2!$D$2:$N$5000,10,FALSE)</f>
        <v>145.08917700000001</v>
      </c>
      <c r="M196" s="218">
        <f>VLOOKUP(C196,Hoja2!$D$2:$N$5000,11,FALSE)</f>
        <v>16.723390999999999</v>
      </c>
    </row>
    <row r="197" spans="1:13">
      <c r="A197" s="548"/>
      <c r="B197" s="535"/>
      <c r="C197" s="401" t="s">
        <v>2662</v>
      </c>
      <c r="D197" s="221" t="str">
        <f>VLOOKUP(C197,Hoja2!$D$2:$N$5000,2,FALSE)</f>
        <v>Vidrios, cauchos y plásticos</v>
      </c>
      <c r="E197" s="215">
        <f>VLOOKUP(C197,Hoja2!$D$2:$N$5000,3,FALSE)</f>
        <v>9</v>
      </c>
      <c r="F197" s="217">
        <f>VLOOKUP(C197,Hoja2!$D$2:$N$5000,4,FALSE)</f>
        <v>44197</v>
      </c>
      <c r="G197" s="217">
        <f>VLOOKUP(C197,Hoja2!$D$2:$N$5000,5,FALSE)</f>
        <v>45291</v>
      </c>
      <c r="H197" s="218">
        <f>VLOOKUP(C197,Hoja2!$D$2:$N$5000,6,FALSE)</f>
        <v>3.4956000000000001E-2</v>
      </c>
      <c r="I197" s="218">
        <f>VLOOKUP(C197,Hoja2!$D$2:$N$5000,7,FALSE)</f>
        <v>0.21884500000000001</v>
      </c>
      <c r="J197" s="218">
        <f>VLOOKUP(C197,Hoja2!$D$2:$N$5000,8,FALSE)</f>
        <v>0.54800000000000004</v>
      </c>
      <c r="K197" s="218">
        <f>VLOOKUP(C197,Hoja2!$D$2:$N$5000,9,FALSE)</f>
        <v>0.50475499999999995</v>
      </c>
      <c r="L197" s="218">
        <f>VLOOKUP(C197,Hoja2!$D$2:$N$5000,10,FALSE)</f>
        <v>94.124915000000001</v>
      </c>
      <c r="M197" s="218">
        <f>VLOOKUP(C197,Hoja2!$D$2:$N$5000,11,FALSE)</f>
        <v>33.448194999999998</v>
      </c>
    </row>
    <row r="198" spans="1:13">
      <c r="A198" s="548"/>
      <c r="B198" s="535"/>
      <c r="C198" s="401" t="s">
        <v>6949</v>
      </c>
      <c r="D198" s="221" t="str">
        <f>VLOOKUP(C198,Hoja2!$D$2:$N$5000,2,FALSE)</f>
        <v>Agroindustria</v>
      </c>
      <c r="E198" s="215">
        <f>VLOOKUP(C198,Hoja2!$D$2:$N$5000,3,FALSE)</f>
        <v>3</v>
      </c>
      <c r="F198" s="217">
        <f>VLOOKUP(C198,Hoja2!$D$2:$N$5000,4,FALSE)</f>
        <v>43891</v>
      </c>
      <c r="G198" s="217">
        <f>VLOOKUP(C198,Hoja2!$D$2:$N$5000,5,FALSE)</f>
        <v>45657</v>
      </c>
      <c r="H198" s="218">
        <f>VLOOKUP(C198,Hoja2!$D$2:$N$5000,6,FALSE)</f>
        <v>0.208449</v>
      </c>
      <c r="I198" s="218">
        <f>VLOOKUP(C198,Hoja2!$D$2:$N$5000,7,FALSE)</f>
        <v>0.49607000000000001</v>
      </c>
      <c r="J198" s="218">
        <f>VLOOKUP(C198,Hoja2!$D$2:$N$5000,8,FALSE)</f>
        <v>0.47931800000000002</v>
      </c>
      <c r="K198" s="218">
        <f>VLOOKUP(C198,Hoja2!$D$2:$N$5000,9,FALSE)</f>
        <v>0.52046800000000004</v>
      </c>
      <c r="L198" s="218">
        <f>VLOOKUP(C198,Hoja2!$D$2:$N$5000,10,FALSE)</f>
        <v>187.129716</v>
      </c>
      <c r="M198" s="218">
        <f>VLOOKUP(C198,Hoja2!$D$2:$N$5000,11,FALSE)</f>
        <v>21.749756999999999</v>
      </c>
    </row>
    <row r="199" spans="1:13">
      <c r="A199" s="548"/>
      <c r="B199" s="535"/>
      <c r="C199" s="401" t="s">
        <v>6458</v>
      </c>
      <c r="D199" s="221" t="str">
        <f>VLOOKUP(C199,Hoja2!$D$2:$N$5000,2,FALSE)</f>
        <v>Alimentos</v>
      </c>
      <c r="E199" s="215">
        <f>VLOOKUP(C199,Hoja2!$D$2:$N$5000,3,FALSE)</f>
        <v>6</v>
      </c>
      <c r="F199" s="217">
        <f>VLOOKUP(C199,Hoja2!$D$2:$N$5000,4,FALSE)</f>
        <v>44075</v>
      </c>
      <c r="G199" s="217">
        <f>VLOOKUP(C199,Hoja2!$D$2:$N$5000,5,FALSE)</f>
        <v>45291</v>
      </c>
      <c r="H199" s="218">
        <f>VLOOKUP(C199,Hoja2!$D$2:$N$5000,6,FALSE)</f>
        <v>0.21387800000000001</v>
      </c>
      <c r="I199" s="218">
        <f>VLOOKUP(C199,Hoja2!$D$2:$N$5000,7,FALSE)</f>
        <v>0.66823299999999997</v>
      </c>
      <c r="J199" s="218">
        <f>VLOOKUP(C199,Hoja2!$D$2:$N$5000,8,FALSE)</f>
        <v>1.1999999999999999E-3</v>
      </c>
      <c r="K199" s="218">
        <f>VLOOKUP(C199,Hoja2!$D$2:$N$5000,9,FALSE)</f>
        <v>0</v>
      </c>
      <c r="L199" s="218">
        <f>VLOOKUP(C199,Hoja2!$D$2:$N$5000,10,FALSE)</f>
        <v>0.61223000000000005</v>
      </c>
      <c r="M199" s="218">
        <f>VLOOKUP(C199,Hoja2!$D$2:$N$5000,11,FALSE)</f>
        <v>14.939999</v>
      </c>
    </row>
    <row r="200" spans="1:13">
      <c r="A200" s="548"/>
      <c r="B200" s="535"/>
      <c r="C200" s="401" t="s">
        <v>6639</v>
      </c>
      <c r="D200" s="221" t="str">
        <f>VLOOKUP(C200,Hoja2!$D$2:$N$5000,2,FALSE)</f>
        <v>Agroindustria</v>
      </c>
      <c r="E200" s="215">
        <f>VLOOKUP(C200,Hoja2!$D$2:$N$5000,3,FALSE)</f>
        <v>1</v>
      </c>
      <c r="F200" s="217">
        <f>VLOOKUP(C200,Hoja2!$D$2:$N$5000,4,FALSE)</f>
        <v>44136</v>
      </c>
      <c r="G200" s="217">
        <f>VLOOKUP(C200,Hoja2!$D$2:$N$5000,5,FALSE)</f>
        <v>45230</v>
      </c>
      <c r="H200" s="218">
        <f>VLOOKUP(C200,Hoja2!$D$2:$N$5000,6,FALSE)</f>
        <v>6.1729999999999997E-3</v>
      </c>
      <c r="I200" s="218">
        <f>VLOOKUP(C200,Hoja2!$D$2:$N$5000,7,FALSE)</f>
        <v>0.37814500000000001</v>
      </c>
      <c r="J200" s="218">
        <f>VLOOKUP(C200,Hoja2!$D$2:$N$5000,8,FALSE)</f>
        <v>0.1800272</v>
      </c>
      <c r="K200" s="218">
        <f>VLOOKUP(C200,Hoja2!$D$2:$N$5000,9,FALSE)</f>
        <v>1.0796999999999999E-2</v>
      </c>
      <c r="L200" s="218">
        <f>VLOOKUP(C200,Hoja2!$D$2:$N$5000,10,FALSE)</f>
        <v>53.874630000000003</v>
      </c>
      <c r="M200" s="218">
        <f>VLOOKUP(C200,Hoja2!$D$2:$N$5000,11,FALSE)</f>
        <v>15.847734000000001</v>
      </c>
    </row>
    <row r="201" spans="1:13">
      <c r="A201" s="548"/>
      <c r="B201" s="535"/>
      <c r="C201" s="401" t="s">
        <v>6980</v>
      </c>
      <c r="D201" s="221" t="str">
        <f>VLOOKUP(C201,Hoja2!$D$2:$N$5000,2,FALSE)</f>
        <v>Minería</v>
      </c>
      <c r="E201" s="215">
        <f>VLOOKUP(C201,Hoja2!$D$2:$N$5000,3,FALSE)</f>
        <v>8</v>
      </c>
      <c r="F201" s="217">
        <f>VLOOKUP(C201,Hoja2!$D$2:$N$5000,4,FALSE)</f>
        <v>43922</v>
      </c>
      <c r="G201" s="217">
        <f>VLOOKUP(C201,Hoja2!$D$2:$N$5000,5,FALSE)</f>
        <v>47542</v>
      </c>
      <c r="H201" s="218">
        <f>VLOOKUP(C201,Hoja2!$D$2:$N$5000,6,FALSE)</f>
        <v>0.22107199999999999</v>
      </c>
      <c r="I201" s="218">
        <f>VLOOKUP(C201,Hoja2!$D$2:$N$5000,7,FALSE)</f>
        <v>0.75513799999999998</v>
      </c>
      <c r="J201" s="218">
        <f>VLOOKUP(C201,Hoja2!$D$2:$N$5000,8,FALSE)</f>
        <v>0.60037560000000001</v>
      </c>
      <c r="K201" s="218">
        <f>VLOOKUP(C201,Hoja2!$D$2:$N$5000,9,FALSE)</f>
        <v>0.63174600000000003</v>
      </c>
      <c r="L201" s="218">
        <f>VLOOKUP(C201,Hoja2!$D$2:$N$5000,10,FALSE)</f>
        <v>354.40526599999998</v>
      </c>
      <c r="M201" s="218">
        <f>VLOOKUP(C201,Hoja2!$D$2:$N$5000,11,FALSE)</f>
        <v>17.729566999999999</v>
      </c>
    </row>
    <row r="202" spans="1:13">
      <c r="A202" s="548"/>
      <c r="B202" s="535"/>
      <c r="C202" s="401" t="s">
        <v>4861</v>
      </c>
      <c r="D202" s="221" t="str">
        <f>VLOOKUP(C202,Hoja2!$D$2:$N$5000,2,FALSE)</f>
        <v>Otros</v>
      </c>
      <c r="E202" s="215">
        <f>VLOOKUP(C202,Hoja2!$D$2:$N$5000,3,FALSE)</f>
        <v>6</v>
      </c>
      <c r="F202" s="217">
        <f>VLOOKUP(C202,Hoja2!$D$2:$N$5000,4,FALSE)</f>
        <v>43647</v>
      </c>
      <c r="G202" s="217">
        <f>VLOOKUP(C202,Hoja2!$D$2:$N$5000,5,FALSE)</f>
        <v>44561</v>
      </c>
      <c r="H202" s="218">
        <f>VLOOKUP(C202,Hoja2!$D$2:$N$5000,6,FALSE)</f>
        <v>0.21135000000000001</v>
      </c>
      <c r="I202" s="218">
        <f>VLOOKUP(C202,Hoja2!$D$2:$N$5000,7,FALSE)</f>
        <v>0.23519599999999999</v>
      </c>
      <c r="J202" s="218">
        <f>VLOOKUP(C202,Hoja2!$D$2:$N$5000,8,FALSE)</f>
        <v>3.6400000000000002E-2</v>
      </c>
      <c r="K202" s="218">
        <f>VLOOKUP(C202,Hoja2!$D$2:$N$5000,9,FALSE)</f>
        <v>2.0808E-2</v>
      </c>
      <c r="L202" s="218">
        <f>VLOOKUP(C202,Hoja2!$D$2:$N$5000,10,FALSE)</f>
        <v>6.6100050000000001</v>
      </c>
      <c r="M202" s="218">
        <f>VLOOKUP(C202,Hoja2!$D$2:$N$5000,11,FALSE)</f>
        <v>19.609933999999999</v>
      </c>
    </row>
    <row r="203" spans="1:13">
      <c r="A203" s="548"/>
      <c r="B203" s="535"/>
      <c r="C203" s="401" t="s">
        <v>6067</v>
      </c>
      <c r="D203" s="221" t="str">
        <f>VLOOKUP(C203,Hoja2!$D$2:$N$5000,2,FALSE)</f>
        <v>Textiles</v>
      </c>
      <c r="E203" s="215">
        <f>VLOOKUP(C203,Hoja2!$D$2:$N$5000,3,FALSE)</f>
        <v>7</v>
      </c>
      <c r="F203" s="217">
        <f>VLOOKUP(C203,Hoja2!$D$2:$N$5000,4,FALSE)</f>
        <v>43862</v>
      </c>
      <c r="G203" s="217">
        <f>VLOOKUP(C203,Hoja2!$D$2:$N$5000,5,FALSE)</f>
        <v>45291</v>
      </c>
      <c r="H203" s="218">
        <f>VLOOKUP(C203,Hoja2!$D$2:$N$5000,6,FALSE)</f>
        <v>0.20011100000000001</v>
      </c>
      <c r="I203" s="218">
        <f>VLOOKUP(C203,Hoja2!$D$2:$N$5000,7,FALSE)</f>
        <v>0.47204200000000002</v>
      </c>
      <c r="J203" s="218">
        <f>VLOOKUP(C203,Hoja2!$D$2:$N$5000,8,FALSE)</f>
        <v>0.1638</v>
      </c>
      <c r="K203" s="218">
        <f>VLOOKUP(C203,Hoja2!$D$2:$N$5000,9,FALSE)</f>
        <v>0.156829</v>
      </c>
      <c r="L203" s="218">
        <f>VLOOKUP(C203,Hoja2!$D$2:$N$5000,10,FALSE)</f>
        <v>59.920673000000001</v>
      </c>
      <c r="M203" s="218">
        <f>VLOOKUP(C203,Hoja2!$D$2:$N$5000,11,FALSE)</f>
        <v>22.31786</v>
      </c>
    </row>
    <row r="204" spans="1:13">
      <c r="A204" s="548"/>
      <c r="B204" s="535"/>
      <c r="C204" s="401" t="s">
        <v>6522</v>
      </c>
      <c r="D204" s="221" t="str">
        <f>VLOOKUP(C204,Hoja2!$D$2:$N$5000,2,FALSE)</f>
        <v>Agroindustria</v>
      </c>
      <c r="E204" s="215">
        <f>VLOOKUP(C204,Hoja2!$D$2:$N$5000,3,FALSE)</f>
        <v>1</v>
      </c>
      <c r="F204" s="217">
        <f>VLOOKUP(C204,Hoja2!$D$2:$N$5000,4,FALSE)</f>
        <v>44105</v>
      </c>
      <c r="G204" s="217">
        <f>VLOOKUP(C204,Hoja2!$D$2:$N$5000,5,FALSE)</f>
        <v>45199</v>
      </c>
      <c r="H204" s="218">
        <f>VLOOKUP(C204,Hoja2!$D$2:$N$5000,6,FALSE)</f>
        <v>0.192829</v>
      </c>
      <c r="I204" s="218">
        <f>VLOOKUP(C204,Hoja2!$D$2:$N$5000,7,FALSE)</f>
        <v>0.22136400000000001</v>
      </c>
      <c r="J204" s="218">
        <f>VLOOKUP(C204,Hoja2!$D$2:$N$5000,8,FALSE)</f>
        <v>8.38092E-2</v>
      </c>
      <c r="K204" s="218">
        <f>VLOOKUP(C204,Hoja2!$D$2:$N$5000,9,FALSE)</f>
        <v>7.5580999999999995E-2</v>
      </c>
      <c r="L204" s="218">
        <f>VLOOKUP(C204,Hoja2!$D$2:$N$5000,10,FALSE)</f>
        <v>14.678576</v>
      </c>
      <c r="M204" s="218">
        <f>VLOOKUP(C204,Hoja2!$D$2:$N$5000,11,FALSE)</f>
        <v>24.965322</v>
      </c>
    </row>
    <row r="205" spans="1:13">
      <c r="A205" s="548"/>
      <c r="B205" s="535"/>
      <c r="C205" s="401" t="s">
        <v>1560</v>
      </c>
      <c r="D205" s="221" t="str">
        <f>VLOOKUP(C205,Hoja2!$D$2:$N$5000,2,FALSE)</f>
        <v>Pesquería</v>
      </c>
      <c r="E205" s="215">
        <f>VLOOKUP(C205,Hoja2!$D$2:$N$5000,3,FALSE)</f>
        <v>1</v>
      </c>
      <c r="F205" s="217">
        <f>VLOOKUP(C205,Hoja2!$D$2:$N$5000,4,FALSE)</f>
        <v>44197</v>
      </c>
      <c r="G205" s="217">
        <f>VLOOKUP(C205,Hoja2!$D$2:$N$5000,5,FALSE)</f>
        <v>45291</v>
      </c>
      <c r="H205" s="218" t="str">
        <f>VLOOKUP(C205,Hoja2!$D$2:$N$5000,6,FALSE)</f>
        <v>-</v>
      </c>
      <c r="I205" s="218" t="str">
        <f>VLOOKUP(C205,Hoja2!$D$2:$N$5000,7,FALSE)</f>
        <v>-</v>
      </c>
      <c r="J205" s="218">
        <f>VLOOKUP(C205,Hoja2!$D$2:$N$5000,8,FALSE)</f>
        <v>0</v>
      </c>
      <c r="K205" s="218">
        <f>VLOOKUP(C205,Hoja2!$D$2:$N$5000,9,FALSE)</f>
        <v>0</v>
      </c>
      <c r="L205" s="218">
        <f>VLOOKUP(C205,Hoja2!$D$2:$N$5000,10,FALSE)</f>
        <v>0</v>
      </c>
      <c r="M205" s="218">
        <f>VLOOKUP(C205,Hoja2!$D$2:$N$5000,11,FALSE)</f>
        <v>0</v>
      </c>
    </row>
    <row r="206" spans="1:13">
      <c r="A206" s="548"/>
      <c r="B206" s="535"/>
      <c r="C206" s="401" t="s">
        <v>6804</v>
      </c>
      <c r="D206" s="221" t="str">
        <f>VLOOKUP(C206,Hoja2!$D$2:$N$5000,2,FALSE)</f>
        <v>Agroindustria</v>
      </c>
      <c r="E206" s="215">
        <f>VLOOKUP(C206,Hoja2!$D$2:$N$5000,3,FALSE)</f>
        <v>8</v>
      </c>
      <c r="F206" s="217">
        <f>VLOOKUP(C206,Hoja2!$D$2:$N$5000,4,FALSE)</f>
        <v>44197</v>
      </c>
      <c r="G206" s="217">
        <f>VLOOKUP(C206,Hoja2!$D$2:$N$5000,5,FALSE)</f>
        <v>45657</v>
      </c>
      <c r="H206" s="218">
        <f>VLOOKUP(C206,Hoja2!$D$2:$N$5000,6,FALSE)</f>
        <v>6.4679E-2</v>
      </c>
      <c r="I206" s="218">
        <f>VLOOKUP(C206,Hoja2!$D$2:$N$5000,7,FALSE)</f>
        <v>0.25748300000000002</v>
      </c>
      <c r="J206" s="218">
        <f>VLOOKUP(C206,Hoja2!$D$2:$N$5000,8,FALSE)</f>
        <v>0.28401920000000003</v>
      </c>
      <c r="K206" s="218">
        <f>VLOOKUP(C206,Hoja2!$D$2:$N$5000,9,FALSE)</f>
        <v>0.17161899999999999</v>
      </c>
      <c r="L206" s="218">
        <f>VLOOKUP(C206,Hoja2!$D$2:$N$5000,10,FALSE)</f>
        <v>57.145254000000001</v>
      </c>
      <c r="M206" s="218">
        <f>VLOOKUP(C206,Hoja2!$D$2:$N$5000,11,FALSE)</f>
        <v>24.53632</v>
      </c>
    </row>
    <row r="207" spans="1:13">
      <c r="A207" s="548"/>
      <c r="B207" s="535"/>
      <c r="C207" s="401" t="s">
        <v>6790</v>
      </c>
      <c r="D207" s="221" t="str">
        <f>VLOOKUP(C207,Hoja2!$D$2:$N$5000,2,FALSE)</f>
        <v>Agroindustria</v>
      </c>
      <c r="E207" s="215">
        <f>VLOOKUP(C207,Hoja2!$D$2:$N$5000,3,FALSE)</f>
        <v>8</v>
      </c>
      <c r="F207" s="217">
        <f>VLOOKUP(C207,Hoja2!$D$2:$N$5000,4,FALSE)</f>
        <v>44197</v>
      </c>
      <c r="G207" s="217">
        <f>VLOOKUP(C207,Hoja2!$D$2:$N$5000,5,FALSE)</f>
        <v>45657</v>
      </c>
      <c r="H207" s="218">
        <f>VLOOKUP(C207,Hoja2!$D$2:$N$5000,6,FALSE)</f>
        <v>0.200433</v>
      </c>
      <c r="I207" s="218">
        <f>VLOOKUP(C207,Hoja2!$D$2:$N$5000,7,FALSE)</f>
        <v>0.269652</v>
      </c>
      <c r="J207" s="218">
        <f>VLOOKUP(C207,Hoja2!$D$2:$N$5000,8,FALSE)</f>
        <v>0.17824519999999999</v>
      </c>
      <c r="K207" s="218">
        <f>VLOOKUP(C207,Hoja2!$D$2:$N$5000,9,FALSE)</f>
        <v>0.13944000000000001</v>
      </c>
      <c r="L207" s="218">
        <f>VLOOKUP(C207,Hoja2!$D$2:$N$5000,10,FALSE)</f>
        <v>37.557696999999997</v>
      </c>
      <c r="M207" s="218">
        <f>VLOOKUP(C207,Hoja2!$D$2:$N$5000,11,FALSE)</f>
        <v>21.416065</v>
      </c>
    </row>
    <row r="208" spans="1:13">
      <c r="A208" s="548"/>
      <c r="B208" s="535"/>
      <c r="C208" s="401" t="s">
        <v>6456</v>
      </c>
      <c r="D208" s="221" t="str">
        <f>VLOOKUP(C208,Hoja2!$D$2:$N$5000,2,FALSE)</f>
        <v>Otros</v>
      </c>
      <c r="E208" s="215">
        <f>VLOOKUP(C208,Hoja2!$D$2:$N$5000,3,FALSE)</f>
        <v>7</v>
      </c>
      <c r="F208" s="217">
        <f>VLOOKUP(C208,Hoja2!$D$2:$N$5000,4,FALSE)</f>
        <v>44075</v>
      </c>
      <c r="G208" s="217">
        <f>VLOOKUP(C208,Hoja2!$D$2:$N$5000,5,FALSE)</f>
        <v>45169</v>
      </c>
      <c r="H208" s="218">
        <f>VLOOKUP(C208,Hoja2!$D$2:$N$5000,6,FALSE)</f>
        <v>0.12878899999999999</v>
      </c>
      <c r="I208" s="218">
        <f>VLOOKUP(C208,Hoja2!$D$2:$N$5000,7,FALSE)</f>
        <v>0.20064799999999999</v>
      </c>
      <c r="J208" s="218">
        <f>VLOOKUP(C208,Hoja2!$D$2:$N$5000,8,FALSE)</f>
        <v>0.28579199999999999</v>
      </c>
      <c r="K208" s="218">
        <f>VLOOKUP(C208,Hoja2!$D$2:$N$5000,9,FALSE)</f>
        <v>0.146374</v>
      </c>
      <c r="L208" s="218">
        <f>VLOOKUP(C208,Hoja2!$D$2:$N$5000,10,FALSE)</f>
        <v>44.440472</v>
      </c>
      <c r="M208" s="218">
        <f>VLOOKUP(C208,Hoja2!$D$2:$N$5000,11,FALSE)</f>
        <v>22.912831000000001</v>
      </c>
    </row>
    <row r="209" spans="1:13">
      <c r="A209" s="548"/>
      <c r="B209" s="535"/>
      <c r="C209" s="401" t="s">
        <v>6902</v>
      </c>
      <c r="D209" s="221" t="str">
        <f>VLOOKUP(C209,Hoja2!$D$2:$N$5000,2,FALSE)</f>
        <v>Otros</v>
      </c>
      <c r="E209" s="215">
        <f>VLOOKUP(C209,Hoja2!$D$2:$N$5000,3,FALSE)</f>
        <v>7</v>
      </c>
      <c r="F209" s="217" t="str">
        <f>VLOOKUP(C209,Hoja2!$D$2:$N$5000,4,FALSE)</f>
        <v>-</v>
      </c>
      <c r="G209" s="217" t="str">
        <f>VLOOKUP(C209,Hoja2!$D$2:$N$5000,5,FALSE)</f>
        <v>-</v>
      </c>
      <c r="H209" s="218">
        <f>VLOOKUP(C209,Hoja2!$D$2:$N$5000,6,FALSE)</f>
        <v>0.16622400000000001</v>
      </c>
      <c r="I209" s="218">
        <f>VLOOKUP(C209,Hoja2!$D$2:$N$5000,7,FALSE)</f>
        <v>0.342026</v>
      </c>
      <c r="J209" s="218">
        <f>VLOOKUP(C209,Hoja2!$D$2:$N$5000,8,FALSE)</f>
        <v>0.21159600000000001</v>
      </c>
      <c r="K209" s="218">
        <f>VLOOKUP(C209,Hoja2!$D$2:$N$5000,9,FALSE)</f>
        <v>9.4097E-2</v>
      </c>
      <c r="L209" s="218">
        <f>VLOOKUP(C209,Hoja2!$D$2:$N$5000,10,FALSE)</f>
        <v>56.097501000000001</v>
      </c>
      <c r="M209" s="218">
        <f>VLOOKUP(C209,Hoja2!$D$2:$N$5000,11,FALSE)</f>
        <v>19.221142</v>
      </c>
    </row>
    <row r="210" spans="1:13">
      <c r="A210" s="548"/>
      <c r="B210" s="535"/>
      <c r="C210" s="401" t="s">
        <v>1984</v>
      </c>
      <c r="D210" s="221" t="str">
        <f>VLOOKUP(C210,Hoja2!$D$2:$N$5000,2,FALSE)</f>
        <v>Vidrios, cauchos y plásticos</v>
      </c>
      <c r="E210" s="215">
        <f>VLOOKUP(C210,Hoja2!$D$2:$N$5000,3,FALSE)</f>
        <v>1</v>
      </c>
      <c r="F210" s="217">
        <f>VLOOKUP(C210,Hoja2!$D$2:$N$5000,4,FALSE)</f>
        <v>42826</v>
      </c>
      <c r="G210" s="217">
        <f>VLOOKUP(C210,Hoja2!$D$2:$N$5000,5,FALSE)</f>
        <v>44651</v>
      </c>
      <c r="H210" s="218">
        <f>VLOOKUP(C210,Hoja2!$D$2:$N$5000,6,FALSE)</f>
        <v>0.21093500000000001</v>
      </c>
      <c r="I210" s="218">
        <f>VLOOKUP(C210,Hoja2!$D$2:$N$5000,7,FALSE)</f>
        <v>0.48781400000000003</v>
      </c>
      <c r="J210" s="218">
        <f>VLOOKUP(C210,Hoja2!$D$2:$N$5000,8,FALSE)</f>
        <v>0.99785440000000003</v>
      </c>
      <c r="K210" s="218">
        <f>VLOOKUP(C210,Hoja2!$D$2:$N$5000,9,FALSE)</f>
        <v>1.036535</v>
      </c>
      <c r="L210" s="218">
        <f>VLOOKUP(C210,Hoja2!$D$2:$N$5000,10,FALSE)</f>
        <v>385.216902</v>
      </c>
      <c r="M210" s="218">
        <f>VLOOKUP(C210,Hoja2!$D$2:$N$5000,11,FALSE)</f>
        <v>21.989573</v>
      </c>
    </row>
    <row r="211" spans="1:13">
      <c r="A211" s="548"/>
      <c r="B211" s="535"/>
      <c r="C211" s="401" t="s">
        <v>6904</v>
      </c>
      <c r="D211" s="221" t="str">
        <f>VLOOKUP(C211,Hoja2!$D$2:$N$5000,2,FALSE)</f>
        <v>Vidrios, cauchos y plásticos</v>
      </c>
      <c r="E211" s="215">
        <f>VLOOKUP(C211,Hoja2!$D$2:$N$5000,3,FALSE)</f>
        <v>1</v>
      </c>
      <c r="F211" s="217" t="str">
        <f>VLOOKUP(C211,Hoja2!$D$2:$N$5000,4,FALSE)</f>
        <v>-</v>
      </c>
      <c r="G211" s="217" t="str">
        <f>VLOOKUP(C211,Hoja2!$D$2:$N$5000,5,FALSE)</f>
        <v>-</v>
      </c>
      <c r="H211" s="218">
        <f>VLOOKUP(C211,Hoja2!$D$2:$N$5000,6,FALSE)</f>
        <v>0.21002000000000001</v>
      </c>
      <c r="I211" s="218">
        <f>VLOOKUP(C211,Hoja2!$D$2:$N$5000,7,FALSE)</f>
        <v>0.50056800000000001</v>
      </c>
      <c r="J211" s="218">
        <f>VLOOKUP(C211,Hoja2!$D$2:$N$5000,8,FALSE)</f>
        <v>0.39767279999999999</v>
      </c>
      <c r="K211" s="218">
        <f>VLOOKUP(C211,Hoja2!$D$2:$N$5000,9,FALSE)</f>
        <v>0.43188900000000002</v>
      </c>
      <c r="L211" s="218">
        <f>VLOOKUP(C211,Hoja2!$D$2:$N$5000,10,FALSE)</f>
        <v>157.52878100000001</v>
      </c>
      <c r="M211" s="218">
        <f>VLOOKUP(C211,Hoja2!$D$2:$N$5000,11,FALSE)</f>
        <v>22.132107000000001</v>
      </c>
    </row>
    <row r="212" spans="1:13">
      <c r="A212" s="548"/>
      <c r="B212" s="535"/>
      <c r="C212" s="401" t="s">
        <v>6462</v>
      </c>
      <c r="D212" s="221" t="str">
        <f>VLOOKUP(C212,Hoja2!$D$2:$N$5000,2,FALSE)</f>
        <v>Pesquería</v>
      </c>
      <c r="E212" s="215">
        <f>VLOOKUP(C212,Hoja2!$D$2:$N$5000,3,FALSE)</f>
        <v>1</v>
      </c>
      <c r="F212" s="217">
        <f>VLOOKUP(C212,Hoja2!$D$2:$N$5000,4,FALSE)</f>
        <v>44075</v>
      </c>
      <c r="G212" s="217">
        <f>VLOOKUP(C212,Hoja2!$D$2:$N$5000,5,FALSE)</f>
        <v>45291</v>
      </c>
      <c r="H212" s="218">
        <f>VLOOKUP(C212,Hoja2!$D$2:$N$5000,6,FALSE)</f>
        <v>0.19389500000000001</v>
      </c>
      <c r="I212" s="218">
        <f>VLOOKUP(C212,Hoja2!$D$2:$N$5000,7,FALSE)</f>
        <v>0.37672</v>
      </c>
      <c r="J212" s="218">
        <f>VLOOKUP(C212,Hoja2!$D$2:$N$5000,8,FALSE)</f>
        <v>0.13505800000000001</v>
      </c>
      <c r="K212" s="218">
        <f>VLOOKUP(C212,Hoja2!$D$2:$N$5000,9,FALSE)</f>
        <v>0.14036399999999999</v>
      </c>
      <c r="L212" s="218">
        <f>VLOOKUP(C212,Hoja2!$D$2:$N$5000,10,FALSE)</f>
        <v>40.259718999999997</v>
      </c>
      <c r="M212" s="218">
        <f>VLOOKUP(C212,Hoja2!$D$2:$N$5000,11,FALSE)</f>
        <v>21.969999000000001</v>
      </c>
    </row>
    <row r="213" spans="1:13">
      <c r="A213" s="548"/>
      <c r="B213" s="535"/>
      <c r="C213" s="401" t="s">
        <v>1795</v>
      </c>
      <c r="D213" s="221" t="str">
        <f>VLOOKUP(C213,Hoja2!$D$2:$N$5000,2,FALSE)</f>
        <v>Químicos</v>
      </c>
      <c r="E213" s="215">
        <f>VLOOKUP(C213,Hoja2!$D$2:$N$5000,3,FALSE)</f>
        <v>1</v>
      </c>
      <c r="F213" s="217">
        <f>VLOOKUP(C213,Hoja2!$D$2:$N$5000,4,FALSE)</f>
        <v>42767</v>
      </c>
      <c r="G213" s="217">
        <f>VLOOKUP(C213,Hoja2!$D$2:$N$5000,5,FALSE)</f>
        <v>44592</v>
      </c>
      <c r="H213" s="218">
        <f>VLOOKUP(C213,Hoja2!$D$2:$N$5000,6,FALSE)</f>
        <v>0.18448300000000001</v>
      </c>
      <c r="I213" s="218">
        <f>VLOOKUP(C213,Hoja2!$D$2:$N$5000,7,FALSE)</f>
        <v>0.35397299999999998</v>
      </c>
      <c r="J213" s="218">
        <f>VLOOKUP(C213,Hoja2!$D$2:$N$5000,8,FALSE)</f>
        <v>0.49630920000000001</v>
      </c>
      <c r="K213" s="218">
        <f>VLOOKUP(C213,Hoja2!$D$2:$N$5000,9,FALSE)</f>
        <v>0.49667299999999998</v>
      </c>
      <c r="L213" s="218">
        <f>VLOOKUP(C213,Hoja2!$D$2:$N$5000,10,FALSE)</f>
        <v>139.02100999999999</v>
      </c>
      <c r="M213" s="218">
        <f>VLOOKUP(C213,Hoja2!$D$2:$N$5000,11,FALSE)</f>
        <v>26.702248000000001</v>
      </c>
    </row>
    <row r="214" spans="1:13">
      <c r="A214" s="548"/>
      <c r="B214" s="535"/>
      <c r="C214" s="401" t="s">
        <v>6981</v>
      </c>
      <c r="D214" s="221" t="str">
        <f>VLOOKUP(C214,Hoja2!$D$2:$N$5000,2,FALSE)</f>
        <v>Otros</v>
      </c>
      <c r="E214" s="215">
        <f>VLOOKUP(C214,Hoja2!$D$2:$N$5000,3,FALSE)</f>
        <v>1</v>
      </c>
      <c r="F214" s="217">
        <f>VLOOKUP(C214,Hoja2!$D$2:$N$5000,4,FALSE)</f>
        <v>43922</v>
      </c>
      <c r="G214" s="217">
        <f>VLOOKUP(C214,Hoja2!$D$2:$N$5000,5,FALSE)</f>
        <v>46112</v>
      </c>
      <c r="H214" s="218">
        <f>VLOOKUP(C214,Hoja2!$D$2:$N$5000,6,FALSE)</f>
        <v>0.107137</v>
      </c>
      <c r="I214" s="218">
        <f>VLOOKUP(C214,Hoja2!$D$2:$N$5000,7,FALSE)</f>
        <v>0.272532</v>
      </c>
      <c r="J214" s="218">
        <f>VLOOKUP(C214,Hoja2!$D$2:$N$5000,8,FALSE)</f>
        <v>0.52227239999999997</v>
      </c>
      <c r="K214" s="218">
        <f>VLOOKUP(C214,Hoja2!$D$2:$N$5000,9,FALSE)</f>
        <v>0.49667299999999998</v>
      </c>
      <c r="L214" s="218">
        <f>VLOOKUP(C214,Hoja2!$D$2:$N$5000,10,FALSE)</f>
        <v>112.64212000000001</v>
      </c>
      <c r="M214" s="218">
        <f>VLOOKUP(C214,Hoja2!$D$2:$N$5000,11,FALSE)</f>
        <v>36.206434000000002</v>
      </c>
    </row>
    <row r="215" spans="1:13">
      <c r="A215" s="548"/>
      <c r="B215" s="535"/>
      <c r="C215" s="401" t="s">
        <v>6010</v>
      </c>
      <c r="D215" s="221" t="str">
        <f>VLOOKUP(C215,Hoja2!$D$2:$N$5000,2,FALSE)</f>
        <v>Transporte</v>
      </c>
      <c r="E215" s="215">
        <f>VLOOKUP(C215,Hoja2!$D$2:$N$5000,3,FALSE)</f>
        <v>1</v>
      </c>
      <c r="F215" s="217">
        <f>VLOOKUP(C215,Hoja2!$D$2:$N$5000,4,FALSE)</f>
        <v>43831</v>
      </c>
      <c r="G215" s="217">
        <f>VLOOKUP(C215,Hoja2!$D$2:$N$5000,5,FALSE)</f>
        <v>44926</v>
      </c>
      <c r="H215" s="218">
        <f>VLOOKUP(C215,Hoja2!$D$2:$N$5000,6,FALSE)</f>
        <v>0.18520400000000001</v>
      </c>
      <c r="I215" s="218">
        <f>VLOOKUP(C215,Hoja2!$D$2:$N$5000,7,FALSE)</f>
        <v>0.39692899999999998</v>
      </c>
      <c r="J215" s="218">
        <f>VLOOKUP(C215,Hoja2!$D$2:$N$5000,8,FALSE)</f>
        <v>1.1026971999999999</v>
      </c>
      <c r="K215" s="218">
        <f>VLOOKUP(C215,Hoja2!$D$2:$N$5000,9,FALSE)</f>
        <v>1.1876960000000001</v>
      </c>
      <c r="L215" s="218">
        <f>VLOOKUP(C215,Hoja2!$D$2:$N$5000,10,FALSE)</f>
        <v>346.38249400000001</v>
      </c>
      <c r="M215" s="218">
        <f>VLOOKUP(C215,Hoja2!$D$2:$N$5000,11,FALSE)</f>
        <v>20.958079999999999</v>
      </c>
    </row>
    <row r="216" spans="1:13">
      <c r="A216" s="548"/>
      <c r="B216" s="535"/>
      <c r="C216" s="401" t="s">
        <v>3163</v>
      </c>
      <c r="D216" s="221" t="str">
        <f>VLOOKUP(C216,Hoja2!$D$2:$N$5000,2,FALSE)</f>
        <v>Cerámicos</v>
      </c>
      <c r="E216" s="215">
        <f>VLOOKUP(C216,Hoja2!$D$2:$N$5000,3,FALSE)</f>
        <v>1</v>
      </c>
      <c r="F216" s="217">
        <f>VLOOKUP(C216,Hoja2!$D$2:$N$5000,4,FALSE)</f>
        <v>43313</v>
      </c>
      <c r="G216" s="217">
        <f>VLOOKUP(C216,Hoja2!$D$2:$N$5000,5,FALSE)</f>
        <v>44561</v>
      </c>
      <c r="H216" s="218">
        <f>VLOOKUP(C216,Hoja2!$D$2:$N$5000,6,FALSE)</f>
        <v>0.16881299999999999</v>
      </c>
      <c r="I216" s="218">
        <f>VLOOKUP(C216,Hoja2!$D$2:$N$5000,7,FALSE)</f>
        <v>0.54722300000000001</v>
      </c>
      <c r="J216" s="218">
        <f>VLOOKUP(C216,Hoja2!$D$2:$N$5000,8,FALSE)</f>
        <v>0.41249039999999998</v>
      </c>
      <c r="K216" s="218">
        <f>VLOOKUP(C216,Hoja2!$D$2:$N$5000,9,FALSE)</f>
        <v>0.42109200000000002</v>
      </c>
      <c r="L216" s="218">
        <f>VLOOKUP(C216,Hoja2!$D$2:$N$5000,10,FALSE)</f>
        <v>178.63189299999999</v>
      </c>
      <c r="M216" s="218">
        <f>VLOOKUP(C216,Hoja2!$D$2:$N$5000,11,FALSE)</f>
        <v>21.251007999999999</v>
      </c>
    </row>
    <row r="217" spans="1:13">
      <c r="A217" s="548"/>
      <c r="B217" s="535"/>
      <c r="C217" s="401" t="s">
        <v>7277</v>
      </c>
      <c r="D217" s="221" t="str">
        <f>VLOOKUP(C217,Hoja2!$D$2:$N$5000,2,FALSE)</f>
        <v>Otros</v>
      </c>
      <c r="E217" s="215">
        <f>VLOOKUP(C217,Hoja2!$D$2:$N$5000,3,FALSE)</f>
        <v>7</v>
      </c>
      <c r="F217" s="217">
        <f>VLOOKUP(C217,Hoja2!$D$2:$N$5000,4,FALSE)</f>
        <v>44409</v>
      </c>
      <c r="G217" s="217">
        <f>VLOOKUP(C217,Hoja2!$D$2:$N$5000,5,FALSE)</f>
        <v>46022</v>
      </c>
      <c r="H217" s="218">
        <f>VLOOKUP(C217,Hoja2!$D$2:$N$5000,6,FALSE)</f>
        <v>6.6236000000000003E-2</v>
      </c>
      <c r="I217" s="218">
        <f>VLOOKUP(C217,Hoja2!$D$2:$N$5000,7,FALSE)</f>
        <v>0.156391</v>
      </c>
      <c r="J217" s="218">
        <f>VLOOKUP(C217,Hoja2!$D$2:$N$5000,8,FALSE)</f>
        <v>0.16667999999999999</v>
      </c>
      <c r="K217" s="218">
        <f>VLOOKUP(C217,Hoja2!$D$2:$N$5000,9,FALSE)</f>
        <v>9.4097E-2</v>
      </c>
      <c r="L217" s="218">
        <f>VLOOKUP(C217,Hoja2!$D$2:$N$5000,10,FALSE)</f>
        <v>20.199268</v>
      </c>
      <c r="M217" s="218">
        <f>VLOOKUP(C217,Hoja2!$D$2:$N$5000,11,FALSE)</f>
        <v>25.919865000000001</v>
      </c>
    </row>
    <row r="218" spans="1:13">
      <c r="A218" s="548"/>
      <c r="B218" s="535"/>
      <c r="C218" s="401" t="s">
        <v>6466</v>
      </c>
      <c r="D218" s="221" t="str">
        <f>VLOOKUP(C218,Hoja2!$D$2:$N$5000,2,FALSE)</f>
        <v>Otros</v>
      </c>
      <c r="E218" s="215">
        <f>VLOOKUP(C218,Hoja2!$D$2:$N$5000,3,FALSE)</f>
        <v>8</v>
      </c>
      <c r="F218" s="217">
        <f>VLOOKUP(C218,Hoja2!$D$2:$N$5000,4,FALSE)</f>
        <v>44075</v>
      </c>
      <c r="G218" s="217">
        <f>VLOOKUP(C218,Hoja2!$D$2:$N$5000,5,FALSE)</f>
        <v>44804</v>
      </c>
      <c r="H218" s="218">
        <f>VLOOKUP(C218,Hoja2!$D$2:$N$5000,6,FALSE)</f>
        <v>0.222885</v>
      </c>
      <c r="I218" s="218">
        <f>VLOOKUP(C218,Hoja2!$D$2:$N$5000,7,FALSE)</f>
        <v>0.45949699999999999</v>
      </c>
      <c r="J218" s="218">
        <f>VLOOKUP(C218,Hoja2!$D$2:$N$5000,8,FALSE)</f>
        <v>0.11269079999999999</v>
      </c>
      <c r="K218" s="218">
        <f>VLOOKUP(C218,Hoja2!$D$2:$N$5000,9,FALSE)</f>
        <v>7.4953000000000006E-2</v>
      </c>
      <c r="L218" s="218">
        <f>VLOOKUP(C218,Hoja2!$D$2:$N$5000,10,FALSE)</f>
        <v>40.472239000000002</v>
      </c>
      <c r="M218" s="218">
        <f>VLOOKUP(C218,Hoja2!$D$2:$N$5000,11,FALSE)</f>
        <v>18.669879000000002</v>
      </c>
    </row>
    <row r="219" spans="1:13">
      <c r="A219" s="548"/>
      <c r="B219" s="535"/>
      <c r="C219" s="401" t="s">
        <v>6514</v>
      </c>
      <c r="D219" s="221" t="str">
        <f>VLOOKUP(C219,Hoja2!$D$2:$N$5000,2,FALSE)</f>
        <v>Textiles</v>
      </c>
      <c r="E219" s="215">
        <f>VLOOKUP(C219,Hoja2!$D$2:$N$5000,3,FALSE)</f>
        <v>7</v>
      </c>
      <c r="F219" s="217">
        <f>VLOOKUP(C219,Hoja2!$D$2:$N$5000,4,FALSE)</f>
        <v>44105</v>
      </c>
      <c r="G219" s="217">
        <f>VLOOKUP(C219,Hoja2!$D$2:$N$5000,5,FALSE)</f>
        <v>45199</v>
      </c>
      <c r="H219" s="218">
        <f>VLOOKUP(C219,Hoja2!$D$2:$N$5000,6,FALSE)</f>
        <v>0.16860700000000001</v>
      </c>
      <c r="I219" s="218">
        <f>VLOOKUP(C219,Hoja2!$D$2:$N$5000,7,FALSE)</f>
        <v>0.34620800000000002</v>
      </c>
      <c r="J219" s="218">
        <f>VLOOKUP(C219,Hoja2!$D$2:$N$5000,8,FALSE)</f>
        <v>0.33600000000000002</v>
      </c>
      <c r="K219" s="218">
        <f>VLOOKUP(C219,Hoja2!$D$2:$N$5000,9,FALSE)</f>
        <v>0.28229199999999999</v>
      </c>
      <c r="L219" s="218">
        <f>VLOOKUP(C219,Hoja2!$D$2:$N$5000,10,FALSE)</f>
        <v>90.151861999999994</v>
      </c>
      <c r="M219" s="218">
        <f>VLOOKUP(C219,Hoja2!$D$2:$N$5000,11,FALSE)</f>
        <v>22.341875000000002</v>
      </c>
    </row>
    <row r="220" spans="1:13">
      <c r="A220" s="548"/>
      <c r="B220" s="535"/>
      <c r="C220" s="401" t="s">
        <v>2255</v>
      </c>
      <c r="D220" s="221" t="str">
        <f>VLOOKUP(C220,Hoja2!$D$2:$N$5000,2,FALSE)</f>
        <v>Textiles</v>
      </c>
      <c r="E220" s="215">
        <f>VLOOKUP(C220,Hoja2!$D$2:$N$5000,3,FALSE)</f>
        <v>7</v>
      </c>
      <c r="F220" s="217">
        <f>VLOOKUP(C220,Hoja2!$D$2:$N$5000,4,FALSE)</f>
        <v>42948</v>
      </c>
      <c r="G220" s="217">
        <f>VLOOKUP(C220,Hoja2!$D$2:$N$5000,5,FALSE)</f>
        <v>44561</v>
      </c>
      <c r="H220" s="218">
        <f>VLOOKUP(C220,Hoja2!$D$2:$N$5000,6,FALSE)</f>
        <v>0.194879</v>
      </c>
      <c r="I220" s="218">
        <f>VLOOKUP(C220,Hoja2!$D$2:$N$5000,7,FALSE)</f>
        <v>0.60857000000000006</v>
      </c>
      <c r="J220" s="218">
        <f>VLOOKUP(C220,Hoja2!$D$2:$N$5000,8,FALSE)</f>
        <v>0.51849999999999996</v>
      </c>
      <c r="K220" s="218">
        <f>VLOOKUP(C220,Hoja2!$D$2:$N$5000,9,FALSE)</f>
        <v>0.533219</v>
      </c>
      <c r="L220" s="218">
        <f>VLOOKUP(C220,Hoja2!$D$2:$N$5000,10,FALSE)</f>
        <v>244.56843799999999</v>
      </c>
      <c r="M220" s="218">
        <f>VLOOKUP(C220,Hoja2!$D$2:$N$5000,11,FALSE)</f>
        <v>19.937798999999998</v>
      </c>
    </row>
    <row r="221" spans="1:13">
      <c r="A221" s="548"/>
      <c r="B221" s="535"/>
      <c r="C221" s="401" t="s">
        <v>6470</v>
      </c>
      <c r="D221" s="221" t="str">
        <f>VLOOKUP(C221,Hoja2!$D$2:$N$5000,2,FALSE)</f>
        <v>Agroindustria</v>
      </c>
      <c r="E221" s="215">
        <f>VLOOKUP(C221,Hoja2!$D$2:$N$5000,3,FALSE)</f>
        <v>1</v>
      </c>
      <c r="F221" s="217">
        <f>VLOOKUP(C221,Hoja2!$D$2:$N$5000,4,FALSE)</f>
        <v>44075</v>
      </c>
      <c r="G221" s="217">
        <f>VLOOKUP(C221,Hoja2!$D$2:$N$5000,5,FALSE)</f>
        <v>44926</v>
      </c>
      <c r="H221" s="218">
        <f>VLOOKUP(C221,Hoja2!$D$2:$N$5000,6,FALSE)</f>
        <v>0.223994</v>
      </c>
      <c r="I221" s="218">
        <f>VLOOKUP(C221,Hoja2!$D$2:$N$5000,7,FALSE)</f>
        <v>0.36769499999999999</v>
      </c>
      <c r="J221" s="218">
        <f>VLOOKUP(C221,Hoja2!$D$2:$N$5000,8,FALSE)</f>
        <v>0.200354</v>
      </c>
      <c r="K221" s="218">
        <f>VLOOKUP(C221,Hoja2!$D$2:$N$5000,9,FALSE)</f>
        <v>0.205147</v>
      </c>
      <c r="L221" s="218">
        <f>VLOOKUP(C221,Hoja2!$D$2:$N$5000,10,FALSE)</f>
        <v>58.299475999999999</v>
      </c>
      <c r="M221" s="218">
        <f>VLOOKUP(C221,Hoja2!$D$2:$N$5000,11,FALSE)</f>
        <v>22.913530000000002</v>
      </c>
    </row>
    <row r="222" spans="1:13">
      <c r="A222" s="548"/>
      <c r="B222" s="535"/>
      <c r="C222" s="401" t="s">
        <v>6468</v>
      </c>
      <c r="D222" s="221" t="str">
        <f>VLOOKUP(C222,Hoja2!$D$2:$N$5000,2,FALSE)</f>
        <v>Agroindustria</v>
      </c>
      <c r="E222" s="215">
        <f>VLOOKUP(C222,Hoja2!$D$2:$N$5000,3,FALSE)</f>
        <v>1</v>
      </c>
      <c r="F222" s="217">
        <f>VLOOKUP(C222,Hoja2!$D$2:$N$5000,4,FALSE)</f>
        <v>44075</v>
      </c>
      <c r="G222" s="217">
        <f>VLOOKUP(C222,Hoja2!$D$2:$N$5000,5,FALSE)</f>
        <v>44926</v>
      </c>
      <c r="H222" s="218">
        <f>VLOOKUP(C222,Hoja2!$D$2:$N$5000,6,FALSE)</f>
        <v>0.22434200000000001</v>
      </c>
      <c r="I222" s="218">
        <f>VLOOKUP(C222,Hoja2!$D$2:$N$5000,7,FALSE)</f>
        <v>0.46211099999999999</v>
      </c>
      <c r="J222" s="218">
        <f>VLOOKUP(C222,Hoja2!$D$2:$N$5000,8,FALSE)</f>
        <v>1.22544E-2</v>
      </c>
      <c r="K222" s="218">
        <f>VLOOKUP(C222,Hoja2!$D$2:$N$5000,9,FALSE)</f>
        <v>1.0796999999999999E-2</v>
      </c>
      <c r="L222" s="218">
        <f>VLOOKUP(C222,Hoja2!$D$2:$N$5000,10,FALSE)</f>
        <v>4.4886660000000003</v>
      </c>
      <c r="M222" s="218">
        <f>VLOOKUP(C222,Hoja2!$D$2:$N$5000,11,FALSE)</f>
        <v>20.373902999999999</v>
      </c>
    </row>
    <row r="223" spans="1:13">
      <c r="A223" s="548"/>
      <c r="B223" s="535"/>
      <c r="C223" s="401" t="s">
        <v>1536</v>
      </c>
      <c r="D223" s="221" t="str">
        <f>VLOOKUP(C223,Hoja2!$D$2:$N$5000,2,FALSE)</f>
        <v>Alimentos</v>
      </c>
      <c r="E223" s="215">
        <f>VLOOKUP(C223,Hoja2!$D$2:$N$5000,3,FALSE)</f>
        <v>1</v>
      </c>
      <c r="F223" s="217">
        <f>VLOOKUP(C223,Hoja2!$D$2:$N$5000,4,FALSE)</f>
        <v>42705</v>
      </c>
      <c r="G223" s="217">
        <f>VLOOKUP(C223,Hoja2!$D$2:$N$5000,5,FALSE)</f>
        <v>44530</v>
      </c>
      <c r="H223" s="218">
        <f>VLOOKUP(C223,Hoja2!$D$2:$N$5000,6,FALSE)</f>
        <v>0.19952600000000001</v>
      </c>
      <c r="I223" s="218">
        <f>VLOOKUP(C223,Hoja2!$D$2:$N$5000,7,FALSE)</f>
        <v>0.446293</v>
      </c>
      <c r="J223" s="218">
        <f>VLOOKUP(C223,Hoja2!$D$2:$N$5000,8,FALSE)</f>
        <v>0.41120079999999998</v>
      </c>
      <c r="K223" s="218">
        <f>VLOOKUP(C223,Hoja2!$D$2:$N$5000,9,FALSE)</f>
        <v>0.37790299999999999</v>
      </c>
      <c r="L223" s="218">
        <f>VLOOKUP(C223,Hoja2!$D$2:$N$5000,10,FALSE)</f>
        <v>145.22217699999999</v>
      </c>
      <c r="M223" s="218">
        <f>VLOOKUP(C223,Hoja2!$D$2:$N$5000,11,FALSE)</f>
        <v>23.773561000000001</v>
      </c>
    </row>
    <row r="224" spans="1:13">
      <c r="A224" s="548"/>
      <c r="B224" s="535"/>
      <c r="C224" s="401" t="s">
        <v>1968</v>
      </c>
      <c r="D224" s="221" t="str">
        <f>VLOOKUP(C224,Hoja2!$D$2:$N$5000,2,FALSE)</f>
        <v>Pesquería</v>
      </c>
      <c r="E224" s="215">
        <f>VLOOKUP(C224,Hoja2!$D$2:$N$5000,3,FALSE)</f>
        <v>1</v>
      </c>
      <c r="F224" s="217">
        <f>VLOOKUP(C224,Hoja2!$D$2:$N$5000,4,FALSE)</f>
        <v>42826</v>
      </c>
      <c r="G224" s="217">
        <f>VLOOKUP(C224,Hoja2!$D$2:$N$5000,5,FALSE)</f>
        <v>45291</v>
      </c>
      <c r="H224" s="218">
        <f>VLOOKUP(C224,Hoja2!$D$2:$N$5000,6,FALSE)</f>
        <v>0.22456200000000001</v>
      </c>
      <c r="I224" s="218">
        <f>VLOOKUP(C224,Hoja2!$D$2:$N$5000,7,FALSE)</f>
        <v>0.27871899999999999</v>
      </c>
      <c r="J224" s="218">
        <f>VLOOKUP(C224,Hoja2!$D$2:$N$5000,8,FALSE)</f>
        <v>1.4292</v>
      </c>
      <c r="K224" s="218">
        <f>VLOOKUP(C224,Hoja2!$D$2:$N$5000,9,FALSE)</f>
        <v>1.4468300000000001</v>
      </c>
      <c r="L224" s="218">
        <f>VLOOKUP(C224,Hoja2!$D$2:$N$5000,10,FALSE)</f>
        <v>315.23838499999999</v>
      </c>
      <c r="M224" s="218">
        <f>VLOOKUP(C224,Hoja2!$D$2:$N$5000,11,FALSE)</f>
        <v>24.258143</v>
      </c>
    </row>
    <row r="225" spans="1:13">
      <c r="A225" s="548"/>
      <c r="B225" s="535"/>
      <c r="C225" s="401" t="s">
        <v>6637</v>
      </c>
      <c r="D225" s="221" t="str">
        <f>VLOOKUP(C225,Hoja2!$D$2:$N$5000,2,FALSE)</f>
        <v>Agroindustria</v>
      </c>
      <c r="E225" s="215">
        <f>VLOOKUP(C225,Hoja2!$D$2:$N$5000,3,FALSE)</f>
        <v>1</v>
      </c>
      <c r="F225" s="217">
        <f>VLOOKUP(C225,Hoja2!$D$2:$N$5000,4,FALSE)</f>
        <v>44136</v>
      </c>
      <c r="G225" s="217">
        <f>VLOOKUP(C225,Hoja2!$D$2:$N$5000,5,FALSE)</f>
        <v>45291</v>
      </c>
      <c r="H225" s="218">
        <f>VLOOKUP(C225,Hoja2!$D$2:$N$5000,6,FALSE)</f>
        <v>6.4359999999999999E-3</v>
      </c>
      <c r="I225" s="218">
        <f>VLOOKUP(C225,Hoja2!$D$2:$N$5000,7,FALSE)</f>
        <v>0.38243300000000002</v>
      </c>
      <c r="J225" s="218">
        <f>VLOOKUP(C225,Hoja2!$D$2:$N$5000,8,FALSE)</f>
        <v>0.26321480000000003</v>
      </c>
      <c r="K225" s="218">
        <f>VLOOKUP(C225,Hoja2!$D$2:$N$5000,9,FALSE)</f>
        <v>0</v>
      </c>
      <c r="L225" s="218">
        <f>VLOOKUP(C225,Hoja2!$D$2:$N$5000,10,FALSE)</f>
        <v>79.657869000000005</v>
      </c>
      <c r="M225" s="218">
        <f>VLOOKUP(C225,Hoja2!$D$2:$N$5000,11,FALSE)</f>
        <v>19.979946000000002</v>
      </c>
    </row>
    <row r="226" spans="1:13">
      <c r="A226" s="548"/>
      <c r="B226" s="535"/>
      <c r="C226" s="401" t="s">
        <v>6472</v>
      </c>
      <c r="D226" s="221" t="str">
        <f>VLOOKUP(C226,Hoja2!$D$2:$N$5000,2,FALSE)</f>
        <v>Agroindustria</v>
      </c>
      <c r="E226" s="215">
        <f>VLOOKUP(C226,Hoja2!$D$2:$N$5000,3,FALSE)</f>
        <v>1</v>
      </c>
      <c r="F226" s="217">
        <f>VLOOKUP(C226,Hoja2!$D$2:$N$5000,4,FALSE)</f>
        <v>44075</v>
      </c>
      <c r="G226" s="217">
        <f>VLOOKUP(C226,Hoja2!$D$2:$N$5000,5,FALSE)</f>
        <v>44926</v>
      </c>
      <c r="H226" s="218">
        <f>VLOOKUP(C226,Hoja2!$D$2:$N$5000,6,FALSE)</f>
        <v>1.84E-2</v>
      </c>
      <c r="I226" s="218">
        <f>VLOOKUP(C226,Hoja2!$D$2:$N$5000,7,FALSE)</f>
        <v>0.14860100000000001</v>
      </c>
      <c r="J226" s="218">
        <f>VLOOKUP(C226,Hoja2!$D$2:$N$5000,8,FALSE)</f>
        <v>0.22750119999999999</v>
      </c>
      <c r="K226" s="218">
        <f>VLOOKUP(C226,Hoja2!$D$2:$N$5000,9,FALSE)</f>
        <v>0</v>
      </c>
      <c r="L226" s="218">
        <f>VLOOKUP(C226,Hoja2!$D$2:$N$5000,10,FALSE)</f>
        <v>26.761810000000001</v>
      </c>
      <c r="M226" s="218">
        <f>VLOOKUP(C226,Hoja2!$D$2:$N$5000,11,FALSE)</f>
        <v>14.369852</v>
      </c>
    </row>
    <row r="227" spans="1:13">
      <c r="A227" s="548"/>
      <c r="B227" s="535"/>
      <c r="C227" s="401" t="s">
        <v>7240</v>
      </c>
      <c r="D227" s="221" t="str">
        <f>VLOOKUP(C227,Hoja2!$D$2:$N$5000,2,FALSE)</f>
        <v>Minería</v>
      </c>
      <c r="E227" s="215">
        <f>VLOOKUP(C227,Hoja2!$D$2:$N$5000,3,FALSE)</f>
        <v>3</v>
      </c>
      <c r="F227" s="217">
        <f>VLOOKUP(C227,Hoja2!$D$2:$N$5000,4,FALSE)</f>
        <v>44378</v>
      </c>
      <c r="G227" s="217">
        <f>VLOOKUP(C227,Hoja2!$D$2:$N$5000,5,FALSE)</f>
        <v>45657</v>
      </c>
      <c r="H227" s="218">
        <f>VLOOKUP(C227,Hoja2!$D$2:$N$5000,6,FALSE)</f>
        <v>0.209012</v>
      </c>
      <c r="I227" s="218">
        <f>VLOOKUP(C227,Hoja2!$D$2:$N$5000,7,FALSE)</f>
        <v>0.536694</v>
      </c>
      <c r="J227" s="218">
        <f>VLOOKUP(C227,Hoja2!$D$2:$N$5000,8,FALSE)</f>
        <v>0.84506199999999998</v>
      </c>
      <c r="K227" s="218">
        <f>VLOOKUP(C227,Hoja2!$D$2:$N$5000,9,FALSE)</f>
        <v>0.88913299999999995</v>
      </c>
      <c r="L227" s="218">
        <f>VLOOKUP(C227,Hoja2!$D$2:$N$5000,10,FALSE)</f>
        <v>356.94279399999999</v>
      </c>
      <c r="M227" s="218">
        <f>VLOOKUP(C227,Hoja2!$D$2:$N$5000,11,FALSE)</f>
        <v>28.896878999999998</v>
      </c>
    </row>
    <row r="228" spans="1:13">
      <c r="A228" s="548"/>
      <c r="B228" s="535"/>
      <c r="C228" s="401" t="s">
        <v>5790</v>
      </c>
      <c r="D228" s="221" t="str">
        <f>VLOOKUP(C228,Hoja2!$D$2:$N$5000,2,FALSE)</f>
        <v>Agroindustria</v>
      </c>
      <c r="E228" s="215">
        <f>VLOOKUP(C228,Hoja2!$D$2:$N$5000,3,FALSE)</f>
        <v>8</v>
      </c>
      <c r="F228" s="217">
        <f>VLOOKUP(C228,Hoja2!$D$2:$N$5000,4,FALSE)</f>
        <v>43770</v>
      </c>
      <c r="G228" s="217">
        <f>VLOOKUP(C228,Hoja2!$D$2:$N$5000,5,FALSE)</f>
        <v>44865</v>
      </c>
      <c r="H228" s="218">
        <f>VLOOKUP(C228,Hoja2!$D$2:$N$5000,6,FALSE)</f>
        <v>0.20427799999999999</v>
      </c>
      <c r="I228" s="218">
        <f>VLOOKUP(C228,Hoja2!$D$2:$N$5000,7,FALSE)</f>
        <v>0.62099099999999996</v>
      </c>
      <c r="J228" s="218">
        <f>VLOOKUP(C228,Hoja2!$D$2:$N$5000,8,FALSE)</f>
        <v>0.18873760000000001</v>
      </c>
      <c r="K228" s="218">
        <f>VLOOKUP(C228,Hoja2!$D$2:$N$5000,9,FALSE)</f>
        <v>0.20344400000000001</v>
      </c>
      <c r="L228" s="218">
        <f>VLOOKUP(C228,Hoja2!$D$2:$N$5000,10,FALSE)</f>
        <v>91.619398000000004</v>
      </c>
      <c r="M228" s="218">
        <f>VLOOKUP(C228,Hoja2!$D$2:$N$5000,11,FALSE)</f>
        <v>19.439478999999999</v>
      </c>
    </row>
    <row r="229" spans="1:13">
      <c r="A229" s="548"/>
      <c r="B229" s="535"/>
      <c r="C229" s="401" t="s">
        <v>3374</v>
      </c>
      <c r="D229" s="221" t="str">
        <f>VLOOKUP(C229,Hoja2!$D$2:$N$5000,2,FALSE)</f>
        <v>Comercio</v>
      </c>
      <c r="E229" s="215">
        <f>VLOOKUP(C229,Hoja2!$D$2:$N$5000,3,FALSE)</f>
        <v>2</v>
      </c>
      <c r="F229" s="217">
        <f>VLOOKUP(C229,Hoja2!$D$2:$N$5000,4,FALSE)</f>
        <v>43313</v>
      </c>
      <c r="G229" s="217">
        <f>VLOOKUP(C229,Hoja2!$D$2:$N$5000,5,FALSE)</f>
        <v>44561</v>
      </c>
      <c r="H229" s="218">
        <f>VLOOKUP(C229,Hoja2!$D$2:$N$5000,6,FALSE)</f>
        <v>0.13136100000000001</v>
      </c>
      <c r="I229" s="218">
        <f>VLOOKUP(C229,Hoja2!$D$2:$N$5000,7,FALSE)</f>
        <v>0.239787</v>
      </c>
      <c r="J229" s="218">
        <f>VLOOKUP(C229,Hoja2!$D$2:$N$5000,8,FALSE)</f>
        <v>0.54818199999999995</v>
      </c>
      <c r="K229" s="218">
        <f>VLOOKUP(C229,Hoja2!$D$2:$N$5000,9,FALSE)</f>
        <v>0.51578000000000002</v>
      </c>
      <c r="L229" s="218">
        <f>VLOOKUP(C229,Hoja2!$D$2:$N$5000,10,FALSE)</f>
        <v>103.47492</v>
      </c>
      <c r="M229" s="218">
        <f>VLOOKUP(C229,Hoja2!$D$2:$N$5000,11,FALSE)</f>
        <v>25.354825000000002</v>
      </c>
    </row>
    <row r="230" spans="1:13">
      <c r="A230" s="548"/>
      <c r="B230" s="535"/>
      <c r="C230" s="401" t="s">
        <v>5776</v>
      </c>
      <c r="D230" s="221" t="str">
        <f>VLOOKUP(C230,Hoja2!$D$2:$N$5000,2,FALSE)</f>
        <v>Otros</v>
      </c>
      <c r="E230" s="215">
        <f>VLOOKUP(C230,Hoja2!$D$2:$N$5000,3,FALSE)</f>
        <v>7</v>
      </c>
      <c r="F230" s="217">
        <f>VLOOKUP(C230,Hoja2!$D$2:$N$5000,4,FALSE)</f>
        <v>43770</v>
      </c>
      <c r="G230" s="217">
        <f>VLOOKUP(C230,Hoja2!$D$2:$N$5000,5,FALSE)</f>
        <v>45657</v>
      </c>
      <c r="H230" s="218">
        <f>VLOOKUP(C230,Hoja2!$D$2:$N$5000,6,FALSE)</f>
        <v>0.102613</v>
      </c>
      <c r="I230" s="218">
        <f>VLOOKUP(C230,Hoja2!$D$2:$N$5000,7,FALSE)</f>
        <v>0.387208</v>
      </c>
      <c r="J230" s="218">
        <f>VLOOKUP(C230,Hoja2!$D$2:$N$5000,8,FALSE)</f>
        <v>0.17538000000000001</v>
      </c>
      <c r="K230" s="218">
        <f>VLOOKUP(C230,Hoja2!$D$2:$N$5000,9,FALSE)</f>
        <v>0.10455299999999999</v>
      </c>
      <c r="L230" s="218">
        <f>VLOOKUP(C230,Hoja2!$D$2:$N$5000,10,FALSE)</f>
        <v>52.638936999999999</v>
      </c>
      <c r="M230" s="218">
        <f>VLOOKUP(C230,Hoja2!$D$2:$N$5000,11,FALSE)</f>
        <v>30.934560999999999</v>
      </c>
    </row>
    <row r="231" spans="1:13">
      <c r="A231" s="548"/>
      <c r="B231" s="535"/>
      <c r="C231" s="401" t="s">
        <v>6950</v>
      </c>
      <c r="D231" s="221" t="str">
        <f>VLOOKUP(C231,Hoja2!$D$2:$N$5000,2,FALSE)</f>
        <v>Alimentos</v>
      </c>
      <c r="E231" s="215">
        <f>VLOOKUP(C231,Hoja2!$D$2:$N$5000,3,FALSE)</f>
        <v>6</v>
      </c>
      <c r="F231" s="217">
        <f>VLOOKUP(C231,Hoja2!$D$2:$N$5000,4,FALSE)</f>
        <v>43891</v>
      </c>
      <c r="G231" s="217">
        <f>VLOOKUP(C231,Hoja2!$D$2:$N$5000,5,FALSE)</f>
        <v>45351</v>
      </c>
      <c r="H231" s="218">
        <f>VLOOKUP(C231,Hoja2!$D$2:$N$5000,6,FALSE)</f>
        <v>0.230437</v>
      </c>
      <c r="I231" s="218">
        <f>VLOOKUP(C231,Hoja2!$D$2:$N$5000,7,FALSE)</f>
        <v>0.38472099999999998</v>
      </c>
      <c r="J231" s="218">
        <f>VLOOKUP(C231,Hoja2!$D$2:$N$5000,8,FALSE)</f>
        <v>0.26</v>
      </c>
      <c r="K231" s="218">
        <f>VLOOKUP(C231,Hoja2!$D$2:$N$5000,9,FALSE)</f>
        <v>0.22889300000000001</v>
      </c>
      <c r="L231" s="218">
        <f>VLOOKUP(C231,Hoja2!$D$2:$N$5000,10,FALSE)</f>
        <v>77.223955000000004</v>
      </c>
      <c r="M231" s="218">
        <f>VLOOKUP(C231,Hoja2!$D$2:$N$5000,11,FALSE)</f>
        <v>27.186847</v>
      </c>
    </row>
    <row r="232" spans="1:13">
      <c r="A232" s="548"/>
      <c r="B232" s="535"/>
      <c r="C232" s="401" t="s">
        <v>6951</v>
      </c>
      <c r="D232" s="221" t="str">
        <f>VLOOKUP(C232,Hoja2!$D$2:$N$5000,2,FALSE)</f>
        <v>Alimentos</v>
      </c>
      <c r="E232" s="215">
        <f>VLOOKUP(C232,Hoja2!$D$2:$N$5000,3,FALSE)</f>
        <v>8</v>
      </c>
      <c r="F232" s="217">
        <f>VLOOKUP(C232,Hoja2!$D$2:$N$5000,4,FALSE)</f>
        <v>43891</v>
      </c>
      <c r="G232" s="217">
        <f>VLOOKUP(C232,Hoja2!$D$2:$N$5000,5,FALSE)</f>
        <v>45351</v>
      </c>
      <c r="H232" s="218">
        <f>VLOOKUP(C232,Hoja2!$D$2:$N$5000,6,FALSE)</f>
        <v>0.29732700000000001</v>
      </c>
      <c r="I232" s="218">
        <f>VLOOKUP(C232,Hoja2!$D$2:$N$5000,7,FALSE)</f>
        <v>0.13225400000000001</v>
      </c>
      <c r="J232" s="218">
        <f>VLOOKUP(C232,Hoja2!$D$2:$N$5000,8,FALSE)</f>
        <v>0.4028176</v>
      </c>
      <c r="K232" s="218">
        <f>VLOOKUP(C232,Hoja2!$D$2:$N$5000,9,FALSE)</f>
        <v>0.42830200000000002</v>
      </c>
      <c r="L232" s="218">
        <f>VLOOKUP(C232,Hoja2!$D$2:$N$5000,10,FALSE)</f>
        <v>41.649002000000003</v>
      </c>
      <c r="M232" s="218">
        <f>VLOOKUP(C232,Hoja2!$D$2:$N$5000,11,FALSE)</f>
        <v>43.887476999999997</v>
      </c>
    </row>
    <row r="233" spans="1:13">
      <c r="A233" s="548"/>
      <c r="B233" s="535"/>
      <c r="C233" s="401" t="s">
        <v>5600</v>
      </c>
      <c r="D233" s="221" t="str">
        <f>VLOOKUP(C233,Hoja2!$D$2:$N$5000,2,FALSE)</f>
        <v>Textiles</v>
      </c>
      <c r="E233" s="215">
        <f>VLOOKUP(C233,Hoja2!$D$2:$N$5000,3,FALSE)</f>
        <v>7</v>
      </c>
      <c r="F233" s="217">
        <f>VLOOKUP(C233,Hoja2!$D$2:$N$5000,4,FALSE)</f>
        <v>43709</v>
      </c>
      <c r="G233" s="217">
        <f>VLOOKUP(C233,Hoja2!$D$2:$N$5000,5,FALSE)</f>
        <v>44561</v>
      </c>
      <c r="H233" s="218">
        <f>VLOOKUP(C233,Hoja2!$D$2:$N$5000,6,FALSE)</f>
        <v>0.20067699999999999</v>
      </c>
      <c r="I233" s="218">
        <f>VLOOKUP(C233,Hoja2!$D$2:$N$5000,7,FALSE)</f>
        <v>0.67353799999999997</v>
      </c>
      <c r="J233" s="218">
        <f>VLOOKUP(C233,Hoja2!$D$2:$N$5000,8,FALSE)</f>
        <v>0.23580000000000001</v>
      </c>
      <c r="K233" s="218">
        <f>VLOOKUP(C233,Hoja2!$D$2:$N$5000,9,FALSE)</f>
        <v>0.230016</v>
      </c>
      <c r="L233" s="218">
        <f>VLOOKUP(C233,Hoja2!$D$2:$N$5000,10,FALSE)</f>
        <v>123.091565</v>
      </c>
      <c r="M233" s="218">
        <f>VLOOKUP(C233,Hoja2!$D$2:$N$5000,11,FALSE)</f>
        <v>19.536145000000001</v>
      </c>
    </row>
    <row r="234" spans="1:13">
      <c r="A234" s="548"/>
      <c r="B234" s="535"/>
      <c r="C234" s="401" t="s">
        <v>3390</v>
      </c>
      <c r="D234" s="221" t="str">
        <f>VLOOKUP(C234,Hoja2!$D$2:$N$5000,2,FALSE)</f>
        <v>Alimentos</v>
      </c>
      <c r="E234" s="215">
        <f>VLOOKUP(C234,Hoja2!$D$2:$N$5000,3,FALSE)</f>
        <v>6</v>
      </c>
      <c r="F234" s="217">
        <f>VLOOKUP(C234,Hoja2!$D$2:$N$5000,4,FALSE)</f>
        <v>43405</v>
      </c>
      <c r="G234" s="217">
        <f>VLOOKUP(C234,Hoja2!$D$2:$N$5000,5,FALSE)</f>
        <v>44531</v>
      </c>
      <c r="H234" s="218">
        <f>VLOOKUP(C234,Hoja2!$D$2:$N$5000,6,FALSE)</f>
        <v>0.202656</v>
      </c>
      <c r="I234" s="218">
        <f>VLOOKUP(C234,Hoja2!$D$2:$N$5000,7,FALSE)</f>
        <v>0.79717800000000005</v>
      </c>
      <c r="J234" s="218">
        <f>VLOOKUP(C234,Hoja2!$D$2:$N$5000,8,FALSE)</f>
        <v>1.1140000000000001</v>
      </c>
      <c r="K234" s="218">
        <f>VLOOKUP(C234,Hoja2!$D$2:$N$5000,9,FALSE)</f>
        <v>1.1340600000000001</v>
      </c>
      <c r="L234" s="218">
        <f>VLOOKUP(C234,Hoja2!$D$2:$N$5000,10,FALSE)</f>
        <v>685.60386100000005</v>
      </c>
      <c r="M234" s="218">
        <f>VLOOKUP(C234,Hoja2!$D$2:$N$5000,11,FALSE)</f>
        <v>26.466318999999999</v>
      </c>
    </row>
    <row r="235" spans="1:13">
      <c r="A235" s="548"/>
      <c r="B235" s="535"/>
      <c r="C235" s="401" t="s">
        <v>6982</v>
      </c>
      <c r="D235" s="221" t="str">
        <f>VLOOKUP(C235,Hoja2!$D$2:$N$5000,2,FALSE)</f>
        <v>Vidrios, cauchos y plásticos</v>
      </c>
      <c r="E235" s="215">
        <f>VLOOKUP(C235,Hoja2!$D$2:$N$5000,3,FALSE)</f>
        <v>6</v>
      </c>
      <c r="F235" s="217">
        <f>VLOOKUP(C235,Hoja2!$D$2:$N$5000,4,FALSE)</f>
        <v>43922</v>
      </c>
      <c r="G235" s="217">
        <f>VLOOKUP(C235,Hoja2!$D$2:$N$5000,5,FALSE)</f>
        <v>45382</v>
      </c>
      <c r="H235" s="218">
        <f>VLOOKUP(C235,Hoja2!$D$2:$N$5000,6,FALSE)</f>
        <v>0.19538700000000001</v>
      </c>
      <c r="I235" s="218">
        <f>VLOOKUP(C235,Hoja2!$D$2:$N$5000,7,FALSE)</f>
        <v>0.51023300000000005</v>
      </c>
      <c r="J235" s="218">
        <f>VLOOKUP(C235,Hoja2!$D$2:$N$5000,8,FALSE)</f>
        <v>0.19040000000000001</v>
      </c>
      <c r="K235" s="218">
        <f>VLOOKUP(C235,Hoja2!$D$2:$N$5000,9,FALSE)</f>
        <v>0.19767999999999999</v>
      </c>
      <c r="L235" s="218">
        <f>VLOOKUP(C235,Hoja2!$D$2:$N$5000,10,FALSE)</f>
        <v>75.003325000000004</v>
      </c>
      <c r="M235" s="218">
        <f>VLOOKUP(C235,Hoja2!$D$2:$N$5000,11,FALSE)</f>
        <v>21.267111</v>
      </c>
    </row>
    <row r="236" spans="1:13">
      <c r="A236" s="548"/>
      <c r="B236" s="535"/>
      <c r="C236" s="401" t="s">
        <v>4867</v>
      </c>
      <c r="D236" s="221" t="str">
        <f>VLOOKUP(C236,Hoja2!$D$2:$N$5000,2,FALSE)</f>
        <v>Otros</v>
      </c>
      <c r="E236" s="215">
        <f>VLOOKUP(C236,Hoja2!$D$2:$N$5000,3,FALSE)</f>
        <v>7</v>
      </c>
      <c r="F236" s="217">
        <f>VLOOKUP(C236,Hoja2!$D$2:$N$5000,4,FALSE)</f>
        <v>43647</v>
      </c>
      <c r="G236" s="217">
        <f>VLOOKUP(C236,Hoja2!$D$2:$N$5000,5,FALSE)</f>
        <v>44561</v>
      </c>
      <c r="H236" s="218">
        <f>VLOOKUP(C236,Hoja2!$D$2:$N$5000,6,FALSE)</f>
        <v>0.20582300000000001</v>
      </c>
      <c r="I236" s="218">
        <f>VLOOKUP(C236,Hoja2!$D$2:$N$5000,7,FALSE)</f>
        <v>0.573797</v>
      </c>
      <c r="J236" s="218">
        <f>VLOOKUP(C236,Hoja2!$D$2:$N$5000,8,FALSE)</f>
        <v>7.5999999999999998E-2</v>
      </c>
      <c r="K236" s="218">
        <f>VLOOKUP(C236,Hoja2!$D$2:$N$5000,9,FALSE)</f>
        <v>5.2276000000000003E-2</v>
      </c>
      <c r="L236" s="218">
        <f>VLOOKUP(C236,Hoja2!$D$2:$N$5000,10,FALSE)</f>
        <v>33.804344</v>
      </c>
      <c r="M236" s="218">
        <f>VLOOKUP(C236,Hoja2!$D$2:$N$5000,11,FALSE)</f>
        <v>15.952043</v>
      </c>
    </row>
    <row r="237" spans="1:13">
      <c r="A237" s="548"/>
      <c r="B237" s="535"/>
      <c r="C237" s="401" t="s">
        <v>6242</v>
      </c>
      <c r="D237" s="221" t="str">
        <f>VLOOKUP(C237,Hoja2!$D$2:$N$5000,2,FALSE)</f>
        <v>Alimentos</v>
      </c>
      <c r="E237" s="215">
        <f>VLOOKUP(C237,Hoja2!$D$2:$N$5000,3,FALSE)</f>
        <v>7</v>
      </c>
      <c r="F237" s="217">
        <f>VLOOKUP(C237,Hoja2!$D$2:$N$5000,4,FALSE)</f>
        <v>43952</v>
      </c>
      <c r="G237" s="217">
        <f>VLOOKUP(C237,Hoja2!$D$2:$N$5000,5,FALSE)</f>
        <v>45077</v>
      </c>
      <c r="H237" s="218">
        <f>VLOOKUP(C237,Hoja2!$D$2:$N$5000,6,FALSE)</f>
        <v>0.14416399999999999</v>
      </c>
      <c r="I237" s="218">
        <f>VLOOKUP(C237,Hoja2!$D$2:$N$5000,7,FALSE)</f>
        <v>0.29016399999999998</v>
      </c>
      <c r="J237" s="218">
        <f>VLOOKUP(C237,Hoja2!$D$2:$N$5000,8,FALSE)</f>
        <v>8.9520000000000002E-2</v>
      </c>
      <c r="K237" s="218">
        <f>VLOOKUP(C237,Hoja2!$D$2:$N$5000,9,FALSE)</f>
        <v>8.3641999999999994E-2</v>
      </c>
      <c r="L237" s="218">
        <f>VLOOKUP(C237,Hoja2!$D$2:$N$5000,10,FALSE)</f>
        <v>20.126346000000002</v>
      </c>
      <c r="M237" s="218">
        <f>VLOOKUP(C237,Hoja2!$D$2:$N$5000,11,FALSE)</f>
        <v>25.197797000000001</v>
      </c>
    </row>
    <row r="238" spans="1:13">
      <c r="A238" s="548"/>
      <c r="B238" s="535"/>
      <c r="C238" s="401" t="s">
        <v>4812</v>
      </c>
      <c r="D238" s="221" t="str">
        <f>VLOOKUP(C238,Hoja2!$D$2:$N$5000,2,FALSE)</f>
        <v>Minería</v>
      </c>
      <c r="E238" s="215">
        <f>VLOOKUP(C238,Hoja2!$D$2:$N$5000,3,FALSE)</f>
        <v>7</v>
      </c>
      <c r="F238" s="217">
        <f>VLOOKUP(C238,Hoja2!$D$2:$N$5000,4,FALSE)</f>
        <v>43617</v>
      </c>
      <c r="G238" s="217">
        <f>VLOOKUP(C238,Hoja2!$D$2:$N$5000,5,FALSE)</f>
        <v>43982</v>
      </c>
      <c r="H238" s="218">
        <f>VLOOKUP(C238,Hoja2!$D$2:$N$5000,6,FALSE)</f>
        <v>0.270764</v>
      </c>
      <c r="I238" s="218">
        <f>VLOOKUP(C238,Hoja2!$D$2:$N$5000,7,FALSE)</f>
        <v>0.32271499999999997</v>
      </c>
      <c r="J238" s="218">
        <f>VLOOKUP(C238,Hoja2!$D$2:$N$5000,8,FALSE)</f>
        <v>0.33138000000000001</v>
      </c>
      <c r="K238" s="218">
        <f>VLOOKUP(C238,Hoja2!$D$2:$N$5000,9,FALSE)</f>
        <v>0.31365799999999999</v>
      </c>
      <c r="L238" s="218">
        <f>VLOOKUP(C238,Hoja2!$D$2:$N$5000,10,FALSE)</f>
        <v>82.880543000000003</v>
      </c>
      <c r="M238" s="218">
        <f>VLOOKUP(C238,Hoja2!$D$2:$N$5000,11,FALSE)</f>
        <v>20.663703999999999</v>
      </c>
    </row>
    <row r="239" spans="1:13">
      <c r="A239" s="548"/>
      <c r="B239" s="535"/>
      <c r="C239" s="401" t="s">
        <v>6638</v>
      </c>
      <c r="D239" s="221" t="str">
        <f>VLOOKUP(C239,Hoja2!$D$2:$N$5000,2,FALSE)</f>
        <v>Otros</v>
      </c>
      <c r="E239" s="215">
        <f>VLOOKUP(C239,Hoja2!$D$2:$N$5000,3,FALSE)</f>
        <v>7</v>
      </c>
      <c r="F239" s="217">
        <f>VLOOKUP(C239,Hoja2!$D$2:$N$5000,4,FALSE)</f>
        <v>44136</v>
      </c>
      <c r="G239" s="217">
        <f>VLOOKUP(C239,Hoja2!$D$2:$N$5000,5,FALSE)</f>
        <v>44834</v>
      </c>
      <c r="H239" s="218">
        <f>VLOOKUP(C239,Hoja2!$D$2:$N$5000,6,FALSE)</f>
        <v>0.218667</v>
      </c>
      <c r="I239" s="218">
        <f>VLOOKUP(C239,Hoja2!$D$2:$N$5000,7,FALSE)</f>
        <v>0.67645200000000005</v>
      </c>
      <c r="J239" s="218">
        <f>VLOOKUP(C239,Hoja2!$D$2:$N$5000,8,FALSE)</f>
        <v>0.29724200000000001</v>
      </c>
      <c r="K239" s="218">
        <f>VLOOKUP(C239,Hoja2!$D$2:$N$5000,9,FALSE)</f>
        <v>0.31365799999999999</v>
      </c>
      <c r="L239" s="218">
        <f>VLOOKUP(C239,Hoja2!$D$2:$N$5000,10,FALSE)</f>
        <v>155.833338</v>
      </c>
      <c r="M239" s="218">
        <f>VLOOKUP(C239,Hoja2!$D$2:$N$5000,11,FALSE)</f>
        <v>19.995173000000001</v>
      </c>
    </row>
    <row r="240" spans="1:13">
      <c r="A240" s="548"/>
      <c r="B240" s="535"/>
      <c r="C240" s="401" t="s">
        <v>4926</v>
      </c>
      <c r="D240" s="221" t="str">
        <f>VLOOKUP(C240,Hoja2!$D$2:$N$5000,2,FALSE)</f>
        <v>Comercio</v>
      </c>
      <c r="E240" s="215">
        <f>VLOOKUP(C240,Hoja2!$D$2:$N$5000,3,FALSE)</f>
        <v>8</v>
      </c>
      <c r="F240" s="217">
        <f>VLOOKUP(C240,Hoja2!$D$2:$N$5000,4,FALSE)</f>
        <v>43678</v>
      </c>
      <c r="G240" s="217">
        <f>VLOOKUP(C240,Hoja2!$D$2:$N$5000,5,FALSE)</f>
        <v>44408</v>
      </c>
      <c r="H240" s="218">
        <f>VLOOKUP(C240,Hoja2!$D$2:$N$5000,6,FALSE)</f>
        <v>9.1052999999999995E-2</v>
      </c>
      <c r="I240" s="218">
        <f>VLOOKUP(C240,Hoja2!$D$2:$N$5000,7,FALSE)</f>
        <v>0.29675200000000002</v>
      </c>
      <c r="J240" s="218">
        <f>VLOOKUP(C240,Hoja2!$D$2:$N$5000,8,FALSE)</f>
        <v>0.3145908</v>
      </c>
      <c r="K240" s="218">
        <f>VLOOKUP(C240,Hoja2!$D$2:$N$5000,9,FALSE)</f>
        <v>0.29981200000000002</v>
      </c>
      <c r="L240" s="218">
        <f>VLOOKUP(C240,Hoja2!$D$2:$N$5000,10,FALSE)</f>
        <v>72.980314000000007</v>
      </c>
      <c r="M240" s="218">
        <f>VLOOKUP(C240,Hoja2!$D$2:$N$5000,11,FALSE)</f>
        <v>23.752949000000001</v>
      </c>
    </row>
    <row r="241" spans="1:13" ht="12.75" customHeight="1">
      <c r="A241" s="548"/>
      <c r="B241" s="535"/>
      <c r="C241" s="401" t="s">
        <v>4814</v>
      </c>
      <c r="D241" s="221" t="str">
        <f>VLOOKUP(C241,Hoja2!$D$2:$N$5000,2,FALSE)</f>
        <v>Hidrocarburos</v>
      </c>
      <c r="E241" s="215">
        <f>VLOOKUP(C241,Hoja2!$D$2:$N$5000,3,FALSE)</f>
        <v>8</v>
      </c>
      <c r="F241" s="217">
        <f>VLOOKUP(C241,Hoja2!$D$2:$N$5000,4,FALSE)</f>
        <v>43617</v>
      </c>
      <c r="G241" s="217">
        <f>VLOOKUP(C241,Hoja2!$D$2:$N$5000,5,FALSE)</f>
        <v>43982</v>
      </c>
      <c r="H241" s="218">
        <f>VLOOKUP(C241,Hoja2!$D$2:$N$5000,6,FALSE)</f>
        <v>0.284885</v>
      </c>
      <c r="I241" s="218">
        <f>VLOOKUP(C241,Hoja2!$D$2:$N$5000,7,FALSE)</f>
        <v>0.30701800000000001</v>
      </c>
      <c r="J241" s="218">
        <f>VLOOKUP(C241,Hoja2!$D$2:$N$5000,8,FALSE)</f>
        <v>0.1188</v>
      </c>
      <c r="K241" s="218">
        <f>VLOOKUP(C241,Hoja2!$D$2:$N$5000,9,FALSE)</f>
        <v>0.12849099999999999</v>
      </c>
      <c r="L241" s="218">
        <f>VLOOKUP(C241,Hoja2!$D$2:$N$5000,10,FALSE)</f>
        <v>28.515487</v>
      </c>
      <c r="M241" s="218">
        <f>VLOOKUP(C241,Hoja2!$D$2:$N$5000,11,FALSE)</f>
        <v>22.311719</v>
      </c>
    </row>
    <row r="242" spans="1:13">
      <c r="A242" s="548"/>
      <c r="B242" s="535"/>
      <c r="C242" s="401" t="s">
        <v>1872</v>
      </c>
      <c r="D242" s="221" t="str">
        <f>VLOOKUP(C242,Hoja2!$D$2:$N$5000,2,FALSE)</f>
        <v>Papel</v>
      </c>
      <c r="E242" s="215">
        <f>VLOOKUP(C242,Hoja2!$D$2:$N$5000,3,FALSE)</f>
        <v>6</v>
      </c>
      <c r="F242" s="217">
        <f>VLOOKUP(C242,Hoja2!$D$2:$N$5000,4,FALSE)</f>
        <v>42797</v>
      </c>
      <c r="G242" s="217">
        <f>VLOOKUP(C242,Hoja2!$D$2:$N$5000,5,FALSE)</f>
        <v>44561</v>
      </c>
      <c r="H242" s="218">
        <f>VLOOKUP(C242,Hoja2!$D$2:$N$5000,6,FALSE)</f>
        <v>0.21049300000000001</v>
      </c>
      <c r="I242" s="218">
        <f>VLOOKUP(C242,Hoja2!$D$2:$N$5000,7,FALSE)</f>
        <v>0.82976799999999995</v>
      </c>
      <c r="J242" s="218">
        <f>VLOOKUP(C242,Hoja2!$D$2:$N$5000,8,FALSE)</f>
        <v>0.81799999999999995</v>
      </c>
      <c r="K242" s="218">
        <f>VLOOKUP(C242,Hoja2!$D$2:$N$5000,9,FALSE)</f>
        <v>0.85314599999999996</v>
      </c>
      <c r="L242" s="218">
        <f>VLOOKUP(C242,Hoja2!$D$2:$N$5000,10,FALSE)</f>
        <v>524.01673000000005</v>
      </c>
      <c r="M242" s="218">
        <f>VLOOKUP(C242,Hoja2!$D$2:$N$5000,11,FALSE)</f>
        <v>28.454004000000001</v>
      </c>
    </row>
    <row r="243" spans="1:13">
      <c r="A243" s="548"/>
      <c r="B243" s="535"/>
      <c r="C243" s="401" t="s">
        <v>6226</v>
      </c>
      <c r="D243" s="221" t="str">
        <f>VLOOKUP(C243,Hoja2!$D$2:$N$5000,2,FALSE)</f>
        <v>Otros</v>
      </c>
      <c r="E243" s="215">
        <f>VLOOKUP(C243,Hoja2!$D$2:$N$5000,3,FALSE)</f>
        <v>7</v>
      </c>
      <c r="F243" s="217">
        <f>VLOOKUP(C243,Hoja2!$D$2:$N$5000,4,FALSE)</f>
        <v>43952</v>
      </c>
      <c r="G243" s="217">
        <f>VLOOKUP(C243,Hoja2!$D$2:$N$5000,5,FALSE)</f>
        <v>44985</v>
      </c>
      <c r="H243" s="218">
        <f>VLOOKUP(C243,Hoja2!$D$2:$N$5000,6,FALSE)</f>
        <v>0.20358599999999999</v>
      </c>
      <c r="I243" s="218">
        <f>VLOOKUP(C243,Hoja2!$D$2:$N$5000,7,FALSE)</f>
        <v>0.76378000000000001</v>
      </c>
      <c r="J243" s="218">
        <f>VLOOKUP(C243,Hoja2!$D$2:$N$5000,8,FALSE)</f>
        <v>0.19544</v>
      </c>
      <c r="K243" s="218">
        <f>VLOOKUP(C243,Hoja2!$D$2:$N$5000,9,FALSE)</f>
        <v>0.246839</v>
      </c>
      <c r="L243" s="218">
        <f>VLOOKUP(C243,Hoja2!$D$2:$N$5000,10,FALSE)</f>
        <v>137.788028</v>
      </c>
      <c r="M243" s="218">
        <f>VLOOKUP(C243,Hoja2!$D$2:$N$5000,11,FALSE)</f>
        <v>18.629857000000001</v>
      </c>
    </row>
    <row r="244" spans="1:13">
      <c r="A244" s="548"/>
      <c r="B244" s="535"/>
      <c r="C244" s="401" t="s">
        <v>2257</v>
      </c>
      <c r="D244" s="221" t="str">
        <f>VLOOKUP(C244,Hoja2!$D$2:$N$5000,2,FALSE)</f>
        <v>Minería</v>
      </c>
      <c r="E244" s="215">
        <f>VLOOKUP(C244,Hoja2!$D$2:$N$5000,3,FALSE)</f>
        <v>8</v>
      </c>
      <c r="F244" s="217">
        <f>VLOOKUP(C244,Hoja2!$D$2:$N$5000,4,FALSE)</f>
        <v>42948</v>
      </c>
      <c r="G244" s="217">
        <f>VLOOKUP(C244,Hoja2!$D$2:$N$5000,5,FALSE)</f>
        <v>44561</v>
      </c>
      <c r="H244" s="218">
        <f>VLOOKUP(C244,Hoja2!$D$2:$N$5000,6,FALSE)</f>
        <v>0.219024</v>
      </c>
      <c r="I244" s="218">
        <f>VLOOKUP(C244,Hoja2!$D$2:$N$5000,7,FALSE)</f>
        <v>0.40191700000000002</v>
      </c>
      <c r="J244" s="218">
        <f>VLOOKUP(C244,Hoja2!$D$2:$N$5000,8,FALSE)</f>
        <v>0.29010560000000002</v>
      </c>
      <c r="K244" s="218">
        <f>VLOOKUP(C244,Hoja2!$D$2:$N$5000,9,FALSE)</f>
        <v>0.26225900000000002</v>
      </c>
      <c r="L244" s="218">
        <f>VLOOKUP(C244,Hoja2!$D$2:$N$5000,10,FALSE)</f>
        <v>92.474508999999998</v>
      </c>
      <c r="M244" s="218">
        <f>VLOOKUP(C244,Hoja2!$D$2:$N$5000,11,FALSE)</f>
        <v>22.456498</v>
      </c>
    </row>
    <row r="245" spans="1:13">
      <c r="A245" s="548"/>
      <c r="B245" s="535"/>
      <c r="C245" s="401" t="s">
        <v>2013</v>
      </c>
      <c r="D245" s="221" t="str">
        <f>VLOOKUP(C245,Hoja2!$D$2:$N$5000,2,FALSE)</f>
        <v>Textiles</v>
      </c>
      <c r="E245" s="215">
        <f>VLOOKUP(C245,Hoja2!$D$2:$N$5000,3,FALSE)</f>
        <v>7</v>
      </c>
      <c r="F245" s="217">
        <f>VLOOKUP(C245,Hoja2!$D$2:$N$5000,4,FALSE)</f>
        <v>43922</v>
      </c>
      <c r="G245" s="217">
        <f>VLOOKUP(C245,Hoja2!$D$2:$N$5000,5,FALSE)</f>
        <v>44681</v>
      </c>
      <c r="H245" s="218">
        <f>VLOOKUP(C245,Hoja2!$D$2:$N$5000,6,FALSE)</f>
        <v>0.20863599999999999</v>
      </c>
      <c r="I245" s="218">
        <f>VLOOKUP(C245,Hoja2!$D$2:$N$5000,7,FALSE)</f>
        <v>0.71657300000000002</v>
      </c>
      <c r="J245" s="218">
        <f>VLOOKUP(C245,Hoja2!$D$2:$N$5000,8,FALSE)</f>
        <v>0.38688</v>
      </c>
      <c r="K245" s="218">
        <f>VLOOKUP(C245,Hoja2!$D$2:$N$5000,9,FALSE)</f>
        <v>0.38684499999999999</v>
      </c>
      <c r="L245" s="218">
        <f>VLOOKUP(C245,Hoja2!$D$2:$N$5000,10,FALSE)</f>
        <v>214.86853600000001</v>
      </c>
      <c r="M245" s="218">
        <f>VLOOKUP(C245,Hoja2!$D$2:$N$5000,11,FALSE)</f>
        <v>13.020267</v>
      </c>
    </row>
    <row r="246" spans="1:13">
      <c r="A246" s="548"/>
      <c r="B246" s="535"/>
      <c r="C246" s="401" t="s">
        <v>7423</v>
      </c>
      <c r="D246" s="221" t="str">
        <f>VLOOKUP(C246,Hoja2!$D$2:$N$5000,2,FALSE)</f>
        <v>Otros</v>
      </c>
      <c r="E246" s="215">
        <f>VLOOKUP(C246,Hoja2!$D$2:$N$5000,3,FALSE)</f>
        <v>7</v>
      </c>
      <c r="F246" s="217">
        <f>VLOOKUP(C246,Hoja2!$D$2:$N$5000,4,FALSE)</f>
        <v>44440</v>
      </c>
      <c r="G246" s="217">
        <f>VLOOKUP(C246,Hoja2!$D$2:$N$5000,5,FALSE)</f>
        <v>46022</v>
      </c>
      <c r="H246" s="218">
        <f>VLOOKUP(C246,Hoja2!$D$2:$N$5000,6,FALSE)</f>
        <v>0.13500899999999999</v>
      </c>
      <c r="I246" s="218">
        <f>VLOOKUP(C246,Hoja2!$D$2:$N$5000,7,FALSE)</f>
        <v>0.101593</v>
      </c>
      <c r="J246" s="218">
        <f>VLOOKUP(C246,Hoja2!$D$2:$N$5000,8,FALSE)</f>
        <v>9.36612E-2</v>
      </c>
      <c r="K246" s="218">
        <f>VLOOKUP(C246,Hoja2!$D$2:$N$5000,9,FALSE)</f>
        <v>1.0455000000000001E-2</v>
      </c>
      <c r="L246" s="218">
        <f>VLOOKUP(C246,Hoja2!$D$2:$N$5000,10,FALSE)</f>
        <v>7.3754929999999996</v>
      </c>
      <c r="M246" s="218">
        <f>VLOOKUP(C246,Hoja2!$D$2:$N$5000,11,FALSE)</f>
        <v>19.356231000000001</v>
      </c>
    </row>
    <row r="247" spans="1:13">
      <c r="A247" s="548"/>
      <c r="B247" s="535"/>
      <c r="C247" s="401" t="s">
        <v>6266</v>
      </c>
      <c r="D247" s="221" t="str">
        <f>VLOOKUP(C247,Hoja2!$D$2:$N$5000,2,FALSE)</f>
        <v>Hidrocarburos</v>
      </c>
      <c r="E247" s="215">
        <f>VLOOKUP(C247,Hoja2!$D$2:$N$5000,3,FALSE)</f>
        <v>7</v>
      </c>
      <c r="F247" s="217">
        <f>VLOOKUP(C247,Hoja2!$D$2:$N$5000,4,FALSE)</f>
        <v>43983</v>
      </c>
      <c r="G247" s="217">
        <f>VLOOKUP(C247,Hoja2!$D$2:$N$5000,5,FALSE)</f>
        <v>45107</v>
      </c>
      <c r="H247" s="218">
        <f>VLOOKUP(C247,Hoja2!$D$2:$N$5000,6,FALSE)</f>
        <v>0.255774</v>
      </c>
      <c r="I247" s="218">
        <f>VLOOKUP(C247,Hoja2!$D$2:$N$5000,7,FALSE)</f>
        <v>0.39730500000000002</v>
      </c>
      <c r="J247" s="218">
        <f>VLOOKUP(C247,Hoja2!$D$2:$N$5000,8,FALSE)</f>
        <v>0.15384</v>
      </c>
      <c r="K247" s="218">
        <f>VLOOKUP(C247,Hoja2!$D$2:$N$5000,9,FALSE)</f>
        <v>0.156829</v>
      </c>
      <c r="L247" s="218">
        <f>VLOOKUP(C247,Hoja2!$D$2:$N$5000,10,FALSE)</f>
        <v>47.367750999999998</v>
      </c>
      <c r="M247" s="218">
        <f>VLOOKUP(C247,Hoja2!$D$2:$N$5000,11,FALSE)</f>
        <v>20.342051999999999</v>
      </c>
    </row>
    <row r="248" spans="1:13">
      <c r="A248" s="548"/>
      <c r="B248" s="535"/>
      <c r="C248" s="401" t="s">
        <v>6332</v>
      </c>
      <c r="D248" s="221" t="str">
        <f>VLOOKUP(C248,Hoja2!$D$2:$N$5000,2,FALSE)</f>
        <v>Construcción</v>
      </c>
      <c r="E248" s="215">
        <f>VLOOKUP(C248,Hoja2!$D$2:$N$5000,3,FALSE)</f>
        <v>7</v>
      </c>
      <c r="F248" s="217">
        <f>VLOOKUP(C248,Hoja2!$D$2:$N$5000,4,FALSE)</f>
        <v>44013</v>
      </c>
      <c r="G248" s="217">
        <f>VLOOKUP(C248,Hoja2!$D$2:$N$5000,5,FALSE)</f>
        <v>45046</v>
      </c>
      <c r="H248" s="218">
        <f>VLOOKUP(C248,Hoja2!$D$2:$N$5000,6,FALSE)</f>
        <v>0.18052199999999999</v>
      </c>
      <c r="I248" s="218">
        <f>VLOOKUP(C248,Hoja2!$D$2:$N$5000,7,FALSE)</f>
        <v>0.49696000000000001</v>
      </c>
      <c r="J248" s="218">
        <f>VLOOKUP(C248,Hoja2!$D$2:$N$5000,8,FALSE)</f>
        <v>0.184116</v>
      </c>
      <c r="K248" s="218">
        <f>VLOOKUP(C248,Hoja2!$D$2:$N$5000,9,FALSE)</f>
        <v>0.16728399999999999</v>
      </c>
      <c r="L248" s="218">
        <f>VLOOKUP(C248,Hoja2!$D$2:$N$5000,10,FALSE)</f>
        <v>70.921408999999997</v>
      </c>
      <c r="M248" s="218">
        <f>VLOOKUP(C248,Hoja2!$D$2:$N$5000,11,FALSE)</f>
        <v>20.354966000000001</v>
      </c>
    </row>
    <row r="249" spans="1:13">
      <c r="A249" s="548"/>
      <c r="B249" s="535"/>
      <c r="C249" s="401" t="s">
        <v>5786</v>
      </c>
      <c r="D249" s="221" t="str">
        <f>VLOOKUP(C249,Hoja2!$D$2:$N$5000,2,FALSE)</f>
        <v>Otros</v>
      </c>
      <c r="E249" s="215">
        <f>VLOOKUP(C249,Hoja2!$D$2:$N$5000,3,FALSE)</f>
        <v>7</v>
      </c>
      <c r="F249" s="217">
        <f>VLOOKUP(C249,Hoja2!$D$2:$N$5000,4,FALSE)</f>
        <v>43770</v>
      </c>
      <c r="G249" s="217">
        <f>VLOOKUP(C249,Hoja2!$D$2:$N$5000,5,FALSE)</f>
        <v>44865</v>
      </c>
      <c r="H249" s="218">
        <f>VLOOKUP(C249,Hoja2!$D$2:$N$5000,6,FALSE)</f>
        <v>0.203712</v>
      </c>
      <c r="I249" s="218">
        <f>VLOOKUP(C249,Hoja2!$D$2:$N$5000,7,FALSE)</f>
        <v>0.61589000000000005</v>
      </c>
      <c r="J249" s="218">
        <f>VLOOKUP(C249,Hoja2!$D$2:$N$5000,8,FALSE)</f>
        <v>0.96592199999999995</v>
      </c>
      <c r="K249" s="218">
        <f>VLOOKUP(C249,Hoja2!$D$2:$N$5000,9,FALSE)</f>
        <v>0.97233999999999998</v>
      </c>
      <c r="L249" s="218">
        <f>VLOOKUP(C249,Hoja2!$D$2:$N$5000,10,FALSE)</f>
        <v>461.08291700000001</v>
      </c>
      <c r="M249" s="218">
        <f>VLOOKUP(C249,Hoja2!$D$2:$N$5000,11,FALSE)</f>
        <v>19.786539999999999</v>
      </c>
    </row>
    <row r="250" spans="1:13">
      <c r="A250" s="548"/>
      <c r="B250" s="535"/>
      <c r="C250" s="401" t="s">
        <v>6370</v>
      </c>
      <c r="D250" s="221" t="str">
        <f>VLOOKUP(C250,Hoja2!$D$2:$N$5000,2,FALSE)</f>
        <v>Minería</v>
      </c>
      <c r="E250" s="215">
        <f>VLOOKUP(C250,Hoja2!$D$2:$N$5000,3,FALSE)</f>
        <v>9</v>
      </c>
      <c r="F250" s="217">
        <f>VLOOKUP(C250,Hoja2!$D$2:$N$5000,4,FALSE)</f>
        <v>44044</v>
      </c>
      <c r="G250" s="217">
        <f>VLOOKUP(C250,Hoja2!$D$2:$N$5000,5,FALSE)</f>
        <v>45138</v>
      </c>
      <c r="H250" s="218">
        <f>VLOOKUP(C250,Hoja2!$D$2:$N$5000,6,FALSE)</f>
        <v>0.21002999999999999</v>
      </c>
      <c r="I250" s="218">
        <f>VLOOKUP(C250,Hoja2!$D$2:$N$5000,7,FALSE)</f>
        <v>0.653582</v>
      </c>
      <c r="J250" s="218">
        <f>VLOOKUP(C250,Hoja2!$D$2:$N$5000,8,FALSE)</f>
        <v>0.34279999999999999</v>
      </c>
      <c r="K250" s="218">
        <f>VLOOKUP(C250,Hoja2!$D$2:$N$5000,9,FALSE)</f>
        <v>0.36514200000000002</v>
      </c>
      <c r="L250" s="218">
        <f>VLOOKUP(C250,Hoja2!$D$2:$N$5000,10,FALSE)</f>
        <v>175.85386600000001</v>
      </c>
      <c r="M250" s="218">
        <f>VLOOKUP(C250,Hoja2!$D$2:$N$5000,11,FALSE)</f>
        <v>19.180408</v>
      </c>
    </row>
    <row r="251" spans="1:13">
      <c r="A251" s="548"/>
      <c r="B251" s="535"/>
      <c r="C251" s="401" t="s">
        <v>6194</v>
      </c>
      <c r="D251" s="221" t="str">
        <f>VLOOKUP(C251,Hoja2!$D$2:$N$5000,2,FALSE)</f>
        <v>Otros</v>
      </c>
      <c r="E251" s="215">
        <f>VLOOKUP(C251,Hoja2!$D$2:$N$5000,3,FALSE)</f>
        <v>6</v>
      </c>
      <c r="F251" s="217">
        <f>VLOOKUP(C251,Hoja2!$D$2:$N$5000,4,FALSE)</f>
        <v>43922</v>
      </c>
      <c r="G251" s="217">
        <f>VLOOKUP(C251,Hoja2!$D$2:$N$5000,5,FALSE)</f>
        <v>45291</v>
      </c>
      <c r="H251" s="218">
        <f>VLOOKUP(C251,Hoja2!$D$2:$N$5000,6,FALSE)</f>
        <v>0.131768</v>
      </c>
      <c r="I251" s="218">
        <f>VLOOKUP(C251,Hoja2!$D$2:$N$5000,7,FALSE)</f>
        <v>0.21379300000000001</v>
      </c>
      <c r="J251" s="218">
        <f>VLOOKUP(C251,Hoja2!$D$2:$N$5000,8,FALSE)</f>
        <v>0.37719999999999998</v>
      </c>
      <c r="K251" s="218">
        <f>VLOOKUP(C251,Hoja2!$D$2:$N$5000,9,FALSE)</f>
        <v>6.2425000000000001E-2</v>
      </c>
      <c r="L251" s="218">
        <f>VLOOKUP(C251,Hoja2!$D$2:$N$5000,10,FALSE)</f>
        <v>62.260646999999999</v>
      </c>
      <c r="M251" s="218">
        <f>VLOOKUP(C251,Hoja2!$D$2:$N$5000,11,FALSE)</f>
        <v>18.750029000000001</v>
      </c>
    </row>
    <row r="252" spans="1:13">
      <c r="A252" s="548"/>
      <c r="B252" s="535"/>
      <c r="C252" s="401" t="s">
        <v>6722</v>
      </c>
      <c r="D252" s="221" t="str">
        <f>VLOOKUP(C252,Hoja2!$D$2:$N$5000,2,FALSE)</f>
        <v>Comercio</v>
      </c>
      <c r="E252" s="215">
        <f>VLOOKUP(C252,Hoja2!$D$2:$N$5000,3,FALSE)</f>
        <v>7</v>
      </c>
      <c r="F252" s="217">
        <f>VLOOKUP(C252,Hoja2!$D$2:$N$5000,4,FALSE)</f>
        <v>44166</v>
      </c>
      <c r="G252" s="217">
        <f>VLOOKUP(C252,Hoja2!$D$2:$N$5000,5,FALSE)</f>
        <v>45230</v>
      </c>
      <c r="H252" s="218">
        <f>VLOOKUP(C252,Hoja2!$D$2:$N$5000,6,FALSE)</f>
        <v>3.1419999999999997E-2</v>
      </c>
      <c r="I252" s="218">
        <f>VLOOKUP(C252,Hoja2!$D$2:$N$5000,7,FALSE)</f>
        <v>0.26143499999999997</v>
      </c>
      <c r="J252" s="218">
        <f>VLOOKUP(C252,Hoja2!$D$2:$N$5000,8,FALSE)</f>
        <v>0.11562</v>
      </c>
      <c r="K252" s="218">
        <f>VLOOKUP(C252,Hoja2!$D$2:$N$5000,9,FALSE)</f>
        <v>3.1365999999999998E-2</v>
      </c>
      <c r="L252" s="218">
        <f>VLOOKUP(C252,Hoja2!$D$2:$N$5000,10,FALSE)</f>
        <v>23.428650000000001</v>
      </c>
      <c r="M252" s="218">
        <f>VLOOKUP(C252,Hoja2!$D$2:$N$5000,11,FALSE)</f>
        <v>17.596454000000001</v>
      </c>
    </row>
    <row r="253" spans="1:13">
      <c r="A253" s="548"/>
      <c r="B253" s="535"/>
      <c r="C253" s="401" t="s">
        <v>5796</v>
      </c>
      <c r="D253" s="221" t="str">
        <f>VLOOKUP(C253,Hoja2!$D$2:$N$5000,2,FALSE)</f>
        <v>Textiles</v>
      </c>
      <c r="E253" s="215">
        <f>VLOOKUP(C253,Hoja2!$D$2:$N$5000,3,FALSE)</f>
        <v>7</v>
      </c>
      <c r="F253" s="217">
        <f>VLOOKUP(C253,Hoja2!$D$2:$N$5000,4,FALSE)</f>
        <v>43770</v>
      </c>
      <c r="G253" s="217">
        <f>VLOOKUP(C253,Hoja2!$D$2:$N$5000,5,FALSE)</f>
        <v>44834</v>
      </c>
      <c r="H253" s="218">
        <f>VLOOKUP(C253,Hoja2!$D$2:$N$5000,6,FALSE)</f>
        <v>0.21287800000000001</v>
      </c>
      <c r="I253" s="218">
        <f>VLOOKUP(C253,Hoja2!$D$2:$N$5000,7,FALSE)</f>
        <v>0.71388200000000002</v>
      </c>
      <c r="J253" s="218">
        <f>VLOOKUP(C253,Hoja2!$D$2:$N$5000,8,FALSE)</f>
        <v>0.17884</v>
      </c>
      <c r="K253" s="218">
        <f>VLOOKUP(C253,Hoja2!$D$2:$N$5000,9,FALSE)</f>
        <v>0.17774000000000001</v>
      </c>
      <c r="L253" s="218">
        <f>VLOOKUP(C253,Hoja2!$D$2:$N$5000,10,FALSE)</f>
        <v>98.944115999999994</v>
      </c>
      <c r="M253" s="218">
        <f>VLOOKUP(C253,Hoja2!$D$2:$N$5000,11,FALSE)</f>
        <v>21.282903000000001</v>
      </c>
    </row>
    <row r="254" spans="1:13">
      <c r="A254" s="548"/>
      <c r="B254" s="535"/>
      <c r="C254" s="401" t="s">
        <v>6270</v>
      </c>
      <c r="D254" s="221" t="str">
        <f>VLOOKUP(C254,Hoja2!$D$2:$N$5000,2,FALSE)</f>
        <v>Hidrocarburos</v>
      </c>
      <c r="E254" s="215">
        <f>VLOOKUP(C254,Hoja2!$D$2:$N$5000,3,FALSE)</f>
        <v>7</v>
      </c>
      <c r="F254" s="217">
        <f>VLOOKUP(C254,Hoja2!$D$2:$N$5000,4,FALSE)</f>
        <v>43983</v>
      </c>
      <c r="G254" s="217">
        <f>VLOOKUP(C254,Hoja2!$D$2:$N$5000,5,FALSE)</f>
        <v>45107</v>
      </c>
      <c r="H254" s="218">
        <f>VLOOKUP(C254,Hoja2!$D$2:$N$5000,6,FALSE)</f>
        <v>0.34081</v>
      </c>
      <c r="I254" s="218">
        <f>VLOOKUP(C254,Hoja2!$D$2:$N$5000,7,FALSE)</f>
        <v>0.294653</v>
      </c>
      <c r="J254" s="218">
        <f>VLOOKUP(C254,Hoja2!$D$2:$N$5000,8,FALSE)</f>
        <v>0.3004</v>
      </c>
      <c r="K254" s="218">
        <f>VLOOKUP(C254,Hoja2!$D$2:$N$5000,9,FALSE)</f>
        <v>0.31365799999999999</v>
      </c>
      <c r="L254" s="218">
        <f>VLOOKUP(C254,Hoja2!$D$2:$N$5000,10,FALSE)</f>
        <v>68.598337000000001</v>
      </c>
      <c r="M254" s="218">
        <f>VLOOKUP(C254,Hoja2!$D$2:$N$5000,11,FALSE)</f>
        <v>23.223327000000001</v>
      </c>
    </row>
    <row r="255" spans="1:13">
      <c r="A255" s="548"/>
      <c r="B255" s="535"/>
      <c r="C255" s="401" t="s">
        <v>6952</v>
      </c>
      <c r="D255" s="221" t="str">
        <f>VLOOKUP(C255,Hoja2!$D$2:$N$5000,2,FALSE)</f>
        <v>Alimentos</v>
      </c>
      <c r="E255" s="215">
        <f>VLOOKUP(C255,Hoja2!$D$2:$N$5000,3,FALSE)</f>
        <v>7</v>
      </c>
      <c r="F255" s="217">
        <f>VLOOKUP(C255,Hoja2!$D$2:$N$5000,4,FALSE)</f>
        <v>43891</v>
      </c>
      <c r="G255" s="217">
        <f>VLOOKUP(C255,Hoja2!$D$2:$N$5000,5,FALSE)</f>
        <v>45351</v>
      </c>
      <c r="H255" s="218">
        <f>VLOOKUP(C255,Hoja2!$D$2:$N$5000,6,FALSE)</f>
        <v>1.2166E-2</v>
      </c>
      <c r="I255" s="218">
        <f>VLOOKUP(C255,Hoja2!$D$2:$N$5000,7,FALSE)</f>
        <v>0.34683599999999998</v>
      </c>
      <c r="J255" s="218">
        <f>VLOOKUP(C255,Hoja2!$D$2:$N$5000,8,FALSE)</f>
        <v>0.25056</v>
      </c>
      <c r="K255" s="218">
        <f>VLOOKUP(C255,Hoja2!$D$2:$N$5000,9,FALSE)</f>
        <v>1.0455000000000001E-2</v>
      </c>
      <c r="L255" s="218">
        <f>VLOOKUP(C255,Hoja2!$D$2:$N$5000,10,FALSE)</f>
        <v>67.358671000000001</v>
      </c>
      <c r="M255" s="218">
        <f>VLOOKUP(C255,Hoja2!$D$2:$N$5000,11,FALSE)</f>
        <v>15.754353</v>
      </c>
    </row>
    <row r="256" spans="1:13">
      <c r="A256" s="548"/>
      <c r="B256" s="535"/>
      <c r="C256" s="401" t="s">
        <v>5613</v>
      </c>
      <c r="D256" s="221" t="str">
        <f>VLOOKUP(C256,Hoja2!$D$2:$N$5000,2,FALSE)</f>
        <v>Agroindustria</v>
      </c>
      <c r="E256" s="215">
        <f>VLOOKUP(C256,Hoja2!$D$2:$N$5000,3,FALSE)</f>
        <v>8</v>
      </c>
      <c r="F256" s="217">
        <f>VLOOKUP(C256,Hoja2!$D$2:$N$5000,4,FALSE)</f>
        <v>43709</v>
      </c>
      <c r="G256" s="217">
        <f>VLOOKUP(C256,Hoja2!$D$2:$N$5000,5,FALSE)</f>
        <v>44926</v>
      </c>
      <c r="H256" s="218">
        <f>VLOOKUP(C256,Hoja2!$D$2:$N$5000,6,FALSE)</f>
        <v>0.193884</v>
      </c>
      <c r="I256" s="218">
        <f>VLOOKUP(C256,Hoja2!$D$2:$N$5000,7,FALSE)</f>
        <v>0.47055799999999998</v>
      </c>
      <c r="J256" s="218">
        <f>VLOOKUP(C256,Hoja2!$D$2:$N$5000,8,FALSE)</f>
        <v>0.35207719999999998</v>
      </c>
      <c r="K256" s="218">
        <f>VLOOKUP(C256,Hoja2!$D$2:$N$5000,9,FALSE)</f>
        <v>0.28910400000000003</v>
      </c>
      <c r="L256" s="218">
        <f>VLOOKUP(C256,Hoja2!$D$2:$N$5000,10,FALSE)</f>
        <v>129.50696099999999</v>
      </c>
      <c r="M256" s="218">
        <f>VLOOKUP(C256,Hoja2!$D$2:$N$5000,11,FALSE)</f>
        <v>18.896439000000001</v>
      </c>
    </row>
    <row r="257" spans="1:13">
      <c r="A257" s="548"/>
      <c r="B257" s="535"/>
      <c r="C257" s="401" t="s">
        <v>7424</v>
      </c>
      <c r="D257" s="221" t="str">
        <f>VLOOKUP(C257,Hoja2!$D$2:$N$5000,2,FALSE)</f>
        <v>Comercio</v>
      </c>
      <c r="E257" s="215">
        <f>VLOOKUP(C257,Hoja2!$D$2:$N$5000,3,FALSE)</f>
        <v>7</v>
      </c>
      <c r="F257" s="217">
        <f>VLOOKUP(C257,Hoja2!$D$2:$N$5000,4,FALSE)</f>
        <v>44440</v>
      </c>
      <c r="G257" s="217">
        <f>VLOOKUP(C257,Hoja2!$D$2:$N$5000,5,FALSE)</f>
        <v>45565</v>
      </c>
      <c r="H257" s="218">
        <f>VLOOKUP(C257,Hoja2!$D$2:$N$5000,6,FALSE)</f>
        <v>9.6009999999999998E-2</v>
      </c>
      <c r="I257" s="218">
        <f>VLOOKUP(C257,Hoja2!$D$2:$N$5000,7,FALSE)</f>
        <v>0.52797099999999997</v>
      </c>
      <c r="J257" s="218">
        <f>VLOOKUP(C257,Hoja2!$D$2:$N$5000,8,FALSE)</f>
        <v>0.12856000000000001</v>
      </c>
      <c r="K257" s="218">
        <f>VLOOKUP(C257,Hoja2!$D$2:$N$5000,9,FALSE)</f>
        <v>0.12648499999999999</v>
      </c>
      <c r="L257" s="218">
        <f>VLOOKUP(C257,Hoja2!$D$2:$N$5000,10,FALSE)</f>
        <v>61.283042999999999</v>
      </c>
      <c r="M257" s="218">
        <f>VLOOKUP(C257,Hoja2!$D$2:$N$5000,11,FALSE)</f>
        <v>21.591992999999999</v>
      </c>
    </row>
    <row r="258" spans="1:13">
      <c r="A258" s="548"/>
      <c r="B258" s="535"/>
      <c r="C258" s="401" t="s">
        <v>6276</v>
      </c>
      <c r="D258" s="221" t="str">
        <f>VLOOKUP(C258,Hoja2!$D$2:$N$5000,2,FALSE)</f>
        <v>Otros</v>
      </c>
      <c r="E258" s="215">
        <f>VLOOKUP(C258,Hoja2!$D$2:$N$5000,3,FALSE)</f>
        <v>6</v>
      </c>
      <c r="F258" s="217">
        <f>VLOOKUP(C258,Hoja2!$D$2:$N$5000,4,FALSE)</f>
        <v>43983</v>
      </c>
      <c r="G258" s="217">
        <f>VLOOKUP(C258,Hoja2!$D$2:$N$5000,5,FALSE)</f>
        <v>45291</v>
      </c>
      <c r="H258" s="218">
        <f>VLOOKUP(C258,Hoja2!$D$2:$N$5000,6,FALSE)</f>
        <v>0.19921700000000001</v>
      </c>
      <c r="I258" s="218">
        <f>VLOOKUP(C258,Hoja2!$D$2:$N$5000,7,FALSE)</f>
        <v>0.51344599999999996</v>
      </c>
      <c r="J258" s="218">
        <f>VLOOKUP(C258,Hoja2!$D$2:$N$5000,8,FALSE)</f>
        <v>0.23039999999999999</v>
      </c>
      <c r="K258" s="218">
        <f>VLOOKUP(C258,Hoja2!$D$2:$N$5000,9,FALSE)</f>
        <v>0.187276</v>
      </c>
      <c r="L258" s="218">
        <f>VLOOKUP(C258,Hoja2!$D$2:$N$5000,10,FALSE)</f>
        <v>91.336369000000005</v>
      </c>
      <c r="M258" s="218">
        <f>VLOOKUP(C258,Hoja2!$D$2:$N$5000,11,FALSE)</f>
        <v>23.757262000000001</v>
      </c>
    </row>
    <row r="259" spans="1:13">
      <c r="A259" s="548"/>
      <c r="B259" s="535"/>
      <c r="C259" s="401" t="s">
        <v>3127</v>
      </c>
      <c r="D259" s="221" t="str">
        <f>VLOOKUP(C259,Hoja2!$D$2:$N$5000,2,FALSE)</f>
        <v>Textiles</v>
      </c>
      <c r="E259" s="215">
        <f>VLOOKUP(C259,Hoja2!$D$2:$N$5000,3,FALSE)</f>
        <v>8</v>
      </c>
      <c r="F259" s="217">
        <f>VLOOKUP(C259,Hoja2!$D$2:$N$5000,4,FALSE)</f>
        <v>43282</v>
      </c>
      <c r="G259" s="217">
        <f>VLOOKUP(C259,Hoja2!$D$2:$N$5000,5,FALSE)</f>
        <v>44561</v>
      </c>
      <c r="H259" s="218">
        <f>VLOOKUP(C259,Hoja2!$D$2:$N$5000,6,FALSE)</f>
        <v>0.199462</v>
      </c>
      <c r="I259" s="218">
        <f>VLOOKUP(C259,Hoja2!$D$2:$N$5000,7,FALSE)</f>
        <v>0.46199699999999999</v>
      </c>
      <c r="J259" s="218">
        <f>VLOOKUP(C259,Hoja2!$D$2:$N$5000,8,FALSE)</f>
        <v>0.41356359999999998</v>
      </c>
      <c r="K259" s="218">
        <f>VLOOKUP(C259,Hoja2!$D$2:$N$5000,9,FALSE)</f>
        <v>0.39617999999999998</v>
      </c>
      <c r="L259" s="218">
        <f>VLOOKUP(C259,Hoja2!$D$2:$N$5000,10,FALSE)</f>
        <v>149.35432800000001</v>
      </c>
      <c r="M259" s="218">
        <f>VLOOKUP(C259,Hoja2!$D$2:$N$5000,11,FALSE)</f>
        <v>21.305520000000001</v>
      </c>
    </row>
    <row r="260" spans="1:13">
      <c r="A260" s="548"/>
      <c r="B260" s="535"/>
      <c r="C260" s="401" t="s">
        <v>6953</v>
      </c>
      <c r="D260" s="221" t="str">
        <f>VLOOKUP(C260,Hoja2!$D$2:$N$5000,2,FALSE)</f>
        <v>Alimentos</v>
      </c>
      <c r="E260" s="215">
        <f>VLOOKUP(C260,Hoja2!$D$2:$N$5000,3,FALSE)</f>
        <v>6</v>
      </c>
      <c r="F260" s="217">
        <f>VLOOKUP(C260,Hoja2!$D$2:$N$5000,4,FALSE)</f>
        <v>43891</v>
      </c>
      <c r="G260" s="217">
        <f>VLOOKUP(C260,Hoja2!$D$2:$N$5000,5,FALSE)</f>
        <v>45199</v>
      </c>
      <c r="H260" s="218">
        <f>VLOOKUP(C260,Hoja2!$D$2:$N$5000,6,FALSE)</f>
        <v>0.220136</v>
      </c>
      <c r="I260" s="218">
        <f>VLOOKUP(C260,Hoja2!$D$2:$N$5000,7,FALSE)</f>
        <v>0.34687499999999999</v>
      </c>
      <c r="J260" s="218">
        <f>VLOOKUP(C260,Hoja2!$D$2:$N$5000,8,FALSE)</f>
        <v>0.53400000000000003</v>
      </c>
      <c r="K260" s="218">
        <f>VLOOKUP(C260,Hoja2!$D$2:$N$5000,9,FALSE)</f>
        <v>0.47859400000000002</v>
      </c>
      <c r="L260" s="218">
        <f>VLOOKUP(C260,Hoja2!$D$2:$N$5000,10,FALSE)</f>
        <v>143.00232800000001</v>
      </c>
      <c r="M260" s="218">
        <f>VLOOKUP(C260,Hoja2!$D$2:$N$5000,11,FALSE)</f>
        <v>23.508863999999999</v>
      </c>
    </row>
    <row r="261" spans="1:13">
      <c r="A261" s="548"/>
      <c r="B261" s="535"/>
      <c r="C261" s="401" t="s">
        <v>6366</v>
      </c>
      <c r="D261" s="221" t="str">
        <f>VLOOKUP(C261,Hoja2!$D$2:$N$5000,2,FALSE)</f>
        <v>Agroindustria</v>
      </c>
      <c r="E261" s="215">
        <f>VLOOKUP(C261,Hoja2!$D$2:$N$5000,3,FALSE)</f>
        <v>6</v>
      </c>
      <c r="F261" s="217">
        <f>VLOOKUP(C261,Hoja2!$D$2:$N$5000,4,FALSE)</f>
        <v>44044</v>
      </c>
      <c r="G261" s="217">
        <f>VLOOKUP(C261,Hoja2!$D$2:$N$5000,5,FALSE)</f>
        <v>45169</v>
      </c>
      <c r="H261" s="218">
        <f>VLOOKUP(C261,Hoja2!$D$2:$N$5000,6,FALSE)</f>
        <v>0.20046</v>
      </c>
      <c r="I261" s="218">
        <f>VLOOKUP(C261,Hoja2!$D$2:$N$5000,7,FALSE)</f>
        <v>0.39661400000000002</v>
      </c>
      <c r="J261" s="218">
        <f>VLOOKUP(C261,Hoja2!$D$2:$N$5000,8,FALSE)</f>
        <v>0.29380000000000001</v>
      </c>
      <c r="K261" s="218">
        <f>VLOOKUP(C261,Hoja2!$D$2:$N$5000,9,FALSE)</f>
        <v>0.26010499999999998</v>
      </c>
      <c r="L261" s="218">
        <f>VLOOKUP(C261,Hoja2!$D$2:$N$5000,10,FALSE)</f>
        <v>89.966633999999999</v>
      </c>
      <c r="M261" s="218">
        <f>VLOOKUP(C261,Hoja2!$D$2:$N$5000,11,FALSE)</f>
        <v>21.420442999999999</v>
      </c>
    </row>
    <row r="262" spans="1:13">
      <c r="A262" s="548"/>
      <c r="B262" s="535"/>
      <c r="C262" s="401" t="s">
        <v>403</v>
      </c>
      <c r="D262" s="221" t="str">
        <f>VLOOKUP(C262,Hoja2!$D$2:$N$5000,2,FALSE)</f>
        <v>Minería</v>
      </c>
      <c r="E262" s="215">
        <f>VLOOKUP(C262,Hoja2!$D$2:$N$5000,3,FALSE)</f>
        <v>3</v>
      </c>
      <c r="F262" s="217">
        <f>VLOOKUP(C262,Hoja2!$D$2:$N$5000,4,FALSE)</f>
        <v>42705</v>
      </c>
      <c r="G262" s="217">
        <f>VLOOKUP(C262,Hoja2!$D$2:$N$5000,5,FALSE)</f>
        <v>48182</v>
      </c>
      <c r="H262" s="218">
        <f>VLOOKUP(C262,Hoja2!$D$2:$N$5000,6,FALSE)</f>
        <v>0.20450399999999999</v>
      </c>
      <c r="I262" s="218">
        <f>VLOOKUP(C262,Hoja2!$D$2:$N$5000,7,FALSE)</f>
        <v>0.81311100000000003</v>
      </c>
      <c r="J262" s="218">
        <f>VLOOKUP(C262,Hoja2!$D$2:$N$5000,8,FALSE)</f>
        <v>8.3454028000000005</v>
      </c>
      <c r="K262" s="218">
        <f>VLOOKUP(C262,Hoja2!$D$2:$N$5000,9,FALSE)</f>
        <v>9.0765849999999997</v>
      </c>
      <c r="L262" s="218">
        <f>VLOOKUP(C262,Hoja2!$D$2:$N$5000,10,FALSE)</f>
        <v>5329.2180969999999</v>
      </c>
      <c r="M262" s="218">
        <f>VLOOKUP(C262,Hoja2!$D$2:$N$5000,11,FALSE)</f>
        <v>18.311367000000001</v>
      </c>
    </row>
    <row r="263" spans="1:13">
      <c r="A263" s="548"/>
      <c r="B263" s="535"/>
      <c r="C263" s="401" t="s">
        <v>7356</v>
      </c>
      <c r="D263" s="221" t="str">
        <f>VLOOKUP(C263,Hoja2!$D$2:$N$5000,2,FALSE)</f>
        <v>Otros</v>
      </c>
      <c r="E263" s="215">
        <f>VLOOKUP(C263,Hoja2!$D$2:$N$5000,3,FALSE)</f>
        <v>6</v>
      </c>
      <c r="F263" s="217">
        <f>VLOOKUP(C263,Hoja2!$D$2:$N$5000,4,FALSE)</f>
        <v>44440</v>
      </c>
      <c r="G263" s="217">
        <f>VLOOKUP(C263,Hoja2!$D$2:$N$5000,5,FALSE)</f>
        <v>45657</v>
      </c>
      <c r="H263" s="218">
        <f>VLOOKUP(C263,Hoja2!$D$2:$N$5000,6,FALSE)</f>
        <v>9.9306000000000005E-2</v>
      </c>
      <c r="I263" s="218">
        <f>VLOOKUP(C263,Hoja2!$D$2:$N$5000,7,FALSE)</f>
        <v>0.31420799999999999</v>
      </c>
      <c r="J263" s="218">
        <f>VLOOKUP(C263,Hoja2!$D$2:$N$5000,8,FALSE)</f>
        <v>0.15920000000000001</v>
      </c>
      <c r="K263" s="218">
        <f>VLOOKUP(C263,Hoja2!$D$2:$N$5000,9,FALSE)</f>
        <v>0.11444600000000001</v>
      </c>
      <c r="L263" s="218">
        <f>VLOOKUP(C263,Hoja2!$D$2:$N$5000,10,FALSE)</f>
        <v>38.611978000000001</v>
      </c>
      <c r="M263" s="218">
        <f>VLOOKUP(C263,Hoja2!$D$2:$N$5000,11,FALSE)</f>
        <v>21.956817000000001</v>
      </c>
    </row>
    <row r="264" spans="1:13">
      <c r="A264" s="548"/>
      <c r="B264" s="535"/>
      <c r="C264" s="401" t="s">
        <v>7105</v>
      </c>
      <c r="D264" s="221" t="str">
        <f>VLOOKUP(C264,Hoja2!$D$2:$N$5000,2,FALSE)</f>
        <v>Alimentos</v>
      </c>
      <c r="E264" s="215">
        <f>VLOOKUP(C264,Hoja2!$D$2:$N$5000,3,FALSE)</f>
        <v>9</v>
      </c>
      <c r="F264" s="217">
        <f>VLOOKUP(C264,Hoja2!$D$2:$N$5000,4,FALSE)</f>
        <v>43952</v>
      </c>
      <c r="G264" s="217">
        <f>VLOOKUP(C264,Hoja2!$D$2:$N$5000,5,FALSE)</f>
        <v>46142</v>
      </c>
      <c r="H264" s="218">
        <f>VLOOKUP(C264,Hoja2!$D$2:$N$5000,6,FALSE)</f>
        <v>0.208842</v>
      </c>
      <c r="I264" s="218">
        <f>VLOOKUP(C264,Hoja2!$D$2:$N$5000,7,FALSE)</f>
        <v>0.82092100000000001</v>
      </c>
      <c r="J264" s="218">
        <f>VLOOKUP(C264,Hoja2!$D$2:$N$5000,8,FALSE)</f>
        <v>1.0815999999999999</v>
      </c>
      <c r="K264" s="218">
        <f>VLOOKUP(C264,Hoja2!$D$2:$N$5000,9,FALSE)</f>
        <v>1.1276440000000001</v>
      </c>
      <c r="L264" s="218">
        <f>VLOOKUP(C264,Hoja2!$D$2:$N$5000,10,FALSE)</f>
        <v>696.91681600000004</v>
      </c>
      <c r="M264" s="218">
        <f>VLOOKUP(C264,Hoja2!$D$2:$N$5000,11,FALSE)</f>
        <v>20.393999999999998</v>
      </c>
    </row>
    <row r="265" spans="1:13">
      <c r="A265" s="548"/>
      <c r="B265" s="535"/>
      <c r="C265" s="401" t="s">
        <v>6630</v>
      </c>
      <c r="D265" s="221" t="str">
        <f>VLOOKUP(C265,Hoja2!$D$2:$N$5000,2,FALSE)</f>
        <v>Agroindustria</v>
      </c>
      <c r="E265" s="215">
        <f>VLOOKUP(C265,Hoja2!$D$2:$N$5000,3,FALSE)</f>
        <v>7</v>
      </c>
      <c r="F265" s="217">
        <f>VLOOKUP(C265,Hoja2!$D$2:$N$5000,4,FALSE)</f>
        <v>44136</v>
      </c>
      <c r="G265" s="217">
        <f>VLOOKUP(C265,Hoja2!$D$2:$N$5000,5,FALSE)</f>
        <v>45291</v>
      </c>
      <c r="H265" s="218">
        <f>VLOOKUP(C265,Hoja2!$D$2:$N$5000,6,FALSE)</f>
        <v>0.203517</v>
      </c>
      <c r="I265" s="218">
        <f>VLOOKUP(C265,Hoja2!$D$2:$N$5000,7,FALSE)</f>
        <v>0.550535</v>
      </c>
      <c r="J265" s="218">
        <f>VLOOKUP(C265,Hoja2!$D$2:$N$5000,8,FALSE)</f>
        <v>0.1387284</v>
      </c>
      <c r="K265" s="218">
        <f>VLOOKUP(C265,Hoja2!$D$2:$N$5000,9,FALSE)</f>
        <v>0.115008</v>
      </c>
      <c r="L265" s="218">
        <f>VLOOKUP(C265,Hoja2!$D$2:$N$5000,10,FALSE)</f>
        <v>59.191459000000002</v>
      </c>
      <c r="M265" s="218">
        <f>VLOOKUP(C265,Hoja2!$D$2:$N$5000,11,FALSE)</f>
        <v>19.73583</v>
      </c>
    </row>
    <row r="266" spans="1:13">
      <c r="A266" s="548"/>
      <c r="B266" s="535"/>
      <c r="C266" s="401" t="s">
        <v>6937</v>
      </c>
      <c r="D266" s="221" t="str">
        <f>VLOOKUP(C266,Hoja2!$D$2:$N$5000,2,FALSE)</f>
        <v>Comercio</v>
      </c>
      <c r="E266" s="215">
        <f>VLOOKUP(C266,Hoja2!$D$2:$N$5000,3,FALSE)</f>
        <v>6</v>
      </c>
      <c r="F266" s="217">
        <f>VLOOKUP(C266,Hoja2!$D$2:$N$5000,4,FALSE)</f>
        <v>43891</v>
      </c>
      <c r="G266" s="217">
        <f>VLOOKUP(C266,Hoja2!$D$2:$N$5000,5,FALSE)</f>
        <v>45323</v>
      </c>
      <c r="H266" s="218">
        <f>VLOOKUP(C266,Hoja2!$D$2:$N$5000,6,FALSE)</f>
        <v>0.15714500000000001</v>
      </c>
      <c r="I266" s="218">
        <f>VLOOKUP(C266,Hoja2!$D$2:$N$5000,7,FALSE)</f>
        <v>0.43748199999999998</v>
      </c>
      <c r="J266" s="218">
        <f>VLOOKUP(C266,Hoja2!$D$2:$N$5000,8,FALSE)</f>
        <v>0.30609999999999998</v>
      </c>
      <c r="K266" s="218">
        <f>VLOOKUP(C266,Hoja2!$D$2:$N$5000,9,FALSE)</f>
        <v>0.31212699999999999</v>
      </c>
      <c r="L266" s="218">
        <f>VLOOKUP(C266,Hoja2!$D$2:$N$5000,10,FALSE)</f>
        <v>103.383803</v>
      </c>
      <c r="M266" s="218">
        <f>VLOOKUP(C266,Hoja2!$D$2:$N$5000,11,FALSE)</f>
        <v>21.432625999999999</v>
      </c>
    </row>
    <row r="267" spans="1:13">
      <c r="A267" s="548"/>
      <c r="B267" s="535"/>
      <c r="C267" s="401" t="s">
        <v>6520</v>
      </c>
      <c r="D267" s="221" t="str">
        <f>VLOOKUP(C267,Hoja2!$D$2:$N$5000,2,FALSE)</f>
        <v>Agroindustria</v>
      </c>
      <c r="E267" s="215">
        <f>VLOOKUP(C267,Hoja2!$D$2:$N$5000,3,FALSE)</f>
        <v>1</v>
      </c>
      <c r="F267" s="217">
        <f>VLOOKUP(C267,Hoja2!$D$2:$N$5000,4,FALSE)</f>
        <v>44105</v>
      </c>
      <c r="G267" s="217">
        <f>VLOOKUP(C267,Hoja2!$D$2:$N$5000,5,FALSE)</f>
        <v>45291</v>
      </c>
      <c r="H267" s="218">
        <f>VLOOKUP(C267,Hoja2!$D$2:$N$5000,6,FALSE)</f>
        <v>0.18346399999999999</v>
      </c>
      <c r="I267" s="218">
        <f>VLOOKUP(C267,Hoja2!$D$2:$N$5000,7,FALSE)</f>
        <v>0.41083799999999998</v>
      </c>
      <c r="J267" s="218">
        <f>VLOOKUP(C267,Hoja2!$D$2:$N$5000,8,FALSE)</f>
        <v>5.0796399999999998E-2</v>
      </c>
      <c r="K267" s="218">
        <f>VLOOKUP(C267,Hoja2!$D$2:$N$5000,9,FALSE)</f>
        <v>3.2391999999999997E-2</v>
      </c>
      <c r="L267" s="218">
        <f>VLOOKUP(C267,Hoja2!$D$2:$N$5000,10,FALSE)</f>
        <v>16.518716999999999</v>
      </c>
      <c r="M267" s="218">
        <f>VLOOKUP(C267,Hoja2!$D$2:$N$5000,11,FALSE)</f>
        <v>19.746794000000001</v>
      </c>
    </row>
    <row r="268" spans="1:13">
      <c r="A268" s="548"/>
      <c r="B268" s="535"/>
      <c r="C268" s="401" t="s">
        <v>3064</v>
      </c>
      <c r="D268" s="221" t="str">
        <f>VLOOKUP(C268,Hoja2!$D$2:$N$5000,2,FALSE)</f>
        <v>Otros</v>
      </c>
      <c r="E268" s="215">
        <f>VLOOKUP(C268,Hoja2!$D$2:$N$5000,3,FALSE)</f>
        <v>8</v>
      </c>
      <c r="F268" s="217">
        <f>VLOOKUP(C268,Hoja2!$D$2:$N$5000,4,FALSE)</f>
        <v>43282</v>
      </c>
      <c r="G268" s="217">
        <f>VLOOKUP(C268,Hoja2!$D$2:$N$5000,5,FALSE)</f>
        <v>44561</v>
      </c>
      <c r="H268" s="218">
        <f>VLOOKUP(C268,Hoja2!$D$2:$N$5000,6,FALSE)</f>
        <v>0.22475899999999999</v>
      </c>
      <c r="I268" s="218">
        <f>VLOOKUP(C268,Hoja2!$D$2:$N$5000,7,FALSE)</f>
        <v>0.83154600000000001</v>
      </c>
      <c r="J268" s="218">
        <f>VLOOKUP(C268,Hoja2!$D$2:$N$5000,8,FALSE)</f>
        <v>0.67363479999999998</v>
      </c>
      <c r="K268" s="218">
        <f>VLOOKUP(C268,Hoja2!$D$2:$N$5000,9,FALSE)</f>
        <v>0.71740599999999999</v>
      </c>
      <c r="L268" s="218">
        <f>VLOOKUP(C268,Hoja2!$D$2:$N$5000,10,FALSE)</f>
        <v>437.88188400000001</v>
      </c>
      <c r="M268" s="218">
        <f>VLOOKUP(C268,Hoja2!$D$2:$N$5000,11,FALSE)</f>
        <v>16.767454000000001</v>
      </c>
    </row>
    <row r="269" spans="1:13" ht="11.25" customHeight="1">
      <c r="A269" s="548"/>
      <c r="B269" s="535"/>
      <c r="C269" s="401" t="s">
        <v>6069</v>
      </c>
      <c r="D269" s="221" t="str">
        <f>VLOOKUP(C269,Hoja2!$D$2:$N$5000,2,FALSE)</f>
        <v>Vidrios, cauchos y plásticos</v>
      </c>
      <c r="E269" s="215">
        <f>VLOOKUP(C269,Hoja2!$D$2:$N$5000,3,FALSE)</f>
        <v>7</v>
      </c>
      <c r="F269" s="217">
        <f>VLOOKUP(C269,Hoja2!$D$2:$N$5000,4,FALSE)</f>
        <v>43862</v>
      </c>
      <c r="G269" s="217">
        <f>VLOOKUP(C269,Hoja2!$D$2:$N$5000,5,FALSE)</f>
        <v>45291</v>
      </c>
      <c r="H269" s="218">
        <f>VLOOKUP(C269,Hoja2!$D$2:$N$5000,6,FALSE)</f>
        <v>0.21045800000000001</v>
      </c>
      <c r="I269" s="218">
        <f>VLOOKUP(C269,Hoja2!$D$2:$N$5000,7,FALSE)</f>
        <v>0.42026999999999998</v>
      </c>
      <c r="J269" s="218">
        <f>VLOOKUP(C269,Hoja2!$D$2:$N$5000,8,FALSE)</f>
        <v>0.28002120000000003</v>
      </c>
      <c r="K269" s="218">
        <f>VLOOKUP(C269,Hoja2!$D$2:$N$5000,9,FALSE)</f>
        <v>0.24047099999999999</v>
      </c>
      <c r="L269" s="218">
        <f>VLOOKUP(C269,Hoja2!$D$2:$N$5000,10,FALSE)</f>
        <v>91.214433</v>
      </c>
      <c r="M269" s="218">
        <f>VLOOKUP(C269,Hoja2!$D$2:$N$5000,11,FALSE)</f>
        <v>21.288732</v>
      </c>
    </row>
    <row r="270" spans="1:13" ht="11.25" customHeight="1">
      <c r="A270" s="548"/>
      <c r="B270" s="535"/>
      <c r="C270" s="401" t="s">
        <v>6079</v>
      </c>
      <c r="D270" s="221" t="str">
        <f>VLOOKUP(C270,Hoja2!$D$2:$N$5000,2,FALSE)</f>
        <v>Otros</v>
      </c>
      <c r="E270" s="215">
        <f>VLOOKUP(C270,Hoja2!$D$2:$N$5000,3,FALSE)</f>
        <v>6</v>
      </c>
      <c r="F270" s="217">
        <f>VLOOKUP(C270,Hoja2!$D$2:$N$5000,4,FALSE)</f>
        <v>43862</v>
      </c>
      <c r="G270" s="217">
        <f>VLOOKUP(C270,Hoja2!$D$2:$N$5000,5,FALSE)</f>
        <v>45291</v>
      </c>
      <c r="H270" s="218">
        <f>VLOOKUP(C270,Hoja2!$D$2:$N$5000,6,FALSE)</f>
        <v>0.204927</v>
      </c>
      <c r="I270" s="218">
        <f>VLOOKUP(C270,Hoja2!$D$2:$N$5000,7,FALSE)</f>
        <v>0.676396</v>
      </c>
      <c r="J270" s="218">
        <f>VLOOKUP(C270,Hoja2!$D$2:$N$5000,8,FALSE)</f>
        <v>0.33839999999999998</v>
      </c>
      <c r="K270" s="218">
        <f>VLOOKUP(C270,Hoja2!$D$2:$N$5000,9,FALSE)</f>
        <v>0.34333900000000001</v>
      </c>
      <c r="L270" s="218">
        <f>VLOOKUP(C270,Hoja2!$D$2:$N$5000,10,FALSE)</f>
        <v>176.71646799999999</v>
      </c>
      <c r="M270" s="218">
        <f>VLOOKUP(C270,Hoja2!$D$2:$N$5000,11,FALSE)</f>
        <v>19.705596</v>
      </c>
    </row>
    <row r="271" spans="1:13" ht="11.25" customHeight="1">
      <c r="A271" s="548"/>
      <c r="B271" s="535"/>
      <c r="C271" s="401" t="s">
        <v>3212</v>
      </c>
      <c r="D271" s="221" t="str">
        <f>VLOOKUP(C271,Hoja2!$D$2:$N$5000,2,FALSE)</f>
        <v>Alimentos</v>
      </c>
      <c r="E271" s="215">
        <f>VLOOKUP(C271,Hoja2!$D$2:$N$5000,3,FALSE)</f>
        <v>2</v>
      </c>
      <c r="F271" s="217">
        <f>VLOOKUP(C271,Hoja2!$D$2:$N$5000,4,FALSE)</f>
        <v>43344</v>
      </c>
      <c r="G271" s="217">
        <f>VLOOKUP(C271,Hoja2!$D$2:$N$5000,5,FALSE)</f>
        <v>44561</v>
      </c>
      <c r="H271" s="218">
        <f>VLOOKUP(C271,Hoja2!$D$2:$N$5000,6,FALSE)</f>
        <v>0.13747000000000001</v>
      </c>
      <c r="I271" s="218">
        <f>VLOOKUP(C271,Hoja2!$D$2:$N$5000,7,FALSE)</f>
        <v>0.40940199999999999</v>
      </c>
      <c r="J271" s="218">
        <f>VLOOKUP(C271,Hoja2!$D$2:$N$5000,8,FALSE)</f>
        <v>0.52909079999999997</v>
      </c>
      <c r="K271" s="218">
        <f>VLOOKUP(C271,Hoja2!$D$2:$N$5000,9,FALSE)</f>
        <v>0.54801699999999998</v>
      </c>
      <c r="L271" s="218">
        <f>VLOOKUP(C271,Hoja2!$D$2:$N$5000,10,FALSE)</f>
        <v>170.51143099999999</v>
      </c>
      <c r="M271" s="218">
        <f>VLOOKUP(C271,Hoja2!$D$2:$N$5000,11,FALSE)</f>
        <v>22.701623000000001</v>
      </c>
    </row>
    <row r="272" spans="1:13" ht="11.25" customHeight="1">
      <c r="A272" s="548"/>
      <c r="B272" s="535"/>
      <c r="C272" s="401" t="s">
        <v>6699</v>
      </c>
      <c r="D272" s="221" t="str">
        <f>VLOOKUP(C272,Hoja2!$D$2:$N$5000,2,FALSE)</f>
        <v>Agroindustria</v>
      </c>
      <c r="E272" s="215">
        <f>VLOOKUP(C272,Hoja2!$D$2:$N$5000,3,FALSE)</f>
        <v>2</v>
      </c>
      <c r="F272" s="217">
        <f>VLOOKUP(C272,Hoja2!$D$2:$N$5000,4,FALSE)</f>
        <v>44166</v>
      </c>
      <c r="G272" s="217">
        <f>VLOOKUP(C272,Hoja2!$D$2:$N$5000,5,FALSE)</f>
        <v>49309</v>
      </c>
      <c r="H272" s="218">
        <f>VLOOKUP(C272,Hoja2!$D$2:$N$5000,6,FALSE)</f>
        <v>1.2119E-2</v>
      </c>
      <c r="I272" s="218">
        <f>VLOOKUP(C272,Hoja2!$D$2:$N$5000,7,FALSE)</f>
        <v>0.31504799999999999</v>
      </c>
      <c r="J272" s="218">
        <f>VLOOKUP(C272,Hoja2!$D$2:$N$5000,8,FALSE)</f>
        <v>0.2340728</v>
      </c>
      <c r="K272" s="218">
        <f>VLOOKUP(C272,Hoja2!$D$2:$N$5000,9,FALSE)</f>
        <v>1.0744999999999999E-2</v>
      </c>
      <c r="L272" s="218">
        <f>VLOOKUP(C272,Hoja2!$D$2:$N$5000,10,FALSE)</f>
        <v>58.053874</v>
      </c>
      <c r="M272" s="218">
        <f>VLOOKUP(C272,Hoja2!$D$2:$N$5000,11,FALSE)</f>
        <v>21.892738000000001</v>
      </c>
    </row>
    <row r="273" spans="1:13" ht="11.25" customHeight="1">
      <c r="A273" s="548"/>
      <c r="B273" s="535"/>
      <c r="C273" s="401" t="s">
        <v>3382</v>
      </c>
      <c r="D273" s="221" t="str">
        <f>VLOOKUP(C273,Hoja2!$D$2:$N$5000,2,FALSE)</f>
        <v>Agroindustria</v>
      </c>
      <c r="E273" s="215">
        <f>VLOOKUP(C273,Hoja2!$D$2:$N$5000,3,FALSE)</f>
        <v>8</v>
      </c>
      <c r="F273" s="217">
        <f>VLOOKUP(C273,Hoja2!$D$2:$N$5000,4,FALSE)</f>
        <v>43405</v>
      </c>
      <c r="G273" s="217">
        <f>VLOOKUP(C273,Hoja2!$D$2:$N$5000,5,FALSE)</f>
        <v>44531</v>
      </c>
      <c r="H273" s="218">
        <f>VLOOKUP(C273,Hoja2!$D$2:$N$5000,6,FALSE)</f>
        <v>0.21787500000000001</v>
      </c>
      <c r="I273" s="218">
        <f>VLOOKUP(C273,Hoja2!$D$2:$N$5000,7,FALSE)</f>
        <v>0.684253</v>
      </c>
      <c r="J273" s="218">
        <f>VLOOKUP(C273,Hoja2!$D$2:$N$5000,8,FALSE)</f>
        <v>0.88185800000000003</v>
      </c>
      <c r="K273" s="218">
        <f>VLOOKUP(C273,Hoja2!$D$2:$N$5000,9,FALSE)</f>
        <v>0.84736900000000004</v>
      </c>
      <c r="L273" s="218">
        <f>VLOOKUP(C273,Hoja2!$D$2:$N$5000,10,FALSE)</f>
        <v>471.50873899999999</v>
      </c>
      <c r="M273" s="218">
        <f>VLOOKUP(C273,Hoja2!$D$2:$N$5000,11,FALSE)</f>
        <v>18.474675999999999</v>
      </c>
    </row>
    <row r="274" spans="1:13" ht="11.25" customHeight="1">
      <c r="A274" s="548"/>
      <c r="B274" s="535"/>
      <c r="C274" s="401" t="s">
        <v>3531</v>
      </c>
      <c r="D274" s="221" t="str">
        <f>VLOOKUP(C274,Hoja2!$D$2:$N$5000,2,FALSE)</f>
        <v>Alimentos</v>
      </c>
      <c r="E274" s="215">
        <f>VLOOKUP(C274,Hoja2!$D$2:$N$5000,3,FALSE)</f>
        <v>3</v>
      </c>
      <c r="F274" s="217">
        <f>VLOOKUP(C274,Hoja2!$D$2:$N$5000,4,FALSE)</f>
        <v>43160</v>
      </c>
      <c r="G274" s="217">
        <f>VLOOKUP(C274,Hoja2!$D$2:$N$5000,5,FALSE)</f>
        <v>44561</v>
      </c>
      <c r="H274" s="218">
        <f>VLOOKUP(C274,Hoja2!$D$2:$N$5000,6,FALSE)</f>
        <v>2.7692000000000001E-2</v>
      </c>
      <c r="I274" s="218">
        <f>VLOOKUP(C274,Hoja2!$D$2:$N$5000,7,FALSE)</f>
        <v>0.20851800000000001</v>
      </c>
      <c r="J274" s="218">
        <f>VLOOKUP(C274,Hoja2!$D$2:$N$5000,8,FALSE)</f>
        <v>0.25199959999999999</v>
      </c>
      <c r="K274" s="218">
        <f>VLOOKUP(C274,Hoja2!$D$2:$N$5000,9,FALSE)</f>
        <v>2.1686E-2</v>
      </c>
      <c r="L274" s="218">
        <f>VLOOKUP(C274,Hoja2!$D$2:$N$5000,10,FALSE)</f>
        <v>41.350484000000002</v>
      </c>
      <c r="M274" s="218">
        <f>VLOOKUP(C274,Hoja2!$D$2:$N$5000,11,FALSE)</f>
        <v>15.273828</v>
      </c>
    </row>
    <row r="275" spans="1:13" ht="11.25" customHeight="1">
      <c r="A275" s="548"/>
      <c r="B275" s="535"/>
      <c r="C275" s="401" t="s">
        <v>3541</v>
      </c>
      <c r="D275" s="221" t="str">
        <f>VLOOKUP(C275,Hoja2!$D$2:$N$5000,2,FALSE)</f>
        <v>Saneamiento</v>
      </c>
      <c r="E275" s="215">
        <f>VLOOKUP(C275,Hoja2!$D$2:$N$5000,3,FALSE)</f>
        <v>3</v>
      </c>
      <c r="F275" s="217">
        <f>VLOOKUP(C275,Hoja2!$D$2:$N$5000,4,FALSE)</f>
        <v>43466</v>
      </c>
      <c r="G275" s="217">
        <f>VLOOKUP(C275,Hoja2!$D$2:$N$5000,5,FALSE)</f>
        <v>44561</v>
      </c>
      <c r="H275" s="218">
        <f>VLOOKUP(C275,Hoja2!$D$2:$N$5000,6,FALSE)</f>
        <v>0.182777</v>
      </c>
      <c r="I275" s="218">
        <f>VLOOKUP(C275,Hoja2!$D$2:$N$5000,7,FALSE)</f>
        <v>0.70604999999999996</v>
      </c>
      <c r="J275" s="218">
        <f>VLOOKUP(C275,Hoja2!$D$2:$N$5000,8,FALSE)</f>
        <v>4.8181599999999998E-2</v>
      </c>
      <c r="K275" s="218">
        <f>VLOOKUP(C275,Hoja2!$D$2:$N$5000,9,FALSE)</f>
        <v>5.4214999999999999E-2</v>
      </c>
      <c r="L275" s="218">
        <f>VLOOKUP(C275,Hoja2!$D$2:$N$5000,10,FALSE)</f>
        <v>26.773617999999999</v>
      </c>
      <c r="M275" s="218">
        <f>VLOOKUP(C275,Hoja2!$D$2:$N$5000,11,FALSE)</f>
        <v>20.562937999999999</v>
      </c>
    </row>
    <row r="276" spans="1:13" ht="11.25" customHeight="1">
      <c r="A276" s="548"/>
      <c r="B276" s="535"/>
      <c r="C276" s="401" t="s">
        <v>3392</v>
      </c>
      <c r="D276" s="221" t="str">
        <f>VLOOKUP(C276,Hoja2!$D$2:$N$5000,2,FALSE)</f>
        <v>Agroindustria</v>
      </c>
      <c r="E276" s="215">
        <f>VLOOKUP(C276,Hoja2!$D$2:$N$5000,3,FALSE)</f>
        <v>2</v>
      </c>
      <c r="F276" s="217">
        <f>VLOOKUP(C276,Hoja2!$D$2:$N$5000,4,FALSE)</f>
        <v>43405</v>
      </c>
      <c r="G276" s="217">
        <f>VLOOKUP(C276,Hoja2!$D$2:$N$5000,5,FALSE)</f>
        <v>44531</v>
      </c>
      <c r="H276" s="218">
        <f>VLOOKUP(C276,Hoja2!$D$2:$N$5000,6,FALSE)</f>
        <v>2.6065999999999999E-2</v>
      </c>
      <c r="I276" s="218">
        <f>VLOOKUP(C276,Hoja2!$D$2:$N$5000,7,FALSE)</f>
        <v>0.22940099999999999</v>
      </c>
      <c r="J276" s="218">
        <f>VLOOKUP(C276,Hoja2!$D$2:$N$5000,8,FALSE)</f>
        <v>0.2370544</v>
      </c>
      <c r="K276" s="218">
        <f>VLOOKUP(C276,Hoja2!$D$2:$N$5000,9,FALSE)</f>
        <v>1.0744999999999999E-2</v>
      </c>
      <c r="L276" s="218">
        <f>VLOOKUP(C276,Hoja2!$D$2:$N$5000,10,FALSE)</f>
        <v>42.807721999999998</v>
      </c>
      <c r="M276" s="218">
        <f>VLOOKUP(C276,Hoja2!$D$2:$N$5000,11,FALSE)</f>
        <v>29.553298000000002</v>
      </c>
    </row>
    <row r="277" spans="1:13" ht="11.25" customHeight="1">
      <c r="A277" s="548"/>
      <c r="B277" s="535"/>
      <c r="C277" s="401" t="s">
        <v>6200</v>
      </c>
      <c r="D277" s="221" t="str">
        <f>VLOOKUP(C277,Hoja2!$D$2:$N$5000,2,FALSE)</f>
        <v>Agroindustria</v>
      </c>
      <c r="E277" s="215">
        <f>VLOOKUP(C277,Hoja2!$D$2:$N$5000,3,FALSE)</f>
        <v>8</v>
      </c>
      <c r="F277" s="217">
        <f>VLOOKUP(C277,Hoja2!$D$2:$N$5000,4,FALSE)</f>
        <v>43922</v>
      </c>
      <c r="G277" s="217">
        <f>VLOOKUP(C277,Hoja2!$D$2:$N$5000,5,FALSE)</f>
        <v>44742</v>
      </c>
      <c r="H277" s="218">
        <f>VLOOKUP(C277,Hoja2!$D$2:$N$5000,6,FALSE)</f>
        <v>0.177345</v>
      </c>
      <c r="I277" s="218">
        <f>VLOOKUP(C277,Hoja2!$D$2:$N$5000,7,FALSE)</f>
        <v>0.53518699999999997</v>
      </c>
      <c r="J277" s="218">
        <f>VLOOKUP(C277,Hoja2!$D$2:$N$5000,8,FALSE)</f>
        <v>0.1388452</v>
      </c>
      <c r="K277" s="218">
        <f>VLOOKUP(C277,Hoja2!$D$2:$N$5000,9,FALSE)</f>
        <v>0.13919799999999999</v>
      </c>
      <c r="L277" s="218">
        <f>VLOOKUP(C277,Hoja2!$D$2:$N$5000,10,FALSE)</f>
        <v>58.092162000000002</v>
      </c>
      <c r="M277" s="218">
        <f>VLOOKUP(C277,Hoja2!$D$2:$N$5000,11,FALSE)</f>
        <v>19.152985000000001</v>
      </c>
    </row>
    <row r="278" spans="1:13" ht="11.25" customHeight="1">
      <c r="A278" s="548"/>
      <c r="B278" s="535"/>
      <c r="C278" s="401" t="s">
        <v>6808</v>
      </c>
      <c r="D278" s="221" t="str">
        <f>VLOOKUP(C278,Hoja2!$D$2:$N$5000,2,FALSE)</f>
        <v>Otros</v>
      </c>
      <c r="E278" s="215">
        <f>VLOOKUP(C278,Hoja2!$D$2:$N$5000,3,FALSE)</f>
        <v>9</v>
      </c>
      <c r="F278" s="217">
        <f>VLOOKUP(C278,Hoja2!$D$2:$N$5000,4,FALSE)</f>
        <v>44197</v>
      </c>
      <c r="G278" s="217">
        <f>VLOOKUP(C278,Hoja2!$D$2:$N$5000,5,FALSE)</f>
        <v>45291</v>
      </c>
      <c r="H278" s="218">
        <f>VLOOKUP(C278,Hoja2!$D$2:$N$5000,6,FALSE)</f>
        <v>0.22100500000000001</v>
      </c>
      <c r="I278" s="218">
        <f>VLOOKUP(C278,Hoja2!$D$2:$N$5000,7,FALSE)</f>
        <v>0.13611899999999999</v>
      </c>
      <c r="J278" s="218">
        <f>VLOOKUP(C278,Hoja2!$D$2:$N$5000,8,FALSE)</f>
        <v>8.6400000000000005E-2</v>
      </c>
      <c r="K278" s="218">
        <f>VLOOKUP(C278,Hoja2!$D$2:$N$5000,9,FALSE)</f>
        <v>6.4436999999999994E-2</v>
      </c>
      <c r="L278" s="218">
        <f>VLOOKUP(C278,Hoja2!$D$2:$N$5000,10,FALSE)</f>
        <v>9.2310350000000003</v>
      </c>
      <c r="M278" s="218">
        <f>VLOOKUP(C278,Hoja2!$D$2:$N$5000,11,FALSE)</f>
        <v>42.986424999999997</v>
      </c>
    </row>
    <row r="279" spans="1:13" ht="11.25" customHeight="1">
      <c r="A279" s="548"/>
      <c r="B279" s="535"/>
      <c r="C279" s="401" t="s">
        <v>3539</v>
      </c>
      <c r="D279" s="221" t="str">
        <f>VLOOKUP(C279,Hoja2!$D$2:$N$5000,2,FALSE)</f>
        <v>Alimentos</v>
      </c>
      <c r="E279" s="215">
        <f>VLOOKUP(C279,Hoja2!$D$2:$N$5000,3,FALSE)</f>
        <v>8</v>
      </c>
      <c r="F279" s="217">
        <f>VLOOKUP(C279,Hoja2!$D$2:$N$5000,4,FALSE)</f>
        <v>43466</v>
      </c>
      <c r="G279" s="217">
        <f>VLOOKUP(C279,Hoja2!$D$2:$N$5000,5,FALSE)</f>
        <v>44561</v>
      </c>
      <c r="H279" s="218">
        <f>VLOOKUP(C279,Hoja2!$D$2:$N$5000,6,FALSE)</f>
        <v>0.17573</v>
      </c>
      <c r="I279" s="218">
        <f>VLOOKUP(C279,Hoja2!$D$2:$N$5000,7,FALSE)</f>
        <v>0.25627899999999998</v>
      </c>
      <c r="J279" s="218">
        <f>VLOOKUP(C279,Hoja2!$D$2:$N$5000,8,FALSE)</f>
        <v>0.1059544</v>
      </c>
      <c r="K279" s="218">
        <f>VLOOKUP(C279,Hoja2!$D$2:$N$5000,9,FALSE)</f>
        <v>9.6367999999999995E-2</v>
      </c>
      <c r="L279" s="218">
        <f>VLOOKUP(C279,Hoja2!$D$2:$N$5000,10,FALSE)</f>
        <v>21.223759999999999</v>
      </c>
      <c r="M279" s="218">
        <f>VLOOKUP(C279,Hoja2!$D$2:$N$5000,11,FALSE)</f>
        <v>25.186122000000001</v>
      </c>
    </row>
    <row r="280" spans="1:13" ht="11.25" customHeight="1">
      <c r="A280" s="548"/>
      <c r="B280" s="535"/>
      <c r="C280" s="401" t="s">
        <v>6983</v>
      </c>
      <c r="D280" s="221" t="str">
        <f>VLOOKUP(C280,Hoja2!$D$2:$N$5000,2,FALSE)</f>
        <v>Alimentos</v>
      </c>
      <c r="E280" s="215">
        <f>VLOOKUP(C280,Hoja2!$D$2:$N$5000,3,FALSE)</f>
        <v>9</v>
      </c>
      <c r="F280" s="217">
        <f>VLOOKUP(C280,Hoja2!$D$2:$N$5000,4,FALSE)</f>
        <v>43922</v>
      </c>
      <c r="G280" s="217">
        <f>VLOOKUP(C280,Hoja2!$D$2:$N$5000,5,FALSE)</f>
        <v>46387</v>
      </c>
      <c r="H280" s="218">
        <f>VLOOKUP(C280,Hoja2!$D$2:$N$5000,6,FALSE)</f>
        <v>0.213946</v>
      </c>
      <c r="I280" s="218">
        <f>VLOOKUP(C280,Hoja2!$D$2:$N$5000,7,FALSE)</f>
        <v>0.772617</v>
      </c>
      <c r="J280" s="218">
        <f>VLOOKUP(C280,Hoja2!$D$2:$N$5000,8,FALSE)</f>
        <v>2.8400000000000002E-2</v>
      </c>
      <c r="K280" s="218">
        <f>VLOOKUP(C280,Hoja2!$D$2:$N$5000,9,FALSE)</f>
        <v>3.2217999999999997E-2</v>
      </c>
      <c r="L280" s="218">
        <f>VLOOKUP(C280,Hoja2!$D$2:$N$5000,10,FALSE)</f>
        <v>17.22775</v>
      </c>
      <c r="M280" s="218">
        <f>VLOOKUP(C280,Hoja2!$D$2:$N$5000,11,FALSE)</f>
        <v>27.639489000000001</v>
      </c>
    </row>
    <row r="281" spans="1:13" ht="11.25" customHeight="1">
      <c r="A281" s="548"/>
      <c r="B281" s="535"/>
      <c r="C281" s="401" t="s">
        <v>6091</v>
      </c>
      <c r="D281" s="221" t="str">
        <f>VLOOKUP(C281,Hoja2!$D$2:$N$5000,2,FALSE)</f>
        <v>Otros</v>
      </c>
      <c r="E281" s="215">
        <f>VLOOKUP(C281,Hoja2!$D$2:$N$5000,3,FALSE)</f>
        <v>9</v>
      </c>
      <c r="F281" s="217">
        <f>VLOOKUP(C281,Hoja2!$D$2:$N$5000,4,FALSE)</f>
        <v>43862</v>
      </c>
      <c r="G281" s="217">
        <f>VLOOKUP(C281,Hoja2!$D$2:$N$5000,5,FALSE)</f>
        <v>44926</v>
      </c>
      <c r="H281" s="218">
        <f>VLOOKUP(C281,Hoja2!$D$2:$N$5000,6,FALSE)</f>
        <v>1.2197E-2</v>
      </c>
      <c r="I281" s="218">
        <f>VLOOKUP(C281,Hoja2!$D$2:$N$5000,7,FALSE)</f>
        <v>0.21309600000000001</v>
      </c>
      <c r="J281" s="218">
        <f>VLOOKUP(C281,Hoja2!$D$2:$N$5000,8,FALSE)</f>
        <v>0.37</v>
      </c>
      <c r="K281" s="218">
        <f>VLOOKUP(C281,Hoja2!$D$2:$N$5000,9,FALSE)</f>
        <v>8.5916000000000006E-2</v>
      </c>
      <c r="L281" s="218">
        <f>VLOOKUP(C281,Hoja2!$D$2:$N$5000,10,FALSE)</f>
        <v>61.895412999999998</v>
      </c>
      <c r="M281" s="218">
        <f>VLOOKUP(C281,Hoja2!$D$2:$N$5000,11,FALSE)</f>
        <v>18.438886</v>
      </c>
    </row>
    <row r="282" spans="1:13" ht="11.25" customHeight="1">
      <c r="A282" s="548"/>
      <c r="B282" s="535"/>
      <c r="C282" s="401" t="s">
        <v>4855</v>
      </c>
      <c r="D282" s="221" t="str">
        <f>VLOOKUP(C282,Hoja2!$D$2:$N$5000,2,FALSE)</f>
        <v>Minería</v>
      </c>
      <c r="E282" s="215">
        <f>VLOOKUP(C282,Hoja2!$D$2:$N$5000,3,FALSE)</f>
        <v>9</v>
      </c>
      <c r="F282" s="217">
        <f>VLOOKUP(C282,Hoja2!$D$2:$N$5000,4,FALSE)</f>
        <v>43647</v>
      </c>
      <c r="G282" s="217">
        <f>VLOOKUP(C282,Hoja2!$D$2:$N$5000,5,FALSE)</f>
        <v>44926</v>
      </c>
      <c r="H282" s="218">
        <f>VLOOKUP(C282,Hoja2!$D$2:$N$5000,6,FALSE)</f>
        <v>0.21207899999999999</v>
      </c>
      <c r="I282" s="218">
        <f>VLOOKUP(C282,Hoja2!$D$2:$N$5000,7,FALSE)</f>
        <v>0.68910300000000002</v>
      </c>
      <c r="J282" s="218">
        <f>VLOOKUP(C282,Hoja2!$D$2:$N$5000,8,FALSE)</f>
        <v>0.35720000000000002</v>
      </c>
      <c r="K282" s="218">
        <f>VLOOKUP(C282,Hoja2!$D$2:$N$5000,9,FALSE)</f>
        <v>0.392318</v>
      </c>
      <c r="L282" s="218">
        <f>VLOOKUP(C282,Hoja2!$D$2:$N$5000,10,FALSE)</f>
        <v>194.85897600000001</v>
      </c>
      <c r="M282" s="218">
        <f>VLOOKUP(C282,Hoja2!$D$2:$N$5000,11,FALSE)</f>
        <v>18.968475000000002</v>
      </c>
    </row>
    <row r="283" spans="1:13" ht="11.25" customHeight="1">
      <c r="A283" s="548"/>
      <c r="B283" s="535"/>
      <c r="C283" s="401" t="s">
        <v>7425</v>
      </c>
      <c r="D283" s="221" t="str">
        <f>VLOOKUP(C283,Hoja2!$D$2:$N$5000,2,FALSE)</f>
        <v>Minería</v>
      </c>
      <c r="E283" s="215">
        <f>VLOOKUP(C283,Hoja2!$D$2:$N$5000,3,FALSE)</f>
        <v>9</v>
      </c>
      <c r="F283" s="217">
        <f>VLOOKUP(C283,Hoja2!$D$2:$N$5000,4,FALSE)</f>
        <v>44440</v>
      </c>
      <c r="G283" s="217">
        <f>VLOOKUP(C283,Hoja2!$D$2:$N$5000,5,FALSE)</f>
        <v>45504</v>
      </c>
      <c r="H283" s="218">
        <f>VLOOKUP(C283,Hoja2!$D$2:$N$5000,6,FALSE)</f>
        <v>0.21663499999999999</v>
      </c>
      <c r="I283" s="218">
        <f>VLOOKUP(C283,Hoja2!$D$2:$N$5000,7,FALSE)</f>
        <v>0.48295399999999999</v>
      </c>
      <c r="J283" s="218">
        <f>VLOOKUP(C283,Hoja2!$D$2:$N$5000,8,FALSE)</f>
        <v>4.4000000000000003E-3</v>
      </c>
      <c r="K283" s="218">
        <f>VLOOKUP(C283,Hoja2!$D$2:$N$5000,9,FALSE)</f>
        <v>0</v>
      </c>
      <c r="L283" s="218">
        <f>VLOOKUP(C283,Hoja2!$D$2:$N$5000,10,FALSE)</f>
        <v>1.6668609999999999</v>
      </c>
      <c r="M283" s="218">
        <f>VLOOKUP(C283,Hoja2!$D$2:$N$5000,11,FALSE)</f>
        <v>14.43829</v>
      </c>
    </row>
    <row r="284" spans="1:13" ht="11.25" customHeight="1">
      <c r="A284" s="548"/>
      <c r="B284" s="535"/>
      <c r="C284" s="401" t="s">
        <v>3384</v>
      </c>
      <c r="D284" s="221" t="str">
        <f>VLOOKUP(C284,Hoja2!$D$2:$N$5000,2,FALSE)</f>
        <v>Agroindustria</v>
      </c>
      <c r="E284" s="215">
        <f>VLOOKUP(C284,Hoja2!$D$2:$N$5000,3,FALSE)</f>
        <v>8</v>
      </c>
      <c r="F284" s="217">
        <f>VLOOKUP(C284,Hoja2!$D$2:$N$5000,4,FALSE)</f>
        <v>43405</v>
      </c>
      <c r="G284" s="217">
        <f>VLOOKUP(C284,Hoja2!$D$2:$N$5000,5,FALSE)</f>
        <v>44531</v>
      </c>
      <c r="H284" s="218">
        <f>VLOOKUP(C284,Hoja2!$D$2:$N$5000,6,FALSE)</f>
        <v>8.123E-3</v>
      </c>
      <c r="I284" s="218">
        <f>VLOOKUP(C284,Hoja2!$D$2:$N$5000,7,FALSE)</f>
        <v>0.45805400000000002</v>
      </c>
      <c r="J284" s="218">
        <f>VLOOKUP(C284,Hoja2!$D$2:$N$5000,8,FALSE)</f>
        <v>0.26736799999999999</v>
      </c>
      <c r="K284" s="218">
        <f>VLOOKUP(C284,Hoja2!$D$2:$N$5000,9,FALSE)</f>
        <v>1.0725999999999999E-2</v>
      </c>
      <c r="L284" s="218">
        <f>VLOOKUP(C284,Hoja2!$D$2:$N$5000,10,FALSE)</f>
        <v>95.700709000000003</v>
      </c>
      <c r="M284" s="218">
        <f>VLOOKUP(C284,Hoja2!$D$2:$N$5000,11,FALSE)</f>
        <v>14.625987</v>
      </c>
    </row>
    <row r="285" spans="1:13" ht="11.25" customHeight="1">
      <c r="A285" s="548"/>
      <c r="B285" s="535"/>
      <c r="C285" s="401" t="s">
        <v>3386</v>
      </c>
      <c r="D285" s="221" t="str">
        <f>VLOOKUP(C285,Hoja2!$D$2:$N$5000,2,FALSE)</f>
        <v>Agroindustria</v>
      </c>
      <c r="E285" s="215">
        <f>VLOOKUP(C285,Hoja2!$D$2:$N$5000,3,FALSE)</f>
        <v>8</v>
      </c>
      <c r="F285" s="217">
        <f>VLOOKUP(C285,Hoja2!$D$2:$N$5000,4,FALSE)</f>
        <v>43405</v>
      </c>
      <c r="G285" s="217">
        <f>VLOOKUP(C285,Hoja2!$D$2:$N$5000,5,FALSE)</f>
        <v>44531</v>
      </c>
      <c r="H285" s="218">
        <f>VLOOKUP(C285,Hoja2!$D$2:$N$5000,6,FALSE)</f>
        <v>1.0023000000000001E-2</v>
      </c>
      <c r="I285" s="218">
        <f>VLOOKUP(C285,Hoja2!$D$2:$N$5000,7,FALSE)</f>
        <v>0.27916400000000002</v>
      </c>
      <c r="J285" s="218">
        <f>VLOOKUP(C285,Hoja2!$D$2:$N$5000,8,FALSE)</f>
        <v>0.30994519999999998</v>
      </c>
      <c r="K285" s="218">
        <f>VLOOKUP(C285,Hoja2!$D$2:$N$5000,9,FALSE)</f>
        <v>3.2122999999999999E-2</v>
      </c>
      <c r="L285" s="218">
        <f>VLOOKUP(C285,Hoja2!$D$2:$N$5000,10,FALSE)</f>
        <v>67.632346999999996</v>
      </c>
      <c r="M285" s="218">
        <f>VLOOKUP(C285,Hoja2!$D$2:$N$5000,11,FALSE)</f>
        <v>15.454819000000001</v>
      </c>
    </row>
    <row r="286" spans="1:13" ht="11.25" customHeight="1">
      <c r="A286" s="548"/>
      <c r="B286" s="535"/>
      <c r="C286" s="401" t="s">
        <v>3308</v>
      </c>
      <c r="D286" s="221" t="str">
        <f>VLOOKUP(C286,Hoja2!$D$2:$N$5000,2,FALSE)</f>
        <v>Agroindustria</v>
      </c>
      <c r="E286" s="215">
        <f>VLOOKUP(C286,Hoja2!$D$2:$N$5000,3,FALSE)</f>
        <v>8</v>
      </c>
      <c r="F286" s="217">
        <f>VLOOKUP(C286,Hoja2!$D$2:$N$5000,4,FALSE)</f>
        <v>43374</v>
      </c>
      <c r="G286" s="217">
        <f>VLOOKUP(C286,Hoja2!$D$2:$N$5000,5,FALSE)</f>
        <v>44531</v>
      </c>
      <c r="H286" s="218">
        <f>VLOOKUP(C286,Hoja2!$D$2:$N$5000,6,FALSE)</f>
        <v>0.16969500000000001</v>
      </c>
      <c r="I286" s="218">
        <f>VLOOKUP(C286,Hoja2!$D$2:$N$5000,7,FALSE)</f>
        <v>0.64270700000000003</v>
      </c>
      <c r="J286" s="218">
        <f>VLOOKUP(C286,Hoja2!$D$2:$N$5000,8,FALSE)</f>
        <v>9.3369599999999997E-2</v>
      </c>
      <c r="K286" s="218">
        <f>VLOOKUP(C286,Hoja2!$D$2:$N$5000,9,FALSE)</f>
        <v>9.6367999999999995E-2</v>
      </c>
      <c r="L286" s="218">
        <f>VLOOKUP(C286,Hoja2!$D$2:$N$5000,10,FALSE)</f>
        <v>46.912914000000001</v>
      </c>
      <c r="M286" s="218">
        <f>VLOOKUP(C286,Hoja2!$D$2:$N$5000,11,FALSE)</f>
        <v>20.101319</v>
      </c>
    </row>
    <row r="287" spans="1:13" ht="11.25" customHeight="1">
      <c r="A287" s="548"/>
      <c r="B287" s="535"/>
      <c r="C287" s="401" t="s">
        <v>2600</v>
      </c>
      <c r="D287" s="221" t="str">
        <f>VLOOKUP(C287,Hoja2!$D$2:$N$5000,2,FALSE)</f>
        <v>Alimentos</v>
      </c>
      <c r="E287" s="215">
        <f>VLOOKUP(C287,Hoja2!$D$2:$N$5000,3,FALSE)</f>
        <v>8</v>
      </c>
      <c r="F287" s="217">
        <f>VLOOKUP(C287,Hoja2!$D$2:$N$5000,4,FALSE)</f>
        <v>43070</v>
      </c>
      <c r="G287" s="217">
        <f>VLOOKUP(C287,Hoja2!$D$2:$N$5000,5,FALSE)</f>
        <v>44561</v>
      </c>
      <c r="H287" s="218">
        <f>VLOOKUP(C287,Hoja2!$D$2:$N$5000,6,FALSE)</f>
        <v>2.6137000000000001E-2</v>
      </c>
      <c r="I287" s="218">
        <f>VLOOKUP(C287,Hoja2!$D$2:$N$5000,7,FALSE)</f>
        <v>0.52147900000000003</v>
      </c>
      <c r="J287" s="218">
        <f>VLOOKUP(C287,Hoja2!$D$2:$N$5000,8,FALSE)</f>
        <v>0.19635720000000001</v>
      </c>
      <c r="K287" s="218">
        <f>VLOOKUP(C287,Hoja2!$D$2:$N$5000,9,FALSE)</f>
        <v>0.17161899999999999</v>
      </c>
      <c r="L287" s="218">
        <f>VLOOKUP(C287,Hoja2!$D$2:$N$5000,10,FALSE)</f>
        <v>80.020160000000004</v>
      </c>
      <c r="M287" s="218">
        <f>VLOOKUP(C287,Hoja2!$D$2:$N$5000,11,FALSE)</f>
        <v>20.983550000000001</v>
      </c>
    </row>
    <row r="288" spans="1:13" ht="11.25" customHeight="1">
      <c r="A288" s="548"/>
      <c r="B288" s="535"/>
      <c r="C288" s="401" t="s">
        <v>6695</v>
      </c>
      <c r="D288" s="221" t="str">
        <f>VLOOKUP(C288,Hoja2!$D$2:$N$5000,2,FALSE)</f>
        <v>Alimentos</v>
      </c>
      <c r="E288" s="215">
        <f>VLOOKUP(C288,Hoja2!$D$2:$N$5000,3,FALSE)</f>
        <v>8</v>
      </c>
      <c r="F288" s="217">
        <f>VLOOKUP(C288,Hoja2!$D$2:$N$5000,4,FALSE)</f>
        <v>44166</v>
      </c>
      <c r="G288" s="217">
        <f>VLOOKUP(C288,Hoja2!$D$2:$N$5000,5,FALSE)</f>
        <v>45291</v>
      </c>
      <c r="H288" s="218">
        <f>VLOOKUP(C288,Hoja2!$D$2:$N$5000,6,FALSE)</f>
        <v>0.21879699999999999</v>
      </c>
      <c r="I288" s="218">
        <f>VLOOKUP(C288,Hoja2!$D$2:$N$5000,7,FALSE)</f>
        <v>0.90861599999999998</v>
      </c>
      <c r="J288" s="218">
        <f>VLOOKUP(C288,Hoja2!$D$2:$N$5000,8,FALSE)</f>
        <v>0.2129076</v>
      </c>
      <c r="K288" s="218">
        <f>VLOOKUP(C288,Hoja2!$D$2:$N$5000,9,FALSE)</f>
        <v>0.224859</v>
      </c>
      <c r="L288" s="218">
        <f>VLOOKUP(C288,Hoja2!$D$2:$N$5000,10,FALSE)</f>
        <v>151.22454099999999</v>
      </c>
      <c r="M288" s="218">
        <f>VLOOKUP(C288,Hoja2!$D$2:$N$5000,11,FALSE)</f>
        <v>18.766729999999999</v>
      </c>
    </row>
    <row r="289" spans="1:13" ht="11.25" customHeight="1">
      <c r="A289" s="548"/>
      <c r="B289" s="535"/>
      <c r="C289" s="401" t="s">
        <v>4859</v>
      </c>
      <c r="D289" s="221" t="str">
        <f>VLOOKUP(C289,Hoja2!$D$2:$N$5000,2,FALSE)</f>
        <v>Vidrios, cauchos y plásticos</v>
      </c>
      <c r="E289" s="215">
        <f>VLOOKUP(C289,Hoja2!$D$2:$N$5000,3,FALSE)</f>
        <v>9</v>
      </c>
      <c r="F289" s="217">
        <f>VLOOKUP(C289,Hoja2!$D$2:$N$5000,4,FALSE)</f>
        <v>43647</v>
      </c>
      <c r="G289" s="217">
        <f>VLOOKUP(C289,Hoja2!$D$2:$N$5000,5,FALSE)</f>
        <v>44196</v>
      </c>
      <c r="H289" s="218">
        <f>VLOOKUP(C289,Hoja2!$D$2:$N$5000,6,FALSE)</f>
        <v>0.102312</v>
      </c>
      <c r="I289" s="218">
        <f>VLOOKUP(C289,Hoja2!$D$2:$N$5000,7,FALSE)</f>
        <v>0.287298</v>
      </c>
      <c r="J289" s="218">
        <f>VLOOKUP(C289,Hoja2!$D$2:$N$5000,8,FALSE)</f>
        <v>0.31519999999999998</v>
      </c>
      <c r="K289" s="218">
        <f>VLOOKUP(C289,Hoja2!$D$2:$N$5000,9,FALSE)</f>
        <v>0.107395</v>
      </c>
      <c r="L289" s="218">
        <f>VLOOKUP(C289,Hoja2!$D$2:$N$5000,10,FALSE)</f>
        <v>71.084249</v>
      </c>
      <c r="M289" s="218">
        <f>VLOOKUP(C289,Hoja2!$D$2:$N$5000,11,FALSE)</f>
        <v>17.810696</v>
      </c>
    </row>
    <row r="290" spans="1:13" ht="11.25" customHeight="1">
      <c r="A290" s="548"/>
      <c r="B290" s="535"/>
      <c r="C290" s="401" t="s">
        <v>3206</v>
      </c>
      <c r="D290" s="221" t="str">
        <f>VLOOKUP(C290,Hoja2!$D$2:$N$5000,2,FALSE)</f>
        <v>Alimentos</v>
      </c>
      <c r="E290" s="215">
        <f>VLOOKUP(C290,Hoja2!$D$2:$N$5000,3,FALSE)</f>
        <v>2</v>
      </c>
      <c r="F290" s="217">
        <f>VLOOKUP(C290,Hoja2!$D$2:$N$5000,4,FALSE)</f>
        <v>43313</v>
      </c>
      <c r="G290" s="217">
        <f>VLOOKUP(C290,Hoja2!$D$2:$N$5000,5,FALSE)</f>
        <v>44561</v>
      </c>
      <c r="H290" s="218">
        <f>VLOOKUP(C290,Hoja2!$D$2:$N$5000,6,FALSE)</f>
        <v>6.9496000000000002E-2</v>
      </c>
      <c r="I290" s="218">
        <f>VLOOKUP(C290,Hoja2!$D$2:$N$5000,7,FALSE)</f>
        <v>0.25299300000000002</v>
      </c>
      <c r="J290" s="218">
        <f>VLOOKUP(C290,Hoja2!$D$2:$N$5000,8,FALSE)</f>
        <v>0.42931799999999998</v>
      </c>
      <c r="K290" s="218">
        <f>VLOOKUP(C290,Hoja2!$D$2:$N$5000,9,FALSE)</f>
        <v>0.13969000000000001</v>
      </c>
      <c r="L290" s="218">
        <f>VLOOKUP(C290,Hoja2!$D$2:$N$5000,10,FALSE)</f>
        <v>85.499061999999995</v>
      </c>
      <c r="M290" s="218">
        <f>VLOOKUP(C290,Hoja2!$D$2:$N$5000,11,FALSE)</f>
        <v>16.619365999999999</v>
      </c>
    </row>
    <row r="291" spans="1:13" ht="11.25" customHeight="1">
      <c r="A291" s="548"/>
      <c r="B291" s="535"/>
      <c r="C291" s="401" t="s">
        <v>5692</v>
      </c>
      <c r="D291" s="221" t="str">
        <f>VLOOKUP(C291,Hoja2!$D$2:$N$5000,2,FALSE)</f>
        <v>Comercio</v>
      </c>
      <c r="E291" s="215">
        <f>VLOOKUP(C291,Hoja2!$D$2:$N$5000,3,FALSE)</f>
        <v>6</v>
      </c>
      <c r="F291" s="217">
        <f>VLOOKUP(C291,Hoja2!$D$2:$N$5000,4,FALSE)</f>
        <v>43739</v>
      </c>
      <c r="G291" s="217">
        <f>VLOOKUP(C291,Hoja2!$D$2:$N$5000,5,FALSE)</f>
        <v>44834</v>
      </c>
      <c r="H291" s="218">
        <f>VLOOKUP(C291,Hoja2!$D$2:$N$5000,6,FALSE)</f>
        <v>9.5253000000000004E-2</v>
      </c>
      <c r="I291" s="218">
        <f>VLOOKUP(C291,Hoja2!$D$2:$N$5000,7,FALSE)</f>
        <v>0.40386100000000003</v>
      </c>
      <c r="J291" s="218">
        <f>VLOOKUP(C291,Hoja2!$D$2:$N$5000,8,FALSE)</f>
        <v>0.13919999999999999</v>
      </c>
      <c r="K291" s="218">
        <f>VLOOKUP(C291,Hoja2!$D$2:$N$5000,9,FALSE)</f>
        <v>9.3637999999999999E-2</v>
      </c>
      <c r="L291" s="218">
        <f>VLOOKUP(C291,Hoja2!$D$2:$N$5000,10,FALSE)</f>
        <v>43.406047000000001</v>
      </c>
      <c r="M291" s="218">
        <f>VLOOKUP(C291,Hoja2!$D$2:$N$5000,11,FALSE)</f>
        <v>20.195018000000001</v>
      </c>
    </row>
    <row r="292" spans="1:13" ht="11.25" customHeight="1">
      <c r="A292" s="548"/>
      <c r="B292" s="535"/>
      <c r="C292" s="401" t="s">
        <v>6077</v>
      </c>
      <c r="D292" s="221" t="str">
        <f>VLOOKUP(C292,Hoja2!$D$2:$N$5000,2,FALSE)</f>
        <v>Textiles</v>
      </c>
      <c r="E292" s="215">
        <f>VLOOKUP(C292,Hoja2!$D$2:$N$5000,3,FALSE)</f>
        <v>6</v>
      </c>
      <c r="F292" s="217">
        <f>VLOOKUP(C292,Hoja2!$D$2:$N$5000,4,FALSE)</f>
        <v>43862</v>
      </c>
      <c r="G292" s="217">
        <f>VLOOKUP(C292,Hoja2!$D$2:$N$5000,5,FALSE)</f>
        <v>45657</v>
      </c>
      <c r="H292" s="218">
        <f>VLOOKUP(C292,Hoja2!$D$2:$N$5000,6,FALSE)</f>
        <v>0.21850600000000001</v>
      </c>
      <c r="I292" s="218">
        <f>VLOOKUP(C292,Hoja2!$D$2:$N$5000,7,FALSE)</f>
        <v>0.62325399999999997</v>
      </c>
      <c r="J292" s="218">
        <f>VLOOKUP(C292,Hoja2!$D$2:$N$5000,8,FALSE)</f>
        <v>0.24199999999999999</v>
      </c>
      <c r="K292" s="218">
        <f>VLOOKUP(C292,Hoja2!$D$2:$N$5000,9,FALSE)</f>
        <v>0.24970100000000001</v>
      </c>
      <c r="L292" s="218">
        <f>VLOOKUP(C292,Hoja2!$D$2:$N$5000,10,FALSE)</f>
        <v>116.448162</v>
      </c>
      <c r="M292" s="218">
        <f>VLOOKUP(C292,Hoja2!$D$2:$N$5000,11,FALSE)</f>
        <v>26.745460000000001</v>
      </c>
    </row>
    <row r="293" spans="1:13" ht="11.25" customHeight="1">
      <c r="A293" s="548"/>
      <c r="B293" s="535"/>
      <c r="C293" s="401" t="s">
        <v>6718</v>
      </c>
      <c r="D293" s="221" t="str">
        <f>VLOOKUP(C293,Hoja2!$D$2:$N$5000,2,FALSE)</f>
        <v>Alimentos</v>
      </c>
      <c r="E293" s="215">
        <f>VLOOKUP(C293,Hoja2!$D$2:$N$5000,3,FALSE)</f>
        <v>6</v>
      </c>
      <c r="F293" s="217">
        <f>VLOOKUP(C293,Hoja2!$D$2:$N$5000,4,FALSE)</f>
        <v>44166</v>
      </c>
      <c r="G293" s="217">
        <f>VLOOKUP(C293,Hoja2!$D$2:$N$5000,5,FALSE)</f>
        <v>45199</v>
      </c>
      <c r="H293" s="218">
        <f>VLOOKUP(C293,Hoja2!$D$2:$N$5000,6,FALSE)</f>
        <v>0.195047</v>
      </c>
      <c r="I293" s="218">
        <f>VLOOKUP(C293,Hoja2!$D$2:$N$5000,7,FALSE)</f>
        <v>0.43295800000000001</v>
      </c>
      <c r="J293" s="218">
        <f>VLOOKUP(C293,Hoja2!$D$2:$N$5000,8,FALSE)</f>
        <v>0.27279999999999999</v>
      </c>
      <c r="K293" s="218">
        <f>VLOOKUP(C293,Hoja2!$D$2:$N$5000,9,FALSE)</f>
        <v>0.27050999999999997</v>
      </c>
      <c r="L293" s="218">
        <f>VLOOKUP(C293,Hoja2!$D$2:$N$5000,10,FALSE)</f>
        <v>91.191094000000007</v>
      </c>
      <c r="M293" s="218">
        <f>VLOOKUP(C293,Hoja2!$D$2:$N$5000,11,FALSE)</f>
        <v>22.605274999999999</v>
      </c>
    </row>
    <row r="294" spans="1:13" ht="11.25" customHeight="1">
      <c r="A294" s="548"/>
      <c r="B294" s="535"/>
      <c r="C294" s="401" t="s">
        <v>2355</v>
      </c>
      <c r="D294" s="221" t="str">
        <f>VLOOKUP(C294,Hoja2!$D$2:$N$5000,2,FALSE)</f>
        <v>Comercio</v>
      </c>
      <c r="E294" s="215">
        <f>VLOOKUP(C294,Hoja2!$D$2:$N$5000,3,FALSE)</f>
        <v>3</v>
      </c>
      <c r="F294" s="217">
        <f>VLOOKUP(C294,Hoja2!$D$2:$N$5000,4,FALSE)</f>
        <v>43952</v>
      </c>
      <c r="G294" s="217">
        <f>VLOOKUP(C294,Hoja2!$D$2:$N$5000,5,FALSE)</f>
        <v>44712</v>
      </c>
      <c r="H294" s="218">
        <f>VLOOKUP(C294,Hoja2!$D$2:$N$5000,6,FALSE)</f>
        <v>1.9872999999999998E-2</v>
      </c>
      <c r="I294" s="218">
        <f>VLOOKUP(C294,Hoja2!$D$2:$N$5000,7,FALSE)</f>
        <v>0.111037</v>
      </c>
      <c r="J294" s="218">
        <f>VLOOKUP(C294,Hoja2!$D$2:$N$5000,8,FALSE)</f>
        <v>0.34848000000000001</v>
      </c>
      <c r="K294" s="218">
        <f>VLOOKUP(C294,Hoja2!$D$2:$N$5000,9,FALSE)</f>
        <v>2.1686E-2</v>
      </c>
      <c r="L294" s="218">
        <f>VLOOKUP(C294,Hoja2!$D$2:$N$5000,10,FALSE)</f>
        <v>30.454858999999999</v>
      </c>
      <c r="M294" s="218">
        <f>VLOOKUP(C294,Hoja2!$D$2:$N$5000,11,FALSE)</f>
        <v>13.936367000000001</v>
      </c>
    </row>
    <row r="295" spans="1:13" ht="11.25" customHeight="1">
      <c r="A295" s="548"/>
      <c r="B295" s="535"/>
      <c r="C295" s="401" t="s">
        <v>1285</v>
      </c>
      <c r="D295" s="221" t="str">
        <f>VLOOKUP(C295,Hoja2!$D$2:$N$5000,2,FALSE)</f>
        <v>Textiles</v>
      </c>
      <c r="E295" s="215">
        <f>VLOOKUP(C295,Hoja2!$D$2:$N$5000,3,FALSE)</f>
        <v>6</v>
      </c>
      <c r="F295" s="217">
        <f>VLOOKUP(C295,Hoja2!$D$2:$N$5000,4,FALSE)</f>
        <v>42614</v>
      </c>
      <c r="G295" s="217">
        <f>VLOOKUP(C295,Hoja2!$D$2:$N$5000,5,FALSE)</f>
        <v>45291</v>
      </c>
      <c r="H295" s="218">
        <f>VLOOKUP(C295,Hoja2!$D$2:$N$5000,6,FALSE)</f>
        <v>0.20502000000000001</v>
      </c>
      <c r="I295" s="218">
        <f>VLOOKUP(C295,Hoja2!$D$2:$N$5000,7,FALSE)</f>
        <v>0.58593799999999996</v>
      </c>
      <c r="J295" s="218">
        <f>VLOOKUP(C295,Hoja2!$D$2:$N$5000,8,FALSE)</f>
        <v>0.53120000000000001</v>
      </c>
      <c r="K295" s="218">
        <f>VLOOKUP(C295,Hoja2!$D$2:$N$5000,9,FALSE)</f>
        <v>0.52021099999999998</v>
      </c>
      <c r="L295" s="218">
        <f>VLOOKUP(C295,Hoja2!$D$2:$N$5000,10,FALSE)</f>
        <v>240.29496499999999</v>
      </c>
      <c r="M295" s="218">
        <f>VLOOKUP(C295,Hoja2!$D$2:$N$5000,11,FALSE)</f>
        <v>21.623622999999998</v>
      </c>
    </row>
    <row r="296" spans="1:13" ht="11.25" customHeight="1">
      <c r="A296" s="548"/>
      <c r="B296" s="535"/>
      <c r="C296" s="401" t="s">
        <v>2426</v>
      </c>
      <c r="D296" s="221" t="str">
        <f>VLOOKUP(C296,Hoja2!$D$2:$N$5000,2,FALSE)</f>
        <v>Agroindustria</v>
      </c>
      <c r="E296" s="215">
        <f>VLOOKUP(C296,Hoja2!$D$2:$N$5000,3,FALSE)</f>
        <v>8</v>
      </c>
      <c r="F296" s="217">
        <f>VLOOKUP(C296,Hoja2!$D$2:$N$5000,4,FALSE)</f>
        <v>43009</v>
      </c>
      <c r="G296" s="217">
        <f>VLOOKUP(C296,Hoja2!$D$2:$N$5000,5,FALSE)</f>
        <v>44561</v>
      </c>
      <c r="H296" s="218">
        <f>VLOOKUP(C296,Hoja2!$D$2:$N$5000,6,FALSE)</f>
        <v>0.213786</v>
      </c>
      <c r="I296" s="218">
        <f>VLOOKUP(C296,Hoja2!$D$2:$N$5000,7,FALSE)</f>
        <v>0.54269199999999995</v>
      </c>
      <c r="J296" s="218">
        <f>VLOOKUP(C296,Hoja2!$D$2:$N$5000,8,FALSE)</f>
        <v>0.4990908</v>
      </c>
      <c r="K296" s="218">
        <f>VLOOKUP(C296,Hoja2!$D$2:$N$5000,9,FALSE)</f>
        <v>0.46042499999999997</v>
      </c>
      <c r="L296" s="218">
        <f>VLOOKUP(C296,Hoja2!$D$2:$N$5000,10,FALSE)</f>
        <v>211.73326900000001</v>
      </c>
      <c r="M296" s="218">
        <f>VLOOKUP(C296,Hoja2!$D$2:$N$5000,11,FALSE)</f>
        <v>19.596039000000001</v>
      </c>
    </row>
    <row r="297" spans="1:13" ht="11.25" customHeight="1">
      <c r="A297" s="548"/>
      <c r="B297" s="535"/>
      <c r="C297" s="401" t="s">
        <v>2992</v>
      </c>
      <c r="D297" s="221" t="str">
        <f>VLOOKUP(C297,Hoja2!$D$2:$N$5000,2,FALSE)</f>
        <v>Agroindustria</v>
      </c>
      <c r="E297" s="215">
        <f>VLOOKUP(C297,Hoja2!$D$2:$N$5000,3,FALSE)</f>
        <v>2</v>
      </c>
      <c r="F297" s="217">
        <f>VLOOKUP(C297,Hoja2!$D$2:$N$5000,4,FALSE)</f>
        <v>43252</v>
      </c>
      <c r="G297" s="217">
        <f>VLOOKUP(C297,Hoja2!$D$2:$N$5000,5,FALSE)</f>
        <v>44561</v>
      </c>
      <c r="H297" s="218">
        <f>VLOOKUP(C297,Hoja2!$D$2:$N$5000,6,FALSE)</f>
        <v>0.18613199999999999</v>
      </c>
      <c r="I297" s="218">
        <f>VLOOKUP(C297,Hoja2!$D$2:$N$5000,7,FALSE)</f>
        <v>0.55527599999999999</v>
      </c>
      <c r="J297" s="218">
        <f>VLOOKUP(C297,Hoja2!$D$2:$N$5000,8,FALSE)</f>
        <v>2.0366179999999998</v>
      </c>
      <c r="K297" s="218">
        <f>VLOOKUP(C297,Hoja2!$D$2:$N$5000,9,FALSE)</f>
        <v>2.2672840000000001</v>
      </c>
      <c r="L297" s="218">
        <f>VLOOKUP(C297,Hoja2!$D$2:$N$5000,10,FALSE)</f>
        <v>890.20171400000004</v>
      </c>
      <c r="M297" s="218">
        <f>VLOOKUP(C297,Hoja2!$D$2:$N$5000,11,FALSE)</f>
        <v>20.463984</v>
      </c>
    </row>
    <row r="298" spans="1:13" ht="11.25" customHeight="1">
      <c r="A298" s="548"/>
      <c r="B298" s="535"/>
      <c r="C298" s="401" t="s">
        <v>6936</v>
      </c>
      <c r="D298" s="221" t="str">
        <f>VLOOKUP(C298,Hoja2!$D$2:$N$5000,2,FALSE)</f>
        <v>Agroindustria</v>
      </c>
      <c r="E298" s="215">
        <f>VLOOKUP(C298,Hoja2!$D$2:$N$5000,3,FALSE)</f>
        <v>1</v>
      </c>
      <c r="F298" s="217">
        <f>VLOOKUP(C298,Hoja2!$D$2:$N$5000,4,FALSE)</f>
        <v>43891</v>
      </c>
      <c r="G298" s="217">
        <f>VLOOKUP(C298,Hoja2!$D$2:$N$5000,5,FALSE)</f>
        <v>45627</v>
      </c>
      <c r="H298" s="218">
        <f>VLOOKUP(C298,Hoja2!$D$2:$N$5000,6,FALSE)</f>
        <v>0.195939</v>
      </c>
      <c r="I298" s="218">
        <f>VLOOKUP(C298,Hoja2!$D$2:$N$5000,7,FALSE)</f>
        <v>0.40681800000000001</v>
      </c>
      <c r="J298" s="218">
        <f>VLOOKUP(C298,Hoja2!$D$2:$N$5000,8,FALSE)</f>
        <v>0.1792028</v>
      </c>
      <c r="K298" s="218">
        <f>VLOOKUP(C298,Hoja2!$D$2:$N$5000,9,FALSE)</f>
        <v>0.14866799999999999</v>
      </c>
      <c r="L298" s="218">
        <f>VLOOKUP(C298,Hoja2!$D$2:$N$5000,10,FALSE)</f>
        <v>57.508958</v>
      </c>
      <c r="M298" s="218">
        <f>VLOOKUP(C298,Hoja2!$D$2:$N$5000,11,FALSE)</f>
        <v>22.061845000000002</v>
      </c>
    </row>
    <row r="299" spans="1:13" ht="11.25" customHeight="1">
      <c r="A299" s="548"/>
      <c r="B299" s="535"/>
      <c r="C299" s="401" t="s">
        <v>2513</v>
      </c>
      <c r="D299" s="221" t="str">
        <f>VLOOKUP(C299,Hoja2!$D$2:$N$5000,2,FALSE)</f>
        <v>Agroindustria</v>
      </c>
      <c r="E299" s="215">
        <f>VLOOKUP(C299,Hoja2!$D$2:$N$5000,3,FALSE)</f>
        <v>8</v>
      </c>
      <c r="F299" s="217">
        <f>VLOOKUP(C299,Hoja2!$D$2:$N$5000,4,FALSE)</f>
        <v>43040</v>
      </c>
      <c r="G299" s="217">
        <f>VLOOKUP(C299,Hoja2!$D$2:$N$5000,5,FALSE)</f>
        <v>44561</v>
      </c>
      <c r="H299" s="218">
        <f>VLOOKUP(C299,Hoja2!$D$2:$N$5000,6,FALSE)</f>
        <v>0.19517300000000001</v>
      </c>
      <c r="I299" s="218">
        <f>VLOOKUP(C299,Hoja2!$D$2:$N$5000,7,FALSE)</f>
        <v>0.57247800000000004</v>
      </c>
      <c r="J299" s="218">
        <f>VLOOKUP(C299,Hoja2!$D$2:$N$5000,8,FALSE)</f>
        <v>0.2125908</v>
      </c>
      <c r="K299" s="218">
        <f>VLOOKUP(C299,Hoja2!$D$2:$N$5000,9,FALSE)</f>
        <v>0.224859</v>
      </c>
      <c r="L299" s="218">
        <f>VLOOKUP(C299,Hoja2!$D$2:$N$5000,10,FALSE)</f>
        <v>95.128674000000004</v>
      </c>
      <c r="M299" s="218">
        <f>VLOOKUP(C299,Hoja2!$D$2:$N$5000,11,FALSE)</f>
        <v>21.164815999999998</v>
      </c>
    </row>
    <row r="300" spans="1:13" ht="11.25" customHeight="1">
      <c r="A300" s="548"/>
      <c r="B300" s="535"/>
      <c r="C300" s="401" t="s">
        <v>6118</v>
      </c>
      <c r="D300" s="221" t="str">
        <f>VLOOKUP(C300,Hoja2!$D$2:$N$5000,2,FALSE)</f>
        <v>Vidrios, cauchos y plásticos</v>
      </c>
      <c r="E300" s="215">
        <f>VLOOKUP(C300,Hoja2!$D$2:$N$5000,3,FALSE)</f>
        <v>6</v>
      </c>
      <c r="F300" s="217">
        <f>VLOOKUP(C300,Hoja2!$D$2:$N$5000,4,FALSE)</f>
        <v>43864</v>
      </c>
      <c r="G300" s="217">
        <f>VLOOKUP(C300,Hoja2!$D$2:$N$5000,5,FALSE)</f>
        <v>44985</v>
      </c>
      <c r="H300" s="218">
        <f>VLOOKUP(C300,Hoja2!$D$2:$N$5000,6,FALSE)</f>
        <v>5.883E-2</v>
      </c>
      <c r="I300" s="218">
        <f>VLOOKUP(C300,Hoja2!$D$2:$N$5000,7,FALSE)</f>
        <v>0.203953</v>
      </c>
      <c r="J300" s="218">
        <f>VLOOKUP(C300,Hoja2!$D$2:$N$5000,8,FALSE)</f>
        <v>0.218</v>
      </c>
      <c r="K300" s="218">
        <f>VLOOKUP(C300,Hoja2!$D$2:$N$5000,9,FALSE)</f>
        <v>9.3637999999999999E-2</v>
      </c>
      <c r="L300" s="218">
        <f>VLOOKUP(C300,Hoja2!$D$2:$N$5000,10,FALSE)</f>
        <v>34.326369999999997</v>
      </c>
      <c r="M300" s="218">
        <f>VLOOKUP(C300,Hoja2!$D$2:$N$5000,11,FALSE)</f>
        <v>21.447735999999999</v>
      </c>
    </row>
    <row r="301" spans="1:13" ht="11.25" customHeight="1">
      <c r="A301" s="548"/>
      <c r="B301" s="535"/>
      <c r="C301" s="401" t="s">
        <v>6708</v>
      </c>
      <c r="D301" s="221" t="str">
        <f>VLOOKUP(C301,Hoja2!$D$2:$N$5000,2,FALSE)</f>
        <v>Otros</v>
      </c>
      <c r="E301" s="215">
        <f>VLOOKUP(C301,Hoja2!$D$2:$N$5000,3,FALSE)</f>
        <v>7</v>
      </c>
      <c r="F301" s="217">
        <f>VLOOKUP(C301,Hoja2!$D$2:$N$5000,4,FALSE)</f>
        <v>44166</v>
      </c>
      <c r="G301" s="217">
        <f>VLOOKUP(C301,Hoja2!$D$2:$N$5000,5,FALSE)</f>
        <v>45260</v>
      </c>
      <c r="H301" s="218">
        <f>VLOOKUP(C301,Hoja2!$D$2:$N$5000,6,FALSE)</f>
        <v>0.15745799999999999</v>
      </c>
      <c r="I301" s="218">
        <f>VLOOKUP(C301,Hoja2!$D$2:$N$5000,7,FALSE)</f>
        <v>0.46710400000000002</v>
      </c>
      <c r="J301" s="218">
        <f>VLOOKUP(C301,Hoja2!$D$2:$N$5000,8,FALSE)</f>
        <v>0.22040000000000001</v>
      </c>
      <c r="K301" s="218">
        <f>VLOOKUP(C301,Hoja2!$D$2:$N$5000,9,FALSE)</f>
        <v>0.13591800000000001</v>
      </c>
      <c r="L301" s="218">
        <f>VLOOKUP(C301,Hoja2!$D$2:$N$5000,10,FALSE)</f>
        <v>79.786585000000002</v>
      </c>
      <c r="M301" s="218">
        <f>VLOOKUP(C301,Hoja2!$D$2:$N$5000,11,FALSE)</f>
        <v>19.189135</v>
      </c>
    </row>
    <row r="302" spans="1:13" ht="11.25" customHeight="1">
      <c r="A302" s="548"/>
      <c r="B302" s="535"/>
      <c r="C302" s="401" t="s">
        <v>6827</v>
      </c>
      <c r="D302" s="221" t="str">
        <f>VLOOKUP(C302,Hoja2!$D$2:$N$5000,2,FALSE)</f>
        <v>Otros</v>
      </c>
      <c r="E302" s="215">
        <f>VLOOKUP(C302,Hoja2!$D$2:$N$5000,3,FALSE)</f>
        <v>6</v>
      </c>
      <c r="F302" s="217">
        <f>VLOOKUP(C302,Hoja2!$D$2:$N$5000,4,FALSE)</f>
        <v>44197</v>
      </c>
      <c r="G302" s="217">
        <f>VLOOKUP(C302,Hoja2!$D$2:$N$5000,5,FALSE)</f>
        <v>45657</v>
      </c>
      <c r="H302" s="218">
        <f>VLOOKUP(C302,Hoja2!$D$2:$N$5000,6,FALSE)</f>
        <v>0.17364499999999999</v>
      </c>
      <c r="I302" s="218">
        <f>VLOOKUP(C302,Hoja2!$D$2:$N$5000,7,FALSE)</f>
        <v>0.45535999999999999</v>
      </c>
      <c r="J302" s="218">
        <f>VLOOKUP(C302,Hoja2!$D$2:$N$5000,8,FALSE)</f>
        <v>0.21240000000000001</v>
      </c>
      <c r="K302" s="218">
        <f>VLOOKUP(C302,Hoja2!$D$2:$N$5000,9,FALSE)</f>
        <v>0.19767999999999999</v>
      </c>
      <c r="L302" s="218">
        <f>VLOOKUP(C302,Hoja2!$D$2:$N$5000,10,FALSE)</f>
        <v>74.671268999999995</v>
      </c>
      <c r="M302" s="218">
        <f>VLOOKUP(C302,Hoja2!$D$2:$N$5000,11,FALSE)</f>
        <v>21.443868999999999</v>
      </c>
    </row>
    <row r="303" spans="1:13" ht="11.25" customHeight="1">
      <c r="A303" s="548"/>
      <c r="B303" s="535"/>
      <c r="C303" s="401" t="s">
        <v>3161</v>
      </c>
      <c r="D303" s="221" t="str">
        <f>VLOOKUP(C303,Hoja2!$D$2:$N$5000,2,FALSE)</f>
        <v>Alimentos</v>
      </c>
      <c r="E303" s="215">
        <f>VLOOKUP(C303,Hoja2!$D$2:$N$5000,3,FALSE)</f>
        <v>7</v>
      </c>
      <c r="F303" s="217">
        <f>VLOOKUP(C303,Hoja2!$D$2:$N$5000,4,FALSE)</f>
        <v>43313</v>
      </c>
      <c r="G303" s="217">
        <f>VLOOKUP(C303,Hoja2!$D$2:$N$5000,5,FALSE)</f>
        <v>44561</v>
      </c>
      <c r="H303" s="218">
        <f>VLOOKUP(C303,Hoja2!$D$2:$N$5000,6,FALSE)</f>
        <v>0.20329</v>
      </c>
      <c r="I303" s="218">
        <f>VLOOKUP(C303,Hoja2!$D$2:$N$5000,7,FALSE)</f>
        <v>0.71794400000000003</v>
      </c>
      <c r="J303" s="218">
        <f>VLOOKUP(C303,Hoja2!$D$2:$N$5000,8,FALSE)</f>
        <v>0.22639999999999999</v>
      </c>
      <c r="K303" s="218">
        <f>VLOOKUP(C303,Hoja2!$D$2:$N$5000,9,FALSE)</f>
        <v>0.24047099999999999</v>
      </c>
      <c r="L303" s="218">
        <f>VLOOKUP(C303,Hoja2!$D$2:$N$5000,10,FALSE)</f>
        <v>125.977175</v>
      </c>
      <c r="M303" s="218">
        <f>VLOOKUP(C303,Hoja2!$D$2:$N$5000,11,FALSE)</f>
        <v>19.034189000000001</v>
      </c>
    </row>
    <row r="304" spans="1:13" ht="11.25" customHeight="1">
      <c r="A304" s="548"/>
      <c r="B304" s="535"/>
      <c r="C304" s="401" t="s">
        <v>7364</v>
      </c>
      <c r="D304" s="221" t="str">
        <f>VLOOKUP(C304,Hoja2!$D$2:$N$5000,2,FALSE)</f>
        <v>Comercio</v>
      </c>
      <c r="E304" s="215">
        <f>VLOOKUP(C304,Hoja2!$D$2:$N$5000,3,FALSE)</f>
        <v>6</v>
      </c>
      <c r="F304" s="217">
        <f>VLOOKUP(C304,Hoja2!$D$2:$N$5000,4,FALSE)</f>
        <v>44440</v>
      </c>
      <c r="G304" s="217">
        <f>VLOOKUP(C304,Hoja2!$D$2:$N$5000,5,FALSE)</f>
        <v>45657</v>
      </c>
      <c r="H304" s="218">
        <f>VLOOKUP(C304,Hoja2!$D$2:$N$5000,6,FALSE)</f>
        <v>0.26505000000000001</v>
      </c>
      <c r="I304" s="218">
        <f>VLOOKUP(C304,Hoja2!$D$2:$N$5000,7,FALSE)</f>
        <v>0.28023599999999999</v>
      </c>
      <c r="J304" s="218">
        <f>VLOOKUP(C304,Hoja2!$D$2:$N$5000,8,FALSE)</f>
        <v>0.15959999999999999</v>
      </c>
      <c r="K304" s="218">
        <f>VLOOKUP(C304,Hoja2!$D$2:$N$5000,9,FALSE)</f>
        <v>0.14565900000000001</v>
      </c>
      <c r="L304" s="218">
        <f>VLOOKUP(C304,Hoja2!$D$2:$N$5000,10,FALSE)</f>
        <v>34.533904999999997</v>
      </c>
      <c r="M304" s="218">
        <f>VLOOKUP(C304,Hoja2!$D$2:$N$5000,11,FALSE)</f>
        <v>24.093581</v>
      </c>
    </row>
    <row r="305" spans="1:13" ht="11.25" customHeight="1">
      <c r="A305" s="548"/>
      <c r="B305" s="535"/>
      <c r="C305" s="401" t="s">
        <v>1736</v>
      </c>
      <c r="D305" s="221" t="str">
        <f>VLOOKUP(C305,Hoja2!$D$2:$N$5000,2,FALSE)</f>
        <v>Otros</v>
      </c>
      <c r="E305" s="215">
        <f>VLOOKUP(C305,Hoja2!$D$2:$N$5000,3,FALSE)</f>
        <v>6</v>
      </c>
      <c r="F305" s="217">
        <f>VLOOKUP(C305,Hoja2!$D$2:$N$5000,4,FALSE)</f>
        <v>42736</v>
      </c>
      <c r="G305" s="217">
        <f>VLOOKUP(C305,Hoja2!$D$2:$N$5000,5,FALSE)</f>
        <v>44561</v>
      </c>
      <c r="H305" s="218">
        <f>VLOOKUP(C305,Hoja2!$D$2:$N$5000,6,FALSE)</f>
        <v>0.209202</v>
      </c>
      <c r="I305" s="218">
        <f>VLOOKUP(C305,Hoja2!$D$2:$N$5000,7,FALSE)</f>
        <v>0.69240999999999997</v>
      </c>
      <c r="J305" s="218">
        <f>VLOOKUP(C305,Hoja2!$D$2:$N$5000,8,FALSE)</f>
        <v>1.1120000000000001</v>
      </c>
      <c r="K305" s="218">
        <f>VLOOKUP(C305,Hoja2!$D$2:$N$5000,9,FALSE)</f>
        <v>1.0196130000000001</v>
      </c>
      <c r="L305" s="218">
        <f>VLOOKUP(C305,Hoja2!$D$2:$N$5000,10,FALSE)</f>
        <v>594.43352200000004</v>
      </c>
      <c r="M305" s="218">
        <f>VLOOKUP(C305,Hoja2!$D$2:$N$5000,11,FALSE)</f>
        <v>16.827483999999998</v>
      </c>
    </row>
    <row r="306" spans="1:13" ht="11.25" customHeight="1">
      <c r="A306" s="548"/>
      <c r="B306" s="535"/>
      <c r="C306" s="401" t="s">
        <v>4948</v>
      </c>
      <c r="D306" s="221" t="str">
        <f>VLOOKUP(C306,Hoja2!$D$2:$N$5000,2,FALSE)</f>
        <v>Alimentos</v>
      </c>
      <c r="E306" s="215">
        <f>VLOOKUP(C306,Hoja2!$D$2:$N$5000,3,FALSE)</f>
        <v>7</v>
      </c>
      <c r="F306" s="217">
        <f>VLOOKUP(C306,Hoja2!$D$2:$N$5000,4,FALSE)</f>
        <v>43678</v>
      </c>
      <c r="G306" s="217">
        <f>VLOOKUP(C306,Hoja2!$D$2:$N$5000,5,FALSE)</f>
        <v>44561</v>
      </c>
      <c r="H306" s="218">
        <f>VLOOKUP(C306,Hoja2!$D$2:$N$5000,6,FALSE)</f>
        <v>0.18145500000000001</v>
      </c>
      <c r="I306" s="218">
        <f>VLOOKUP(C306,Hoja2!$D$2:$N$5000,7,FALSE)</f>
        <v>0.61594800000000005</v>
      </c>
      <c r="J306" s="218">
        <f>VLOOKUP(C306,Hoja2!$D$2:$N$5000,8,FALSE)</f>
        <v>0.24648</v>
      </c>
      <c r="K306" s="218">
        <f>VLOOKUP(C306,Hoja2!$D$2:$N$5000,9,FALSE)</f>
        <v>0.19864999999999999</v>
      </c>
      <c r="L306" s="218">
        <f>VLOOKUP(C306,Hoja2!$D$2:$N$5000,10,FALSE)</f>
        <v>117.664118</v>
      </c>
      <c r="M306" s="218">
        <f>VLOOKUP(C306,Hoja2!$D$2:$N$5000,11,FALSE)</f>
        <v>18.894344</v>
      </c>
    </row>
    <row r="307" spans="1:13" ht="11.25" customHeight="1">
      <c r="A307" s="548"/>
      <c r="B307" s="535"/>
      <c r="C307" s="401" t="s">
        <v>3537</v>
      </c>
      <c r="D307" s="221" t="str">
        <f>VLOOKUP(C307,Hoja2!$D$2:$N$5000,2,FALSE)</f>
        <v>Otros</v>
      </c>
      <c r="E307" s="215">
        <f>VLOOKUP(C307,Hoja2!$D$2:$N$5000,3,FALSE)</f>
        <v>7</v>
      </c>
      <c r="F307" s="217">
        <f>VLOOKUP(C307,Hoja2!$D$2:$N$5000,4,FALSE)</f>
        <v>43466</v>
      </c>
      <c r="G307" s="217">
        <f>VLOOKUP(C307,Hoja2!$D$2:$N$5000,5,FALSE)</f>
        <v>44196</v>
      </c>
      <c r="H307" s="218">
        <f>VLOOKUP(C307,Hoja2!$D$2:$N$5000,6,FALSE)</f>
        <v>0.24021600000000001</v>
      </c>
      <c r="I307" s="218">
        <f>VLOOKUP(C307,Hoja2!$D$2:$N$5000,7,FALSE)</f>
        <v>0.44527600000000001</v>
      </c>
      <c r="J307" s="218">
        <f>VLOOKUP(C307,Hoja2!$D$2:$N$5000,8,FALSE)</f>
        <v>0.122</v>
      </c>
      <c r="K307" s="218">
        <f>VLOOKUP(C307,Hoja2!$D$2:$N$5000,9,FALSE)</f>
        <v>0.115008</v>
      </c>
      <c r="L307" s="218">
        <f>VLOOKUP(C307,Hoja2!$D$2:$N$5000,10,FALSE)</f>
        <v>42.106982000000002</v>
      </c>
      <c r="M307" s="218">
        <f>VLOOKUP(C307,Hoja2!$D$2:$N$5000,11,FALSE)</f>
        <v>19.735623</v>
      </c>
    </row>
    <row r="308" spans="1:13" ht="11.25" customHeight="1">
      <c r="A308" s="548"/>
      <c r="B308" s="535"/>
      <c r="C308" s="401" t="s">
        <v>4939</v>
      </c>
      <c r="D308" s="221" t="str">
        <f>VLOOKUP(C308,Hoja2!$D$2:$N$5000,2,FALSE)</f>
        <v>Comercio</v>
      </c>
      <c r="E308" s="215">
        <f>VLOOKUP(C308,Hoja2!$D$2:$N$5000,3,FALSE)</f>
        <v>7</v>
      </c>
      <c r="F308" s="217">
        <f>VLOOKUP(C308,Hoja2!$D$2:$N$5000,4,FALSE)</f>
        <v>43678</v>
      </c>
      <c r="G308" s="217">
        <f>VLOOKUP(C308,Hoja2!$D$2:$N$5000,5,FALSE)</f>
        <v>44561</v>
      </c>
      <c r="H308" s="218">
        <f>VLOOKUP(C308,Hoja2!$D$2:$N$5000,6,FALSE)</f>
        <v>0.264766</v>
      </c>
      <c r="I308" s="218">
        <f>VLOOKUP(C308,Hoja2!$D$2:$N$5000,7,FALSE)</f>
        <v>0.40069300000000002</v>
      </c>
      <c r="J308" s="218">
        <f>VLOOKUP(C308,Hoja2!$D$2:$N$5000,8,FALSE)</f>
        <v>0.31631999999999999</v>
      </c>
      <c r="K308" s="218">
        <f>VLOOKUP(C308,Hoja2!$D$2:$N$5000,9,FALSE)</f>
        <v>0.32411299999999998</v>
      </c>
      <c r="L308" s="218">
        <f>VLOOKUP(C308,Hoja2!$D$2:$N$5000,10,FALSE)</f>
        <v>98.235735000000005</v>
      </c>
      <c r="M308" s="218">
        <f>VLOOKUP(C308,Hoja2!$D$2:$N$5000,11,FALSE)</f>
        <v>23.685690000000001</v>
      </c>
    </row>
    <row r="309" spans="1:13" ht="11.25" customHeight="1">
      <c r="A309" s="548"/>
      <c r="B309" s="535"/>
      <c r="C309" s="401" t="s">
        <v>6518</v>
      </c>
      <c r="D309" s="221" t="str">
        <f>VLOOKUP(C309,Hoja2!$D$2:$N$5000,2,FALSE)</f>
        <v>Vidrios, cauchos y plásticos</v>
      </c>
      <c r="E309" s="215">
        <f>VLOOKUP(C309,Hoja2!$D$2:$N$5000,3,FALSE)</f>
        <v>6</v>
      </c>
      <c r="F309" s="217">
        <f>VLOOKUP(C309,Hoja2!$D$2:$N$5000,4,FALSE)</f>
        <v>44105</v>
      </c>
      <c r="G309" s="217">
        <f>VLOOKUP(C309,Hoja2!$D$2:$N$5000,5,FALSE)</f>
        <v>45199</v>
      </c>
      <c r="H309" s="218">
        <f>VLOOKUP(C309,Hoja2!$D$2:$N$5000,6,FALSE)</f>
        <v>0.20622299999999999</v>
      </c>
      <c r="I309" s="218">
        <f>VLOOKUP(C309,Hoja2!$D$2:$N$5000,7,FALSE)</f>
        <v>0.71719699999999997</v>
      </c>
      <c r="J309" s="218">
        <f>VLOOKUP(C309,Hoja2!$D$2:$N$5000,8,FALSE)</f>
        <v>0.71079999999999999</v>
      </c>
      <c r="K309" s="218">
        <f>VLOOKUP(C309,Hoja2!$D$2:$N$5000,9,FALSE)</f>
        <v>0.73870000000000002</v>
      </c>
      <c r="L309" s="218">
        <f>VLOOKUP(C309,Hoja2!$D$2:$N$5000,10,FALSE)</f>
        <v>393.57029899999998</v>
      </c>
      <c r="M309" s="218">
        <f>VLOOKUP(C309,Hoja2!$D$2:$N$5000,11,FALSE)</f>
        <v>15.485008000000001</v>
      </c>
    </row>
    <row r="310" spans="1:13" ht="11.25" customHeight="1">
      <c r="A310" s="548"/>
      <c r="B310" s="535"/>
      <c r="C310" s="401" t="s">
        <v>3535</v>
      </c>
      <c r="D310" s="221" t="str">
        <f>VLOOKUP(C310,Hoja2!$D$2:$N$5000,2,FALSE)</f>
        <v>Alimentos</v>
      </c>
      <c r="E310" s="215">
        <f>VLOOKUP(C310,Hoja2!$D$2:$N$5000,3,FALSE)</f>
        <v>2</v>
      </c>
      <c r="F310" s="217">
        <f>VLOOKUP(C310,Hoja2!$D$2:$N$5000,4,FALSE)</f>
        <v>43405</v>
      </c>
      <c r="G310" s="217">
        <f>VLOOKUP(C310,Hoja2!$D$2:$N$5000,5,FALSE)</f>
        <v>44531</v>
      </c>
      <c r="H310" s="218">
        <f>VLOOKUP(C310,Hoja2!$D$2:$N$5000,6,FALSE)</f>
        <v>0.193684</v>
      </c>
      <c r="I310" s="218">
        <f>VLOOKUP(C310,Hoja2!$D$2:$N$5000,7,FALSE)</f>
        <v>0.45106600000000002</v>
      </c>
      <c r="J310" s="218">
        <f>VLOOKUP(C310,Hoja2!$D$2:$N$5000,8,FALSE)</f>
        <v>0.43454520000000002</v>
      </c>
      <c r="K310" s="218">
        <f>VLOOKUP(C310,Hoja2!$D$2:$N$5000,9,FALSE)</f>
        <v>0.44957599999999998</v>
      </c>
      <c r="L310" s="218">
        <f>VLOOKUP(C310,Hoja2!$D$2:$N$5000,10,FALSE)</f>
        <v>151.92682600000001</v>
      </c>
      <c r="M310" s="218">
        <f>VLOOKUP(C310,Hoja2!$D$2:$N$5000,11,FALSE)</f>
        <v>20.255765</v>
      </c>
    </row>
    <row r="311" spans="1:13" ht="11.25" customHeight="1">
      <c r="A311" s="548"/>
      <c r="B311" s="535"/>
      <c r="C311" s="401" t="s">
        <v>3380</v>
      </c>
      <c r="D311" s="221" t="str">
        <f>VLOOKUP(C311,Hoja2!$D$2:$N$5000,2,FALSE)</f>
        <v>Alimentos</v>
      </c>
      <c r="E311" s="215">
        <f>VLOOKUP(C311,Hoja2!$D$2:$N$5000,3,FALSE)</f>
        <v>2</v>
      </c>
      <c r="F311" s="217">
        <f>VLOOKUP(C311,Hoja2!$D$2:$N$5000,4,FALSE)</f>
        <v>43405</v>
      </c>
      <c r="G311" s="217">
        <f>VLOOKUP(C311,Hoja2!$D$2:$N$5000,5,FALSE)</f>
        <v>44531</v>
      </c>
      <c r="H311" s="218">
        <f>VLOOKUP(C311,Hoja2!$D$2:$N$5000,6,FALSE)</f>
        <v>0.121946</v>
      </c>
      <c r="I311" s="218">
        <f>VLOOKUP(C311,Hoja2!$D$2:$N$5000,7,FALSE)</f>
        <v>0.37362699999999999</v>
      </c>
      <c r="J311" s="218">
        <f>VLOOKUP(C311,Hoja2!$D$2:$N$5000,8,FALSE)</f>
        <v>0.41563640000000002</v>
      </c>
      <c r="K311" s="218">
        <f>VLOOKUP(C311,Hoja2!$D$2:$N$5000,9,FALSE)</f>
        <v>0.354599</v>
      </c>
      <c r="L311" s="218">
        <f>VLOOKUP(C311,Hoja2!$D$2:$N$5000,10,FALSE)</f>
        <v>122.24429600000001</v>
      </c>
      <c r="M311" s="218">
        <f>VLOOKUP(C311,Hoja2!$D$2:$N$5000,11,FALSE)</f>
        <v>21.827804</v>
      </c>
    </row>
    <row r="312" spans="1:13" ht="11.25" customHeight="1">
      <c r="A312" s="548"/>
      <c r="B312" s="535"/>
      <c r="C312" s="401" t="s">
        <v>6985</v>
      </c>
      <c r="D312" s="221" t="str">
        <f>VLOOKUP(C312,Hoja2!$D$2:$N$5000,2,FALSE)</f>
        <v>Agroindustria</v>
      </c>
      <c r="E312" s="215">
        <f>VLOOKUP(C312,Hoja2!$D$2:$N$5000,3,FALSE)</f>
        <v>14</v>
      </c>
      <c r="F312" s="217">
        <f>VLOOKUP(C312,Hoja2!$D$2:$N$5000,4,FALSE)</f>
        <v>43922</v>
      </c>
      <c r="G312" s="217">
        <f>VLOOKUP(C312,Hoja2!$D$2:$N$5000,5,FALSE)</f>
        <v>45291</v>
      </c>
      <c r="H312" s="218">
        <f>VLOOKUP(C312,Hoja2!$D$2:$N$5000,6,FALSE)</f>
        <v>2.5430000000000001E-2</v>
      </c>
      <c r="I312" s="218">
        <f>VLOOKUP(C312,Hoja2!$D$2:$N$5000,7,FALSE)</f>
        <v>0.26819599999999999</v>
      </c>
      <c r="J312" s="218">
        <f>VLOOKUP(C312,Hoja2!$D$2:$N$5000,8,FALSE)</f>
        <v>0.41063640000000001</v>
      </c>
      <c r="K312" s="218">
        <f>VLOOKUP(C312,Hoja2!$D$2:$N$5000,9,FALSE)</f>
        <v>2.1238E-2</v>
      </c>
      <c r="L312" s="218">
        <f>VLOOKUP(C312,Hoja2!$D$2:$N$5000,10,FALSE)</f>
        <v>86.878393000000003</v>
      </c>
      <c r="M312" s="218">
        <f>VLOOKUP(C312,Hoja2!$D$2:$N$5000,11,FALSE)</f>
        <v>14.708095</v>
      </c>
    </row>
    <row r="313" spans="1:13" ht="11.25" customHeight="1">
      <c r="A313" s="548"/>
      <c r="B313" s="535"/>
      <c r="C313" s="401" t="s">
        <v>3066</v>
      </c>
      <c r="D313" s="221" t="str">
        <f>VLOOKUP(C313,Hoja2!$D$2:$N$5000,2,FALSE)</f>
        <v>Alimentos</v>
      </c>
      <c r="E313" s="215">
        <f>VLOOKUP(C313,Hoja2!$D$2:$N$5000,3,FALSE)</f>
        <v>2</v>
      </c>
      <c r="F313" s="217">
        <f>VLOOKUP(C313,Hoja2!$D$2:$N$5000,4,FALSE)</f>
        <v>43282</v>
      </c>
      <c r="G313" s="217">
        <f>VLOOKUP(C313,Hoja2!$D$2:$N$5000,5,FALSE)</f>
        <v>44561</v>
      </c>
      <c r="H313" s="218">
        <f>VLOOKUP(C313,Hoja2!$D$2:$N$5000,6,FALSE)</f>
        <v>0.19455</v>
      </c>
      <c r="I313" s="218">
        <f>VLOOKUP(C313,Hoja2!$D$2:$N$5000,7,FALSE)</f>
        <v>0.43934800000000002</v>
      </c>
      <c r="J313" s="218">
        <f>VLOOKUP(C313,Hoja2!$D$2:$N$5000,8,FALSE)</f>
        <v>0.51716359999999995</v>
      </c>
      <c r="K313" s="218">
        <f>VLOOKUP(C313,Hoja2!$D$2:$N$5000,9,FALSE)</f>
        <v>0.50503500000000001</v>
      </c>
      <c r="L313" s="218">
        <f>VLOOKUP(C313,Hoja2!$D$2:$N$5000,10,FALSE)</f>
        <v>178.84867399999999</v>
      </c>
      <c r="M313" s="218">
        <f>VLOOKUP(C313,Hoja2!$D$2:$N$5000,11,FALSE)</f>
        <v>21.210172</v>
      </c>
    </row>
    <row r="314" spans="1:13" ht="11.25" customHeight="1">
      <c r="A314" s="548"/>
      <c r="B314" s="535"/>
      <c r="C314" s="401" t="s">
        <v>741</v>
      </c>
      <c r="D314" s="221" t="str">
        <f>VLOOKUP(C314,Hoja2!$D$2:$N$5000,2,FALSE)</f>
        <v>Minería</v>
      </c>
      <c r="E314" s="215">
        <f>VLOOKUP(C314,Hoja2!$D$2:$N$5000,3,FALSE)</f>
        <v>11</v>
      </c>
      <c r="F314" s="217">
        <f>VLOOKUP(C314,Hoja2!$D$2:$N$5000,4,FALSE)</f>
        <v>43922</v>
      </c>
      <c r="G314" s="217">
        <f>VLOOKUP(C314,Hoja2!$D$2:$N$5000,5,FALSE)</f>
        <v>45657</v>
      </c>
      <c r="H314" s="218">
        <f>VLOOKUP(C314,Hoja2!$D$2:$N$5000,6,FALSE)</f>
        <v>0.240957</v>
      </c>
      <c r="I314" s="218">
        <f>VLOOKUP(C314,Hoja2!$D$2:$N$5000,7,FALSE)</f>
        <v>0.60933400000000004</v>
      </c>
      <c r="J314" s="218">
        <f>VLOOKUP(C314,Hoja2!$D$2:$N$5000,8,FALSE)</f>
        <v>5.5491999999999999</v>
      </c>
      <c r="K314" s="218">
        <f>VLOOKUP(C314,Hoja2!$D$2:$N$5000,9,FALSE)</f>
        <v>5.4070600000000004</v>
      </c>
      <c r="L314" s="218">
        <f>VLOOKUP(C314,Hoja2!$D$2:$N$5000,10,FALSE)</f>
        <v>2586.3911699999999</v>
      </c>
      <c r="M314" s="218">
        <f>VLOOKUP(C314,Hoja2!$D$2:$N$5000,11,FALSE)</f>
        <v>16.222795999999999</v>
      </c>
    </row>
    <row r="315" spans="1:13" ht="11.25" customHeight="1">
      <c r="A315" s="548"/>
      <c r="B315" s="535"/>
      <c r="C315" s="401" t="s">
        <v>3126</v>
      </c>
      <c r="D315" s="221" t="str">
        <f>VLOOKUP(C315,Hoja2!$D$2:$N$5000,2,FALSE)</f>
        <v>Pesquería</v>
      </c>
      <c r="E315" s="215">
        <f>VLOOKUP(C315,Hoja2!$D$2:$N$5000,3,FALSE)</f>
        <v>1</v>
      </c>
      <c r="F315" s="217">
        <f>VLOOKUP(C315,Hoja2!$D$2:$N$5000,4,FALSE)</f>
        <v>43252</v>
      </c>
      <c r="G315" s="217">
        <f>VLOOKUP(C315,Hoja2!$D$2:$N$5000,5,FALSE)</f>
        <v>44561</v>
      </c>
      <c r="H315" s="218">
        <f>VLOOKUP(C315,Hoja2!$D$2:$N$5000,6,FALSE)</f>
        <v>0.107346</v>
      </c>
      <c r="I315" s="218">
        <f>VLOOKUP(C315,Hoja2!$D$2:$N$5000,7,FALSE)</f>
        <v>0.33659</v>
      </c>
      <c r="J315" s="218">
        <f>VLOOKUP(C315,Hoja2!$D$2:$N$5000,8,FALSE)</f>
        <v>0.28782720000000001</v>
      </c>
      <c r="K315" s="218">
        <f>VLOOKUP(C315,Hoja2!$D$2:$N$5000,9,FALSE)</f>
        <v>0.226742</v>
      </c>
      <c r="L315" s="218">
        <f>VLOOKUP(C315,Hoja2!$D$2:$N$5000,10,FALSE)</f>
        <v>76.668970000000002</v>
      </c>
      <c r="M315" s="218">
        <f>VLOOKUP(C315,Hoja2!$D$2:$N$5000,11,FALSE)</f>
        <v>20.030234</v>
      </c>
    </row>
    <row r="316" spans="1:13" ht="11.25" customHeight="1">
      <c r="A316" s="548"/>
      <c r="B316" s="535"/>
      <c r="C316" s="401" t="s">
        <v>5698</v>
      </c>
      <c r="D316" s="221" t="str">
        <f>VLOOKUP(C316,Hoja2!$D$2:$N$5000,2,FALSE)</f>
        <v>Otros</v>
      </c>
      <c r="E316" s="215">
        <f>VLOOKUP(C316,Hoja2!$D$2:$N$5000,3,FALSE)</f>
        <v>8</v>
      </c>
      <c r="F316" s="217">
        <f>VLOOKUP(C316,Hoja2!$D$2:$N$5000,4,FALSE)</f>
        <v>43739</v>
      </c>
      <c r="G316" s="217">
        <f>VLOOKUP(C316,Hoja2!$D$2:$N$5000,5,FALSE)</f>
        <v>44104</v>
      </c>
      <c r="H316" s="218">
        <f>VLOOKUP(C316,Hoja2!$D$2:$N$5000,6,FALSE)</f>
        <v>0.208872</v>
      </c>
      <c r="I316" s="218">
        <f>VLOOKUP(C316,Hoja2!$D$2:$N$5000,7,FALSE)</f>
        <v>0.66222099999999995</v>
      </c>
      <c r="J316" s="218">
        <f>VLOOKUP(C316,Hoja2!$D$2:$N$5000,8,FALSE)</f>
        <v>0.1909092</v>
      </c>
      <c r="K316" s="218">
        <f>VLOOKUP(C316,Hoja2!$D$2:$N$5000,9,FALSE)</f>
        <v>0.20344400000000001</v>
      </c>
      <c r="L316" s="218">
        <f>VLOOKUP(C316,Hoja2!$D$2:$N$5000,10,FALSE)</f>
        <v>98.816564</v>
      </c>
      <c r="M316" s="218">
        <f>VLOOKUP(C316,Hoja2!$D$2:$N$5000,11,FALSE)</f>
        <v>18.602309000000002</v>
      </c>
    </row>
    <row r="317" spans="1:13" ht="11.25" customHeight="1">
      <c r="A317" s="548"/>
      <c r="B317" s="535"/>
      <c r="C317" s="401" t="s">
        <v>6356</v>
      </c>
      <c r="D317" s="221" t="str">
        <f>VLOOKUP(C317,Hoja2!$D$2:$N$5000,2,FALSE)</f>
        <v>Otros</v>
      </c>
      <c r="E317" s="215">
        <f>VLOOKUP(C317,Hoja2!$D$2:$N$5000,3,FALSE)</f>
        <v>7</v>
      </c>
      <c r="F317" s="217">
        <f>VLOOKUP(C317,Hoja2!$D$2:$N$5000,4,FALSE)</f>
        <v>44044</v>
      </c>
      <c r="G317" s="217">
        <f>VLOOKUP(C317,Hoja2!$D$2:$N$5000,5,FALSE)</f>
        <v>45138</v>
      </c>
      <c r="H317" s="218">
        <f>VLOOKUP(C317,Hoja2!$D$2:$N$5000,6,FALSE)</f>
        <v>0.18721099999999999</v>
      </c>
      <c r="I317" s="218">
        <f>VLOOKUP(C317,Hoja2!$D$2:$N$5000,7,FALSE)</f>
        <v>0.43104300000000001</v>
      </c>
      <c r="J317" s="218">
        <f>VLOOKUP(C317,Hoja2!$D$2:$N$5000,8,FALSE)</f>
        <v>0.1212</v>
      </c>
      <c r="K317" s="218">
        <f>VLOOKUP(C317,Hoja2!$D$2:$N$5000,9,FALSE)</f>
        <v>9.4097E-2</v>
      </c>
      <c r="L317" s="218">
        <f>VLOOKUP(C317,Hoja2!$D$2:$N$5000,10,FALSE)</f>
        <v>40.481873999999998</v>
      </c>
      <c r="M317" s="218">
        <f>VLOOKUP(C317,Hoja2!$D$2:$N$5000,11,FALSE)</f>
        <v>20.246658</v>
      </c>
    </row>
    <row r="318" spans="1:13" ht="11.25" customHeight="1">
      <c r="A318" s="548"/>
      <c r="B318" s="535"/>
      <c r="C318" s="401" t="s">
        <v>6984</v>
      </c>
      <c r="D318" s="221" t="str">
        <f>VLOOKUP(C318,Hoja2!$D$2:$N$5000,2,FALSE)</f>
        <v>Alimentos</v>
      </c>
      <c r="E318" s="215">
        <f>VLOOKUP(C318,Hoja2!$D$2:$N$5000,3,FALSE)</f>
        <v>14</v>
      </c>
      <c r="F318" s="217">
        <f>VLOOKUP(C318,Hoja2!$D$2:$N$5000,4,FALSE)</f>
        <v>43922</v>
      </c>
      <c r="G318" s="217">
        <f>VLOOKUP(C318,Hoja2!$D$2:$N$5000,5,FALSE)</f>
        <v>45138</v>
      </c>
      <c r="H318" s="218">
        <f>VLOOKUP(C318,Hoja2!$D$2:$N$5000,6,FALSE)</f>
        <v>0.19706099999999999</v>
      </c>
      <c r="I318" s="218">
        <f>VLOOKUP(C318,Hoja2!$D$2:$N$5000,7,FALSE)</f>
        <v>0.34138800000000002</v>
      </c>
      <c r="J318" s="218">
        <f>VLOOKUP(C318,Hoja2!$D$2:$N$5000,8,FALSE)</f>
        <v>0.13265360000000001</v>
      </c>
      <c r="K318" s="218">
        <f>VLOOKUP(C318,Hoja2!$D$2:$N$5000,9,FALSE)</f>
        <v>6.3714999999999994E-2</v>
      </c>
      <c r="L318" s="218">
        <f>VLOOKUP(C318,Hoja2!$D$2:$N$5000,10,FALSE)</f>
        <v>35.720441999999998</v>
      </c>
      <c r="M318" s="218">
        <f>VLOOKUP(C318,Hoja2!$D$2:$N$5000,11,FALSE)</f>
        <v>18.824000000000002</v>
      </c>
    </row>
    <row r="319" spans="1:13" ht="11.25" customHeight="1">
      <c r="A319" s="548"/>
      <c r="B319" s="535"/>
      <c r="C319" s="401" t="s">
        <v>6116</v>
      </c>
      <c r="D319" s="221" t="str">
        <f>VLOOKUP(C319,Hoja2!$D$2:$N$5000,2,FALSE)</f>
        <v>Bebidas</v>
      </c>
      <c r="E319" s="215">
        <f>VLOOKUP(C319,Hoja2!$D$2:$N$5000,3,FALSE)</f>
        <v>14</v>
      </c>
      <c r="F319" s="217">
        <f>VLOOKUP(C319,Hoja2!$D$2:$N$5000,4,FALSE)</f>
        <v>43864</v>
      </c>
      <c r="G319" s="217">
        <f>VLOOKUP(C319,Hoja2!$D$2:$N$5000,5,FALSE)</f>
        <v>47847</v>
      </c>
      <c r="H319" s="218">
        <f>VLOOKUP(C319,Hoja2!$D$2:$N$5000,6,FALSE)</f>
        <v>0.21839500000000001</v>
      </c>
      <c r="I319" s="218">
        <f>VLOOKUP(C319,Hoja2!$D$2:$N$5000,7,FALSE)</f>
        <v>0.58339600000000003</v>
      </c>
      <c r="J319" s="218">
        <f>VLOOKUP(C319,Hoja2!$D$2:$N$5000,8,FALSE)</f>
        <v>0.61298240000000004</v>
      </c>
      <c r="K319" s="218">
        <f>VLOOKUP(C319,Hoja2!$D$2:$N$5000,9,FALSE)</f>
        <v>0.62653000000000003</v>
      </c>
      <c r="L319" s="218">
        <f>VLOOKUP(C319,Hoja2!$D$2:$N$5000,10,FALSE)</f>
        <v>282.10561300000001</v>
      </c>
      <c r="M319" s="218">
        <f>VLOOKUP(C319,Hoja2!$D$2:$N$5000,11,FALSE)</f>
        <v>20.054176999999999</v>
      </c>
    </row>
    <row r="320" spans="1:13" ht="11.25" customHeight="1">
      <c r="A320" s="548"/>
      <c r="B320" s="535"/>
      <c r="C320" s="401" t="s">
        <v>7138</v>
      </c>
      <c r="D320" s="221" t="str">
        <f>VLOOKUP(C320,Hoja2!$D$2:$N$5000,2,FALSE)</f>
        <v>Otros</v>
      </c>
      <c r="E320" s="215">
        <f>VLOOKUP(C320,Hoja2!$D$2:$N$5000,3,FALSE)</f>
        <v>14</v>
      </c>
      <c r="F320" s="217">
        <f>VLOOKUP(C320,Hoja2!$D$2:$N$5000,4,FALSE)</f>
        <v>44348</v>
      </c>
      <c r="G320" s="217">
        <f>VLOOKUP(C320,Hoja2!$D$2:$N$5000,5,FALSE)</f>
        <v>45473</v>
      </c>
      <c r="H320" s="218">
        <f>VLOOKUP(C320,Hoja2!$D$2:$N$5000,6,FALSE)</f>
        <v>0.16826199999999999</v>
      </c>
      <c r="I320" s="218">
        <f>VLOOKUP(C320,Hoja2!$D$2:$N$5000,7,FALSE)</f>
        <v>0.35880600000000001</v>
      </c>
      <c r="J320" s="218">
        <f>VLOOKUP(C320,Hoja2!$D$2:$N$5000,8,FALSE)</f>
        <v>0.28936000000000001</v>
      </c>
      <c r="K320" s="218">
        <f>VLOOKUP(C320,Hoja2!$D$2:$N$5000,9,FALSE)</f>
        <v>0.19114500000000001</v>
      </c>
      <c r="L320" s="218">
        <f>VLOOKUP(C320,Hoja2!$D$2:$N$5000,10,FALSE)</f>
        <v>81.895131000000006</v>
      </c>
      <c r="M320" s="218">
        <f>VLOOKUP(C320,Hoja2!$D$2:$N$5000,11,FALSE)</f>
        <v>19.348569999999999</v>
      </c>
    </row>
    <row r="321" spans="1:13" ht="11.25" customHeight="1">
      <c r="A321" s="548"/>
      <c r="B321" s="535"/>
      <c r="C321" s="401" t="s">
        <v>5850</v>
      </c>
      <c r="D321" s="221" t="str">
        <f>VLOOKUP(C321,Hoja2!$D$2:$N$5000,2,FALSE)</f>
        <v>Otros</v>
      </c>
      <c r="E321" s="215">
        <f>VLOOKUP(C321,Hoja2!$D$2:$N$5000,3,FALSE)</f>
        <v>14</v>
      </c>
      <c r="F321" s="217">
        <f>VLOOKUP(C321,Hoja2!$D$2:$N$5000,4,FALSE)</f>
        <v>43800</v>
      </c>
      <c r="G321" s="217">
        <f>VLOOKUP(C321,Hoja2!$D$2:$N$5000,5,FALSE)</f>
        <v>44712</v>
      </c>
      <c r="H321" s="218">
        <f>VLOOKUP(C321,Hoja2!$D$2:$N$5000,6,FALSE)</f>
        <v>0.14974199999999999</v>
      </c>
      <c r="I321" s="218">
        <f>VLOOKUP(C321,Hoja2!$D$2:$N$5000,7,FALSE)</f>
        <v>0.41273199999999999</v>
      </c>
      <c r="J321" s="218">
        <f>VLOOKUP(C321,Hoja2!$D$2:$N$5000,8,FALSE)</f>
        <v>0.49919999999999998</v>
      </c>
      <c r="K321" s="218">
        <f>VLOOKUP(C321,Hoja2!$D$2:$N$5000,9,FALSE)</f>
        <v>0.38229000000000002</v>
      </c>
      <c r="L321" s="218">
        <f>VLOOKUP(C321,Hoja2!$D$2:$N$5000,10,FALSE)</f>
        <v>162.52854300000001</v>
      </c>
      <c r="M321" s="218">
        <f>VLOOKUP(C321,Hoja2!$D$2:$N$5000,11,FALSE)</f>
        <v>20.109936999999999</v>
      </c>
    </row>
    <row r="322" spans="1:13" ht="11.25" customHeight="1">
      <c r="A322" s="548"/>
      <c r="B322" s="535"/>
      <c r="C322" s="401" t="s">
        <v>6362</v>
      </c>
      <c r="D322" s="221" t="str">
        <f>VLOOKUP(C322,Hoja2!$D$2:$N$5000,2,FALSE)</f>
        <v>Otros</v>
      </c>
      <c r="E322" s="215">
        <f>VLOOKUP(C322,Hoja2!$D$2:$N$5000,3,FALSE)</f>
        <v>7</v>
      </c>
      <c r="F322" s="217">
        <f>VLOOKUP(C322,Hoja2!$D$2:$N$5000,4,FALSE)</f>
        <v>44044</v>
      </c>
      <c r="G322" s="217">
        <f>VLOOKUP(C322,Hoja2!$D$2:$N$5000,5,FALSE)</f>
        <v>45138</v>
      </c>
      <c r="H322" s="218">
        <f>VLOOKUP(C322,Hoja2!$D$2:$N$5000,6,FALSE)</f>
        <v>0.17411499999999999</v>
      </c>
      <c r="I322" s="218">
        <f>VLOOKUP(C322,Hoja2!$D$2:$N$5000,7,FALSE)</f>
        <v>0.43226100000000001</v>
      </c>
      <c r="J322" s="218">
        <f>VLOOKUP(C322,Hoja2!$D$2:$N$5000,8,FALSE)</f>
        <v>0.36067519999999997</v>
      </c>
      <c r="K322" s="218">
        <f>VLOOKUP(C322,Hoja2!$D$2:$N$5000,9,FALSE)</f>
        <v>0.33456900000000001</v>
      </c>
      <c r="L322" s="218">
        <f>VLOOKUP(C322,Hoja2!$D$2:$N$5000,10,FALSE)</f>
        <v>120.830997</v>
      </c>
      <c r="M322" s="218">
        <f>VLOOKUP(C322,Hoja2!$D$2:$N$5000,11,FALSE)</f>
        <v>21.376172</v>
      </c>
    </row>
    <row r="323" spans="1:13" ht="11.25" customHeight="1">
      <c r="A323" s="548"/>
      <c r="B323" s="535"/>
      <c r="C323" s="401" t="s">
        <v>6896</v>
      </c>
      <c r="D323" s="221" t="str">
        <f>VLOOKUP(C323,Hoja2!$D$2:$N$5000,2,FALSE)</f>
        <v>Pesquería</v>
      </c>
      <c r="E323" s="215">
        <f>VLOOKUP(C323,Hoja2!$D$2:$N$5000,3,FALSE)</f>
        <v>1</v>
      </c>
      <c r="F323" s="217" t="str">
        <f>VLOOKUP(C323,Hoja2!$D$2:$N$5000,4,FALSE)</f>
        <v>-</v>
      </c>
      <c r="G323" s="217" t="str">
        <f>VLOOKUP(C323,Hoja2!$D$2:$N$5000,5,FALSE)</f>
        <v>-</v>
      </c>
      <c r="H323" s="218">
        <f>VLOOKUP(C323,Hoja2!$D$2:$N$5000,6,FALSE)</f>
        <v>0.13317000000000001</v>
      </c>
      <c r="I323" s="218">
        <f>VLOOKUP(C323,Hoja2!$D$2:$N$5000,7,FALSE)</f>
        <v>0.406364</v>
      </c>
      <c r="J323" s="218">
        <f>VLOOKUP(C323,Hoja2!$D$2:$N$5000,8,FALSE)</f>
        <v>0.25667640000000003</v>
      </c>
      <c r="K323" s="218">
        <f>VLOOKUP(C323,Hoja2!$D$2:$N$5000,9,FALSE)</f>
        <v>0.26993099999999998</v>
      </c>
      <c r="L323" s="218">
        <f>VLOOKUP(C323,Hoja2!$D$2:$N$5000,10,FALSE)</f>
        <v>82.540401000000003</v>
      </c>
      <c r="M323" s="218">
        <f>VLOOKUP(C323,Hoja2!$D$2:$N$5000,11,FALSE)</f>
        <v>32.956071000000001</v>
      </c>
    </row>
    <row r="324" spans="1:13" ht="11.25" customHeight="1">
      <c r="A324" s="548"/>
      <c r="B324" s="535"/>
      <c r="C324" s="401" t="s">
        <v>6916</v>
      </c>
      <c r="D324" s="221" t="str">
        <f>VLOOKUP(C324,Hoja2!$D$2:$N$5000,2,FALSE)</f>
        <v>Pesquería</v>
      </c>
      <c r="E324" s="215">
        <f>VLOOKUP(C324,Hoja2!$D$2:$N$5000,3,FALSE)</f>
        <v>1</v>
      </c>
      <c r="F324" s="217" t="str">
        <f>VLOOKUP(C324,Hoja2!$D$2:$N$5000,4,FALSE)</f>
        <v>-</v>
      </c>
      <c r="G324" s="217" t="str">
        <f>VLOOKUP(C324,Hoja2!$D$2:$N$5000,5,FALSE)</f>
        <v>-</v>
      </c>
      <c r="H324" s="218">
        <f>VLOOKUP(C324,Hoja2!$D$2:$N$5000,6,FALSE)</f>
        <v>0.38405299999999998</v>
      </c>
      <c r="I324" s="218">
        <f>VLOOKUP(C324,Hoja2!$D$2:$N$5000,7,FALSE)</f>
        <v>8.3023E-2</v>
      </c>
      <c r="J324" s="218">
        <f>VLOOKUP(C324,Hoja2!$D$2:$N$5000,8,FALSE)</f>
        <v>0.2469036</v>
      </c>
      <c r="K324" s="218">
        <f>VLOOKUP(C324,Hoja2!$D$2:$N$5000,9,FALSE)</f>
        <v>0.25913399999999998</v>
      </c>
      <c r="L324" s="218">
        <f>VLOOKUP(C324,Hoja2!$D$2:$N$5000,10,FALSE)</f>
        <v>16.220890000000001</v>
      </c>
      <c r="M324" s="218">
        <f>VLOOKUP(C324,Hoja2!$D$2:$N$5000,11,FALSE)</f>
        <v>61.961666999999998</v>
      </c>
    </row>
    <row r="325" spans="1:13" ht="11.25" customHeight="1">
      <c r="A325" s="548"/>
      <c r="B325" s="535"/>
      <c r="C325" s="401" t="s">
        <v>6027</v>
      </c>
      <c r="D325" s="221" t="str">
        <f>VLOOKUP(C325,Hoja2!$D$2:$N$5000,2,FALSE)</f>
        <v>Agroindustria</v>
      </c>
      <c r="E325" s="215">
        <f>VLOOKUP(C325,Hoja2!$D$2:$N$5000,3,FALSE)</f>
        <v>8</v>
      </c>
      <c r="F325" s="217">
        <f>VLOOKUP(C325,Hoja2!$D$2:$N$5000,4,FALSE)</f>
        <v>43831</v>
      </c>
      <c r="G325" s="217">
        <f>VLOOKUP(C325,Hoja2!$D$2:$N$5000,5,FALSE)</f>
        <v>44926</v>
      </c>
      <c r="H325" s="218">
        <f>VLOOKUP(C325,Hoja2!$D$2:$N$5000,6,FALSE)</f>
        <v>1.4109E-2</v>
      </c>
      <c r="I325" s="218">
        <f>VLOOKUP(C325,Hoja2!$D$2:$N$5000,7,FALSE)</f>
        <v>0.351738</v>
      </c>
      <c r="J325" s="218">
        <f>VLOOKUP(C325,Hoja2!$D$2:$N$5000,8,FALSE)</f>
        <v>0.23767240000000001</v>
      </c>
      <c r="K325" s="218">
        <f>VLOOKUP(C325,Hoja2!$D$2:$N$5000,9,FALSE)</f>
        <v>1.0708000000000001E-2</v>
      </c>
      <c r="L325" s="218">
        <f>VLOOKUP(C325,Hoja2!$D$2:$N$5000,10,FALSE)</f>
        <v>65.352368999999996</v>
      </c>
      <c r="M325" s="218">
        <f>VLOOKUP(C325,Hoja2!$D$2:$N$5000,11,FALSE)</f>
        <v>13.143955999999999</v>
      </c>
    </row>
    <row r="326" spans="1:13" ht="11.25" customHeight="1">
      <c r="A326" s="548"/>
      <c r="B326" s="535"/>
      <c r="C326" s="401" t="s">
        <v>6240</v>
      </c>
      <c r="D326" s="221" t="str">
        <f>VLOOKUP(C326,Hoja2!$D$2:$N$5000,2,FALSE)</f>
        <v>Pesquería</v>
      </c>
      <c r="E326" s="215">
        <f>VLOOKUP(C326,Hoja2!$D$2:$N$5000,3,FALSE)</f>
        <v>13</v>
      </c>
      <c r="F326" s="217">
        <f>VLOOKUP(C326,Hoja2!$D$2:$N$5000,4,FALSE)</f>
        <v>43952</v>
      </c>
      <c r="G326" s="217">
        <f>VLOOKUP(C326,Hoja2!$D$2:$N$5000,5,FALSE)</f>
        <v>45291</v>
      </c>
      <c r="H326" s="218">
        <f>VLOOKUP(C326,Hoja2!$D$2:$N$5000,6,FALSE)</f>
        <v>0.208426</v>
      </c>
      <c r="I326" s="218">
        <f>VLOOKUP(C326,Hoja2!$D$2:$N$5000,7,FALSE)</f>
        <v>0.33370899999999998</v>
      </c>
      <c r="J326" s="218">
        <f>VLOOKUP(C326,Hoja2!$D$2:$N$5000,8,FALSE)</f>
        <v>0.25876320000000003</v>
      </c>
      <c r="K326" s="218">
        <f>VLOOKUP(C326,Hoja2!$D$2:$N$5000,9,FALSE)</f>
        <v>0.22991700000000001</v>
      </c>
      <c r="L326" s="218">
        <f>VLOOKUP(C326,Hoja2!$D$2:$N$5000,10,FALSE)</f>
        <v>68.213648000000006</v>
      </c>
      <c r="M326" s="218">
        <f>VLOOKUP(C326,Hoja2!$D$2:$N$5000,11,FALSE)</f>
        <v>21.714948</v>
      </c>
    </row>
    <row r="327" spans="1:13" ht="11.25" customHeight="1">
      <c r="A327" s="548"/>
      <c r="B327" s="535"/>
      <c r="C327" s="401" t="s">
        <v>6120</v>
      </c>
      <c r="D327" s="221" t="str">
        <f>VLOOKUP(C327,Hoja2!$D$2:$N$5000,2,FALSE)</f>
        <v>Vidrios, cauchos y plásticos</v>
      </c>
      <c r="E327" s="215">
        <f>VLOOKUP(C327,Hoja2!$D$2:$N$5000,3,FALSE)</f>
        <v>7</v>
      </c>
      <c r="F327" s="217">
        <f>VLOOKUP(C327,Hoja2!$D$2:$N$5000,4,FALSE)</f>
        <v>43864</v>
      </c>
      <c r="G327" s="217">
        <f>VLOOKUP(C327,Hoja2!$D$2:$N$5000,5,FALSE)</f>
        <v>44985</v>
      </c>
      <c r="H327" s="218">
        <f>VLOOKUP(C327,Hoja2!$D$2:$N$5000,6,FALSE)</f>
        <v>0.201539</v>
      </c>
      <c r="I327" s="218">
        <f>VLOOKUP(C327,Hoja2!$D$2:$N$5000,7,FALSE)</f>
        <v>0.54671599999999998</v>
      </c>
      <c r="J327" s="218">
        <f>VLOOKUP(C327,Hoja2!$D$2:$N$5000,8,FALSE)</f>
        <v>0.32075999999999999</v>
      </c>
      <c r="K327" s="218">
        <f>VLOOKUP(C327,Hoja2!$D$2:$N$5000,9,FALSE)</f>
        <v>0.33456900000000001</v>
      </c>
      <c r="L327" s="218">
        <f>VLOOKUP(C327,Hoja2!$D$2:$N$5000,10,FALSE)</f>
        <v>135.91533899999999</v>
      </c>
      <c r="M327" s="218">
        <f>VLOOKUP(C327,Hoja2!$D$2:$N$5000,11,FALSE)</f>
        <v>20.592290999999999</v>
      </c>
    </row>
    <row r="328" spans="1:13" ht="11.25" customHeight="1">
      <c r="A328" s="548"/>
      <c r="B328" s="535"/>
      <c r="C328" s="401" t="s">
        <v>6802</v>
      </c>
      <c r="D328" s="221" t="str">
        <f>VLOOKUP(C328,Hoja2!$D$2:$N$5000,2,FALSE)</f>
        <v>Otros</v>
      </c>
      <c r="E328" s="215">
        <f>VLOOKUP(C328,Hoja2!$D$2:$N$5000,3,FALSE)</f>
        <v>7</v>
      </c>
      <c r="F328" s="217">
        <f>VLOOKUP(C328,Hoja2!$D$2:$N$5000,4,FALSE)</f>
        <v>44197</v>
      </c>
      <c r="G328" s="217">
        <f>VLOOKUP(C328,Hoja2!$D$2:$N$5000,5,FALSE)</f>
        <v>45291</v>
      </c>
      <c r="H328" s="218">
        <f>VLOOKUP(C328,Hoja2!$D$2:$N$5000,6,FALSE)</f>
        <v>0.22633500000000001</v>
      </c>
      <c r="I328" s="218">
        <f>VLOOKUP(C328,Hoja2!$D$2:$N$5000,7,FALSE)</f>
        <v>0.75076500000000002</v>
      </c>
      <c r="J328" s="218">
        <f>VLOOKUP(C328,Hoja2!$D$2:$N$5000,8,FALSE)</f>
        <v>0.3412</v>
      </c>
      <c r="K328" s="218">
        <f>VLOOKUP(C328,Hoja2!$D$2:$N$5000,9,FALSE)</f>
        <v>0.33456900000000001</v>
      </c>
      <c r="L328" s="218">
        <f>VLOOKUP(C328,Hoja2!$D$2:$N$5000,10,FALSE)</f>
        <v>198.53411</v>
      </c>
      <c r="M328" s="218">
        <f>VLOOKUP(C328,Hoja2!$D$2:$N$5000,11,FALSE)</f>
        <v>17.788988</v>
      </c>
    </row>
    <row r="329" spans="1:13" ht="11.25" customHeight="1">
      <c r="A329" s="548"/>
      <c r="B329" s="535"/>
      <c r="C329" s="401" t="s">
        <v>1738</v>
      </c>
      <c r="D329" s="221" t="str">
        <f>VLOOKUP(C329,Hoja2!$D$2:$N$5000,2,FALSE)</f>
        <v>Agroindustria</v>
      </c>
      <c r="E329" s="215">
        <f>VLOOKUP(C329,Hoja2!$D$2:$N$5000,3,FALSE)</f>
        <v>1</v>
      </c>
      <c r="F329" s="217">
        <f>VLOOKUP(C329,Hoja2!$D$2:$N$5000,4,FALSE)</f>
        <v>42736</v>
      </c>
      <c r="G329" s="217">
        <f>VLOOKUP(C329,Hoja2!$D$2:$N$5000,5,FALSE)</f>
        <v>44347</v>
      </c>
      <c r="H329" s="218">
        <f>VLOOKUP(C329,Hoja2!$D$2:$N$5000,6,FALSE)</f>
        <v>0.202599</v>
      </c>
      <c r="I329" s="218">
        <f>VLOOKUP(C329,Hoja2!$D$2:$N$5000,7,FALSE)</f>
        <v>0.77377899999999999</v>
      </c>
      <c r="J329" s="218">
        <f>VLOOKUP(C329,Hoja2!$D$2:$N$5000,8,FALSE)</f>
        <v>0.48603600000000002</v>
      </c>
      <c r="K329" s="218">
        <f>VLOOKUP(C329,Hoja2!$D$2:$N$5000,9,FALSE)</f>
        <v>0.51826700000000003</v>
      </c>
      <c r="L329" s="218">
        <f>VLOOKUP(C329,Hoja2!$D$2:$N$5000,10,FALSE)</f>
        <v>297.62409200000002</v>
      </c>
      <c r="M329" s="218">
        <f>VLOOKUP(C329,Hoja2!$D$2:$N$5000,11,FALSE)</f>
        <v>17.655495999999999</v>
      </c>
    </row>
    <row r="330" spans="1:13" ht="11.25" customHeight="1">
      <c r="A330" s="548"/>
      <c r="B330" s="535"/>
      <c r="C330" s="401" t="s">
        <v>6198</v>
      </c>
      <c r="D330" s="221" t="str">
        <f>VLOOKUP(C330,Hoja2!$D$2:$N$5000,2,FALSE)</f>
        <v>Hidrocarburos</v>
      </c>
      <c r="E330" s="215">
        <f>VLOOKUP(C330,Hoja2!$D$2:$N$5000,3,FALSE)</f>
        <v>6</v>
      </c>
      <c r="F330" s="217">
        <f>VLOOKUP(C330,Hoja2!$D$2:$N$5000,4,FALSE)</f>
        <v>43922</v>
      </c>
      <c r="G330" s="217">
        <f>VLOOKUP(C330,Hoja2!$D$2:$N$5000,5,FALSE)</f>
        <v>45657</v>
      </c>
      <c r="H330" s="218">
        <f>VLOOKUP(C330,Hoja2!$D$2:$N$5000,6,FALSE)</f>
        <v>0.19043499999999999</v>
      </c>
      <c r="I330" s="218">
        <f>VLOOKUP(C330,Hoja2!$D$2:$N$5000,7,FALSE)</f>
        <v>0.55605899999999997</v>
      </c>
      <c r="J330" s="218">
        <f>VLOOKUP(C330,Hoja2!$D$2:$N$5000,8,FALSE)</f>
        <v>0.35580000000000001</v>
      </c>
      <c r="K330" s="218">
        <f>VLOOKUP(C330,Hoja2!$D$2:$N$5000,9,FALSE)</f>
        <v>0.33293499999999998</v>
      </c>
      <c r="L330" s="218">
        <f>VLOOKUP(C330,Hoja2!$D$2:$N$5000,10,FALSE)</f>
        <v>152.74611899999999</v>
      </c>
      <c r="M330" s="218">
        <f>VLOOKUP(C330,Hoja2!$D$2:$N$5000,11,FALSE)</f>
        <v>20.246168999999998</v>
      </c>
    </row>
    <row r="331" spans="1:13" ht="11.25" customHeight="1">
      <c r="A331" s="548"/>
      <c r="B331" s="535"/>
      <c r="C331" s="401" t="s">
        <v>1538</v>
      </c>
      <c r="D331" s="221" t="str">
        <f>VLOOKUP(C331,Hoja2!$D$2:$N$5000,2,FALSE)</f>
        <v>Textiles</v>
      </c>
      <c r="E331" s="215">
        <f>VLOOKUP(C331,Hoja2!$D$2:$N$5000,3,FALSE)</f>
        <v>7</v>
      </c>
      <c r="F331" s="217">
        <f>VLOOKUP(C331,Hoja2!$D$2:$N$5000,4,FALSE)</f>
        <v>42705</v>
      </c>
      <c r="G331" s="217">
        <f>VLOOKUP(C331,Hoja2!$D$2:$N$5000,5,FALSE)</f>
        <v>44530</v>
      </c>
      <c r="H331" s="218">
        <f>VLOOKUP(C331,Hoja2!$D$2:$N$5000,6,FALSE)</f>
        <v>0.13181300000000001</v>
      </c>
      <c r="I331" s="218">
        <f>VLOOKUP(C331,Hoja2!$D$2:$N$5000,7,FALSE)</f>
        <v>0.43394300000000002</v>
      </c>
      <c r="J331" s="218">
        <f>VLOOKUP(C331,Hoja2!$D$2:$N$5000,8,FALSE)</f>
        <v>0.44700000000000001</v>
      </c>
      <c r="K331" s="218">
        <f>VLOOKUP(C331,Hoja2!$D$2:$N$5000,9,FALSE)</f>
        <v>0.33456900000000001</v>
      </c>
      <c r="L331" s="218">
        <f>VLOOKUP(C331,Hoja2!$D$2:$N$5000,10,FALSE)</f>
        <v>150.34338700000001</v>
      </c>
      <c r="M331" s="218">
        <f>VLOOKUP(C331,Hoja2!$D$2:$N$5000,11,FALSE)</f>
        <v>20.949325000000002</v>
      </c>
    </row>
    <row r="332" spans="1:13" ht="11.25" customHeight="1">
      <c r="A332" s="548"/>
      <c r="B332" s="535"/>
      <c r="C332" s="401" t="s">
        <v>3318</v>
      </c>
      <c r="D332" s="221" t="str">
        <f>VLOOKUP(C332,Hoja2!$D$2:$N$5000,2,FALSE)</f>
        <v>Comercio</v>
      </c>
      <c r="E332" s="215">
        <f>VLOOKUP(C332,Hoja2!$D$2:$N$5000,3,FALSE)</f>
        <v>8</v>
      </c>
      <c r="F332" s="217">
        <f>VLOOKUP(C332,Hoja2!$D$2:$N$5000,4,FALSE)</f>
        <v>43374</v>
      </c>
      <c r="G332" s="217">
        <f>VLOOKUP(C332,Hoja2!$D$2:$N$5000,5,FALSE)</f>
        <v>44531</v>
      </c>
      <c r="H332" s="218">
        <f>VLOOKUP(C332,Hoja2!$D$2:$N$5000,6,FALSE)</f>
        <v>6.8072999999999995E-2</v>
      </c>
      <c r="I332" s="218">
        <f>VLOOKUP(C332,Hoja2!$D$2:$N$5000,7,FALSE)</f>
        <v>0.294346</v>
      </c>
      <c r="J332" s="218">
        <f>VLOOKUP(C332,Hoja2!$D$2:$N$5000,8,FALSE)</f>
        <v>0.37829079999999998</v>
      </c>
      <c r="K332" s="218">
        <f>VLOOKUP(C332,Hoja2!$D$2:$N$5000,9,FALSE)</f>
        <v>0.182028</v>
      </c>
      <c r="L332" s="218">
        <f>VLOOKUP(C332,Hoja2!$D$2:$N$5000,10,FALSE)</f>
        <v>87.038427999999996</v>
      </c>
      <c r="M332" s="218">
        <f>VLOOKUP(C332,Hoja2!$D$2:$N$5000,11,FALSE)</f>
        <v>19.291111999999998</v>
      </c>
    </row>
    <row r="333" spans="1:13" ht="11.25" customHeight="1">
      <c r="A333" s="548"/>
      <c r="B333" s="535"/>
      <c r="C333" s="401" t="s">
        <v>535</v>
      </c>
      <c r="D333" s="221" t="str">
        <f>VLOOKUP(C333,Hoja2!$D$2:$N$5000,2,FALSE)</f>
        <v>Textiles</v>
      </c>
      <c r="E333" s="215">
        <f>VLOOKUP(C333,Hoja2!$D$2:$N$5000,3,FALSE)</f>
        <v>8</v>
      </c>
      <c r="F333" s="217">
        <f>VLOOKUP(C333,Hoja2!$D$2:$N$5000,4,FALSE)</f>
        <v>42248</v>
      </c>
      <c r="G333" s="217">
        <f>VLOOKUP(C333,Hoja2!$D$2:$N$5000,5,FALSE)</f>
        <v>44561</v>
      </c>
      <c r="H333" s="218">
        <f>VLOOKUP(C333,Hoja2!$D$2:$N$5000,6,FALSE)</f>
        <v>0.21803500000000001</v>
      </c>
      <c r="I333" s="218">
        <f>VLOOKUP(C333,Hoja2!$D$2:$N$5000,7,FALSE)</f>
        <v>0.70919100000000002</v>
      </c>
      <c r="J333" s="218">
        <f>VLOOKUP(C333,Hoja2!$D$2:$N$5000,8,FALSE)</f>
        <v>1.4632179999999999</v>
      </c>
      <c r="K333" s="218">
        <f>VLOOKUP(C333,Hoja2!$D$2:$N$5000,9,FALSE)</f>
        <v>1.499058</v>
      </c>
      <c r="L333" s="218">
        <f>VLOOKUP(C333,Hoja2!$D$2:$N$5000,10,FALSE)</f>
        <v>811.18890399999998</v>
      </c>
      <c r="M333" s="218">
        <f>VLOOKUP(C333,Hoja2!$D$2:$N$5000,11,FALSE)</f>
        <v>18.261747</v>
      </c>
    </row>
    <row r="334" spans="1:13" ht="11.25" customHeight="1">
      <c r="A334" s="548"/>
      <c r="B334" s="535"/>
      <c r="C334" s="401" t="s">
        <v>6236</v>
      </c>
      <c r="D334" s="221" t="str">
        <f>VLOOKUP(C334,Hoja2!$D$2:$N$5000,2,FALSE)</f>
        <v>Agroindustria</v>
      </c>
      <c r="E334" s="215">
        <f>VLOOKUP(C334,Hoja2!$D$2:$N$5000,3,FALSE)</f>
        <v>8</v>
      </c>
      <c r="F334" s="217">
        <f>VLOOKUP(C334,Hoja2!$D$2:$N$5000,4,FALSE)</f>
        <v>43952</v>
      </c>
      <c r="G334" s="217">
        <f>VLOOKUP(C334,Hoja2!$D$2:$N$5000,5,FALSE)</f>
        <v>45046</v>
      </c>
      <c r="H334" s="218">
        <f>VLOOKUP(C334,Hoja2!$D$2:$N$5000,6,FALSE)</f>
        <v>0.15311</v>
      </c>
      <c r="I334" s="218">
        <f>VLOOKUP(C334,Hoja2!$D$2:$N$5000,7,FALSE)</f>
        <v>0.51113200000000003</v>
      </c>
      <c r="J334" s="218">
        <f>VLOOKUP(C334,Hoja2!$D$2:$N$5000,8,FALSE)</f>
        <v>0.20247999999999999</v>
      </c>
      <c r="K334" s="218">
        <f>VLOOKUP(C334,Hoja2!$D$2:$N$5000,9,FALSE)</f>
        <v>0.171321</v>
      </c>
      <c r="L334" s="218">
        <f>VLOOKUP(C334,Hoja2!$D$2:$N$5000,10,FALSE)</f>
        <v>80.902450000000002</v>
      </c>
      <c r="M334" s="218">
        <f>VLOOKUP(C334,Hoja2!$D$2:$N$5000,11,FALSE)</f>
        <v>18.726654</v>
      </c>
    </row>
    <row r="335" spans="1:13" ht="11.25" customHeight="1">
      <c r="A335" s="548"/>
      <c r="B335" s="535"/>
      <c r="C335" s="401" t="s">
        <v>6238</v>
      </c>
      <c r="D335" s="221" t="str">
        <f>VLOOKUP(C335,Hoja2!$D$2:$N$5000,2,FALSE)</f>
        <v>Agroindustria</v>
      </c>
      <c r="E335" s="215">
        <f>VLOOKUP(C335,Hoja2!$D$2:$N$5000,3,FALSE)</f>
        <v>8</v>
      </c>
      <c r="F335" s="217">
        <f>VLOOKUP(C335,Hoja2!$D$2:$N$5000,4,FALSE)</f>
        <v>43952</v>
      </c>
      <c r="G335" s="217">
        <f>VLOOKUP(C335,Hoja2!$D$2:$N$5000,5,FALSE)</f>
        <v>45046</v>
      </c>
      <c r="H335" s="218">
        <f>VLOOKUP(C335,Hoja2!$D$2:$N$5000,6,FALSE)</f>
        <v>0.143208</v>
      </c>
      <c r="I335" s="218">
        <f>VLOOKUP(C335,Hoja2!$D$2:$N$5000,7,FALSE)</f>
        <v>0.56664800000000004</v>
      </c>
      <c r="J335" s="218">
        <f>VLOOKUP(C335,Hoja2!$D$2:$N$5000,8,FALSE)</f>
        <v>0.24151159999999999</v>
      </c>
      <c r="K335" s="218">
        <f>VLOOKUP(C335,Hoja2!$D$2:$N$5000,9,FALSE)</f>
        <v>0.15735499999999999</v>
      </c>
      <c r="L335" s="218">
        <f>VLOOKUP(C335,Hoja2!$D$2:$N$5000,10,FALSE)</f>
        <v>108.55146999999999</v>
      </c>
      <c r="M335" s="218">
        <f>VLOOKUP(C335,Hoja2!$D$2:$N$5000,11,FALSE)</f>
        <v>17.200859999999999</v>
      </c>
    </row>
    <row r="336" spans="1:13" ht="11.25" customHeight="1">
      <c r="A336" s="548"/>
      <c r="B336" s="535"/>
      <c r="C336" s="401" t="s">
        <v>6634</v>
      </c>
      <c r="D336" s="221" t="str">
        <f>VLOOKUP(C336,Hoja2!$D$2:$N$5000,2,FALSE)</f>
        <v>Agroindustria</v>
      </c>
      <c r="E336" s="215">
        <f>VLOOKUP(C336,Hoja2!$D$2:$N$5000,3,FALSE)</f>
        <v>7</v>
      </c>
      <c r="F336" s="217">
        <f>VLOOKUP(C336,Hoja2!$D$2:$N$5000,4,FALSE)</f>
        <v>44136</v>
      </c>
      <c r="G336" s="217">
        <f>VLOOKUP(C336,Hoja2!$D$2:$N$5000,5,FALSE)</f>
        <v>44896</v>
      </c>
      <c r="H336" s="218">
        <f>VLOOKUP(C336,Hoja2!$D$2:$N$5000,6,FALSE)</f>
        <v>0.11215600000000001</v>
      </c>
      <c r="I336" s="218">
        <f>VLOOKUP(C336,Hoja2!$D$2:$N$5000,7,FALSE)</f>
        <v>0.18817400000000001</v>
      </c>
      <c r="J336" s="218">
        <f>VLOOKUP(C336,Hoja2!$D$2:$N$5000,8,FALSE)</f>
        <v>0.16774800000000001</v>
      </c>
      <c r="K336" s="218">
        <f>VLOOKUP(C336,Hoja2!$D$2:$N$5000,9,FALSE)</f>
        <v>7.3187000000000002E-2</v>
      </c>
      <c r="L336" s="218">
        <f>VLOOKUP(C336,Hoja2!$D$2:$N$5000,10,FALSE)</f>
        <v>24.459969000000001</v>
      </c>
      <c r="M336" s="218">
        <f>VLOOKUP(C336,Hoja2!$D$2:$N$5000,11,FALSE)</f>
        <v>21.203986</v>
      </c>
    </row>
    <row r="337" spans="1:13" ht="11.25" customHeight="1">
      <c r="A337" s="548"/>
      <c r="B337" s="535"/>
      <c r="C337" s="401" t="s">
        <v>1283</v>
      </c>
      <c r="D337" s="221" t="str">
        <f>VLOOKUP(C337,Hoja2!$D$2:$N$5000,2,FALSE)</f>
        <v>Textiles</v>
      </c>
      <c r="E337" s="215">
        <f>VLOOKUP(C337,Hoja2!$D$2:$N$5000,3,FALSE)</f>
        <v>7</v>
      </c>
      <c r="F337" s="217">
        <f>VLOOKUP(C337,Hoja2!$D$2:$N$5000,4,FALSE)</f>
        <v>42614</v>
      </c>
      <c r="G337" s="217">
        <f>VLOOKUP(C337,Hoja2!$D$2:$N$5000,5,FALSE)</f>
        <v>48091</v>
      </c>
      <c r="H337" s="218">
        <f>VLOOKUP(C337,Hoja2!$D$2:$N$5000,6,FALSE)</f>
        <v>0.19747999999999999</v>
      </c>
      <c r="I337" s="218">
        <f>VLOOKUP(C337,Hoja2!$D$2:$N$5000,7,FALSE)</f>
        <v>0.68651899999999999</v>
      </c>
      <c r="J337" s="218">
        <f>VLOOKUP(C337,Hoja2!$D$2:$N$5000,8,FALSE)</f>
        <v>1.2030000000000001</v>
      </c>
      <c r="K337" s="218">
        <f>VLOOKUP(C337,Hoja2!$D$2:$N$5000,9,FALSE)</f>
        <v>1.223266</v>
      </c>
      <c r="L337" s="218">
        <f>VLOOKUP(C337,Hoja2!$D$2:$N$5000,10,FALSE)</f>
        <v>640.10530600000004</v>
      </c>
      <c r="M337" s="218">
        <f>VLOOKUP(C337,Hoja2!$D$2:$N$5000,11,FALSE)</f>
        <v>20.142637000000001</v>
      </c>
    </row>
    <row r="338" spans="1:13" ht="11.25" customHeight="1">
      <c r="A338" s="548"/>
      <c r="B338" s="535"/>
      <c r="C338" s="401" t="s">
        <v>1480</v>
      </c>
      <c r="D338" s="221" t="str">
        <f>VLOOKUP(C338,Hoja2!$D$2:$N$5000,2,FALSE)</f>
        <v>Pesquería</v>
      </c>
      <c r="E338" s="215">
        <f>VLOOKUP(C338,Hoja2!$D$2:$N$5000,3,FALSE)</f>
        <v>1</v>
      </c>
      <c r="F338" s="217">
        <f>VLOOKUP(C338,Hoja2!$D$2:$N$5000,4,FALSE)</f>
        <v>42675</v>
      </c>
      <c r="G338" s="217">
        <f>VLOOKUP(C338,Hoja2!$D$2:$N$5000,5,FALSE)</f>
        <v>44500</v>
      </c>
      <c r="H338" s="218">
        <f>VLOOKUP(C338,Hoja2!$D$2:$N$5000,6,FALSE)</f>
        <v>0.225443</v>
      </c>
      <c r="I338" s="218">
        <f>VLOOKUP(C338,Hoja2!$D$2:$N$5000,7,FALSE)</f>
        <v>0.315444</v>
      </c>
      <c r="J338" s="218">
        <f>VLOOKUP(C338,Hoja2!$D$2:$N$5000,8,FALSE)</f>
        <v>1.0265455999999999</v>
      </c>
      <c r="K338" s="218">
        <f>VLOOKUP(C338,Hoja2!$D$2:$N$5000,9,FALSE)</f>
        <v>1.0797239999999999</v>
      </c>
      <c r="L338" s="218">
        <f>VLOOKUP(C338,Hoja2!$D$2:$N$5000,10,FALSE)</f>
        <v>256.25816200000003</v>
      </c>
      <c r="M338" s="218">
        <f>VLOOKUP(C338,Hoja2!$D$2:$N$5000,11,FALSE)</f>
        <v>28.636109999999999</v>
      </c>
    </row>
    <row r="339" spans="1:13" ht="11.25" customHeight="1">
      <c r="A339" s="548"/>
      <c r="B339" s="535"/>
      <c r="C339" s="401" t="s">
        <v>5784</v>
      </c>
      <c r="D339" s="221" t="str">
        <f>VLOOKUP(C339,Hoja2!$D$2:$N$5000,2,FALSE)</f>
        <v>Otros</v>
      </c>
      <c r="E339" s="215">
        <f>VLOOKUP(C339,Hoja2!$D$2:$N$5000,3,FALSE)</f>
        <v>7</v>
      </c>
      <c r="F339" s="217">
        <f>VLOOKUP(C339,Hoja2!$D$2:$N$5000,4,FALSE)</f>
        <v>43770</v>
      </c>
      <c r="G339" s="217">
        <f>VLOOKUP(C339,Hoja2!$D$2:$N$5000,5,FALSE)</f>
        <v>45657</v>
      </c>
      <c r="H339" s="218">
        <f>VLOOKUP(C339,Hoja2!$D$2:$N$5000,6,FALSE)</f>
        <v>0.19105800000000001</v>
      </c>
      <c r="I339" s="218">
        <f>VLOOKUP(C339,Hoja2!$D$2:$N$5000,7,FALSE)</f>
        <v>0.53015000000000001</v>
      </c>
      <c r="J339" s="218">
        <f>VLOOKUP(C339,Hoja2!$D$2:$N$5000,8,FALSE)</f>
        <v>0.408078</v>
      </c>
      <c r="K339" s="218">
        <f>VLOOKUP(C339,Hoja2!$D$2:$N$5000,9,FALSE)</f>
        <v>0.40775499999999998</v>
      </c>
      <c r="L339" s="218">
        <f>VLOOKUP(C339,Hoja2!$D$2:$N$5000,10,FALSE)</f>
        <v>167.67787999999999</v>
      </c>
      <c r="M339" s="218">
        <f>VLOOKUP(C339,Hoja2!$D$2:$N$5000,11,FALSE)</f>
        <v>29.991744000000001</v>
      </c>
    </row>
    <row r="340" spans="1:13" ht="11.25" customHeight="1">
      <c r="A340" s="548"/>
      <c r="B340" s="535"/>
      <c r="C340" s="401" t="s">
        <v>7391</v>
      </c>
      <c r="D340" s="221" t="str">
        <f>VLOOKUP(C340,Hoja2!$D$2:$N$5000,2,FALSE)</f>
        <v>Alimentos</v>
      </c>
      <c r="E340" s="215">
        <f>VLOOKUP(C340,Hoja2!$D$2:$N$5000,3,FALSE)</f>
        <v>7</v>
      </c>
      <c r="F340" s="217">
        <f>VLOOKUP(C340,Hoja2!$D$2:$N$5000,4,FALSE)</f>
        <v>44440</v>
      </c>
      <c r="G340" s="217">
        <f>VLOOKUP(C340,Hoja2!$D$2:$N$5000,5,FALSE)</f>
        <v>46022</v>
      </c>
      <c r="H340" s="218">
        <f>VLOOKUP(C340,Hoja2!$D$2:$N$5000,6,FALSE)</f>
        <v>0.17978</v>
      </c>
      <c r="I340" s="218">
        <f>VLOOKUP(C340,Hoja2!$D$2:$N$5000,7,FALSE)</f>
        <v>0.48828100000000002</v>
      </c>
      <c r="J340" s="218">
        <f>VLOOKUP(C340,Hoja2!$D$2:$N$5000,8,FALSE)</f>
        <v>0.17735999999999999</v>
      </c>
      <c r="K340" s="218">
        <f>VLOOKUP(C340,Hoja2!$D$2:$N$5000,9,FALSE)</f>
        <v>0.15589900000000001</v>
      </c>
      <c r="L340" s="218">
        <f>VLOOKUP(C340,Hoja2!$D$2:$N$5000,10,FALSE)</f>
        <v>79.935913999999997</v>
      </c>
      <c r="M340" s="218">
        <f>VLOOKUP(C340,Hoja2!$D$2:$N$5000,11,FALSE)</f>
        <v>21.422533999999999</v>
      </c>
    </row>
    <row r="341" spans="1:13" ht="11.25" customHeight="1">
      <c r="A341" s="548"/>
      <c r="B341" s="535"/>
      <c r="C341" s="401" t="s">
        <v>6898</v>
      </c>
      <c r="D341" s="221" t="str">
        <f>VLOOKUP(C341,Hoja2!$D$2:$N$5000,2,FALSE)</f>
        <v>Químicos</v>
      </c>
      <c r="E341" s="215">
        <f>VLOOKUP(C341,Hoja2!$D$2:$N$5000,3,FALSE)</f>
        <v>7</v>
      </c>
      <c r="F341" s="217" t="str">
        <f>VLOOKUP(C341,Hoja2!$D$2:$N$5000,4,FALSE)</f>
        <v>-</v>
      </c>
      <c r="G341" s="217" t="str">
        <f>VLOOKUP(C341,Hoja2!$D$2:$N$5000,5,FALSE)</f>
        <v>-</v>
      </c>
      <c r="H341" s="218">
        <f>VLOOKUP(C341,Hoja2!$D$2:$N$5000,6,FALSE)</f>
        <v>0.12989000000000001</v>
      </c>
      <c r="I341" s="218">
        <f>VLOOKUP(C341,Hoja2!$D$2:$N$5000,7,FALSE)</f>
        <v>0.36481999999999998</v>
      </c>
      <c r="J341" s="218">
        <f>VLOOKUP(C341,Hoja2!$D$2:$N$5000,8,FALSE)</f>
        <v>0.22140000000000001</v>
      </c>
      <c r="K341" s="218">
        <f>VLOOKUP(C341,Hoja2!$D$2:$N$5000,9,FALSE)</f>
        <v>9.4097E-2</v>
      </c>
      <c r="L341" s="218">
        <f>VLOOKUP(C341,Hoja2!$D$2:$N$5000,10,FALSE)</f>
        <v>62.597935999999997</v>
      </c>
      <c r="M341" s="218">
        <f>VLOOKUP(C341,Hoja2!$D$2:$N$5000,11,FALSE)</f>
        <v>18.701798</v>
      </c>
    </row>
    <row r="342" spans="1:13" ht="11.25" customHeight="1">
      <c r="A342" s="548"/>
      <c r="B342" s="535"/>
      <c r="C342" s="401" t="s">
        <v>1744</v>
      </c>
      <c r="D342" s="221" t="str">
        <f>VLOOKUP(C342,Hoja2!$D$2:$N$5000,2,FALSE)</f>
        <v>Minería</v>
      </c>
      <c r="E342" s="215">
        <f>VLOOKUP(C342,Hoja2!$D$2:$N$5000,3,FALSE)</f>
        <v>5</v>
      </c>
      <c r="F342" s="217">
        <f>VLOOKUP(C342,Hoja2!$D$2:$N$5000,4,FALSE)</f>
        <v>43831</v>
      </c>
      <c r="G342" s="217">
        <f>VLOOKUP(C342,Hoja2!$D$2:$N$5000,5,FALSE)</f>
        <v>44926</v>
      </c>
      <c r="H342" s="218">
        <f>VLOOKUP(C342,Hoja2!$D$2:$N$5000,6,FALSE)</f>
        <v>0.21308099999999999</v>
      </c>
      <c r="I342" s="218">
        <f>VLOOKUP(C342,Hoja2!$D$2:$N$5000,7,FALSE)</f>
        <v>0.60776799999999997</v>
      </c>
      <c r="J342" s="218">
        <f>VLOOKUP(C342,Hoja2!$D$2:$N$5000,8,FALSE)</f>
        <v>0.46754200000000001</v>
      </c>
      <c r="K342" s="218">
        <f>VLOOKUP(C342,Hoja2!$D$2:$N$5000,9,FALSE)</f>
        <v>0.48842400000000002</v>
      </c>
      <c r="L342" s="218">
        <f>VLOOKUP(C342,Hoja2!$D$2:$N$5000,10,FALSE)</f>
        <v>218.439144</v>
      </c>
      <c r="M342" s="218">
        <f>VLOOKUP(C342,Hoja2!$D$2:$N$5000,11,FALSE)</f>
        <v>18.218892</v>
      </c>
    </row>
    <row r="343" spans="1:13" ht="11.25" customHeight="1">
      <c r="A343" s="548"/>
      <c r="B343" s="535"/>
      <c r="C343" s="401" t="s">
        <v>4937</v>
      </c>
      <c r="D343" s="221" t="str">
        <f>VLOOKUP(C343,Hoja2!$D$2:$N$5000,2,FALSE)</f>
        <v>Otros</v>
      </c>
      <c r="E343" s="215">
        <f>VLOOKUP(C343,Hoja2!$D$2:$N$5000,3,FALSE)</f>
        <v>7</v>
      </c>
      <c r="F343" s="217">
        <f>VLOOKUP(C343,Hoja2!$D$2:$N$5000,4,FALSE)</f>
        <v>43678</v>
      </c>
      <c r="G343" s="217">
        <f>VLOOKUP(C343,Hoja2!$D$2:$N$5000,5,FALSE)</f>
        <v>44712</v>
      </c>
      <c r="H343" s="218">
        <f>VLOOKUP(C343,Hoja2!$D$2:$N$5000,6,FALSE)</f>
        <v>0.170686</v>
      </c>
      <c r="I343" s="218">
        <f>VLOOKUP(C343,Hoja2!$D$2:$N$5000,7,FALSE)</f>
        <v>0.45846399999999998</v>
      </c>
      <c r="J343" s="218">
        <f>VLOOKUP(C343,Hoja2!$D$2:$N$5000,8,FALSE)</f>
        <v>0.23960000000000001</v>
      </c>
      <c r="K343" s="218">
        <f>VLOOKUP(C343,Hoja2!$D$2:$N$5000,9,FALSE)</f>
        <v>0.19864999999999999</v>
      </c>
      <c r="L343" s="218">
        <f>VLOOKUP(C343,Hoja2!$D$2:$N$5000,10,FALSE)</f>
        <v>85.141109999999998</v>
      </c>
      <c r="M343" s="218">
        <f>VLOOKUP(C343,Hoja2!$D$2:$N$5000,11,FALSE)</f>
        <v>20.146661999999999</v>
      </c>
    </row>
    <row r="344" spans="1:13" ht="11.25" customHeight="1">
      <c r="A344" s="548"/>
      <c r="B344" s="535"/>
      <c r="C344" s="401" t="s">
        <v>7283</v>
      </c>
      <c r="D344" s="221" t="str">
        <f>VLOOKUP(C344,Hoja2!$D$2:$N$5000,2,FALSE)</f>
        <v>Textiles</v>
      </c>
      <c r="E344" s="215">
        <f>VLOOKUP(C344,Hoja2!$D$2:$N$5000,3,FALSE)</f>
        <v>7</v>
      </c>
      <c r="F344" s="217">
        <f>VLOOKUP(C344,Hoja2!$D$2:$N$5000,4,FALSE)</f>
        <v>44409</v>
      </c>
      <c r="G344" s="217">
        <f>VLOOKUP(C344,Hoja2!$D$2:$N$5000,5,FALSE)</f>
        <v>46022</v>
      </c>
      <c r="H344" s="218">
        <f>VLOOKUP(C344,Hoja2!$D$2:$N$5000,6,FALSE)</f>
        <v>0.14614099999999999</v>
      </c>
      <c r="I344" s="218">
        <f>VLOOKUP(C344,Hoja2!$D$2:$N$5000,7,FALSE)</f>
        <v>0.34886499999999998</v>
      </c>
      <c r="J344" s="218">
        <f>VLOOKUP(C344,Hoja2!$D$2:$N$5000,8,FALSE)</f>
        <v>0.26423999999999997</v>
      </c>
      <c r="K344" s="218">
        <f>VLOOKUP(C344,Hoja2!$D$2:$N$5000,9,FALSE)</f>
        <v>0.20910500000000001</v>
      </c>
      <c r="L344" s="218">
        <f>VLOOKUP(C344,Hoja2!$D$2:$N$5000,10,FALSE)</f>
        <v>71.442277000000004</v>
      </c>
      <c r="M344" s="218">
        <f>VLOOKUP(C344,Hoja2!$D$2:$N$5000,11,FALSE)</f>
        <v>21.685058000000001</v>
      </c>
    </row>
    <row r="345" spans="1:13" ht="11.25" customHeight="1">
      <c r="A345" s="548"/>
      <c r="B345" s="535"/>
      <c r="C345" s="401" t="s">
        <v>7393</v>
      </c>
      <c r="D345" s="221" t="str">
        <f>VLOOKUP(C345,Hoja2!$D$2:$N$5000,2,FALSE)</f>
        <v>Otros</v>
      </c>
      <c r="E345" s="215">
        <f>VLOOKUP(C345,Hoja2!$D$2:$N$5000,3,FALSE)</f>
        <v>6</v>
      </c>
      <c r="F345" s="217">
        <f>VLOOKUP(C345,Hoja2!$D$2:$N$5000,4,FALSE)</f>
        <v>44440</v>
      </c>
      <c r="G345" s="217">
        <f>VLOOKUP(C345,Hoja2!$D$2:$N$5000,5,FALSE)</f>
        <v>46022</v>
      </c>
      <c r="H345" s="218">
        <f>VLOOKUP(C345,Hoja2!$D$2:$N$5000,6,FALSE)</f>
        <v>0.15545700000000001</v>
      </c>
      <c r="I345" s="218">
        <f>VLOOKUP(C345,Hoja2!$D$2:$N$5000,7,FALSE)</f>
        <v>0.50888</v>
      </c>
      <c r="J345" s="218">
        <f>VLOOKUP(C345,Hoja2!$D$2:$N$5000,8,FALSE)</f>
        <v>9.2399999999999996E-2</v>
      </c>
      <c r="K345" s="218">
        <f>VLOOKUP(C345,Hoja2!$D$2:$N$5000,9,FALSE)</f>
        <v>7.2830000000000006E-2</v>
      </c>
      <c r="L345" s="218">
        <f>VLOOKUP(C345,Hoja2!$D$2:$N$5000,10,FALSE)</f>
        <v>36.308334000000002</v>
      </c>
      <c r="M345" s="218">
        <f>VLOOKUP(C345,Hoja2!$D$2:$N$5000,11,FALSE)</f>
        <v>19.789414000000001</v>
      </c>
    </row>
    <row r="346" spans="1:13" ht="11.25" customHeight="1">
      <c r="A346" s="548"/>
      <c r="B346" s="535"/>
      <c r="C346" s="401" t="s">
        <v>3310</v>
      </c>
      <c r="D346" s="221" t="str">
        <f>VLOOKUP(C346,Hoja2!$D$2:$N$5000,2,FALSE)</f>
        <v>Químicos</v>
      </c>
      <c r="E346" s="215">
        <f>VLOOKUP(C346,Hoja2!$D$2:$N$5000,3,FALSE)</f>
        <v>7</v>
      </c>
      <c r="F346" s="217">
        <f>VLOOKUP(C346,Hoja2!$D$2:$N$5000,4,FALSE)</f>
        <v>43374</v>
      </c>
      <c r="G346" s="217">
        <f>VLOOKUP(C346,Hoja2!$D$2:$N$5000,5,FALSE)</f>
        <v>44531</v>
      </c>
      <c r="H346" s="218">
        <f>VLOOKUP(C346,Hoja2!$D$2:$N$5000,6,FALSE)</f>
        <v>0.18935199999999999</v>
      </c>
      <c r="I346" s="218">
        <f>VLOOKUP(C346,Hoja2!$D$2:$N$5000,7,FALSE)</f>
        <v>0.60126100000000005</v>
      </c>
      <c r="J346" s="218">
        <f>VLOOKUP(C346,Hoja2!$D$2:$N$5000,8,FALSE)</f>
        <v>0.44619999999999999</v>
      </c>
      <c r="K346" s="218">
        <f>VLOOKUP(C346,Hoja2!$D$2:$N$5000,9,FALSE)</f>
        <v>0.37639</v>
      </c>
      <c r="L346" s="218">
        <f>VLOOKUP(C346,Hoja2!$D$2:$N$5000,10,FALSE)</f>
        <v>207.93057200000001</v>
      </c>
      <c r="M346" s="218">
        <f>VLOOKUP(C346,Hoja2!$D$2:$N$5000,11,FALSE)</f>
        <v>16.275997</v>
      </c>
    </row>
    <row r="347" spans="1:13" ht="11.25" customHeight="1">
      <c r="A347" s="548"/>
      <c r="B347" s="535"/>
      <c r="C347" s="401" t="s">
        <v>6190</v>
      </c>
      <c r="D347" s="221" t="str">
        <f>VLOOKUP(C347,Hoja2!$D$2:$N$5000,2,FALSE)</f>
        <v>Textiles</v>
      </c>
      <c r="E347" s="215">
        <f>VLOOKUP(C347,Hoja2!$D$2:$N$5000,3,FALSE)</f>
        <v>7</v>
      </c>
      <c r="F347" s="217">
        <f>VLOOKUP(C347,Hoja2!$D$2:$N$5000,4,FALSE)</f>
        <v>43922</v>
      </c>
      <c r="G347" s="217">
        <f>VLOOKUP(C347,Hoja2!$D$2:$N$5000,5,FALSE)</f>
        <v>45016</v>
      </c>
      <c r="H347" s="218">
        <f>VLOOKUP(C347,Hoja2!$D$2:$N$5000,6,FALSE)</f>
        <v>0.21035100000000001</v>
      </c>
      <c r="I347" s="218">
        <f>VLOOKUP(C347,Hoja2!$D$2:$N$5000,7,FALSE)</f>
        <v>0.67888700000000002</v>
      </c>
      <c r="J347" s="218">
        <f>VLOOKUP(C347,Hoja2!$D$2:$N$5000,8,FALSE)</f>
        <v>0.47520000000000001</v>
      </c>
      <c r="K347" s="218">
        <f>VLOOKUP(C347,Hoja2!$D$2:$N$5000,9,FALSE)</f>
        <v>0.491398</v>
      </c>
      <c r="L347" s="218">
        <f>VLOOKUP(C347,Hoja2!$D$2:$N$5000,10,FALSE)</f>
        <v>250.037554</v>
      </c>
      <c r="M347" s="218">
        <f>VLOOKUP(C347,Hoja2!$D$2:$N$5000,11,FALSE)</f>
        <v>19.366772000000001</v>
      </c>
    </row>
    <row r="348" spans="1:13" ht="11.25" customHeight="1">
      <c r="A348" s="548"/>
      <c r="B348" s="535"/>
      <c r="C348" s="401" t="s">
        <v>2515</v>
      </c>
      <c r="D348" s="221" t="str">
        <f>VLOOKUP(C348,Hoja2!$D$2:$N$5000,2,FALSE)</f>
        <v>Otros</v>
      </c>
      <c r="E348" s="215">
        <f>VLOOKUP(C348,Hoja2!$D$2:$N$5000,3,FALSE)</f>
        <v>8</v>
      </c>
      <c r="F348" s="217">
        <f>VLOOKUP(C348,Hoja2!$D$2:$N$5000,4,FALSE)</f>
        <v>43040</v>
      </c>
      <c r="G348" s="217">
        <f>VLOOKUP(C348,Hoja2!$D$2:$N$5000,5,FALSE)</f>
        <v>44561</v>
      </c>
      <c r="H348" s="218">
        <f>VLOOKUP(C348,Hoja2!$D$2:$N$5000,6,FALSE)</f>
        <v>8.2170999999999994E-2</v>
      </c>
      <c r="I348" s="218">
        <f>VLOOKUP(C348,Hoja2!$D$2:$N$5000,7,FALSE)</f>
        <v>0.31010799999999999</v>
      </c>
      <c r="J348" s="218">
        <f>VLOOKUP(C348,Hoja2!$D$2:$N$5000,8,FALSE)</f>
        <v>0.40959000000000001</v>
      </c>
      <c r="K348" s="218">
        <f>VLOOKUP(C348,Hoja2!$D$2:$N$5000,9,FALSE)</f>
        <v>0.26826800000000001</v>
      </c>
      <c r="L348" s="218">
        <f>VLOOKUP(C348,Hoja2!$D$2:$N$5000,10,FALSE)</f>
        <v>96.777450000000002</v>
      </c>
      <c r="M348" s="218">
        <f>VLOOKUP(C348,Hoja2!$D$2:$N$5000,11,FALSE)</f>
        <v>21.681445</v>
      </c>
    </row>
    <row r="349" spans="1:13" ht="11.25" customHeight="1">
      <c r="A349" s="548"/>
      <c r="B349" s="535"/>
      <c r="C349" s="401" t="s">
        <v>6906</v>
      </c>
      <c r="D349" s="221" t="str">
        <f>VLOOKUP(C349,Hoja2!$D$2:$N$5000,2,FALSE)</f>
        <v>Otros</v>
      </c>
      <c r="E349" s="215">
        <f>VLOOKUP(C349,Hoja2!$D$2:$N$5000,3,FALSE)</f>
        <v>7</v>
      </c>
      <c r="F349" s="217" t="str">
        <f>VLOOKUP(C349,Hoja2!$D$2:$N$5000,4,FALSE)</f>
        <v>-</v>
      </c>
      <c r="G349" s="217" t="str">
        <f>VLOOKUP(C349,Hoja2!$D$2:$N$5000,5,FALSE)</f>
        <v>-</v>
      </c>
      <c r="H349" s="218">
        <f>VLOOKUP(C349,Hoja2!$D$2:$N$5000,6,FALSE)</f>
        <v>0.21590100000000001</v>
      </c>
      <c r="I349" s="218">
        <f>VLOOKUP(C349,Hoja2!$D$2:$N$5000,7,FALSE)</f>
        <v>0.40139200000000003</v>
      </c>
      <c r="J349" s="218">
        <f>VLOOKUP(C349,Hoja2!$D$2:$N$5000,8,FALSE)</f>
        <v>0.11210000000000001</v>
      </c>
      <c r="K349" s="218">
        <f>VLOOKUP(C349,Hoja2!$D$2:$N$5000,9,FALSE)</f>
        <v>8.3641999999999994E-2</v>
      </c>
      <c r="L349" s="218">
        <f>VLOOKUP(C349,Hoja2!$D$2:$N$5000,10,FALSE)</f>
        <v>34.866914999999999</v>
      </c>
      <c r="M349" s="218">
        <f>VLOOKUP(C349,Hoja2!$D$2:$N$5000,11,FALSE)</f>
        <v>19.988433000000001</v>
      </c>
    </row>
    <row r="350" spans="1:13" ht="11.25" customHeight="1">
      <c r="A350" s="548"/>
      <c r="B350" s="535"/>
      <c r="C350" s="401" t="s">
        <v>3214</v>
      </c>
      <c r="D350" s="221" t="str">
        <f>VLOOKUP(C350,Hoja2!$D$2:$N$5000,2,FALSE)</f>
        <v>Textiles</v>
      </c>
      <c r="E350" s="215">
        <f>VLOOKUP(C350,Hoja2!$D$2:$N$5000,3,FALSE)</f>
        <v>6</v>
      </c>
      <c r="F350" s="217">
        <f>VLOOKUP(C350,Hoja2!$D$2:$N$5000,4,FALSE)</f>
        <v>43344</v>
      </c>
      <c r="G350" s="217">
        <f>VLOOKUP(C350,Hoja2!$D$2:$N$5000,5,FALSE)</f>
        <v>45261</v>
      </c>
      <c r="H350" s="218">
        <f>VLOOKUP(C350,Hoja2!$D$2:$N$5000,6,FALSE)</f>
        <v>0.19483800000000001</v>
      </c>
      <c r="I350" s="218">
        <f>VLOOKUP(C350,Hoja2!$D$2:$N$5000,7,FALSE)</f>
        <v>0.63999600000000001</v>
      </c>
      <c r="J350" s="218">
        <f>VLOOKUP(C350,Hoja2!$D$2:$N$5000,8,FALSE)</f>
        <v>1.1672</v>
      </c>
      <c r="K350" s="218">
        <f>VLOOKUP(C350,Hoja2!$D$2:$N$5000,9,FALSE)</f>
        <v>1.123656</v>
      </c>
      <c r="L350" s="218">
        <f>VLOOKUP(C350,Hoja2!$D$2:$N$5000,10,FALSE)</f>
        <v>576.70998999999995</v>
      </c>
      <c r="M350" s="218">
        <f>VLOOKUP(C350,Hoja2!$D$2:$N$5000,11,FALSE)</f>
        <v>19.718174000000001</v>
      </c>
    </row>
    <row r="351" spans="1:13" ht="11.25" customHeight="1">
      <c r="A351" s="548"/>
      <c r="B351" s="535"/>
      <c r="C351" s="401" t="s">
        <v>2949</v>
      </c>
      <c r="D351" s="221" t="str">
        <f>VLOOKUP(C351,Hoja2!$D$2:$N$5000,2,FALSE)</f>
        <v>Agroindustria</v>
      </c>
      <c r="E351" s="215">
        <f>VLOOKUP(C351,Hoja2!$D$2:$N$5000,3,FALSE)</f>
        <v>8</v>
      </c>
      <c r="F351" s="217">
        <f>VLOOKUP(C351,Hoja2!$D$2:$N$5000,4,FALSE)</f>
        <v>43221</v>
      </c>
      <c r="G351" s="217">
        <f>VLOOKUP(C351,Hoja2!$D$2:$N$5000,5,FALSE)</f>
        <v>48944</v>
      </c>
      <c r="H351" s="218">
        <f>VLOOKUP(C351,Hoja2!$D$2:$N$5000,6,FALSE)</f>
        <v>0.190941</v>
      </c>
      <c r="I351" s="218">
        <f>VLOOKUP(C351,Hoja2!$D$2:$N$5000,7,FALSE)</f>
        <v>0.21585699999999999</v>
      </c>
      <c r="J351" s="218">
        <f>VLOOKUP(C351,Hoja2!$D$2:$N$5000,8,FALSE)</f>
        <v>0.1270908</v>
      </c>
      <c r="K351" s="218">
        <f>VLOOKUP(C351,Hoja2!$D$2:$N$5000,9,FALSE)</f>
        <v>0.107076</v>
      </c>
      <c r="L351" s="218">
        <f>VLOOKUP(C351,Hoja2!$D$2:$N$5000,10,FALSE)</f>
        <v>21.444403000000001</v>
      </c>
      <c r="M351" s="218">
        <f>VLOOKUP(C351,Hoja2!$D$2:$N$5000,11,FALSE)</f>
        <v>27.106648</v>
      </c>
    </row>
    <row r="352" spans="1:13" ht="11.25" customHeight="1">
      <c r="A352" s="548"/>
      <c r="B352" s="535"/>
      <c r="C352" s="401" t="s">
        <v>6202</v>
      </c>
      <c r="D352" s="221" t="str">
        <f>VLOOKUP(C352,Hoja2!$D$2:$N$5000,2,FALSE)</f>
        <v>Químicos</v>
      </c>
      <c r="E352" s="215">
        <f>VLOOKUP(C352,Hoja2!$D$2:$N$5000,3,FALSE)</f>
        <v>8</v>
      </c>
      <c r="F352" s="217">
        <f>VLOOKUP(C352,Hoja2!$D$2:$N$5000,4,FALSE)</f>
        <v>43922</v>
      </c>
      <c r="G352" s="217">
        <f>VLOOKUP(C352,Hoja2!$D$2:$N$5000,5,FALSE)</f>
        <v>45016</v>
      </c>
      <c r="H352" s="218">
        <f>VLOOKUP(C352,Hoja2!$D$2:$N$5000,6,FALSE)</f>
        <v>0.18168500000000001</v>
      </c>
      <c r="I352" s="218">
        <f>VLOOKUP(C352,Hoja2!$D$2:$N$5000,7,FALSE)</f>
        <v>0.53966999999999998</v>
      </c>
      <c r="J352" s="218">
        <f>VLOOKUP(C352,Hoja2!$D$2:$N$5000,8,FALSE)</f>
        <v>0.1312364</v>
      </c>
      <c r="K352" s="218">
        <f>VLOOKUP(C352,Hoja2!$D$2:$N$5000,9,FALSE)</f>
        <v>0.107076</v>
      </c>
      <c r="L352" s="218">
        <f>VLOOKUP(C352,Hoja2!$D$2:$N$5000,10,FALSE)</f>
        <v>55.360391</v>
      </c>
      <c r="M352" s="218">
        <f>VLOOKUP(C352,Hoja2!$D$2:$N$5000,11,FALSE)</f>
        <v>18.427627000000001</v>
      </c>
    </row>
    <row r="353" spans="1:13" ht="11.25" customHeight="1">
      <c r="A353" s="548"/>
      <c r="B353" s="535"/>
      <c r="C353" s="401" t="s">
        <v>6703</v>
      </c>
      <c r="D353" s="221" t="str">
        <f>VLOOKUP(C353,Hoja2!$D$2:$N$5000,2,FALSE)</f>
        <v>Otros</v>
      </c>
      <c r="E353" s="215">
        <f>VLOOKUP(C353,Hoja2!$D$2:$N$5000,3,FALSE)</f>
        <v>7</v>
      </c>
      <c r="F353" s="217">
        <f>VLOOKUP(C353,Hoja2!$D$2:$N$5000,4,FALSE)</f>
        <v>44166</v>
      </c>
      <c r="G353" s="217">
        <f>VLOOKUP(C353,Hoja2!$D$2:$N$5000,5,FALSE)</f>
        <v>46022</v>
      </c>
      <c r="H353" s="218">
        <f>VLOOKUP(C353,Hoja2!$D$2:$N$5000,6,FALSE)</f>
        <v>0.14522599999999999</v>
      </c>
      <c r="I353" s="218">
        <f>VLOOKUP(C353,Hoja2!$D$2:$N$5000,7,FALSE)</f>
        <v>0.41983599999999999</v>
      </c>
      <c r="J353" s="218">
        <f>VLOOKUP(C353,Hoja2!$D$2:$N$5000,8,FALSE)</f>
        <v>0.13400000000000001</v>
      </c>
      <c r="K353" s="218">
        <f>VLOOKUP(C353,Hoja2!$D$2:$N$5000,9,FALSE)</f>
        <v>0.103932</v>
      </c>
      <c r="L353" s="218">
        <f>VLOOKUP(C353,Hoja2!$D$2:$N$5000,10,FALSE)</f>
        <v>51.921745000000001</v>
      </c>
      <c r="M353" s="218">
        <f>VLOOKUP(C353,Hoja2!$D$2:$N$5000,11,FALSE)</f>
        <v>18.951892999999998</v>
      </c>
    </row>
    <row r="354" spans="1:13" ht="11.25" customHeight="1">
      <c r="A354" s="548"/>
      <c r="B354" s="535"/>
      <c r="C354" s="401" t="s">
        <v>6512</v>
      </c>
      <c r="D354" s="221" t="str">
        <f>VLOOKUP(C354,Hoja2!$D$2:$N$5000,2,FALSE)</f>
        <v>Textiles</v>
      </c>
      <c r="E354" s="215">
        <f>VLOOKUP(C354,Hoja2!$D$2:$N$5000,3,FALSE)</f>
        <v>7</v>
      </c>
      <c r="F354" s="217">
        <f>VLOOKUP(C354,Hoja2!$D$2:$N$5000,4,FALSE)</f>
        <v>44105</v>
      </c>
      <c r="G354" s="217">
        <f>VLOOKUP(C354,Hoja2!$D$2:$N$5000,5,FALSE)</f>
        <v>45291</v>
      </c>
      <c r="H354" s="218">
        <f>VLOOKUP(C354,Hoja2!$D$2:$N$5000,6,FALSE)</f>
        <v>0.112584</v>
      </c>
      <c r="I354" s="218">
        <f>VLOOKUP(C354,Hoja2!$D$2:$N$5000,7,FALSE)</f>
        <v>0.32553799999999999</v>
      </c>
      <c r="J354" s="218">
        <f>VLOOKUP(C354,Hoja2!$D$2:$N$5000,8,FALSE)</f>
        <v>0.17280000000000001</v>
      </c>
      <c r="K354" s="218">
        <f>VLOOKUP(C354,Hoja2!$D$2:$N$5000,9,FALSE)</f>
        <v>0.12546299999999999</v>
      </c>
      <c r="L354" s="218">
        <f>VLOOKUP(C354,Hoja2!$D$2:$N$5000,10,FALSE)</f>
        <v>43.596665999999999</v>
      </c>
      <c r="M354" s="218">
        <f>VLOOKUP(C354,Hoja2!$D$2:$N$5000,11,FALSE)</f>
        <v>23.630043000000001</v>
      </c>
    </row>
    <row r="355" spans="1:13" ht="11.25" customHeight="1">
      <c r="A355" s="548"/>
      <c r="B355" s="535"/>
      <c r="C355" s="401" t="s">
        <v>6443</v>
      </c>
      <c r="D355" s="221" t="str">
        <f>VLOOKUP(C355,Hoja2!$D$2:$N$5000,2,FALSE)</f>
        <v>Otros</v>
      </c>
      <c r="E355" s="215">
        <f>VLOOKUP(C355,Hoja2!$D$2:$N$5000,3,FALSE)</f>
        <v>7</v>
      </c>
      <c r="F355" s="217">
        <f>VLOOKUP(C355,Hoja2!$D$2:$N$5000,4,FALSE)</f>
        <v>44075</v>
      </c>
      <c r="G355" s="217">
        <f>VLOOKUP(C355,Hoja2!$D$2:$N$5000,5,FALSE)</f>
        <v>45291</v>
      </c>
      <c r="H355" s="218">
        <f>VLOOKUP(C355,Hoja2!$D$2:$N$5000,6,FALSE)</f>
        <v>0.165794</v>
      </c>
      <c r="I355" s="218">
        <f>VLOOKUP(C355,Hoja2!$D$2:$N$5000,7,FALSE)</f>
        <v>0.48581200000000002</v>
      </c>
      <c r="J355" s="218">
        <f>VLOOKUP(C355,Hoja2!$D$2:$N$5000,8,FALSE)</f>
        <v>0.17016000000000001</v>
      </c>
      <c r="K355" s="218">
        <f>VLOOKUP(C355,Hoja2!$D$2:$N$5000,9,FALSE)</f>
        <v>0.13591800000000001</v>
      </c>
      <c r="L355" s="218">
        <f>VLOOKUP(C355,Hoja2!$D$2:$N$5000,10,FALSE)</f>
        <v>64.077202</v>
      </c>
      <c r="M355" s="218">
        <f>VLOOKUP(C355,Hoja2!$D$2:$N$5000,11,FALSE)</f>
        <v>27.994729</v>
      </c>
    </row>
    <row r="356" spans="1:13" ht="11.25" customHeight="1">
      <c r="A356" s="548"/>
      <c r="B356" s="535"/>
      <c r="C356" s="401" t="s">
        <v>6445</v>
      </c>
      <c r="D356" s="221" t="str">
        <f>VLOOKUP(C356,Hoja2!$D$2:$N$5000,2,FALSE)</f>
        <v>Otros</v>
      </c>
      <c r="E356" s="215">
        <f>VLOOKUP(C356,Hoja2!$D$2:$N$5000,3,FALSE)</f>
        <v>7</v>
      </c>
      <c r="F356" s="217">
        <f>VLOOKUP(C356,Hoja2!$D$2:$N$5000,4,FALSE)</f>
        <v>44075</v>
      </c>
      <c r="G356" s="217">
        <f>VLOOKUP(C356,Hoja2!$D$2:$N$5000,5,FALSE)</f>
        <v>45291</v>
      </c>
      <c r="H356" s="218">
        <f>VLOOKUP(C356,Hoja2!$D$2:$N$5000,6,FALSE)</f>
        <v>0.20568900000000001</v>
      </c>
      <c r="I356" s="218">
        <f>VLOOKUP(C356,Hoja2!$D$2:$N$5000,7,FALSE)</f>
        <v>0.70441900000000002</v>
      </c>
      <c r="J356" s="218">
        <f>VLOOKUP(C356,Hoja2!$D$2:$N$5000,8,FALSE)</f>
        <v>0.68961079999999997</v>
      </c>
      <c r="K356" s="218">
        <f>VLOOKUP(C356,Hoja2!$D$2:$N$5000,9,FALSE)</f>
        <v>0.69004799999999999</v>
      </c>
      <c r="L356" s="218">
        <f>VLOOKUP(C356,Hoja2!$D$2:$N$5000,10,FALSE)</f>
        <v>376.504345</v>
      </c>
      <c r="M356" s="218">
        <f>VLOOKUP(C356,Hoja2!$D$2:$N$5000,11,FALSE)</f>
        <v>27.336058999999999</v>
      </c>
    </row>
    <row r="357" spans="1:13" ht="11.25" customHeight="1">
      <c r="A357" s="548"/>
      <c r="B357" s="535"/>
      <c r="C357" s="401" t="s">
        <v>2791</v>
      </c>
      <c r="D357" s="221" t="str">
        <f>VLOOKUP(C357,Hoja2!$D$2:$N$5000,2,FALSE)</f>
        <v>Comercio</v>
      </c>
      <c r="E357" s="215">
        <f>VLOOKUP(C357,Hoja2!$D$2:$N$5000,3,FALSE)</f>
        <v>6</v>
      </c>
      <c r="F357" s="217">
        <f>VLOOKUP(C357,Hoja2!$D$2:$N$5000,4,FALSE)</f>
        <v>43160</v>
      </c>
      <c r="G357" s="217">
        <f>VLOOKUP(C357,Hoja2!$D$2:$N$5000,5,FALSE)</f>
        <v>44561</v>
      </c>
      <c r="H357" s="218">
        <f>VLOOKUP(C357,Hoja2!$D$2:$N$5000,6,FALSE)</f>
        <v>0.21133399999999999</v>
      </c>
      <c r="I357" s="218">
        <f>VLOOKUP(C357,Hoja2!$D$2:$N$5000,7,FALSE)</f>
        <v>0.45326100000000002</v>
      </c>
      <c r="J357" s="218">
        <f>VLOOKUP(C357,Hoja2!$D$2:$N$5000,8,FALSE)</f>
        <v>0.3468</v>
      </c>
      <c r="K357" s="218">
        <f>VLOOKUP(C357,Hoja2!$D$2:$N$5000,9,FALSE)</f>
        <v>0.35374299999999997</v>
      </c>
      <c r="L357" s="218">
        <f>VLOOKUP(C357,Hoja2!$D$2:$N$5000,10,FALSE)</f>
        <v>121.35637699999999</v>
      </c>
      <c r="M357" s="218">
        <f>VLOOKUP(C357,Hoja2!$D$2:$N$5000,11,FALSE)</f>
        <v>22.402280000000001</v>
      </c>
    </row>
    <row r="358" spans="1:13" ht="11.25" customHeight="1">
      <c r="A358" s="548"/>
      <c r="B358" s="535"/>
      <c r="C358" s="401" t="s">
        <v>6938</v>
      </c>
      <c r="D358" s="221" t="str">
        <f>VLOOKUP(C358,Hoja2!$D$2:$N$5000,2,FALSE)</f>
        <v>Químicos</v>
      </c>
      <c r="E358" s="215">
        <f>VLOOKUP(C358,Hoja2!$D$2:$N$5000,3,FALSE)</f>
        <v>7</v>
      </c>
      <c r="F358" s="217">
        <f>VLOOKUP(C358,Hoja2!$D$2:$N$5000,4,FALSE)</f>
        <v>43891</v>
      </c>
      <c r="G358" s="217">
        <f>VLOOKUP(C358,Hoja2!$D$2:$N$5000,5,FALSE)</f>
        <v>45351</v>
      </c>
      <c r="H358" s="218">
        <f>VLOOKUP(C358,Hoja2!$D$2:$N$5000,6,FALSE)</f>
        <v>0.18227499999999999</v>
      </c>
      <c r="I358" s="218">
        <f>VLOOKUP(C358,Hoja2!$D$2:$N$5000,7,FALSE)</f>
        <v>0.56851700000000005</v>
      </c>
      <c r="J358" s="218">
        <f>VLOOKUP(C358,Hoja2!$D$2:$N$5000,8,FALSE)</f>
        <v>0.33479999999999999</v>
      </c>
      <c r="K358" s="218">
        <f>VLOOKUP(C358,Hoja2!$D$2:$N$5000,9,FALSE)</f>
        <v>0.271837</v>
      </c>
      <c r="L358" s="218">
        <f>VLOOKUP(C358,Hoja2!$D$2:$N$5000,10,FALSE)</f>
        <v>147.530699</v>
      </c>
      <c r="M358" s="218">
        <f>VLOOKUP(C358,Hoja2!$D$2:$N$5000,11,FALSE)</f>
        <v>19.476607999999999</v>
      </c>
    </row>
    <row r="359" spans="1:13" ht="11.25" customHeight="1">
      <c r="A359" s="548"/>
      <c r="B359" s="535"/>
      <c r="C359" s="401" t="s">
        <v>5854</v>
      </c>
      <c r="D359" s="221" t="str">
        <f>VLOOKUP(C359,Hoja2!$D$2:$N$5000,2,FALSE)</f>
        <v>Vidrios, cauchos y plásticos</v>
      </c>
      <c r="E359" s="215">
        <f>VLOOKUP(C359,Hoja2!$D$2:$N$5000,3,FALSE)</f>
        <v>7</v>
      </c>
      <c r="F359" s="217">
        <f>VLOOKUP(C359,Hoja2!$D$2:$N$5000,4,FALSE)</f>
        <v>43800</v>
      </c>
      <c r="G359" s="217">
        <f>VLOOKUP(C359,Hoja2!$D$2:$N$5000,5,FALSE)</f>
        <v>44895</v>
      </c>
      <c r="H359" s="218">
        <f>VLOOKUP(C359,Hoja2!$D$2:$N$5000,6,FALSE)</f>
        <v>0.17325599999999999</v>
      </c>
      <c r="I359" s="218">
        <f>VLOOKUP(C359,Hoja2!$D$2:$N$5000,7,FALSE)</f>
        <v>0.393953</v>
      </c>
      <c r="J359" s="218">
        <f>VLOOKUP(C359,Hoja2!$D$2:$N$5000,8,FALSE)</f>
        <v>0.25152000000000002</v>
      </c>
      <c r="K359" s="218">
        <f>VLOOKUP(C359,Hoja2!$D$2:$N$5000,9,FALSE)</f>
        <v>0.20910500000000001</v>
      </c>
      <c r="L359" s="218">
        <f>VLOOKUP(C359,Hoja2!$D$2:$N$5000,10,FALSE)</f>
        <v>76.796802</v>
      </c>
      <c r="M359" s="218">
        <f>VLOOKUP(C359,Hoja2!$D$2:$N$5000,11,FALSE)</f>
        <v>21.486231</v>
      </c>
    </row>
    <row r="360" spans="1:13" ht="11.25" customHeight="1">
      <c r="A360" s="548"/>
      <c r="B360" s="535"/>
      <c r="C360" s="401" t="s">
        <v>1476</v>
      </c>
      <c r="D360" s="221" t="str">
        <f>VLOOKUP(C360,Hoja2!$D$2:$N$5000,2,FALSE)</f>
        <v>Comercio</v>
      </c>
      <c r="E360" s="215">
        <f>VLOOKUP(C360,Hoja2!$D$2:$N$5000,3,FALSE)</f>
        <v>7</v>
      </c>
      <c r="F360" s="217">
        <f>VLOOKUP(C360,Hoja2!$D$2:$N$5000,4,FALSE)</f>
        <v>42675</v>
      </c>
      <c r="G360" s="217">
        <f>VLOOKUP(C360,Hoja2!$D$2:$N$5000,5,FALSE)</f>
        <v>44500</v>
      </c>
      <c r="H360" s="218">
        <f>VLOOKUP(C360,Hoja2!$D$2:$N$5000,6,FALSE)</f>
        <v>0.19375800000000001</v>
      </c>
      <c r="I360" s="218">
        <f>VLOOKUP(C360,Hoja2!$D$2:$N$5000,7,FALSE)</f>
        <v>0.52786299999999997</v>
      </c>
      <c r="J360" s="218">
        <f>VLOOKUP(C360,Hoja2!$D$2:$N$5000,8,FALSE)</f>
        <v>0.27617399999999998</v>
      </c>
      <c r="K360" s="218">
        <f>VLOOKUP(C360,Hoja2!$D$2:$N$5000,9,FALSE)</f>
        <v>0.230016</v>
      </c>
      <c r="L360" s="218">
        <f>VLOOKUP(C360,Hoja2!$D$2:$N$5000,10,FALSE)</f>
        <v>112.986723</v>
      </c>
      <c r="M360" s="218">
        <f>VLOOKUP(C360,Hoja2!$D$2:$N$5000,11,FALSE)</f>
        <v>20.996721000000001</v>
      </c>
    </row>
    <row r="361" spans="1:13" ht="11.25" customHeight="1">
      <c r="A361" s="548"/>
      <c r="B361" s="535"/>
      <c r="C361" s="401" t="s">
        <v>3444</v>
      </c>
      <c r="D361" s="221" t="str">
        <f>VLOOKUP(C361,Hoja2!$D$2:$N$5000,2,FALSE)</f>
        <v>Químicos</v>
      </c>
      <c r="E361" s="215">
        <f>VLOOKUP(C361,Hoja2!$D$2:$N$5000,3,FALSE)</f>
        <v>7</v>
      </c>
      <c r="F361" s="217">
        <f>VLOOKUP(C361,Hoja2!$D$2:$N$5000,4,FALSE)</f>
        <v>43435</v>
      </c>
      <c r="G361" s="217">
        <f>VLOOKUP(C361,Hoja2!$D$2:$N$5000,5,FALSE)</f>
        <v>44166</v>
      </c>
      <c r="H361" s="218">
        <f>VLOOKUP(C361,Hoja2!$D$2:$N$5000,6,FALSE)</f>
        <v>0.17769499999999999</v>
      </c>
      <c r="I361" s="218">
        <f>VLOOKUP(C361,Hoja2!$D$2:$N$5000,7,FALSE)</f>
        <v>0.444332</v>
      </c>
      <c r="J361" s="218">
        <f>VLOOKUP(C361,Hoja2!$D$2:$N$5000,8,FALSE)</f>
        <v>0.32519999999999999</v>
      </c>
      <c r="K361" s="218">
        <f>VLOOKUP(C361,Hoja2!$D$2:$N$5000,9,FALSE)</f>
        <v>0.32411299999999998</v>
      </c>
      <c r="L361" s="218">
        <f>VLOOKUP(C361,Hoja2!$D$2:$N$5000,10,FALSE)</f>
        <v>111.997073</v>
      </c>
      <c r="M361" s="218">
        <f>VLOOKUP(C361,Hoja2!$D$2:$N$5000,11,FALSE)</f>
        <v>20.699762</v>
      </c>
    </row>
    <row r="362" spans="1:13" ht="11.25" customHeight="1">
      <c r="A362" s="548"/>
      <c r="B362" s="535"/>
      <c r="C362" s="401" t="s">
        <v>6126</v>
      </c>
      <c r="D362" s="221" t="str">
        <f>VLOOKUP(C362,Hoja2!$D$2:$N$5000,2,FALSE)</f>
        <v>Vidrios, cauchos y plásticos</v>
      </c>
      <c r="E362" s="215">
        <f>VLOOKUP(C362,Hoja2!$D$2:$N$5000,3,FALSE)</f>
        <v>6</v>
      </c>
      <c r="F362" s="217">
        <f>VLOOKUP(C362,Hoja2!$D$2:$N$5000,4,FALSE)</f>
        <v>43864</v>
      </c>
      <c r="G362" s="217">
        <f>VLOOKUP(C362,Hoja2!$D$2:$N$5000,5,FALSE)</f>
        <v>44985</v>
      </c>
      <c r="H362" s="218">
        <f>VLOOKUP(C362,Hoja2!$D$2:$N$5000,6,FALSE)</f>
        <v>0.20011100000000001</v>
      </c>
      <c r="I362" s="218">
        <f>VLOOKUP(C362,Hoja2!$D$2:$N$5000,7,FALSE)</f>
        <v>0.491475</v>
      </c>
      <c r="J362" s="218">
        <f>VLOOKUP(C362,Hoja2!$D$2:$N$5000,8,FALSE)</f>
        <v>0.33439999999999998</v>
      </c>
      <c r="K362" s="218">
        <f>VLOOKUP(C362,Hoja2!$D$2:$N$5000,9,FALSE)</f>
        <v>0.34333900000000001</v>
      </c>
      <c r="L362" s="218">
        <f>VLOOKUP(C362,Hoja2!$D$2:$N$5000,10,FALSE)</f>
        <v>126.887197</v>
      </c>
      <c r="M362" s="218">
        <f>VLOOKUP(C362,Hoja2!$D$2:$N$5000,11,FALSE)</f>
        <v>21.447478</v>
      </c>
    </row>
    <row r="363" spans="1:13" ht="11.25" customHeight="1">
      <c r="A363" s="548"/>
      <c r="B363" s="535"/>
      <c r="C363" s="401" t="s">
        <v>7249</v>
      </c>
      <c r="D363" s="221" t="str">
        <f>VLOOKUP(C363,Hoja2!$D$2:$N$5000,2,FALSE)</f>
        <v>Cerámicos</v>
      </c>
      <c r="E363" s="215">
        <f>VLOOKUP(C363,Hoja2!$D$2:$N$5000,3,FALSE)</f>
        <v>9</v>
      </c>
      <c r="F363" s="217">
        <f>VLOOKUP(C363,Hoja2!$D$2:$N$5000,4,FALSE)</f>
        <v>44378</v>
      </c>
      <c r="G363" s="217">
        <f>VLOOKUP(C363,Hoja2!$D$2:$N$5000,5,FALSE)</f>
        <v>46203</v>
      </c>
      <c r="H363" s="218">
        <f>VLOOKUP(C363,Hoja2!$D$2:$N$5000,6,FALSE)</f>
        <v>0.13996900000000001</v>
      </c>
      <c r="I363" s="218">
        <f>VLOOKUP(C363,Hoja2!$D$2:$N$5000,7,FALSE)</f>
        <v>0.47844500000000001</v>
      </c>
      <c r="J363" s="218">
        <f>VLOOKUP(C363,Hoja2!$D$2:$N$5000,8,FALSE)</f>
        <v>0.41560000000000002</v>
      </c>
      <c r="K363" s="218">
        <f>VLOOKUP(C363,Hoja2!$D$2:$N$5000,9,FALSE)</f>
        <v>0.17183100000000001</v>
      </c>
      <c r="L363" s="218">
        <f>VLOOKUP(C363,Hoja2!$D$2:$N$5000,10,FALSE)</f>
        <v>156.07307599999999</v>
      </c>
      <c r="M363" s="218">
        <f>VLOOKUP(C363,Hoja2!$D$2:$N$5000,11,FALSE)</f>
        <v>18.624604000000001</v>
      </c>
    </row>
    <row r="364" spans="1:13" ht="11.25" customHeight="1">
      <c r="A364" s="548"/>
      <c r="B364" s="535"/>
      <c r="C364" s="401" t="s">
        <v>2378</v>
      </c>
      <c r="D364" s="221" t="str">
        <f>VLOOKUP(C364,Hoja2!$D$2:$N$5000,2,FALSE)</f>
        <v>Industria Metalúrgica</v>
      </c>
      <c r="E364" s="215">
        <f>VLOOKUP(C364,Hoja2!$D$2:$N$5000,3,FALSE)</f>
        <v>7</v>
      </c>
      <c r="F364" s="217">
        <f>VLOOKUP(C364,Hoja2!$D$2:$N$5000,4,FALSE)</f>
        <v>42979</v>
      </c>
      <c r="G364" s="217">
        <f>VLOOKUP(C364,Hoja2!$D$2:$N$5000,5,FALSE)</f>
        <v>44561</v>
      </c>
      <c r="H364" s="218">
        <f>VLOOKUP(C364,Hoja2!$D$2:$N$5000,6,FALSE)</f>
        <v>0.12371500000000001</v>
      </c>
      <c r="I364" s="218">
        <f>VLOOKUP(C364,Hoja2!$D$2:$N$5000,7,FALSE)</f>
        <v>0.30887399999999998</v>
      </c>
      <c r="J364" s="218">
        <f>VLOOKUP(C364,Hoja2!$D$2:$N$5000,8,FALSE)</f>
        <v>0.4284</v>
      </c>
      <c r="K364" s="218">
        <f>VLOOKUP(C364,Hoja2!$D$2:$N$5000,9,FALSE)</f>
        <v>0.17774000000000001</v>
      </c>
      <c r="L364" s="218">
        <f>VLOOKUP(C364,Hoja2!$D$2:$N$5000,10,FALSE)</f>
        <v>102.558941</v>
      </c>
      <c r="M364" s="218">
        <f>VLOOKUP(C364,Hoja2!$D$2:$N$5000,11,FALSE)</f>
        <v>17.830575</v>
      </c>
    </row>
    <row r="365" spans="1:13" ht="11.25" customHeight="1">
      <c r="A365" s="548"/>
      <c r="B365" s="535"/>
      <c r="C365" s="401" t="s">
        <v>6330</v>
      </c>
      <c r="D365" s="221" t="str">
        <f>VLOOKUP(C365,Hoja2!$D$2:$N$5000,2,FALSE)</f>
        <v>Vidrios, cauchos y plásticos</v>
      </c>
      <c r="E365" s="215">
        <f>VLOOKUP(C365,Hoja2!$D$2:$N$5000,3,FALSE)</f>
        <v>7</v>
      </c>
      <c r="F365" s="217">
        <f>VLOOKUP(C365,Hoja2!$D$2:$N$5000,4,FALSE)</f>
        <v>44013</v>
      </c>
      <c r="G365" s="217">
        <f>VLOOKUP(C365,Hoja2!$D$2:$N$5000,5,FALSE)</f>
        <v>45107</v>
      </c>
      <c r="H365" s="218">
        <f>VLOOKUP(C365,Hoja2!$D$2:$N$5000,6,FALSE)</f>
        <v>0.20732600000000001</v>
      </c>
      <c r="I365" s="218">
        <f>VLOOKUP(C365,Hoja2!$D$2:$N$5000,7,FALSE)</f>
        <v>0.53382600000000002</v>
      </c>
      <c r="J365" s="218">
        <f>VLOOKUP(C365,Hoja2!$D$2:$N$5000,8,FALSE)</f>
        <v>0.33960000000000001</v>
      </c>
      <c r="K365" s="218">
        <f>VLOOKUP(C365,Hoja2!$D$2:$N$5000,9,FALSE)</f>
        <v>0.303203</v>
      </c>
      <c r="L365" s="218">
        <f>VLOOKUP(C365,Hoja2!$D$2:$N$5000,10,FALSE)</f>
        <v>140.50939600000001</v>
      </c>
      <c r="M365" s="218">
        <f>VLOOKUP(C365,Hoja2!$D$2:$N$5000,11,FALSE)</f>
        <v>20.057144000000001</v>
      </c>
    </row>
    <row r="366" spans="1:13" ht="11.25" customHeight="1">
      <c r="A366" s="548"/>
      <c r="B366" s="535"/>
      <c r="C366" s="401" t="s">
        <v>5782</v>
      </c>
      <c r="D366" s="221" t="str">
        <f>VLOOKUP(C366,Hoja2!$D$2:$N$5000,2,FALSE)</f>
        <v>Otros</v>
      </c>
      <c r="E366" s="215">
        <f>VLOOKUP(C366,Hoja2!$D$2:$N$5000,3,FALSE)</f>
        <v>7</v>
      </c>
      <c r="F366" s="217">
        <f>VLOOKUP(C366,Hoja2!$D$2:$N$5000,4,FALSE)</f>
        <v>43770</v>
      </c>
      <c r="G366" s="217">
        <f>VLOOKUP(C366,Hoja2!$D$2:$N$5000,5,FALSE)</f>
        <v>44712</v>
      </c>
      <c r="H366" s="218">
        <f>VLOOKUP(C366,Hoja2!$D$2:$N$5000,6,FALSE)</f>
        <v>0.195717</v>
      </c>
      <c r="I366" s="218">
        <f>VLOOKUP(C366,Hoja2!$D$2:$N$5000,7,FALSE)</f>
        <v>0.49249500000000002</v>
      </c>
      <c r="J366" s="218">
        <f>VLOOKUP(C366,Hoja2!$D$2:$N$5000,8,FALSE)</f>
        <v>0.35693999999999998</v>
      </c>
      <c r="K366" s="218">
        <f>VLOOKUP(C366,Hoja2!$D$2:$N$5000,9,FALSE)</f>
        <v>0.345024</v>
      </c>
      <c r="L366" s="218">
        <f>VLOOKUP(C366,Hoja2!$D$2:$N$5000,10,FALSE)</f>
        <v>136.248694</v>
      </c>
      <c r="M366" s="218">
        <f>VLOOKUP(C366,Hoja2!$D$2:$N$5000,11,FALSE)</f>
        <v>20.601264</v>
      </c>
    </row>
    <row r="367" spans="1:13" ht="11.25" customHeight="1">
      <c r="A367" s="548"/>
      <c r="B367" s="535"/>
      <c r="C367" s="401" t="s">
        <v>6449</v>
      </c>
      <c r="D367" s="221" t="str">
        <f>VLOOKUP(C367,Hoja2!$D$2:$N$5000,2,FALSE)</f>
        <v>Vidrios, cauchos y plásticos</v>
      </c>
      <c r="E367" s="215">
        <f>VLOOKUP(C367,Hoja2!$D$2:$N$5000,3,FALSE)</f>
        <v>7</v>
      </c>
      <c r="F367" s="217">
        <f>VLOOKUP(C367,Hoja2!$D$2:$N$5000,4,FALSE)</f>
        <v>44075</v>
      </c>
      <c r="G367" s="217">
        <f>VLOOKUP(C367,Hoja2!$D$2:$N$5000,5,FALSE)</f>
        <v>45169</v>
      </c>
      <c r="H367" s="218">
        <f>VLOOKUP(C367,Hoja2!$D$2:$N$5000,6,FALSE)</f>
        <v>0.15329999999999999</v>
      </c>
      <c r="I367" s="218">
        <f>VLOOKUP(C367,Hoja2!$D$2:$N$5000,7,FALSE)</f>
        <v>7.2147000000000003E-2</v>
      </c>
      <c r="J367" s="218">
        <f>VLOOKUP(C367,Hoja2!$D$2:$N$5000,8,FALSE)</f>
        <v>8.6400000000000005E-2</v>
      </c>
      <c r="K367" s="218">
        <f>VLOOKUP(C367,Hoja2!$D$2:$N$5000,9,FALSE)</f>
        <v>4.1820999999999997E-2</v>
      </c>
      <c r="L367" s="218">
        <f>VLOOKUP(C367,Hoja2!$D$2:$N$5000,10,FALSE)</f>
        <v>4.8336569999999996</v>
      </c>
      <c r="M367" s="218">
        <f>VLOOKUP(C367,Hoja2!$D$2:$N$5000,11,FALSE)</f>
        <v>35.152600999999997</v>
      </c>
    </row>
    <row r="368" spans="1:13" ht="11.25" customHeight="1">
      <c r="A368" s="548"/>
      <c r="B368" s="535"/>
      <c r="C368" s="401" t="s">
        <v>6452</v>
      </c>
      <c r="D368" s="221" t="str">
        <f>VLOOKUP(C368,Hoja2!$D$2:$N$5000,2,FALSE)</f>
        <v>Vidrios, cauchos y plásticos</v>
      </c>
      <c r="E368" s="215">
        <f>VLOOKUP(C368,Hoja2!$D$2:$N$5000,3,FALSE)</f>
        <v>7</v>
      </c>
      <c r="F368" s="217">
        <f>VLOOKUP(C368,Hoja2!$D$2:$N$5000,4,FALSE)</f>
        <v>44075</v>
      </c>
      <c r="G368" s="217">
        <f>VLOOKUP(C368,Hoja2!$D$2:$N$5000,5,FALSE)</f>
        <v>45169</v>
      </c>
      <c r="H368" s="218">
        <f>VLOOKUP(C368,Hoja2!$D$2:$N$5000,6,FALSE)</f>
        <v>0.207925</v>
      </c>
      <c r="I368" s="218">
        <f>VLOOKUP(C368,Hoja2!$D$2:$N$5000,7,FALSE)</f>
        <v>0.63621899999999998</v>
      </c>
      <c r="J368" s="218">
        <f>VLOOKUP(C368,Hoja2!$D$2:$N$5000,8,FALSE)</f>
        <v>0.20483999999999999</v>
      </c>
      <c r="K368" s="218">
        <f>VLOOKUP(C368,Hoja2!$D$2:$N$5000,9,FALSE)</f>
        <v>0.19864999999999999</v>
      </c>
      <c r="L368" s="218">
        <f>VLOOKUP(C368,Hoja2!$D$2:$N$5000,10,FALSE)</f>
        <v>101.006755</v>
      </c>
      <c r="M368" s="218">
        <f>VLOOKUP(C368,Hoja2!$D$2:$N$5000,11,FALSE)</f>
        <v>19.889976000000001</v>
      </c>
    </row>
    <row r="369" spans="1:13" ht="11.25" customHeight="1">
      <c r="A369" s="548"/>
      <c r="B369" s="535"/>
      <c r="C369" s="401" t="s">
        <v>6532</v>
      </c>
      <c r="D369" s="221" t="str">
        <f>VLOOKUP(C369,Hoja2!$D$2:$N$5000,2,FALSE)</f>
        <v>Vidrios, cauchos y plásticos</v>
      </c>
      <c r="E369" s="215">
        <f>VLOOKUP(C369,Hoja2!$D$2:$N$5000,3,FALSE)</f>
        <v>7</v>
      </c>
      <c r="F369" s="217">
        <f>VLOOKUP(C369,Hoja2!$D$2:$N$5000,4,FALSE)</f>
        <v>44105</v>
      </c>
      <c r="G369" s="217">
        <f>VLOOKUP(C369,Hoja2!$D$2:$N$5000,5,FALSE)</f>
        <v>45291</v>
      </c>
      <c r="H369" s="218">
        <f>VLOOKUP(C369,Hoja2!$D$2:$N$5000,6,FALSE)</f>
        <v>0.14049700000000001</v>
      </c>
      <c r="I369" s="218">
        <f>VLOOKUP(C369,Hoja2!$D$2:$N$5000,7,FALSE)</f>
        <v>0.33052399999999998</v>
      </c>
      <c r="J369" s="218">
        <f>VLOOKUP(C369,Hoja2!$D$2:$N$5000,8,FALSE)</f>
        <v>0.2</v>
      </c>
      <c r="K369" s="218">
        <f>VLOOKUP(C369,Hoja2!$D$2:$N$5000,9,FALSE)</f>
        <v>0.13591800000000001</v>
      </c>
      <c r="L369" s="218">
        <f>VLOOKUP(C369,Hoja2!$D$2:$N$5000,10,FALSE)</f>
        <v>51.232593000000001</v>
      </c>
      <c r="M369" s="218">
        <f>VLOOKUP(C369,Hoja2!$D$2:$N$5000,11,FALSE)</f>
        <v>21.026706000000001</v>
      </c>
    </row>
    <row r="370" spans="1:13" ht="11.25" customHeight="1">
      <c r="A370" s="548"/>
      <c r="B370" s="535"/>
      <c r="C370" s="401" t="s">
        <v>659</v>
      </c>
      <c r="D370" s="221" t="str">
        <f>VLOOKUP(C370,Hoja2!$D$2:$N$5000,2,FALSE)</f>
        <v>Vidrios, cauchos y plásticos</v>
      </c>
      <c r="E370" s="215">
        <f>VLOOKUP(C370,Hoja2!$D$2:$N$5000,3,FALSE)</f>
        <v>7</v>
      </c>
      <c r="F370" s="217">
        <f>VLOOKUP(C370,Hoja2!$D$2:$N$5000,4,FALSE)</f>
        <v>42430</v>
      </c>
      <c r="G370" s="217">
        <f>VLOOKUP(C370,Hoja2!$D$2:$N$5000,5,FALSE)</f>
        <v>45291</v>
      </c>
      <c r="H370" s="218">
        <f>VLOOKUP(C370,Hoja2!$D$2:$N$5000,6,FALSE)</f>
        <v>0.20785300000000001</v>
      </c>
      <c r="I370" s="218">
        <f>VLOOKUP(C370,Hoja2!$D$2:$N$5000,7,FALSE)</f>
        <v>0.68102200000000002</v>
      </c>
      <c r="J370" s="218">
        <f>VLOOKUP(C370,Hoja2!$D$2:$N$5000,8,FALSE)</f>
        <v>2.2372652</v>
      </c>
      <c r="K370" s="218">
        <f>VLOOKUP(C370,Hoja2!$D$2:$N$5000,9,FALSE)</f>
        <v>2.2792479999999999</v>
      </c>
      <c r="L370" s="218">
        <f>VLOOKUP(C370,Hoja2!$D$2:$N$5000,10,FALSE)</f>
        <v>1180.8914689999999</v>
      </c>
      <c r="M370" s="218">
        <f>VLOOKUP(C370,Hoja2!$D$2:$N$5000,11,FALSE)</f>
        <v>16.866828999999999</v>
      </c>
    </row>
    <row r="371" spans="1:13" ht="11.25" customHeight="1">
      <c r="A371" s="548"/>
      <c r="B371" s="535"/>
      <c r="C371" s="401" t="s">
        <v>661</v>
      </c>
      <c r="D371" s="221" t="str">
        <f>VLOOKUP(C371,Hoja2!$D$2:$N$5000,2,FALSE)</f>
        <v>Vidrios, cauchos y plásticos</v>
      </c>
      <c r="E371" s="215">
        <f>VLOOKUP(C371,Hoja2!$D$2:$N$5000,3,FALSE)</f>
        <v>2</v>
      </c>
      <c r="F371" s="217">
        <f>VLOOKUP(C371,Hoja2!$D$2:$N$5000,4,FALSE)</f>
        <v>42430</v>
      </c>
      <c r="G371" s="217">
        <f>VLOOKUP(C371,Hoja2!$D$2:$N$5000,5,FALSE)</f>
        <v>45291</v>
      </c>
      <c r="H371" s="218">
        <f>VLOOKUP(C371,Hoja2!$D$2:$N$5000,6,FALSE)</f>
        <v>0.216614</v>
      </c>
      <c r="I371" s="218">
        <f>VLOOKUP(C371,Hoja2!$D$2:$N$5000,7,FALSE)</f>
        <v>0.69320599999999999</v>
      </c>
      <c r="J371" s="218">
        <f>VLOOKUP(C371,Hoja2!$D$2:$N$5000,8,FALSE)</f>
        <v>0.66298199999999996</v>
      </c>
      <c r="K371" s="218">
        <f>VLOOKUP(C371,Hoja2!$D$2:$N$5000,9,FALSE)</f>
        <v>0.709198</v>
      </c>
      <c r="L371" s="218">
        <f>VLOOKUP(C371,Hoja2!$D$2:$N$5000,10,FALSE)</f>
        <v>361.77074800000003</v>
      </c>
      <c r="M371" s="218">
        <f>VLOOKUP(C371,Hoja2!$D$2:$N$5000,11,FALSE)</f>
        <v>16.959073</v>
      </c>
    </row>
    <row r="372" spans="1:13" ht="11.25" customHeight="1">
      <c r="A372" s="548"/>
      <c r="B372" s="535"/>
      <c r="C372" s="401" t="s">
        <v>7103</v>
      </c>
      <c r="D372" s="221" t="str">
        <f>VLOOKUP(C372,Hoja2!$D$2:$N$5000,2,FALSE)</f>
        <v>Textiles</v>
      </c>
      <c r="E372" s="215">
        <f>VLOOKUP(C372,Hoja2!$D$2:$N$5000,3,FALSE)</f>
        <v>6</v>
      </c>
      <c r="F372" s="217">
        <f>VLOOKUP(C372,Hoja2!$D$2:$N$5000,4,FALSE)</f>
        <v>43952</v>
      </c>
      <c r="G372" s="217">
        <f>VLOOKUP(C372,Hoja2!$D$2:$N$5000,5,FALSE)</f>
        <v>45412</v>
      </c>
      <c r="H372" s="218">
        <f>VLOOKUP(C372,Hoja2!$D$2:$N$5000,6,FALSE)</f>
        <v>0.17555899999999999</v>
      </c>
      <c r="I372" s="218">
        <f>VLOOKUP(C372,Hoja2!$D$2:$N$5000,7,FALSE)</f>
        <v>0.60660099999999995</v>
      </c>
      <c r="J372" s="218">
        <f>VLOOKUP(C372,Hoja2!$D$2:$N$5000,8,FALSE)</f>
        <v>1.8544</v>
      </c>
      <c r="K372" s="218">
        <f>VLOOKUP(C372,Hoja2!$D$2:$N$5000,9,FALSE)</f>
        <v>1.383761</v>
      </c>
      <c r="L372" s="218">
        <f>VLOOKUP(C372,Hoja2!$D$2:$N$5000,10,FALSE)</f>
        <v>868.44262600000002</v>
      </c>
      <c r="M372" s="218">
        <f>VLOOKUP(C372,Hoja2!$D$2:$N$5000,11,FALSE)</f>
        <v>17.640180999999998</v>
      </c>
    </row>
    <row r="373" spans="1:13" ht="11.25" customHeight="1">
      <c r="A373" s="548"/>
      <c r="B373" s="535"/>
      <c r="C373" s="401" t="s">
        <v>6328</v>
      </c>
      <c r="D373" s="221" t="str">
        <f>VLOOKUP(C373,Hoja2!$D$2:$N$5000,2,FALSE)</f>
        <v>Otros</v>
      </c>
      <c r="E373" s="215">
        <f>VLOOKUP(C373,Hoja2!$D$2:$N$5000,3,FALSE)</f>
        <v>6</v>
      </c>
      <c r="F373" s="217">
        <f>VLOOKUP(C373,Hoja2!$D$2:$N$5000,4,FALSE)</f>
        <v>44013</v>
      </c>
      <c r="G373" s="217">
        <f>VLOOKUP(C373,Hoja2!$D$2:$N$5000,5,FALSE)</f>
        <v>45838</v>
      </c>
      <c r="H373" s="218">
        <f>VLOOKUP(C373,Hoja2!$D$2:$N$5000,6,FALSE)</f>
        <v>0.144765</v>
      </c>
      <c r="I373" s="218">
        <f>VLOOKUP(C373,Hoja2!$D$2:$N$5000,7,FALSE)</f>
        <v>0.52274100000000001</v>
      </c>
      <c r="J373" s="218">
        <f>VLOOKUP(C373,Hoja2!$D$2:$N$5000,8,FALSE)</f>
        <v>0.54959999999999998</v>
      </c>
      <c r="K373" s="218">
        <f>VLOOKUP(C373,Hoja2!$D$2:$N$5000,9,FALSE)</f>
        <v>0.46819</v>
      </c>
      <c r="L373" s="218">
        <f>VLOOKUP(C373,Hoja2!$D$2:$N$5000,10,FALSE)</f>
        <v>221.80355299999999</v>
      </c>
      <c r="M373" s="218">
        <f>VLOOKUP(C373,Hoja2!$D$2:$N$5000,11,FALSE)</f>
        <v>22.836196999999999</v>
      </c>
    </row>
    <row r="374" spans="1:13" ht="11.25" customHeight="1">
      <c r="A374" s="548"/>
      <c r="B374" s="535"/>
      <c r="C374" s="401" t="s">
        <v>1797</v>
      </c>
      <c r="D374" s="221" t="str">
        <f>VLOOKUP(C374,Hoja2!$D$2:$N$5000,2,FALSE)</f>
        <v>Otros</v>
      </c>
      <c r="E374" s="215">
        <f>VLOOKUP(C374,Hoja2!$D$2:$N$5000,3,FALSE)</f>
        <v>7</v>
      </c>
      <c r="F374" s="217">
        <f>VLOOKUP(C374,Hoja2!$D$2:$N$5000,4,FALSE)</f>
        <v>42767</v>
      </c>
      <c r="G374" s="217">
        <f>VLOOKUP(C374,Hoja2!$D$2:$N$5000,5,FALSE)</f>
        <v>44561</v>
      </c>
      <c r="H374" s="218">
        <f>VLOOKUP(C374,Hoja2!$D$2:$N$5000,6,FALSE)</f>
        <v>0.204211</v>
      </c>
      <c r="I374" s="218">
        <f>VLOOKUP(C374,Hoja2!$D$2:$N$5000,7,FALSE)</f>
        <v>0.71052599999999999</v>
      </c>
      <c r="J374" s="218">
        <f>VLOOKUP(C374,Hoja2!$D$2:$N$5000,8,FALSE)</f>
        <v>0.69359999999999999</v>
      </c>
      <c r="K374" s="218">
        <f>VLOOKUP(C374,Hoja2!$D$2:$N$5000,9,FALSE)</f>
        <v>0.70050299999999999</v>
      </c>
      <c r="L374" s="218">
        <f>VLOOKUP(C374,Hoja2!$D$2:$N$5000,10,FALSE)</f>
        <v>381.96304300000003</v>
      </c>
      <c r="M374" s="218">
        <f>VLOOKUP(C374,Hoja2!$D$2:$N$5000,11,FALSE)</f>
        <v>17.164876</v>
      </c>
    </row>
    <row r="375" spans="1:13" ht="11.25" customHeight="1">
      <c r="A375" s="548"/>
      <c r="B375" s="535"/>
      <c r="C375" s="401" t="s">
        <v>1799</v>
      </c>
      <c r="D375" s="221" t="str">
        <f>VLOOKUP(C375,Hoja2!$D$2:$N$5000,2,FALSE)</f>
        <v>Otros</v>
      </c>
      <c r="E375" s="215">
        <f>VLOOKUP(C375,Hoja2!$D$2:$N$5000,3,FALSE)</f>
        <v>7</v>
      </c>
      <c r="F375" s="217">
        <f>VLOOKUP(C375,Hoja2!$D$2:$N$5000,4,FALSE)</f>
        <v>42767</v>
      </c>
      <c r="G375" s="217">
        <f>VLOOKUP(C375,Hoja2!$D$2:$N$5000,5,FALSE)</f>
        <v>44561</v>
      </c>
      <c r="H375" s="218">
        <f>VLOOKUP(C375,Hoja2!$D$2:$N$5000,6,FALSE)</f>
        <v>0.20494599999999999</v>
      </c>
      <c r="I375" s="218">
        <f>VLOOKUP(C375,Hoja2!$D$2:$N$5000,7,FALSE)</f>
        <v>0.73044100000000001</v>
      </c>
      <c r="J375" s="218">
        <f>VLOOKUP(C375,Hoja2!$D$2:$N$5000,8,FALSE)</f>
        <v>0.21679999999999999</v>
      </c>
      <c r="K375" s="218">
        <f>VLOOKUP(C375,Hoja2!$D$2:$N$5000,9,FALSE)</f>
        <v>0.21956100000000001</v>
      </c>
      <c r="L375" s="218">
        <f>VLOOKUP(C375,Hoja2!$D$2:$N$5000,10,FALSE)</f>
        <v>122.737375</v>
      </c>
      <c r="M375" s="218">
        <f>VLOOKUP(C375,Hoja2!$D$2:$N$5000,11,FALSE)</f>
        <v>17.028804000000001</v>
      </c>
    </row>
    <row r="376" spans="1:13" ht="11.25" customHeight="1">
      <c r="A376" s="548"/>
      <c r="B376" s="535"/>
      <c r="C376" s="401" t="s">
        <v>5688</v>
      </c>
      <c r="D376" s="221" t="str">
        <f>VLOOKUP(C376,Hoja2!$D$2:$N$5000,2,FALSE)</f>
        <v>Textiles</v>
      </c>
      <c r="E376" s="215">
        <f>VLOOKUP(C376,Hoja2!$D$2:$N$5000,3,FALSE)</f>
        <v>7</v>
      </c>
      <c r="F376" s="217">
        <f>VLOOKUP(C376,Hoja2!$D$2:$N$5000,4,FALSE)</f>
        <v>43739</v>
      </c>
      <c r="G376" s="217">
        <f>VLOOKUP(C376,Hoja2!$D$2:$N$5000,5,FALSE)</f>
        <v>44834</v>
      </c>
      <c r="H376" s="218">
        <f>VLOOKUP(C376,Hoja2!$D$2:$N$5000,6,FALSE)</f>
        <v>0.194218</v>
      </c>
      <c r="I376" s="218">
        <f>VLOOKUP(C376,Hoja2!$D$2:$N$5000,7,FALSE)</f>
        <v>0.53326600000000002</v>
      </c>
      <c r="J376" s="218">
        <f>VLOOKUP(C376,Hoja2!$D$2:$N$5000,8,FALSE)</f>
        <v>0.2427</v>
      </c>
      <c r="K376" s="218">
        <f>VLOOKUP(C376,Hoja2!$D$2:$N$5000,9,FALSE)</f>
        <v>0.21956100000000001</v>
      </c>
      <c r="L376" s="218">
        <f>VLOOKUP(C376,Hoja2!$D$2:$N$5000,10,FALSE)</f>
        <v>100.308791</v>
      </c>
      <c r="M376" s="218">
        <f>VLOOKUP(C376,Hoja2!$D$2:$N$5000,11,FALSE)</f>
        <v>20.267147000000001</v>
      </c>
    </row>
    <row r="377" spans="1:13" ht="11.25" customHeight="1">
      <c r="A377" s="548"/>
      <c r="B377" s="535"/>
      <c r="C377" s="401" t="s">
        <v>2994</v>
      </c>
      <c r="D377" s="221" t="str">
        <f>VLOOKUP(C377,Hoja2!$D$2:$N$5000,2,FALSE)</f>
        <v>Cables</v>
      </c>
      <c r="E377" s="215">
        <f>VLOOKUP(C377,Hoja2!$D$2:$N$5000,3,FALSE)</f>
        <v>7</v>
      </c>
      <c r="F377" s="217">
        <f>VLOOKUP(C377,Hoja2!$D$2:$N$5000,4,FALSE)</f>
        <v>43252</v>
      </c>
      <c r="G377" s="217">
        <f>VLOOKUP(C377,Hoja2!$D$2:$N$5000,5,FALSE)</f>
        <v>44561</v>
      </c>
      <c r="H377" s="218">
        <f>VLOOKUP(C377,Hoja2!$D$2:$N$5000,6,FALSE)</f>
        <v>0.17238600000000001</v>
      </c>
      <c r="I377" s="218">
        <f>VLOOKUP(C377,Hoja2!$D$2:$N$5000,7,FALSE)</f>
        <v>0.48571300000000001</v>
      </c>
      <c r="J377" s="218">
        <f>VLOOKUP(C377,Hoja2!$D$2:$N$5000,8,FALSE)</f>
        <v>0.81320000000000003</v>
      </c>
      <c r="K377" s="218">
        <f>VLOOKUP(C377,Hoja2!$D$2:$N$5000,9,FALSE)</f>
        <v>0.67959199999999997</v>
      </c>
      <c r="L377" s="218">
        <f>VLOOKUP(C377,Hoja2!$D$2:$N$5000,10,FALSE)</f>
        <v>306.124638</v>
      </c>
      <c r="M377" s="218">
        <f>VLOOKUP(C377,Hoja2!$D$2:$N$5000,11,FALSE)</f>
        <v>18.042857999999999</v>
      </c>
    </row>
    <row r="378" spans="1:13" ht="11.25" customHeight="1">
      <c r="A378" s="548"/>
      <c r="B378" s="535"/>
      <c r="C378" s="401" t="s">
        <v>641</v>
      </c>
      <c r="D378" s="221" t="str">
        <f>VLOOKUP(C378,Hoja2!$D$2:$N$5000,2,FALSE)</f>
        <v>Fundición</v>
      </c>
      <c r="E378" s="215">
        <f>VLOOKUP(C378,Hoja2!$D$2:$N$5000,3,FALSE)</f>
        <v>7</v>
      </c>
      <c r="F378" s="217">
        <f>VLOOKUP(C378,Hoja2!$D$2:$N$5000,4,FALSE)</f>
        <v>43525</v>
      </c>
      <c r="G378" s="217">
        <f>VLOOKUP(C378,Hoja2!$D$2:$N$5000,5,FALSE)</f>
        <v>44620</v>
      </c>
      <c r="H378" s="218">
        <f>VLOOKUP(C378,Hoja2!$D$2:$N$5000,6,FALSE)</f>
        <v>6.9210999999999995E-2</v>
      </c>
      <c r="I378" s="218">
        <f>VLOOKUP(C378,Hoja2!$D$2:$N$5000,7,FALSE)</f>
        <v>0.27260499999999999</v>
      </c>
      <c r="J378" s="218">
        <f>VLOOKUP(C378,Hoja2!$D$2:$N$5000,8,FALSE)</f>
        <v>1.4612000000000001</v>
      </c>
      <c r="K378" s="218">
        <f>VLOOKUP(C378,Hoja2!$D$2:$N$5000,9,FALSE)</f>
        <v>0.230016</v>
      </c>
      <c r="L378" s="218">
        <f>VLOOKUP(C378,Hoja2!$D$2:$N$5000,10,FALSE)</f>
        <v>308.72897899999998</v>
      </c>
      <c r="M378" s="218">
        <f>VLOOKUP(C378,Hoja2!$D$2:$N$5000,11,FALSE)</f>
        <v>13.820930000000001</v>
      </c>
    </row>
    <row r="379" spans="1:13" ht="11.25" customHeight="1">
      <c r="A379" s="548"/>
      <c r="B379" s="535"/>
      <c r="C379" s="401" t="s">
        <v>643</v>
      </c>
      <c r="D379" s="221" t="str">
        <f>VLOOKUP(C379,Hoja2!$D$2:$N$5000,2,FALSE)</f>
        <v>Fundición</v>
      </c>
      <c r="E379" s="215">
        <f>VLOOKUP(C379,Hoja2!$D$2:$N$5000,3,FALSE)</f>
        <v>7</v>
      </c>
      <c r="F379" s="217">
        <f>VLOOKUP(C379,Hoja2!$D$2:$N$5000,4,FALSE)</f>
        <v>43525</v>
      </c>
      <c r="G379" s="217">
        <f>VLOOKUP(C379,Hoja2!$D$2:$N$5000,5,FALSE)</f>
        <v>44620</v>
      </c>
      <c r="H379" s="218">
        <f>VLOOKUP(C379,Hoja2!$D$2:$N$5000,6,FALSE)</f>
        <v>0.24382400000000001</v>
      </c>
      <c r="I379" s="218">
        <f>VLOOKUP(C379,Hoja2!$D$2:$N$5000,7,FALSE)</f>
        <v>0.39372499999999999</v>
      </c>
      <c r="J379" s="218">
        <f>VLOOKUP(C379,Hoja2!$D$2:$N$5000,8,FALSE)</f>
        <v>0.29208000000000001</v>
      </c>
      <c r="K379" s="218">
        <f>VLOOKUP(C379,Hoja2!$D$2:$N$5000,9,FALSE)</f>
        <v>0.271837</v>
      </c>
      <c r="L379" s="218">
        <f>VLOOKUP(C379,Hoja2!$D$2:$N$5000,10,FALSE)</f>
        <v>89.130960000000002</v>
      </c>
      <c r="M379" s="218">
        <f>VLOOKUP(C379,Hoja2!$D$2:$N$5000,11,FALSE)</f>
        <v>19.082830999999999</v>
      </c>
    </row>
    <row r="380" spans="1:13" ht="11.25" customHeight="1">
      <c r="A380" s="548"/>
      <c r="B380" s="535"/>
      <c r="C380" s="401" t="s">
        <v>6196</v>
      </c>
      <c r="D380" s="221" t="str">
        <f>VLOOKUP(C380,Hoja2!$D$2:$N$5000,2,FALSE)</f>
        <v>Otros</v>
      </c>
      <c r="E380" s="278">
        <f>VLOOKUP(C380,Hoja2!$D$2:$N$5000,3,FALSE)</f>
        <v>6</v>
      </c>
      <c r="F380" s="217">
        <f>VLOOKUP(C380,Hoja2!$D$2:$N$5000,4,FALSE)</f>
        <v>43922</v>
      </c>
      <c r="G380" s="217">
        <f>VLOOKUP(C380,Hoja2!$D$2:$N$5000,5,FALSE)</f>
        <v>45291</v>
      </c>
      <c r="H380" s="218">
        <f>VLOOKUP(C380,Hoja2!$D$2:$N$5000,6,FALSE)</f>
        <v>0.13462499999999999</v>
      </c>
      <c r="I380" s="218">
        <f>VLOOKUP(C380,Hoja2!$D$2:$N$5000,7,FALSE)</f>
        <v>0.311915</v>
      </c>
      <c r="J380" s="218">
        <f>VLOOKUP(C380,Hoja2!$D$2:$N$5000,8,FALSE)</f>
        <v>0.29520000000000002</v>
      </c>
      <c r="K380" s="218">
        <f>VLOOKUP(C380,Hoja2!$D$2:$N$5000,9,FALSE)</f>
        <v>7.2830000000000006E-2</v>
      </c>
      <c r="L380" s="218">
        <f>VLOOKUP(C380,Hoja2!$D$2:$N$5000,10,FALSE)</f>
        <v>71.091282000000007</v>
      </c>
      <c r="M380" s="218">
        <f>VLOOKUP(C380,Hoja2!$D$2:$N$5000,11,FALSE)</f>
        <v>18.799859999999999</v>
      </c>
    </row>
    <row r="381" spans="1:13" ht="11.25" customHeight="1">
      <c r="A381" s="548"/>
      <c r="B381" s="535"/>
      <c r="C381" s="401" t="s">
        <v>3216</v>
      </c>
      <c r="D381" s="221" t="str">
        <f>VLOOKUP(C381,Hoja2!$D$2:$N$5000,2,FALSE)</f>
        <v>Otros</v>
      </c>
      <c r="E381" s="278">
        <f>VLOOKUP(C381,Hoja2!$D$2:$N$5000,3,FALSE)</f>
        <v>7</v>
      </c>
      <c r="F381" s="217">
        <f>VLOOKUP(C381,Hoja2!$D$2:$N$5000,4,FALSE)</f>
        <v>43344</v>
      </c>
      <c r="G381" s="217">
        <f>VLOOKUP(C381,Hoja2!$D$2:$N$5000,5,FALSE)</f>
        <v>44561</v>
      </c>
      <c r="H381" s="218">
        <f>VLOOKUP(C381,Hoja2!$D$2:$N$5000,6,FALSE)</f>
        <v>0.19631199999999999</v>
      </c>
      <c r="I381" s="218">
        <f>VLOOKUP(C381,Hoja2!$D$2:$N$5000,7,FALSE)</f>
        <v>0.72351399999999999</v>
      </c>
      <c r="J381" s="218">
        <f>VLOOKUP(C381,Hoja2!$D$2:$N$5000,8,FALSE)</f>
        <v>0.2732</v>
      </c>
      <c r="K381" s="218">
        <f>VLOOKUP(C381,Hoja2!$D$2:$N$5000,9,FALSE)</f>
        <v>0.28229199999999999</v>
      </c>
      <c r="L381" s="218">
        <f>VLOOKUP(C381,Hoja2!$D$2:$N$5000,10,FALSE)</f>
        <v>153.197744</v>
      </c>
      <c r="M381" s="218">
        <f>VLOOKUP(C381,Hoja2!$D$2:$N$5000,11,FALSE)</f>
        <v>22.995448</v>
      </c>
    </row>
    <row r="382" spans="1:13" ht="11.25" customHeight="1">
      <c r="A382" s="548"/>
      <c r="B382" s="535"/>
      <c r="C382" s="401" t="s">
        <v>6232</v>
      </c>
      <c r="D382" s="221" t="str">
        <f>VLOOKUP(C382,Hoja2!$D$2:$N$5000,2,FALSE)</f>
        <v>Otros</v>
      </c>
      <c r="E382" s="280">
        <f>VLOOKUP(C382,Hoja2!$D$2:$N$5000,3,FALSE)</f>
        <v>6</v>
      </c>
      <c r="F382" s="217">
        <f>VLOOKUP(C382,Hoja2!$D$2:$N$5000,4,FALSE)</f>
        <v>43952</v>
      </c>
      <c r="G382" s="217">
        <f>VLOOKUP(C382,Hoja2!$D$2:$N$5000,5,FALSE)</f>
        <v>45443</v>
      </c>
      <c r="H382" s="218">
        <f>VLOOKUP(C382,Hoja2!$D$2:$N$5000,6,FALSE)</f>
        <v>5.5611000000000001E-2</v>
      </c>
      <c r="I382" s="218">
        <f>VLOOKUP(C382,Hoja2!$D$2:$N$5000,7,FALSE)</f>
        <v>0.218114</v>
      </c>
      <c r="J382" s="218">
        <f>VLOOKUP(C382,Hoja2!$D$2:$N$5000,8,FALSE)</f>
        <v>0.23205000000000001</v>
      </c>
      <c r="K382" s="218">
        <f>VLOOKUP(C382,Hoja2!$D$2:$N$5000,9,FALSE)</f>
        <v>0.26751200000000003</v>
      </c>
      <c r="L382" s="218">
        <f>VLOOKUP(C382,Hoja2!$D$2:$N$5000,10,FALSE)</f>
        <v>45.814306999999999</v>
      </c>
      <c r="M382" s="218">
        <f>VLOOKUP(C382,Hoja2!$D$2:$N$5000,11,FALSE)</f>
        <v>30.886388</v>
      </c>
    </row>
    <row r="383" spans="1:13" ht="11.25" customHeight="1">
      <c r="A383" s="548"/>
      <c r="B383" s="535"/>
      <c r="C383" s="401" t="s">
        <v>7279</v>
      </c>
      <c r="D383" s="221" t="str">
        <f>VLOOKUP(C383,Hoja2!$D$2:$N$5000,2,FALSE)</f>
        <v>Comercio</v>
      </c>
      <c r="E383" s="280">
        <f>VLOOKUP(C383,Hoja2!$D$2:$N$5000,3,FALSE)</f>
        <v>7</v>
      </c>
      <c r="F383" s="217">
        <f>VLOOKUP(C383,Hoja2!$D$2:$N$5000,4,FALSE)</f>
        <v>44409</v>
      </c>
      <c r="G383" s="217">
        <f>VLOOKUP(C383,Hoja2!$D$2:$N$5000,5,FALSE)</f>
        <v>46234</v>
      </c>
      <c r="H383" s="218">
        <f>VLOOKUP(C383,Hoja2!$D$2:$N$5000,6,FALSE)</f>
        <v>0.27036199999999999</v>
      </c>
      <c r="I383" s="218">
        <f>VLOOKUP(C383,Hoja2!$D$2:$N$5000,7,FALSE)</f>
        <v>0.50653999999999999</v>
      </c>
      <c r="J383" s="218">
        <f>VLOOKUP(C383,Hoja2!$D$2:$N$5000,8,FALSE)</f>
        <v>0.12608</v>
      </c>
      <c r="K383" s="218">
        <f>VLOOKUP(C383,Hoja2!$D$2:$N$5000,9,FALSE)</f>
        <v>0.13591800000000001</v>
      </c>
      <c r="L383" s="218">
        <f>VLOOKUP(C383,Hoja2!$D$2:$N$5000,10,FALSE)</f>
        <v>49.503310999999997</v>
      </c>
      <c r="M383" s="218">
        <f>VLOOKUP(C383,Hoja2!$D$2:$N$5000,11,FALSE)</f>
        <v>24.228283000000001</v>
      </c>
    </row>
    <row r="384" spans="1:13" ht="11.25" customHeight="1">
      <c r="A384" s="548"/>
      <c r="B384" s="535"/>
      <c r="C384" s="401" t="s">
        <v>2598</v>
      </c>
      <c r="D384" s="221" t="str">
        <f>VLOOKUP(C384,Hoja2!$D$2:$N$5000,2,FALSE)</f>
        <v>Alimentos</v>
      </c>
      <c r="E384" s="280">
        <f>VLOOKUP(C384,Hoja2!$D$2:$N$5000,3,FALSE)</f>
        <v>8</v>
      </c>
      <c r="F384" s="217">
        <f>VLOOKUP(C384,Hoja2!$D$2:$N$5000,4,FALSE)</f>
        <v>43070</v>
      </c>
      <c r="G384" s="217">
        <f>VLOOKUP(C384,Hoja2!$D$2:$N$5000,5,FALSE)</f>
        <v>44561</v>
      </c>
      <c r="H384" s="218">
        <f>VLOOKUP(C384,Hoja2!$D$2:$N$5000,6,FALSE)</f>
        <v>0.295622</v>
      </c>
      <c r="I384" s="218">
        <f>VLOOKUP(C384,Hoja2!$D$2:$N$5000,7,FALSE)</f>
        <v>0.31506899999999999</v>
      </c>
      <c r="J384" s="218">
        <f>VLOOKUP(C384,Hoja2!$D$2:$N$5000,8,FALSE)</f>
        <v>7.4960000000000001E-4</v>
      </c>
      <c r="K384" s="218">
        <f>VLOOKUP(C384,Hoja2!$D$2:$N$5000,9,FALSE)</f>
        <v>0</v>
      </c>
      <c r="L384" s="218">
        <f>VLOOKUP(C384,Hoja2!$D$2:$N$5000,10,FALSE)</f>
        <v>0.178616</v>
      </c>
      <c r="M384" s="218">
        <f>VLOOKUP(C384,Hoja2!$D$2:$N$5000,11,FALSE)</f>
        <v>15.857644000000001</v>
      </c>
    </row>
    <row r="385" spans="1:13" ht="11.25" customHeight="1">
      <c r="A385" s="548"/>
      <c r="B385" s="535"/>
      <c r="C385" s="401" t="s">
        <v>3545</v>
      </c>
      <c r="D385" s="221" t="str">
        <f>VLOOKUP(C385,Hoja2!$D$2:$N$5000,2,FALSE)</f>
        <v>Químicos</v>
      </c>
      <c r="E385" s="280">
        <f>VLOOKUP(C385,Hoja2!$D$2:$N$5000,3,FALSE)</f>
        <v>6</v>
      </c>
      <c r="F385" s="217">
        <f>VLOOKUP(C385,Hoja2!$D$2:$N$5000,4,FALSE)</f>
        <v>43101</v>
      </c>
      <c r="G385" s="217">
        <f>VLOOKUP(C385,Hoja2!$D$2:$N$5000,5,FALSE)</f>
        <v>44561</v>
      </c>
      <c r="H385" s="218">
        <f>VLOOKUP(C385,Hoja2!$D$2:$N$5000,6,FALSE)</f>
        <v>0.18142900000000001</v>
      </c>
      <c r="I385" s="218">
        <f>VLOOKUP(C385,Hoja2!$D$2:$N$5000,7,FALSE)</f>
        <v>0.597194</v>
      </c>
      <c r="J385" s="218">
        <f>VLOOKUP(C385,Hoja2!$D$2:$N$5000,8,FALSE)</f>
        <v>1.048</v>
      </c>
      <c r="K385" s="218">
        <f>VLOOKUP(C385,Hoja2!$D$2:$N$5000,9,FALSE)</f>
        <v>0.79072100000000001</v>
      </c>
      <c r="L385" s="218">
        <f>VLOOKUP(C385,Hoja2!$D$2:$N$5000,10,FALSE)</f>
        <v>483.184123</v>
      </c>
      <c r="M385" s="218">
        <f>VLOOKUP(C385,Hoja2!$D$2:$N$5000,11,FALSE)</f>
        <v>27.716083000000001</v>
      </c>
    </row>
    <row r="386" spans="1:13" ht="11.25" customHeight="1">
      <c r="A386" s="548"/>
      <c r="B386" s="535"/>
      <c r="C386" s="401" t="s">
        <v>5778</v>
      </c>
      <c r="D386" s="221" t="str">
        <f>VLOOKUP(C386,Hoja2!$D$2:$N$5000,2,FALSE)</f>
        <v>Vidrios, cauchos y plásticos</v>
      </c>
      <c r="E386" s="280">
        <f>VLOOKUP(C386,Hoja2!$D$2:$N$5000,3,FALSE)</f>
        <v>7</v>
      </c>
      <c r="F386" s="217">
        <f>VLOOKUP(C386,Hoja2!$D$2:$N$5000,4,FALSE)</f>
        <v>43770</v>
      </c>
      <c r="G386" s="217">
        <f>VLOOKUP(C386,Hoja2!$D$2:$N$5000,5,FALSE)</f>
        <v>44926</v>
      </c>
      <c r="H386" s="218">
        <f>VLOOKUP(C386,Hoja2!$D$2:$N$5000,6,FALSE)</f>
        <v>0.20460400000000001</v>
      </c>
      <c r="I386" s="218">
        <f>VLOOKUP(C386,Hoja2!$D$2:$N$5000,7,FALSE)</f>
        <v>0.59358</v>
      </c>
      <c r="J386" s="218">
        <f>VLOOKUP(C386,Hoja2!$D$2:$N$5000,8,FALSE)</f>
        <v>0.28000000000000003</v>
      </c>
      <c r="K386" s="218">
        <f>VLOOKUP(C386,Hoja2!$D$2:$N$5000,9,FALSE)</f>
        <v>0.28229199999999999</v>
      </c>
      <c r="L386" s="218">
        <f>VLOOKUP(C386,Hoja2!$D$2:$N$5000,10,FALSE)</f>
        <v>128.82111499999999</v>
      </c>
      <c r="M386" s="218">
        <f>VLOOKUP(C386,Hoja2!$D$2:$N$5000,11,FALSE)</f>
        <v>20.31504</v>
      </c>
    </row>
    <row r="387" spans="1:13" ht="11.25" customHeight="1">
      <c r="A387" s="548"/>
      <c r="B387" s="535"/>
      <c r="C387" s="401" t="s">
        <v>6186</v>
      </c>
      <c r="D387" s="221" t="str">
        <f>VLOOKUP(C387,Hoja2!$D$2:$N$5000,2,FALSE)</f>
        <v>Otros</v>
      </c>
      <c r="E387" s="280">
        <f>VLOOKUP(C387,Hoja2!$D$2:$N$5000,3,FALSE)</f>
        <v>7</v>
      </c>
      <c r="F387" s="217">
        <f>VLOOKUP(C387,Hoja2!$D$2:$N$5000,4,FALSE)</f>
        <v>43922</v>
      </c>
      <c r="G387" s="217">
        <f>VLOOKUP(C387,Hoja2!$D$2:$N$5000,5,FALSE)</f>
        <v>45016</v>
      </c>
      <c r="H387" s="218">
        <f>VLOOKUP(C387,Hoja2!$D$2:$N$5000,6,FALSE)</f>
        <v>0.162851</v>
      </c>
      <c r="I387" s="218">
        <f>VLOOKUP(C387,Hoja2!$D$2:$N$5000,7,FALSE)</f>
        <v>0.54244499999999995</v>
      </c>
      <c r="J387" s="218">
        <f>VLOOKUP(C387,Hoja2!$D$2:$N$5000,8,FALSE)</f>
        <v>0.26279999999999998</v>
      </c>
      <c r="K387" s="218">
        <f>VLOOKUP(C387,Hoja2!$D$2:$N$5000,9,FALSE)</f>
        <v>0.19864999999999999</v>
      </c>
      <c r="L387" s="218">
        <f>VLOOKUP(C387,Hoja2!$D$2:$N$5000,10,FALSE)</f>
        <v>110.486555</v>
      </c>
      <c r="M387" s="218">
        <f>VLOOKUP(C387,Hoja2!$D$2:$N$5000,11,FALSE)</f>
        <v>19.814734000000001</v>
      </c>
    </row>
    <row r="388" spans="1:13" ht="11.25" customHeight="1">
      <c r="A388" s="548"/>
      <c r="B388" s="535"/>
      <c r="C388" s="401" t="s">
        <v>3071</v>
      </c>
      <c r="D388" s="221" t="str">
        <f>VLOOKUP(C388,Hoja2!$D$2:$N$5000,2,FALSE)</f>
        <v>Bebidas</v>
      </c>
      <c r="E388" s="280">
        <f>VLOOKUP(C388,Hoja2!$D$2:$N$5000,3,FALSE)</f>
        <v>7</v>
      </c>
      <c r="F388" s="217">
        <f>VLOOKUP(C388,Hoja2!$D$2:$N$5000,4,FALSE)</f>
        <v>43282</v>
      </c>
      <c r="G388" s="217">
        <f>VLOOKUP(C388,Hoja2!$D$2:$N$5000,5,FALSE)</f>
        <v>44742</v>
      </c>
      <c r="H388" s="218">
        <f>VLOOKUP(C388,Hoja2!$D$2:$N$5000,6,FALSE)</f>
        <v>0.180586</v>
      </c>
      <c r="I388" s="218">
        <f>VLOOKUP(C388,Hoja2!$D$2:$N$5000,7,FALSE)</f>
        <v>0.293819</v>
      </c>
      <c r="J388" s="218">
        <f>VLOOKUP(C388,Hoja2!$D$2:$N$5000,8,FALSE)</f>
        <v>0.25119999999999998</v>
      </c>
      <c r="K388" s="218">
        <f>VLOOKUP(C388,Hoja2!$D$2:$N$5000,9,FALSE)</f>
        <v>0.16728399999999999</v>
      </c>
      <c r="L388" s="218">
        <f>VLOOKUP(C388,Hoja2!$D$2:$N$5000,10,FALSE)</f>
        <v>57.201742000000003</v>
      </c>
      <c r="M388" s="218">
        <f>VLOOKUP(C388,Hoja2!$D$2:$N$5000,11,FALSE)</f>
        <v>20.104016999999999</v>
      </c>
    </row>
    <row r="389" spans="1:13" ht="11.25" customHeight="1">
      <c r="A389" s="548"/>
      <c r="B389" s="535"/>
      <c r="C389" s="401" t="s">
        <v>3073</v>
      </c>
      <c r="D389" s="221" t="str">
        <f>VLOOKUP(C389,Hoja2!$D$2:$N$5000,2,FALSE)</f>
        <v>Bebidas</v>
      </c>
      <c r="E389" s="280">
        <f>VLOOKUP(C389,Hoja2!$D$2:$N$5000,3,FALSE)</f>
        <v>7</v>
      </c>
      <c r="F389" s="217">
        <f>VLOOKUP(C389,Hoja2!$D$2:$N$5000,4,FALSE)</f>
        <v>43282</v>
      </c>
      <c r="G389" s="217">
        <f>VLOOKUP(C389,Hoja2!$D$2:$N$5000,5,FALSE)</f>
        <v>44742</v>
      </c>
      <c r="H389" s="218">
        <f>VLOOKUP(C389,Hoja2!$D$2:$N$5000,6,FALSE)</f>
        <v>0.175063</v>
      </c>
      <c r="I389" s="218">
        <f>VLOOKUP(C389,Hoja2!$D$2:$N$5000,7,FALSE)</f>
        <v>0.50729999999999997</v>
      </c>
      <c r="J389" s="218">
        <f>VLOOKUP(C389,Hoja2!$D$2:$N$5000,8,FALSE)</f>
        <v>0.1724</v>
      </c>
      <c r="K389" s="218">
        <f>VLOOKUP(C389,Hoja2!$D$2:$N$5000,9,FALSE)</f>
        <v>0.146374</v>
      </c>
      <c r="L389" s="218">
        <f>VLOOKUP(C389,Hoja2!$D$2:$N$5000,10,FALSE)</f>
        <v>67.785782999999995</v>
      </c>
      <c r="M389" s="218">
        <f>VLOOKUP(C389,Hoja2!$D$2:$N$5000,11,FALSE)</f>
        <v>18.346837000000001</v>
      </c>
    </row>
    <row r="390" spans="1:13" ht="11.25" customHeight="1">
      <c r="A390" s="548"/>
      <c r="B390" s="535"/>
      <c r="C390" s="401" t="s">
        <v>2988</v>
      </c>
      <c r="D390" s="221" t="str">
        <f>VLOOKUP(C390,Hoja2!$D$2:$N$5000,2,FALSE)</f>
        <v>Químicos</v>
      </c>
      <c r="E390" s="280">
        <f>VLOOKUP(C390,Hoja2!$D$2:$N$5000,3,FALSE)</f>
        <v>7</v>
      </c>
      <c r="F390" s="217">
        <f>VLOOKUP(C390,Hoja2!$D$2:$N$5000,4,FALSE)</f>
        <v>43252</v>
      </c>
      <c r="G390" s="217">
        <f>VLOOKUP(C390,Hoja2!$D$2:$N$5000,5,FALSE)</f>
        <v>44561</v>
      </c>
      <c r="H390" s="218">
        <f>VLOOKUP(C390,Hoja2!$D$2:$N$5000,6,FALSE)</f>
        <v>0.189801</v>
      </c>
      <c r="I390" s="218">
        <f>VLOOKUP(C390,Hoja2!$D$2:$N$5000,7,FALSE)</f>
        <v>0.62829100000000004</v>
      </c>
      <c r="J390" s="218">
        <f>VLOOKUP(C390,Hoja2!$D$2:$N$5000,8,FALSE)</f>
        <v>0.61637839999999999</v>
      </c>
      <c r="K390" s="218">
        <f>VLOOKUP(C390,Hoja2!$D$2:$N$5000,9,FALSE)</f>
        <v>0.460032</v>
      </c>
      <c r="L390" s="218">
        <f>VLOOKUP(C390,Hoja2!$D$2:$N$5000,10,FALSE)</f>
        <v>300.15548899999999</v>
      </c>
      <c r="M390" s="218">
        <f>VLOOKUP(C390,Hoja2!$D$2:$N$5000,11,FALSE)</f>
        <v>15.664885</v>
      </c>
    </row>
    <row r="391" spans="1:13" ht="11.25" customHeight="1">
      <c r="A391" s="548"/>
      <c r="B391" s="535"/>
      <c r="C391" s="401" t="s">
        <v>759</v>
      </c>
      <c r="D391" s="221" t="str">
        <f>VLOOKUP(C391,Hoja2!$D$2:$N$5000,2,FALSE)</f>
        <v>Otros</v>
      </c>
      <c r="E391" s="280">
        <f>VLOOKUP(C391,Hoja2!$D$2:$N$5000,3,FALSE)</f>
        <v>6</v>
      </c>
      <c r="F391" s="217">
        <f>VLOOKUP(C391,Hoja2!$D$2:$N$5000,4,FALSE)</f>
        <v>42461</v>
      </c>
      <c r="G391" s="217">
        <f>VLOOKUP(C391,Hoja2!$D$2:$N$5000,5,FALSE)</f>
        <v>44286</v>
      </c>
      <c r="H391" s="218">
        <f>VLOOKUP(C391,Hoja2!$D$2:$N$5000,6,FALSE)</f>
        <v>5.3858999999999997E-2</v>
      </c>
      <c r="I391" s="218">
        <f>VLOOKUP(C391,Hoja2!$D$2:$N$5000,7,FALSE)</f>
        <v>0.28081299999999998</v>
      </c>
      <c r="J391" s="218">
        <f>VLOOKUP(C391,Hoja2!$D$2:$N$5000,8,FALSE)</f>
        <v>0.19719999999999999</v>
      </c>
      <c r="K391" s="218">
        <f>VLOOKUP(C391,Hoja2!$D$2:$N$5000,9,FALSE)</f>
        <v>8.3234000000000002E-2</v>
      </c>
      <c r="L391" s="218">
        <f>VLOOKUP(C391,Hoja2!$D$2:$N$5000,10,FALSE)</f>
        <v>42.752310000000001</v>
      </c>
      <c r="M391" s="218">
        <f>VLOOKUP(C391,Hoja2!$D$2:$N$5000,11,FALSE)</f>
        <v>16.784745999999998</v>
      </c>
    </row>
    <row r="392" spans="1:13" ht="11.25" customHeight="1">
      <c r="A392" s="548"/>
      <c r="B392" s="535"/>
      <c r="C392" s="401" t="s">
        <v>6073</v>
      </c>
      <c r="D392" s="221" t="str">
        <f>VLOOKUP(C392,Hoja2!$D$2:$N$5000,2,FALSE)</f>
        <v>Otros</v>
      </c>
      <c r="E392" s="280">
        <f>VLOOKUP(C392,Hoja2!$D$2:$N$5000,3,FALSE)</f>
        <v>7</v>
      </c>
      <c r="F392" s="217">
        <f>VLOOKUP(C392,Hoja2!$D$2:$N$5000,4,FALSE)</f>
        <v>43862</v>
      </c>
      <c r="G392" s="217">
        <f>VLOOKUP(C392,Hoja2!$D$2:$N$5000,5,FALSE)</f>
        <v>44957</v>
      </c>
      <c r="H392" s="218">
        <f>VLOOKUP(C392,Hoja2!$D$2:$N$5000,6,FALSE)</f>
        <v>0.182315</v>
      </c>
      <c r="I392" s="218">
        <f>VLOOKUP(C392,Hoja2!$D$2:$N$5000,7,FALSE)</f>
        <v>0.46463300000000002</v>
      </c>
      <c r="J392" s="218">
        <f>VLOOKUP(C392,Hoja2!$D$2:$N$5000,8,FALSE)</f>
        <v>0.21959999999999999</v>
      </c>
      <c r="K392" s="218">
        <f>VLOOKUP(C392,Hoja2!$D$2:$N$5000,9,FALSE)</f>
        <v>0.188195</v>
      </c>
      <c r="L392" s="218">
        <f>VLOOKUP(C392,Hoja2!$D$2:$N$5000,10,FALSE)</f>
        <v>79.078204999999997</v>
      </c>
      <c r="M392" s="218">
        <f>VLOOKUP(C392,Hoja2!$D$2:$N$5000,11,FALSE)</f>
        <v>19.515598000000001</v>
      </c>
    </row>
    <row r="393" spans="1:13" ht="11.25" customHeight="1">
      <c r="A393" s="548"/>
      <c r="B393" s="535"/>
      <c r="C393" s="401" t="s">
        <v>6081</v>
      </c>
      <c r="D393" s="221" t="str">
        <f>VLOOKUP(C393,Hoja2!$D$2:$N$5000,2,FALSE)</f>
        <v>Otros</v>
      </c>
      <c r="E393" s="280">
        <f>VLOOKUP(C393,Hoja2!$D$2:$N$5000,3,FALSE)</f>
        <v>7</v>
      </c>
      <c r="F393" s="217">
        <f>VLOOKUP(C393,Hoja2!$D$2:$N$5000,4,FALSE)</f>
        <v>43862</v>
      </c>
      <c r="G393" s="217">
        <f>VLOOKUP(C393,Hoja2!$D$2:$N$5000,5,FALSE)</f>
        <v>44957</v>
      </c>
      <c r="H393" s="218">
        <f>VLOOKUP(C393,Hoja2!$D$2:$N$5000,6,FALSE)</f>
        <v>0.20977399999999999</v>
      </c>
      <c r="I393" s="218">
        <f>VLOOKUP(C393,Hoja2!$D$2:$N$5000,7,FALSE)</f>
        <v>0.69026600000000005</v>
      </c>
      <c r="J393" s="218">
        <f>VLOOKUP(C393,Hoja2!$D$2:$N$5000,8,FALSE)</f>
        <v>0.49359999999999998</v>
      </c>
      <c r="K393" s="218">
        <f>VLOOKUP(C393,Hoja2!$D$2:$N$5000,9,FALSE)</f>
        <v>0.491398</v>
      </c>
      <c r="L393" s="218">
        <f>VLOOKUP(C393,Hoja2!$D$2:$N$5000,10,FALSE)</f>
        <v>264.06974200000002</v>
      </c>
      <c r="M393" s="218">
        <f>VLOOKUP(C393,Hoja2!$D$2:$N$5000,11,FALSE)</f>
        <v>18.330214000000002</v>
      </c>
    </row>
    <row r="394" spans="1:13" ht="11.25" customHeight="1">
      <c r="A394" s="548"/>
      <c r="B394" s="535"/>
      <c r="C394" s="401" t="s">
        <v>7365</v>
      </c>
      <c r="D394" s="221" t="str">
        <f>VLOOKUP(C394,Hoja2!$D$2:$N$5000,2,FALSE)</f>
        <v>Otros</v>
      </c>
      <c r="E394" s="280">
        <f>VLOOKUP(C394,Hoja2!$D$2:$N$5000,3,FALSE)</f>
        <v>7</v>
      </c>
      <c r="F394" s="217">
        <f>VLOOKUP(C394,Hoja2!$D$2:$N$5000,4,FALSE)</f>
        <v>44440</v>
      </c>
      <c r="G394" s="217">
        <f>VLOOKUP(C394,Hoja2!$D$2:$N$5000,5,FALSE)</f>
        <v>46022</v>
      </c>
      <c r="H394" s="218">
        <f>VLOOKUP(C394,Hoja2!$D$2:$N$5000,6,FALSE)</f>
        <v>0.196182</v>
      </c>
      <c r="I394" s="218">
        <f>VLOOKUP(C394,Hoja2!$D$2:$N$5000,7,FALSE)</f>
        <v>0.50323700000000005</v>
      </c>
      <c r="J394" s="218">
        <f>VLOOKUP(C394,Hoja2!$D$2:$N$5000,8,FALSE)</f>
        <v>0.18008560000000001</v>
      </c>
      <c r="K394" s="218">
        <f>VLOOKUP(C394,Hoja2!$D$2:$N$5000,9,FALSE)</f>
        <v>0.16728399999999999</v>
      </c>
      <c r="L394" s="218">
        <f>VLOOKUP(C394,Hoja2!$D$2:$N$5000,10,FALSE)</f>
        <v>70.244281000000001</v>
      </c>
      <c r="M394" s="218">
        <f>VLOOKUP(C394,Hoja2!$D$2:$N$5000,11,FALSE)</f>
        <v>20.639257000000001</v>
      </c>
    </row>
    <row r="395" spans="1:13" ht="11.25" customHeight="1">
      <c r="A395" s="548"/>
      <c r="B395" s="535"/>
      <c r="C395" s="401" t="s">
        <v>4930</v>
      </c>
      <c r="D395" s="221" t="str">
        <f>VLOOKUP(C395,Hoja2!$D$2:$N$5000,2,FALSE)</f>
        <v>SALUD</v>
      </c>
      <c r="E395" s="280">
        <f>VLOOKUP(C395,Hoja2!$D$2:$N$5000,3,FALSE)</f>
        <v>7</v>
      </c>
      <c r="F395" s="217">
        <f>VLOOKUP(C395,Hoja2!$D$2:$N$5000,4,FALSE)</f>
        <v>43678</v>
      </c>
      <c r="G395" s="217">
        <f>VLOOKUP(C395,Hoja2!$D$2:$N$5000,5,FALSE)</f>
        <v>44561</v>
      </c>
      <c r="H395" s="218">
        <f>VLOOKUP(C395,Hoja2!$D$2:$N$5000,6,FALSE)</f>
        <v>0.22408700000000001</v>
      </c>
      <c r="I395" s="218">
        <f>VLOOKUP(C395,Hoja2!$D$2:$N$5000,7,FALSE)</f>
        <v>0.69067199999999995</v>
      </c>
      <c r="J395" s="218">
        <f>VLOOKUP(C395,Hoja2!$D$2:$N$5000,8,FALSE)</f>
        <v>0.26479999999999998</v>
      </c>
      <c r="K395" s="218">
        <f>VLOOKUP(C395,Hoja2!$D$2:$N$5000,9,FALSE)</f>
        <v>0.261382</v>
      </c>
      <c r="L395" s="218">
        <f>VLOOKUP(C395,Hoja2!$D$2:$N$5000,10,FALSE)</f>
        <v>141.74906300000001</v>
      </c>
      <c r="M395" s="218">
        <f>VLOOKUP(C395,Hoja2!$D$2:$N$5000,11,FALSE)</f>
        <v>18.781642999999999</v>
      </c>
    </row>
    <row r="396" spans="1:13" ht="11.25" customHeight="1">
      <c r="A396" s="548"/>
      <c r="B396" s="535"/>
      <c r="C396" s="401" t="s">
        <v>6941</v>
      </c>
      <c r="D396" s="221" t="str">
        <f>VLOOKUP(C396,Hoja2!$D$2:$N$5000,2,FALSE)</f>
        <v>Comercio</v>
      </c>
      <c r="E396" s="280">
        <f>VLOOKUP(C396,Hoja2!$D$2:$N$5000,3,FALSE)</f>
        <v>7</v>
      </c>
      <c r="F396" s="217">
        <f>VLOOKUP(C396,Hoja2!$D$2:$N$5000,4,FALSE)</f>
        <v>43891</v>
      </c>
      <c r="G396" s="217">
        <f>VLOOKUP(C396,Hoja2!$D$2:$N$5000,5,FALSE)</f>
        <v>45351</v>
      </c>
      <c r="H396" s="218">
        <f>VLOOKUP(C396,Hoja2!$D$2:$N$5000,6,FALSE)</f>
        <v>0.17960499999999999</v>
      </c>
      <c r="I396" s="218">
        <f>VLOOKUP(C396,Hoja2!$D$2:$N$5000,7,FALSE)</f>
        <v>0.52579399999999998</v>
      </c>
      <c r="J396" s="218">
        <f>VLOOKUP(C396,Hoja2!$D$2:$N$5000,8,FALSE)</f>
        <v>0.148392</v>
      </c>
      <c r="K396" s="218">
        <f>VLOOKUP(C396,Hoja2!$D$2:$N$5000,9,FALSE)</f>
        <v>0.146374</v>
      </c>
      <c r="L396" s="218">
        <f>VLOOKUP(C396,Hoja2!$D$2:$N$5000,10,FALSE)</f>
        <v>60.472794</v>
      </c>
      <c r="M396" s="218">
        <f>VLOOKUP(C396,Hoja2!$D$2:$N$5000,11,FALSE)</f>
        <v>20.925985000000001</v>
      </c>
    </row>
    <row r="397" spans="1:13" ht="11.25" customHeight="1">
      <c r="A397" s="548"/>
      <c r="B397" s="535"/>
      <c r="C397" s="401" t="s">
        <v>3378</v>
      </c>
      <c r="D397" s="221" t="str">
        <f>VLOOKUP(C397,Hoja2!$D$2:$N$5000,2,FALSE)</f>
        <v>Alimentos</v>
      </c>
      <c r="E397" s="280">
        <f>VLOOKUP(C397,Hoja2!$D$2:$N$5000,3,FALSE)</f>
        <v>7</v>
      </c>
      <c r="F397" s="217">
        <f>VLOOKUP(C397,Hoja2!$D$2:$N$5000,4,FALSE)</f>
        <v>43405</v>
      </c>
      <c r="G397" s="217">
        <f>VLOOKUP(C397,Hoja2!$D$2:$N$5000,5,FALSE)</f>
        <v>46022</v>
      </c>
      <c r="H397" s="218">
        <f>VLOOKUP(C397,Hoja2!$D$2:$N$5000,6,FALSE)</f>
        <v>0.198047</v>
      </c>
      <c r="I397" s="218">
        <f>VLOOKUP(C397,Hoja2!$D$2:$N$5000,7,FALSE)</f>
        <v>0.59877400000000003</v>
      </c>
      <c r="J397" s="218">
        <f>VLOOKUP(C397,Hoja2!$D$2:$N$5000,8,FALSE)</f>
        <v>0.38581919999999997</v>
      </c>
      <c r="K397" s="218">
        <f>VLOOKUP(C397,Hoja2!$D$2:$N$5000,9,FALSE)</f>
        <v>0.33456900000000001</v>
      </c>
      <c r="L397" s="218">
        <f>VLOOKUP(C397,Hoja2!$D$2:$N$5000,10,FALSE)</f>
        <v>179.04322300000001</v>
      </c>
      <c r="M397" s="218">
        <f>VLOOKUP(C397,Hoja2!$D$2:$N$5000,11,FALSE)</f>
        <v>24.027995000000001</v>
      </c>
    </row>
    <row r="398" spans="1:13" ht="11.25" customHeight="1">
      <c r="A398" s="548"/>
      <c r="B398" s="535"/>
      <c r="C398" s="401" t="s">
        <v>6464</v>
      </c>
      <c r="D398" s="221" t="str">
        <f>VLOOKUP(C398,Hoja2!$D$2:$N$5000,2,FALSE)</f>
        <v>Pesquería</v>
      </c>
      <c r="E398" s="280">
        <f>VLOOKUP(C398,Hoja2!$D$2:$N$5000,3,FALSE)</f>
        <v>1</v>
      </c>
      <c r="F398" s="217">
        <f>VLOOKUP(C398,Hoja2!$D$2:$N$5000,4,FALSE)</f>
        <v>44075</v>
      </c>
      <c r="G398" s="217">
        <f>VLOOKUP(C398,Hoja2!$D$2:$N$5000,5,FALSE)</f>
        <v>45169</v>
      </c>
      <c r="H398" s="218">
        <f>VLOOKUP(C398,Hoja2!$D$2:$N$5000,6,FALSE)</f>
        <v>0.23141300000000001</v>
      </c>
      <c r="I398" s="218">
        <f>VLOOKUP(C398,Hoja2!$D$2:$N$5000,7,FALSE)</f>
        <v>0.37283100000000002</v>
      </c>
      <c r="J398" s="218">
        <f>VLOOKUP(C398,Hoja2!$D$2:$N$5000,8,FALSE)</f>
        <v>0.43969039999999998</v>
      </c>
      <c r="K398" s="218">
        <f>VLOOKUP(C398,Hoja2!$D$2:$N$5000,9,FALSE)</f>
        <v>0.43188900000000002</v>
      </c>
      <c r="L398" s="218">
        <f>VLOOKUP(C398,Hoja2!$D$2:$N$5000,10,FALSE)</f>
        <v>129.72457900000001</v>
      </c>
      <c r="M398" s="218">
        <f>VLOOKUP(C398,Hoja2!$D$2:$N$5000,11,FALSE)</f>
        <v>22.240738</v>
      </c>
    </row>
    <row r="399" spans="1:13" ht="11.25" customHeight="1">
      <c r="A399" s="548"/>
      <c r="B399" s="535"/>
      <c r="C399" s="401" t="s">
        <v>3165</v>
      </c>
      <c r="D399" s="221" t="str">
        <f>VLOOKUP(C399,Hoja2!$D$2:$N$5000,2,FALSE)</f>
        <v>Cables</v>
      </c>
      <c r="E399" s="280">
        <f>VLOOKUP(C399,Hoja2!$D$2:$N$5000,3,FALSE)</f>
        <v>8</v>
      </c>
      <c r="F399" s="217">
        <f>VLOOKUP(C399,Hoja2!$D$2:$N$5000,4,FALSE)</f>
        <v>43313</v>
      </c>
      <c r="G399" s="217">
        <f>VLOOKUP(C399,Hoja2!$D$2:$N$5000,5,FALSE)</f>
        <v>44561</v>
      </c>
      <c r="H399" s="218">
        <f>VLOOKUP(C399,Hoja2!$D$2:$N$5000,6,FALSE)</f>
        <v>0.15226300000000001</v>
      </c>
      <c r="I399" s="218">
        <f>VLOOKUP(C399,Hoja2!$D$2:$N$5000,7,FALSE)</f>
        <v>0.43073400000000001</v>
      </c>
      <c r="J399" s="218">
        <f>VLOOKUP(C399,Hoja2!$D$2:$N$5000,8,FALSE)</f>
        <v>0.38195440000000003</v>
      </c>
      <c r="K399" s="218">
        <f>VLOOKUP(C399,Hoja2!$D$2:$N$5000,9,FALSE)</f>
        <v>0.36405700000000002</v>
      </c>
      <c r="L399" s="218">
        <f>VLOOKUP(C399,Hoja2!$D$2:$N$5000,10,FALSE)</f>
        <v>128.61388199999999</v>
      </c>
      <c r="M399" s="218">
        <f>VLOOKUP(C399,Hoja2!$D$2:$N$5000,11,FALSE)</f>
        <v>24.057724</v>
      </c>
    </row>
    <row r="400" spans="1:13" ht="11.25" customHeight="1">
      <c r="A400" s="548"/>
      <c r="B400" s="535"/>
      <c r="C400" s="401" t="s">
        <v>6516</v>
      </c>
      <c r="D400" s="221" t="str">
        <f>VLOOKUP(C400,Hoja2!$D$2:$N$5000,2,FALSE)</f>
        <v>Hidrocarburos</v>
      </c>
      <c r="E400" s="288">
        <f>VLOOKUP(C400,Hoja2!$D$2:$N$5000,3,FALSE)</f>
        <v>7</v>
      </c>
      <c r="F400" s="217">
        <f>VLOOKUP(C400,Hoja2!$D$2:$N$5000,4,FALSE)</f>
        <v>44105</v>
      </c>
      <c r="G400" s="217">
        <f>VLOOKUP(C400,Hoja2!$D$2:$N$5000,5,FALSE)</f>
        <v>45199</v>
      </c>
      <c r="H400" s="218">
        <f>VLOOKUP(C400,Hoja2!$D$2:$N$5000,6,FALSE)</f>
        <v>0.30500100000000002</v>
      </c>
      <c r="I400" s="218">
        <f>VLOOKUP(C400,Hoja2!$D$2:$N$5000,7,FALSE)</f>
        <v>0.434222</v>
      </c>
      <c r="J400" s="218">
        <f>VLOOKUP(C400,Hoja2!$D$2:$N$5000,8,FALSE)</f>
        <v>0.29352</v>
      </c>
      <c r="K400" s="218">
        <f>VLOOKUP(C400,Hoja2!$D$2:$N$5000,9,FALSE)</f>
        <v>0.303203</v>
      </c>
      <c r="L400" s="218">
        <f>VLOOKUP(C400,Hoja2!$D$2:$N$5000,10,FALSE)</f>
        <v>98.787856000000005</v>
      </c>
      <c r="M400" s="218">
        <f>VLOOKUP(C400,Hoja2!$D$2:$N$5000,11,FALSE)</f>
        <v>20.480129000000002</v>
      </c>
    </row>
    <row r="401" spans="1:13" ht="11.25" customHeight="1">
      <c r="A401" s="548"/>
      <c r="B401" s="535"/>
      <c r="C401" s="401" t="s">
        <v>6524</v>
      </c>
      <c r="D401" s="221" t="str">
        <f>VLOOKUP(C401,Hoja2!$D$2:$N$5000,2,FALSE)</f>
        <v>Vidrios, cauchos y plásticos</v>
      </c>
      <c r="E401" s="288">
        <f>VLOOKUP(C401,Hoja2!$D$2:$N$5000,3,FALSE)</f>
        <v>2</v>
      </c>
      <c r="F401" s="217">
        <f>VLOOKUP(C401,Hoja2!$D$2:$N$5000,4,FALSE)</f>
        <v>44105</v>
      </c>
      <c r="G401" s="217">
        <f>VLOOKUP(C401,Hoja2!$D$2:$N$5000,5,FALSE)</f>
        <v>45199</v>
      </c>
      <c r="H401" s="218">
        <f>VLOOKUP(C401,Hoja2!$D$2:$N$5000,6,FALSE)</f>
        <v>0.21804699999999999</v>
      </c>
      <c r="I401" s="218">
        <f>VLOOKUP(C401,Hoja2!$D$2:$N$5000,7,FALSE)</f>
        <v>0.65347500000000003</v>
      </c>
      <c r="J401" s="218">
        <f>VLOOKUP(C401,Hoja2!$D$2:$N$5000,8,FALSE)</f>
        <v>0.27300000000000002</v>
      </c>
      <c r="K401" s="218">
        <f>VLOOKUP(C401,Hoja2!$D$2:$N$5000,9,FALSE)</f>
        <v>0.290126</v>
      </c>
      <c r="L401" s="218">
        <f>VLOOKUP(C401,Hoja2!$D$2:$N$5000,10,FALSE)</f>
        <v>140.43176</v>
      </c>
      <c r="M401" s="218">
        <f>VLOOKUP(C401,Hoja2!$D$2:$N$5000,11,FALSE)</f>
        <v>19.258645999999999</v>
      </c>
    </row>
    <row r="402" spans="1:13" ht="11.25" customHeight="1">
      <c r="A402" s="548"/>
      <c r="B402" s="535"/>
      <c r="C402" s="401" t="s">
        <v>7280</v>
      </c>
      <c r="D402" s="221" t="str">
        <f>VLOOKUP(C402,Hoja2!$D$2:$N$5000,2,FALSE)</f>
        <v>Alimentos</v>
      </c>
      <c r="E402" s="288">
        <f>VLOOKUP(C402,Hoja2!$D$2:$N$5000,3,FALSE)</f>
        <v>7</v>
      </c>
      <c r="F402" s="217">
        <f>VLOOKUP(C402,Hoja2!$D$2:$N$5000,4,FALSE)</f>
        <v>44409</v>
      </c>
      <c r="G402" s="217">
        <f>VLOOKUP(C402,Hoja2!$D$2:$N$5000,5,FALSE)</f>
        <v>45657</v>
      </c>
      <c r="H402" s="218">
        <f>VLOOKUP(C402,Hoja2!$D$2:$N$5000,6,FALSE)</f>
        <v>0.195022</v>
      </c>
      <c r="I402" s="218">
        <f>VLOOKUP(C402,Hoja2!$D$2:$N$5000,7,FALSE)</f>
        <v>0.51575400000000005</v>
      </c>
      <c r="J402" s="218">
        <f>VLOOKUP(C402,Hoja2!$D$2:$N$5000,8,FALSE)</f>
        <v>0.13728000000000001</v>
      </c>
      <c r="K402" s="218">
        <f>VLOOKUP(C402,Hoja2!$D$2:$N$5000,9,FALSE)</f>
        <v>0.10455299999999999</v>
      </c>
      <c r="L402" s="218">
        <f>VLOOKUP(C402,Hoja2!$D$2:$N$5000,10,FALSE)</f>
        <v>54.87867</v>
      </c>
      <c r="M402" s="218">
        <f>VLOOKUP(C402,Hoja2!$D$2:$N$5000,11,FALSE)</f>
        <v>19.559494000000001</v>
      </c>
    </row>
    <row r="403" spans="1:13" ht="11.25" customHeight="1">
      <c r="A403" s="548"/>
      <c r="B403" s="535"/>
      <c r="C403" s="401" t="s">
        <v>2990</v>
      </c>
      <c r="D403" s="221" t="str">
        <f>VLOOKUP(C403,Hoja2!$D$2:$N$5000,2,FALSE)</f>
        <v>Vidrios, cauchos y plásticos</v>
      </c>
      <c r="E403" s="288">
        <f>VLOOKUP(C403,Hoja2!$D$2:$N$5000,3,FALSE)</f>
        <v>7</v>
      </c>
      <c r="F403" s="217">
        <f>VLOOKUP(C403,Hoja2!$D$2:$N$5000,4,FALSE)</f>
        <v>43252</v>
      </c>
      <c r="G403" s="217">
        <f>VLOOKUP(C403,Hoja2!$D$2:$N$5000,5,FALSE)</f>
        <v>44561</v>
      </c>
      <c r="H403" s="218">
        <f>VLOOKUP(C403,Hoja2!$D$2:$N$5000,6,FALSE)</f>
        <v>0.21512500000000001</v>
      </c>
      <c r="I403" s="218">
        <f>VLOOKUP(C403,Hoja2!$D$2:$N$5000,7,FALSE)</f>
        <v>0.31022499999999997</v>
      </c>
      <c r="J403" s="218">
        <f>VLOOKUP(C403,Hoja2!$D$2:$N$5000,8,FALSE)</f>
        <v>0.2702</v>
      </c>
      <c r="K403" s="218">
        <f>VLOOKUP(C403,Hoja2!$D$2:$N$5000,9,FALSE)</f>
        <v>0.24047099999999999</v>
      </c>
      <c r="L403" s="218">
        <f>VLOOKUP(C403,Hoja2!$D$2:$N$5000,10,FALSE)</f>
        <v>64.973095000000001</v>
      </c>
      <c r="M403" s="218">
        <f>VLOOKUP(C403,Hoja2!$D$2:$N$5000,11,FALSE)</f>
        <v>24.014424999999999</v>
      </c>
    </row>
    <row r="404" spans="1:13" ht="11.25" customHeight="1">
      <c r="A404" s="548"/>
      <c r="B404" s="535"/>
      <c r="C404" s="401" t="s">
        <v>6986</v>
      </c>
      <c r="D404" s="221" t="str">
        <f>VLOOKUP(C404,Hoja2!$D$2:$N$5000,2,FALSE)</f>
        <v>Textiles</v>
      </c>
      <c r="E404" s="288">
        <f>VLOOKUP(C404,Hoja2!$D$2:$N$5000,3,FALSE)</f>
        <v>7</v>
      </c>
      <c r="F404" s="217">
        <f>VLOOKUP(C404,Hoja2!$D$2:$N$5000,4,FALSE)</f>
        <v>43922</v>
      </c>
      <c r="G404" s="217">
        <f>VLOOKUP(C404,Hoja2!$D$2:$N$5000,5,FALSE)</f>
        <v>46112</v>
      </c>
      <c r="H404" s="218">
        <f>VLOOKUP(C404,Hoja2!$D$2:$N$5000,6,FALSE)</f>
        <v>0.20089699999999999</v>
      </c>
      <c r="I404" s="218">
        <f>VLOOKUP(C404,Hoja2!$D$2:$N$5000,7,FALSE)</f>
        <v>0.29101100000000002</v>
      </c>
      <c r="J404" s="218">
        <f>VLOOKUP(C404,Hoja2!$D$2:$N$5000,8,FALSE)</f>
        <v>0.32019999999999998</v>
      </c>
      <c r="K404" s="218">
        <f>VLOOKUP(C404,Hoja2!$D$2:$N$5000,9,FALSE)</f>
        <v>0.21956100000000001</v>
      </c>
      <c r="L404" s="218">
        <f>VLOOKUP(C404,Hoja2!$D$2:$N$5000,10,FALSE)</f>
        <v>72.213161999999997</v>
      </c>
      <c r="M404" s="218">
        <f>VLOOKUP(C404,Hoja2!$D$2:$N$5000,11,FALSE)</f>
        <v>21.351362999999999</v>
      </c>
    </row>
    <row r="405" spans="1:13" ht="11.25" customHeight="1">
      <c r="A405" s="548"/>
      <c r="B405" s="535"/>
      <c r="C405" s="401" t="s">
        <v>6806</v>
      </c>
      <c r="D405" s="221" t="str">
        <f>VLOOKUP(C405,Hoja2!$D$2:$N$5000,2,FALSE)</f>
        <v>Comercio</v>
      </c>
      <c r="E405" s="288">
        <f>VLOOKUP(C405,Hoja2!$D$2:$N$5000,3,FALSE)</f>
        <v>7</v>
      </c>
      <c r="F405" s="217">
        <f>VLOOKUP(C405,Hoja2!$D$2:$N$5000,4,FALSE)</f>
        <v>44197</v>
      </c>
      <c r="G405" s="217">
        <f>VLOOKUP(C405,Hoja2!$D$2:$N$5000,5,FALSE)</f>
        <v>45291</v>
      </c>
      <c r="H405" s="218">
        <f>VLOOKUP(C405,Hoja2!$D$2:$N$5000,6,FALSE)</f>
        <v>0.20746600000000001</v>
      </c>
      <c r="I405" s="218">
        <f>VLOOKUP(C405,Hoja2!$D$2:$N$5000,7,FALSE)</f>
        <v>0.64389799999999997</v>
      </c>
      <c r="J405" s="218">
        <f>VLOOKUP(C405,Hoja2!$D$2:$N$5000,8,FALSE)</f>
        <v>0.40595999999999999</v>
      </c>
      <c r="K405" s="218">
        <f>VLOOKUP(C405,Hoja2!$D$2:$N$5000,9,FALSE)</f>
        <v>0.42866599999999999</v>
      </c>
      <c r="L405" s="218">
        <f>VLOOKUP(C405,Hoja2!$D$2:$N$5000,10,FALSE)</f>
        <v>202.596881</v>
      </c>
      <c r="M405" s="218">
        <f>VLOOKUP(C405,Hoja2!$D$2:$N$5000,11,FALSE)</f>
        <v>20.990500999999998</v>
      </c>
    </row>
    <row r="406" spans="1:13" ht="11.25" customHeight="1">
      <c r="A406" s="548"/>
      <c r="B406" s="535"/>
      <c r="C406" s="401" t="s">
        <v>7101</v>
      </c>
      <c r="D406" s="221" t="str">
        <f>VLOOKUP(C406,Hoja2!$D$2:$N$5000,2,FALSE)</f>
        <v>Comercio</v>
      </c>
      <c r="E406" s="288">
        <f>VLOOKUP(C406,Hoja2!$D$2:$N$5000,3,FALSE)</f>
        <v>7</v>
      </c>
      <c r="F406" s="217">
        <f>VLOOKUP(C406,Hoja2!$D$2:$N$5000,4,FALSE)</f>
        <v>43952</v>
      </c>
      <c r="G406" s="217">
        <f>VLOOKUP(C406,Hoja2!$D$2:$N$5000,5,FALSE)</f>
        <v>45412</v>
      </c>
      <c r="H406" s="218">
        <f>VLOOKUP(C406,Hoja2!$D$2:$N$5000,6,FALSE)</f>
        <v>7.6673000000000005E-2</v>
      </c>
      <c r="I406" s="218">
        <f>VLOOKUP(C406,Hoja2!$D$2:$N$5000,7,FALSE)</f>
        <v>0.24860499999999999</v>
      </c>
      <c r="J406" s="218">
        <f>VLOOKUP(C406,Hoja2!$D$2:$N$5000,8,FALSE)</f>
        <v>0.42868800000000001</v>
      </c>
      <c r="K406" s="218">
        <f>VLOOKUP(C406,Hoja2!$D$2:$N$5000,9,FALSE)</f>
        <v>0.19864999999999999</v>
      </c>
      <c r="L406" s="218">
        <f>VLOOKUP(C406,Hoja2!$D$2:$N$5000,10,FALSE)</f>
        <v>82.599273999999994</v>
      </c>
      <c r="M406" s="218">
        <f>VLOOKUP(C406,Hoja2!$D$2:$N$5000,11,FALSE)</f>
        <v>20.740580000000001</v>
      </c>
    </row>
    <row r="407" spans="1:13" ht="11.25" customHeight="1">
      <c r="A407" s="548"/>
      <c r="B407" s="535"/>
      <c r="C407" s="401" t="s">
        <v>4933</v>
      </c>
      <c r="D407" s="221" t="str">
        <f>VLOOKUP(C407,Hoja2!$D$2:$N$5000,2,FALSE)</f>
        <v>Vidrios, cauchos y plásticos</v>
      </c>
      <c r="E407" s="288">
        <f>VLOOKUP(C407,Hoja2!$D$2:$N$5000,3,FALSE)</f>
        <v>6</v>
      </c>
      <c r="F407" s="217">
        <f>VLOOKUP(C407,Hoja2!$D$2:$N$5000,4,FALSE)</f>
        <v>43678</v>
      </c>
      <c r="G407" s="217">
        <f>VLOOKUP(C407,Hoja2!$D$2:$N$5000,5,FALSE)</f>
        <v>44712</v>
      </c>
      <c r="H407" s="218">
        <f>VLOOKUP(C407,Hoja2!$D$2:$N$5000,6,FALSE)</f>
        <v>0.203378</v>
      </c>
      <c r="I407" s="218">
        <f>VLOOKUP(C407,Hoja2!$D$2:$N$5000,7,FALSE)</f>
        <v>0.69397500000000001</v>
      </c>
      <c r="J407" s="218">
        <f>VLOOKUP(C407,Hoja2!$D$2:$N$5000,8,FALSE)</f>
        <v>0.19239999999999999</v>
      </c>
      <c r="K407" s="218">
        <f>VLOOKUP(C407,Hoja2!$D$2:$N$5000,9,FALSE)</f>
        <v>0.19767999999999999</v>
      </c>
      <c r="L407" s="218">
        <f>VLOOKUP(C407,Hoja2!$D$2:$N$5000,10,FALSE)</f>
        <v>103.082876</v>
      </c>
      <c r="M407" s="218">
        <f>VLOOKUP(C407,Hoja2!$D$2:$N$5000,11,FALSE)</f>
        <v>19.649981</v>
      </c>
    </row>
    <row r="408" spans="1:13" s="324" customFormat="1" ht="11.25" customHeight="1">
      <c r="A408" s="548"/>
      <c r="B408" s="535"/>
      <c r="C408" s="401" t="s">
        <v>2717</v>
      </c>
      <c r="D408" s="329" t="str">
        <f>VLOOKUP(C408,Hoja2!$D$2:$N$5000,2,FALSE)</f>
        <v>Agroindustria</v>
      </c>
      <c r="E408" s="326">
        <f>VLOOKUP(C408,Hoja2!$D$2:$N$5000,3,FALSE)</f>
        <v>2</v>
      </c>
      <c r="F408" s="327">
        <f>VLOOKUP(C408,Hoja2!$D$2:$N$5000,4,FALSE)</f>
        <v>43132</v>
      </c>
      <c r="G408" s="327">
        <f>VLOOKUP(C408,Hoja2!$D$2:$N$5000,5,FALSE)</f>
        <v>44561</v>
      </c>
      <c r="H408" s="328">
        <f>VLOOKUP(C408,Hoja2!$D$2:$N$5000,6,FALSE)</f>
        <v>0.19703499999999999</v>
      </c>
      <c r="I408" s="328">
        <f>VLOOKUP(C408,Hoja2!$D$2:$N$5000,7,FALSE)</f>
        <v>0.62385100000000004</v>
      </c>
      <c r="J408" s="328">
        <f>VLOOKUP(C408,Hoja2!$D$2:$N$5000,8,FALSE)</f>
        <v>0.79134559999999998</v>
      </c>
      <c r="K408" s="328">
        <f>VLOOKUP(C408,Hoja2!$D$2:$N$5000,9,FALSE)</f>
        <v>0.84888799999999998</v>
      </c>
      <c r="L408" s="328">
        <f>VLOOKUP(C408,Hoja2!$D$2:$N$5000,10,FALSE)</f>
        <v>388.61286200000001</v>
      </c>
      <c r="M408" s="328">
        <f>VLOOKUP(C408,Hoja2!$D$2:$N$5000,11,FALSE)</f>
        <v>18.909181</v>
      </c>
    </row>
    <row r="409" spans="1:13" s="324" customFormat="1" ht="11.25" customHeight="1">
      <c r="A409" s="548"/>
      <c r="B409" s="535"/>
      <c r="C409" s="401" t="s">
        <v>7093</v>
      </c>
      <c r="D409" s="329" t="str">
        <f>VLOOKUP(C409,Hoja2!$D$2:$N$5000,2,FALSE)</f>
        <v>Otros</v>
      </c>
      <c r="E409" s="326">
        <f>VLOOKUP(C409,Hoja2!$D$2:$N$5000,3,FALSE)</f>
        <v>7</v>
      </c>
      <c r="F409" s="327">
        <f>VLOOKUP(C409,Hoja2!$D$2:$N$5000,4,FALSE)</f>
        <v>43952</v>
      </c>
      <c r="G409" s="327">
        <f>VLOOKUP(C409,Hoja2!$D$2:$N$5000,5,FALSE)</f>
        <v>45382</v>
      </c>
      <c r="H409" s="328">
        <f>VLOOKUP(C409,Hoja2!$D$2:$N$5000,6,FALSE)</f>
        <v>0.226159</v>
      </c>
      <c r="I409" s="328">
        <f>VLOOKUP(C409,Hoja2!$D$2:$N$5000,7,FALSE)</f>
        <v>0.42552800000000002</v>
      </c>
      <c r="J409" s="328">
        <f>VLOOKUP(C409,Hoja2!$D$2:$N$5000,8,FALSE)</f>
        <v>9.4320000000000001E-2</v>
      </c>
      <c r="K409" s="328">
        <f>VLOOKUP(C409,Hoja2!$D$2:$N$5000,9,FALSE)</f>
        <v>9.4097E-2</v>
      </c>
      <c r="L409" s="328">
        <f>VLOOKUP(C409,Hoja2!$D$2:$N$5000,10,FALSE)</f>
        <v>31.106247</v>
      </c>
      <c r="M409" s="328">
        <f>VLOOKUP(C409,Hoja2!$D$2:$N$5000,11,FALSE)</f>
        <v>19.577925</v>
      </c>
    </row>
    <row r="410" spans="1:13" s="324" customFormat="1" ht="11.25" customHeight="1">
      <c r="A410" s="548"/>
      <c r="B410" s="535"/>
      <c r="C410" s="401" t="s">
        <v>4857</v>
      </c>
      <c r="D410" s="329" t="str">
        <f>VLOOKUP(C410,Hoja2!$D$2:$N$5000,2,FALSE)</f>
        <v>Alimentos</v>
      </c>
      <c r="E410" s="326">
        <f>VLOOKUP(C410,Hoja2!$D$2:$N$5000,3,FALSE)</f>
        <v>9</v>
      </c>
      <c r="F410" s="327">
        <f>VLOOKUP(C410,Hoja2!$D$2:$N$5000,4,FALSE)</f>
        <v>43647</v>
      </c>
      <c r="G410" s="327">
        <f>VLOOKUP(C410,Hoja2!$D$2:$N$5000,5,FALSE)</f>
        <v>45291</v>
      </c>
      <c r="H410" s="328">
        <f>VLOOKUP(C410,Hoja2!$D$2:$N$5000,6,FALSE)</f>
        <v>0.219273</v>
      </c>
      <c r="I410" s="328">
        <f>VLOOKUP(C410,Hoja2!$D$2:$N$5000,7,FALSE)</f>
        <v>0.69362100000000004</v>
      </c>
      <c r="J410" s="328">
        <f>VLOOKUP(C410,Hoja2!$D$2:$N$5000,8,FALSE)</f>
        <v>0.218</v>
      </c>
      <c r="K410" s="328">
        <f>VLOOKUP(C410,Hoja2!$D$2:$N$5000,9,FALSE)</f>
        <v>0.22552900000000001</v>
      </c>
      <c r="L410" s="328">
        <f>VLOOKUP(C410,Hoja2!$D$2:$N$5000,10,FALSE)</f>
        <v>118.68474399999999</v>
      </c>
      <c r="M410" s="328">
        <f>VLOOKUP(C410,Hoja2!$D$2:$N$5000,11,FALSE)</f>
        <v>20.728238000000001</v>
      </c>
    </row>
    <row r="411" spans="1:13" s="324" customFormat="1" ht="11.25" customHeight="1">
      <c r="A411" s="548"/>
      <c r="B411" s="535"/>
      <c r="C411" s="401" t="s">
        <v>5686</v>
      </c>
      <c r="D411" s="329" t="str">
        <f>VLOOKUP(C411,Hoja2!$D$2:$N$5000,2,FALSE)</f>
        <v>Textiles</v>
      </c>
      <c r="E411" s="326">
        <f>VLOOKUP(C411,Hoja2!$D$2:$N$5000,3,FALSE)</f>
        <v>7</v>
      </c>
      <c r="F411" s="327">
        <f>VLOOKUP(C411,Hoja2!$D$2:$N$5000,4,FALSE)</f>
        <v>43739</v>
      </c>
      <c r="G411" s="327">
        <f>VLOOKUP(C411,Hoja2!$D$2:$N$5000,5,FALSE)</f>
        <v>44834</v>
      </c>
      <c r="H411" s="328">
        <f>VLOOKUP(C411,Hoja2!$D$2:$N$5000,6,FALSE)</f>
        <v>8.7805999999999995E-2</v>
      </c>
      <c r="I411" s="328">
        <f>VLOOKUP(C411,Hoja2!$D$2:$N$5000,7,FALSE)</f>
        <v>0.39163599999999998</v>
      </c>
      <c r="J411" s="328">
        <f>VLOOKUP(C411,Hoja2!$D$2:$N$5000,8,FALSE)</f>
        <v>0.29522680000000001</v>
      </c>
      <c r="K411" s="328">
        <f>VLOOKUP(C411,Hoja2!$D$2:$N$5000,9,FALSE)</f>
        <v>0.17774000000000001</v>
      </c>
      <c r="L411" s="328">
        <f>VLOOKUP(C411,Hoja2!$D$2:$N$5000,10,FALSE)</f>
        <v>89.610158999999996</v>
      </c>
      <c r="M411" s="328">
        <f>VLOOKUP(C411,Hoja2!$D$2:$N$5000,11,FALSE)</f>
        <v>19.798285</v>
      </c>
    </row>
    <row r="412" spans="1:13" s="324" customFormat="1" ht="11.25" customHeight="1">
      <c r="A412" s="548"/>
      <c r="B412" s="535"/>
      <c r="C412" s="401" t="s">
        <v>6940</v>
      </c>
      <c r="D412" s="329" t="str">
        <f>VLOOKUP(C412,Hoja2!$D$2:$N$5000,2,FALSE)</f>
        <v>Otros</v>
      </c>
      <c r="E412" s="326">
        <f>VLOOKUP(C412,Hoja2!$D$2:$N$5000,3,FALSE)</f>
        <v>1</v>
      </c>
      <c r="F412" s="327">
        <f>VLOOKUP(C412,Hoja2!$D$2:$N$5000,4,FALSE)</f>
        <v>43891</v>
      </c>
      <c r="G412" s="327">
        <f>VLOOKUP(C412,Hoja2!$D$2:$N$5000,5,FALSE)</f>
        <v>45351</v>
      </c>
      <c r="H412" s="328">
        <f>VLOOKUP(C412,Hoja2!$D$2:$N$5000,6,FALSE)</f>
        <v>5.5914999999999999E-2</v>
      </c>
      <c r="I412" s="328">
        <f>VLOOKUP(C412,Hoja2!$D$2:$N$5000,7,FALSE)</f>
        <v>0.78936300000000004</v>
      </c>
      <c r="J412" s="328">
        <f>VLOOKUP(C412,Hoja2!$D$2:$N$5000,8,FALSE)</f>
        <v>0.2017496</v>
      </c>
      <c r="K412" s="328">
        <f>VLOOKUP(C412,Hoja2!$D$2:$N$5000,9,FALSE)</f>
        <v>1.0796999999999999E-2</v>
      </c>
      <c r="L412" s="328">
        <f>VLOOKUP(C412,Hoja2!$D$2:$N$5000,10,FALSE)</f>
        <v>126.033661</v>
      </c>
      <c r="M412" s="328">
        <f>VLOOKUP(C412,Hoja2!$D$2:$N$5000,11,FALSE)</f>
        <v>15.485664</v>
      </c>
    </row>
    <row r="413" spans="1:13" s="324" customFormat="1" ht="11.25" customHeight="1">
      <c r="A413" s="548"/>
      <c r="B413" s="535"/>
      <c r="C413" s="401" t="s">
        <v>1556</v>
      </c>
      <c r="D413" s="329" t="str">
        <f>VLOOKUP(C413,Hoja2!$D$2:$N$5000,2,FALSE)</f>
        <v>Alimentos</v>
      </c>
      <c r="E413" s="326">
        <f>VLOOKUP(C413,Hoja2!$D$2:$N$5000,3,FALSE)</f>
        <v>1</v>
      </c>
      <c r="F413" s="327">
        <f>VLOOKUP(C413,Hoja2!$D$2:$N$5000,4,FALSE)</f>
        <v>44197</v>
      </c>
      <c r="G413" s="327">
        <f>VLOOKUP(C413,Hoja2!$D$2:$N$5000,5,FALSE)</f>
        <v>45291</v>
      </c>
      <c r="H413" s="328">
        <f>VLOOKUP(C413,Hoja2!$D$2:$N$5000,6,FALSE)</f>
        <v>0.212507</v>
      </c>
      <c r="I413" s="328">
        <f>VLOOKUP(C413,Hoja2!$D$2:$N$5000,7,FALSE)</f>
        <v>0.69811299999999998</v>
      </c>
      <c r="J413" s="328">
        <f>VLOOKUP(C413,Hoja2!$D$2:$N$5000,8,FALSE)</f>
        <v>0.8521628</v>
      </c>
      <c r="K413" s="328">
        <f>VLOOKUP(C413,Hoja2!$D$2:$N$5000,9,FALSE)</f>
        <v>0.88537299999999997</v>
      </c>
      <c r="L413" s="328">
        <f>VLOOKUP(C413,Hoja2!$D$2:$N$5000,10,FALSE)</f>
        <v>470.788748</v>
      </c>
      <c r="M413" s="328">
        <f>VLOOKUP(C413,Hoja2!$D$2:$N$5000,11,FALSE)</f>
        <v>15.203447000000001</v>
      </c>
    </row>
    <row r="414" spans="1:13" s="324" customFormat="1" ht="11.25" customHeight="1">
      <c r="A414" s="548"/>
      <c r="B414" s="535"/>
      <c r="C414" s="401" t="s">
        <v>5704</v>
      </c>
      <c r="D414" s="329" t="str">
        <f>VLOOKUP(C414,Hoja2!$D$2:$N$5000,2,FALSE)</f>
        <v>Alimentos</v>
      </c>
      <c r="E414" s="326">
        <f>VLOOKUP(C414,Hoja2!$D$2:$N$5000,3,FALSE)</f>
        <v>8</v>
      </c>
      <c r="F414" s="327">
        <f>VLOOKUP(C414,Hoja2!$D$2:$N$5000,4,FALSE)</f>
        <v>43739</v>
      </c>
      <c r="G414" s="327">
        <f>VLOOKUP(C414,Hoja2!$D$2:$N$5000,5,FALSE)</f>
        <v>44104</v>
      </c>
      <c r="H414" s="328">
        <f>VLOOKUP(C414,Hoja2!$D$2:$N$5000,6,FALSE)</f>
        <v>0.20522899999999999</v>
      </c>
      <c r="I414" s="328">
        <f>VLOOKUP(C414,Hoja2!$D$2:$N$5000,7,FALSE)</f>
        <v>0.42453099999999999</v>
      </c>
      <c r="J414" s="328">
        <f>VLOOKUP(C414,Hoja2!$D$2:$N$5000,8,FALSE)</f>
        <v>0.1441452</v>
      </c>
      <c r="K414" s="328">
        <f>VLOOKUP(C414,Hoja2!$D$2:$N$5000,9,FALSE)</f>
        <v>0.13919799999999999</v>
      </c>
      <c r="L414" s="328">
        <f>VLOOKUP(C414,Hoja2!$D$2:$N$5000,10,FALSE)</f>
        <v>47.837513000000001</v>
      </c>
      <c r="M414" s="328">
        <f>VLOOKUP(C414,Hoja2!$D$2:$N$5000,11,FALSE)</f>
        <v>21.013092</v>
      </c>
    </row>
    <row r="415" spans="1:13" s="324" customFormat="1" ht="11.25" customHeight="1">
      <c r="A415" s="548"/>
      <c r="B415" s="535"/>
      <c r="C415" s="401" t="s">
        <v>540</v>
      </c>
      <c r="D415" s="329" t="str">
        <f>VLOOKUP(C415,Hoja2!$D$2:$N$5000,2,FALSE)</f>
        <v>Agroindustria</v>
      </c>
      <c r="E415" s="326">
        <f>VLOOKUP(C415,Hoja2!$D$2:$N$5000,3,FALSE)</f>
        <v>8</v>
      </c>
      <c r="F415" s="327">
        <f>VLOOKUP(C415,Hoja2!$D$2:$N$5000,4,FALSE)</f>
        <v>42370</v>
      </c>
      <c r="G415" s="327">
        <f>VLOOKUP(C415,Hoja2!$D$2:$N$5000,5,FALSE)</f>
        <v>46022</v>
      </c>
      <c r="H415" s="328">
        <f>VLOOKUP(C415,Hoja2!$D$2:$N$5000,6,FALSE)</f>
        <v>0.17657300000000001</v>
      </c>
      <c r="I415" s="328">
        <f>VLOOKUP(C415,Hoja2!$D$2:$N$5000,7,FALSE)</f>
        <v>0.60589700000000002</v>
      </c>
      <c r="J415" s="328">
        <f>VLOOKUP(C415,Hoja2!$D$2:$N$5000,8,FALSE)</f>
        <v>2.6619220000000001</v>
      </c>
      <c r="K415" s="328">
        <f>VLOOKUP(C415,Hoja2!$D$2:$N$5000,9,FALSE)</f>
        <v>2.0326460000000002</v>
      </c>
      <c r="L415" s="328">
        <f>VLOOKUP(C415,Hoja2!$D$2:$N$5000,10,FALSE)</f>
        <v>1228.879036</v>
      </c>
      <c r="M415" s="328">
        <f>VLOOKUP(C415,Hoja2!$D$2:$N$5000,11,FALSE)</f>
        <v>15.246230000000001</v>
      </c>
    </row>
    <row r="416" spans="1:13" s="324" customFormat="1" ht="11.25" customHeight="1">
      <c r="A416" s="548"/>
      <c r="B416" s="535"/>
      <c r="C416" s="401" t="s">
        <v>6526</v>
      </c>
      <c r="D416" s="329" t="str">
        <f>VLOOKUP(C416,Hoja2!$D$2:$N$5000,2,FALSE)</f>
        <v>Agroindustria</v>
      </c>
      <c r="E416" s="326">
        <f>VLOOKUP(C416,Hoja2!$D$2:$N$5000,3,FALSE)</f>
        <v>8</v>
      </c>
      <c r="F416" s="327">
        <f>VLOOKUP(C416,Hoja2!$D$2:$N$5000,4,FALSE)</f>
        <v>44105</v>
      </c>
      <c r="G416" s="327">
        <f>VLOOKUP(C416,Hoja2!$D$2:$N$5000,5,FALSE)</f>
        <v>46022</v>
      </c>
      <c r="H416" s="328">
        <f>VLOOKUP(C416,Hoja2!$D$2:$N$5000,6,FALSE)</f>
        <v>0.18938199999999999</v>
      </c>
      <c r="I416" s="328">
        <f>VLOOKUP(C416,Hoja2!$D$2:$N$5000,7,FALSE)</f>
        <v>0.105714</v>
      </c>
      <c r="J416" s="328">
        <f>VLOOKUP(C416,Hoja2!$D$2:$N$5000,8,FALSE)</f>
        <v>0.42254560000000002</v>
      </c>
      <c r="K416" s="328">
        <f>VLOOKUP(C416,Hoja2!$D$2:$N$5000,9,FALSE)</f>
        <v>0.342642</v>
      </c>
      <c r="L416" s="328">
        <f>VLOOKUP(C416,Hoja2!$D$2:$N$5000,10,FALSE)</f>
        <v>34.914135000000002</v>
      </c>
      <c r="M416" s="328">
        <f>VLOOKUP(C416,Hoja2!$D$2:$N$5000,11,FALSE)</f>
        <v>33.884827000000001</v>
      </c>
    </row>
    <row r="417" spans="1:13" s="324" customFormat="1" ht="11.25" customHeight="1">
      <c r="A417" s="548"/>
      <c r="B417" s="535"/>
      <c r="C417" s="401" t="s">
        <v>6528</v>
      </c>
      <c r="D417" s="329" t="str">
        <f>VLOOKUP(C417,Hoja2!$D$2:$N$5000,2,FALSE)</f>
        <v>Agroindustria</v>
      </c>
      <c r="E417" s="326">
        <f>VLOOKUP(C417,Hoja2!$D$2:$N$5000,3,FALSE)</f>
        <v>8</v>
      </c>
      <c r="F417" s="327">
        <f>VLOOKUP(C417,Hoja2!$D$2:$N$5000,4,FALSE)</f>
        <v>44105</v>
      </c>
      <c r="G417" s="327">
        <f>VLOOKUP(C417,Hoja2!$D$2:$N$5000,5,FALSE)</f>
        <v>46022</v>
      </c>
      <c r="H417" s="328">
        <f>VLOOKUP(C417,Hoja2!$D$2:$N$5000,6,FALSE)</f>
        <v>0.175681</v>
      </c>
      <c r="I417" s="328">
        <f>VLOOKUP(C417,Hoja2!$D$2:$N$5000,7,FALSE)</f>
        <v>0.59192100000000003</v>
      </c>
      <c r="J417" s="328">
        <f>VLOOKUP(C417,Hoja2!$D$2:$N$5000,8,FALSE)</f>
        <v>0.30190919999999999</v>
      </c>
      <c r="K417" s="328">
        <f>VLOOKUP(C417,Hoja2!$D$2:$N$5000,9,FALSE)</f>
        <v>0.27839599999999998</v>
      </c>
      <c r="L417" s="328">
        <f>VLOOKUP(C417,Hoja2!$D$2:$N$5000,10,FALSE)</f>
        <v>139.69856799999999</v>
      </c>
      <c r="M417" s="328">
        <f>VLOOKUP(C417,Hoja2!$D$2:$N$5000,11,FALSE)</f>
        <v>16.019639000000002</v>
      </c>
    </row>
    <row r="418" spans="1:13" s="324" customFormat="1" ht="11.25" customHeight="1">
      <c r="A418" s="548"/>
      <c r="B418" s="535"/>
      <c r="C418" s="401" t="s">
        <v>7427</v>
      </c>
      <c r="D418" s="329" t="str">
        <f>VLOOKUP(C418,Hoja2!$D$2:$N$5000,2,FALSE)</f>
        <v>Agroindustria</v>
      </c>
      <c r="E418" s="326">
        <f>VLOOKUP(C418,Hoja2!$D$2:$N$5000,3,FALSE)</f>
        <v>8</v>
      </c>
      <c r="F418" s="327">
        <f>VLOOKUP(C418,Hoja2!$D$2:$N$5000,4,FALSE)</f>
        <v>44105</v>
      </c>
      <c r="G418" s="327">
        <f>VLOOKUP(C418,Hoja2!$D$2:$N$5000,5,FALSE)</f>
        <v>46022</v>
      </c>
      <c r="H418" s="328">
        <f>VLOOKUP(C418,Hoja2!$D$2:$N$5000,6,FALSE)</f>
        <v>0.11011799999999999</v>
      </c>
      <c r="I418" s="328">
        <f>VLOOKUP(C418,Hoja2!$D$2:$N$5000,7,FALSE)</f>
        <v>0.26641900000000002</v>
      </c>
      <c r="J418" s="328">
        <f>VLOOKUP(C418,Hoja2!$D$2:$N$5000,8,FALSE)</f>
        <v>0.41938199999999998</v>
      </c>
      <c r="K418" s="328">
        <f>VLOOKUP(C418,Hoja2!$D$2:$N$5000,9,FALSE)</f>
        <v>0.107076</v>
      </c>
      <c r="L418" s="328">
        <f>VLOOKUP(C418,Hoja2!$D$2:$N$5000,10,FALSE)</f>
        <v>87.332618999999994</v>
      </c>
      <c r="M418" s="328">
        <f>VLOOKUP(C418,Hoja2!$D$2:$N$5000,11,FALSE)</f>
        <v>14.269119999999999</v>
      </c>
    </row>
    <row r="419" spans="1:13" s="324" customFormat="1" ht="11.25" customHeight="1">
      <c r="A419" s="548"/>
      <c r="B419" s="535"/>
      <c r="C419" s="401" t="s">
        <v>5191</v>
      </c>
      <c r="D419" s="329" t="str">
        <f>VLOOKUP(C419,Hoja2!$D$2:$N$5000,2,FALSE)</f>
        <v>Bebidas</v>
      </c>
      <c r="E419" s="326">
        <f>VLOOKUP(C419,Hoja2!$D$2:$N$5000,3,FALSE)</f>
        <v>2</v>
      </c>
      <c r="F419" s="327">
        <f>VLOOKUP(C419,Hoja2!$D$2:$N$5000,4,FALSE)</f>
        <v>43344</v>
      </c>
      <c r="G419" s="327">
        <f>VLOOKUP(C419,Hoja2!$D$2:$N$5000,5,FALSE)</f>
        <v>47848</v>
      </c>
      <c r="H419" s="328">
        <f>VLOOKUP(C419,Hoja2!$D$2:$N$5000,6,FALSE)</f>
        <v>0.21492900000000001</v>
      </c>
      <c r="I419" s="328">
        <f>VLOOKUP(C419,Hoja2!$D$2:$N$5000,7,FALSE)</f>
        <v>0.50303799999999999</v>
      </c>
      <c r="J419" s="328">
        <f>VLOOKUP(C419,Hoja2!$D$2:$N$5000,8,FALSE)</f>
        <v>2.9548496000000002</v>
      </c>
      <c r="K419" s="328">
        <f>VLOOKUP(C419,Hoja2!$D$2:$N$5000,9,FALSE)</f>
        <v>3.148409</v>
      </c>
      <c r="L419" s="328">
        <f>VLOOKUP(C419,Hoja2!$D$2:$N$5000,10,FALSE)</f>
        <v>1170.0601079999999</v>
      </c>
      <c r="M419" s="328">
        <f>VLOOKUP(C419,Hoja2!$D$2:$N$5000,11,FALSE)</f>
        <v>21.339364</v>
      </c>
    </row>
    <row r="420" spans="1:13" s="324" customFormat="1" ht="11.25" customHeight="1">
      <c r="A420" s="548"/>
      <c r="B420" s="535"/>
      <c r="C420" s="401" t="s">
        <v>5188</v>
      </c>
      <c r="D420" s="329" t="str">
        <f>VLOOKUP(C420,Hoja2!$D$2:$N$5000,2,FALSE)</f>
        <v>Bebidas</v>
      </c>
      <c r="E420" s="326">
        <f>VLOOKUP(C420,Hoja2!$D$2:$N$5000,3,FALSE)</f>
        <v>5</v>
      </c>
      <c r="F420" s="327">
        <f>VLOOKUP(C420,Hoja2!$D$2:$N$5000,4,FALSE)</f>
        <v>43344</v>
      </c>
      <c r="G420" s="327">
        <f>VLOOKUP(C420,Hoja2!$D$2:$N$5000,5,FALSE)</f>
        <v>44561</v>
      </c>
      <c r="H420" s="328">
        <f>VLOOKUP(C420,Hoja2!$D$2:$N$5000,6,FALSE)</f>
        <v>0.147948</v>
      </c>
      <c r="I420" s="328">
        <f>VLOOKUP(C420,Hoja2!$D$2:$N$5000,7,FALSE)</f>
        <v>0.36165399999999998</v>
      </c>
      <c r="J420" s="328">
        <f>VLOOKUP(C420,Hoja2!$D$2:$N$5000,8,FALSE)</f>
        <v>0.23667279999999999</v>
      </c>
      <c r="K420" s="328">
        <f>VLOOKUP(C420,Hoja2!$D$2:$N$5000,9,FALSE)</f>
        <v>0.247697</v>
      </c>
      <c r="L420" s="328">
        <f>VLOOKUP(C420,Hoja2!$D$2:$N$5000,10,FALSE)</f>
        <v>67.275503</v>
      </c>
      <c r="M420" s="328">
        <f>VLOOKUP(C420,Hoja2!$D$2:$N$5000,11,FALSE)</f>
        <v>24.049806</v>
      </c>
    </row>
    <row r="421" spans="1:13" s="324" customFormat="1" ht="11.25" customHeight="1">
      <c r="A421" s="548"/>
      <c r="B421" s="535"/>
      <c r="C421" s="401" t="s">
        <v>5190</v>
      </c>
      <c r="D421" s="329" t="str">
        <f>VLOOKUP(C421,Hoja2!$D$2:$N$5000,2,FALSE)</f>
        <v>Bebidas</v>
      </c>
      <c r="E421" s="326">
        <f>VLOOKUP(C421,Hoja2!$D$2:$N$5000,3,FALSE)</f>
        <v>7</v>
      </c>
      <c r="F421" s="327">
        <f>VLOOKUP(C421,Hoja2!$D$2:$N$5000,4,FALSE)</f>
        <v>42767</v>
      </c>
      <c r="G421" s="327">
        <f>VLOOKUP(C421,Hoja2!$D$2:$N$5000,5,FALSE)</f>
        <v>46783</v>
      </c>
      <c r="H421" s="328">
        <f>VLOOKUP(C421,Hoja2!$D$2:$N$5000,6,FALSE)</f>
        <v>8.3239999999999995E-2</v>
      </c>
      <c r="I421" s="328">
        <f>VLOOKUP(C421,Hoja2!$D$2:$N$5000,7,FALSE)</f>
        <v>0.53820299999999999</v>
      </c>
      <c r="J421" s="328">
        <f>VLOOKUP(C421,Hoja2!$D$2:$N$5000,8,FALSE)</f>
        <v>4.8790079999999998</v>
      </c>
      <c r="K421" s="328">
        <f>VLOOKUP(C421,Hoja2!$D$2:$N$5000,9,FALSE)</f>
        <v>5.0603490000000004</v>
      </c>
      <c r="L421" s="328">
        <f>VLOOKUP(C421,Hoja2!$D$2:$N$5000,10,FALSE)</f>
        <v>2035.1985990000001</v>
      </c>
      <c r="M421" s="328">
        <f>VLOOKUP(C421,Hoja2!$D$2:$N$5000,11,FALSE)</f>
        <v>27.284870000000002</v>
      </c>
    </row>
    <row r="422" spans="1:13" s="324" customFormat="1" ht="11.25" customHeight="1">
      <c r="A422" s="548"/>
      <c r="B422" s="535"/>
      <c r="C422" s="401" t="s">
        <v>5189</v>
      </c>
      <c r="D422" s="329" t="str">
        <f>VLOOKUP(C422,Hoja2!$D$2:$N$5000,2,FALSE)</f>
        <v>Bebidas</v>
      </c>
      <c r="E422" s="326">
        <f>VLOOKUP(C422,Hoja2!$D$2:$N$5000,3,FALSE)</f>
        <v>7</v>
      </c>
      <c r="F422" s="327">
        <f>VLOOKUP(C422,Hoja2!$D$2:$N$5000,4,FALSE)</f>
        <v>42767</v>
      </c>
      <c r="G422" s="327">
        <f>VLOOKUP(C422,Hoja2!$D$2:$N$5000,5,FALSE)</f>
        <v>46783</v>
      </c>
      <c r="H422" s="328">
        <f>VLOOKUP(C422,Hoja2!$D$2:$N$5000,6,FALSE)</f>
        <v>6.2370000000000002E-2</v>
      </c>
      <c r="I422" s="328">
        <f>VLOOKUP(C422,Hoja2!$D$2:$N$5000,7,FALSE)</f>
        <v>0.46671000000000001</v>
      </c>
      <c r="J422" s="328">
        <f>VLOOKUP(C422,Hoja2!$D$2:$N$5000,8,FALSE)</f>
        <v>2.8031131999999999</v>
      </c>
      <c r="K422" s="328">
        <f>VLOOKUP(C422,Hoja2!$D$2:$N$5000,9,FALSE)</f>
        <v>2.781101</v>
      </c>
      <c r="L422" s="328">
        <f>VLOOKUP(C422,Hoja2!$D$2:$N$5000,10,FALSE)</f>
        <v>1013.9636400000001</v>
      </c>
      <c r="M422" s="328">
        <f>VLOOKUP(C422,Hoja2!$D$2:$N$5000,11,FALSE)</f>
        <v>28.042235000000002</v>
      </c>
    </row>
    <row r="423" spans="1:13" s="324" customFormat="1" ht="11.25" customHeight="1">
      <c r="A423" s="548"/>
      <c r="B423" s="535"/>
      <c r="C423" s="401" t="s">
        <v>5690</v>
      </c>
      <c r="D423" s="329" t="str">
        <f>VLOOKUP(C423,Hoja2!$D$2:$N$5000,2,FALSE)</f>
        <v>Otros</v>
      </c>
      <c r="E423" s="326">
        <f>VLOOKUP(C423,Hoja2!$D$2:$N$5000,3,FALSE)</f>
        <v>6</v>
      </c>
      <c r="F423" s="327">
        <f>VLOOKUP(C423,Hoja2!$D$2:$N$5000,4,FALSE)</f>
        <v>43739</v>
      </c>
      <c r="G423" s="327">
        <f>VLOOKUP(C423,Hoja2!$D$2:$N$5000,5,FALSE)</f>
        <v>45291</v>
      </c>
      <c r="H423" s="328">
        <f>VLOOKUP(C423,Hoja2!$D$2:$N$5000,6,FALSE)</f>
        <v>5.8633999999999999E-2</v>
      </c>
      <c r="I423" s="328">
        <f>VLOOKUP(C423,Hoja2!$D$2:$N$5000,7,FALSE)</f>
        <v>0.28856100000000001</v>
      </c>
      <c r="J423" s="328">
        <f>VLOOKUP(C423,Hoja2!$D$2:$N$5000,8,FALSE)</f>
        <v>0.30120000000000002</v>
      </c>
      <c r="K423" s="328">
        <f>VLOOKUP(C423,Hoja2!$D$2:$N$5000,9,FALSE)</f>
        <v>0.11444600000000001</v>
      </c>
      <c r="L423" s="328">
        <f>VLOOKUP(C423,Hoja2!$D$2:$N$5000,10,FALSE)</f>
        <v>67.096222999999995</v>
      </c>
      <c r="M423" s="328">
        <f>VLOOKUP(C423,Hoja2!$D$2:$N$5000,11,FALSE)</f>
        <v>19.755818000000001</v>
      </c>
    </row>
    <row r="424" spans="1:13" s="324" customFormat="1" ht="11.25" customHeight="1">
      <c r="A424" s="548"/>
      <c r="B424" s="535"/>
      <c r="C424" s="401" t="s">
        <v>6084</v>
      </c>
      <c r="D424" s="329" t="str">
        <f>VLOOKUP(C424,Hoja2!$D$2:$N$5000,2,FALSE)</f>
        <v>Alimentos</v>
      </c>
      <c r="E424" s="326">
        <f>VLOOKUP(C424,Hoja2!$D$2:$N$5000,3,FALSE)</f>
        <v>1</v>
      </c>
      <c r="F424" s="327">
        <f>VLOOKUP(C424,Hoja2!$D$2:$N$5000,4,FALSE)</f>
        <v>43862</v>
      </c>
      <c r="G424" s="327">
        <f>VLOOKUP(C424,Hoja2!$D$2:$N$5000,5,FALSE)</f>
        <v>44561</v>
      </c>
      <c r="H424" s="328">
        <f>VLOOKUP(C424,Hoja2!$D$2:$N$5000,6,FALSE)</f>
        <v>0.193609</v>
      </c>
      <c r="I424" s="328">
        <f>VLOOKUP(C424,Hoja2!$D$2:$N$5000,7,FALSE)</f>
        <v>0.67342999999999997</v>
      </c>
      <c r="J424" s="328">
        <f>VLOOKUP(C424,Hoja2!$D$2:$N$5000,8,FALSE)</f>
        <v>0.56333999999999995</v>
      </c>
      <c r="K424" s="328">
        <f>VLOOKUP(C424,Hoja2!$D$2:$N$5000,9,FALSE)</f>
        <v>0.57225300000000001</v>
      </c>
      <c r="L424" s="328">
        <f>VLOOKUP(C424,Hoja2!$D$2:$N$5000,10,FALSE)</f>
        <v>300.21943499999998</v>
      </c>
      <c r="M424" s="328">
        <f>VLOOKUP(C424,Hoja2!$D$2:$N$5000,11,FALSE)</f>
        <v>14.621662000000001</v>
      </c>
    </row>
    <row r="425" spans="1:13" s="324" customFormat="1" ht="11.25" customHeight="1">
      <c r="A425" s="548"/>
      <c r="B425" s="535"/>
      <c r="C425" s="401" t="s">
        <v>6087</v>
      </c>
      <c r="D425" s="329" t="str">
        <f>VLOOKUP(C425,Hoja2!$D$2:$N$5000,2,FALSE)</f>
        <v>Alimentos</v>
      </c>
      <c r="E425" s="326">
        <f>VLOOKUP(C425,Hoja2!$D$2:$N$5000,3,FALSE)</f>
        <v>1</v>
      </c>
      <c r="F425" s="327">
        <f>VLOOKUP(C425,Hoja2!$D$2:$N$5000,4,FALSE)</f>
        <v>43862</v>
      </c>
      <c r="G425" s="327">
        <f>VLOOKUP(C425,Hoja2!$D$2:$N$5000,5,FALSE)</f>
        <v>44561</v>
      </c>
      <c r="H425" s="328">
        <f>VLOOKUP(C425,Hoja2!$D$2:$N$5000,6,FALSE)</f>
        <v>0.232047</v>
      </c>
      <c r="I425" s="328">
        <f>VLOOKUP(C425,Hoja2!$D$2:$N$5000,7,FALSE)</f>
        <v>0.48219899999999999</v>
      </c>
      <c r="J425" s="328">
        <f>VLOOKUP(C425,Hoja2!$D$2:$N$5000,8,FALSE)</f>
        <v>0.6184248</v>
      </c>
      <c r="K425" s="328">
        <f>VLOOKUP(C425,Hoja2!$D$2:$N$5000,9,FALSE)</f>
        <v>0.59384800000000004</v>
      </c>
      <c r="L425" s="328">
        <f>VLOOKUP(C425,Hoja2!$D$2:$N$5000,10,FALSE)</f>
        <v>235.98470800000001</v>
      </c>
      <c r="M425" s="328">
        <f>VLOOKUP(C425,Hoja2!$D$2:$N$5000,11,FALSE)</f>
        <v>16.015096</v>
      </c>
    </row>
    <row r="426" spans="1:13" s="324" customFormat="1" ht="11.25" customHeight="1">
      <c r="A426" s="548"/>
      <c r="B426" s="535"/>
      <c r="C426" s="401" t="s">
        <v>3442</v>
      </c>
      <c r="D426" s="329" t="str">
        <f>VLOOKUP(C426,Hoja2!$D$2:$N$5000,2,FALSE)</f>
        <v>Industria Metalúrgica</v>
      </c>
      <c r="E426" s="326">
        <f>VLOOKUP(C426,Hoja2!$D$2:$N$5000,3,FALSE)</f>
        <v>6</v>
      </c>
      <c r="F426" s="327">
        <f>VLOOKUP(C426,Hoja2!$D$2:$N$5000,4,FALSE)</f>
        <v>43435</v>
      </c>
      <c r="G426" s="327">
        <f>VLOOKUP(C426,Hoja2!$D$2:$N$5000,5,FALSE)</f>
        <v>45291</v>
      </c>
      <c r="H426" s="328">
        <f>VLOOKUP(C426,Hoja2!$D$2:$N$5000,6,FALSE)</f>
        <v>0.18471299999999999</v>
      </c>
      <c r="I426" s="328">
        <f>VLOOKUP(C426,Hoja2!$D$2:$N$5000,7,FALSE)</f>
        <v>0.42082199999999997</v>
      </c>
      <c r="J426" s="328">
        <f>VLOOKUP(C426,Hoja2!$D$2:$N$5000,8,FALSE)</f>
        <v>0.42680000000000001</v>
      </c>
      <c r="K426" s="328">
        <f>VLOOKUP(C426,Hoja2!$D$2:$N$5000,9,FALSE)</f>
        <v>0.38495600000000002</v>
      </c>
      <c r="L426" s="328">
        <f>VLOOKUP(C426,Hoja2!$D$2:$N$5000,10,FALSE)</f>
        <v>138.66483600000001</v>
      </c>
      <c r="M426" s="328">
        <f>VLOOKUP(C426,Hoja2!$D$2:$N$5000,11,FALSE)</f>
        <v>20.480753</v>
      </c>
    </row>
    <row r="427" spans="1:13" s="324" customFormat="1" ht="11.25" customHeight="1">
      <c r="A427" s="548"/>
      <c r="B427" s="535"/>
      <c r="C427" s="401" t="s">
        <v>5694</v>
      </c>
      <c r="D427" s="329" t="str">
        <f>VLOOKUP(C427,Hoja2!$D$2:$N$5000,2,FALSE)</f>
        <v>Otros</v>
      </c>
      <c r="E427" s="326">
        <f>VLOOKUP(C427,Hoja2!$D$2:$N$5000,3,FALSE)</f>
        <v>7</v>
      </c>
      <c r="F427" s="327">
        <f>VLOOKUP(C427,Hoja2!$D$2:$N$5000,4,FALSE)</f>
        <v>43739</v>
      </c>
      <c r="G427" s="327">
        <f>VLOOKUP(C427,Hoja2!$D$2:$N$5000,5,FALSE)</f>
        <v>44834</v>
      </c>
      <c r="H427" s="328">
        <f>VLOOKUP(C427,Hoja2!$D$2:$N$5000,6,FALSE)</f>
        <v>0.216534</v>
      </c>
      <c r="I427" s="328">
        <f>VLOOKUP(C427,Hoja2!$D$2:$N$5000,7,FALSE)</f>
        <v>0.69913999999999998</v>
      </c>
      <c r="J427" s="328">
        <f>VLOOKUP(C427,Hoja2!$D$2:$N$5000,8,FALSE)</f>
        <v>0.108</v>
      </c>
      <c r="K427" s="328">
        <f>VLOOKUP(C427,Hoja2!$D$2:$N$5000,9,FALSE)</f>
        <v>0.10455299999999999</v>
      </c>
      <c r="L427" s="328">
        <f>VLOOKUP(C427,Hoja2!$D$2:$N$5000,10,FALSE)</f>
        <v>58.514330000000001</v>
      </c>
      <c r="M427" s="328">
        <f>VLOOKUP(C427,Hoja2!$D$2:$N$5000,11,FALSE)</f>
        <v>17.981036</v>
      </c>
    </row>
    <row r="428" spans="1:13" s="324" customFormat="1" ht="11.25" customHeight="1">
      <c r="A428" s="548"/>
      <c r="B428" s="535"/>
      <c r="C428" s="401" t="s">
        <v>5696</v>
      </c>
      <c r="D428" s="329" t="str">
        <f>VLOOKUP(C428,Hoja2!$D$2:$N$5000,2,FALSE)</f>
        <v>Otros</v>
      </c>
      <c r="E428" s="326">
        <f>VLOOKUP(C428,Hoja2!$D$2:$N$5000,3,FALSE)</f>
        <v>8</v>
      </c>
      <c r="F428" s="327">
        <f>VLOOKUP(C428,Hoja2!$D$2:$N$5000,4,FALSE)</f>
        <v>43739</v>
      </c>
      <c r="G428" s="327">
        <f>VLOOKUP(C428,Hoja2!$D$2:$N$5000,5,FALSE)</f>
        <v>44681</v>
      </c>
      <c r="H428" s="328">
        <f>VLOOKUP(C428,Hoja2!$D$2:$N$5000,6,FALSE)</f>
        <v>0.23245399999999999</v>
      </c>
      <c r="I428" s="328">
        <f>VLOOKUP(C428,Hoja2!$D$2:$N$5000,7,FALSE)</f>
        <v>0.57623400000000002</v>
      </c>
      <c r="J428" s="328">
        <f>VLOOKUP(C428,Hoja2!$D$2:$N$5000,8,FALSE)</f>
        <v>1.4549848000000001</v>
      </c>
      <c r="K428" s="328">
        <f>VLOOKUP(C428,Hoja2!$D$2:$N$5000,9,FALSE)</f>
        <v>1.4900500000000001</v>
      </c>
      <c r="L428" s="328">
        <f>VLOOKUP(C428,Hoja2!$D$2:$N$5000,10,FALSE)</f>
        <v>638.81162099999995</v>
      </c>
      <c r="M428" s="328">
        <f>VLOOKUP(C428,Hoja2!$D$2:$N$5000,11,FALSE)</f>
        <v>14.925597</v>
      </c>
    </row>
    <row r="429" spans="1:13" s="324" customFormat="1" ht="11.25" customHeight="1">
      <c r="A429" s="548"/>
      <c r="B429" s="535"/>
      <c r="C429" s="401" t="s">
        <v>3440</v>
      </c>
      <c r="D429" s="329" t="str">
        <f>VLOOKUP(C429,Hoja2!$D$2:$N$5000,2,FALSE)</f>
        <v>Otros</v>
      </c>
      <c r="E429" s="326">
        <f>VLOOKUP(C429,Hoja2!$D$2:$N$5000,3,FALSE)</f>
        <v>1</v>
      </c>
      <c r="F429" s="327">
        <f>VLOOKUP(C429,Hoja2!$D$2:$N$5000,4,FALSE)</f>
        <v>43282</v>
      </c>
      <c r="G429" s="327">
        <f>VLOOKUP(C429,Hoja2!$D$2:$N$5000,5,FALSE)</f>
        <v>44561</v>
      </c>
      <c r="H429" s="328">
        <f>VLOOKUP(C429,Hoja2!$D$2:$N$5000,6,FALSE)</f>
        <v>0.231484</v>
      </c>
      <c r="I429" s="328">
        <f>VLOOKUP(C429,Hoja2!$D$2:$N$5000,7,FALSE)</f>
        <v>0.26128699999999999</v>
      </c>
      <c r="J429" s="328">
        <f>VLOOKUP(C429,Hoja2!$D$2:$N$5000,8,FALSE)</f>
        <v>0.30715160000000002</v>
      </c>
      <c r="K429" s="328">
        <f>VLOOKUP(C429,Hoja2!$D$2:$N$5000,9,FALSE)</f>
        <v>0.33471400000000001</v>
      </c>
      <c r="L429" s="328">
        <f>VLOOKUP(C429,Hoja2!$D$2:$N$5000,10,FALSE)</f>
        <v>63.511434000000001</v>
      </c>
      <c r="M429" s="328">
        <f>VLOOKUP(C429,Hoja2!$D$2:$N$5000,11,FALSE)</f>
        <v>36.543019999999999</v>
      </c>
    </row>
    <row r="430" spans="1:13" s="324" customFormat="1" ht="11.25" customHeight="1">
      <c r="A430" s="548"/>
      <c r="B430" s="535"/>
      <c r="C430" s="401" t="s">
        <v>6510</v>
      </c>
      <c r="D430" s="329" t="str">
        <f>VLOOKUP(C430,Hoja2!$D$2:$N$5000,2,FALSE)</f>
        <v>Pesquería</v>
      </c>
      <c r="E430" s="326">
        <f>VLOOKUP(C430,Hoja2!$D$2:$N$5000,3,FALSE)</f>
        <v>9</v>
      </c>
      <c r="F430" s="327">
        <f>VLOOKUP(C430,Hoja2!$D$2:$N$5000,4,FALSE)</f>
        <v>44105</v>
      </c>
      <c r="G430" s="327">
        <f>VLOOKUP(C430,Hoja2!$D$2:$N$5000,5,FALSE)</f>
        <v>45657</v>
      </c>
      <c r="H430" s="328">
        <f>VLOOKUP(C430,Hoja2!$D$2:$N$5000,6,FALSE)</f>
        <v>0.209811</v>
      </c>
      <c r="I430" s="328">
        <f>VLOOKUP(C430,Hoja2!$D$2:$N$5000,7,FALSE)</f>
        <v>0.32618000000000003</v>
      </c>
      <c r="J430" s="328">
        <f>VLOOKUP(C430,Hoja2!$D$2:$N$5000,8,FALSE)</f>
        <v>0.14223640000000001</v>
      </c>
      <c r="K430" s="328">
        <f>VLOOKUP(C430,Hoja2!$D$2:$N$5000,9,FALSE)</f>
        <v>0.15035299999999999</v>
      </c>
      <c r="L430" s="328">
        <f>VLOOKUP(C430,Hoja2!$D$2:$N$5000,10,FALSE)</f>
        <v>36.417754000000002</v>
      </c>
      <c r="M430" s="328">
        <f>VLOOKUP(C430,Hoja2!$D$2:$N$5000,11,FALSE)</f>
        <v>33.466476</v>
      </c>
    </row>
    <row r="431" spans="1:13" s="324" customFormat="1" ht="11.25" customHeight="1">
      <c r="A431" s="548"/>
      <c r="B431" s="535"/>
      <c r="C431" s="401" t="s">
        <v>2517</v>
      </c>
      <c r="D431" s="329" t="str">
        <f>VLOOKUP(C431,Hoja2!$D$2:$N$5000,2,FALSE)</f>
        <v>Alimentos</v>
      </c>
      <c r="E431" s="326">
        <f>VLOOKUP(C431,Hoja2!$D$2:$N$5000,3,FALSE)</f>
        <v>8</v>
      </c>
      <c r="F431" s="327">
        <f>VLOOKUP(C431,Hoja2!$D$2:$N$5000,4,FALSE)</f>
        <v>43040</v>
      </c>
      <c r="G431" s="327">
        <f>VLOOKUP(C431,Hoja2!$D$2:$N$5000,5,FALSE)</f>
        <v>44561</v>
      </c>
      <c r="H431" s="328">
        <f>VLOOKUP(C431,Hoja2!$D$2:$N$5000,6,FALSE)</f>
        <v>0.217145</v>
      </c>
      <c r="I431" s="328">
        <f>VLOOKUP(C431,Hoja2!$D$2:$N$5000,7,FALSE)</f>
        <v>0.25990099999999999</v>
      </c>
      <c r="J431" s="328">
        <f>VLOOKUP(C431,Hoja2!$D$2:$N$5000,8,FALSE)</f>
        <v>1.9440728</v>
      </c>
      <c r="K431" s="328">
        <f>VLOOKUP(C431,Hoja2!$D$2:$N$5000,9,FALSE)</f>
        <v>1.980898</v>
      </c>
      <c r="L431" s="328">
        <f>VLOOKUP(C431,Hoja2!$D$2:$N$5000,10,FALSE)</f>
        <v>394.97206499999999</v>
      </c>
      <c r="M431" s="328">
        <f>VLOOKUP(C431,Hoja2!$D$2:$N$5000,11,FALSE)</f>
        <v>21.169898</v>
      </c>
    </row>
    <row r="432" spans="1:13" s="324" customFormat="1" ht="11.25" customHeight="1">
      <c r="A432" s="548"/>
      <c r="B432" s="535"/>
      <c r="C432" s="401" t="s">
        <v>6939</v>
      </c>
      <c r="D432" s="329" t="str">
        <f>VLOOKUP(C432,Hoja2!$D$2:$N$5000,2,FALSE)</f>
        <v>Comercio</v>
      </c>
      <c r="E432" s="326">
        <f>VLOOKUP(C432,Hoja2!$D$2:$N$5000,3,FALSE)</f>
        <v>8</v>
      </c>
      <c r="F432" s="327">
        <f>VLOOKUP(C432,Hoja2!$D$2:$N$5000,4,FALSE)</f>
        <v>43891</v>
      </c>
      <c r="G432" s="327">
        <f>VLOOKUP(C432,Hoja2!$D$2:$N$5000,5,FALSE)</f>
        <v>45323</v>
      </c>
      <c r="H432" s="328">
        <f>VLOOKUP(C432,Hoja2!$D$2:$N$5000,6,FALSE)</f>
        <v>8.1962999999999994E-2</v>
      </c>
      <c r="I432" s="328">
        <f>VLOOKUP(C432,Hoja2!$D$2:$N$5000,7,FALSE)</f>
        <v>0.27287</v>
      </c>
      <c r="J432" s="328">
        <f>VLOOKUP(C432,Hoja2!$D$2:$N$5000,8,FALSE)</f>
        <v>0.35274559999999999</v>
      </c>
      <c r="K432" s="328">
        <f>VLOOKUP(C432,Hoja2!$D$2:$N$5000,9,FALSE)</f>
        <v>5.3538000000000002E-2</v>
      </c>
      <c r="L432" s="328">
        <f>VLOOKUP(C432,Hoja2!$D$2:$N$5000,10,FALSE)</f>
        <v>75.239278999999996</v>
      </c>
      <c r="M432" s="328">
        <f>VLOOKUP(C432,Hoja2!$D$2:$N$5000,11,FALSE)</f>
        <v>15.625225</v>
      </c>
    </row>
    <row r="433" spans="1:13" s="324" customFormat="1" ht="11.25" customHeight="1">
      <c r="A433" s="548"/>
      <c r="B433" s="535"/>
      <c r="C433" s="401" t="s">
        <v>7281</v>
      </c>
      <c r="D433" s="329" t="str">
        <f>VLOOKUP(C433,Hoja2!$D$2:$N$5000,2,FALSE)</f>
        <v>Otros</v>
      </c>
      <c r="E433" s="326">
        <f>VLOOKUP(C433,Hoja2!$D$2:$N$5000,3,FALSE)</f>
        <v>6</v>
      </c>
      <c r="F433" s="327">
        <f>VLOOKUP(C433,Hoja2!$D$2:$N$5000,4,FALSE)</f>
        <v>44409</v>
      </c>
      <c r="G433" s="327">
        <f>VLOOKUP(C433,Hoja2!$D$2:$N$5000,5,FALSE)</f>
        <v>45869</v>
      </c>
      <c r="H433" s="328">
        <f>VLOOKUP(C433,Hoja2!$D$2:$N$5000,6,FALSE)</f>
        <v>0.21968599999999999</v>
      </c>
      <c r="I433" s="328">
        <f>VLOOKUP(C433,Hoja2!$D$2:$N$5000,7,FALSE)</f>
        <v>0.26055</v>
      </c>
      <c r="J433" s="328">
        <f>VLOOKUP(C433,Hoja2!$D$2:$N$5000,8,FALSE)</f>
        <v>4.8759999999999998E-2</v>
      </c>
      <c r="K433" s="328">
        <f>VLOOKUP(C433,Hoja2!$D$2:$N$5000,9,FALSE)</f>
        <v>5.0955E-2</v>
      </c>
      <c r="L433" s="328">
        <f>VLOOKUP(C433,Hoja2!$D$2:$N$5000,10,FALSE)</f>
        <v>11.508319999999999</v>
      </c>
      <c r="M433" s="328">
        <f>VLOOKUP(C433,Hoja2!$D$2:$N$5000,11,FALSE)</f>
        <v>25.298365</v>
      </c>
    </row>
    <row r="434" spans="1:13" s="324" customFormat="1" ht="11.25" customHeight="1">
      <c r="A434" s="548"/>
      <c r="B434" s="535"/>
      <c r="C434" s="401" t="s">
        <v>6029</v>
      </c>
      <c r="D434" s="329" t="str">
        <f>VLOOKUP(C434,Hoja2!$D$2:$N$5000,2,FALSE)</f>
        <v>Construcción</v>
      </c>
      <c r="E434" s="326">
        <f>VLOOKUP(C434,Hoja2!$D$2:$N$5000,3,FALSE)</f>
        <v>7</v>
      </c>
      <c r="F434" s="327">
        <f>VLOOKUP(C434,Hoja2!$D$2:$N$5000,4,FALSE)</f>
        <v>43831</v>
      </c>
      <c r="G434" s="327">
        <f>VLOOKUP(C434,Hoja2!$D$2:$N$5000,5,FALSE)</f>
        <v>45291</v>
      </c>
      <c r="H434" s="328">
        <f>VLOOKUP(C434,Hoja2!$D$2:$N$5000,6,FALSE)</f>
        <v>0.22400200000000001</v>
      </c>
      <c r="I434" s="328">
        <f>VLOOKUP(C434,Hoja2!$D$2:$N$5000,7,FALSE)</f>
        <v>0.75205500000000003</v>
      </c>
      <c r="J434" s="328">
        <f>VLOOKUP(C434,Hoja2!$D$2:$N$5000,8,FALSE)</f>
        <v>0.20039999999999999</v>
      </c>
      <c r="K434" s="328">
        <f>VLOOKUP(C434,Hoja2!$D$2:$N$5000,9,FALSE)</f>
        <v>0.19864999999999999</v>
      </c>
      <c r="L434" s="328">
        <f>VLOOKUP(C434,Hoja2!$D$2:$N$5000,10,FALSE)</f>
        <v>116.809895</v>
      </c>
      <c r="M434" s="328">
        <f>VLOOKUP(C434,Hoja2!$D$2:$N$5000,11,FALSE)</f>
        <v>16.152529999999999</v>
      </c>
    </row>
    <row r="435" spans="1:13" s="324" customFormat="1" ht="11.25" customHeight="1">
      <c r="A435" s="548"/>
      <c r="B435" s="535"/>
      <c r="C435" s="401" t="s">
        <v>1379</v>
      </c>
      <c r="D435" s="329" t="str">
        <f>VLOOKUP(C435,Hoja2!$D$2:$N$5000,2,FALSE)</f>
        <v>Textiles</v>
      </c>
      <c r="E435" s="326">
        <f>VLOOKUP(C435,Hoja2!$D$2:$N$5000,3,FALSE)</f>
        <v>7</v>
      </c>
      <c r="F435" s="327">
        <f>VLOOKUP(C435,Hoja2!$D$2:$N$5000,4,FALSE)</f>
        <v>42644</v>
      </c>
      <c r="G435" s="327">
        <f>VLOOKUP(C435,Hoja2!$D$2:$N$5000,5,FALSE)</f>
        <v>44196</v>
      </c>
      <c r="H435" s="328">
        <f>VLOOKUP(C435,Hoja2!$D$2:$N$5000,6,FALSE)</f>
        <v>5.7339000000000001E-2</v>
      </c>
      <c r="I435" s="328">
        <f>VLOOKUP(C435,Hoja2!$D$2:$N$5000,7,FALSE)</f>
        <v>0.55554700000000001</v>
      </c>
      <c r="J435" s="328">
        <f>VLOOKUP(C435,Hoja2!$D$2:$N$5000,8,FALSE)</f>
        <v>1.2352000000000001</v>
      </c>
      <c r="K435" s="328">
        <f>VLOOKUP(C435,Hoja2!$D$2:$N$5000,9,FALSE)</f>
        <v>1.1814450000000001</v>
      </c>
      <c r="L435" s="328">
        <f>VLOOKUP(C435,Hoja2!$D$2:$N$5000,10,FALSE)</f>
        <v>531.84806500000002</v>
      </c>
      <c r="M435" s="328">
        <f>VLOOKUP(C435,Hoja2!$D$2:$N$5000,11,FALSE)</f>
        <v>25.932086999999999</v>
      </c>
    </row>
    <row r="436" spans="1:13" s="324" customFormat="1" ht="11.25" customHeight="1">
      <c r="A436" s="548"/>
      <c r="B436" s="535"/>
      <c r="C436" s="401" t="s">
        <v>6336</v>
      </c>
      <c r="D436" s="329" t="str">
        <f>VLOOKUP(C436,Hoja2!$D$2:$N$5000,2,FALSE)</f>
        <v>Agroindustria</v>
      </c>
      <c r="E436" s="326">
        <f>VLOOKUP(C436,Hoja2!$D$2:$N$5000,3,FALSE)</f>
        <v>8</v>
      </c>
      <c r="F436" s="327">
        <f>VLOOKUP(C436,Hoja2!$D$2:$N$5000,4,FALSE)</f>
        <v>44013</v>
      </c>
      <c r="G436" s="327">
        <f>VLOOKUP(C436,Hoja2!$D$2:$N$5000,5,FALSE)</f>
        <v>45046</v>
      </c>
      <c r="H436" s="328">
        <f>VLOOKUP(C436,Hoja2!$D$2:$N$5000,6,FALSE)</f>
        <v>6.6958000000000004E-2</v>
      </c>
      <c r="I436" s="328">
        <f>VLOOKUP(C436,Hoja2!$D$2:$N$5000,7,FALSE)</f>
        <v>0.35204600000000003</v>
      </c>
      <c r="J436" s="328">
        <f>VLOOKUP(C436,Hoja2!$D$2:$N$5000,8,FALSE)</f>
        <v>0.29378199999999999</v>
      </c>
      <c r="K436" s="328">
        <f>VLOOKUP(C436,Hoja2!$D$2:$N$5000,9,FALSE)</f>
        <v>0.21415100000000001</v>
      </c>
      <c r="L436" s="328">
        <f>VLOOKUP(C436,Hoja2!$D$2:$N$5000,10,FALSE)</f>
        <v>80.849915999999993</v>
      </c>
      <c r="M436" s="328">
        <f>VLOOKUP(C436,Hoja2!$D$2:$N$5000,11,FALSE)</f>
        <v>21.017088999999999</v>
      </c>
    </row>
    <row r="437" spans="1:13" s="324" customFormat="1" ht="11.25" customHeight="1">
      <c r="A437" s="548"/>
      <c r="B437" s="535"/>
      <c r="C437" s="401" t="s">
        <v>2085</v>
      </c>
      <c r="D437" s="329" t="str">
        <f>VLOOKUP(C437,Hoja2!$D$2:$N$5000,2,FALSE)</f>
        <v>Agroindustria</v>
      </c>
      <c r="E437" s="326">
        <f>VLOOKUP(C437,Hoja2!$D$2:$N$5000,3,FALSE)</f>
        <v>8</v>
      </c>
      <c r="F437" s="327">
        <f>VLOOKUP(C437,Hoja2!$D$2:$N$5000,4,FALSE)</f>
        <v>42887</v>
      </c>
      <c r="G437" s="327">
        <f>VLOOKUP(C437,Hoja2!$D$2:$N$5000,5,FALSE)</f>
        <v>45291</v>
      </c>
      <c r="H437" s="328">
        <f>VLOOKUP(C437,Hoja2!$D$2:$N$5000,6,FALSE)</f>
        <v>2.5329999999999998E-2</v>
      </c>
      <c r="I437" s="328">
        <f>VLOOKUP(C437,Hoja2!$D$2:$N$5000,7,FALSE)</f>
        <v>0.28837499999999999</v>
      </c>
      <c r="J437" s="328">
        <f>VLOOKUP(C437,Hoja2!$D$2:$N$5000,8,FALSE)</f>
        <v>1.8280908</v>
      </c>
      <c r="K437" s="328">
        <f>VLOOKUP(C437,Hoja2!$D$2:$N$5000,9,FALSE)</f>
        <v>0.117783</v>
      </c>
      <c r="L437" s="328">
        <f>VLOOKUP(C437,Hoja2!$D$2:$N$5000,10,FALSE)</f>
        <v>412.09816799999999</v>
      </c>
      <c r="M437" s="328">
        <f>VLOOKUP(C437,Hoja2!$D$2:$N$5000,11,FALSE)</f>
        <v>13.142511000000001</v>
      </c>
    </row>
    <row r="438" spans="1:13" s="324" customFormat="1" ht="11.25" customHeight="1">
      <c r="A438" s="548"/>
      <c r="B438" s="535"/>
      <c r="C438" s="401" t="s">
        <v>2087</v>
      </c>
      <c r="D438" s="329" t="str">
        <f>VLOOKUP(C438,Hoja2!$D$2:$N$5000,2,FALSE)</f>
        <v>Agroindustria</v>
      </c>
      <c r="E438" s="326">
        <f>VLOOKUP(C438,Hoja2!$D$2:$N$5000,3,FALSE)</f>
        <v>8</v>
      </c>
      <c r="F438" s="327">
        <f>VLOOKUP(C438,Hoja2!$D$2:$N$5000,4,FALSE)</f>
        <v>42887</v>
      </c>
      <c r="G438" s="327">
        <f>VLOOKUP(C438,Hoja2!$D$2:$N$5000,5,FALSE)</f>
        <v>45291</v>
      </c>
      <c r="H438" s="328">
        <f>VLOOKUP(C438,Hoja2!$D$2:$N$5000,6,FALSE)</f>
        <v>0.122277</v>
      </c>
      <c r="I438" s="328">
        <f>VLOOKUP(C438,Hoja2!$D$2:$N$5000,7,FALSE)</f>
        <v>0.69724200000000003</v>
      </c>
      <c r="J438" s="328">
        <f>VLOOKUP(C438,Hoja2!$D$2:$N$5000,8,FALSE)</f>
        <v>0.4652</v>
      </c>
      <c r="K438" s="328">
        <f>VLOOKUP(C438,Hoja2!$D$2:$N$5000,9,FALSE)</f>
        <v>0.37476399999999999</v>
      </c>
      <c r="L438" s="328">
        <f>VLOOKUP(C438,Hoja2!$D$2:$N$5000,10,FALSE)</f>
        <v>253.56088700000001</v>
      </c>
      <c r="M438" s="328">
        <f>VLOOKUP(C438,Hoja2!$D$2:$N$5000,11,FALSE)</f>
        <v>15.864283</v>
      </c>
    </row>
    <row r="439" spans="1:13" s="324" customFormat="1" ht="11.25" customHeight="1">
      <c r="A439" s="548"/>
      <c r="B439" s="535"/>
      <c r="C439" s="401" t="s">
        <v>2089</v>
      </c>
      <c r="D439" s="329" t="str">
        <f>VLOOKUP(C439,Hoja2!$D$2:$N$5000,2,FALSE)</f>
        <v>Agroindustria</v>
      </c>
      <c r="E439" s="326">
        <f>VLOOKUP(C439,Hoja2!$D$2:$N$5000,3,FALSE)</f>
        <v>1</v>
      </c>
      <c r="F439" s="327">
        <f>VLOOKUP(C439,Hoja2!$D$2:$N$5000,4,FALSE)</f>
        <v>42887</v>
      </c>
      <c r="G439" s="327">
        <f>VLOOKUP(C439,Hoja2!$D$2:$N$5000,5,FALSE)</f>
        <v>45291</v>
      </c>
      <c r="H439" s="328">
        <f>VLOOKUP(C439,Hoja2!$D$2:$N$5000,6,FALSE)</f>
        <v>0.159141</v>
      </c>
      <c r="I439" s="328">
        <f>VLOOKUP(C439,Hoja2!$D$2:$N$5000,7,FALSE)</f>
        <v>0.48699900000000002</v>
      </c>
      <c r="J439" s="328">
        <f>VLOOKUP(C439,Hoja2!$D$2:$N$5000,8,FALSE)</f>
        <v>3.2912707999999999</v>
      </c>
      <c r="K439" s="328">
        <f>VLOOKUP(C439,Hoja2!$D$2:$N$5000,9,FALSE)</f>
        <v>2.0190830000000002</v>
      </c>
      <c r="L439" s="328">
        <f>VLOOKUP(C439,Hoja2!$D$2:$N$5000,10,FALSE)</f>
        <v>1268.441738</v>
      </c>
      <c r="M439" s="328">
        <f>VLOOKUP(C439,Hoja2!$D$2:$N$5000,11,FALSE)</f>
        <v>16.124037999999999</v>
      </c>
    </row>
    <row r="440" spans="1:13" s="324" customFormat="1" ht="11.25" customHeight="1">
      <c r="A440" s="548"/>
      <c r="B440" s="535"/>
      <c r="C440" s="401" t="s">
        <v>6278</v>
      </c>
      <c r="D440" s="329" t="str">
        <f>VLOOKUP(C440,Hoja2!$D$2:$N$5000,2,FALSE)</f>
        <v>Agroindustria</v>
      </c>
      <c r="E440" s="326">
        <f>VLOOKUP(C440,Hoja2!$D$2:$N$5000,3,FALSE)</f>
        <v>8</v>
      </c>
      <c r="F440" s="327">
        <f>VLOOKUP(C440,Hoja2!$D$2:$N$5000,4,FALSE)</f>
        <v>43983</v>
      </c>
      <c r="G440" s="327">
        <f>VLOOKUP(C440,Hoja2!$D$2:$N$5000,5,FALSE)</f>
        <v>45291</v>
      </c>
      <c r="H440" s="328">
        <f>VLOOKUP(C440,Hoja2!$D$2:$N$5000,6,FALSE)</f>
        <v>0.141126</v>
      </c>
      <c r="I440" s="328">
        <f>VLOOKUP(C440,Hoja2!$D$2:$N$5000,7,FALSE)</f>
        <v>0.119019</v>
      </c>
      <c r="J440" s="328">
        <f>VLOOKUP(C440,Hoja2!$D$2:$N$5000,8,FALSE)</f>
        <v>0.53972719999999996</v>
      </c>
      <c r="K440" s="328">
        <f>VLOOKUP(C440,Hoja2!$D$2:$N$5000,9,FALSE)</f>
        <v>7.4953000000000006E-2</v>
      </c>
      <c r="L440" s="328">
        <f>VLOOKUP(C440,Hoja2!$D$2:$N$5000,10,FALSE)</f>
        <v>50.212052999999997</v>
      </c>
      <c r="M440" s="328">
        <f>VLOOKUP(C440,Hoja2!$D$2:$N$5000,11,FALSE)</f>
        <v>15.8979</v>
      </c>
    </row>
    <row r="441" spans="1:13" s="324" customFormat="1" ht="11.25" customHeight="1">
      <c r="A441" s="548"/>
      <c r="B441" s="535"/>
      <c r="C441" s="401" t="s">
        <v>7363</v>
      </c>
      <c r="D441" s="329" t="str">
        <f>VLOOKUP(C441,Hoja2!$D$2:$N$5000,2,FALSE)</f>
        <v>Agroindustria</v>
      </c>
      <c r="E441" s="326">
        <f>VLOOKUP(C441,Hoja2!$D$2:$N$5000,3,FALSE)</f>
        <v>3</v>
      </c>
      <c r="F441" s="327">
        <f>VLOOKUP(C441,Hoja2!$D$2:$N$5000,4,FALSE)</f>
        <v>44197</v>
      </c>
      <c r="G441" s="327">
        <f>VLOOKUP(C441,Hoja2!$D$2:$N$5000,5,FALSE)</f>
        <v>45291</v>
      </c>
      <c r="H441" s="328">
        <f>VLOOKUP(C441,Hoja2!$D$2:$N$5000,6,FALSE)</f>
        <v>0.15174199999999999</v>
      </c>
      <c r="I441" s="328">
        <f>VLOOKUP(C441,Hoja2!$D$2:$N$5000,7,FALSE)</f>
        <v>0.459235</v>
      </c>
      <c r="J441" s="328">
        <f>VLOOKUP(C441,Hoja2!$D$2:$N$5000,8,FALSE)</f>
        <v>0.36399999999999999</v>
      </c>
      <c r="K441" s="328">
        <f>VLOOKUP(C441,Hoja2!$D$2:$N$5000,9,FALSE)</f>
        <v>0.325293</v>
      </c>
      <c r="L441" s="328">
        <f>VLOOKUP(C441,Hoja2!$D$2:$N$5000,10,FALSE)</f>
        <v>131.562028</v>
      </c>
      <c r="M441" s="328">
        <f>VLOOKUP(C441,Hoja2!$D$2:$N$5000,11,FALSE)</f>
        <v>16.554818999999998</v>
      </c>
    </row>
    <row r="442" spans="1:13" s="361" customFormat="1" ht="11.25" customHeight="1">
      <c r="A442" s="548"/>
      <c r="B442" s="535"/>
      <c r="C442" s="401" t="s">
        <v>7359</v>
      </c>
      <c r="D442" s="369" t="str">
        <f>VLOOKUP(C442,Hoja2!$D$2:$N$5000,2,FALSE)</f>
        <v>Agroindustria</v>
      </c>
      <c r="E442" s="364">
        <f>VLOOKUP(C442,Hoja2!$D$2:$N$5000,3,FALSE)</f>
        <v>3</v>
      </c>
      <c r="F442" s="366">
        <f>VLOOKUP(C442,Hoja2!$D$2:$N$5000,4,FALSE)</f>
        <v>44197</v>
      </c>
      <c r="G442" s="366">
        <f>VLOOKUP(C442,Hoja2!$D$2:$N$5000,5,FALSE)</f>
        <v>45291</v>
      </c>
      <c r="H442" s="367">
        <f>VLOOKUP(C442,Hoja2!$D$2:$N$5000,6,FALSE)</f>
        <v>0.20169999999999999</v>
      </c>
      <c r="I442" s="367">
        <f>VLOOKUP(C442,Hoja2!$D$2:$N$5000,7,FALSE)</f>
        <v>0.63418399999999997</v>
      </c>
      <c r="J442" s="367">
        <f>VLOOKUP(C442,Hoja2!$D$2:$N$5000,8,FALSE)</f>
        <v>3.7972359999999998</v>
      </c>
      <c r="K442" s="367">
        <f>VLOOKUP(C442,Hoja2!$D$2:$N$5000,9,FALSE)</f>
        <v>3.751709</v>
      </c>
      <c r="L442" s="367">
        <f>VLOOKUP(C442,Hoja2!$D$2:$N$5000,10,FALSE)</f>
        <v>1895.2675409999999</v>
      </c>
      <c r="M442" s="367">
        <f>VLOOKUP(C442,Hoja2!$D$2:$N$5000,11,FALSE)</f>
        <v>15.42923</v>
      </c>
    </row>
    <row r="443" spans="1:13" s="361" customFormat="1" ht="11.25" customHeight="1">
      <c r="A443" s="548"/>
      <c r="B443" s="535"/>
      <c r="C443" s="401" t="s">
        <v>7360</v>
      </c>
      <c r="D443" s="369" t="str">
        <f>VLOOKUP(C443,Hoja2!$D$2:$N$5000,2,FALSE)</f>
        <v>Agroindustria</v>
      </c>
      <c r="E443" s="364">
        <f>VLOOKUP(C443,Hoja2!$D$2:$N$5000,3,FALSE)</f>
        <v>1</v>
      </c>
      <c r="F443" s="366">
        <f>VLOOKUP(C443,Hoja2!$D$2:$N$5000,4,FALSE)</f>
        <v>44197</v>
      </c>
      <c r="G443" s="366">
        <f>VLOOKUP(C443,Hoja2!$D$2:$N$5000,5,FALSE)</f>
        <v>45291</v>
      </c>
      <c r="H443" s="367">
        <f>VLOOKUP(C443,Hoja2!$D$2:$N$5000,6,FALSE)</f>
        <v>0.10417</v>
      </c>
      <c r="I443" s="367">
        <f>VLOOKUP(C443,Hoja2!$D$2:$N$5000,7,FALSE)</f>
        <v>0.58489400000000002</v>
      </c>
      <c r="J443" s="367">
        <f>VLOOKUP(C443,Hoja2!$D$2:$N$5000,8,FALSE)</f>
        <v>1.2617068</v>
      </c>
      <c r="K443" s="367">
        <f>VLOOKUP(C443,Hoja2!$D$2:$N$5000,9,FALSE)</f>
        <v>0.70182</v>
      </c>
      <c r="L443" s="367">
        <f>VLOOKUP(C443,Hoja2!$D$2:$N$5000,10,FALSE)</f>
        <v>583.99460999999997</v>
      </c>
      <c r="M443" s="367">
        <f>VLOOKUP(C443,Hoja2!$D$2:$N$5000,11,FALSE)</f>
        <v>13.653612000000001</v>
      </c>
    </row>
    <row r="444" spans="1:13" s="361" customFormat="1" ht="11.25" customHeight="1">
      <c r="A444" s="548"/>
      <c r="B444" s="535"/>
      <c r="C444" s="401" t="s">
        <v>7361</v>
      </c>
      <c r="D444" s="369" t="str">
        <f>VLOOKUP(C444,Hoja2!$D$2:$N$5000,2,FALSE)</f>
        <v>Agroindustria</v>
      </c>
      <c r="E444" s="364">
        <f>VLOOKUP(C444,Hoja2!$D$2:$N$5000,3,FALSE)</f>
        <v>1</v>
      </c>
      <c r="F444" s="366">
        <f>VLOOKUP(C444,Hoja2!$D$2:$N$5000,4,FALSE)</f>
        <v>44197</v>
      </c>
      <c r="G444" s="366">
        <f>VLOOKUP(C444,Hoja2!$D$2:$N$5000,5,FALSE)</f>
        <v>45291</v>
      </c>
      <c r="H444" s="367">
        <f>VLOOKUP(C444,Hoja2!$D$2:$N$5000,6,FALSE)</f>
        <v>0.128327</v>
      </c>
      <c r="I444" s="367">
        <f>VLOOKUP(C444,Hoja2!$D$2:$N$5000,7,FALSE)</f>
        <v>0.52362600000000004</v>
      </c>
      <c r="J444" s="367">
        <f>VLOOKUP(C444,Hoja2!$D$2:$N$5000,8,FALSE)</f>
        <v>0.72209959999999995</v>
      </c>
      <c r="K444" s="367">
        <f>VLOOKUP(C444,Hoja2!$D$2:$N$5000,9,FALSE)</f>
        <v>0.64783400000000002</v>
      </c>
      <c r="L444" s="367">
        <f>VLOOKUP(C444,Hoja2!$D$2:$N$5000,10,FALSE)</f>
        <v>299.21958999999998</v>
      </c>
      <c r="M444" s="367">
        <f>VLOOKUP(C444,Hoja2!$D$2:$N$5000,11,FALSE)</f>
        <v>15.852874</v>
      </c>
    </row>
    <row r="445" spans="1:13" s="361" customFormat="1" ht="11.25" customHeight="1">
      <c r="A445" s="548"/>
      <c r="B445" s="535"/>
      <c r="C445" s="401" t="s">
        <v>7362</v>
      </c>
      <c r="D445" s="369" t="str">
        <f>VLOOKUP(C445,Hoja2!$D$2:$N$5000,2,FALSE)</f>
        <v>Agroindustria</v>
      </c>
      <c r="E445" s="364">
        <f>VLOOKUP(C445,Hoja2!$D$2:$N$5000,3,FALSE)</f>
        <v>1</v>
      </c>
      <c r="F445" s="366">
        <f>VLOOKUP(C445,Hoja2!$D$2:$N$5000,4,FALSE)</f>
        <v>44197</v>
      </c>
      <c r="G445" s="366">
        <f>VLOOKUP(C445,Hoja2!$D$2:$N$5000,5,FALSE)</f>
        <v>45291</v>
      </c>
      <c r="H445" s="367">
        <f>VLOOKUP(C445,Hoja2!$D$2:$N$5000,6,FALSE)</f>
        <v>6.5419000000000005E-2</v>
      </c>
      <c r="I445" s="367">
        <f>VLOOKUP(C445,Hoja2!$D$2:$N$5000,7,FALSE)</f>
        <v>0.26721499999999998</v>
      </c>
      <c r="J445" s="367">
        <f>VLOOKUP(C445,Hoja2!$D$2:$N$5000,8,FALSE)</f>
        <v>0.40534239999999999</v>
      </c>
      <c r="K445" s="367">
        <f>VLOOKUP(C445,Hoja2!$D$2:$N$5000,9,FALSE)</f>
        <v>0.237539</v>
      </c>
      <c r="L445" s="367">
        <f>VLOOKUP(C445,Hoja2!$D$2:$N$5000,10,FALSE)</f>
        <v>85.710121999999998</v>
      </c>
      <c r="M445" s="367">
        <f>VLOOKUP(C445,Hoja2!$D$2:$N$5000,11,FALSE)</f>
        <v>17.237158000000001</v>
      </c>
    </row>
    <row r="446" spans="1:13" s="361" customFormat="1" ht="11.25" customHeight="1">
      <c r="A446" s="548"/>
      <c r="B446" s="535"/>
      <c r="C446" s="401" t="s">
        <v>7357</v>
      </c>
      <c r="D446" s="369" t="str">
        <f>VLOOKUP(C446,Hoja2!$D$2:$N$5000,2,FALSE)</f>
        <v>Agroindustria</v>
      </c>
      <c r="E446" s="364">
        <f>VLOOKUP(C446,Hoja2!$D$2:$N$5000,3,FALSE)</f>
        <v>3</v>
      </c>
      <c r="F446" s="366">
        <f>VLOOKUP(C446,Hoja2!$D$2:$N$5000,4,FALSE)</f>
        <v>44440</v>
      </c>
      <c r="G446" s="366">
        <f>VLOOKUP(C446,Hoja2!$D$2:$N$5000,5,FALSE)</f>
        <v>45291</v>
      </c>
      <c r="H446" s="367">
        <f>VLOOKUP(C446,Hoja2!$D$2:$N$5000,6,FALSE)</f>
        <v>0.15134900000000001</v>
      </c>
      <c r="I446" s="367">
        <f>VLOOKUP(C446,Hoja2!$D$2:$N$5000,7,FALSE)</f>
        <v>0.52368400000000004</v>
      </c>
      <c r="J446" s="367">
        <f>VLOOKUP(C446,Hoja2!$D$2:$N$5000,8,FALSE)</f>
        <v>0.26536320000000002</v>
      </c>
      <c r="K446" s="367">
        <f>VLOOKUP(C446,Hoja2!$D$2:$N$5000,9,FALSE)</f>
        <v>0.28192</v>
      </c>
      <c r="L446" s="367">
        <f>VLOOKUP(C446,Hoja2!$D$2:$N$5000,10,FALSE)</f>
        <v>109.368804</v>
      </c>
      <c r="M446" s="367">
        <f>VLOOKUP(C446,Hoja2!$D$2:$N$5000,11,FALSE)</f>
        <v>16.794889999999999</v>
      </c>
    </row>
    <row r="447" spans="1:13" s="361" customFormat="1" ht="11.25" customHeight="1">
      <c r="A447" s="548"/>
      <c r="B447" s="535"/>
      <c r="C447" s="401" t="s">
        <v>7358</v>
      </c>
      <c r="D447" s="369" t="str">
        <f>VLOOKUP(C447,Hoja2!$D$2:$N$5000,2,FALSE)</f>
        <v>Agroindustria</v>
      </c>
      <c r="E447" s="364">
        <f>VLOOKUP(C447,Hoja2!$D$2:$N$5000,3,FALSE)</f>
        <v>3</v>
      </c>
      <c r="F447" s="366">
        <f>VLOOKUP(C447,Hoja2!$D$2:$N$5000,4,FALSE)</f>
        <v>44440</v>
      </c>
      <c r="G447" s="366">
        <f>VLOOKUP(C447,Hoja2!$D$2:$N$5000,5,FALSE)</f>
        <v>45291</v>
      </c>
      <c r="H447" s="367">
        <f>VLOOKUP(C447,Hoja2!$D$2:$N$5000,6,FALSE)</f>
        <v>0.20687</v>
      </c>
      <c r="I447" s="367">
        <f>VLOOKUP(C447,Hoja2!$D$2:$N$5000,7,FALSE)</f>
        <v>0.484176</v>
      </c>
      <c r="J447" s="367">
        <f>VLOOKUP(C447,Hoja2!$D$2:$N$5000,8,FALSE)</f>
        <v>0.21479999999999999</v>
      </c>
      <c r="K447" s="367">
        <f>VLOOKUP(C447,Hoja2!$D$2:$N$5000,9,FALSE)</f>
        <v>0.173489</v>
      </c>
      <c r="L447" s="367">
        <f>VLOOKUP(C447,Hoja2!$D$2:$N$5000,10,FALSE)</f>
        <v>81.844127</v>
      </c>
      <c r="M447" s="367">
        <f>VLOOKUP(C447,Hoja2!$D$2:$N$5000,11,FALSE)</f>
        <v>15.749385999999999</v>
      </c>
    </row>
    <row r="448" spans="1:13" s="361" customFormat="1" ht="11.25" customHeight="1">
      <c r="A448" s="548"/>
      <c r="B448" s="535"/>
      <c r="C448" s="401" t="s">
        <v>7238</v>
      </c>
      <c r="D448" s="369" t="str">
        <f>VLOOKUP(C448,Hoja2!$D$2:$N$5000,2,FALSE)</f>
        <v>Alimentos</v>
      </c>
      <c r="E448" s="364">
        <f>VLOOKUP(C448,Hoja2!$D$2:$N$5000,3,FALSE)</f>
        <v>7</v>
      </c>
      <c r="F448" s="366">
        <f>VLOOKUP(C448,Hoja2!$D$2:$N$5000,4,FALSE)</f>
        <v>44378</v>
      </c>
      <c r="G448" s="366">
        <f>VLOOKUP(C448,Hoja2!$D$2:$N$5000,5,FALSE)</f>
        <v>46173</v>
      </c>
      <c r="H448" s="367">
        <f>VLOOKUP(C448,Hoja2!$D$2:$N$5000,6,FALSE)</f>
        <v>0.21648000000000001</v>
      </c>
      <c r="I448" s="367">
        <f>VLOOKUP(C448,Hoja2!$D$2:$N$5000,7,FALSE)</f>
        <v>0.61980299999999999</v>
      </c>
      <c r="J448" s="367">
        <f>VLOOKUP(C448,Hoja2!$D$2:$N$5000,8,FALSE)</f>
        <v>0.30280000000000001</v>
      </c>
      <c r="K448" s="367">
        <f>VLOOKUP(C448,Hoja2!$D$2:$N$5000,9,FALSE)</f>
        <v>0.303203</v>
      </c>
      <c r="L448" s="367">
        <f>VLOOKUP(C448,Hoja2!$D$2:$N$5000,10,FALSE)</f>
        <v>145.46806100000001</v>
      </c>
      <c r="M448" s="367">
        <f>VLOOKUP(C448,Hoja2!$D$2:$N$5000,11,FALSE)</f>
        <v>20.008517999999999</v>
      </c>
    </row>
    <row r="449" spans="1:13" s="361" customFormat="1" ht="11.25" customHeight="1">
      <c r="A449" s="548"/>
      <c r="B449" s="535"/>
      <c r="C449" s="401" t="s">
        <v>7247</v>
      </c>
      <c r="D449" s="369" t="str">
        <f>VLOOKUP(C449,Hoja2!$D$2:$N$5000,2,FALSE)</f>
        <v>Alimentos</v>
      </c>
      <c r="E449" s="364">
        <f>VLOOKUP(C449,Hoja2!$D$2:$N$5000,3,FALSE)</f>
        <v>7</v>
      </c>
      <c r="F449" s="366">
        <f>VLOOKUP(C449,Hoja2!$D$2:$N$5000,4,FALSE)</f>
        <v>44378</v>
      </c>
      <c r="G449" s="366">
        <f>VLOOKUP(C449,Hoja2!$D$2:$N$5000,5,FALSE)</f>
        <v>46173</v>
      </c>
      <c r="H449" s="367">
        <f>VLOOKUP(C449,Hoja2!$D$2:$N$5000,6,FALSE)</f>
        <v>0.20508399999999999</v>
      </c>
      <c r="I449" s="367">
        <f>VLOOKUP(C449,Hoja2!$D$2:$N$5000,7,FALSE)</f>
        <v>0.57793399999999995</v>
      </c>
      <c r="J449" s="367">
        <f>VLOOKUP(C449,Hoja2!$D$2:$N$5000,8,FALSE)</f>
        <v>0.19728000000000001</v>
      </c>
      <c r="K449" s="367">
        <f>VLOOKUP(C449,Hoja2!$D$2:$N$5000,9,FALSE)</f>
        <v>0.246839</v>
      </c>
      <c r="L449" s="367">
        <f>VLOOKUP(C449,Hoja2!$D$2:$N$5000,10,FALSE)</f>
        <v>105.23303199999999</v>
      </c>
      <c r="M449" s="367">
        <f>VLOOKUP(C449,Hoja2!$D$2:$N$5000,11,FALSE)</f>
        <v>20.605098999999999</v>
      </c>
    </row>
    <row r="450" spans="1:13" s="361" customFormat="1" ht="11.25" customHeight="1">
      <c r="A450" s="548"/>
      <c r="B450" s="535"/>
      <c r="C450" s="401" t="s">
        <v>6358</v>
      </c>
      <c r="D450" s="369" t="str">
        <f>VLOOKUP(C450,Hoja2!$D$2:$N$5000,2,FALSE)</f>
        <v>Alimentos</v>
      </c>
      <c r="E450" s="364">
        <f>VLOOKUP(C450,Hoja2!$D$2:$N$5000,3,FALSE)</f>
        <v>7</v>
      </c>
      <c r="F450" s="366">
        <f>VLOOKUP(C450,Hoja2!$D$2:$N$5000,4,FALSE)</f>
        <v>44044</v>
      </c>
      <c r="G450" s="366">
        <f>VLOOKUP(C450,Hoja2!$D$2:$N$5000,5,FALSE)</f>
        <v>45137</v>
      </c>
      <c r="H450" s="367">
        <f>VLOOKUP(C450,Hoja2!$D$2:$N$5000,6,FALSE)</f>
        <v>0.17788499999999999</v>
      </c>
      <c r="I450" s="367">
        <f>VLOOKUP(C450,Hoja2!$D$2:$N$5000,7,FALSE)</f>
        <v>0.51076500000000002</v>
      </c>
      <c r="J450" s="367">
        <f>VLOOKUP(C450,Hoja2!$D$2:$N$5000,8,FALSE)</f>
        <v>0.18928</v>
      </c>
      <c r="K450" s="367">
        <f>VLOOKUP(C450,Hoja2!$D$2:$N$5000,9,FALSE)</f>
        <v>0.156829</v>
      </c>
      <c r="L450" s="367">
        <f>VLOOKUP(C450,Hoja2!$D$2:$N$5000,10,FALSE)</f>
        <v>74.932094000000006</v>
      </c>
      <c r="M450" s="367">
        <f>VLOOKUP(C450,Hoja2!$D$2:$N$5000,11,FALSE)</f>
        <v>20.048200000000001</v>
      </c>
    </row>
    <row r="451" spans="1:13" s="392" customFormat="1" ht="11.25" customHeight="1">
      <c r="A451" s="548"/>
      <c r="B451" s="535"/>
      <c r="C451" s="401" t="s">
        <v>6124</v>
      </c>
      <c r="D451" s="402" t="str">
        <f>VLOOKUP(C451,Hoja2!$D$2:$N$5000,2,FALSE)</f>
        <v>Hidrocarburos</v>
      </c>
      <c r="E451" s="421">
        <f>VLOOKUP(C451,Hoja2!$D$2:$N$5000,3,FALSE)</f>
        <v>7</v>
      </c>
      <c r="F451" s="399">
        <f>VLOOKUP(C451,Hoja2!$D$2:$N$5000,4,FALSE)</f>
        <v>43864</v>
      </c>
      <c r="G451" s="399">
        <f>VLOOKUP(C451,Hoja2!$D$2:$N$5000,5,FALSE)</f>
        <v>45657</v>
      </c>
      <c r="H451" s="400">
        <f>VLOOKUP(C451,Hoja2!$D$2:$N$5000,6,FALSE)</f>
        <v>0.29879699999999998</v>
      </c>
      <c r="I451" s="400">
        <f>VLOOKUP(C451,Hoja2!$D$2:$N$5000,7,FALSE)</f>
        <v>0.16342499999999999</v>
      </c>
      <c r="J451" s="400">
        <f>VLOOKUP(C451,Hoja2!$D$2:$N$5000,8,FALSE)</f>
        <v>0.70293839999999996</v>
      </c>
      <c r="K451" s="400">
        <f>VLOOKUP(C451,Hoja2!$D$2:$N$5000,9,FALSE)</f>
        <v>0.73186899999999999</v>
      </c>
      <c r="L451" s="400">
        <f>VLOOKUP(C451,Hoja2!$D$2:$N$5000,10,FALSE)</f>
        <v>89.037204000000003</v>
      </c>
      <c r="M451" s="400">
        <f>VLOOKUP(C451,Hoja2!$D$2:$N$5000,11,FALSE)</f>
        <v>33.524048000000001</v>
      </c>
    </row>
    <row r="452" spans="1:13" s="392" customFormat="1" ht="11.25" customHeight="1">
      <c r="A452" s="548"/>
      <c r="B452" s="535"/>
      <c r="C452" s="401" t="s">
        <v>6987</v>
      </c>
      <c r="D452" s="402" t="str">
        <f>VLOOKUP(C452,Hoja2!$D$2:$N$5000,2,FALSE)</f>
        <v>Alimentos</v>
      </c>
      <c r="E452" s="421">
        <f>VLOOKUP(C452,Hoja2!$D$2:$N$5000,3,FALSE)</f>
        <v>6</v>
      </c>
      <c r="F452" s="399">
        <f>VLOOKUP(C452,Hoja2!$D$2:$N$5000,4,FALSE)</f>
        <v>43922</v>
      </c>
      <c r="G452" s="399">
        <f>VLOOKUP(C452,Hoja2!$D$2:$N$5000,5,FALSE)</f>
        <v>46022</v>
      </c>
      <c r="H452" s="400">
        <f>VLOOKUP(C452,Hoja2!$D$2:$N$5000,6,FALSE)</f>
        <v>0.148816</v>
      </c>
      <c r="I452" s="400">
        <f>VLOOKUP(C452,Hoja2!$D$2:$N$5000,7,FALSE)</f>
        <v>0.521617</v>
      </c>
      <c r="J452" s="400">
        <f>VLOOKUP(C452,Hoja2!$D$2:$N$5000,8,FALSE)</f>
        <v>0.15440000000000001</v>
      </c>
      <c r="K452" s="400">
        <f>VLOOKUP(C452,Hoja2!$D$2:$N$5000,9,FALSE)</f>
        <v>0.165603</v>
      </c>
      <c r="L452" s="400">
        <f>VLOOKUP(C452,Hoja2!$D$2:$N$5000,10,FALSE)</f>
        <v>72.894139999999993</v>
      </c>
      <c r="M452" s="400">
        <f>VLOOKUP(C452,Hoja2!$D$2:$N$5000,11,FALSE)</f>
        <v>22.778856999999999</v>
      </c>
    </row>
    <row r="453" spans="1:13" s="392" customFormat="1" ht="11.25" customHeight="1">
      <c r="A453" s="548"/>
      <c r="B453" s="535"/>
      <c r="C453" s="401" t="s">
        <v>6021</v>
      </c>
      <c r="D453" s="402" t="str">
        <f>VLOOKUP(C453,Hoja2!$D$2:$N$5000,2,FALSE)</f>
        <v>Otros</v>
      </c>
      <c r="E453" s="421">
        <f>VLOOKUP(C453,Hoja2!$D$2:$N$5000,3,FALSE)</f>
        <v>1</v>
      </c>
      <c r="F453" s="399">
        <f>VLOOKUP(C453,Hoja2!$D$2:$N$5000,4,FALSE)</f>
        <v>43831</v>
      </c>
      <c r="G453" s="399">
        <f>VLOOKUP(C453,Hoja2!$D$2:$N$5000,5,FALSE)</f>
        <v>44926</v>
      </c>
      <c r="H453" s="400">
        <f>VLOOKUP(C453,Hoja2!$D$2:$N$5000,6,FALSE)</f>
        <v>0.206258</v>
      </c>
      <c r="I453" s="400">
        <f>VLOOKUP(C453,Hoja2!$D$2:$N$5000,7,FALSE)</f>
        <v>0.97652399999999995</v>
      </c>
      <c r="J453" s="400">
        <f>VLOOKUP(C453,Hoja2!$D$2:$N$5000,8,FALSE)</f>
        <v>1.44</v>
      </c>
      <c r="K453" s="400">
        <f>VLOOKUP(C453,Hoja2!$D$2:$N$5000,9,FALSE)</f>
        <v>1.554802</v>
      </c>
      <c r="L453" s="400">
        <f>VLOOKUP(C453,Hoja2!$D$2:$N$5000,10,FALSE)</f>
        <v>1112.816918</v>
      </c>
      <c r="M453" s="400">
        <f>VLOOKUP(C453,Hoja2!$D$2:$N$5000,11,FALSE)</f>
        <v>20.179753999999999</v>
      </c>
    </row>
    <row r="454" spans="1:13" s="392" customFormat="1" ht="11.25" customHeight="1">
      <c r="A454" s="548"/>
      <c r="B454" s="535"/>
      <c r="C454" s="401" t="s">
        <v>3208</v>
      </c>
      <c r="D454" s="402" t="str">
        <f>VLOOKUP(C454,Hoja2!$D$2:$N$5000,2,FALSE)</f>
        <v>Comercio</v>
      </c>
      <c r="E454" s="421">
        <f>VLOOKUP(C454,Hoja2!$D$2:$N$5000,3,FALSE)</f>
        <v>8</v>
      </c>
      <c r="F454" s="399">
        <f>VLOOKUP(C454,Hoja2!$D$2:$N$5000,4,FALSE)</f>
        <v>43344</v>
      </c>
      <c r="G454" s="399">
        <f>VLOOKUP(C454,Hoja2!$D$2:$N$5000,5,FALSE)</f>
        <v>44561</v>
      </c>
      <c r="H454" s="400">
        <f>VLOOKUP(C454,Hoja2!$D$2:$N$5000,6,FALSE)</f>
        <v>0.215118</v>
      </c>
      <c r="I454" s="400">
        <f>VLOOKUP(C454,Hoja2!$D$2:$N$5000,7,FALSE)</f>
        <v>0.38566</v>
      </c>
      <c r="J454" s="400">
        <f>VLOOKUP(C454,Hoja2!$D$2:$N$5000,8,FALSE)</f>
        <v>0.52101839999999999</v>
      </c>
      <c r="K454" s="400">
        <f>VLOOKUP(C454,Hoja2!$D$2:$N$5000,9,FALSE)</f>
        <v>0.55679299999999998</v>
      </c>
      <c r="L454" s="400">
        <f>VLOOKUP(C454,Hoja2!$D$2:$N$5000,10,FALSE)</f>
        <v>157.066329</v>
      </c>
      <c r="M454" s="400">
        <f>VLOOKUP(C454,Hoja2!$D$2:$N$5000,11,FALSE)</f>
        <v>23.74963</v>
      </c>
    </row>
    <row r="455" spans="1:13" s="392" customFormat="1" ht="11.25" customHeight="1">
      <c r="A455" s="548"/>
      <c r="B455" s="535"/>
      <c r="C455" s="401" t="s">
        <v>2951</v>
      </c>
      <c r="D455" s="402" t="str">
        <f>VLOOKUP(C455,Hoja2!$D$2:$N$5000,2,FALSE)</f>
        <v>Agroindustria</v>
      </c>
      <c r="E455" s="444">
        <f>VLOOKUP(C455,Hoja2!$D$2:$N$5000,3,FALSE)</f>
        <v>8</v>
      </c>
      <c r="F455" s="399">
        <f>VLOOKUP(C455,Hoja2!$D$2:$N$5000,4,FALSE)</f>
        <v>43221</v>
      </c>
      <c r="G455" s="399">
        <f>VLOOKUP(C455,Hoja2!$D$2:$N$5000,5,FALSE)</f>
        <v>44561</v>
      </c>
      <c r="H455" s="400">
        <f>VLOOKUP(C455,Hoja2!$D$2:$N$5000,6,FALSE)</f>
        <v>0.220863</v>
      </c>
      <c r="I455" s="400">
        <f>VLOOKUP(C455,Hoja2!$D$2:$N$5000,7,FALSE)</f>
        <v>0.53631200000000001</v>
      </c>
      <c r="J455" s="400">
        <f>VLOOKUP(C455,Hoja2!$D$2:$N$5000,8,FALSE)</f>
        <v>0.3018364</v>
      </c>
      <c r="K455" s="400">
        <f>VLOOKUP(C455,Hoja2!$D$2:$N$5000,9,FALSE)</f>
        <v>0.28910400000000003</v>
      </c>
      <c r="L455" s="400">
        <f>VLOOKUP(C455,Hoja2!$D$2:$N$5000,10,FALSE)</f>
        <v>126.54404</v>
      </c>
      <c r="M455" s="400">
        <f>VLOOKUP(C455,Hoja2!$D$2:$N$5000,11,FALSE)</f>
        <v>20.948412000000001</v>
      </c>
    </row>
    <row r="456" spans="1:13" s="392" customFormat="1" ht="11.25" customHeight="1">
      <c r="A456" s="548"/>
      <c r="B456" s="535"/>
      <c r="C456" s="401" t="s">
        <v>3450</v>
      </c>
      <c r="D456" s="402" t="str">
        <f>VLOOKUP(C456,Hoja2!$D$2:$N$5000,2,FALSE)</f>
        <v>Otros</v>
      </c>
      <c r="E456" s="444">
        <f>VLOOKUP(C456,Hoja2!$D$2:$N$5000,3,FALSE)</f>
        <v>7</v>
      </c>
      <c r="F456" s="399">
        <f>VLOOKUP(C456,Hoja2!$D$2:$N$5000,4,FALSE)</f>
        <v>43435</v>
      </c>
      <c r="G456" s="399">
        <f>VLOOKUP(C456,Hoja2!$D$2:$N$5000,5,FALSE)</f>
        <v>44561</v>
      </c>
      <c r="H456" s="400">
        <f>VLOOKUP(C456,Hoja2!$D$2:$N$5000,6,FALSE)</f>
        <v>0.21576000000000001</v>
      </c>
      <c r="I456" s="400">
        <f>VLOOKUP(C456,Hoja2!$D$2:$N$5000,7,FALSE)</f>
        <v>0.56791999999999998</v>
      </c>
      <c r="J456" s="400">
        <f>VLOOKUP(C456,Hoja2!$D$2:$N$5000,8,FALSE)</f>
        <v>0.2049</v>
      </c>
      <c r="K456" s="400">
        <f>VLOOKUP(C456,Hoja2!$D$2:$N$5000,9,FALSE)</f>
        <v>0.188195</v>
      </c>
      <c r="L456" s="400">
        <f>VLOOKUP(C456,Hoja2!$D$2:$N$5000,10,FALSE)</f>
        <v>90.183114000000003</v>
      </c>
      <c r="M456" s="400">
        <f>VLOOKUP(C456,Hoja2!$D$2:$N$5000,11,FALSE)</f>
        <v>20.924185999999999</v>
      </c>
    </row>
    <row r="457" spans="1:13" s="392" customFormat="1" ht="11.25" customHeight="1">
      <c r="A457" s="548"/>
      <c r="B457" s="535"/>
      <c r="C457" s="401" t="s">
        <v>6334</v>
      </c>
      <c r="D457" s="402" t="str">
        <f>VLOOKUP(C457,Hoja2!$D$2:$N$5000,2,FALSE)</f>
        <v>Otros</v>
      </c>
      <c r="E457" s="444">
        <f>VLOOKUP(C457,Hoja2!$D$2:$N$5000,3,FALSE)</f>
        <v>6</v>
      </c>
      <c r="F457" s="399">
        <f>VLOOKUP(C457,Hoja2!$D$2:$N$5000,4,FALSE)</f>
        <v>44013</v>
      </c>
      <c r="G457" s="399">
        <f>VLOOKUP(C457,Hoja2!$D$2:$N$5000,5,FALSE)</f>
        <v>45107</v>
      </c>
      <c r="H457" s="400">
        <f>VLOOKUP(C457,Hoja2!$D$2:$N$5000,6,FALSE)</f>
        <v>0.18593799999999999</v>
      </c>
      <c r="I457" s="400">
        <f>VLOOKUP(C457,Hoja2!$D$2:$N$5000,7,FALSE)</f>
        <v>0.48715700000000001</v>
      </c>
      <c r="J457" s="400">
        <f>VLOOKUP(C457,Hoja2!$D$2:$N$5000,8,FALSE)</f>
        <v>7.8E-2</v>
      </c>
      <c r="K457" s="400">
        <f>VLOOKUP(C457,Hoja2!$D$2:$N$5000,9,FALSE)</f>
        <v>7.2830000000000006E-2</v>
      </c>
      <c r="L457" s="400">
        <f>VLOOKUP(C457,Hoja2!$D$2:$N$5000,10,FALSE)</f>
        <v>29.335141</v>
      </c>
      <c r="M457" s="400">
        <f>VLOOKUP(C457,Hoja2!$D$2:$N$5000,11,FALSE)</f>
        <v>20.937975999999999</v>
      </c>
    </row>
    <row r="458" spans="1:13" s="392" customFormat="1" ht="11.25" customHeight="1">
      <c r="A458" s="548"/>
      <c r="B458" s="535"/>
      <c r="C458" s="401" t="s">
        <v>1377</v>
      </c>
      <c r="D458" s="402" t="str">
        <f>VLOOKUP(C458,Hoja2!$D$2:$N$5000,2,FALSE)</f>
        <v>Químicos</v>
      </c>
      <c r="E458" s="444">
        <f>VLOOKUP(C458,Hoja2!$D$2:$N$5000,3,FALSE)</f>
        <v>6</v>
      </c>
      <c r="F458" s="399">
        <f>VLOOKUP(C458,Hoja2!$D$2:$N$5000,4,FALSE)</f>
        <v>42644</v>
      </c>
      <c r="G458" s="399">
        <f>VLOOKUP(C458,Hoja2!$D$2:$N$5000,5,FALSE)</f>
        <v>44561</v>
      </c>
      <c r="H458" s="400">
        <f>VLOOKUP(C458,Hoja2!$D$2:$N$5000,6,FALSE)</f>
        <v>0.19117100000000001</v>
      </c>
      <c r="I458" s="400">
        <f>VLOOKUP(C458,Hoja2!$D$2:$N$5000,7,FALSE)</f>
        <v>0.61803799999999998</v>
      </c>
      <c r="J458" s="400">
        <f>VLOOKUP(C458,Hoja2!$D$2:$N$5000,8,FALSE)</f>
        <v>0.34760000000000002</v>
      </c>
      <c r="K458" s="400">
        <f>VLOOKUP(C458,Hoja2!$D$2:$N$5000,9,FALSE)</f>
        <v>0.29131800000000002</v>
      </c>
      <c r="L458" s="400">
        <f>VLOOKUP(C458,Hoja2!$D$2:$N$5000,10,FALSE)</f>
        <v>165.86236199999999</v>
      </c>
      <c r="M458" s="400">
        <f>VLOOKUP(C458,Hoja2!$D$2:$N$5000,11,FALSE)</f>
        <v>18.331581</v>
      </c>
    </row>
    <row r="459" spans="1:13" s="392" customFormat="1" ht="11.25" customHeight="1">
      <c r="A459" s="548"/>
      <c r="B459" s="535"/>
      <c r="C459" s="401" t="s">
        <v>6712</v>
      </c>
      <c r="D459" s="402" t="str">
        <f>VLOOKUP(C459,Hoja2!$D$2:$N$5000,2,FALSE)</f>
        <v>Otros</v>
      </c>
      <c r="E459" s="444">
        <f>VLOOKUP(C459,Hoja2!$D$2:$N$5000,3,FALSE)</f>
        <v>7</v>
      </c>
      <c r="F459" s="399">
        <f>VLOOKUP(C459,Hoja2!$D$2:$N$5000,4,FALSE)</f>
        <v>44166</v>
      </c>
      <c r="G459" s="399">
        <f>VLOOKUP(C459,Hoja2!$D$2:$N$5000,5,FALSE)</f>
        <v>44530</v>
      </c>
      <c r="H459" s="400">
        <f>VLOOKUP(C459,Hoja2!$D$2:$N$5000,6,FALSE)</f>
        <v>0.27019700000000002</v>
      </c>
      <c r="I459" s="400">
        <f>VLOOKUP(C459,Hoja2!$D$2:$N$5000,7,FALSE)</f>
        <v>0.44689200000000001</v>
      </c>
      <c r="J459" s="400">
        <f>VLOOKUP(C459,Hoja2!$D$2:$N$5000,8,FALSE)</f>
        <v>0.25091999999999998</v>
      </c>
      <c r="K459" s="400">
        <f>VLOOKUP(C459,Hoja2!$D$2:$N$5000,9,FALSE)</f>
        <v>0.261382</v>
      </c>
      <c r="L459" s="400">
        <f>VLOOKUP(C459,Hoja2!$D$2:$N$5000,10,FALSE)</f>
        <v>86.912062000000006</v>
      </c>
      <c r="M459" s="400">
        <f>VLOOKUP(C459,Hoja2!$D$2:$N$5000,11,FALSE)</f>
        <v>22.168970999999999</v>
      </c>
    </row>
    <row r="460" spans="1:13" s="392" customFormat="1" ht="11.25" customHeight="1">
      <c r="A460" s="548"/>
      <c r="B460" s="535"/>
      <c r="C460" s="401" t="s">
        <v>6714</v>
      </c>
      <c r="D460" s="402" t="str">
        <f>VLOOKUP(C460,Hoja2!$D$2:$N$5000,2,FALSE)</f>
        <v>Otros</v>
      </c>
      <c r="E460" s="444">
        <f>VLOOKUP(C460,Hoja2!$D$2:$N$5000,3,FALSE)</f>
        <v>7</v>
      </c>
      <c r="F460" s="399">
        <f>VLOOKUP(C460,Hoja2!$D$2:$N$5000,4,FALSE)</f>
        <v>44166</v>
      </c>
      <c r="G460" s="399">
        <f>VLOOKUP(C460,Hoja2!$D$2:$N$5000,5,FALSE)</f>
        <v>44530</v>
      </c>
      <c r="H460" s="400">
        <f>VLOOKUP(C460,Hoja2!$D$2:$N$5000,6,FALSE)</f>
        <v>0.25209900000000002</v>
      </c>
      <c r="I460" s="400">
        <f>VLOOKUP(C460,Hoja2!$D$2:$N$5000,7,FALSE)</f>
        <v>0.431066</v>
      </c>
      <c r="J460" s="400">
        <f>VLOOKUP(C460,Hoja2!$D$2:$N$5000,8,FALSE)</f>
        <v>0.26079999999999998</v>
      </c>
      <c r="K460" s="400">
        <f>VLOOKUP(C460,Hoja2!$D$2:$N$5000,9,FALSE)</f>
        <v>0.271837</v>
      </c>
      <c r="L460" s="400">
        <f>VLOOKUP(C460,Hoja2!$D$2:$N$5000,10,FALSE)</f>
        <v>87.130826999999996</v>
      </c>
      <c r="M460" s="400">
        <f>VLOOKUP(C460,Hoja2!$D$2:$N$5000,11,FALSE)</f>
        <v>22.425785999999999</v>
      </c>
    </row>
    <row r="461" spans="1:13" s="392" customFormat="1" ht="11.25" customHeight="1">
      <c r="A461" s="548"/>
      <c r="B461" s="535"/>
      <c r="C461" s="401" t="s">
        <v>6716</v>
      </c>
      <c r="D461" s="402" t="str">
        <f>VLOOKUP(C461,Hoja2!$D$2:$N$5000,2,FALSE)</f>
        <v>Otros</v>
      </c>
      <c r="E461" s="444">
        <f>VLOOKUP(C461,Hoja2!$D$2:$N$5000,3,FALSE)</f>
        <v>7</v>
      </c>
      <c r="F461" s="399">
        <f>VLOOKUP(C461,Hoja2!$D$2:$N$5000,4,FALSE)</f>
        <v>44166</v>
      </c>
      <c r="G461" s="399">
        <f>VLOOKUP(C461,Hoja2!$D$2:$N$5000,5,FALSE)</f>
        <v>45291</v>
      </c>
      <c r="H461" s="400">
        <f>VLOOKUP(C461,Hoja2!$D$2:$N$5000,6,FALSE)</f>
        <v>0.19411999999999999</v>
      </c>
      <c r="I461" s="400">
        <f>VLOOKUP(C461,Hoja2!$D$2:$N$5000,7,FALSE)</f>
        <v>0.57123699999999999</v>
      </c>
      <c r="J461" s="400">
        <f>VLOOKUP(C461,Hoja2!$D$2:$N$5000,8,FALSE)</f>
        <v>0.37440000000000001</v>
      </c>
      <c r="K461" s="400">
        <f>VLOOKUP(C461,Hoja2!$D$2:$N$5000,9,FALSE)</f>
        <v>0.36593399999999998</v>
      </c>
      <c r="L461" s="400">
        <f>VLOOKUP(C461,Hoja2!$D$2:$N$5000,10,FALSE)</f>
        <v>165.76108500000001</v>
      </c>
      <c r="M461" s="400">
        <f>VLOOKUP(C461,Hoja2!$D$2:$N$5000,11,FALSE)</f>
        <v>27.439948000000001</v>
      </c>
    </row>
    <row r="462" spans="1:13" s="392" customFormat="1" ht="11.25" customHeight="1">
      <c r="A462" s="548"/>
      <c r="B462" s="535"/>
      <c r="C462" s="401" t="s">
        <v>6013</v>
      </c>
      <c r="D462" s="402" t="str">
        <f>VLOOKUP(C462,Hoja2!$D$2:$N$5000,2,FALSE)</f>
        <v>Vidrios, cauchos y plásticos</v>
      </c>
      <c r="E462" s="444">
        <f>VLOOKUP(C462,Hoja2!$D$2:$N$5000,3,FALSE)</f>
        <v>7</v>
      </c>
      <c r="F462" s="399">
        <f>VLOOKUP(C462,Hoja2!$D$2:$N$5000,4,FALSE)</f>
        <v>43831</v>
      </c>
      <c r="G462" s="399">
        <f>VLOOKUP(C462,Hoja2!$D$2:$N$5000,5,FALSE)</f>
        <v>44926</v>
      </c>
      <c r="H462" s="400">
        <f>VLOOKUP(C462,Hoja2!$D$2:$N$5000,6,FALSE)</f>
        <v>0.20497099999999999</v>
      </c>
      <c r="I462" s="400">
        <f>VLOOKUP(C462,Hoja2!$D$2:$N$5000,7,FALSE)</f>
        <v>0.43221900000000002</v>
      </c>
      <c r="J462" s="400">
        <f>VLOOKUP(C462,Hoja2!$D$2:$N$5000,8,FALSE)</f>
        <v>0.20369999999999999</v>
      </c>
      <c r="K462" s="400">
        <f>VLOOKUP(C462,Hoja2!$D$2:$N$5000,9,FALSE)</f>
        <v>0.16728399999999999</v>
      </c>
      <c r="L462" s="400">
        <f>VLOOKUP(C462,Hoja2!$D$2:$N$5000,10,FALSE)</f>
        <v>68.233729999999994</v>
      </c>
      <c r="M462" s="400">
        <f>VLOOKUP(C462,Hoja2!$D$2:$N$5000,11,FALSE)</f>
        <v>20.637076</v>
      </c>
    </row>
    <row r="463" spans="1:13" s="392" customFormat="1" ht="11.25" customHeight="1">
      <c r="A463" s="548"/>
      <c r="B463" s="535"/>
      <c r="C463" s="401" t="s">
        <v>7282</v>
      </c>
      <c r="D463" s="402" t="str">
        <f>VLOOKUP(C463,Hoja2!$D$2:$N$5000,2,FALSE)</f>
        <v>Otros</v>
      </c>
      <c r="E463" s="444">
        <f>VLOOKUP(C463,Hoja2!$D$2:$N$5000,3,FALSE)</f>
        <v>3</v>
      </c>
      <c r="F463" s="399">
        <f>VLOOKUP(C463,Hoja2!$D$2:$N$5000,4,FALSE)</f>
        <v>44409</v>
      </c>
      <c r="G463" s="399">
        <f>VLOOKUP(C463,Hoja2!$D$2:$N$5000,5,FALSE)</f>
        <v>45657</v>
      </c>
      <c r="H463" s="400">
        <f>VLOOKUP(C463,Hoja2!$D$2:$N$5000,6,FALSE)</f>
        <v>0.2671</v>
      </c>
      <c r="I463" s="400">
        <f>VLOOKUP(C463,Hoja2!$D$2:$N$5000,7,FALSE)</f>
        <v>0.39224999999999999</v>
      </c>
      <c r="J463" s="400">
        <f>VLOOKUP(C463,Hoja2!$D$2:$N$5000,8,FALSE)</f>
        <v>0.18447720000000001</v>
      </c>
      <c r="K463" s="400">
        <f>VLOOKUP(C463,Hoja2!$D$2:$N$5000,9,FALSE)</f>
        <v>0.19517599999999999</v>
      </c>
      <c r="L463" s="400">
        <f>VLOOKUP(C463,Hoja2!$D$2:$N$5000,10,FALSE)</f>
        <v>56.953442000000003</v>
      </c>
      <c r="M463" s="400">
        <f>VLOOKUP(C463,Hoja2!$D$2:$N$5000,11,FALSE)</f>
        <v>23.223701999999999</v>
      </c>
    </row>
    <row r="464" spans="1:13" s="392" customFormat="1" ht="11.25" customHeight="1">
      <c r="A464" s="548"/>
      <c r="B464" s="535"/>
      <c r="C464" s="401" t="s">
        <v>7426</v>
      </c>
      <c r="D464" s="402" t="str">
        <f>VLOOKUP(C464,Hoja2!$D$2:$N$5000,2,FALSE)</f>
        <v>Otros</v>
      </c>
      <c r="E464" s="444">
        <f>VLOOKUP(C464,Hoja2!$D$2:$N$5000,3,FALSE)</f>
        <v>7</v>
      </c>
      <c r="F464" s="399">
        <f>VLOOKUP(C464,Hoja2!$D$2:$N$5000,4,FALSE)</f>
        <v>44440</v>
      </c>
      <c r="G464" s="399">
        <f>VLOOKUP(C464,Hoja2!$D$2:$N$5000,5,FALSE)</f>
        <v>45565</v>
      </c>
      <c r="H464" s="400">
        <f>VLOOKUP(C464,Hoja2!$D$2:$N$5000,6,FALSE)</f>
        <v>0.17954000000000001</v>
      </c>
      <c r="I464" s="400">
        <f>VLOOKUP(C464,Hoja2!$D$2:$N$5000,7,FALSE)</f>
        <v>0.52644000000000002</v>
      </c>
      <c r="J464" s="400">
        <f>VLOOKUP(C464,Hoja2!$D$2:$N$5000,8,FALSE)</f>
        <v>1.383618</v>
      </c>
      <c r="K464" s="400">
        <f>VLOOKUP(C464,Hoja2!$D$2:$N$5000,9,FALSE)</f>
        <v>1.306908</v>
      </c>
      <c r="L464" s="400">
        <f>VLOOKUP(C464,Hoja2!$D$2:$N$5000,10,FALSE)</f>
        <v>564.53775199999995</v>
      </c>
      <c r="M464" s="400">
        <f>VLOOKUP(C464,Hoja2!$D$2:$N$5000,11,FALSE)</f>
        <v>19.683053000000001</v>
      </c>
    </row>
    <row r="465" spans="1:13" s="392" customFormat="1" ht="11.25" customHeight="1">
      <c r="A465" s="548"/>
      <c r="B465" s="535"/>
      <c r="C465" s="401" t="s">
        <v>7251</v>
      </c>
      <c r="D465" s="402" t="str">
        <f>VLOOKUP(C465,Hoja2!$D$2:$N$5000,2,FALSE)</f>
        <v>Pesquería</v>
      </c>
      <c r="E465" s="444">
        <f>VLOOKUP(C465,Hoja2!$D$2:$N$5000,3,FALSE)</f>
        <v>1</v>
      </c>
      <c r="F465" s="399">
        <f>VLOOKUP(C465,Hoja2!$D$2:$N$5000,4,FALSE)</f>
        <v>44378</v>
      </c>
      <c r="G465" s="399">
        <f>VLOOKUP(C465,Hoja2!$D$2:$N$5000,5,FALSE)</f>
        <v>45657</v>
      </c>
      <c r="H465" s="400">
        <f>VLOOKUP(C465,Hoja2!$D$2:$N$5000,6,FALSE)</f>
        <v>0.307037</v>
      </c>
      <c r="I465" s="400">
        <f>VLOOKUP(C465,Hoja2!$D$2:$N$5000,7,FALSE)</f>
        <v>0.26901900000000001</v>
      </c>
      <c r="J465" s="400">
        <f>VLOOKUP(C465,Hoja2!$D$2:$N$5000,8,FALSE)</f>
        <v>8.2287200000000005E-2</v>
      </c>
      <c r="K465" s="400">
        <f>VLOOKUP(C465,Hoja2!$D$2:$N$5000,9,FALSE)</f>
        <v>8.6377999999999996E-2</v>
      </c>
      <c r="L465" s="400">
        <f>VLOOKUP(C465,Hoja2!$D$2:$N$5000,10,FALSE)</f>
        <v>17.518561999999999</v>
      </c>
      <c r="M465" s="400">
        <f>VLOOKUP(C465,Hoja2!$D$2:$N$5000,11,FALSE)</f>
        <v>34.759025000000001</v>
      </c>
    </row>
    <row r="466" spans="1:13" s="392" customFormat="1" ht="11.25" customHeight="1">
      <c r="A466" s="548"/>
      <c r="B466" s="535"/>
      <c r="C466" s="401" t="s">
        <v>6829</v>
      </c>
      <c r="D466" s="402" t="str">
        <f>VLOOKUP(C466,Hoja2!$D$2:$N$5000,2,FALSE)</f>
        <v>Transporte</v>
      </c>
      <c r="E466" s="444">
        <f>VLOOKUP(C466,Hoja2!$D$2:$N$5000,3,FALSE)</f>
        <v>6</v>
      </c>
      <c r="F466" s="399">
        <f>VLOOKUP(C466,Hoja2!$D$2:$N$5000,4,FALSE)</f>
        <v>44197</v>
      </c>
      <c r="G466" s="399">
        <f>VLOOKUP(C466,Hoja2!$D$2:$N$5000,5,FALSE)</f>
        <v>45291</v>
      </c>
      <c r="H466" s="400">
        <f>VLOOKUP(C466,Hoja2!$D$2:$N$5000,6,FALSE)</f>
        <v>0.22267899999999999</v>
      </c>
      <c r="I466" s="400">
        <f>VLOOKUP(C466,Hoja2!$D$2:$N$5000,7,FALSE)</f>
        <v>0.64937599999999995</v>
      </c>
      <c r="J466" s="400">
        <f>VLOOKUP(C466,Hoja2!$D$2:$N$5000,8,FALSE)</f>
        <v>0.34839999999999999</v>
      </c>
      <c r="K466" s="400">
        <f>VLOOKUP(C466,Hoja2!$D$2:$N$5000,9,FALSE)</f>
        <v>0.36414800000000003</v>
      </c>
      <c r="L466" s="400">
        <f>VLOOKUP(C466,Hoja2!$D$2:$N$5000,10,FALSE)</f>
        <v>174.661867</v>
      </c>
      <c r="M466" s="400">
        <f>VLOOKUP(C466,Hoja2!$D$2:$N$5000,11,FALSE)</f>
        <v>19.061851999999998</v>
      </c>
    </row>
    <row r="467" spans="1:13" s="392" customFormat="1" ht="11.25" customHeight="1">
      <c r="A467" s="548"/>
      <c r="B467" s="535"/>
      <c r="C467" s="401" t="s">
        <v>4810</v>
      </c>
      <c r="D467" s="402" t="str">
        <f>VLOOKUP(C467,Hoja2!$D$2:$N$5000,2,FALSE)</f>
        <v>Textiles</v>
      </c>
      <c r="E467" s="444">
        <f>VLOOKUP(C467,Hoja2!$D$2:$N$5000,3,FALSE)</f>
        <v>7</v>
      </c>
      <c r="F467" s="399">
        <f>VLOOKUP(C467,Hoja2!$D$2:$N$5000,4,FALSE)</f>
        <v>43617</v>
      </c>
      <c r="G467" s="399">
        <f>VLOOKUP(C467,Hoja2!$D$2:$N$5000,5,FALSE)</f>
        <v>46022</v>
      </c>
      <c r="H467" s="400">
        <f>VLOOKUP(C467,Hoja2!$D$2:$N$5000,6,FALSE)</f>
        <v>0.22553100000000001</v>
      </c>
      <c r="I467" s="400">
        <f>VLOOKUP(C467,Hoja2!$D$2:$N$5000,7,FALSE)</f>
        <v>0.36907099999999998</v>
      </c>
      <c r="J467" s="400">
        <f>VLOOKUP(C467,Hoja2!$D$2:$N$5000,8,FALSE)</f>
        <v>6.7200000000000003E-3</v>
      </c>
      <c r="K467" s="400">
        <f>VLOOKUP(C467,Hoja2!$D$2:$N$5000,9,FALSE)</f>
        <v>1.0455000000000001E-2</v>
      </c>
      <c r="L467" s="400">
        <f>VLOOKUP(C467,Hoja2!$D$2:$N$5000,10,FALSE)</f>
        <v>1.9272119999999999</v>
      </c>
      <c r="M467" s="400">
        <f>VLOOKUP(C467,Hoja2!$D$2:$N$5000,11,FALSE)</f>
        <v>27.660540999999998</v>
      </c>
    </row>
    <row r="468" spans="1:13" s="392" customFormat="1" ht="11.25" customHeight="1">
      <c r="A468" s="548"/>
      <c r="B468" s="535"/>
      <c r="C468" s="401" t="s">
        <v>3312</v>
      </c>
      <c r="D468" s="402" t="str">
        <f>VLOOKUP(C468,Hoja2!$D$2:$N$5000,2,FALSE)</f>
        <v>Otros</v>
      </c>
      <c r="E468" s="444">
        <f>VLOOKUP(C468,Hoja2!$D$2:$N$5000,3,FALSE)</f>
        <v>8</v>
      </c>
      <c r="F468" s="399">
        <f>VLOOKUP(C468,Hoja2!$D$2:$N$5000,4,FALSE)</f>
        <v>43374</v>
      </c>
      <c r="G468" s="399">
        <f>VLOOKUP(C468,Hoja2!$D$2:$N$5000,5,FALSE)</f>
        <v>44531</v>
      </c>
      <c r="H468" s="400">
        <f>VLOOKUP(C468,Hoja2!$D$2:$N$5000,6,FALSE)</f>
        <v>0.24399599999999999</v>
      </c>
      <c r="I468" s="400">
        <f>VLOOKUP(C468,Hoja2!$D$2:$N$5000,7,FALSE)</f>
        <v>0.54018299999999997</v>
      </c>
      <c r="J468" s="400">
        <f>VLOOKUP(C468,Hoja2!$D$2:$N$5000,8,FALSE)</f>
        <v>0.14890919999999999</v>
      </c>
      <c r="K468" s="400">
        <f>VLOOKUP(C468,Hoja2!$D$2:$N$5000,9,FALSE)</f>
        <v>0.14990600000000001</v>
      </c>
      <c r="L468" s="400">
        <f>VLOOKUP(C468,Hoja2!$D$2:$N$5000,10,FALSE)</f>
        <v>62.872760999999997</v>
      </c>
      <c r="M468" s="400">
        <f>VLOOKUP(C468,Hoja2!$D$2:$N$5000,11,FALSE)</f>
        <v>20.499972</v>
      </c>
    </row>
    <row r="469" spans="1:13" s="392" customFormat="1" ht="11.25" customHeight="1">
      <c r="A469" s="548"/>
      <c r="B469" s="535"/>
      <c r="C469" s="401" t="s">
        <v>7133</v>
      </c>
      <c r="D469" s="402" t="str">
        <f>VLOOKUP(C469,Hoja2!$D$2:$N$5000,2,FALSE)</f>
        <v>Transporte</v>
      </c>
      <c r="E469" s="444">
        <f>VLOOKUP(C469,Hoja2!$D$2:$N$5000,3,FALSE)</f>
        <v>9</v>
      </c>
      <c r="F469" s="399">
        <f>VLOOKUP(C469,Hoja2!$D$2:$N$5000,4,FALSE)</f>
        <v>44348</v>
      </c>
      <c r="G469" s="399">
        <f>VLOOKUP(C469,Hoja2!$D$2:$N$5000,5,FALSE)</f>
        <v>45808</v>
      </c>
      <c r="H469" s="400">
        <f>VLOOKUP(C469,Hoja2!$D$2:$N$5000,6,FALSE)</f>
        <v>0.226684</v>
      </c>
      <c r="I469" s="400">
        <f>VLOOKUP(C469,Hoja2!$D$2:$N$5000,7,FALSE)</f>
        <v>0.35742299999999999</v>
      </c>
      <c r="J469" s="400">
        <f>VLOOKUP(C469,Hoja2!$D$2:$N$5000,8,FALSE)</f>
        <v>0.18640000000000001</v>
      </c>
      <c r="K469" s="400">
        <f>VLOOKUP(C469,Hoja2!$D$2:$N$5000,9,FALSE)</f>
        <v>0.19331000000000001</v>
      </c>
      <c r="L469" s="400">
        <f>VLOOKUP(C469,Hoja2!$D$2:$N$5000,10,FALSE)</f>
        <v>52.295135000000002</v>
      </c>
      <c r="M469" s="400">
        <f>VLOOKUP(C469,Hoja2!$D$2:$N$5000,11,FALSE)</f>
        <v>24.03285</v>
      </c>
    </row>
    <row r="470" spans="1:13" s="392" customFormat="1" ht="11.25" customHeight="1">
      <c r="A470" s="548"/>
      <c r="B470" s="535"/>
      <c r="C470" s="401" t="s">
        <v>6192</v>
      </c>
      <c r="D470" s="402" t="str">
        <f>VLOOKUP(C470,Hoja2!$D$2:$N$5000,2,FALSE)</f>
        <v>Otros</v>
      </c>
      <c r="E470" s="444">
        <f>VLOOKUP(C470,Hoja2!$D$2:$N$5000,3,FALSE)</f>
        <v>7</v>
      </c>
      <c r="F470" s="399">
        <f>VLOOKUP(C470,Hoja2!$D$2:$N$5000,4,FALSE)</f>
        <v>43922</v>
      </c>
      <c r="G470" s="399">
        <f>VLOOKUP(C470,Hoja2!$D$2:$N$5000,5,FALSE)</f>
        <v>45016</v>
      </c>
      <c r="H470" s="400">
        <f>VLOOKUP(C470,Hoja2!$D$2:$N$5000,6,FALSE)</f>
        <v>0.18005699999999999</v>
      </c>
      <c r="I470" s="400">
        <f>VLOOKUP(C470,Hoja2!$D$2:$N$5000,7,FALSE)</f>
        <v>0.52220200000000006</v>
      </c>
      <c r="J470" s="400">
        <f>VLOOKUP(C470,Hoja2!$D$2:$N$5000,8,FALSE)</f>
        <v>0.18160000000000001</v>
      </c>
      <c r="K470" s="400">
        <f>VLOOKUP(C470,Hoja2!$D$2:$N$5000,9,FALSE)</f>
        <v>0.12546299999999999</v>
      </c>
      <c r="L470" s="400">
        <f>VLOOKUP(C470,Hoja2!$D$2:$N$5000,10,FALSE)</f>
        <v>73.504915999999994</v>
      </c>
      <c r="M470" s="400">
        <f>VLOOKUP(C470,Hoja2!$D$2:$N$5000,11,FALSE)</f>
        <v>20.056773</v>
      </c>
    </row>
    <row r="471" spans="1:13" s="392" customFormat="1" ht="11.25" customHeight="1">
      <c r="A471" s="548"/>
      <c r="B471" s="535"/>
      <c r="C471" s="401" t="s">
        <v>3314</v>
      </c>
      <c r="D471" s="402" t="str">
        <f>VLOOKUP(C471,Hoja2!$D$2:$N$5000,2,FALSE)</f>
        <v>Agroindustria</v>
      </c>
      <c r="E471" s="444">
        <f>VLOOKUP(C471,Hoja2!$D$2:$N$5000,3,FALSE)</f>
        <v>2</v>
      </c>
      <c r="F471" s="399">
        <f>VLOOKUP(C471,Hoja2!$D$2:$N$5000,4,FALSE)</f>
        <v>43374</v>
      </c>
      <c r="G471" s="399">
        <f>VLOOKUP(C471,Hoja2!$D$2:$N$5000,5,FALSE)</f>
        <v>44531</v>
      </c>
      <c r="H471" s="400">
        <f>VLOOKUP(C471,Hoja2!$D$2:$N$5000,6,FALSE)</f>
        <v>9.3242000000000005E-2</v>
      </c>
      <c r="I471" s="400">
        <f>VLOOKUP(C471,Hoja2!$D$2:$N$5000,7,FALSE)</f>
        <v>0.370143</v>
      </c>
      <c r="J471" s="400">
        <f>VLOOKUP(C471,Hoja2!$D$2:$N$5000,8,FALSE)</f>
        <v>0.57736359999999998</v>
      </c>
      <c r="K471" s="400">
        <f>VLOOKUP(C471,Hoja2!$D$2:$N$5000,9,FALSE)</f>
        <v>0.52652600000000005</v>
      </c>
      <c r="L471" s="400">
        <f>VLOOKUP(C471,Hoja2!$D$2:$N$5000,10,FALSE)</f>
        <v>168.22609600000001</v>
      </c>
      <c r="M471" s="400">
        <f>VLOOKUP(C471,Hoja2!$D$2:$N$5000,11,FALSE)</f>
        <v>21.516898000000001</v>
      </c>
    </row>
    <row r="472" spans="1:13" s="392" customFormat="1" ht="11.25" customHeight="1">
      <c r="A472" s="548"/>
      <c r="B472" s="535"/>
      <c r="C472" s="401" t="s">
        <v>3316</v>
      </c>
      <c r="D472" s="402" t="str">
        <f>VLOOKUP(C472,Hoja2!$D$2:$N$5000,2,FALSE)</f>
        <v>Agroindustria</v>
      </c>
      <c r="E472" s="421">
        <f>VLOOKUP(C472,Hoja2!$D$2:$N$5000,3,FALSE)</f>
        <v>6</v>
      </c>
      <c r="F472" s="399">
        <f>VLOOKUP(C472,Hoja2!$D$2:$N$5000,4,FALSE)</f>
        <v>43374</v>
      </c>
      <c r="G472" s="399">
        <f>VLOOKUP(C472,Hoja2!$D$2:$N$5000,5,FALSE)</f>
        <v>44531</v>
      </c>
      <c r="H472" s="400">
        <f>VLOOKUP(C472,Hoja2!$D$2:$N$5000,6,FALSE)</f>
        <v>0.19154299999999999</v>
      </c>
      <c r="I472" s="400">
        <f>VLOOKUP(C472,Hoja2!$D$2:$N$5000,7,FALSE)</f>
        <v>0.57316500000000004</v>
      </c>
      <c r="J472" s="400">
        <f>VLOOKUP(C472,Hoja2!$D$2:$N$5000,8,FALSE)</f>
        <v>0.46</v>
      </c>
      <c r="K472" s="400">
        <f>VLOOKUP(C472,Hoja2!$D$2:$N$5000,9,FALSE)</f>
        <v>0.47859400000000002</v>
      </c>
      <c r="L472" s="400">
        <f>VLOOKUP(C472,Hoja2!$D$2:$N$5000,10,FALSE)</f>
        <v>203.55080699999999</v>
      </c>
      <c r="M472" s="400">
        <f>VLOOKUP(C472,Hoja2!$D$2:$N$5000,11,FALSE)</f>
        <v>19.515001999999999</v>
      </c>
    </row>
    <row r="473" spans="1:13" s="392" customFormat="1" ht="11.25" customHeight="1">
      <c r="A473" s="548"/>
      <c r="B473" s="535"/>
      <c r="C473" s="401" t="s">
        <v>5798</v>
      </c>
      <c r="D473" s="402" t="str">
        <f>VLOOKUP(C473,Hoja2!$D$2:$N$5000,2,FALSE)</f>
        <v>Otros</v>
      </c>
      <c r="E473" s="421">
        <f>VLOOKUP(C473,Hoja2!$D$2:$N$5000,3,FALSE)</f>
        <v>7</v>
      </c>
      <c r="F473" s="399">
        <f>VLOOKUP(C473,Hoja2!$D$2:$N$5000,4,FALSE)</f>
        <v>43770</v>
      </c>
      <c r="G473" s="399">
        <f>VLOOKUP(C473,Hoja2!$D$2:$N$5000,5,FALSE)</f>
        <v>44561</v>
      </c>
      <c r="H473" s="400">
        <f>VLOOKUP(C473,Hoja2!$D$2:$N$5000,6,FALSE)</f>
        <v>0.155942</v>
      </c>
      <c r="I473" s="400">
        <f>VLOOKUP(C473,Hoja2!$D$2:$N$5000,7,FALSE)</f>
        <v>9.8594000000000001E-2</v>
      </c>
      <c r="J473" s="400">
        <f>VLOOKUP(C473,Hoja2!$D$2:$N$5000,8,FALSE)</f>
        <v>0.1145</v>
      </c>
      <c r="K473" s="400">
        <f>VLOOKUP(C473,Hoja2!$D$2:$N$5000,9,FALSE)</f>
        <v>9.4097E-2</v>
      </c>
      <c r="L473" s="400">
        <f>VLOOKUP(C473,Hoja2!$D$2:$N$5000,10,FALSE)</f>
        <v>8.7505860000000002</v>
      </c>
      <c r="M473" s="400">
        <f>VLOOKUP(C473,Hoja2!$D$2:$N$5000,11,FALSE)</f>
        <v>38.029612999999998</v>
      </c>
    </row>
    <row r="474" spans="1:13" s="392" customFormat="1" ht="11.25" customHeight="1">
      <c r="A474" s="548"/>
      <c r="B474" s="535"/>
      <c r="C474" s="401" t="s">
        <v>6023</v>
      </c>
      <c r="D474" s="402" t="str">
        <f>VLOOKUP(C474,Hoja2!$D$2:$N$5000,2,FALSE)</f>
        <v>Vidrios, cauchos y plásticos</v>
      </c>
      <c r="E474" s="421">
        <f>VLOOKUP(C474,Hoja2!$D$2:$N$5000,3,FALSE)</f>
        <v>3</v>
      </c>
      <c r="F474" s="399">
        <f>VLOOKUP(C474,Hoja2!$D$2:$N$5000,4,FALSE)</f>
        <v>43831</v>
      </c>
      <c r="G474" s="399">
        <f>VLOOKUP(C474,Hoja2!$D$2:$N$5000,5,FALSE)</f>
        <v>44926</v>
      </c>
      <c r="H474" s="400">
        <f>VLOOKUP(C474,Hoja2!$D$2:$N$5000,6,FALSE)</f>
        <v>0.17763499999999999</v>
      </c>
      <c r="I474" s="400">
        <f>VLOOKUP(C474,Hoja2!$D$2:$N$5000,7,FALSE)</f>
        <v>0.41947600000000002</v>
      </c>
      <c r="J474" s="400">
        <f>VLOOKUP(C474,Hoja2!$D$2:$N$5000,8,FALSE)</f>
        <v>0.97461719999999996</v>
      </c>
      <c r="K474" s="400">
        <f>VLOOKUP(C474,Hoja2!$D$2:$N$5000,9,FALSE)</f>
        <v>0.59636999999999996</v>
      </c>
      <c r="L474" s="400">
        <f>VLOOKUP(C474,Hoja2!$D$2:$N$5000,10,FALSE)</f>
        <v>321.75944500000003</v>
      </c>
      <c r="M474" s="400">
        <f>VLOOKUP(C474,Hoja2!$D$2:$N$5000,11,FALSE)</f>
        <v>17.711461</v>
      </c>
    </row>
    <row r="475" spans="1:13" s="392" customFormat="1" ht="11.25" customHeight="1">
      <c r="A475" s="548"/>
      <c r="B475" s="535"/>
      <c r="C475" s="401" t="s">
        <v>6025</v>
      </c>
      <c r="D475" s="402" t="str">
        <f>VLOOKUP(C475,Hoja2!$D$2:$N$5000,2,FALSE)</f>
        <v>Vidrios, cauchos y plásticos</v>
      </c>
      <c r="E475" s="421">
        <f>VLOOKUP(C475,Hoja2!$D$2:$N$5000,3,FALSE)</f>
        <v>3</v>
      </c>
      <c r="F475" s="399">
        <f>VLOOKUP(C475,Hoja2!$D$2:$N$5000,4,FALSE)</f>
        <v>43831</v>
      </c>
      <c r="G475" s="399">
        <f>VLOOKUP(C475,Hoja2!$D$2:$N$5000,5,FALSE)</f>
        <v>44926</v>
      </c>
      <c r="H475" s="400">
        <f>VLOOKUP(C475,Hoja2!$D$2:$N$5000,6,FALSE)</f>
        <v>0.170373</v>
      </c>
      <c r="I475" s="400">
        <f>VLOOKUP(C475,Hoja2!$D$2:$N$5000,7,FALSE)</f>
        <v>0.47837200000000002</v>
      </c>
      <c r="J475" s="400">
        <f>VLOOKUP(C475,Hoja2!$D$2:$N$5000,8,FALSE)</f>
        <v>0.62236320000000001</v>
      </c>
      <c r="K475" s="400">
        <f>VLOOKUP(C475,Hoja2!$D$2:$N$5000,9,FALSE)</f>
        <v>0.62889899999999999</v>
      </c>
      <c r="L475" s="400">
        <f>VLOOKUP(C475,Hoja2!$D$2:$N$5000,10,FALSE)</f>
        <v>234.31941</v>
      </c>
      <c r="M475" s="400">
        <f>VLOOKUP(C475,Hoja2!$D$2:$N$5000,11,FALSE)</f>
        <v>19.609048000000001</v>
      </c>
    </row>
    <row r="476" spans="1:13" s="392" customFormat="1" ht="11.25" customHeight="1">
      <c r="A476" s="548"/>
      <c r="B476" s="535"/>
      <c r="C476" s="401" t="s">
        <v>2083</v>
      </c>
      <c r="D476" s="402" t="str">
        <f>VLOOKUP(C476,Hoja2!$D$2:$N$5000,2,FALSE)</f>
        <v>Industria Metalúrgica</v>
      </c>
      <c r="E476" s="421">
        <f>VLOOKUP(C476,Hoja2!$D$2:$N$5000,3,FALSE)</f>
        <v>7</v>
      </c>
      <c r="F476" s="399">
        <f>VLOOKUP(C476,Hoja2!$D$2:$N$5000,4,FALSE)</f>
        <v>42887</v>
      </c>
      <c r="G476" s="399">
        <f>VLOOKUP(C476,Hoja2!$D$2:$N$5000,5,FALSE)</f>
        <v>44681</v>
      </c>
      <c r="H476" s="400">
        <f>VLOOKUP(C476,Hoja2!$D$2:$N$5000,6,FALSE)</f>
        <v>0.166572</v>
      </c>
      <c r="I476" s="400">
        <f>VLOOKUP(C476,Hoja2!$D$2:$N$5000,7,FALSE)</f>
        <v>0.29542099999999999</v>
      </c>
      <c r="J476" s="400">
        <f>VLOOKUP(C476,Hoja2!$D$2:$N$5000,8,FALSE)</f>
        <v>0.20119999999999999</v>
      </c>
      <c r="K476" s="400">
        <f>VLOOKUP(C476,Hoja2!$D$2:$N$5000,9,FALSE)</f>
        <v>0.13591800000000001</v>
      </c>
      <c r="L476" s="400">
        <f>VLOOKUP(C476,Hoja2!$D$2:$N$5000,10,FALSE)</f>
        <v>46.065581000000002</v>
      </c>
      <c r="M476" s="400">
        <f>VLOOKUP(C476,Hoja2!$D$2:$N$5000,11,FALSE)</f>
        <v>24.972162000000001</v>
      </c>
    </row>
    <row r="477" spans="1:13" s="392" customFormat="1" ht="11.25" customHeight="1">
      <c r="A477" s="548"/>
      <c r="B477" s="535"/>
      <c r="C477" s="401" t="s">
        <v>6635</v>
      </c>
      <c r="D477" s="402" t="str">
        <f>VLOOKUP(C477,Hoja2!$D$2:$N$5000,2,FALSE)</f>
        <v>Pesquería</v>
      </c>
      <c r="E477" s="421">
        <f>VLOOKUP(C477,Hoja2!$D$2:$N$5000,3,FALSE)</f>
        <v>1</v>
      </c>
      <c r="F477" s="399">
        <f>VLOOKUP(C477,Hoja2!$D$2:$N$5000,4,FALSE)</f>
        <v>44136</v>
      </c>
      <c r="G477" s="399">
        <f>VLOOKUP(C477,Hoja2!$D$2:$N$5000,5,FALSE)</f>
        <v>45230</v>
      </c>
      <c r="H477" s="400">
        <f>VLOOKUP(C477,Hoja2!$D$2:$N$5000,6,FALSE)</f>
        <v>0.111002</v>
      </c>
      <c r="I477" s="400">
        <f>VLOOKUP(C477,Hoja2!$D$2:$N$5000,7,FALSE)</f>
        <v>0.234546</v>
      </c>
      <c r="J477" s="400">
        <f>VLOOKUP(C477,Hoja2!$D$2:$N$5000,8,FALSE)</f>
        <v>0.44334400000000002</v>
      </c>
      <c r="K477" s="400">
        <f>VLOOKUP(C477,Hoja2!$D$2:$N$5000,9,FALSE)</f>
        <v>0.37790299999999999</v>
      </c>
      <c r="L477" s="400">
        <f>VLOOKUP(C477,Hoja2!$D$2:$N$5000,10,FALSE)</f>
        <v>82.285121000000004</v>
      </c>
      <c r="M477" s="400">
        <f>VLOOKUP(C477,Hoja2!$D$2:$N$5000,11,FALSE)</f>
        <v>25.884914999999999</v>
      </c>
    </row>
    <row r="478" spans="1:13" s="392" customFormat="1" ht="11.25" customHeight="1">
      <c r="A478" s="548"/>
      <c r="B478" s="535"/>
      <c r="C478" s="401" t="s">
        <v>6636</v>
      </c>
      <c r="D478" s="402" t="str">
        <f>VLOOKUP(C478,Hoja2!$D$2:$N$5000,2,FALSE)</f>
        <v>Pesquería</v>
      </c>
      <c r="E478" s="421">
        <f>VLOOKUP(C478,Hoja2!$D$2:$N$5000,3,FALSE)</f>
        <v>1</v>
      </c>
      <c r="F478" s="399">
        <f>VLOOKUP(C478,Hoja2!$D$2:$N$5000,4,FALSE)</f>
        <v>44136</v>
      </c>
      <c r="G478" s="399">
        <f>VLOOKUP(C478,Hoja2!$D$2:$N$5000,5,FALSE)</f>
        <v>45230</v>
      </c>
      <c r="H478" s="400">
        <f>VLOOKUP(C478,Hoja2!$D$2:$N$5000,6,FALSE)</f>
        <v>0.231237</v>
      </c>
      <c r="I478" s="400">
        <f>VLOOKUP(C478,Hoja2!$D$2:$N$5000,7,FALSE)</f>
        <v>0.32677299999999998</v>
      </c>
      <c r="J478" s="400">
        <f>VLOOKUP(C478,Hoja2!$D$2:$N$5000,8,FALSE)</f>
        <v>0.65260839999999998</v>
      </c>
      <c r="K478" s="400">
        <f>VLOOKUP(C478,Hoja2!$D$2:$N$5000,9,FALSE)</f>
        <v>0.70182</v>
      </c>
      <c r="L478" s="400">
        <f>VLOOKUP(C478,Hoja2!$D$2:$N$5000,10,FALSE)</f>
        <v>168.76108300000001</v>
      </c>
      <c r="M478" s="400">
        <f>VLOOKUP(C478,Hoja2!$D$2:$N$5000,11,FALSE)</f>
        <v>24.894221000000002</v>
      </c>
    </row>
    <row r="479" spans="1:13" s="392" customFormat="1" ht="11.25" customHeight="1">
      <c r="A479" s="548"/>
      <c r="B479" s="535"/>
      <c r="C479" s="401" t="s">
        <v>1558</v>
      </c>
      <c r="D479" s="402" t="str">
        <f>VLOOKUP(C479,Hoja2!$D$2:$N$5000,2,FALSE)</f>
        <v>Pesquería</v>
      </c>
      <c r="E479" s="421">
        <f>VLOOKUP(C479,Hoja2!$D$2:$N$5000,3,FALSE)</f>
        <v>1</v>
      </c>
      <c r="F479" s="399">
        <f>VLOOKUP(C479,Hoja2!$D$2:$N$5000,4,FALSE)</f>
        <v>44197</v>
      </c>
      <c r="G479" s="399">
        <f>VLOOKUP(C479,Hoja2!$D$2:$N$5000,5,FALSE)</f>
        <v>45291</v>
      </c>
      <c r="H479" s="400">
        <f>VLOOKUP(C479,Hoja2!$D$2:$N$5000,6,FALSE)</f>
        <v>0.18477099999999999</v>
      </c>
      <c r="I479" s="400">
        <f>VLOOKUP(C479,Hoja2!$D$2:$N$5000,7,FALSE)</f>
        <v>0.51929700000000001</v>
      </c>
      <c r="J479" s="400">
        <f>VLOOKUP(C479,Hoja2!$D$2:$N$5000,8,FALSE)</f>
        <v>0.33692159999999999</v>
      </c>
      <c r="K479" s="400">
        <f>VLOOKUP(C479,Hoja2!$D$2:$N$5000,9,FALSE)</f>
        <v>0.31312000000000001</v>
      </c>
      <c r="L479" s="400">
        <f>VLOOKUP(C479,Hoja2!$D$2:$N$5000,10,FALSE)</f>
        <v>138.457268</v>
      </c>
      <c r="M479" s="400">
        <f>VLOOKUP(C479,Hoja2!$D$2:$N$5000,11,FALSE)</f>
        <v>16.072986</v>
      </c>
    </row>
    <row r="480" spans="1:13" s="392" customFormat="1" ht="11.25" customHeight="1">
      <c r="A480" s="548"/>
      <c r="B480" s="535"/>
      <c r="C480" s="401" t="s">
        <v>1562</v>
      </c>
      <c r="D480" s="402" t="str">
        <f>VLOOKUP(C480,Hoja2!$D$2:$N$5000,2,FALSE)</f>
        <v>Pesquería</v>
      </c>
      <c r="E480" s="421">
        <f>VLOOKUP(C480,Hoja2!$D$2:$N$5000,3,FALSE)</f>
        <v>1</v>
      </c>
      <c r="F480" s="399">
        <f>VLOOKUP(C480,Hoja2!$D$2:$N$5000,4,FALSE)</f>
        <v>44197</v>
      </c>
      <c r="G480" s="399">
        <f>VLOOKUP(C480,Hoja2!$D$2:$N$5000,5,FALSE)</f>
        <v>45291</v>
      </c>
      <c r="H480" s="400">
        <f>VLOOKUP(C480,Hoja2!$D$2:$N$5000,6,FALSE)</f>
        <v>0.21104700000000001</v>
      </c>
      <c r="I480" s="400">
        <f>VLOOKUP(C480,Hoja2!$D$2:$N$5000,7,FALSE)</f>
        <v>0.70049600000000001</v>
      </c>
      <c r="J480" s="400">
        <f>VLOOKUP(C480,Hoja2!$D$2:$N$5000,8,FALSE)</f>
        <v>0.59885999999999995</v>
      </c>
      <c r="K480" s="400">
        <f>VLOOKUP(C480,Hoja2!$D$2:$N$5000,9,FALSE)</f>
        <v>0.58203000000000005</v>
      </c>
      <c r="L480" s="400">
        <f>VLOOKUP(C480,Hoja2!$D$2:$N$5000,10,FALSE)</f>
        <v>313.47323999999998</v>
      </c>
      <c r="M480" s="400">
        <f>VLOOKUP(C480,Hoja2!$D$2:$N$5000,11,FALSE)</f>
        <v>15.148876</v>
      </c>
    </row>
    <row r="481" spans="1:13" s="392" customFormat="1" ht="11.25" customHeight="1">
      <c r="A481" s="548"/>
      <c r="B481" s="535"/>
      <c r="C481" s="401" t="s">
        <v>1564</v>
      </c>
      <c r="D481" s="402" t="str">
        <f>VLOOKUP(C481,Hoja2!$D$2:$N$5000,2,FALSE)</f>
        <v>Pesquería</v>
      </c>
      <c r="E481" s="421">
        <f>VLOOKUP(C481,Hoja2!$D$2:$N$5000,3,FALSE)</f>
        <v>1</v>
      </c>
      <c r="F481" s="399">
        <f>VLOOKUP(C481,Hoja2!$D$2:$N$5000,4,FALSE)</f>
        <v>44197</v>
      </c>
      <c r="G481" s="399">
        <f>VLOOKUP(C481,Hoja2!$D$2:$N$5000,5,FALSE)</f>
        <v>45291</v>
      </c>
      <c r="H481" s="400">
        <f>VLOOKUP(C481,Hoja2!$D$2:$N$5000,6,FALSE)</f>
        <v>0.215361</v>
      </c>
      <c r="I481" s="400">
        <f>VLOOKUP(C481,Hoja2!$D$2:$N$5000,7,FALSE)</f>
        <v>0.512521</v>
      </c>
      <c r="J481" s="400">
        <f>VLOOKUP(C481,Hoja2!$D$2:$N$5000,8,FALSE)</f>
        <v>0.13672719999999999</v>
      </c>
      <c r="K481" s="400">
        <f>VLOOKUP(C481,Hoja2!$D$2:$N$5000,9,FALSE)</f>
        <v>0.14036399999999999</v>
      </c>
      <c r="L481" s="400">
        <f>VLOOKUP(C481,Hoja2!$D$2:$N$5000,10,FALSE)</f>
        <v>55.448853999999997</v>
      </c>
      <c r="M481" s="400">
        <f>VLOOKUP(C481,Hoja2!$D$2:$N$5000,11,FALSE)</f>
        <v>16.689216999999999</v>
      </c>
    </row>
    <row r="482" spans="1:13" s="361" customFormat="1" ht="11.25" customHeight="1">
      <c r="A482" s="548"/>
      <c r="B482" s="535"/>
      <c r="C482" s="401" t="s">
        <v>7366</v>
      </c>
      <c r="D482" s="402" t="str">
        <f>VLOOKUP(C482,Hoja2!$D$2:$N$5000,2,FALSE)</f>
        <v>Comercio</v>
      </c>
      <c r="E482" s="421">
        <f>VLOOKUP(C482,Hoja2!$D$2:$N$5000,3,FALSE)</f>
        <v>7</v>
      </c>
      <c r="F482" s="399">
        <f>VLOOKUP(C482,Hoja2!$D$2:$N$5000,4,FALSE)</f>
        <v>44440</v>
      </c>
      <c r="G482" s="399">
        <f>VLOOKUP(C482,Hoja2!$D$2:$N$5000,5,FALSE)</f>
        <v>46265</v>
      </c>
      <c r="H482" s="400">
        <f>VLOOKUP(C482,Hoja2!$D$2:$N$5000,6,FALSE)</f>
        <v>0.29272300000000001</v>
      </c>
      <c r="I482" s="400">
        <f>VLOOKUP(C482,Hoja2!$D$2:$N$5000,7,FALSE)</f>
        <v>0.419215</v>
      </c>
      <c r="J482" s="400">
        <f>VLOOKUP(C482,Hoja2!$D$2:$N$5000,8,FALSE)</f>
        <v>0.19092000000000001</v>
      </c>
      <c r="K482" s="400">
        <f>VLOOKUP(C482,Hoja2!$D$2:$N$5000,9,FALSE)</f>
        <v>0.19864999999999999</v>
      </c>
      <c r="L482" s="400">
        <f>VLOOKUP(C482,Hoja2!$D$2:$N$5000,10,FALSE)</f>
        <v>62.024980999999997</v>
      </c>
      <c r="M482" s="400">
        <f>VLOOKUP(C482,Hoja2!$D$2:$N$5000,11,FALSE)</f>
        <v>22.511859999999999</v>
      </c>
    </row>
    <row r="483" spans="1:13" s="361" customFormat="1" ht="11.25" customHeight="1">
      <c r="A483" s="548"/>
      <c r="B483" s="535"/>
      <c r="C483" s="401" t="s">
        <v>3068</v>
      </c>
      <c r="D483" s="402" t="str">
        <f>VLOOKUP(C483,Hoja2!$D$2:$N$5000,2,FALSE)</f>
        <v>Vidrios, cauchos y plásticos</v>
      </c>
      <c r="E483" s="421">
        <f>VLOOKUP(C483,Hoja2!$D$2:$N$5000,3,FALSE)</f>
        <v>7</v>
      </c>
      <c r="F483" s="399">
        <f>VLOOKUP(C483,Hoja2!$D$2:$N$5000,4,FALSE)</f>
        <v>43282</v>
      </c>
      <c r="G483" s="399">
        <f>VLOOKUP(C483,Hoja2!$D$2:$N$5000,5,FALSE)</f>
        <v>44408</v>
      </c>
      <c r="H483" s="400">
        <f>VLOOKUP(C483,Hoja2!$D$2:$N$5000,6,FALSE)</f>
        <v>0.19833899999999999</v>
      </c>
      <c r="I483" s="400">
        <f>VLOOKUP(C483,Hoja2!$D$2:$N$5000,7,FALSE)</f>
        <v>0.46651599999999999</v>
      </c>
      <c r="J483" s="400">
        <f>VLOOKUP(C483,Hoja2!$D$2:$N$5000,8,FALSE)</f>
        <v>0.3584</v>
      </c>
      <c r="K483" s="400">
        <f>VLOOKUP(C483,Hoja2!$D$2:$N$5000,9,FALSE)</f>
        <v>0.32411299999999998</v>
      </c>
      <c r="L483" s="400">
        <f>VLOOKUP(C483,Hoja2!$D$2:$N$5000,10,FALSE)</f>
        <v>129.581582</v>
      </c>
      <c r="M483" s="400">
        <f>VLOOKUP(C483,Hoja2!$D$2:$N$5000,11,FALSE)</f>
        <v>19.900807</v>
      </c>
    </row>
    <row r="484" spans="1:13" s="361" customFormat="1" ht="11.25" customHeight="1">
      <c r="A484" s="548"/>
      <c r="B484" s="535"/>
      <c r="C484" s="401" t="s">
        <v>6015</v>
      </c>
      <c r="D484" s="402" t="str">
        <f>VLOOKUP(C484,Hoja2!$D$2:$N$5000,2,FALSE)</f>
        <v>Comercio</v>
      </c>
      <c r="E484" s="421">
        <f>VLOOKUP(C484,Hoja2!$D$2:$N$5000,3,FALSE)</f>
        <v>7</v>
      </c>
      <c r="F484" s="399">
        <f>VLOOKUP(C484,Hoja2!$D$2:$N$5000,4,FALSE)</f>
        <v>43831</v>
      </c>
      <c r="G484" s="399">
        <f>VLOOKUP(C484,Hoja2!$D$2:$N$5000,5,FALSE)</f>
        <v>45322</v>
      </c>
      <c r="H484" s="400">
        <f>VLOOKUP(C484,Hoja2!$D$2:$N$5000,6,FALSE)</f>
        <v>0.20005899999999999</v>
      </c>
      <c r="I484" s="400">
        <f>VLOOKUP(C484,Hoja2!$D$2:$N$5000,7,FALSE)</f>
        <v>0.55754099999999995</v>
      </c>
      <c r="J484" s="400">
        <f>VLOOKUP(C484,Hoja2!$D$2:$N$5000,8,FALSE)</f>
        <v>0.44201600000000002</v>
      </c>
      <c r="K484" s="400">
        <f>VLOOKUP(C484,Hoja2!$D$2:$N$5000,9,FALSE)</f>
        <v>0.43912099999999998</v>
      </c>
      <c r="L484" s="400">
        <f>VLOOKUP(C484,Hoja2!$D$2:$N$5000,10,FALSE)</f>
        <v>191.01277300000001</v>
      </c>
      <c r="M484" s="400">
        <f>VLOOKUP(C484,Hoja2!$D$2:$N$5000,11,FALSE)</f>
        <v>22.137179</v>
      </c>
    </row>
    <row r="485" spans="1:13" s="361" customFormat="1" ht="11.25" customHeight="1">
      <c r="A485" s="548"/>
      <c r="B485" s="535"/>
      <c r="C485" s="401" t="s">
        <v>6942</v>
      </c>
      <c r="D485" s="402" t="str">
        <f>VLOOKUP(C485,Hoja2!$D$2:$N$5000,2,FALSE)</f>
        <v>Otros</v>
      </c>
      <c r="E485" s="421">
        <f>VLOOKUP(C485,Hoja2!$D$2:$N$5000,3,FALSE)</f>
        <v>9</v>
      </c>
      <c r="F485" s="399">
        <f>VLOOKUP(C485,Hoja2!$D$2:$N$5000,4,FALSE)</f>
        <v>43891</v>
      </c>
      <c r="G485" s="399">
        <f>VLOOKUP(C485,Hoja2!$D$2:$N$5000,5,FALSE)</f>
        <v>45657</v>
      </c>
      <c r="H485" s="400">
        <f>VLOOKUP(C485,Hoja2!$D$2:$N$5000,6,FALSE)</f>
        <v>0.20465</v>
      </c>
      <c r="I485" s="400">
        <f>VLOOKUP(C485,Hoja2!$D$2:$N$5000,7,FALSE)</f>
        <v>0.63425500000000001</v>
      </c>
      <c r="J485" s="400">
        <f>VLOOKUP(C485,Hoja2!$D$2:$N$5000,8,FALSE)</f>
        <v>0.23599999999999999</v>
      </c>
      <c r="K485" s="400">
        <f>VLOOKUP(C485,Hoja2!$D$2:$N$5000,9,FALSE)</f>
        <v>0.24700800000000001</v>
      </c>
      <c r="L485" s="400">
        <f>VLOOKUP(C485,Hoja2!$D$2:$N$5000,10,FALSE)</f>
        <v>117.482071</v>
      </c>
      <c r="M485" s="400">
        <f>VLOOKUP(C485,Hoja2!$D$2:$N$5000,11,FALSE)</f>
        <v>30.290044999999999</v>
      </c>
    </row>
    <row r="486" spans="1:13" s="361" customFormat="1" ht="11.25" customHeight="1">
      <c r="A486" s="548"/>
      <c r="B486" s="535"/>
      <c r="C486" s="401" t="s">
        <v>4863</v>
      </c>
      <c r="D486" s="402" t="str">
        <f>VLOOKUP(C486,Hoja2!$D$2:$N$5000,2,FALSE)</f>
        <v>Industria Metalúrgica</v>
      </c>
      <c r="E486" s="421">
        <f>VLOOKUP(C486,Hoja2!$D$2:$N$5000,3,FALSE)</f>
        <v>6</v>
      </c>
      <c r="F486" s="399">
        <f>VLOOKUP(C486,Hoja2!$D$2:$N$5000,4,FALSE)</f>
        <v>43647</v>
      </c>
      <c r="G486" s="399">
        <f>VLOOKUP(C486,Hoja2!$D$2:$N$5000,5,FALSE)</f>
        <v>45291</v>
      </c>
      <c r="H486" s="400">
        <f>VLOOKUP(C486,Hoja2!$D$2:$N$5000,6,FALSE)</f>
        <v>2.2773999999999999E-2</v>
      </c>
      <c r="I486" s="400">
        <f>VLOOKUP(C486,Hoja2!$D$2:$N$5000,7,FALSE)</f>
        <v>0.109434</v>
      </c>
      <c r="J486" s="400">
        <f>VLOOKUP(C486,Hoja2!$D$2:$N$5000,8,FALSE)</f>
        <v>0.25175999999999998</v>
      </c>
      <c r="K486" s="400">
        <f>VLOOKUP(C486,Hoja2!$D$2:$N$5000,9,FALSE)</f>
        <v>0</v>
      </c>
      <c r="L486" s="400">
        <f>VLOOKUP(C486,Hoja2!$D$2:$N$5000,10,FALSE)</f>
        <v>21.272386999999998</v>
      </c>
      <c r="M486" s="400">
        <f>VLOOKUP(C486,Hoja2!$D$2:$N$5000,11,FALSE)</f>
        <v>22</v>
      </c>
    </row>
    <row r="487" spans="1:13" s="361" customFormat="1" ht="10.9" customHeight="1">
      <c r="A487" s="548"/>
      <c r="B487" s="535"/>
      <c r="C487" s="401" t="s">
        <v>538</v>
      </c>
      <c r="D487" s="402" t="str">
        <f>VLOOKUP(C487,Hoja2!$D$2:$N$5000,2,FALSE)</f>
        <v>Vidrios, cauchos y plásticos</v>
      </c>
      <c r="E487" s="421">
        <f>VLOOKUP(C487,Hoja2!$D$2:$N$5000,3,FALSE)</f>
        <v>7</v>
      </c>
      <c r="F487" s="399">
        <f>VLOOKUP(C487,Hoja2!$D$2:$N$5000,4,FALSE)</f>
        <v>42339</v>
      </c>
      <c r="G487" s="399">
        <f>VLOOKUP(C487,Hoja2!$D$2:$N$5000,5,FALSE)</f>
        <v>44196</v>
      </c>
      <c r="H487" s="400">
        <f>VLOOKUP(C487,Hoja2!$D$2:$N$5000,6,FALSE)</f>
        <v>9.5401E-2</v>
      </c>
      <c r="I487" s="400">
        <f>VLOOKUP(C487,Hoja2!$D$2:$N$5000,7,FALSE)</f>
        <v>0.72611199999999998</v>
      </c>
      <c r="J487" s="400">
        <f>VLOOKUP(C487,Hoja2!$D$2:$N$5000,8,FALSE)</f>
        <v>3.4655756000000002</v>
      </c>
      <c r="K487" s="400">
        <f>VLOOKUP(C487,Hoja2!$D$2:$N$5000,9,FALSE)</f>
        <v>3.4920589999999998</v>
      </c>
      <c r="L487" s="400">
        <f>VLOOKUP(C487,Hoja2!$D$2:$N$5000,10,FALSE)</f>
        <v>1950.338757</v>
      </c>
      <c r="M487" s="400">
        <f>VLOOKUP(C487,Hoja2!$D$2:$N$5000,11,FALSE)</f>
        <v>12.867685</v>
      </c>
    </row>
    <row r="488" spans="1:13" s="392" customFormat="1" ht="10.9" customHeight="1">
      <c r="A488" s="548"/>
      <c r="B488" s="535"/>
      <c r="C488" s="401" t="s">
        <v>6360</v>
      </c>
      <c r="D488" s="402" t="str">
        <f>VLOOKUP(C488,Hoja2!$D$2:$N$5000,2,FALSE)</f>
        <v>Alimentos</v>
      </c>
      <c r="E488" s="397">
        <f>VLOOKUP(C488,Hoja2!$D$2:$N$5000,3,FALSE)</f>
        <v>7</v>
      </c>
      <c r="F488" s="399">
        <f>VLOOKUP(C488,Hoja2!$D$2:$N$5000,4,FALSE)</f>
        <v>44044</v>
      </c>
      <c r="G488" s="399">
        <f>VLOOKUP(C488,Hoja2!$D$2:$N$5000,5,FALSE)</f>
        <v>45291</v>
      </c>
      <c r="H488" s="400">
        <f>VLOOKUP(C488,Hoja2!$D$2:$N$5000,6,FALSE)</f>
        <v>0.10763499999999999</v>
      </c>
      <c r="I488" s="400">
        <f>VLOOKUP(C488,Hoja2!$D$2:$N$5000,7,FALSE)</f>
        <v>0.33673399999999998</v>
      </c>
      <c r="J488" s="400">
        <f>VLOOKUP(C488,Hoja2!$D$2:$N$5000,8,FALSE)</f>
        <v>0.23400000000000001</v>
      </c>
      <c r="K488" s="400">
        <f>VLOOKUP(C488,Hoja2!$D$2:$N$5000,9,FALSE)</f>
        <v>0.24047099999999999</v>
      </c>
      <c r="L488" s="400">
        <f>VLOOKUP(C488,Hoja2!$D$2:$N$5000,10,FALSE)</f>
        <v>61.077001000000003</v>
      </c>
      <c r="M488" s="400">
        <f>VLOOKUP(C488,Hoja2!$D$2:$N$5000,11,FALSE)</f>
        <v>24.257797</v>
      </c>
    </row>
    <row r="489" spans="1:13" s="392" customFormat="1" ht="10.9" customHeight="1">
      <c r="A489" s="548"/>
      <c r="B489" s="535"/>
      <c r="C489" s="401" t="s">
        <v>7367</v>
      </c>
      <c r="D489" s="402" t="str">
        <f>VLOOKUP(C489,Hoja2!$D$2:$N$5000,2,FALSE)</f>
        <v>Otros</v>
      </c>
      <c r="E489" s="397">
        <f>VLOOKUP(C489,Hoja2!$D$2:$N$5000,3,FALSE)</f>
        <v>7</v>
      </c>
      <c r="F489" s="399">
        <f>VLOOKUP(C489,Hoja2!$D$2:$N$5000,4,FALSE)</f>
        <v>44440</v>
      </c>
      <c r="G489" s="399">
        <f>VLOOKUP(C489,Hoja2!$D$2:$N$5000,5,FALSE)</f>
        <v>46387</v>
      </c>
      <c r="H489" s="400">
        <f>VLOOKUP(C489,Hoja2!$D$2:$N$5000,6,FALSE)</f>
        <v>0.20052600000000001</v>
      </c>
      <c r="I489" s="400">
        <f>VLOOKUP(C489,Hoja2!$D$2:$N$5000,7,FALSE)</f>
        <v>0.54165300000000005</v>
      </c>
      <c r="J489" s="400">
        <f>VLOOKUP(C489,Hoja2!$D$2:$N$5000,8,FALSE)</f>
        <v>0.21242040000000001</v>
      </c>
      <c r="K489" s="400">
        <f>VLOOKUP(C489,Hoja2!$D$2:$N$5000,9,FALSE)</f>
        <v>0.20910500000000001</v>
      </c>
      <c r="L489" s="400">
        <f>VLOOKUP(C489,Hoja2!$D$2:$N$5000,10,FALSE)</f>
        <v>89.172629000000001</v>
      </c>
      <c r="M489" s="400">
        <f>VLOOKUP(C489,Hoja2!$D$2:$N$5000,11,FALSE)</f>
        <v>22.323511</v>
      </c>
    </row>
    <row r="490" spans="1:13" s="392" customFormat="1" ht="10.9" customHeight="1">
      <c r="A490" s="548"/>
      <c r="B490" s="535"/>
      <c r="C490" s="401" t="s">
        <v>6323</v>
      </c>
      <c r="D490" s="402" t="str">
        <f>VLOOKUP(C490,Hoja2!$D$2:$N$5000,2,FALSE)</f>
        <v>Otros</v>
      </c>
      <c r="E490" s="397">
        <f>VLOOKUP(C490,Hoja2!$D$2:$N$5000,3,FALSE)</f>
        <v>7</v>
      </c>
      <c r="F490" s="399">
        <f>VLOOKUP(C490,Hoja2!$D$2:$N$5000,4,FALSE)</f>
        <v>44013</v>
      </c>
      <c r="G490" s="399">
        <f>VLOOKUP(C490,Hoja2!$D$2:$N$5000,5,FALSE)</f>
        <v>45046</v>
      </c>
      <c r="H490" s="400">
        <f>VLOOKUP(C490,Hoja2!$D$2:$N$5000,6,FALSE)</f>
        <v>5.2366000000000003E-2</v>
      </c>
      <c r="I490" s="400">
        <f>VLOOKUP(C490,Hoja2!$D$2:$N$5000,7,FALSE)</f>
        <v>0.18457100000000001</v>
      </c>
      <c r="J490" s="400">
        <f>VLOOKUP(C490,Hoja2!$D$2:$N$5000,8,FALSE)</f>
        <v>0.27500000000000002</v>
      </c>
      <c r="K490" s="400">
        <f>VLOOKUP(C490,Hoja2!$D$2:$N$5000,9,FALSE)</f>
        <v>0.17774000000000001</v>
      </c>
      <c r="L490" s="400">
        <f>VLOOKUP(C490,Hoja2!$D$2:$N$5000,10,FALSE)</f>
        <v>39.335963999999997</v>
      </c>
      <c r="M490" s="400">
        <f>VLOOKUP(C490,Hoja2!$D$2:$N$5000,11,FALSE)</f>
        <v>27.447915999999999</v>
      </c>
    </row>
    <row r="491" spans="1:13" s="392" customFormat="1" ht="10.9" customHeight="1">
      <c r="A491" s="548"/>
      <c r="B491" s="535"/>
      <c r="C491" s="401" t="s">
        <v>3060</v>
      </c>
      <c r="D491" s="402" t="str">
        <f>VLOOKUP(C491,Hoja2!$D$2:$N$5000,2,FALSE)</f>
        <v>Otros</v>
      </c>
      <c r="E491" s="397">
        <f>VLOOKUP(C491,Hoja2!$D$2:$N$5000,3,FALSE)</f>
        <v>7</v>
      </c>
      <c r="F491" s="399">
        <f>VLOOKUP(C491,Hoja2!$D$2:$N$5000,4,FALSE)</f>
        <v>43282</v>
      </c>
      <c r="G491" s="399">
        <f>VLOOKUP(C491,Hoja2!$D$2:$N$5000,5,FALSE)</f>
        <v>44561</v>
      </c>
      <c r="H491" s="400">
        <f>VLOOKUP(C491,Hoja2!$D$2:$N$5000,6,FALSE)</f>
        <v>0.15263499999999999</v>
      </c>
      <c r="I491" s="400">
        <f>VLOOKUP(C491,Hoja2!$D$2:$N$5000,7,FALSE)</f>
        <v>0.27071600000000001</v>
      </c>
      <c r="J491" s="400">
        <f>VLOOKUP(C491,Hoja2!$D$2:$N$5000,8,FALSE)</f>
        <v>0.2929368</v>
      </c>
      <c r="K491" s="400">
        <f>VLOOKUP(C491,Hoja2!$D$2:$N$5000,9,FALSE)</f>
        <v>0.156829</v>
      </c>
      <c r="L491" s="400">
        <f>VLOOKUP(C491,Hoja2!$D$2:$N$5000,10,FALSE)</f>
        <v>61.462443</v>
      </c>
      <c r="M491" s="400">
        <f>VLOOKUP(C491,Hoja2!$D$2:$N$5000,11,FALSE)</f>
        <v>20.916625</v>
      </c>
    </row>
    <row r="492" spans="1:13" ht="12.75">
      <c r="A492" s="539" t="s">
        <v>5592</v>
      </c>
      <c r="B492" s="539"/>
      <c r="C492" s="539"/>
      <c r="D492" s="539"/>
      <c r="E492" s="539"/>
      <c r="F492" s="539"/>
      <c r="G492" s="539"/>
      <c r="H492" s="195">
        <f>+Hoja3!S4</f>
        <v>0.18510699999999999</v>
      </c>
      <c r="I492" s="195">
        <f>+Hoja3!T4</f>
        <v>0.73897299999999999</v>
      </c>
      <c r="J492"/>
      <c r="K492"/>
      <c r="L492" s="195">
        <f>+Hoja3!W4</f>
        <v>91719.816777</v>
      </c>
      <c r="M492" s="195">
        <f>+Hoja3!X4</f>
        <v>19.769629999999999</v>
      </c>
    </row>
    <row r="493" spans="1:13">
      <c r="A493" s="525"/>
      <c r="B493" s="526"/>
      <c r="C493" s="526"/>
      <c r="D493" s="526"/>
      <c r="E493" s="526"/>
      <c r="F493" s="526"/>
      <c r="G493" s="526"/>
      <c r="H493" s="526"/>
      <c r="I493" s="526"/>
      <c r="J493" s="526"/>
      <c r="K493" s="526"/>
      <c r="L493" s="526"/>
      <c r="M493" s="527"/>
    </row>
    <row r="494" spans="1:13">
      <c r="A494" s="528" t="s">
        <v>6875</v>
      </c>
      <c r="B494" s="298" t="s">
        <v>3818</v>
      </c>
      <c r="C494" s="219" t="s">
        <v>6761</v>
      </c>
      <c r="D494" s="221" t="str">
        <f>VLOOKUP(C494,Hoja2!$D$2:$N$5000,2,FALSE)</f>
        <v>Químicos</v>
      </c>
      <c r="E494" s="298">
        <f>VLOOKUP(C494,Hoja2!$D$2:$N$5000,3,FALSE)</f>
        <v>1</v>
      </c>
      <c r="F494" s="217">
        <f>VLOOKUP(C494,Hoja2!$D$2:$N$5000,4,FALSE)</f>
        <v>44197</v>
      </c>
      <c r="G494" s="217">
        <f>VLOOKUP(C494,Hoja2!$D$2:$N$5000,5,FALSE)</f>
        <v>45291</v>
      </c>
      <c r="H494" s="218">
        <f>VLOOKUP(C494,Hoja2!$D$2:$N$5000,6,FALSE)</f>
        <v>0.209063</v>
      </c>
      <c r="I494" s="218">
        <f>VLOOKUP(C494,Hoja2!$D$2:$N$5000,7,FALSE)</f>
        <v>0.50706399999999996</v>
      </c>
      <c r="J494" s="218">
        <f>VLOOKUP(C494,Hoja2!$D$2:$N$5000,8,FALSE)</f>
        <v>13.464452</v>
      </c>
      <c r="K494" s="218">
        <f>VLOOKUP(C494,Hoja2!$D$2:$N$5000,9,FALSE)</f>
        <v>13.160570999999999</v>
      </c>
      <c r="L494" s="218">
        <f>VLOOKUP(C494,Hoja2!$D$2:$N$5000,10,FALSE)</f>
        <v>5168.9465190000001</v>
      </c>
      <c r="M494" s="218">
        <f>VLOOKUP(C494,Hoja2!$D$2:$N$5000,11,FALSE)</f>
        <v>16.526181999999999</v>
      </c>
    </row>
    <row r="495" spans="1:13">
      <c r="A495" s="529"/>
      <c r="B495" s="534" t="s">
        <v>3817</v>
      </c>
      <c r="C495" s="219" t="s">
        <v>1077</v>
      </c>
      <c r="D495" s="221" t="str">
        <f>VLOOKUP(C495,Hoja2!$D$2:$N$5000,2,FALSE)</f>
        <v>Químicos</v>
      </c>
      <c r="E495" s="298">
        <f>VLOOKUP(C495,Hoja2!$D$2:$N$5000,3,FALSE)</f>
        <v>1</v>
      </c>
      <c r="F495" s="217">
        <f>VLOOKUP(C495,Hoja2!$D$2:$N$5000,4,FALSE)</f>
        <v>44197</v>
      </c>
      <c r="G495" s="217">
        <f>VLOOKUP(C495,Hoja2!$D$2:$N$5000,5,FALSE)</f>
        <v>45291</v>
      </c>
      <c r="H495" s="218">
        <f>VLOOKUP(C495,Hoja2!$D$2:$N$5000,6,FALSE)</f>
        <v>0.19403500000000001</v>
      </c>
      <c r="I495" s="218">
        <f>VLOOKUP(C495,Hoja2!$D$2:$N$5000,7,FALSE)</f>
        <v>0.81990499999999999</v>
      </c>
      <c r="J495" s="218">
        <f>VLOOKUP(C495,Hoja2!$D$2:$N$5000,8,FALSE)</f>
        <v>2.6704240000000001</v>
      </c>
      <c r="K495" s="218">
        <f>VLOOKUP(C495,Hoja2!$D$2:$N$5000,9,FALSE)</f>
        <v>2.8281200000000002</v>
      </c>
      <c r="L495" s="218">
        <f>VLOOKUP(C495,Hoja2!$D$2:$N$5000,10,FALSE)</f>
        <v>1732.8594230000001</v>
      </c>
      <c r="M495" s="218">
        <f>VLOOKUP(C495,Hoja2!$D$2:$N$5000,11,FALSE)</f>
        <v>14.427414000000001</v>
      </c>
    </row>
    <row r="496" spans="1:13">
      <c r="A496" s="529"/>
      <c r="B496" s="535"/>
      <c r="C496" s="219" t="s">
        <v>1079</v>
      </c>
      <c r="D496" s="221" t="str">
        <f>VLOOKUP(C496,Hoja2!$D$2:$N$5000,2,FALSE)</f>
        <v>Químicos</v>
      </c>
      <c r="E496" s="298">
        <f>VLOOKUP(C496,Hoja2!$D$2:$N$5000,3,FALSE)</f>
        <v>1</v>
      </c>
      <c r="F496" s="217">
        <f>VLOOKUP(C496,Hoja2!$D$2:$N$5000,4,FALSE)</f>
        <v>44197</v>
      </c>
      <c r="G496" s="217">
        <f>VLOOKUP(C496,Hoja2!$D$2:$N$5000,5,FALSE)</f>
        <v>45291</v>
      </c>
      <c r="H496" s="218">
        <f>VLOOKUP(C496,Hoja2!$D$2:$N$5000,6,FALSE)</f>
        <v>0.21040300000000001</v>
      </c>
      <c r="I496" s="218">
        <f>VLOOKUP(C496,Hoja2!$D$2:$N$5000,7,FALSE)</f>
        <v>0.28699999999999998</v>
      </c>
      <c r="J496" s="218">
        <f>VLOOKUP(C496,Hoja2!$D$2:$N$5000,8,FALSE)</f>
        <v>7.9999999999999996E-6</v>
      </c>
      <c r="K496" s="218">
        <f>VLOOKUP(C496,Hoja2!$D$2:$N$5000,9,FALSE)</f>
        <v>0</v>
      </c>
      <c r="L496" s="218">
        <f>VLOOKUP(C496,Hoja2!$D$2:$N$5000,10,FALSE)</f>
        <v>1.8190000000000001E-3</v>
      </c>
      <c r="M496" s="218">
        <f>VLOOKUP(C496,Hoja2!$D$2:$N$5000,11,FALSE)</f>
        <v>10.570093</v>
      </c>
    </row>
    <row r="497" spans="1:13">
      <c r="A497" s="529"/>
      <c r="B497" s="535"/>
      <c r="C497" s="219" t="s">
        <v>6858</v>
      </c>
      <c r="D497" s="221" t="str">
        <f>VLOOKUP(C497,Hoja2!$D$2:$N$5000,2,FALSE)</f>
        <v>Agroindustria</v>
      </c>
      <c r="E497" s="298">
        <f>VLOOKUP(C497,Hoja2!$D$2:$N$5000,3,FALSE)</f>
        <v>1</v>
      </c>
      <c r="F497" s="217">
        <f>VLOOKUP(C497,Hoja2!$D$2:$N$5000,4,FALSE)</f>
        <v>44197</v>
      </c>
      <c r="G497" s="217">
        <f>VLOOKUP(C497,Hoja2!$D$2:$N$5000,5,FALSE)</f>
        <v>45291</v>
      </c>
      <c r="H497" s="218">
        <f>VLOOKUP(C497,Hoja2!$D$2:$N$5000,6,FALSE)</f>
        <v>0.21473800000000001</v>
      </c>
      <c r="I497" s="218">
        <f>VLOOKUP(C497,Hoja2!$D$2:$N$5000,7,FALSE)</f>
        <v>0.72748000000000002</v>
      </c>
      <c r="J497" s="218">
        <f>VLOOKUP(C497,Hoja2!$D$2:$N$5000,8,FALSE)</f>
        <v>4.8374024000000002</v>
      </c>
      <c r="K497" s="218">
        <f>VLOOKUP(C497,Hoja2!$D$2:$N$5000,9,FALSE)</f>
        <v>4.7412000000000001</v>
      </c>
      <c r="L497" s="218">
        <f>VLOOKUP(C497,Hoja2!$D$2:$N$5000,10,FALSE)</f>
        <v>2618.2238000000002</v>
      </c>
      <c r="M497" s="218">
        <f>VLOOKUP(C497,Hoja2!$D$2:$N$5000,11,FALSE)</f>
        <v>14.844683</v>
      </c>
    </row>
    <row r="498" spans="1:13">
      <c r="A498" s="542"/>
      <c r="B498" s="546"/>
      <c r="C498" s="219" t="s">
        <v>6859</v>
      </c>
      <c r="D498" s="221" t="str">
        <f>VLOOKUP(C498,Hoja2!$D$2:$N$5000,2,FALSE)</f>
        <v>Agroindustria</v>
      </c>
      <c r="E498" s="298">
        <f>VLOOKUP(C498,Hoja2!$D$2:$N$5000,3,FALSE)</f>
        <v>1</v>
      </c>
      <c r="F498" s="217">
        <f>VLOOKUP(C498,Hoja2!$D$2:$N$5000,4,FALSE)</f>
        <v>44197</v>
      </c>
      <c r="G498" s="217">
        <f>VLOOKUP(C498,Hoja2!$D$2:$N$5000,5,FALSE)</f>
        <v>45291</v>
      </c>
      <c r="H498" s="218">
        <f>VLOOKUP(C498,Hoja2!$D$2:$N$5000,6,FALSE)</f>
        <v>0.22456000000000001</v>
      </c>
      <c r="I498" s="218">
        <f>VLOOKUP(C498,Hoja2!$D$2:$N$5000,7,FALSE)</f>
        <v>0.49184800000000001</v>
      </c>
      <c r="J498" s="218">
        <f>VLOOKUP(C498,Hoja2!$D$2:$N$5000,8,FALSE)</f>
        <v>7.3537324000000002</v>
      </c>
      <c r="K498" s="218">
        <f>VLOOKUP(C498,Hoja2!$D$2:$N$5000,9,FALSE)</f>
        <v>7.0735000000000001</v>
      </c>
      <c r="L498" s="218">
        <f>VLOOKUP(C498,Hoja2!$D$2:$N$5000,10,FALSE)</f>
        <v>2690.9895000000001</v>
      </c>
      <c r="M498" s="218">
        <f>VLOOKUP(C498,Hoja2!$D$2:$N$5000,11,FALSE)</f>
        <v>16.719366000000001</v>
      </c>
    </row>
    <row r="499" spans="1:13" ht="12.75">
      <c r="A499" s="543" t="s">
        <v>6874</v>
      </c>
      <c r="B499" s="544"/>
      <c r="C499" s="544"/>
      <c r="D499" s="544"/>
      <c r="E499" s="544"/>
      <c r="F499" s="544"/>
      <c r="G499" s="545"/>
      <c r="H499" s="195">
        <f>+Hoja3!S5</f>
        <v>0.211732</v>
      </c>
      <c r="I499" s="195">
        <f>+Hoja3!T5</f>
        <v>0.80910300000000002</v>
      </c>
      <c r="J499"/>
      <c r="K499"/>
      <c r="L499" s="195">
        <f>+Hoja3!W5</f>
        <v>12211.021060999999</v>
      </c>
      <c r="M499" s="195">
        <f>+Hoja3!X5</f>
        <v>15.910380999999999</v>
      </c>
    </row>
    <row r="500" spans="1:13">
      <c r="A500" s="525"/>
      <c r="B500" s="526"/>
      <c r="C500" s="526"/>
      <c r="D500" s="526"/>
      <c r="E500" s="526"/>
      <c r="F500" s="526"/>
      <c r="G500" s="526"/>
      <c r="H500" s="526"/>
      <c r="I500" s="526"/>
      <c r="J500" s="526"/>
      <c r="K500" s="526"/>
      <c r="L500" s="526"/>
      <c r="M500" s="527"/>
    </row>
    <row r="501" spans="1:13">
      <c r="A501" s="215" t="s">
        <v>4036</v>
      </c>
      <c r="B501" s="215" t="s">
        <v>3819</v>
      </c>
      <c r="C501" s="219" t="s">
        <v>5192</v>
      </c>
      <c r="D501" s="221" t="str">
        <f>VLOOKUP(C501,Hoja2!$D$2:$N$5000,2,FALSE)</f>
        <v>Minería</v>
      </c>
      <c r="E501" s="215">
        <f>VLOOKUP(C501,Hoja2!$D$2:$N$5000,3,FALSE)</f>
        <v>5</v>
      </c>
      <c r="F501" s="217">
        <f>VLOOKUP(C501,Hoja2!$D$2:$N$5000,4,FALSE)</f>
        <v>43405</v>
      </c>
      <c r="G501" s="217">
        <f>VLOOKUP(C501,Hoja2!$D$2:$N$5000,5,FALSE)</f>
        <v>43647</v>
      </c>
      <c r="H501" s="218">
        <f>VLOOKUP(C501,Hoja2!$D$2:$N$5000,6,FALSE)</f>
        <v>0.20833699999999999</v>
      </c>
      <c r="I501" s="218">
        <f>VLOOKUP(C501,Hoja2!$D$2:$N$5000,7,FALSE)</f>
        <v>0.96306700000000001</v>
      </c>
      <c r="J501" s="218">
        <f>VLOOKUP(C501,Hoja2!$D$2:$N$5000,8,FALSE)</f>
        <v>0.77789160000000002</v>
      </c>
      <c r="K501" s="218">
        <f>VLOOKUP(C501,Hoja2!$D$2:$N$5000,9,FALSE)</f>
        <v>0.77</v>
      </c>
      <c r="L501" s="218">
        <f>VLOOKUP(C501,Hoja2!$D$2:$N$5000,10,FALSE)</f>
        <v>557.37599999999998</v>
      </c>
      <c r="M501" s="218">
        <f>VLOOKUP(C501,Hoja2!$D$2:$N$5000,11,FALSE)</f>
        <v>13.095283999999999</v>
      </c>
    </row>
    <row r="502" spans="1:13" ht="12.75">
      <c r="A502" s="543" t="s">
        <v>4037</v>
      </c>
      <c r="B502" s="544"/>
      <c r="C502" s="544"/>
      <c r="D502" s="544"/>
      <c r="E502" s="544"/>
      <c r="F502" s="544"/>
      <c r="G502" s="545"/>
      <c r="H502" s="195">
        <f>+Hoja3!S6</f>
        <v>0.20833699999999999</v>
      </c>
      <c r="I502" s="195">
        <f>+Hoja3!T6</f>
        <v>0.96306700000000001</v>
      </c>
      <c r="J502"/>
      <c r="K502"/>
      <c r="L502" s="195">
        <f>+Hoja3!W6</f>
        <v>557.37599999999998</v>
      </c>
      <c r="M502" s="195">
        <f>+Hoja3!X6</f>
        <v>13.095283999999999</v>
      </c>
    </row>
    <row r="503" spans="1:13">
      <c r="A503" s="525"/>
      <c r="B503" s="526"/>
      <c r="C503" s="526"/>
      <c r="D503" s="526"/>
      <c r="E503" s="526"/>
      <c r="F503" s="526"/>
      <c r="G503" s="526"/>
      <c r="H503" s="526"/>
      <c r="I503" s="526"/>
      <c r="J503" s="526"/>
      <c r="K503" s="526"/>
      <c r="L503" s="526"/>
      <c r="M503" s="527"/>
    </row>
    <row r="504" spans="1:13">
      <c r="A504" s="534" t="s">
        <v>4038</v>
      </c>
      <c r="B504" s="550" t="s">
        <v>3818</v>
      </c>
      <c r="C504" s="401" t="s">
        <v>5193</v>
      </c>
      <c r="D504" s="402" t="str">
        <f>VLOOKUP(C504,Hoja2!$D$2:$N$5000,2,FALSE)</f>
        <v>Minería</v>
      </c>
      <c r="E504" s="397">
        <f>VLOOKUP(C504,Hoja2!$D$2:$N$5000,3,FALSE)</f>
        <v>5</v>
      </c>
      <c r="F504" s="399">
        <f>VLOOKUP(C504,Hoja2!$D$2:$N$5000,4,FALSE)</f>
        <v>41000</v>
      </c>
      <c r="G504" s="399">
        <f>VLOOKUP(C504,Hoja2!$D$2:$N$5000,5,FALSE)</f>
        <v>45657</v>
      </c>
      <c r="H504" s="400">
        <f>VLOOKUP(C504,Hoja2!$D$2:$N$5000,6,FALSE)</f>
        <v>2.3503E-2</v>
      </c>
      <c r="I504" s="400">
        <f>VLOOKUP(C504,Hoja2!$D$2:$N$5000,7,FALSE)</f>
        <v>1.1269E-2</v>
      </c>
      <c r="J504" s="400">
        <f>VLOOKUP(C504,Hoja2!$D$2:$N$5000,8,FALSE)</f>
        <v>4.8897903999999999</v>
      </c>
      <c r="K504" s="400">
        <f>VLOOKUP(C504,Hoja2!$D$2:$N$5000,9,FALSE)</f>
        <v>0</v>
      </c>
      <c r="L504" s="400">
        <f>VLOOKUP(C504,Hoja2!$D$2:$N$5000,10,FALSE)</f>
        <v>42.106999999999999</v>
      </c>
      <c r="M504" s="400">
        <f>VLOOKUP(C504,Hoja2!$D$2:$N$5000,11,FALSE)</f>
        <v>18.075800000000001</v>
      </c>
    </row>
    <row r="505" spans="1:13">
      <c r="A505" s="535"/>
      <c r="B505" s="551"/>
      <c r="C505" s="401" t="s">
        <v>6785</v>
      </c>
      <c r="D505" s="402" t="str">
        <f>VLOOKUP(C505,Hoja2!$D$2:$N$5000,2,FALSE)</f>
        <v>Minería</v>
      </c>
      <c r="E505" s="397">
        <f>VLOOKUP(C505,Hoja2!$D$2:$N$5000,3,FALSE)</f>
        <v>6</v>
      </c>
      <c r="F505" s="399">
        <f>VLOOKUP(C505,Hoja2!$D$2:$N$5000,4,FALSE)</f>
        <v>44378</v>
      </c>
      <c r="G505" s="399">
        <f>VLOOKUP(C505,Hoja2!$D$2:$N$5000,5,FALSE)</f>
        <v>46382</v>
      </c>
      <c r="H505" s="400">
        <f>VLOOKUP(C505,Hoja2!$D$2:$N$5000,6,FALSE)</f>
        <v>0.223665</v>
      </c>
      <c r="I505" s="400">
        <f>VLOOKUP(C505,Hoja2!$D$2:$N$5000,7,FALSE)</f>
        <v>0.62304899999999996</v>
      </c>
      <c r="J505" s="400">
        <f>VLOOKUP(C505,Hoja2!$D$2:$N$5000,8,FALSE)</f>
        <v>0.28615000000000002</v>
      </c>
      <c r="K505" s="400">
        <f>VLOOKUP(C505,Hoja2!$D$2:$N$5000,9,FALSE)</f>
        <v>0.22758500000000001</v>
      </c>
      <c r="L505" s="400">
        <f>VLOOKUP(C505,Hoja2!$D$2:$N$5000,10,FALSE)</f>
        <v>137.04364799999999</v>
      </c>
      <c r="M505" s="400">
        <f>VLOOKUP(C505,Hoja2!$D$2:$N$5000,11,FALSE)</f>
        <v>13.895818</v>
      </c>
    </row>
    <row r="506" spans="1:13">
      <c r="A506" s="535"/>
      <c r="B506" s="552"/>
      <c r="C506" s="401" t="s">
        <v>5194</v>
      </c>
      <c r="D506" s="402" t="str">
        <f>VLOOKUP(C506,Hoja2!$D$2:$N$5000,2,FALSE)</f>
        <v>Cementos</v>
      </c>
      <c r="E506" s="397">
        <f>VLOOKUP(C506,Hoja2!$D$2:$N$5000,3,FALSE)</f>
        <v>7</v>
      </c>
      <c r="F506" s="399">
        <f>VLOOKUP(C506,Hoja2!$D$2:$N$5000,4,FALSE)</f>
        <v>40179</v>
      </c>
      <c r="G506" s="399">
        <f>VLOOKUP(C506,Hoja2!$D$2:$N$5000,5,FALSE)</f>
        <v>46022</v>
      </c>
      <c r="H506" s="400">
        <f>VLOOKUP(C506,Hoja2!$D$2:$N$5000,6,FALSE)</f>
        <v>0.107989</v>
      </c>
      <c r="I506" s="400">
        <f>VLOOKUP(C506,Hoja2!$D$2:$N$5000,7,FALSE)</f>
        <v>0.69557899999999995</v>
      </c>
      <c r="J506" s="400">
        <f>VLOOKUP(C506,Hoja2!$D$2:$N$5000,8,FALSE)</f>
        <v>67.204390799999999</v>
      </c>
      <c r="K506" s="400">
        <f>VLOOKUP(C506,Hoja2!$D$2:$N$5000,9,FALSE)</f>
        <v>65.301323999999994</v>
      </c>
      <c r="L506" s="400">
        <f>VLOOKUP(C506,Hoja2!$D$2:$N$5000,10,FALSE)</f>
        <v>35231.147259999998</v>
      </c>
      <c r="M506" s="400">
        <f>VLOOKUP(C506,Hoja2!$D$2:$N$5000,11,FALSE)</f>
        <v>20.591761999999999</v>
      </c>
    </row>
    <row r="507" spans="1:13">
      <c r="A507" s="535"/>
      <c r="B507" s="550" t="s">
        <v>3819</v>
      </c>
      <c r="C507" s="401" t="s">
        <v>5198</v>
      </c>
      <c r="D507" s="402" t="str">
        <f>VLOOKUP(C507,Hoja2!$D$2:$N$5000,2,FALSE)</f>
        <v>Minería</v>
      </c>
      <c r="E507" s="397">
        <f>VLOOKUP(C507,Hoja2!$D$2:$N$5000,3,FALSE)</f>
        <v>5</v>
      </c>
      <c r="F507" s="399">
        <f>VLOOKUP(C507,Hoja2!$D$2:$N$5000,4,FALSE)</f>
        <v>41000</v>
      </c>
      <c r="G507" s="399">
        <f>VLOOKUP(C507,Hoja2!$D$2:$N$5000,5,FALSE)</f>
        <v>45657</v>
      </c>
      <c r="H507" s="400">
        <f>VLOOKUP(C507,Hoja2!$D$2:$N$5000,6,FALSE)</f>
        <v>0.202875</v>
      </c>
      <c r="I507" s="400">
        <f>VLOOKUP(C507,Hoja2!$D$2:$N$5000,7,FALSE)</f>
        <v>0.83016199999999996</v>
      </c>
      <c r="J507" s="400">
        <f>VLOOKUP(C507,Hoja2!$D$2:$N$5000,8,FALSE)</f>
        <v>13.620271600000001</v>
      </c>
      <c r="K507" s="400">
        <f>VLOOKUP(C507,Hoja2!$D$2:$N$5000,9,FALSE)</f>
        <v>13.502243999999999</v>
      </c>
      <c r="L507" s="400">
        <f>VLOOKUP(C507,Hoja2!$D$2:$N$5000,10,FALSE)</f>
        <v>8639.5758800000003</v>
      </c>
      <c r="M507" s="400">
        <f>VLOOKUP(C507,Hoja2!$D$2:$N$5000,11,FALSE)</f>
        <v>23.165983000000001</v>
      </c>
    </row>
    <row r="508" spans="1:13">
      <c r="A508" s="535"/>
      <c r="B508" s="551"/>
      <c r="C508" s="401" t="s">
        <v>5195</v>
      </c>
      <c r="D508" s="402" t="str">
        <f>VLOOKUP(C508,Hoja2!$D$2:$N$5000,2,FALSE)</f>
        <v>Cementos</v>
      </c>
      <c r="E508" s="397">
        <f>VLOOKUP(C508,Hoja2!$D$2:$N$5000,3,FALSE)</f>
        <v>5</v>
      </c>
      <c r="F508" s="399">
        <f>VLOOKUP(C508,Hoja2!$D$2:$N$5000,4,FALSE)</f>
        <v>40179</v>
      </c>
      <c r="G508" s="399">
        <f>VLOOKUP(C508,Hoja2!$D$2:$N$5000,5,FALSE)</f>
        <v>46022</v>
      </c>
      <c r="H508" s="400">
        <f>VLOOKUP(C508,Hoja2!$D$2:$N$5000,6,FALSE)</f>
        <v>0.215923</v>
      </c>
      <c r="I508" s="400">
        <f>VLOOKUP(C508,Hoja2!$D$2:$N$5000,7,FALSE)</f>
        <v>0.62310900000000002</v>
      </c>
      <c r="J508" s="400">
        <f>VLOOKUP(C508,Hoja2!$D$2:$N$5000,8,FALSE)</f>
        <v>40.928981999999998</v>
      </c>
      <c r="K508" s="400">
        <f>VLOOKUP(C508,Hoja2!$D$2:$N$5000,9,FALSE)</f>
        <v>40.929000000000002</v>
      </c>
      <c r="L508" s="400">
        <f>VLOOKUP(C508,Hoja2!$D$2:$N$5000,10,FALSE)</f>
        <v>18974.43</v>
      </c>
      <c r="M508" s="400">
        <f>VLOOKUP(C508,Hoja2!$D$2:$N$5000,11,FALSE)</f>
        <v>21.580580000000001</v>
      </c>
    </row>
    <row r="509" spans="1:13">
      <c r="A509" s="535"/>
      <c r="B509" s="552"/>
      <c r="C509" s="401" t="s">
        <v>5196</v>
      </c>
      <c r="D509" s="402" t="str">
        <f>VLOOKUP(C509,Hoja2!$D$2:$N$5000,2,FALSE)</f>
        <v>Minería</v>
      </c>
      <c r="E509" s="397">
        <f>VLOOKUP(C509,Hoja2!$D$2:$N$5000,3,FALSE)</f>
        <v>10</v>
      </c>
      <c r="F509" s="399">
        <f>VLOOKUP(C509,Hoja2!$D$2:$N$5000,4,FALSE)</f>
        <v>41760</v>
      </c>
      <c r="G509" s="399">
        <f>VLOOKUP(C509,Hoja2!$D$2:$N$5000,5,FALSE)</f>
        <v>45657</v>
      </c>
      <c r="H509" s="400">
        <f>VLOOKUP(C509,Hoja2!$D$2:$N$5000,6,FALSE)</f>
        <v>0.208958</v>
      </c>
      <c r="I509" s="400">
        <f>VLOOKUP(C509,Hoja2!$D$2:$N$5000,7,FALSE)</f>
        <v>0.83352499999999996</v>
      </c>
      <c r="J509" s="400">
        <f>VLOOKUP(C509,Hoja2!$D$2:$N$5000,8,FALSE)</f>
        <v>25.5244936</v>
      </c>
      <c r="K509" s="400">
        <f>VLOOKUP(C509,Hoja2!$D$2:$N$5000,9,FALSE)</f>
        <v>25.414000000000001</v>
      </c>
      <c r="L509" s="400">
        <f>VLOOKUP(C509,Hoja2!$D$2:$N$5000,10,FALSE)</f>
        <v>15828.83</v>
      </c>
      <c r="M509" s="400">
        <f>VLOOKUP(C509,Hoja2!$D$2:$N$5000,11,FALSE)</f>
        <v>20.592714000000001</v>
      </c>
    </row>
    <row r="510" spans="1:13" s="392" customFormat="1">
      <c r="A510" s="535"/>
      <c r="B510" s="550" t="s">
        <v>3817</v>
      </c>
      <c r="C510" s="401" t="s">
        <v>7284</v>
      </c>
      <c r="D510" s="402" t="str">
        <f>VLOOKUP(C510,Hoja2!$D$2:$N$5000,2,FALSE)</f>
        <v>Otros</v>
      </c>
      <c r="E510" s="421">
        <f>VLOOKUP(C510,Hoja2!$D$2:$N$5000,3,FALSE)</f>
        <v>7</v>
      </c>
      <c r="F510" s="399">
        <f>VLOOKUP(C510,Hoja2!$D$2:$N$5000,4,FALSE)</f>
        <v>44434</v>
      </c>
      <c r="G510" s="399">
        <f>VLOOKUP(C510,Hoja2!$D$2:$N$5000,5,FALSE)</f>
        <v>48029</v>
      </c>
      <c r="H510" s="400">
        <f>VLOOKUP(C510,Hoja2!$D$2:$N$5000,6,FALSE)</f>
        <v>0.20975199999999999</v>
      </c>
      <c r="I510" s="400">
        <f>VLOOKUP(C510,Hoja2!$D$2:$N$5000,7,FALSE)</f>
        <v>0.94026799999999999</v>
      </c>
      <c r="J510" s="400">
        <f>VLOOKUP(C510,Hoja2!$D$2:$N$5000,8,FALSE)</f>
        <v>0.66920000000000002</v>
      </c>
      <c r="K510" s="400">
        <f>VLOOKUP(C510,Hoja2!$D$2:$N$5000,9,FALSE)</f>
        <v>0.66540900000000003</v>
      </c>
      <c r="L510" s="400">
        <f>VLOOKUP(C510,Hoja2!$D$2:$N$5000,10,FALSE)</f>
        <v>482.32974400000001</v>
      </c>
      <c r="M510" s="400">
        <f>VLOOKUP(C510,Hoja2!$D$2:$N$5000,11,FALSE)</f>
        <v>12.853243000000001</v>
      </c>
    </row>
    <row r="511" spans="1:13" s="392" customFormat="1">
      <c r="A511" s="535"/>
      <c r="B511" s="551"/>
      <c r="C511" s="401" t="s">
        <v>5976</v>
      </c>
      <c r="D511" s="402" t="str">
        <f>VLOOKUP(C511,Hoja2!$D$2:$N$5000,2,FALSE)</f>
        <v>Agroindustria</v>
      </c>
      <c r="E511" s="421">
        <f>VLOOKUP(C511,Hoja2!$D$2:$N$5000,3,FALSE)</f>
        <v>6</v>
      </c>
      <c r="F511" s="399">
        <f>VLOOKUP(C511,Hoja2!$D$2:$N$5000,4,FALSE)</f>
        <v>43709</v>
      </c>
      <c r="G511" s="399">
        <f>VLOOKUP(C511,Hoja2!$D$2:$N$5000,5,FALSE)</f>
        <v>47361</v>
      </c>
      <c r="H511" s="400">
        <f>VLOOKUP(C511,Hoja2!$D$2:$N$5000,6,FALSE)</f>
        <v>2.0298E-2</v>
      </c>
      <c r="I511" s="400">
        <f>VLOOKUP(C511,Hoja2!$D$2:$N$5000,7,FALSE)</f>
        <v>0.228487</v>
      </c>
      <c r="J511" s="400">
        <f>VLOOKUP(C511,Hoja2!$D$2:$N$5000,8,FALSE)</f>
        <v>1.0362768</v>
      </c>
      <c r="K511" s="400">
        <f>VLOOKUP(C511,Hoja2!$D$2:$N$5000,9,FALSE)</f>
        <v>0.13128300000000001</v>
      </c>
      <c r="L511" s="400">
        <f>VLOOKUP(C511,Hoja2!$D$2:$N$5000,10,FALSE)</f>
        <v>179.11948799999999</v>
      </c>
      <c r="M511" s="400">
        <f>VLOOKUP(C511,Hoja2!$D$2:$N$5000,11,FALSE)</f>
        <v>11.754586</v>
      </c>
    </row>
    <row r="512" spans="1:13" s="392" customFormat="1">
      <c r="A512" s="535"/>
      <c r="B512" s="551"/>
      <c r="C512" s="401" t="s">
        <v>5199</v>
      </c>
      <c r="D512" s="402" t="str">
        <f>VLOOKUP(C512,Hoja2!$D$2:$N$5000,2,FALSE)</f>
        <v>Vidrios, cauchos y plásticos</v>
      </c>
      <c r="E512" s="421">
        <f>VLOOKUP(C512,Hoja2!$D$2:$N$5000,3,FALSE)</f>
        <v>7</v>
      </c>
      <c r="F512" s="399">
        <f>VLOOKUP(C512,Hoja2!$D$2:$N$5000,4,FALSE)</f>
        <v>40664</v>
      </c>
      <c r="G512" s="399">
        <f>VLOOKUP(C512,Hoja2!$D$2:$N$5000,5,FALSE)</f>
        <v>46022</v>
      </c>
      <c r="H512" s="400">
        <f>VLOOKUP(C512,Hoja2!$D$2:$N$5000,6,FALSE)</f>
        <v>0.20967</v>
      </c>
      <c r="I512" s="400">
        <f>VLOOKUP(C512,Hoja2!$D$2:$N$5000,7,FALSE)</f>
        <v>0.64280700000000002</v>
      </c>
      <c r="J512" s="400">
        <f>VLOOKUP(C512,Hoja2!$D$2:$N$5000,8,FALSE)</f>
        <v>10.5755088</v>
      </c>
      <c r="K512" s="400">
        <f>VLOOKUP(C512,Hoja2!$D$2:$N$5000,9,FALSE)</f>
        <v>10.910641999999999</v>
      </c>
      <c r="L512" s="400">
        <f>VLOOKUP(C512,Hoja2!$D$2:$N$5000,10,FALSE)</f>
        <v>23675.271936000001</v>
      </c>
      <c r="M512" s="400">
        <f>VLOOKUP(C512,Hoja2!$D$2:$N$5000,11,FALSE)</f>
        <v>13.736725</v>
      </c>
    </row>
    <row r="513" spans="1:13">
      <c r="A513" s="535"/>
      <c r="B513" s="551"/>
      <c r="C513" s="401" t="s">
        <v>5200</v>
      </c>
      <c r="D513" s="402" t="str">
        <f>VLOOKUP(C513,Hoja2!$D$2:$N$5000,2,FALSE)</f>
        <v>Vidrios, cauchos y plásticos</v>
      </c>
      <c r="E513" s="397">
        <f>VLOOKUP(C513,Hoja2!$D$2:$N$5000,3,FALSE)</f>
        <v>7</v>
      </c>
      <c r="F513" s="399">
        <f>VLOOKUP(C513,Hoja2!$D$2:$N$5000,4,FALSE)</f>
        <v>40664</v>
      </c>
      <c r="G513" s="399">
        <f>VLOOKUP(C513,Hoja2!$D$2:$N$5000,5,FALSE)</f>
        <v>46022</v>
      </c>
      <c r="H513" s="400">
        <f>VLOOKUP(C513,Hoja2!$D$2:$N$5000,6,FALSE)</f>
        <v>0.20723900000000001</v>
      </c>
      <c r="I513" s="400">
        <f>VLOOKUP(C513,Hoja2!$D$2:$N$5000,7,FALSE)</f>
        <v>0.71067999999999998</v>
      </c>
      <c r="J513" s="400">
        <f>VLOOKUP(C513,Hoja2!$D$2:$N$5000,8,FALSE)</f>
        <v>7.8247027999999998</v>
      </c>
      <c r="K513" s="400">
        <f>VLOOKUP(C513,Hoja2!$D$2:$N$5000,9,FALSE)</f>
        <v>7.449484</v>
      </c>
      <c r="L513" s="400">
        <f>VLOOKUP(C513,Hoja2!$D$2:$N$5000,10,FALSE)</f>
        <v>19366.723707000001</v>
      </c>
      <c r="M513" s="400">
        <f>VLOOKUP(C513,Hoja2!$D$2:$N$5000,11,FALSE)</f>
        <v>13.523510999999999</v>
      </c>
    </row>
    <row r="514" spans="1:13" s="392" customFormat="1">
      <c r="A514" s="535"/>
      <c r="B514" s="551"/>
      <c r="C514" s="401" t="s">
        <v>5201</v>
      </c>
      <c r="D514" s="402" t="str">
        <f>VLOOKUP(C514,Hoja2!$D$2:$N$5000,2,FALSE)</f>
        <v>Vidrios, cauchos y plásticos</v>
      </c>
      <c r="E514" s="444">
        <f>VLOOKUP(C514,Hoja2!$D$2:$N$5000,3,FALSE)</f>
        <v>7</v>
      </c>
      <c r="F514" s="399">
        <f>VLOOKUP(C514,Hoja2!$D$2:$N$5000,4,FALSE)</f>
        <v>43586</v>
      </c>
      <c r="G514" s="399">
        <f>VLOOKUP(C514,Hoja2!$D$2:$N$5000,5,FALSE)</f>
        <v>46022</v>
      </c>
      <c r="H514" s="400">
        <f>VLOOKUP(C514,Hoja2!$D$2:$N$5000,6,FALSE)</f>
        <v>0.210868</v>
      </c>
      <c r="I514" s="400">
        <f>VLOOKUP(C514,Hoja2!$D$2:$N$5000,7,FALSE)</f>
        <v>0.65625800000000001</v>
      </c>
      <c r="J514" s="400">
        <f>VLOOKUP(C514,Hoja2!$D$2:$N$5000,8,FALSE)</f>
        <v>5.5102652000000001</v>
      </c>
      <c r="K514" s="400">
        <f>VLOOKUP(C514,Hoja2!$D$2:$N$5000,9,FALSE)</f>
        <v>5.546106</v>
      </c>
      <c r="L514" s="400">
        <f>VLOOKUP(C514,Hoja2!$D$2:$N$5000,10,FALSE)</f>
        <v>2771.9690519999999</v>
      </c>
      <c r="M514" s="400">
        <f>VLOOKUP(C514,Hoja2!$D$2:$N$5000,11,FALSE)</f>
        <v>16.161670999999998</v>
      </c>
    </row>
    <row r="515" spans="1:13">
      <c r="A515" s="535"/>
      <c r="B515" s="551"/>
      <c r="C515" s="401" t="s">
        <v>3492</v>
      </c>
      <c r="D515" s="402" t="str">
        <f>VLOOKUP(C515,Hoja2!$D$2:$N$5000,2,FALSE)</f>
        <v>Otros</v>
      </c>
      <c r="E515" s="397">
        <f>VLOOKUP(C515,Hoja2!$D$2:$N$5000,3,FALSE)</f>
        <v>6</v>
      </c>
      <c r="F515" s="399">
        <f>VLOOKUP(C515,Hoja2!$D$2:$N$5000,4,FALSE)</f>
        <v>44378</v>
      </c>
      <c r="G515" s="399">
        <f>VLOOKUP(C515,Hoja2!$D$2:$N$5000,5,FALSE)</f>
        <v>46022</v>
      </c>
      <c r="H515" s="400">
        <f>VLOOKUP(C515,Hoja2!$D$2:$N$5000,6,FALSE)</f>
        <v>0.207069</v>
      </c>
      <c r="I515" s="400">
        <f>VLOOKUP(C515,Hoja2!$D$2:$N$5000,7,FALSE)</f>
        <v>0.77850200000000003</v>
      </c>
      <c r="J515" s="400">
        <f>VLOOKUP(C515,Hoja2!$D$2:$N$5000,8,FALSE)</f>
        <v>1.6257151999999999</v>
      </c>
      <c r="K515" s="400">
        <f>VLOOKUP(C515,Hoja2!$D$2:$N$5000,9,FALSE)</f>
        <v>1.543336</v>
      </c>
      <c r="L515" s="400">
        <f>VLOOKUP(C515,Hoja2!$D$2:$N$5000,10,FALSE)</f>
        <v>970.16134999999997</v>
      </c>
      <c r="M515" s="400">
        <f>VLOOKUP(C515,Hoja2!$D$2:$N$5000,11,FALSE)</f>
        <v>13.528672</v>
      </c>
    </row>
    <row r="516" spans="1:13" s="392" customFormat="1">
      <c r="A516" s="535"/>
      <c r="B516" s="551"/>
      <c r="C516" s="401" t="s">
        <v>5182</v>
      </c>
      <c r="D516" s="402" t="str">
        <f>VLOOKUP(C516,Hoja2!$D$2:$N$5000,2,FALSE)</f>
        <v>Cementos</v>
      </c>
      <c r="E516" s="397">
        <f>VLOOKUP(C516,Hoja2!$D$2:$N$5000,3,FALSE)</f>
        <v>7</v>
      </c>
      <c r="F516" s="399">
        <f>VLOOKUP(C516,Hoja2!$D$2:$N$5000,4,FALSE)</f>
        <v>44074</v>
      </c>
      <c r="G516" s="399">
        <f>VLOOKUP(C516,Hoja2!$D$2:$N$5000,5,FALSE)</f>
        <v>44561</v>
      </c>
      <c r="H516" s="400">
        <f>VLOOKUP(C516,Hoja2!$D$2:$N$5000,6,FALSE)</f>
        <v>0.196824</v>
      </c>
      <c r="I516" s="400">
        <f>VLOOKUP(C516,Hoja2!$D$2:$N$5000,7,FALSE)</f>
        <v>0.36249799999999999</v>
      </c>
      <c r="J516" s="400">
        <f>VLOOKUP(C516,Hoja2!$D$2:$N$5000,8,FALSE)</f>
        <v>1.1779675999999999</v>
      </c>
      <c r="K516" s="400">
        <f>VLOOKUP(C516,Hoja2!$D$2:$N$5000,9,FALSE)</f>
        <v>1.1782509999999999</v>
      </c>
      <c r="L516" s="400">
        <f>VLOOKUP(C516,Hoja2!$D$2:$N$5000,10,FALSE)</f>
        <v>327.31947000000002</v>
      </c>
      <c r="M516" s="400">
        <f>VLOOKUP(C516,Hoja2!$D$2:$N$5000,11,FALSE)</f>
        <v>19.524044</v>
      </c>
    </row>
    <row r="517" spans="1:13">
      <c r="A517" s="535"/>
      <c r="B517" s="551"/>
      <c r="C517" s="401" t="s">
        <v>7371</v>
      </c>
      <c r="D517" s="402" t="str">
        <f>VLOOKUP(C517,Hoja2!$D$2:$N$5000,2,FALSE)</f>
        <v>Cementos</v>
      </c>
      <c r="E517" s="397">
        <f>VLOOKUP(C517,Hoja2!$D$2:$N$5000,3,FALSE)</f>
        <v>7</v>
      </c>
      <c r="F517" s="399">
        <f>VLOOKUP(C517,Hoja2!$D$2:$N$5000,4,FALSE)</f>
        <v>44440</v>
      </c>
      <c r="G517" s="399">
        <f>VLOOKUP(C517,Hoja2!$D$2:$N$5000,5,FALSE)</f>
        <v>44561</v>
      </c>
      <c r="H517" s="400">
        <f>VLOOKUP(C517,Hoja2!$D$2:$N$5000,6,FALSE)</f>
        <v>0.11391999999999999</v>
      </c>
      <c r="I517" s="400">
        <f>VLOOKUP(C517,Hoja2!$D$2:$N$5000,7,FALSE)</f>
        <v>0.35371999999999998</v>
      </c>
      <c r="J517" s="400">
        <f>VLOOKUP(C517,Hoja2!$D$2:$N$5000,8,FALSE)</f>
        <v>0.27782279999999998</v>
      </c>
      <c r="K517" s="400">
        <f>VLOOKUP(C517,Hoja2!$D$2:$N$5000,9,FALSE)</f>
        <v>0.269258</v>
      </c>
      <c r="L517" s="400">
        <f>VLOOKUP(C517,Hoja2!$D$2:$N$5000,10,FALSE)</f>
        <v>75.336332999999996</v>
      </c>
      <c r="M517" s="400">
        <f>VLOOKUP(C517,Hoja2!$D$2:$N$5000,11,FALSE)</f>
        <v>19.453990000000001</v>
      </c>
    </row>
    <row r="518" spans="1:13">
      <c r="A518" s="535"/>
      <c r="B518" s="551"/>
      <c r="C518" s="401" t="s">
        <v>146</v>
      </c>
      <c r="D518" s="402" t="str">
        <f>VLOOKUP(C518,Hoja2!$D$2:$N$5000,2,FALSE)</f>
        <v>Vidrios, cauchos y plásticos</v>
      </c>
      <c r="E518" s="397">
        <f>VLOOKUP(C518,Hoja2!$D$2:$N$5000,3,FALSE)</f>
        <v>8</v>
      </c>
      <c r="F518" s="399">
        <f>VLOOKUP(C518,Hoja2!$D$2:$N$5000,4,FALSE)</f>
        <v>39448</v>
      </c>
      <c r="G518" s="399">
        <f>VLOOKUP(C518,Hoja2!$D$2:$N$5000,5,FALSE)</f>
        <v>46022</v>
      </c>
      <c r="H518" s="400">
        <f>VLOOKUP(C518,Hoja2!$D$2:$N$5000,6,FALSE)</f>
        <v>0.19949</v>
      </c>
      <c r="I518" s="400">
        <f>VLOOKUP(C518,Hoja2!$D$2:$N$5000,7,FALSE)</f>
        <v>0.585148</v>
      </c>
      <c r="J518" s="400">
        <f>VLOOKUP(C518,Hoja2!$D$2:$N$5000,8,FALSE)</f>
        <v>1.3706</v>
      </c>
      <c r="K518" s="400">
        <f>VLOOKUP(C518,Hoja2!$D$2:$N$5000,9,FALSE)</f>
        <v>1.1448050000000001</v>
      </c>
      <c r="L518" s="400">
        <f>VLOOKUP(C518,Hoja2!$D$2:$N$5000,10,FALSE)</f>
        <v>618.28820900000005</v>
      </c>
      <c r="M518" s="400">
        <f>VLOOKUP(C518,Hoja2!$D$2:$N$5000,11,FALSE)</f>
        <v>22.845123999999998</v>
      </c>
    </row>
    <row r="519" spans="1:13">
      <c r="A519" s="535"/>
      <c r="B519" s="551"/>
      <c r="C519" s="401" t="s">
        <v>6831</v>
      </c>
      <c r="D519" s="402" t="str">
        <f>VLOOKUP(C519,Hoja2!$D$2:$N$5000,2,FALSE)</f>
        <v>Textiles</v>
      </c>
      <c r="E519" s="397">
        <f>VLOOKUP(C519,Hoja2!$D$2:$N$5000,3,FALSE)</f>
        <v>6</v>
      </c>
      <c r="F519" s="399">
        <f>VLOOKUP(C519,Hoja2!$D$2:$N$5000,4,FALSE)</f>
        <v>44203</v>
      </c>
      <c r="G519" s="399">
        <f>VLOOKUP(C519,Hoja2!$D$2:$N$5000,5,FALSE)</f>
        <v>46022</v>
      </c>
      <c r="H519" s="400">
        <f>VLOOKUP(C519,Hoja2!$D$2:$N$5000,6,FALSE)</f>
        <v>3.2409E-2</v>
      </c>
      <c r="I519" s="400">
        <f>VLOOKUP(C519,Hoja2!$D$2:$N$5000,7,FALSE)</f>
        <v>0.26117200000000002</v>
      </c>
      <c r="J519" s="400">
        <f>VLOOKUP(C519,Hoja2!$D$2:$N$5000,8,FALSE)</f>
        <v>0.36809999999999998</v>
      </c>
      <c r="K519" s="400">
        <f>VLOOKUP(C519,Hoja2!$D$2:$N$5000,9,FALSE)</f>
        <v>0.15737499999999999</v>
      </c>
      <c r="L519" s="400">
        <f>VLOOKUP(C519,Hoja2!$D$2:$N$5000,10,FALSE)</f>
        <v>73.444664000000003</v>
      </c>
      <c r="M519" s="400">
        <f>VLOOKUP(C519,Hoja2!$D$2:$N$5000,11,FALSE)</f>
        <v>13.211596999999999</v>
      </c>
    </row>
    <row r="520" spans="1:13">
      <c r="A520" s="546"/>
      <c r="B520" s="552"/>
      <c r="C520" s="401" t="s">
        <v>2109</v>
      </c>
      <c r="D520" s="402" t="str">
        <f>VLOOKUP(C520,Hoja2!$D$2:$N$5000,2,FALSE)</f>
        <v>Cementos</v>
      </c>
      <c r="E520" s="397">
        <f>VLOOKUP(C520,Hoja2!$D$2:$N$5000,3,FALSE)</f>
        <v>6</v>
      </c>
      <c r="F520" s="399">
        <f>VLOOKUP(C520,Hoja2!$D$2:$N$5000,4,FALSE)</f>
        <v>44361</v>
      </c>
      <c r="G520" s="399">
        <f>VLOOKUP(C520,Hoja2!$D$2:$N$5000,5,FALSE)</f>
        <v>46022</v>
      </c>
      <c r="H520" s="400">
        <f>VLOOKUP(C520,Hoja2!$D$2:$N$5000,6,FALSE)</f>
        <v>0.21290899999999999</v>
      </c>
      <c r="I520" s="400">
        <f>VLOOKUP(C520,Hoja2!$D$2:$N$5000,7,FALSE)</f>
        <v>0.72817600000000005</v>
      </c>
      <c r="J520" s="400">
        <f>VLOOKUP(C520,Hoja2!$D$2:$N$5000,8,FALSE)</f>
        <v>0.60043800000000003</v>
      </c>
      <c r="K520" s="400">
        <f>VLOOKUP(C520,Hoja2!$D$2:$N$5000,9,FALSE)</f>
        <v>0.60970000000000002</v>
      </c>
      <c r="L520" s="400">
        <f>VLOOKUP(C520,Hoja2!$D$2:$N$5000,10,FALSE)</f>
        <v>335.16013600000002</v>
      </c>
      <c r="M520" s="400">
        <f>VLOOKUP(C520,Hoja2!$D$2:$N$5000,11,FALSE)</f>
        <v>13.846437999999999</v>
      </c>
    </row>
    <row r="521" spans="1:13" ht="12.75">
      <c r="A521" s="543" t="s">
        <v>4039</v>
      </c>
      <c r="B521" s="544"/>
      <c r="C521" s="544"/>
      <c r="D521" s="544"/>
      <c r="E521" s="544"/>
      <c r="F521" s="544"/>
      <c r="G521" s="545"/>
      <c r="H521" s="195">
        <f>+Hoja3!S7</f>
        <v>0.17136499999999999</v>
      </c>
      <c r="I521" s="195">
        <f>+Hoja3!T7</f>
        <v>0.80782200000000004</v>
      </c>
      <c r="J521"/>
      <c r="K521"/>
      <c r="L521" s="195">
        <f>+Hoja3!W7</f>
        <v>127728.257877</v>
      </c>
      <c r="M521" s="195">
        <f>+Hoja3!X7</f>
        <v>18.356686</v>
      </c>
    </row>
    <row r="522" spans="1:13">
      <c r="C522" s="197"/>
      <c r="D522" s="198"/>
      <c r="E522" s="198"/>
      <c r="F522" s="198"/>
      <c r="G522" s="198"/>
      <c r="H522" s="222"/>
      <c r="I522" s="222"/>
      <c r="J522" s="222"/>
      <c r="K522" s="222"/>
      <c r="L522" s="222"/>
      <c r="M522" s="222"/>
    </row>
    <row r="523" spans="1:13">
      <c r="A523" s="528" t="s">
        <v>4040</v>
      </c>
      <c r="B523" s="433" t="s">
        <v>3818</v>
      </c>
      <c r="C523" s="401" t="s">
        <v>7327</v>
      </c>
      <c r="D523" s="221" t="str">
        <f>VLOOKUP(C523,Hoja2!$D$2:$N$5000,2,FALSE)</f>
        <v>Otros</v>
      </c>
      <c r="E523" s="215">
        <f>VLOOKUP(C523,Hoja2!$D$2:$N$5000,3,FALSE)</f>
        <v>1</v>
      </c>
      <c r="F523" s="217">
        <f>VLOOKUP(C523,Hoja2!$D$2:$N$5000,4,FALSE)</f>
        <v>44393</v>
      </c>
      <c r="G523" s="217">
        <f>VLOOKUP(C523,Hoja2!$D$2:$N$5000,5,FALSE)</f>
        <v>45107</v>
      </c>
      <c r="H523" s="218">
        <f>VLOOKUP(C523,Hoja2!$D$2:$N$5000,6,FALSE)</f>
        <v>0.22541800000000001</v>
      </c>
      <c r="I523" s="218">
        <f>VLOOKUP(C523,Hoja2!$D$2:$N$5000,7,FALSE)</f>
        <v>0.24767400000000001</v>
      </c>
      <c r="J523" s="218">
        <f>VLOOKUP(C523,Hoja2!$D$2:$N$5000,8,FALSE)</f>
        <v>0.13338359999999999</v>
      </c>
      <c r="K523" s="218">
        <f>VLOOKUP(C523,Hoja2!$D$2:$N$5000,9,FALSE)</f>
        <v>4.1732999999999999E-2</v>
      </c>
      <c r="L523" s="218">
        <f>VLOOKUP(C523,Hoja2!$D$2:$N$5000,10,FALSE)</f>
        <v>24.676915000000001</v>
      </c>
      <c r="M523" s="218">
        <f>VLOOKUP(C523,Hoja2!$D$2:$N$5000,11,FALSE)</f>
        <v>14.573846</v>
      </c>
    </row>
    <row r="524" spans="1:13" s="392" customFormat="1">
      <c r="A524" s="529"/>
      <c r="B524" s="528" t="s">
        <v>3817</v>
      </c>
      <c r="C524" s="401" t="s">
        <v>1542</v>
      </c>
      <c r="D524" s="402" t="str">
        <f>VLOOKUP(C524,Hoja2!$D$2:$N$5000,2,FALSE)</f>
        <v>Textiles</v>
      </c>
      <c r="E524" s="433">
        <f>VLOOKUP(C524,Hoja2!$D$2:$N$5000,3,FALSE)</f>
        <v>9</v>
      </c>
      <c r="F524" s="399">
        <f>VLOOKUP(C524,Hoja2!$D$2:$N$5000,4,FALSE)</f>
        <v>43800</v>
      </c>
      <c r="G524" s="399">
        <f>VLOOKUP(C524,Hoja2!$D$2:$N$5000,5,FALSE)</f>
        <v>45657</v>
      </c>
      <c r="H524" s="400">
        <f>VLOOKUP(C524,Hoja2!$D$2:$N$5000,6,FALSE)</f>
        <v>0.19231400000000001</v>
      </c>
      <c r="I524" s="400">
        <f>VLOOKUP(C524,Hoja2!$D$2:$N$5000,7,FALSE)</f>
        <v>0.60891200000000001</v>
      </c>
      <c r="J524" s="400">
        <f>VLOOKUP(C524,Hoja2!$D$2:$N$5000,8,FALSE)</f>
        <v>0.74911839999999996</v>
      </c>
      <c r="K524" s="400">
        <f>VLOOKUP(C524,Hoja2!$D$2:$N$5000,9,FALSE)</f>
        <v>0.64631400000000006</v>
      </c>
      <c r="L524" s="400">
        <f>VLOOKUP(C524,Hoja2!$D$2:$N$5000,10,FALSE)</f>
        <v>350.35122799999999</v>
      </c>
      <c r="M524" s="400">
        <f>VLOOKUP(C524,Hoja2!$D$2:$N$5000,11,FALSE)</f>
        <v>13.664232</v>
      </c>
    </row>
    <row r="525" spans="1:13">
      <c r="A525" s="529"/>
      <c r="B525" s="529"/>
      <c r="C525" s="401" t="s">
        <v>1544</v>
      </c>
      <c r="D525" s="221" t="str">
        <f>VLOOKUP(C525,Hoja2!$D$2:$N$5000,2,FALSE)</f>
        <v>Textiles</v>
      </c>
      <c r="E525" s="215">
        <f>VLOOKUP(C525,Hoja2!$D$2:$N$5000,3,FALSE)</f>
        <v>9</v>
      </c>
      <c r="F525" s="217">
        <f>VLOOKUP(C525,Hoja2!$D$2:$N$5000,4,FALSE)</f>
        <v>43800</v>
      </c>
      <c r="G525" s="217">
        <f>VLOOKUP(C525,Hoja2!$D$2:$N$5000,5,FALSE)</f>
        <v>45657</v>
      </c>
      <c r="H525" s="218">
        <f>VLOOKUP(C525,Hoja2!$D$2:$N$5000,6,FALSE)</f>
        <v>0.19897000000000001</v>
      </c>
      <c r="I525" s="218">
        <f>VLOOKUP(C525,Hoja2!$D$2:$N$5000,7,FALSE)</f>
        <v>0.61176299999999995</v>
      </c>
      <c r="J525" s="218">
        <f>VLOOKUP(C525,Hoja2!$D$2:$N$5000,8,FALSE)</f>
        <v>0.86625680000000005</v>
      </c>
      <c r="K525" s="218">
        <f>VLOOKUP(C525,Hoja2!$D$2:$N$5000,9,FALSE)</f>
        <v>0.85456699999999997</v>
      </c>
      <c r="L525" s="218">
        <f>VLOOKUP(C525,Hoja2!$D$2:$N$5000,10,FALSE)</f>
        <v>407.03234600000002</v>
      </c>
      <c r="M525" s="218">
        <f>VLOOKUP(C525,Hoja2!$D$2:$N$5000,11,FALSE)</f>
        <v>14.246072</v>
      </c>
    </row>
    <row r="526" spans="1:13" s="196" customFormat="1">
      <c r="A526" s="529"/>
      <c r="B526" s="529"/>
      <c r="C526" s="401" t="s">
        <v>1546</v>
      </c>
      <c r="D526" s="221" t="str">
        <f>VLOOKUP(C526,Hoja2!$D$2:$N$5000,2,FALSE)</f>
        <v>Textiles</v>
      </c>
      <c r="E526" s="215">
        <f>VLOOKUP(C526,Hoja2!$D$2:$N$5000,3,FALSE)</f>
        <v>9</v>
      </c>
      <c r="F526" s="217">
        <f>VLOOKUP(C526,Hoja2!$D$2:$N$5000,4,FALSE)</f>
        <v>43800</v>
      </c>
      <c r="G526" s="217">
        <f>VLOOKUP(C526,Hoja2!$D$2:$N$5000,5,FALSE)</f>
        <v>45657</v>
      </c>
      <c r="H526" s="218">
        <f>VLOOKUP(C526,Hoja2!$D$2:$N$5000,6,FALSE)</f>
        <v>0.197384</v>
      </c>
      <c r="I526" s="218">
        <f>VLOOKUP(C526,Hoja2!$D$2:$N$5000,7,FALSE)</f>
        <v>0.69887900000000003</v>
      </c>
      <c r="J526" s="218">
        <f>VLOOKUP(C526,Hoja2!$D$2:$N$5000,8,FALSE)</f>
        <v>1.0464028000000001</v>
      </c>
      <c r="K526" s="218">
        <f>VLOOKUP(C526,Hoja2!$D$2:$N$5000,9,FALSE)</f>
        <v>1.0700050000000001</v>
      </c>
      <c r="L526" s="218">
        <f>VLOOKUP(C526,Hoja2!$D$2:$N$5000,10,FALSE)</f>
        <v>561.69413999999995</v>
      </c>
      <c r="M526" s="218">
        <f>VLOOKUP(C526,Hoja2!$D$2:$N$5000,11,FALSE)</f>
        <v>13.801729</v>
      </c>
    </row>
    <row r="527" spans="1:13">
      <c r="A527" s="529"/>
      <c r="B527" s="529"/>
      <c r="C527" s="401" t="s">
        <v>601</v>
      </c>
      <c r="D527" s="221" t="str">
        <f>VLOOKUP(C527,Hoja2!$D$2:$N$5000,2,FALSE)</f>
        <v>Alimentos</v>
      </c>
      <c r="E527" s="215">
        <f>VLOOKUP(C527,Hoja2!$D$2:$N$5000,3,FALSE)</f>
        <v>9</v>
      </c>
      <c r="F527" s="217">
        <f>VLOOKUP(C527,Hoja2!$D$2:$N$5000,4,FALSE)</f>
        <v>43497</v>
      </c>
      <c r="G527" s="217">
        <f>VLOOKUP(C527,Hoja2!$D$2:$N$5000,5,FALSE)</f>
        <v>44926</v>
      </c>
      <c r="H527" s="218">
        <f>VLOOKUP(C527,Hoja2!$D$2:$N$5000,6,FALSE)</f>
        <v>0.19960800000000001</v>
      </c>
      <c r="I527" s="218">
        <f>VLOOKUP(C527,Hoja2!$D$2:$N$5000,7,FALSE)</f>
        <v>0.48759799999999998</v>
      </c>
      <c r="J527" s="218">
        <f>VLOOKUP(C527,Hoja2!$D$2:$N$5000,8,FALSE)</f>
        <v>0.42497000000000001</v>
      </c>
      <c r="K527" s="218">
        <f>VLOOKUP(C527,Hoja2!$D$2:$N$5000,9,FALSE)</f>
        <v>0.389017</v>
      </c>
      <c r="L527" s="218">
        <f>VLOOKUP(C527,Hoja2!$D$2:$N$5000,10,FALSE)</f>
        <v>159.15456900000001</v>
      </c>
      <c r="M527" s="218">
        <f>VLOOKUP(C527,Hoja2!$D$2:$N$5000,11,FALSE)</f>
        <v>15.854115999999999</v>
      </c>
    </row>
    <row r="528" spans="1:13">
      <c r="A528" s="529"/>
      <c r="B528" s="529"/>
      <c r="C528" s="401" t="s">
        <v>558</v>
      </c>
      <c r="D528" s="221" t="str">
        <f>VLOOKUP(C528,Hoja2!$D$2:$N$5000,2,FALSE)</f>
        <v>Textiles</v>
      </c>
      <c r="E528" s="215">
        <f>VLOOKUP(C528,Hoja2!$D$2:$N$5000,3,FALSE)</f>
        <v>9</v>
      </c>
      <c r="F528" s="217">
        <f>VLOOKUP(C528,Hoja2!$D$2:$N$5000,4,FALSE)</f>
        <v>43466</v>
      </c>
      <c r="G528" s="217">
        <f>VLOOKUP(C528,Hoja2!$D$2:$N$5000,5,FALSE)</f>
        <v>44561</v>
      </c>
      <c r="H528" s="218">
        <f>VLOOKUP(C528,Hoja2!$D$2:$N$5000,6,FALSE)</f>
        <v>0.19269</v>
      </c>
      <c r="I528" s="218">
        <f>VLOOKUP(C528,Hoja2!$D$2:$N$5000,7,FALSE)</f>
        <v>0.529362</v>
      </c>
      <c r="J528" s="218">
        <f>VLOOKUP(C528,Hoja2!$D$2:$N$5000,8,FALSE)</f>
        <v>0.751556</v>
      </c>
      <c r="K528" s="218">
        <f>VLOOKUP(C528,Hoja2!$D$2:$N$5000,9,FALSE)</f>
        <v>0.66391100000000003</v>
      </c>
      <c r="L528" s="218">
        <f>VLOOKUP(C528,Hoja2!$D$2:$N$5000,10,FALSE)</f>
        <v>305.57183400000002</v>
      </c>
      <c r="M528" s="218">
        <f>VLOOKUP(C528,Hoja2!$D$2:$N$5000,11,FALSE)</f>
        <v>15.162008999999999</v>
      </c>
    </row>
    <row r="529" spans="1:13">
      <c r="A529" s="529"/>
      <c r="B529" s="529"/>
      <c r="C529" s="401" t="s">
        <v>550</v>
      </c>
      <c r="D529" s="221" t="str">
        <f>VLOOKUP(C529,Hoja2!$D$2:$N$5000,2,FALSE)</f>
        <v>Textiles</v>
      </c>
      <c r="E529" s="215">
        <f>VLOOKUP(C529,Hoja2!$D$2:$N$5000,3,FALSE)</f>
        <v>9</v>
      </c>
      <c r="F529" s="217">
        <f>VLOOKUP(C529,Hoja2!$D$2:$N$5000,4,FALSE)</f>
        <v>43466</v>
      </c>
      <c r="G529" s="217">
        <f>VLOOKUP(C529,Hoja2!$D$2:$N$5000,5,FALSE)</f>
        <v>44561</v>
      </c>
      <c r="H529" s="218">
        <f>VLOOKUP(C529,Hoja2!$D$2:$N$5000,6,FALSE)</f>
        <v>0.19009899999999999</v>
      </c>
      <c r="I529" s="218">
        <f>VLOOKUP(C529,Hoja2!$D$2:$N$5000,7,FALSE)</f>
        <v>0.67887799999999998</v>
      </c>
      <c r="J529" s="218">
        <f>VLOOKUP(C529,Hoja2!$D$2:$N$5000,8,FALSE)</f>
        <v>0.69927760000000005</v>
      </c>
      <c r="K529" s="218">
        <f>VLOOKUP(C529,Hoja2!$D$2:$N$5000,9,FALSE)</f>
        <v>0.69223299999999999</v>
      </c>
      <c r="L529" s="218">
        <f>VLOOKUP(C529,Hoja2!$D$2:$N$5000,10,FALSE)</f>
        <v>364.61991599999999</v>
      </c>
      <c r="M529" s="218">
        <f>VLOOKUP(C529,Hoja2!$D$2:$N$5000,11,FALSE)</f>
        <v>14.816787</v>
      </c>
    </row>
    <row r="530" spans="1:13">
      <c r="A530" s="529"/>
      <c r="B530" s="529"/>
      <c r="C530" s="401" t="s">
        <v>552</v>
      </c>
      <c r="D530" s="221" t="str">
        <f>VLOOKUP(C530,Hoja2!$D$2:$N$5000,2,FALSE)</f>
        <v>Textiles</v>
      </c>
      <c r="E530" s="215">
        <f>VLOOKUP(C530,Hoja2!$D$2:$N$5000,3,FALSE)</f>
        <v>9</v>
      </c>
      <c r="F530" s="217">
        <f>VLOOKUP(C530,Hoja2!$D$2:$N$5000,4,FALSE)</f>
        <v>43466</v>
      </c>
      <c r="G530" s="217">
        <f>VLOOKUP(C530,Hoja2!$D$2:$N$5000,5,FALSE)</f>
        <v>44561</v>
      </c>
      <c r="H530" s="218">
        <f>VLOOKUP(C530,Hoja2!$D$2:$N$5000,6,FALSE)</f>
        <v>0.18540000000000001</v>
      </c>
      <c r="I530" s="218">
        <f>VLOOKUP(C530,Hoja2!$D$2:$N$5000,7,FALSE)</f>
        <v>0.47816799999999998</v>
      </c>
      <c r="J530" s="218">
        <f>VLOOKUP(C530,Hoja2!$D$2:$N$5000,8,FALSE)</f>
        <v>0.1345836</v>
      </c>
      <c r="K530" s="218">
        <f>VLOOKUP(C530,Hoja2!$D$2:$N$5000,9,FALSE)</f>
        <v>0.13026199999999999</v>
      </c>
      <c r="L530" s="218">
        <f>VLOOKUP(C530,Hoja2!$D$2:$N$5000,10,FALSE)</f>
        <v>49.427951</v>
      </c>
      <c r="M530" s="218">
        <f>VLOOKUP(C530,Hoja2!$D$2:$N$5000,11,FALSE)</f>
        <v>16.499832999999999</v>
      </c>
    </row>
    <row r="531" spans="1:13" s="392" customFormat="1">
      <c r="A531" s="529"/>
      <c r="B531" s="529"/>
      <c r="C531" s="401" t="s">
        <v>554</v>
      </c>
      <c r="D531" s="402" t="str">
        <f>VLOOKUP(C531,Hoja2!$D$2:$N$5000,2,FALSE)</f>
        <v>Textiles</v>
      </c>
      <c r="E531" s="397">
        <f>VLOOKUP(C531,Hoja2!$D$2:$N$5000,3,FALSE)</f>
        <v>9</v>
      </c>
      <c r="F531" s="399">
        <f>VLOOKUP(C531,Hoja2!$D$2:$N$5000,4,FALSE)</f>
        <v>43466</v>
      </c>
      <c r="G531" s="399">
        <f>VLOOKUP(C531,Hoja2!$D$2:$N$5000,5,FALSE)</f>
        <v>44561</v>
      </c>
      <c r="H531" s="400">
        <f>VLOOKUP(C531,Hoja2!$D$2:$N$5000,6,FALSE)</f>
        <v>0.207397</v>
      </c>
      <c r="I531" s="400">
        <f>VLOOKUP(C531,Hoja2!$D$2:$N$5000,7,FALSE)</f>
        <v>0.632629</v>
      </c>
      <c r="J531" s="400">
        <f>VLOOKUP(C531,Hoja2!$D$2:$N$5000,8,FALSE)</f>
        <v>0.4971796</v>
      </c>
      <c r="K531" s="400">
        <f>VLOOKUP(C531,Hoja2!$D$2:$N$5000,9,FALSE)</f>
        <v>0.49158200000000002</v>
      </c>
      <c r="L531" s="400">
        <f>VLOOKUP(C531,Hoja2!$D$2:$N$5000,10,FALSE)</f>
        <v>241.58045999999999</v>
      </c>
      <c r="M531" s="400">
        <f>VLOOKUP(C531,Hoja2!$D$2:$N$5000,11,FALSE)</f>
        <v>15.128216</v>
      </c>
    </row>
    <row r="532" spans="1:13">
      <c r="A532" s="529"/>
      <c r="B532" s="529"/>
      <c r="C532" s="401" t="s">
        <v>556</v>
      </c>
      <c r="D532" s="221" t="str">
        <f>VLOOKUP(C532,Hoja2!$D$2:$N$5000,2,FALSE)</f>
        <v>Textiles</v>
      </c>
      <c r="E532" s="215">
        <f>VLOOKUP(C532,Hoja2!$D$2:$N$5000,3,FALSE)</f>
        <v>9</v>
      </c>
      <c r="F532" s="217">
        <f>VLOOKUP(C532,Hoja2!$D$2:$N$5000,4,FALSE)</f>
        <v>43466</v>
      </c>
      <c r="G532" s="217">
        <f>VLOOKUP(C532,Hoja2!$D$2:$N$5000,5,FALSE)</f>
        <v>44561</v>
      </c>
      <c r="H532" s="218">
        <f>VLOOKUP(C532,Hoja2!$D$2:$N$5000,6,FALSE)</f>
        <v>0.19447</v>
      </c>
      <c r="I532" s="218">
        <f>VLOOKUP(C532,Hoja2!$D$2:$N$5000,7,FALSE)</f>
        <v>0.77627000000000002</v>
      </c>
      <c r="J532" s="218">
        <f>VLOOKUP(C532,Hoja2!$D$2:$N$5000,8,FALSE)</f>
        <v>0.58292920000000004</v>
      </c>
      <c r="K532" s="218">
        <f>VLOOKUP(C532,Hoja2!$D$2:$N$5000,9,FALSE)</f>
        <v>0.60591200000000001</v>
      </c>
      <c r="L532" s="218">
        <f>VLOOKUP(C532,Hoja2!$D$2:$N$5000,10,FALSE)</f>
        <v>347.558111</v>
      </c>
      <c r="M532" s="218">
        <f>VLOOKUP(C532,Hoja2!$D$2:$N$5000,11,FALSE)</f>
        <v>14.462388000000001</v>
      </c>
    </row>
    <row r="533" spans="1:13">
      <c r="A533" s="529"/>
      <c r="B533" s="529"/>
      <c r="C533" s="401" t="s">
        <v>1499</v>
      </c>
      <c r="D533" s="221" t="str">
        <f>VLOOKUP(C533,Hoja2!$D$2:$N$5000,2,FALSE)</f>
        <v>Cerámicos</v>
      </c>
      <c r="E533" s="215">
        <f>VLOOKUP(C533,Hoja2!$D$2:$N$5000,3,FALSE)</f>
        <v>9</v>
      </c>
      <c r="F533" s="217">
        <f>VLOOKUP(C533,Hoja2!$D$2:$N$5000,4,FALSE)</f>
        <v>43831</v>
      </c>
      <c r="G533" s="217">
        <f>VLOOKUP(C533,Hoja2!$D$2:$N$5000,5,FALSE)</f>
        <v>44926</v>
      </c>
      <c r="H533" s="218">
        <f>VLOOKUP(C533,Hoja2!$D$2:$N$5000,6,FALSE)</f>
        <v>0.18335799999999999</v>
      </c>
      <c r="I533" s="218">
        <f>VLOOKUP(C533,Hoja2!$D$2:$N$5000,7,FALSE)</f>
        <v>0.53496900000000003</v>
      </c>
      <c r="J533" s="218">
        <f>VLOOKUP(C533,Hoja2!$D$2:$N$5000,8,FALSE)</f>
        <v>0.57583359999999995</v>
      </c>
      <c r="K533" s="218">
        <f>VLOOKUP(C533,Hoja2!$D$2:$N$5000,9,FALSE)</f>
        <v>0.58810700000000005</v>
      </c>
      <c r="L533" s="218">
        <f>VLOOKUP(C533,Hoja2!$D$2:$N$5000,10,FALSE)</f>
        <v>236.60547600000001</v>
      </c>
      <c r="M533" s="218">
        <f>VLOOKUP(C533,Hoja2!$D$2:$N$5000,11,FALSE)</f>
        <v>14.858714000000001</v>
      </c>
    </row>
    <row r="534" spans="1:13">
      <c r="A534" s="529"/>
      <c r="B534" s="529"/>
      <c r="C534" s="401" t="s">
        <v>1501</v>
      </c>
      <c r="D534" s="221" t="str">
        <f>VLOOKUP(C534,Hoja2!$D$2:$N$5000,2,FALSE)</f>
        <v>Cerámicos</v>
      </c>
      <c r="E534" s="215">
        <f>VLOOKUP(C534,Hoja2!$D$2:$N$5000,3,FALSE)</f>
        <v>9</v>
      </c>
      <c r="F534" s="217">
        <f>VLOOKUP(C534,Hoja2!$D$2:$N$5000,4,FALSE)</f>
        <v>43831</v>
      </c>
      <c r="G534" s="217">
        <f>VLOOKUP(C534,Hoja2!$D$2:$N$5000,5,FALSE)</f>
        <v>44926</v>
      </c>
      <c r="H534" s="218">
        <f>VLOOKUP(C534,Hoja2!$D$2:$N$5000,6,FALSE)</f>
        <v>0.21346499999999999</v>
      </c>
      <c r="I534" s="218">
        <f>VLOOKUP(C534,Hoja2!$D$2:$N$5000,7,FALSE)</f>
        <v>0.88266599999999995</v>
      </c>
      <c r="J534" s="218">
        <f>VLOOKUP(C534,Hoja2!$D$2:$N$5000,8,FALSE)</f>
        <v>1.0568028</v>
      </c>
      <c r="K534" s="218">
        <f>VLOOKUP(C534,Hoja2!$D$2:$N$5000,9,FALSE)</f>
        <v>1.0855189999999999</v>
      </c>
      <c r="L534" s="218">
        <f>VLOOKUP(C534,Hoja2!$D$2:$N$5000,10,FALSE)</f>
        <v>716.45565899999997</v>
      </c>
      <c r="M534" s="218">
        <f>VLOOKUP(C534,Hoja2!$D$2:$N$5000,11,FALSE)</f>
        <v>12.642142</v>
      </c>
    </row>
    <row r="535" spans="1:13">
      <c r="A535" s="529"/>
      <c r="B535" s="529"/>
      <c r="C535" s="401" t="s">
        <v>444</v>
      </c>
      <c r="D535" s="221" t="str">
        <f>VLOOKUP(C535,Hoja2!$D$2:$N$5000,2,FALSE)</f>
        <v>Transporte</v>
      </c>
      <c r="E535" s="215">
        <f>VLOOKUP(C535,Hoja2!$D$2:$N$5000,3,FALSE)</f>
        <v>9</v>
      </c>
      <c r="F535" s="217">
        <f>VLOOKUP(C535,Hoja2!$D$2:$N$5000,4,FALSE)</f>
        <v>43862</v>
      </c>
      <c r="G535" s="217">
        <f>VLOOKUP(C535,Hoja2!$D$2:$N$5000,5,FALSE)</f>
        <v>45657</v>
      </c>
      <c r="H535" s="218">
        <f>VLOOKUP(C535,Hoja2!$D$2:$N$5000,6,FALSE)</f>
        <v>0.25297999999999998</v>
      </c>
      <c r="I535" s="218">
        <f>VLOOKUP(C535,Hoja2!$D$2:$N$5000,7,FALSE)</f>
        <v>0.43477100000000002</v>
      </c>
      <c r="J535" s="218">
        <f>VLOOKUP(C535,Hoja2!$D$2:$N$5000,8,FALSE)</f>
        <v>2.6080624000000001</v>
      </c>
      <c r="K535" s="218">
        <f>VLOOKUP(C535,Hoja2!$D$2:$N$5000,9,FALSE)</f>
        <v>2.6325280000000002</v>
      </c>
      <c r="L535" s="218">
        <f>VLOOKUP(C535,Hoja2!$D$2:$N$5000,10,FALSE)</f>
        <v>870.91851999999994</v>
      </c>
      <c r="M535" s="218">
        <f>VLOOKUP(C535,Hoja2!$D$2:$N$5000,11,FALSE)</f>
        <v>15.295052999999999</v>
      </c>
    </row>
    <row r="536" spans="1:13">
      <c r="A536" s="529"/>
      <c r="B536" s="529"/>
      <c r="C536" s="401" t="s">
        <v>3689</v>
      </c>
      <c r="D536" s="221" t="str">
        <f>VLOOKUP(C536,Hoja2!$D$2:$N$5000,2,FALSE)</f>
        <v>Agroindustria</v>
      </c>
      <c r="E536" s="215">
        <f>VLOOKUP(C536,Hoja2!$D$2:$N$5000,3,FALSE)</f>
        <v>9</v>
      </c>
      <c r="F536" s="217">
        <f>VLOOKUP(C536,Hoja2!$D$2:$N$5000,4,FALSE)</f>
        <v>43525</v>
      </c>
      <c r="G536" s="217">
        <f>VLOOKUP(C536,Hoja2!$D$2:$N$5000,5,FALSE)</f>
        <v>44651</v>
      </c>
      <c r="H536" s="218">
        <f>VLOOKUP(C536,Hoja2!$D$2:$N$5000,6,FALSE)</f>
        <v>0.214034</v>
      </c>
      <c r="I536" s="218">
        <f>VLOOKUP(C536,Hoja2!$D$2:$N$5000,7,FALSE)</f>
        <v>0.56487200000000004</v>
      </c>
      <c r="J536" s="218">
        <f>VLOOKUP(C536,Hoja2!$D$2:$N$5000,8,FALSE)</f>
        <v>0.37893919999999998</v>
      </c>
      <c r="K536" s="218">
        <f>VLOOKUP(C536,Hoja2!$D$2:$N$5000,9,FALSE)</f>
        <v>0.36615799999999998</v>
      </c>
      <c r="L536" s="218">
        <f>VLOOKUP(C536,Hoja2!$D$2:$N$5000,10,FALSE)</f>
        <v>164.27635799999999</v>
      </c>
      <c r="M536" s="218">
        <f>VLOOKUP(C536,Hoja2!$D$2:$N$5000,11,FALSE)</f>
        <v>15.877541000000001</v>
      </c>
    </row>
    <row r="537" spans="1:13">
      <c r="A537" s="529"/>
      <c r="B537" s="529"/>
      <c r="C537" s="401" t="s">
        <v>1423</v>
      </c>
      <c r="D537" s="221" t="str">
        <f>VLOOKUP(C537,Hoja2!$D$2:$N$5000,2,FALSE)</f>
        <v>Cementos</v>
      </c>
      <c r="E537" s="215">
        <f>VLOOKUP(C537,Hoja2!$D$2:$N$5000,3,FALSE)</f>
        <v>9</v>
      </c>
      <c r="F537" s="217">
        <f>VLOOKUP(C537,Hoja2!$D$2:$N$5000,4,FALSE)</f>
        <v>43831</v>
      </c>
      <c r="G537" s="217">
        <f>VLOOKUP(C537,Hoja2!$D$2:$N$5000,5,FALSE)</f>
        <v>44926</v>
      </c>
      <c r="H537" s="218">
        <f>VLOOKUP(C537,Hoja2!$D$2:$N$5000,6,FALSE)</f>
        <v>2.2183999999999999E-2</v>
      </c>
      <c r="I537" s="218">
        <f>VLOOKUP(C537,Hoja2!$D$2:$N$5000,7,FALSE)</f>
        <v>0.284721</v>
      </c>
      <c r="J537" s="218">
        <f>VLOOKUP(C537,Hoja2!$D$2:$N$5000,8,FALSE)</f>
        <v>0.45130920000000002</v>
      </c>
      <c r="K537" s="218">
        <f>VLOOKUP(C537,Hoja2!$D$2:$N$5000,9,FALSE)</f>
        <v>1.7909999999999999E-2</v>
      </c>
      <c r="L537" s="218">
        <f>VLOOKUP(C537,Hoja2!$D$2:$N$5000,10,FALSE)</f>
        <v>98.694545000000005</v>
      </c>
      <c r="M537" s="218">
        <f>VLOOKUP(C537,Hoja2!$D$2:$N$5000,11,FALSE)</f>
        <v>10.659374</v>
      </c>
    </row>
    <row r="538" spans="1:13">
      <c r="A538" s="529"/>
      <c r="B538" s="542"/>
      <c r="C538" s="401" t="s">
        <v>7157</v>
      </c>
      <c r="D538" s="221" t="str">
        <f>VLOOKUP(C538,Hoja2!$D$2:$N$5000,2,FALSE)</f>
        <v>Otros</v>
      </c>
      <c r="E538" s="215">
        <f>VLOOKUP(C538,Hoja2!$D$2:$N$5000,3,FALSE)</f>
        <v>13</v>
      </c>
      <c r="F538" s="217">
        <f>VLOOKUP(C538,Hoja2!$D$2:$N$5000,4,FALSE)</f>
        <v>44348</v>
      </c>
      <c r="G538" s="217">
        <f>VLOOKUP(C538,Hoja2!$D$2:$N$5000,5,FALSE)</f>
        <v>45077</v>
      </c>
      <c r="H538" s="218">
        <f>VLOOKUP(C538,Hoja2!$D$2:$N$5000,6,FALSE)</f>
        <v>0.21626899999999999</v>
      </c>
      <c r="I538" s="218">
        <f>VLOOKUP(C538,Hoja2!$D$2:$N$5000,7,FALSE)</f>
        <v>0.63924499999999995</v>
      </c>
      <c r="J538" s="218">
        <f>VLOOKUP(C538,Hoja2!$D$2:$N$5000,8,FALSE)</f>
        <v>0.15987799999999999</v>
      </c>
      <c r="K538" s="218">
        <f>VLOOKUP(C538,Hoja2!$D$2:$N$5000,9,FALSE)</f>
        <v>0.147759</v>
      </c>
      <c r="L538" s="218">
        <f>VLOOKUP(C538,Hoja2!$D$2:$N$5000,10,FALSE)</f>
        <v>79.008438999999996</v>
      </c>
      <c r="M538" s="218">
        <f>VLOOKUP(C538,Hoja2!$D$2:$N$5000,11,FALSE)</f>
        <v>14.019962</v>
      </c>
    </row>
    <row r="539" spans="1:13" ht="12.75">
      <c r="A539" s="530" t="s">
        <v>4041</v>
      </c>
      <c r="B539" s="531"/>
      <c r="C539" s="531"/>
      <c r="D539" s="531"/>
      <c r="E539" s="531"/>
      <c r="F539" s="531"/>
      <c r="G539" s="532"/>
      <c r="H539" s="195">
        <f>+Hoja3!S9</f>
        <v>0.205461</v>
      </c>
      <c r="I539" s="195">
        <f>+Hoja3!T9</f>
        <v>0.73334200000000005</v>
      </c>
      <c r="J539"/>
      <c r="K539"/>
      <c r="L539" s="195">
        <f>+Hoja3!W9</f>
        <v>4977.626467</v>
      </c>
      <c r="M539" s="195">
        <f>+Hoja3!X9</f>
        <v>14.347284</v>
      </c>
    </row>
    <row r="540" spans="1:13">
      <c r="A540" s="547"/>
      <c r="B540" s="547"/>
      <c r="C540" s="547"/>
      <c r="D540" s="547"/>
      <c r="E540" s="547"/>
      <c r="F540" s="547"/>
      <c r="G540" s="547"/>
      <c r="H540" s="547"/>
      <c r="I540" s="547"/>
      <c r="J540" s="547"/>
      <c r="K540" s="547"/>
      <c r="L540" s="547"/>
      <c r="M540" s="547"/>
    </row>
    <row r="541" spans="1:13" s="196" customFormat="1">
      <c r="A541" s="533" t="s">
        <v>4042</v>
      </c>
      <c r="B541" s="220" t="s">
        <v>3818</v>
      </c>
      <c r="C541" s="368" t="s">
        <v>67</v>
      </c>
      <c r="D541" s="221" t="str">
        <f>VLOOKUP(C541,Hoja2!$D$2:$N$5000,2,FALSE)</f>
        <v>Cementos</v>
      </c>
      <c r="E541" s="215">
        <f>VLOOKUP(C541,Hoja2!$D$2:$N$5000,3,FALSE)</f>
        <v>11</v>
      </c>
      <c r="F541" s="217">
        <f>VLOOKUP(C541,Hoja2!$D$2:$N$5000,4,FALSE)</f>
        <v>42542</v>
      </c>
      <c r="G541" s="217">
        <f>VLOOKUP(C541,Hoja2!$D$2:$N$5000,5,FALSE)</f>
        <v>46022</v>
      </c>
      <c r="H541" s="218">
        <f>VLOOKUP(C541,Hoja2!$D$2:$N$5000,6,FALSE)</f>
        <v>0.21352499999999999</v>
      </c>
      <c r="I541" s="218">
        <f>VLOOKUP(C541,Hoja2!$D$2:$N$5000,7,FALSE)</f>
        <v>0.656694</v>
      </c>
      <c r="J541" s="218">
        <f>VLOOKUP(C541,Hoja2!$D$2:$N$5000,8,FALSE)</f>
        <v>5.2384351999999996</v>
      </c>
      <c r="K541" s="218">
        <f>VLOOKUP(C541,Hoja2!$D$2:$N$5000,9,FALSE)</f>
        <v>4.9786999999999999</v>
      </c>
      <c r="L541" s="218">
        <f>VLOOKUP(C541,Hoja2!$D$2:$N$5000,10,FALSE)</f>
        <v>2559.3975820000001</v>
      </c>
      <c r="M541" s="218">
        <f>VLOOKUP(C541,Hoja2!$D$2:$N$5000,11,FALSE)</f>
        <v>13.382979000000001</v>
      </c>
    </row>
    <row r="542" spans="1:13">
      <c r="A542" s="529"/>
      <c r="B542" s="215" t="s">
        <v>3819</v>
      </c>
      <c r="C542" s="368" t="s">
        <v>5202</v>
      </c>
      <c r="D542" s="221" t="str">
        <f>VLOOKUP(C542,Hoja2!$D$2:$N$5000,2,FALSE)</f>
        <v>Químicos</v>
      </c>
      <c r="E542" s="215">
        <f>VLOOKUP(C542,Hoja2!$D$2:$N$5000,3,FALSE)</f>
        <v>10</v>
      </c>
      <c r="F542" s="217">
        <f>VLOOKUP(C542,Hoja2!$D$2:$N$5000,4,FALSE)</f>
        <v>40893</v>
      </c>
      <c r="G542" s="217">
        <f>VLOOKUP(C542,Hoja2!$D$2:$N$5000,5,FALSE)</f>
        <v>44561</v>
      </c>
      <c r="H542" s="218">
        <f>VLOOKUP(C542,Hoja2!$D$2:$N$5000,6,FALSE)</f>
        <v>0.11597399999999999</v>
      </c>
      <c r="I542" s="218">
        <f>VLOOKUP(C542,Hoja2!$D$2:$N$5000,7,FALSE)</f>
        <v>0.86741299999999999</v>
      </c>
      <c r="J542" s="218">
        <f>VLOOKUP(C542,Hoja2!$D$2:$N$5000,8,FALSE)</f>
        <v>23.0814396</v>
      </c>
      <c r="K542" s="218">
        <f>VLOOKUP(C542,Hoja2!$D$2:$N$5000,9,FALSE)</f>
        <v>22.9527</v>
      </c>
      <c r="L542" s="218">
        <f>VLOOKUP(C542,Hoja2!$D$2:$N$5000,10,FALSE)</f>
        <v>14895.74375</v>
      </c>
      <c r="M542" s="218">
        <f>VLOOKUP(C542,Hoja2!$D$2:$N$5000,11,FALSE)</f>
        <v>11.949392</v>
      </c>
    </row>
    <row r="543" spans="1:13">
      <c r="A543" s="529"/>
      <c r="B543" s="534" t="s">
        <v>3817</v>
      </c>
      <c r="C543" s="368" t="s">
        <v>3404</v>
      </c>
      <c r="D543" s="221" t="str">
        <f>VLOOKUP(C543,Hoja2!$D$2:$N$5000,2,FALSE)</f>
        <v>Hidrocarburos</v>
      </c>
      <c r="E543" s="215">
        <f>VLOOKUP(C543,Hoja2!$D$2:$N$5000,3,FALSE)</f>
        <v>7</v>
      </c>
      <c r="F543" s="217">
        <f>VLOOKUP(C543,Hoja2!$D$2:$N$5000,4,FALSE)</f>
        <v>43435</v>
      </c>
      <c r="G543" s="217">
        <f>VLOOKUP(C543,Hoja2!$D$2:$N$5000,5,FALSE)</f>
        <v>46356</v>
      </c>
      <c r="H543" s="218">
        <f>VLOOKUP(C543,Hoja2!$D$2:$N$5000,6,FALSE)</f>
        <v>0.25278800000000001</v>
      </c>
      <c r="I543" s="218">
        <f>VLOOKUP(C543,Hoja2!$D$2:$N$5000,7,FALSE)</f>
        <v>0.37220799999999998</v>
      </c>
      <c r="J543" s="218">
        <f>VLOOKUP(C543,Hoja2!$D$2:$N$5000,8,FALSE)</f>
        <v>0.1528776</v>
      </c>
      <c r="K543" s="218">
        <f>VLOOKUP(C543,Hoja2!$D$2:$N$5000,9,FALSE)</f>
        <v>0.14171500000000001</v>
      </c>
      <c r="L543" s="218">
        <f>VLOOKUP(C543,Hoja2!$D$2:$N$5000,10,FALSE)</f>
        <v>43.350152999999999</v>
      </c>
      <c r="M543" s="218">
        <f>VLOOKUP(C543,Hoja2!$D$2:$N$5000,11,FALSE)</f>
        <v>17.885693</v>
      </c>
    </row>
    <row r="544" spans="1:13">
      <c r="A544" s="529"/>
      <c r="B544" s="535"/>
      <c r="C544" s="368" t="s">
        <v>3406</v>
      </c>
      <c r="D544" s="221" t="str">
        <f>VLOOKUP(C544,Hoja2!$D$2:$N$5000,2,FALSE)</f>
        <v>Hidrocarburos</v>
      </c>
      <c r="E544" s="215">
        <f>VLOOKUP(C544,Hoja2!$D$2:$N$5000,3,FALSE)</f>
        <v>7</v>
      </c>
      <c r="F544" s="217">
        <f>VLOOKUP(C544,Hoja2!$D$2:$N$5000,4,FALSE)</f>
        <v>43435</v>
      </c>
      <c r="G544" s="217">
        <f>VLOOKUP(C544,Hoja2!$D$2:$N$5000,5,FALSE)</f>
        <v>46356</v>
      </c>
      <c r="H544" s="218">
        <f>VLOOKUP(C544,Hoja2!$D$2:$N$5000,6,FALSE)</f>
        <v>0.30962099999999998</v>
      </c>
      <c r="I544" s="218">
        <f>VLOOKUP(C544,Hoja2!$D$2:$N$5000,7,FALSE)</f>
        <v>9.5189999999999997E-2</v>
      </c>
      <c r="J544" s="218">
        <f>VLOOKUP(C544,Hoja2!$D$2:$N$5000,8,FALSE)</f>
        <v>0.15217520000000001</v>
      </c>
      <c r="K544" s="218">
        <f>VLOOKUP(C544,Hoja2!$D$2:$N$5000,9,FALSE)</f>
        <v>0.15554100000000001</v>
      </c>
      <c r="L544" s="218">
        <f>VLOOKUP(C544,Hoja2!$D$2:$N$5000,10,FALSE)</f>
        <v>11.015003999999999</v>
      </c>
      <c r="M544" s="218">
        <f>VLOOKUP(C544,Hoja2!$D$2:$N$5000,11,FALSE)</f>
        <v>42.671090999999997</v>
      </c>
    </row>
    <row r="545" spans="1:13">
      <c r="A545" s="529"/>
      <c r="B545" s="535"/>
      <c r="C545" s="368" t="s">
        <v>3408</v>
      </c>
      <c r="D545" s="221" t="str">
        <f>VLOOKUP(C545,Hoja2!$D$2:$N$5000,2,FALSE)</f>
        <v>Hidrocarburos</v>
      </c>
      <c r="E545" s="215">
        <f>VLOOKUP(C545,Hoja2!$D$2:$N$5000,3,FALSE)</f>
        <v>7</v>
      </c>
      <c r="F545" s="217">
        <f>VLOOKUP(C545,Hoja2!$D$2:$N$5000,4,FALSE)</f>
        <v>43435</v>
      </c>
      <c r="G545" s="217">
        <f>VLOOKUP(C545,Hoja2!$D$2:$N$5000,5,FALSE)</f>
        <v>46356</v>
      </c>
      <c r="H545" s="218">
        <f>VLOOKUP(C545,Hoja2!$D$2:$N$5000,6,FALSE)</f>
        <v>0.26663599999999998</v>
      </c>
      <c r="I545" s="218">
        <f>VLOOKUP(C545,Hoja2!$D$2:$N$5000,7,FALSE)</f>
        <v>0.59427399999999997</v>
      </c>
      <c r="J545" s="218">
        <f>VLOOKUP(C545,Hoja2!$D$2:$N$5000,8,FALSE)</f>
        <v>2.26348E-2</v>
      </c>
      <c r="K545" s="218">
        <f>VLOOKUP(C545,Hoja2!$D$2:$N$5000,9,FALSE)</f>
        <v>2.3134999999999999E-2</v>
      </c>
      <c r="L545" s="218">
        <f>VLOOKUP(C545,Hoja2!$D$2:$N$5000,10,FALSE)</f>
        <v>10.228218</v>
      </c>
      <c r="M545" s="218">
        <f>VLOOKUP(C545,Hoja2!$D$2:$N$5000,11,FALSE)</f>
        <v>15.585248999999999</v>
      </c>
    </row>
    <row r="546" spans="1:13">
      <c r="A546" s="529"/>
      <c r="B546" s="535"/>
      <c r="C546" s="368" t="s">
        <v>2586</v>
      </c>
      <c r="D546" s="221" t="str">
        <f>VLOOKUP(C546,Hoja2!$D$2:$N$5000,2,FALSE)</f>
        <v>Cables</v>
      </c>
      <c r="E546" s="215">
        <f>VLOOKUP(C546,Hoja2!$D$2:$N$5000,3,FALSE)</f>
        <v>7</v>
      </c>
      <c r="F546" s="217">
        <f>VLOOKUP(C546,Hoja2!$D$2:$N$5000,4,FALSE)</f>
        <v>43906</v>
      </c>
      <c r="G546" s="217">
        <f>VLOOKUP(C546,Hoja2!$D$2:$N$5000,5,FALSE)</f>
        <v>45016</v>
      </c>
      <c r="H546" s="218">
        <f>VLOOKUP(C546,Hoja2!$D$2:$N$5000,6,FALSE)</f>
        <v>0.23324300000000001</v>
      </c>
      <c r="I546" s="218">
        <f>VLOOKUP(C546,Hoja2!$D$2:$N$5000,7,FALSE)</f>
        <v>0.60420799999999997</v>
      </c>
      <c r="J546" s="218">
        <f>VLOOKUP(C546,Hoja2!$D$2:$N$5000,8,FALSE)</f>
        <v>6.1776000000000001E-3</v>
      </c>
      <c r="K546" s="218">
        <f>VLOOKUP(C546,Hoja2!$D$2:$N$5000,9,FALSE)</f>
        <v>6.2700000000000004E-3</v>
      </c>
      <c r="L546" s="218">
        <f>VLOOKUP(C546,Hoja2!$D$2:$N$5000,10,FALSE)</f>
        <v>2.8108580000000001</v>
      </c>
      <c r="M546" s="218">
        <f>VLOOKUP(C546,Hoja2!$D$2:$N$5000,11,FALSE)</f>
        <v>16.319002000000001</v>
      </c>
    </row>
    <row r="547" spans="1:13">
      <c r="A547" s="529"/>
      <c r="B547" s="535"/>
      <c r="C547" s="368" t="s">
        <v>3052</v>
      </c>
      <c r="D547" s="221" t="str">
        <f>VLOOKUP(C547,Hoja2!$D$2:$N$5000,2,FALSE)</f>
        <v>Otros</v>
      </c>
      <c r="E547" s="215">
        <f>VLOOKUP(C547,Hoja2!$D$2:$N$5000,3,FALSE)</f>
        <v>7</v>
      </c>
      <c r="F547" s="217">
        <f>VLOOKUP(C547,Hoja2!$D$2:$N$5000,4,FALSE)</f>
        <v>43282</v>
      </c>
      <c r="G547" s="217">
        <f>VLOOKUP(C547,Hoja2!$D$2:$N$5000,5,FALSE)</f>
        <v>46934</v>
      </c>
      <c r="H547" s="218">
        <f>VLOOKUP(C547,Hoja2!$D$2:$N$5000,6,FALSE)</f>
        <v>0.24513599999999999</v>
      </c>
      <c r="I547" s="218">
        <f>VLOOKUP(C547,Hoja2!$D$2:$N$5000,7,FALSE)</f>
        <v>0.37509399999999998</v>
      </c>
      <c r="J547" s="218">
        <f>VLOOKUP(C547,Hoja2!$D$2:$N$5000,8,FALSE)</f>
        <v>0.24809880000000001</v>
      </c>
      <c r="K547" s="218">
        <f>VLOOKUP(C547,Hoja2!$D$2:$N$5000,9,FALSE)</f>
        <v>0.25167299999999998</v>
      </c>
      <c r="L547" s="218">
        <f>VLOOKUP(C547,Hoja2!$D$2:$N$5000,10,FALSE)</f>
        <v>70.008564000000007</v>
      </c>
      <c r="M547" s="218">
        <f>VLOOKUP(C547,Hoja2!$D$2:$N$5000,11,FALSE)</f>
        <v>18.068895000000001</v>
      </c>
    </row>
    <row r="548" spans="1:13">
      <c r="A548" s="529"/>
      <c r="B548" s="535"/>
      <c r="C548" s="368" t="s">
        <v>3296</v>
      </c>
      <c r="D548" s="221" t="str">
        <f>VLOOKUP(C548,Hoja2!$D$2:$N$5000,2,FALSE)</f>
        <v>Comercio</v>
      </c>
      <c r="E548" s="215">
        <f>VLOOKUP(C548,Hoja2!$D$2:$N$5000,3,FALSE)</f>
        <v>7</v>
      </c>
      <c r="F548" s="217">
        <f>VLOOKUP(C548,Hoja2!$D$2:$N$5000,4,FALSE)</f>
        <v>43374</v>
      </c>
      <c r="G548" s="217">
        <f>VLOOKUP(C548,Hoja2!$D$2:$N$5000,5,FALSE)</f>
        <v>44469</v>
      </c>
      <c r="H548" s="218">
        <f>VLOOKUP(C548,Hoja2!$D$2:$N$5000,6,FALSE)</f>
        <v>0.113956</v>
      </c>
      <c r="I548" s="218">
        <f>VLOOKUP(C548,Hoja2!$D$2:$N$5000,7,FALSE)</f>
        <v>0.249497</v>
      </c>
      <c r="J548" s="218">
        <f>VLOOKUP(C548,Hoja2!$D$2:$N$5000,8,FALSE)</f>
        <v>0.56700159999999999</v>
      </c>
      <c r="K548" s="218">
        <f>VLOOKUP(C548,Hoja2!$D$2:$N$5000,9,FALSE)</f>
        <v>0.47361500000000001</v>
      </c>
      <c r="L548" s="218">
        <f>VLOOKUP(C548,Hoja2!$D$2:$N$5000,10,FALSE)</f>
        <v>106.41827499999999</v>
      </c>
      <c r="M548" s="218">
        <f>VLOOKUP(C548,Hoja2!$D$2:$N$5000,11,FALSE)</f>
        <v>24.404416000000001</v>
      </c>
    </row>
    <row r="549" spans="1:13">
      <c r="A549" s="529"/>
      <c r="B549" s="535"/>
      <c r="C549" s="368" t="s">
        <v>3298</v>
      </c>
      <c r="D549" s="221" t="str">
        <f>VLOOKUP(C549,Hoja2!$D$2:$N$5000,2,FALSE)</f>
        <v>Comercio</v>
      </c>
      <c r="E549" s="215">
        <f>VLOOKUP(C549,Hoja2!$D$2:$N$5000,3,FALSE)</f>
        <v>3</v>
      </c>
      <c r="F549" s="217">
        <f>VLOOKUP(C549,Hoja2!$D$2:$N$5000,4,FALSE)</f>
        <v>43374</v>
      </c>
      <c r="G549" s="217">
        <f>VLOOKUP(C549,Hoja2!$D$2:$N$5000,5,FALSE)</f>
        <v>44469</v>
      </c>
      <c r="H549" s="218">
        <f>VLOOKUP(C549,Hoja2!$D$2:$N$5000,6,FALSE)</f>
        <v>4.7069E-2</v>
      </c>
      <c r="I549" s="218">
        <f>VLOOKUP(C549,Hoja2!$D$2:$N$5000,7,FALSE)</f>
        <v>0.32771499999999998</v>
      </c>
      <c r="J549" s="218">
        <f>VLOOKUP(C549,Hoja2!$D$2:$N$5000,8,FALSE)</f>
        <v>0.52788840000000004</v>
      </c>
      <c r="K549" s="218">
        <f>VLOOKUP(C549,Hoja2!$D$2:$N$5000,9,FALSE)</f>
        <v>0.45255400000000001</v>
      </c>
      <c r="L549" s="218">
        <f>VLOOKUP(C549,Hoja2!$D$2:$N$5000,10,FALSE)</f>
        <v>130.38323</v>
      </c>
      <c r="M549" s="218">
        <f>VLOOKUP(C549,Hoja2!$D$2:$N$5000,11,FALSE)</f>
        <v>22.582287000000001</v>
      </c>
    </row>
    <row r="550" spans="1:13">
      <c r="A550" s="529"/>
      <c r="B550" s="535"/>
      <c r="C550" s="368" t="s">
        <v>761</v>
      </c>
      <c r="D550" s="221" t="str">
        <f>VLOOKUP(C550,Hoja2!$D$2:$N$5000,2,FALSE)</f>
        <v>Comercio</v>
      </c>
      <c r="E550" s="215">
        <f>VLOOKUP(C550,Hoja2!$D$2:$N$5000,3,FALSE)</f>
        <v>6</v>
      </c>
      <c r="F550" s="217">
        <f>VLOOKUP(C550,Hoja2!$D$2:$N$5000,4,FALSE)</f>
        <v>43556</v>
      </c>
      <c r="G550" s="217">
        <f>VLOOKUP(C550,Hoja2!$D$2:$N$5000,5,FALSE)</f>
        <v>45382</v>
      </c>
      <c r="H550" s="218">
        <f>VLOOKUP(C550,Hoja2!$D$2:$N$5000,6,FALSE)</f>
        <v>0.18452399999999999</v>
      </c>
      <c r="I550" s="218">
        <f>VLOOKUP(C550,Hoja2!$D$2:$N$5000,7,FALSE)</f>
        <v>0.60094199999999998</v>
      </c>
      <c r="J550" s="218">
        <f>VLOOKUP(C550,Hoja2!$D$2:$N$5000,8,FALSE)</f>
        <v>0.89993840000000003</v>
      </c>
      <c r="K550" s="218">
        <f>VLOOKUP(C550,Hoja2!$D$2:$N$5000,9,FALSE)</f>
        <v>0.70111000000000001</v>
      </c>
      <c r="L550" s="218">
        <f>VLOOKUP(C550,Hoja2!$D$2:$N$5000,10,FALSE)</f>
        <v>406.46407199999999</v>
      </c>
      <c r="M550" s="218">
        <f>VLOOKUP(C550,Hoja2!$D$2:$N$5000,11,FALSE)</f>
        <v>15.068374</v>
      </c>
    </row>
    <row r="551" spans="1:13">
      <c r="A551" s="529"/>
      <c r="B551" s="535"/>
      <c r="C551" s="368" t="s">
        <v>763</v>
      </c>
      <c r="D551" s="221" t="str">
        <f>VLOOKUP(C551,Hoja2!$D$2:$N$5000,2,FALSE)</f>
        <v>Comercio</v>
      </c>
      <c r="E551" s="215">
        <f>VLOOKUP(C551,Hoja2!$D$2:$N$5000,3,FALSE)</f>
        <v>7</v>
      </c>
      <c r="F551" s="217">
        <f>VLOOKUP(C551,Hoja2!$D$2:$N$5000,4,FALSE)</f>
        <v>43556</v>
      </c>
      <c r="G551" s="217">
        <f>VLOOKUP(C551,Hoja2!$D$2:$N$5000,5,FALSE)</f>
        <v>45382</v>
      </c>
      <c r="H551" s="218">
        <f>VLOOKUP(C551,Hoja2!$D$2:$N$5000,6,FALSE)</f>
        <v>0.20200899999999999</v>
      </c>
      <c r="I551" s="218">
        <f>VLOOKUP(C551,Hoja2!$D$2:$N$5000,7,FALSE)</f>
        <v>0.79449999999999998</v>
      </c>
      <c r="J551" s="218">
        <f>VLOOKUP(C551,Hoja2!$D$2:$N$5000,8,FALSE)</f>
        <v>2.6001596</v>
      </c>
      <c r="K551" s="218">
        <f>VLOOKUP(C551,Hoja2!$D$2:$N$5000,9,FALSE)</f>
        <v>2.4393370000000001</v>
      </c>
      <c r="L551" s="218">
        <f>VLOOKUP(C551,Hoja2!$D$2:$N$5000,10,FALSE)</f>
        <v>1554.0303670000001</v>
      </c>
      <c r="M551" s="218">
        <f>VLOOKUP(C551,Hoja2!$D$2:$N$5000,11,FALSE)</f>
        <v>14.713950000000001</v>
      </c>
    </row>
    <row r="552" spans="1:13" ht="12.75">
      <c r="A552" s="530" t="s">
        <v>4043</v>
      </c>
      <c r="B552" s="531"/>
      <c r="C552" s="531"/>
      <c r="D552" s="531"/>
      <c r="E552" s="531"/>
      <c r="F552" s="531"/>
      <c r="G552" s="532"/>
      <c r="H552" s="195">
        <f>+Hoja3!S10</f>
        <v>0.13717699999999999</v>
      </c>
      <c r="I552" s="195">
        <f>+Hoja3!T10</f>
        <v>0.83980999999999995</v>
      </c>
      <c r="J552"/>
      <c r="K552"/>
      <c r="L552" s="195">
        <f>+Hoja3!W10</f>
        <v>19789.850073000001</v>
      </c>
      <c r="M552" s="195">
        <f>+Hoja3!X10</f>
        <v>12.607229</v>
      </c>
    </row>
    <row r="553" spans="1:13">
      <c r="A553" s="536"/>
      <c r="B553" s="537"/>
      <c r="C553" s="537"/>
      <c r="D553" s="537"/>
      <c r="E553" s="537"/>
      <c r="F553" s="537"/>
      <c r="G553" s="537"/>
      <c r="H553" s="537"/>
      <c r="I553" s="537"/>
      <c r="J553" s="537"/>
      <c r="K553" s="537"/>
      <c r="L553" s="537"/>
      <c r="M553" s="538"/>
    </row>
    <row r="554" spans="1:13" s="196" customFormat="1" ht="13.15" customHeight="1">
      <c r="A554" s="528" t="s">
        <v>4044</v>
      </c>
      <c r="B554" s="534" t="s">
        <v>3817</v>
      </c>
      <c r="C554" s="401" t="s">
        <v>3402</v>
      </c>
      <c r="D554" s="221" t="str">
        <f>VLOOKUP(C554,Hoja2!$D$2:$N$5000,2,FALSE)</f>
        <v>Otros</v>
      </c>
      <c r="E554" s="215">
        <f>VLOOKUP(C554,Hoja2!$D$2:$N$5000,3,FALSE)</f>
        <v>6</v>
      </c>
      <c r="F554" s="217">
        <f>VLOOKUP(C554,Hoja2!$D$2:$N$5000,4,FALSE)</f>
        <v>43431</v>
      </c>
      <c r="G554" s="217">
        <f>VLOOKUP(C554,Hoja2!$D$2:$N$5000,5,FALSE)</f>
        <v>44926</v>
      </c>
      <c r="H554" s="218">
        <f>VLOOKUP(C554,Hoja2!$D$2:$N$5000,6,FALSE)</f>
        <v>0.20784900000000001</v>
      </c>
      <c r="I554" s="218">
        <f>VLOOKUP(C554,Hoja2!$D$2:$N$5000,7,FALSE)</f>
        <v>0.78264999999999996</v>
      </c>
      <c r="J554" s="218">
        <f>VLOOKUP(C554,Hoja2!$D$2:$N$5000,8,FALSE)</f>
        <v>0.65759999999999996</v>
      </c>
      <c r="K554" s="218">
        <f>VLOOKUP(C554,Hoja2!$D$2:$N$5000,9,FALSE)</f>
        <v>0.61550899999999997</v>
      </c>
      <c r="L554" s="218">
        <f>VLOOKUP(C554,Hoja2!$D$2:$N$5000,10,FALSE)</f>
        <v>393.16500300000001</v>
      </c>
      <c r="M554" s="218">
        <f>VLOOKUP(C554,Hoja2!$D$2:$N$5000,11,FALSE)</f>
        <v>16.053253999999999</v>
      </c>
    </row>
    <row r="555" spans="1:13">
      <c r="A555" s="529"/>
      <c r="B555" s="535"/>
      <c r="C555" s="401" t="s">
        <v>3354</v>
      </c>
      <c r="D555" s="221" t="str">
        <f>VLOOKUP(C555,Hoja2!$D$2:$N$5000,2,FALSE)</f>
        <v>Otros</v>
      </c>
      <c r="E555" s="215">
        <f>VLOOKUP(C555,Hoja2!$D$2:$N$5000,3,FALSE)</f>
        <v>7</v>
      </c>
      <c r="F555" s="217">
        <f>VLOOKUP(C555,Hoja2!$D$2:$N$5000,4,FALSE)</f>
        <v>43428</v>
      </c>
      <c r="G555" s="217">
        <f>VLOOKUP(C555,Hoja2!$D$2:$N$5000,5,FALSE)</f>
        <v>44926</v>
      </c>
      <c r="H555" s="218">
        <f>VLOOKUP(C555,Hoja2!$D$2:$N$5000,6,FALSE)</f>
        <v>0.209901</v>
      </c>
      <c r="I555" s="218">
        <f>VLOOKUP(C555,Hoja2!$D$2:$N$5000,7,FALSE)</f>
        <v>0.72423599999999999</v>
      </c>
      <c r="J555" s="218">
        <f>VLOOKUP(C555,Hoja2!$D$2:$N$5000,8,FALSE)</f>
        <v>0.53039999999999998</v>
      </c>
      <c r="K555" s="218">
        <f>VLOOKUP(C555,Hoja2!$D$2:$N$5000,9,FALSE)</f>
        <v>0.49020399999999997</v>
      </c>
      <c r="L555" s="218">
        <f>VLOOKUP(C555,Hoja2!$D$2:$N$5000,10,FALSE)</f>
        <v>295.93309299999999</v>
      </c>
      <c r="M555" s="218">
        <f>VLOOKUP(C555,Hoja2!$D$2:$N$5000,11,FALSE)</f>
        <v>16.285149000000001</v>
      </c>
    </row>
    <row r="556" spans="1:13">
      <c r="A556" s="529"/>
      <c r="B556" s="535"/>
      <c r="C556" s="401" t="s">
        <v>2062</v>
      </c>
      <c r="D556" s="221" t="str">
        <f>VLOOKUP(C556,Hoja2!$D$2:$N$5000,2,FALSE)</f>
        <v>Pesquería</v>
      </c>
      <c r="E556" s="215">
        <f>VLOOKUP(C556,Hoja2!$D$2:$N$5000,3,FALSE)</f>
        <v>13</v>
      </c>
      <c r="F556" s="217">
        <f>VLOOKUP(C556,Hoja2!$D$2:$N$5000,4,FALSE)</f>
        <v>42863</v>
      </c>
      <c r="G556" s="217">
        <f>VLOOKUP(C556,Hoja2!$D$2:$N$5000,5,FALSE)</f>
        <v>46514</v>
      </c>
      <c r="H556" s="218">
        <f>VLOOKUP(C556,Hoja2!$D$2:$N$5000,6,FALSE)</f>
        <v>0.20471200000000001</v>
      </c>
      <c r="I556" s="218">
        <f>VLOOKUP(C556,Hoja2!$D$2:$N$5000,7,FALSE)</f>
        <v>0.40755200000000003</v>
      </c>
      <c r="J556" s="218">
        <f>VLOOKUP(C556,Hoja2!$D$2:$N$5000,8,FALSE)</f>
        <v>0.22267600000000001</v>
      </c>
      <c r="K556" s="218">
        <f>VLOOKUP(C556,Hoja2!$D$2:$N$5000,9,FALSE)</f>
        <v>0.16551299999999999</v>
      </c>
      <c r="L556" s="218">
        <f>VLOOKUP(C556,Hoja2!$D$2:$N$5000,10,FALSE)</f>
        <v>69.395955999999998</v>
      </c>
      <c r="M556" s="218">
        <f>VLOOKUP(C556,Hoja2!$D$2:$N$5000,11,FALSE)</f>
        <v>17.992460000000001</v>
      </c>
    </row>
    <row r="557" spans="1:13">
      <c r="A557" s="529"/>
      <c r="B557" s="535"/>
      <c r="C557" s="401" t="s">
        <v>3472</v>
      </c>
      <c r="D557" s="221" t="str">
        <f>VLOOKUP(C557,Hoja2!$D$2:$N$5000,2,FALSE)</f>
        <v>Otros</v>
      </c>
      <c r="E557" s="215">
        <f>VLOOKUP(C557,Hoja2!$D$2:$N$5000,3,FALSE)</f>
        <v>7</v>
      </c>
      <c r="F557" s="217">
        <f>VLOOKUP(C557,Hoja2!$D$2:$N$5000,4,FALSE)</f>
        <v>43483</v>
      </c>
      <c r="G557" s="217">
        <f>VLOOKUP(C557,Hoja2!$D$2:$N$5000,5,FALSE)</f>
        <v>44926</v>
      </c>
      <c r="H557" s="218">
        <f>VLOOKUP(C557,Hoja2!$D$2:$N$5000,6,FALSE)</f>
        <v>0.204232</v>
      </c>
      <c r="I557" s="218">
        <f>VLOOKUP(C557,Hoja2!$D$2:$N$5000,7,FALSE)</f>
        <v>0.63280599999999998</v>
      </c>
      <c r="J557" s="218">
        <f>VLOOKUP(C557,Hoja2!$D$2:$N$5000,8,FALSE)</f>
        <v>1.2E-2</v>
      </c>
      <c r="K557" s="218">
        <f>VLOOKUP(C557,Hoja2!$D$2:$N$5000,9,FALSE)</f>
        <v>1.099E-2</v>
      </c>
      <c r="L557" s="218">
        <f>VLOOKUP(C557,Hoja2!$D$2:$N$5000,10,FALSE)</f>
        <v>5.8501839999999996</v>
      </c>
      <c r="M557" s="218">
        <f>VLOOKUP(C557,Hoja2!$D$2:$N$5000,11,FALSE)</f>
        <v>15.469218</v>
      </c>
    </row>
    <row r="558" spans="1:13">
      <c r="A558" s="529"/>
      <c r="B558" s="535"/>
      <c r="C558" s="401" t="s">
        <v>3573</v>
      </c>
      <c r="D558" s="221" t="str">
        <f>VLOOKUP(C558,Hoja2!$D$2:$N$5000,2,FALSE)</f>
        <v>Otros</v>
      </c>
      <c r="E558" s="215">
        <f>VLOOKUP(C558,Hoja2!$D$2:$N$5000,3,FALSE)</f>
        <v>6</v>
      </c>
      <c r="F558" s="217">
        <f>VLOOKUP(C558,Hoja2!$D$2:$N$5000,4,FALSE)</f>
        <v>43497</v>
      </c>
      <c r="G558" s="217">
        <f>VLOOKUP(C558,Hoja2!$D$2:$N$5000,5,FALSE)</f>
        <v>44926</v>
      </c>
      <c r="H558" s="218">
        <f>VLOOKUP(C558,Hoja2!$D$2:$N$5000,6,FALSE)</f>
        <v>0.20258799999999999</v>
      </c>
      <c r="I558" s="218">
        <f>VLOOKUP(C558,Hoja2!$D$2:$N$5000,7,FALSE)</f>
        <v>0.64360799999999996</v>
      </c>
      <c r="J558" s="218">
        <f>VLOOKUP(C558,Hoja2!$D$2:$N$5000,8,FALSE)</f>
        <v>1.1599999999999999E-2</v>
      </c>
      <c r="K558" s="218">
        <f>VLOOKUP(C558,Hoja2!$D$2:$N$5000,9,FALSE)</f>
        <v>9.4629999999999992E-3</v>
      </c>
      <c r="L558" s="218">
        <f>VLOOKUP(C558,Hoja2!$D$2:$N$5000,10,FALSE)</f>
        <v>5.7032819999999997</v>
      </c>
      <c r="M558" s="218">
        <f>VLOOKUP(C558,Hoja2!$D$2:$N$5000,11,FALSE)</f>
        <v>14.740947999999999</v>
      </c>
    </row>
    <row r="559" spans="1:13">
      <c r="A559" s="529"/>
      <c r="B559" s="535"/>
      <c r="C559" s="401" t="s">
        <v>3575</v>
      </c>
      <c r="D559" s="221" t="str">
        <f>VLOOKUP(C559,Hoja2!$D$2:$N$5000,2,FALSE)</f>
        <v>Otros</v>
      </c>
      <c r="E559" s="215">
        <f>VLOOKUP(C559,Hoja2!$D$2:$N$5000,3,FALSE)</f>
        <v>6</v>
      </c>
      <c r="F559" s="217">
        <f>VLOOKUP(C559,Hoja2!$D$2:$N$5000,4,FALSE)</f>
        <v>43497</v>
      </c>
      <c r="G559" s="217">
        <f>VLOOKUP(C559,Hoja2!$D$2:$N$5000,5,FALSE)</f>
        <v>44926</v>
      </c>
      <c r="H559" s="218">
        <f>VLOOKUP(C559,Hoja2!$D$2:$N$5000,6,FALSE)</f>
        <v>0.20879500000000001</v>
      </c>
      <c r="I559" s="218">
        <f>VLOOKUP(C559,Hoja2!$D$2:$N$5000,7,FALSE)</f>
        <v>0.64963899999999997</v>
      </c>
      <c r="J559" s="218">
        <f>VLOOKUP(C559,Hoja2!$D$2:$N$5000,8,FALSE)</f>
        <v>1.44E-2</v>
      </c>
      <c r="K559" s="218">
        <f>VLOOKUP(C559,Hoja2!$D$2:$N$5000,9,FALSE)</f>
        <v>1.1520000000000001E-2</v>
      </c>
      <c r="L559" s="218">
        <f>VLOOKUP(C559,Hoja2!$D$2:$N$5000,10,FALSE)</f>
        <v>7.1463000000000001</v>
      </c>
      <c r="M559" s="218">
        <f>VLOOKUP(C559,Hoja2!$D$2:$N$5000,11,FALSE)</f>
        <v>14.641368</v>
      </c>
    </row>
    <row r="560" spans="1:13">
      <c r="A560" s="529"/>
      <c r="B560" s="535"/>
      <c r="C560" s="401" t="s">
        <v>3577</v>
      </c>
      <c r="D560" s="221" t="str">
        <f>VLOOKUP(C560,Hoja2!$D$2:$N$5000,2,FALSE)</f>
        <v>Otros</v>
      </c>
      <c r="E560" s="215">
        <f>VLOOKUP(C560,Hoja2!$D$2:$N$5000,3,FALSE)</f>
        <v>6</v>
      </c>
      <c r="F560" s="217">
        <f>VLOOKUP(C560,Hoja2!$D$2:$N$5000,4,FALSE)</f>
        <v>43497</v>
      </c>
      <c r="G560" s="217">
        <f>VLOOKUP(C560,Hoja2!$D$2:$N$5000,5,FALSE)</f>
        <v>44926</v>
      </c>
      <c r="H560" s="218">
        <f>VLOOKUP(C560,Hoja2!$D$2:$N$5000,6,FALSE)</f>
        <v>0.213176</v>
      </c>
      <c r="I560" s="218">
        <f>VLOOKUP(C560,Hoja2!$D$2:$N$5000,7,FALSE)</f>
        <v>0.30162299999999997</v>
      </c>
      <c r="J560" s="218">
        <f>VLOOKUP(C560,Hoja2!$D$2:$N$5000,8,FALSE)</f>
        <v>3.1600000000000003E-2</v>
      </c>
      <c r="K560" s="218">
        <f>VLOOKUP(C560,Hoja2!$D$2:$N$5000,9,FALSE)</f>
        <v>1.44E-2</v>
      </c>
      <c r="L560" s="218">
        <f>VLOOKUP(C560,Hoja2!$D$2:$N$5000,10,FALSE)</f>
        <v>7.2811149999999998</v>
      </c>
      <c r="M560" s="218">
        <f>VLOOKUP(C560,Hoja2!$D$2:$N$5000,11,FALSE)</f>
        <v>15.412986999999999</v>
      </c>
    </row>
    <row r="561" spans="1:13" ht="12.75">
      <c r="A561" s="530" t="s">
        <v>4045</v>
      </c>
      <c r="B561" s="531"/>
      <c r="C561" s="531"/>
      <c r="D561" s="531"/>
      <c r="E561" s="531"/>
      <c r="F561" s="531"/>
      <c r="G561" s="532"/>
      <c r="H561" s="195">
        <f>+Hoja3!S11</f>
        <v>0.20833399999999999</v>
      </c>
      <c r="I561" s="195">
        <f>+Hoja3!T11</f>
        <v>0.79353200000000002</v>
      </c>
      <c r="J561"/>
      <c r="K561"/>
      <c r="L561" s="195">
        <f>+Hoja3!W11</f>
        <v>784.47493299999996</v>
      </c>
      <c r="M561" s="195">
        <f>+Hoja3!X11</f>
        <v>16.279578000000001</v>
      </c>
    </row>
    <row r="562" spans="1:13">
      <c r="A562" s="536"/>
      <c r="B562" s="537"/>
      <c r="C562" s="537"/>
      <c r="D562" s="537"/>
      <c r="E562" s="537"/>
      <c r="F562" s="537"/>
      <c r="G562" s="537"/>
      <c r="H562" s="537"/>
      <c r="I562" s="537"/>
      <c r="J562" s="537"/>
      <c r="K562" s="537"/>
      <c r="L562" s="537"/>
      <c r="M562" s="538"/>
    </row>
    <row r="563" spans="1:13">
      <c r="A563" s="534" t="s">
        <v>4046</v>
      </c>
      <c r="B563" s="221" t="s">
        <v>3818</v>
      </c>
      <c r="C563" s="401" t="s">
        <v>5204</v>
      </c>
      <c r="D563" s="221" t="str">
        <f>VLOOKUP(C563,Hoja2!$D$2:$N$5000,2,FALSE)</f>
        <v>Cementos</v>
      </c>
      <c r="E563" s="215">
        <f>VLOOKUP(C563,Hoja2!$D$2:$N$5000,3,FALSE)</f>
        <v>3</v>
      </c>
      <c r="F563" s="217">
        <f>VLOOKUP(C563,Hoja2!$D$2:$N$5000,4,FALSE)</f>
        <v>40544</v>
      </c>
      <c r="G563" s="217">
        <f>VLOOKUP(C563,Hoja2!$D$2:$N$5000,5,FALSE)</f>
        <v>46173</v>
      </c>
      <c r="H563" s="218">
        <f>VLOOKUP(C563,Hoja2!$D$2:$N$5000,6,FALSE)</f>
        <v>0.14005200000000001</v>
      </c>
      <c r="I563" s="218">
        <f>VLOOKUP(C563,Hoja2!$D$2:$N$5000,7,FALSE)</f>
        <v>0.71562999999999999</v>
      </c>
      <c r="J563" s="218">
        <f>VLOOKUP(C563,Hoja2!$D$2:$N$5000,8,FALSE)</f>
        <v>33.244472000000002</v>
      </c>
      <c r="K563" s="218">
        <f>VLOOKUP(C563,Hoja2!$D$2:$N$5000,9,FALSE)</f>
        <v>15.61</v>
      </c>
      <c r="L563" s="218">
        <f>VLOOKUP(C563,Hoja2!$D$2:$N$5000,10,FALSE)</f>
        <v>17700.330000000002</v>
      </c>
      <c r="M563" s="218">
        <f>VLOOKUP(C563,Hoja2!$D$2:$N$5000,11,FALSE)</f>
        <v>25.322854</v>
      </c>
    </row>
    <row r="564" spans="1:13">
      <c r="A564" s="535"/>
      <c r="B564" s="528" t="s">
        <v>3819</v>
      </c>
      <c r="C564" s="401" t="s">
        <v>6641</v>
      </c>
      <c r="D564" s="221" t="str">
        <f>VLOOKUP(C564,Hoja2!$D$2:$N$5000,2,FALSE)</f>
        <v>Minería</v>
      </c>
      <c r="E564" s="215">
        <f>VLOOKUP(C564,Hoja2!$D$2:$N$5000,3,FALSE)</f>
        <v>5</v>
      </c>
      <c r="F564" s="217">
        <f>VLOOKUP(C564,Hoja2!$D$2:$N$5000,4,FALSE)</f>
        <v>43831</v>
      </c>
      <c r="G564" s="217">
        <f>VLOOKUP(C564,Hoja2!$D$2:$N$5000,5,FALSE)</f>
        <v>46387</v>
      </c>
      <c r="H564" s="218">
        <f>VLOOKUP(C564,Hoja2!$D$2:$N$5000,6,FALSE)</f>
        <v>0.207262</v>
      </c>
      <c r="I564" s="218">
        <f>VLOOKUP(C564,Hoja2!$D$2:$N$5000,7,FALSE)</f>
        <v>0.79449499999999995</v>
      </c>
      <c r="J564" s="218">
        <f>VLOOKUP(C564,Hoja2!$D$2:$N$5000,8,FALSE)</f>
        <v>17.965768000000001</v>
      </c>
      <c r="K564" s="218">
        <f>VLOOKUP(C564,Hoja2!$D$2:$N$5000,9,FALSE)</f>
        <v>17.97</v>
      </c>
      <c r="L564" s="218">
        <f>VLOOKUP(C564,Hoja2!$D$2:$N$5000,10,FALSE)</f>
        <v>10619.66</v>
      </c>
      <c r="M564" s="218">
        <f>VLOOKUP(C564,Hoja2!$D$2:$N$5000,11,FALSE)</f>
        <v>12.385316</v>
      </c>
    </row>
    <row r="565" spans="1:13">
      <c r="A565" s="535"/>
      <c r="B565" s="529"/>
      <c r="C565" s="401" t="s">
        <v>5205</v>
      </c>
      <c r="D565" s="221" t="str">
        <f>VLOOKUP(C565,Hoja2!$D$2:$N$5000,2,FALSE)</f>
        <v>Cementos</v>
      </c>
      <c r="E565" s="215">
        <f>VLOOKUP(C565,Hoja2!$D$2:$N$5000,3,FALSE)</f>
        <v>1</v>
      </c>
      <c r="F565" s="217">
        <f>VLOOKUP(C565,Hoja2!$D$2:$N$5000,4,FALSE)</f>
        <v>42005</v>
      </c>
      <c r="G565" s="217">
        <f>VLOOKUP(C565,Hoja2!$D$2:$N$5000,5,FALSE)</f>
        <v>46173</v>
      </c>
      <c r="H565" s="218">
        <f>VLOOKUP(C565,Hoja2!$D$2:$N$5000,6,FALSE)</f>
        <v>0.153859</v>
      </c>
      <c r="I565" s="218">
        <f>VLOOKUP(C565,Hoja2!$D$2:$N$5000,7,FALSE)</f>
        <v>0.78136799999999995</v>
      </c>
      <c r="J565" s="218">
        <f>VLOOKUP(C565,Hoja2!$D$2:$N$5000,8,FALSE)</f>
        <v>21.063607999999999</v>
      </c>
      <c r="K565" s="218">
        <f>VLOOKUP(C565,Hoja2!$D$2:$N$5000,9,FALSE)</f>
        <v>15.27</v>
      </c>
      <c r="L565" s="218">
        <f>VLOOKUP(C565,Hoja2!$D$2:$N$5000,10,FALSE)</f>
        <v>12245.08</v>
      </c>
      <c r="M565" s="218">
        <f>VLOOKUP(C565,Hoja2!$D$2:$N$5000,11,FALSE)</f>
        <v>26.858514</v>
      </c>
    </row>
    <row r="566" spans="1:13">
      <c r="A566" s="535"/>
      <c r="B566" s="529"/>
      <c r="C566" s="401" t="s">
        <v>5206</v>
      </c>
      <c r="D566" s="221" t="str">
        <f>VLOOKUP(C566,Hoja2!$D$2:$N$5000,2,FALSE)</f>
        <v>Industria Metalúrgica</v>
      </c>
      <c r="E566" s="215">
        <f>VLOOKUP(C566,Hoja2!$D$2:$N$5000,3,FALSE)</f>
        <v>8</v>
      </c>
      <c r="F566" s="217">
        <f>VLOOKUP(C566,Hoja2!$D$2:$N$5000,4,FALSE)</f>
        <v>42248</v>
      </c>
      <c r="G566" s="217">
        <f>VLOOKUP(C566,Hoja2!$D$2:$N$5000,5,FALSE)</f>
        <v>45900</v>
      </c>
      <c r="H566" s="218">
        <f>VLOOKUP(C566,Hoja2!$D$2:$N$5000,6,FALSE)</f>
        <v>0.136768</v>
      </c>
      <c r="I566" s="218">
        <f>VLOOKUP(C566,Hoja2!$D$2:$N$5000,7,FALSE)</f>
        <v>0.524814</v>
      </c>
      <c r="J566" s="218">
        <f>VLOOKUP(C566,Hoja2!$D$2:$N$5000,8,FALSE)</f>
        <v>140</v>
      </c>
      <c r="K566" s="218">
        <f>VLOOKUP(C566,Hoja2!$D$2:$N$5000,9,FALSE)</f>
        <v>45</v>
      </c>
      <c r="L566" s="218">
        <f>VLOOKUP(C566,Hoja2!$D$2:$N$5000,10,FALSE)</f>
        <v>54664.68</v>
      </c>
      <c r="M566" s="218">
        <f>VLOOKUP(C566,Hoja2!$D$2:$N$5000,11,FALSE)</f>
        <v>14.234168</v>
      </c>
    </row>
    <row r="567" spans="1:13">
      <c r="A567" s="535"/>
      <c r="B567" s="529"/>
      <c r="C567" s="401" t="s">
        <v>5207</v>
      </c>
      <c r="D567" s="221" t="str">
        <f>VLOOKUP(C567,Hoja2!$D$2:$N$5000,2,FALSE)</f>
        <v>Minería</v>
      </c>
      <c r="E567" s="215">
        <f>VLOOKUP(C567,Hoja2!$D$2:$N$5000,3,FALSE)</f>
        <v>9</v>
      </c>
      <c r="F567" s="217">
        <f>VLOOKUP(C567,Hoja2!$D$2:$N$5000,4,FALSE)</f>
        <v>41883</v>
      </c>
      <c r="G567" s="217">
        <f>VLOOKUP(C567,Hoja2!$D$2:$N$5000,5,FALSE)</f>
        <v>47391</v>
      </c>
      <c r="H567" s="218">
        <f>VLOOKUP(C567,Hoja2!$D$2:$N$5000,6,FALSE)</f>
        <v>0.187996</v>
      </c>
      <c r="I567" s="218">
        <f>VLOOKUP(C567,Hoja2!$D$2:$N$5000,7,FALSE)</f>
        <v>0.21778400000000001</v>
      </c>
      <c r="J567" s="218">
        <f>VLOOKUP(C567,Hoja2!$D$2:$N$5000,8,FALSE)</f>
        <v>136.44344000000001</v>
      </c>
      <c r="K567" s="218">
        <f>VLOOKUP(C567,Hoja2!$D$2:$N$5000,9,FALSE)</f>
        <v>66.38</v>
      </c>
      <c r="L567" s="218">
        <f>VLOOKUP(C567,Hoja2!$D$2:$N$5000,10,FALSE)</f>
        <v>22108.16</v>
      </c>
      <c r="M567" s="218">
        <f>VLOOKUP(C567,Hoja2!$D$2:$N$5000,11,FALSE)</f>
        <v>20.782160999999999</v>
      </c>
    </row>
    <row r="568" spans="1:13">
      <c r="A568" s="535"/>
      <c r="B568" s="529"/>
      <c r="C568" s="401" t="s">
        <v>5208</v>
      </c>
      <c r="D568" s="221" t="str">
        <f>VLOOKUP(C568,Hoja2!$D$2:$N$5000,2,FALSE)</f>
        <v>Minería</v>
      </c>
      <c r="E568" s="215">
        <f>VLOOKUP(C568,Hoja2!$D$2:$N$5000,3,FALSE)</f>
        <v>9</v>
      </c>
      <c r="F568" s="217">
        <f>VLOOKUP(C568,Hoja2!$D$2:$N$5000,4,FALSE)</f>
        <v>41883</v>
      </c>
      <c r="G568" s="217">
        <f>VLOOKUP(C568,Hoja2!$D$2:$N$5000,5,FALSE)</f>
        <v>47391</v>
      </c>
      <c r="H568" s="218">
        <f>VLOOKUP(C568,Hoja2!$D$2:$N$5000,6,FALSE)</f>
        <v>0.21354999999999999</v>
      </c>
      <c r="I568" s="218">
        <f>VLOOKUP(C568,Hoja2!$D$2:$N$5000,7,FALSE)</f>
        <v>0.62301399999999996</v>
      </c>
      <c r="J568" s="218">
        <f>VLOOKUP(C568,Hoja2!$D$2:$N$5000,8,FALSE)</f>
        <v>324.83732400000002</v>
      </c>
      <c r="K568" s="218">
        <f>VLOOKUP(C568,Hoja2!$D$2:$N$5000,9,FALSE)</f>
        <v>250.44</v>
      </c>
      <c r="L568" s="218">
        <f>VLOOKUP(C568,Hoja2!$D$2:$N$5000,10,FALSE)</f>
        <v>150569.56</v>
      </c>
      <c r="M568" s="218">
        <f>VLOOKUP(C568,Hoja2!$D$2:$N$5000,11,FALSE)</f>
        <v>17.174541999999999</v>
      </c>
    </row>
    <row r="569" spans="1:13">
      <c r="A569" s="535"/>
      <c r="B569" s="529"/>
      <c r="C569" s="401" t="s">
        <v>5230</v>
      </c>
      <c r="D569" s="221" t="str">
        <f>VLOOKUP(C569,Hoja2!$D$2:$N$5000,2,FALSE)</f>
        <v>Industria Metalúrgica</v>
      </c>
      <c r="E569" s="215">
        <f>VLOOKUP(C569,Hoja2!$D$2:$N$5000,3,FALSE)</f>
        <v>7</v>
      </c>
      <c r="F569" s="217">
        <f>VLOOKUP(C569,Hoja2!$D$2:$N$5000,4,FALSE)</f>
        <v>43831</v>
      </c>
      <c r="G569" s="217">
        <f>VLOOKUP(C569,Hoja2!$D$2:$N$5000,5,FALSE)</f>
        <v>46387</v>
      </c>
      <c r="H569" s="218">
        <f>VLOOKUP(C569,Hoja2!$D$2:$N$5000,6,FALSE)</f>
        <v>4.9570999999999997E-2</v>
      </c>
      <c r="I569" s="218">
        <f>VLOOKUP(C569,Hoja2!$D$2:$N$5000,7,FALSE)</f>
        <v>0.78363099999999997</v>
      </c>
      <c r="J569" s="218">
        <f>VLOOKUP(C569,Hoja2!$D$2:$N$5000,8,FALSE)</f>
        <v>114.506608</v>
      </c>
      <c r="K569" s="218">
        <f>VLOOKUP(C569,Hoja2!$D$2:$N$5000,9,FALSE)</f>
        <v>0</v>
      </c>
      <c r="L569" s="218">
        <f>VLOOKUP(C569,Hoja2!$D$2:$N$5000,10,FALSE)</f>
        <v>66759.83</v>
      </c>
      <c r="M569" s="218">
        <f>VLOOKUP(C569,Hoja2!$D$2:$N$5000,11,FALSE)</f>
        <v>8.49</v>
      </c>
    </row>
    <row r="570" spans="1:13">
      <c r="A570" s="535"/>
      <c r="B570" s="529"/>
      <c r="C570" s="401" t="s">
        <v>5320</v>
      </c>
      <c r="D570" s="221" t="str">
        <f>VLOOKUP(C570,Hoja2!$D$2:$N$5000,2,FALSE)</f>
        <v>Industria Metalúrgica</v>
      </c>
      <c r="E570" s="215">
        <f>VLOOKUP(C570,Hoja2!$D$2:$N$5000,3,FALSE)</f>
        <v>7</v>
      </c>
      <c r="F570" s="217">
        <f>VLOOKUP(C570,Hoja2!$D$2:$N$5000,4,FALSE)</f>
        <v>43831</v>
      </c>
      <c r="G570" s="217">
        <f>VLOOKUP(C570,Hoja2!$D$2:$N$5000,5,FALSE)</f>
        <v>46387</v>
      </c>
      <c r="H570" s="218">
        <f>VLOOKUP(C570,Hoja2!$D$2:$N$5000,6,FALSE)</f>
        <v>0.19794</v>
      </c>
      <c r="I570" s="218">
        <f>VLOOKUP(C570,Hoja2!$D$2:$N$5000,7,FALSE)</f>
        <v>0.92859000000000003</v>
      </c>
      <c r="J570" s="218">
        <f>VLOOKUP(C570,Hoja2!$D$2:$N$5000,8,FALSE)</f>
        <v>76.337739999999997</v>
      </c>
      <c r="K570" s="218">
        <f>VLOOKUP(C570,Hoja2!$D$2:$N$5000,9,FALSE)</f>
        <v>70</v>
      </c>
      <c r="L570" s="218">
        <f>VLOOKUP(C570,Hoja2!$D$2:$N$5000,10,FALSE)</f>
        <v>52739.59</v>
      </c>
      <c r="M570" s="218">
        <f>VLOOKUP(C570,Hoja2!$D$2:$N$5000,11,FALSE)</f>
        <v>11.546716</v>
      </c>
    </row>
    <row r="571" spans="1:13" s="196" customFormat="1">
      <c r="A571" s="535"/>
      <c r="B571" s="529"/>
      <c r="C571" s="401" t="s">
        <v>7254</v>
      </c>
      <c r="D571" s="221" t="str">
        <f>VLOOKUP(C571,Hoja2!$D$2:$N$5000,2,FALSE)</f>
        <v>Químicos</v>
      </c>
      <c r="E571" s="215">
        <f>VLOOKUP(C571,Hoja2!$D$2:$N$5000,3,FALSE)</f>
        <v>8</v>
      </c>
      <c r="F571" s="217">
        <f>VLOOKUP(C571,Hoja2!$D$2:$N$5000,4,FALSE)</f>
        <v>40422</v>
      </c>
      <c r="G571" s="217">
        <f>VLOOKUP(C571,Hoja2!$D$2:$N$5000,5,FALSE)</f>
        <v>45900</v>
      </c>
      <c r="H571" s="218">
        <f>VLOOKUP(C571,Hoja2!$D$2:$N$5000,6,FALSE)</f>
        <v>0.18227599999999999</v>
      </c>
      <c r="I571" s="218">
        <f>VLOOKUP(C571,Hoja2!$D$2:$N$5000,7,FALSE)</f>
        <v>0.219612</v>
      </c>
      <c r="J571" s="218">
        <f>VLOOKUP(C571,Hoja2!$D$2:$N$5000,8,FALSE)</f>
        <v>2.5010539999999999</v>
      </c>
      <c r="K571" s="218">
        <f>VLOOKUP(C571,Hoja2!$D$2:$N$5000,9,FALSE)</f>
        <v>2.4300000000000002</v>
      </c>
      <c r="L571" s="218">
        <f>VLOOKUP(C571,Hoja2!$D$2:$N$5000,10,FALSE)</f>
        <v>408.65</v>
      </c>
      <c r="M571" s="218">
        <f>VLOOKUP(C571,Hoja2!$D$2:$N$5000,11,FALSE)</f>
        <v>37.094096</v>
      </c>
    </row>
    <row r="572" spans="1:13">
      <c r="A572" s="535"/>
      <c r="B572" s="529"/>
      <c r="C572" s="401" t="s">
        <v>5327</v>
      </c>
      <c r="D572" s="221" t="str">
        <f>VLOOKUP(C572,Hoja2!$D$2:$N$5000,2,FALSE)</f>
        <v>Minería</v>
      </c>
      <c r="E572" s="215">
        <f>VLOOKUP(C572,Hoja2!$D$2:$N$5000,3,FALSE)</f>
        <v>8</v>
      </c>
      <c r="F572" s="217">
        <f>VLOOKUP(C572,Hoja2!$D$2:$N$5000,4,FALSE)</f>
        <v>43831</v>
      </c>
      <c r="G572" s="217">
        <f>VLOOKUP(C572,Hoja2!$D$2:$N$5000,5,FALSE)</f>
        <v>46387</v>
      </c>
      <c r="H572" s="218">
        <f>VLOOKUP(C572,Hoja2!$D$2:$N$5000,6,FALSE)</f>
        <v>0.20533799999999999</v>
      </c>
      <c r="I572" s="218">
        <f>VLOOKUP(C572,Hoja2!$D$2:$N$5000,7,FALSE)</f>
        <v>0.81720499999999996</v>
      </c>
      <c r="J572" s="218">
        <f>VLOOKUP(C572,Hoja2!$D$2:$N$5000,8,FALSE)</f>
        <v>37.280540000000002</v>
      </c>
      <c r="K572" s="218">
        <f>VLOOKUP(C572,Hoja2!$D$2:$N$5000,9,FALSE)</f>
        <v>37.020000000000003</v>
      </c>
      <c r="L572" s="218">
        <f>VLOOKUP(C572,Hoja2!$D$2:$N$5000,10,FALSE)</f>
        <v>22666.59</v>
      </c>
      <c r="M572" s="218">
        <f>VLOOKUP(C572,Hoja2!$D$2:$N$5000,11,FALSE)</f>
        <v>12.251353</v>
      </c>
    </row>
    <row r="573" spans="1:13">
      <c r="A573" s="535"/>
      <c r="B573" s="529"/>
      <c r="C573" s="401" t="s">
        <v>6052</v>
      </c>
      <c r="D573" s="221" t="str">
        <f>VLOOKUP(C573,Hoja2!$D$2:$N$5000,2,FALSE)</f>
        <v>Minería</v>
      </c>
      <c r="E573" s="215">
        <f>VLOOKUP(C573,Hoja2!$D$2:$N$5000,3,FALSE)</f>
        <v>5</v>
      </c>
      <c r="F573" s="217">
        <f>VLOOKUP(C573,Hoja2!$D$2:$N$5000,4,FALSE)</f>
        <v>43831</v>
      </c>
      <c r="G573" s="217">
        <f>VLOOKUP(C573,Hoja2!$D$2:$N$5000,5,FALSE)</f>
        <v>46387</v>
      </c>
      <c r="H573" s="218">
        <f>VLOOKUP(C573,Hoja2!$D$2:$N$5000,6,FALSE)</f>
        <v>0.20291300000000001</v>
      </c>
      <c r="I573" s="218">
        <f>VLOOKUP(C573,Hoja2!$D$2:$N$5000,7,FALSE)</f>
        <v>0.48522100000000001</v>
      </c>
      <c r="J573" s="218">
        <f>VLOOKUP(C573,Hoja2!$D$2:$N$5000,8,FALSE)</f>
        <v>8.3497400000000006</v>
      </c>
      <c r="K573" s="218">
        <f>VLOOKUP(C573,Hoja2!$D$2:$N$5000,9,FALSE)</f>
        <v>7.47</v>
      </c>
      <c r="L573" s="218">
        <f>VLOOKUP(C573,Hoja2!$D$2:$N$5000,10,FALSE)</f>
        <v>3014.29</v>
      </c>
      <c r="M573" s="218">
        <f>VLOOKUP(C573,Hoja2!$D$2:$N$5000,11,FALSE)</f>
        <v>14.194806</v>
      </c>
    </row>
    <row r="574" spans="1:13">
      <c r="A574" s="535"/>
      <c r="B574" s="529"/>
      <c r="C574" s="401" t="s">
        <v>5209</v>
      </c>
      <c r="D574" s="221" t="str">
        <f>VLOOKUP(C574,Hoja2!$D$2:$N$5000,2,FALSE)</f>
        <v>Minería</v>
      </c>
      <c r="E574" s="215">
        <f>VLOOKUP(C574,Hoja2!$D$2:$N$5000,3,FALSE)</f>
        <v>12</v>
      </c>
      <c r="F574" s="217">
        <f>VLOOKUP(C574,Hoja2!$D$2:$N$5000,4,FALSE)</f>
        <v>42842</v>
      </c>
      <c r="G574" s="217">
        <f>VLOOKUP(C574,Hoja2!$D$2:$N$5000,5,FALSE)</f>
        <v>50160</v>
      </c>
      <c r="H574" s="218">
        <f>VLOOKUP(C574,Hoja2!$D$2:$N$5000,6,FALSE)</f>
        <v>0.21486</v>
      </c>
      <c r="I574" s="218">
        <f>VLOOKUP(C574,Hoja2!$D$2:$N$5000,7,FALSE)</f>
        <v>0.86988600000000005</v>
      </c>
      <c r="J574" s="218">
        <f>VLOOKUP(C574,Hoja2!$D$2:$N$5000,8,FALSE)</f>
        <v>84.193432000000001</v>
      </c>
      <c r="K574" s="218">
        <f>VLOOKUP(C574,Hoja2!$D$2:$N$5000,9,FALSE)</f>
        <v>93.79</v>
      </c>
      <c r="L574" s="218">
        <f>VLOOKUP(C574,Hoja2!$D$2:$N$5000,10,FALSE)</f>
        <v>54489.59</v>
      </c>
      <c r="M574" s="218">
        <f>VLOOKUP(C574,Hoja2!$D$2:$N$5000,11,FALSE)</f>
        <v>23.879169000000001</v>
      </c>
    </row>
    <row r="575" spans="1:13">
      <c r="A575" s="535"/>
      <c r="B575" s="529"/>
      <c r="C575" s="401" t="s">
        <v>5210</v>
      </c>
      <c r="D575" s="221" t="str">
        <f>VLOOKUP(C575,Hoja2!$D$2:$N$5000,2,FALSE)</f>
        <v>Minería</v>
      </c>
      <c r="E575" s="215">
        <f>VLOOKUP(C575,Hoja2!$D$2:$N$5000,3,FALSE)</f>
        <v>12</v>
      </c>
      <c r="F575" s="217">
        <f>VLOOKUP(C575,Hoja2!$D$2:$N$5000,4,FALSE)</f>
        <v>42842</v>
      </c>
      <c r="G575" s="217">
        <f>VLOOKUP(C575,Hoja2!$D$2:$N$5000,5,FALSE)</f>
        <v>50160</v>
      </c>
      <c r="H575" s="218">
        <f>VLOOKUP(C575,Hoja2!$D$2:$N$5000,6,FALSE)</f>
        <v>0.19578999999999999</v>
      </c>
      <c r="I575" s="218">
        <f>VLOOKUP(C575,Hoja2!$D$2:$N$5000,7,FALSE)</f>
        <v>0.869282</v>
      </c>
      <c r="J575" s="218">
        <f>VLOOKUP(C575,Hoja2!$D$2:$N$5000,8,FALSE)</f>
        <v>26.617528</v>
      </c>
      <c r="K575" s="218">
        <f>VLOOKUP(C575,Hoja2!$D$2:$N$5000,9,FALSE)</f>
        <v>26.21</v>
      </c>
      <c r="L575" s="218">
        <f>VLOOKUP(C575,Hoja2!$D$2:$N$5000,10,FALSE)</f>
        <v>17214.78</v>
      </c>
      <c r="M575" s="218">
        <f>VLOOKUP(C575,Hoja2!$D$2:$N$5000,11,FALSE)</f>
        <v>23.38194</v>
      </c>
    </row>
    <row r="576" spans="1:13" ht="13.15" customHeight="1">
      <c r="A576" s="535"/>
      <c r="B576" s="535" t="s">
        <v>3817</v>
      </c>
      <c r="C576" s="401" t="s">
        <v>371</v>
      </c>
      <c r="D576" s="221" t="str">
        <f>VLOOKUP(C576,Hoja2!$D$2:$N$5000,2,FALSE)</f>
        <v>Textiles</v>
      </c>
      <c r="E576" s="215">
        <f>VLOOKUP(C576,Hoja2!$D$2:$N$5000,3,FALSE)</f>
        <v>8</v>
      </c>
      <c r="F576" s="217">
        <f>VLOOKUP(C576,Hoja2!$D$2:$N$5000,4,FALSE)</f>
        <v>41365</v>
      </c>
      <c r="G576" s="217">
        <f>VLOOKUP(C576,Hoja2!$D$2:$N$5000,5,FALSE)</f>
        <v>45046</v>
      </c>
      <c r="H576" s="218">
        <f>VLOOKUP(C576,Hoja2!$D$2:$N$5000,6,FALSE)</f>
        <v>0.22056400000000001</v>
      </c>
      <c r="I576" s="218">
        <f>VLOOKUP(C576,Hoja2!$D$2:$N$5000,7,FALSE)</f>
        <v>0.47936099999999998</v>
      </c>
      <c r="J576" s="218">
        <f>VLOOKUP(C576,Hoja2!$D$2:$N$5000,8,FALSE)</f>
        <v>0.36342799999999997</v>
      </c>
      <c r="K576" s="218">
        <f>VLOOKUP(C576,Hoja2!$D$2:$N$5000,9,FALSE)</f>
        <v>0.30731999999999998</v>
      </c>
      <c r="L576" s="218">
        <f>VLOOKUP(C576,Hoja2!$D$2:$N$5000,10,FALSE)</f>
        <v>129.61000000000001</v>
      </c>
      <c r="M576" s="218">
        <f>VLOOKUP(C576,Hoja2!$D$2:$N$5000,11,FALSE)</f>
        <v>19.466846</v>
      </c>
    </row>
    <row r="577" spans="1:15">
      <c r="A577" s="535"/>
      <c r="B577" s="535"/>
      <c r="C577" s="401" t="s">
        <v>369</v>
      </c>
      <c r="D577" s="221" t="str">
        <f>VLOOKUP(C577,Hoja2!$D$2:$N$5000,2,FALSE)</f>
        <v>Textiles</v>
      </c>
      <c r="E577" s="215">
        <f>VLOOKUP(C577,Hoja2!$D$2:$N$5000,3,FALSE)</f>
        <v>8</v>
      </c>
      <c r="F577" s="217">
        <f>VLOOKUP(C577,Hoja2!$D$2:$N$5000,4,FALSE)</f>
        <v>41365</v>
      </c>
      <c r="G577" s="217">
        <f>VLOOKUP(C577,Hoja2!$D$2:$N$5000,5,FALSE)</f>
        <v>45046</v>
      </c>
      <c r="H577" s="218">
        <f>VLOOKUP(C577,Hoja2!$D$2:$N$5000,6,FALSE)</f>
        <v>0.211812</v>
      </c>
      <c r="I577" s="218">
        <f>VLOOKUP(C577,Hoja2!$D$2:$N$5000,7,FALSE)</f>
        <v>0.71406899999999995</v>
      </c>
      <c r="J577" s="218">
        <f>VLOOKUP(C577,Hoja2!$D$2:$N$5000,8,FALSE)</f>
        <v>1.7855080000000001</v>
      </c>
      <c r="K577" s="218">
        <f>VLOOKUP(C577,Hoja2!$D$2:$N$5000,9,FALSE)</f>
        <v>1.8029440000000001</v>
      </c>
      <c r="L577" s="218">
        <f>VLOOKUP(C577,Hoja2!$D$2:$N$5000,10,FALSE)</f>
        <v>948.58</v>
      </c>
      <c r="M577" s="218">
        <f>VLOOKUP(C577,Hoja2!$D$2:$N$5000,11,FALSE)</f>
        <v>18.086584999999999</v>
      </c>
    </row>
    <row r="578" spans="1:15">
      <c r="A578" s="535"/>
      <c r="B578" s="546"/>
      <c r="C578" s="401" t="s">
        <v>6114</v>
      </c>
      <c r="D578" s="221" t="str">
        <f>VLOOKUP(C578,Hoja2!$D$2:$N$5000,2,FALSE)</f>
        <v>Minería</v>
      </c>
      <c r="E578" s="215">
        <f>VLOOKUP(C578,Hoja2!$D$2:$N$5000,3,FALSE)</f>
        <v>7</v>
      </c>
      <c r="F578" s="217">
        <f>VLOOKUP(C578,Hoja2!$D$2:$N$5000,4,FALSE)</f>
        <v>43862</v>
      </c>
      <c r="G578" s="217">
        <f>VLOOKUP(C578,Hoja2!$D$2:$N$5000,5,FALSE)</f>
        <v>45688</v>
      </c>
      <c r="H578" s="218">
        <f>VLOOKUP(C578,Hoja2!$D$2:$N$5000,6,FALSE)</f>
        <v>0.20567299999999999</v>
      </c>
      <c r="I578" s="218">
        <f>VLOOKUP(C578,Hoja2!$D$2:$N$5000,7,FALSE)</f>
        <v>0.70369099999999996</v>
      </c>
      <c r="J578" s="218">
        <f>VLOOKUP(C578,Hoja2!$D$2:$N$5000,8,FALSE)</f>
        <v>0.67181999999999997</v>
      </c>
      <c r="K578" s="218">
        <f>VLOOKUP(C578,Hoja2!$D$2:$N$5000,9,FALSE)</f>
        <v>0.66495000000000004</v>
      </c>
      <c r="L578" s="218">
        <f>VLOOKUP(C578,Hoja2!$D$2:$N$5000,10,FALSE)</f>
        <v>351.73</v>
      </c>
      <c r="M578" s="218">
        <f>VLOOKUP(C578,Hoja2!$D$2:$N$5000,11,FALSE)</f>
        <v>12.84385</v>
      </c>
      <c r="O578" s="286"/>
    </row>
    <row r="579" spans="1:15" ht="12.75">
      <c r="A579" s="530" t="s">
        <v>4047</v>
      </c>
      <c r="B579" s="531"/>
      <c r="C579" s="531"/>
      <c r="D579" s="531"/>
      <c r="E579" s="531"/>
      <c r="F579" s="531"/>
      <c r="G579" s="532"/>
      <c r="H579" s="195">
        <f>+Hoja3!S20</f>
        <v>0.17430000000000001</v>
      </c>
      <c r="I579" s="195">
        <f>+Hoja3!T20</f>
        <v>0.77535699999999996</v>
      </c>
      <c r="J579"/>
      <c r="K579"/>
      <c r="L579" s="195">
        <f>+Hoja3!W20</f>
        <v>486630.71</v>
      </c>
      <c r="M579" s="195">
        <f>+Hoja3!X20</f>
        <v>16.380883000000001</v>
      </c>
    </row>
    <row r="580" spans="1:15">
      <c r="A580" s="536"/>
      <c r="B580" s="537"/>
      <c r="C580" s="537"/>
      <c r="D580" s="537"/>
      <c r="E580" s="537"/>
      <c r="F580" s="537"/>
      <c r="G580" s="537"/>
      <c r="H580" s="537"/>
      <c r="I580" s="537"/>
      <c r="J580" s="537"/>
      <c r="K580" s="537"/>
      <c r="L580" s="537"/>
      <c r="M580" s="538"/>
    </row>
    <row r="581" spans="1:15">
      <c r="A581" s="528" t="s">
        <v>4048</v>
      </c>
      <c r="B581" s="534" t="s">
        <v>3818</v>
      </c>
      <c r="C581" s="398" t="s">
        <v>2358</v>
      </c>
      <c r="D581" s="221" t="str">
        <f>VLOOKUP(C581,Hoja2!$D$2:$N$5000,2,FALSE)</f>
        <v>Minería</v>
      </c>
      <c r="E581" s="215">
        <f>VLOOKUP(C581,Hoja2!$D$2:$N$5000,3,FALSE)</f>
        <v>9</v>
      </c>
      <c r="F581" s="217">
        <f>VLOOKUP(C581,Hoja2!$D$2:$N$5000,4,FALSE)</f>
        <v>42964</v>
      </c>
      <c r="G581" s="217">
        <f>VLOOKUP(C581,Hoja2!$D$2:$N$5000,5,FALSE)</f>
        <v>44424</v>
      </c>
      <c r="H581" s="218">
        <f>VLOOKUP(C581,Hoja2!$D$2:$N$5000,6,FALSE)</f>
        <v>0.19219800000000001</v>
      </c>
      <c r="I581" s="218">
        <f>VLOOKUP(C581,Hoja2!$D$2:$N$5000,7,FALSE)</f>
        <v>0.48031299999999999</v>
      </c>
      <c r="J581" s="218">
        <f>VLOOKUP(C581,Hoja2!$D$2:$N$5000,8,FALSE)</f>
        <v>0.2828</v>
      </c>
      <c r="K581" s="218">
        <f>VLOOKUP(C581,Hoja2!$D$2:$N$5000,9,FALSE)</f>
        <v>0.29416799999999999</v>
      </c>
      <c r="L581" s="218">
        <f>VLOOKUP(C581,Hoja2!$D$2:$N$5000,10,FALSE)</f>
        <v>105.142824</v>
      </c>
      <c r="M581" s="218">
        <f>VLOOKUP(C581,Hoja2!$D$2:$N$5000,11,FALSE)</f>
        <v>18.132379</v>
      </c>
    </row>
    <row r="582" spans="1:15" s="196" customFormat="1">
      <c r="A582" s="529"/>
      <c r="B582" s="535"/>
      <c r="C582" s="398" t="s">
        <v>1953</v>
      </c>
      <c r="D582" s="221" t="str">
        <f>VLOOKUP(C582,Hoja2!$D$2:$N$5000,2,FALSE)</f>
        <v>Comercio</v>
      </c>
      <c r="E582" s="215">
        <f>VLOOKUP(C582,Hoja2!$D$2:$N$5000,3,FALSE)</f>
        <v>7</v>
      </c>
      <c r="F582" s="217">
        <f>VLOOKUP(C582,Hoja2!$D$2:$N$5000,4,FALSE)</f>
        <v>42841</v>
      </c>
      <c r="G582" s="217">
        <f>VLOOKUP(C582,Hoja2!$D$2:$N$5000,5,FALSE)</f>
        <v>44561</v>
      </c>
      <c r="H582" s="218">
        <f>VLOOKUP(C582,Hoja2!$D$2:$N$5000,6,FALSE)</f>
        <v>0.10893700000000001</v>
      </c>
      <c r="I582" s="218">
        <f>VLOOKUP(C582,Hoja2!$D$2:$N$5000,7,FALSE)</f>
        <v>0.32366200000000001</v>
      </c>
      <c r="J582" s="218">
        <f>VLOOKUP(C582,Hoja2!$D$2:$N$5000,8,FALSE)</f>
        <v>0.85960000000000003</v>
      </c>
      <c r="K582" s="218">
        <f>VLOOKUP(C582,Hoja2!$D$2:$N$5000,9,FALSE)</f>
        <v>0.45328800000000002</v>
      </c>
      <c r="L582" s="218">
        <f>VLOOKUP(C582,Hoja2!$D$2:$N$5000,10,FALSE)</f>
        <v>213.25139999999999</v>
      </c>
      <c r="M582" s="218">
        <f>VLOOKUP(C582,Hoja2!$D$2:$N$5000,11,FALSE)</f>
        <v>17.560531000000001</v>
      </c>
    </row>
    <row r="583" spans="1:15">
      <c r="A583" s="529"/>
      <c r="B583" s="535"/>
      <c r="C583" s="398" t="s">
        <v>2195</v>
      </c>
      <c r="D583" s="221" t="str">
        <f>VLOOKUP(C583,Hoja2!$D$2:$N$5000,2,FALSE)</f>
        <v>Agroindustria</v>
      </c>
      <c r="E583" s="215">
        <f>VLOOKUP(C583,Hoja2!$D$2:$N$5000,3,FALSE)</f>
        <v>1</v>
      </c>
      <c r="F583" s="217">
        <f>VLOOKUP(C583,Hoja2!$D$2:$N$5000,4,FALSE)</f>
        <v>42917</v>
      </c>
      <c r="G583" s="217">
        <f>VLOOKUP(C583,Hoja2!$D$2:$N$5000,5,FALSE)</f>
        <v>46568</v>
      </c>
      <c r="H583" s="218">
        <f>VLOOKUP(C583,Hoja2!$D$2:$N$5000,6,FALSE)</f>
        <v>0.23155700000000001</v>
      </c>
      <c r="I583" s="218">
        <f>VLOOKUP(C583,Hoja2!$D$2:$N$5000,7,FALSE)</f>
        <v>0.54478000000000004</v>
      </c>
      <c r="J583" s="218">
        <f>VLOOKUP(C583,Hoja2!$D$2:$N$5000,8,FALSE)</f>
        <v>0.47568120000000003</v>
      </c>
      <c r="K583" s="218">
        <f>VLOOKUP(C583,Hoja2!$D$2:$N$5000,9,FALSE)</f>
        <v>0.48327599999999998</v>
      </c>
      <c r="L583" s="218">
        <f>VLOOKUP(C583,Hoja2!$D$2:$N$5000,10,FALSE)</f>
        <v>200.58912000000001</v>
      </c>
      <c r="M583" s="218">
        <f>VLOOKUP(C583,Hoja2!$D$2:$N$5000,11,FALSE)</f>
        <v>17.500447999999999</v>
      </c>
    </row>
    <row r="584" spans="1:15">
      <c r="A584" s="529"/>
      <c r="B584" s="535"/>
      <c r="C584" s="398" t="s">
        <v>1839</v>
      </c>
      <c r="D584" s="221" t="str">
        <f>VLOOKUP(C584,Hoja2!$D$2:$N$5000,2,FALSE)</f>
        <v>Comercio</v>
      </c>
      <c r="E584" s="215">
        <f>VLOOKUP(C584,Hoja2!$D$2:$N$5000,3,FALSE)</f>
        <v>1</v>
      </c>
      <c r="F584" s="217">
        <f>VLOOKUP(C584,Hoja2!$D$2:$N$5000,4,FALSE)</f>
        <v>42795</v>
      </c>
      <c r="G584" s="217">
        <f>VLOOKUP(C584,Hoja2!$D$2:$N$5000,5,FALSE)</f>
        <v>46447</v>
      </c>
      <c r="H584" s="218">
        <f>VLOOKUP(C584,Hoja2!$D$2:$N$5000,6,FALSE)</f>
        <v>0.21406</v>
      </c>
      <c r="I584" s="218">
        <f>VLOOKUP(C584,Hoja2!$D$2:$N$5000,7,FALSE)</f>
        <v>0.77036000000000004</v>
      </c>
      <c r="J584" s="218">
        <f>VLOOKUP(C584,Hoja2!$D$2:$N$5000,8,FALSE)</f>
        <v>0.29429080000000002</v>
      </c>
      <c r="K584" s="218">
        <f>VLOOKUP(C584,Hoja2!$D$2:$N$5000,9,FALSE)</f>
        <v>0.28366200000000003</v>
      </c>
      <c r="L584" s="218">
        <f>VLOOKUP(C584,Hoja2!$D$2:$N$5000,10,FALSE)</f>
        <v>175.48426799999999</v>
      </c>
      <c r="M584" s="218">
        <f>VLOOKUP(C584,Hoja2!$D$2:$N$5000,11,FALSE)</f>
        <v>15.123929</v>
      </c>
    </row>
    <row r="585" spans="1:15">
      <c r="A585" s="529"/>
      <c r="B585" s="535"/>
      <c r="C585" s="398" t="s">
        <v>1874</v>
      </c>
      <c r="D585" s="221" t="str">
        <f>VLOOKUP(C585,Hoja2!$D$2:$N$5000,2,FALSE)</f>
        <v>Comercio</v>
      </c>
      <c r="E585" s="215">
        <f>VLOOKUP(C585,Hoja2!$D$2:$N$5000,3,FALSE)</f>
        <v>9</v>
      </c>
      <c r="F585" s="217">
        <f>VLOOKUP(C585,Hoja2!$D$2:$N$5000,4,FALSE)</f>
        <v>42795</v>
      </c>
      <c r="G585" s="217">
        <f>VLOOKUP(C585,Hoja2!$D$2:$N$5000,5,FALSE)</f>
        <v>46447</v>
      </c>
      <c r="H585" s="218">
        <f>VLOOKUP(C585,Hoja2!$D$2:$N$5000,6,FALSE)</f>
        <v>0.21784899999999999</v>
      </c>
      <c r="I585" s="218">
        <f>VLOOKUP(C585,Hoja2!$D$2:$N$5000,7,FALSE)</f>
        <v>0.85182400000000003</v>
      </c>
      <c r="J585" s="218">
        <f>VLOOKUP(C585,Hoja2!$D$2:$N$5000,8,FALSE)</f>
        <v>0.32440000000000002</v>
      </c>
      <c r="K585" s="218">
        <f>VLOOKUP(C585,Hoja2!$D$2:$N$5000,9,FALSE)</f>
        <v>0.33619199999999999</v>
      </c>
      <c r="L585" s="218">
        <f>VLOOKUP(C585,Hoja2!$D$2:$N$5000,10,FALSE)</f>
        <v>213.895836</v>
      </c>
      <c r="M585" s="218">
        <f>VLOOKUP(C585,Hoja2!$D$2:$N$5000,11,FALSE)</f>
        <v>15.041326</v>
      </c>
    </row>
    <row r="586" spans="1:15">
      <c r="A586" s="529"/>
      <c r="B586" s="535"/>
      <c r="C586" s="398" t="s">
        <v>5211</v>
      </c>
      <c r="D586" s="221" t="str">
        <f>VLOOKUP(C586,Hoja2!$D$2:$N$5000,2,FALSE)</f>
        <v>Comercio</v>
      </c>
      <c r="E586" s="215">
        <f>VLOOKUP(C586,Hoja2!$D$2:$N$5000,3,FALSE)</f>
        <v>1</v>
      </c>
      <c r="F586" s="217">
        <f>VLOOKUP(C586,Hoja2!$D$2:$N$5000,4,FALSE)</f>
        <v>42795</v>
      </c>
      <c r="G586" s="217">
        <f>VLOOKUP(C586,Hoja2!$D$2:$N$5000,5,FALSE)</f>
        <v>44926</v>
      </c>
      <c r="H586" s="218">
        <f>VLOOKUP(C586,Hoja2!$D$2:$N$5000,6,FALSE)</f>
        <v>0.22031200000000001</v>
      </c>
      <c r="I586" s="218">
        <f>VLOOKUP(C586,Hoja2!$D$2:$N$5000,7,FALSE)</f>
        <v>0.61672000000000005</v>
      </c>
      <c r="J586" s="218">
        <f>VLOOKUP(C586,Hoja2!$D$2:$N$5000,8,FALSE)</f>
        <v>0.45609080000000002</v>
      </c>
      <c r="K586" s="218">
        <f>VLOOKUP(C586,Hoja2!$D$2:$N$5000,9,FALSE)</f>
        <v>0.44125199999999998</v>
      </c>
      <c r="L586" s="218">
        <f>VLOOKUP(C586,Hoja2!$D$2:$N$5000,10,FALSE)</f>
        <v>217.72450799999999</v>
      </c>
      <c r="M586" s="218">
        <f>VLOOKUP(C586,Hoja2!$D$2:$N$5000,11,FALSE)</f>
        <v>15.316848</v>
      </c>
    </row>
    <row r="587" spans="1:15">
      <c r="A587" s="529"/>
      <c r="B587" s="535"/>
      <c r="C587" s="398" t="s">
        <v>2293</v>
      </c>
      <c r="D587" s="221" t="str">
        <f>VLOOKUP(C587,Hoja2!$D$2:$N$5000,2,FALSE)</f>
        <v>Pesquería</v>
      </c>
      <c r="E587" s="215">
        <f>VLOOKUP(C587,Hoja2!$D$2:$N$5000,3,FALSE)</f>
        <v>1</v>
      </c>
      <c r="F587" s="217">
        <f>VLOOKUP(C587,Hoja2!$D$2:$N$5000,4,FALSE)</f>
        <v>42948</v>
      </c>
      <c r="G587" s="217">
        <f>VLOOKUP(C587,Hoja2!$D$2:$N$5000,5,FALSE)</f>
        <v>44773</v>
      </c>
      <c r="H587" s="218">
        <f>VLOOKUP(C587,Hoja2!$D$2:$N$5000,6,FALSE)</f>
        <v>0.23826600000000001</v>
      </c>
      <c r="I587" s="218">
        <f>VLOOKUP(C587,Hoja2!$D$2:$N$5000,7,FALSE)</f>
        <v>0.38485900000000001</v>
      </c>
      <c r="J587" s="218">
        <f>VLOOKUP(C587,Hoja2!$D$2:$N$5000,8,FALSE)</f>
        <v>0.38147720000000002</v>
      </c>
      <c r="K587" s="218">
        <f>VLOOKUP(C587,Hoja2!$D$2:$N$5000,9,FALSE)</f>
        <v>0.36770999999999998</v>
      </c>
      <c r="L587" s="218">
        <f>VLOOKUP(C587,Hoja2!$D$2:$N$5000,10,FALSE)</f>
        <v>113.642892</v>
      </c>
      <c r="M587" s="218">
        <f>VLOOKUP(C587,Hoja2!$D$2:$N$5000,11,FALSE)</f>
        <v>41.222766999999997</v>
      </c>
    </row>
    <row r="588" spans="1:15">
      <c r="A588" s="529"/>
      <c r="B588" s="535"/>
      <c r="C588" s="398" t="s">
        <v>2295</v>
      </c>
      <c r="D588" s="221" t="str">
        <f>VLOOKUP(C588,Hoja2!$D$2:$N$5000,2,FALSE)</f>
        <v>Pesquería</v>
      </c>
      <c r="E588" s="215">
        <f>VLOOKUP(C588,Hoja2!$D$2:$N$5000,3,FALSE)</f>
        <v>1</v>
      </c>
      <c r="F588" s="217">
        <f>VLOOKUP(C588,Hoja2!$D$2:$N$5000,4,FALSE)</f>
        <v>42948</v>
      </c>
      <c r="G588" s="217">
        <f>VLOOKUP(C588,Hoja2!$D$2:$N$5000,5,FALSE)</f>
        <v>44773</v>
      </c>
      <c r="H588" s="218">
        <f>VLOOKUP(C588,Hoja2!$D$2:$N$5000,6,FALSE)</f>
        <v>0.21817900000000001</v>
      </c>
      <c r="I588" s="218">
        <f>VLOOKUP(C588,Hoja2!$D$2:$N$5000,7,FALSE)</f>
        <v>0.49823499999999998</v>
      </c>
      <c r="J588" s="218">
        <f>VLOOKUP(C588,Hoja2!$D$2:$N$5000,8,FALSE)</f>
        <v>0.34350000000000003</v>
      </c>
      <c r="K588" s="218">
        <f>VLOOKUP(C588,Hoja2!$D$2:$N$5000,9,FALSE)</f>
        <v>0.33619199999999999</v>
      </c>
      <c r="L588" s="218">
        <f>VLOOKUP(C588,Hoja2!$D$2:$N$5000,10,FALSE)</f>
        <v>132.474132</v>
      </c>
      <c r="M588" s="218">
        <f>VLOOKUP(C588,Hoja2!$D$2:$N$5000,11,FALSE)</f>
        <v>34.859602000000002</v>
      </c>
    </row>
    <row r="589" spans="1:15">
      <c r="A589" s="529"/>
      <c r="B589" s="535"/>
      <c r="C589" s="398" t="s">
        <v>1943</v>
      </c>
      <c r="D589" s="221" t="str">
        <f>VLOOKUP(C589,Hoja2!$D$2:$N$5000,2,FALSE)</f>
        <v>Textiles</v>
      </c>
      <c r="E589" s="215">
        <f>VLOOKUP(C589,Hoja2!$D$2:$N$5000,3,FALSE)</f>
        <v>7</v>
      </c>
      <c r="F589" s="217">
        <f>VLOOKUP(C589,Hoja2!$D$2:$N$5000,4,FALSE)</f>
        <v>42795</v>
      </c>
      <c r="G589" s="217">
        <f>VLOOKUP(C589,Hoja2!$D$2:$N$5000,5,FALSE)</f>
        <v>44255</v>
      </c>
      <c r="H589" s="218" t="str">
        <f>VLOOKUP(C589,Hoja2!$D$2:$N$5000,6,FALSE)</f>
        <v>-</v>
      </c>
      <c r="I589" s="218" t="str">
        <f>VLOOKUP(C589,Hoja2!$D$2:$N$5000,7,FALSE)</f>
        <v>-</v>
      </c>
      <c r="J589" s="218">
        <f>VLOOKUP(C589,Hoja2!$D$2:$N$5000,8,FALSE)</f>
        <v>0</v>
      </c>
      <c r="K589" s="218">
        <f>VLOOKUP(C589,Hoja2!$D$2:$N$5000,9,FALSE)</f>
        <v>0</v>
      </c>
      <c r="L589" s="218">
        <f>VLOOKUP(C589,Hoja2!$D$2:$N$5000,10,FALSE)</f>
        <v>0</v>
      </c>
      <c r="M589" s="218">
        <f>VLOOKUP(C589,Hoja2!$D$2:$N$5000,11,FALSE)</f>
        <v>0</v>
      </c>
    </row>
    <row r="590" spans="1:15">
      <c r="A590" s="529"/>
      <c r="B590" s="535"/>
      <c r="C590" s="398" t="s">
        <v>1941</v>
      </c>
      <c r="D590" s="221" t="str">
        <f>VLOOKUP(C590,Hoja2!$D$2:$N$5000,2,FALSE)</f>
        <v>Textiles</v>
      </c>
      <c r="E590" s="215">
        <f>VLOOKUP(C590,Hoja2!$D$2:$N$5000,3,FALSE)</f>
        <v>7</v>
      </c>
      <c r="F590" s="217">
        <f>VLOOKUP(C590,Hoja2!$D$2:$N$5000,4,FALSE)</f>
        <v>42795</v>
      </c>
      <c r="G590" s="217">
        <f>VLOOKUP(C590,Hoja2!$D$2:$N$5000,5,FALSE)</f>
        <v>44255</v>
      </c>
      <c r="H590" s="218" t="str">
        <f>VLOOKUP(C590,Hoja2!$D$2:$N$5000,6,FALSE)</f>
        <v>-</v>
      </c>
      <c r="I590" s="218" t="str">
        <f>VLOOKUP(C590,Hoja2!$D$2:$N$5000,7,FALSE)</f>
        <v>-</v>
      </c>
      <c r="J590" s="218">
        <f>VLOOKUP(C590,Hoja2!$D$2:$N$5000,8,FALSE)</f>
        <v>0</v>
      </c>
      <c r="K590" s="218">
        <f>VLOOKUP(C590,Hoja2!$D$2:$N$5000,9,FALSE)</f>
        <v>0</v>
      </c>
      <c r="L590" s="218">
        <f>VLOOKUP(C590,Hoja2!$D$2:$N$5000,10,FALSE)</f>
        <v>0</v>
      </c>
      <c r="M590" s="218">
        <f>VLOOKUP(C590,Hoja2!$D$2:$N$5000,11,FALSE)</f>
        <v>0</v>
      </c>
    </row>
    <row r="591" spans="1:15">
      <c r="A591" s="529"/>
      <c r="B591" s="535"/>
      <c r="C591" s="398" t="s">
        <v>5217</v>
      </c>
      <c r="D591" s="221" t="str">
        <f>VLOOKUP(C591,Hoja2!$D$2:$N$5000,2,FALSE)</f>
        <v>Comercio</v>
      </c>
      <c r="E591" s="215">
        <f>VLOOKUP(C591,Hoja2!$D$2:$N$5000,3,FALSE)</f>
        <v>8</v>
      </c>
      <c r="F591" s="217">
        <f>VLOOKUP(C591,Hoja2!$D$2:$N$5000,4,FALSE)</f>
        <v>42705</v>
      </c>
      <c r="G591" s="217">
        <f>VLOOKUP(C591,Hoja2!$D$2:$N$5000,5,FALSE)</f>
        <v>44530</v>
      </c>
      <c r="H591" s="218">
        <f>VLOOKUP(C591,Hoja2!$D$2:$N$5000,6,FALSE)</f>
        <v>0.29681000000000002</v>
      </c>
      <c r="I591" s="218">
        <f>VLOOKUP(C591,Hoja2!$D$2:$N$5000,7,FALSE)</f>
        <v>0.40359099999999998</v>
      </c>
      <c r="J591" s="218">
        <f>VLOOKUP(C591,Hoja2!$D$2:$N$5000,8,FALSE)</f>
        <v>0.22402159999999999</v>
      </c>
      <c r="K591" s="218">
        <f>VLOOKUP(C591,Hoja2!$D$2:$N$5000,9,FALSE)</f>
        <v>0.22062599999999999</v>
      </c>
      <c r="L591" s="218">
        <f>VLOOKUP(C591,Hoja2!$D$2:$N$5000,10,FALSE)</f>
        <v>69.301553999999996</v>
      </c>
      <c r="M591" s="218">
        <f>VLOOKUP(C591,Hoja2!$D$2:$N$5000,11,FALSE)</f>
        <v>18.041262</v>
      </c>
    </row>
    <row r="592" spans="1:15">
      <c r="A592" s="529"/>
      <c r="B592" s="535"/>
      <c r="C592" s="398" t="s">
        <v>5215</v>
      </c>
      <c r="D592" s="221" t="str">
        <f>VLOOKUP(C592,Hoja2!$D$2:$N$5000,2,FALSE)</f>
        <v>Comercio</v>
      </c>
      <c r="E592" s="215">
        <f>VLOOKUP(C592,Hoja2!$D$2:$N$5000,3,FALSE)</f>
        <v>11</v>
      </c>
      <c r="F592" s="217">
        <f>VLOOKUP(C592,Hoja2!$D$2:$N$5000,4,FALSE)</f>
        <v>42705</v>
      </c>
      <c r="G592" s="217">
        <f>VLOOKUP(C592,Hoja2!$D$2:$N$5000,5,FALSE)</f>
        <v>44530</v>
      </c>
      <c r="H592" s="218">
        <f>VLOOKUP(C592,Hoja2!$D$2:$N$5000,6,FALSE)</f>
        <v>0.25661200000000001</v>
      </c>
      <c r="I592" s="218">
        <f>VLOOKUP(C592,Hoja2!$D$2:$N$5000,7,FALSE)</f>
        <v>0.46683200000000002</v>
      </c>
      <c r="J592" s="218">
        <f>VLOOKUP(C592,Hoja2!$D$2:$N$5000,8,FALSE)</f>
        <v>0.156</v>
      </c>
      <c r="K592" s="218">
        <f>VLOOKUP(C592,Hoja2!$D$2:$N$5000,9,FALSE)</f>
        <v>0.15759000000000001</v>
      </c>
      <c r="L592" s="218">
        <f>VLOOKUP(C592,Hoja2!$D$2:$N$5000,10,FALSE)</f>
        <v>56.921508000000003</v>
      </c>
      <c r="M592" s="218">
        <f>VLOOKUP(C592,Hoja2!$D$2:$N$5000,11,FALSE)</f>
        <v>17.093367000000001</v>
      </c>
    </row>
    <row r="593" spans="1:13">
      <c r="A593" s="529"/>
      <c r="B593" s="535"/>
      <c r="C593" s="398" t="s">
        <v>5220</v>
      </c>
      <c r="D593" s="221" t="str">
        <f>VLOOKUP(C593,Hoja2!$D$2:$N$5000,2,FALSE)</f>
        <v>Comercio</v>
      </c>
      <c r="E593" s="215">
        <f>VLOOKUP(C593,Hoja2!$D$2:$N$5000,3,FALSE)</f>
        <v>1</v>
      </c>
      <c r="F593" s="217">
        <f>VLOOKUP(C593,Hoja2!$D$2:$N$5000,4,FALSE)</f>
        <v>42705</v>
      </c>
      <c r="G593" s="217">
        <f>VLOOKUP(C593,Hoja2!$D$2:$N$5000,5,FALSE)</f>
        <v>44530</v>
      </c>
      <c r="H593" s="218">
        <f>VLOOKUP(C593,Hoja2!$D$2:$N$5000,6,FALSE)</f>
        <v>0.34326299999999998</v>
      </c>
      <c r="I593" s="218">
        <f>VLOOKUP(C593,Hoja2!$D$2:$N$5000,7,FALSE)</f>
        <v>0.42748999999999998</v>
      </c>
      <c r="J593" s="218">
        <f>VLOOKUP(C593,Hoja2!$D$2:$N$5000,8,FALSE)</f>
        <v>0.37847720000000001</v>
      </c>
      <c r="K593" s="218">
        <f>VLOOKUP(C593,Hoja2!$D$2:$N$5000,9,FALSE)</f>
        <v>0.36770999999999998</v>
      </c>
      <c r="L593" s="218">
        <f>VLOOKUP(C593,Hoja2!$D$2:$N$5000,10,FALSE)</f>
        <v>125.23294799999999</v>
      </c>
      <c r="M593" s="218">
        <f>VLOOKUP(C593,Hoja2!$D$2:$N$5000,11,FALSE)</f>
        <v>17.476299000000001</v>
      </c>
    </row>
    <row r="594" spans="1:13">
      <c r="A594" s="529"/>
      <c r="B594" s="535"/>
      <c r="C594" s="398" t="s">
        <v>5218</v>
      </c>
      <c r="D594" s="221" t="str">
        <f>VLOOKUP(C594,Hoja2!$D$2:$N$5000,2,FALSE)</f>
        <v>Comercio</v>
      </c>
      <c r="E594" s="215">
        <f>VLOOKUP(C594,Hoja2!$D$2:$N$5000,3,FALSE)</f>
        <v>9</v>
      </c>
      <c r="F594" s="217">
        <f>VLOOKUP(C594,Hoja2!$D$2:$N$5000,4,FALSE)</f>
        <v>42705</v>
      </c>
      <c r="G594" s="217">
        <f>VLOOKUP(C594,Hoja2!$D$2:$N$5000,5,FALSE)</f>
        <v>44530</v>
      </c>
      <c r="H594" s="218">
        <f>VLOOKUP(C594,Hoja2!$D$2:$N$5000,6,FALSE)</f>
        <v>0.28358800000000001</v>
      </c>
      <c r="I594" s="218">
        <f>VLOOKUP(C594,Hoja2!$D$2:$N$5000,7,FALSE)</f>
        <v>0.54810300000000001</v>
      </c>
      <c r="J594" s="218">
        <f>VLOOKUP(C594,Hoja2!$D$2:$N$5000,8,FALSE)</f>
        <v>0.25119999999999998</v>
      </c>
      <c r="K594" s="218">
        <f>VLOOKUP(C594,Hoja2!$D$2:$N$5000,9,FALSE)</f>
        <v>0.24163799999999999</v>
      </c>
      <c r="L594" s="218">
        <f>VLOOKUP(C594,Hoja2!$D$2:$N$5000,10,FALSE)</f>
        <v>106.578576</v>
      </c>
      <c r="M594" s="218">
        <f>VLOOKUP(C594,Hoja2!$D$2:$N$5000,11,FALSE)</f>
        <v>15.94835</v>
      </c>
    </row>
    <row r="595" spans="1:13">
      <c r="A595" s="529"/>
      <c r="B595" s="535"/>
      <c r="C595" s="398" t="s">
        <v>5219</v>
      </c>
      <c r="D595" s="221" t="str">
        <f>VLOOKUP(C595,Hoja2!$D$2:$N$5000,2,FALSE)</f>
        <v>Comercio</v>
      </c>
      <c r="E595" s="215">
        <f>VLOOKUP(C595,Hoja2!$D$2:$N$5000,3,FALSE)</f>
        <v>7</v>
      </c>
      <c r="F595" s="217">
        <f>VLOOKUP(C595,Hoja2!$D$2:$N$5000,4,FALSE)</f>
        <v>42705</v>
      </c>
      <c r="G595" s="217">
        <f>VLOOKUP(C595,Hoja2!$D$2:$N$5000,5,FALSE)</f>
        <v>44530</v>
      </c>
      <c r="H595" s="218">
        <f>VLOOKUP(C595,Hoja2!$D$2:$N$5000,6,FALSE)</f>
        <v>0.303647</v>
      </c>
      <c r="I595" s="218">
        <f>VLOOKUP(C595,Hoja2!$D$2:$N$5000,7,FALSE)</f>
        <v>0.59452099999999997</v>
      </c>
      <c r="J595" s="218">
        <f>VLOOKUP(C595,Hoja2!$D$2:$N$5000,8,FALSE)</f>
        <v>0.28304400000000002</v>
      </c>
      <c r="K595" s="218">
        <f>VLOOKUP(C595,Hoja2!$D$2:$N$5000,9,FALSE)</f>
        <v>0.28845599999999999</v>
      </c>
      <c r="L595" s="218">
        <f>VLOOKUP(C595,Hoja2!$D$2:$N$5000,10,FALSE)</f>
        <v>128.98104000000001</v>
      </c>
      <c r="M595" s="218">
        <f>VLOOKUP(C595,Hoja2!$D$2:$N$5000,11,FALSE)</f>
        <v>15.877986999999999</v>
      </c>
    </row>
    <row r="596" spans="1:13" s="196" customFormat="1">
      <c r="A596" s="529"/>
      <c r="B596" s="535"/>
      <c r="C596" s="398" t="s">
        <v>5216</v>
      </c>
      <c r="D596" s="221" t="str">
        <f>VLOOKUP(C596,Hoja2!$D$2:$N$5000,2,FALSE)</f>
        <v>Comercio</v>
      </c>
      <c r="E596" s="215">
        <f>VLOOKUP(C596,Hoja2!$D$2:$N$5000,3,FALSE)</f>
        <v>5</v>
      </c>
      <c r="F596" s="217">
        <f>VLOOKUP(C596,Hoja2!$D$2:$N$5000,4,FALSE)</f>
        <v>42705</v>
      </c>
      <c r="G596" s="217">
        <f>VLOOKUP(C596,Hoja2!$D$2:$N$5000,5,FALSE)</f>
        <v>44530</v>
      </c>
      <c r="H596" s="218">
        <f>VLOOKUP(C596,Hoja2!$D$2:$N$5000,6,FALSE)</f>
        <v>0.28795599999999999</v>
      </c>
      <c r="I596" s="218">
        <f>VLOOKUP(C596,Hoja2!$D$2:$N$5000,7,FALSE)</f>
        <v>0.43163499999999999</v>
      </c>
      <c r="J596" s="218">
        <f>VLOOKUP(C596,Hoja2!$D$2:$N$5000,8,FALSE)</f>
        <v>0.23760000000000001</v>
      </c>
      <c r="K596" s="218">
        <f>VLOOKUP(C596,Hoja2!$D$2:$N$5000,9,FALSE)</f>
        <v>0.24398400000000001</v>
      </c>
      <c r="L596" s="218">
        <f>VLOOKUP(C596,Hoja2!$D$2:$N$5000,10,FALSE)</f>
        <v>79.374889999999994</v>
      </c>
      <c r="M596" s="218">
        <f>VLOOKUP(C596,Hoja2!$D$2:$N$5000,11,FALSE)</f>
        <v>17.790600999999999</v>
      </c>
    </row>
    <row r="597" spans="1:13">
      <c r="A597" s="529"/>
      <c r="B597" s="535"/>
      <c r="C597" s="398" t="s">
        <v>2297</v>
      </c>
      <c r="D597" s="221" t="str">
        <f>VLOOKUP(C597,Hoja2!$D$2:$N$5000,2,FALSE)</f>
        <v>Pesquería</v>
      </c>
      <c r="E597" s="215">
        <f>VLOOKUP(C597,Hoja2!$D$2:$N$5000,3,FALSE)</f>
        <v>1</v>
      </c>
      <c r="F597" s="217">
        <f>VLOOKUP(C597,Hoja2!$D$2:$N$5000,4,FALSE)</f>
        <v>42948</v>
      </c>
      <c r="G597" s="217">
        <f>VLOOKUP(C597,Hoja2!$D$2:$N$5000,5,FALSE)</f>
        <v>44773</v>
      </c>
      <c r="H597" s="218">
        <f>VLOOKUP(C597,Hoja2!$D$2:$N$5000,6,FALSE)</f>
        <v>0.19835</v>
      </c>
      <c r="I597" s="218">
        <f>VLOOKUP(C597,Hoja2!$D$2:$N$5000,7,FALSE)</f>
        <v>0.242538</v>
      </c>
      <c r="J597" s="218">
        <f>VLOOKUP(C597,Hoja2!$D$2:$N$5000,8,FALSE)</f>
        <v>0.78054559999999995</v>
      </c>
      <c r="K597" s="218">
        <f>VLOOKUP(C597,Hoja2!$D$2:$N$5000,9,FALSE)</f>
        <v>0.69339600000000001</v>
      </c>
      <c r="L597" s="218">
        <f>VLOOKUP(C597,Hoja2!$D$2:$N$5000,10,FALSE)</f>
        <v>146.52993599999999</v>
      </c>
      <c r="M597" s="218">
        <f>VLOOKUP(C597,Hoja2!$D$2:$N$5000,11,FALSE)</f>
        <v>54.867392000000002</v>
      </c>
    </row>
    <row r="598" spans="1:13">
      <c r="A598" s="529"/>
      <c r="B598" s="535"/>
      <c r="C598" s="398" t="s">
        <v>2299</v>
      </c>
      <c r="D598" s="221" t="str">
        <f>VLOOKUP(C598,Hoja2!$D$2:$N$5000,2,FALSE)</f>
        <v>Pesquería</v>
      </c>
      <c r="E598" s="215">
        <f>VLOOKUP(C598,Hoja2!$D$2:$N$5000,3,FALSE)</f>
        <v>1</v>
      </c>
      <c r="F598" s="217">
        <f>VLOOKUP(C598,Hoja2!$D$2:$N$5000,4,FALSE)</f>
        <v>42948</v>
      </c>
      <c r="G598" s="217">
        <f>VLOOKUP(C598,Hoja2!$D$2:$N$5000,5,FALSE)</f>
        <v>44773</v>
      </c>
      <c r="H598" s="218">
        <f>VLOOKUP(C598,Hoja2!$D$2:$N$5000,6,FALSE)</f>
        <v>0.21049100000000001</v>
      </c>
      <c r="I598" s="218">
        <f>VLOOKUP(C598,Hoja2!$D$2:$N$5000,7,FALSE)</f>
        <v>0.42852899999999999</v>
      </c>
      <c r="J598" s="218">
        <f>VLOOKUP(C598,Hoja2!$D$2:$N$5000,8,FALSE)</f>
        <v>0.63785440000000004</v>
      </c>
      <c r="K598" s="218">
        <f>VLOOKUP(C598,Hoja2!$D$2:$N$5000,9,FALSE)</f>
        <v>0.609348</v>
      </c>
      <c r="L598" s="218">
        <f>VLOOKUP(C598,Hoja2!$D$2:$N$5000,10,FALSE)</f>
        <v>211.57574399999999</v>
      </c>
      <c r="M598" s="218">
        <f>VLOOKUP(C598,Hoja2!$D$2:$N$5000,11,FALSE)</f>
        <v>37.980263999999998</v>
      </c>
    </row>
    <row r="599" spans="1:13">
      <c r="A599" s="529"/>
      <c r="B599" s="535"/>
      <c r="C599" s="398" t="s">
        <v>1548</v>
      </c>
      <c r="D599" s="221" t="str">
        <f>VLOOKUP(C599,Hoja2!$D$2:$N$5000,2,FALSE)</f>
        <v>Vidrios, cauchos y plásticos</v>
      </c>
      <c r="E599" s="215">
        <f>VLOOKUP(C599,Hoja2!$D$2:$N$5000,3,FALSE)</f>
        <v>9</v>
      </c>
      <c r="F599" s="217">
        <f>VLOOKUP(C599,Hoja2!$D$2:$N$5000,4,FALSE)</f>
        <v>42705</v>
      </c>
      <c r="G599" s="217">
        <f>VLOOKUP(C599,Hoja2!$D$2:$N$5000,5,FALSE)</f>
        <v>44530</v>
      </c>
      <c r="H599" s="218">
        <f>VLOOKUP(C599,Hoja2!$D$2:$N$5000,6,FALSE)</f>
        <v>0.20799599999999999</v>
      </c>
      <c r="I599" s="218">
        <f>VLOOKUP(C599,Hoja2!$D$2:$N$5000,7,FALSE)</f>
        <v>0.38425799999999999</v>
      </c>
      <c r="J599" s="218">
        <f>VLOOKUP(C599,Hoja2!$D$2:$N$5000,8,FALSE)</f>
        <v>0.93</v>
      </c>
      <c r="K599" s="218">
        <f>VLOOKUP(C599,Hoja2!$D$2:$N$5000,9,FALSE)</f>
        <v>0.925867</v>
      </c>
      <c r="L599" s="218">
        <f>VLOOKUP(C599,Hoja2!$D$2:$N$5000,10,FALSE)</f>
        <v>273.89927399999999</v>
      </c>
      <c r="M599" s="218">
        <f>VLOOKUP(C599,Hoja2!$D$2:$N$5000,11,FALSE)</f>
        <v>19.822215</v>
      </c>
    </row>
    <row r="600" spans="1:13">
      <c r="A600" s="529"/>
      <c r="B600" s="535"/>
      <c r="C600" s="398" t="s">
        <v>5212</v>
      </c>
      <c r="D600" s="221" t="str">
        <f>VLOOKUP(C600,Hoja2!$D$2:$N$5000,2,FALSE)</f>
        <v>Pesquería</v>
      </c>
      <c r="E600" s="215">
        <f>VLOOKUP(C600,Hoja2!$D$2:$N$5000,3,FALSE)</f>
        <v>9</v>
      </c>
      <c r="F600" s="217">
        <f>VLOOKUP(C600,Hoja2!$D$2:$N$5000,4,FALSE)</f>
        <v>42917</v>
      </c>
      <c r="G600" s="217">
        <f>VLOOKUP(C600,Hoja2!$D$2:$N$5000,5,FALSE)</f>
        <v>46568</v>
      </c>
      <c r="H600" s="218">
        <f>VLOOKUP(C600,Hoja2!$D$2:$N$5000,6,FALSE)</f>
        <v>0.29032400000000003</v>
      </c>
      <c r="I600" s="218">
        <f>VLOOKUP(C600,Hoja2!$D$2:$N$5000,7,FALSE)</f>
        <v>0.26869999999999999</v>
      </c>
      <c r="J600" s="218">
        <f>VLOOKUP(C600,Hoja2!$D$2:$N$5000,8,FALSE)</f>
        <v>0.15160000000000001</v>
      </c>
      <c r="K600" s="218">
        <f>VLOOKUP(C600,Hoja2!$D$2:$N$5000,9,FALSE)</f>
        <v>7.3541999999999996E-2</v>
      </c>
      <c r="L600" s="218">
        <f>VLOOKUP(C600,Hoja2!$D$2:$N$5000,10,FALSE)</f>
        <v>31.534524000000001</v>
      </c>
      <c r="M600" s="218">
        <f>VLOOKUP(C600,Hoja2!$D$2:$N$5000,11,FALSE)</f>
        <v>17.571224999999998</v>
      </c>
    </row>
    <row r="601" spans="1:13">
      <c r="A601" s="529"/>
      <c r="B601" s="535"/>
      <c r="C601" s="398" t="s">
        <v>5213</v>
      </c>
      <c r="D601" s="221" t="str">
        <f>VLOOKUP(C601,Hoja2!$D$2:$N$5000,2,FALSE)</f>
        <v>Pesquería</v>
      </c>
      <c r="E601" s="215">
        <f>VLOOKUP(C601,Hoja2!$D$2:$N$5000,3,FALSE)</f>
        <v>3</v>
      </c>
      <c r="F601" s="217">
        <f>VLOOKUP(C601,Hoja2!$D$2:$N$5000,4,FALSE)</f>
        <v>42917</v>
      </c>
      <c r="G601" s="217">
        <f>VLOOKUP(C601,Hoja2!$D$2:$N$5000,5,FALSE)</f>
        <v>46568</v>
      </c>
      <c r="H601" s="218">
        <f>VLOOKUP(C601,Hoja2!$D$2:$N$5000,6,FALSE)</f>
        <v>0</v>
      </c>
      <c r="I601" s="218">
        <f>VLOOKUP(C601,Hoja2!$D$2:$N$5000,7,FALSE)</f>
        <v>4.7619999999999997E-3</v>
      </c>
      <c r="J601" s="218">
        <f>VLOOKUP(C601,Hoja2!$D$2:$N$5000,8,FALSE)</f>
        <v>0.48436319999999999</v>
      </c>
      <c r="K601" s="218">
        <f>VLOOKUP(C601,Hoja2!$D$2:$N$5000,9,FALSE)</f>
        <v>0</v>
      </c>
      <c r="L601" s="218">
        <f>VLOOKUP(C601,Hoja2!$D$2:$N$5000,10,FALSE)</f>
        <v>1.789488</v>
      </c>
      <c r="M601" s="218">
        <f>VLOOKUP(C601,Hoja2!$D$2:$N$5000,11,FALSE)</f>
        <v>10.649998999999999</v>
      </c>
    </row>
    <row r="602" spans="1:13">
      <c r="A602" s="529"/>
      <c r="B602" s="535"/>
      <c r="C602" s="398" t="s">
        <v>5214</v>
      </c>
      <c r="D602" s="221" t="str">
        <f>VLOOKUP(C602,Hoja2!$D$2:$N$5000,2,FALSE)</f>
        <v>Textiles</v>
      </c>
      <c r="E602" s="215">
        <f>VLOOKUP(C602,Hoja2!$D$2:$N$5000,3,FALSE)</f>
        <v>8</v>
      </c>
      <c r="F602" s="217">
        <f>VLOOKUP(C602,Hoja2!$D$2:$N$5000,4,FALSE)</f>
        <v>42644</v>
      </c>
      <c r="G602" s="217">
        <f>VLOOKUP(C602,Hoja2!$D$2:$N$5000,5,FALSE)</f>
        <v>44531</v>
      </c>
      <c r="H602" s="218">
        <f>VLOOKUP(C602,Hoja2!$D$2:$N$5000,6,FALSE)</f>
        <v>0.21168000000000001</v>
      </c>
      <c r="I602" s="218">
        <f>VLOOKUP(C602,Hoja2!$D$2:$N$5000,7,FALSE)</f>
        <v>0.90049599999999996</v>
      </c>
      <c r="J602" s="218">
        <f>VLOOKUP(C602,Hoja2!$D$2:$N$5000,8,FALSE)</f>
        <v>2.6643080000000001</v>
      </c>
      <c r="K602" s="218">
        <f>VLOOKUP(C602,Hoja2!$D$2:$N$5000,9,FALSE)</f>
        <v>2.7294999999999998</v>
      </c>
      <c r="L602" s="218">
        <f>VLOOKUP(C602,Hoja2!$D$2:$N$5000,10,FALSE)</f>
        <v>1820.7102</v>
      </c>
      <c r="M602" s="218">
        <f>VLOOKUP(C602,Hoja2!$D$2:$N$5000,11,FALSE)</f>
        <v>16.530165</v>
      </c>
    </row>
    <row r="603" spans="1:13">
      <c r="A603" s="529"/>
      <c r="B603" s="535"/>
      <c r="C603" s="398" t="s">
        <v>1937</v>
      </c>
      <c r="D603" s="221" t="str">
        <f>VLOOKUP(C603,Hoja2!$D$2:$N$5000,2,FALSE)</f>
        <v>Textiles</v>
      </c>
      <c r="E603" s="215">
        <f>VLOOKUP(C603,Hoja2!$D$2:$N$5000,3,FALSE)</f>
        <v>7</v>
      </c>
      <c r="F603" s="217">
        <f>VLOOKUP(C603,Hoja2!$D$2:$N$5000,4,FALSE)</f>
        <v>44440</v>
      </c>
      <c r="G603" s="217">
        <f>VLOOKUP(C603,Hoja2!$D$2:$N$5000,5,FALSE)</f>
        <v>45016</v>
      </c>
      <c r="H603" s="218">
        <f>VLOOKUP(C603,Hoja2!$D$2:$N$5000,6,FALSE)</f>
        <v>0.19018399999999999</v>
      </c>
      <c r="I603" s="218">
        <f>VLOOKUP(C603,Hoja2!$D$2:$N$5000,7,FALSE)</f>
        <v>0.47287499999999999</v>
      </c>
      <c r="J603" s="218">
        <f>VLOOKUP(C603,Hoja2!$D$2:$N$5000,8,FALSE)</f>
        <v>0.76226039999999995</v>
      </c>
      <c r="K603" s="218">
        <f>VLOOKUP(C603,Hoja2!$D$2:$N$5000,9,FALSE)</f>
        <v>0.64580800000000005</v>
      </c>
      <c r="L603" s="218">
        <f>VLOOKUP(C603,Hoja2!$D$2:$N$5000,10,FALSE)</f>
        <v>276.30671699999999</v>
      </c>
      <c r="M603" s="218">
        <f>VLOOKUP(C603,Hoja2!$D$2:$N$5000,11,FALSE)</f>
        <v>16.838362</v>
      </c>
    </row>
    <row r="604" spans="1:13">
      <c r="A604" s="529"/>
      <c r="B604" s="535"/>
      <c r="C604" s="398" t="s">
        <v>1939</v>
      </c>
      <c r="D604" s="221" t="str">
        <f>VLOOKUP(C604,Hoja2!$D$2:$N$5000,2,FALSE)</f>
        <v>Textiles</v>
      </c>
      <c r="E604" s="215">
        <f>VLOOKUP(C604,Hoja2!$D$2:$N$5000,3,FALSE)</f>
        <v>7</v>
      </c>
      <c r="F604" s="217">
        <f>VLOOKUP(C604,Hoja2!$D$2:$N$5000,4,FALSE)</f>
        <v>42795</v>
      </c>
      <c r="G604" s="217">
        <f>VLOOKUP(C604,Hoja2!$D$2:$N$5000,5,FALSE)</f>
        <v>44255</v>
      </c>
      <c r="H604" s="218">
        <f>VLOOKUP(C604,Hoja2!$D$2:$N$5000,6,FALSE)</f>
        <v>0.16147900000000001</v>
      </c>
      <c r="I604" s="218">
        <f>VLOOKUP(C604,Hoja2!$D$2:$N$5000,7,FALSE)</f>
        <v>0.38641500000000001</v>
      </c>
      <c r="J604" s="218">
        <f>VLOOKUP(C604,Hoja2!$D$2:$N$5000,8,FALSE)</f>
        <v>0.770814</v>
      </c>
      <c r="K604" s="218">
        <f>VLOOKUP(C604,Hoja2!$D$2:$N$5000,9,FALSE)</f>
        <v>0.70053600000000005</v>
      </c>
      <c r="L604" s="218">
        <f>VLOOKUP(C604,Hoja2!$D$2:$N$5000,10,FALSE)</f>
        <v>228.29231999999999</v>
      </c>
      <c r="M604" s="218">
        <f>VLOOKUP(C604,Hoja2!$D$2:$N$5000,11,FALSE)</f>
        <v>18.355595000000001</v>
      </c>
    </row>
    <row r="605" spans="1:13">
      <c r="A605" s="529"/>
      <c r="B605" s="535"/>
      <c r="C605" s="398" t="s">
        <v>5227</v>
      </c>
      <c r="D605" s="221" t="str">
        <f>VLOOKUP(C605,Hoja2!$D$2:$N$5000,2,FALSE)</f>
        <v>Fundición</v>
      </c>
      <c r="E605" s="215">
        <f>VLOOKUP(C605,Hoja2!$D$2:$N$5000,3,FALSE)</f>
        <v>9</v>
      </c>
      <c r="F605" s="217">
        <f>VLOOKUP(C605,Hoja2!$D$2:$N$5000,4,FALSE)</f>
        <v>40269</v>
      </c>
      <c r="G605" s="217">
        <f>VLOOKUP(C605,Hoja2!$D$2:$N$5000,5,FALSE)</f>
        <v>46843</v>
      </c>
      <c r="H605" s="218">
        <f>VLOOKUP(C605,Hoja2!$D$2:$N$5000,6,FALSE)</f>
        <v>0.19162399999999999</v>
      </c>
      <c r="I605" s="218">
        <f>VLOOKUP(C605,Hoja2!$D$2:$N$5000,7,FALSE)</f>
        <v>0.30566199999999999</v>
      </c>
      <c r="J605" s="218">
        <f>VLOOKUP(C605,Hoja2!$D$2:$N$5000,8,FALSE)</f>
        <v>5.8169600000000002E-2</v>
      </c>
      <c r="K605" s="218">
        <f>VLOOKUP(C605,Hoja2!$D$2:$N$5000,9,FALSE)</f>
        <v>2.0199999999999999E-2</v>
      </c>
      <c r="L605" s="218">
        <f>VLOOKUP(C605,Hoja2!$D$2:$N$5000,10,FALSE)</f>
        <v>13.3522</v>
      </c>
      <c r="M605" s="218">
        <f>VLOOKUP(C605,Hoja2!$D$2:$N$5000,11,FALSE)</f>
        <v>16.923857000000002</v>
      </c>
    </row>
    <row r="606" spans="1:13">
      <c r="A606" s="529"/>
      <c r="B606" s="535"/>
      <c r="C606" s="398" t="s">
        <v>5226</v>
      </c>
      <c r="D606" s="221" t="str">
        <f>VLOOKUP(C606,Hoja2!$D$2:$N$5000,2,FALSE)</f>
        <v>Fundición</v>
      </c>
      <c r="E606" s="215">
        <f>VLOOKUP(C606,Hoja2!$D$2:$N$5000,3,FALSE)</f>
        <v>7</v>
      </c>
      <c r="F606" s="217">
        <f>VLOOKUP(C606,Hoja2!$D$2:$N$5000,4,FALSE)</f>
        <v>40269</v>
      </c>
      <c r="G606" s="217">
        <f>VLOOKUP(C606,Hoja2!$D$2:$N$5000,5,FALSE)</f>
        <v>46843</v>
      </c>
      <c r="H606" s="218">
        <f>VLOOKUP(C606,Hoja2!$D$2:$N$5000,6,FALSE)</f>
        <v>0.108268</v>
      </c>
      <c r="I606" s="218">
        <f>VLOOKUP(C606,Hoja2!$D$2:$N$5000,7,FALSE)</f>
        <v>0.54867600000000005</v>
      </c>
      <c r="J606" s="218">
        <f>VLOOKUP(C606,Hoja2!$D$2:$N$5000,8,FALSE)</f>
        <v>5.4222479999999997</v>
      </c>
      <c r="K606" s="218">
        <f>VLOOKUP(C606,Hoja2!$D$2:$N$5000,9,FALSE)</f>
        <v>5.4135999999999997</v>
      </c>
      <c r="L606" s="218">
        <f>VLOOKUP(C606,Hoja2!$D$2:$N$5000,10,FALSE)</f>
        <v>2235.5844999999999</v>
      </c>
      <c r="M606" s="218">
        <f>VLOOKUP(C606,Hoja2!$D$2:$N$5000,11,FALSE)</f>
        <v>18.998418999999998</v>
      </c>
    </row>
    <row r="607" spans="1:13">
      <c r="A607" s="529"/>
      <c r="B607" s="535"/>
      <c r="C607" s="398" t="s">
        <v>5223</v>
      </c>
      <c r="D607" s="221" t="str">
        <f>VLOOKUP(C607,Hoja2!$D$2:$N$5000,2,FALSE)</f>
        <v>Minería</v>
      </c>
      <c r="E607" s="215">
        <f>VLOOKUP(C607,Hoja2!$D$2:$N$5000,3,FALSE)</f>
        <v>5</v>
      </c>
      <c r="F607" s="217">
        <f>VLOOKUP(C607,Hoja2!$D$2:$N$5000,4,FALSE)</f>
        <v>40969</v>
      </c>
      <c r="G607" s="217">
        <f>VLOOKUP(C607,Hoja2!$D$2:$N$5000,5,FALSE)</f>
        <v>43552</v>
      </c>
      <c r="H607" s="218">
        <f>VLOOKUP(C607,Hoja2!$D$2:$N$5000,6,FALSE)</f>
        <v>0.19812399999999999</v>
      </c>
      <c r="I607" s="218">
        <f>VLOOKUP(C607,Hoja2!$D$2:$N$5000,7,FALSE)</f>
        <v>0.69516299999999998</v>
      </c>
      <c r="J607" s="218">
        <f>VLOOKUP(C607,Hoja2!$D$2:$N$5000,8,FALSE)</f>
        <v>17.107845600000001</v>
      </c>
      <c r="K607" s="218">
        <f>VLOOKUP(C607,Hoja2!$D$2:$N$5000,9,FALSE)</f>
        <v>16.675699999999999</v>
      </c>
      <c r="L607" s="218">
        <f>VLOOKUP(C607,Hoja2!$D$2:$N$5000,10,FALSE)</f>
        <v>9025.1741999999995</v>
      </c>
      <c r="M607" s="218">
        <f>VLOOKUP(C607,Hoja2!$D$2:$N$5000,11,FALSE)</f>
        <v>18.95853</v>
      </c>
    </row>
    <row r="608" spans="1:13" s="196" customFormat="1">
      <c r="A608" s="529"/>
      <c r="B608" s="535"/>
      <c r="C608" s="398" t="s">
        <v>5221</v>
      </c>
      <c r="D608" s="221" t="str">
        <f>VLOOKUP(C608,Hoja2!$D$2:$N$5000,2,FALSE)</f>
        <v>Comercio</v>
      </c>
      <c r="E608" s="215">
        <f>VLOOKUP(C608,Hoja2!$D$2:$N$5000,3,FALSE)</f>
        <v>9</v>
      </c>
      <c r="F608" s="217">
        <f>VLOOKUP(C608,Hoja2!$D$2:$N$5000,4,FALSE)</f>
        <v>42736</v>
      </c>
      <c r="G608" s="217">
        <f>VLOOKUP(C608,Hoja2!$D$2:$N$5000,5,FALSE)</f>
        <v>44926</v>
      </c>
      <c r="H608" s="218">
        <f>VLOOKUP(C608,Hoja2!$D$2:$N$5000,6,FALSE)</f>
        <v>0.25410899999999997</v>
      </c>
      <c r="I608" s="218">
        <f>VLOOKUP(C608,Hoja2!$D$2:$N$5000,7,FALSE)</f>
        <v>0.46161600000000003</v>
      </c>
      <c r="J608" s="218">
        <f>VLOOKUP(C608,Hoja2!$D$2:$N$5000,8,FALSE)</f>
        <v>0.40200000000000002</v>
      </c>
      <c r="K608" s="218">
        <f>VLOOKUP(C608,Hoja2!$D$2:$N$5000,9,FALSE)</f>
        <v>0.39922800000000003</v>
      </c>
      <c r="L608" s="218">
        <f>VLOOKUP(C608,Hoja2!$D$2:$N$5000,10,FALSE)</f>
        <v>143.64802800000001</v>
      </c>
      <c r="M608" s="218">
        <f>VLOOKUP(C608,Hoja2!$D$2:$N$5000,11,FALSE)</f>
        <v>17.034935000000001</v>
      </c>
    </row>
    <row r="609" spans="1:13">
      <c r="A609" s="529"/>
      <c r="B609" s="535"/>
      <c r="C609" s="398" t="s">
        <v>5222</v>
      </c>
      <c r="D609" s="221" t="str">
        <f>VLOOKUP(C609,Hoja2!$D$2:$N$5000,2,FALSE)</f>
        <v>Comercio</v>
      </c>
      <c r="E609" s="215">
        <f>VLOOKUP(C609,Hoja2!$D$2:$N$5000,3,FALSE)</f>
        <v>9</v>
      </c>
      <c r="F609" s="217">
        <f>VLOOKUP(C609,Hoja2!$D$2:$N$5000,4,FALSE)</f>
        <v>42736</v>
      </c>
      <c r="G609" s="217">
        <f>VLOOKUP(C609,Hoja2!$D$2:$N$5000,5,FALSE)</f>
        <v>44926</v>
      </c>
      <c r="H609" s="218">
        <f>VLOOKUP(C609,Hoja2!$D$2:$N$5000,6,FALSE)</f>
        <v>0.28019100000000002</v>
      </c>
      <c r="I609" s="218">
        <f>VLOOKUP(C609,Hoja2!$D$2:$N$5000,7,FALSE)</f>
        <v>0.40181800000000001</v>
      </c>
      <c r="J609" s="218">
        <f>VLOOKUP(C609,Hoja2!$D$2:$N$5000,8,FALSE)</f>
        <v>0.43159999999999998</v>
      </c>
      <c r="K609" s="218">
        <f>VLOOKUP(C609,Hoja2!$D$2:$N$5000,9,FALSE)</f>
        <v>0.42024</v>
      </c>
      <c r="L609" s="218">
        <f>VLOOKUP(C609,Hoja2!$D$2:$N$5000,10,FALSE)</f>
        <v>134.24281199999999</v>
      </c>
      <c r="M609" s="218">
        <f>VLOOKUP(C609,Hoja2!$D$2:$N$5000,11,FALSE)</f>
        <v>17.83681</v>
      </c>
    </row>
    <row r="610" spans="1:13">
      <c r="A610" s="529"/>
      <c r="B610" s="535"/>
      <c r="C610" s="398" t="s">
        <v>5224</v>
      </c>
      <c r="D610" s="221" t="str">
        <f>VLOOKUP(C610,Hoja2!$D$2:$N$5000,2,FALSE)</f>
        <v>Alimentos</v>
      </c>
      <c r="E610" s="215">
        <f>VLOOKUP(C610,Hoja2!$D$2:$N$5000,3,FALSE)</f>
        <v>9</v>
      </c>
      <c r="F610" s="217">
        <f>VLOOKUP(C610,Hoja2!$D$2:$N$5000,4,FALSE)</f>
        <v>42689</v>
      </c>
      <c r="G610" s="217">
        <f>VLOOKUP(C610,Hoja2!$D$2:$N$5000,5,FALSE)</f>
        <v>44561</v>
      </c>
      <c r="H610" s="218">
        <f>VLOOKUP(C610,Hoja2!$D$2:$N$5000,6,FALSE)</f>
        <v>0.19856499999999999</v>
      </c>
      <c r="I610" s="218">
        <f>VLOOKUP(C610,Hoja2!$D$2:$N$5000,7,FALSE)</f>
        <v>0.57686400000000004</v>
      </c>
      <c r="J610" s="218">
        <f>VLOOKUP(C610,Hoja2!$D$2:$N$5000,8,FALSE)</f>
        <v>1.5844</v>
      </c>
      <c r="K610" s="218">
        <f>VLOOKUP(C610,Hoja2!$D$2:$N$5000,9,FALSE)</f>
        <v>1.6436740000000001</v>
      </c>
      <c r="L610" s="218">
        <f>VLOOKUP(C610,Hoja2!$D$2:$N$5000,10,FALSE)</f>
        <v>700.53599999999994</v>
      </c>
      <c r="M610" s="218">
        <f>VLOOKUP(C610,Hoja2!$D$2:$N$5000,11,FALSE)</f>
        <v>16.565598000000001</v>
      </c>
    </row>
    <row r="611" spans="1:13">
      <c r="A611" s="529"/>
      <c r="B611" s="535"/>
      <c r="C611" s="398" t="s">
        <v>5225</v>
      </c>
      <c r="D611" s="221" t="str">
        <f>VLOOKUP(C611,Hoja2!$D$2:$N$5000,2,FALSE)</f>
        <v>Alimentos</v>
      </c>
      <c r="E611" s="215">
        <f>VLOOKUP(C611,Hoja2!$D$2:$N$5000,3,FALSE)</f>
        <v>9</v>
      </c>
      <c r="F611" s="217">
        <f>VLOOKUP(C611,Hoja2!$D$2:$N$5000,4,FALSE)</f>
        <v>42689</v>
      </c>
      <c r="G611" s="217">
        <f>VLOOKUP(C611,Hoja2!$D$2:$N$5000,5,FALSE)</f>
        <v>44561</v>
      </c>
      <c r="H611" s="218">
        <f>VLOOKUP(C611,Hoja2!$D$2:$N$5000,6,FALSE)</f>
        <v>0.18470300000000001</v>
      </c>
      <c r="I611" s="218">
        <f>VLOOKUP(C611,Hoja2!$D$2:$N$5000,7,FALSE)</f>
        <v>0.68665299999999996</v>
      </c>
      <c r="J611" s="218">
        <f>VLOOKUP(C611,Hoja2!$D$2:$N$5000,8,FALSE)</f>
        <v>0.66679999999999995</v>
      </c>
      <c r="K611" s="218">
        <f>VLOOKUP(C611,Hoja2!$D$2:$N$5000,9,FALSE)</f>
        <v>0.68659800000000004</v>
      </c>
      <c r="L611" s="218">
        <f>VLOOKUP(C611,Hoja2!$D$2:$N$5000,10,FALSE)</f>
        <v>350.93763000000001</v>
      </c>
      <c r="M611" s="218">
        <f>VLOOKUP(C611,Hoja2!$D$2:$N$5000,11,FALSE)</f>
        <v>15.546162000000001</v>
      </c>
    </row>
    <row r="612" spans="1:13">
      <c r="A612" s="529"/>
      <c r="B612" s="535"/>
      <c r="C612" s="398" t="s">
        <v>1495</v>
      </c>
      <c r="D612" s="221" t="str">
        <f>VLOOKUP(C612,Hoja2!$D$2:$N$5000,2,FALSE)</f>
        <v>Alimentos</v>
      </c>
      <c r="E612" s="215">
        <f>VLOOKUP(C612,Hoja2!$D$2:$N$5000,3,FALSE)</f>
        <v>1</v>
      </c>
      <c r="F612" s="217">
        <f>VLOOKUP(C612,Hoja2!$D$2:$N$5000,4,FALSE)</f>
        <v>42703</v>
      </c>
      <c r="G612" s="217">
        <f>VLOOKUP(C612,Hoja2!$D$2:$N$5000,5,FALSE)</f>
        <v>44561</v>
      </c>
      <c r="H612" s="218">
        <f>VLOOKUP(C612,Hoja2!$D$2:$N$5000,6,FALSE)</f>
        <v>0.20730199999999999</v>
      </c>
      <c r="I612" s="218">
        <f>VLOOKUP(C612,Hoja2!$D$2:$N$5000,7,FALSE)</f>
        <v>0.59258599999999995</v>
      </c>
      <c r="J612" s="218">
        <f>VLOOKUP(C612,Hoja2!$D$2:$N$5000,8,FALSE)</f>
        <v>0.81012320000000004</v>
      </c>
      <c r="K612" s="218">
        <f>VLOOKUP(C612,Hoja2!$D$2:$N$5000,9,FALSE)</f>
        <v>0.82997399999999999</v>
      </c>
      <c r="L612" s="218">
        <f>VLOOKUP(C612,Hoja2!$D$2:$N$5000,10,FALSE)</f>
        <v>371.59966800000001</v>
      </c>
      <c r="M612" s="218">
        <f>VLOOKUP(C612,Hoja2!$D$2:$N$5000,11,FALSE)</f>
        <v>16.270644999999998</v>
      </c>
    </row>
    <row r="613" spans="1:13">
      <c r="A613" s="529"/>
      <c r="B613" s="535"/>
      <c r="C613" s="398" t="s">
        <v>1718</v>
      </c>
      <c r="D613" s="221" t="str">
        <f>VLOOKUP(C613,Hoja2!$D$2:$N$5000,2,FALSE)</f>
        <v>Comercio</v>
      </c>
      <c r="E613" s="215">
        <f>VLOOKUP(C613,Hoja2!$D$2:$N$5000,3,FALSE)</f>
        <v>9</v>
      </c>
      <c r="F613" s="217">
        <f>VLOOKUP(C613,Hoja2!$D$2:$N$5000,4,FALSE)</f>
        <v>42736</v>
      </c>
      <c r="G613" s="217">
        <f>VLOOKUP(C613,Hoja2!$D$2:$N$5000,5,FALSE)</f>
        <v>44561</v>
      </c>
      <c r="H613" s="218">
        <f>VLOOKUP(C613,Hoja2!$D$2:$N$5000,6,FALSE)</f>
        <v>0.24281700000000001</v>
      </c>
      <c r="I613" s="218">
        <f>VLOOKUP(C613,Hoja2!$D$2:$N$5000,7,FALSE)</f>
        <v>0.63198100000000001</v>
      </c>
      <c r="J613" s="218">
        <f>VLOOKUP(C613,Hoja2!$D$2:$N$5000,8,FALSE)</f>
        <v>0.28920000000000001</v>
      </c>
      <c r="K613" s="218">
        <f>VLOOKUP(C613,Hoja2!$D$2:$N$5000,9,FALSE)</f>
        <v>0.29416799999999999</v>
      </c>
      <c r="L613" s="218">
        <f>VLOOKUP(C613,Hoja2!$D$2:$N$5000,10,FALSE)</f>
        <v>141.473592</v>
      </c>
      <c r="M613" s="218">
        <f>VLOOKUP(C613,Hoja2!$D$2:$N$5000,11,FALSE)</f>
        <v>15.437073</v>
      </c>
    </row>
    <row r="614" spans="1:13">
      <c r="A614" s="529"/>
      <c r="B614" s="550" t="s">
        <v>3819</v>
      </c>
      <c r="C614" s="398" t="s">
        <v>5237</v>
      </c>
      <c r="D614" s="221" t="str">
        <f>VLOOKUP(C614,Hoja2!$D$2:$N$5000,2,FALSE)</f>
        <v>Minería</v>
      </c>
      <c r="E614" s="215">
        <f>VLOOKUP(C614,Hoja2!$D$2:$N$5000,3,FALSE)</f>
        <v>10</v>
      </c>
      <c r="F614" s="217">
        <f>VLOOKUP(C614,Hoja2!$D$2:$N$5000,4,FALSE)</f>
        <v>42817</v>
      </c>
      <c r="G614" s="217">
        <f>VLOOKUP(C614,Hoja2!$D$2:$N$5000,5,FALSE)</f>
        <v>46468</v>
      </c>
      <c r="H614" s="218">
        <f>VLOOKUP(C614,Hoja2!$D$2:$N$5000,6,FALSE)</f>
        <v>0.20566899999999999</v>
      </c>
      <c r="I614" s="218">
        <f>VLOOKUP(C614,Hoja2!$D$2:$N$5000,7,FALSE)</f>
        <v>0.90362200000000004</v>
      </c>
      <c r="J614" s="218">
        <f>VLOOKUP(C614,Hoja2!$D$2:$N$5000,8,FALSE)</f>
        <v>153.949904</v>
      </c>
      <c r="K614" s="218">
        <f>VLOOKUP(C614,Hoja2!$D$2:$N$5000,9,FALSE)</f>
        <v>153.06</v>
      </c>
      <c r="L614" s="218">
        <f>VLOOKUP(C614,Hoja2!$D$2:$N$5000,10,FALSE)</f>
        <v>103499.77</v>
      </c>
      <c r="M614" s="218">
        <f>VLOOKUP(C614,Hoja2!$D$2:$N$5000,11,FALSE)</f>
        <v>13.146468</v>
      </c>
    </row>
    <row r="615" spans="1:13">
      <c r="A615" s="529"/>
      <c r="B615" s="551"/>
      <c r="C615" s="398" t="s">
        <v>3523</v>
      </c>
      <c r="D615" s="221" t="str">
        <f>VLOOKUP(C615,Hoja2!$D$2:$N$5000,2,FALSE)</f>
        <v>Minería</v>
      </c>
      <c r="E615" s="215">
        <f>VLOOKUP(C615,Hoja2!$D$2:$N$5000,3,FALSE)</f>
        <v>3</v>
      </c>
      <c r="F615" s="217">
        <f>VLOOKUP(C615,Hoja2!$D$2:$N$5000,4,FALSE)</f>
        <v>43282</v>
      </c>
      <c r="G615" s="217">
        <f>VLOOKUP(C615,Hoja2!$D$2:$N$5000,5,FALSE)</f>
        <v>46387</v>
      </c>
      <c r="H615" s="218">
        <f>VLOOKUP(C615,Hoja2!$D$2:$N$5000,6,FALSE)</f>
        <v>0.21931999999999999</v>
      </c>
      <c r="I615" s="218">
        <f>VLOOKUP(C615,Hoja2!$D$2:$N$5000,7,FALSE)</f>
        <v>0.85085299999999997</v>
      </c>
      <c r="J615" s="218">
        <f>VLOOKUP(C615,Hoja2!$D$2:$N$5000,8,FALSE)</f>
        <v>4.6136039999999996</v>
      </c>
      <c r="K615" s="218">
        <f>VLOOKUP(C615,Hoja2!$D$2:$N$5000,9,FALSE)</f>
        <v>4.7022000000000004</v>
      </c>
      <c r="L615" s="218">
        <f>VLOOKUP(C615,Hoja2!$D$2:$N$5000,10,FALSE)</f>
        <v>2978.9814000000001</v>
      </c>
      <c r="M615" s="218">
        <f>VLOOKUP(C615,Hoja2!$D$2:$N$5000,11,FALSE)</f>
        <v>18.697075999999999</v>
      </c>
    </row>
    <row r="616" spans="1:13">
      <c r="A616" s="529"/>
      <c r="B616" s="551"/>
      <c r="C616" s="398" t="s">
        <v>5235</v>
      </c>
      <c r="D616" s="221" t="str">
        <f>VLOOKUP(C616,Hoja2!$D$2:$N$5000,2,FALSE)</f>
        <v>Minería</v>
      </c>
      <c r="E616" s="215">
        <f>VLOOKUP(C616,Hoja2!$D$2:$N$5000,3,FALSE)</f>
        <v>5</v>
      </c>
      <c r="F616" s="217">
        <f>VLOOKUP(C616,Hoja2!$D$2:$N$5000,4,FALSE)</f>
        <v>40817</v>
      </c>
      <c r="G616" s="217">
        <f>VLOOKUP(C616,Hoja2!$D$2:$N$5000,5,FALSE)</f>
        <v>46295</v>
      </c>
      <c r="H616" s="218">
        <f>VLOOKUP(C616,Hoja2!$D$2:$N$5000,6,FALSE)</f>
        <v>0.21043200000000001</v>
      </c>
      <c r="I616" s="218">
        <f>VLOOKUP(C616,Hoja2!$D$2:$N$5000,7,FALSE)</f>
        <v>0.92927400000000004</v>
      </c>
      <c r="J616" s="218">
        <f>VLOOKUP(C616,Hoja2!$D$2:$N$5000,8,FALSE)</f>
        <v>118.1334332</v>
      </c>
      <c r="K616" s="218">
        <f>VLOOKUP(C616,Hoja2!$D$2:$N$5000,9,FALSE)</f>
        <v>118.11</v>
      </c>
      <c r="L616" s="218">
        <f>VLOOKUP(C616,Hoja2!$D$2:$N$5000,10,FALSE)</f>
        <v>81675.13</v>
      </c>
      <c r="M616" s="218">
        <f>VLOOKUP(C616,Hoja2!$D$2:$N$5000,11,FALSE)</f>
        <v>17.420601999999999</v>
      </c>
    </row>
    <row r="617" spans="1:13">
      <c r="A617" s="529"/>
      <c r="B617" s="551"/>
      <c r="C617" s="398" t="s">
        <v>2261</v>
      </c>
      <c r="D617" s="221" t="str">
        <f>VLOOKUP(C617,Hoja2!$D$2:$N$5000,2,FALSE)</f>
        <v>Pesquería</v>
      </c>
      <c r="E617" s="215">
        <f>VLOOKUP(C617,Hoja2!$D$2:$N$5000,3,FALSE)</f>
        <v>3</v>
      </c>
      <c r="F617" s="217">
        <f>VLOOKUP(C617,Hoja2!$D$2:$N$5000,4,FALSE)</f>
        <v>42948</v>
      </c>
      <c r="G617" s="217">
        <f>VLOOKUP(C617,Hoja2!$D$2:$N$5000,5,FALSE)</f>
        <v>44561</v>
      </c>
      <c r="H617" s="218">
        <f>VLOOKUP(C617,Hoja2!$D$2:$N$5000,6,FALSE)</f>
        <v>0.135848</v>
      </c>
      <c r="I617" s="218">
        <f>VLOOKUP(C617,Hoja2!$D$2:$N$5000,7,FALSE)</f>
        <v>1.5063E-2</v>
      </c>
      <c r="J617" s="218">
        <f>VLOOKUP(C617,Hoja2!$D$2:$N$5000,8,FALSE)</f>
        <v>0.22773599999999999</v>
      </c>
      <c r="K617" s="218">
        <f>VLOOKUP(C617,Hoja2!$D$2:$N$5000,9,FALSE)</f>
        <v>1.0506E-2</v>
      </c>
      <c r="L617" s="218">
        <f>VLOOKUP(C617,Hoja2!$D$2:$N$5000,10,FALSE)</f>
        <v>2.6530200000000002</v>
      </c>
      <c r="M617" s="218">
        <f>VLOOKUP(C617,Hoja2!$D$2:$N$5000,11,FALSE)</f>
        <v>21.552337999999999</v>
      </c>
    </row>
    <row r="618" spans="1:13">
      <c r="A618" s="529"/>
      <c r="B618" s="551"/>
      <c r="C618" s="398" t="s">
        <v>2263</v>
      </c>
      <c r="D618" s="221" t="str">
        <f>VLOOKUP(C618,Hoja2!$D$2:$N$5000,2,FALSE)</f>
        <v>Pesquería</v>
      </c>
      <c r="E618" s="215">
        <f>VLOOKUP(C618,Hoja2!$D$2:$N$5000,3,FALSE)</f>
        <v>3</v>
      </c>
      <c r="F618" s="217">
        <f>VLOOKUP(C618,Hoja2!$D$2:$N$5000,4,FALSE)</f>
        <v>42948</v>
      </c>
      <c r="G618" s="217">
        <f>VLOOKUP(C618,Hoja2!$D$2:$N$5000,5,FALSE)</f>
        <v>44561</v>
      </c>
      <c r="H618" s="218">
        <f>VLOOKUP(C618,Hoja2!$D$2:$N$5000,6,FALSE)</f>
        <v>4.4201999999999998E-2</v>
      </c>
      <c r="I618" s="218">
        <f>VLOOKUP(C618,Hoja2!$D$2:$N$5000,7,FALSE)</f>
        <v>3.0013999999999999E-2</v>
      </c>
      <c r="J618" s="218">
        <f>VLOOKUP(C618,Hoja2!$D$2:$N$5000,8,FALSE)</f>
        <v>0.46000799999999997</v>
      </c>
      <c r="K618" s="218">
        <f>VLOOKUP(C618,Hoja2!$D$2:$N$5000,9,FALSE)</f>
        <v>1.0506E-2</v>
      </c>
      <c r="L618" s="218">
        <f>VLOOKUP(C618,Hoja2!$D$2:$N$5000,10,FALSE)</f>
        <v>10.684908</v>
      </c>
      <c r="M618" s="218">
        <f>VLOOKUP(C618,Hoja2!$D$2:$N$5000,11,FALSE)</f>
        <v>13.387074999999999</v>
      </c>
    </row>
    <row r="619" spans="1:13">
      <c r="A619" s="529"/>
      <c r="B619" s="551"/>
      <c r="C619" s="398" t="s">
        <v>2265</v>
      </c>
      <c r="D619" s="221" t="str">
        <f>VLOOKUP(C619,Hoja2!$D$2:$N$5000,2,FALSE)</f>
        <v>Pesquería</v>
      </c>
      <c r="E619" s="215">
        <f>VLOOKUP(C619,Hoja2!$D$2:$N$5000,3,FALSE)</f>
        <v>3</v>
      </c>
      <c r="F619" s="217">
        <f>VLOOKUP(C619,Hoja2!$D$2:$N$5000,4,FALSE)</f>
        <v>42948</v>
      </c>
      <c r="G619" s="217">
        <f>VLOOKUP(C619,Hoja2!$D$2:$N$5000,5,FALSE)</f>
        <v>44561</v>
      </c>
      <c r="H619" s="218">
        <f>VLOOKUP(C619,Hoja2!$D$2:$N$5000,6,FALSE)</f>
        <v>0.28894199999999998</v>
      </c>
      <c r="I619" s="218">
        <f>VLOOKUP(C619,Hoja2!$D$2:$N$5000,7,FALSE)</f>
        <v>0.21775</v>
      </c>
      <c r="J619" s="218">
        <f>VLOOKUP(C619,Hoja2!$D$2:$N$5000,8,FALSE)</f>
        <v>0.22478400000000001</v>
      </c>
      <c r="K619" s="218">
        <f>VLOOKUP(C619,Hoja2!$D$2:$N$5000,9,FALSE)</f>
        <v>0.10506</v>
      </c>
      <c r="L619" s="218">
        <f>VLOOKUP(C619,Hoja2!$D$2:$N$5000,10,FALSE)</f>
        <v>37.891368</v>
      </c>
      <c r="M619" s="218">
        <f>VLOOKUP(C619,Hoja2!$D$2:$N$5000,11,FALSE)</f>
        <v>18.295414999999998</v>
      </c>
    </row>
    <row r="620" spans="1:13">
      <c r="A620" s="529"/>
      <c r="B620" s="551"/>
      <c r="C620" s="398" t="s">
        <v>5236</v>
      </c>
      <c r="D620" s="221" t="str">
        <f>VLOOKUP(C620,Hoja2!$D$2:$N$5000,2,FALSE)</f>
        <v>Minería</v>
      </c>
      <c r="E620" s="215">
        <f>VLOOKUP(C620,Hoja2!$D$2:$N$5000,3,FALSE)</f>
        <v>10</v>
      </c>
      <c r="F620" s="217">
        <f>VLOOKUP(C620,Hoja2!$D$2:$N$5000,4,FALSE)</f>
        <v>41760</v>
      </c>
      <c r="G620" s="217">
        <f>VLOOKUP(C620,Hoja2!$D$2:$N$5000,5,FALSE)</f>
        <v>46022</v>
      </c>
      <c r="H620" s="218">
        <f>VLOOKUP(C620,Hoja2!$D$2:$N$5000,6,FALSE)</f>
        <v>0.20830599999999999</v>
      </c>
      <c r="I620" s="218">
        <f>VLOOKUP(C620,Hoja2!$D$2:$N$5000,7,FALSE)</f>
        <v>0.90832999999999997</v>
      </c>
      <c r="J620" s="218">
        <f>VLOOKUP(C620,Hoja2!$D$2:$N$5000,8,FALSE)</f>
        <v>90.746968800000005</v>
      </c>
      <c r="K620" s="218">
        <f>VLOOKUP(C620,Hoja2!$D$2:$N$5000,9,FALSE)</f>
        <v>90.61</v>
      </c>
      <c r="L620" s="218">
        <f>VLOOKUP(C620,Hoja2!$D$2:$N$5000,10,FALSE)</f>
        <v>61326.64</v>
      </c>
      <c r="M620" s="218">
        <f>VLOOKUP(C620,Hoja2!$D$2:$N$5000,11,FALSE)</f>
        <v>23.553148</v>
      </c>
    </row>
    <row r="621" spans="1:13">
      <c r="A621" s="529"/>
      <c r="B621" s="551"/>
      <c r="C621" s="398" t="s">
        <v>2103</v>
      </c>
      <c r="D621" s="221" t="str">
        <f>VLOOKUP(C621,Hoja2!$D$2:$N$5000,2,FALSE)</f>
        <v>Pesquería</v>
      </c>
      <c r="E621" s="215">
        <f>VLOOKUP(C621,Hoja2!$D$2:$N$5000,3,FALSE)</f>
        <v>3</v>
      </c>
      <c r="F621" s="217">
        <f>VLOOKUP(C621,Hoja2!$D$2:$N$5000,4,FALSE)</f>
        <v>42887</v>
      </c>
      <c r="G621" s="217">
        <f>VLOOKUP(C621,Hoja2!$D$2:$N$5000,5,FALSE)</f>
        <v>46538</v>
      </c>
      <c r="H621" s="218">
        <f>VLOOKUP(C621,Hoja2!$D$2:$N$5000,6,FALSE)</f>
        <v>0.217475</v>
      </c>
      <c r="I621" s="218">
        <f>VLOOKUP(C621,Hoja2!$D$2:$N$5000,7,FALSE)</f>
        <v>0.24618300000000001</v>
      </c>
      <c r="J621" s="218">
        <f>VLOOKUP(C621,Hoja2!$D$2:$N$5000,8,FALSE)</f>
        <v>0.18777240000000001</v>
      </c>
      <c r="K621" s="218">
        <f>VLOOKUP(C621,Hoja2!$D$2:$N$5000,9,FALSE)</f>
        <v>9.4553999999999999E-2</v>
      </c>
      <c r="L621" s="218">
        <f>VLOOKUP(C621,Hoja2!$D$2:$N$5000,10,FALSE)</f>
        <v>35.779356</v>
      </c>
      <c r="M621" s="218">
        <f>VLOOKUP(C621,Hoja2!$D$2:$N$5000,11,FALSE)</f>
        <v>17.544457999999999</v>
      </c>
    </row>
    <row r="622" spans="1:13">
      <c r="A622" s="529"/>
      <c r="B622" s="551"/>
      <c r="C622" s="398" t="s">
        <v>2105</v>
      </c>
      <c r="D622" s="221" t="str">
        <f>VLOOKUP(C622,Hoja2!$D$2:$N$5000,2,FALSE)</f>
        <v>Pesquería</v>
      </c>
      <c r="E622" s="215">
        <f>VLOOKUP(C622,Hoja2!$D$2:$N$5000,3,FALSE)</f>
        <v>3</v>
      </c>
      <c r="F622" s="217">
        <f>VLOOKUP(C622,Hoja2!$D$2:$N$5000,4,FALSE)</f>
        <v>42887</v>
      </c>
      <c r="G622" s="217">
        <f>VLOOKUP(C622,Hoja2!$D$2:$N$5000,5,FALSE)</f>
        <v>46538</v>
      </c>
      <c r="H622" s="218">
        <f>VLOOKUP(C622,Hoja2!$D$2:$N$5000,6,FALSE)</f>
        <v>0.13125999999999999</v>
      </c>
      <c r="I622" s="218">
        <f>VLOOKUP(C622,Hoja2!$D$2:$N$5000,7,FALSE)</f>
        <v>9.2961000000000002E-2</v>
      </c>
      <c r="J622" s="218">
        <f>VLOOKUP(C622,Hoja2!$D$2:$N$5000,8,FALSE)</f>
        <v>0.19044</v>
      </c>
      <c r="K622" s="218">
        <f>VLOOKUP(C622,Hoja2!$D$2:$N$5000,9,FALSE)</f>
        <v>2.1011999999999999E-2</v>
      </c>
      <c r="L622" s="218">
        <f>VLOOKUP(C622,Hoja2!$D$2:$N$5000,10,FALSE)</f>
        <v>13.702068000000001</v>
      </c>
      <c r="M622" s="218">
        <f>VLOOKUP(C622,Hoja2!$D$2:$N$5000,11,FALSE)</f>
        <v>14.758454</v>
      </c>
    </row>
    <row r="623" spans="1:13">
      <c r="A623" s="529"/>
      <c r="B623" s="551"/>
      <c r="C623" s="398" t="s">
        <v>2107</v>
      </c>
      <c r="D623" s="221" t="str">
        <f>VLOOKUP(C623,Hoja2!$D$2:$N$5000,2,FALSE)</f>
        <v>Pesquería</v>
      </c>
      <c r="E623" s="215">
        <f>VLOOKUP(C623,Hoja2!$D$2:$N$5000,3,FALSE)</f>
        <v>3</v>
      </c>
      <c r="F623" s="217">
        <f>VLOOKUP(C623,Hoja2!$D$2:$N$5000,4,FALSE)</f>
        <v>42887</v>
      </c>
      <c r="G623" s="217">
        <f>VLOOKUP(C623,Hoja2!$D$2:$N$5000,5,FALSE)</f>
        <v>46538</v>
      </c>
      <c r="H623" s="218">
        <f>VLOOKUP(C623,Hoja2!$D$2:$N$5000,6,FALSE)</f>
        <v>0.235018</v>
      </c>
      <c r="I623" s="218">
        <f>VLOOKUP(C623,Hoja2!$D$2:$N$5000,7,FALSE)</f>
        <v>0.20403299999999999</v>
      </c>
      <c r="J623" s="218">
        <f>VLOOKUP(C623,Hoja2!$D$2:$N$5000,8,FALSE)</f>
        <v>0.2142</v>
      </c>
      <c r="K623" s="218">
        <f>VLOOKUP(C623,Hoja2!$D$2:$N$5000,9,FALSE)</f>
        <v>6.3035999999999995E-2</v>
      </c>
      <c r="L623" s="218">
        <f>VLOOKUP(C623,Hoja2!$D$2:$N$5000,10,FALSE)</f>
        <v>33.823403999999996</v>
      </c>
      <c r="M623" s="218">
        <f>VLOOKUP(C623,Hoja2!$D$2:$N$5000,11,FALSE)</f>
        <v>15.632455999999999</v>
      </c>
    </row>
    <row r="624" spans="1:13">
      <c r="A624" s="529"/>
      <c r="B624" s="551"/>
      <c r="C624" s="398" t="s">
        <v>5228</v>
      </c>
      <c r="D624" s="221" t="str">
        <f>VLOOKUP(C624,Hoja2!$D$2:$N$5000,2,FALSE)</f>
        <v>Minería</v>
      </c>
      <c r="E624" s="215">
        <f>VLOOKUP(C624,Hoja2!$D$2:$N$5000,3,FALSE)</f>
        <v>9</v>
      </c>
      <c r="F624" s="217">
        <f>VLOOKUP(C624,Hoja2!$D$2:$N$5000,4,FALSE)</f>
        <v>42655</v>
      </c>
      <c r="G624" s="217">
        <f>VLOOKUP(C624,Hoja2!$D$2:$N$5000,5,FALSE)</f>
        <v>44561</v>
      </c>
      <c r="H624" s="218">
        <f>VLOOKUP(C624,Hoja2!$D$2:$N$5000,6,FALSE)</f>
        <v>0.24529599999999999</v>
      </c>
      <c r="I624" s="218">
        <f>VLOOKUP(C624,Hoja2!$D$2:$N$5000,7,FALSE)</f>
        <v>0.343893</v>
      </c>
      <c r="J624" s="218">
        <f>VLOOKUP(C624,Hoja2!$D$2:$N$5000,8,FALSE)</f>
        <v>2.8807795999999999</v>
      </c>
      <c r="K624" s="218">
        <f>VLOOKUP(C624,Hoja2!$D$2:$N$5000,9,FALSE)</f>
        <v>1.66</v>
      </c>
      <c r="L624" s="218">
        <f>VLOOKUP(C624,Hoja2!$D$2:$N$5000,10,FALSE)</f>
        <v>737.06</v>
      </c>
      <c r="M624" s="218">
        <f>VLOOKUP(C624,Hoja2!$D$2:$N$5000,11,FALSE)</f>
        <v>17.082716000000001</v>
      </c>
    </row>
    <row r="625" spans="1:13">
      <c r="A625" s="529"/>
      <c r="B625" s="551"/>
      <c r="C625" s="398" t="s">
        <v>5229</v>
      </c>
      <c r="D625" s="221" t="str">
        <f>VLOOKUP(C625,Hoja2!$D$2:$N$5000,2,FALSE)</f>
        <v>Minería</v>
      </c>
      <c r="E625" s="215">
        <f>VLOOKUP(C625,Hoja2!$D$2:$N$5000,3,FALSE)</f>
        <v>3</v>
      </c>
      <c r="F625" s="217">
        <f>VLOOKUP(C625,Hoja2!$D$2:$N$5000,4,FALSE)</f>
        <v>41640</v>
      </c>
      <c r="G625" s="217">
        <f>VLOOKUP(C625,Hoja2!$D$2:$N$5000,5,FALSE)</f>
        <v>47118</v>
      </c>
      <c r="H625" s="218">
        <f>VLOOKUP(C625,Hoja2!$D$2:$N$5000,6,FALSE)</f>
        <v>0.21534800000000001</v>
      </c>
      <c r="I625" s="218">
        <f>VLOOKUP(C625,Hoja2!$D$2:$N$5000,7,FALSE)</f>
        <v>0.86677499999999996</v>
      </c>
      <c r="J625" s="218">
        <f>VLOOKUP(C625,Hoja2!$D$2:$N$5000,8,FALSE)</f>
        <v>3.8408107999999999</v>
      </c>
      <c r="K625" s="218">
        <f>VLOOKUP(C625,Hoja2!$D$2:$N$5000,9,FALSE)</f>
        <v>3.84</v>
      </c>
      <c r="L625" s="218">
        <f>VLOOKUP(C625,Hoja2!$D$2:$N$5000,10,FALSE)</f>
        <v>2476.87</v>
      </c>
      <c r="M625" s="218">
        <f>VLOOKUP(C625,Hoja2!$D$2:$N$5000,11,FALSE)</f>
        <v>18.011911999999999</v>
      </c>
    </row>
    <row r="626" spans="1:13">
      <c r="A626" s="529"/>
      <c r="B626" s="551"/>
      <c r="C626" s="398" t="s">
        <v>5231</v>
      </c>
      <c r="D626" s="221" t="str">
        <f>VLOOKUP(C626,Hoja2!$D$2:$N$5000,2,FALSE)</f>
        <v>Pesquería</v>
      </c>
      <c r="E626" s="215">
        <f>VLOOKUP(C626,Hoja2!$D$2:$N$5000,3,FALSE)</f>
        <v>3</v>
      </c>
      <c r="F626" s="217">
        <f>VLOOKUP(C626,Hoja2!$D$2:$N$5000,4,FALSE)</f>
        <v>42948</v>
      </c>
      <c r="G626" s="217">
        <f>VLOOKUP(C626,Hoja2!$D$2:$N$5000,5,FALSE)</f>
        <v>44561</v>
      </c>
      <c r="H626" s="218">
        <f>VLOOKUP(C626,Hoja2!$D$2:$N$5000,6,FALSE)</f>
        <v>0.21108499999999999</v>
      </c>
      <c r="I626" s="218">
        <f>VLOOKUP(C626,Hoja2!$D$2:$N$5000,7,FALSE)</f>
        <v>0.85975599999999996</v>
      </c>
      <c r="J626" s="218">
        <f>VLOOKUP(C626,Hoja2!$D$2:$N$5000,8,FALSE)</f>
        <v>3.96E-3</v>
      </c>
      <c r="K626" s="218">
        <f>VLOOKUP(C626,Hoja2!$D$2:$N$5000,9,FALSE)</f>
        <v>0</v>
      </c>
      <c r="L626" s="218">
        <f>VLOOKUP(C626,Hoja2!$D$2:$N$5000,10,FALSE)</f>
        <v>2.632212</v>
      </c>
      <c r="M626" s="218">
        <f>VLOOKUP(C626,Hoja2!$D$2:$N$5000,11,FALSE)</f>
        <v>10.69</v>
      </c>
    </row>
    <row r="627" spans="1:13">
      <c r="A627" s="529"/>
      <c r="B627" s="551"/>
      <c r="C627" s="398" t="s">
        <v>5232</v>
      </c>
      <c r="D627" s="221" t="str">
        <f>VLOOKUP(C627,Hoja2!$D$2:$N$5000,2,FALSE)</f>
        <v>Pesquería</v>
      </c>
      <c r="E627" s="215">
        <f>VLOOKUP(C627,Hoja2!$D$2:$N$5000,3,FALSE)</f>
        <v>3</v>
      </c>
      <c r="F627" s="217">
        <f>VLOOKUP(C627,Hoja2!$D$2:$N$5000,4,FALSE)</f>
        <v>42948</v>
      </c>
      <c r="G627" s="217">
        <f>VLOOKUP(C627,Hoja2!$D$2:$N$5000,5,FALSE)</f>
        <v>44561</v>
      </c>
      <c r="H627" s="218">
        <f>VLOOKUP(C627,Hoja2!$D$2:$N$5000,6,FALSE)</f>
        <v>0.21096400000000001</v>
      </c>
      <c r="I627" s="218">
        <f>VLOOKUP(C627,Hoja2!$D$2:$N$5000,7,FALSE)</f>
        <v>0.93854899999999997</v>
      </c>
      <c r="J627" s="218">
        <f>VLOOKUP(C627,Hoja2!$D$2:$N$5000,8,FALSE)</f>
        <v>3.4559999999999999E-3</v>
      </c>
      <c r="K627" s="218">
        <f>VLOOKUP(C627,Hoja2!$D$2:$N$5000,9,FALSE)</f>
        <v>0</v>
      </c>
      <c r="L627" s="218">
        <f>VLOOKUP(C627,Hoja2!$D$2:$N$5000,10,FALSE)</f>
        <v>2.5073639999999999</v>
      </c>
      <c r="M627" s="218">
        <f>VLOOKUP(C627,Hoja2!$D$2:$N$5000,11,FALSE)</f>
        <v>10.689999</v>
      </c>
    </row>
    <row r="628" spans="1:13">
      <c r="A628" s="529"/>
      <c r="B628" s="551"/>
      <c r="C628" s="398" t="s">
        <v>5233</v>
      </c>
      <c r="D628" s="221" t="str">
        <f>VLOOKUP(C628,Hoja2!$D$2:$N$5000,2,FALSE)</f>
        <v>Pesquería</v>
      </c>
      <c r="E628" s="215">
        <f>VLOOKUP(C628,Hoja2!$D$2:$N$5000,3,FALSE)</f>
        <v>3</v>
      </c>
      <c r="F628" s="217">
        <f>VLOOKUP(C628,Hoja2!$D$2:$N$5000,4,FALSE)</f>
        <v>42948</v>
      </c>
      <c r="G628" s="217">
        <f>VLOOKUP(C628,Hoja2!$D$2:$N$5000,5,FALSE)</f>
        <v>44561</v>
      </c>
      <c r="H628" s="218">
        <f>VLOOKUP(C628,Hoja2!$D$2:$N$5000,6,FALSE)</f>
        <v>0.20497299999999999</v>
      </c>
      <c r="I628" s="218">
        <f>VLOOKUP(C628,Hoja2!$D$2:$N$5000,7,FALSE)</f>
        <v>7.6228000000000004E-2</v>
      </c>
      <c r="J628" s="218">
        <f>VLOOKUP(C628,Hoja2!$D$2:$N$5000,8,FALSE)</f>
        <v>1.0795680000000001</v>
      </c>
      <c r="K628" s="218">
        <f>VLOOKUP(C628,Hoja2!$D$2:$N$5000,9,FALSE)</f>
        <v>0.10506</v>
      </c>
      <c r="L628" s="218">
        <f>VLOOKUP(C628,Hoja2!$D$2:$N$5000,10,FALSE)</f>
        <v>63.703691999999997</v>
      </c>
      <c r="M628" s="218">
        <f>VLOOKUP(C628,Hoja2!$D$2:$N$5000,11,FALSE)</f>
        <v>15.213749999999999</v>
      </c>
    </row>
    <row r="629" spans="1:13">
      <c r="A629" s="529"/>
      <c r="B629" s="551"/>
      <c r="C629" s="398" t="s">
        <v>5234</v>
      </c>
      <c r="D629" s="221" t="str">
        <f>VLOOKUP(C629,Hoja2!$D$2:$N$5000,2,FALSE)</f>
        <v>Pesquería</v>
      </c>
      <c r="E629" s="215">
        <f>VLOOKUP(C629,Hoja2!$D$2:$N$5000,3,FALSE)</f>
        <v>3</v>
      </c>
      <c r="F629" s="217">
        <f>VLOOKUP(C629,Hoja2!$D$2:$N$5000,4,FALSE)</f>
        <v>42948</v>
      </c>
      <c r="G629" s="217">
        <f>VLOOKUP(C629,Hoja2!$D$2:$N$5000,5,FALSE)</f>
        <v>44561</v>
      </c>
      <c r="H629" s="218">
        <f>VLOOKUP(C629,Hoja2!$D$2:$N$5000,6,FALSE)</f>
        <v>0.10087500000000001</v>
      </c>
      <c r="I629" s="218">
        <f>VLOOKUP(C629,Hoja2!$D$2:$N$5000,7,FALSE)</f>
        <v>4.7525999999999999E-2</v>
      </c>
      <c r="J629" s="218">
        <f>VLOOKUP(C629,Hoja2!$D$2:$N$5000,8,FALSE)</f>
        <v>0.44841599999999998</v>
      </c>
      <c r="K629" s="218">
        <f>VLOOKUP(C629,Hoja2!$D$2:$N$5000,9,FALSE)</f>
        <v>1.0506E-2</v>
      </c>
      <c r="L629" s="218">
        <f>VLOOKUP(C629,Hoja2!$D$2:$N$5000,10,FALSE)</f>
        <v>16.500744000000001</v>
      </c>
      <c r="M629" s="218">
        <f>VLOOKUP(C629,Hoja2!$D$2:$N$5000,11,FALSE)</f>
        <v>12.436465999999999</v>
      </c>
    </row>
    <row r="630" spans="1:13">
      <c r="A630" s="529"/>
      <c r="B630" s="540" t="s">
        <v>3817</v>
      </c>
      <c r="C630" s="398" t="s">
        <v>912</v>
      </c>
      <c r="D630" s="221" t="str">
        <f>VLOOKUP(C630,Hoja2!$D$2:$N$5000,2,FALSE)</f>
        <v>Otros</v>
      </c>
      <c r="E630" s="215">
        <f>VLOOKUP(C630,Hoja2!$D$2:$N$5000,3,FALSE)</f>
        <v>7</v>
      </c>
      <c r="F630" s="217">
        <f>VLOOKUP(C630,Hoja2!$D$2:$N$5000,4,FALSE)</f>
        <v>42552</v>
      </c>
      <c r="G630" s="217">
        <f>VLOOKUP(C630,Hoja2!$D$2:$N$5000,5,FALSE)</f>
        <v>46203</v>
      </c>
      <c r="H630" s="218">
        <f>VLOOKUP(C630,Hoja2!$D$2:$N$5000,6,FALSE)</f>
        <v>0.20358799999999999</v>
      </c>
      <c r="I630" s="218">
        <f>VLOOKUP(C630,Hoja2!$D$2:$N$5000,7,FALSE)</f>
        <v>0.76491900000000002</v>
      </c>
      <c r="J630" s="218">
        <f>VLOOKUP(C630,Hoja2!$D$2:$N$5000,8,FALSE)</f>
        <v>0.44242799999999999</v>
      </c>
      <c r="K630" s="218">
        <f>VLOOKUP(C630,Hoja2!$D$2:$N$5000,9,FALSE)</f>
        <v>0.44298599999999999</v>
      </c>
      <c r="L630" s="218">
        <f>VLOOKUP(C630,Hoja2!$D$2:$N$5000,10,FALSE)</f>
        <v>259.39405799999997</v>
      </c>
      <c r="M630" s="218">
        <f>VLOOKUP(C630,Hoja2!$D$2:$N$5000,11,FALSE)</f>
        <v>15.594419</v>
      </c>
    </row>
    <row r="631" spans="1:13">
      <c r="A631" s="529"/>
      <c r="B631" s="541"/>
      <c r="C631" s="398" t="s">
        <v>2267</v>
      </c>
      <c r="D631" s="221" t="str">
        <f>VLOOKUP(C631,Hoja2!$D$2:$N$5000,2,FALSE)</f>
        <v>Pesquería</v>
      </c>
      <c r="E631" s="215">
        <f>VLOOKUP(C631,Hoja2!$D$2:$N$5000,3,FALSE)</f>
        <v>8</v>
      </c>
      <c r="F631" s="217">
        <f>VLOOKUP(C631,Hoja2!$D$2:$N$5000,4,FALSE)</f>
        <v>42948</v>
      </c>
      <c r="G631" s="217">
        <f>VLOOKUP(C631,Hoja2!$D$2:$N$5000,5,FALSE)</f>
        <v>44561</v>
      </c>
      <c r="H631" s="218">
        <f>VLOOKUP(C631,Hoja2!$D$2:$N$5000,6,FALSE)</f>
        <v>0.16427</v>
      </c>
      <c r="I631" s="218">
        <f>VLOOKUP(C631,Hoja2!$D$2:$N$5000,7,FALSE)</f>
        <v>2.8632999999999999E-2</v>
      </c>
      <c r="J631" s="218">
        <f>VLOOKUP(C631,Hoja2!$D$2:$N$5000,8,FALSE)</f>
        <v>0.88636360000000003</v>
      </c>
      <c r="K631" s="218">
        <f>VLOOKUP(C631,Hoja2!$D$2:$N$5000,9,FALSE)</f>
        <v>6.3035999999999995E-2</v>
      </c>
      <c r="L631" s="218">
        <f>VLOOKUP(C631,Hoja2!$D$2:$N$5000,10,FALSE)</f>
        <v>19.460477999999998</v>
      </c>
      <c r="M631" s="218">
        <f>VLOOKUP(C631,Hoja2!$D$2:$N$5000,11,FALSE)</f>
        <v>19.575068999999999</v>
      </c>
    </row>
    <row r="632" spans="1:13">
      <c r="A632" s="529"/>
      <c r="B632" s="541"/>
      <c r="C632" s="398" t="s">
        <v>2269</v>
      </c>
      <c r="D632" s="221" t="str">
        <f>VLOOKUP(C632,Hoja2!$D$2:$N$5000,2,FALSE)</f>
        <v>Pesquería</v>
      </c>
      <c r="E632" s="215">
        <f>VLOOKUP(C632,Hoja2!$D$2:$N$5000,3,FALSE)</f>
        <v>8</v>
      </c>
      <c r="F632" s="217">
        <f>VLOOKUP(C632,Hoja2!$D$2:$N$5000,4,FALSE)</f>
        <v>42948</v>
      </c>
      <c r="G632" s="217">
        <f>VLOOKUP(C632,Hoja2!$D$2:$N$5000,5,FALSE)</f>
        <v>44561</v>
      </c>
      <c r="H632" s="218">
        <f>VLOOKUP(C632,Hoja2!$D$2:$N$5000,6,FALSE)</f>
        <v>0.19669800000000001</v>
      </c>
      <c r="I632" s="218">
        <f>VLOOKUP(C632,Hoja2!$D$2:$N$5000,7,FALSE)</f>
        <v>7.5212000000000001E-2</v>
      </c>
      <c r="J632" s="218">
        <f>VLOOKUP(C632,Hoja2!$D$2:$N$5000,8,FALSE)</f>
        <v>0.82745440000000003</v>
      </c>
      <c r="K632" s="218">
        <f>VLOOKUP(C632,Hoja2!$D$2:$N$5000,9,FALSE)</f>
        <v>8.4047999999999998E-2</v>
      </c>
      <c r="L632" s="218">
        <f>VLOOKUP(C632,Hoja2!$D$2:$N$5000,10,FALSE)</f>
        <v>47.698259999999998</v>
      </c>
      <c r="M632" s="218">
        <f>VLOOKUP(C632,Hoja2!$D$2:$N$5000,11,FALSE)</f>
        <v>15.523377</v>
      </c>
    </row>
    <row r="633" spans="1:13">
      <c r="A633" s="529"/>
      <c r="B633" s="541"/>
      <c r="C633" s="398" t="s">
        <v>2998</v>
      </c>
      <c r="D633" s="221" t="str">
        <f>VLOOKUP(C633,Hoja2!$D$2:$N$5000,2,FALSE)</f>
        <v>Pesquería</v>
      </c>
      <c r="E633" s="215">
        <f>VLOOKUP(C633,Hoja2!$D$2:$N$5000,3,FALSE)</f>
        <v>3</v>
      </c>
      <c r="F633" s="217">
        <f>VLOOKUP(C633,Hoja2!$D$2:$N$5000,4,FALSE)</f>
        <v>43252</v>
      </c>
      <c r="G633" s="217">
        <f>VLOOKUP(C633,Hoja2!$D$2:$N$5000,5,FALSE)</f>
        <v>44561</v>
      </c>
      <c r="H633" s="218">
        <f>VLOOKUP(C633,Hoja2!$D$2:$N$5000,6,FALSE)</f>
        <v>0.201788</v>
      </c>
      <c r="I633" s="218">
        <f>VLOOKUP(C633,Hoja2!$D$2:$N$5000,7,FALSE)</f>
        <v>0.114355</v>
      </c>
      <c r="J633" s="218">
        <f>VLOOKUP(C633,Hoja2!$D$2:$N$5000,8,FALSE)</f>
        <v>0.46036359999999998</v>
      </c>
      <c r="K633" s="218">
        <f>VLOOKUP(C633,Hoja2!$D$2:$N$5000,9,FALSE)</f>
        <v>8.4047999999999998E-2</v>
      </c>
      <c r="L633" s="218">
        <f>VLOOKUP(C633,Hoja2!$D$2:$N$5000,10,FALSE)</f>
        <v>40.752468</v>
      </c>
      <c r="M633" s="218">
        <f>VLOOKUP(C633,Hoja2!$D$2:$N$5000,11,FALSE)</f>
        <v>16.347170999999999</v>
      </c>
    </row>
    <row r="634" spans="1:13">
      <c r="A634" s="529"/>
      <c r="B634" s="541"/>
      <c r="C634" s="398" t="s">
        <v>2017</v>
      </c>
      <c r="D634" s="221" t="str">
        <f>VLOOKUP(C634,Hoja2!$D$2:$N$5000,2,FALSE)</f>
        <v>Minería</v>
      </c>
      <c r="E634" s="215">
        <f>VLOOKUP(C634,Hoja2!$D$2:$N$5000,3,FALSE)</f>
        <v>1</v>
      </c>
      <c r="F634" s="217">
        <f>VLOOKUP(C634,Hoja2!$D$2:$N$5000,4,FALSE)</f>
        <v>42856</v>
      </c>
      <c r="G634" s="217">
        <f>VLOOKUP(C634,Hoja2!$D$2:$N$5000,5,FALSE)</f>
        <v>43951</v>
      </c>
      <c r="H634" s="218">
        <f>VLOOKUP(C634,Hoja2!$D$2:$N$5000,6,FALSE)</f>
        <v>0.21973899999999999</v>
      </c>
      <c r="I634" s="218">
        <f>VLOOKUP(C634,Hoja2!$D$2:$N$5000,7,FALSE)</f>
        <v>0.87249399999999999</v>
      </c>
      <c r="J634" s="218">
        <f>VLOOKUP(C634,Hoja2!$D$2:$N$5000,8,FALSE)</f>
        <v>0.92552719999999999</v>
      </c>
      <c r="K634" s="218">
        <f>VLOOKUP(C634,Hoja2!$D$2:$N$5000,9,FALSE)</f>
        <v>0.97705799999999998</v>
      </c>
      <c r="L634" s="218">
        <f>VLOOKUP(C634,Hoja2!$D$2:$N$5000,10,FALSE)</f>
        <v>625.061916</v>
      </c>
      <c r="M634" s="218">
        <f>VLOOKUP(C634,Hoja2!$D$2:$N$5000,11,FALSE)</f>
        <v>15.147686999999999</v>
      </c>
    </row>
    <row r="635" spans="1:13">
      <c r="A635" s="529"/>
      <c r="B635" s="541"/>
      <c r="C635" s="398" t="s">
        <v>2025</v>
      </c>
      <c r="D635" s="221" t="str">
        <f>VLOOKUP(C635,Hoja2!$D$2:$N$5000,2,FALSE)</f>
        <v>Otros</v>
      </c>
      <c r="E635" s="215">
        <f>VLOOKUP(C635,Hoja2!$D$2:$N$5000,3,FALSE)</f>
        <v>7</v>
      </c>
      <c r="F635" s="217">
        <f>VLOOKUP(C635,Hoja2!$D$2:$N$5000,4,FALSE)</f>
        <v>42873</v>
      </c>
      <c r="G635" s="217">
        <f>VLOOKUP(C635,Hoja2!$D$2:$N$5000,5,FALSE)</f>
        <v>44561</v>
      </c>
      <c r="H635" s="218">
        <f>VLOOKUP(C635,Hoja2!$D$2:$N$5000,6,FALSE)</f>
        <v>0.19580900000000001</v>
      </c>
      <c r="I635" s="218">
        <f>VLOOKUP(C635,Hoja2!$D$2:$N$5000,7,FALSE)</f>
        <v>0.65757299999999996</v>
      </c>
      <c r="J635" s="218">
        <f>VLOOKUP(C635,Hoja2!$D$2:$N$5000,8,FALSE)</f>
        <v>1.9576</v>
      </c>
      <c r="K635" s="218">
        <f>VLOOKUP(C635,Hoja2!$D$2:$N$5000,9,FALSE)</f>
        <v>2.0191919999999999</v>
      </c>
      <c r="L635" s="218">
        <f>VLOOKUP(C635,Hoja2!$D$2:$N$5000,10,FALSE)</f>
        <v>986.65344600000003</v>
      </c>
      <c r="M635" s="218">
        <f>VLOOKUP(C635,Hoja2!$D$2:$N$5000,11,FALSE)</f>
        <v>16.253564999999998</v>
      </c>
    </row>
    <row r="636" spans="1:13">
      <c r="A636" s="529"/>
      <c r="B636" s="541"/>
      <c r="C636" s="398" t="s">
        <v>6860</v>
      </c>
      <c r="D636" s="221" t="str">
        <f>VLOOKUP(C636,Hoja2!$D$2:$N$5000,2,FALSE)</f>
        <v>Otros</v>
      </c>
      <c r="E636" s="215">
        <f>VLOOKUP(C636,Hoja2!$D$2:$N$5000,3,FALSE)</f>
        <v>7</v>
      </c>
      <c r="F636" s="217">
        <f>VLOOKUP(C636,Hoja2!$D$2:$N$5000,4,FALSE)</f>
        <v>43101</v>
      </c>
      <c r="G636" s="217">
        <f>VLOOKUP(C636,Hoja2!$D$2:$N$5000,5,FALSE)</f>
        <v>44561</v>
      </c>
      <c r="H636" s="218">
        <f>VLOOKUP(C636,Hoja2!$D$2:$N$5000,6,FALSE)</f>
        <v>0.124377</v>
      </c>
      <c r="I636" s="218">
        <f>VLOOKUP(C636,Hoja2!$D$2:$N$5000,7,FALSE)</f>
        <v>0.17954800000000001</v>
      </c>
      <c r="J636" s="218">
        <f>VLOOKUP(C636,Hoja2!$D$2:$N$5000,8,FALSE)</f>
        <v>0.32800000000000001</v>
      </c>
      <c r="K636" s="218">
        <f>VLOOKUP(C636,Hoja2!$D$2:$N$5000,9,FALSE)</f>
        <v>0.195738</v>
      </c>
      <c r="L636" s="218">
        <f>VLOOKUP(C636,Hoja2!$D$2:$N$5000,10,FALSE)</f>
        <v>45.143363999999998</v>
      </c>
      <c r="M636" s="218">
        <f>VLOOKUP(C636,Hoja2!$D$2:$N$5000,11,FALSE)</f>
        <v>22.483426000000001</v>
      </c>
    </row>
    <row r="637" spans="1:13">
      <c r="A637" s="529"/>
      <c r="B637" s="541"/>
      <c r="C637" s="398" t="s">
        <v>6861</v>
      </c>
      <c r="D637" s="221" t="str">
        <f>VLOOKUP(C637,Hoja2!$D$2:$N$5000,2,FALSE)</f>
        <v>Otros</v>
      </c>
      <c r="E637" s="215">
        <f>VLOOKUP(C637,Hoja2!$D$2:$N$5000,3,FALSE)</f>
        <v>7</v>
      </c>
      <c r="F637" s="217">
        <f>VLOOKUP(C637,Hoja2!$D$2:$N$5000,4,FALSE)</f>
        <v>43101</v>
      </c>
      <c r="G637" s="217">
        <f>VLOOKUP(C637,Hoja2!$D$2:$N$5000,5,FALSE)</f>
        <v>44561</v>
      </c>
      <c r="H637" s="218">
        <f>VLOOKUP(C637,Hoja2!$D$2:$N$5000,6,FALSE)</f>
        <v>0.204487</v>
      </c>
      <c r="I637" s="218">
        <f>VLOOKUP(C637,Hoja2!$D$2:$N$5000,7,FALSE)</f>
        <v>0.75645700000000005</v>
      </c>
      <c r="J637" s="218">
        <f>VLOOKUP(C637,Hoja2!$D$2:$N$5000,8,FALSE)</f>
        <v>0.17019999999999999</v>
      </c>
      <c r="K637" s="218">
        <f>VLOOKUP(C637,Hoja2!$D$2:$N$5000,9,FALSE)</f>
        <v>0.16483200000000001</v>
      </c>
      <c r="L637" s="218">
        <f>VLOOKUP(C637,Hoja2!$D$2:$N$5000,10,FALSE)</f>
        <v>98.682857999999996</v>
      </c>
      <c r="M637" s="218">
        <f>VLOOKUP(C637,Hoja2!$D$2:$N$5000,11,FALSE)</f>
        <v>15.171689000000001</v>
      </c>
    </row>
    <row r="638" spans="1:13">
      <c r="A638" s="529"/>
      <c r="B638" s="541"/>
      <c r="C638" s="398" t="s">
        <v>6862</v>
      </c>
      <c r="D638" s="221" t="str">
        <f>VLOOKUP(C638,Hoja2!$D$2:$N$5000,2,FALSE)</f>
        <v>Otros</v>
      </c>
      <c r="E638" s="215">
        <f>VLOOKUP(C638,Hoja2!$D$2:$N$5000,3,FALSE)</f>
        <v>7</v>
      </c>
      <c r="F638" s="217">
        <f>VLOOKUP(C638,Hoja2!$D$2:$N$5000,4,FALSE)</f>
        <v>43101</v>
      </c>
      <c r="G638" s="217">
        <f>VLOOKUP(C638,Hoja2!$D$2:$N$5000,5,FALSE)</f>
        <v>44561</v>
      </c>
      <c r="H638" s="218">
        <f>VLOOKUP(C638,Hoja2!$D$2:$N$5000,6,FALSE)</f>
        <v>0.12592100000000001</v>
      </c>
      <c r="I638" s="218">
        <f>VLOOKUP(C638,Hoja2!$D$2:$N$5000,7,FALSE)</f>
        <v>0.233096</v>
      </c>
      <c r="J638" s="218">
        <f>VLOOKUP(C638,Hoja2!$D$2:$N$5000,8,FALSE)</f>
        <v>0.20747399999999999</v>
      </c>
      <c r="K638" s="218">
        <f>VLOOKUP(C638,Hoja2!$D$2:$N$5000,9,FALSE)</f>
        <v>0.13392599999999999</v>
      </c>
      <c r="L638" s="218">
        <f>VLOOKUP(C638,Hoja2!$D$2:$N$5000,10,FALSE)</f>
        <v>37.066595999999997</v>
      </c>
      <c r="M638" s="218">
        <f>VLOOKUP(C638,Hoja2!$D$2:$N$5000,11,FALSE)</f>
        <v>20.500782999999998</v>
      </c>
    </row>
    <row r="639" spans="1:13">
      <c r="A639" s="529"/>
      <c r="B639" s="541"/>
      <c r="C639" s="398" t="s">
        <v>6863</v>
      </c>
      <c r="D639" s="221" t="str">
        <f>VLOOKUP(C639,Hoja2!$D$2:$N$5000,2,FALSE)</f>
        <v>Otros</v>
      </c>
      <c r="E639" s="215">
        <f>VLOOKUP(C639,Hoja2!$D$2:$N$5000,3,FALSE)</f>
        <v>7</v>
      </c>
      <c r="F639" s="217">
        <f>VLOOKUP(C639,Hoja2!$D$2:$N$5000,4,FALSE)</f>
        <v>43101</v>
      </c>
      <c r="G639" s="217">
        <f>VLOOKUP(C639,Hoja2!$D$2:$N$5000,5,FALSE)</f>
        <v>44561</v>
      </c>
      <c r="H639" s="218">
        <f>VLOOKUP(C639,Hoja2!$D$2:$N$5000,6,FALSE)</f>
        <v>0.16758000000000001</v>
      </c>
      <c r="I639" s="218">
        <f>VLOOKUP(C639,Hoja2!$D$2:$N$5000,7,FALSE)</f>
        <v>0.27291799999999999</v>
      </c>
      <c r="J639" s="218">
        <f>VLOOKUP(C639,Hoja2!$D$2:$N$5000,8,FALSE)</f>
        <v>0.100302</v>
      </c>
      <c r="K639" s="218">
        <f>VLOOKUP(C639,Hoja2!$D$2:$N$5000,9,FALSE)</f>
        <v>5.151E-2</v>
      </c>
      <c r="L639" s="218">
        <f>VLOOKUP(C639,Hoja2!$D$2:$N$5000,10,FALSE)</f>
        <v>20.974872000000001</v>
      </c>
      <c r="M639" s="218">
        <f>VLOOKUP(C639,Hoja2!$D$2:$N$5000,11,FALSE)</f>
        <v>17.326246000000001</v>
      </c>
    </row>
    <row r="640" spans="1:13">
      <c r="A640" s="529"/>
      <c r="B640" s="541"/>
      <c r="C640" s="398" t="s">
        <v>6864</v>
      </c>
      <c r="D640" s="221" t="str">
        <f>VLOOKUP(C640,Hoja2!$D$2:$N$5000,2,FALSE)</f>
        <v>Otros</v>
      </c>
      <c r="E640" s="215">
        <f>VLOOKUP(C640,Hoja2!$D$2:$N$5000,3,FALSE)</f>
        <v>7</v>
      </c>
      <c r="F640" s="217">
        <f>VLOOKUP(C640,Hoja2!$D$2:$N$5000,4,FALSE)</f>
        <v>43101</v>
      </c>
      <c r="G640" s="217">
        <f>VLOOKUP(C640,Hoja2!$D$2:$N$5000,5,FALSE)</f>
        <v>44561</v>
      </c>
      <c r="H640" s="218">
        <f>VLOOKUP(C640,Hoja2!$D$2:$N$5000,6,FALSE)</f>
        <v>0.15687699999999999</v>
      </c>
      <c r="I640" s="218">
        <f>VLOOKUP(C640,Hoja2!$D$2:$N$5000,7,FALSE)</f>
        <v>0.243621</v>
      </c>
      <c r="J640" s="218">
        <f>VLOOKUP(C640,Hoja2!$D$2:$N$5000,8,FALSE)</f>
        <v>0.15251400000000001</v>
      </c>
      <c r="K640" s="218">
        <f>VLOOKUP(C640,Hoja2!$D$2:$N$5000,9,FALSE)</f>
        <v>6.1811999999999999E-2</v>
      </c>
      <c r="L640" s="218">
        <f>VLOOKUP(C640,Hoja2!$D$2:$N$5000,10,FALSE)</f>
        <v>28.485029999999998</v>
      </c>
      <c r="M640" s="218">
        <f>VLOOKUP(C640,Hoja2!$D$2:$N$5000,11,FALSE)</f>
        <v>16.542259000000001</v>
      </c>
    </row>
    <row r="641" spans="1:13">
      <c r="A641" s="529"/>
      <c r="B641" s="541"/>
      <c r="C641" s="398" t="s">
        <v>6865</v>
      </c>
      <c r="D641" s="221" t="str">
        <f>VLOOKUP(C641,Hoja2!$D$2:$N$5000,2,FALSE)</f>
        <v>Otros</v>
      </c>
      <c r="E641" s="215">
        <f>VLOOKUP(C641,Hoja2!$D$2:$N$5000,3,FALSE)</f>
        <v>7</v>
      </c>
      <c r="F641" s="217">
        <f>VLOOKUP(C641,Hoja2!$D$2:$N$5000,4,FALSE)</f>
        <v>43101</v>
      </c>
      <c r="G641" s="217">
        <f>VLOOKUP(C641,Hoja2!$D$2:$N$5000,5,FALSE)</f>
        <v>44561</v>
      </c>
      <c r="H641" s="218">
        <f>VLOOKUP(C641,Hoja2!$D$2:$N$5000,6,FALSE)</f>
        <v>0.16866700000000001</v>
      </c>
      <c r="I641" s="218">
        <f>VLOOKUP(C641,Hoja2!$D$2:$N$5000,7,FALSE)</f>
        <v>0.284918</v>
      </c>
      <c r="J641" s="218">
        <f>VLOOKUP(C641,Hoja2!$D$2:$N$5000,8,FALSE)</f>
        <v>0.14599999999999999</v>
      </c>
      <c r="K641" s="218">
        <f>VLOOKUP(C641,Hoja2!$D$2:$N$5000,9,FALSE)</f>
        <v>7.2113999999999998E-2</v>
      </c>
      <c r="L641" s="218">
        <f>VLOOKUP(C641,Hoja2!$D$2:$N$5000,10,FALSE)</f>
        <v>31.884689999999999</v>
      </c>
      <c r="M641" s="218">
        <f>VLOOKUP(C641,Hoja2!$D$2:$N$5000,11,FALSE)</f>
        <v>16.793876999999998</v>
      </c>
    </row>
    <row r="642" spans="1:13">
      <c r="A642" s="529"/>
      <c r="B642" s="541"/>
      <c r="C642" s="398" t="s">
        <v>6866</v>
      </c>
      <c r="D642" s="221" t="str">
        <f>VLOOKUP(C642,Hoja2!$D$2:$N$5000,2,FALSE)</f>
        <v>Otros</v>
      </c>
      <c r="E642" s="215">
        <f>VLOOKUP(C642,Hoja2!$D$2:$N$5000,3,FALSE)</f>
        <v>7</v>
      </c>
      <c r="F642" s="217">
        <f>VLOOKUP(C642,Hoja2!$D$2:$N$5000,4,FALSE)</f>
        <v>43101</v>
      </c>
      <c r="G642" s="217">
        <f>VLOOKUP(C642,Hoja2!$D$2:$N$5000,5,FALSE)</f>
        <v>44561</v>
      </c>
      <c r="H642" s="218">
        <f>VLOOKUP(C642,Hoja2!$D$2:$N$5000,6,FALSE)</f>
        <v>0.138797</v>
      </c>
      <c r="I642" s="218">
        <f>VLOOKUP(C642,Hoja2!$D$2:$N$5000,7,FALSE)</f>
        <v>0.26666600000000001</v>
      </c>
      <c r="J642" s="218">
        <f>VLOOKUP(C642,Hoja2!$D$2:$N$5000,8,FALSE)</f>
        <v>0.19236</v>
      </c>
      <c r="K642" s="218">
        <f>VLOOKUP(C642,Hoja2!$D$2:$N$5000,9,FALSE)</f>
        <v>9.2717999999999995E-2</v>
      </c>
      <c r="L642" s="218">
        <f>VLOOKUP(C642,Hoja2!$D$2:$N$5000,10,FALSE)</f>
        <v>39.322733999999997</v>
      </c>
      <c r="M642" s="218">
        <f>VLOOKUP(C642,Hoja2!$D$2:$N$5000,11,FALSE)</f>
        <v>17.057645000000001</v>
      </c>
    </row>
    <row r="643" spans="1:13">
      <c r="A643" s="529"/>
      <c r="B643" s="541"/>
      <c r="C643" s="398" t="s">
        <v>6867</v>
      </c>
      <c r="D643" s="221" t="str">
        <f>VLOOKUP(C643,Hoja2!$D$2:$N$5000,2,FALSE)</f>
        <v>Otros</v>
      </c>
      <c r="E643" s="215">
        <f>VLOOKUP(C643,Hoja2!$D$2:$N$5000,3,FALSE)</f>
        <v>7</v>
      </c>
      <c r="F643" s="217">
        <f>VLOOKUP(C643,Hoja2!$D$2:$N$5000,4,FALSE)</f>
        <v>43101</v>
      </c>
      <c r="G643" s="217">
        <f>VLOOKUP(C643,Hoja2!$D$2:$N$5000,5,FALSE)</f>
        <v>44561</v>
      </c>
      <c r="H643" s="218">
        <f>VLOOKUP(C643,Hoja2!$D$2:$N$5000,6,FALSE)</f>
        <v>0.18384</v>
      </c>
      <c r="I643" s="218">
        <f>VLOOKUP(C643,Hoja2!$D$2:$N$5000,7,FALSE)</f>
        <v>0.25807200000000002</v>
      </c>
      <c r="J643" s="218">
        <f>VLOOKUP(C643,Hoja2!$D$2:$N$5000,8,FALSE)</f>
        <v>0.17724599999999999</v>
      </c>
      <c r="K643" s="218">
        <f>VLOOKUP(C643,Hoja2!$D$2:$N$5000,9,FALSE)</f>
        <v>9.2717999999999995E-2</v>
      </c>
      <c r="L643" s="218">
        <f>VLOOKUP(C643,Hoja2!$D$2:$N$5000,10,FALSE)</f>
        <v>35.060076000000002</v>
      </c>
      <c r="M643" s="218">
        <f>VLOOKUP(C643,Hoja2!$D$2:$N$5000,11,FALSE)</f>
        <v>17.843990999999999</v>
      </c>
    </row>
    <row r="644" spans="1:13">
      <c r="A644" s="529"/>
      <c r="B644" s="541"/>
      <c r="C644" s="398" t="s">
        <v>6868</v>
      </c>
      <c r="D644" s="221" t="str">
        <f>VLOOKUP(C644,Hoja2!$D$2:$N$5000,2,FALSE)</f>
        <v>Otros</v>
      </c>
      <c r="E644" s="215">
        <f>VLOOKUP(C644,Hoja2!$D$2:$N$5000,3,FALSE)</f>
        <v>7</v>
      </c>
      <c r="F644" s="217">
        <f>VLOOKUP(C644,Hoja2!$D$2:$N$5000,4,FALSE)</f>
        <v>43101</v>
      </c>
      <c r="G644" s="217">
        <f>VLOOKUP(C644,Hoja2!$D$2:$N$5000,5,FALSE)</f>
        <v>44561</v>
      </c>
      <c r="H644" s="218">
        <f>VLOOKUP(C644,Hoja2!$D$2:$N$5000,6,FALSE)</f>
        <v>0.11969299999999999</v>
      </c>
      <c r="I644" s="218">
        <f>VLOOKUP(C644,Hoja2!$D$2:$N$5000,7,FALSE)</f>
        <v>0.209005</v>
      </c>
      <c r="J644" s="218">
        <f>VLOOKUP(C644,Hoja2!$D$2:$N$5000,8,FALSE)</f>
        <v>0.256938</v>
      </c>
      <c r="K644" s="218">
        <f>VLOOKUP(C644,Hoja2!$D$2:$N$5000,9,FALSE)</f>
        <v>9.2717999999999995E-2</v>
      </c>
      <c r="L644" s="218">
        <f>VLOOKUP(C644,Hoja2!$D$2:$N$5000,10,FALSE)</f>
        <v>41.156489999999998</v>
      </c>
      <c r="M644" s="218">
        <f>VLOOKUP(C644,Hoja2!$D$2:$N$5000,11,FALSE)</f>
        <v>16.769473999999999</v>
      </c>
    </row>
    <row r="645" spans="1:13">
      <c r="A645" s="529"/>
      <c r="B645" s="541"/>
      <c r="C645" s="398" t="s">
        <v>6869</v>
      </c>
      <c r="D645" s="221" t="str">
        <f>VLOOKUP(C645,Hoja2!$D$2:$N$5000,2,FALSE)</f>
        <v>Otros</v>
      </c>
      <c r="E645" s="215">
        <f>VLOOKUP(C645,Hoja2!$D$2:$N$5000,3,FALSE)</f>
        <v>7</v>
      </c>
      <c r="F645" s="217">
        <f>VLOOKUP(C645,Hoja2!$D$2:$N$5000,4,FALSE)</f>
        <v>43191</v>
      </c>
      <c r="G645" s="217">
        <f>VLOOKUP(C645,Hoja2!$D$2:$N$5000,5,FALSE)</f>
        <v>44561</v>
      </c>
      <c r="H645" s="218">
        <f>VLOOKUP(C645,Hoja2!$D$2:$N$5000,6,FALSE)</f>
        <v>0.13544100000000001</v>
      </c>
      <c r="I645" s="218">
        <f>VLOOKUP(C645,Hoja2!$D$2:$N$5000,7,FALSE)</f>
        <v>0.30896499999999999</v>
      </c>
      <c r="J645" s="218">
        <f>VLOOKUP(C645,Hoja2!$D$2:$N$5000,8,FALSE)</f>
        <v>0.38197199999999998</v>
      </c>
      <c r="K645" s="218">
        <f>VLOOKUP(C645,Hoja2!$D$2:$N$5000,9,FALSE)</f>
        <v>0.30906</v>
      </c>
      <c r="L645" s="218">
        <f>VLOOKUP(C645,Hoja2!$D$2:$N$5000,10,FALSE)</f>
        <v>90.461861999999996</v>
      </c>
      <c r="M645" s="218">
        <f>VLOOKUP(C645,Hoja2!$D$2:$N$5000,11,FALSE)</f>
        <v>19.961369999999999</v>
      </c>
    </row>
    <row r="646" spans="1:13">
      <c r="A646" s="529"/>
      <c r="B646" s="541"/>
      <c r="C646" s="398" t="s">
        <v>6870</v>
      </c>
      <c r="D646" s="221" t="str">
        <f>VLOOKUP(C646,Hoja2!$D$2:$N$5000,2,FALSE)</f>
        <v>Otros</v>
      </c>
      <c r="E646" s="215">
        <f>VLOOKUP(C646,Hoja2!$D$2:$N$5000,3,FALSE)</f>
        <v>7</v>
      </c>
      <c r="F646" s="217">
        <f>VLOOKUP(C646,Hoja2!$D$2:$N$5000,4,FALSE)</f>
        <v>43191</v>
      </c>
      <c r="G646" s="217">
        <f>VLOOKUP(C646,Hoja2!$D$2:$N$5000,5,FALSE)</f>
        <v>44561</v>
      </c>
      <c r="H646" s="218">
        <f>VLOOKUP(C646,Hoja2!$D$2:$N$5000,6,FALSE)</f>
        <v>0.135464</v>
      </c>
      <c r="I646" s="218">
        <f>VLOOKUP(C646,Hoja2!$D$2:$N$5000,7,FALSE)</f>
        <v>0.29353699999999999</v>
      </c>
      <c r="J646" s="218">
        <f>VLOOKUP(C646,Hoja2!$D$2:$N$5000,8,FALSE)</f>
        <v>0.32976</v>
      </c>
      <c r="K646" s="218">
        <f>VLOOKUP(C646,Hoja2!$D$2:$N$5000,9,FALSE)</f>
        <v>0.11332200000000001</v>
      </c>
      <c r="L646" s="218">
        <f>VLOOKUP(C646,Hoja2!$D$2:$N$5000,10,FALSE)</f>
        <v>74.195003999999997</v>
      </c>
      <c r="M646" s="218">
        <f>VLOOKUP(C646,Hoja2!$D$2:$N$5000,11,FALSE)</f>
        <v>14.779529999999999</v>
      </c>
    </row>
    <row r="647" spans="1:13">
      <c r="A647" s="529"/>
      <c r="B647" s="541"/>
      <c r="C647" s="398" t="s">
        <v>6871</v>
      </c>
      <c r="D647" s="221" t="str">
        <f>VLOOKUP(C647,Hoja2!$D$2:$N$5000,2,FALSE)</f>
        <v>Otros</v>
      </c>
      <c r="E647" s="215">
        <f>VLOOKUP(C647,Hoja2!$D$2:$N$5000,3,FALSE)</f>
        <v>7</v>
      </c>
      <c r="F647" s="217">
        <f>VLOOKUP(C647,Hoja2!$D$2:$N$5000,4,FALSE)</f>
        <v>43191</v>
      </c>
      <c r="G647" s="217">
        <f>VLOOKUP(C647,Hoja2!$D$2:$N$5000,5,FALSE)</f>
        <v>44561</v>
      </c>
      <c r="H647" s="218">
        <f>VLOOKUP(C647,Hoja2!$D$2:$N$5000,6,FALSE)</f>
        <v>0.181699</v>
      </c>
      <c r="I647" s="218">
        <f>VLOOKUP(C647,Hoja2!$D$2:$N$5000,7,FALSE)</f>
        <v>0.390621</v>
      </c>
      <c r="J647" s="218">
        <f>VLOOKUP(C647,Hoja2!$D$2:$N$5000,8,FALSE)</f>
        <v>0.33388200000000001</v>
      </c>
      <c r="K647" s="218">
        <f>VLOOKUP(C647,Hoja2!$D$2:$N$5000,9,FALSE)</f>
        <v>0.16483200000000001</v>
      </c>
      <c r="L647" s="218">
        <f>VLOOKUP(C647,Hoja2!$D$2:$N$5000,10,FALSE)</f>
        <v>99.960306000000003</v>
      </c>
      <c r="M647" s="218">
        <f>VLOOKUP(C647,Hoja2!$D$2:$N$5000,11,FALSE)</f>
        <v>15.113137</v>
      </c>
    </row>
    <row r="648" spans="1:13">
      <c r="A648" s="529"/>
      <c r="B648" s="541"/>
      <c r="C648" s="398" t="s">
        <v>6872</v>
      </c>
      <c r="D648" s="221" t="str">
        <f>VLOOKUP(C648,Hoja2!$D$2:$N$5000,2,FALSE)</f>
        <v>Otros</v>
      </c>
      <c r="E648" s="215">
        <f>VLOOKUP(C648,Hoja2!$D$2:$N$5000,3,FALSE)</f>
        <v>7</v>
      </c>
      <c r="F648" s="217">
        <f>VLOOKUP(C648,Hoja2!$D$2:$N$5000,4,FALSE)</f>
        <v>43191</v>
      </c>
      <c r="G648" s="217">
        <f>VLOOKUP(C648,Hoja2!$D$2:$N$5000,5,FALSE)</f>
        <v>44561</v>
      </c>
      <c r="H648" s="218">
        <f>VLOOKUP(C648,Hoja2!$D$2:$N$5000,6,FALSE)</f>
        <v>0.13668</v>
      </c>
      <c r="I648" s="218">
        <f>VLOOKUP(C648,Hoja2!$D$2:$N$5000,7,FALSE)</f>
        <v>0.28834100000000001</v>
      </c>
      <c r="J648" s="218">
        <f>VLOOKUP(C648,Hoja2!$D$2:$N$5000,8,FALSE)</f>
        <v>0.346248</v>
      </c>
      <c r="K648" s="218">
        <f>VLOOKUP(C648,Hoja2!$D$2:$N$5000,9,FALSE)</f>
        <v>0.11332200000000001</v>
      </c>
      <c r="L648" s="218">
        <f>VLOOKUP(C648,Hoja2!$D$2:$N$5000,10,FALSE)</f>
        <v>76.523256000000003</v>
      </c>
      <c r="M648" s="218">
        <f>VLOOKUP(C648,Hoja2!$D$2:$N$5000,11,FALSE)</f>
        <v>14.652061</v>
      </c>
    </row>
    <row r="649" spans="1:13">
      <c r="A649" s="529"/>
      <c r="B649" s="541"/>
      <c r="C649" s="398" t="s">
        <v>5625</v>
      </c>
      <c r="D649" s="221" t="str">
        <f>VLOOKUP(C649,Hoja2!$D$2:$N$5000,2,FALSE)</f>
        <v>Alimentos</v>
      </c>
      <c r="E649" s="215">
        <f>VLOOKUP(C649,Hoja2!$D$2:$N$5000,3,FALSE)</f>
        <v>5</v>
      </c>
      <c r="F649" s="217">
        <f>VLOOKUP(C649,Hoja2!$D$2:$N$5000,4,FALSE)</f>
        <v>44440</v>
      </c>
      <c r="G649" s="217">
        <f>VLOOKUP(C649,Hoja2!$D$2:$N$5000,5,FALSE)</f>
        <v>44804</v>
      </c>
      <c r="H649" s="218">
        <f>VLOOKUP(C649,Hoja2!$D$2:$N$5000,6,FALSE)</f>
        <v>0.21035499999999999</v>
      </c>
      <c r="I649" s="218">
        <f>VLOOKUP(C649,Hoja2!$D$2:$N$5000,7,FALSE)</f>
        <v>0.69323699999999999</v>
      </c>
      <c r="J649" s="218">
        <f>VLOOKUP(C649,Hoja2!$D$2:$N$5000,8,FALSE)</f>
        <v>0.28410560000000001</v>
      </c>
      <c r="K649" s="218">
        <f>VLOOKUP(C649,Hoja2!$D$2:$N$5000,9,FALSE)</f>
        <v>0.275808</v>
      </c>
      <c r="L649" s="218">
        <f>VLOOKUP(C649,Hoja2!$D$2:$N$5000,10,FALSE)</f>
        <v>152.445562</v>
      </c>
      <c r="M649" s="218">
        <f>VLOOKUP(C649,Hoja2!$D$2:$N$5000,11,FALSE)</f>
        <v>15.492265</v>
      </c>
    </row>
    <row r="650" spans="1:13">
      <c r="A650" s="529"/>
      <c r="B650" s="541"/>
      <c r="C650" s="398" t="s">
        <v>1720</v>
      </c>
      <c r="D650" s="221" t="str">
        <f>VLOOKUP(C650,Hoja2!$D$2:$N$5000,2,FALSE)</f>
        <v>Comercio</v>
      </c>
      <c r="E650" s="215">
        <f>VLOOKUP(C650,Hoja2!$D$2:$N$5000,3,FALSE)</f>
        <v>14</v>
      </c>
      <c r="F650" s="217">
        <f>VLOOKUP(C650,Hoja2!$D$2:$N$5000,4,FALSE)</f>
        <v>42736</v>
      </c>
      <c r="G650" s="217">
        <f>VLOOKUP(C650,Hoja2!$D$2:$N$5000,5,FALSE)</f>
        <v>44926</v>
      </c>
      <c r="H650" s="218">
        <f>VLOOKUP(C650,Hoja2!$D$2:$N$5000,6,FALSE)</f>
        <v>0.23249300000000001</v>
      </c>
      <c r="I650" s="218">
        <f>VLOOKUP(C650,Hoja2!$D$2:$N$5000,7,FALSE)</f>
        <v>0.65856300000000001</v>
      </c>
      <c r="J650" s="218">
        <f>VLOOKUP(C650,Hoja2!$D$2:$N$5000,8,FALSE)</f>
        <v>0.26960000000000001</v>
      </c>
      <c r="K650" s="218">
        <f>VLOOKUP(C650,Hoja2!$D$2:$N$5000,9,FALSE)</f>
        <v>0.270478</v>
      </c>
      <c r="L650" s="218">
        <f>VLOOKUP(C650,Hoja2!$D$2:$N$5000,10,FALSE)</f>
        <v>137.42363</v>
      </c>
      <c r="M650" s="218">
        <f>VLOOKUP(C650,Hoja2!$D$2:$N$5000,11,FALSE)</f>
        <v>15.183414000000001</v>
      </c>
    </row>
    <row r="651" spans="1:13">
      <c r="A651" s="529"/>
      <c r="B651" s="541"/>
      <c r="C651" s="398" t="s">
        <v>1722</v>
      </c>
      <c r="D651" s="221" t="str">
        <f>VLOOKUP(C651,Hoja2!$D$2:$N$5000,2,FALSE)</f>
        <v>Comercio</v>
      </c>
      <c r="E651" s="215">
        <f>VLOOKUP(C651,Hoja2!$D$2:$N$5000,3,FALSE)</f>
        <v>7</v>
      </c>
      <c r="F651" s="217">
        <f>VLOOKUP(C651,Hoja2!$D$2:$N$5000,4,FALSE)</f>
        <v>42736</v>
      </c>
      <c r="G651" s="217">
        <f>VLOOKUP(C651,Hoja2!$D$2:$N$5000,5,FALSE)</f>
        <v>44926</v>
      </c>
      <c r="H651" s="218">
        <f>VLOOKUP(C651,Hoja2!$D$2:$N$5000,6,FALSE)</f>
        <v>0.27376200000000001</v>
      </c>
      <c r="I651" s="218">
        <f>VLOOKUP(C651,Hoja2!$D$2:$N$5000,7,FALSE)</f>
        <v>0.57950500000000005</v>
      </c>
      <c r="J651" s="218">
        <f>VLOOKUP(C651,Hoja2!$D$2:$N$5000,8,FALSE)</f>
        <v>0.58175160000000004</v>
      </c>
      <c r="K651" s="218">
        <f>VLOOKUP(C651,Hoja2!$D$2:$N$5000,9,FALSE)</f>
        <v>0.59751600000000005</v>
      </c>
      <c r="L651" s="218">
        <f>VLOOKUP(C651,Hoja2!$D$2:$N$5000,10,FALSE)</f>
        <v>258.39476400000001</v>
      </c>
      <c r="M651" s="218">
        <f>VLOOKUP(C651,Hoja2!$D$2:$N$5000,11,FALSE)</f>
        <v>15.969243000000001</v>
      </c>
    </row>
    <row r="652" spans="1:13">
      <c r="A652" s="529"/>
      <c r="B652" s="541"/>
      <c r="C652" s="398" t="s">
        <v>2830</v>
      </c>
      <c r="D652" s="221" t="str">
        <f>VLOOKUP(C652,Hoja2!$D$2:$N$5000,2,FALSE)</f>
        <v>Comercio</v>
      </c>
      <c r="E652" s="215">
        <f>VLOOKUP(C652,Hoja2!$D$2:$N$5000,3,FALSE)</f>
        <v>10</v>
      </c>
      <c r="F652" s="217">
        <f>VLOOKUP(C652,Hoja2!$D$2:$N$5000,4,FALSE)</f>
        <v>43191</v>
      </c>
      <c r="G652" s="217">
        <f>VLOOKUP(C652,Hoja2!$D$2:$N$5000,5,FALSE)</f>
        <v>44561</v>
      </c>
      <c r="H652" s="218">
        <f>VLOOKUP(C652,Hoja2!$D$2:$N$5000,6,FALSE)</f>
        <v>0.262882</v>
      </c>
      <c r="I652" s="218">
        <f>VLOOKUP(C652,Hoja2!$D$2:$N$5000,7,FALSE)</f>
        <v>0.58070600000000006</v>
      </c>
      <c r="J652" s="218">
        <f>VLOOKUP(C652,Hoja2!$D$2:$N$5000,8,FALSE)</f>
        <v>0.18564559999999999</v>
      </c>
      <c r="K652" s="218">
        <f>VLOOKUP(C652,Hoja2!$D$2:$N$5000,9,FALSE)</f>
        <v>0.20349</v>
      </c>
      <c r="L652" s="218">
        <f>VLOOKUP(C652,Hoja2!$D$2:$N$5000,10,FALSE)</f>
        <v>84.268625999999998</v>
      </c>
      <c r="M652" s="218">
        <f>VLOOKUP(C652,Hoja2!$D$2:$N$5000,11,FALSE)</f>
        <v>16.202936999999999</v>
      </c>
    </row>
    <row r="653" spans="1:13">
      <c r="A653" s="529"/>
      <c r="B653" s="541"/>
      <c r="C653" s="398" t="s">
        <v>2291</v>
      </c>
      <c r="D653" s="221" t="str">
        <f>VLOOKUP(C653,Hoja2!$D$2:$N$5000,2,FALSE)</f>
        <v>Otros</v>
      </c>
      <c r="E653" s="215">
        <f>VLOOKUP(C653,Hoja2!$D$2:$N$5000,3,FALSE)</f>
        <v>7</v>
      </c>
      <c r="F653" s="217">
        <f>VLOOKUP(C653,Hoja2!$D$2:$N$5000,4,FALSE)</f>
        <v>42948</v>
      </c>
      <c r="G653" s="217">
        <f>VLOOKUP(C653,Hoja2!$D$2:$N$5000,5,FALSE)</f>
        <v>45138</v>
      </c>
      <c r="H653" s="218">
        <f>VLOOKUP(C653,Hoja2!$D$2:$N$5000,6,FALSE)</f>
        <v>0.21992900000000001</v>
      </c>
      <c r="I653" s="218">
        <f>VLOOKUP(C653,Hoja2!$D$2:$N$5000,7,FALSE)</f>
        <v>0.84606300000000001</v>
      </c>
      <c r="J653" s="218">
        <f>VLOOKUP(C653,Hoja2!$D$2:$N$5000,8,FALSE)</f>
        <v>0.33439999999999998</v>
      </c>
      <c r="K653" s="218">
        <f>VLOOKUP(C653,Hoja2!$D$2:$N$5000,9,FALSE)</f>
        <v>0.33996599999999999</v>
      </c>
      <c r="L653" s="218">
        <f>VLOOKUP(C653,Hoja2!$D$2:$N$5000,10,FALSE)</f>
        <v>216.8571</v>
      </c>
      <c r="M653" s="218">
        <f>VLOOKUP(C653,Hoja2!$D$2:$N$5000,11,FALSE)</f>
        <v>13.765795000000001</v>
      </c>
    </row>
    <row r="654" spans="1:13">
      <c r="A654" s="529"/>
      <c r="B654" s="541"/>
      <c r="C654" s="398" t="s">
        <v>2360</v>
      </c>
      <c r="D654" s="221" t="str">
        <f>VLOOKUP(C654,Hoja2!$D$2:$N$5000,2,FALSE)</f>
        <v>Minería</v>
      </c>
      <c r="E654" s="215">
        <f>VLOOKUP(C654,Hoja2!$D$2:$N$5000,3,FALSE)</f>
        <v>8</v>
      </c>
      <c r="F654" s="217">
        <f>VLOOKUP(C654,Hoja2!$D$2:$N$5000,4,FALSE)</f>
        <v>42988</v>
      </c>
      <c r="G654" s="217">
        <f>VLOOKUP(C654,Hoja2!$D$2:$N$5000,5,FALSE)</f>
        <v>44561</v>
      </c>
      <c r="H654" s="218">
        <f>VLOOKUP(C654,Hoja2!$D$2:$N$5000,6,FALSE)</f>
        <v>0.21570800000000001</v>
      </c>
      <c r="I654" s="218">
        <f>VLOOKUP(C654,Hoja2!$D$2:$N$5000,7,FALSE)</f>
        <v>0.84359600000000001</v>
      </c>
      <c r="J654" s="218">
        <f>VLOOKUP(C654,Hoja2!$D$2:$N$5000,8,FALSE)</f>
        <v>1.0030908000000001</v>
      </c>
      <c r="K654" s="218">
        <f>VLOOKUP(C654,Hoja2!$D$2:$N$5000,9,FALSE)</f>
        <v>1.0506</v>
      </c>
      <c r="L654" s="218">
        <f>VLOOKUP(C654,Hoja2!$D$2:$N$5000,10,FALSE)</f>
        <v>648.59331599999996</v>
      </c>
      <c r="M654" s="218">
        <f>VLOOKUP(C654,Hoja2!$D$2:$N$5000,11,FALSE)</f>
        <v>15.961728000000001</v>
      </c>
    </row>
    <row r="655" spans="1:13">
      <c r="A655" s="529"/>
      <c r="B655" s="541"/>
      <c r="C655" s="398" t="s">
        <v>1773</v>
      </c>
      <c r="D655" s="221" t="str">
        <f>VLOOKUP(C655,Hoja2!$D$2:$N$5000,2,FALSE)</f>
        <v>Textiles</v>
      </c>
      <c r="E655" s="215">
        <f>VLOOKUP(C655,Hoja2!$D$2:$N$5000,3,FALSE)</f>
        <v>7</v>
      </c>
      <c r="F655" s="217">
        <f>VLOOKUP(C655,Hoja2!$D$2:$N$5000,4,FALSE)</f>
        <v>42789</v>
      </c>
      <c r="G655" s="217">
        <f>VLOOKUP(C655,Hoja2!$D$2:$N$5000,5,FALSE)</f>
        <v>46441</v>
      </c>
      <c r="H655" s="218">
        <f>VLOOKUP(C655,Hoja2!$D$2:$N$5000,6,FALSE)</f>
        <v>0.197632</v>
      </c>
      <c r="I655" s="218">
        <f>VLOOKUP(C655,Hoja2!$D$2:$N$5000,7,FALSE)</f>
        <v>0.71999800000000003</v>
      </c>
      <c r="J655" s="218">
        <f>VLOOKUP(C655,Hoja2!$D$2:$N$5000,8,FALSE)</f>
        <v>1.11981</v>
      </c>
      <c r="K655" s="218">
        <f>VLOOKUP(C655,Hoja2!$D$2:$N$5000,9,FALSE)</f>
        <v>1.1332199999999999</v>
      </c>
      <c r="L655" s="218">
        <f>VLOOKUP(C655,Hoja2!$D$2:$N$5000,10,FALSE)</f>
        <v>617.97577200000001</v>
      </c>
      <c r="M655" s="218">
        <f>VLOOKUP(C655,Hoja2!$D$2:$N$5000,11,FALSE)</f>
        <v>15.620006999999999</v>
      </c>
    </row>
    <row r="656" spans="1:13">
      <c r="A656" s="529"/>
      <c r="B656" s="541"/>
      <c r="C656" s="398" t="s">
        <v>1955</v>
      </c>
      <c r="D656" s="221" t="str">
        <f>VLOOKUP(C656,Hoja2!$D$2:$N$5000,2,FALSE)</f>
        <v>Comercio</v>
      </c>
      <c r="E656" s="215">
        <f>VLOOKUP(C656,Hoja2!$D$2:$N$5000,3,FALSE)</f>
        <v>7</v>
      </c>
      <c r="F656" s="217">
        <f>VLOOKUP(C656,Hoja2!$D$2:$N$5000,4,FALSE)</f>
        <v>42826</v>
      </c>
      <c r="G656" s="217">
        <f>VLOOKUP(C656,Hoja2!$D$2:$N$5000,5,FALSE)</f>
        <v>44530</v>
      </c>
      <c r="H656" s="218">
        <f>VLOOKUP(C656,Hoja2!$D$2:$N$5000,6,FALSE)</f>
        <v>0.207873</v>
      </c>
      <c r="I656" s="218">
        <f>VLOOKUP(C656,Hoja2!$D$2:$N$5000,7,FALSE)</f>
        <v>0.77781199999999995</v>
      </c>
      <c r="J656" s="218">
        <f>VLOOKUP(C656,Hoja2!$D$2:$N$5000,8,FALSE)</f>
        <v>0.51200000000000001</v>
      </c>
      <c r="K656" s="218">
        <f>VLOOKUP(C656,Hoja2!$D$2:$N$5000,9,FALSE)</f>
        <v>0.52540200000000004</v>
      </c>
      <c r="L656" s="218">
        <f>VLOOKUP(C656,Hoja2!$D$2:$N$5000,10,FALSE)</f>
        <v>305.23795799999999</v>
      </c>
      <c r="M656" s="218">
        <f>VLOOKUP(C656,Hoja2!$D$2:$N$5000,11,FALSE)</f>
        <v>15.271489000000001</v>
      </c>
    </row>
    <row r="657" spans="1:13">
      <c r="A657" s="529"/>
      <c r="B657" s="541"/>
      <c r="C657" s="398" t="s">
        <v>4822</v>
      </c>
      <c r="D657" s="221" t="str">
        <f>VLOOKUP(C657,Hoja2!$D$2:$N$5000,2,FALSE)</f>
        <v>Químicos</v>
      </c>
      <c r="E657" s="215">
        <f>VLOOKUP(C657,Hoja2!$D$2:$N$5000,3,FALSE)</f>
        <v>7</v>
      </c>
      <c r="F657" s="217">
        <f>VLOOKUP(C657,Hoja2!$D$2:$N$5000,4,FALSE)</f>
        <v>43637</v>
      </c>
      <c r="G657" s="217">
        <f>VLOOKUP(C657,Hoja2!$D$2:$N$5000,5,FALSE)</f>
        <v>44732</v>
      </c>
      <c r="H657" s="218">
        <f>VLOOKUP(C657,Hoja2!$D$2:$N$5000,6,FALSE)</f>
        <v>0.211117</v>
      </c>
      <c r="I657" s="218">
        <f>VLOOKUP(C657,Hoja2!$D$2:$N$5000,7,FALSE)</f>
        <v>0.67287300000000005</v>
      </c>
      <c r="J657" s="218">
        <f>VLOOKUP(C657,Hoja2!$D$2:$N$5000,8,FALSE)</f>
        <v>0.5202</v>
      </c>
      <c r="K657" s="218">
        <f>VLOOKUP(C657,Hoja2!$D$2:$N$5000,9,FALSE)</f>
        <v>0.5151</v>
      </c>
      <c r="L657" s="218">
        <f>VLOOKUP(C657,Hoja2!$D$2:$N$5000,10,FALSE)</f>
        <v>268.28468400000003</v>
      </c>
      <c r="M657" s="218">
        <f>VLOOKUP(C657,Hoja2!$D$2:$N$5000,11,FALSE)</f>
        <v>17.736491999999998</v>
      </c>
    </row>
    <row r="658" spans="1:13">
      <c r="A658" s="529"/>
      <c r="B658" s="541"/>
      <c r="C658" s="398" t="s">
        <v>4824</v>
      </c>
      <c r="D658" s="221" t="str">
        <f>VLOOKUP(C658,Hoja2!$D$2:$N$5000,2,FALSE)</f>
        <v>Químicos</v>
      </c>
      <c r="E658" s="215">
        <f>VLOOKUP(C658,Hoja2!$D$2:$N$5000,3,FALSE)</f>
        <v>7</v>
      </c>
      <c r="F658" s="217">
        <f>VLOOKUP(C658,Hoja2!$D$2:$N$5000,4,FALSE)</f>
        <v>43637</v>
      </c>
      <c r="G658" s="217">
        <f>VLOOKUP(C658,Hoja2!$D$2:$N$5000,5,FALSE)</f>
        <v>44732</v>
      </c>
      <c r="H658" s="218">
        <f>VLOOKUP(C658,Hoja2!$D$2:$N$5000,6,FALSE)</f>
        <v>0.14585999999999999</v>
      </c>
      <c r="I658" s="218">
        <f>VLOOKUP(C658,Hoja2!$D$2:$N$5000,7,FALSE)</f>
        <v>0.42097200000000001</v>
      </c>
      <c r="J658" s="218">
        <f>VLOOKUP(C658,Hoja2!$D$2:$N$5000,8,FALSE)</f>
        <v>0.152</v>
      </c>
      <c r="K658" s="218">
        <f>VLOOKUP(C658,Hoja2!$D$2:$N$5000,9,FALSE)</f>
        <v>0.11332200000000001</v>
      </c>
      <c r="L658" s="218">
        <f>VLOOKUP(C658,Hoja2!$D$2:$N$5000,10,FALSE)</f>
        <v>49.037520000000001</v>
      </c>
      <c r="M658" s="218">
        <f>VLOOKUP(C658,Hoja2!$D$2:$N$5000,11,FALSE)</f>
        <v>18.808864</v>
      </c>
    </row>
    <row r="659" spans="1:13">
      <c r="A659" s="529"/>
      <c r="B659" s="541"/>
      <c r="C659" s="398" t="s">
        <v>1676</v>
      </c>
      <c r="D659" s="221" t="str">
        <f>VLOOKUP(C659,Hoja2!$D$2:$N$5000,2,FALSE)</f>
        <v>Alimentos</v>
      </c>
      <c r="E659" s="215">
        <f>VLOOKUP(C659,Hoja2!$D$2:$N$5000,3,FALSE)</f>
        <v>7</v>
      </c>
      <c r="F659" s="217">
        <f>VLOOKUP(C659,Hoja2!$D$2:$N$5000,4,FALSE)</f>
        <v>42749</v>
      </c>
      <c r="G659" s="217">
        <f>VLOOKUP(C659,Hoja2!$D$2:$N$5000,5,FALSE)</f>
        <v>44561</v>
      </c>
      <c r="H659" s="218">
        <f>VLOOKUP(C659,Hoja2!$D$2:$N$5000,6,FALSE)</f>
        <v>0.19480500000000001</v>
      </c>
      <c r="I659" s="218">
        <f>VLOOKUP(C659,Hoja2!$D$2:$N$5000,7,FALSE)</f>
        <v>0.39947899999999997</v>
      </c>
      <c r="J659" s="218">
        <f>VLOOKUP(C659,Hoja2!$D$2:$N$5000,8,FALSE)</f>
        <v>0.85919999999999996</v>
      </c>
      <c r="K659" s="218">
        <f>VLOOKUP(C659,Hoja2!$D$2:$N$5000,9,FALSE)</f>
        <v>0.87566999999999995</v>
      </c>
      <c r="L659" s="218">
        <f>VLOOKUP(C659,Hoja2!$D$2:$N$5000,10,FALSE)</f>
        <v>263.07187199999998</v>
      </c>
      <c r="M659" s="218">
        <f>VLOOKUP(C659,Hoja2!$D$2:$N$5000,11,FALSE)</f>
        <v>19.134378000000002</v>
      </c>
    </row>
    <row r="660" spans="1:13">
      <c r="A660" s="529"/>
      <c r="B660" s="541"/>
      <c r="C660" s="398" t="s">
        <v>2728</v>
      </c>
      <c r="D660" s="221" t="str">
        <f>VLOOKUP(C660,Hoja2!$D$2:$N$5000,2,FALSE)</f>
        <v>Alimentos</v>
      </c>
      <c r="E660" s="215">
        <f>VLOOKUP(C660,Hoja2!$D$2:$N$5000,3,FALSE)</f>
        <v>7</v>
      </c>
      <c r="F660" s="217">
        <f>VLOOKUP(C660,Hoja2!$D$2:$N$5000,4,FALSE)</f>
        <v>43132</v>
      </c>
      <c r="G660" s="217">
        <f>VLOOKUP(C660,Hoja2!$D$2:$N$5000,5,FALSE)</f>
        <v>44561</v>
      </c>
      <c r="H660" s="218">
        <f>VLOOKUP(C660,Hoja2!$D$2:$N$5000,6,FALSE)</f>
        <v>8.6560999999999999E-2</v>
      </c>
      <c r="I660" s="218">
        <f>VLOOKUP(C660,Hoja2!$D$2:$N$5000,7,FALSE)</f>
        <v>0.19296199999999999</v>
      </c>
      <c r="J660" s="218">
        <f>VLOOKUP(C660,Hoja2!$D$2:$N$5000,8,FALSE)</f>
        <v>0.35614079999999998</v>
      </c>
      <c r="K660" s="218">
        <f>VLOOKUP(C660,Hoja2!$D$2:$N$5000,9,FALSE)</f>
        <v>0.15453</v>
      </c>
      <c r="L660" s="218">
        <f>VLOOKUP(C660,Hoja2!$D$2:$N$5000,10,FALSE)</f>
        <v>52.674126000000001</v>
      </c>
      <c r="M660" s="218">
        <f>VLOOKUP(C660,Hoja2!$D$2:$N$5000,11,FALSE)</f>
        <v>18.101621999999999</v>
      </c>
    </row>
    <row r="661" spans="1:13">
      <c r="A661" s="529"/>
      <c r="B661" s="541"/>
      <c r="C661" s="398" t="s">
        <v>5242</v>
      </c>
      <c r="D661" s="221" t="str">
        <f>VLOOKUP(C661,Hoja2!$D$2:$N$5000,2,FALSE)</f>
        <v>Comercio</v>
      </c>
      <c r="E661" s="215">
        <f>VLOOKUP(C661,Hoja2!$D$2:$N$5000,3,FALSE)</f>
        <v>3</v>
      </c>
      <c r="F661" s="217">
        <f>VLOOKUP(C661,Hoja2!$D$2:$N$5000,4,FALSE)</f>
        <v>42795</v>
      </c>
      <c r="G661" s="217">
        <f>VLOOKUP(C661,Hoja2!$D$2:$N$5000,5,FALSE)</f>
        <v>44926</v>
      </c>
      <c r="H661" s="218">
        <f>VLOOKUP(C661,Hoja2!$D$2:$N$5000,6,FALSE)</f>
        <v>0.229545</v>
      </c>
      <c r="I661" s="218">
        <f>VLOOKUP(C661,Hoja2!$D$2:$N$5000,7,FALSE)</f>
        <v>0.676481</v>
      </c>
      <c r="J661" s="218">
        <f>VLOOKUP(C661,Hoja2!$D$2:$N$5000,8,FALSE)</f>
        <v>0.25397999999999998</v>
      </c>
      <c r="K661" s="218">
        <f>VLOOKUP(C661,Hoja2!$D$2:$N$5000,9,FALSE)</f>
        <v>0.26264999999999999</v>
      </c>
      <c r="L661" s="218">
        <f>VLOOKUP(C661,Hoja2!$D$2:$N$5000,10,FALSE)</f>
        <v>132.99433200000001</v>
      </c>
      <c r="M661" s="218">
        <f>VLOOKUP(C661,Hoja2!$D$2:$N$5000,11,FALSE)</f>
        <v>15.198688000000001</v>
      </c>
    </row>
    <row r="662" spans="1:13">
      <c r="A662" s="529"/>
      <c r="B662" s="541"/>
      <c r="C662" s="398" t="s">
        <v>5243</v>
      </c>
      <c r="D662" s="221" t="str">
        <f>VLOOKUP(C662,Hoja2!$D$2:$N$5000,2,FALSE)</f>
        <v>Comercio</v>
      </c>
      <c r="E662" s="215">
        <f>VLOOKUP(C662,Hoja2!$D$2:$N$5000,3,FALSE)</f>
        <v>3</v>
      </c>
      <c r="F662" s="217">
        <f>VLOOKUP(C662,Hoja2!$D$2:$N$5000,4,FALSE)</f>
        <v>42795</v>
      </c>
      <c r="G662" s="217">
        <f>VLOOKUP(C662,Hoja2!$D$2:$N$5000,5,FALSE)</f>
        <v>44926</v>
      </c>
      <c r="H662" s="218">
        <f>VLOOKUP(C662,Hoja2!$D$2:$N$5000,6,FALSE)</f>
        <v>0.24115900000000001</v>
      </c>
      <c r="I662" s="218">
        <f>VLOOKUP(C662,Hoja2!$D$2:$N$5000,7,FALSE)</f>
        <v>0.57919200000000004</v>
      </c>
      <c r="J662" s="218">
        <f>VLOOKUP(C662,Hoja2!$D$2:$N$5000,8,FALSE)</f>
        <v>0.35836279999999998</v>
      </c>
      <c r="K662" s="218">
        <f>VLOOKUP(C662,Hoja2!$D$2:$N$5000,9,FALSE)</f>
        <v>0.32568599999999998</v>
      </c>
      <c r="L662" s="218">
        <f>VLOOKUP(C662,Hoja2!$D$2:$N$5000,10,FALSE)</f>
        <v>160.668972</v>
      </c>
      <c r="M662" s="218">
        <f>VLOOKUP(C662,Hoja2!$D$2:$N$5000,11,FALSE)</f>
        <v>15.317781999999999</v>
      </c>
    </row>
    <row r="663" spans="1:13">
      <c r="A663" s="529"/>
      <c r="B663" s="541"/>
      <c r="C663" s="398" t="s">
        <v>5244</v>
      </c>
      <c r="D663" s="221" t="str">
        <f>VLOOKUP(C663,Hoja2!$D$2:$N$5000,2,FALSE)</f>
        <v>Comercio</v>
      </c>
      <c r="E663" s="215">
        <f>VLOOKUP(C663,Hoja2!$D$2:$N$5000,3,FALSE)</f>
        <v>3</v>
      </c>
      <c r="F663" s="217">
        <f>VLOOKUP(C663,Hoja2!$D$2:$N$5000,4,FALSE)</f>
        <v>42795</v>
      </c>
      <c r="G663" s="217">
        <f>VLOOKUP(C663,Hoja2!$D$2:$N$5000,5,FALSE)</f>
        <v>44926</v>
      </c>
      <c r="H663" s="218">
        <f>VLOOKUP(C663,Hoja2!$D$2:$N$5000,6,FALSE)</f>
        <v>0.219585</v>
      </c>
      <c r="I663" s="218">
        <f>VLOOKUP(C663,Hoja2!$D$2:$N$5000,7,FALSE)</f>
        <v>0.72795500000000002</v>
      </c>
      <c r="J663" s="218">
        <f>VLOOKUP(C663,Hoja2!$D$2:$N$5000,8,FALSE)</f>
        <v>0.39970919999999999</v>
      </c>
      <c r="K663" s="218">
        <f>VLOOKUP(C663,Hoja2!$D$2:$N$5000,9,FALSE)</f>
        <v>0.38872200000000001</v>
      </c>
      <c r="L663" s="218">
        <f>VLOOKUP(C663,Hoja2!$D$2:$N$5000,10,FALSE)</f>
        <v>225.22579200000001</v>
      </c>
      <c r="M663" s="218">
        <f>VLOOKUP(C663,Hoja2!$D$2:$N$5000,11,FALSE)</f>
        <v>14.630278000000001</v>
      </c>
    </row>
    <row r="664" spans="1:13">
      <c r="A664" s="529"/>
      <c r="B664" s="541"/>
      <c r="C664" s="398" t="s">
        <v>5238</v>
      </c>
      <c r="D664" s="221" t="str">
        <f>VLOOKUP(C664,Hoja2!$D$2:$N$5000,2,FALSE)</f>
        <v>Comercio</v>
      </c>
      <c r="E664" s="215">
        <f>VLOOKUP(C664,Hoja2!$D$2:$N$5000,3,FALSE)</f>
        <v>8</v>
      </c>
      <c r="F664" s="217">
        <f>VLOOKUP(C664,Hoja2!$D$2:$N$5000,4,FALSE)</f>
        <v>42795</v>
      </c>
      <c r="G664" s="217">
        <f>VLOOKUP(C664,Hoja2!$D$2:$N$5000,5,FALSE)</f>
        <v>44926</v>
      </c>
      <c r="H664" s="218">
        <f>VLOOKUP(C664,Hoja2!$D$2:$N$5000,6,FALSE)</f>
        <v>0.22448799999999999</v>
      </c>
      <c r="I664" s="218">
        <f>VLOOKUP(C664,Hoja2!$D$2:$N$5000,7,FALSE)</f>
        <v>0.61984399999999995</v>
      </c>
      <c r="J664" s="218">
        <f>VLOOKUP(C664,Hoja2!$D$2:$N$5000,8,FALSE)</f>
        <v>0.152918</v>
      </c>
      <c r="K664" s="218">
        <f>VLOOKUP(C664,Hoja2!$D$2:$N$5000,9,FALSE)</f>
        <v>0.14708399999999999</v>
      </c>
      <c r="L664" s="218">
        <f>VLOOKUP(C664,Hoja2!$D$2:$N$5000,10,FALSE)</f>
        <v>72.649704</v>
      </c>
      <c r="M664" s="218">
        <f>VLOOKUP(C664,Hoja2!$D$2:$N$5000,11,FALSE)</f>
        <v>15.31208</v>
      </c>
    </row>
    <row r="665" spans="1:13">
      <c r="A665" s="529"/>
      <c r="B665" s="541"/>
      <c r="C665" s="398" t="s">
        <v>5239</v>
      </c>
      <c r="D665" s="221" t="str">
        <f>VLOOKUP(C665,Hoja2!$D$2:$N$5000,2,FALSE)</f>
        <v>Comercio</v>
      </c>
      <c r="E665" s="215">
        <f>VLOOKUP(C665,Hoja2!$D$2:$N$5000,3,FALSE)</f>
        <v>8</v>
      </c>
      <c r="F665" s="217">
        <f>VLOOKUP(C665,Hoja2!$D$2:$N$5000,4,FALSE)</f>
        <v>42795</v>
      </c>
      <c r="G665" s="217">
        <f>VLOOKUP(C665,Hoja2!$D$2:$N$5000,5,FALSE)</f>
        <v>44926</v>
      </c>
      <c r="H665" s="218">
        <f>VLOOKUP(C665,Hoja2!$D$2:$N$5000,6,FALSE)</f>
        <v>0.19514699999999999</v>
      </c>
      <c r="I665" s="218">
        <f>VLOOKUP(C665,Hoja2!$D$2:$N$5000,7,FALSE)</f>
        <v>0.68602700000000005</v>
      </c>
      <c r="J665" s="218">
        <f>VLOOKUP(C665,Hoja2!$D$2:$N$5000,8,FALSE)</f>
        <v>0.35144999999999998</v>
      </c>
      <c r="K665" s="218">
        <f>VLOOKUP(C665,Hoja2!$D$2:$N$5000,9,FALSE)</f>
        <v>0.34669800000000001</v>
      </c>
      <c r="L665" s="218">
        <f>VLOOKUP(C665,Hoja2!$D$2:$N$5000,10,FALSE)</f>
        <v>184.79727600000001</v>
      </c>
      <c r="M665" s="218">
        <f>VLOOKUP(C665,Hoja2!$D$2:$N$5000,11,FALSE)</f>
        <v>14.973134</v>
      </c>
    </row>
    <row r="666" spans="1:13">
      <c r="A666" s="529"/>
      <c r="B666" s="541"/>
      <c r="C666" s="398" t="s">
        <v>5240</v>
      </c>
      <c r="D666" s="221" t="str">
        <f>VLOOKUP(C666,Hoja2!$D$2:$N$5000,2,FALSE)</f>
        <v>Comercio</v>
      </c>
      <c r="E666" s="215">
        <f>VLOOKUP(C666,Hoja2!$D$2:$N$5000,3,FALSE)</f>
        <v>2</v>
      </c>
      <c r="F666" s="217">
        <f>VLOOKUP(C666,Hoja2!$D$2:$N$5000,4,FALSE)</f>
        <v>42795</v>
      </c>
      <c r="G666" s="217">
        <f>VLOOKUP(C666,Hoja2!$D$2:$N$5000,5,FALSE)</f>
        <v>44926</v>
      </c>
      <c r="H666" s="218">
        <f>VLOOKUP(C666,Hoja2!$D$2:$N$5000,6,FALSE)</f>
        <v>0.18873000000000001</v>
      </c>
      <c r="I666" s="218">
        <f>VLOOKUP(C666,Hoja2!$D$2:$N$5000,7,FALSE)</f>
        <v>0.60032399999999997</v>
      </c>
      <c r="J666" s="218">
        <f>VLOOKUP(C666,Hoja2!$D$2:$N$5000,8,FALSE)</f>
        <v>0.46930919999999998</v>
      </c>
      <c r="K666" s="218">
        <f>VLOOKUP(C666,Hoja2!$D$2:$N$5000,9,FALSE)</f>
        <v>0.39922800000000003</v>
      </c>
      <c r="L666" s="218">
        <f>VLOOKUP(C666,Hoja2!$D$2:$N$5000,10,FALSE)</f>
        <v>218.08864800000001</v>
      </c>
      <c r="M666" s="218">
        <f>VLOOKUP(C666,Hoja2!$D$2:$N$5000,11,FALSE)</f>
        <v>14.869206</v>
      </c>
    </row>
    <row r="667" spans="1:13">
      <c r="A667" s="529"/>
      <c r="B667" s="541"/>
      <c r="C667" s="398" t="s">
        <v>5241</v>
      </c>
      <c r="D667" s="221" t="str">
        <f>VLOOKUP(C667,Hoja2!$D$2:$N$5000,2,FALSE)</f>
        <v>Comercio</v>
      </c>
      <c r="E667" s="215">
        <f>VLOOKUP(C667,Hoja2!$D$2:$N$5000,3,FALSE)</f>
        <v>2</v>
      </c>
      <c r="F667" s="217">
        <f>VLOOKUP(C667,Hoja2!$D$2:$N$5000,4,FALSE)</f>
        <v>42795</v>
      </c>
      <c r="G667" s="217">
        <f>VLOOKUP(C667,Hoja2!$D$2:$N$5000,5,FALSE)</f>
        <v>44926</v>
      </c>
      <c r="H667" s="218">
        <f>VLOOKUP(C667,Hoja2!$D$2:$N$5000,6,FALSE)</f>
        <v>0.21856700000000001</v>
      </c>
      <c r="I667" s="218">
        <f>VLOOKUP(C667,Hoja2!$D$2:$N$5000,7,FALSE)</f>
        <v>0.77746700000000002</v>
      </c>
      <c r="J667" s="218">
        <f>VLOOKUP(C667,Hoja2!$D$2:$N$5000,8,FALSE)</f>
        <v>0.109</v>
      </c>
      <c r="K667" s="218">
        <f>VLOOKUP(C667,Hoja2!$D$2:$N$5000,9,FALSE)</f>
        <v>0.10506</v>
      </c>
      <c r="L667" s="218">
        <f>VLOOKUP(C667,Hoja2!$D$2:$N$5000,10,FALSE)</f>
        <v>65.597219999999993</v>
      </c>
      <c r="M667" s="218">
        <f>VLOOKUP(C667,Hoja2!$D$2:$N$5000,11,FALSE)</f>
        <v>14.346435</v>
      </c>
    </row>
    <row r="668" spans="1:13">
      <c r="A668" s="529"/>
      <c r="B668" s="541"/>
      <c r="C668" s="398" t="s">
        <v>5245</v>
      </c>
      <c r="D668" s="221" t="str">
        <f>VLOOKUP(C668,Hoja2!$D$2:$N$5000,2,FALSE)</f>
        <v>Comercio</v>
      </c>
      <c r="E668" s="215">
        <f>VLOOKUP(C668,Hoja2!$D$2:$N$5000,3,FALSE)</f>
        <v>7</v>
      </c>
      <c r="F668" s="217">
        <f>VLOOKUP(C668,Hoja2!$D$2:$N$5000,4,FALSE)</f>
        <v>42795</v>
      </c>
      <c r="G668" s="217">
        <f>VLOOKUP(C668,Hoja2!$D$2:$N$5000,5,FALSE)</f>
        <v>44926</v>
      </c>
      <c r="H668" s="218">
        <f>VLOOKUP(C668,Hoja2!$D$2:$N$5000,6,FALSE)</f>
        <v>0.199822</v>
      </c>
      <c r="I668" s="218">
        <f>VLOOKUP(C668,Hoja2!$D$2:$N$5000,7,FALSE)</f>
        <v>0.76031099999999996</v>
      </c>
      <c r="J668" s="218">
        <f>VLOOKUP(C668,Hoja2!$D$2:$N$5000,8,FALSE)</f>
        <v>2.0496644000000002</v>
      </c>
      <c r="K668" s="218">
        <f>VLOOKUP(C668,Hoja2!$D$2:$N$5000,9,FALSE)</f>
        <v>1.782246</v>
      </c>
      <c r="L668" s="218">
        <f>VLOOKUP(C668,Hoja2!$D$2:$N$5000,10,FALSE)</f>
        <v>1194.444786</v>
      </c>
      <c r="M668" s="218">
        <f>VLOOKUP(C668,Hoja2!$D$2:$N$5000,11,FALSE)</f>
        <v>14.096492</v>
      </c>
    </row>
    <row r="669" spans="1:13">
      <c r="A669" s="529"/>
      <c r="B669" s="541"/>
      <c r="C669" s="398" t="s">
        <v>5246</v>
      </c>
      <c r="D669" s="221" t="str">
        <f>VLOOKUP(C669,Hoja2!$D$2:$N$5000,2,FALSE)</f>
        <v>Comercio</v>
      </c>
      <c r="E669" s="215">
        <f>VLOOKUP(C669,Hoja2!$D$2:$N$5000,3,FALSE)</f>
        <v>7</v>
      </c>
      <c r="F669" s="217">
        <f>VLOOKUP(C669,Hoja2!$D$2:$N$5000,4,FALSE)</f>
        <v>42795</v>
      </c>
      <c r="G669" s="217">
        <f>VLOOKUP(C669,Hoja2!$D$2:$N$5000,5,FALSE)</f>
        <v>44926</v>
      </c>
      <c r="H669" s="218">
        <f>VLOOKUP(C669,Hoja2!$D$2:$N$5000,6,FALSE)</f>
        <v>0.21243999999999999</v>
      </c>
      <c r="I669" s="218">
        <f>VLOOKUP(C669,Hoja2!$D$2:$N$5000,7,FALSE)</f>
        <v>0.788663</v>
      </c>
      <c r="J669" s="218">
        <f>VLOOKUP(C669,Hoja2!$D$2:$N$5000,8,FALSE)</f>
        <v>0.32279999999999998</v>
      </c>
      <c r="K669" s="218">
        <f>VLOOKUP(C669,Hoja2!$D$2:$N$5000,9,FALSE)</f>
        <v>0.31936199999999998</v>
      </c>
      <c r="L669" s="218">
        <f>VLOOKUP(C669,Hoja2!$D$2:$N$5000,10,FALSE)</f>
        <v>195.13018199999999</v>
      </c>
      <c r="M669" s="218">
        <f>VLOOKUP(C669,Hoja2!$D$2:$N$5000,11,FALSE)</f>
        <v>14.426496999999999</v>
      </c>
    </row>
    <row r="670" spans="1:13">
      <c r="A670" s="529"/>
      <c r="B670" s="541"/>
      <c r="C670" s="398" t="s">
        <v>5247</v>
      </c>
      <c r="D670" s="221" t="str">
        <f>VLOOKUP(C670,Hoja2!$D$2:$N$5000,2,FALSE)</f>
        <v>Comercio</v>
      </c>
      <c r="E670" s="215">
        <f>VLOOKUP(C670,Hoja2!$D$2:$N$5000,3,FALSE)</f>
        <v>7</v>
      </c>
      <c r="F670" s="217">
        <f>VLOOKUP(C670,Hoja2!$D$2:$N$5000,4,FALSE)</f>
        <v>42795</v>
      </c>
      <c r="G670" s="217">
        <f>VLOOKUP(C670,Hoja2!$D$2:$N$5000,5,FALSE)</f>
        <v>44926</v>
      </c>
      <c r="H670" s="218">
        <f>VLOOKUP(C670,Hoja2!$D$2:$N$5000,6,FALSE)</f>
        <v>0.21870500000000001</v>
      </c>
      <c r="I670" s="218">
        <f>VLOOKUP(C670,Hoja2!$D$2:$N$5000,7,FALSE)</f>
        <v>0.69355999999999995</v>
      </c>
      <c r="J670" s="218">
        <f>VLOOKUP(C670,Hoja2!$D$2:$N$5000,8,FALSE)</f>
        <v>0.33800000000000002</v>
      </c>
      <c r="K670" s="218">
        <f>VLOOKUP(C670,Hoja2!$D$2:$N$5000,9,FALSE)</f>
        <v>0.29875800000000002</v>
      </c>
      <c r="L670" s="218">
        <f>VLOOKUP(C670,Hoja2!$D$2:$N$5000,10,FALSE)</f>
        <v>179.67718199999999</v>
      </c>
      <c r="M670" s="218">
        <f>VLOOKUP(C670,Hoja2!$D$2:$N$5000,11,FALSE)</f>
        <v>14.486055</v>
      </c>
    </row>
    <row r="671" spans="1:13">
      <c r="A671" s="529"/>
      <c r="B671" s="541"/>
      <c r="C671" s="398" t="s">
        <v>5248</v>
      </c>
      <c r="D671" s="221" t="str">
        <f>VLOOKUP(C671,Hoja2!$D$2:$N$5000,2,FALSE)</f>
        <v>Comercio</v>
      </c>
      <c r="E671" s="215">
        <f>VLOOKUP(C671,Hoja2!$D$2:$N$5000,3,FALSE)</f>
        <v>7</v>
      </c>
      <c r="F671" s="217">
        <f>VLOOKUP(C671,Hoja2!$D$2:$N$5000,4,FALSE)</f>
        <v>42795</v>
      </c>
      <c r="G671" s="217">
        <f>VLOOKUP(C671,Hoja2!$D$2:$N$5000,5,FALSE)</f>
        <v>44926</v>
      </c>
      <c r="H671" s="218">
        <f>VLOOKUP(C671,Hoja2!$D$2:$N$5000,6,FALSE)</f>
        <v>0.202463</v>
      </c>
      <c r="I671" s="218">
        <f>VLOOKUP(C671,Hoja2!$D$2:$N$5000,7,FALSE)</f>
        <v>0.75371900000000003</v>
      </c>
      <c r="J671" s="218">
        <f>VLOOKUP(C671,Hoja2!$D$2:$N$5000,8,FALSE)</f>
        <v>0.404414</v>
      </c>
      <c r="K671" s="218">
        <f>VLOOKUP(C671,Hoja2!$D$2:$N$5000,9,FALSE)</f>
        <v>0.40177800000000002</v>
      </c>
      <c r="L671" s="218">
        <f>VLOOKUP(C671,Hoja2!$D$2:$N$5000,10,FALSE)</f>
        <v>233.63905800000001</v>
      </c>
      <c r="M671" s="218">
        <f>VLOOKUP(C671,Hoja2!$D$2:$N$5000,11,FALSE)</f>
        <v>14.615966</v>
      </c>
    </row>
    <row r="672" spans="1:13">
      <c r="A672" s="529"/>
      <c r="B672" s="541"/>
      <c r="C672" s="398" t="s">
        <v>5249</v>
      </c>
      <c r="D672" s="221" t="str">
        <f>VLOOKUP(C672,Hoja2!$D$2:$N$5000,2,FALSE)</f>
        <v>Comercio</v>
      </c>
      <c r="E672" s="215">
        <f>VLOOKUP(C672,Hoja2!$D$2:$N$5000,3,FALSE)</f>
        <v>7</v>
      </c>
      <c r="F672" s="217">
        <f>VLOOKUP(C672,Hoja2!$D$2:$N$5000,4,FALSE)</f>
        <v>42795</v>
      </c>
      <c r="G672" s="217">
        <f>VLOOKUP(C672,Hoja2!$D$2:$N$5000,5,FALSE)</f>
        <v>44926</v>
      </c>
      <c r="H672" s="218">
        <f>VLOOKUP(C672,Hoja2!$D$2:$N$5000,6,FALSE)</f>
        <v>0.22076200000000001</v>
      </c>
      <c r="I672" s="218">
        <f>VLOOKUP(C672,Hoja2!$D$2:$N$5000,7,FALSE)</f>
        <v>0.694434</v>
      </c>
      <c r="J672" s="218">
        <f>VLOOKUP(C672,Hoja2!$D$2:$N$5000,8,FALSE)</f>
        <v>0.31719999999999998</v>
      </c>
      <c r="K672" s="218">
        <f>VLOOKUP(C672,Hoja2!$D$2:$N$5000,9,FALSE)</f>
        <v>0.27815400000000001</v>
      </c>
      <c r="L672" s="218">
        <f>VLOOKUP(C672,Hoja2!$D$2:$N$5000,10,FALSE)</f>
        <v>168.82917599999999</v>
      </c>
      <c r="M672" s="218">
        <f>VLOOKUP(C672,Hoja2!$D$2:$N$5000,11,FALSE)</f>
        <v>14.451349</v>
      </c>
    </row>
    <row r="673" spans="1:13">
      <c r="A673" s="529"/>
      <c r="B673" s="541"/>
      <c r="C673" s="398" t="s">
        <v>5251</v>
      </c>
      <c r="D673" s="221" t="str">
        <f>VLOOKUP(C673,Hoja2!$D$2:$N$5000,2,FALSE)</f>
        <v>Comercio</v>
      </c>
      <c r="E673" s="215">
        <f>VLOOKUP(C673,Hoja2!$D$2:$N$5000,3,FALSE)</f>
        <v>3</v>
      </c>
      <c r="F673" s="217">
        <f>VLOOKUP(C673,Hoja2!$D$2:$N$5000,4,FALSE)</f>
        <v>42795</v>
      </c>
      <c r="G673" s="217">
        <f>VLOOKUP(C673,Hoja2!$D$2:$N$5000,5,FALSE)</f>
        <v>44926</v>
      </c>
      <c r="H673" s="218">
        <f>VLOOKUP(C673,Hoja2!$D$2:$N$5000,6,FALSE)</f>
        <v>0.22364200000000001</v>
      </c>
      <c r="I673" s="218">
        <f>VLOOKUP(C673,Hoja2!$D$2:$N$5000,7,FALSE)</f>
        <v>0.79865600000000003</v>
      </c>
      <c r="J673" s="218">
        <f>VLOOKUP(C673,Hoja2!$D$2:$N$5000,8,FALSE)</f>
        <v>0.124432</v>
      </c>
      <c r="K673" s="218">
        <f>VLOOKUP(C673,Hoja2!$D$2:$N$5000,9,FALSE)</f>
        <v>0.12607199999999999</v>
      </c>
      <c r="L673" s="218">
        <f>VLOOKUP(C673,Hoja2!$D$2:$N$5000,10,FALSE)</f>
        <v>76.927176000000003</v>
      </c>
      <c r="M673" s="218">
        <f>VLOOKUP(C673,Hoja2!$D$2:$N$5000,11,FALSE)</f>
        <v>14.431490999999999</v>
      </c>
    </row>
    <row r="674" spans="1:13">
      <c r="A674" s="529"/>
      <c r="B674" s="541"/>
      <c r="C674" s="398" t="s">
        <v>5252</v>
      </c>
      <c r="D674" s="221" t="str">
        <f>VLOOKUP(C674,Hoja2!$D$2:$N$5000,2,FALSE)</f>
        <v>Comercio</v>
      </c>
      <c r="E674" s="215">
        <f>VLOOKUP(C674,Hoja2!$D$2:$N$5000,3,FALSE)</f>
        <v>2</v>
      </c>
      <c r="F674" s="217">
        <f>VLOOKUP(C674,Hoja2!$D$2:$N$5000,4,FALSE)</f>
        <v>42795</v>
      </c>
      <c r="G674" s="217">
        <f>VLOOKUP(C674,Hoja2!$D$2:$N$5000,5,FALSE)</f>
        <v>44926</v>
      </c>
      <c r="H674" s="218">
        <f>VLOOKUP(C674,Hoja2!$D$2:$N$5000,6,FALSE)</f>
        <v>0.22203899999999999</v>
      </c>
      <c r="I674" s="218">
        <f>VLOOKUP(C674,Hoja2!$D$2:$N$5000,7,FALSE)</f>
        <v>0.59166200000000002</v>
      </c>
      <c r="J674" s="218">
        <f>VLOOKUP(C674,Hoja2!$D$2:$N$5000,8,FALSE)</f>
        <v>0.19656799999999999</v>
      </c>
      <c r="K674" s="218">
        <f>VLOOKUP(C674,Hoja2!$D$2:$N$5000,9,FALSE)</f>
        <v>0.19961400000000001</v>
      </c>
      <c r="L674" s="218">
        <f>VLOOKUP(C674,Hoja2!$D$2:$N$5000,10,FALSE)</f>
        <v>90.025812000000002</v>
      </c>
      <c r="M674" s="218">
        <f>VLOOKUP(C674,Hoja2!$D$2:$N$5000,11,FALSE)</f>
        <v>15.752090000000001</v>
      </c>
    </row>
    <row r="675" spans="1:13">
      <c r="A675" s="529"/>
      <c r="B675" s="541"/>
      <c r="C675" s="398" t="s">
        <v>5250</v>
      </c>
      <c r="D675" s="221" t="str">
        <f>VLOOKUP(C675,Hoja2!$D$2:$N$5000,2,FALSE)</f>
        <v>Comercio</v>
      </c>
      <c r="E675" s="215">
        <f>VLOOKUP(C675,Hoja2!$D$2:$N$5000,3,FALSE)</f>
        <v>9</v>
      </c>
      <c r="F675" s="217">
        <f>VLOOKUP(C675,Hoja2!$D$2:$N$5000,4,FALSE)</f>
        <v>42795</v>
      </c>
      <c r="G675" s="217">
        <f>VLOOKUP(C675,Hoja2!$D$2:$N$5000,5,FALSE)</f>
        <v>44926</v>
      </c>
      <c r="H675" s="218">
        <f>VLOOKUP(C675,Hoja2!$D$2:$N$5000,6,FALSE)</f>
        <v>0.2056</v>
      </c>
      <c r="I675" s="218">
        <f>VLOOKUP(C675,Hoja2!$D$2:$N$5000,7,FALSE)</f>
        <v>0.775007</v>
      </c>
      <c r="J675" s="218">
        <f>VLOOKUP(C675,Hoja2!$D$2:$N$5000,8,FALSE)</f>
        <v>0.3276</v>
      </c>
      <c r="K675" s="218">
        <f>VLOOKUP(C675,Hoja2!$D$2:$N$5000,9,FALSE)</f>
        <v>0.31518000000000002</v>
      </c>
      <c r="L675" s="218">
        <f>VLOOKUP(C675,Hoja2!$D$2:$N$5000,10,FALSE)</f>
        <v>196.53156000000001</v>
      </c>
      <c r="M675" s="218">
        <f>VLOOKUP(C675,Hoja2!$D$2:$N$5000,11,FALSE)</f>
        <v>14.351274</v>
      </c>
    </row>
    <row r="676" spans="1:13">
      <c r="A676" s="529"/>
      <c r="B676" s="541"/>
      <c r="C676" s="398" t="s">
        <v>1902</v>
      </c>
      <c r="D676" s="221" t="str">
        <f>VLOOKUP(C676,Hoja2!$D$2:$N$5000,2,FALSE)</f>
        <v>Comercio</v>
      </c>
      <c r="E676" s="215">
        <f>VLOOKUP(C676,Hoja2!$D$2:$N$5000,3,FALSE)</f>
        <v>2</v>
      </c>
      <c r="F676" s="217">
        <f>VLOOKUP(C676,Hoja2!$D$2:$N$5000,4,FALSE)</f>
        <v>42795</v>
      </c>
      <c r="G676" s="217">
        <f>VLOOKUP(C676,Hoja2!$D$2:$N$5000,5,FALSE)</f>
        <v>46447</v>
      </c>
      <c r="H676" s="218">
        <f>VLOOKUP(C676,Hoja2!$D$2:$N$5000,6,FALSE)</f>
        <v>0.22958000000000001</v>
      </c>
      <c r="I676" s="218">
        <f>VLOOKUP(C676,Hoja2!$D$2:$N$5000,7,FALSE)</f>
        <v>0.83421800000000002</v>
      </c>
      <c r="J676" s="218">
        <f>VLOOKUP(C676,Hoja2!$D$2:$N$5000,8,FALSE)</f>
        <v>0.12698200000000001</v>
      </c>
      <c r="K676" s="218">
        <f>VLOOKUP(C676,Hoja2!$D$2:$N$5000,9,FALSE)</f>
        <v>0.136578</v>
      </c>
      <c r="L676" s="218">
        <f>VLOOKUP(C676,Hoja2!$D$2:$N$5000,10,FALSE)</f>
        <v>82.004328000000001</v>
      </c>
      <c r="M676" s="218">
        <f>VLOOKUP(C676,Hoja2!$D$2:$N$5000,11,FALSE)</f>
        <v>15.22846</v>
      </c>
    </row>
    <row r="677" spans="1:13">
      <c r="A677" s="529"/>
      <c r="B677" s="541"/>
      <c r="C677" s="398" t="s">
        <v>2116</v>
      </c>
      <c r="D677" s="221" t="str">
        <f>VLOOKUP(C677,Hoja2!$D$2:$N$5000,2,FALSE)</f>
        <v>Alimentos</v>
      </c>
      <c r="E677" s="215">
        <f>VLOOKUP(C677,Hoja2!$D$2:$N$5000,3,FALSE)</f>
        <v>1</v>
      </c>
      <c r="F677" s="217">
        <f>VLOOKUP(C677,Hoja2!$D$2:$N$5000,4,FALSE)</f>
        <v>42917</v>
      </c>
      <c r="G677" s="217">
        <f>VLOOKUP(C677,Hoja2!$D$2:$N$5000,5,FALSE)</f>
        <v>45046</v>
      </c>
      <c r="H677" s="218">
        <f>VLOOKUP(C677,Hoja2!$D$2:$N$5000,6,FALSE)</f>
        <v>0.20471600000000001</v>
      </c>
      <c r="I677" s="218">
        <f>VLOOKUP(C677,Hoja2!$D$2:$N$5000,7,FALSE)</f>
        <v>0.61809499999999995</v>
      </c>
      <c r="J677" s="218">
        <f>VLOOKUP(C677,Hoja2!$D$2:$N$5000,8,FALSE)</f>
        <v>1.3719988000000001</v>
      </c>
      <c r="K677" s="218">
        <f>VLOOKUP(C677,Hoja2!$D$2:$N$5000,9,FALSE)</f>
        <v>1.4078040000000001</v>
      </c>
      <c r="L677" s="218">
        <f>VLOOKUP(C677,Hoja2!$D$2:$N$5000,10,FALSE)</f>
        <v>656.41957200000002</v>
      </c>
      <c r="M677" s="218">
        <f>VLOOKUP(C677,Hoja2!$D$2:$N$5000,11,FALSE)</f>
        <v>16.815370000000001</v>
      </c>
    </row>
    <row r="678" spans="1:13">
      <c r="A678" s="529"/>
      <c r="B678" s="541"/>
      <c r="C678" s="398" t="s">
        <v>1787</v>
      </c>
      <c r="D678" s="221" t="str">
        <f>VLOOKUP(C678,Hoja2!$D$2:$N$5000,2,FALSE)</f>
        <v>Comercio</v>
      </c>
      <c r="E678" s="215">
        <f>VLOOKUP(C678,Hoja2!$D$2:$N$5000,3,FALSE)</f>
        <v>7</v>
      </c>
      <c r="F678" s="217">
        <f>VLOOKUP(C678,Hoja2!$D$2:$N$5000,4,FALSE)</f>
        <v>42785</v>
      </c>
      <c r="G678" s="217">
        <f>VLOOKUP(C678,Hoja2!$D$2:$N$5000,5,FALSE)</f>
        <v>46437</v>
      </c>
      <c r="H678" s="218">
        <f>VLOOKUP(C678,Hoja2!$D$2:$N$5000,6,FALSE)</f>
        <v>0.213363</v>
      </c>
      <c r="I678" s="218">
        <f>VLOOKUP(C678,Hoja2!$D$2:$N$5000,7,FALSE)</f>
        <v>0.73538499999999996</v>
      </c>
      <c r="J678" s="218">
        <f>VLOOKUP(C678,Hoja2!$D$2:$N$5000,8,FALSE)</f>
        <v>0.40439999999999998</v>
      </c>
      <c r="K678" s="218">
        <f>VLOOKUP(C678,Hoja2!$D$2:$N$5000,9,FALSE)</f>
        <v>0.39147599999999999</v>
      </c>
      <c r="L678" s="218">
        <f>VLOOKUP(C678,Hoja2!$D$2:$N$5000,10,FALSE)</f>
        <v>227.94205199999999</v>
      </c>
      <c r="M678" s="218">
        <f>VLOOKUP(C678,Hoja2!$D$2:$N$5000,11,FALSE)</f>
        <v>15.300928000000001</v>
      </c>
    </row>
    <row r="679" spans="1:13">
      <c r="A679" s="529"/>
      <c r="B679" s="541"/>
      <c r="C679" s="398" t="s">
        <v>1789</v>
      </c>
      <c r="D679" s="221" t="str">
        <f>VLOOKUP(C679,Hoja2!$D$2:$N$5000,2,FALSE)</f>
        <v>Comercio</v>
      </c>
      <c r="E679" s="215">
        <f>VLOOKUP(C679,Hoja2!$D$2:$N$5000,3,FALSE)</f>
        <v>7</v>
      </c>
      <c r="F679" s="217">
        <f>VLOOKUP(C679,Hoja2!$D$2:$N$5000,4,FALSE)</f>
        <v>42785</v>
      </c>
      <c r="G679" s="217">
        <f>VLOOKUP(C679,Hoja2!$D$2:$N$5000,5,FALSE)</f>
        <v>46437</v>
      </c>
      <c r="H679" s="218">
        <f>VLOOKUP(C679,Hoja2!$D$2:$N$5000,6,FALSE)</f>
        <v>0.22065000000000001</v>
      </c>
      <c r="I679" s="218">
        <f>VLOOKUP(C679,Hoja2!$D$2:$N$5000,7,FALSE)</f>
        <v>0.79655299999999996</v>
      </c>
      <c r="J679" s="218">
        <f>VLOOKUP(C679,Hoja2!$D$2:$N$5000,8,FALSE)</f>
        <v>0.3876</v>
      </c>
      <c r="K679" s="218">
        <f>VLOOKUP(C679,Hoja2!$D$2:$N$5000,9,FALSE)</f>
        <v>0.39147599999999999</v>
      </c>
      <c r="L679" s="218">
        <f>VLOOKUP(C679,Hoja2!$D$2:$N$5000,10,FALSE)</f>
        <v>236.64724200000001</v>
      </c>
      <c r="M679" s="218">
        <f>VLOOKUP(C679,Hoja2!$D$2:$N$5000,11,FALSE)</f>
        <v>15.127634</v>
      </c>
    </row>
    <row r="680" spans="1:13">
      <c r="A680" s="529"/>
      <c r="B680" s="541"/>
      <c r="C680" s="398" t="s">
        <v>1791</v>
      </c>
      <c r="D680" s="221" t="str">
        <f>VLOOKUP(C680,Hoja2!$D$2:$N$5000,2,FALSE)</f>
        <v>Comercio</v>
      </c>
      <c r="E680" s="215">
        <f>VLOOKUP(C680,Hoja2!$D$2:$N$5000,3,FALSE)</f>
        <v>7</v>
      </c>
      <c r="F680" s="217">
        <f>VLOOKUP(C680,Hoja2!$D$2:$N$5000,4,FALSE)</f>
        <v>42785</v>
      </c>
      <c r="G680" s="217">
        <f>VLOOKUP(C680,Hoja2!$D$2:$N$5000,5,FALSE)</f>
        <v>46437</v>
      </c>
      <c r="H680" s="218">
        <f>VLOOKUP(C680,Hoja2!$D$2:$N$5000,6,FALSE)</f>
        <v>0.23517099999999999</v>
      </c>
      <c r="I680" s="218">
        <f>VLOOKUP(C680,Hoja2!$D$2:$N$5000,7,FALSE)</f>
        <v>0.80174599999999996</v>
      </c>
      <c r="J680" s="218">
        <f>VLOOKUP(C680,Hoja2!$D$2:$N$5000,8,FALSE)</f>
        <v>0.1812</v>
      </c>
      <c r="K680" s="218">
        <f>VLOOKUP(C680,Hoja2!$D$2:$N$5000,9,FALSE)</f>
        <v>0.18543599999999999</v>
      </c>
      <c r="L680" s="218">
        <f>VLOOKUP(C680,Hoja2!$D$2:$N$5000,10,FALSE)</f>
        <v>111.344016</v>
      </c>
      <c r="M680" s="218">
        <f>VLOOKUP(C680,Hoja2!$D$2:$N$5000,11,FALSE)</f>
        <v>15.158282</v>
      </c>
    </row>
    <row r="681" spans="1:13">
      <c r="A681" s="529"/>
      <c r="B681" s="541"/>
      <c r="C681" s="398" t="s">
        <v>1837</v>
      </c>
      <c r="D681" s="221" t="str">
        <f>VLOOKUP(C681,Hoja2!$D$2:$N$5000,2,FALSE)</f>
        <v>Comercio</v>
      </c>
      <c r="E681" s="215">
        <f>VLOOKUP(C681,Hoja2!$D$2:$N$5000,3,FALSE)</f>
        <v>3</v>
      </c>
      <c r="F681" s="217">
        <f>VLOOKUP(C681,Hoja2!$D$2:$N$5000,4,FALSE)</f>
        <v>42795</v>
      </c>
      <c r="G681" s="217">
        <f>VLOOKUP(C681,Hoja2!$D$2:$N$5000,5,FALSE)</f>
        <v>46447</v>
      </c>
      <c r="H681" s="218">
        <f>VLOOKUP(C681,Hoja2!$D$2:$N$5000,6,FALSE)</f>
        <v>0.22287100000000001</v>
      </c>
      <c r="I681" s="218">
        <f>VLOOKUP(C681,Hoja2!$D$2:$N$5000,7,FALSE)</f>
        <v>0.84973399999999999</v>
      </c>
      <c r="J681" s="218">
        <f>VLOOKUP(C681,Hoja2!$D$2:$N$5000,8,FALSE)</f>
        <v>0.17618159999999999</v>
      </c>
      <c r="K681" s="218">
        <f>VLOOKUP(C681,Hoja2!$D$2:$N$5000,9,FALSE)</f>
        <v>0.189108</v>
      </c>
      <c r="L681" s="218">
        <f>VLOOKUP(C681,Hoja2!$D$2:$N$5000,10,FALSE)</f>
        <v>115.879752</v>
      </c>
      <c r="M681" s="218">
        <f>VLOOKUP(C681,Hoja2!$D$2:$N$5000,11,FALSE)</f>
        <v>15.116391999999999</v>
      </c>
    </row>
    <row r="682" spans="1:13">
      <c r="A682" s="529"/>
      <c r="B682" s="541"/>
      <c r="C682" s="398" t="s">
        <v>2677</v>
      </c>
      <c r="D682" s="221" t="str">
        <f>VLOOKUP(C682,Hoja2!$D$2:$N$5000,2,FALSE)</f>
        <v>Agroindustria</v>
      </c>
      <c r="E682" s="215">
        <f>VLOOKUP(C682,Hoja2!$D$2:$N$5000,3,FALSE)</f>
        <v>8</v>
      </c>
      <c r="F682" s="217">
        <f>VLOOKUP(C682,Hoja2!$D$2:$N$5000,4,FALSE)</f>
        <v>43101</v>
      </c>
      <c r="G682" s="217">
        <f>VLOOKUP(C682,Hoja2!$D$2:$N$5000,5,FALSE)</f>
        <v>44561</v>
      </c>
      <c r="H682" s="218">
        <f>VLOOKUP(C682,Hoja2!$D$2:$N$5000,6,FALSE)</f>
        <v>0.20208100000000001</v>
      </c>
      <c r="I682" s="218">
        <f>VLOOKUP(C682,Hoja2!$D$2:$N$5000,7,FALSE)</f>
        <v>0.37850200000000001</v>
      </c>
      <c r="J682" s="218">
        <f>VLOOKUP(C682,Hoja2!$D$2:$N$5000,8,FALSE)</f>
        <v>0.23376359999999999</v>
      </c>
      <c r="K682" s="218">
        <f>VLOOKUP(C682,Hoja2!$D$2:$N$5000,9,FALSE)</f>
        <v>0.19961400000000001</v>
      </c>
      <c r="L682" s="218">
        <f>VLOOKUP(C682,Hoja2!$D$2:$N$5000,10,FALSE)</f>
        <v>67.818066000000002</v>
      </c>
      <c r="M682" s="218">
        <f>VLOOKUP(C682,Hoja2!$D$2:$N$5000,11,FALSE)</f>
        <v>21.702271</v>
      </c>
    </row>
    <row r="683" spans="1:13">
      <c r="A683" s="529"/>
      <c r="B683" s="541"/>
      <c r="C683" s="398" t="s">
        <v>2015</v>
      </c>
      <c r="D683" s="221" t="str">
        <f>VLOOKUP(C683,Hoja2!$D$2:$N$5000,2,FALSE)</f>
        <v>Textiles</v>
      </c>
      <c r="E683" s="215">
        <f>VLOOKUP(C683,Hoja2!$D$2:$N$5000,3,FALSE)</f>
        <v>7</v>
      </c>
      <c r="F683" s="217">
        <f>VLOOKUP(C683,Hoja2!$D$2:$N$5000,4,FALSE)</f>
        <v>42866</v>
      </c>
      <c r="G683" s="217">
        <f>VLOOKUP(C683,Hoja2!$D$2:$N$5000,5,FALSE)</f>
        <v>46022</v>
      </c>
      <c r="H683" s="218">
        <f>VLOOKUP(C683,Hoja2!$D$2:$N$5000,6,FALSE)</f>
        <v>0.208286</v>
      </c>
      <c r="I683" s="218">
        <f>VLOOKUP(C683,Hoja2!$D$2:$N$5000,7,FALSE)</f>
        <v>0.50867499999999999</v>
      </c>
      <c r="J683" s="218">
        <f>VLOOKUP(C683,Hoja2!$D$2:$N$5000,8,FALSE)</f>
        <v>0.34160000000000001</v>
      </c>
      <c r="K683" s="218">
        <f>VLOOKUP(C683,Hoja2!$D$2:$N$5000,9,FALSE)</f>
        <v>0.35026800000000002</v>
      </c>
      <c r="L683" s="218">
        <f>VLOOKUP(C683,Hoja2!$D$2:$N$5000,10,FALSE)</f>
        <v>133.184256</v>
      </c>
      <c r="M683" s="218">
        <f>VLOOKUP(C683,Hoja2!$D$2:$N$5000,11,FALSE)</f>
        <v>22.801843000000002</v>
      </c>
    </row>
    <row r="684" spans="1:13">
      <c r="A684" s="529"/>
      <c r="B684" s="541"/>
      <c r="C684" s="398" t="s">
        <v>1642</v>
      </c>
      <c r="D684" s="221" t="str">
        <f>VLOOKUP(C684,Hoja2!$D$2:$N$5000,2,FALSE)</f>
        <v>Otros</v>
      </c>
      <c r="E684" s="215">
        <f>VLOOKUP(C684,Hoja2!$D$2:$N$5000,3,FALSE)</f>
        <v>3</v>
      </c>
      <c r="F684" s="217">
        <f>VLOOKUP(C684,Hoja2!$D$2:$N$5000,4,FALSE)</f>
        <v>42734</v>
      </c>
      <c r="G684" s="217">
        <f>VLOOKUP(C684,Hoja2!$D$2:$N$5000,5,FALSE)</f>
        <v>44561</v>
      </c>
      <c r="H684" s="218">
        <f>VLOOKUP(C684,Hoja2!$D$2:$N$5000,6,FALSE)</f>
        <v>0.20281199999999999</v>
      </c>
      <c r="I684" s="218">
        <f>VLOOKUP(C684,Hoja2!$D$2:$N$5000,7,FALSE)</f>
        <v>0.71084099999999995</v>
      </c>
      <c r="J684" s="218">
        <f>VLOOKUP(C684,Hoja2!$D$2:$N$5000,8,FALSE)</f>
        <v>2.7709063999999999</v>
      </c>
      <c r="K684" s="218">
        <f>VLOOKUP(C684,Hoja2!$D$2:$N$5000,9,FALSE)</f>
        <v>2.8051020000000002</v>
      </c>
      <c r="L684" s="218">
        <f>VLOOKUP(C684,Hoja2!$D$2:$N$5000,10,FALSE)</f>
        <v>1524.6437759999999</v>
      </c>
      <c r="M684" s="218">
        <f>VLOOKUP(C684,Hoja2!$D$2:$N$5000,11,FALSE)</f>
        <v>15.241182999999999</v>
      </c>
    </row>
    <row r="685" spans="1:13">
      <c r="A685" s="529"/>
      <c r="B685" s="541"/>
      <c r="C685" s="398" t="s">
        <v>1644</v>
      </c>
      <c r="D685" s="221" t="str">
        <f>VLOOKUP(C685,Hoja2!$D$2:$N$5000,2,FALSE)</f>
        <v>Otros</v>
      </c>
      <c r="E685" s="215">
        <f>VLOOKUP(C685,Hoja2!$D$2:$N$5000,3,FALSE)</f>
        <v>3</v>
      </c>
      <c r="F685" s="217">
        <f>VLOOKUP(C685,Hoja2!$D$2:$N$5000,4,FALSE)</f>
        <v>42734</v>
      </c>
      <c r="G685" s="217">
        <f>VLOOKUP(C685,Hoja2!$D$2:$N$5000,5,FALSE)</f>
        <v>44561</v>
      </c>
      <c r="H685" s="218">
        <f>VLOOKUP(C685,Hoja2!$D$2:$N$5000,6,FALSE)</f>
        <v>0.21210399999999999</v>
      </c>
      <c r="I685" s="218">
        <f>VLOOKUP(C685,Hoja2!$D$2:$N$5000,7,FALSE)</f>
        <v>0.70103199999999999</v>
      </c>
      <c r="J685" s="218">
        <f>VLOOKUP(C685,Hoja2!$D$2:$N$5000,8,FALSE)</f>
        <v>2.0436344000000002</v>
      </c>
      <c r="K685" s="218">
        <f>VLOOKUP(C685,Hoja2!$D$2:$N$5000,9,FALSE)</f>
        <v>2.0801880000000001</v>
      </c>
      <c r="L685" s="218">
        <f>VLOOKUP(C685,Hoja2!$D$2:$N$5000,10,FALSE)</f>
        <v>1108.9519560000001</v>
      </c>
      <c r="M685" s="218">
        <f>VLOOKUP(C685,Hoja2!$D$2:$N$5000,11,FALSE)</f>
        <v>15.335254000000001</v>
      </c>
    </row>
    <row r="686" spans="1:13">
      <c r="A686" s="529"/>
      <c r="B686" s="541"/>
      <c r="C686" s="398" t="s">
        <v>6988</v>
      </c>
      <c r="D686" s="221" t="str">
        <f>VLOOKUP(C686,Hoja2!$D$2:$N$5000,2,FALSE)</f>
        <v>Alimentos</v>
      </c>
      <c r="E686" s="215">
        <f>VLOOKUP(C686,Hoja2!$D$2:$N$5000,3,FALSE)</f>
        <v>3</v>
      </c>
      <c r="F686" s="217">
        <f>VLOOKUP(C686,Hoja2!$D$2:$N$5000,4,FALSE)</f>
        <v>44256</v>
      </c>
      <c r="G686" s="217">
        <f>VLOOKUP(C686,Hoja2!$D$2:$N$5000,5,FALSE)</f>
        <v>44561</v>
      </c>
      <c r="H686" s="218">
        <f>VLOOKUP(C686,Hoja2!$D$2:$N$5000,6,FALSE)</f>
        <v>0.20971699999999999</v>
      </c>
      <c r="I686" s="218">
        <f>VLOOKUP(C686,Hoja2!$D$2:$N$5000,7,FALSE)</f>
        <v>0.66320900000000005</v>
      </c>
      <c r="J686" s="218">
        <f>VLOOKUP(C686,Hoja2!$D$2:$N$5000,8,FALSE)</f>
        <v>0.646818</v>
      </c>
      <c r="K686" s="218">
        <f>VLOOKUP(C686,Hoja2!$D$2:$N$5000,9,FALSE)</f>
        <v>0.68289</v>
      </c>
      <c r="L686" s="218">
        <f>VLOOKUP(C686,Hoja2!$D$2:$N$5000,10,FALSE)</f>
        <v>332.05406399999998</v>
      </c>
      <c r="M686" s="218">
        <f>VLOOKUP(C686,Hoja2!$D$2:$N$5000,11,FALSE)</f>
        <v>15.807911000000001</v>
      </c>
    </row>
    <row r="687" spans="1:13">
      <c r="A687" s="529"/>
      <c r="B687" s="541"/>
      <c r="C687" s="398" t="s">
        <v>3107</v>
      </c>
      <c r="D687" s="221" t="str">
        <f>VLOOKUP(C687,Hoja2!$D$2:$N$5000,2,FALSE)</f>
        <v>Otros</v>
      </c>
      <c r="E687" s="215">
        <f>VLOOKUP(C687,Hoja2!$D$2:$N$5000,3,FALSE)</f>
        <v>7</v>
      </c>
      <c r="F687" s="217">
        <f>VLOOKUP(C687,Hoja2!$D$2:$N$5000,4,FALSE)</f>
        <v>44378</v>
      </c>
      <c r="G687" s="217">
        <f>VLOOKUP(C687,Hoja2!$D$2:$N$5000,5,FALSE)</f>
        <v>45107</v>
      </c>
      <c r="H687" s="218">
        <f>VLOOKUP(C687,Hoja2!$D$2:$N$5000,6,FALSE)</f>
        <v>0.208399</v>
      </c>
      <c r="I687" s="218">
        <f>VLOOKUP(C687,Hoja2!$D$2:$N$5000,7,FALSE)</f>
        <v>0.94360200000000005</v>
      </c>
      <c r="J687" s="218">
        <f>VLOOKUP(C687,Hoja2!$D$2:$N$5000,8,FALSE)</f>
        <v>1.2243999999999999</v>
      </c>
      <c r="K687" s="218">
        <f>VLOOKUP(C687,Hoja2!$D$2:$N$5000,9,FALSE)</f>
        <v>1.246542</v>
      </c>
      <c r="L687" s="218">
        <f>VLOOKUP(C687,Hoja2!$D$2:$N$5000,10,FALSE)</f>
        <v>885.53931599999999</v>
      </c>
      <c r="M687" s="218">
        <f>VLOOKUP(C687,Hoja2!$D$2:$N$5000,11,FALSE)</f>
        <v>16.035105000000001</v>
      </c>
    </row>
    <row r="688" spans="1:13">
      <c r="A688" s="529"/>
      <c r="B688" s="541"/>
      <c r="C688" s="398" t="s">
        <v>3109</v>
      </c>
      <c r="D688" s="221" t="str">
        <f>VLOOKUP(C688,Hoja2!$D$2:$N$5000,2,FALSE)</f>
        <v>Otros</v>
      </c>
      <c r="E688" s="215">
        <f>VLOOKUP(C688,Hoja2!$D$2:$N$5000,3,FALSE)</f>
        <v>7</v>
      </c>
      <c r="F688" s="217">
        <f>VLOOKUP(C688,Hoja2!$D$2:$N$5000,4,FALSE)</f>
        <v>44378</v>
      </c>
      <c r="G688" s="217">
        <f>VLOOKUP(C688,Hoja2!$D$2:$N$5000,5,FALSE)</f>
        <v>45107</v>
      </c>
      <c r="H688" s="218">
        <f>VLOOKUP(C688,Hoja2!$D$2:$N$5000,6,FALSE)</f>
        <v>0.20985999999999999</v>
      </c>
      <c r="I688" s="218">
        <f>VLOOKUP(C688,Hoja2!$D$2:$N$5000,7,FALSE)</f>
        <v>0.92616600000000004</v>
      </c>
      <c r="J688" s="218">
        <f>VLOOKUP(C688,Hoja2!$D$2:$N$5000,8,FALSE)</f>
        <v>1.2948</v>
      </c>
      <c r="K688" s="218">
        <f>VLOOKUP(C688,Hoja2!$D$2:$N$5000,9,FALSE)</f>
        <v>1.28775</v>
      </c>
      <c r="L688" s="218">
        <f>VLOOKUP(C688,Hoja2!$D$2:$N$5000,10,FALSE)</f>
        <v>919.14444000000003</v>
      </c>
      <c r="M688" s="218">
        <f>VLOOKUP(C688,Hoja2!$D$2:$N$5000,11,FALSE)</f>
        <v>16.019955</v>
      </c>
    </row>
    <row r="689" spans="1:13">
      <c r="A689" s="529"/>
      <c r="B689" s="541"/>
      <c r="C689" s="398" t="s">
        <v>2932</v>
      </c>
      <c r="D689" s="221" t="str">
        <f>VLOOKUP(C689,Hoja2!$D$2:$N$5000,2,FALSE)</f>
        <v>Vidrios, cauchos y plásticos</v>
      </c>
      <c r="E689" s="215">
        <f>VLOOKUP(C689,Hoja2!$D$2:$N$5000,3,FALSE)</f>
        <v>7</v>
      </c>
      <c r="F689" s="217">
        <f>VLOOKUP(C689,Hoja2!$D$2:$N$5000,4,FALSE)</f>
        <v>43231</v>
      </c>
      <c r="G689" s="217">
        <f>VLOOKUP(C689,Hoja2!$D$2:$N$5000,5,FALSE)</f>
        <v>44561</v>
      </c>
      <c r="H689" s="218" t="str">
        <f>VLOOKUP(C689,Hoja2!$D$2:$N$5000,6,FALSE)</f>
        <v>-</v>
      </c>
      <c r="I689" s="218" t="str">
        <f>VLOOKUP(C689,Hoja2!$D$2:$N$5000,7,FALSE)</f>
        <v>-</v>
      </c>
      <c r="J689" s="218">
        <f>VLOOKUP(C689,Hoja2!$D$2:$N$5000,8,FALSE)</f>
        <v>0</v>
      </c>
      <c r="K689" s="218">
        <f>VLOOKUP(C689,Hoja2!$D$2:$N$5000,9,FALSE)</f>
        <v>0</v>
      </c>
      <c r="L689" s="218">
        <f>VLOOKUP(C689,Hoja2!$D$2:$N$5000,10,FALSE)</f>
        <v>0</v>
      </c>
      <c r="M689" s="218">
        <f>VLOOKUP(C689,Hoja2!$D$2:$N$5000,11,FALSE)</f>
        <v>0</v>
      </c>
    </row>
    <row r="690" spans="1:13">
      <c r="A690" s="529"/>
      <c r="B690" s="541"/>
      <c r="C690" s="398" t="s">
        <v>2934</v>
      </c>
      <c r="D690" s="221" t="str">
        <f>VLOOKUP(C690,Hoja2!$D$2:$N$5000,2,FALSE)</f>
        <v>Vidrios, cauchos y plásticos</v>
      </c>
      <c r="E690" s="215">
        <f>VLOOKUP(C690,Hoja2!$D$2:$N$5000,3,FALSE)</f>
        <v>7</v>
      </c>
      <c r="F690" s="217">
        <f>VLOOKUP(C690,Hoja2!$D$2:$N$5000,4,FALSE)</f>
        <v>43231</v>
      </c>
      <c r="G690" s="217">
        <f>VLOOKUP(C690,Hoja2!$D$2:$N$5000,5,FALSE)</f>
        <v>44561</v>
      </c>
      <c r="H690" s="218">
        <f>VLOOKUP(C690,Hoja2!$D$2:$N$5000,6,FALSE)</f>
        <v>0.208012</v>
      </c>
      <c r="I690" s="218">
        <f>VLOOKUP(C690,Hoja2!$D$2:$N$5000,7,FALSE)</f>
        <v>0.83800600000000003</v>
      </c>
      <c r="J690" s="218">
        <f>VLOOKUP(C690,Hoja2!$D$2:$N$5000,8,FALSE)</f>
        <v>0.97050199999999998</v>
      </c>
      <c r="K690" s="218">
        <f>VLOOKUP(C690,Hoja2!$D$2:$N$5000,9,FALSE)</f>
        <v>0.99929400000000002</v>
      </c>
      <c r="L690" s="218">
        <f>VLOOKUP(C690,Hoja2!$D$2:$N$5000,10,FALSE)</f>
        <v>623.36371799999995</v>
      </c>
      <c r="M690" s="218">
        <f>VLOOKUP(C690,Hoja2!$D$2:$N$5000,11,FALSE)</f>
        <v>15.367213</v>
      </c>
    </row>
    <row r="691" spans="1:13">
      <c r="A691" s="529"/>
      <c r="B691" s="541"/>
      <c r="C691" s="398" t="s">
        <v>2936</v>
      </c>
      <c r="D691" s="221" t="str">
        <f>VLOOKUP(C691,Hoja2!$D$2:$N$5000,2,FALSE)</f>
        <v>Vidrios, cauchos y plásticos</v>
      </c>
      <c r="E691" s="215">
        <f>VLOOKUP(C691,Hoja2!$D$2:$N$5000,3,FALSE)</f>
        <v>7</v>
      </c>
      <c r="F691" s="217">
        <f>VLOOKUP(C691,Hoja2!$D$2:$N$5000,4,FALSE)</f>
        <v>43231</v>
      </c>
      <c r="G691" s="217">
        <f>VLOOKUP(C691,Hoja2!$D$2:$N$5000,5,FALSE)</f>
        <v>44561</v>
      </c>
      <c r="H691" s="218">
        <f>VLOOKUP(C691,Hoja2!$D$2:$N$5000,6,FALSE)</f>
        <v>0.20422100000000001</v>
      </c>
      <c r="I691" s="218">
        <f>VLOOKUP(C691,Hoja2!$D$2:$N$5000,7,FALSE)</f>
        <v>0.83351900000000001</v>
      </c>
      <c r="J691" s="218">
        <f>VLOOKUP(C691,Hoja2!$D$2:$N$5000,8,FALSE)</f>
        <v>1.1532439999999999</v>
      </c>
      <c r="K691" s="218">
        <f>VLOOKUP(C691,Hoja2!$D$2:$N$5000,9,FALSE)</f>
        <v>1.1847300000000001</v>
      </c>
      <c r="L691" s="218">
        <f>VLOOKUP(C691,Hoja2!$D$2:$N$5000,10,FALSE)</f>
        <v>736.76813400000003</v>
      </c>
      <c r="M691" s="218">
        <f>VLOOKUP(C691,Hoja2!$D$2:$N$5000,11,FALSE)</f>
        <v>15.380769000000001</v>
      </c>
    </row>
    <row r="692" spans="1:13">
      <c r="A692" s="529"/>
      <c r="B692" s="541"/>
      <c r="C692" s="398" t="s">
        <v>6427</v>
      </c>
      <c r="D692" s="221" t="str">
        <f>VLOOKUP(C692,Hoja2!$D$2:$N$5000,2,FALSE)</f>
        <v>Comercio</v>
      </c>
      <c r="E692" s="215">
        <f>VLOOKUP(C692,Hoja2!$D$2:$N$5000,3,FALSE)</f>
        <v>7</v>
      </c>
      <c r="F692" s="217">
        <f>VLOOKUP(C692,Hoja2!$D$2:$N$5000,4,FALSE)</f>
        <v>42856</v>
      </c>
      <c r="G692" s="217">
        <f>VLOOKUP(C692,Hoja2!$D$2:$N$5000,5,FALSE)</f>
        <v>44530</v>
      </c>
      <c r="H692" s="218">
        <f>VLOOKUP(C692,Hoja2!$D$2:$N$5000,6,FALSE)</f>
        <v>0.28832400000000002</v>
      </c>
      <c r="I692" s="218">
        <f>VLOOKUP(C692,Hoja2!$D$2:$N$5000,7,FALSE)</f>
        <v>0.58880999999999994</v>
      </c>
      <c r="J692" s="218">
        <f>VLOOKUP(C692,Hoja2!$D$2:$N$5000,8,FALSE)</f>
        <v>3.4407260000000002</v>
      </c>
      <c r="K692" s="218">
        <f>VLOOKUP(C692,Hoja2!$D$2:$N$5000,9,FALSE)</f>
        <v>3.492378</v>
      </c>
      <c r="L692" s="218">
        <f>VLOOKUP(C692,Hoja2!$D$2:$N$5000,10,FALSE)</f>
        <v>1552.8204599999999</v>
      </c>
      <c r="M692" s="218">
        <f>VLOOKUP(C692,Hoja2!$D$2:$N$5000,11,FALSE)</f>
        <v>15.906840000000001</v>
      </c>
    </row>
    <row r="693" spans="1:13">
      <c r="A693" s="529"/>
      <c r="B693" s="541"/>
      <c r="C693" s="398" t="s">
        <v>5253</v>
      </c>
      <c r="D693" s="221" t="str">
        <f>VLOOKUP(C693,Hoja2!$D$2:$N$5000,2,FALSE)</f>
        <v>Pesquería</v>
      </c>
      <c r="E693" s="215">
        <f>VLOOKUP(C693,Hoja2!$D$2:$N$5000,3,FALSE)</f>
        <v>3</v>
      </c>
      <c r="F693" s="217">
        <f>VLOOKUP(C693,Hoja2!$D$2:$N$5000,4,FALSE)</f>
        <v>43252</v>
      </c>
      <c r="G693" s="217">
        <f>VLOOKUP(C693,Hoja2!$D$2:$N$5000,5,FALSE)</f>
        <v>44561</v>
      </c>
      <c r="H693" s="218">
        <f>VLOOKUP(C693,Hoja2!$D$2:$N$5000,6,FALSE)</f>
        <v>0.158748</v>
      </c>
      <c r="I693" s="218">
        <f>VLOOKUP(C693,Hoja2!$D$2:$N$5000,7,FALSE)</f>
        <v>0.10850700000000001</v>
      </c>
      <c r="J693" s="218">
        <f>VLOOKUP(C693,Hoja2!$D$2:$N$5000,8,FALSE)</f>
        <v>0.60136319999999999</v>
      </c>
      <c r="K693" s="218">
        <f>VLOOKUP(C693,Hoja2!$D$2:$N$5000,9,FALSE)</f>
        <v>9.4553999999999999E-2</v>
      </c>
      <c r="L693" s="218">
        <f>VLOOKUP(C693,Hoja2!$D$2:$N$5000,10,FALSE)</f>
        <v>50.511420000000001</v>
      </c>
      <c r="M693" s="218">
        <f>VLOOKUP(C693,Hoja2!$D$2:$N$5000,11,FALSE)</f>
        <v>15.824712</v>
      </c>
    </row>
    <row r="694" spans="1:13">
      <c r="A694" s="529"/>
      <c r="B694" s="541"/>
      <c r="C694" s="398" t="s">
        <v>1577</v>
      </c>
      <c r="D694" s="221" t="str">
        <f>VLOOKUP(C694,Hoja2!$D$2:$N$5000,2,FALSE)</f>
        <v>Bancos y financieras</v>
      </c>
      <c r="E694" s="215">
        <f>VLOOKUP(C694,Hoja2!$D$2:$N$5000,3,FALSE)</f>
        <v>7</v>
      </c>
      <c r="F694" s="217">
        <f>VLOOKUP(C694,Hoja2!$D$2:$N$5000,4,FALSE)</f>
        <v>42705</v>
      </c>
      <c r="G694" s="217">
        <f>VLOOKUP(C694,Hoja2!$D$2:$N$5000,5,FALSE)</f>
        <v>44530</v>
      </c>
      <c r="H694" s="218">
        <f>VLOOKUP(C694,Hoja2!$D$2:$N$5000,6,FALSE)</f>
        <v>0.20222999999999999</v>
      </c>
      <c r="I694" s="218">
        <f>VLOOKUP(C694,Hoja2!$D$2:$N$5000,7,FALSE)</f>
        <v>0.67444099999999996</v>
      </c>
      <c r="J694" s="218">
        <f>VLOOKUP(C694,Hoja2!$D$2:$N$5000,8,FALSE)</f>
        <v>0.100302</v>
      </c>
      <c r="K694" s="218">
        <f>VLOOKUP(C694,Hoja2!$D$2:$N$5000,9,FALSE)</f>
        <v>9.2717999999999995E-2</v>
      </c>
      <c r="L694" s="218">
        <f>VLOOKUP(C694,Hoja2!$D$2:$N$5000,10,FALSE)</f>
        <v>51.849966000000002</v>
      </c>
      <c r="M694" s="218">
        <f>VLOOKUP(C694,Hoja2!$D$2:$N$5000,11,FALSE)</f>
        <v>14.854243</v>
      </c>
    </row>
    <row r="695" spans="1:13">
      <c r="A695" s="529"/>
      <c r="B695" s="541"/>
      <c r="C695" s="398" t="s">
        <v>2444</v>
      </c>
      <c r="D695" s="221" t="str">
        <f>VLOOKUP(C695,Hoja2!$D$2:$N$5000,2,FALSE)</f>
        <v>Cementos</v>
      </c>
      <c r="E695" s="215">
        <f>VLOOKUP(C695,Hoja2!$D$2:$N$5000,3,FALSE)</f>
        <v>7</v>
      </c>
      <c r="F695" s="217">
        <f>VLOOKUP(C695,Hoja2!$D$2:$N$5000,4,FALSE)</f>
        <v>43048</v>
      </c>
      <c r="G695" s="217">
        <f>VLOOKUP(C695,Hoja2!$D$2:$N$5000,5,FALSE)</f>
        <v>44508</v>
      </c>
      <c r="H695" s="218">
        <f>VLOOKUP(C695,Hoja2!$D$2:$N$5000,6,FALSE)</f>
        <v>0.17052500000000001</v>
      </c>
      <c r="I695" s="218">
        <f>VLOOKUP(C695,Hoja2!$D$2:$N$5000,7,FALSE)</f>
        <v>0.42358200000000001</v>
      </c>
      <c r="J695" s="218">
        <f>VLOOKUP(C695,Hoja2!$D$2:$N$5000,8,FALSE)</f>
        <v>0.36890000000000001</v>
      </c>
      <c r="K695" s="218">
        <f>VLOOKUP(C695,Hoja2!$D$2:$N$5000,9,FALSE)</f>
        <v>0.22664400000000001</v>
      </c>
      <c r="L695" s="218">
        <f>VLOOKUP(C695,Hoja2!$D$2:$N$5000,10,FALSE)</f>
        <v>119.771052</v>
      </c>
      <c r="M695" s="218">
        <f>VLOOKUP(C695,Hoja2!$D$2:$N$5000,11,FALSE)</f>
        <v>16.320606999999999</v>
      </c>
    </row>
    <row r="696" spans="1:13">
      <c r="A696" s="529"/>
      <c r="B696" s="541"/>
      <c r="C696" s="398" t="s">
        <v>2446</v>
      </c>
      <c r="D696" s="221" t="str">
        <f>VLOOKUP(C696,Hoja2!$D$2:$N$5000,2,FALSE)</f>
        <v>Cementos</v>
      </c>
      <c r="E696" s="215">
        <f>VLOOKUP(C696,Hoja2!$D$2:$N$5000,3,FALSE)</f>
        <v>7</v>
      </c>
      <c r="F696" s="217">
        <f>VLOOKUP(C696,Hoja2!$D$2:$N$5000,4,FALSE)</f>
        <v>43048</v>
      </c>
      <c r="G696" s="217">
        <f>VLOOKUP(C696,Hoja2!$D$2:$N$5000,5,FALSE)</f>
        <v>44508</v>
      </c>
      <c r="H696" s="218">
        <f>VLOOKUP(C696,Hoja2!$D$2:$N$5000,6,FALSE)</f>
        <v>0.180094</v>
      </c>
      <c r="I696" s="218">
        <f>VLOOKUP(C696,Hoja2!$D$2:$N$5000,7,FALSE)</f>
        <v>0.40793099999999999</v>
      </c>
      <c r="J696" s="218">
        <f>VLOOKUP(C696,Hoja2!$D$2:$N$5000,8,FALSE)</f>
        <v>0.34487400000000001</v>
      </c>
      <c r="K696" s="218">
        <f>VLOOKUP(C696,Hoja2!$D$2:$N$5000,9,FALSE)</f>
        <v>0.32966400000000001</v>
      </c>
      <c r="L696" s="218">
        <f>VLOOKUP(C696,Hoja2!$D$2:$N$5000,10,FALSE)</f>
        <v>107.82073200000001</v>
      </c>
      <c r="M696" s="218">
        <f>VLOOKUP(C696,Hoja2!$D$2:$N$5000,11,FALSE)</f>
        <v>19.516776</v>
      </c>
    </row>
    <row r="697" spans="1:13">
      <c r="A697" s="529"/>
      <c r="B697" s="541"/>
      <c r="C697" s="398" t="s">
        <v>5257</v>
      </c>
      <c r="D697" s="221" t="str">
        <f>VLOOKUP(C697,Hoja2!$D$2:$N$5000,2,FALSE)</f>
        <v>Comercio</v>
      </c>
      <c r="E697" s="215">
        <f>VLOOKUP(C697,Hoja2!$D$2:$N$5000,3,FALSE)</f>
        <v>1</v>
      </c>
      <c r="F697" s="217">
        <f>VLOOKUP(C697,Hoja2!$D$2:$N$5000,4,FALSE)</f>
        <v>42736</v>
      </c>
      <c r="G697" s="217">
        <f>VLOOKUP(C697,Hoja2!$D$2:$N$5000,5,FALSE)</f>
        <v>44926</v>
      </c>
      <c r="H697" s="218">
        <f>VLOOKUP(C697,Hoja2!$D$2:$N$5000,6,FALSE)</f>
        <v>0.26656600000000003</v>
      </c>
      <c r="I697" s="218">
        <f>VLOOKUP(C697,Hoja2!$D$2:$N$5000,7,FALSE)</f>
        <v>0.646895</v>
      </c>
      <c r="J697" s="218">
        <f>VLOOKUP(C697,Hoja2!$D$2:$N$5000,8,FALSE)</f>
        <v>2.0397652000000002</v>
      </c>
      <c r="K697" s="218">
        <f>VLOOKUP(C697,Hoja2!$D$2:$N$5000,9,FALSE)</f>
        <v>2.1222120000000002</v>
      </c>
      <c r="L697" s="218">
        <f>VLOOKUP(C697,Hoja2!$D$2:$N$5000,10,FALSE)</f>
        <v>1021.381488</v>
      </c>
      <c r="M697" s="218">
        <f>VLOOKUP(C697,Hoja2!$D$2:$N$5000,11,FALSE)</f>
        <v>15.433585000000001</v>
      </c>
    </row>
    <row r="698" spans="1:13">
      <c r="A698" s="529"/>
      <c r="B698" s="541"/>
      <c r="C698" s="398" t="s">
        <v>5272</v>
      </c>
      <c r="D698" s="221" t="str">
        <f>VLOOKUP(C698,Hoja2!$D$2:$N$5000,2,FALSE)</f>
        <v>Comercio</v>
      </c>
      <c r="E698" s="215">
        <f>VLOOKUP(C698,Hoja2!$D$2:$N$5000,3,FALSE)</f>
        <v>2</v>
      </c>
      <c r="F698" s="217">
        <f>VLOOKUP(C698,Hoja2!$D$2:$N$5000,4,FALSE)</f>
        <v>42795</v>
      </c>
      <c r="G698" s="217">
        <f>VLOOKUP(C698,Hoja2!$D$2:$N$5000,5,FALSE)</f>
        <v>44926</v>
      </c>
      <c r="H698" s="218">
        <f>VLOOKUP(C698,Hoja2!$D$2:$N$5000,6,FALSE)</f>
        <v>0.27961399999999997</v>
      </c>
      <c r="I698" s="218">
        <f>VLOOKUP(C698,Hoja2!$D$2:$N$5000,7,FALSE)</f>
        <v>0.56482699999999997</v>
      </c>
      <c r="J698" s="218">
        <f>VLOOKUP(C698,Hoja2!$D$2:$N$5000,8,FALSE)</f>
        <v>0.11609999999999999</v>
      </c>
      <c r="K698" s="218">
        <f>VLOOKUP(C698,Hoja2!$D$2:$N$5000,9,FALSE)</f>
        <v>0.115566</v>
      </c>
      <c r="L698" s="218">
        <f>VLOOKUP(C698,Hoja2!$D$2:$N$5000,10,FALSE)</f>
        <v>50.750712</v>
      </c>
      <c r="M698" s="218">
        <f>VLOOKUP(C698,Hoja2!$D$2:$N$5000,11,FALSE)</f>
        <v>15.888688999999999</v>
      </c>
    </row>
    <row r="699" spans="1:13">
      <c r="A699" s="529"/>
      <c r="B699" s="541"/>
      <c r="C699" s="398" t="s">
        <v>5273</v>
      </c>
      <c r="D699" s="221" t="str">
        <f>VLOOKUP(C699,Hoja2!$D$2:$N$5000,2,FALSE)</f>
        <v>Comercio</v>
      </c>
      <c r="E699" s="215">
        <f>VLOOKUP(C699,Hoja2!$D$2:$N$5000,3,FALSE)</f>
        <v>3</v>
      </c>
      <c r="F699" s="217">
        <f>VLOOKUP(C699,Hoja2!$D$2:$N$5000,4,FALSE)</f>
        <v>42795</v>
      </c>
      <c r="G699" s="217">
        <f>VLOOKUP(C699,Hoja2!$D$2:$N$5000,5,FALSE)</f>
        <v>44926</v>
      </c>
      <c r="H699" s="218">
        <f>VLOOKUP(C699,Hoja2!$D$2:$N$5000,6,FALSE)</f>
        <v>0.27731</v>
      </c>
      <c r="I699" s="218">
        <f>VLOOKUP(C699,Hoja2!$D$2:$N$5000,7,FALSE)</f>
        <v>0.51217199999999996</v>
      </c>
      <c r="J699" s="218">
        <f>VLOOKUP(C699,Hoja2!$D$2:$N$5000,8,FALSE)</f>
        <v>0.13091040000000001</v>
      </c>
      <c r="K699" s="218">
        <f>VLOOKUP(C699,Hoja2!$D$2:$N$5000,9,FALSE)</f>
        <v>0.12607199999999999</v>
      </c>
      <c r="L699" s="218">
        <f>VLOOKUP(C699,Hoja2!$D$2:$N$5000,10,FALSE)</f>
        <v>51.905555999999997</v>
      </c>
      <c r="M699" s="218">
        <f>VLOOKUP(C699,Hoja2!$D$2:$N$5000,11,FALSE)</f>
        <v>16.235116999999999</v>
      </c>
    </row>
    <row r="700" spans="1:13">
      <c r="A700" s="529"/>
      <c r="B700" s="541"/>
      <c r="C700" s="398" t="s">
        <v>5274</v>
      </c>
      <c r="D700" s="221" t="str">
        <f>VLOOKUP(C700,Hoja2!$D$2:$N$5000,2,FALSE)</f>
        <v>Comercio</v>
      </c>
      <c r="E700" s="215">
        <f>VLOOKUP(C700,Hoja2!$D$2:$N$5000,3,FALSE)</f>
        <v>3</v>
      </c>
      <c r="F700" s="217">
        <f>VLOOKUP(C700,Hoja2!$D$2:$N$5000,4,FALSE)</f>
        <v>42795</v>
      </c>
      <c r="G700" s="217">
        <f>VLOOKUP(C700,Hoja2!$D$2:$N$5000,5,FALSE)</f>
        <v>44926</v>
      </c>
      <c r="H700" s="218">
        <f>VLOOKUP(C700,Hoja2!$D$2:$N$5000,6,FALSE)</f>
        <v>0.25672899999999998</v>
      </c>
      <c r="I700" s="218">
        <f>VLOOKUP(C700,Hoja2!$D$2:$N$5000,7,FALSE)</f>
        <v>0.73552600000000001</v>
      </c>
      <c r="J700" s="218">
        <f>VLOOKUP(C700,Hoja2!$D$2:$N$5000,8,FALSE)</f>
        <v>0.37972679999999998</v>
      </c>
      <c r="K700" s="218">
        <f>VLOOKUP(C700,Hoja2!$D$2:$N$5000,9,FALSE)</f>
        <v>0.39922800000000003</v>
      </c>
      <c r="L700" s="218">
        <f>VLOOKUP(C700,Hoja2!$D$2:$N$5000,10,FALSE)</f>
        <v>216.18471600000001</v>
      </c>
      <c r="M700" s="218">
        <f>VLOOKUP(C700,Hoja2!$D$2:$N$5000,11,FALSE)</f>
        <v>14.906012</v>
      </c>
    </row>
    <row r="701" spans="1:13">
      <c r="A701" s="529"/>
      <c r="B701" s="541"/>
      <c r="C701" s="398" t="s">
        <v>5271</v>
      </c>
      <c r="D701" s="221" t="str">
        <f>VLOOKUP(C701,Hoja2!$D$2:$N$5000,2,FALSE)</f>
        <v>Comercio</v>
      </c>
      <c r="E701" s="215">
        <f>VLOOKUP(C701,Hoja2!$D$2:$N$5000,3,FALSE)</f>
        <v>14</v>
      </c>
      <c r="F701" s="217">
        <f>VLOOKUP(C701,Hoja2!$D$2:$N$5000,4,FALSE)</f>
        <v>42795</v>
      </c>
      <c r="G701" s="217">
        <f>VLOOKUP(C701,Hoja2!$D$2:$N$5000,5,FALSE)</f>
        <v>44926</v>
      </c>
      <c r="H701" s="218">
        <f>VLOOKUP(C701,Hoja2!$D$2:$N$5000,6,FALSE)</f>
        <v>0.28404400000000002</v>
      </c>
      <c r="I701" s="218">
        <f>VLOOKUP(C701,Hoja2!$D$2:$N$5000,7,FALSE)</f>
        <v>0.471362</v>
      </c>
      <c r="J701" s="218">
        <f>VLOOKUP(C701,Hoja2!$D$2:$N$5000,8,FALSE)</f>
        <v>0.62919999999999998</v>
      </c>
      <c r="K701" s="218">
        <f>VLOOKUP(C701,Hoja2!$D$2:$N$5000,9,FALSE)</f>
        <v>0.64498599999999995</v>
      </c>
      <c r="L701" s="218">
        <f>VLOOKUP(C701,Hoja2!$D$2:$N$5000,10,FALSE)</f>
        <v>229.55259799999999</v>
      </c>
      <c r="M701" s="218">
        <f>VLOOKUP(C701,Hoja2!$D$2:$N$5000,11,FALSE)</f>
        <v>17.104664</v>
      </c>
    </row>
    <row r="702" spans="1:13">
      <c r="A702" s="529"/>
      <c r="B702" s="541"/>
      <c r="C702" s="398" t="s">
        <v>5275</v>
      </c>
      <c r="D702" s="221" t="str">
        <f>VLOOKUP(C702,Hoja2!$D$2:$N$5000,2,FALSE)</f>
        <v>Comercio</v>
      </c>
      <c r="E702" s="215">
        <f>VLOOKUP(C702,Hoja2!$D$2:$N$5000,3,FALSE)</f>
        <v>5</v>
      </c>
      <c r="F702" s="217">
        <f>VLOOKUP(C702,Hoja2!$D$2:$N$5000,4,FALSE)</f>
        <v>42795</v>
      </c>
      <c r="G702" s="217">
        <f>VLOOKUP(C702,Hoja2!$D$2:$N$5000,5,FALSE)</f>
        <v>44926</v>
      </c>
      <c r="H702" s="218">
        <f>VLOOKUP(C702,Hoja2!$D$2:$N$5000,6,FALSE)</f>
        <v>0.28076000000000001</v>
      </c>
      <c r="I702" s="218">
        <f>VLOOKUP(C702,Hoja2!$D$2:$N$5000,7,FALSE)</f>
        <v>0.56850999999999996</v>
      </c>
      <c r="J702" s="218">
        <f>VLOOKUP(C702,Hoja2!$D$2:$N$5000,8,FALSE)</f>
        <v>0.57120000000000004</v>
      </c>
      <c r="K702" s="218">
        <f>VLOOKUP(C702,Hoja2!$D$2:$N$5000,9,FALSE)</f>
        <v>0.59404800000000002</v>
      </c>
      <c r="L702" s="218">
        <f>VLOOKUP(C702,Hoja2!$D$2:$N$5000,10,FALSE)</f>
        <v>251.33647999999999</v>
      </c>
      <c r="M702" s="218">
        <f>VLOOKUP(C702,Hoja2!$D$2:$N$5000,11,FALSE)</f>
        <v>16.085999000000001</v>
      </c>
    </row>
    <row r="703" spans="1:13">
      <c r="A703" s="529"/>
      <c r="B703" s="541"/>
      <c r="C703" s="398" t="s">
        <v>5269</v>
      </c>
      <c r="D703" s="221" t="str">
        <f>VLOOKUP(C703,Hoja2!$D$2:$N$5000,2,FALSE)</f>
        <v>Comercio</v>
      </c>
      <c r="E703" s="215">
        <f>VLOOKUP(C703,Hoja2!$D$2:$N$5000,3,FALSE)</f>
        <v>7</v>
      </c>
      <c r="F703" s="217">
        <f>VLOOKUP(C703,Hoja2!$D$2:$N$5000,4,FALSE)</f>
        <v>42856</v>
      </c>
      <c r="G703" s="217">
        <f>VLOOKUP(C703,Hoja2!$D$2:$N$5000,5,FALSE)</f>
        <v>44926</v>
      </c>
      <c r="H703" s="218">
        <f>VLOOKUP(C703,Hoja2!$D$2:$N$5000,6,FALSE)</f>
        <v>0.24293000000000001</v>
      </c>
      <c r="I703" s="218">
        <f>VLOOKUP(C703,Hoja2!$D$2:$N$5000,7,FALSE)</f>
        <v>0.73860599999999998</v>
      </c>
      <c r="J703" s="218">
        <f>VLOOKUP(C703,Hoja2!$D$2:$N$5000,8,FALSE)</f>
        <v>1.1330716000000001</v>
      </c>
      <c r="K703" s="218">
        <f>VLOOKUP(C703,Hoja2!$D$2:$N$5000,9,FALSE)</f>
        <v>1.153824</v>
      </c>
      <c r="L703" s="218">
        <f>VLOOKUP(C703,Hoja2!$D$2:$N$5000,10,FALSE)</f>
        <v>641.45402999999999</v>
      </c>
      <c r="M703" s="218">
        <f>VLOOKUP(C703,Hoja2!$D$2:$N$5000,11,FALSE)</f>
        <v>14.796576</v>
      </c>
    </row>
    <row r="704" spans="1:13">
      <c r="A704" s="529"/>
      <c r="B704" s="541"/>
      <c r="C704" s="398" t="s">
        <v>5270</v>
      </c>
      <c r="D704" s="221" t="str">
        <f>VLOOKUP(C704,Hoja2!$D$2:$N$5000,2,FALSE)</f>
        <v>Comercio</v>
      </c>
      <c r="E704" s="215">
        <f>VLOOKUP(C704,Hoja2!$D$2:$N$5000,3,FALSE)</f>
        <v>7</v>
      </c>
      <c r="F704" s="217">
        <f>VLOOKUP(C704,Hoja2!$D$2:$N$5000,4,FALSE)</f>
        <v>43221</v>
      </c>
      <c r="G704" s="217">
        <f>VLOOKUP(C704,Hoja2!$D$2:$N$5000,5,FALSE)</f>
        <v>44926</v>
      </c>
      <c r="H704" s="218">
        <f>VLOOKUP(C704,Hoja2!$D$2:$N$5000,6,FALSE)</f>
        <v>0.25047399999999997</v>
      </c>
      <c r="I704" s="218">
        <f>VLOOKUP(C704,Hoja2!$D$2:$N$5000,7,FALSE)</f>
        <v>0.66198699999999999</v>
      </c>
      <c r="J704" s="218">
        <f>VLOOKUP(C704,Hoja2!$D$2:$N$5000,8,FALSE)</f>
        <v>2.1340056000000001</v>
      </c>
      <c r="K704" s="218">
        <f>VLOOKUP(C704,Hoja2!$D$2:$N$5000,9,FALSE)</f>
        <v>2.1531180000000001</v>
      </c>
      <c r="L704" s="218">
        <f>VLOOKUP(C704,Hoja2!$D$2:$N$5000,10,FALSE)</f>
        <v>1082.7814080000001</v>
      </c>
      <c r="M704" s="218">
        <f>VLOOKUP(C704,Hoja2!$D$2:$N$5000,11,FALSE)</f>
        <v>15.229760000000001</v>
      </c>
    </row>
    <row r="705" spans="1:13">
      <c r="A705" s="529"/>
      <c r="B705" s="541"/>
      <c r="C705" s="398" t="s">
        <v>6384</v>
      </c>
      <c r="D705" s="221" t="str">
        <f>VLOOKUP(C705,Hoja2!$D$2:$N$5000,2,FALSE)</f>
        <v>Comercio</v>
      </c>
      <c r="E705" s="215">
        <f>VLOOKUP(C705,Hoja2!$D$2:$N$5000,3,FALSE)</f>
        <v>6</v>
      </c>
      <c r="F705" s="217">
        <f>VLOOKUP(C705,Hoja2!$D$2:$N$5000,4,FALSE)</f>
        <v>44044</v>
      </c>
      <c r="G705" s="217">
        <f>VLOOKUP(C705,Hoja2!$D$2:$N$5000,5,FALSE)</f>
        <v>45138</v>
      </c>
      <c r="H705" s="218">
        <f>VLOOKUP(C705,Hoja2!$D$2:$N$5000,6,FALSE)</f>
        <v>3.4786999999999998E-2</v>
      </c>
      <c r="I705" s="218">
        <f>VLOOKUP(C705,Hoja2!$D$2:$N$5000,7,FALSE)</f>
        <v>0.473914</v>
      </c>
      <c r="J705" s="218">
        <f>VLOOKUP(C705,Hoja2!$D$2:$N$5000,8,FALSE)</f>
        <v>1.6559999999999999</v>
      </c>
      <c r="K705" s="218">
        <f>VLOOKUP(C705,Hoja2!$D$2:$N$5000,9,FALSE)</f>
        <v>0.75204599999999999</v>
      </c>
      <c r="L705" s="218">
        <f>VLOOKUP(C705,Hoja2!$D$2:$N$5000,10,FALSE)</f>
        <v>601.52347799999995</v>
      </c>
      <c r="M705" s="218">
        <f>VLOOKUP(C705,Hoja2!$D$2:$N$5000,11,FALSE)</f>
        <v>13.296597999999999</v>
      </c>
    </row>
    <row r="706" spans="1:13">
      <c r="A706" s="529"/>
      <c r="B706" s="541"/>
      <c r="C706" s="398" t="s">
        <v>5263</v>
      </c>
      <c r="D706" s="221" t="str">
        <f>VLOOKUP(C706,Hoja2!$D$2:$N$5000,2,FALSE)</f>
        <v>Agroindustria</v>
      </c>
      <c r="E706" s="215">
        <f>VLOOKUP(C706,Hoja2!$D$2:$N$5000,3,FALSE)</f>
        <v>8</v>
      </c>
      <c r="F706" s="217">
        <f>VLOOKUP(C706,Hoja2!$D$2:$N$5000,4,FALSE)</f>
        <v>43043</v>
      </c>
      <c r="G706" s="217">
        <f>VLOOKUP(C706,Hoja2!$D$2:$N$5000,5,FALSE)</f>
        <v>44561</v>
      </c>
      <c r="H706" s="218">
        <f>VLOOKUP(C706,Hoja2!$D$2:$N$5000,6,FALSE)</f>
        <v>0.19059200000000001</v>
      </c>
      <c r="I706" s="218">
        <f>VLOOKUP(C706,Hoja2!$D$2:$N$5000,7,FALSE)</f>
        <v>0.51188</v>
      </c>
      <c r="J706" s="218">
        <f>VLOOKUP(C706,Hoja2!$D$2:$N$5000,8,FALSE)</f>
        <v>0.38509080000000001</v>
      </c>
      <c r="K706" s="218">
        <f>VLOOKUP(C706,Hoja2!$D$2:$N$5000,9,FALSE)</f>
        <v>0.36770999999999998</v>
      </c>
      <c r="L706" s="218">
        <f>VLOOKUP(C706,Hoja2!$D$2:$N$5000,10,FALSE)</f>
        <v>151.08913200000001</v>
      </c>
      <c r="M706" s="218">
        <f>VLOOKUP(C706,Hoja2!$D$2:$N$5000,11,FALSE)</f>
        <v>18.745718</v>
      </c>
    </row>
    <row r="707" spans="1:13">
      <c r="A707" s="529"/>
      <c r="B707" s="541"/>
      <c r="C707" s="398" t="s">
        <v>5264</v>
      </c>
      <c r="D707" s="221" t="str">
        <f>VLOOKUP(C707,Hoja2!$D$2:$N$5000,2,FALSE)</f>
        <v>Agroindustria</v>
      </c>
      <c r="E707" s="215">
        <f>VLOOKUP(C707,Hoja2!$D$2:$N$5000,3,FALSE)</f>
        <v>8</v>
      </c>
      <c r="F707" s="217">
        <f>VLOOKUP(C707,Hoja2!$D$2:$N$5000,4,FALSE)</f>
        <v>43043</v>
      </c>
      <c r="G707" s="217">
        <f>VLOOKUP(C707,Hoja2!$D$2:$N$5000,5,FALSE)</f>
        <v>44561</v>
      </c>
      <c r="H707" s="218">
        <f>VLOOKUP(C707,Hoja2!$D$2:$N$5000,6,FALSE)</f>
        <v>0.22556499999999999</v>
      </c>
      <c r="I707" s="218">
        <f>VLOOKUP(C707,Hoja2!$D$2:$N$5000,7,FALSE)</f>
        <v>0.61085599999999995</v>
      </c>
      <c r="J707" s="218">
        <f>VLOOKUP(C707,Hoja2!$D$2:$N$5000,8,FALSE)</f>
        <v>0.41776360000000001</v>
      </c>
      <c r="K707" s="218">
        <f>VLOOKUP(C707,Hoja2!$D$2:$N$5000,9,FALSE)</f>
        <v>0.39922800000000003</v>
      </c>
      <c r="L707" s="218">
        <f>VLOOKUP(C707,Hoja2!$D$2:$N$5000,10,FALSE)</f>
        <v>195.604074</v>
      </c>
      <c r="M707" s="218">
        <f>VLOOKUP(C707,Hoja2!$D$2:$N$5000,11,FALSE)</f>
        <v>17.668464</v>
      </c>
    </row>
    <row r="708" spans="1:13">
      <c r="A708" s="529"/>
      <c r="B708" s="541"/>
      <c r="C708" s="398" t="s">
        <v>5265</v>
      </c>
      <c r="D708" s="221" t="str">
        <f>VLOOKUP(C708,Hoja2!$D$2:$N$5000,2,FALSE)</f>
        <v>Agroindustria</v>
      </c>
      <c r="E708" s="215">
        <f>VLOOKUP(C708,Hoja2!$D$2:$N$5000,3,FALSE)</f>
        <v>8</v>
      </c>
      <c r="F708" s="217">
        <f>VLOOKUP(C708,Hoja2!$D$2:$N$5000,4,FALSE)</f>
        <v>43043</v>
      </c>
      <c r="G708" s="217">
        <f>VLOOKUP(C708,Hoja2!$D$2:$N$5000,5,FALSE)</f>
        <v>44561</v>
      </c>
      <c r="H708" s="218">
        <f>VLOOKUP(C708,Hoja2!$D$2:$N$5000,6,FALSE)</f>
        <v>0.23232800000000001</v>
      </c>
      <c r="I708" s="218">
        <f>VLOOKUP(C708,Hoja2!$D$2:$N$5000,7,FALSE)</f>
        <v>0.48436299999999999</v>
      </c>
      <c r="J708" s="218">
        <f>VLOOKUP(C708,Hoja2!$D$2:$N$5000,8,FALSE)</f>
        <v>0.28999720000000001</v>
      </c>
      <c r="K708" s="218">
        <f>VLOOKUP(C708,Hoja2!$D$2:$N$5000,9,FALSE)</f>
        <v>0.304674</v>
      </c>
      <c r="L708" s="218">
        <f>VLOOKUP(C708,Hoja2!$D$2:$N$5000,10,FALSE)</f>
        <v>107.666202</v>
      </c>
      <c r="M708" s="218">
        <f>VLOOKUP(C708,Hoja2!$D$2:$N$5000,11,FALSE)</f>
        <v>19.832146000000002</v>
      </c>
    </row>
    <row r="709" spans="1:13">
      <c r="A709" s="529"/>
      <c r="B709" s="541"/>
      <c r="C709" s="398" t="s">
        <v>5266</v>
      </c>
      <c r="D709" s="221" t="str">
        <f>VLOOKUP(C709,Hoja2!$D$2:$N$5000,2,FALSE)</f>
        <v>Agroindustria</v>
      </c>
      <c r="E709" s="215">
        <f>VLOOKUP(C709,Hoja2!$D$2:$N$5000,3,FALSE)</f>
        <v>8</v>
      </c>
      <c r="F709" s="217">
        <f>VLOOKUP(C709,Hoja2!$D$2:$N$5000,4,FALSE)</f>
        <v>43043</v>
      </c>
      <c r="G709" s="217">
        <f>VLOOKUP(C709,Hoja2!$D$2:$N$5000,5,FALSE)</f>
        <v>44561</v>
      </c>
      <c r="H709" s="218">
        <f>VLOOKUP(C709,Hoja2!$D$2:$N$5000,6,FALSE)</f>
        <v>0.21986600000000001</v>
      </c>
      <c r="I709" s="218">
        <f>VLOOKUP(C709,Hoja2!$D$2:$N$5000,7,FALSE)</f>
        <v>0.56564099999999995</v>
      </c>
      <c r="J709" s="218">
        <f>VLOOKUP(C709,Hoja2!$D$2:$N$5000,8,FALSE)</f>
        <v>1.5089016</v>
      </c>
      <c r="K709" s="218">
        <f>VLOOKUP(C709,Hoja2!$D$2:$N$5000,9,FALSE)</f>
        <v>1.36578</v>
      </c>
      <c r="L709" s="218">
        <f>VLOOKUP(C709,Hoja2!$D$2:$N$5000,10,FALSE)</f>
        <v>654.17700000000002</v>
      </c>
      <c r="M709" s="218">
        <f>VLOOKUP(C709,Hoja2!$D$2:$N$5000,11,FALSE)</f>
        <v>17.796790000000001</v>
      </c>
    </row>
    <row r="710" spans="1:13">
      <c r="A710" s="529"/>
      <c r="B710" s="541"/>
      <c r="C710" s="398" t="s">
        <v>5267</v>
      </c>
      <c r="D710" s="221" t="str">
        <f>VLOOKUP(C710,Hoja2!$D$2:$N$5000,2,FALSE)</f>
        <v>Agroindustria</v>
      </c>
      <c r="E710" s="215">
        <f>VLOOKUP(C710,Hoja2!$D$2:$N$5000,3,FALSE)</f>
        <v>8</v>
      </c>
      <c r="F710" s="217">
        <f>VLOOKUP(C710,Hoja2!$D$2:$N$5000,4,FALSE)</f>
        <v>43043</v>
      </c>
      <c r="G710" s="217">
        <f>VLOOKUP(C710,Hoja2!$D$2:$N$5000,5,FALSE)</f>
        <v>44561</v>
      </c>
      <c r="H710" s="218">
        <f>VLOOKUP(C710,Hoja2!$D$2:$N$5000,6,FALSE)</f>
        <v>0.20318</v>
      </c>
      <c r="I710" s="218">
        <f>VLOOKUP(C710,Hoja2!$D$2:$N$5000,7,FALSE)</f>
        <v>0.89789300000000005</v>
      </c>
      <c r="J710" s="218">
        <f>VLOOKUP(C710,Hoja2!$D$2:$N$5000,8,FALSE)</f>
        <v>0.47449079999999999</v>
      </c>
      <c r="K710" s="218">
        <f>VLOOKUP(C710,Hoja2!$D$2:$N$5000,9,FALSE)</f>
        <v>0.493782</v>
      </c>
      <c r="L710" s="218">
        <f>VLOOKUP(C710,Hoja2!$D$2:$N$5000,10,FALSE)</f>
        <v>326.54249399999998</v>
      </c>
      <c r="M710" s="218">
        <f>VLOOKUP(C710,Hoja2!$D$2:$N$5000,11,FALSE)</f>
        <v>16.217832999999999</v>
      </c>
    </row>
    <row r="711" spans="1:13">
      <c r="A711" s="529"/>
      <c r="B711" s="541"/>
      <c r="C711" s="398" t="s">
        <v>5268</v>
      </c>
      <c r="D711" s="221" t="str">
        <f>VLOOKUP(C711,Hoja2!$D$2:$N$5000,2,FALSE)</f>
        <v>Agroindustria</v>
      </c>
      <c r="E711" s="215">
        <f>VLOOKUP(C711,Hoja2!$D$2:$N$5000,3,FALSE)</f>
        <v>8</v>
      </c>
      <c r="F711" s="217">
        <f>VLOOKUP(C711,Hoja2!$D$2:$N$5000,4,FALSE)</f>
        <v>43043</v>
      </c>
      <c r="G711" s="217">
        <f>VLOOKUP(C711,Hoja2!$D$2:$N$5000,5,FALSE)</f>
        <v>44561</v>
      </c>
      <c r="H711" s="218">
        <f>VLOOKUP(C711,Hoja2!$D$2:$N$5000,6,FALSE)</f>
        <v>0.22189900000000001</v>
      </c>
      <c r="I711" s="218">
        <f>VLOOKUP(C711,Hoja2!$D$2:$N$5000,7,FALSE)</f>
        <v>0.72287000000000001</v>
      </c>
      <c r="J711" s="218">
        <f>VLOOKUP(C711,Hoja2!$D$2:$N$5000,8,FALSE)</f>
        <v>0.66551559999999998</v>
      </c>
      <c r="K711" s="218">
        <f>VLOOKUP(C711,Hoja2!$D$2:$N$5000,9,FALSE)</f>
        <v>0.70390200000000003</v>
      </c>
      <c r="L711" s="218">
        <f>VLOOKUP(C711,Hoja2!$D$2:$N$5000,10,FALSE)</f>
        <v>368.72918399999998</v>
      </c>
      <c r="M711" s="218">
        <f>VLOOKUP(C711,Hoja2!$D$2:$N$5000,11,FALSE)</f>
        <v>17.306372</v>
      </c>
    </row>
    <row r="712" spans="1:13">
      <c r="A712" s="529"/>
      <c r="B712" s="541"/>
      <c r="C712" s="398" t="s">
        <v>5258</v>
      </c>
      <c r="D712" s="221" t="str">
        <f>VLOOKUP(C712,Hoja2!$D$2:$N$5000,2,FALSE)</f>
        <v>Agroindustria</v>
      </c>
      <c r="E712" s="215">
        <f>VLOOKUP(C712,Hoja2!$D$2:$N$5000,3,FALSE)</f>
        <v>8</v>
      </c>
      <c r="F712" s="217">
        <f>VLOOKUP(C712,Hoja2!$D$2:$N$5000,4,FALSE)</f>
        <v>43043</v>
      </c>
      <c r="G712" s="217">
        <f>VLOOKUP(C712,Hoja2!$D$2:$N$5000,5,FALSE)</f>
        <v>44561</v>
      </c>
      <c r="H712" s="218">
        <f>VLOOKUP(C712,Hoja2!$D$2:$N$5000,6,FALSE)</f>
        <v>0.21399699999999999</v>
      </c>
      <c r="I712" s="218">
        <f>VLOOKUP(C712,Hoja2!$D$2:$N$5000,7,FALSE)</f>
        <v>0.58668500000000001</v>
      </c>
      <c r="J712" s="218">
        <f>VLOOKUP(C712,Hoja2!$D$2:$N$5000,8,FALSE)</f>
        <v>0.82658600000000004</v>
      </c>
      <c r="K712" s="218">
        <f>VLOOKUP(C712,Hoja2!$D$2:$N$5000,9,FALSE)</f>
        <v>0.79845600000000005</v>
      </c>
      <c r="L712" s="218">
        <f>VLOOKUP(C712,Hoja2!$D$2:$N$5000,10,FALSE)</f>
        <v>371.69616000000002</v>
      </c>
      <c r="M712" s="218">
        <f>VLOOKUP(C712,Hoja2!$D$2:$N$5000,11,FALSE)</f>
        <v>17.962351999999999</v>
      </c>
    </row>
    <row r="713" spans="1:13">
      <c r="A713" s="529"/>
      <c r="B713" s="541"/>
      <c r="C713" s="398" t="s">
        <v>5259</v>
      </c>
      <c r="D713" s="221" t="str">
        <f>VLOOKUP(C713,Hoja2!$D$2:$N$5000,2,FALSE)</f>
        <v>Agroindustria</v>
      </c>
      <c r="E713" s="215">
        <f>VLOOKUP(C713,Hoja2!$D$2:$N$5000,3,FALSE)</f>
        <v>8</v>
      </c>
      <c r="F713" s="217">
        <f>VLOOKUP(C713,Hoja2!$D$2:$N$5000,4,FALSE)</f>
        <v>43043</v>
      </c>
      <c r="G713" s="217">
        <f>VLOOKUP(C713,Hoja2!$D$2:$N$5000,5,FALSE)</f>
        <v>44561</v>
      </c>
      <c r="H713" s="218">
        <f>VLOOKUP(C713,Hoja2!$D$2:$N$5000,6,FALSE)</f>
        <v>0.19969100000000001</v>
      </c>
      <c r="I713" s="218">
        <f>VLOOKUP(C713,Hoja2!$D$2:$N$5000,7,FALSE)</f>
        <v>0.43076700000000001</v>
      </c>
      <c r="J713" s="218">
        <f>VLOOKUP(C713,Hoja2!$D$2:$N$5000,8,FALSE)</f>
        <v>0.23203960000000001</v>
      </c>
      <c r="K713" s="218">
        <f>VLOOKUP(C713,Hoja2!$D$2:$N$5000,9,FALSE)</f>
        <v>0.22062599999999999</v>
      </c>
      <c r="L713" s="218">
        <f>VLOOKUP(C713,Hoja2!$D$2:$N$5000,10,FALSE)</f>
        <v>76.615973999999994</v>
      </c>
      <c r="M713" s="218">
        <f>VLOOKUP(C713,Hoja2!$D$2:$N$5000,11,FALSE)</f>
        <v>19.968837000000001</v>
      </c>
    </row>
    <row r="714" spans="1:13">
      <c r="A714" s="529"/>
      <c r="B714" s="541"/>
      <c r="C714" s="398" t="s">
        <v>5260</v>
      </c>
      <c r="D714" s="221" t="str">
        <f>VLOOKUP(C714,Hoja2!$D$2:$N$5000,2,FALSE)</f>
        <v>Agroindustria</v>
      </c>
      <c r="E714" s="215">
        <f>VLOOKUP(C714,Hoja2!$D$2:$N$5000,3,FALSE)</f>
        <v>2</v>
      </c>
      <c r="F714" s="217">
        <f>VLOOKUP(C714,Hoja2!$D$2:$N$5000,4,FALSE)</f>
        <v>43057</v>
      </c>
      <c r="G714" s="217">
        <f>VLOOKUP(C714,Hoja2!$D$2:$N$5000,5,FALSE)</f>
        <v>44561</v>
      </c>
      <c r="H714" s="218">
        <f>VLOOKUP(C714,Hoja2!$D$2:$N$5000,6,FALSE)</f>
        <v>0.21002199999999999</v>
      </c>
      <c r="I714" s="218">
        <f>VLOOKUP(C714,Hoja2!$D$2:$N$5000,7,FALSE)</f>
        <v>0.77253000000000005</v>
      </c>
      <c r="J714" s="218">
        <f>VLOOKUP(C714,Hoja2!$D$2:$N$5000,8,FALSE)</f>
        <v>0.34690919999999997</v>
      </c>
      <c r="K714" s="218">
        <f>VLOOKUP(C714,Hoja2!$D$2:$N$5000,9,FALSE)</f>
        <v>0.35720400000000002</v>
      </c>
      <c r="L714" s="218">
        <f>VLOOKUP(C714,Hoja2!$D$2:$N$5000,10,FALSE)</f>
        <v>207.45576</v>
      </c>
      <c r="M714" s="218">
        <f>VLOOKUP(C714,Hoja2!$D$2:$N$5000,11,FALSE)</f>
        <v>16.792985000000002</v>
      </c>
    </row>
    <row r="715" spans="1:13">
      <c r="A715" s="529"/>
      <c r="B715" s="541"/>
      <c r="C715" s="398" t="s">
        <v>5261</v>
      </c>
      <c r="D715" s="221" t="str">
        <f>VLOOKUP(C715,Hoja2!$D$2:$N$5000,2,FALSE)</f>
        <v>Agroindustria</v>
      </c>
      <c r="E715" s="215">
        <f>VLOOKUP(C715,Hoja2!$D$2:$N$5000,3,FALSE)</f>
        <v>2</v>
      </c>
      <c r="F715" s="217">
        <f>VLOOKUP(C715,Hoja2!$D$2:$N$5000,4,FALSE)</f>
        <v>43057</v>
      </c>
      <c r="G715" s="217">
        <f>VLOOKUP(C715,Hoja2!$D$2:$N$5000,5,FALSE)</f>
        <v>44561</v>
      </c>
      <c r="H715" s="218">
        <f>VLOOKUP(C715,Hoja2!$D$2:$N$5000,6,FALSE)</f>
        <v>0.19575999999999999</v>
      </c>
      <c r="I715" s="218">
        <f>VLOOKUP(C715,Hoja2!$D$2:$N$5000,7,FALSE)</f>
        <v>0.33998899999999999</v>
      </c>
      <c r="J715" s="218">
        <f>VLOOKUP(C715,Hoja2!$D$2:$N$5000,8,FALSE)</f>
        <v>0.38700000000000001</v>
      </c>
      <c r="K715" s="218">
        <f>VLOOKUP(C715,Hoja2!$D$2:$N$5000,9,FALSE)</f>
        <v>0.378216</v>
      </c>
      <c r="L715" s="218">
        <f>VLOOKUP(C715,Hoja2!$D$2:$N$5000,10,FALSE)</f>
        <v>101.844756</v>
      </c>
      <c r="M715" s="218">
        <f>VLOOKUP(C715,Hoja2!$D$2:$N$5000,11,FALSE)</f>
        <v>22.256547999999999</v>
      </c>
    </row>
    <row r="716" spans="1:13">
      <c r="A716" s="529"/>
      <c r="B716" s="541"/>
      <c r="C716" s="398" t="s">
        <v>5262</v>
      </c>
      <c r="D716" s="221" t="str">
        <f>VLOOKUP(C716,Hoja2!$D$2:$N$5000,2,FALSE)</f>
        <v>Agroindustria</v>
      </c>
      <c r="E716" s="215">
        <f>VLOOKUP(C716,Hoja2!$D$2:$N$5000,3,FALSE)</f>
        <v>2</v>
      </c>
      <c r="F716" s="217">
        <f>VLOOKUP(C716,Hoja2!$D$2:$N$5000,4,FALSE)</f>
        <v>43057</v>
      </c>
      <c r="G716" s="217">
        <f>VLOOKUP(C716,Hoja2!$D$2:$N$5000,5,FALSE)</f>
        <v>44561</v>
      </c>
      <c r="H716" s="218">
        <f>VLOOKUP(C716,Hoja2!$D$2:$N$5000,6,FALSE)</f>
        <v>0.175039</v>
      </c>
      <c r="I716" s="218">
        <f>VLOOKUP(C716,Hoja2!$D$2:$N$5000,7,FALSE)</f>
        <v>0.51028399999999996</v>
      </c>
      <c r="J716" s="218">
        <f>VLOOKUP(C716,Hoja2!$D$2:$N$5000,8,FALSE)</f>
        <v>0.82854559999999999</v>
      </c>
      <c r="K716" s="218">
        <f>VLOOKUP(C716,Hoja2!$D$2:$N$5000,9,FALSE)</f>
        <v>0.70390200000000003</v>
      </c>
      <c r="L716" s="218">
        <f>VLOOKUP(C716,Hoja2!$D$2:$N$5000,10,FALSE)</f>
        <v>327.26822399999998</v>
      </c>
      <c r="M716" s="218">
        <f>VLOOKUP(C716,Hoja2!$D$2:$N$5000,11,FALSE)</f>
        <v>17.969757000000001</v>
      </c>
    </row>
    <row r="717" spans="1:13">
      <c r="A717" s="529"/>
      <c r="B717" s="541"/>
      <c r="C717" s="398" t="s">
        <v>2454</v>
      </c>
      <c r="D717" s="221" t="str">
        <f>VLOOKUP(C717,Hoja2!$D$2:$N$5000,2,FALSE)</f>
        <v>Cementos</v>
      </c>
      <c r="E717" s="215">
        <f>VLOOKUP(C717,Hoja2!$D$2:$N$5000,3,FALSE)</f>
        <v>7</v>
      </c>
      <c r="F717" s="217">
        <f>VLOOKUP(C717,Hoja2!$D$2:$N$5000,4,FALSE)</f>
        <v>43048</v>
      </c>
      <c r="G717" s="217">
        <f>VLOOKUP(C717,Hoja2!$D$2:$N$5000,5,FALSE)</f>
        <v>44508</v>
      </c>
      <c r="H717" s="218">
        <f>VLOOKUP(C717,Hoja2!$D$2:$N$5000,6,FALSE)</f>
        <v>0.19992199999999999</v>
      </c>
      <c r="I717" s="218">
        <f>VLOOKUP(C717,Hoja2!$D$2:$N$5000,7,FALSE)</f>
        <v>0.49419400000000002</v>
      </c>
      <c r="J717" s="218">
        <f>VLOOKUP(C717,Hoja2!$D$2:$N$5000,8,FALSE)</f>
        <v>1.191716</v>
      </c>
      <c r="K717" s="218">
        <f>VLOOKUP(C717,Hoja2!$D$2:$N$5000,9,FALSE)</f>
        <v>1.164126</v>
      </c>
      <c r="L717" s="218">
        <f>VLOOKUP(C717,Hoja2!$D$2:$N$5000,10,FALSE)</f>
        <v>451.40273400000001</v>
      </c>
      <c r="M717" s="218">
        <f>VLOOKUP(C717,Hoja2!$D$2:$N$5000,11,FALSE)</f>
        <v>18.203942999999999</v>
      </c>
    </row>
    <row r="718" spans="1:13">
      <c r="A718" s="529"/>
      <c r="B718" s="541"/>
      <c r="C718" s="398" t="s">
        <v>2456</v>
      </c>
      <c r="D718" s="221" t="str">
        <f>VLOOKUP(C718,Hoja2!$D$2:$N$5000,2,FALSE)</f>
        <v>Cementos</v>
      </c>
      <c r="E718" s="215">
        <f>VLOOKUP(C718,Hoja2!$D$2:$N$5000,3,FALSE)</f>
        <v>7</v>
      </c>
      <c r="F718" s="217">
        <f>VLOOKUP(C718,Hoja2!$D$2:$N$5000,4,FALSE)</f>
        <v>43048</v>
      </c>
      <c r="G718" s="217">
        <f>VLOOKUP(C718,Hoja2!$D$2:$N$5000,5,FALSE)</f>
        <v>44508</v>
      </c>
      <c r="H718" s="218">
        <f>VLOOKUP(C718,Hoja2!$D$2:$N$5000,6,FALSE)</f>
        <v>0.147148</v>
      </c>
      <c r="I718" s="218">
        <f>VLOOKUP(C718,Hoja2!$D$2:$N$5000,7,FALSE)</f>
        <v>0.34783700000000001</v>
      </c>
      <c r="J718" s="218">
        <f>VLOOKUP(C718,Hoja2!$D$2:$N$5000,8,FALSE)</f>
        <v>0.24340000000000001</v>
      </c>
      <c r="K718" s="218">
        <f>VLOOKUP(C718,Hoja2!$D$2:$N$5000,9,FALSE)</f>
        <v>0.13392599999999999</v>
      </c>
      <c r="L718" s="218">
        <f>VLOOKUP(C718,Hoja2!$D$2:$N$5000,10,FALSE)</f>
        <v>64.892297999999997</v>
      </c>
      <c r="M718" s="218">
        <f>VLOOKUP(C718,Hoja2!$D$2:$N$5000,11,FALSE)</f>
        <v>16.791056999999999</v>
      </c>
    </row>
    <row r="719" spans="1:13">
      <c r="A719" s="529"/>
      <c r="B719" s="541"/>
      <c r="C719" s="398" t="s">
        <v>315</v>
      </c>
      <c r="D719" s="221" t="str">
        <f>VLOOKUP(C719,Hoja2!$D$2:$N$5000,2,FALSE)</f>
        <v>Vidrios, cauchos y plásticos</v>
      </c>
      <c r="E719" s="215">
        <f>VLOOKUP(C719,Hoja2!$D$2:$N$5000,3,FALSE)</f>
        <v>7</v>
      </c>
      <c r="F719" s="217">
        <f>VLOOKUP(C719,Hoja2!$D$2:$N$5000,4,FALSE)</f>
        <v>42767</v>
      </c>
      <c r="G719" s="217">
        <f>VLOOKUP(C719,Hoja2!$D$2:$N$5000,5,FALSE)</f>
        <v>44530</v>
      </c>
      <c r="H719" s="218">
        <f>VLOOKUP(C719,Hoja2!$D$2:$N$5000,6,FALSE)</f>
        <v>0.20365900000000001</v>
      </c>
      <c r="I719" s="218">
        <f>VLOOKUP(C719,Hoja2!$D$2:$N$5000,7,FALSE)</f>
        <v>0.63427800000000001</v>
      </c>
      <c r="J719" s="218">
        <f>VLOOKUP(C719,Hoja2!$D$2:$N$5000,8,FALSE)</f>
        <v>2.7067543999999999</v>
      </c>
      <c r="K719" s="218">
        <f>VLOOKUP(C719,Hoja2!$D$2:$N$5000,9,FALSE)</f>
        <v>2.6579160000000002</v>
      </c>
      <c r="L719" s="218">
        <f>VLOOKUP(C719,Hoja2!$D$2:$N$5000,10,FALSE)</f>
        <v>1315.895064</v>
      </c>
      <c r="M719" s="218">
        <f>VLOOKUP(C719,Hoja2!$D$2:$N$5000,11,FALSE)</f>
        <v>16.090458999999999</v>
      </c>
    </row>
    <row r="720" spans="1:13">
      <c r="A720" s="529"/>
      <c r="B720" s="541"/>
      <c r="C720" s="398" t="s">
        <v>2027</v>
      </c>
      <c r="D720" s="221" t="str">
        <f>VLOOKUP(C720,Hoja2!$D$2:$N$5000,2,FALSE)</f>
        <v>Vidrios, cauchos y plásticos</v>
      </c>
      <c r="E720" s="215">
        <f>VLOOKUP(C720,Hoja2!$D$2:$N$5000,3,FALSE)</f>
        <v>7</v>
      </c>
      <c r="F720" s="217">
        <f>VLOOKUP(C720,Hoja2!$D$2:$N$5000,4,FALSE)</f>
        <v>42868</v>
      </c>
      <c r="G720" s="217">
        <f>VLOOKUP(C720,Hoja2!$D$2:$N$5000,5,FALSE)</f>
        <v>44561</v>
      </c>
      <c r="H720" s="218">
        <f>VLOOKUP(C720,Hoja2!$D$2:$N$5000,6,FALSE)</f>
        <v>0.20397799999999999</v>
      </c>
      <c r="I720" s="218">
        <f>VLOOKUP(C720,Hoja2!$D$2:$N$5000,7,FALSE)</f>
        <v>0.58818499999999996</v>
      </c>
      <c r="J720" s="218">
        <f>VLOOKUP(C720,Hoja2!$D$2:$N$5000,8,FALSE)</f>
        <v>0.78410000000000002</v>
      </c>
      <c r="K720" s="218">
        <f>VLOOKUP(C720,Hoja2!$D$2:$N$5000,9,FALSE)</f>
        <v>0.72114</v>
      </c>
      <c r="L720" s="218">
        <f>VLOOKUP(C720,Hoja2!$D$2:$N$5000,10,FALSE)</f>
        <v>353.492526</v>
      </c>
      <c r="M720" s="218">
        <f>VLOOKUP(C720,Hoja2!$D$2:$N$5000,11,FALSE)</f>
        <v>19.007147</v>
      </c>
    </row>
    <row r="721" spans="1:13">
      <c r="A721" s="529"/>
      <c r="B721" s="541"/>
      <c r="C721" s="398" t="s">
        <v>2364</v>
      </c>
      <c r="D721" s="221" t="str">
        <f>VLOOKUP(C721,Hoja2!$D$2:$N$5000,2,FALSE)</f>
        <v>Textiles</v>
      </c>
      <c r="E721" s="215">
        <f>VLOOKUP(C721,Hoja2!$D$2:$N$5000,3,FALSE)</f>
        <v>7</v>
      </c>
      <c r="F721" s="217">
        <f>VLOOKUP(C721,Hoja2!$D$2:$N$5000,4,FALSE)</f>
        <v>42984</v>
      </c>
      <c r="G721" s="217">
        <f>VLOOKUP(C721,Hoja2!$D$2:$N$5000,5,FALSE)</f>
        <v>44444</v>
      </c>
      <c r="H721" s="218">
        <f>VLOOKUP(C721,Hoja2!$D$2:$N$5000,6,FALSE)</f>
        <v>0.145681</v>
      </c>
      <c r="I721" s="218">
        <f>VLOOKUP(C721,Hoja2!$D$2:$N$5000,7,FALSE)</f>
        <v>0.344611</v>
      </c>
      <c r="J721" s="218">
        <f>VLOOKUP(C721,Hoja2!$D$2:$N$5000,8,FALSE)</f>
        <v>0.39360000000000001</v>
      </c>
      <c r="K721" s="218">
        <f>VLOOKUP(C721,Hoja2!$D$2:$N$5000,9,FALSE)</f>
        <v>0.38117400000000001</v>
      </c>
      <c r="L721" s="218">
        <f>VLOOKUP(C721,Hoja2!$D$2:$N$5000,10,FALSE)</f>
        <v>103.96778399999999</v>
      </c>
      <c r="M721" s="218">
        <f>VLOOKUP(C721,Hoja2!$D$2:$N$5000,11,FALSE)</f>
        <v>21.714665</v>
      </c>
    </row>
    <row r="722" spans="1:13">
      <c r="A722" s="529"/>
      <c r="B722" s="541"/>
      <c r="C722" s="398" t="s">
        <v>5281</v>
      </c>
      <c r="D722" s="221" t="str">
        <f>VLOOKUP(C722,Hoja2!$D$2:$N$5000,2,FALSE)</f>
        <v>Comercio</v>
      </c>
      <c r="E722" s="215">
        <f>VLOOKUP(C722,Hoja2!$D$2:$N$5000,3,FALSE)</f>
        <v>3</v>
      </c>
      <c r="F722" s="217">
        <f>VLOOKUP(C722,Hoja2!$D$2:$N$5000,4,FALSE)</f>
        <v>42705</v>
      </c>
      <c r="G722" s="217">
        <f>VLOOKUP(C722,Hoja2!$D$2:$N$5000,5,FALSE)</f>
        <v>44530</v>
      </c>
      <c r="H722" s="218">
        <f>VLOOKUP(C722,Hoja2!$D$2:$N$5000,6,FALSE)</f>
        <v>0.32359199999999999</v>
      </c>
      <c r="I722" s="218">
        <f>VLOOKUP(C722,Hoja2!$D$2:$N$5000,7,FALSE)</f>
        <v>0.44044299999999997</v>
      </c>
      <c r="J722" s="218">
        <f>VLOOKUP(C722,Hoja2!$D$2:$N$5000,8,FALSE)</f>
        <v>0.1842</v>
      </c>
      <c r="K722" s="218">
        <f>VLOOKUP(C722,Hoja2!$D$2:$N$5000,9,FALSE)</f>
        <v>0.189108</v>
      </c>
      <c r="L722" s="218">
        <f>VLOOKUP(C722,Hoja2!$D$2:$N$5000,10,FALSE)</f>
        <v>62.798544</v>
      </c>
      <c r="M722" s="218">
        <f>VLOOKUP(C722,Hoja2!$D$2:$N$5000,11,FALSE)</f>
        <v>17.647908999999999</v>
      </c>
    </row>
    <row r="723" spans="1:13">
      <c r="A723" s="529"/>
      <c r="B723" s="541"/>
      <c r="C723" s="398" t="s">
        <v>5285</v>
      </c>
      <c r="D723" s="221" t="str">
        <f>VLOOKUP(C723,Hoja2!$D$2:$N$5000,2,FALSE)</f>
        <v>Comercio</v>
      </c>
      <c r="E723" s="215">
        <f>VLOOKUP(C723,Hoja2!$D$2:$N$5000,3,FALSE)</f>
        <v>7</v>
      </c>
      <c r="F723" s="217">
        <f>VLOOKUP(C723,Hoja2!$D$2:$N$5000,4,FALSE)</f>
        <v>42705</v>
      </c>
      <c r="G723" s="217">
        <f>VLOOKUP(C723,Hoja2!$D$2:$N$5000,5,FALSE)</f>
        <v>44530</v>
      </c>
      <c r="H723" s="218">
        <f>VLOOKUP(C723,Hoja2!$D$2:$N$5000,6,FALSE)</f>
        <v>0.36973400000000001</v>
      </c>
      <c r="I723" s="218">
        <f>VLOOKUP(C723,Hoja2!$D$2:$N$5000,7,FALSE)</f>
        <v>0.30277100000000001</v>
      </c>
      <c r="J723" s="218">
        <f>VLOOKUP(C723,Hoja2!$D$2:$N$5000,8,FALSE)</f>
        <v>0.25280000000000002</v>
      </c>
      <c r="K723" s="218">
        <f>VLOOKUP(C723,Hoja2!$D$2:$N$5000,9,FALSE)</f>
        <v>0.21634200000000001</v>
      </c>
      <c r="L723" s="218">
        <f>VLOOKUP(C723,Hoja2!$D$2:$N$5000,10,FALSE)</f>
        <v>58.669890000000002</v>
      </c>
      <c r="M723" s="218">
        <f>VLOOKUP(C723,Hoja2!$D$2:$N$5000,11,FALSE)</f>
        <v>19.192124</v>
      </c>
    </row>
    <row r="724" spans="1:13">
      <c r="A724" s="529"/>
      <c r="B724" s="541"/>
      <c r="C724" s="398" t="s">
        <v>5286</v>
      </c>
      <c r="D724" s="221" t="str">
        <f>VLOOKUP(C724,Hoja2!$D$2:$N$5000,2,FALSE)</f>
        <v>Comercio</v>
      </c>
      <c r="E724" s="215">
        <f>VLOOKUP(C724,Hoja2!$D$2:$N$5000,3,FALSE)</f>
        <v>7</v>
      </c>
      <c r="F724" s="217">
        <f>VLOOKUP(C724,Hoja2!$D$2:$N$5000,4,FALSE)</f>
        <v>42705</v>
      </c>
      <c r="G724" s="217">
        <f>VLOOKUP(C724,Hoja2!$D$2:$N$5000,5,FALSE)</f>
        <v>44530</v>
      </c>
      <c r="H724" s="218">
        <f>VLOOKUP(C724,Hoja2!$D$2:$N$5000,6,FALSE)</f>
        <v>0.296879</v>
      </c>
      <c r="I724" s="218">
        <f>VLOOKUP(C724,Hoja2!$D$2:$N$5000,7,FALSE)</f>
        <v>0.253612</v>
      </c>
      <c r="J724" s="218">
        <f>VLOOKUP(C724,Hoja2!$D$2:$N$5000,8,FALSE)</f>
        <v>0.36120000000000002</v>
      </c>
      <c r="K724" s="218">
        <f>VLOOKUP(C724,Hoja2!$D$2:$N$5000,9,FALSE)</f>
        <v>0.28845599999999999</v>
      </c>
      <c r="L724" s="218">
        <f>VLOOKUP(C724,Hoja2!$D$2:$N$5000,10,FALSE)</f>
        <v>70.208129999999997</v>
      </c>
      <c r="M724" s="218">
        <f>VLOOKUP(C724,Hoja2!$D$2:$N$5000,11,FALSE)</f>
        <v>20.154005000000002</v>
      </c>
    </row>
    <row r="725" spans="1:13">
      <c r="A725" s="529"/>
      <c r="B725" s="541"/>
      <c r="C725" s="398" t="s">
        <v>5287</v>
      </c>
      <c r="D725" s="221" t="str">
        <f>VLOOKUP(C725,Hoja2!$D$2:$N$5000,2,FALSE)</f>
        <v>Comercio</v>
      </c>
      <c r="E725" s="215">
        <f>VLOOKUP(C725,Hoja2!$D$2:$N$5000,3,FALSE)</f>
        <v>7</v>
      </c>
      <c r="F725" s="217">
        <f>VLOOKUP(C725,Hoja2!$D$2:$N$5000,4,FALSE)</f>
        <v>42705</v>
      </c>
      <c r="G725" s="217">
        <f>VLOOKUP(C725,Hoja2!$D$2:$N$5000,5,FALSE)</f>
        <v>44530</v>
      </c>
      <c r="H725" s="218">
        <f>VLOOKUP(C725,Hoja2!$D$2:$N$5000,6,FALSE)</f>
        <v>0.28044400000000003</v>
      </c>
      <c r="I725" s="218">
        <f>VLOOKUP(C725,Hoja2!$D$2:$N$5000,7,FALSE)</f>
        <v>0.65407999999999999</v>
      </c>
      <c r="J725" s="218">
        <f>VLOOKUP(C725,Hoja2!$D$2:$N$5000,8,FALSE)</f>
        <v>0.31119999999999998</v>
      </c>
      <c r="K725" s="218">
        <f>VLOOKUP(C725,Hoja2!$D$2:$N$5000,9,FALSE)</f>
        <v>0.31936199999999998</v>
      </c>
      <c r="L725" s="218">
        <f>VLOOKUP(C725,Hoja2!$D$2:$N$5000,10,FALSE)</f>
        <v>156.013488</v>
      </c>
      <c r="M725" s="218">
        <f>VLOOKUP(C725,Hoja2!$D$2:$N$5000,11,FALSE)</f>
        <v>15.445382</v>
      </c>
    </row>
    <row r="726" spans="1:13">
      <c r="A726" s="529"/>
      <c r="B726" s="541"/>
      <c r="C726" s="398" t="s">
        <v>5288</v>
      </c>
      <c r="D726" s="221" t="str">
        <f>VLOOKUP(C726,Hoja2!$D$2:$N$5000,2,FALSE)</f>
        <v>Comercio</v>
      </c>
      <c r="E726" s="215">
        <f>VLOOKUP(C726,Hoja2!$D$2:$N$5000,3,FALSE)</f>
        <v>7</v>
      </c>
      <c r="F726" s="217">
        <f>VLOOKUP(C726,Hoja2!$D$2:$N$5000,4,FALSE)</f>
        <v>42705</v>
      </c>
      <c r="G726" s="217">
        <f>VLOOKUP(C726,Hoja2!$D$2:$N$5000,5,FALSE)</f>
        <v>44530</v>
      </c>
      <c r="H726" s="218">
        <f>VLOOKUP(C726,Hoja2!$D$2:$N$5000,6,FALSE)</f>
        <v>0.26863500000000001</v>
      </c>
      <c r="I726" s="218">
        <f>VLOOKUP(C726,Hoja2!$D$2:$N$5000,7,FALSE)</f>
        <v>0.65913600000000006</v>
      </c>
      <c r="J726" s="218">
        <f>VLOOKUP(C726,Hoja2!$D$2:$N$5000,8,FALSE)</f>
        <v>0.30159999999999998</v>
      </c>
      <c r="K726" s="218">
        <f>VLOOKUP(C726,Hoja2!$D$2:$N$5000,9,FALSE)</f>
        <v>0.30906</v>
      </c>
      <c r="L726" s="218">
        <f>VLOOKUP(C726,Hoja2!$D$2:$N$5000,10,FALSE)</f>
        <v>152.36658</v>
      </c>
      <c r="M726" s="218">
        <f>VLOOKUP(C726,Hoja2!$D$2:$N$5000,11,FALSE)</f>
        <v>15.402858999999999</v>
      </c>
    </row>
    <row r="727" spans="1:13">
      <c r="A727" s="529"/>
      <c r="B727" s="541"/>
      <c r="C727" s="398" t="s">
        <v>5289</v>
      </c>
      <c r="D727" s="221" t="str">
        <f>VLOOKUP(C727,Hoja2!$D$2:$N$5000,2,FALSE)</f>
        <v>Comercio</v>
      </c>
      <c r="E727" s="215">
        <f>VLOOKUP(C727,Hoja2!$D$2:$N$5000,3,FALSE)</f>
        <v>7</v>
      </c>
      <c r="F727" s="217">
        <f>VLOOKUP(C727,Hoja2!$D$2:$N$5000,4,FALSE)</f>
        <v>42705</v>
      </c>
      <c r="G727" s="217">
        <f>VLOOKUP(C727,Hoja2!$D$2:$N$5000,5,FALSE)</f>
        <v>44530</v>
      </c>
      <c r="H727" s="218">
        <f>VLOOKUP(C727,Hoja2!$D$2:$N$5000,6,FALSE)</f>
        <v>0.30270999999999998</v>
      </c>
      <c r="I727" s="218">
        <f>VLOOKUP(C727,Hoja2!$D$2:$N$5000,7,FALSE)</f>
        <v>0.11122799999999999</v>
      </c>
      <c r="J727" s="218">
        <f>VLOOKUP(C727,Hoja2!$D$2:$N$5000,8,FALSE)</f>
        <v>0.33639999999999998</v>
      </c>
      <c r="K727" s="218">
        <f>VLOOKUP(C727,Hoja2!$D$2:$N$5000,9,FALSE)</f>
        <v>7.2113999999999998E-2</v>
      </c>
      <c r="L727" s="218">
        <f>VLOOKUP(C727,Hoja2!$D$2:$N$5000,10,FALSE)</f>
        <v>28.680768</v>
      </c>
      <c r="M727" s="218">
        <f>VLOOKUP(C727,Hoja2!$D$2:$N$5000,11,FALSE)</f>
        <v>16.512816000000001</v>
      </c>
    </row>
    <row r="728" spans="1:13">
      <c r="A728" s="529"/>
      <c r="B728" s="541"/>
      <c r="C728" s="398" t="s">
        <v>5290</v>
      </c>
      <c r="D728" s="221" t="str">
        <f>VLOOKUP(C728,Hoja2!$D$2:$N$5000,2,FALSE)</f>
        <v>Comercio</v>
      </c>
      <c r="E728" s="215">
        <f>VLOOKUP(C728,Hoja2!$D$2:$N$5000,3,FALSE)</f>
        <v>7</v>
      </c>
      <c r="F728" s="217">
        <f>VLOOKUP(C728,Hoja2!$D$2:$N$5000,4,FALSE)</f>
        <v>42705</v>
      </c>
      <c r="G728" s="217">
        <f>VLOOKUP(C728,Hoja2!$D$2:$N$5000,5,FALSE)</f>
        <v>44530</v>
      </c>
      <c r="H728" s="218">
        <f>VLOOKUP(C728,Hoja2!$D$2:$N$5000,6,FALSE)</f>
        <v>0.22070600000000001</v>
      </c>
      <c r="I728" s="218">
        <f>VLOOKUP(C728,Hoja2!$D$2:$N$5000,7,FALSE)</f>
        <v>0.85000600000000004</v>
      </c>
      <c r="J728" s="218">
        <f>VLOOKUP(C728,Hoja2!$D$2:$N$5000,8,FALSE)</f>
        <v>0.25259999999999999</v>
      </c>
      <c r="K728" s="218">
        <f>VLOOKUP(C728,Hoja2!$D$2:$N$5000,9,FALSE)</f>
        <v>0.25755</v>
      </c>
      <c r="L728" s="218">
        <f>VLOOKUP(C728,Hoja2!$D$2:$N$5000,10,FALSE)</f>
        <v>164.57445000000001</v>
      </c>
      <c r="M728" s="218">
        <f>VLOOKUP(C728,Hoja2!$D$2:$N$5000,11,FALSE)</f>
        <v>14.344334</v>
      </c>
    </row>
    <row r="729" spans="1:13">
      <c r="A729" s="529"/>
      <c r="B729" s="541"/>
      <c r="C729" s="398" t="s">
        <v>5291</v>
      </c>
      <c r="D729" s="221" t="str">
        <f>VLOOKUP(C729,Hoja2!$D$2:$N$5000,2,FALSE)</f>
        <v>Comercio</v>
      </c>
      <c r="E729" s="215">
        <f>VLOOKUP(C729,Hoja2!$D$2:$N$5000,3,FALSE)</f>
        <v>2</v>
      </c>
      <c r="F729" s="217">
        <f>VLOOKUP(C729,Hoja2!$D$2:$N$5000,4,FALSE)</f>
        <v>42705</v>
      </c>
      <c r="G729" s="217">
        <f>VLOOKUP(C729,Hoja2!$D$2:$N$5000,5,FALSE)</f>
        <v>44530</v>
      </c>
      <c r="H729" s="218">
        <f>VLOOKUP(C729,Hoja2!$D$2:$N$5000,6,FALSE)</f>
        <v>0.29136099999999998</v>
      </c>
      <c r="I729" s="218">
        <f>VLOOKUP(C729,Hoja2!$D$2:$N$5000,7,FALSE)</f>
        <v>0.437718</v>
      </c>
      <c r="J729" s="218">
        <f>VLOOKUP(C729,Hoja2!$D$2:$N$5000,8,FALSE)</f>
        <v>0.38590920000000001</v>
      </c>
      <c r="K729" s="218">
        <f>VLOOKUP(C729,Hoja2!$D$2:$N$5000,9,FALSE)</f>
        <v>0.32568599999999998</v>
      </c>
      <c r="L729" s="218">
        <f>VLOOKUP(C729,Hoja2!$D$2:$N$5000,10,FALSE)</f>
        <v>130.75747200000001</v>
      </c>
      <c r="M729" s="218">
        <f>VLOOKUP(C729,Hoja2!$D$2:$N$5000,11,FALSE)</f>
        <v>16.458904</v>
      </c>
    </row>
    <row r="730" spans="1:13">
      <c r="A730" s="529"/>
      <c r="B730" s="541"/>
      <c r="C730" s="398" t="s">
        <v>5282</v>
      </c>
      <c r="D730" s="221" t="str">
        <f>VLOOKUP(C730,Hoja2!$D$2:$N$5000,2,FALSE)</f>
        <v>Comercio</v>
      </c>
      <c r="E730" s="215">
        <f>VLOOKUP(C730,Hoja2!$D$2:$N$5000,3,FALSE)</f>
        <v>3</v>
      </c>
      <c r="F730" s="217">
        <f>VLOOKUP(C730,Hoja2!$D$2:$N$5000,4,FALSE)</f>
        <v>42705</v>
      </c>
      <c r="G730" s="217">
        <f>VLOOKUP(C730,Hoja2!$D$2:$N$5000,5,FALSE)</f>
        <v>44530</v>
      </c>
      <c r="H730" s="218">
        <f>VLOOKUP(C730,Hoja2!$D$2:$N$5000,6,FALSE)</f>
        <v>0.26186900000000002</v>
      </c>
      <c r="I730" s="218">
        <f>VLOOKUP(C730,Hoja2!$D$2:$N$5000,7,FALSE)</f>
        <v>0.42535200000000001</v>
      </c>
      <c r="J730" s="218">
        <f>VLOOKUP(C730,Hoja2!$D$2:$N$5000,8,FALSE)</f>
        <v>0.22536</v>
      </c>
      <c r="K730" s="218">
        <f>VLOOKUP(C730,Hoja2!$D$2:$N$5000,9,FALSE)</f>
        <v>0.189108</v>
      </c>
      <c r="L730" s="218">
        <f>VLOOKUP(C730,Hoja2!$D$2:$N$5000,10,FALSE)</f>
        <v>74.201328000000004</v>
      </c>
      <c r="M730" s="218">
        <f>VLOOKUP(C730,Hoja2!$D$2:$N$5000,11,FALSE)</f>
        <v>16.590955999999998</v>
      </c>
    </row>
    <row r="731" spans="1:13">
      <c r="A731" s="529"/>
      <c r="B731" s="541"/>
      <c r="C731" s="398" t="s">
        <v>5283</v>
      </c>
      <c r="D731" s="221" t="str">
        <f>VLOOKUP(C731,Hoja2!$D$2:$N$5000,2,FALSE)</f>
        <v>Comercio</v>
      </c>
      <c r="E731" s="215">
        <f>VLOOKUP(C731,Hoja2!$D$2:$N$5000,3,FALSE)</f>
        <v>3</v>
      </c>
      <c r="F731" s="217">
        <f>VLOOKUP(C731,Hoja2!$D$2:$N$5000,4,FALSE)</f>
        <v>42705</v>
      </c>
      <c r="G731" s="217">
        <f>VLOOKUP(C731,Hoja2!$D$2:$N$5000,5,FALSE)</f>
        <v>44530</v>
      </c>
      <c r="H731" s="218">
        <f>VLOOKUP(C731,Hoja2!$D$2:$N$5000,6,FALSE)</f>
        <v>0.27457100000000001</v>
      </c>
      <c r="I731" s="218">
        <f>VLOOKUP(C731,Hoja2!$D$2:$N$5000,7,FALSE)</f>
        <v>0.336258</v>
      </c>
      <c r="J731" s="218">
        <f>VLOOKUP(C731,Hoja2!$D$2:$N$5000,8,FALSE)</f>
        <v>0.14156360000000001</v>
      </c>
      <c r="K731" s="218">
        <f>VLOOKUP(C731,Hoja2!$D$2:$N$5000,9,FALSE)</f>
        <v>0.12607199999999999</v>
      </c>
      <c r="L731" s="218">
        <f>VLOOKUP(C731,Hoja2!$D$2:$N$5000,10,FALSE)</f>
        <v>36.840564000000001</v>
      </c>
      <c r="M731" s="218">
        <f>VLOOKUP(C731,Hoja2!$D$2:$N$5000,11,FALSE)</f>
        <v>18.586068999999998</v>
      </c>
    </row>
    <row r="732" spans="1:13">
      <c r="A732" s="529"/>
      <c r="B732" s="541"/>
      <c r="C732" s="398" t="s">
        <v>5284</v>
      </c>
      <c r="D732" s="221" t="str">
        <f>VLOOKUP(C732,Hoja2!$D$2:$N$5000,2,FALSE)</f>
        <v>Comercio</v>
      </c>
      <c r="E732" s="215">
        <f>VLOOKUP(C732,Hoja2!$D$2:$N$5000,3,FALSE)</f>
        <v>3</v>
      </c>
      <c r="F732" s="217">
        <f>VLOOKUP(C732,Hoja2!$D$2:$N$5000,4,FALSE)</f>
        <v>42705</v>
      </c>
      <c r="G732" s="217">
        <f>VLOOKUP(C732,Hoja2!$D$2:$N$5000,5,FALSE)</f>
        <v>44530</v>
      </c>
      <c r="H732" s="218">
        <f>VLOOKUP(C732,Hoja2!$D$2:$N$5000,6,FALSE)</f>
        <v>0.269565</v>
      </c>
      <c r="I732" s="218">
        <f>VLOOKUP(C732,Hoja2!$D$2:$N$5000,7,FALSE)</f>
        <v>0.66298199999999996</v>
      </c>
      <c r="J732" s="218">
        <f>VLOOKUP(C732,Hoja2!$D$2:$N$5000,8,FALSE)</f>
        <v>0.24149080000000001</v>
      </c>
      <c r="K732" s="218">
        <f>VLOOKUP(C732,Hoja2!$D$2:$N$5000,9,FALSE)</f>
        <v>0.25214399999999998</v>
      </c>
      <c r="L732" s="218">
        <f>VLOOKUP(C732,Hoja2!$D$2:$N$5000,10,FALSE)</f>
        <v>123.93244799999999</v>
      </c>
      <c r="M732" s="218">
        <f>VLOOKUP(C732,Hoja2!$D$2:$N$5000,11,FALSE)</f>
        <v>15.416861000000001</v>
      </c>
    </row>
    <row r="733" spans="1:13">
      <c r="A733" s="529"/>
      <c r="B733" s="541"/>
      <c r="C733" s="398" t="s">
        <v>2271</v>
      </c>
      <c r="D733" s="221" t="str">
        <f>VLOOKUP(C733,Hoja2!$D$2:$N$5000,2,FALSE)</f>
        <v>Otros</v>
      </c>
      <c r="E733" s="215">
        <f>VLOOKUP(C733,Hoja2!$D$2:$N$5000,3,FALSE)</f>
        <v>7</v>
      </c>
      <c r="F733" s="217">
        <f>VLOOKUP(C733,Hoja2!$D$2:$N$5000,4,FALSE)</f>
        <v>42948</v>
      </c>
      <c r="G733" s="217">
        <f>VLOOKUP(C733,Hoja2!$D$2:$N$5000,5,FALSE)</f>
        <v>45473</v>
      </c>
      <c r="H733" s="218">
        <f>VLOOKUP(C733,Hoja2!$D$2:$N$5000,6,FALSE)</f>
        <v>0.20533899999999999</v>
      </c>
      <c r="I733" s="218">
        <f>VLOOKUP(C733,Hoja2!$D$2:$N$5000,7,FALSE)</f>
        <v>0.71504900000000005</v>
      </c>
      <c r="J733" s="218">
        <f>VLOOKUP(C733,Hoja2!$D$2:$N$5000,8,FALSE)</f>
        <v>0.47720000000000001</v>
      </c>
      <c r="K733" s="218">
        <f>VLOOKUP(C733,Hoja2!$D$2:$N$5000,9,FALSE)</f>
        <v>0.44298599999999999</v>
      </c>
      <c r="L733" s="218">
        <f>VLOOKUP(C733,Hoja2!$D$2:$N$5000,10,FALSE)</f>
        <v>261.52657199999999</v>
      </c>
      <c r="M733" s="218">
        <f>VLOOKUP(C733,Hoja2!$D$2:$N$5000,11,FALSE)</f>
        <v>18.446221999999999</v>
      </c>
    </row>
    <row r="734" spans="1:13">
      <c r="A734" s="529"/>
      <c r="B734" s="541"/>
      <c r="C734" s="398" t="s">
        <v>5280</v>
      </c>
      <c r="D734" s="221" t="str">
        <f>VLOOKUP(C734,Hoja2!$D$2:$N$5000,2,FALSE)</f>
        <v>Comercio</v>
      </c>
      <c r="E734" s="215">
        <f>VLOOKUP(C734,Hoja2!$D$2:$N$5000,3,FALSE)</f>
        <v>7</v>
      </c>
      <c r="F734" s="217">
        <f>VLOOKUP(C734,Hoja2!$D$2:$N$5000,4,FALSE)</f>
        <v>42705</v>
      </c>
      <c r="G734" s="217">
        <f>VLOOKUP(C734,Hoja2!$D$2:$N$5000,5,FALSE)</f>
        <v>44530</v>
      </c>
      <c r="H734" s="218">
        <f>VLOOKUP(C734,Hoja2!$D$2:$N$5000,6,FALSE)</f>
        <v>0.185197</v>
      </c>
      <c r="I734" s="218">
        <f>VLOOKUP(C734,Hoja2!$D$2:$N$5000,7,FALSE)</f>
        <v>0.21107899999999999</v>
      </c>
      <c r="J734" s="218">
        <f>VLOOKUP(C734,Hoja2!$D$2:$N$5000,8,FALSE)</f>
        <v>0.15416279999999999</v>
      </c>
      <c r="K734" s="218">
        <f>VLOOKUP(C734,Hoja2!$D$2:$N$5000,9,FALSE)</f>
        <v>0.10302</v>
      </c>
      <c r="L734" s="218">
        <f>VLOOKUP(C734,Hoja2!$D$2:$N$5000,10,FALSE)</f>
        <v>24.941141999999999</v>
      </c>
      <c r="M734" s="218">
        <f>VLOOKUP(C734,Hoja2!$D$2:$N$5000,11,FALSE)</f>
        <v>20.204118000000001</v>
      </c>
    </row>
    <row r="735" spans="1:13">
      <c r="A735" s="529"/>
      <c r="B735" s="541"/>
      <c r="C735" s="398" t="s">
        <v>5276</v>
      </c>
      <c r="D735" s="221" t="str">
        <f>VLOOKUP(C735,Hoja2!$D$2:$N$5000,2,FALSE)</f>
        <v>Pesquería</v>
      </c>
      <c r="E735" s="215">
        <f>VLOOKUP(C735,Hoja2!$D$2:$N$5000,3,FALSE)</f>
        <v>8</v>
      </c>
      <c r="F735" s="217">
        <f>VLOOKUP(C735,Hoja2!$D$2:$N$5000,4,FALSE)</f>
        <v>42917</v>
      </c>
      <c r="G735" s="217">
        <f>VLOOKUP(C735,Hoja2!$D$2:$N$5000,5,FALSE)</f>
        <v>46568</v>
      </c>
      <c r="H735" s="218">
        <f>VLOOKUP(C735,Hoja2!$D$2:$N$5000,6,FALSE)</f>
        <v>0.13539899999999999</v>
      </c>
      <c r="I735" s="218">
        <f>VLOOKUP(C735,Hoja2!$D$2:$N$5000,7,FALSE)</f>
        <v>3.8871000000000003E-2</v>
      </c>
      <c r="J735" s="218">
        <f>VLOOKUP(C735,Hoja2!$D$2:$N$5000,8,FALSE)</f>
        <v>0.222</v>
      </c>
      <c r="K735" s="218">
        <f>VLOOKUP(C735,Hoja2!$D$2:$N$5000,9,FALSE)</f>
        <v>1.0506E-2</v>
      </c>
      <c r="L735" s="218">
        <f>VLOOKUP(C735,Hoja2!$D$2:$N$5000,10,FALSE)</f>
        <v>6.6138839999999997</v>
      </c>
      <c r="M735" s="218">
        <f>VLOOKUP(C735,Hoja2!$D$2:$N$5000,11,FALSE)</f>
        <v>14.962337</v>
      </c>
    </row>
    <row r="736" spans="1:13">
      <c r="A736" s="529"/>
      <c r="B736" s="541"/>
      <c r="C736" s="398" t="s">
        <v>5277</v>
      </c>
      <c r="D736" s="221" t="str">
        <f>VLOOKUP(C736,Hoja2!$D$2:$N$5000,2,FALSE)</f>
        <v>Pesquería</v>
      </c>
      <c r="E736" s="215">
        <f>VLOOKUP(C736,Hoja2!$D$2:$N$5000,3,FALSE)</f>
        <v>8</v>
      </c>
      <c r="F736" s="217">
        <f>VLOOKUP(C736,Hoja2!$D$2:$N$5000,4,FALSE)</f>
        <v>42917</v>
      </c>
      <c r="G736" s="217">
        <f>VLOOKUP(C736,Hoja2!$D$2:$N$5000,5,FALSE)</f>
        <v>46568</v>
      </c>
      <c r="H736" s="218">
        <f>VLOOKUP(C736,Hoja2!$D$2:$N$5000,6,FALSE)</f>
        <v>0.20377000000000001</v>
      </c>
      <c r="I736" s="218">
        <f>VLOOKUP(C736,Hoja2!$D$2:$N$5000,7,FALSE)</f>
        <v>0.109142</v>
      </c>
      <c r="J736" s="218">
        <f>VLOOKUP(C736,Hoja2!$D$2:$N$5000,8,FALSE)</f>
        <v>0.4950908</v>
      </c>
      <c r="K736" s="218">
        <f>VLOOKUP(C736,Hoja2!$D$2:$N$5000,9,FALSE)</f>
        <v>7.3541999999999996E-2</v>
      </c>
      <c r="L736" s="218">
        <f>VLOOKUP(C736,Hoja2!$D$2:$N$5000,10,FALSE)</f>
        <v>41.41404</v>
      </c>
      <c r="M736" s="218">
        <f>VLOOKUP(C736,Hoja2!$D$2:$N$5000,11,FALSE)</f>
        <v>15.511949</v>
      </c>
    </row>
    <row r="737" spans="1:13">
      <c r="A737" s="529"/>
      <c r="B737" s="541"/>
      <c r="C737" s="398" t="s">
        <v>3458</v>
      </c>
      <c r="D737" s="221" t="str">
        <f>VLOOKUP(C737,Hoja2!$D$2:$N$5000,2,FALSE)</f>
        <v>Otros</v>
      </c>
      <c r="E737" s="215">
        <f>VLOOKUP(C737,Hoja2!$D$2:$N$5000,3,FALSE)</f>
        <v>7</v>
      </c>
      <c r="F737" s="217">
        <f>VLOOKUP(C737,Hoja2!$D$2:$N$5000,4,FALSE)</f>
        <v>43466</v>
      </c>
      <c r="G737" s="217">
        <f>VLOOKUP(C737,Hoja2!$D$2:$N$5000,5,FALSE)</f>
        <v>44530</v>
      </c>
      <c r="H737" s="218">
        <f>VLOOKUP(C737,Hoja2!$D$2:$N$5000,6,FALSE)</f>
        <v>0.22146399999999999</v>
      </c>
      <c r="I737" s="218">
        <f>VLOOKUP(C737,Hoja2!$D$2:$N$5000,7,FALSE)</f>
        <v>0.52759800000000001</v>
      </c>
      <c r="J737" s="218">
        <f>VLOOKUP(C737,Hoja2!$D$2:$N$5000,8,FALSE)</f>
        <v>0.54859999999999998</v>
      </c>
      <c r="K737" s="218">
        <f>VLOOKUP(C737,Hoja2!$D$2:$N$5000,9,FALSE)</f>
        <v>0.56660999999999995</v>
      </c>
      <c r="L737" s="218">
        <f>VLOOKUP(C737,Hoja2!$D$2:$N$5000,10,FALSE)</f>
        <v>221.84326799999999</v>
      </c>
      <c r="M737" s="218">
        <f>VLOOKUP(C737,Hoja2!$D$2:$N$5000,11,FALSE)</f>
        <v>20.805897000000002</v>
      </c>
    </row>
    <row r="738" spans="1:13">
      <c r="A738" s="529"/>
      <c r="B738" s="541"/>
      <c r="C738" s="398" t="s">
        <v>1779</v>
      </c>
      <c r="D738" s="221" t="str">
        <f>VLOOKUP(C738,Hoja2!$D$2:$N$5000,2,FALSE)</f>
        <v>Otros</v>
      </c>
      <c r="E738" s="215">
        <f>VLOOKUP(C738,Hoja2!$D$2:$N$5000,3,FALSE)</f>
        <v>7</v>
      </c>
      <c r="F738" s="217">
        <f>VLOOKUP(C738,Hoja2!$D$2:$N$5000,4,FALSE)</f>
        <v>42767</v>
      </c>
      <c r="G738" s="217">
        <f>VLOOKUP(C738,Hoja2!$D$2:$N$5000,5,FALSE)</f>
        <v>46418</v>
      </c>
      <c r="H738" s="218">
        <f>VLOOKUP(C738,Hoja2!$D$2:$N$5000,6,FALSE)</f>
        <v>0.25772200000000001</v>
      </c>
      <c r="I738" s="218">
        <f>VLOOKUP(C738,Hoja2!$D$2:$N$5000,7,FALSE)</f>
        <v>0.53273400000000004</v>
      </c>
      <c r="J738" s="218">
        <f>VLOOKUP(C738,Hoja2!$D$2:$N$5000,8,FALSE)</f>
        <v>0.42820000000000003</v>
      </c>
      <c r="K738" s="218">
        <f>VLOOKUP(C738,Hoja2!$D$2:$N$5000,9,FALSE)</f>
        <v>0.44298599999999999</v>
      </c>
      <c r="L738" s="218">
        <f>VLOOKUP(C738,Hoja2!$D$2:$N$5000,10,FALSE)</f>
        <v>174.83524199999999</v>
      </c>
      <c r="M738" s="218">
        <f>VLOOKUP(C738,Hoja2!$D$2:$N$5000,11,FALSE)</f>
        <v>17.376294999999999</v>
      </c>
    </row>
    <row r="739" spans="1:13">
      <c r="A739" s="529"/>
      <c r="B739" s="541"/>
      <c r="C739" s="398" t="s">
        <v>1781</v>
      </c>
      <c r="D739" s="221" t="str">
        <f>VLOOKUP(C739,Hoja2!$D$2:$N$5000,2,FALSE)</f>
        <v>Otros</v>
      </c>
      <c r="E739" s="215">
        <f>VLOOKUP(C739,Hoja2!$D$2:$N$5000,3,FALSE)</f>
        <v>7</v>
      </c>
      <c r="F739" s="217">
        <f>VLOOKUP(C739,Hoja2!$D$2:$N$5000,4,FALSE)</f>
        <v>42767</v>
      </c>
      <c r="G739" s="217">
        <f>VLOOKUP(C739,Hoja2!$D$2:$N$5000,5,FALSE)</f>
        <v>46418</v>
      </c>
      <c r="H739" s="218">
        <f>VLOOKUP(C739,Hoja2!$D$2:$N$5000,6,FALSE)</f>
        <v>0.27674399999999999</v>
      </c>
      <c r="I739" s="218">
        <f>VLOOKUP(C739,Hoja2!$D$2:$N$5000,7,FALSE)</f>
        <v>0.49697000000000002</v>
      </c>
      <c r="J739" s="218">
        <f>VLOOKUP(C739,Hoja2!$D$2:$N$5000,8,FALSE)</f>
        <v>0.19259999999999999</v>
      </c>
      <c r="K739" s="218">
        <f>VLOOKUP(C739,Hoja2!$D$2:$N$5000,9,FALSE)</f>
        <v>0.195738</v>
      </c>
      <c r="L739" s="218">
        <f>VLOOKUP(C739,Hoja2!$D$2:$N$5000,10,FALSE)</f>
        <v>73.370844000000005</v>
      </c>
      <c r="M739" s="218">
        <f>VLOOKUP(C739,Hoja2!$D$2:$N$5000,11,FALSE)</f>
        <v>17.694046</v>
      </c>
    </row>
    <row r="740" spans="1:13">
      <c r="A740" s="529"/>
      <c r="B740" s="541"/>
      <c r="C740" s="398" t="s">
        <v>1783</v>
      </c>
      <c r="D740" s="221" t="str">
        <f>VLOOKUP(C740,Hoja2!$D$2:$N$5000,2,FALSE)</f>
        <v>Otros</v>
      </c>
      <c r="E740" s="215">
        <f>VLOOKUP(C740,Hoja2!$D$2:$N$5000,3,FALSE)</f>
        <v>7</v>
      </c>
      <c r="F740" s="217">
        <f>VLOOKUP(C740,Hoja2!$D$2:$N$5000,4,FALSE)</f>
        <v>42767</v>
      </c>
      <c r="G740" s="217">
        <f>VLOOKUP(C740,Hoja2!$D$2:$N$5000,5,FALSE)</f>
        <v>46418</v>
      </c>
      <c r="H740" s="218">
        <f>VLOOKUP(C740,Hoja2!$D$2:$N$5000,6,FALSE)</f>
        <v>0.21909300000000001</v>
      </c>
      <c r="I740" s="218">
        <f>VLOOKUP(C740,Hoja2!$D$2:$N$5000,7,FALSE)</f>
        <v>0.62082099999999996</v>
      </c>
      <c r="J740" s="218">
        <f>VLOOKUP(C740,Hoja2!$D$2:$N$5000,8,FALSE)</f>
        <v>0.24479999999999999</v>
      </c>
      <c r="K740" s="218">
        <f>VLOOKUP(C740,Hoja2!$D$2:$N$5000,9,FALSE)</f>
        <v>0.247248</v>
      </c>
      <c r="L740" s="218">
        <f>VLOOKUP(C740,Hoja2!$D$2:$N$5000,10,FALSE)</f>
        <v>116.484714</v>
      </c>
      <c r="M740" s="218">
        <f>VLOOKUP(C740,Hoja2!$D$2:$N$5000,11,FALSE)</f>
        <v>16.221139000000001</v>
      </c>
    </row>
    <row r="741" spans="1:13">
      <c r="A741" s="529"/>
      <c r="B741" s="541"/>
      <c r="C741" s="398" t="s">
        <v>1785</v>
      </c>
      <c r="D741" s="221" t="str">
        <f>VLOOKUP(C741,Hoja2!$D$2:$N$5000,2,FALSE)</f>
        <v>Otros</v>
      </c>
      <c r="E741" s="215">
        <f>VLOOKUP(C741,Hoja2!$D$2:$N$5000,3,FALSE)</f>
        <v>7</v>
      </c>
      <c r="F741" s="217">
        <f>VLOOKUP(C741,Hoja2!$D$2:$N$5000,4,FALSE)</f>
        <v>42767</v>
      </c>
      <c r="G741" s="217">
        <f>VLOOKUP(C741,Hoja2!$D$2:$N$5000,5,FALSE)</f>
        <v>46418</v>
      </c>
      <c r="H741" s="218">
        <f>VLOOKUP(C741,Hoja2!$D$2:$N$5000,6,FALSE)</f>
        <v>0.32811699999999999</v>
      </c>
      <c r="I741" s="218">
        <f>VLOOKUP(C741,Hoja2!$D$2:$N$5000,7,FALSE)</f>
        <v>0.230964</v>
      </c>
      <c r="J741" s="218">
        <f>VLOOKUP(C741,Hoja2!$D$2:$N$5000,8,FALSE)</f>
        <v>0.25052600000000003</v>
      </c>
      <c r="K741" s="218">
        <f>VLOOKUP(C741,Hoja2!$D$2:$N$5000,9,FALSE)</f>
        <v>0.25755</v>
      </c>
      <c r="L741" s="218">
        <f>VLOOKUP(C741,Hoja2!$D$2:$N$5000,10,FALSE)</f>
        <v>44.350110000000001</v>
      </c>
      <c r="M741" s="218">
        <f>VLOOKUP(C741,Hoja2!$D$2:$N$5000,11,FALSE)</f>
        <v>26.424678</v>
      </c>
    </row>
    <row r="742" spans="1:13">
      <c r="A742" s="529"/>
      <c r="B742" s="541"/>
      <c r="C742" s="398" t="s">
        <v>5278</v>
      </c>
      <c r="D742" s="221" t="str">
        <f>VLOOKUP(C742,Hoja2!$D$2:$N$5000,2,FALSE)</f>
        <v>Textiles</v>
      </c>
      <c r="E742" s="215">
        <f>VLOOKUP(C742,Hoja2!$D$2:$N$5000,3,FALSE)</f>
        <v>3</v>
      </c>
      <c r="F742" s="217">
        <f>VLOOKUP(C742,Hoja2!$D$2:$N$5000,4,FALSE)</f>
        <v>42644</v>
      </c>
      <c r="G742" s="217">
        <f>VLOOKUP(C742,Hoja2!$D$2:$N$5000,5,FALSE)</f>
        <v>44531</v>
      </c>
      <c r="H742" s="218">
        <f>VLOOKUP(C742,Hoja2!$D$2:$N$5000,6,FALSE)</f>
        <v>0.18682000000000001</v>
      </c>
      <c r="I742" s="218">
        <f>VLOOKUP(C742,Hoja2!$D$2:$N$5000,7,FALSE)</f>
        <v>0.86112599999999995</v>
      </c>
      <c r="J742" s="218">
        <f>VLOOKUP(C742,Hoja2!$D$2:$N$5000,8,FALSE)</f>
        <v>4.4753227999999998</v>
      </c>
      <c r="K742" s="218">
        <f>VLOOKUP(C742,Hoja2!$D$2:$N$5000,9,FALSE)</f>
        <v>4.633146</v>
      </c>
      <c r="L742" s="218">
        <f>VLOOKUP(C742,Hoja2!$D$2:$N$5000,10,FALSE)</f>
        <v>2983.0764960000001</v>
      </c>
      <c r="M742" s="218">
        <f>VLOOKUP(C742,Hoja2!$D$2:$N$5000,11,FALSE)</f>
        <v>16.676784000000001</v>
      </c>
    </row>
    <row r="743" spans="1:13">
      <c r="A743" s="529"/>
      <c r="B743" s="541"/>
      <c r="C743" s="398" t="s">
        <v>5279</v>
      </c>
      <c r="D743" s="221" t="str">
        <f>VLOOKUP(C743,Hoja2!$D$2:$N$5000,2,FALSE)</f>
        <v>Textiles</v>
      </c>
      <c r="E743" s="215">
        <f>VLOOKUP(C743,Hoja2!$D$2:$N$5000,3,FALSE)</f>
        <v>7</v>
      </c>
      <c r="F743" s="217">
        <f>VLOOKUP(C743,Hoja2!$D$2:$N$5000,4,FALSE)</f>
        <v>42644</v>
      </c>
      <c r="G743" s="217">
        <f>VLOOKUP(C743,Hoja2!$D$2:$N$5000,5,FALSE)</f>
        <v>44531</v>
      </c>
      <c r="H743" s="218">
        <f>VLOOKUP(C743,Hoja2!$D$2:$N$5000,6,FALSE)</f>
        <v>0.20189499999999999</v>
      </c>
      <c r="I743" s="218">
        <f>VLOOKUP(C743,Hoja2!$D$2:$N$5000,7,FALSE)</f>
        <v>0.68371300000000002</v>
      </c>
      <c r="J743" s="218">
        <f>VLOOKUP(C743,Hoja2!$D$2:$N$5000,8,FALSE)</f>
        <v>2.7478688</v>
      </c>
      <c r="K743" s="218">
        <f>VLOOKUP(C743,Hoja2!$D$2:$N$5000,9,FALSE)</f>
        <v>2.616708</v>
      </c>
      <c r="L743" s="218">
        <f>VLOOKUP(C743,Hoja2!$D$2:$N$5000,10,FALSE)</f>
        <v>1440.003258</v>
      </c>
      <c r="M743" s="218">
        <f>VLOOKUP(C743,Hoja2!$D$2:$N$5000,11,FALSE)</f>
        <v>17.393573</v>
      </c>
    </row>
    <row r="744" spans="1:13">
      <c r="A744" s="529"/>
      <c r="B744" s="541"/>
      <c r="C744" s="398" t="s">
        <v>2281</v>
      </c>
      <c r="D744" s="221" t="str">
        <f>VLOOKUP(C744,Hoja2!$D$2:$N$5000,2,FALSE)</f>
        <v>Industria Metalúrgica</v>
      </c>
      <c r="E744" s="215">
        <f>VLOOKUP(C744,Hoja2!$D$2:$N$5000,3,FALSE)</f>
        <v>7</v>
      </c>
      <c r="F744" s="217">
        <f>VLOOKUP(C744,Hoja2!$D$2:$N$5000,4,FALSE)</f>
        <v>42966</v>
      </c>
      <c r="G744" s="217">
        <f>VLOOKUP(C744,Hoja2!$D$2:$N$5000,5,FALSE)</f>
        <v>44561</v>
      </c>
      <c r="H744" s="218">
        <f>VLOOKUP(C744,Hoja2!$D$2:$N$5000,6,FALSE)</f>
        <v>0.183782</v>
      </c>
      <c r="I744" s="218">
        <f>VLOOKUP(C744,Hoja2!$D$2:$N$5000,7,FALSE)</f>
        <v>0.47626000000000002</v>
      </c>
      <c r="J744" s="218">
        <f>VLOOKUP(C744,Hoja2!$D$2:$N$5000,8,FALSE)</f>
        <v>0.75205999999999995</v>
      </c>
      <c r="K744" s="218">
        <f>VLOOKUP(C744,Hoja2!$D$2:$N$5000,9,FALSE)</f>
        <v>0.66962999999999995</v>
      </c>
      <c r="L744" s="218">
        <f>VLOOKUP(C744,Hoja2!$D$2:$N$5000,10,FALSE)</f>
        <v>274.52769599999999</v>
      </c>
      <c r="M744" s="218">
        <f>VLOOKUP(C744,Hoja2!$D$2:$N$5000,11,FALSE)</f>
        <v>18.040745999999999</v>
      </c>
    </row>
    <row r="745" spans="1:13">
      <c r="A745" s="529"/>
      <c r="B745" s="541"/>
      <c r="C745" s="398" t="s">
        <v>2285</v>
      </c>
      <c r="D745" s="221" t="str">
        <f>VLOOKUP(C745,Hoja2!$D$2:$N$5000,2,FALSE)</f>
        <v>Comercio</v>
      </c>
      <c r="E745" s="215">
        <f>VLOOKUP(C745,Hoja2!$D$2:$N$5000,3,FALSE)</f>
        <v>7</v>
      </c>
      <c r="F745" s="217">
        <f>VLOOKUP(C745,Hoja2!$D$2:$N$5000,4,FALSE)</f>
        <v>42956</v>
      </c>
      <c r="G745" s="217">
        <f>VLOOKUP(C745,Hoja2!$D$2:$N$5000,5,FALSE)</f>
        <v>44416</v>
      </c>
      <c r="H745" s="218">
        <f>VLOOKUP(C745,Hoja2!$D$2:$N$5000,6,FALSE)</f>
        <v>0.17751600000000001</v>
      </c>
      <c r="I745" s="218">
        <f>VLOOKUP(C745,Hoja2!$D$2:$N$5000,7,FALSE)</f>
        <v>0.22040499999999999</v>
      </c>
      <c r="J745" s="218">
        <f>VLOOKUP(C745,Hoja2!$D$2:$N$5000,8,FALSE)</f>
        <v>0.2074</v>
      </c>
      <c r="K745" s="218">
        <f>VLOOKUP(C745,Hoja2!$D$2:$N$5000,9,FALSE)</f>
        <v>0.10302</v>
      </c>
      <c r="L745" s="218">
        <f>VLOOKUP(C745,Hoja2!$D$2:$N$5000,10,FALSE)</f>
        <v>35.037101999999997</v>
      </c>
      <c r="M745" s="218">
        <f>VLOOKUP(C745,Hoja2!$D$2:$N$5000,11,FALSE)</f>
        <v>20.535276</v>
      </c>
    </row>
    <row r="746" spans="1:13">
      <c r="A746" s="529"/>
      <c r="B746" s="541"/>
      <c r="C746" s="398" t="s">
        <v>1392</v>
      </c>
      <c r="D746" s="221" t="str">
        <f>VLOOKUP(C746,Hoja2!$D$2:$N$5000,2,FALSE)</f>
        <v>Vidrios, cauchos y plásticos</v>
      </c>
      <c r="E746" s="215">
        <f>VLOOKUP(C746,Hoja2!$D$2:$N$5000,3,FALSE)</f>
        <v>7</v>
      </c>
      <c r="F746" s="217">
        <f>VLOOKUP(C746,Hoja2!$D$2:$N$5000,4,FALSE)</f>
        <v>42675</v>
      </c>
      <c r="G746" s="217">
        <f>VLOOKUP(C746,Hoja2!$D$2:$N$5000,5,FALSE)</f>
        <v>44500</v>
      </c>
      <c r="H746" s="218">
        <f>VLOOKUP(C746,Hoja2!$D$2:$N$5000,6,FALSE)</f>
        <v>0.20971999999999999</v>
      </c>
      <c r="I746" s="218">
        <f>VLOOKUP(C746,Hoja2!$D$2:$N$5000,7,FALSE)</f>
        <v>0.63720399999999999</v>
      </c>
      <c r="J746" s="218">
        <f>VLOOKUP(C746,Hoja2!$D$2:$N$5000,8,FALSE)</f>
        <v>1.2092000000000001</v>
      </c>
      <c r="K746" s="218">
        <f>VLOOKUP(C746,Hoja2!$D$2:$N$5000,9,FALSE)</f>
        <v>1.1950320000000001</v>
      </c>
      <c r="L746" s="218">
        <f>VLOOKUP(C746,Hoja2!$D$2:$N$5000,10,FALSE)</f>
        <v>590.572452</v>
      </c>
      <c r="M746" s="218">
        <f>VLOOKUP(C746,Hoja2!$D$2:$N$5000,11,FALSE)</f>
        <v>16.240352000000001</v>
      </c>
    </row>
    <row r="747" spans="1:13">
      <c r="A747" s="529"/>
      <c r="B747" s="541"/>
      <c r="C747" s="398" t="s">
        <v>1394</v>
      </c>
      <c r="D747" s="221" t="str">
        <f>VLOOKUP(C747,Hoja2!$D$2:$N$5000,2,FALSE)</f>
        <v>Vidrios, cauchos y plásticos</v>
      </c>
      <c r="E747" s="215">
        <f>VLOOKUP(C747,Hoja2!$D$2:$N$5000,3,FALSE)</f>
        <v>7</v>
      </c>
      <c r="F747" s="217">
        <f>VLOOKUP(C747,Hoja2!$D$2:$N$5000,4,FALSE)</f>
        <v>42675</v>
      </c>
      <c r="G747" s="217">
        <f>VLOOKUP(C747,Hoja2!$D$2:$N$5000,5,FALSE)</f>
        <v>44500</v>
      </c>
      <c r="H747" s="218">
        <f>VLOOKUP(C747,Hoja2!$D$2:$N$5000,6,FALSE)</f>
        <v>0.211451</v>
      </c>
      <c r="I747" s="218">
        <f>VLOOKUP(C747,Hoja2!$D$2:$N$5000,7,FALSE)</f>
        <v>0.881606</v>
      </c>
      <c r="J747" s="218">
        <f>VLOOKUP(C747,Hoja2!$D$2:$N$5000,8,FALSE)</f>
        <v>1.8E-3</v>
      </c>
      <c r="K747" s="218">
        <f>VLOOKUP(C747,Hoja2!$D$2:$N$5000,9,FALSE)</f>
        <v>0</v>
      </c>
      <c r="L747" s="218">
        <f>VLOOKUP(C747,Hoja2!$D$2:$N$5000,10,FALSE)</f>
        <v>1.2156359999999999</v>
      </c>
      <c r="M747" s="218">
        <f>VLOOKUP(C747,Hoja2!$D$2:$N$5000,11,FALSE)</f>
        <v>10.671695</v>
      </c>
    </row>
    <row r="748" spans="1:13">
      <c r="A748" s="529"/>
      <c r="B748" s="541"/>
      <c r="C748" s="398" t="s">
        <v>1396</v>
      </c>
      <c r="D748" s="221" t="str">
        <f>VLOOKUP(C748,Hoja2!$D$2:$N$5000,2,FALSE)</f>
        <v>Vidrios, cauchos y plásticos</v>
      </c>
      <c r="E748" s="215">
        <f>VLOOKUP(C748,Hoja2!$D$2:$N$5000,3,FALSE)</f>
        <v>7</v>
      </c>
      <c r="F748" s="217">
        <f>VLOOKUP(C748,Hoja2!$D$2:$N$5000,4,FALSE)</f>
        <v>42675</v>
      </c>
      <c r="G748" s="217">
        <f>VLOOKUP(C748,Hoja2!$D$2:$N$5000,5,FALSE)</f>
        <v>44500</v>
      </c>
      <c r="H748" s="218">
        <f>VLOOKUP(C748,Hoja2!$D$2:$N$5000,6,FALSE)</f>
        <v>0.21349799999999999</v>
      </c>
      <c r="I748" s="218">
        <f>VLOOKUP(C748,Hoja2!$D$2:$N$5000,7,FALSE)</f>
        <v>0.67328699999999997</v>
      </c>
      <c r="J748" s="218">
        <f>VLOOKUP(C748,Hoja2!$D$2:$N$5000,8,FALSE)</f>
        <v>0.86560000000000004</v>
      </c>
      <c r="K748" s="218">
        <f>VLOOKUP(C748,Hoja2!$D$2:$N$5000,9,FALSE)</f>
        <v>0.89627400000000002</v>
      </c>
      <c r="L748" s="218">
        <f>VLOOKUP(C748,Hoja2!$D$2:$N$5000,10,FALSE)</f>
        <v>446.69472000000002</v>
      </c>
      <c r="M748" s="218">
        <f>VLOOKUP(C748,Hoja2!$D$2:$N$5000,11,FALSE)</f>
        <v>16.190738</v>
      </c>
    </row>
    <row r="749" spans="1:13">
      <c r="A749" s="529"/>
      <c r="B749" s="541"/>
      <c r="C749" s="398" t="s">
        <v>1398</v>
      </c>
      <c r="D749" s="221" t="str">
        <f>VLOOKUP(C749,Hoja2!$D$2:$N$5000,2,FALSE)</f>
        <v>Vidrios, cauchos y plásticos</v>
      </c>
      <c r="E749" s="215">
        <f>VLOOKUP(C749,Hoja2!$D$2:$N$5000,3,FALSE)</f>
        <v>7</v>
      </c>
      <c r="F749" s="217">
        <f>VLOOKUP(C749,Hoja2!$D$2:$N$5000,4,FALSE)</f>
        <v>42675</v>
      </c>
      <c r="G749" s="217">
        <f>VLOOKUP(C749,Hoja2!$D$2:$N$5000,5,FALSE)</f>
        <v>44500</v>
      </c>
      <c r="H749" s="218">
        <f>VLOOKUP(C749,Hoja2!$D$2:$N$5000,6,FALSE)</f>
        <v>0.20715700000000001</v>
      </c>
      <c r="I749" s="218">
        <f>VLOOKUP(C749,Hoja2!$D$2:$N$5000,7,FALSE)</f>
        <v>0.68126900000000001</v>
      </c>
      <c r="J749" s="218">
        <f>VLOOKUP(C749,Hoja2!$D$2:$N$5000,8,FALSE)</f>
        <v>1.5864</v>
      </c>
      <c r="K749" s="218">
        <f>VLOOKUP(C749,Hoja2!$D$2:$N$5000,9,FALSE)</f>
        <v>1.452582</v>
      </c>
      <c r="L749" s="218">
        <f>VLOOKUP(C749,Hoja2!$D$2:$N$5000,10,FALSE)</f>
        <v>828.37351799999999</v>
      </c>
      <c r="M749" s="218">
        <f>VLOOKUP(C749,Hoja2!$D$2:$N$5000,11,FALSE)</f>
        <v>15.492508000000001</v>
      </c>
    </row>
    <row r="750" spans="1:13">
      <c r="A750" s="529"/>
      <c r="B750" s="541"/>
      <c r="C750" s="398" t="s">
        <v>1400</v>
      </c>
      <c r="D750" s="221" t="str">
        <f>VLOOKUP(C750,Hoja2!$D$2:$N$5000,2,FALSE)</f>
        <v>Vidrios, cauchos y plásticos</v>
      </c>
      <c r="E750" s="215">
        <f>VLOOKUP(C750,Hoja2!$D$2:$N$5000,3,FALSE)</f>
        <v>7</v>
      </c>
      <c r="F750" s="217">
        <f>VLOOKUP(C750,Hoja2!$D$2:$N$5000,4,FALSE)</f>
        <v>42675</v>
      </c>
      <c r="G750" s="217">
        <f>VLOOKUP(C750,Hoja2!$D$2:$N$5000,5,FALSE)</f>
        <v>44500</v>
      </c>
      <c r="H750" s="218">
        <f>VLOOKUP(C750,Hoja2!$D$2:$N$5000,6,FALSE)</f>
        <v>0.16744100000000001</v>
      </c>
      <c r="I750" s="218">
        <f>VLOOKUP(C750,Hoja2!$D$2:$N$5000,7,FALSE)</f>
        <v>0.47209200000000001</v>
      </c>
      <c r="J750" s="218">
        <f>VLOOKUP(C750,Hoja2!$D$2:$N$5000,8,FALSE)</f>
        <v>0.17532</v>
      </c>
      <c r="K750" s="218">
        <f>VLOOKUP(C750,Hoja2!$D$2:$N$5000,9,FALSE)</f>
        <v>0.15453</v>
      </c>
      <c r="L750" s="218">
        <f>VLOOKUP(C750,Hoja2!$D$2:$N$5000,10,FALSE)</f>
        <v>63.439715999999997</v>
      </c>
      <c r="M750" s="218">
        <f>VLOOKUP(C750,Hoja2!$D$2:$N$5000,11,FALSE)</f>
        <v>17.338560999999999</v>
      </c>
    </row>
    <row r="751" spans="1:13">
      <c r="A751" s="529"/>
      <c r="B751" s="541"/>
      <c r="C751" s="398" t="s">
        <v>1402</v>
      </c>
      <c r="D751" s="221" t="str">
        <f>VLOOKUP(C751,Hoja2!$D$2:$N$5000,2,FALSE)</f>
        <v>Vidrios, cauchos y plásticos</v>
      </c>
      <c r="E751" s="215">
        <f>VLOOKUP(C751,Hoja2!$D$2:$N$5000,3,FALSE)</f>
        <v>7</v>
      </c>
      <c r="F751" s="217">
        <f>VLOOKUP(C751,Hoja2!$D$2:$N$5000,4,FALSE)</f>
        <v>42675</v>
      </c>
      <c r="G751" s="217">
        <f>VLOOKUP(C751,Hoja2!$D$2:$N$5000,5,FALSE)</f>
        <v>44500</v>
      </c>
      <c r="H751" s="218">
        <f>VLOOKUP(C751,Hoja2!$D$2:$N$5000,6,FALSE)</f>
        <v>0.208346</v>
      </c>
      <c r="I751" s="218">
        <f>VLOOKUP(C751,Hoja2!$D$2:$N$5000,7,FALSE)</f>
        <v>0.71559899999999999</v>
      </c>
      <c r="J751" s="218">
        <f>VLOOKUP(C751,Hoja2!$D$2:$N$5000,8,FALSE)</f>
        <v>0.88119999999999998</v>
      </c>
      <c r="K751" s="218">
        <f>VLOOKUP(C751,Hoja2!$D$2:$N$5000,9,FALSE)</f>
        <v>0.89627400000000002</v>
      </c>
      <c r="L751" s="218">
        <f>VLOOKUP(C751,Hoja2!$D$2:$N$5000,10,FALSE)</f>
        <v>483.32863200000003</v>
      </c>
      <c r="M751" s="218">
        <f>VLOOKUP(C751,Hoja2!$D$2:$N$5000,11,FALSE)</f>
        <v>15.771364</v>
      </c>
    </row>
    <row r="752" spans="1:13">
      <c r="A752" s="529"/>
      <c r="B752" s="541"/>
      <c r="C752" s="398" t="s">
        <v>1777</v>
      </c>
      <c r="D752" s="221" t="str">
        <f>VLOOKUP(C752,Hoja2!$D$2:$N$5000,2,FALSE)</f>
        <v>Comercio</v>
      </c>
      <c r="E752" s="215">
        <f>VLOOKUP(C752,Hoja2!$D$2:$N$5000,3,FALSE)</f>
        <v>3</v>
      </c>
      <c r="F752" s="217">
        <f>VLOOKUP(C752,Hoja2!$D$2:$N$5000,4,FALSE)</f>
        <v>42767</v>
      </c>
      <c r="G752" s="217">
        <f>VLOOKUP(C752,Hoja2!$D$2:$N$5000,5,FALSE)</f>
        <v>44592</v>
      </c>
      <c r="H752" s="218">
        <f>VLOOKUP(C752,Hoja2!$D$2:$N$5000,6,FALSE)</f>
        <v>0.21498100000000001</v>
      </c>
      <c r="I752" s="218">
        <f>VLOOKUP(C752,Hoja2!$D$2:$N$5000,7,FALSE)</f>
        <v>0.72732200000000002</v>
      </c>
      <c r="J752" s="218">
        <f>VLOOKUP(C752,Hoja2!$D$2:$N$5000,8,FALSE)</f>
        <v>1.7736799999999999</v>
      </c>
      <c r="K752" s="218">
        <f>VLOOKUP(C752,Hoja2!$D$2:$N$5000,9,FALSE)</f>
        <v>1.849056</v>
      </c>
      <c r="L752" s="218">
        <f>VLOOKUP(C752,Hoja2!$D$2:$N$5000,10,FALSE)</f>
        <v>998.565516</v>
      </c>
      <c r="M752" s="218">
        <f>VLOOKUP(C752,Hoja2!$D$2:$N$5000,11,FALSE)</f>
        <v>15.884433</v>
      </c>
    </row>
    <row r="753" spans="1:13">
      <c r="A753" s="529"/>
      <c r="B753" s="541"/>
      <c r="C753" s="398" t="s">
        <v>2019</v>
      </c>
      <c r="D753" s="221" t="str">
        <f>VLOOKUP(C753,Hoja2!$D$2:$N$5000,2,FALSE)</f>
        <v>Alimentos</v>
      </c>
      <c r="E753" s="215">
        <f>VLOOKUP(C753,Hoja2!$D$2:$N$5000,3,FALSE)</f>
        <v>7</v>
      </c>
      <c r="F753" s="217">
        <f>VLOOKUP(C753,Hoja2!$D$2:$N$5000,4,FALSE)</f>
        <v>44256</v>
      </c>
      <c r="G753" s="217">
        <f>VLOOKUP(C753,Hoja2!$D$2:$N$5000,5,FALSE)</f>
        <v>46022</v>
      </c>
      <c r="H753" s="218">
        <f>VLOOKUP(C753,Hoja2!$D$2:$N$5000,6,FALSE)</f>
        <v>0.18440100000000001</v>
      </c>
      <c r="I753" s="218">
        <f>VLOOKUP(C753,Hoja2!$D$2:$N$5000,7,FALSE)</f>
        <v>0.70668299999999995</v>
      </c>
      <c r="J753" s="218">
        <f>VLOOKUP(C753,Hoja2!$D$2:$N$5000,8,FALSE)</f>
        <v>1.1628000000000001</v>
      </c>
      <c r="K753" s="218">
        <f>VLOOKUP(C753,Hoja2!$D$2:$N$5000,9,FALSE)</f>
        <v>1.1760710000000001</v>
      </c>
      <c r="L753" s="218">
        <f>VLOOKUP(C753,Hoja2!$D$2:$N$5000,10,FALSE)</f>
        <v>629.90117499999997</v>
      </c>
      <c r="M753" s="218">
        <f>VLOOKUP(C753,Hoja2!$D$2:$N$5000,11,FALSE)</f>
        <v>10.474392999999999</v>
      </c>
    </row>
    <row r="754" spans="1:13">
      <c r="A754" s="529"/>
      <c r="B754" s="541"/>
      <c r="C754" s="398" t="s">
        <v>3320</v>
      </c>
      <c r="D754" s="221" t="str">
        <f>VLOOKUP(C754,Hoja2!$D$2:$N$5000,2,FALSE)</f>
        <v>Comercio</v>
      </c>
      <c r="E754" s="215">
        <f>VLOOKUP(C754,Hoja2!$D$2:$N$5000,3,FALSE)</f>
        <v>6</v>
      </c>
      <c r="F754" s="217">
        <f>VLOOKUP(C754,Hoja2!$D$2:$N$5000,4,FALSE)</f>
        <v>44470</v>
      </c>
      <c r="G754" s="217">
        <f>VLOOKUP(C754,Hoja2!$D$2:$N$5000,5,FALSE)</f>
        <v>45565</v>
      </c>
      <c r="H754" s="218">
        <f>VLOOKUP(C754,Hoja2!$D$2:$N$5000,6,FALSE)</f>
        <v>0.17905099999999999</v>
      </c>
      <c r="I754" s="218">
        <f>VLOOKUP(C754,Hoja2!$D$2:$N$5000,7,FALSE)</f>
        <v>0.40084799999999998</v>
      </c>
      <c r="J754" s="218">
        <f>VLOOKUP(C754,Hoja2!$D$2:$N$5000,8,FALSE)</f>
        <v>0.27360000000000001</v>
      </c>
      <c r="K754" s="218">
        <f>VLOOKUP(C754,Hoja2!$D$2:$N$5000,9,FALSE)</f>
        <v>0.26785199999999998</v>
      </c>
      <c r="L754" s="218">
        <f>VLOOKUP(C754,Hoja2!$D$2:$N$5000,10,FALSE)</f>
        <v>84.054017999999999</v>
      </c>
      <c r="M754" s="218">
        <f>VLOOKUP(C754,Hoja2!$D$2:$N$5000,11,FALSE)</f>
        <v>19.015156000000001</v>
      </c>
    </row>
    <row r="755" spans="1:13">
      <c r="A755" s="529"/>
      <c r="B755" s="541"/>
      <c r="C755" s="398" t="s">
        <v>2021</v>
      </c>
      <c r="D755" s="221" t="str">
        <f>VLOOKUP(C755,Hoja2!$D$2:$N$5000,2,FALSE)</f>
        <v>Otros</v>
      </c>
      <c r="E755" s="215">
        <f>VLOOKUP(C755,Hoja2!$D$2:$N$5000,3,FALSE)</f>
        <v>7</v>
      </c>
      <c r="F755" s="217">
        <f>VLOOKUP(C755,Hoja2!$D$2:$N$5000,4,FALSE)</f>
        <v>42873</v>
      </c>
      <c r="G755" s="217">
        <f>VLOOKUP(C755,Hoja2!$D$2:$N$5000,5,FALSE)</f>
        <v>44561</v>
      </c>
      <c r="H755" s="218">
        <f>VLOOKUP(C755,Hoja2!$D$2:$N$5000,6,FALSE)</f>
        <v>0.139539</v>
      </c>
      <c r="I755" s="218">
        <f>VLOOKUP(C755,Hoja2!$D$2:$N$5000,7,FALSE)</f>
        <v>0.33261400000000002</v>
      </c>
      <c r="J755" s="218">
        <f>VLOOKUP(C755,Hoja2!$D$2:$N$5000,8,FALSE)</f>
        <v>0.69940000000000002</v>
      </c>
      <c r="K755" s="218">
        <f>VLOOKUP(C755,Hoja2!$D$2:$N$5000,9,FALSE)</f>
        <v>0.48419400000000001</v>
      </c>
      <c r="L755" s="218">
        <f>VLOOKUP(C755,Hoja2!$D$2:$N$5000,10,FALSE)</f>
        <v>178.307016</v>
      </c>
      <c r="M755" s="218">
        <f>VLOOKUP(C755,Hoja2!$D$2:$N$5000,11,FALSE)</f>
        <v>18.088636000000001</v>
      </c>
    </row>
    <row r="756" spans="1:13">
      <c r="A756" s="529"/>
      <c r="B756" s="541"/>
      <c r="C756" s="398" t="s">
        <v>2023</v>
      </c>
      <c r="D756" s="221" t="str">
        <f>VLOOKUP(C756,Hoja2!$D$2:$N$5000,2,FALSE)</f>
        <v>Otros</v>
      </c>
      <c r="E756" s="215">
        <f>VLOOKUP(C756,Hoja2!$D$2:$N$5000,3,FALSE)</f>
        <v>7</v>
      </c>
      <c r="F756" s="217">
        <f>VLOOKUP(C756,Hoja2!$D$2:$N$5000,4,FALSE)</f>
        <v>42873</v>
      </c>
      <c r="G756" s="217">
        <f>VLOOKUP(C756,Hoja2!$D$2:$N$5000,5,FALSE)</f>
        <v>44561</v>
      </c>
      <c r="H756" s="218">
        <f>VLOOKUP(C756,Hoja2!$D$2:$N$5000,6,FALSE)</f>
        <v>8.0837000000000006E-2</v>
      </c>
      <c r="I756" s="218">
        <f>VLOOKUP(C756,Hoja2!$D$2:$N$5000,7,FALSE)</f>
        <v>0.19563900000000001</v>
      </c>
      <c r="J756" s="218">
        <f>VLOOKUP(C756,Hoja2!$D$2:$N$5000,8,FALSE)</f>
        <v>8.0519999999999994E-2</v>
      </c>
      <c r="K756" s="218">
        <f>VLOOKUP(C756,Hoja2!$D$2:$N$5000,9,FALSE)</f>
        <v>1.0302E-2</v>
      </c>
      <c r="L756" s="218">
        <f>VLOOKUP(C756,Hoja2!$D$2:$N$5000,10,FALSE)</f>
        <v>12.073943999999999</v>
      </c>
      <c r="M756" s="218">
        <f>VLOOKUP(C756,Hoja2!$D$2:$N$5000,11,FALSE)</f>
        <v>12.980444</v>
      </c>
    </row>
    <row r="757" spans="1:13">
      <c r="A757" s="529"/>
      <c r="B757" s="541"/>
      <c r="C757" s="398" t="s">
        <v>6344</v>
      </c>
      <c r="D757" s="221" t="str">
        <f>VLOOKUP(C757,Hoja2!$D$2:$N$5000,2,FALSE)</f>
        <v>Comercio</v>
      </c>
      <c r="E757" s="215">
        <f>VLOOKUP(C757,Hoja2!$D$2:$N$5000,3,FALSE)</f>
        <v>7</v>
      </c>
      <c r="F757" s="217">
        <f>VLOOKUP(C757,Hoja2!$D$2:$N$5000,4,FALSE)</f>
        <v>44013</v>
      </c>
      <c r="G757" s="217">
        <f>VLOOKUP(C757,Hoja2!$D$2:$N$5000,5,FALSE)</f>
        <v>44926</v>
      </c>
      <c r="H757" s="218">
        <f>VLOOKUP(C757,Hoja2!$D$2:$N$5000,6,FALSE)</f>
        <v>0.20097999999999999</v>
      </c>
      <c r="I757" s="218">
        <f>VLOOKUP(C757,Hoja2!$D$2:$N$5000,7,FALSE)</f>
        <v>0.48420800000000003</v>
      </c>
      <c r="J757" s="218">
        <f>VLOOKUP(C757,Hoja2!$D$2:$N$5000,8,FALSE)</f>
        <v>0.19800000000000001</v>
      </c>
      <c r="K757" s="218">
        <f>VLOOKUP(C757,Hoja2!$D$2:$N$5000,9,FALSE)</f>
        <v>0.20604</v>
      </c>
      <c r="L757" s="218">
        <f>VLOOKUP(C757,Hoja2!$D$2:$N$5000,10,FALSE)</f>
        <v>73.484166000000002</v>
      </c>
      <c r="M757" s="218">
        <f>VLOOKUP(C757,Hoja2!$D$2:$N$5000,11,FALSE)</f>
        <v>21.288582000000002</v>
      </c>
    </row>
    <row r="758" spans="1:13">
      <c r="A758" s="529"/>
      <c r="B758" s="541"/>
      <c r="C758" s="398" t="s">
        <v>5297</v>
      </c>
      <c r="D758" s="221" t="str">
        <f>VLOOKUP(C758,Hoja2!$D$2:$N$5000,2,FALSE)</f>
        <v>Comercio</v>
      </c>
      <c r="E758" s="215">
        <f>VLOOKUP(C758,Hoja2!$D$2:$N$5000,3,FALSE)</f>
        <v>7</v>
      </c>
      <c r="F758" s="217">
        <f>VLOOKUP(C758,Hoja2!$D$2:$N$5000,4,FALSE)</f>
        <v>43101</v>
      </c>
      <c r="G758" s="217">
        <f>VLOOKUP(C758,Hoja2!$D$2:$N$5000,5,FALSE)</f>
        <v>44926</v>
      </c>
      <c r="H758" s="218">
        <f>VLOOKUP(C758,Hoja2!$D$2:$N$5000,6,FALSE)</f>
        <v>0.25045099999999998</v>
      </c>
      <c r="I758" s="218">
        <f>VLOOKUP(C758,Hoja2!$D$2:$N$5000,7,FALSE)</f>
        <v>0.57675600000000005</v>
      </c>
      <c r="J758" s="218">
        <f>VLOOKUP(C758,Hoja2!$D$2:$N$5000,8,FALSE)</f>
        <v>1.5214760000000001</v>
      </c>
      <c r="K758" s="218">
        <f>VLOOKUP(C758,Hoja2!$D$2:$N$5000,9,FALSE)</f>
        <v>1.452582</v>
      </c>
      <c r="L758" s="218">
        <f>VLOOKUP(C758,Hoja2!$D$2:$N$5000,10,FALSE)</f>
        <v>672.58667400000002</v>
      </c>
      <c r="M758" s="218">
        <f>VLOOKUP(C758,Hoja2!$D$2:$N$5000,11,FALSE)</f>
        <v>15.620583</v>
      </c>
    </row>
    <row r="759" spans="1:13">
      <c r="A759" s="529"/>
      <c r="B759" s="541"/>
      <c r="C759" s="398" t="s">
        <v>2175</v>
      </c>
      <c r="D759" s="221" t="str">
        <f>VLOOKUP(C759,Hoja2!$D$2:$N$5000,2,FALSE)</f>
        <v>Otros</v>
      </c>
      <c r="E759" s="215">
        <f>VLOOKUP(C759,Hoja2!$D$2:$N$5000,3,FALSE)</f>
        <v>7</v>
      </c>
      <c r="F759" s="217">
        <f>VLOOKUP(C759,Hoja2!$D$2:$N$5000,4,FALSE)</f>
        <v>42917</v>
      </c>
      <c r="G759" s="217">
        <f>VLOOKUP(C759,Hoja2!$D$2:$N$5000,5,FALSE)</f>
        <v>44742</v>
      </c>
      <c r="H759" s="218">
        <f>VLOOKUP(C759,Hoja2!$D$2:$N$5000,6,FALSE)</f>
        <v>0.23746300000000001</v>
      </c>
      <c r="I759" s="218">
        <f>VLOOKUP(C759,Hoja2!$D$2:$N$5000,7,FALSE)</f>
        <v>0.59493600000000002</v>
      </c>
      <c r="J759" s="218">
        <f>VLOOKUP(C759,Hoja2!$D$2:$N$5000,8,FALSE)</f>
        <v>0.27200000000000002</v>
      </c>
      <c r="K759" s="218">
        <f>VLOOKUP(C759,Hoja2!$D$2:$N$5000,9,FALSE)</f>
        <v>0.26785199999999998</v>
      </c>
      <c r="L759" s="218">
        <f>VLOOKUP(C759,Hoja2!$D$2:$N$5000,10,FALSE)</f>
        <v>124.03608</v>
      </c>
      <c r="M759" s="218">
        <f>VLOOKUP(C759,Hoja2!$D$2:$N$5000,11,FALSE)</f>
        <v>18.393421</v>
      </c>
    </row>
    <row r="760" spans="1:13">
      <c r="A760" s="529"/>
      <c r="B760" s="541"/>
      <c r="C760" s="398" t="s">
        <v>2177</v>
      </c>
      <c r="D760" s="221" t="str">
        <f>VLOOKUP(C760,Hoja2!$D$2:$N$5000,2,FALSE)</f>
        <v>Otros</v>
      </c>
      <c r="E760" s="215">
        <f>VLOOKUP(C760,Hoja2!$D$2:$N$5000,3,FALSE)</f>
        <v>7</v>
      </c>
      <c r="F760" s="217">
        <f>VLOOKUP(C760,Hoja2!$D$2:$N$5000,4,FALSE)</f>
        <v>42917</v>
      </c>
      <c r="G760" s="217">
        <f>VLOOKUP(C760,Hoja2!$D$2:$N$5000,5,FALSE)</f>
        <v>44742</v>
      </c>
      <c r="H760" s="218">
        <f>VLOOKUP(C760,Hoja2!$D$2:$N$5000,6,FALSE)</f>
        <v>0.21027599999999999</v>
      </c>
      <c r="I760" s="218">
        <f>VLOOKUP(C760,Hoja2!$D$2:$N$5000,7,FALSE)</f>
        <v>0.94721699999999998</v>
      </c>
      <c r="J760" s="218">
        <f>VLOOKUP(C760,Hoja2!$D$2:$N$5000,8,FALSE)</f>
        <v>0.36320000000000002</v>
      </c>
      <c r="K760" s="218">
        <f>VLOOKUP(C760,Hoja2!$D$2:$N$5000,9,FALSE)</f>
        <v>0.37087199999999998</v>
      </c>
      <c r="L760" s="218">
        <f>VLOOKUP(C760,Hoja2!$D$2:$N$5000,10,FALSE)</f>
        <v>263.68999200000002</v>
      </c>
      <c r="M760" s="218">
        <f>VLOOKUP(C760,Hoja2!$D$2:$N$5000,11,FALSE)</f>
        <v>16.327946000000001</v>
      </c>
    </row>
    <row r="761" spans="1:13">
      <c r="A761" s="529"/>
      <c r="B761" s="541"/>
      <c r="C761" s="398" t="s">
        <v>1775</v>
      </c>
      <c r="D761" s="221" t="str">
        <f>VLOOKUP(C761,Hoja2!$D$2:$N$5000,2,FALSE)</f>
        <v>Papel</v>
      </c>
      <c r="E761" s="215">
        <f>VLOOKUP(C761,Hoja2!$D$2:$N$5000,3,FALSE)</f>
        <v>7</v>
      </c>
      <c r="F761" s="217">
        <f>VLOOKUP(C761,Hoja2!$D$2:$N$5000,4,FALSE)</f>
        <v>42788</v>
      </c>
      <c r="G761" s="217">
        <f>VLOOKUP(C761,Hoja2!$D$2:$N$5000,5,FALSE)</f>
        <v>46440</v>
      </c>
      <c r="H761" s="218">
        <f>VLOOKUP(C761,Hoja2!$D$2:$N$5000,6,FALSE)</f>
        <v>0.18618899999999999</v>
      </c>
      <c r="I761" s="218">
        <f>VLOOKUP(C761,Hoja2!$D$2:$N$5000,7,FALSE)</f>
        <v>0.52941899999999997</v>
      </c>
      <c r="J761" s="218">
        <f>VLOOKUP(C761,Hoja2!$D$2:$N$5000,8,FALSE)</f>
        <v>0.49359999999999998</v>
      </c>
      <c r="K761" s="218">
        <f>VLOOKUP(C761,Hoja2!$D$2:$N$5000,9,FALSE)</f>
        <v>0.41208</v>
      </c>
      <c r="L761" s="218">
        <f>VLOOKUP(C761,Hoja2!$D$2:$N$5000,10,FALSE)</f>
        <v>200.291484</v>
      </c>
      <c r="M761" s="218">
        <f>VLOOKUP(C761,Hoja2!$D$2:$N$5000,11,FALSE)</f>
        <v>16.773451999999999</v>
      </c>
    </row>
    <row r="762" spans="1:13">
      <c r="A762" s="529"/>
      <c r="B762" s="541"/>
      <c r="C762" s="398" t="s">
        <v>5303</v>
      </c>
      <c r="D762" s="221" t="str">
        <f>VLOOKUP(C762,Hoja2!$D$2:$N$5000,2,FALSE)</f>
        <v>Comercio</v>
      </c>
      <c r="E762" s="215">
        <f>VLOOKUP(C762,Hoja2!$D$2:$N$5000,3,FALSE)</f>
        <v>14</v>
      </c>
      <c r="F762" s="217">
        <f>VLOOKUP(C762,Hoja2!$D$2:$N$5000,4,FALSE)</f>
        <v>42736</v>
      </c>
      <c r="G762" s="217">
        <f>VLOOKUP(C762,Hoja2!$D$2:$N$5000,5,FALSE)</f>
        <v>44926</v>
      </c>
      <c r="H762" s="218">
        <f>VLOOKUP(C762,Hoja2!$D$2:$N$5000,6,FALSE)</f>
        <v>0.236508</v>
      </c>
      <c r="I762" s="218">
        <f>VLOOKUP(C762,Hoja2!$D$2:$N$5000,7,FALSE)</f>
        <v>0.45454099999999997</v>
      </c>
      <c r="J762" s="218">
        <f>VLOOKUP(C762,Hoja2!$D$2:$N$5000,8,FALSE)</f>
        <v>0.24160000000000001</v>
      </c>
      <c r="K762" s="218">
        <f>VLOOKUP(C762,Hoja2!$D$2:$N$5000,9,FALSE)</f>
        <v>0.22886600000000001</v>
      </c>
      <c r="L762" s="218">
        <f>VLOOKUP(C762,Hoja2!$D$2:$N$5000,10,FALSE)</f>
        <v>84.992509999999996</v>
      </c>
      <c r="M762" s="218">
        <f>VLOOKUP(C762,Hoja2!$D$2:$N$5000,11,FALSE)</f>
        <v>16.837613000000001</v>
      </c>
    </row>
    <row r="763" spans="1:13">
      <c r="A763" s="529"/>
      <c r="B763" s="541"/>
      <c r="C763" s="398" t="s">
        <v>5304</v>
      </c>
      <c r="D763" s="221" t="str">
        <f>VLOOKUP(C763,Hoja2!$D$2:$N$5000,2,FALSE)</f>
        <v>Comercio</v>
      </c>
      <c r="E763" s="215">
        <f>VLOOKUP(C763,Hoja2!$D$2:$N$5000,3,FALSE)</f>
        <v>8</v>
      </c>
      <c r="F763" s="217">
        <f>VLOOKUP(C763,Hoja2!$D$2:$N$5000,4,FALSE)</f>
        <v>42736</v>
      </c>
      <c r="G763" s="217">
        <f>VLOOKUP(C763,Hoja2!$D$2:$N$5000,5,FALSE)</f>
        <v>44926</v>
      </c>
      <c r="H763" s="218">
        <f>VLOOKUP(C763,Hoja2!$D$2:$N$5000,6,FALSE)</f>
        <v>0.29651100000000002</v>
      </c>
      <c r="I763" s="218">
        <f>VLOOKUP(C763,Hoja2!$D$2:$N$5000,7,FALSE)</f>
        <v>0.37468499999999999</v>
      </c>
      <c r="J763" s="218">
        <f>VLOOKUP(C763,Hoja2!$D$2:$N$5000,8,FALSE)</f>
        <v>0.44087480000000001</v>
      </c>
      <c r="K763" s="218">
        <f>VLOOKUP(C763,Hoja2!$D$2:$N$5000,9,FALSE)</f>
        <v>0.378216</v>
      </c>
      <c r="L763" s="218">
        <f>VLOOKUP(C763,Hoja2!$D$2:$N$5000,10,FALSE)</f>
        <v>126.61158</v>
      </c>
      <c r="M763" s="218">
        <f>VLOOKUP(C763,Hoja2!$D$2:$N$5000,11,FALSE)</f>
        <v>17.509810999999999</v>
      </c>
    </row>
    <row r="764" spans="1:13">
      <c r="A764" s="529"/>
      <c r="B764" s="541"/>
      <c r="C764" s="398" t="s">
        <v>5305</v>
      </c>
      <c r="D764" s="221" t="str">
        <f>VLOOKUP(C764,Hoja2!$D$2:$N$5000,2,FALSE)</f>
        <v>Comercio</v>
      </c>
      <c r="E764" s="215">
        <f>VLOOKUP(C764,Hoja2!$D$2:$N$5000,3,FALSE)</f>
        <v>1</v>
      </c>
      <c r="F764" s="217">
        <f>VLOOKUP(C764,Hoja2!$D$2:$N$5000,4,FALSE)</f>
        <v>42736</v>
      </c>
      <c r="G764" s="217">
        <f>VLOOKUP(C764,Hoja2!$D$2:$N$5000,5,FALSE)</f>
        <v>44926</v>
      </c>
      <c r="H764" s="218">
        <f>VLOOKUP(C764,Hoja2!$D$2:$N$5000,6,FALSE)</f>
        <v>0.27374100000000001</v>
      </c>
      <c r="I764" s="218">
        <f>VLOOKUP(C764,Hoja2!$D$2:$N$5000,7,FALSE)</f>
        <v>0.47504999999999997</v>
      </c>
      <c r="J764" s="218">
        <f>VLOOKUP(C764,Hoja2!$D$2:$N$5000,8,FALSE)</f>
        <v>0.29488639999999999</v>
      </c>
      <c r="K764" s="218">
        <f>VLOOKUP(C764,Hoja2!$D$2:$N$5000,9,FALSE)</f>
        <v>0.28366200000000003</v>
      </c>
      <c r="L764" s="218">
        <f>VLOOKUP(C764,Hoja2!$D$2:$N$5000,10,FALSE)</f>
        <v>108.430488</v>
      </c>
      <c r="M764" s="218">
        <f>VLOOKUP(C764,Hoja2!$D$2:$N$5000,11,FALSE)</f>
        <v>16.662492</v>
      </c>
    </row>
    <row r="765" spans="1:13">
      <c r="A765" s="529"/>
      <c r="B765" s="541"/>
      <c r="C765" s="398" t="s">
        <v>5298</v>
      </c>
      <c r="D765" s="221" t="str">
        <f>VLOOKUP(C765,Hoja2!$D$2:$N$5000,2,FALSE)</f>
        <v>Comercio</v>
      </c>
      <c r="E765" s="215">
        <f>VLOOKUP(C765,Hoja2!$D$2:$N$5000,3,FALSE)</f>
        <v>2</v>
      </c>
      <c r="F765" s="217">
        <f>VLOOKUP(C765,Hoja2!$D$2:$N$5000,4,FALSE)</f>
        <v>42736</v>
      </c>
      <c r="G765" s="217">
        <f>VLOOKUP(C765,Hoja2!$D$2:$N$5000,5,FALSE)</f>
        <v>44926</v>
      </c>
      <c r="H765" s="218">
        <f>VLOOKUP(C765,Hoja2!$D$2:$N$5000,6,FALSE)</f>
        <v>0.25246600000000002</v>
      </c>
      <c r="I765" s="218">
        <f>VLOOKUP(C765,Hoja2!$D$2:$N$5000,7,FALSE)</f>
        <v>0.39241900000000002</v>
      </c>
      <c r="J765" s="218">
        <f>VLOOKUP(C765,Hoja2!$D$2:$N$5000,8,FALSE)</f>
        <v>0.51927279999999998</v>
      </c>
      <c r="K765" s="218">
        <f>VLOOKUP(C765,Hoja2!$D$2:$N$5000,9,FALSE)</f>
        <v>0.45175799999999999</v>
      </c>
      <c r="L765" s="218">
        <f>VLOOKUP(C765,Hoja2!$D$2:$N$5000,10,FALSE)</f>
        <v>157.72463999999999</v>
      </c>
      <c r="M765" s="218">
        <f>VLOOKUP(C765,Hoja2!$D$2:$N$5000,11,FALSE)</f>
        <v>17.229012999999998</v>
      </c>
    </row>
    <row r="766" spans="1:13">
      <c r="A766" s="529"/>
      <c r="B766" s="541"/>
      <c r="C766" s="398" t="s">
        <v>5299</v>
      </c>
      <c r="D766" s="221" t="str">
        <f>VLOOKUP(C766,Hoja2!$D$2:$N$5000,2,FALSE)</f>
        <v>Comercio</v>
      </c>
      <c r="E766" s="215">
        <f>VLOOKUP(C766,Hoja2!$D$2:$N$5000,3,FALSE)</f>
        <v>3</v>
      </c>
      <c r="F766" s="217">
        <f>VLOOKUP(C766,Hoja2!$D$2:$N$5000,4,FALSE)</f>
        <v>42736</v>
      </c>
      <c r="G766" s="217">
        <f>VLOOKUP(C766,Hoja2!$D$2:$N$5000,5,FALSE)</f>
        <v>44926</v>
      </c>
      <c r="H766" s="218">
        <f>VLOOKUP(C766,Hoja2!$D$2:$N$5000,6,FALSE)</f>
        <v>0.25845000000000001</v>
      </c>
      <c r="I766" s="218">
        <f>VLOOKUP(C766,Hoja2!$D$2:$N$5000,7,FALSE)</f>
        <v>0.56666899999999998</v>
      </c>
      <c r="J766" s="218">
        <f>VLOOKUP(C766,Hoja2!$D$2:$N$5000,8,FALSE)</f>
        <v>0.13866000000000001</v>
      </c>
      <c r="K766" s="218">
        <f>VLOOKUP(C766,Hoja2!$D$2:$N$5000,9,FALSE)</f>
        <v>0.136578</v>
      </c>
      <c r="L766" s="218">
        <f>VLOOKUP(C766,Hoja2!$D$2:$N$5000,10,FALSE)</f>
        <v>60.821784000000001</v>
      </c>
      <c r="M766" s="218">
        <f>VLOOKUP(C766,Hoja2!$D$2:$N$5000,11,FALSE)</f>
        <v>15.816577000000001</v>
      </c>
    </row>
    <row r="767" spans="1:13">
      <c r="A767" s="529"/>
      <c r="B767" s="541"/>
      <c r="C767" s="398" t="s">
        <v>5300</v>
      </c>
      <c r="D767" s="221" t="str">
        <f>VLOOKUP(C767,Hoja2!$D$2:$N$5000,2,FALSE)</f>
        <v>Comercio</v>
      </c>
      <c r="E767" s="215">
        <f>VLOOKUP(C767,Hoja2!$D$2:$N$5000,3,FALSE)</f>
        <v>3</v>
      </c>
      <c r="F767" s="217">
        <f>VLOOKUP(C767,Hoja2!$D$2:$N$5000,4,FALSE)</f>
        <v>42736</v>
      </c>
      <c r="G767" s="217">
        <f>VLOOKUP(C767,Hoja2!$D$2:$N$5000,5,FALSE)</f>
        <v>44926</v>
      </c>
      <c r="H767" s="218">
        <f>VLOOKUP(C767,Hoja2!$D$2:$N$5000,6,FALSE)</f>
        <v>0.194992</v>
      </c>
      <c r="I767" s="218">
        <f>VLOOKUP(C767,Hoja2!$D$2:$N$5000,7,FALSE)</f>
        <v>3.6906000000000001E-2</v>
      </c>
      <c r="J767" s="218">
        <f>VLOOKUP(C767,Hoja2!$D$2:$N$5000,8,FALSE)</f>
        <v>0.19985439999999999</v>
      </c>
      <c r="K767" s="218">
        <f>VLOOKUP(C767,Hoja2!$D$2:$N$5000,9,FALSE)</f>
        <v>0.136578</v>
      </c>
      <c r="L767" s="218">
        <f>VLOOKUP(C767,Hoja2!$D$2:$N$5000,10,FALSE)</f>
        <v>5.7013920000000002</v>
      </c>
      <c r="M767" s="218">
        <f>VLOOKUP(C767,Hoja2!$D$2:$N$5000,11,FALSE)</f>
        <v>65.379732000000004</v>
      </c>
    </row>
    <row r="768" spans="1:13">
      <c r="A768" s="529"/>
      <c r="B768" s="541"/>
      <c r="C768" s="398" t="s">
        <v>5301</v>
      </c>
      <c r="D768" s="221" t="str">
        <f>VLOOKUP(C768,Hoja2!$D$2:$N$5000,2,FALSE)</f>
        <v>Comercio</v>
      </c>
      <c r="E768" s="215">
        <f>VLOOKUP(C768,Hoja2!$D$2:$N$5000,3,FALSE)</f>
        <v>3</v>
      </c>
      <c r="F768" s="217">
        <f>VLOOKUP(C768,Hoja2!$D$2:$N$5000,4,FALSE)</f>
        <v>42736</v>
      </c>
      <c r="G768" s="217">
        <f>VLOOKUP(C768,Hoja2!$D$2:$N$5000,5,FALSE)</f>
        <v>44926</v>
      </c>
      <c r="H768" s="218">
        <f>VLOOKUP(C768,Hoja2!$D$2:$N$5000,6,FALSE)</f>
        <v>0.27817999999999998</v>
      </c>
      <c r="I768" s="218">
        <f>VLOOKUP(C768,Hoja2!$D$2:$N$5000,7,FALSE)</f>
        <v>0.539107</v>
      </c>
      <c r="J768" s="218">
        <f>VLOOKUP(C768,Hoja2!$D$2:$N$5000,8,FALSE)</f>
        <v>0.21650920000000001</v>
      </c>
      <c r="K768" s="218">
        <f>VLOOKUP(C768,Hoja2!$D$2:$N$5000,9,FALSE)</f>
        <v>0.21012</v>
      </c>
      <c r="L768" s="218">
        <f>VLOOKUP(C768,Hoja2!$D$2:$N$5000,10,FALSE)</f>
        <v>90.348336000000003</v>
      </c>
      <c r="M768" s="218">
        <f>VLOOKUP(C768,Hoja2!$D$2:$N$5000,11,FALSE)</f>
        <v>15.999494</v>
      </c>
    </row>
    <row r="769" spans="1:13">
      <c r="A769" s="529"/>
      <c r="B769" s="541"/>
      <c r="C769" s="398" t="s">
        <v>5302</v>
      </c>
      <c r="D769" s="221" t="str">
        <f>VLOOKUP(C769,Hoja2!$D$2:$N$5000,2,FALSE)</f>
        <v>Comercio</v>
      </c>
      <c r="E769" s="215">
        <f>VLOOKUP(C769,Hoja2!$D$2:$N$5000,3,FALSE)</f>
        <v>7</v>
      </c>
      <c r="F769" s="217">
        <f>VLOOKUP(C769,Hoja2!$D$2:$N$5000,4,FALSE)</f>
        <v>42736</v>
      </c>
      <c r="G769" s="217">
        <f>VLOOKUP(C769,Hoja2!$D$2:$N$5000,5,FALSE)</f>
        <v>44926</v>
      </c>
      <c r="H769" s="218">
        <f>VLOOKUP(C769,Hoja2!$D$2:$N$5000,6,FALSE)</f>
        <v>0.29588300000000001</v>
      </c>
      <c r="I769" s="218">
        <f>VLOOKUP(C769,Hoja2!$D$2:$N$5000,7,FALSE)</f>
        <v>0.61482300000000001</v>
      </c>
      <c r="J769" s="218">
        <f>VLOOKUP(C769,Hoja2!$D$2:$N$5000,8,FALSE)</f>
        <v>0.46879999999999999</v>
      </c>
      <c r="K769" s="218">
        <f>VLOOKUP(C769,Hoja2!$D$2:$N$5000,9,FALSE)</f>
        <v>0.46359</v>
      </c>
      <c r="L769" s="218">
        <f>VLOOKUP(C769,Hoja2!$D$2:$N$5000,10,FALSE)</f>
        <v>220.916088</v>
      </c>
      <c r="M769" s="218">
        <f>VLOOKUP(C769,Hoja2!$D$2:$N$5000,11,FALSE)</f>
        <v>15.48085</v>
      </c>
    </row>
    <row r="770" spans="1:13">
      <c r="A770" s="529"/>
      <c r="B770" s="541"/>
      <c r="C770" s="398" t="s">
        <v>5306</v>
      </c>
      <c r="D770" s="221" t="str">
        <f>VLOOKUP(C770,Hoja2!$D$2:$N$5000,2,FALSE)</f>
        <v>Comercio</v>
      </c>
      <c r="E770" s="215">
        <f>VLOOKUP(C770,Hoja2!$D$2:$N$5000,3,FALSE)</f>
        <v>7</v>
      </c>
      <c r="F770" s="217">
        <f>VLOOKUP(C770,Hoja2!$D$2:$N$5000,4,FALSE)</f>
        <v>42736</v>
      </c>
      <c r="G770" s="217">
        <f>VLOOKUP(C770,Hoja2!$D$2:$N$5000,5,FALSE)</f>
        <v>44926</v>
      </c>
      <c r="H770" s="218">
        <f>VLOOKUP(C770,Hoja2!$D$2:$N$5000,6,FALSE)</f>
        <v>0.37512800000000002</v>
      </c>
      <c r="I770" s="218">
        <f>VLOOKUP(C770,Hoja2!$D$2:$N$5000,7,FALSE)</f>
        <v>0.37351499999999999</v>
      </c>
      <c r="J770" s="218">
        <f>VLOOKUP(C770,Hoja2!$D$2:$N$5000,8,FALSE)</f>
        <v>0.27600000000000002</v>
      </c>
      <c r="K770" s="218">
        <f>VLOOKUP(C770,Hoja2!$D$2:$N$5000,9,FALSE)</f>
        <v>0.26785199999999998</v>
      </c>
      <c r="L770" s="218">
        <f>VLOOKUP(C770,Hoja2!$D$2:$N$5000,10,FALSE)</f>
        <v>79.01634</v>
      </c>
      <c r="M770" s="218">
        <f>VLOOKUP(C770,Hoja2!$D$2:$N$5000,11,FALSE)</f>
        <v>18.428982000000001</v>
      </c>
    </row>
    <row r="771" spans="1:13">
      <c r="A771" s="529"/>
      <c r="B771" s="541"/>
      <c r="C771" s="398" t="s">
        <v>5307</v>
      </c>
      <c r="D771" s="221" t="str">
        <f>VLOOKUP(C771,Hoja2!$D$2:$N$5000,2,FALSE)</f>
        <v>Comercio</v>
      </c>
      <c r="E771" s="215">
        <f>VLOOKUP(C771,Hoja2!$D$2:$N$5000,3,FALSE)</f>
        <v>7</v>
      </c>
      <c r="F771" s="217">
        <f>VLOOKUP(C771,Hoja2!$D$2:$N$5000,4,FALSE)</f>
        <v>42736</v>
      </c>
      <c r="G771" s="217">
        <f>VLOOKUP(C771,Hoja2!$D$2:$N$5000,5,FALSE)</f>
        <v>44926</v>
      </c>
      <c r="H771" s="218">
        <f>VLOOKUP(C771,Hoja2!$D$2:$N$5000,6,FALSE)</f>
        <v>0.21121400000000001</v>
      </c>
      <c r="I771" s="218">
        <f>VLOOKUP(C771,Hoja2!$D$2:$N$5000,7,FALSE)</f>
        <v>0.80871300000000002</v>
      </c>
      <c r="J771" s="218">
        <f>VLOOKUP(C771,Hoja2!$D$2:$N$5000,8,FALSE)</f>
        <v>0.51799799999999996</v>
      </c>
      <c r="K771" s="218">
        <f>VLOOKUP(C771,Hoja2!$D$2:$N$5000,9,FALSE)</f>
        <v>0.49449599999999999</v>
      </c>
      <c r="L771" s="218">
        <f>VLOOKUP(C771,Hoja2!$D$2:$N$5000,10,FALSE)</f>
        <v>321.08243399999998</v>
      </c>
      <c r="M771" s="218">
        <f>VLOOKUP(C771,Hoja2!$D$2:$N$5000,11,FALSE)</f>
        <v>14.206026</v>
      </c>
    </row>
    <row r="772" spans="1:13">
      <c r="A772" s="529"/>
      <c r="B772" s="541"/>
      <c r="C772" s="398" t="s">
        <v>2179</v>
      </c>
      <c r="D772" s="221" t="str">
        <f>VLOOKUP(C772,Hoja2!$D$2:$N$5000,2,FALSE)</f>
        <v>Bancos y financieras</v>
      </c>
      <c r="E772" s="215">
        <f>VLOOKUP(C772,Hoja2!$D$2:$N$5000,3,FALSE)</f>
        <v>7</v>
      </c>
      <c r="F772" s="217">
        <f>VLOOKUP(C772,Hoja2!$D$2:$N$5000,4,FALSE)</f>
        <v>44031</v>
      </c>
      <c r="G772" s="217">
        <f>VLOOKUP(C772,Hoja2!$D$2:$N$5000,5,FALSE)</f>
        <v>45138</v>
      </c>
      <c r="H772" s="218">
        <f>VLOOKUP(C772,Hoja2!$D$2:$N$5000,6,FALSE)</f>
        <v>0.209038</v>
      </c>
      <c r="I772" s="218">
        <f>VLOOKUP(C772,Hoja2!$D$2:$N$5000,7,FALSE)</f>
        <v>0.71814599999999995</v>
      </c>
      <c r="J772" s="218">
        <f>VLOOKUP(C772,Hoja2!$D$2:$N$5000,8,FALSE)</f>
        <v>0.15359999999999999</v>
      </c>
      <c r="K772" s="218">
        <f>VLOOKUP(C772,Hoja2!$D$2:$N$5000,9,FALSE)</f>
        <v>0.144228</v>
      </c>
      <c r="L772" s="218">
        <f>VLOOKUP(C772,Hoja2!$D$2:$N$5000,10,FALSE)</f>
        <v>84.548513999999997</v>
      </c>
      <c r="M772" s="218">
        <f>VLOOKUP(C772,Hoja2!$D$2:$N$5000,11,FALSE)</f>
        <v>15.89448</v>
      </c>
    </row>
    <row r="773" spans="1:13">
      <c r="A773" s="529"/>
      <c r="B773" s="541"/>
      <c r="C773" s="398" t="s">
        <v>2452</v>
      </c>
      <c r="D773" s="221" t="str">
        <f>VLOOKUP(C773,Hoja2!$D$2:$N$5000,2,FALSE)</f>
        <v>Otros</v>
      </c>
      <c r="E773" s="215">
        <f>VLOOKUP(C773,Hoja2!$D$2:$N$5000,3,FALSE)</f>
        <v>7</v>
      </c>
      <c r="F773" s="217">
        <f>VLOOKUP(C773,Hoja2!$D$2:$N$5000,4,FALSE)</f>
        <v>43040</v>
      </c>
      <c r="G773" s="217">
        <f>VLOOKUP(C773,Hoja2!$D$2:$N$5000,5,FALSE)</f>
        <v>45657</v>
      </c>
      <c r="H773" s="218">
        <f>VLOOKUP(C773,Hoja2!$D$2:$N$5000,6,FALSE)</f>
        <v>0.17049500000000001</v>
      </c>
      <c r="I773" s="218">
        <f>VLOOKUP(C773,Hoja2!$D$2:$N$5000,7,FALSE)</f>
        <v>0.48239599999999999</v>
      </c>
      <c r="J773" s="218">
        <f>VLOOKUP(C773,Hoja2!$D$2:$N$5000,8,FALSE)</f>
        <v>0.54379999999999995</v>
      </c>
      <c r="K773" s="218">
        <f>VLOOKUP(C773,Hoja2!$D$2:$N$5000,9,FALSE)</f>
        <v>0.42238199999999998</v>
      </c>
      <c r="L773" s="218">
        <f>VLOOKUP(C773,Hoja2!$D$2:$N$5000,10,FALSE)</f>
        <v>201.064134</v>
      </c>
      <c r="M773" s="218">
        <f>VLOOKUP(C773,Hoja2!$D$2:$N$5000,11,FALSE)</f>
        <v>18.166954</v>
      </c>
    </row>
    <row r="774" spans="1:13">
      <c r="A774" s="529"/>
      <c r="B774" s="541"/>
      <c r="C774" s="398" t="s">
        <v>2189</v>
      </c>
      <c r="D774" s="221" t="str">
        <f>VLOOKUP(C774,Hoja2!$D$2:$N$5000,2,FALSE)</f>
        <v>Vidrios, cauchos y plásticos</v>
      </c>
      <c r="E774" s="215">
        <f>VLOOKUP(C774,Hoja2!$D$2:$N$5000,3,FALSE)</f>
        <v>7</v>
      </c>
      <c r="F774" s="217">
        <f>VLOOKUP(C774,Hoja2!$D$2:$N$5000,4,FALSE)</f>
        <v>42935</v>
      </c>
      <c r="G774" s="217">
        <f>VLOOKUP(C774,Hoja2!$D$2:$N$5000,5,FALSE)</f>
        <v>44561</v>
      </c>
      <c r="H774" s="218">
        <f>VLOOKUP(C774,Hoja2!$D$2:$N$5000,6,FALSE)</f>
        <v>0.205346</v>
      </c>
      <c r="I774" s="218">
        <f>VLOOKUP(C774,Hoja2!$D$2:$N$5000,7,FALSE)</f>
        <v>0.67516399999999999</v>
      </c>
      <c r="J774" s="218">
        <f>VLOOKUP(C774,Hoja2!$D$2:$N$5000,8,FALSE)</f>
        <v>0.41439999999999999</v>
      </c>
      <c r="K774" s="218">
        <f>VLOOKUP(C774,Hoja2!$D$2:$N$5000,9,FALSE)</f>
        <v>0.39147599999999999</v>
      </c>
      <c r="L774" s="218">
        <f>VLOOKUP(C774,Hoja2!$D$2:$N$5000,10,FALSE)</f>
        <v>214.45673400000001</v>
      </c>
      <c r="M774" s="218">
        <f>VLOOKUP(C774,Hoja2!$D$2:$N$5000,11,FALSE)</f>
        <v>15.769683000000001</v>
      </c>
    </row>
    <row r="775" spans="1:13">
      <c r="A775" s="529"/>
      <c r="B775" s="541"/>
      <c r="C775" s="398" t="s">
        <v>6989</v>
      </c>
      <c r="D775" s="221" t="str">
        <f>VLOOKUP(C775,Hoja2!$D$2:$N$5000,2,FALSE)</f>
        <v>Transporte</v>
      </c>
      <c r="E775" s="215">
        <f>VLOOKUP(C775,Hoja2!$D$2:$N$5000,3,FALSE)</f>
        <v>7</v>
      </c>
      <c r="F775" s="217">
        <f>VLOOKUP(C775,Hoja2!$D$2:$N$5000,4,FALSE)</f>
        <v>44287</v>
      </c>
      <c r="G775" s="217">
        <f>VLOOKUP(C775,Hoja2!$D$2:$N$5000,5,FALSE)</f>
        <v>45382</v>
      </c>
      <c r="H775" s="218">
        <f>VLOOKUP(C775,Hoja2!$D$2:$N$5000,6,FALSE)</f>
        <v>0.20954</v>
      </c>
      <c r="I775" s="218">
        <f>VLOOKUP(C775,Hoja2!$D$2:$N$5000,7,FALSE)</f>
        <v>0.75134699999999999</v>
      </c>
      <c r="J775" s="218">
        <f>VLOOKUP(C775,Hoja2!$D$2:$N$5000,8,FALSE)</f>
        <v>0.156</v>
      </c>
      <c r="K775" s="218">
        <f>VLOOKUP(C775,Hoja2!$D$2:$N$5000,9,FALSE)</f>
        <v>0.144228</v>
      </c>
      <c r="L775" s="218">
        <f>VLOOKUP(C775,Hoja2!$D$2:$N$5000,10,FALSE)</f>
        <v>89.843742000000006</v>
      </c>
      <c r="M775" s="218">
        <f>VLOOKUP(C775,Hoja2!$D$2:$N$5000,11,FALSE)</f>
        <v>15.764946</v>
      </c>
    </row>
    <row r="776" spans="1:13">
      <c r="A776" s="529"/>
      <c r="B776" s="541"/>
      <c r="C776" s="398" t="s">
        <v>6990</v>
      </c>
      <c r="D776" s="221" t="str">
        <f>VLOOKUP(C776,Hoja2!$D$2:$N$5000,2,FALSE)</f>
        <v>Transporte</v>
      </c>
      <c r="E776" s="215">
        <f>VLOOKUP(C776,Hoja2!$D$2:$N$5000,3,FALSE)</f>
        <v>7</v>
      </c>
      <c r="F776" s="217">
        <f>VLOOKUP(C776,Hoja2!$D$2:$N$5000,4,FALSE)</f>
        <v>44287</v>
      </c>
      <c r="G776" s="217">
        <f>VLOOKUP(C776,Hoja2!$D$2:$N$5000,5,FALSE)</f>
        <v>45382</v>
      </c>
      <c r="H776" s="218">
        <f>VLOOKUP(C776,Hoja2!$D$2:$N$5000,6,FALSE)</f>
        <v>0.201408</v>
      </c>
      <c r="I776" s="218">
        <f>VLOOKUP(C776,Hoja2!$D$2:$N$5000,7,FALSE)</f>
        <v>0.61425200000000002</v>
      </c>
      <c r="J776" s="218">
        <f>VLOOKUP(C776,Hoja2!$D$2:$N$5000,8,FALSE)</f>
        <v>8.5188E-2</v>
      </c>
      <c r="K776" s="218">
        <f>VLOOKUP(C776,Hoja2!$D$2:$N$5000,9,FALSE)</f>
        <v>7.2113999999999998E-2</v>
      </c>
      <c r="L776" s="218">
        <f>VLOOKUP(C776,Hoja2!$D$2:$N$5000,10,FALSE)</f>
        <v>40.105685999999999</v>
      </c>
      <c r="M776" s="218">
        <f>VLOOKUP(C776,Hoja2!$D$2:$N$5000,11,FALSE)</f>
        <v>16.205061000000001</v>
      </c>
    </row>
    <row r="777" spans="1:13">
      <c r="A777" s="529"/>
      <c r="B777" s="541"/>
      <c r="C777" s="398" t="s">
        <v>3147</v>
      </c>
      <c r="D777" s="221" t="str">
        <f>VLOOKUP(C777,Hoja2!$D$2:$N$5000,2,FALSE)</f>
        <v>Comercio</v>
      </c>
      <c r="E777" s="215">
        <f>VLOOKUP(C777,Hoja2!$D$2:$N$5000,3,FALSE)</f>
        <v>7</v>
      </c>
      <c r="F777" s="217">
        <f>VLOOKUP(C777,Hoja2!$D$2:$N$5000,4,FALSE)</f>
        <v>44409</v>
      </c>
      <c r="G777" s="217">
        <f>VLOOKUP(C777,Hoja2!$D$2:$N$5000,5,FALSE)</f>
        <v>45504</v>
      </c>
      <c r="H777" s="218">
        <f>VLOOKUP(C777,Hoja2!$D$2:$N$5000,6,FALSE)</f>
        <v>0.195079</v>
      </c>
      <c r="I777" s="218">
        <f>VLOOKUP(C777,Hoja2!$D$2:$N$5000,7,FALSE)</f>
        <v>0.52464200000000005</v>
      </c>
      <c r="J777" s="218">
        <f>VLOOKUP(C777,Hoja2!$D$2:$N$5000,8,FALSE)</f>
        <v>0.38600000000000001</v>
      </c>
      <c r="K777" s="218">
        <f>VLOOKUP(C777,Hoja2!$D$2:$N$5000,9,FALSE)</f>
        <v>0.35026800000000002</v>
      </c>
      <c r="L777" s="218">
        <f>VLOOKUP(C777,Hoja2!$D$2:$N$5000,10,FALSE)</f>
        <v>155.220234</v>
      </c>
      <c r="M777" s="218">
        <f>VLOOKUP(C777,Hoja2!$D$2:$N$5000,11,FALSE)</f>
        <v>17.491788</v>
      </c>
    </row>
    <row r="778" spans="1:13">
      <c r="A778" s="529"/>
      <c r="B778" s="541"/>
      <c r="C778" s="398" t="s">
        <v>3155</v>
      </c>
      <c r="D778" s="221" t="str">
        <f>VLOOKUP(C778,Hoja2!$D$2:$N$5000,2,FALSE)</f>
        <v>Comercio</v>
      </c>
      <c r="E778" s="215">
        <f>VLOOKUP(C778,Hoja2!$D$2:$N$5000,3,FALSE)</f>
        <v>7</v>
      </c>
      <c r="F778" s="217">
        <f>VLOOKUP(C778,Hoja2!$D$2:$N$5000,4,FALSE)</f>
        <v>44409</v>
      </c>
      <c r="G778" s="217">
        <f>VLOOKUP(C778,Hoja2!$D$2:$N$5000,5,FALSE)</f>
        <v>45504</v>
      </c>
      <c r="H778" s="218">
        <f>VLOOKUP(C778,Hoja2!$D$2:$N$5000,6,FALSE)</f>
        <v>0.195939</v>
      </c>
      <c r="I778" s="218">
        <f>VLOOKUP(C778,Hoja2!$D$2:$N$5000,7,FALSE)</f>
        <v>0.394432</v>
      </c>
      <c r="J778" s="218">
        <f>VLOOKUP(C778,Hoja2!$D$2:$N$5000,8,FALSE)</f>
        <v>0.21846599999999999</v>
      </c>
      <c r="K778" s="218">
        <f>VLOOKUP(C778,Hoja2!$D$2:$N$5000,9,FALSE)</f>
        <v>0.13392599999999999</v>
      </c>
      <c r="L778" s="218">
        <f>VLOOKUP(C778,Hoja2!$D$2:$N$5000,10,FALSE)</f>
        <v>66.046121999999997</v>
      </c>
      <c r="M778" s="218">
        <f>VLOOKUP(C778,Hoja2!$D$2:$N$5000,11,FALSE)</f>
        <v>16.969387000000001</v>
      </c>
    </row>
    <row r="779" spans="1:13">
      <c r="A779" s="529"/>
      <c r="B779" s="541"/>
      <c r="C779" s="398" t="s">
        <v>1951</v>
      </c>
      <c r="D779" s="221" t="str">
        <f>VLOOKUP(C779,Hoja2!$D$2:$N$5000,2,FALSE)</f>
        <v>Otros</v>
      </c>
      <c r="E779" s="215">
        <f>VLOOKUP(C779,Hoja2!$D$2:$N$5000,3,FALSE)</f>
        <v>7</v>
      </c>
      <c r="F779" s="217">
        <f>VLOOKUP(C779,Hoja2!$D$2:$N$5000,4,FALSE)</f>
        <v>42845</v>
      </c>
      <c r="G779" s="217">
        <f>VLOOKUP(C779,Hoja2!$D$2:$N$5000,5,FALSE)</f>
        <v>44561</v>
      </c>
      <c r="H779" s="218">
        <f>VLOOKUP(C779,Hoja2!$D$2:$N$5000,6,FALSE)</f>
        <v>0.15062</v>
      </c>
      <c r="I779" s="218">
        <f>VLOOKUP(C779,Hoja2!$D$2:$N$5000,7,FALSE)</f>
        <v>0.34077099999999999</v>
      </c>
      <c r="J779" s="218">
        <f>VLOOKUP(C779,Hoja2!$D$2:$N$5000,8,FALSE)</f>
        <v>0.75386799999999998</v>
      </c>
      <c r="K779" s="218">
        <f>VLOOKUP(C779,Hoja2!$D$2:$N$5000,9,FALSE)</f>
        <v>0.37087199999999998</v>
      </c>
      <c r="L779" s="218">
        <f>VLOOKUP(C779,Hoja2!$D$2:$N$5000,10,FALSE)</f>
        <v>196.90212600000001</v>
      </c>
      <c r="M779" s="218">
        <f>VLOOKUP(C779,Hoja2!$D$2:$N$5000,11,FALSE)</f>
        <v>16.296534999999999</v>
      </c>
    </row>
    <row r="780" spans="1:13">
      <c r="A780" s="529"/>
      <c r="B780" s="541"/>
      <c r="C780" s="398" t="s">
        <v>2828</v>
      </c>
      <c r="D780" s="221" t="str">
        <f>VLOOKUP(C780,Hoja2!$D$2:$N$5000,2,FALSE)</f>
        <v>Vidrios, cauchos y plásticos</v>
      </c>
      <c r="E780" s="215">
        <f>VLOOKUP(C780,Hoja2!$D$2:$N$5000,3,FALSE)</f>
        <v>7</v>
      </c>
      <c r="F780" s="217">
        <f>VLOOKUP(C780,Hoja2!$D$2:$N$5000,4,FALSE)</f>
        <v>43197</v>
      </c>
      <c r="G780" s="217">
        <f>VLOOKUP(C780,Hoja2!$D$2:$N$5000,5,FALSE)</f>
        <v>44561</v>
      </c>
      <c r="H780" s="218">
        <f>VLOOKUP(C780,Hoja2!$D$2:$N$5000,6,FALSE)</f>
        <v>0.20385500000000001</v>
      </c>
      <c r="I780" s="218">
        <f>VLOOKUP(C780,Hoja2!$D$2:$N$5000,7,FALSE)</f>
        <v>0.69087699999999996</v>
      </c>
      <c r="J780" s="218">
        <f>VLOOKUP(C780,Hoja2!$D$2:$N$5000,8,FALSE)</f>
        <v>0.39960000000000001</v>
      </c>
      <c r="K780" s="218">
        <f>VLOOKUP(C780,Hoja2!$D$2:$N$5000,9,FALSE)</f>
        <v>0.39147599999999999</v>
      </c>
      <c r="L780" s="218">
        <f>VLOOKUP(C780,Hoja2!$D$2:$N$5000,10,FALSE)</f>
        <v>211.60308000000001</v>
      </c>
      <c r="M780" s="218">
        <f>VLOOKUP(C780,Hoja2!$D$2:$N$5000,11,FALSE)</f>
        <v>18.379833999999999</v>
      </c>
    </row>
    <row r="781" spans="1:13">
      <c r="A781" s="529"/>
      <c r="B781" s="541"/>
      <c r="C781" s="398" t="s">
        <v>2283</v>
      </c>
      <c r="D781" s="221" t="str">
        <f>VLOOKUP(C781,Hoja2!$D$2:$N$5000,2,FALSE)</f>
        <v>Fundición</v>
      </c>
      <c r="E781" s="215">
        <f>VLOOKUP(C781,Hoja2!$D$2:$N$5000,3,FALSE)</f>
        <v>7</v>
      </c>
      <c r="F781" s="217">
        <f>VLOOKUP(C781,Hoja2!$D$2:$N$5000,4,FALSE)</f>
        <v>42960</v>
      </c>
      <c r="G781" s="217">
        <f>VLOOKUP(C781,Hoja2!$D$2:$N$5000,5,FALSE)</f>
        <v>44926</v>
      </c>
      <c r="H781" s="218">
        <f>VLOOKUP(C781,Hoja2!$D$2:$N$5000,6,FALSE)</f>
        <v>2.6571999999999998E-2</v>
      </c>
      <c r="I781" s="218">
        <f>VLOOKUP(C781,Hoja2!$D$2:$N$5000,7,FALSE)</f>
        <v>0.18953</v>
      </c>
      <c r="J781" s="218">
        <f>VLOOKUP(C781,Hoja2!$D$2:$N$5000,8,FALSE)</f>
        <v>2.3994</v>
      </c>
      <c r="K781" s="218">
        <f>VLOOKUP(C781,Hoja2!$D$2:$N$5000,9,FALSE)</f>
        <v>0.144228</v>
      </c>
      <c r="L781" s="218">
        <f>VLOOKUP(C781,Hoja2!$D$2:$N$5000,10,FALSE)</f>
        <v>348.55786799999998</v>
      </c>
      <c r="M781" s="218">
        <f>VLOOKUP(C781,Hoja2!$D$2:$N$5000,11,FALSE)</f>
        <v>10.708944000000001</v>
      </c>
    </row>
    <row r="782" spans="1:13">
      <c r="A782" s="529"/>
      <c r="B782" s="541"/>
      <c r="C782" s="398" t="s">
        <v>3220</v>
      </c>
      <c r="D782" s="221" t="str">
        <f>VLOOKUP(C782,Hoja2!$D$2:$N$5000,2,FALSE)</f>
        <v>Construcción</v>
      </c>
      <c r="E782" s="215">
        <f>VLOOKUP(C782,Hoja2!$D$2:$N$5000,3,FALSE)</f>
        <v>7</v>
      </c>
      <c r="F782" s="217">
        <f>VLOOKUP(C782,Hoja2!$D$2:$N$5000,4,FALSE)</f>
        <v>43344</v>
      </c>
      <c r="G782" s="217">
        <f>VLOOKUP(C782,Hoja2!$D$2:$N$5000,5,FALSE)</f>
        <v>45291</v>
      </c>
      <c r="H782" s="218">
        <f>VLOOKUP(C782,Hoja2!$D$2:$N$5000,6,FALSE)</f>
        <v>0.18691199999999999</v>
      </c>
      <c r="I782" s="218">
        <f>VLOOKUP(C782,Hoja2!$D$2:$N$5000,7,FALSE)</f>
        <v>0.42607200000000001</v>
      </c>
      <c r="J782" s="218">
        <f>VLOOKUP(C782,Hoja2!$D$2:$N$5000,8,FALSE)</f>
        <v>0.45779999999999998</v>
      </c>
      <c r="K782" s="218">
        <f>VLOOKUP(C782,Hoja2!$D$2:$N$5000,9,FALSE)</f>
        <v>0.43268400000000001</v>
      </c>
      <c r="L782" s="218">
        <f>VLOOKUP(C782,Hoja2!$D$2:$N$5000,10,FALSE)</f>
        <v>149.51292599999999</v>
      </c>
      <c r="M782" s="218">
        <f>VLOOKUP(C782,Hoja2!$D$2:$N$5000,11,FALSE)</f>
        <v>19.518124</v>
      </c>
    </row>
    <row r="783" spans="1:13">
      <c r="A783" s="529"/>
      <c r="B783" s="541"/>
      <c r="C783" s="398" t="s">
        <v>5308</v>
      </c>
      <c r="D783" s="221" t="str">
        <f>VLOOKUP(C783,Hoja2!$D$2:$N$5000,2,FALSE)</f>
        <v>Minería</v>
      </c>
      <c r="E783" s="215">
        <f>VLOOKUP(C783,Hoja2!$D$2:$N$5000,3,FALSE)</f>
        <v>8</v>
      </c>
      <c r="F783" s="217">
        <f>VLOOKUP(C783,Hoja2!$D$2:$N$5000,4,FALSE)</f>
        <v>43344</v>
      </c>
      <c r="G783" s="217">
        <f>VLOOKUP(C783,Hoja2!$D$2:$N$5000,5,FALSE)</f>
        <v>45291</v>
      </c>
      <c r="H783" s="218">
        <f>VLOOKUP(C783,Hoja2!$D$2:$N$5000,6,FALSE)</f>
        <v>0.20555100000000001</v>
      </c>
      <c r="I783" s="218">
        <f>VLOOKUP(C783,Hoja2!$D$2:$N$5000,7,FALSE)</f>
        <v>0.71797800000000001</v>
      </c>
      <c r="J783" s="218">
        <f>VLOOKUP(C783,Hoja2!$D$2:$N$5000,8,FALSE)</f>
        <v>57.517228799999998</v>
      </c>
      <c r="K783" s="218">
        <f>VLOOKUP(C783,Hoja2!$D$2:$N$5000,9,FALSE)</f>
        <v>57.317500000000003</v>
      </c>
      <c r="L783" s="218">
        <f>VLOOKUP(C783,Hoja2!$D$2:$N$5000,10,FALSE)</f>
        <v>31031.563200000001</v>
      </c>
      <c r="M783" s="218">
        <f>VLOOKUP(C783,Hoja2!$D$2:$N$5000,11,FALSE)</f>
        <v>16.706862999999998</v>
      </c>
    </row>
    <row r="784" spans="1:13">
      <c r="A784" s="529"/>
      <c r="B784" s="541"/>
      <c r="C784" s="398" t="s">
        <v>72</v>
      </c>
      <c r="D784" s="221" t="str">
        <f>VLOOKUP(C784,Hoja2!$D$2:$N$5000,2,FALSE)</f>
        <v>Cerámicos</v>
      </c>
      <c r="E784" s="215">
        <f>VLOOKUP(C784,Hoja2!$D$2:$N$5000,3,FALSE)</f>
        <v>6</v>
      </c>
      <c r="F784" s="217">
        <f>VLOOKUP(C784,Hoja2!$D$2:$N$5000,4,FALSE)</f>
        <v>44197</v>
      </c>
      <c r="G784" s="217">
        <f>VLOOKUP(C784,Hoja2!$D$2:$N$5000,5,FALSE)</f>
        <v>44926</v>
      </c>
      <c r="H784" s="218">
        <f>VLOOKUP(C784,Hoja2!$D$2:$N$5000,6,FALSE)</f>
        <v>0.17458099999999999</v>
      </c>
      <c r="I784" s="218">
        <f>VLOOKUP(C784,Hoja2!$D$2:$N$5000,7,FALSE)</f>
        <v>0.53656599999999999</v>
      </c>
      <c r="J784" s="218">
        <f>VLOOKUP(C784,Hoja2!$D$2:$N$5000,8,FALSE)</f>
        <v>2.3008000000000002</v>
      </c>
      <c r="K784" s="218">
        <f>VLOOKUP(C784,Hoja2!$D$2:$N$5000,9,FALSE)</f>
        <v>2.132514</v>
      </c>
      <c r="L784" s="218">
        <f>VLOOKUP(C784,Hoja2!$D$2:$N$5000,10,FALSE)</f>
        <v>946.22839799999997</v>
      </c>
      <c r="M784" s="218">
        <f>VLOOKUP(C784,Hoja2!$D$2:$N$5000,11,FALSE)</f>
        <v>16.215194</v>
      </c>
    </row>
    <row r="785" spans="1:13">
      <c r="A785" s="529"/>
      <c r="B785" s="541"/>
      <c r="C785" s="398" t="s">
        <v>6751</v>
      </c>
      <c r="D785" s="221" t="str">
        <f>VLOOKUP(C785,Hoja2!$D$2:$N$5000,2,FALSE)</f>
        <v>Cerámicos</v>
      </c>
      <c r="E785" s="215">
        <f>VLOOKUP(C785,Hoja2!$D$2:$N$5000,3,FALSE)</f>
        <v>6</v>
      </c>
      <c r="F785" s="217">
        <f>VLOOKUP(C785,Hoja2!$D$2:$N$5000,4,FALSE)</f>
        <v>44197</v>
      </c>
      <c r="G785" s="217">
        <f>VLOOKUP(C785,Hoja2!$D$2:$N$5000,5,FALSE)</f>
        <v>44926</v>
      </c>
      <c r="H785" s="218">
        <f>VLOOKUP(C785,Hoja2!$D$2:$N$5000,6,FALSE)</f>
        <v>0.20966199999999999</v>
      </c>
      <c r="I785" s="218">
        <f>VLOOKUP(C785,Hoja2!$D$2:$N$5000,7,FALSE)</f>
        <v>0.79910000000000003</v>
      </c>
      <c r="J785" s="218">
        <f>VLOOKUP(C785,Hoja2!$D$2:$N$5000,8,FALSE)</f>
        <v>2.0024000000000002</v>
      </c>
      <c r="K785" s="218">
        <f>VLOOKUP(C785,Hoja2!$D$2:$N$5000,9,FALSE)</f>
        <v>2.0294940000000001</v>
      </c>
      <c r="L785" s="218">
        <f>VLOOKUP(C785,Hoja2!$D$2:$N$5000,10,FALSE)</f>
        <v>1226.4324959999999</v>
      </c>
      <c r="M785" s="218">
        <f>VLOOKUP(C785,Hoja2!$D$2:$N$5000,11,FALSE)</f>
        <v>14.847896</v>
      </c>
    </row>
    <row r="786" spans="1:13">
      <c r="A786" s="529"/>
      <c r="B786" s="541"/>
      <c r="C786" s="398" t="s">
        <v>2826</v>
      </c>
      <c r="D786" s="221" t="str">
        <f>VLOOKUP(C786,Hoja2!$D$2:$N$5000,2,FALSE)</f>
        <v>Vidrios, cauchos y plásticos</v>
      </c>
      <c r="E786" s="215">
        <f>VLOOKUP(C786,Hoja2!$D$2:$N$5000,3,FALSE)</f>
        <v>7</v>
      </c>
      <c r="F786" s="217">
        <f>VLOOKUP(C786,Hoja2!$D$2:$N$5000,4,FALSE)</f>
        <v>43197</v>
      </c>
      <c r="G786" s="217">
        <f>VLOOKUP(C786,Hoja2!$D$2:$N$5000,5,FALSE)</f>
        <v>44561</v>
      </c>
      <c r="H786" s="218">
        <f>VLOOKUP(C786,Hoja2!$D$2:$N$5000,6,FALSE)</f>
        <v>0.20635200000000001</v>
      </c>
      <c r="I786" s="218">
        <f>VLOOKUP(C786,Hoja2!$D$2:$N$5000,7,FALSE)</f>
        <v>0.73853199999999997</v>
      </c>
      <c r="J786" s="218">
        <f>VLOOKUP(C786,Hoja2!$D$2:$N$5000,8,FALSE)</f>
        <v>0.65239999999999998</v>
      </c>
      <c r="K786" s="218">
        <f>VLOOKUP(C786,Hoja2!$D$2:$N$5000,9,FALSE)</f>
        <v>0.61812</v>
      </c>
      <c r="L786" s="218">
        <f>VLOOKUP(C786,Hoja2!$D$2:$N$5000,10,FALSE)</f>
        <v>369.295794</v>
      </c>
      <c r="M786" s="218">
        <f>VLOOKUP(C786,Hoja2!$D$2:$N$5000,11,FALSE)</f>
        <v>17.892980000000001</v>
      </c>
    </row>
    <row r="787" spans="1:13">
      <c r="A787" s="529"/>
      <c r="B787" s="541"/>
      <c r="C787" s="398" t="s">
        <v>3129</v>
      </c>
      <c r="D787" s="221" t="str">
        <f>VLOOKUP(C787,Hoja2!$D$2:$N$5000,2,FALSE)</f>
        <v>Comercio</v>
      </c>
      <c r="E787" s="215">
        <f>VLOOKUP(C787,Hoja2!$D$2:$N$5000,3,FALSE)</f>
        <v>7</v>
      </c>
      <c r="F787" s="217">
        <f>VLOOKUP(C787,Hoja2!$D$2:$N$5000,4,FALSE)</f>
        <v>43329</v>
      </c>
      <c r="G787" s="217">
        <f>VLOOKUP(C787,Hoja2!$D$2:$N$5000,5,FALSE)</f>
        <v>44561</v>
      </c>
      <c r="H787" s="218">
        <f>VLOOKUP(C787,Hoja2!$D$2:$N$5000,6,FALSE)</f>
        <v>0.20858499999999999</v>
      </c>
      <c r="I787" s="218">
        <f>VLOOKUP(C787,Hoja2!$D$2:$N$5000,7,FALSE)</f>
        <v>0.553921</v>
      </c>
      <c r="J787" s="218">
        <f>VLOOKUP(C787,Hoja2!$D$2:$N$5000,8,FALSE)</f>
        <v>0.8125</v>
      </c>
      <c r="K787" s="218">
        <f>VLOOKUP(C787,Hoja2!$D$2:$N$5000,9,FALSE)</f>
        <v>0.83446200000000004</v>
      </c>
      <c r="L787" s="218">
        <f>VLOOKUP(C787,Hoja2!$D$2:$N$5000,10,FALSE)</f>
        <v>344.95216799999997</v>
      </c>
      <c r="M787" s="218">
        <f>VLOOKUP(C787,Hoja2!$D$2:$N$5000,11,FALSE)</f>
        <v>19.995497</v>
      </c>
    </row>
    <row r="788" spans="1:13">
      <c r="A788" s="529"/>
      <c r="B788" s="541"/>
      <c r="C788" s="398" t="s">
        <v>2197</v>
      </c>
      <c r="D788" s="221" t="str">
        <f>VLOOKUP(C788,Hoja2!$D$2:$N$5000,2,FALSE)</f>
        <v>Agroindustria</v>
      </c>
      <c r="E788" s="215">
        <f>VLOOKUP(C788,Hoja2!$D$2:$N$5000,3,FALSE)</f>
        <v>8</v>
      </c>
      <c r="F788" s="217">
        <f>VLOOKUP(C788,Hoja2!$D$2:$N$5000,4,FALSE)</f>
        <v>42917</v>
      </c>
      <c r="G788" s="217">
        <f>VLOOKUP(C788,Hoja2!$D$2:$N$5000,5,FALSE)</f>
        <v>46568</v>
      </c>
      <c r="H788" s="218">
        <f>VLOOKUP(C788,Hoja2!$D$2:$N$5000,6,FALSE)</f>
        <v>0.222579</v>
      </c>
      <c r="I788" s="218">
        <f>VLOOKUP(C788,Hoja2!$D$2:$N$5000,7,FALSE)</f>
        <v>0.48978699999999997</v>
      </c>
      <c r="J788" s="218">
        <f>VLOOKUP(C788,Hoja2!$D$2:$N$5000,8,FALSE)</f>
        <v>0.69872719999999999</v>
      </c>
      <c r="K788" s="218">
        <f>VLOOKUP(C788,Hoja2!$D$2:$N$5000,9,FALSE)</f>
        <v>0.69339600000000001</v>
      </c>
      <c r="L788" s="218">
        <f>VLOOKUP(C788,Hoja2!$D$2:$N$5000,10,FALSE)</f>
        <v>262.29922199999999</v>
      </c>
      <c r="M788" s="218">
        <f>VLOOKUP(C788,Hoja2!$D$2:$N$5000,11,FALSE)</f>
        <v>18.157745999999999</v>
      </c>
    </row>
    <row r="789" spans="1:13">
      <c r="A789" s="529"/>
      <c r="B789" s="541"/>
      <c r="C789" s="398" t="s">
        <v>2399</v>
      </c>
      <c r="D789" s="221" t="str">
        <f>VLOOKUP(C789,Hoja2!$D$2:$N$5000,2,FALSE)</f>
        <v>Textiles</v>
      </c>
      <c r="E789" s="215">
        <f>VLOOKUP(C789,Hoja2!$D$2:$N$5000,3,FALSE)</f>
        <v>7</v>
      </c>
      <c r="F789" s="217">
        <f>VLOOKUP(C789,Hoja2!$D$2:$N$5000,4,FALSE)</f>
        <v>43026</v>
      </c>
      <c r="G789" s="217">
        <f>VLOOKUP(C789,Hoja2!$D$2:$N$5000,5,FALSE)</f>
        <v>44561</v>
      </c>
      <c r="H789" s="218">
        <f>VLOOKUP(C789,Hoja2!$D$2:$N$5000,6,FALSE)</f>
        <v>0.22525400000000001</v>
      </c>
      <c r="I789" s="218">
        <f>VLOOKUP(C789,Hoja2!$D$2:$N$5000,7,FALSE)</f>
        <v>0.52853799999999995</v>
      </c>
      <c r="J789" s="218">
        <f>VLOOKUP(C789,Hoja2!$D$2:$N$5000,8,FALSE)</f>
        <v>0.37959999999999999</v>
      </c>
      <c r="K789" s="218">
        <f>VLOOKUP(C789,Hoja2!$D$2:$N$5000,9,FALSE)</f>
        <v>0.39147599999999999</v>
      </c>
      <c r="L789" s="218">
        <f>VLOOKUP(C789,Hoja2!$D$2:$N$5000,10,FALSE)</f>
        <v>153.77795399999999</v>
      </c>
      <c r="M789" s="218">
        <f>VLOOKUP(C789,Hoja2!$D$2:$N$5000,11,FALSE)</f>
        <v>20.342917</v>
      </c>
    </row>
    <row r="790" spans="1:13">
      <c r="A790" s="529"/>
      <c r="B790" s="541"/>
      <c r="C790" s="398" t="s">
        <v>2093</v>
      </c>
      <c r="D790" s="221" t="str">
        <f>VLOOKUP(C790,Hoja2!$D$2:$N$5000,2,FALSE)</f>
        <v>Pesquería</v>
      </c>
      <c r="E790" s="215">
        <f>VLOOKUP(C790,Hoja2!$D$2:$N$5000,3,FALSE)</f>
        <v>8</v>
      </c>
      <c r="F790" s="217">
        <f>VLOOKUP(C790,Hoja2!$D$2:$N$5000,4,FALSE)</f>
        <v>42887</v>
      </c>
      <c r="G790" s="217">
        <f>VLOOKUP(C790,Hoja2!$D$2:$N$5000,5,FALSE)</f>
        <v>46538</v>
      </c>
      <c r="H790" s="218">
        <f>VLOOKUP(C790,Hoja2!$D$2:$N$5000,6,FALSE)</f>
        <v>0.26547799999999999</v>
      </c>
      <c r="I790" s="218">
        <f>VLOOKUP(C790,Hoja2!$D$2:$N$5000,7,FALSE)</f>
        <v>0.34540500000000002</v>
      </c>
      <c r="J790" s="218">
        <f>VLOOKUP(C790,Hoja2!$D$2:$N$5000,8,FALSE)</f>
        <v>4.6036399999999998E-2</v>
      </c>
      <c r="K790" s="218">
        <f>VLOOKUP(C790,Hoja2!$D$2:$N$5000,9,FALSE)</f>
        <v>3.1517999999999997E-2</v>
      </c>
      <c r="L790" s="218">
        <f>VLOOKUP(C790,Hoja2!$D$2:$N$5000,10,FALSE)</f>
        <v>12.187265999999999</v>
      </c>
      <c r="M790" s="218">
        <f>VLOOKUP(C790,Hoja2!$D$2:$N$5000,11,FALSE)</f>
        <v>17.426680000000001</v>
      </c>
    </row>
    <row r="791" spans="1:13">
      <c r="A791" s="529"/>
      <c r="B791" s="541"/>
      <c r="C791" s="398" t="s">
        <v>2095</v>
      </c>
      <c r="D791" s="221" t="str">
        <f>VLOOKUP(C791,Hoja2!$D$2:$N$5000,2,FALSE)</f>
        <v>Pesquería</v>
      </c>
      <c r="E791" s="215">
        <f>VLOOKUP(C791,Hoja2!$D$2:$N$5000,3,FALSE)</f>
        <v>8</v>
      </c>
      <c r="F791" s="217">
        <f>VLOOKUP(C791,Hoja2!$D$2:$N$5000,4,FALSE)</f>
        <v>42887</v>
      </c>
      <c r="G791" s="217">
        <f>VLOOKUP(C791,Hoja2!$D$2:$N$5000,5,FALSE)</f>
        <v>46538</v>
      </c>
      <c r="H791" s="218">
        <f>VLOOKUP(C791,Hoja2!$D$2:$N$5000,6,FALSE)</f>
        <v>0.168429</v>
      </c>
      <c r="I791" s="218">
        <f>VLOOKUP(C791,Hoja2!$D$2:$N$5000,7,FALSE)</f>
        <v>0.203765</v>
      </c>
      <c r="J791" s="218">
        <f>VLOOKUP(C791,Hoja2!$D$2:$N$5000,8,FALSE)</f>
        <v>0.1143636</v>
      </c>
      <c r="K791" s="218">
        <f>VLOOKUP(C791,Hoja2!$D$2:$N$5000,9,FALSE)</f>
        <v>6.3035999999999995E-2</v>
      </c>
      <c r="L791" s="218">
        <f>VLOOKUP(C791,Hoja2!$D$2:$N$5000,10,FALSE)</f>
        <v>17.863668000000001</v>
      </c>
      <c r="M791" s="218">
        <f>VLOOKUP(C791,Hoja2!$D$2:$N$5000,11,FALSE)</f>
        <v>19.686070000000001</v>
      </c>
    </row>
    <row r="792" spans="1:13">
      <c r="A792" s="529"/>
      <c r="B792" s="541"/>
      <c r="C792" s="398" t="s">
        <v>2097</v>
      </c>
      <c r="D792" s="221" t="str">
        <f>VLOOKUP(C792,Hoja2!$D$2:$N$5000,2,FALSE)</f>
        <v>Pesquería</v>
      </c>
      <c r="E792" s="215">
        <f>VLOOKUP(C792,Hoja2!$D$2:$N$5000,3,FALSE)</f>
        <v>8</v>
      </c>
      <c r="F792" s="217">
        <f>VLOOKUP(C792,Hoja2!$D$2:$N$5000,4,FALSE)</f>
        <v>42887</v>
      </c>
      <c r="G792" s="217">
        <f>VLOOKUP(C792,Hoja2!$D$2:$N$5000,5,FALSE)</f>
        <v>46538</v>
      </c>
      <c r="H792" s="218">
        <f>VLOOKUP(C792,Hoja2!$D$2:$N$5000,6,FALSE)</f>
        <v>0.206981</v>
      </c>
      <c r="I792" s="218">
        <f>VLOOKUP(C792,Hoja2!$D$2:$N$5000,7,FALSE)</f>
        <v>0.28294900000000001</v>
      </c>
      <c r="J792" s="218">
        <f>VLOOKUP(C792,Hoja2!$D$2:$N$5000,8,FALSE)</f>
        <v>1.0514543999999999</v>
      </c>
      <c r="K792" s="218">
        <f>VLOOKUP(C792,Hoja2!$D$2:$N$5000,9,FALSE)</f>
        <v>0.99807000000000001</v>
      </c>
      <c r="L792" s="218">
        <f>VLOOKUP(C792,Hoja2!$D$2:$N$5000,10,FALSE)</f>
        <v>228.03477000000001</v>
      </c>
      <c r="M792" s="218">
        <f>VLOOKUP(C792,Hoja2!$D$2:$N$5000,11,FALSE)</f>
        <v>21.809429000000002</v>
      </c>
    </row>
    <row r="793" spans="1:13">
      <c r="A793" s="529"/>
      <c r="B793" s="541"/>
      <c r="C793" s="398" t="s">
        <v>2099</v>
      </c>
      <c r="D793" s="221" t="str">
        <f>VLOOKUP(C793,Hoja2!$D$2:$N$5000,2,FALSE)</f>
        <v>Pesquería</v>
      </c>
      <c r="E793" s="215">
        <f>VLOOKUP(C793,Hoja2!$D$2:$N$5000,3,FALSE)</f>
        <v>8</v>
      </c>
      <c r="F793" s="217">
        <f>VLOOKUP(C793,Hoja2!$D$2:$N$5000,4,FALSE)</f>
        <v>42887</v>
      </c>
      <c r="G793" s="217">
        <f>VLOOKUP(C793,Hoja2!$D$2:$N$5000,5,FALSE)</f>
        <v>46538</v>
      </c>
      <c r="H793" s="218">
        <f>VLOOKUP(C793,Hoja2!$D$2:$N$5000,6,FALSE)</f>
        <v>0.20912700000000001</v>
      </c>
      <c r="I793" s="218">
        <f>VLOOKUP(C793,Hoja2!$D$2:$N$5000,7,FALSE)</f>
        <v>0.287887</v>
      </c>
      <c r="J793" s="218">
        <f>VLOOKUP(C793,Hoja2!$D$2:$N$5000,8,FALSE)</f>
        <v>1.0361819999999999</v>
      </c>
      <c r="K793" s="218">
        <f>VLOOKUP(C793,Hoja2!$D$2:$N$5000,9,FALSE)</f>
        <v>0.99807000000000001</v>
      </c>
      <c r="L793" s="218">
        <f>VLOOKUP(C793,Hoja2!$D$2:$N$5000,10,FALSE)</f>
        <v>228.64258799999999</v>
      </c>
      <c r="M793" s="218">
        <f>VLOOKUP(C793,Hoja2!$D$2:$N$5000,11,FALSE)</f>
        <v>21.781901999999999</v>
      </c>
    </row>
    <row r="794" spans="1:13">
      <c r="A794" s="529"/>
      <c r="B794" s="541"/>
      <c r="C794" s="398" t="s">
        <v>2101</v>
      </c>
      <c r="D794" s="221" t="str">
        <f>VLOOKUP(C794,Hoja2!$D$2:$N$5000,2,FALSE)</f>
        <v>Pesquería</v>
      </c>
      <c r="E794" s="215">
        <f>VLOOKUP(C794,Hoja2!$D$2:$N$5000,3,FALSE)</f>
        <v>1</v>
      </c>
      <c r="F794" s="217">
        <f>VLOOKUP(C794,Hoja2!$D$2:$N$5000,4,FALSE)</f>
        <v>42887</v>
      </c>
      <c r="G794" s="217">
        <f>VLOOKUP(C794,Hoja2!$D$2:$N$5000,5,FALSE)</f>
        <v>46538</v>
      </c>
      <c r="H794" s="218">
        <f>VLOOKUP(C794,Hoja2!$D$2:$N$5000,6,FALSE)</f>
        <v>0.18008299999999999</v>
      </c>
      <c r="I794" s="218">
        <f>VLOOKUP(C794,Hoja2!$D$2:$N$5000,7,FALSE)</f>
        <v>0.352603</v>
      </c>
      <c r="J794" s="218">
        <f>VLOOKUP(C794,Hoja2!$D$2:$N$5000,8,FALSE)</f>
        <v>1.0849456</v>
      </c>
      <c r="K794" s="218">
        <f>VLOOKUP(C794,Hoja2!$D$2:$N$5000,9,FALSE)</f>
        <v>1.1346480000000001</v>
      </c>
      <c r="L794" s="218">
        <f>VLOOKUP(C794,Hoja2!$D$2:$N$5000,10,FALSE)</f>
        <v>296.11864800000001</v>
      </c>
      <c r="M794" s="218">
        <f>VLOOKUP(C794,Hoja2!$D$2:$N$5000,11,FALSE)</f>
        <v>20.443187999999999</v>
      </c>
    </row>
    <row r="795" spans="1:13">
      <c r="A795" s="529"/>
      <c r="B795" s="541"/>
      <c r="C795" s="398" t="s">
        <v>2730</v>
      </c>
      <c r="D795" s="221" t="str">
        <f>VLOOKUP(C795,Hoja2!$D$2:$N$5000,2,FALSE)</f>
        <v>Comercio</v>
      </c>
      <c r="E795" s="215">
        <f>VLOOKUP(C795,Hoja2!$D$2:$N$5000,3,FALSE)</f>
        <v>7</v>
      </c>
      <c r="F795" s="217">
        <f>VLOOKUP(C795,Hoja2!$D$2:$N$5000,4,FALSE)</f>
        <v>43132</v>
      </c>
      <c r="G795" s="217">
        <f>VLOOKUP(C795,Hoja2!$D$2:$N$5000,5,FALSE)</f>
        <v>44926</v>
      </c>
      <c r="H795" s="218">
        <f>VLOOKUP(C795,Hoja2!$D$2:$N$5000,6,FALSE)</f>
        <v>0.24348900000000001</v>
      </c>
      <c r="I795" s="218">
        <f>VLOOKUP(C795,Hoja2!$D$2:$N$5000,7,FALSE)</f>
        <v>0.47682200000000002</v>
      </c>
      <c r="J795" s="218">
        <f>VLOOKUP(C795,Hoja2!$D$2:$N$5000,8,FALSE)</f>
        <v>0.35311799999999999</v>
      </c>
      <c r="K795" s="218">
        <f>VLOOKUP(C795,Hoja2!$D$2:$N$5000,9,FALSE)</f>
        <v>0.247248</v>
      </c>
      <c r="L795" s="218">
        <f>VLOOKUP(C795,Hoja2!$D$2:$N$5000,10,FALSE)</f>
        <v>129.05315400000001</v>
      </c>
      <c r="M795" s="218">
        <f>VLOOKUP(C795,Hoja2!$D$2:$N$5000,11,FALSE)</f>
        <v>15.063912</v>
      </c>
    </row>
    <row r="796" spans="1:13">
      <c r="A796" s="529"/>
      <c r="B796" s="541"/>
      <c r="C796" s="398" t="s">
        <v>2732</v>
      </c>
      <c r="D796" s="221" t="str">
        <f>VLOOKUP(C796,Hoja2!$D$2:$N$5000,2,FALSE)</f>
        <v>Comercio</v>
      </c>
      <c r="E796" s="215">
        <f>VLOOKUP(C796,Hoja2!$D$2:$N$5000,3,FALSE)</f>
        <v>7</v>
      </c>
      <c r="F796" s="217">
        <f>VLOOKUP(C796,Hoja2!$D$2:$N$5000,4,FALSE)</f>
        <v>43132</v>
      </c>
      <c r="G796" s="217">
        <f>VLOOKUP(C796,Hoja2!$D$2:$N$5000,5,FALSE)</f>
        <v>44926</v>
      </c>
      <c r="H796" s="218">
        <f>VLOOKUP(C796,Hoja2!$D$2:$N$5000,6,FALSE)</f>
        <v>0.230325</v>
      </c>
      <c r="I796" s="218">
        <f>VLOOKUP(C796,Hoja2!$D$2:$N$5000,7,FALSE)</f>
        <v>0.61303799999999997</v>
      </c>
      <c r="J796" s="218">
        <f>VLOOKUP(C796,Hoja2!$D$2:$N$5000,8,FALSE)</f>
        <v>0.2596</v>
      </c>
      <c r="K796" s="218">
        <f>VLOOKUP(C796,Hoja2!$D$2:$N$5000,9,FALSE)</f>
        <v>0.20604</v>
      </c>
      <c r="L796" s="218">
        <f>VLOOKUP(C796,Hoja2!$D$2:$N$5000,10,FALSE)</f>
        <v>121.98598200000001</v>
      </c>
      <c r="M796" s="218">
        <f>VLOOKUP(C796,Hoja2!$D$2:$N$5000,11,FALSE)</f>
        <v>14.546093000000001</v>
      </c>
    </row>
    <row r="797" spans="1:13">
      <c r="A797" s="529"/>
      <c r="B797" s="541"/>
      <c r="C797" s="398" t="s">
        <v>2734</v>
      </c>
      <c r="D797" s="221" t="str">
        <f>VLOOKUP(C797,Hoja2!$D$2:$N$5000,2,FALSE)</f>
        <v>Comercio</v>
      </c>
      <c r="E797" s="215">
        <f>VLOOKUP(C797,Hoja2!$D$2:$N$5000,3,FALSE)</f>
        <v>7</v>
      </c>
      <c r="F797" s="217">
        <f>VLOOKUP(C797,Hoja2!$D$2:$N$5000,4,FALSE)</f>
        <v>43132</v>
      </c>
      <c r="G797" s="217">
        <f>VLOOKUP(C797,Hoja2!$D$2:$N$5000,5,FALSE)</f>
        <v>44926</v>
      </c>
      <c r="H797" s="218">
        <f>VLOOKUP(C797,Hoja2!$D$2:$N$5000,6,FALSE)</f>
        <v>0.27557199999999998</v>
      </c>
      <c r="I797" s="218">
        <f>VLOOKUP(C797,Hoja2!$D$2:$N$5000,7,FALSE)</f>
        <v>0.44621</v>
      </c>
      <c r="J797" s="218">
        <f>VLOOKUP(C797,Hoja2!$D$2:$N$5000,8,FALSE)</f>
        <v>0.26700000000000002</v>
      </c>
      <c r="K797" s="218">
        <f>VLOOKUP(C797,Hoja2!$D$2:$N$5000,9,FALSE)</f>
        <v>0.27815400000000001</v>
      </c>
      <c r="L797" s="218">
        <f>VLOOKUP(C797,Hoja2!$D$2:$N$5000,10,FALSE)</f>
        <v>91.316928000000004</v>
      </c>
      <c r="M797" s="218">
        <f>VLOOKUP(C797,Hoja2!$D$2:$N$5000,11,FALSE)</f>
        <v>17.644083999999999</v>
      </c>
    </row>
    <row r="798" spans="1:13">
      <c r="A798" s="529"/>
      <c r="B798" s="541"/>
      <c r="C798" s="398" t="s">
        <v>2785</v>
      </c>
      <c r="D798" s="221" t="str">
        <f>VLOOKUP(C798,Hoja2!$D$2:$N$5000,2,FALSE)</f>
        <v>Comercio</v>
      </c>
      <c r="E798" s="215">
        <f>VLOOKUP(C798,Hoja2!$D$2:$N$5000,3,FALSE)</f>
        <v>7</v>
      </c>
      <c r="F798" s="217">
        <f>VLOOKUP(C798,Hoja2!$D$2:$N$5000,4,FALSE)</f>
        <v>43160</v>
      </c>
      <c r="G798" s="217">
        <f>VLOOKUP(C798,Hoja2!$D$2:$N$5000,5,FALSE)</f>
        <v>44926</v>
      </c>
      <c r="H798" s="218">
        <f>VLOOKUP(C798,Hoja2!$D$2:$N$5000,6,FALSE)</f>
        <v>0.20674999999999999</v>
      </c>
      <c r="I798" s="218">
        <f>VLOOKUP(C798,Hoja2!$D$2:$N$5000,7,FALSE)</f>
        <v>0.78825900000000004</v>
      </c>
      <c r="J798" s="218">
        <f>VLOOKUP(C798,Hoja2!$D$2:$N$5000,8,FALSE)</f>
        <v>0.47196880000000002</v>
      </c>
      <c r="K798" s="218">
        <f>VLOOKUP(C798,Hoja2!$D$2:$N$5000,9,FALSE)</f>
        <v>0.47389199999999998</v>
      </c>
      <c r="L798" s="218">
        <f>VLOOKUP(C798,Hoja2!$D$2:$N$5000,10,FALSE)</f>
        <v>285.15935999999999</v>
      </c>
      <c r="M798" s="218">
        <f>VLOOKUP(C798,Hoja2!$D$2:$N$5000,11,FALSE)</f>
        <v>14.484002</v>
      </c>
    </row>
    <row r="799" spans="1:13">
      <c r="A799" s="529"/>
      <c r="B799" s="541"/>
      <c r="C799" s="398" t="s">
        <v>1704</v>
      </c>
      <c r="D799" s="221" t="str">
        <f>VLOOKUP(C799,Hoja2!$D$2:$N$5000,2,FALSE)</f>
        <v>Comercio</v>
      </c>
      <c r="E799" s="215">
        <f>VLOOKUP(C799,Hoja2!$D$2:$N$5000,3,FALSE)</f>
        <v>8</v>
      </c>
      <c r="F799" s="217">
        <f>VLOOKUP(C799,Hoja2!$D$2:$N$5000,4,FALSE)</f>
        <v>42736</v>
      </c>
      <c r="G799" s="217">
        <f>VLOOKUP(C799,Hoja2!$D$2:$N$5000,5,FALSE)</f>
        <v>44561</v>
      </c>
      <c r="H799" s="218">
        <f>VLOOKUP(C799,Hoja2!$D$2:$N$5000,6,FALSE)</f>
        <v>0.22473000000000001</v>
      </c>
      <c r="I799" s="218">
        <f>VLOOKUP(C799,Hoja2!$D$2:$N$5000,7,FALSE)</f>
        <v>0.74117100000000002</v>
      </c>
      <c r="J799" s="218">
        <f>VLOOKUP(C799,Hoja2!$D$2:$N$5000,8,FALSE)</f>
        <v>0.14779999999999999</v>
      </c>
      <c r="K799" s="218">
        <f>VLOOKUP(C799,Hoja2!$D$2:$N$5000,9,FALSE)</f>
        <v>0.14708399999999999</v>
      </c>
      <c r="L799" s="218">
        <f>VLOOKUP(C799,Hoja2!$D$2:$N$5000,10,FALSE)</f>
        <v>83.961299999999994</v>
      </c>
      <c r="M799" s="218">
        <f>VLOOKUP(C799,Hoja2!$D$2:$N$5000,11,FALSE)</f>
        <v>14.689375</v>
      </c>
    </row>
    <row r="800" spans="1:13">
      <c r="A800" s="529"/>
      <c r="B800" s="541"/>
      <c r="C800" s="398" t="s">
        <v>1706</v>
      </c>
      <c r="D800" s="221" t="str">
        <f>VLOOKUP(C800,Hoja2!$D$2:$N$5000,2,FALSE)</f>
        <v>Comercio</v>
      </c>
      <c r="E800" s="215">
        <f>VLOOKUP(C800,Hoja2!$D$2:$N$5000,3,FALSE)</f>
        <v>14</v>
      </c>
      <c r="F800" s="217">
        <f>VLOOKUP(C800,Hoja2!$D$2:$N$5000,4,FALSE)</f>
        <v>42736</v>
      </c>
      <c r="G800" s="217">
        <f>VLOOKUP(C800,Hoja2!$D$2:$N$5000,5,FALSE)</f>
        <v>44561</v>
      </c>
      <c r="H800" s="218">
        <f>VLOOKUP(C800,Hoja2!$D$2:$N$5000,6,FALSE)</f>
        <v>0.21774299999999999</v>
      </c>
      <c r="I800" s="218">
        <f>VLOOKUP(C800,Hoja2!$D$2:$N$5000,7,FALSE)</f>
        <v>0.577372</v>
      </c>
      <c r="J800" s="218">
        <f>VLOOKUP(C800,Hoja2!$D$2:$N$5000,8,FALSE)</f>
        <v>0.40920000000000001</v>
      </c>
      <c r="K800" s="218">
        <f>VLOOKUP(C800,Hoja2!$D$2:$N$5000,9,FALSE)</f>
        <v>0.33289600000000003</v>
      </c>
      <c r="L800" s="218">
        <f>VLOOKUP(C800,Hoja2!$D$2:$N$5000,10,FALSE)</f>
        <v>182.863934</v>
      </c>
      <c r="M800" s="218">
        <f>VLOOKUP(C800,Hoja2!$D$2:$N$5000,11,FALSE)</f>
        <v>14.846104</v>
      </c>
    </row>
    <row r="801" spans="1:13">
      <c r="A801" s="529"/>
      <c r="B801" s="541"/>
      <c r="C801" s="398" t="s">
        <v>1708</v>
      </c>
      <c r="D801" s="221" t="str">
        <f>VLOOKUP(C801,Hoja2!$D$2:$N$5000,2,FALSE)</f>
        <v>Comercio</v>
      </c>
      <c r="E801" s="215">
        <f>VLOOKUP(C801,Hoja2!$D$2:$N$5000,3,FALSE)</f>
        <v>2</v>
      </c>
      <c r="F801" s="217">
        <f>VLOOKUP(C801,Hoja2!$D$2:$N$5000,4,FALSE)</f>
        <v>42736</v>
      </c>
      <c r="G801" s="217">
        <f>VLOOKUP(C801,Hoja2!$D$2:$N$5000,5,FALSE)</f>
        <v>44561</v>
      </c>
      <c r="H801" s="218">
        <f>VLOOKUP(C801,Hoja2!$D$2:$N$5000,6,FALSE)</f>
        <v>0.24307699999999999</v>
      </c>
      <c r="I801" s="218">
        <f>VLOOKUP(C801,Hoja2!$D$2:$N$5000,7,FALSE)</f>
        <v>0.76302599999999998</v>
      </c>
      <c r="J801" s="218">
        <f>VLOOKUP(C801,Hoja2!$D$2:$N$5000,8,FALSE)</f>
        <v>0.12752720000000001</v>
      </c>
      <c r="K801" s="218">
        <f>VLOOKUP(C801,Hoja2!$D$2:$N$5000,9,FALSE)</f>
        <v>0.136578</v>
      </c>
      <c r="L801" s="218">
        <f>VLOOKUP(C801,Hoja2!$D$2:$N$5000,10,FALSE)</f>
        <v>75.314555999999996</v>
      </c>
      <c r="M801" s="218">
        <f>VLOOKUP(C801,Hoja2!$D$2:$N$5000,11,FALSE)</f>
        <v>14.830069999999999</v>
      </c>
    </row>
    <row r="802" spans="1:13">
      <c r="A802" s="529"/>
      <c r="B802" s="541"/>
      <c r="C802" s="398" t="s">
        <v>1710</v>
      </c>
      <c r="D802" s="221" t="str">
        <f>VLOOKUP(C802,Hoja2!$D$2:$N$5000,2,FALSE)</f>
        <v>Comercio</v>
      </c>
      <c r="E802" s="215">
        <f>VLOOKUP(C802,Hoja2!$D$2:$N$5000,3,FALSE)</f>
        <v>2</v>
      </c>
      <c r="F802" s="217">
        <f>VLOOKUP(C802,Hoja2!$D$2:$N$5000,4,FALSE)</f>
        <v>42736</v>
      </c>
      <c r="G802" s="217">
        <f>VLOOKUP(C802,Hoja2!$D$2:$N$5000,5,FALSE)</f>
        <v>44561</v>
      </c>
      <c r="H802" s="218">
        <f>VLOOKUP(C802,Hoja2!$D$2:$N$5000,6,FALSE)</f>
        <v>0.29425499999999999</v>
      </c>
      <c r="I802" s="218">
        <f>VLOOKUP(C802,Hoja2!$D$2:$N$5000,7,FALSE)</f>
        <v>0.59656399999999998</v>
      </c>
      <c r="J802" s="218">
        <f>VLOOKUP(C802,Hoja2!$D$2:$N$5000,8,FALSE)</f>
        <v>0.1818728</v>
      </c>
      <c r="K802" s="218">
        <f>VLOOKUP(C802,Hoja2!$D$2:$N$5000,9,FALSE)</f>
        <v>0.189108</v>
      </c>
      <c r="L802" s="218">
        <f>VLOOKUP(C802,Hoja2!$D$2:$N$5000,10,FALSE)</f>
        <v>83.981088</v>
      </c>
      <c r="M802" s="218">
        <f>VLOOKUP(C802,Hoja2!$D$2:$N$5000,11,FALSE)</f>
        <v>15.830843</v>
      </c>
    </row>
    <row r="803" spans="1:13">
      <c r="A803" s="529"/>
      <c r="B803" s="541"/>
      <c r="C803" s="398" t="s">
        <v>1712</v>
      </c>
      <c r="D803" s="221" t="str">
        <f>VLOOKUP(C803,Hoja2!$D$2:$N$5000,2,FALSE)</f>
        <v>Comercio</v>
      </c>
      <c r="E803" s="215">
        <f>VLOOKUP(C803,Hoja2!$D$2:$N$5000,3,FALSE)</f>
        <v>3</v>
      </c>
      <c r="F803" s="217">
        <f>VLOOKUP(C803,Hoja2!$D$2:$N$5000,4,FALSE)</f>
        <v>42736</v>
      </c>
      <c r="G803" s="217">
        <f>VLOOKUP(C803,Hoja2!$D$2:$N$5000,5,FALSE)</f>
        <v>44561</v>
      </c>
      <c r="H803" s="218">
        <f>VLOOKUP(C803,Hoja2!$D$2:$N$5000,6,FALSE)</f>
        <v>0.22389400000000001</v>
      </c>
      <c r="I803" s="218">
        <f>VLOOKUP(C803,Hoja2!$D$2:$N$5000,7,FALSE)</f>
        <v>0.64955399999999996</v>
      </c>
      <c r="J803" s="218">
        <f>VLOOKUP(C803,Hoja2!$D$2:$N$5000,8,FALSE)</f>
        <v>0.15709239999999999</v>
      </c>
      <c r="K803" s="218">
        <f>VLOOKUP(C803,Hoja2!$D$2:$N$5000,9,FALSE)</f>
        <v>0.14708399999999999</v>
      </c>
      <c r="L803" s="218">
        <f>VLOOKUP(C803,Hoja2!$D$2:$N$5000,10,FALSE)</f>
        <v>78.987167999999997</v>
      </c>
      <c r="M803" s="218">
        <f>VLOOKUP(C803,Hoja2!$D$2:$N$5000,11,FALSE)</f>
        <v>14.941231999999999</v>
      </c>
    </row>
    <row r="804" spans="1:13">
      <c r="A804" s="529"/>
      <c r="B804" s="541"/>
      <c r="C804" s="398" t="s">
        <v>1714</v>
      </c>
      <c r="D804" s="221" t="str">
        <f>VLOOKUP(C804,Hoja2!$D$2:$N$5000,2,FALSE)</f>
        <v>Comercio</v>
      </c>
      <c r="E804" s="215">
        <f>VLOOKUP(C804,Hoja2!$D$2:$N$5000,3,FALSE)</f>
        <v>3</v>
      </c>
      <c r="F804" s="217">
        <f>VLOOKUP(C804,Hoja2!$D$2:$N$5000,4,FALSE)</f>
        <v>42736</v>
      </c>
      <c r="G804" s="217">
        <f>VLOOKUP(C804,Hoja2!$D$2:$N$5000,5,FALSE)</f>
        <v>44561</v>
      </c>
      <c r="H804" s="218">
        <f>VLOOKUP(C804,Hoja2!$D$2:$N$5000,6,FALSE)</f>
        <v>0.20751</v>
      </c>
      <c r="I804" s="218">
        <f>VLOOKUP(C804,Hoja2!$D$2:$N$5000,7,FALSE)</f>
        <v>0.53720299999999999</v>
      </c>
      <c r="J804" s="218">
        <f>VLOOKUP(C804,Hoja2!$D$2:$N$5000,8,FALSE)</f>
        <v>0.15251999999999999</v>
      </c>
      <c r="K804" s="218">
        <f>VLOOKUP(C804,Hoja2!$D$2:$N$5000,9,FALSE)</f>
        <v>0.115566</v>
      </c>
      <c r="L804" s="218">
        <f>VLOOKUP(C804,Hoja2!$D$2:$N$5000,10,FALSE)</f>
        <v>63.422784</v>
      </c>
      <c r="M804" s="218">
        <f>VLOOKUP(C804,Hoja2!$D$2:$N$5000,11,FALSE)</f>
        <v>14.849975000000001</v>
      </c>
    </row>
    <row r="805" spans="1:13">
      <c r="A805" s="529"/>
      <c r="B805" s="541"/>
      <c r="C805" s="398" t="s">
        <v>1716</v>
      </c>
      <c r="D805" s="221" t="str">
        <f>VLOOKUP(C805,Hoja2!$D$2:$N$5000,2,FALSE)</f>
        <v>Comercio</v>
      </c>
      <c r="E805" s="215">
        <f>VLOOKUP(C805,Hoja2!$D$2:$N$5000,3,FALSE)</f>
        <v>3</v>
      </c>
      <c r="F805" s="217">
        <f>VLOOKUP(C805,Hoja2!$D$2:$N$5000,4,FALSE)</f>
        <v>42736</v>
      </c>
      <c r="G805" s="217">
        <f>VLOOKUP(C805,Hoja2!$D$2:$N$5000,5,FALSE)</f>
        <v>44561</v>
      </c>
      <c r="H805" s="218">
        <f>VLOOKUP(C805,Hoja2!$D$2:$N$5000,6,FALSE)</f>
        <v>0.23058100000000001</v>
      </c>
      <c r="I805" s="218">
        <f>VLOOKUP(C805,Hoja2!$D$2:$N$5000,7,FALSE)</f>
        <v>0.78328600000000004</v>
      </c>
      <c r="J805" s="218">
        <f>VLOOKUP(C805,Hoja2!$D$2:$N$5000,8,FALSE)</f>
        <v>0.1332364</v>
      </c>
      <c r="K805" s="218">
        <f>VLOOKUP(C805,Hoja2!$D$2:$N$5000,9,FALSE)</f>
        <v>0.136578</v>
      </c>
      <c r="L805" s="218">
        <f>VLOOKUP(C805,Hoja2!$D$2:$N$5000,10,FALSE)</f>
        <v>80.776656000000003</v>
      </c>
      <c r="M805" s="218">
        <f>VLOOKUP(C805,Hoja2!$D$2:$N$5000,11,FALSE)</f>
        <v>14.55012</v>
      </c>
    </row>
    <row r="806" spans="1:13">
      <c r="A806" s="529"/>
      <c r="B806" s="541"/>
      <c r="C806" s="398" t="s">
        <v>1898</v>
      </c>
      <c r="D806" s="221" t="str">
        <f>VLOOKUP(C806,Hoja2!$D$2:$N$5000,2,FALSE)</f>
        <v>Comercio</v>
      </c>
      <c r="E806" s="215">
        <f>VLOOKUP(C806,Hoja2!$D$2:$N$5000,3,FALSE)</f>
        <v>14</v>
      </c>
      <c r="F806" s="217">
        <f>VLOOKUP(C806,Hoja2!$D$2:$N$5000,4,FALSE)</f>
        <v>42795</v>
      </c>
      <c r="G806" s="217">
        <f>VLOOKUP(C806,Hoja2!$D$2:$N$5000,5,FALSE)</f>
        <v>44926</v>
      </c>
      <c r="H806" s="218">
        <f>VLOOKUP(C806,Hoja2!$D$2:$N$5000,6,FALSE)</f>
        <v>0.21306800000000001</v>
      </c>
      <c r="I806" s="218">
        <f>VLOOKUP(C806,Hoja2!$D$2:$N$5000,7,FALSE)</f>
        <v>0.63876299999999997</v>
      </c>
      <c r="J806" s="218">
        <f>VLOOKUP(C806,Hoja2!$D$2:$N$5000,8,FALSE)</f>
        <v>0.62519999999999998</v>
      </c>
      <c r="K806" s="218">
        <f>VLOOKUP(C806,Hoja2!$D$2:$N$5000,9,FALSE)</f>
        <v>0.54095599999999999</v>
      </c>
      <c r="L806" s="218">
        <f>VLOOKUP(C806,Hoja2!$D$2:$N$5000,10,FALSE)</f>
        <v>309.09393599999999</v>
      </c>
      <c r="M806" s="218">
        <f>VLOOKUP(C806,Hoja2!$D$2:$N$5000,11,FALSE)</f>
        <v>14.685556999999999</v>
      </c>
    </row>
    <row r="807" spans="1:13" s="392" customFormat="1">
      <c r="A807" s="529"/>
      <c r="B807" s="541"/>
      <c r="C807" s="398" t="s">
        <v>1615</v>
      </c>
      <c r="D807" s="402" t="str">
        <f>VLOOKUP(C807,Hoja2!$D$2:$N$5000,2,FALSE)</f>
        <v>Comercio</v>
      </c>
      <c r="E807" s="421">
        <f>VLOOKUP(C807,Hoja2!$D$2:$N$5000,3,FALSE)</f>
        <v>14</v>
      </c>
      <c r="F807" s="399">
        <f>VLOOKUP(C807,Hoja2!$D$2:$N$5000,4,FALSE)</f>
        <v>42705</v>
      </c>
      <c r="G807" s="399">
        <f>VLOOKUP(C807,Hoja2!$D$2:$N$5000,5,FALSE)</f>
        <v>44530</v>
      </c>
      <c r="H807" s="400">
        <f>VLOOKUP(C807,Hoja2!$D$2:$N$5000,6,FALSE)</f>
        <v>0.27709</v>
      </c>
      <c r="I807" s="400">
        <f>VLOOKUP(C807,Hoja2!$D$2:$N$5000,7,FALSE)</f>
        <v>0.50166100000000002</v>
      </c>
      <c r="J807" s="400">
        <f>VLOOKUP(C807,Hoja2!$D$2:$N$5000,8,FALSE)</f>
        <v>0.32240000000000002</v>
      </c>
      <c r="K807" s="400">
        <f>VLOOKUP(C807,Hoja2!$D$2:$N$5000,9,FALSE)</f>
        <v>0.33289600000000003</v>
      </c>
      <c r="L807" s="400">
        <f>VLOOKUP(C807,Hoja2!$D$2:$N$5000,10,FALSE)</f>
        <v>125.179299</v>
      </c>
      <c r="M807" s="400">
        <f>VLOOKUP(C807,Hoja2!$D$2:$N$5000,11,FALSE)</f>
        <v>16.843962999999999</v>
      </c>
    </row>
    <row r="808" spans="1:13" s="392" customFormat="1">
      <c r="A808" s="529"/>
      <c r="B808" s="541"/>
      <c r="C808" s="398" t="s">
        <v>7285</v>
      </c>
      <c r="D808" s="402" t="str">
        <f>VLOOKUP(C808,Hoja2!$D$2:$N$5000,2,FALSE)</f>
        <v>Minería</v>
      </c>
      <c r="E808" s="421">
        <f>VLOOKUP(C808,Hoja2!$D$2:$N$5000,3,FALSE)</f>
        <v>8</v>
      </c>
      <c r="F808" s="399">
        <f>VLOOKUP(C808,Hoja2!$D$2:$N$5000,4,FALSE)</f>
        <v>44409</v>
      </c>
      <c r="G808" s="399">
        <f>VLOOKUP(C808,Hoja2!$D$2:$N$5000,5,FALSE)</f>
        <v>45291</v>
      </c>
      <c r="H808" s="400">
        <f>VLOOKUP(C808,Hoja2!$D$2:$N$5000,6,FALSE)</f>
        <v>0.20170199999999999</v>
      </c>
      <c r="I808" s="400">
        <f>VLOOKUP(C808,Hoja2!$D$2:$N$5000,7,FALSE)</f>
        <v>0.443824</v>
      </c>
      <c r="J808" s="400">
        <f>VLOOKUP(C808,Hoja2!$D$2:$N$5000,8,FALSE)</f>
        <v>2.4371832000000002</v>
      </c>
      <c r="K808" s="400">
        <f>VLOOKUP(C808,Hoja2!$D$2:$N$5000,9,FALSE)</f>
        <v>2.121</v>
      </c>
      <c r="L808" s="400">
        <f>VLOOKUP(C808,Hoja2!$D$2:$N$5000,10,FALSE)</f>
        <v>812.81769999999995</v>
      </c>
      <c r="M808" s="400">
        <f>VLOOKUP(C808,Hoja2!$D$2:$N$5000,11,FALSE)</f>
        <v>22.435155999999999</v>
      </c>
    </row>
    <row r="809" spans="1:13" s="392" customFormat="1">
      <c r="A809" s="529"/>
      <c r="B809" s="541"/>
      <c r="C809" s="398" t="s">
        <v>5292</v>
      </c>
      <c r="D809" s="402" t="str">
        <f>VLOOKUP(C809,Hoja2!$D$2:$N$5000,2,FALSE)</f>
        <v>Minería</v>
      </c>
      <c r="E809" s="421">
        <f>VLOOKUP(C809,Hoja2!$D$2:$N$5000,3,FALSE)</f>
        <v>8</v>
      </c>
      <c r="F809" s="399">
        <f>VLOOKUP(C809,Hoja2!$D$2:$N$5000,4,FALSE)</f>
        <v>42767</v>
      </c>
      <c r="G809" s="399">
        <f>VLOOKUP(C809,Hoja2!$D$2:$N$5000,5,FALSE)</f>
        <v>45291</v>
      </c>
      <c r="H809" s="400">
        <f>VLOOKUP(C809,Hoja2!$D$2:$N$5000,6,FALSE)</f>
        <v>0.206036</v>
      </c>
      <c r="I809" s="400">
        <f>VLOOKUP(C809,Hoja2!$D$2:$N$5000,7,FALSE)</f>
        <v>0.869251</v>
      </c>
      <c r="J809" s="400">
        <f>VLOOKUP(C809,Hoja2!$D$2:$N$5000,8,FALSE)</f>
        <v>15.477494</v>
      </c>
      <c r="K809" s="400">
        <f>VLOOKUP(C809,Hoja2!$D$2:$N$5000,9,FALSE)</f>
        <v>15.352</v>
      </c>
      <c r="L809" s="400">
        <f>VLOOKUP(C809,Hoja2!$D$2:$N$5000,10,FALSE)</f>
        <v>10109.746499999999</v>
      </c>
      <c r="M809" s="400">
        <f>VLOOKUP(C809,Hoja2!$D$2:$N$5000,11,FALSE)</f>
        <v>19.343527000000002</v>
      </c>
    </row>
    <row r="810" spans="1:13" s="392" customFormat="1">
      <c r="A810" s="529"/>
      <c r="B810" s="541"/>
      <c r="C810" s="398" t="s">
        <v>5293</v>
      </c>
      <c r="D810" s="402" t="str">
        <f>VLOOKUP(C810,Hoja2!$D$2:$N$5000,2,FALSE)</f>
        <v>Minería</v>
      </c>
      <c r="E810" s="421">
        <f>VLOOKUP(C810,Hoja2!$D$2:$N$5000,3,FALSE)</f>
        <v>8</v>
      </c>
      <c r="F810" s="399">
        <f>VLOOKUP(C810,Hoja2!$D$2:$N$5000,4,FALSE)</f>
        <v>43586</v>
      </c>
      <c r="G810" s="399">
        <f>VLOOKUP(C810,Hoja2!$D$2:$N$5000,5,FALSE)</f>
        <v>45291</v>
      </c>
      <c r="H810" s="400">
        <f>VLOOKUP(C810,Hoja2!$D$2:$N$5000,6,FALSE)</f>
        <v>0.15900600000000001</v>
      </c>
      <c r="I810" s="400">
        <f>VLOOKUP(C810,Hoja2!$D$2:$N$5000,7,FALSE)</f>
        <v>2.9817E-2</v>
      </c>
      <c r="J810" s="400">
        <f>VLOOKUP(C810,Hoja2!$D$2:$N$5000,8,FALSE)</f>
        <v>0.46368599999999999</v>
      </c>
      <c r="K810" s="400">
        <f>VLOOKUP(C810,Hoja2!$D$2:$N$5000,9,FALSE)</f>
        <v>0.18360000000000001</v>
      </c>
      <c r="L810" s="400">
        <f>VLOOKUP(C810,Hoja2!$D$2:$N$5000,10,FALSE)</f>
        <v>10.3828</v>
      </c>
      <c r="M810" s="400">
        <f>VLOOKUP(C810,Hoja2!$D$2:$N$5000,11,FALSE)</f>
        <v>65.153880000000001</v>
      </c>
    </row>
    <row r="811" spans="1:13" s="392" customFormat="1">
      <c r="A811" s="529"/>
      <c r="B811" s="541"/>
      <c r="C811" s="398" t="s">
        <v>5294</v>
      </c>
      <c r="D811" s="402" t="str">
        <f>VLOOKUP(C811,Hoja2!$D$2:$N$5000,2,FALSE)</f>
        <v>Fundición</v>
      </c>
      <c r="E811" s="421">
        <f>VLOOKUP(C811,Hoja2!$D$2:$N$5000,3,FALSE)</f>
        <v>3</v>
      </c>
      <c r="F811" s="399">
        <f>VLOOKUP(C811,Hoja2!$D$2:$N$5000,4,FALSE)</f>
        <v>43831</v>
      </c>
      <c r="G811" s="399">
        <f>VLOOKUP(C811,Hoja2!$D$2:$N$5000,5,FALSE)</f>
        <v>46022</v>
      </c>
      <c r="H811" s="400">
        <f>VLOOKUP(C811,Hoja2!$D$2:$N$5000,6,FALSE)</f>
        <v>0.16175</v>
      </c>
      <c r="I811" s="400">
        <f>VLOOKUP(C811,Hoja2!$D$2:$N$5000,7,FALSE)</f>
        <v>0.67573399999999995</v>
      </c>
      <c r="J811" s="400">
        <f>VLOOKUP(C811,Hoja2!$D$2:$N$5000,8,FALSE)</f>
        <v>54.827136799999998</v>
      </c>
      <c r="K811" s="400">
        <f>VLOOKUP(C811,Hoja2!$D$2:$N$5000,9,FALSE)</f>
        <v>53.81</v>
      </c>
      <c r="L811" s="400">
        <f>VLOOKUP(C811,Hoja2!$D$2:$N$5000,10,FALSE)</f>
        <v>27564.14</v>
      </c>
      <c r="M811" s="400">
        <f>VLOOKUP(C811,Hoja2!$D$2:$N$5000,11,FALSE)</f>
        <v>17.922554000000002</v>
      </c>
    </row>
    <row r="812" spans="1:13" s="392" customFormat="1">
      <c r="A812" s="529"/>
      <c r="B812" s="541"/>
      <c r="C812" s="398" t="s">
        <v>6203</v>
      </c>
      <c r="D812" s="402" t="str">
        <f>VLOOKUP(C812,Hoja2!$D$2:$N$5000,2,FALSE)</f>
        <v>Fundición</v>
      </c>
      <c r="E812" s="421">
        <f>VLOOKUP(C812,Hoja2!$D$2:$N$5000,3,FALSE)</f>
        <v>3</v>
      </c>
      <c r="F812" s="399">
        <f>VLOOKUP(C812,Hoja2!$D$2:$N$5000,4,FALSE)</f>
        <v>43922</v>
      </c>
      <c r="G812" s="399">
        <f>VLOOKUP(C812,Hoja2!$D$2:$N$5000,5,FALSE)</f>
        <v>46022</v>
      </c>
      <c r="H812" s="400">
        <f>VLOOKUP(C812,Hoja2!$D$2:$N$5000,6,FALSE)</f>
        <v>2.9729999999999999E-2</v>
      </c>
      <c r="I812" s="400">
        <f>VLOOKUP(C812,Hoja2!$D$2:$N$5000,7,FALSE)</f>
        <v>0.106353</v>
      </c>
      <c r="J812" s="400">
        <f>VLOOKUP(C812,Hoja2!$D$2:$N$5000,8,FALSE)</f>
        <v>0.63878400000000002</v>
      </c>
      <c r="K812" s="400">
        <f>VLOOKUP(C812,Hoja2!$D$2:$N$5000,9,FALSE)</f>
        <v>1.03E-2</v>
      </c>
      <c r="L812" s="400">
        <f>VLOOKUP(C812,Hoja2!$D$2:$N$5000,10,FALSE)</f>
        <v>51.550800000000002</v>
      </c>
      <c r="M812" s="400">
        <f>VLOOKUP(C812,Hoja2!$D$2:$N$5000,11,FALSE)</f>
        <v>12.777301</v>
      </c>
    </row>
    <row r="813" spans="1:13" s="392" customFormat="1">
      <c r="A813" s="529"/>
      <c r="B813" s="541"/>
      <c r="C813" s="398" t="s">
        <v>2448</v>
      </c>
      <c r="D813" s="402" t="str">
        <f>VLOOKUP(C813,Hoja2!$D$2:$N$5000,2,FALSE)</f>
        <v>Otros</v>
      </c>
      <c r="E813" s="421">
        <f>VLOOKUP(C813,Hoja2!$D$2:$N$5000,3,FALSE)</f>
        <v>7</v>
      </c>
      <c r="F813" s="399">
        <f>VLOOKUP(C813,Hoja2!$D$2:$N$5000,4,FALSE)</f>
        <v>43054</v>
      </c>
      <c r="G813" s="399">
        <f>VLOOKUP(C813,Hoja2!$D$2:$N$5000,5,FALSE)</f>
        <v>44530</v>
      </c>
      <c r="H813" s="400">
        <f>VLOOKUP(C813,Hoja2!$D$2:$N$5000,6,FALSE)</f>
        <v>0.124088</v>
      </c>
      <c r="I813" s="400">
        <f>VLOOKUP(C813,Hoja2!$D$2:$N$5000,7,FALSE)</f>
        <v>0.24077699999999999</v>
      </c>
      <c r="J813" s="400">
        <f>VLOOKUP(C813,Hoja2!$D$2:$N$5000,8,FALSE)</f>
        <v>0.45319120000000002</v>
      </c>
      <c r="K813" s="400">
        <f>VLOOKUP(C813,Hoja2!$D$2:$N$5000,9,FALSE)</f>
        <v>0.22664400000000001</v>
      </c>
      <c r="L813" s="400">
        <f>VLOOKUP(C813,Hoja2!$D$2:$N$5000,10,FALSE)</f>
        <v>83.641937999999996</v>
      </c>
      <c r="M813" s="400">
        <f>VLOOKUP(C813,Hoja2!$D$2:$N$5000,11,FALSE)</f>
        <v>19.999333</v>
      </c>
    </row>
    <row r="814" spans="1:13" s="392" customFormat="1">
      <c r="A814" s="529"/>
      <c r="B814" s="541"/>
      <c r="C814" s="398" t="s">
        <v>2450</v>
      </c>
      <c r="D814" s="402" t="str">
        <f>VLOOKUP(C814,Hoja2!$D$2:$N$5000,2,FALSE)</f>
        <v>Otros</v>
      </c>
      <c r="E814" s="421">
        <f>VLOOKUP(C814,Hoja2!$D$2:$N$5000,3,FALSE)</f>
        <v>7</v>
      </c>
      <c r="F814" s="399">
        <f>VLOOKUP(C814,Hoja2!$D$2:$N$5000,4,FALSE)</f>
        <v>43054</v>
      </c>
      <c r="G814" s="399">
        <f>VLOOKUP(C814,Hoja2!$D$2:$N$5000,5,FALSE)</f>
        <v>44530</v>
      </c>
      <c r="H814" s="400">
        <f>VLOOKUP(C814,Hoja2!$D$2:$N$5000,6,FALSE)</f>
        <v>0.15967700000000001</v>
      </c>
      <c r="I814" s="400">
        <f>VLOOKUP(C814,Hoja2!$D$2:$N$5000,7,FALSE)</f>
        <v>0.45757900000000001</v>
      </c>
      <c r="J814" s="400">
        <f>VLOOKUP(C814,Hoja2!$D$2:$N$5000,8,FALSE)</f>
        <v>0.38800000000000001</v>
      </c>
      <c r="K814" s="400">
        <f>VLOOKUP(C814,Hoja2!$D$2:$N$5000,9,FALSE)</f>
        <v>0.32966400000000001</v>
      </c>
      <c r="L814" s="400">
        <f>VLOOKUP(C814,Hoja2!$D$2:$N$5000,10,FALSE)</f>
        <v>136.07911799999999</v>
      </c>
      <c r="M814" s="400">
        <f>VLOOKUP(C814,Hoja2!$D$2:$N$5000,11,FALSE)</f>
        <v>19.216404000000001</v>
      </c>
    </row>
    <row r="815" spans="1:13" s="392" customFormat="1">
      <c r="A815" s="529"/>
      <c r="B815" s="541"/>
      <c r="C815" s="398" t="s">
        <v>797</v>
      </c>
      <c r="D815" s="402" t="str">
        <f>VLOOKUP(C815,Hoja2!$D$2:$N$5000,2,FALSE)</f>
        <v>Vidrios, cauchos y plásticos</v>
      </c>
      <c r="E815" s="421">
        <f>VLOOKUP(C815,Hoja2!$D$2:$N$5000,3,FALSE)</f>
        <v>7</v>
      </c>
      <c r="F815" s="399">
        <f>VLOOKUP(C815,Hoja2!$D$2:$N$5000,4,FALSE)</f>
        <v>42477</v>
      </c>
      <c r="G815" s="399">
        <f>VLOOKUP(C815,Hoja2!$D$2:$N$5000,5,FALSE)</f>
        <v>44561</v>
      </c>
      <c r="H815" s="400">
        <f>VLOOKUP(C815,Hoja2!$D$2:$N$5000,6,FALSE)</f>
        <v>0.19411600000000001</v>
      </c>
      <c r="I815" s="400">
        <f>VLOOKUP(C815,Hoja2!$D$2:$N$5000,7,FALSE)</f>
        <v>0.56569199999999997</v>
      </c>
      <c r="J815" s="400">
        <f>VLOOKUP(C815,Hoja2!$D$2:$N$5000,8,FALSE)</f>
        <v>0.94738279999999997</v>
      </c>
      <c r="K815" s="400">
        <f>VLOOKUP(C815,Hoja2!$D$2:$N$5000,9,FALSE)</f>
        <v>0.95808599999999999</v>
      </c>
      <c r="L815" s="400">
        <f>VLOOKUP(C815,Hoja2!$D$2:$N$5000,10,FALSE)</f>
        <v>410.77164599999998</v>
      </c>
      <c r="M815" s="400">
        <f>VLOOKUP(C815,Hoja2!$D$2:$N$5000,11,FALSE)</f>
        <v>19.717756999999999</v>
      </c>
    </row>
    <row r="816" spans="1:13">
      <c r="A816" s="529"/>
      <c r="B816" s="541"/>
      <c r="C816" s="398" t="s">
        <v>4820</v>
      </c>
      <c r="D816" s="402" t="str">
        <f>VLOOKUP(C816,Hoja2!$D$2:$N$5000,2,FALSE)</f>
        <v>Químicos</v>
      </c>
      <c r="E816" s="421">
        <f>VLOOKUP(C816,Hoja2!$D$2:$N$5000,3,FALSE)</f>
        <v>7</v>
      </c>
      <c r="F816" s="399">
        <f>VLOOKUP(C816,Hoja2!$D$2:$N$5000,4,FALSE)</f>
        <v>43637</v>
      </c>
      <c r="G816" s="399">
        <f>VLOOKUP(C816,Hoja2!$D$2:$N$5000,5,FALSE)</f>
        <v>44732</v>
      </c>
      <c r="H816" s="400">
        <f>VLOOKUP(C816,Hoja2!$D$2:$N$5000,6,FALSE)</f>
        <v>0.194691</v>
      </c>
      <c r="I816" s="400">
        <f>VLOOKUP(C816,Hoja2!$D$2:$N$5000,7,FALSE)</f>
        <v>0.42961700000000003</v>
      </c>
      <c r="J816" s="400">
        <f>VLOOKUP(C816,Hoja2!$D$2:$N$5000,8,FALSE)</f>
        <v>0.28010000000000002</v>
      </c>
      <c r="K816" s="400">
        <f>VLOOKUP(C816,Hoja2!$D$2:$N$5000,9,FALSE)</f>
        <v>0.28845599999999999</v>
      </c>
      <c r="L816" s="400">
        <f>VLOOKUP(C816,Hoja2!$D$2:$N$5000,10,FALSE)</f>
        <v>92.233806000000001</v>
      </c>
      <c r="M816" s="400">
        <f>VLOOKUP(C816,Hoja2!$D$2:$N$5000,11,FALSE)</f>
        <v>21.048576000000001</v>
      </c>
    </row>
    <row r="817" spans="1:20">
      <c r="A817" s="529"/>
      <c r="B817" s="541"/>
      <c r="C817" s="398" t="s">
        <v>2393</v>
      </c>
      <c r="D817" s="221" t="str">
        <f>VLOOKUP(C817,Hoja2!$D$2:$N$5000,2,FALSE)</f>
        <v>Cementos</v>
      </c>
      <c r="E817" s="215">
        <f>VLOOKUP(C817,Hoja2!$D$2:$N$5000,3,FALSE)</f>
        <v>7</v>
      </c>
      <c r="F817" s="217">
        <f>VLOOKUP(C817,Hoja2!$D$2:$N$5000,4,FALSE)</f>
        <v>43009</v>
      </c>
      <c r="G817" s="217">
        <f>VLOOKUP(C817,Hoja2!$D$2:$N$5000,5,FALSE)</f>
        <v>44926</v>
      </c>
      <c r="H817" s="218">
        <f>VLOOKUP(C817,Hoja2!$D$2:$N$5000,6,FALSE)</f>
        <v>0.211642</v>
      </c>
      <c r="I817" s="218">
        <f>VLOOKUP(C817,Hoja2!$D$2:$N$5000,7,FALSE)</f>
        <v>0.62692899999999996</v>
      </c>
      <c r="J817" s="218">
        <f>VLOOKUP(C817,Hoja2!$D$2:$N$5000,8,FALSE)</f>
        <v>1.476</v>
      </c>
      <c r="K817" s="218">
        <f>VLOOKUP(C817,Hoja2!$D$2:$N$5000,9,FALSE)</f>
        <v>1.4628840000000001</v>
      </c>
      <c r="L817" s="218">
        <f>VLOOKUP(C817,Hoja2!$D$2:$N$5000,10,FALSE)</f>
        <v>709.25149199999998</v>
      </c>
      <c r="M817" s="218">
        <f>VLOOKUP(C817,Hoja2!$D$2:$N$5000,11,FALSE)</f>
        <v>15.266633000000001</v>
      </c>
    </row>
    <row r="818" spans="1:20">
      <c r="A818" s="529"/>
      <c r="B818" s="541"/>
      <c r="C818" s="398" t="s">
        <v>2395</v>
      </c>
      <c r="D818" s="221" t="str">
        <f>VLOOKUP(C818,Hoja2!$D$2:$N$5000,2,FALSE)</f>
        <v>Cementos</v>
      </c>
      <c r="E818" s="215">
        <f>VLOOKUP(C818,Hoja2!$D$2:$N$5000,3,FALSE)</f>
        <v>7</v>
      </c>
      <c r="F818" s="217">
        <f>VLOOKUP(C818,Hoja2!$D$2:$N$5000,4,FALSE)</f>
        <v>43009</v>
      </c>
      <c r="G818" s="217">
        <f>VLOOKUP(C818,Hoja2!$D$2:$N$5000,5,FALSE)</f>
        <v>44926</v>
      </c>
      <c r="H818" s="218">
        <f>VLOOKUP(C818,Hoja2!$D$2:$N$5000,6,FALSE)</f>
        <v>0.20734900000000001</v>
      </c>
      <c r="I818" s="218">
        <f>VLOOKUP(C818,Hoja2!$D$2:$N$5000,7,FALSE)</f>
        <v>0.45918900000000001</v>
      </c>
      <c r="J818" s="218">
        <f>VLOOKUP(C818,Hoja2!$D$2:$N$5000,8,FALSE)</f>
        <v>1.2155320000000001</v>
      </c>
      <c r="K818" s="218">
        <f>VLOOKUP(C818,Hoja2!$D$2:$N$5000,9,FALSE)</f>
        <v>1.112616</v>
      </c>
      <c r="L818" s="218">
        <f>VLOOKUP(C818,Hoja2!$D$2:$N$5000,10,FALSE)</f>
        <v>427.81115399999999</v>
      </c>
      <c r="M818" s="218">
        <f>VLOOKUP(C818,Hoja2!$D$2:$N$5000,11,FALSE)</f>
        <v>16.682487999999999</v>
      </c>
    </row>
    <row r="819" spans="1:20">
      <c r="A819" s="529"/>
      <c r="B819" s="541"/>
      <c r="C819" s="398" t="s">
        <v>2397</v>
      </c>
      <c r="D819" s="221" t="str">
        <f>VLOOKUP(C819,Hoja2!$D$2:$N$5000,2,FALSE)</f>
        <v>Cementos</v>
      </c>
      <c r="E819" s="215">
        <f>VLOOKUP(C819,Hoja2!$D$2:$N$5000,3,FALSE)</f>
        <v>7</v>
      </c>
      <c r="F819" s="217">
        <f>VLOOKUP(C819,Hoja2!$D$2:$N$5000,4,FALSE)</f>
        <v>43009</v>
      </c>
      <c r="G819" s="217">
        <f>VLOOKUP(C819,Hoja2!$D$2:$N$5000,5,FALSE)</f>
        <v>44926</v>
      </c>
      <c r="H819" s="218">
        <f>VLOOKUP(C819,Hoja2!$D$2:$N$5000,6,FALSE)</f>
        <v>0.209985</v>
      </c>
      <c r="I819" s="218">
        <f>VLOOKUP(C819,Hoja2!$D$2:$N$5000,7,FALSE)</f>
        <v>0.73552899999999999</v>
      </c>
      <c r="J819" s="218">
        <f>VLOOKUP(C819,Hoja2!$D$2:$N$5000,8,FALSE)</f>
        <v>1.5691079999999999</v>
      </c>
      <c r="K819" s="218">
        <f>VLOOKUP(C819,Hoja2!$D$2:$N$5000,9,FALSE)</f>
        <v>1.6071120000000001</v>
      </c>
      <c r="L819" s="218">
        <f>VLOOKUP(C819,Hoja2!$D$2:$N$5000,10,FALSE)</f>
        <v>884.60183400000005</v>
      </c>
      <c r="M819" s="218">
        <f>VLOOKUP(C819,Hoja2!$D$2:$N$5000,11,FALSE)</f>
        <v>14.619903000000001</v>
      </c>
    </row>
    <row r="820" spans="1:20" ht="12.75">
      <c r="A820" s="530" t="s">
        <v>4049</v>
      </c>
      <c r="B820" s="531"/>
      <c r="C820" s="531"/>
      <c r="D820" s="531"/>
      <c r="E820" s="531"/>
      <c r="F820" s="531"/>
      <c r="G820" s="532"/>
      <c r="H820" s="195">
        <f>+Hoja3!S23</f>
        <v>0.20427999999999999</v>
      </c>
      <c r="I820" s="195">
        <f>+Hoja3!T23</f>
        <v>0.89435600000000004</v>
      </c>
      <c r="J820"/>
      <c r="K820"/>
      <c r="L820" s="195">
        <f>+Hoja3!W23</f>
        <v>392313.40144300001</v>
      </c>
      <c r="M820" s="195">
        <f>+Hoja3!X23</f>
        <v>17.220143</v>
      </c>
      <c r="O820"/>
      <c r="P820"/>
      <c r="Q820"/>
      <c r="R820"/>
      <c r="S820"/>
      <c r="T820"/>
    </row>
    <row r="821" spans="1:20">
      <c r="A821" s="536"/>
      <c r="B821" s="537"/>
      <c r="C821" s="537"/>
      <c r="D821" s="537"/>
      <c r="E821" s="537"/>
      <c r="F821" s="537"/>
      <c r="G821" s="537"/>
      <c r="H821" s="537"/>
      <c r="I821" s="537"/>
      <c r="J821" s="537"/>
      <c r="K821" s="537"/>
      <c r="L821" s="537"/>
      <c r="M821" s="538"/>
    </row>
    <row r="822" spans="1:20" ht="12.75">
      <c r="A822" s="528" t="s">
        <v>4050</v>
      </c>
      <c r="B822" s="446" t="s">
        <v>3818</v>
      </c>
      <c r="C822" s="398" t="s">
        <v>5309</v>
      </c>
      <c r="D822" s="221" t="str">
        <f>VLOOKUP(C822,Hoja2!$D$2:$N$5000,2,FALSE)</f>
        <v>Transporte</v>
      </c>
      <c r="E822" s="215">
        <f>VLOOKUP(C822,Hoja2!$D$2:$N$5000,3,FALSE)</f>
        <v>7</v>
      </c>
      <c r="F822" s="217">
        <f>VLOOKUP(C822,Hoja2!$D$2:$N$5000,4,FALSE)</f>
        <v>42736</v>
      </c>
      <c r="G822" s="217">
        <f>VLOOKUP(C822,Hoja2!$D$2:$N$5000,5,FALSE)</f>
        <v>44561</v>
      </c>
      <c r="H822" s="218">
        <f>VLOOKUP(C822,Hoja2!$D$2:$N$5000,6,FALSE)</f>
        <v>0.28332099999999999</v>
      </c>
      <c r="I822" s="218">
        <f>VLOOKUP(C822,Hoja2!$D$2:$N$5000,7,FALSE)</f>
        <v>0.47966300000000001</v>
      </c>
      <c r="J822" s="218">
        <f>VLOOKUP(C822,Hoja2!$D$2:$N$5000,8,FALSE)</f>
        <v>5.6202927999999996</v>
      </c>
      <c r="K822" s="218">
        <f>VLOOKUP(C822,Hoja2!$D$2:$N$5000,9,FALSE)</f>
        <v>5.6863159999999997</v>
      </c>
      <c r="L822" s="218">
        <f>VLOOKUP(C822,Hoja2!$D$2:$N$5000,10,FALSE)</f>
        <v>2030.3802330000001</v>
      </c>
      <c r="M822" s="218">
        <f>VLOOKUP(C822,Hoja2!$D$2:$N$5000,11,FALSE)</f>
        <v>18.721314</v>
      </c>
    </row>
    <row r="823" spans="1:20" ht="13.15" customHeight="1">
      <c r="A823" s="529"/>
      <c r="B823" s="553" t="s">
        <v>3817</v>
      </c>
      <c r="C823" s="398" t="s">
        <v>396</v>
      </c>
      <c r="D823" s="221" t="str">
        <f>VLOOKUP(C823,Hoja2!$D$2:$N$5000,2,FALSE)</f>
        <v>Otros</v>
      </c>
      <c r="E823" s="215">
        <f>VLOOKUP(C823,Hoja2!$D$2:$N$5000,3,FALSE)</f>
        <v>6</v>
      </c>
      <c r="F823" s="217">
        <f>VLOOKUP(C823,Hoja2!$D$2:$N$5000,4,FALSE)</f>
        <v>41395</v>
      </c>
      <c r="G823" s="217">
        <f>VLOOKUP(C823,Hoja2!$D$2:$N$5000,5,FALSE)</f>
        <v>45412</v>
      </c>
      <c r="H823" s="218">
        <f>VLOOKUP(C823,Hoja2!$D$2:$N$5000,6,FALSE)</f>
        <v>0.18806999999999999</v>
      </c>
      <c r="I823" s="218">
        <f>VLOOKUP(C823,Hoja2!$D$2:$N$5000,7,FALSE)</f>
        <v>0.27083800000000002</v>
      </c>
      <c r="J823" s="218">
        <f>VLOOKUP(C823,Hoja2!$D$2:$N$5000,8,FALSE)</f>
        <v>2.1640000000000001</v>
      </c>
      <c r="K823" s="218">
        <f>VLOOKUP(C823,Hoja2!$D$2:$N$5000,9,FALSE)</f>
        <v>2.1992500000000001</v>
      </c>
      <c r="L823" s="218">
        <f>VLOOKUP(C823,Hoja2!$D$2:$N$5000,10,FALSE)</f>
        <v>443.37563999999998</v>
      </c>
      <c r="M823" s="218">
        <f>VLOOKUP(C823,Hoja2!$D$2:$N$5000,11,FALSE)</f>
        <v>30.108108999999999</v>
      </c>
    </row>
    <row r="824" spans="1:20" ht="13.15" customHeight="1">
      <c r="A824" s="529"/>
      <c r="B824" s="553"/>
      <c r="C824" s="398" t="s">
        <v>391</v>
      </c>
      <c r="D824" s="221" t="str">
        <f>VLOOKUP(C824,Hoja2!$D$2:$N$5000,2,FALSE)</f>
        <v>Otros</v>
      </c>
      <c r="E824" s="215">
        <f>VLOOKUP(C824,Hoja2!$D$2:$N$5000,3,FALSE)</f>
        <v>6</v>
      </c>
      <c r="F824" s="217">
        <f>VLOOKUP(C824,Hoja2!$D$2:$N$5000,4,FALSE)</f>
        <v>41395</v>
      </c>
      <c r="G824" s="217">
        <f>VLOOKUP(C824,Hoja2!$D$2:$N$5000,5,FALSE)</f>
        <v>45412</v>
      </c>
      <c r="H824" s="218">
        <f>VLOOKUP(C824,Hoja2!$D$2:$N$5000,6,FALSE)</f>
        <v>0.218171</v>
      </c>
      <c r="I824" s="218">
        <f>VLOOKUP(C824,Hoja2!$D$2:$N$5000,7,FALSE)</f>
        <v>0.61610399999999998</v>
      </c>
      <c r="J824" s="218">
        <f>VLOOKUP(C824,Hoja2!$D$2:$N$5000,8,FALSE)</f>
        <v>1.7672000000000001</v>
      </c>
      <c r="K824" s="218">
        <f>VLOOKUP(C824,Hoja2!$D$2:$N$5000,9,FALSE)</f>
        <v>1.762656</v>
      </c>
      <c r="L824" s="218">
        <f>VLOOKUP(C824,Hoja2!$D$2:$N$5000,10,FALSE)</f>
        <v>823.65884000000005</v>
      </c>
      <c r="M824" s="218">
        <f>VLOOKUP(C824,Hoja2!$D$2:$N$5000,11,FALSE)</f>
        <v>20.398129000000001</v>
      </c>
    </row>
    <row r="825" spans="1:20" ht="12.75">
      <c r="A825" s="530" t="s">
        <v>4051</v>
      </c>
      <c r="B825" s="531"/>
      <c r="C825" s="531"/>
      <c r="D825" s="531"/>
      <c r="E825" s="531"/>
      <c r="F825" s="531"/>
      <c r="G825" s="532"/>
      <c r="H825" s="195">
        <f>+Hoja3!S24</f>
        <v>0.25431900000000002</v>
      </c>
      <c r="I825" s="195">
        <f>+Hoja3!T24</f>
        <v>0.50804899999999997</v>
      </c>
      <c r="J825"/>
      <c r="K825"/>
      <c r="L825" s="195">
        <f>+Hoja3!W24</f>
        <v>3297.4147130000001</v>
      </c>
      <c r="M825" s="195">
        <f>+Hoja3!X24</f>
        <v>20.671251000000002</v>
      </c>
    </row>
    <row r="826" spans="1:20">
      <c r="A826" s="536"/>
      <c r="B826" s="537"/>
      <c r="C826" s="537"/>
      <c r="D826" s="537"/>
      <c r="E826" s="537"/>
      <c r="F826" s="537"/>
      <c r="G826" s="537"/>
      <c r="H826" s="537"/>
      <c r="I826" s="537"/>
      <c r="J826" s="537"/>
      <c r="K826" s="537"/>
      <c r="L826" s="537"/>
      <c r="M826" s="538"/>
    </row>
    <row r="827" spans="1:20">
      <c r="A827" s="528" t="s">
        <v>4052</v>
      </c>
      <c r="B827" s="528" t="s">
        <v>3818</v>
      </c>
      <c r="C827" s="398" t="s">
        <v>5319</v>
      </c>
      <c r="D827" s="221" t="str">
        <f>VLOOKUP(C827,Hoja2!$D$2:$N$5000,2,FALSE)</f>
        <v>Minería</v>
      </c>
      <c r="E827" s="215">
        <f>VLOOKUP(C827,Hoja2!$D$2:$N$5000,3,FALSE)</f>
        <v>5</v>
      </c>
      <c r="F827" s="217">
        <f>VLOOKUP(C827,Hoja2!$D$2:$N$5000,4,FALSE)</f>
        <v>43101</v>
      </c>
      <c r="G827" s="217">
        <f>VLOOKUP(C827,Hoja2!$D$2:$N$5000,5,FALSE)</f>
        <v>45291</v>
      </c>
      <c r="H827" s="218" t="str">
        <f>VLOOKUP(C827,Hoja2!$D$2:$N$5000,6,FALSE)</f>
        <v>-</v>
      </c>
      <c r="I827" s="218" t="str">
        <f>VLOOKUP(C827,Hoja2!$D$2:$N$5000,7,FALSE)</f>
        <v>-</v>
      </c>
      <c r="J827" s="218">
        <f>VLOOKUP(C827,Hoja2!$D$2:$N$5000,8,FALSE)</f>
        <v>0</v>
      </c>
      <c r="K827" s="218">
        <f>VLOOKUP(C827,Hoja2!$D$2:$N$5000,9,FALSE)</f>
        <v>0</v>
      </c>
      <c r="L827" s="218">
        <f>VLOOKUP(C827,Hoja2!$D$2:$N$5000,10,FALSE)</f>
        <v>0</v>
      </c>
      <c r="M827" s="218">
        <f>VLOOKUP(C827,Hoja2!$D$2:$N$5000,11,FALSE)</f>
        <v>0</v>
      </c>
    </row>
    <row r="828" spans="1:20">
      <c r="A828" s="529"/>
      <c r="B828" s="529"/>
      <c r="C828" s="398" t="s">
        <v>5315</v>
      </c>
      <c r="D828" s="221" t="str">
        <f>VLOOKUP(C828,Hoja2!$D$2:$N$5000,2,FALSE)</f>
        <v>Minería</v>
      </c>
      <c r="E828" s="215">
        <f>VLOOKUP(C828,Hoja2!$D$2:$N$5000,3,FALSE)</f>
        <v>5</v>
      </c>
      <c r="F828" s="217">
        <f>VLOOKUP(C828,Hoja2!$D$2:$N$5000,4,FALSE)</f>
        <v>43101</v>
      </c>
      <c r="G828" s="217">
        <f>VLOOKUP(C828,Hoja2!$D$2:$N$5000,5,FALSE)</f>
        <v>45291</v>
      </c>
      <c r="H828" s="218">
        <f>VLOOKUP(C828,Hoja2!$D$2:$N$5000,6,FALSE)</f>
        <v>0.20663000000000001</v>
      </c>
      <c r="I828" s="218">
        <f>VLOOKUP(C828,Hoja2!$D$2:$N$5000,7,FALSE)</f>
        <v>0.89219199999999999</v>
      </c>
      <c r="J828" s="218">
        <f>VLOOKUP(C828,Hoja2!$D$2:$N$5000,8,FALSE)</f>
        <v>7.3762800000000004</v>
      </c>
      <c r="K828" s="218">
        <f>VLOOKUP(C828,Hoja2!$D$2:$N$5000,9,FALSE)</f>
        <v>7.527107</v>
      </c>
      <c r="L828" s="218">
        <f>VLOOKUP(C828,Hoja2!$D$2:$N$5000,10,FALSE)</f>
        <v>5008.9148999999998</v>
      </c>
      <c r="M828" s="218">
        <f>VLOOKUP(C828,Hoja2!$D$2:$N$5000,11,FALSE)</f>
        <v>14.700760000000001</v>
      </c>
    </row>
    <row r="829" spans="1:20">
      <c r="A829" s="529"/>
      <c r="B829" s="529"/>
      <c r="C829" s="398" t="s">
        <v>5317</v>
      </c>
      <c r="D829" s="221" t="str">
        <f>VLOOKUP(C829,Hoja2!$D$2:$N$5000,2,FALSE)</f>
        <v>Minería</v>
      </c>
      <c r="E829" s="215">
        <f>VLOOKUP(C829,Hoja2!$D$2:$N$5000,3,FALSE)</f>
        <v>5</v>
      </c>
      <c r="F829" s="217">
        <f>VLOOKUP(C829,Hoja2!$D$2:$N$5000,4,FALSE)</f>
        <v>43101</v>
      </c>
      <c r="G829" s="217">
        <f>VLOOKUP(C829,Hoja2!$D$2:$N$5000,5,FALSE)</f>
        <v>45291</v>
      </c>
      <c r="H829" s="218">
        <f>VLOOKUP(C829,Hoja2!$D$2:$N$5000,6,FALSE)</f>
        <v>0.197052</v>
      </c>
      <c r="I829" s="218">
        <f>VLOOKUP(C829,Hoja2!$D$2:$N$5000,7,FALSE)</f>
        <v>0.809832</v>
      </c>
      <c r="J829" s="218">
        <f>VLOOKUP(C829,Hoja2!$D$2:$N$5000,8,FALSE)</f>
        <v>10.50324</v>
      </c>
      <c r="K829" s="218">
        <f>VLOOKUP(C829,Hoja2!$D$2:$N$5000,9,FALSE)</f>
        <v>10.413387</v>
      </c>
      <c r="L829" s="218">
        <f>VLOOKUP(C829,Hoja2!$D$2:$N$5000,10,FALSE)</f>
        <v>6499.2359900000001</v>
      </c>
      <c r="M829" s="218">
        <f>VLOOKUP(C829,Hoja2!$D$2:$N$5000,11,FALSE)</f>
        <v>14.927930999999999</v>
      </c>
    </row>
    <row r="830" spans="1:20">
      <c r="A830" s="529"/>
      <c r="B830" s="529"/>
      <c r="C830" s="398" t="s">
        <v>5316</v>
      </c>
      <c r="D830" s="221" t="str">
        <f>VLOOKUP(C830,Hoja2!$D$2:$N$5000,2,FALSE)</f>
        <v>Minería</v>
      </c>
      <c r="E830" s="215">
        <f>VLOOKUP(C830,Hoja2!$D$2:$N$5000,3,FALSE)</f>
        <v>5</v>
      </c>
      <c r="F830" s="217">
        <f>VLOOKUP(C830,Hoja2!$D$2:$N$5000,4,FALSE)</f>
        <v>43101</v>
      </c>
      <c r="G830" s="217">
        <f>VLOOKUP(C830,Hoja2!$D$2:$N$5000,5,FALSE)</f>
        <v>45291</v>
      </c>
      <c r="H830" s="218">
        <f>VLOOKUP(C830,Hoja2!$D$2:$N$5000,6,FALSE)</f>
        <v>0.21233099999999999</v>
      </c>
      <c r="I830" s="218">
        <f>VLOOKUP(C830,Hoja2!$D$2:$N$5000,7,FALSE)</f>
        <v>0.88290800000000003</v>
      </c>
      <c r="J830" s="218">
        <f>VLOOKUP(C830,Hoja2!$D$2:$N$5000,8,FALSE)</f>
        <v>7.7646800000000002</v>
      </c>
      <c r="K830" s="218">
        <f>VLOOKUP(C830,Hoja2!$D$2:$N$5000,9,FALSE)</f>
        <v>7.9904719999999996</v>
      </c>
      <c r="L830" s="218">
        <f>VLOOKUP(C830,Hoja2!$D$2:$N$5000,10,FALSE)</f>
        <v>5217.8012699999999</v>
      </c>
      <c r="M830" s="218">
        <f>VLOOKUP(C830,Hoja2!$D$2:$N$5000,11,FALSE)</f>
        <v>14.766156000000001</v>
      </c>
    </row>
    <row r="831" spans="1:20">
      <c r="A831" s="529"/>
      <c r="B831" s="529"/>
      <c r="C831" s="398" t="s">
        <v>7255</v>
      </c>
      <c r="D831" s="221" t="str">
        <f>VLOOKUP(C831,Hoja2!$D$2:$N$5000,2,FALSE)</f>
        <v>Químicos</v>
      </c>
      <c r="E831" s="215">
        <f>VLOOKUP(C831,Hoja2!$D$2:$N$5000,3,FALSE)</f>
        <v>7</v>
      </c>
      <c r="F831" s="217">
        <f>VLOOKUP(C831,Hoja2!$D$2:$N$5000,4,FALSE)</f>
        <v>43831</v>
      </c>
      <c r="G831" s="217">
        <f>VLOOKUP(C831,Hoja2!$D$2:$N$5000,5,FALSE)</f>
        <v>46387</v>
      </c>
      <c r="H831" s="218">
        <f>VLOOKUP(C831,Hoja2!$D$2:$N$5000,6,FALSE)</f>
        <v>0.209929</v>
      </c>
      <c r="I831" s="218">
        <f>VLOOKUP(C831,Hoja2!$D$2:$N$5000,7,FALSE)</f>
        <v>0.83643199999999995</v>
      </c>
      <c r="J831" s="218">
        <f>VLOOKUP(C831,Hoja2!$D$2:$N$5000,8,FALSE)</f>
        <v>3.1915200000000001</v>
      </c>
      <c r="K831" s="218">
        <f>VLOOKUP(C831,Hoja2!$D$2:$N$5000,9,FALSE)</f>
        <v>2.9264139999999998</v>
      </c>
      <c r="L831" s="218">
        <f>VLOOKUP(C831,Hoja2!$D$2:$N$5000,10,FALSE)</f>
        <v>2013.50818</v>
      </c>
      <c r="M831" s="218">
        <f>VLOOKUP(C831,Hoja2!$D$2:$N$5000,11,FALSE)</f>
        <v>12.177599000000001</v>
      </c>
    </row>
    <row r="832" spans="1:20">
      <c r="A832" s="529"/>
      <c r="B832" s="529"/>
      <c r="C832" s="398" t="s">
        <v>5312</v>
      </c>
      <c r="D832" s="221" t="str">
        <f>VLOOKUP(C832,Hoja2!$D$2:$N$5000,2,FALSE)</f>
        <v>Minería</v>
      </c>
      <c r="E832" s="215">
        <f>VLOOKUP(C832,Hoja2!$D$2:$N$5000,3,FALSE)</f>
        <v>8</v>
      </c>
      <c r="F832" s="217">
        <f>VLOOKUP(C832,Hoja2!$D$2:$N$5000,4,FALSE)</f>
        <v>42370</v>
      </c>
      <c r="G832" s="217">
        <f>VLOOKUP(C832,Hoja2!$D$2:$N$5000,5,FALSE)</f>
        <v>44561</v>
      </c>
      <c r="H832" s="218">
        <f>VLOOKUP(C832,Hoja2!$D$2:$N$5000,6,FALSE)</f>
        <v>0.123846</v>
      </c>
      <c r="I832" s="218">
        <f>VLOOKUP(C832,Hoja2!$D$2:$N$5000,7,FALSE)</f>
        <v>0.762706</v>
      </c>
      <c r="J832" s="218">
        <f>VLOOKUP(C832,Hoja2!$D$2:$N$5000,8,FALSE)</f>
        <v>3.6070799999999998</v>
      </c>
      <c r="K832" s="218">
        <f>VLOOKUP(C832,Hoja2!$D$2:$N$5000,9,FALSE)</f>
        <v>3.48</v>
      </c>
      <c r="L832" s="218">
        <f>VLOOKUP(C832,Hoja2!$D$2:$N$5000,10,FALSE)</f>
        <v>2046.85</v>
      </c>
      <c r="M832" s="218">
        <f>VLOOKUP(C832,Hoja2!$D$2:$N$5000,11,FALSE)</f>
        <v>15.281495</v>
      </c>
    </row>
    <row r="833" spans="1:13">
      <c r="A833" s="529"/>
      <c r="B833" s="529"/>
      <c r="C833" s="398" t="s">
        <v>5313</v>
      </c>
      <c r="D833" s="221" t="str">
        <f>VLOOKUP(C833,Hoja2!$D$2:$N$5000,2,FALSE)</f>
        <v>Minería</v>
      </c>
      <c r="E833" s="215">
        <f>VLOOKUP(C833,Hoja2!$D$2:$N$5000,3,FALSE)</f>
        <v>13</v>
      </c>
      <c r="F833" s="217">
        <f>VLOOKUP(C833,Hoja2!$D$2:$N$5000,4,FALSE)</f>
        <v>43332</v>
      </c>
      <c r="G833" s="217">
        <f>VLOOKUP(C833,Hoja2!$D$2:$N$5000,5,FALSE)</f>
        <v>44561</v>
      </c>
      <c r="H833" s="218">
        <f>VLOOKUP(C833,Hoja2!$D$2:$N$5000,6,FALSE)</f>
        <v>0.22376099999999999</v>
      </c>
      <c r="I833" s="218">
        <f>VLOOKUP(C833,Hoja2!$D$2:$N$5000,7,FALSE)</f>
        <v>0.71575299999999997</v>
      </c>
      <c r="J833" s="218">
        <f>VLOOKUP(C833,Hoja2!$D$2:$N$5000,8,FALSE)</f>
        <v>3.2960400000000001</v>
      </c>
      <c r="K833" s="218">
        <f>VLOOKUP(C833,Hoja2!$D$2:$N$5000,9,FALSE)</f>
        <v>3.19</v>
      </c>
      <c r="L833" s="218">
        <f>VLOOKUP(C833,Hoja2!$D$2:$N$5000,10,FALSE)</f>
        <v>1755.21</v>
      </c>
      <c r="M833" s="218">
        <f>VLOOKUP(C833,Hoja2!$D$2:$N$5000,11,FALSE)</f>
        <v>15.54923</v>
      </c>
    </row>
    <row r="834" spans="1:13">
      <c r="A834" s="529"/>
      <c r="B834" s="529"/>
      <c r="C834" s="398" t="s">
        <v>5314</v>
      </c>
      <c r="D834" s="221" t="str">
        <f>VLOOKUP(C834,Hoja2!$D$2:$N$5000,2,FALSE)</f>
        <v>Alimentos</v>
      </c>
      <c r="E834" s="215">
        <f>VLOOKUP(C834,Hoja2!$D$2:$N$5000,3,FALSE)</f>
        <v>7</v>
      </c>
      <c r="F834" s="217">
        <f>VLOOKUP(C834,Hoja2!$D$2:$N$5000,4,FALSE)</f>
        <v>42856</v>
      </c>
      <c r="G834" s="217">
        <f>VLOOKUP(C834,Hoja2!$D$2:$N$5000,5,FALSE)</f>
        <v>46022</v>
      </c>
      <c r="H834" s="218">
        <f>VLOOKUP(C834,Hoja2!$D$2:$N$5000,6,FALSE)</f>
        <v>7.8070000000000001E-2</v>
      </c>
      <c r="I834" s="218">
        <f>VLOOKUP(C834,Hoja2!$D$2:$N$5000,7,FALSE)</f>
        <v>2.418E-3</v>
      </c>
      <c r="J834" s="218">
        <f>VLOOKUP(C834,Hoja2!$D$2:$N$5000,8,FALSE)</f>
        <v>0.48320000000000002</v>
      </c>
      <c r="K834" s="218">
        <f>VLOOKUP(C834,Hoja2!$D$2:$N$5000,9,FALSE)</f>
        <v>0.121488</v>
      </c>
      <c r="L834" s="218">
        <f>VLOOKUP(C834,Hoja2!$D$2:$N$5000,10,FALSE)</f>
        <v>0.88131000000000004</v>
      </c>
      <c r="M834" s="218">
        <f>VLOOKUP(C834,Hoja2!$D$2:$N$5000,11,FALSE)</f>
        <v>314.74999400000002</v>
      </c>
    </row>
    <row r="835" spans="1:13">
      <c r="A835" s="529"/>
      <c r="B835" s="529"/>
      <c r="C835" s="398" t="s">
        <v>1815</v>
      </c>
      <c r="D835" s="221" t="str">
        <f>VLOOKUP(C835,Hoja2!$D$2:$N$5000,2,FALSE)</f>
        <v>Otros</v>
      </c>
      <c r="E835" s="215">
        <f>VLOOKUP(C835,Hoja2!$D$2:$N$5000,3,FALSE)</f>
        <v>7</v>
      </c>
      <c r="F835" s="217">
        <f>VLOOKUP(C835,Hoja2!$D$2:$N$5000,4,FALSE)</f>
        <v>43831</v>
      </c>
      <c r="G835" s="217">
        <f>VLOOKUP(C835,Hoja2!$D$2:$N$5000,5,FALSE)</f>
        <v>45747</v>
      </c>
      <c r="H835" s="218">
        <f>VLOOKUP(C835,Hoja2!$D$2:$N$5000,6,FALSE)</f>
        <v>0.20314699999999999</v>
      </c>
      <c r="I835" s="218">
        <f>VLOOKUP(C835,Hoja2!$D$2:$N$5000,7,FALSE)</f>
        <v>0.631969</v>
      </c>
      <c r="J835" s="218">
        <f>VLOOKUP(C835,Hoja2!$D$2:$N$5000,8,FALSE)</f>
        <v>0.95511999999999997</v>
      </c>
      <c r="K835" s="218">
        <f>VLOOKUP(C835,Hoja2!$D$2:$N$5000,9,FALSE)</f>
        <v>0.90784500000000001</v>
      </c>
      <c r="L835" s="218">
        <f>VLOOKUP(C835,Hoja2!$D$2:$N$5000,10,FALSE)</f>
        <v>462.70232199999998</v>
      </c>
      <c r="M835" s="218">
        <f>VLOOKUP(C835,Hoja2!$D$2:$N$5000,11,FALSE)</f>
        <v>15.389359000000001</v>
      </c>
    </row>
    <row r="836" spans="1:13">
      <c r="A836" s="529"/>
      <c r="B836" s="529"/>
      <c r="C836" s="398" t="s">
        <v>2193</v>
      </c>
      <c r="D836" s="221" t="str">
        <f>VLOOKUP(C836,Hoja2!$D$2:$N$5000,2,FALSE)</f>
        <v>Bebidas</v>
      </c>
      <c r="E836" s="215">
        <f>VLOOKUP(C836,Hoja2!$D$2:$N$5000,3,FALSE)</f>
        <v>3</v>
      </c>
      <c r="F836" s="217">
        <f>VLOOKUP(C836,Hoja2!$D$2:$N$5000,4,FALSE)</f>
        <v>42917</v>
      </c>
      <c r="G836" s="217">
        <f>VLOOKUP(C836,Hoja2!$D$2:$N$5000,5,FALSE)</f>
        <v>46022</v>
      </c>
      <c r="H836" s="218">
        <f>VLOOKUP(C836,Hoja2!$D$2:$N$5000,6,FALSE)</f>
        <v>0.27847300000000003</v>
      </c>
      <c r="I836" s="218">
        <f>VLOOKUP(C836,Hoja2!$D$2:$N$5000,7,FALSE)</f>
        <v>1.7954999999999999E-2</v>
      </c>
      <c r="J836" s="218">
        <f>VLOOKUP(C836,Hoja2!$D$2:$N$5000,8,FALSE)</f>
        <v>4.6612799999999996</v>
      </c>
      <c r="K836" s="218">
        <f>VLOOKUP(C836,Hoja2!$D$2:$N$5000,9,FALSE)</f>
        <v>3.5433970000000001</v>
      </c>
      <c r="L836" s="218">
        <f>VLOOKUP(C836,Hoja2!$D$2:$N$5000,10,FALSE)</f>
        <v>63.091963999999997</v>
      </c>
      <c r="M836" s="218">
        <f>VLOOKUP(C836,Hoja2!$D$2:$N$5000,11,FALSE)</f>
        <v>134.71196</v>
      </c>
    </row>
    <row r="837" spans="1:13">
      <c r="A837" s="529"/>
      <c r="B837" s="529"/>
      <c r="C837" s="398" t="s">
        <v>6955</v>
      </c>
      <c r="D837" s="221" t="str">
        <f>VLOOKUP(C837,Hoja2!$D$2:$N$5000,2,FALSE)</f>
        <v>Minería</v>
      </c>
      <c r="E837" s="215">
        <f>VLOOKUP(C837,Hoja2!$D$2:$N$5000,3,FALSE)</f>
        <v>12</v>
      </c>
      <c r="F837" s="217">
        <f>VLOOKUP(C837,Hoja2!$D$2:$N$5000,4,FALSE)</f>
        <v>44260</v>
      </c>
      <c r="G837" s="217">
        <f>VLOOKUP(C837,Hoja2!$D$2:$N$5000,5,FALSE)</f>
        <v>47422</v>
      </c>
      <c r="H837" s="218">
        <f>VLOOKUP(C837,Hoja2!$D$2:$N$5000,6,FALSE)</f>
        <v>0.20759</v>
      </c>
      <c r="I837" s="218">
        <f>VLOOKUP(C837,Hoja2!$D$2:$N$5000,7,FALSE)</f>
        <v>0.64957299999999996</v>
      </c>
      <c r="J837" s="218">
        <f>VLOOKUP(C837,Hoja2!$D$2:$N$5000,8,FALSE)</f>
        <v>1.7427999999999999</v>
      </c>
      <c r="K837" s="218">
        <f>VLOOKUP(C837,Hoja2!$D$2:$N$5000,9,FALSE)</f>
        <v>1.68</v>
      </c>
      <c r="L837" s="218">
        <f>VLOOKUP(C837,Hoja2!$D$2:$N$5000,10,FALSE)</f>
        <v>842.27</v>
      </c>
      <c r="M837" s="218">
        <f>VLOOKUP(C837,Hoja2!$D$2:$N$5000,11,FALSE)</f>
        <v>16.276119999999999</v>
      </c>
    </row>
    <row r="838" spans="1:13">
      <c r="A838" s="529"/>
      <c r="B838" s="529"/>
      <c r="C838" s="398" t="s">
        <v>5318</v>
      </c>
      <c r="D838" s="221" t="str">
        <f>VLOOKUP(C838,Hoja2!$D$2:$N$5000,2,FALSE)</f>
        <v>Minería</v>
      </c>
      <c r="E838" s="215">
        <f>VLOOKUP(C838,Hoja2!$D$2:$N$5000,3,FALSE)</f>
        <v>6</v>
      </c>
      <c r="F838" s="217">
        <f>VLOOKUP(C838,Hoja2!$D$2:$N$5000,4,FALSE)</f>
        <v>42005</v>
      </c>
      <c r="G838" s="217">
        <f>VLOOKUP(C838,Hoja2!$D$2:$N$5000,5,FALSE)</f>
        <v>48579</v>
      </c>
      <c r="H838" s="218">
        <f>VLOOKUP(C838,Hoja2!$D$2:$N$5000,6,FALSE)</f>
        <v>0.21507699999999999</v>
      </c>
      <c r="I838" s="218">
        <f>VLOOKUP(C838,Hoja2!$D$2:$N$5000,7,FALSE)</f>
        <v>0.65912599999999999</v>
      </c>
      <c r="J838" s="218">
        <f>VLOOKUP(C838,Hoja2!$D$2:$N$5000,8,FALSE)</f>
        <v>2.7557200000000002</v>
      </c>
      <c r="K838" s="218">
        <f>VLOOKUP(C838,Hoja2!$D$2:$N$5000,9,FALSE)</f>
        <v>2.63</v>
      </c>
      <c r="L838" s="218">
        <f>VLOOKUP(C838,Hoja2!$D$2:$N$5000,10,FALSE)</f>
        <v>1351.38</v>
      </c>
      <c r="M838" s="218">
        <f>VLOOKUP(C838,Hoja2!$D$2:$N$5000,11,FALSE)</f>
        <v>27.259426999999999</v>
      </c>
    </row>
    <row r="839" spans="1:13">
      <c r="A839" s="529"/>
      <c r="B839" s="529"/>
      <c r="C839" s="398" t="s">
        <v>2169</v>
      </c>
      <c r="D839" s="221" t="str">
        <f>VLOOKUP(C839,Hoja2!$D$2:$N$5000,2,FALSE)</f>
        <v>Otros</v>
      </c>
      <c r="E839" s="215">
        <f>VLOOKUP(C839,Hoja2!$D$2:$N$5000,3,FALSE)</f>
        <v>1</v>
      </c>
      <c r="F839" s="217">
        <f>VLOOKUP(C839,Hoja2!$D$2:$N$5000,4,FALSE)</f>
        <v>44013</v>
      </c>
      <c r="G839" s="217">
        <f>VLOOKUP(C839,Hoja2!$D$2:$N$5000,5,FALSE)</f>
        <v>44926</v>
      </c>
      <c r="H839" s="218">
        <f>VLOOKUP(C839,Hoja2!$D$2:$N$5000,6,FALSE)</f>
        <v>0.25397199999999998</v>
      </c>
      <c r="I839" s="218">
        <f>VLOOKUP(C839,Hoja2!$D$2:$N$5000,7,FALSE)</f>
        <v>0.52415</v>
      </c>
      <c r="J839" s="218">
        <f>VLOOKUP(C839,Hoja2!$D$2:$N$5000,8,FALSE)</f>
        <v>0.97323999999999999</v>
      </c>
      <c r="K839" s="218">
        <f>VLOOKUP(C839,Hoja2!$D$2:$N$5000,9,FALSE)</f>
        <v>0.95511999999999997</v>
      </c>
      <c r="L839" s="218">
        <f>VLOOKUP(C839,Hoja2!$D$2:$N$5000,10,FALSE)</f>
        <v>395.67622299999999</v>
      </c>
      <c r="M839" s="218">
        <f>VLOOKUP(C839,Hoja2!$D$2:$N$5000,11,FALSE)</f>
        <v>13.153582</v>
      </c>
    </row>
    <row r="840" spans="1:13">
      <c r="A840" s="529"/>
      <c r="B840" s="528" t="s">
        <v>3819</v>
      </c>
      <c r="C840" s="398" t="s">
        <v>7286</v>
      </c>
      <c r="D840" s="221" t="str">
        <f>VLOOKUP(C840,Hoja2!$D$2:$N$5000,2,FALSE)</f>
        <v>Hidrocarburos</v>
      </c>
      <c r="E840" s="215">
        <f>VLOOKUP(C840,Hoja2!$D$2:$N$5000,3,FALSE)</f>
        <v>1</v>
      </c>
      <c r="F840" s="217">
        <f>VLOOKUP(C840,Hoja2!$D$2:$N$5000,4,FALSE)</f>
        <v>44423</v>
      </c>
      <c r="G840" s="217">
        <f>VLOOKUP(C840,Hoja2!$D$2:$N$5000,5,FALSE)</f>
        <v>45169</v>
      </c>
      <c r="H840" s="218" t="str">
        <f>VLOOKUP(C840,Hoja2!$D$2:$N$5000,6,FALSE)</f>
        <v>-</v>
      </c>
      <c r="I840" s="218" t="str">
        <f>VLOOKUP(C840,Hoja2!$D$2:$N$5000,7,FALSE)</f>
        <v>-</v>
      </c>
      <c r="J840" s="218">
        <f>VLOOKUP(C840,Hoja2!$D$2:$N$5000,8,FALSE)</f>
        <v>0</v>
      </c>
      <c r="K840" s="218">
        <f>VLOOKUP(C840,Hoja2!$D$2:$N$5000,9,FALSE)</f>
        <v>0</v>
      </c>
      <c r="L840" s="218">
        <f>VLOOKUP(C840,Hoja2!$D$2:$N$5000,10,FALSE)</f>
        <v>0</v>
      </c>
      <c r="M840" s="218">
        <f>VLOOKUP(C840,Hoja2!$D$2:$N$5000,11,FALSE)</f>
        <v>0</v>
      </c>
    </row>
    <row r="841" spans="1:13" ht="24">
      <c r="A841" s="529"/>
      <c r="B841" s="529"/>
      <c r="C841" s="398" t="s">
        <v>393</v>
      </c>
      <c r="D841" s="221" t="str">
        <f>VLOOKUP(C841,Hoja2!$D$2:$N$5000,2,FALSE)</f>
        <v>Minería</v>
      </c>
      <c r="E841" s="215">
        <f>VLOOKUP(C841,Hoja2!$D$2:$N$5000,3,FALSE)</f>
        <v>5</v>
      </c>
      <c r="F841" s="217">
        <f>VLOOKUP(C841,Hoja2!$D$2:$N$5000,4,FALSE)</f>
        <v>43101</v>
      </c>
      <c r="G841" s="217">
        <f>VLOOKUP(C841,Hoja2!$D$2:$N$5000,5,FALSE)</f>
        <v>45291</v>
      </c>
      <c r="H841" s="218">
        <f>VLOOKUP(C841,Hoja2!$D$2:$N$5000,6,FALSE)</f>
        <v>0.21557699999999999</v>
      </c>
      <c r="I841" s="218">
        <f>VLOOKUP(C841,Hoja2!$D$2:$N$5000,7,FALSE)</f>
        <v>0.57552999999999999</v>
      </c>
      <c r="J841" s="218">
        <f>VLOOKUP(C841,Hoja2!$D$2:$N$5000,8,FALSE)</f>
        <v>2.72336</v>
      </c>
      <c r="K841" s="218">
        <f>VLOOKUP(C841,Hoja2!$D$2:$N$5000,9,FALSE)</f>
        <v>1.89</v>
      </c>
      <c r="L841" s="218">
        <f>VLOOKUP(C841,Hoja2!$D$2:$N$5000,10,FALSE)</f>
        <v>1166.1300000000001</v>
      </c>
      <c r="M841" s="218">
        <f>VLOOKUP(C841,Hoja2!$D$2:$N$5000,11,FALSE)</f>
        <v>14.971781999999999</v>
      </c>
    </row>
    <row r="842" spans="1:13">
      <c r="A842" s="529"/>
      <c r="B842" s="529"/>
      <c r="C842" s="398" t="s">
        <v>5330</v>
      </c>
      <c r="D842" s="221" t="str">
        <f>VLOOKUP(C842,Hoja2!$D$2:$N$5000,2,FALSE)</f>
        <v>Minería</v>
      </c>
      <c r="E842" s="215">
        <f>VLOOKUP(C842,Hoja2!$D$2:$N$5000,3,FALSE)</f>
        <v>8</v>
      </c>
      <c r="F842" s="217">
        <f>VLOOKUP(C842,Hoja2!$D$2:$N$5000,4,FALSE)</f>
        <v>43594</v>
      </c>
      <c r="G842" s="217">
        <f>VLOOKUP(C842,Hoja2!$D$2:$N$5000,5,FALSE)</f>
        <v>49072</v>
      </c>
      <c r="H842" s="218">
        <f>VLOOKUP(C842,Hoja2!$D$2:$N$5000,6,FALSE)</f>
        <v>0.21440899999999999</v>
      </c>
      <c r="I842" s="218">
        <f>VLOOKUP(C842,Hoja2!$D$2:$N$5000,7,FALSE)</f>
        <v>0.80519200000000002</v>
      </c>
      <c r="J842" s="218">
        <f>VLOOKUP(C842,Hoja2!$D$2:$N$5000,8,FALSE)</f>
        <v>45.265360000000001</v>
      </c>
      <c r="K842" s="218">
        <f>VLOOKUP(C842,Hoja2!$D$2:$N$5000,9,FALSE)</f>
        <v>44.706009000000002</v>
      </c>
      <c r="L842" s="218">
        <f>VLOOKUP(C842,Hoja2!$D$2:$N$5000,10,FALSE)</f>
        <v>27154.796835000001</v>
      </c>
      <c r="M842" s="218">
        <f>VLOOKUP(C842,Hoja2!$D$2:$N$5000,11,FALSE)</f>
        <v>15.520299</v>
      </c>
    </row>
    <row r="843" spans="1:13">
      <c r="A843" s="529"/>
      <c r="B843" s="529"/>
      <c r="C843" s="398" t="s">
        <v>5329</v>
      </c>
      <c r="D843" s="221" t="str">
        <f>VLOOKUP(C843,Hoja2!$D$2:$N$5000,2,FALSE)</f>
        <v>Minería</v>
      </c>
      <c r="E843" s="215">
        <f>VLOOKUP(C843,Hoja2!$D$2:$N$5000,3,FALSE)</f>
        <v>5</v>
      </c>
      <c r="F843" s="217">
        <f>VLOOKUP(C843,Hoja2!$D$2:$N$5000,4,FALSE)</f>
        <v>42736</v>
      </c>
      <c r="G843" s="217">
        <f>VLOOKUP(C843,Hoja2!$D$2:$N$5000,5,FALSE)</f>
        <v>45291</v>
      </c>
      <c r="H843" s="218">
        <f>VLOOKUP(C843,Hoja2!$D$2:$N$5000,6,FALSE)</f>
        <v>0.21470700000000001</v>
      </c>
      <c r="I843" s="218">
        <f>VLOOKUP(C843,Hoja2!$D$2:$N$5000,7,FALSE)</f>
        <v>0.81356200000000001</v>
      </c>
      <c r="J843" s="218">
        <f>VLOOKUP(C843,Hoja2!$D$2:$N$5000,8,FALSE)</f>
        <v>3.9499200000000001</v>
      </c>
      <c r="K843" s="218">
        <f>VLOOKUP(C843,Hoja2!$D$2:$N$5000,9,FALSE)</f>
        <v>3.9</v>
      </c>
      <c r="L843" s="218">
        <f>VLOOKUP(C843,Hoja2!$D$2:$N$5000,10,FALSE)</f>
        <v>2390.85</v>
      </c>
      <c r="M843" s="218">
        <f>VLOOKUP(C843,Hoja2!$D$2:$N$5000,11,FALSE)</f>
        <v>14.995704</v>
      </c>
    </row>
    <row r="844" spans="1:13" s="196" customFormat="1">
      <c r="A844" s="529"/>
      <c r="B844" s="529"/>
      <c r="C844" s="398" t="s">
        <v>5328</v>
      </c>
      <c r="D844" s="221" t="str">
        <f>VLOOKUP(C844,Hoja2!$D$2:$N$5000,2,FALSE)</f>
        <v>Minería</v>
      </c>
      <c r="E844" s="215">
        <f>VLOOKUP(C844,Hoja2!$D$2:$N$5000,3,FALSE)</f>
        <v>5</v>
      </c>
      <c r="F844" s="217">
        <f>VLOOKUP(C844,Hoja2!$D$2:$N$5000,4,FALSE)</f>
        <v>43101</v>
      </c>
      <c r="G844" s="217">
        <f>VLOOKUP(C844,Hoja2!$D$2:$N$5000,5,FALSE)</f>
        <v>45291</v>
      </c>
      <c r="H844" s="218">
        <f>VLOOKUP(C844,Hoja2!$D$2:$N$5000,6,FALSE)</f>
        <v>0.205008</v>
      </c>
      <c r="I844" s="218">
        <f>VLOOKUP(C844,Hoja2!$D$2:$N$5000,7,FALSE)</f>
        <v>0.494454</v>
      </c>
      <c r="J844" s="218">
        <f>VLOOKUP(C844,Hoja2!$D$2:$N$5000,8,FALSE)</f>
        <v>17.262840000000001</v>
      </c>
      <c r="K844" s="218">
        <f>VLOOKUP(C844,Hoja2!$D$2:$N$5000,9,FALSE)</f>
        <v>14.01</v>
      </c>
      <c r="L844" s="218">
        <f>VLOOKUP(C844,Hoja2!$D$2:$N$5000,10,FALSE)</f>
        <v>6350.55</v>
      </c>
      <c r="M844" s="218">
        <f>VLOOKUP(C844,Hoja2!$D$2:$N$5000,11,FALSE)</f>
        <v>16.30875</v>
      </c>
    </row>
    <row r="845" spans="1:13">
      <c r="A845" s="529"/>
      <c r="B845" s="529"/>
      <c r="C845" s="398" t="s">
        <v>5323</v>
      </c>
      <c r="D845" s="221" t="str">
        <f>VLOOKUP(C845,Hoja2!$D$2:$N$5000,2,FALSE)</f>
        <v>Minería</v>
      </c>
      <c r="E845" s="215">
        <f>VLOOKUP(C845,Hoja2!$D$2:$N$5000,3,FALSE)</f>
        <v>3</v>
      </c>
      <c r="F845" s="217">
        <f>VLOOKUP(C845,Hoja2!$D$2:$N$5000,4,FALSE)</f>
        <v>42005</v>
      </c>
      <c r="G845" s="217">
        <f>VLOOKUP(C845,Hoja2!$D$2:$N$5000,5,FALSE)</f>
        <v>48579</v>
      </c>
      <c r="H845" s="218">
        <f>VLOOKUP(C845,Hoja2!$D$2:$N$5000,6,FALSE)</f>
        <v>0.205459</v>
      </c>
      <c r="I845" s="218">
        <f>VLOOKUP(C845,Hoja2!$D$2:$N$5000,7,FALSE)</f>
        <v>0.874892</v>
      </c>
      <c r="J845" s="218">
        <f>VLOOKUP(C845,Hoja2!$D$2:$N$5000,8,FALSE)</f>
        <v>139.06371999999999</v>
      </c>
      <c r="K845" s="218">
        <f>VLOOKUP(C845,Hoja2!$D$2:$N$5000,9,FALSE)</f>
        <v>137.72</v>
      </c>
      <c r="L845" s="218">
        <f>VLOOKUP(C845,Hoja2!$D$2:$N$5000,10,FALSE)</f>
        <v>90519.37</v>
      </c>
      <c r="M845" s="218">
        <f>VLOOKUP(C845,Hoja2!$D$2:$N$5000,11,FALSE)</f>
        <v>25.725031999999999</v>
      </c>
    </row>
    <row r="846" spans="1:13">
      <c r="A846" s="529"/>
      <c r="B846" s="529"/>
      <c r="C846" s="398" t="s">
        <v>5324</v>
      </c>
      <c r="D846" s="221" t="str">
        <f>VLOOKUP(C846,Hoja2!$D$2:$N$5000,2,FALSE)</f>
        <v>Cementos</v>
      </c>
      <c r="E846" s="215">
        <f>VLOOKUP(C846,Hoja2!$D$2:$N$5000,3,FALSE)</f>
        <v>9</v>
      </c>
      <c r="F846" s="217">
        <f>VLOOKUP(C846,Hoja2!$D$2:$N$5000,4,FALSE)</f>
        <v>42603</v>
      </c>
      <c r="G846" s="217">
        <f>VLOOKUP(C846,Hoja2!$D$2:$N$5000,5,FALSE)</f>
        <v>46022</v>
      </c>
      <c r="H846" s="218">
        <f>VLOOKUP(C846,Hoja2!$D$2:$N$5000,6,FALSE)</f>
        <v>0.18604899999999999</v>
      </c>
      <c r="I846" s="218">
        <f>VLOOKUP(C846,Hoja2!$D$2:$N$5000,7,FALSE)</f>
        <v>0.799342</v>
      </c>
      <c r="J846" s="218">
        <f>VLOOKUP(C846,Hoja2!$D$2:$N$5000,8,FALSE)</f>
        <v>44.860320000000002</v>
      </c>
      <c r="K846" s="218">
        <f>VLOOKUP(C846,Hoja2!$D$2:$N$5000,9,FALSE)</f>
        <v>44.25</v>
      </c>
      <c r="L846" s="218">
        <f>VLOOKUP(C846,Hoja2!$D$2:$N$5000,10,FALSE)</f>
        <v>26678.93</v>
      </c>
      <c r="M846" s="218">
        <f>VLOOKUP(C846,Hoja2!$D$2:$N$5000,11,FALSE)</f>
        <v>14.585580999999999</v>
      </c>
    </row>
    <row r="847" spans="1:13">
      <c r="A847" s="529"/>
      <c r="B847" s="529"/>
      <c r="C847" s="398" t="s">
        <v>5321</v>
      </c>
      <c r="D847" s="221" t="str">
        <f>VLOOKUP(C847,Hoja2!$D$2:$N$5000,2,FALSE)</f>
        <v>Minería</v>
      </c>
      <c r="E847" s="215">
        <f>VLOOKUP(C847,Hoja2!$D$2:$N$5000,3,FALSE)</f>
        <v>9</v>
      </c>
      <c r="F847" s="217">
        <f>VLOOKUP(C847,Hoja2!$D$2:$N$5000,4,FALSE)</f>
        <v>42370</v>
      </c>
      <c r="G847" s="217">
        <f>VLOOKUP(C847,Hoja2!$D$2:$N$5000,5,FALSE)</f>
        <v>44561</v>
      </c>
      <c r="H847" s="218">
        <f>VLOOKUP(C847,Hoja2!$D$2:$N$5000,6,FALSE)</f>
        <v>0.212732</v>
      </c>
      <c r="I847" s="218">
        <f>VLOOKUP(C847,Hoja2!$D$2:$N$5000,7,FALSE)</f>
        <v>0.87364399999999998</v>
      </c>
      <c r="J847" s="218">
        <f>VLOOKUP(C847,Hoja2!$D$2:$N$5000,8,FALSE)</f>
        <v>33.566360000000003</v>
      </c>
      <c r="K847" s="218">
        <f>VLOOKUP(C847,Hoja2!$D$2:$N$5000,9,FALSE)</f>
        <v>33.57</v>
      </c>
      <c r="L847" s="218">
        <f>VLOOKUP(C847,Hoja2!$D$2:$N$5000,10,FALSE)</f>
        <v>21817.85</v>
      </c>
      <c r="M847" s="218">
        <f>VLOOKUP(C847,Hoja2!$D$2:$N$5000,11,FALSE)</f>
        <v>13.412792</v>
      </c>
    </row>
    <row r="848" spans="1:13">
      <c r="A848" s="529"/>
      <c r="B848" s="529"/>
      <c r="C848" s="398" t="s">
        <v>5370</v>
      </c>
      <c r="D848" s="221" t="str">
        <f>VLOOKUP(C848,Hoja2!$D$2:$N$5000,2,FALSE)</f>
        <v>Minería</v>
      </c>
      <c r="E848" s="215">
        <f>VLOOKUP(C848,Hoja2!$D$2:$N$5000,3,FALSE)</f>
        <v>9</v>
      </c>
      <c r="F848" s="217">
        <f>VLOOKUP(C848,Hoja2!$D$2:$N$5000,4,FALSE)</f>
        <v>44197</v>
      </c>
      <c r="G848" s="217">
        <f>VLOOKUP(C848,Hoja2!$D$2:$N$5000,5,FALSE)</f>
        <v>46022</v>
      </c>
      <c r="H848" s="218">
        <f>VLOOKUP(C848,Hoja2!$D$2:$N$5000,6,FALSE)</f>
        <v>0.20105400000000001</v>
      </c>
      <c r="I848" s="218">
        <f>VLOOKUP(C848,Hoja2!$D$2:$N$5000,7,FALSE)</f>
        <v>0.87013600000000002</v>
      </c>
      <c r="J848" s="218">
        <f>VLOOKUP(C848,Hoja2!$D$2:$N$5000,8,FALSE)</f>
        <v>133.19543999999999</v>
      </c>
      <c r="K848" s="218">
        <f>VLOOKUP(C848,Hoja2!$D$2:$N$5000,9,FALSE)</f>
        <v>132.31</v>
      </c>
      <c r="L848" s="218">
        <f>VLOOKUP(C848,Hoja2!$D$2:$N$5000,10,FALSE)</f>
        <v>86228.3</v>
      </c>
      <c r="M848" s="218">
        <f>VLOOKUP(C848,Hoja2!$D$2:$N$5000,11,FALSE)</f>
        <v>14.264602999999999</v>
      </c>
    </row>
    <row r="849" spans="1:13">
      <c r="A849" s="529"/>
      <c r="B849" s="529"/>
      <c r="C849" s="398" t="s">
        <v>5326</v>
      </c>
      <c r="D849" s="221" t="str">
        <f>VLOOKUP(C849,Hoja2!$D$2:$N$5000,2,FALSE)</f>
        <v>Minería</v>
      </c>
      <c r="E849" s="215">
        <f>VLOOKUP(C849,Hoja2!$D$2:$N$5000,3,FALSE)</f>
        <v>11</v>
      </c>
      <c r="F849" s="217">
        <f>VLOOKUP(C849,Hoja2!$D$2:$N$5000,4,FALSE)</f>
        <v>43009</v>
      </c>
      <c r="G849" s="217">
        <f>VLOOKUP(C849,Hoja2!$D$2:$N$5000,5,FALSE)</f>
        <v>44561</v>
      </c>
      <c r="H849" s="218">
        <f>VLOOKUP(C849,Hoja2!$D$2:$N$5000,6,FALSE)</f>
        <v>0.20642199999999999</v>
      </c>
      <c r="I849" s="218">
        <f>VLOOKUP(C849,Hoja2!$D$2:$N$5000,7,FALSE)</f>
        <v>0.87181799999999998</v>
      </c>
      <c r="J849" s="218">
        <f>VLOOKUP(C849,Hoja2!$D$2:$N$5000,8,FALSE)</f>
        <v>17.89808</v>
      </c>
      <c r="K849" s="218">
        <f>VLOOKUP(C849,Hoja2!$D$2:$N$5000,9,FALSE)</f>
        <v>17.309999999999999</v>
      </c>
      <c r="L849" s="218">
        <f>VLOOKUP(C849,Hoja2!$D$2:$N$5000,10,FALSE)</f>
        <v>11609.28</v>
      </c>
      <c r="M849" s="218">
        <f>VLOOKUP(C849,Hoja2!$D$2:$N$5000,11,FALSE)</f>
        <v>14.804062999999999</v>
      </c>
    </row>
    <row r="850" spans="1:13">
      <c r="A850" s="529"/>
      <c r="B850" s="529"/>
      <c r="C850" s="398" t="s">
        <v>208</v>
      </c>
      <c r="D850" s="221" t="str">
        <f>VLOOKUP(C850,Hoja2!$D$2:$N$5000,2,FALSE)</f>
        <v>Minería</v>
      </c>
      <c r="E850" s="215">
        <f>VLOOKUP(C850,Hoja2!$D$2:$N$5000,3,FALSE)</f>
        <v>5</v>
      </c>
      <c r="F850" s="217">
        <f>VLOOKUP(C850,Hoja2!$D$2:$N$5000,4,FALSE)</f>
        <v>43101</v>
      </c>
      <c r="G850" s="217">
        <f>VLOOKUP(C850,Hoja2!$D$2:$N$5000,5,FALSE)</f>
        <v>45291</v>
      </c>
      <c r="H850" s="218">
        <f>VLOOKUP(C850,Hoja2!$D$2:$N$5000,6,FALSE)</f>
        <v>0.24034800000000001</v>
      </c>
      <c r="I850" s="218">
        <f>VLOOKUP(C850,Hoja2!$D$2:$N$5000,7,FALSE)</f>
        <v>0.31374299999999999</v>
      </c>
      <c r="J850" s="218">
        <f>VLOOKUP(C850,Hoja2!$D$2:$N$5000,8,FALSE)</f>
        <v>0.15568000000000001</v>
      </c>
      <c r="K850" s="218">
        <f>VLOOKUP(C850,Hoja2!$D$2:$N$5000,9,FALSE)</f>
        <v>7.2387000000000007E-2</v>
      </c>
      <c r="L850" s="218">
        <f>VLOOKUP(C850,Hoja2!$D$2:$N$5000,10,FALSE)</f>
        <v>37.321179999999998</v>
      </c>
      <c r="M850" s="218">
        <f>VLOOKUP(C850,Hoja2!$D$2:$N$5000,11,FALSE)</f>
        <v>15.699975</v>
      </c>
    </row>
    <row r="851" spans="1:13">
      <c r="A851" s="529"/>
      <c r="B851" s="529"/>
      <c r="C851" s="398" t="s">
        <v>224</v>
      </c>
      <c r="D851" s="221" t="str">
        <f>VLOOKUP(C851,Hoja2!$D$2:$N$5000,2,FALSE)</f>
        <v>Minería</v>
      </c>
      <c r="E851" s="215">
        <f>VLOOKUP(C851,Hoja2!$D$2:$N$5000,3,FALSE)</f>
        <v>3</v>
      </c>
      <c r="F851" s="217">
        <f>VLOOKUP(C851,Hoja2!$D$2:$N$5000,4,FALSE)</f>
        <v>40695</v>
      </c>
      <c r="G851" s="217">
        <f>VLOOKUP(C851,Hoja2!$D$2:$N$5000,5,FALSE)</f>
        <v>46173</v>
      </c>
      <c r="H851" s="218">
        <f>VLOOKUP(C851,Hoja2!$D$2:$N$5000,6,FALSE)</f>
        <v>0.21618000000000001</v>
      </c>
      <c r="I851" s="218">
        <f>VLOOKUP(C851,Hoja2!$D$2:$N$5000,7,FALSE)</f>
        <v>0.244697</v>
      </c>
      <c r="J851" s="218">
        <f>VLOOKUP(C851,Hoja2!$D$2:$N$5000,8,FALSE)</f>
        <v>5.5963200000000004</v>
      </c>
      <c r="K851" s="218">
        <f>VLOOKUP(C851,Hoja2!$D$2:$N$5000,9,FALSE)</f>
        <v>3.9089700000000001</v>
      </c>
      <c r="L851" s="218">
        <f>VLOOKUP(C851,Hoja2!$D$2:$N$5000,10,FALSE)</f>
        <v>1020.979564</v>
      </c>
      <c r="M851" s="218">
        <f>VLOOKUP(C851,Hoja2!$D$2:$N$5000,11,FALSE)</f>
        <v>31.583103000000001</v>
      </c>
    </row>
    <row r="852" spans="1:13" s="196" customFormat="1">
      <c r="A852" s="529"/>
      <c r="B852" s="529"/>
      <c r="C852" s="398" t="s">
        <v>5325</v>
      </c>
      <c r="D852" s="221" t="str">
        <f>VLOOKUP(C852,Hoja2!$D$2:$N$5000,2,FALSE)</f>
        <v>Minería</v>
      </c>
      <c r="E852" s="215">
        <f>VLOOKUP(C852,Hoja2!$D$2:$N$5000,3,FALSE)</f>
        <v>5</v>
      </c>
      <c r="F852" s="217">
        <f>VLOOKUP(C852,Hoja2!$D$2:$N$5000,4,FALSE)</f>
        <v>43101</v>
      </c>
      <c r="G852" s="217">
        <f>VLOOKUP(C852,Hoja2!$D$2:$N$5000,5,FALSE)</f>
        <v>45291</v>
      </c>
      <c r="H852" s="218">
        <f>VLOOKUP(C852,Hoja2!$D$2:$N$5000,6,FALSE)</f>
        <v>0.197293</v>
      </c>
      <c r="I852" s="218">
        <f>VLOOKUP(C852,Hoja2!$D$2:$N$5000,7,FALSE)</f>
        <v>0.80421299999999996</v>
      </c>
      <c r="J852" s="218">
        <f>VLOOKUP(C852,Hoja2!$D$2:$N$5000,8,FALSE)</f>
        <v>13.6012</v>
      </c>
      <c r="K852" s="218">
        <f>VLOOKUP(C852,Hoja2!$D$2:$N$5000,9,FALSE)</f>
        <v>12.64</v>
      </c>
      <c r="L852" s="218">
        <f>VLOOKUP(C852,Hoja2!$D$2:$N$5000,10,FALSE)</f>
        <v>8138.07</v>
      </c>
      <c r="M852" s="218">
        <f>VLOOKUP(C852,Hoja2!$D$2:$N$5000,11,FALSE)</f>
        <v>14.815941</v>
      </c>
    </row>
    <row r="853" spans="1:13">
      <c r="A853" s="529"/>
      <c r="B853" s="529" t="s">
        <v>3817</v>
      </c>
      <c r="C853" s="398" t="s">
        <v>3005</v>
      </c>
      <c r="D853" s="221" t="str">
        <f>VLOOKUP(C853,Hoja2!$D$2:$N$5000,2,FALSE)</f>
        <v>Vidrios, cauchos y plásticos</v>
      </c>
      <c r="E853" s="215">
        <f>VLOOKUP(C853,Hoja2!$D$2:$N$5000,3,FALSE)</f>
        <v>6</v>
      </c>
      <c r="F853" s="217">
        <f>VLOOKUP(C853,Hoja2!$D$2:$N$5000,4,FALSE)</f>
        <v>43252</v>
      </c>
      <c r="G853" s="217">
        <f>VLOOKUP(C853,Hoja2!$D$2:$N$5000,5,FALSE)</f>
        <v>45076</v>
      </c>
      <c r="H853" s="218">
        <f>VLOOKUP(C853,Hoja2!$D$2:$N$5000,6,FALSE)</f>
        <v>0.18299699999999999</v>
      </c>
      <c r="I853" s="218">
        <f>VLOOKUP(C853,Hoja2!$D$2:$N$5000,7,FALSE)</f>
        <v>0.36277500000000001</v>
      </c>
      <c r="J853" s="218">
        <f>VLOOKUP(C853,Hoja2!$D$2:$N$5000,8,FALSE)</f>
        <v>0.1608</v>
      </c>
      <c r="K853" s="218">
        <f>VLOOKUP(C853,Hoja2!$D$2:$N$5000,9,FALSE)</f>
        <v>0.15434899999999999</v>
      </c>
      <c r="L853" s="218">
        <f>VLOOKUP(C853,Hoja2!$D$2:$N$5000,10,FALSE)</f>
        <v>44.579236999999999</v>
      </c>
      <c r="M853" s="218">
        <f>VLOOKUP(C853,Hoja2!$D$2:$N$5000,11,FALSE)</f>
        <v>24.688412</v>
      </c>
    </row>
    <row r="854" spans="1:13">
      <c r="A854" s="529"/>
      <c r="B854" s="529"/>
      <c r="C854" s="398" t="s">
        <v>5890</v>
      </c>
      <c r="D854" s="221" t="str">
        <f>VLOOKUP(C854,Hoja2!$D$2:$N$5000,2,FALSE)</f>
        <v>Comercio</v>
      </c>
      <c r="E854" s="215">
        <f>VLOOKUP(C854,Hoja2!$D$2:$N$5000,3,FALSE)</f>
        <v>7</v>
      </c>
      <c r="F854" s="217">
        <f>VLOOKUP(C854,Hoja2!$D$2:$N$5000,4,FALSE)</f>
        <v>43805</v>
      </c>
      <c r="G854" s="217">
        <f>VLOOKUP(C854,Hoja2!$D$2:$N$5000,5,FALSE)</f>
        <v>45657</v>
      </c>
      <c r="H854" s="218">
        <f>VLOOKUP(C854,Hoja2!$D$2:$N$5000,6,FALSE)</f>
        <v>0.27713599999999999</v>
      </c>
      <c r="I854" s="218">
        <f>VLOOKUP(C854,Hoja2!$D$2:$N$5000,7,FALSE)</f>
        <v>0.38160300000000003</v>
      </c>
      <c r="J854" s="218">
        <f>VLOOKUP(C854,Hoja2!$D$2:$N$5000,8,FALSE)</f>
        <v>0.22164</v>
      </c>
      <c r="K854" s="218">
        <f>VLOOKUP(C854,Hoja2!$D$2:$N$5000,9,FALSE)</f>
        <v>0.226961</v>
      </c>
      <c r="L854" s="218">
        <f>VLOOKUP(C854,Hoja2!$D$2:$N$5000,10,FALSE)</f>
        <v>64.837464999999995</v>
      </c>
      <c r="M854" s="218">
        <f>VLOOKUP(C854,Hoja2!$D$2:$N$5000,11,FALSE)</f>
        <v>17.737715999999999</v>
      </c>
    </row>
    <row r="855" spans="1:13">
      <c r="A855" s="529"/>
      <c r="B855" s="529"/>
      <c r="C855" s="398" t="s">
        <v>440</v>
      </c>
      <c r="D855" s="221" t="str">
        <f>VLOOKUP(C855,Hoja2!$D$2:$N$5000,2,FALSE)</f>
        <v>Minería</v>
      </c>
      <c r="E855" s="215">
        <f>VLOOKUP(C855,Hoja2!$D$2:$N$5000,3,FALSE)</f>
        <v>10</v>
      </c>
      <c r="F855" s="217">
        <f>VLOOKUP(C855,Hoja2!$D$2:$N$5000,4,FALSE)</f>
        <v>43647</v>
      </c>
      <c r="G855" s="217">
        <f>VLOOKUP(C855,Hoja2!$D$2:$N$5000,5,FALSE)</f>
        <v>44561</v>
      </c>
      <c r="H855" s="218">
        <f>VLOOKUP(C855,Hoja2!$D$2:$N$5000,6,FALSE)</f>
        <v>0.203374</v>
      </c>
      <c r="I855" s="218">
        <f>VLOOKUP(C855,Hoja2!$D$2:$N$5000,7,FALSE)</f>
        <v>0.69759300000000002</v>
      </c>
      <c r="J855" s="218">
        <f>VLOOKUP(C855,Hoja2!$D$2:$N$5000,8,FALSE)</f>
        <v>2.5774400000000002</v>
      </c>
      <c r="K855" s="218">
        <f>VLOOKUP(C855,Hoja2!$D$2:$N$5000,9,FALSE)</f>
        <v>2.6859459999999999</v>
      </c>
      <c r="L855" s="218">
        <f>VLOOKUP(C855,Hoja2!$D$2:$N$5000,10,FALSE)</f>
        <v>1416.9526209999999</v>
      </c>
      <c r="M855" s="218">
        <f>VLOOKUP(C855,Hoja2!$D$2:$N$5000,11,FALSE)</f>
        <v>17.896826000000001</v>
      </c>
    </row>
    <row r="856" spans="1:13">
      <c r="A856" s="529"/>
      <c r="B856" s="529"/>
      <c r="C856" s="398" t="s">
        <v>1068</v>
      </c>
      <c r="D856" s="221" t="str">
        <f>VLOOKUP(C856,Hoja2!$D$2:$N$5000,2,FALSE)</f>
        <v>Otros</v>
      </c>
      <c r="E856" s="215">
        <f>VLOOKUP(C856,Hoja2!$D$2:$N$5000,3,FALSE)</f>
        <v>3</v>
      </c>
      <c r="F856" s="217">
        <f>VLOOKUP(C856,Hoja2!$D$2:$N$5000,4,FALSE)</f>
        <v>44197</v>
      </c>
      <c r="G856" s="217">
        <f>VLOOKUP(C856,Hoja2!$D$2:$N$5000,5,FALSE)</f>
        <v>46752</v>
      </c>
      <c r="H856" s="218">
        <f>VLOOKUP(C856,Hoja2!$D$2:$N$5000,6,FALSE)</f>
        <v>0.2757</v>
      </c>
      <c r="I856" s="218">
        <f>VLOOKUP(C856,Hoja2!$D$2:$N$5000,7,FALSE)</f>
        <v>0.58118999999999998</v>
      </c>
      <c r="J856" s="218">
        <f>VLOOKUP(C856,Hoja2!$D$2:$N$5000,8,FALSE)</f>
        <v>0.88459600000000005</v>
      </c>
      <c r="K856" s="218">
        <f>VLOOKUP(C856,Hoja2!$D$2:$N$5000,9,FALSE)</f>
        <v>0.83853200000000006</v>
      </c>
      <c r="L856" s="218">
        <f>VLOOKUP(C856,Hoja2!$D$2:$N$5000,10,FALSE)</f>
        <v>390.49425000000002</v>
      </c>
      <c r="M856" s="218">
        <f>VLOOKUP(C856,Hoja2!$D$2:$N$5000,11,FALSE)</f>
        <v>13.200106999999999</v>
      </c>
    </row>
    <row r="857" spans="1:13">
      <c r="A857" s="529"/>
      <c r="B857" s="529"/>
      <c r="C857" s="398" t="s">
        <v>220</v>
      </c>
      <c r="D857" s="221" t="str">
        <f>VLOOKUP(C857,Hoja2!$D$2:$N$5000,2,FALSE)</f>
        <v>Minería</v>
      </c>
      <c r="E857" s="215">
        <f>VLOOKUP(C857,Hoja2!$D$2:$N$5000,3,FALSE)</f>
        <v>9</v>
      </c>
      <c r="F857" s="217">
        <f>VLOOKUP(C857,Hoja2!$D$2:$N$5000,4,FALSE)</f>
        <v>39114</v>
      </c>
      <c r="G857" s="217">
        <f>VLOOKUP(C857,Hoja2!$D$2:$N$5000,5,FALSE)</f>
        <v>44592</v>
      </c>
      <c r="H857" s="218">
        <f>VLOOKUP(C857,Hoja2!$D$2:$N$5000,6,FALSE)</f>
        <v>0.20713799999999999</v>
      </c>
      <c r="I857" s="218">
        <f>VLOOKUP(C857,Hoja2!$D$2:$N$5000,7,FALSE)</f>
        <v>0.87084899999999998</v>
      </c>
      <c r="J857" s="218">
        <f>VLOOKUP(C857,Hoja2!$D$2:$N$5000,8,FALSE)</f>
        <v>6.6255199999999999</v>
      </c>
      <c r="K857" s="218">
        <f>VLOOKUP(C857,Hoja2!$D$2:$N$5000,9,FALSE)</f>
        <v>6.5857999999999999</v>
      </c>
      <c r="L857" s="218">
        <f>VLOOKUP(C857,Hoja2!$D$2:$N$5000,10,FALSE)</f>
        <v>4347.6971999999996</v>
      </c>
      <c r="M857" s="218">
        <f>VLOOKUP(C857,Hoja2!$D$2:$N$5000,11,FALSE)</f>
        <v>21.223330000000001</v>
      </c>
    </row>
    <row r="858" spans="1:13">
      <c r="A858" s="529"/>
      <c r="B858" s="529"/>
      <c r="C858" s="398" t="s">
        <v>4921</v>
      </c>
      <c r="D858" s="221" t="str">
        <f>VLOOKUP(C858,Hoja2!$D$2:$N$5000,2,FALSE)</f>
        <v>SALUD</v>
      </c>
      <c r="E858" s="215">
        <f>VLOOKUP(C858,Hoja2!$D$2:$N$5000,3,FALSE)</f>
        <v>6</v>
      </c>
      <c r="F858" s="217">
        <f>VLOOKUP(C858,Hoja2!$D$2:$N$5000,4,FALSE)</f>
        <v>43647</v>
      </c>
      <c r="G858" s="217">
        <f>VLOOKUP(C858,Hoja2!$D$2:$N$5000,5,FALSE)</f>
        <v>45961</v>
      </c>
      <c r="H858" s="218">
        <f>VLOOKUP(C858,Hoja2!$D$2:$N$5000,6,FALSE)</f>
        <v>0.214643</v>
      </c>
      <c r="I858" s="218">
        <f>VLOOKUP(C858,Hoja2!$D$2:$N$5000,7,FALSE)</f>
        <v>0.70645500000000006</v>
      </c>
      <c r="J858" s="218">
        <f>VLOOKUP(C858,Hoja2!$D$2:$N$5000,8,FALSE)</f>
        <v>0.27439999999999998</v>
      </c>
      <c r="K858" s="218">
        <f>VLOOKUP(C858,Hoja2!$D$2:$N$5000,9,FALSE)</f>
        <v>0.25724900000000001</v>
      </c>
      <c r="L858" s="218">
        <f>VLOOKUP(C858,Hoja2!$D$2:$N$5000,10,FALSE)</f>
        <v>148.14892499999999</v>
      </c>
      <c r="M858" s="218">
        <f>VLOOKUP(C858,Hoja2!$D$2:$N$5000,11,FALSE)</f>
        <v>16.594384000000002</v>
      </c>
    </row>
    <row r="859" spans="1:13">
      <c r="A859" s="529"/>
      <c r="B859" s="529"/>
      <c r="C859" s="398" t="s">
        <v>896</v>
      </c>
      <c r="D859" s="221" t="str">
        <f>VLOOKUP(C859,Hoja2!$D$2:$N$5000,2,FALSE)</f>
        <v>Alimentos</v>
      </c>
      <c r="E859" s="215">
        <f>VLOOKUP(C859,Hoja2!$D$2:$N$5000,3,FALSE)</f>
        <v>6</v>
      </c>
      <c r="F859" s="217">
        <f>VLOOKUP(C859,Hoja2!$D$2:$N$5000,4,FALSE)</f>
        <v>44378</v>
      </c>
      <c r="G859" s="217">
        <f>VLOOKUP(C859,Hoja2!$D$2:$N$5000,5,FALSE)</f>
        <v>45838</v>
      </c>
      <c r="H859" s="218">
        <f>VLOOKUP(C859,Hoja2!$D$2:$N$5000,6,FALSE)</f>
        <v>0.20451800000000001</v>
      </c>
      <c r="I859" s="218">
        <f>VLOOKUP(C859,Hoja2!$D$2:$N$5000,7,FALSE)</f>
        <v>0.60924500000000004</v>
      </c>
      <c r="J859" s="218">
        <f>VLOOKUP(C859,Hoja2!$D$2:$N$5000,8,FALSE)</f>
        <v>0.48959999999999998</v>
      </c>
      <c r="K859" s="218">
        <f>VLOOKUP(C859,Hoja2!$D$2:$N$5000,9,FALSE)</f>
        <v>0.45275799999999999</v>
      </c>
      <c r="L859" s="218">
        <f>VLOOKUP(C859,Hoja2!$D$2:$N$5000,10,FALSE)</f>
        <v>227.94986900000001</v>
      </c>
      <c r="M859" s="218">
        <f>VLOOKUP(C859,Hoja2!$D$2:$N$5000,11,FALSE)</f>
        <v>13.004534</v>
      </c>
    </row>
    <row r="860" spans="1:13">
      <c r="A860" s="529"/>
      <c r="B860" s="529"/>
      <c r="C860" s="398" t="s">
        <v>1911</v>
      </c>
      <c r="D860" s="221" t="str">
        <f>VLOOKUP(C860,Hoja2!$D$2:$N$5000,2,FALSE)</f>
        <v>Otros</v>
      </c>
      <c r="E860" s="215">
        <f>VLOOKUP(C860,Hoja2!$D$2:$N$5000,3,FALSE)</f>
        <v>7</v>
      </c>
      <c r="F860" s="217">
        <f>VLOOKUP(C860,Hoja2!$D$2:$N$5000,4,FALSE)</f>
        <v>42795</v>
      </c>
      <c r="G860" s="217">
        <f>VLOOKUP(C860,Hoja2!$D$2:$N$5000,5,FALSE)</f>
        <v>44620</v>
      </c>
      <c r="H860" s="218">
        <f>VLOOKUP(C860,Hoja2!$D$2:$N$5000,6,FALSE)</f>
        <v>0.27120699999999998</v>
      </c>
      <c r="I860" s="218">
        <f>VLOOKUP(C860,Hoja2!$D$2:$N$5000,7,FALSE)</f>
        <v>0.61333199999999999</v>
      </c>
      <c r="J860" s="218">
        <f>VLOOKUP(C860,Hoja2!$D$2:$N$5000,8,FALSE)</f>
        <v>0.32440000000000002</v>
      </c>
      <c r="K860" s="218">
        <f>VLOOKUP(C860,Hoja2!$D$2:$N$5000,9,FALSE)</f>
        <v>0.330125</v>
      </c>
      <c r="L860" s="218">
        <f>VLOOKUP(C860,Hoja2!$D$2:$N$5000,10,FALSE)</f>
        <v>152.51692299999999</v>
      </c>
      <c r="M860" s="218">
        <f>VLOOKUP(C860,Hoja2!$D$2:$N$5000,11,FALSE)</f>
        <v>15.103749000000001</v>
      </c>
    </row>
    <row r="861" spans="1:13">
      <c r="A861" s="529"/>
      <c r="B861" s="529"/>
      <c r="C861" s="398" t="s">
        <v>1917</v>
      </c>
      <c r="D861" s="221" t="str">
        <f>VLOOKUP(C861,Hoja2!$D$2:$N$5000,2,FALSE)</f>
        <v>Otros</v>
      </c>
      <c r="E861" s="215">
        <f>VLOOKUP(C861,Hoja2!$D$2:$N$5000,3,FALSE)</f>
        <v>7</v>
      </c>
      <c r="F861" s="217">
        <f>VLOOKUP(C861,Hoja2!$D$2:$N$5000,4,FALSE)</f>
        <v>42795</v>
      </c>
      <c r="G861" s="217">
        <f>VLOOKUP(C861,Hoja2!$D$2:$N$5000,5,FALSE)</f>
        <v>44620</v>
      </c>
      <c r="H861" s="218">
        <f>VLOOKUP(C861,Hoja2!$D$2:$N$5000,6,FALSE)</f>
        <v>0.258658</v>
      </c>
      <c r="I861" s="218">
        <f>VLOOKUP(C861,Hoja2!$D$2:$N$5000,7,FALSE)</f>
        <v>0.64796799999999999</v>
      </c>
      <c r="J861" s="218">
        <f>VLOOKUP(C861,Hoja2!$D$2:$N$5000,8,FALSE)</f>
        <v>0.31040000000000001</v>
      </c>
      <c r="K861" s="218">
        <f>VLOOKUP(C861,Hoja2!$D$2:$N$5000,9,FALSE)</f>
        <v>0.31980900000000001</v>
      </c>
      <c r="L861" s="218">
        <f>VLOOKUP(C861,Hoja2!$D$2:$N$5000,10,FALSE)</f>
        <v>154.175723</v>
      </c>
      <c r="M861" s="218">
        <f>VLOOKUP(C861,Hoja2!$D$2:$N$5000,11,FALSE)</f>
        <v>14.897735000000001</v>
      </c>
    </row>
    <row r="862" spans="1:13">
      <c r="A862" s="529"/>
      <c r="B862" s="529"/>
      <c r="C862" s="398" t="s">
        <v>6480</v>
      </c>
      <c r="D862" s="221" t="str">
        <f>VLOOKUP(C862,Hoja2!$D$2:$N$5000,2,FALSE)</f>
        <v>Otros</v>
      </c>
      <c r="E862" s="215">
        <f>VLOOKUP(C862,Hoja2!$D$2:$N$5000,3,FALSE)</f>
        <v>7</v>
      </c>
      <c r="F862" s="217">
        <f>VLOOKUP(C862,Hoja2!$D$2:$N$5000,4,FALSE)</f>
        <v>44075</v>
      </c>
      <c r="G862" s="217">
        <f>VLOOKUP(C862,Hoja2!$D$2:$N$5000,5,FALSE)</f>
        <v>45291</v>
      </c>
      <c r="H862" s="218">
        <f>VLOOKUP(C862,Hoja2!$D$2:$N$5000,6,FALSE)</f>
        <v>0.18360699999999999</v>
      </c>
      <c r="I862" s="218">
        <f>VLOOKUP(C862,Hoja2!$D$2:$N$5000,7,FALSE)</f>
        <v>0.50276299999999996</v>
      </c>
      <c r="J862" s="218">
        <f>VLOOKUP(C862,Hoja2!$D$2:$N$5000,8,FALSE)</f>
        <v>0.112</v>
      </c>
      <c r="K862" s="218">
        <f>VLOOKUP(C862,Hoja2!$D$2:$N$5000,9,FALSE)</f>
        <v>8.2530999999999993E-2</v>
      </c>
      <c r="L862" s="218">
        <f>VLOOKUP(C862,Hoja2!$D$2:$N$5000,10,FALSE)</f>
        <v>43.170026999999997</v>
      </c>
      <c r="M862" s="218">
        <f>VLOOKUP(C862,Hoja2!$D$2:$N$5000,11,FALSE)</f>
        <v>14.180446</v>
      </c>
    </row>
    <row r="863" spans="1:13">
      <c r="A863" s="529"/>
      <c r="B863" s="529"/>
      <c r="C863" s="398" t="s">
        <v>4919</v>
      </c>
      <c r="D863" s="221" t="str">
        <f>VLOOKUP(C863,Hoja2!$D$2:$N$5000,2,FALSE)</f>
        <v>Otros</v>
      </c>
      <c r="E863" s="215">
        <f>VLOOKUP(C863,Hoja2!$D$2:$N$5000,3,FALSE)</f>
        <v>7</v>
      </c>
      <c r="F863" s="217">
        <f>VLOOKUP(C863,Hoja2!$D$2:$N$5000,4,FALSE)</f>
        <v>43647</v>
      </c>
      <c r="G863" s="217">
        <f>VLOOKUP(C863,Hoja2!$D$2:$N$5000,5,FALSE)</f>
        <v>45473</v>
      </c>
      <c r="H863" s="218">
        <f>VLOOKUP(C863,Hoja2!$D$2:$N$5000,6,FALSE)</f>
        <v>0.170265</v>
      </c>
      <c r="I863" s="218">
        <f>VLOOKUP(C863,Hoja2!$D$2:$N$5000,7,FALSE)</f>
        <v>0.41154000000000002</v>
      </c>
      <c r="J863" s="218">
        <f>VLOOKUP(C863,Hoja2!$D$2:$N$5000,8,FALSE)</f>
        <v>0.90283999999999998</v>
      </c>
      <c r="K863" s="218">
        <f>VLOOKUP(C863,Hoja2!$D$2:$N$5000,9,FALSE)</f>
        <v>0.40233999999999998</v>
      </c>
      <c r="L863" s="218">
        <f>VLOOKUP(C863,Hoja2!$D$2:$N$5000,10,FALSE)</f>
        <v>284.81914499999999</v>
      </c>
      <c r="M863" s="218">
        <f>VLOOKUP(C863,Hoja2!$D$2:$N$5000,11,FALSE)</f>
        <v>14.466414</v>
      </c>
    </row>
    <row r="864" spans="1:13">
      <c r="A864" s="529"/>
      <c r="B864" s="529"/>
      <c r="C864" s="398" t="s">
        <v>5719</v>
      </c>
      <c r="D864" s="221" t="str">
        <f>VLOOKUP(C864,Hoja2!$D$2:$N$5000,2,FALSE)</f>
        <v>Otros</v>
      </c>
      <c r="E864" s="215">
        <f>VLOOKUP(C864,Hoja2!$D$2:$N$5000,3,FALSE)</f>
        <v>6</v>
      </c>
      <c r="F864" s="217">
        <f>VLOOKUP(C864,Hoja2!$D$2:$N$5000,4,FALSE)</f>
        <v>43739</v>
      </c>
      <c r="G864" s="217">
        <f>VLOOKUP(C864,Hoja2!$D$2:$N$5000,5,FALSE)</f>
        <v>44530</v>
      </c>
      <c r="H864" s="218">
        <f>VLOOKUP(C864,Hoja2!$D$2:$N$5000,6,FALSE)</f>
        <v>0.16969699999999999</v>
      </c>
      <c r="I864" s="218">
        <f>VLOOKUP(C864,Hoja2!$D$2:$N$5000,7,FALSE)</f>
        <v>0.53348799999999996</v>
      </c>
      <c r="J864" s="218">
        <f>VLOOKUP(C864,Hoja2!$D$2:$N$5000,8,FALSE)</f>
        <v>0.1648</v>
      </c>
      <c r="K864" s="218">
        <f>VLOOKUP(C864,Hoja2!$D$2:$N$5000,9,FALSE)</f>
        <v>0.13377</v>
      </c>
      <c r="L864" s="218">
        <f>VLOOKUP(C864,Hoja2!$D$2:$N$5000,10,FALSE)</f>
        <v>67.187278000000006</v>
      </c>
      <c r="M864" s="218">
        <f>VLOOKUP(C864,Hoja2!$D$2:$N$5000,11,FALSE)</f>
        <v>17.585750000000001</v>
      </c>
    </row>
    <row r="865" spans="1:13">
      <c r="A865" s="529"/>
      <c r="B865" s="529"/>
      <c r="C865" s="398" t="s">
        <v>1913</v>
      </c>
      <c r="D865" s="221" t="str">
        <f>VLOOKUP(C865,Hoja2!$D$2:$N$5000,2,FALSE)</f>
        <v>Otros</v>
      </c>
      <c r="E865" s="215">
        <f>VLOOKUP(C865,Hoja2!$D$2:$N$5000,3,FALSE)</f>
        <v>8</v>
      </c>
      <c r="F865" s="217">
        <f>VLOOKUP(C865,Hoja2!$D$2:$N$5000,4,FALSE)</f>
        <v>42795</v>
      </c>
      <c r="G865" s="217">
        <f>VLOOKUP(C865,Hoja2!$D$2:$N$5000,5,FALSE)</f>
        <v>44620</v>
      </c>
      <c r="H865" s="218">
        <f>VLOOKUP(C865,Hoja2!$D$2:$N$5000,6,FALSE)</f>
        <v>0.30831500000000001</v>
      </c>
      <c r="I865" s="218">
        <f>VLOOKUP(C865,Hoja2!$D$2:$N$5000,7,FALSE)</f>
        <v>0.552153</v>
      </c>
      <c r="J865" s="218">
        <f>VLOOKUP(C865,Hoja2!$D$2:$N$5000,8,FALSE)</f>
        <v>0.27688000000000001</v>
      </c>
      <c r="K865" s="218">
        <f>VLOOKUP(C865,Hoja2!$D$2:$N$5000,9,FALSE)</f>
        <v>0.29430699999999999</v>
      </c>
      <c r="L865" s="218">
        <f>VLOOKUP(C865,Hoja2!$D$2:$N$5000,10,FALSE)</f>
        <v>117.98374</v>
      </c>
      <c r="M865" s="218">
        <f>VLOOKUP(C865,Hoja2!$D$2:$N$5000,11,FALSE)</f>
        <v>15.857371000000001</v>
      </c>
    </row>
    <row r="866" spans="1:13">
      <c r="A866" s="529"/>
      <c r="B866" s="529"/>
      <c r="C866" s="398" t="s">
        <v>5460</v>
      </c>
      <c r="D866" s="221" t="str">
        <f>VLOOKUP(C866,Hoja2!$D$2:$N$5000,2,FALSE)</f>
        <v>Fundición</v>
      </c>
      <c r="E866" s="215">
        <f>VLOOKUP(C866,Hoja2!$D$2:$N$5000,3,FALSE)</f>
        <v>7</v>
      </c>
      <c r="F866" s="217">
        <f>VLOOKUP(C866,Hoja2!$D$2:$N$5000,4,FALSE)</f>
        <v>44228</v>
      </c>
      <c r="G866" s="217">
        <f>VLOOKUP(C866,Hoja2!$D$2:$N$5000,5,FALSE)</f>
        <v>46053</v>
      </c>
      <c r="H866" s="218">
        <f>VLOOKUP(C866,Hoja2!$D$2:$N$5000,6,FALSE)</f>
        <v>0.12386900000000001</v>
      </c>
      <c r="I866" s="218">
        <f>VLOOKUP(C866,Hoja2!$D$2:$N$5000,7,FALSE)</f>
        <v>0.27191199999999999</v>
      </c>
      <c r="J866" s="218">
        <f>VLOOKUP(C866,Hoja2!$D$2:$N$5000,8,FALSE)</f>
        <v>7.0895200000000003</v>
      </c>
      <c r="K866" s="218">
        <f>VLOOKUP(C866,Hoja2!$D$2:$N$5000,9,FALSE)</f>
        <v>7.2627569999999997</v>
      </c>
      <c r="L866" s="218">
        <f>VLOOKUP(C866,Hoja2!$D$2:$N$5000,10,FALSE)</f>
        <v>1477.702802</v>
      </c>
      <c r="M866" s="218">
        <f>VLOOKUP(C866,Hoja2!$D$2:$N$5000,11,FALSE)</f>
        <v>21.480072</v>
      </c>
    </row>
    <row r="867" spans="1:13">
      <c r="A867" s="529"/>
      <c r="B867" s="529"/>
      <c r="C867" s="398" t="s">
        <v>5331</v>
      </c>
      <c r="D867" s="221" t="str">
        <f>VLOOKUP(C867,Hoja2!$D$2:$N$5000,2,FALSE)</f>
        <v>Minería</v>
      </c>
      <c r="E867" s="215">
        <f>VLOOKUP(C867,Hoja2!$D$2:$N$5000,3,FALSE)</f>
        <v>5</v>
      </c>
      <c r="F867" s="217">
        <f>VLOOKUP(C867,Hoja2!$D$2:$N$5000,4,FALSE)</f>
        <v>43101</v>
      </c>
      <c r="G867" s="217">
        <f>VLOOKUP(C867,Hoja2!$D$2:$N$5000,5,FALSE)</f>
        <v>45291</v>
      </c>
      <c r="H867" s="218">
        <f>VLOOKUP(C867,Hoja2!$D$2:$N$5000,6,FALSE)</f>
        <v>0.21312700000000001</v>
      </c>
      <c r="I867" s="218">
        <f>VLOOKUP(C867,Hoja2!$D$2:$N$5000,7,FALSE)</f>
        <v>0.75278800000000001</v>
      </c>
      <c r="J867" s="218">
        <f>VLOOKUP(C867,Hoja2!$D$2:$N$5000,8,FALSE)</f>
        <v>5.4391999999999996</v>
      </c>
      <c r="K867" s="218">
        <f>VLOOKUP(C867,Hoja2!$D$2:$N$5000,9,FALSE)</f>
        <v>5.0920800000000002</v>
      </c>
      <c r="L867" s="218">
        <f>VLOOKUP(C867,Hoja2!$D$2:$N$5000,10,FALSE)</f>
        <v>3147.4991519999999</v>
      </c>
      <c r="M867" s="218">
        <f>VLOOKUP(C867,Hoja2!$D$2:$N$5000,11,FALSE)</f>
        <v>14.963476999999999</v>
      </c>
    </row>
    <row r="868" spans="1:13">
      <c r="A868" s="529"/>
      <c r="B868" s="529"/>
      <c r="C868" s="398" t="s">
        <v>5332</v>
      </c>
      <c r="D868" s="221" t="str">
        <f>VLOOKUP(C868,Hoja2!$D$2:$N$5000,2,FALSE)</f>
        <v>Minería</v>
      </c>
      <c r="E868" s="215">
        <f>VLOOKUP(C868,Hoja2!$D$2:$N$5000,3,FALSE)</f>
        <v>5</v>
      </c>
      <c r="F868" s="217">
        <f>VLOOKUP(C868,Hoja2!$D$2:$N$5000,4,FALSE)</f>
        <v>43101</v>
      </c>
      <c r="G868" s="217">
        <f>VLOOKUP(C868,Hoja2!$D$2:$N$5000,5,FALSE)</f>
        <v>45291</v>
      </c>
      <c r="H868" s="218">
        <f>VLOOKUP(C868,Hoja2!$D$2:$N$5000,6,FALSE)</f>
        <v>0.21179400000000001</v>
      </c>
      <c r="I868" s="218">
        <f>VLOOKUP(C868,Hoja2!$D$2:$N$5000,7,FALSE)</f>
        <v>0.81061099999999997</v>
      </c>
      <c r="J868" s="218">
        <f>VLOOKUP(C868,Hoja2!$D$2:$N$5000,8,FALSE)</f>
        <v>8.2738800000000001</v>
      </c>
      <c r="K868" s="218">
        <f>VLOOKUP(C868,Hoja2!$D$2:$N$5000,9,FALSE)</f>
        <v>8.5941840000000003</v>
      </c>
      <c r="L868" s="218">
        <f>VLOOKUP(C868,Hoja2!$D$2:$N$5000,10,FALSE)</f>
        <v>5155.5956759999999</v>
      </c>
      <c r="M868" s="218">
        <f>VLOOKUP(C868,Hoja2!$D$2:$N$5000,11,FALSE)</f>
        <v>15.075675</v>
      </c>
    </row>
    <row r="869" spans="1:13">
      <c r="A869" s="529"/>
      <c r="B869" s="529"/>
      <c r="C869" s="398" t="s">
        <v>5333</v>
      </c>
      <c r="D869" s="221" t="str">
        <f>VLOOKUP(C869,Hoja2!$D$2:$N$5000,2,FALSE)</f>
        <v>Minería</v>
      </c>
      <c r="E869" s="215">
        <f>VLOOKUP(C869,Hoja2!$D$2:$N$5000,3,FALSE)</f>
        <v>5</v>
      </c>
      <c r="F869" s="217">
        <f>VLOOKUP(C869,Hoja2!$D$2:$N$5000,4,FALSE)</f>
        <v>43101</v>
      </c>
      <c r="G869" s="217">
        <f>VLOOKUP(C869,Hoja2!$D$2:$N$5000,5,FALSE)</f>
        <v>45291</v>
      </c>
      <c r="H869" s="218">
        <f>VLOOKUP(C869,Hoja2!$D$2:$N$5000,6,FALSE)</f>
        <v>0.210532</v>
      </c>
      <c r="I869" s="218">
        <f>VLOOKUP(C869,Hoja2!$D$2:$N$5000,7,FALSE)</f>
        <v>0.56121900000000002</v>
      </c>
      <c r="J869" s="218">
        <f>VLOOKUP(C869,Hoja2!$D$2:$N$5000,8,FALSE)</f>
        <v>2.5868799999999998</v>
      </c>
      <c r="K869" s="218">
        <f>VLOOKUP(C869,Hoja2!$D$2:$N$5000,9,FALSE)</f>
        <v>2.6915279999999999</v>
      </c>
      <c r="L869" s="218">
        <f>VLOOKUP(C869,Hoja2!$D$2:$N$5000,10,FALSE)</f>
        <v>1116.01098</v>
      </c>
      <c r="M869" s="218">
        <f>VLOOKUP(C869,Hoja2!$D$2:$N$5000,11,FALSE)</f>
        <v>16.776001000000001</v>
      </c>
    </row>
    <row r="870" spans="1:13">
      <c r="A870" s="529"/>
      <c r="B870" s="529"/>
      <c r="C870" s="398" t="s">
        <v>5334</v>
      </c>
      <c r="D870" s="221" t="str">
        <f>VLOOKUP(C870,Hoja2!$D$2:$N$5000,2,FALSE)</f>
        <v>Minería</v>
      </c>
      <c r="E870" s="215">
        <f>VLOOKUP(C870,Hoja2!$D$2:$N$5000,3,FALSE)</f>
        <v>5</v>
      </c>
      <c r="F870" s="217">
        <f>VLOOKUP(C870,Hoja2!$D$2:$N$5000,4,FALSE)</f>
        <v>43101</v>
      </c>
      <c r="G870" s="217">
        <f>VLOOKUP(C870,Hoja2!$D$2:$N$5000,5,FALSE)</f>
        <v>45291</v>
      </c>
      <c r="H870" s="218">
        <f>VLOOKUP(C870,Hoja2!$D$2:$N$5000,6,FALSE)</f>
        <v>0.21576699999999999</v>
      </c>
      <c r="I870" s="218">
        <f>VLOOKUP(C870,Hoja2!$D$2:$N$5000,7,FALSE)</f>
        <v>0.27044499999999999</v>
      </c>
      <c r="J870" s="218">
        <f>VLOOKUP(C870,Hoja2!$D$2:$N$5000,8,FALSE)</f>
        <v>8.0960000000000004E-2</v>
      </c>
      <c r="K870" s="218">
        <f>VLOOKUP(C870,Hoja2!$D$2:$N$5000,9,FALSE)</f>
        <v>8.3136000000000002E-2</v>
      </c>
      <c r="L870" s="218">
        <f>VLOOKUP(C870,Hoja2!$D$2:$N$5000,10,FALSE)</f>
        <v>16.830828</v>
      </c>
      <c r="M870" s="218">
        <f>VLOOKUP(C870,Hoja2!$D$2:$N$5000,11,FALSE)</f>
        <v>22.546896</v>
      </c>
    </row>
    <row r="871" spans="1:13">
      <c r="A871" s="529"/>
      <c r="B871" s="529"/>
      <c r="C871" s="398" t="s">
        <v>5335</v>
      </c>
      <c r="D871" s="221" t="str">
        <f>VLOOKUP(C871,Hoja2!$D$2:$N$5000,2,FALSE)</f>
        <v>Minería</v>
      </c>
      <c r="E871" s="215">
        <f>VLOOKUP(C871,Hoja2!$D$2:$N$5000,3,FALSE)</f>
        <v>5</v>
      </c>
      <c r="F871" s="217">
        <f>VLOOKUP(C871,Hoja2!$D$2:$N$5000,4,FALSE)</f>
        <v>43101</v>
      </c>
      <c r="G871" s="217">
        <f>VLOOKUP(C871,Hoja2!$D$2:$N$5000,5,FALSE)</f>
        <v>45291</v>
      </c>
      <c r="H871" s="218">
        <f>VLOOKUP(C871,Hoja2!$D$2:$N$5000,6,FALSE)</f>
        <v>0.20699200000000001</v>
      </c>
      <c r="I871" s="218">
        <f>VLOOKUP(C871,Hoja2!$D$2:$N$5000,7,FALSE)</f>
        <v>0.66632800000000003</v>
      </c>
      <c r="J871" s="218">
        <f>VLOOKUP(C871,Hoja2!$D$2:$N$5000,8,FALSE)</f>
        <v>1.84592</v>
      </c>
      <c r="K871" s="218">
        <f>VLOOKUP(C871,Hoja2!$D$2:$N$5000,9,FALSE)</f>
        <v>1.8393839999999999</v>
      </c>
      <c r="L871" s="218">
        <f>VLOOKUP(C871,Hoja2!$D$2:$N$5000,10,FALSE)</f>
        <v>945.49165200000004</v>
      </c>
      <c r="M871" s="218">
        <f>VLOOKUP(C871,Hoja2!$D$2:$N$5000,11,FALSE)</f>
        <v>15.711406999999999</v>
      </c>
    </row>
    <row r="872" spans="1:13">
      <c r="A872" s="529"/>
      <c r="B872" s="529"/>
      <c r="C872" s="398" t="s">
        <v>5336</v>
      </c>
      <c r="D872" s="221" t="str">
        <f>VLOOKUP(C872,Hoja2!$D$2:$N$5000,2,FALSE)</f>
        <v>Minería</v>
      </c>
      <c r="E872" s="215">
        <f>VLOOKUP(C872,Hoja2!$D$2:$N$5000,3,FALSE)</f>
        <v>5</v>
      </c>
      <c r="F872" s="217">
        <f>VLOOKUP(C872,Hoja2!$D$2:$N$5000,4,FALSE)</f>
        <v>43101</v>
      </c>
      <c r="G872" s="217">
        <f>VLOOKUP(C872,Hoja2!$D$2:$N$5000,5,FALSE)</f>
        <v>45291</v>
      </c>
      <c r="H872" s="218">
        <f>VLOOKUP(C872,Hoja2!$D$2:$N$5000,6,FALSE)</f>
        <v>0.18689500000000001</v>
      </c>
      <c r="I872" s="218">
        <f>VLOOKUP(C872,Hoja2!$D$2:$N$5000,7,FALSE)</f>
        <v>0.57916800000000002</v>
      </c>
      <c r="J872" s="218">
        <f>VLOOKUP(C872,Hoja2!$D$2:$N$5000,8,FALSE)</f>
        <v>1.1370400000000001</v>
      </c>
      <c r="K872" s="218">
        <f>VLOOKUP(C872,Hoja2!$D$2:$N$5000,9,FALSE)</f>
        <v>0.61312800000000001</v>
      </c>
      <c r="L872" s="218">
        <f>VLOOKUP(C872,Hoja2!$D$2:$N$5000,10,FALSE)</f>
        <v>506.21634</v>
      </c>
      <c r="M872" s="218">
        <f>VLOOKUP(C872,Hoja2!$D$2:$N$5000,11,FALSE)</f>
        <v>14.035164</v>
      </c>
    </row>
    <row r="873" spans="1:13">
      <c r="A873" s="529"/>
      <c r="B873" s="529"/>
      <c r="C873" s="398" t="s">
        <v>1979</v>
      </c>
      <c r="D873" s="221" t="str">
        <f>VLOOKUP(C873,Hoja2!$D$2:$N$5000,2,FALSE)</f>
        <v>Otros</v>
      </c>
      <c r="E873" s="215">
        <f>VLOOKUP(C873,Hoja2!$D$2:$N$5000,3,FALSE)</f>
        <v>7</v>
      </c>
      <c r="F873" s="217">
        <f>VLOOKUP(C873,Hoja2!$D$2:$N$5000,4,FALSE)</f>
        <v>42826</v>
      </c>
      <c r="G873" s="217">
        <f>VLOOKUP(C873,Hoja2!$D$2:$N$5000,5,FALSE)</f>
        <v>44620</v>
      </c>
      <c r="H873" s="218">
        <f>VLOOKUP(C873,Hoja2!$D$2:$N$5000,6,FALSE)</f>
        <v>0.27115099999999998</v>
      </c>
      <c r="I873" s="218">
        <f>VLOOKUP(C873,Hoja2!$D$2:$N$5000,7,FALSE)</f>
        <v>0.67171899999999996</v>
      </c>
      <c r="J873" s="218">
        <f>VLOOKUP(C873,Hoja2!$D$2:$N$5000,8,FALSE)</f>
        <v>0.59172000000000002</v>
      </c>
      <c r="K873" s="218">
        <f>VLOOKUP(C873,Hoja2!$D$2:$N$5000,9,FALSE)</f>
        <v>0.60866900000000002</v>
      </c>
      <c r="L873" s="218">
        <f>VLOOKUP(C873,Hoja2!$D$2:$N$5000,10,FALSE)</f>
        <v>304.68353999999999</v>
      </c>
      <c r="M873" s="218">
        <f>VLOOKUP(C873,Hoja2!$D$2:$N$5000,11,FALSE)</f>
        <v>14.722766</v>
      </c>
    </row>
    <row r="874" spans="1:13">
      <c r="A874" s="529"/>
      <c r="B874" s="529"/>
      <c r="C874" s="398" t="s">
        <v>6645</v>
      </c>
      <c r="D874" s="221" t="str">
        <f>VLOOKUP(C874,Hoja2!$D$2:$N$5000,2,FALSE)</f>
        <v>Otros</v>
      </c>
      <c r="E874" s="215">
        <f>VLOOKUP(C874,Hoja2!$D$2:$N$5000,3,FALSE)</f>
        <v>7</v>
      </c>
      <c r="F874" s="217">
        <f>VLOOKUP(C874,Hoja2!$D$2:$N$5000,4,FALSE)</f>
        <v>44136</v>
      </c>
      <c r="G874" s="217">
        <f>VLOOKUP(C874,Hoja2!$D$2:$N$5000,5,FALSE)</f>
        <v>45291</v>
      </c>
      <c r="H874" s="218">
        <f>VLOOKUP(C874,Hoja2!$D$2:$N$5000,6,FALSE)</f>
        <v>0.20332</v>
      </c>
      <c r="I874" s="218">
        <f>VLOOKUP(C874,Hoja2!$D$2:$N$5000,7,FALSE)</f>
        <v>0.61965499999999996</v>
      </c>
      <c r="J874" s="218">
        <f>VLOOKUP(C874,Hoja2!$D$2:$N$5000,8,FALSE)</f>
        <v>0.40260000000000001</v>
      </c>
      <c r="K874" s="218">
        <f>VLOOKUP(C874,Hoja2!$D$2:$N$5000,9,FALSE)</f>
        <v>0.31980900000000001</v>
      </c>
      <c r="L874" s="218">
        <f>VLOOKUP(C874,Hoja2!$D$2:$N$5000,10,FALSE)</f>
        <v>191.22570300000001</v>
      </c>
      <c r="M874" s="218">
        <f>VLOOKUP(C874,Hoja2!$D$2:$N$5000,11,FALSE)</f>
        <v>16.258609</v>
      </c>
    </row>
    <row r="875" spans="1:13">
      <c r="A875" s="529"/>
      <c r="B875" s="529"/>
      <c r="C875" s="398" t="s">
        <v>1915</v>
      </c>
      <c r="D875" s="221" t="str">
        <f>VLOOKUP(C875,Hoja2!$D$2:$N$5000,2,FALSE)</f>
        <v>Otros</v>
      </c>
      <c r="E875" s="215">
        <f>VLOOKUP(C875,Hoja2!$D$2:$N$5000,3,FALSE)</f>
        <v>8</v>
      </c>
      <c r="F875" s="217">
        <f>VLOOKUP(C875,Hoja2!$D$2:$N$5000,4,FALSE)</f>
        <v>42795</v>
      </c>
      <c r="G875" s="217">
        <f>VLOOKUP(C875,Hoja2!$D$2:$N$5000,5,FALSE)</f>
        <v>44620</v>
      </c>
      <c r="H875" s="218">
        <f>VLOOKUP(C875,Hoja2!$D$2:$N$5000,6,FALSE)</f>
        <v>0.26662200000000003</v>
      </c>
      <c r="I875" s="218">
        <f>VLOOKUP(C875,Hoja2!$D$2:$N$5000,7,FALSE)</f>
        <v>0.65458899999999998</v>
      </c>
      <c r="J875" s="218">
        <f>VLOOKUP(C875,Hoja2!$D$2:$N$5000,8,FALSE)</f>
        <v>0.38575999999999999</v>
      </c>
      <c r="K875" s="218">
        <f>VLOOKUP(C875,Hoja2!$D$2:$N$5000,9,FALSE)</f>
        <v>0.40992699999999999</v>
      </c>
      <c r="L875" s="218">
        <f>VLOOKUP(C875,Hoja2!$D$2:$N$5000,10,FALSE)</f>
        <v>194.87959699999999</v>
      </c>
      <c r="M875" s="218">
        <f>VLOOKUP(C875,Hoja2!$D$2:$N$5000,11,FALSE)</f>
        <v>14.964368</v>
      </c>
    </row>
    <row r="876" spans="1:13">
      <c r="A876" s="529"/>
      <c r="B876" s="529"/>
      <c r="C876" s="398" t="s">
        <v>1534</v>
      </c>
      <c r="D876" s="221" t="str">
        <f>VLOOKUP(C876,Hoja2!$D$2:$N$5000,2,FALSE)</f>
        <v>Saneamiento</v>
      </c>
      <c r="E876" s="215">
        <f>VLOOKUP(C876,Hoja2!$D$2:$N$5000,3,FALSE)</f>
        <v>1</v>
      </c>
      <c r="F876" s="217">
        <f>VLOOKUP(C876,Hoja2!$D$2:$N$5000,4,FALSE)</f>
        <v>44197</v>
      </c>
      <c r="G876" s="217">
        <f>VLOOKUP(C876,Hoja2!$D$2:$N$5000,5,FALSE)</f>
        <v>45291</v>
      </c>
      <c r="H876" s="218">
        <f>VLOOKUP(C876,Hoja2!$D$2:$N$5000,6,FALSE)</f>
        <v>7.2316000000000005E-2</v>
      </c>
      <c r="I876" s="218">
        <f>VLOOKUP(C876,Hoja2!$D$2:$N$5000,7,FALSE)</f>
        <v>0.43932199999999999</v>
      </c>
      <c r="J876" s="218">
        <f>VLOOKUP(C876,Hoja2!$D$2:$N$5000,8,FALSE)</f>
        <v>1.0094000000000001</v>
      </c>
      <c r="K876" s="218">
        <f>VLOOKUP(C876,Hoja2!$D$2:$N$5000,9,FALSE)</f>
        <v>1.028591</v>
      </c>
      <c r="L876" s="218">
        <f>VLOOKUP(C876,Hoja2!$D$2:$N$5000,10,FALSE)</f>
        <v>343.93243999999999</v>
      </c>
      <c r="M876" s="218">
        <f>VLOOKUP(C876,Hoja2!$D$2:$N$5000,11,FALSE)</f>
        <v>16.776323000000001</v>
      </c>
    </row>
    <row r="877" spans="1:13">
      <c r="A877" s="529"/>
      <c r="B877" s="529"/>
      <c r="C877" s="398" t="s">
        <v>1906</v>
      </c>
      <c r="D877" s="221" t="str">
        <f>VLOOKUP(C877,Hoja2!$D$2:$N$5000,2,FALSE)</f>
        <v>Comercio</v>
      </c>
      <c r="E877" s="215">
        <f>VLOOKUP(C877,Hoja2!$D$2:$N$5000,3,FALSE)</f>
        <v>9</v>
      </c>
      <c r="F877" s="217">
        <f>VLOOKUP(C877,Hoja2!$D$2:$N$5000,4,FALSE)</f>
        <v>42795</v>
      </c>
      <c r="G877" s="217">
        <f>VLOOKUP(C877,Hoja2!$D$2:$N$5000,5,FALSE)</f>
        <v>44620</v>
      </c>
      <c r="H877" s="218">
        <f>VLOOKUP(C877,Hoja2!$D$2:$N$5000,6,FALSE)</f>
        <v>0.32561299999999999</v>
      </c>
      <c r="I877" s="218">
        <f>VLOOKUP(C877,Hoja2!$D$2:$N$5000,7,FALSE)</f>
        <v>0.46398899999999998</v>
      </c>
      <c r="J877" s="218">
        <f>VLOOKUP(C877,Hoja2!$D$2:$N$5000,8,FALSE)</f>
        <v>0.34251999999999999</v>
      </c>
      <c r="K877" s="218">
        <f>VLOOKUP(C877,Hoja2!$D$2:$N$5000,9,FALSE)</f>
        <v>0.34483900000000001</v>
      </c>
      <c r="L877" s="218">
        <f>VLOOKUP(C877,Hoja2!$D$2:$N$5000,10,FALSE)</f>
        <v>122.37807100000001</v>
      </c>
      <c r="M877" s="218">
        <f>VLOOKUP(C877,Hoja2!$D$2:$N$5000,11,FALSE)</f>
        <v>16.595894000000001</v>
      </c>
    </row>
    <row r="878" spans="1:13">
      <c r="A878" s="529"/>
      <c r="B878" s="529"/>
      <c r="C878" s="398" t="s">
        <v>1908</v>
      </c>
      <c r="D878" s="221" t="str">
        <f>VLOOKUP(C878,Hoja2!$D$2:$N$5000,2,FALSE)</f>
        <v>Comercio</v>
      </c>
      <c r="E878" s="215">
        <f>VLOOKUP(C878,Hoja2!$D$2:$N$5000,3,FALSE)</f>
        <v>7</v>
      </c>
      <c r="F878" s="217">
        <f>VLOOKUP(C878,Hoja2!$D$2:$N$5000,4,FALSE)</f>
        <v>42795</v>
      </c>
      <c r="G878" s="217">
        <f>VLOOKUP(C878,Hoja2!$D$2:$N$5000,5,FALSE)</f>
        <v>44620</v>
      </c>
      <c r="H878" s="218">
        <f>VLOOKUP(C878,Hoja2!$D$2:$N$5000,6,FALSE)</f>
        <v>0.252579</v>
      </c>
      <c r="I878" s="218">
        <f>VLOOKUP(C878,Hoja2!$D$2:$N$5000,7,FALSE)</f>
        <v>0.53437699999999999</v>
      </c>
      <c r="J878" s="218">
        <f>VLOOKUP(C878,Hoja2!$D$2:$N$5000,8,FALSE)</f>
        <v>1.2205600000000001</v>
      </c>
      <c r="K878" s="218">
        <f>VLOOKUP(C878,Hoja2!$D$2:$N$5000,9,FALSE)</f>
        <v>1.1038570000000001</v>
      </c>
      <c r="L878" s="218">
        <f>VLOOKUP(C878,Hoja2!$D$2:$N$5000,10,FALSE)</f>
        <v>499.978971</v>
      </c>
      <c r="M878" s="218">
        <f>VLOOKUP(C878,Hoja2!$D$2:$N$5000,11,FALSE)</f>
        <v>15.202629999999999</v>
      </c>
    </row>
    <row r="879" spans="1:13">
      <c r="A879" s="529"/>
      <c r="B879" s="529"/>
      <c r="C879" s="398" t="s">
        <v>2434</v>
      </c>
      <c r="D879" s="221" t="str">
        <f>VLOOKUP(C879,Hoja2!$D$2:$N$5000,2,FALSE)</f>
        <v>Comercio</v>
      </c>
      <c r="E879" s="215">
        <f>VLOOKUP(C879,Hoja2!$D$2:$N$5000,3,FALSE)</f>
        <v>7</v>
      </c>
      <c r="F879" s="217">
        <f>VLOOKUP(C879,Hoja2!$D$2:$N$5000,4,FALSE)</f>
        <v>43009</v>
      </c>
      <c r="G879" s="217">
        <f>VLOOKUP(C879,Hoja2!$D$2:$N$5000,5,FALSE)</f>
        <v>44620</v>
      </c>
      <c r="H879" s="218">
        <f>VLOOKUP(C879,Hoja2!$D$2:$N$5000,6,FALSE)</f>
        <v>0.265849</v>
      </c>
      <c r="I879" s="218">
        <f>VLOOKUP(C879,Hoja2!$D$2:$N$5000,7,FALSE)</f>
        <v>0.46234799999999998</v>
      </c>
      <c r="J879" s="218">
        <f>VLOOKUP(C879,Hoja2!$D$2:$N$5000,8,FALSE)</f>
        <v>0.21848000000000001</v>
      </c>
      <c r="K879" s="218">
        <f>VLOOKUP(C879,Hoja2!$D$2:$N$5000,9,FALSE)</f>
        <v>0.20632800000000001</v>
      </c>
      <c r="L879" s="218">
        <f>VLOOKUP(C879,Hoja2!$D$2:$N$5000,10,FALSE)</f>
        <v>77.438167000000007</v>
      </c>
      <c r="M879" s="218">
        <f>VLOOKUP(C879,Hoja2!$D$2:$N$5000,11,FALSE)</f>
        <v>16.245540999999999</v>
      </c>
    </row>
    <row r="880" spans="1:13">
      <c r="A880" s="529"/>
      <c r="B880" s="529"/>
      <c r="C880" s="398" t="s">
        <v>2602</v>
      </c>
      <c r="D880" s="221" t="str">
        <f>VLOOKUP(C880,Hoja2!$D$2:$N$5000,2,FALSE)</f>
        <v>Cerámicos</v>
      </c>
      <c r="E880" s="215">
        <f>VLOOKUP(C880,Hoja2!$D$2:$N$5000,3,FALSE)</f>
        <v>7</v>
      </c>
      <c r="F880" s="217">
        <f>VLOOKUP(C880,Hoja2!$D$2:$N$5000,4,FALSE)</f>
        <v>43070</v>
      </c>
      <c r="G880" s="217">
        <f>VLOOKUP(C880,Hoja2!$D$2:$N$5000,5,FALSE)</f>
        <v>44895</v>
      </c>
      <c r="H880" s="218">
        <f>VLOOKUP(C880,Hoja2!$D$2:$N$5000,6,FALSE)</f>
        <v>8.0704999999999999E-2</v>
      </c>
      <c r="I880" s="218">
        <f>VLOOKUP(C880,Hoja2!$D$2:$N$5000,7,FALSE)</f>
        <v>0.24499399999999999</v>
      </c>
      <c r="J880" s="218">
        <f>VLOOKUP(C880,Hoja2!$D$2:$N$5000,8,FALSE)</f>
        <v>0.50204000000000004</v>
      </c>
      <c r="K880" s="218">
        <f>VLOOKUP(C880,Hoja2!$D$2:$N$5000,9,FALSE)</f>
        <v>0.10316400000000001</v>
      </c>
      <c r="L880" s="218">
        <f>VLOOKUP(C880,Hoja2!$D$2:$N$5000,10,FALSE)</f>
        <v>94.283749999999998</v>
      </c>
      <c r="M880" s="218">
        <f>VLOOKUP(C880,Hoja2!$D$2:$N$5000,11,FALSE)</f>
        <v>13.338167</v>
      </c>
    </row>
    <row r="881" spans="1:13">
      <c r="A881" s="529"/>
      <c r="B881" s="529"/>
      <c r="C881" s="398" t="s">
        <v>2604</v>
      </c>
      <c r="D881" s="221" t="str">
        <f>VLOOKUP(C881,Hoja2!$D$2:$N$5000,2,FALSE)</f>
        <v>Cerámicos</v>
      </c>
      <c r="E881" s="215">
        <f>VLOOKUP(C881,Hoja2!$D$2:$N$5000,3,FALSE)</f>
        <v>7</v>
      </c>
      <c r="F881" s="217">
        <f>VLOOKUP(C881,Hoja2!$D$2:$N$5000,4,FALSE)</f>
        <v>43070</v>
      </c>
      <c r="G881" s="217">
        <f>VLOOKUP(C881,Hoja2!$D$2:$N$5000,5,FALSE)</f>
        <v>44895</v>
      </c>
      <c r="H881" s="218">
        <f>VLOOKUP(C881,Hoja2!$D$2:$N$5000,6,FALSE)</f>
        <v>0.16770399999999999</v>
      </c>
      <c r="I881" s="218">
        <f>VLOOKUP(C881,Hoja2!$D$2:$N$5000,7,FALSE)</f>
        <v>0.60052099999999997</v>
      </c>
      <c r="J881" s="218">
        <f>VLOOKUP(C881,Hoja2!$D$2:$N$5000,8,FALSE)</f>
        <v>0.74404000000000003</v>
      </c>
      <c r="K881" s="218">
        <f>VLOOKUP(C881,Hoja2!$D$2:$N$5000,9,FALSE)</f>
        <v>0.57771899999999998</v>
      </c>
      <c r="L881" s="218">
        <f>VLOOKUP(C881,Hoja2!$D$2:$N$5000,10,FALSE)</f>
        <v>342.50625300000002</v>
      </c>
      <c r="M881" s="218">
        <f>VLOOKUP(C881,Hoja2!$D$2:$N$5000,11,FALSE)</f>
        <v>14.880584000000001</v>
      </c>
    </row>
    <row r="882" spans="1:13">
      <c r="A882" s="529"/>
      <c r="B882" s="529"/>
      <c r="C882" s="398" t="s">
        <v>1415</v>
      </c>
      <c r="D882" s="221" t="str">
        <f>VLOOKUP(C882,Hoja2!$D$2:$N$5000,2,FALSE)</f>
        <v>Comercio</v>
      </c>
      <c r="E882" s="215">
        <f>VLOOKUP(C882,Hoja2!$D$2:$N$5000,3,FALSE)</f>
        <v>6</v>
      </c>
      <c r="F882" s="217">
        <f>VLOOKUP(C882,Hoja2!$D$2:$N$5000,4,FALSE)</f>
        <v>43770</v>
      </c>
      <c r="G882" s="217">
        <f>VLOOKUP(C882,Hoja2!$D$2:$N$5000,5,FALSE)</f>
        <v>44926</v>
      </c>
      <c r="H882" s="218">
        <f>VLOOKUP(C882,Hoja2!$D$2:$N$5000,6,FALSE)</f>
        <v>0.28818300000000002</v>
      </c>
      <c r="I882" s="218">
        <f>VLOOKUP(C882,Hoja2!$D$2:$N$5000,7,FALSE)</f>
        <v>0.52402199999999999</v>
      </c>
      <c r="J882" s="218">
        <f>VLOOKUP(C882,Hoja2!$D$2:$N$5000,8,FALSE)</f>
        <v>0.17879999999999999</v>
      </c>
      <c r="K882" s="218">
        <f>VLOOKUP(C882,Hoja2!$D$2:$N$5000,9,FALSE)</f>
        <v>0.18521899999999999</v>
      </c>
      <c r="L882" s="218">
        <f>VLOOKUP(C882,Hoja2!$D$2:$N$5000,10,FALSE)</f>
        <v>71.604116000000005</v>
      </c>
      <c r="M882" s="218">
        <f>VLOOKUP(C882,Hoja2!$D$2:$N$5000,11,FALSE)</f>
        <v>15.859329000000001</v>
      </c>
    </row>
    <row r="883" spans="1:13">
      <c r="A883" s="529"/>
      <c r="B883" s="529"/>
      <c r="C883" s="398" t="s">
        <v>1441</v>
      </c>
      <c r="D883" s="221" t="str">
        <f>VLOOKUP(C883,Hoja2!$D$2:$N$5000,2,FALSE)</f>
        <v>Comercio</v>
      </c>
      <c r="E883" s="215">
        <f>VLOOKUP(C883,Hoja2!$D$2:$N$5000,3,FALSE)</f>
        <v>7</v>
      </c>
      <c r="F883" s="217">
        <f>VLOOKUP(C883,Hoja2!$D$2:$N$5000,4,FALSE)</f>
        <v>43770</v>
      </c>
      <c r="G883" s="217">
        <f>VLOOKUP(C883,Hoja2!$D$2:$N$5000,5,FALSE)</f>
        <v>44926</v>
      </c>
      <c r="H883" s="218">
        <f>VLOOKUP(C883,Hoja2!$D$2:$N$5000,6,FALSE)</f>
        <v>0.27369900000000003</v>
      </c>
      <c r="I883" s="218">
        <f>VLOOKUP(C883,Hoja2!$D$2:$N$5000,7,FALSE)</f>
        <v>0.38290099999999999</v>
      </c>
      <c r="J883" s="218">
        <f>VLOOKUP(C883,Hoja2!$D$2:$N$5000,8,FALSE)</f>
        <v>0.16320000000000001</v>
      </c>
      <c r="K883" s="218">
        <f>VLOOKUP(C883,Hoja2!$D$2:$N$5000,9,FALSE)</f>
        <v>0.16506299999999999</v>
      </c>
      <c r="L883" s="218">
        <f>VLOOKUP(C883,Hoja2!$D$2:$N$5000,10,FALSE)</f>
        <v>47.909457000000003</v>
      </c>
      <c r="M883" s="218">
        <f>VLOOKUP(C883,Hoja2!$D$2:$N$5000,11,FALSE)</f>
        <v>17.956894999999999</v>
      </c>
    </row>
    <row r="884" spans="1:13">
      <c r="A884" s="529"/>
      <c r="B884" s="529"/>
      <c r="C884" s="398" t="s">
        <v>1443</v>
      </c>
      <c r="D884" s="221" t="str">
        <f>VLOOKUP(C884,Hoja2!$D$2:$N$5000,2,FALSE)</f>
        <v>Comercio</v>
      </c>
      <c r="E884" s="215">
        <f>VLOOKUP(C884,Hoja2!$D$2:$N$5000,3,FALSE)</f>
        <v>7</v>
      </c>
      <c r="F884" s="217">
        <f>VLOOKUP(C884,Hoja2!$D$2:$N$5000,4,FALSE)</f>
        <v>43770</v>
      </c>
      <c r="G884" s="217">
        <f>VLOOKUP(C884,Hoja2!$D$2:$N$5000,5,FALSE)</f>
        <v>44926</v>
      </c>
      <c r="H884" s="218">
        <f>VLOOKUP(C884,Hoja2!$D$2:$N$5000,6,FALSE)</f>
        <v>0.32562600000000003</v>
      </c>
      <c r="I884" s="218">
        <f>VLOOKUP(C884,Hoja2!$D$2:$N$5000,7,FALSE)</f>
        <v>0.43362299999999998</v>
      </c>
      <c r="J884" s="218">
        <f>VLOOKUP(C884,Hoja2!$D$2:$N$5000,8,FALSE)</f>
        <v>0.31259999999999999</v>
      </c>
      <c r="K884" s="218">
        <f>VLOOKUP(C884,Hoja2!$D$2:$N$5000,9,FALSE)</f>
        <v>0.31980900000000001</v>
      </c>
      <c r="L884" s="218">
        <f>VLOOKUP(C884,Hoja2!$D$2:$N$5000,10,FALSE)</f>
        <v>103.90685499999999</v>
      </c>
      <c r="M884" s="218">
        <f>VLOOKUP(C884,Hoja2!$D$2:$N$5000,11,FALSE)</f>
        <v>17.059170000000002</v>
      </c>
    </row>
    <row r="885" spans="1:13">
      <c r="A885" s="529"/>
      <c r="B885" s="529"/>
      <c r="C885" s="398" t="s">
        <v>1445</v>
      </c>
      <c r="D885" s="221" t="str">
        <f>VLOOKUP(C885,Hoja2!$D$2:$N$5000,2,FALSE)</f>
        <v>Comercio</v>
      </c>
      <c r="E885" s="215">
        <f>VLOOKUP(C885,Hoja2!$D$2:$N$5000,3,FALSE)</f>
        <v>7</v>
      </c>
      <c r="F885" s="217">
        <f>VLOOKUP(C885,Hoja2!$D$2:$N$5000,4,FALSE)</f>
        <v>43770</v>
      </c>
      <c r="G885" s="217">
        <f>VLOOKUP(C885,Hoja2!$D$2:$N$5000,5,FALSE)</f>
        <v>44926</v>
      </c>
      <c r="H885" s="218">
        <f>VLOOKUP(C885,Hoja2!$D$2:$N$5000,6,FALSE)</f>
        <v>0.27871299999999999</v>
      </c>
      <c r="I885" s="218">
        <f>VLOOKUP(C885,Hoja2!$D$2:$N$5000,7,FALSE)</f>
        <v>0.28822599999999998</v>
      </c>
      <c r="J885" s="218">
        <f>VLOOKUP(C885,Hoja2!$D$2:$N$5000,8,FALSE)</f>
        <v>0.16308</v>
      </c>
      <c r="K885" s="218">
        <f>VLOOKUP(C885,Hoja2!$D$2:$N$5000,9,FALSE)</f>
        <v>0.16506299999999999</v>
      </c>
      <c r="L885" s="218">
        <f>VLOOKUP(C885,Hoja2!$D$2:$N$5000,10,FALSE)</f>
        <v>36.029972000000001</v>
      </c>
      <c r="M885" s="218">
        <f>VLOOKUP(C885,Hoja2!$D$2:$N$5000,11,FALSE)</f>
        <v>20.732040000000001</v>
      </c>
    </row>
    <row r="886" spans="1:13">
      <c r="A886" s="529"/>
      <c r="B886" s="529"/>
      <c r="C886" s="398" t="s">
        <v>1447</v>
      </c>
      <c r="D886" s="221" t="str">
        <f>VLOOKUP(C886,Hoja2!$D$2:$N$5000,2,FALSE)</f>
        <v>Comercio</v>
      </c>
      <c r="E886" s="215">
        <f>VLOOKUP(C886,Hoja2!$D$2:$N$5000,3,FALSE)</f>
        <v>7</v>
      </c>
      <c r="F886" s="217">
        <f>VLOOKUP(C886,Hoja2!$D$2:$N$5000,4,FALSE)</f>
        <v>43770</v>
      </c>
      <c r="G886" s="217">
        <f>VLOOKUP(C886,Hoja2!$D$2:$N$5000,5,FALSE)</f>
        <v>44926</v>
      </c>
      <c r="H886" s="218">
        <f>VLOOKUP(C886,Hoja2!$D$2:$N$5000,6,FALSE)</f>
        <v>0.24015500000000001</v>
      </c>
      <c r="I886" s="218">
        <f>VLOOKUP(C886,Hoja2!$D$2:$N$5000,7,FALSE)</f>
        <v>0.31003999999999998</v>
      </c>
      <c r="J886" s="218">
        <f>VLOOKUP(C886,Hoja2!$D$2:$N$5000,8,FALSE)</f>
        <v>0.1066</v>
      </c>
      <c r="K886" s="218">
        <f>VLOOKUP(C886,Hoja2!$D$2:$N$5000,9,FALSE)</f>
        <v>0.10316400000000001</v>
      </c>
      <c r="L886" s="218">
        <f>VLOOKUP(C886,Hoja2!$D$2:$N$5000,10,FALSE)</f>
        <v>25.335345</v>
      </c>
      <c r="M886" s="218">
        <f>VLOOKUP(C886,Hoja2!$D$2:$N$5000,11,FALSE)</f>
        <v>19.487749999999998</v>
      </c>
    </row>
    <row r="887" spans="1:13">
      <c r="A887" s="529"/>
      <c r="B887" s="529"/>
      <c r="C887" s="398" t="s">
        <v>1449</v>
      </c>
      <c r="D887" s="221" t="str">
        <f>VLOOKUP(C887,Hoja2!$D$2:$N$5000,2,FALSE)</f>
        <v>Comercio</v>
      </c>
      <c r="E887" s="215">
        <f>VLOOKUP(C887,Hoja2!$D$2:$N$5000,3,FALSE)</f>
        <v>7</v>
      </c>
      <c r="F887" s="217">
        <f>VLOOKUP(C887,Hoja2!$D$2:$N$5000,4,FALSE)</f>
        <v>43770</v>
      </c>
      <c r="G887" s="217">
        <f>VLOOKUP(C887,Hoja2!$D$2:$N$5000,5,FALSE)</f>
        <v>44926</v>
      </c>
      <c r="H887" s="218">
        <f>VLOOKUP(C887,Hoja2!$D$2:$N$5000,6,FALSE)</f>
        <v>0.232514</v>
      </c>
      <c r="I887" s="218">
        <f>VLOOKUP(C887,Hoja2!$D$2:$N$5000,7,FALSE)</f>
        <v>0.49324800000000002</v>
      </c>
      <c r="J887" s="218">
        <f>VLOOKUP(C887,Hoja2!$D$2:$N$5000,8,FALSE)</f>
        <v>0.19752</v>
      </c>
      <c r="K887" s="218">
        <f>VLOOKUP(C887,Hoja2!$D$2:$N$5000,9,FALSE)</f>
        <v>0.20632800000000001</v>
      </c>
      <c r="L887" s="218">
        <f>VLOOKUP(C887,Hoja2!$D$2:$N$5000,10,FALSE)</f>
        <v>74.687237999999994</v>
      </c>
      <c r="M887" s="218">
        <f>VLOOKUP(C887,Hoja2!$D$2:$N$5000,11,FALSE)</f>
        <v>16.288934000000001</v>
      </c>
    </row>
    <row r="888" spans="1:13">
      <c r="A888" s="529"/>
      <c r="B888" s="529"/>
      <c r="C888" s="398" t="s">
        <v>1451</v>
      </c>
      <c r="D888" s="221" t="str">
        <f>VLOOKUP(C888,Hoja2!$D$2:$N$5000,2,FALSE)</f>
        <v>Comercio</v>
      </c>
      <c r="E888" s="215">
        <f>VLOOKUP(C888,Hoja2!$D$2:$N$5000,3,FALSE)</f>
        <v>7</v>
      </c>
      <c r="F888" s="217">
        <f>VLOOKUP(C888,Hoja2!$D$2:$N$5000,4,FALSE)</f>
        <v>43770</v>
      </c>
      <c r="G888" s="217">
        <f>VLOOKUP(C888,Hoja2!$D$2:$N$5000,5,FALSE)</f>
        <v>44926</v>
      </c>
      <c r="H888" s="218">
        <f>VLOOKUP(C888,Hoja2!$D$2:$N$5000,6,FALSE)</f>
        <v>0.21257899999999999</v>
      </c>
      <c r="I888" s="218">
        <f>VLOOKUP(C888,Hoja2!$D$2:$N$5000,7,FALSE)</f>
        <v>0.234124</v>
      </c>
      <c r="J888" s="218">
        <f>VLOOKUP(C888,Hoja2!$D$2:$N$5000,8,FALSE)</f>
        <v>0.17712</v>
      </c>
      <c r="K888" s="218">
        <f>VLOOKUP(C888,Hoja2!$D$2:$N$5000,9,FALSE)</f>
        <v>0.185695</v>
      </c>
      <c r="L888" s="218">
        <f>VLOOKUP(C888,Hoja2!$D$2:$N$5000,10,FALSE)</f>
        <v>31.785091000000001</v>
      </c>
      <c r="M888" s="218">
        <f>VLOOKUP(C888,Hoja2!$D$2:$N$5000,11,FALSE)</f>
        <v>23.812505000000002</v>
      </c>
    </row>
    <row r="889" spans="1:13">
      <c r="A889" s="529"/>
      <c r="B889" s="529"/>
      <c r="C889" s="398" t="s">
        <v>1453</v>
      </c>
      <c r="D889" s="221" t="str">
        <f>VLOOKUP(C889,Hoja2!$D$2:$N$5000,2,FALSE)</f>
        <v>Comercio</v>
      </c>
      <c r="E889" s="215">
        <f>VLOOKUP(C889,Hoja2!$D$2:$N$5000,3,FALSE)</f>
        <v>7</v>
      </c>
      <c r="F889" s="217">
        <f>VLOOKUP(C889,Hoja2!$D$2:$N$5000,4,FALSE)</f>
        <v>43770</v>
      </c>
      <c r="G889" s="217">
        <f>VLOOKUP(C889,Hoja2!$D$2:$N$5000,5,FALSE)</f>
        <v>44926</v>
      </c>
      <c r="H889" s="218">
        <f>VLOOKUP(C889,Hoja2!$D$2:$N$5000,6,FALSE)</f>
        <v>0.23779800000000001</v>
      </c>
      <c r="I889" s="218">
        <f>VLOOKUP(C889,Hoja2!$D$2:$N$5000,7,FALSE)</f>
        <v>0.44261899999999998</v>
      </c>
      <c r="J889" s="218">
        <f>VLOOKUP(C889,Hoja2!$D$2:$N$5000,8,FALSE)</f>
        <v>0.15479999999999999</v>
      </c>
      <c r="K889" s="218">
        <f>VLOOKUP(C889,Hoja2!$D$2:$N$5000,9,FALSE)</f>
        <v>0.15474599999999999</v>
      </c>
      <c r="L889" s="218">
        <f>VLOOKUP(C889,Hoja2!$D$2:$N$5000,10,FALSE)</f>
        <v>52.52525</v>
      </c>
      <c r="M889" s="218">
        <f>VLOOKUP(C889,Hoja2!$D$2:$N$5000,11,FALSE)</f>
        <v>16.737386000000001</v>
      </c>
    </row>
    <row r="890" spans="1:13">
      <c r="A890" s="529"/>
      <c r="B890" s="529"/>
      <c r="C890" s="398" t="s">
        <v>4797</v>
      </c>
      <c r="D890" s="221" t="str">
        <f>VLOOKUP(C890,Hoja2!$D$2:$N$5000,2,FALSE)</f>
        <v>Comercio</v>
      </c>
      <c r="E890" s="215">
        <f>VLOOKUP(C890,Hoja2!$D$2:$N$5000,3,FALSE)</f>
        <v>7</v>
      </c>
      <c r="F890" s="217">
        <f>VLOOKUP(C890,Hoja2!$D$2:$N$5000,4,FALSE)</f>
        <v>43770</v>
      </c>
      <c r="G890" s="217">
        <f>VLOOKUP(C890,Hoja2!$D$2:$N$5000,5,FALSE)</f>
        <v>44926</v>
      </c>
      <c r="H890" s="218">
        <f>VLOOKUP(C890,Hoja2!$D$2:$N$5000,6,FALSE)</f>
        <v>0.21079200000000001</v>
      </c>
      <c r="I890" s="218">
        <f>VLOOKUP(C890,Hoja2!$D$2:$N$5000,7,FALSE)</f>
        <v>0.2727</v>
      </c>
      <c r="J890" s="218">
        <f>VLOOKUP(C890,Hoja2!$D$2:$N$5000,8,FALSE)</f>
        <v>0.1686</v>
      </c>
      <c r="K890" s="218">
        <f>VLOOKUP(C890,Hoja2!$D$2:$N$5000,9,FALSE)</f>
        <v>0.123797</v>
      </c>
      <c r="L890" s="218">
        <f>VLOOKUP(C890,Hoja2!$D$2:$N$5000,10,FALSE)</f>
        <v>35.246935999999998</v>
      </c>
      <c r="M890" s="218">
        <f>VLOOKUP(C890,Hoja2!$D$2:$N$5000,11,FALSE)</f>
        <v>18.120493</v>
      </c>
    </row>
    <row r="891" spans="1:13">
      <c r="A891" s="529"/>
      <c r="B891" s="529"/>
      <c r="C891" s="398" t="s">
        <v>4799</v>
      </c>
      <c r="D891" s="221" t="str">
        <f>VLOOKUP(C891,Hoja2!$D$2:$N$5000,2,FALSE)</f>
        <v>Comercio</v>
      </c>
      <c r="E891" s="215">
        <f>VLOOKUP(C891,Hoja2!$D$2:$N$5000,3,FALSE)</f>
        <v>7</v>
      </c>
      <c r="F891" s="217">
        <f>VLOOKUP(C891,Hoja2!$D$2:$N$5000,4,FALSE)</f>
        <v>43770</v>
      </c>
      <c r="G891" s="217">
        <f>VLOOKUP(C891,Hoja2!$D$2:$N$5000,5,FALSE)</f>
        <v>44926</v>
      </c>
      <c r="H891" s="218">
        <f>VLOOKUP(C891,Hoja2!$D$2:$N$5000,6,FALSE)</f>
        <v>0.24118300000000001</v>
      </c>
      <c r="I891" s="218">
        <f>VLOOKUP(C891,Hoja2!$D$2:$N$5000,7,FALSE)</f>
        <v>0.50153400000000004</v>
      </c>
      <c r="J891" s="218">
        <f>VLOOKUP(C891,Hoja2!$D$2:$N$5000,8,FALSE)</f>
        <v>0.18479999999999999</v>
      </c>
      <c r="K891" s="218">
        <f>VLOOKUP(C891,Hoja2!$D$2:$N$5000,9,FALSE)</f>
        <v>0.185695</v>
      </c>
      <c r="L891" s="218">
        <f>VLOOKUP(C891,Hoja2!$D$2:$N$5000,10,FALSE)</f>
        <v>71.050240000000002</v>
      </c>
      <c r="M891" s="218">
        <f>VLOOKUP(C891,Hoja2!$D$2:$N$5000,11,FALSE)</f>
        <v>15.924958999999999</v>
      </c>
    </row>
    <row r="892" spans="1:13">
      <c r="A892" s="529"/>
      <c r="B892" s="529"/>
      <c r="C892" s="398" t="s">
        <v>6400</v>
      </c>
      <c r="D892" s="221" t="str">
        <f>VLOOKUP(C892,Hoja2!$D$2:$N$5000,2,FALSE)</f>
        <v>Hidrocarburos</v>
      </c>
      <c r="E892" s="215">
        <f>VLOOKUP(C892,Hoja2!$D$2:$N$5000,3,FALSE)</f>
        <v>6</v>
      </c>
      <c r="F892" s="217">
        <f>VLOOKUP(C892,Hoja2!$D$2:$N$5000,4,FALSE)</f>
        <v>44044</v>
      </c>
      <c r="G892" s="217">
        <f>VLOOKUP(C892,Hoja2!$D$2:$N$5000,5,FALSE)</f>
        <v>44926</v>
      </c>
      <c r="H892" s="218">
        <f>VLOOKUP(C892,Hoja2!$D$2:$N$5000,6,FALSE)</f>
        <v>0.27774199999999999</v>
      </c>
      <c r="I892" s="218">
        <f>VLOOKUP(C892,Hoja2!$D$2:$N$5000,7,FALSE)</f>
        <v>0.366616</v>
      </c>
      <c r="J892" s="218">
        <f>VLOOKUP(C892,Hoja2!$D$2:$N$5000,8,FALSE)</f>
        <v>0.20080000000000001</v>
      </c>
      <c r="K892" s="218">
        <f>VLOOKUP(C892,Hoja2!$D$2:$N$5000,9,FALSE)</f>
        <v>0.20579900000000001</v>
      </c>
      <c r="L892" s="218">
        <f>VLOOKUP(C892,Hoja2!$D$2:$N$5000,10,FALSE)</f>
        <v>56.258175999999999</v>
      </c>
      <c r="M892" s="218">
        <f>VLOOKUP(C892,Hoja2!$D$2:$N$5000,11,FALSE)</f>
        <v>18.286557999999999</v>
      </c>
    </row>
    <row r="893" spans="1:13">
      <c r="A893" s="529"/>
      <c r="B893" s="529"/>
      <c r="C893" s="398" t="s">
        <v>6402</v>
      </c>
      <c r="D893" s="221" t="str">
        <f>VLOOKUP(C893,Hoja2!$D$2:$N$5000,2,FALSE)</f>
        <v>Hidrocarburos</v>
      </c>
      <c r="E893" s="215">
        <f>VLOOKUP(C893,Hoja2!$D$2:$N$5000,3,FALSE)</f>
        <v>6</v>
      </c>
      <c r="F893" s="217">
        <f>VLOOKUP(C893,Hoja2!$D$2:$N$5000,4,FALSE)</f>
        <v>44044</v>
      </c>
      <c r="G893" s="217">
        <f>VLOOKUP(C893,Hoja2!$D$2:$N$5000,5,FALSE)</f>
        <v>44926</v>
      </c>
      <c r="H893" s="218">
        <f>VLOOKUP(C893,Hoja2!$D$2:$N$5000,6,FALSE)</f>
        <v>0.279281</v>
      </c>
      <c r="I893" s="218">
        <f>VLOOKUP(C893,Hoja2!$D$2:$N$5000,7,FALSE)</f>
        <v>0.25209700000000002</v>
      </c>
      <c r="J893" s="218">
        <f>VLOOKUP(C893,Hoja2!$D$2:$N$5000,8,FALSE)</f>
        <v>0.1976</v>
      </c>
      <c r="K893" s="218">
        <f>VLOOKUP(C893,Hoja2!$D$2:$N$5000,9,FALSE)</f>
        <v>0.174929</v>
      </c>
      <c r="L893" s="218">
        <f>VLOOKUP(C893,Hoja2!$D$2:$N$5000,10,FALSE)</f>
        <v>38.066971000000002</v>
      </c>
      <c r="M893" s="218">
        <f>VLOOKUP(C893,Hoja2!$D$2:$N$5000,11,FALSE)</f>
        <v>20.527350999999999</v>
      </c>
    </row>
    <row r="894" spans="1:13">
      <c r="A894" s="529"/>
      <c r="B894" s="529"/>
      <c r="C894" s="398" t="s">
        <v>6404</v>
      </c>
      <c r="D894" s="221" t="str">
        <f>VLOOKUP(C894,Hoja2!$D$2:$N$5000,2,FALSE)</f>
        <v>Hidrocarburos</v>
      </c>
      <c r="E894" s="215">
        <f>VLOOKUP(C894,Hoja2!$D$2:$N$5000,3,FALSE)</f>
        <v>6</v>
      </c>
      <c r="F894" s="217">
        <f>VLOOKUP(C894,Hoja2!$D$2:$N$5000,4,FALSE)</f>
        <v>44044</v>
      </c>
      <c r="G894" s="217">
        <f>VLOOKUP(C894,Hoja2!$D$2:$N$5000,5,FALSE)</f>
        <v>44926</v>
      </c>
      <c r="H894" s="218">
        <f>VLOOKUP(C894,Hoja2!$D$2:$N$5000,6,FALSE)</f>
        <v>0.26878000000000002</v>
      </c>
      <c r="I894" s="218">
        <f>VLOOKUP(C894,Hoja2!$D$2:$N$5000,7,FALSE)</f>
        <v>0.17110600000000001</v>
      </c>
      <c r="J894" s="218">
        <f>VLOOKUP(C894,Hoja2!$D$2:$N$5000,8,FALSE)</f>
        <v>0.1376</v>
      </c>
      <c r="K894" s="218">
        <f>VLOOKUP(C894,Hoja2!$D$2:$N$5000,9,FALSE)</f>
        <v>0.11319</v>
      </c>
      <c r="L894" s="218">
        <f>VLOOKUP(C894,Hoja2!$D$2:$N$5000,10,FALSE)</f>
        <v>17.996041999999999</v>
      </c>
      <c r="M894" s="218">
        <f>VLOOKUP(C894,Hoja2!$D$2:$N$5000,11,FALSE)</f>
        <v>24.578711999999999</v>
      </c>
    </row>
    <row r="895" spans="1:13">
      <c r="A895" s="529"/>
      <c r="B895" s="529"/>
      <c r="C895" s="398" t="s">
        <v>6222</v>
      </c>
      <c r="D895" s="221" t="str">
        <f>VLOOKUP(C895,Hoja2!$D$2:$N$5000,2,FALSE)</f>
        <v>Otros</v>
      </c>
      <c r="E895" s="215">
        <f>VLOOKUP(C895,Hoja2!$D$2:$N$5000,3,FALSE)</f>
        <v>7</v>
      </c>
      <c r="F895" s="217">
        <f>VLOOKUP(C895,Hoja2!$D$2:$N$5000,4,FALSE)</f>
        <v>43952</v>
      </c>
      <c r="G895" s="217">
        <f>VLOOKUP(C895,Hoja2!$D$2:$N$5000,5,FALSE)</f>
        <v>45046</v>
      </c>
      <c r="H895" s="218">
        <f>VLOOKUP(C895,Hoja2!$D$2:$N$5000,6,FALSE)</f>
        <v>0.21274199999999999</v>
      </c>
      <c r="I895" s="218">
        <f>VLOOKUP(C895,Hoja2!$D$2:$N$5000,7,FALSE)</f>
        <v>0.75033300000000003</v>
      </c>
      <c r="J895" s="218">
        <f>VLOOKUP(C895,Hoja2!$D$2:$N$5000,8,FALSE)</f>
        <v>0.1024</v>
      </c>
      <c r="K895" s="218">
        <f>VLOOKUP(C895,Hoja2!$D$2:$N$5000,9,FALSE)</f>
        <v>0.10316400000000001</v>
      </c>
      <c r="L895" s="218">
        <f>VLOOKUP(C895,Hoja2!$D$2:$N$5000,10,FALSE)</f>
        <v>58.892570999999997</v>
      </c>
      <c r="M895" s="218">
        <f>VLOOKUP(C895,Hoja2!$D$2:$N$5000,11,FALSE)</f>
        <v>18.183910000000001</v>
      </c>
    </row>
    <row r="896" spans="1:13">
      <c r="A896" s="529"/>
      <c r="B896" s="529"/>
      <c r="C896" s="398" t="s">
        <v>2075</v>
      </c>
      <c r="D896" s="221" t="str">
        <f>VLOOKUP(C896,Hoja2!$D$2:$N$5000,2,FALSE)</f>
        <v>Transporte</v>
      </c>
      <c r="E896" s="215">
        <f>VLOOKUP(C896,Hoja2!$D$2:$N$5000,3,FALSE)</f>
        <v>7</v>
      </c>
      <c r="F896" s="217">
        <f>VLOOKUP(C896,Hoja2!$D$2:$N$5000,4,FALSE)</f>
        <v>43983</v>
      </c>
      <c r="G896" s="217">
        <f>VLOOKUP(C896,Hoja2!$D$2:$N$5000,5,FALSE)</f>
        <v>45657</v>
      </c>
      <c r="H896" s="218">
        <f>VLOOKUP(C896,Hoja2!$D$2:$N$5000,6,FALSE)</f>
        <v>2.7369000000000001E-2</v>
      </c>
      <c r="I896" s="218">
        <f>VLOOKUP(C896,Hoja2!$D$2:$N$5000,7,FALSE)</f>
        <v>0.60189899999999996</v>
      </c>
      <c r="J896" s="218">
        <f>VLOOKUP(C896,Hoja2!$D$2:$N$5000,8,FALSE)</f>
        <v>0.27051999999999998</v>
      </c>
      <c r="K896" s="218">
        <f>VLOOKUP(C896,Hoja2!$D$2:$N$5000,9,FALSE)</f>
        <v>2.0632999999999999E-2</v>
      </c>
      <c r="L896" s="218">
        <f>VLOOKUP(C896,Hoja2!$D$2:$N$5000,10,FALSE)</f>
        <v>124.811863</v>
      </c>
      <c r="M896" s="218">
        <f>VLOOKUP(C896,Hoja2!$D$2:$N$5000,11,FALSE)</f>
        <v>8.9569209999999995</v>
      </c>
    </row>
    <row r="897" spans="1:13">
      <c r="A897" s="529"/>
      <c r="B897" s="529"/>
      <c r="C897" s="398" t="s">
        <v>2081</v>
      </c>
      <c r="D897" s="221" t="str">
        <f>VLOOKUP(C897,Hoja2!$D$2:$N$5000,2,FALSE)</f>
        <v>Transporte</v>
      </c>
      <c r="E897" s="215">
        <f>VLOOKUP(C897,Hoja2!$D$2:$N$5000,3,FALSE)</f>
        <v>7</v>
      </c>
      <c r="F897" s="217">
        <f>VLOOKUP(C897,Hoja2!$D$2:$N$5000,4,FALSE)</f>
        <v>43983</v>
      </c>
      <c r="G897" s="217">
        <f>VLOOKUP(C897,Hoja2!$D$2:$N$5000,5,FALSE)</f>
        <v>45657</v>
      </c>
      <c r="H897" s="218">
        <f>VLOOKUP(C897,Hoja2!$D$2:$N$5000,6,FALSE)</f>
        <v>0.24392900000000001</v>
      </c>
      <c r="I897" s="218">
        <f>VLOOKUP(C897,Hoja2!$D$2:$N$5000,7,FALSE)</f>
        <v>0.39168799999999998</v>
      </c>
      <c r="J897" s="218">
        <f>VLOOKUP(C897,Hoja2!$D$2:$N$5000,8,FALSE)</f>
        <v>0.23355999999999999</v>
      </c>
      <c r="K897" s="218">
        <f>VLOOKUP(C897,Hoja2!$D$2:$N$5000,9,FALSE)</f>
        <v>0.23727799999999999</v>
      </c>
      <c r="L897" s="218">
        <f>VLOOKUP(C897,Hoja2!$D$2:$N$5000,10,FALSE)</f>
        <v>70.122960000000006</v>
      </c>
      <c r="M897" s="218">
        <f>VLOOKUP(C897,Hoja2!$D$2:$N$5000,11,FALSE)</f>
        <v>17.463229999999999</v>
      </c>
    </row>
    <row r="898" spans="1:13">
      <c r="A898" s="529"/>
      <c r="B898" s="529"/>
      <c r="C898" s="398" t="s">
        <v>344</v>
      </c>
      <c r="D898" s="221" t="str">
        <f>VLOOKUP(C898,Hoja2!$D$2:$N$5000,2,FALSE)</f>
        <v>Minería</v>
      </c>
      <c r="E898" s="215">
        <f>VLOOKUP(C898,Hoja2!$D$2:$N$5000,3,FALSE)</f>
        <v>8</v>
      </c>
      <c r="F898" s="217">
        <f>VLOOKUP(C898,Hoja2!$D$2:$N$5000,4,FALSE)</f>
        <v>41306</v>
      </c>
      <c r="G898" s="217">
        <f>VLOOKUP(C898,Hoja2!$D$2:$N$5000,5,FALSE)</f>
        <v>44561</v>
      </c>
      <c r="H898" s="218">
        <f>VLOOKUP(C898,Hoja2!$D$2:$N$5000,6,FALSE)</f>
        <v>0.22336400000000001</v>
      </c>
      <c r="I898" s="218">
        <f>VLOOKUP(C898,Hoja2!$D$2:$N$5000,7,FALSE)</f>
        <v>0.65491600000000005</v>
      </c>
      <c r="J898" s="218">
        <f>VLOOKUP(C898,Hoja2!$D$2:$N$5000,8,FALSE)</f>
        <v>2.1194799999999998</v>
      </c>
      <c r="K898" s="218">
        <f>VLOOKUP(C898,Hoja2!$D$2:$N$5000,9,FALSE)</f>
        <v>2.18466</v>
      </c>
      <c r="L898" s="218">
        <f>VLOOKUP(C898,Hoja2!$D$2:$N$5000,10,FALSE)</f>
        <v>1056.895882</v>
      </c>
      <c r="M898" s="218">
        <f>VLOOKUP(C898,Hoja2!$D$2:$N$5000,11,FALSE)</f>
        <v>18.365122</v>
      </c>
    </row>
    <row r="899" spans="1:13">
      <c r="A899" s="529"/>
      <c r="B899" s="529"/>
      <c r="C899" s="398" t="s">
        <v>1532</v>
      </c>
      <c r="D899" s="221" t="str">
        <f>VLOOKUP(C899,Hoja2!$D$2:$N$5000,2,FALSE)</f>
        <v>Otros</v>
      </c>
      <c r="E899" s="215">
        <f>VLOOKUP(C899,Hoja2!$D$2:$N$5000,3,FALSE)</f>
        <v>7</v>
      </c>
      <c r="F899" s="217">
        <f>VLOOKUP(C899,Hoja2!$D$2:$N$5000,4,FALSE)</f>
        <v>43739</v>
      </c>
      <c r="G899" s="217">
        <f>VLOOKUP(C899,Hoja2!$D$2:$N$5000,5,FALSE)</f>
        <v>46752</v>
      </c>
      <c r="H899" s="218">
        <f>VLOOKUP(C899,Hoja2!$D$2:$N$5000,6,FALSE)</f>
        <v>0.26603700000000002</v>
      </c>
      <c r="I899" s="218">
        <f>VLOOKUP(C899,Hoja2!$D$2:$N$5000,7,FALSE)</f>
        <v>0.67247199999999996</v>
      </c>
      <c r="J899" s="218">
        <f>VLOOKUP(C899,Hoja2!$D$2:$N$5000,8,FALSE)</f>
        <v>0.33184000000000002</v>
      </c>
      <c r="K899" s="218">
        <f>VLOOKUP(C899,Hoja2!$D$2:$N$5000,9,FALSE)</f>
        <v>0.34044200000000002</v>
      </c>
      <c r="L899" s="218">
        <f>VLOOKUP(C899,Hoja2!$D$2:$N$5000,10,FALSE)</f>
        <v>171.06251900000001</v>
      </c>
      <c r="M899" s="218">
        <f>VLOOKUP(C899,Hoja2!$D$2:$N$5000,11,FALSE)</f>
        <v>15.427956999999999</v>
      </c>
    </row>
    <row r="900" spans="1:13">
      <c r="A900" s="529"/>
      <c r="B900" s="529"/>
      <c r="C900" s="398" t="s">
        <v>5352</v>
      </c>
      <c r="D900" s="221" t="str">
        <f>VLOOKUP(C900,Hoja2!$D$2:$N$5000,2,FALSE)</f>
        <v>Minería</v>
      </c>
      <c r="E900" s="215">
        <f>VLOOKUP(C900,Hoja2!$D$2:$N$5000,3,FALSE)</f>
        <v>5</v>
      </c>
      <c r="F900" s="217">
        <f>VLOOKUP(C900,Hoja2!$D$2:$N$5000,4,FALSE)</f>
        <v>43101</v>
      </c>
      <c r="G900" s="217">
        <f>VLOOKUP(C900,Hoja2!$D$2:$N$5000,5,FALSE)</f>
        <v>45291</v>
      </c>
      <c r="H900" s="218">
        <f>VLOOKUP(C900,Hoja2!$D$2:$N$5000,6,FALSE)</f>
        <v>0.24438499999999999</v>
      </c>
      <c r="I900" s="218">
        <f>VLOOKUP(C900,Hoja2!$D$2:$N$5000,7,FALSE)</f>
        <v>0.65976599999999996</v>
      </c>
      <c r="J900" s="218">
        <f>VLOOKUP(C900,Hoja2!$D$2:$N$5000,8,FALSE)</f>
        <v>0.41652</v>
      </c>
      <c r="K900" s="218">
        <f>VLOOKUP(C900,Hoja2!$D$2:$N$5000,9,FALSE)</f>
        <v>0.43457400000000002</v>
      </c>
      <c r="L900" s="218">
        <f>VLOOKUP(C900,Hoja2!$D$2:$N$5000,10,FALSE)</f>
        <v>210.409786</v>
      </c>
      <c r="M900" s="218">
        <f>VLOOKUP(C900,Hoja2!$D$2:$N$5000,11,FALSE)</f>
        <v>15.985238000000001</v>
      </c>
    </row>
    <row r="901" spans="1:13">
      <c r="A901" s="529"/>
      <c r="B901" s="529"/>
      <c r="C901" s="398" t="s">
        <v>5348</v>
      </c>
      <c r="D901" s="221" t="str">
        <f>VLOOKUP(C901,Hoja2!$D$2:$N$5000,2,FALSE)</f>
        <v>Minería</v>
      </c>
      <c r="E901" s="215">
        <f>VLOOKUP(C901,Hoja2!$D$2:$N$5000,3,FALSE)</f>
        <v>5</v>
      </c>
      <c r="F901" s="217">
        <f>VLOOKUP(C901,Hoja2!$D$2:$N$5000,4,FALSE)</f>
        <v>43101</v>
      </c>
      <c r="G901" s="217">
        <f>VLOOKUP(C901,Hoja2!$D$2:$N$5000,5,FALSE)</f>
        <v>45291</v>
      </c>
      <c r="H901" s="218">
        <f>VLOOKUP(C901,Hoja2!$D$2:$N$5000,6,FALSE)</f>
        <v>0.18119499999999999</v>
      </c>
      <c r="I901" s="218">
        <f>VLOOKUP(C901,Hoja2!$D$2:$N$5000,7,FALSE)</f>
        <v>0.73458699999999999</v>
      </c>
      <c r="J901" s="218">
        <f>VLOOKUP(C901,Hoja2!$D$2:$N$5000,8,FALSE)</f>
        <v>3.0456400000000001</v>
      </c>
      <c r="K901" s="218">
        <f>VLOOKUP(C901,Hoja2!$D$2:$N$5000,9,FALSE)</f>
        <v>3.0552480000000002</v>
      </c>
      <c r="L901" s="218">
        <f>VLOOKUP(C901,Hoja2!$D$2:$N$5000,10,FALSE)</f>
        <v>1719.8027279999999</v>
      </c>
      <c r="M901" s="218">
        <f>VLOOKUP(C901,Hoja2!$D$2:$N$5000,11,FALSE)</f>
        <v>15.325773999999999</v>
      </c>
    </row>
    <row r="902" spans="1:13">
      <c r="A902" s="529"/>
      <c r="B902" s="529"/>
      <c r="C902" s="398" t="s">
        <v>5349</v>
      </c>
      <c r="D902" s="221" t="str">
        <f>VLOOKUP(C902,Hoja2!$D$2:$N$5000,2,FALSE)</f>
        <v>Minería</v>
      </c>
      <c r="E902" s="215">
        <f>VLOOKUP(C902,Hoja2!$D$2:$N$5000,3,FALSE)</f>
        <v>5</v>
      </c>
      <c r="F902" s="217">
        <f>VLOOKUP(C902,Hoja2!$D$2:$N$5000,4,FALSE)</f>
        <v>43101</v>
      </c>
      <c r="G902" s="217">
        <f>VLOOKUP(C902,Hoja2!$D$2:$N$5000,5,FALSE)</f>
        <v>45291</v>
      </c>
      <c r="H902" s="218">
        <f>VLOOKUP(C902,Hoja2!$D$2:$N$5000,6,FALSE)</f>
        <v>0.24438599999999999</v>
      </c>
      <c r="I902" s="218">
        <f>VLOOKUP(C902,Hoja2!$D$2:$N$5000,7,FALSE)</f>
        <v>0.627776</v>
      </c>
      <c r="J902" s="218">
        <f>VLOOKUP(C902,Hoja2!$D$2:$N$5000,8,FALSE)</f>
        <v>1.1974400000000001</v>
      </c>
      <c r="K902" s="218">
        <f>VLOOKUP(C902,Hoja2!$D$2:$N$5000,9,FALSE)</f>
        <v>1.2470399999999999</v>
      </c>
      <c r="L902" s="218">
        <f>VLOOKUP(C902,Hoja2!$D$2:$N$5000,10,FALSE)</f>
        <v>577.858428</v>
      </c>
      <c r="M902" s="218">
        <f>VLOOKUP(C902,Hoja2!$D$2:$N$5000,11,FALSE)</f>
        <v>16.196798000000001</v>
      </c>
    </row>
    <row r="903" spans="1:13">
      <c r="A903" s="529"/>
      <c r="B903" s="529"/>
      <c r="C903" s="398" t="s">
        <v>5350</v>
      </c>
      <c r="D903" s="221" t="str">
        <f>VLOOKUP(C903,Hoja2!$D$2:$N$5000,2,FALSE)</f>
        <v>Minería</v>
      </c>
      <c r="E903" s="215">
        <f>VLOOKUP(C903,Hoja2!$D$2:$N$5000,3,FALSE)</f>
        <v>5</v>
      </c>
      <c r="F903" s="217">
        <f>VLOOKUP(C903,Hoja2!$D$2:$N$5000,4,FALSE)</f>
        <v>43101</v>
      </c>
      <c r="G903" s="217">
        <f>VLOOKUP(C903,Hoja2!$D$2:$N$5000,5,FALSE)</f>
        <v>45291</v>
      </c>
      <c r="H903" s="218">
        <f>VLOOKUP(C903,Hoja2!$D$2:$N$5000,6,FALSE)</f>
        <v>0.21085100000000001</v>
      </c>
      <c r="I903" s="218">
        <f>VLOOKUP(C903,Hoja2!$D$2:$N$5000,7,FALSE)</f>
        <v>0.83512600000000003</v>
      </c>
      <c r="J903" s="218">
        <f>VLOOKUP(C903,Hoja2!$D$2:$N$5000,8,FALSE)</f>
        <v>5.4236399999999998</v>
      </c>
      <c r="K903" s="218">
        <f>VLOOKUP(C903,Hoja2!$D$2:$N$5000,9,FALSE)</f>
        <v>5.6324639999999997</v>
      </c>
      <c r="L903" s="218">
        <f>VLOOKUP(C903,Hoja2!$D$2:$N$5000,10,FALSE)</f>
        <v>3481.7806799999998</v>
      </c>
      <c r="M903" s="218">
        <f>VLOOKUP(C903,Hoja2!$D$2:$N$5000,11,FALSE)</f>
        <v>14.963200000000001</v>
      </c>
    </row>
    <row r="904" spans="1:13">
      <c r="A904" s="529"/>
      <c r="B904" s="529"/>
      <c r="C904" s="398" t="s">
        <v>6157</v>
      </c>
      <c r="D904" s="221" t="str">
        <f>VLOOKUP(C904,Hoja2!$D$2:$N$5000,2,FALSE)</f>
        <v>Otros</v>
      </c>
      <c r="E904" s="215">
        <f>VLOOKUP(C904,Hoja2!$D$2:$N$5000,3,FALSE)</f>
        <v>7</v>
      </c>
      <c r="F904" s="217">
        <f>VLOOKUP(C904,Hoja2!$D$2:$N$5000,4,FALSE)</f>
        <v>43891</v>
      </c>
      <c r="G904" s="217">
        <f>VLOOKUP(C904,Hoja2!$D$2:$N$5000,5,FALSE)</f>
        <v>44620</v>
      </c>
      <c r="H904" s="218">
        <f>VLOOKUP(C904,Hoja2!$D$2:$N$5000,6,FALSE)</f>
        <v>0.103076</v>
      </c>
      <c r="I904" s="218">
        <f>VLOOKUP(C904,Hoja2!$D$2:$N$5000,7,FALSE)</f>
        <v>0.24371200000000001</v>
      </c>
      <c r="J904" s="218">
        <f>VLOOKUP(C904,Hoja2!$D$2:$N$5000,8,FALSE)</f>
        <v>0.39776</v>
      </c>
      <c r="K904" s="218">
        <f>VLOOKUP(C904,Hoja2!$D$2:$N$5000,9,FALSE)</f>
        <v>0.24759400000000001</v>
      </c>
      <c r="L904" s="218">
        <f>VLOOKUP(C904,Hoja2!$D$2:$N$5000,10,FALSE)</f>
        <v>74.306021999999999</v>
      </c>
      <c r="M904" s="218">
        <f>VLOOKUP(C904,Hoja2!$D$2:$N$5000,11,FALSE)</f>
        <v>16.646955999999999</v>
      </c>
    </row>
    <row r="905" spans="1:13">
      <c r="A905" s="529"/>
      <c r="B905" s="529"/>
      <c r="C905" s="398" t="s">
        <v>6264</v>
      </c>
      <c r="D905" s="221" t="str">
        <f>VLOOKUP(C905,Hoja2!$D$2:$N$5000,2,FALSE)</f>
        <v>Industria Metalúrgica</v>
      </c>
      <c r="E905" s="215">
        <f>VLOOKUP(C905,Hoja2!$D$2:$N$5000,3,FALSE)</f>
        <v>7</v>
      </c>
      <c r="F905" s="217">
        <f>VLOOKUP(C905,Hoja2!$D$2:$N$5000,4,FALSE)</f>
        <v>43983</v>
      </c>
      <c r="G905" s="217">
        <f>VLOOKUP(C905,Hoja2!$D$2:$N$5000,5,FALSE)</f>
        <v>44926</v>
      </c>
      <c r="H905" s="218">
        <f>VLOOKUP(C905,Hoja2!$D$2:$N$5000,6,FALSE)</f>
        <v>3.9727999999999999E-2</v>
      </c>
      <c r="I905" s="218">
        <f>VLOOKUP(C905,Hoja2!$D$2:$N$5000,7,FALSE)</f>
        <v>0.12604899999999999</v>
      </c>
      <c r="J905" s="218">
        <f>VLOOKUP(C905,Hoja2!$D$2:$N$5000,8,FALSE)</f>
        <v>0.68288000000000004</v>
      </c>
      <c r="K905" s="218">
        <f>VLOOKUP(C905,Hoja2!$D$2:$N$5000,9,FALSE)</f>
        <v>0.23727799999999999</v>
      </c>
      <c r="L905" s="218">
        <f>VLOOKUP(C905,Hoja2!$D$2:$N$5000,10,FALSE)</f>
        <v>65.981110000000001</v>
      </c>
      <c r="M905" s="218">
        <f>VLOOKUP(C905,Hoja2!$D$2:$N$5000,11,FALSE)</f>
        <v>22.383395</v>
      </c>
    </row>
    <row r="906" spans="1:13">
      <c r="A906" s="529"/>
      <c r="B906" s="529"/>
      <c r="C906" s="398" t="s">
        <v>5351</v>
      </c>
      <c r="D906" s="221" t="str">
        <f>VLOOKUP(C906,Hoja2!$D$2:$N$5000,2,FALSE)</f>
        <v>Papel</v>
      </c>
      <c r="E906" s="215">
        <f>VLOOKUP(C906,Hoja2!$D$2:$N$5000,3,FALSE)</f>
        <v>3</v>
      </c>
      <c r="F906" s="217">
        <f>VLOOKUP(C906,Hoja2!$D$2:$N$5000,4,FALSE)</f>
        <v>42856</v>
      </c>
      <c r="G906" s="217">
        <f>VLOOKUP(C906,Hoja2!$D$2:$N$5000,5,FALSE)</f>
        <v>46022</v>
      </c>
      <c r="H906" s="218">
        <f>VLOOKUP(C906,Hoja2!$D$2:$N$5000,6,FALSE)</f>
        <v>0.21876699999999999</v>
      </c>
      <c r="I906" s="218">
        <f>VLOOKUP(C906,Hoja2!$D$2:$N$5000,7,FALSE)</f>
        <v>0.41303000000000001</v>
      </c>
      <c r="J906" s="218">
        <f>VLOOKUP(C906,Hoja2!$D$2:$N$5000,8,FALSE)</f>
        <v>10.43952</v>
      </c>
      <c r="K906" s="218">
        <f>VLOOKUP(C906,Hoja2!$D$2:$N$5000,9,FALSE)</f>
        <v>9.2978400000000008</v>
      </c>
      <c r="L906" s="218">
        <f>VLOOKUP(C906,Hoja2!$D$2:$N$5000,10,FALSE)</f>
        <v>3266.7165829999999</v>
      </c>
      <c r="M906" s="218">
        <f>VLOOKUP(C906,Hoja2!$D$2:$N$5000,11,FALSE)</f>
        <v>17.203099000000002</v>
      </c>
    </row>
    <row r="907" spans="1:13">
      <c r="A907" s="529"/>
      <c r="B907" s="529"/>
      <c r="C907" s="398" t="s">
        <v>5351</v>
      </c>
      <c r="D907" s="221" t="str">
        <f>VLOOKUP(C907,Hoja2!$D$2:$N$5000,2,FALSE)</f>
        <v>Papel</v>
      </c>
      <c r="E907" s="215">
        <f>VLOOKUP(C907,Hoja2!$D$2:$N$5000,3,FALSE)</f>
        <v>3</v>
      </c>
      <c r="F907" s="217">
        <f>VLOOKUP(C907,Hoja2!$D$2:$N$5000,4,FALSE)</f>
        <v>42856</v>
      </c>
      <c r="G907" s="217">
        <f>VLOOKUP(C907,Hoja2!$D$2:$N$5000,5,FALSE)</f>
        <v>46022</v>
      </c>
      <c r="H907" s="218">
        <f>VLOOKUP(C907,Hoja2!$D$2:$N$5000,6,FALSE)</f>
        <v>0.21876699999999999</v>
      </c>
      <c r="I907" s="218">
        <f>VLOOKUP(C907,Hoja2!$D$2:$N$5000,7,FALSE)</f>
        <v>0.41303000000000001</v>
      </c>
      <c r="J907" s="218">
        <f>VLOOKUP(C907,Hoja2!$D$2:$N$5000,8,FALSE)</f>
        <v>10.43952</v>
      </c>
      <c r="K907" s="218">
        <f>VLOOKUP(C907,Hoja2!$D$2:$N$5000,9,FALSE)</f>
        <v>9.2978400000000008</v>
      </c>
      <c r="L907" s="218">
        <f>VLOOKUP(C907,Hoja2!$D$2:$N$5000,10,FALSE)</f>
        <v>3266.7165829999999</v>
      </c>
      <c r="M907" s="218">
        <f>VLOOKUP(C907,Hoja2!$D$2:$N$5000,11,FALSE)</f>
        <v>17.203099000000002</v>
      </c>
    </row>
    <row r="908" spans="1:13">
      <c r="A908" s="529"/>
      <c r="B908" s="529"/>
      <c r="C908" s="398" t="s">
        <v>5578</v>
      </c>
      <c r="D908" s="221" t="str">
        <f>VLOOKUP(C908,Hoja2!$D$2:$N$5000,2,FALSE)</f>
        <v>Químicos</v>
      </c>
      <c r="E908" s="215">
        <f>VLOOKUP(C908,Hoja2!$D$2:$N$5000,3,FALSE)</f>
        <v>7</v>
      </c>
      <c r="F908" s="217">
        <f>VLOOKUP(C908,Hoja2!$D$2:$N$5000,4,FALSE)</f>
        <v>44409</v>
      </c>
      <c r="G908" s="217">
        <f>VLOOKUP(C908,Hoja2!$D$2:$N$5000,5,FALSE)</f>
        <v>46022</v>
      </c>
      <c r="H908" s="218">
        <f>VLOOKUP(C908,Hoja2!$D$2:$N$5000,6,FALSE)</f>
        <v>0.16086900000000001</v>
      </c>
      <c r="I908" s="218">
        <f>VLOOKUP(C908,Hoja2!$D$2:$N$5000,7,FALSE)</f>
        <v>0.34001100000000001</v>
      </c>
      <c r="J908" s="218">
        <f>VLOOKUP(C908,Hoja2!$D$2:$N$5000,8,FALSE)</f>
        <v>0.45839999999999997</v>
      </c>
      <c r="K908" s="218">
        <f>VLOOKUP(C908,Hoja2!$D$2:$N$5000,9,FALSE)</f>
        <v>0.35075800000000001</v>
      </c>
      <c r="L908" s="218">
        <f>VLOOKUP(C908,Hoja2!$D$2:$N$5000,10,FALSE)</f>
        <v>119.474852</v>
      </c>
      <c r="M908" s="218">
        <f>VLOOKUP(C908,Hoja2!$D$2:$N$5000,11,FALSE)</f>
        <v>12.945437999999999</v>
      </c>
    </row>
    <row r="909" spans="1:13">
      <c r="A909" s="529"/>
      <c r="B909" s="529"/>
      <c r="C909" s="398" t="s">
        <v>5579</v>
      </c>
      <c r="D909" s="221" t="str">
        <f>VLOOKUP(C909,Hoja2!$D$2:$N$5000,2,FALSE)</f>
        <v>Químicos</v>
      </c>
      <c r="E909" s="215">
        <f>VLOOKUP(C909,Hoja2!$D$2:$N$5000,3,FALSE)</f>
        <v>7</v>
      </c>
      <c r="F909" s="217">
        <f>VLOOKUP(C909,Hoja2!$D$2:$N$5000,4,FALSE)</f>
        <v>44409</v>
      </c>
      <c r="G909" s="217">
        <f>VLOOKUP(C909,Hoja2!$D$2:$N$5000,5,FALSE)</f>
        <v>46022</v>
      </c>
      <c r="H909" s="218">
        <f>VLOOKUP(C909,Hoja2!$D$2:$N$5000,6,FALSE)</f>
        <v>0.18279100000000001</v>
      </c>
      <c r="I909" s="218">
        <f>VLOOKUP(C909,Hoja2!$D$2:$N$5000,7,FALSE)</f>
        <v>0.41384500000000002</v>
      </c>
      <c r="J909" s="218">
        <f>VLOOKUP(C909,Hoja2!$D$2:$N$5000,8,FALSE)</f>
        <v>0.4204</v>
      </c>
      <c r="K909" s="218">
        <f>VLOOKUP(C909,Hoja2!$D$2:$N$5000,9,FALSE)</f>
        <v>0.37139100000000003</v>
      </c>
      <c r="L909" s="218">
        <f>VLOOKUP(C909,Hoja2!$D$2:$N$5000,10,FALSE)</f>
        <v>133.36344299999999</v>
      </c>
      <c r="M909" s="218">
        <f>VLOOKUP(C909,Hoja2!$D$2:$N$5000,11,FALSE)</f>
        <v>12.600491</v>
      </c>
    </row>
    <row r="910" spans="1:13">
      <c r="A910" s="529"/>
      <c r="B910" s="529"/>
      <c r="C910" s="398" t="s">
        <v>5580</v>
      </c>
      <c r="D910" s="221" t="str">
        <f>VLOOKUP(C910,Hoja2!$D$2:$N$5000,2,FALSE)</f>
        <v>Químicos</v>
      </c>
      <c r="E910" s="215">
        <f>VLOOKUP(C910,Hoja2!$D$2:$N$5000,3,FALSE)</f>
        <v>7</v>
      </c>
      <c r="F910" s="217">
        <f>VLOOKUP(C910,Hoja2!$D$2:$N$5000,4,FALSE)</f>
        <v>44409</v>
      </c>
      <c r="G910" s="217">
        <f>VLOOKUP(C910,Hoja2!$D$2:$N$5000,5,FALSE)</f>
        <v>46022</v>
      </c>
      <c r="H910" s="218">
        <f>VLOOKUP(C910,Hoja2!$D$2:$N$5000,6,FALSE)</f>
        <v>0.177034</v>
      </c>
      <c r="I910" s="218">
        <f>VLOOKUP(C910,Hoja2!$D$2:$N$5000,7,FALSE)</f>
        <v>0.618309</v>
      </c>
      <c r="J910" s="218">
        <f>VLOOKUP(C910,Hoja2!$D$2:$N$5000,8,FALSE)</f>
        <v>1.8688</v>
      </c>
      <c r="K910" s="218">
        <f>VLOOKUP(C910,Hoja2!$D$2:$N$5000,9,FALSE)</f>
        <v>1.8982209999999999</v>
      </c>
      <c r="L910" s="218">
        <f>VLOOKUP(C910,Hoja2!$D$2:$N$5000,10,FALSE)</f>
        <v>885.74797799999999</v>
      </c>
      <c r="M910" s="218">
        <f>VLOOKUP(C910,Hoja2!$D$2:$N$5000,11,FALSE)</f>
        <v>11.134774</v>
      </c>
    </row>
    <row r="911" spans="1:13">
      <c r="A911" s="529"/>
      <c r="B911" s="529"/>
      <c r="C911" s="398" t="s">
        <v>5581</v>
      </c>
      <c r="D911" s="221" t="str">
        <f>VLOOKUP(C911,Hoja2!$D$2:$N$5000,2,FALSE)</f>
        <v>Químicos</v>
      </c>
      <c r="E911" s="215">
        <f>VLOOKUP(C911,Hoja2!$D$2:$N$5000,3,FALSE)</f>
        <v>7</v>
      </c>
      <c r="F911" s="217">
        <f>VLOOKUP(C911,Hoja2!$D$2:$N$5000,4,FALSE)</f>
        <v>44409</v>
      </c>
      <c r="G911" s="217">
        <f>VLOOKUP(C911,Hoja2!$D$2:$N$5000,5,FALSE)</f>
        <v>46022</v>
      </c>
      <c r="H911" s="218">
        <f>VLOOKUP(C911,Hoja2!$D$2:$N$5000,6,FALSE)</f>
        <v>0.11895</v>
      </c>
      <c r="I911" s="218">
        <f>VLOOKUP(C911,Hoja2!$D$2:$N$5000,7,FALSE)</f>
        <v>0.28920400000000002</v>
      </c>
      <c r="J911" s="218">
        <f>VLOOKUP(C911,Hoja2!$D$2:$N$5000,8,FALSE)</f>
        <v>0.624</v>
      </c>
      <c r="K911" s="218">
        <f>VLOOKUP(C911,Hoja2!$D$2:$N$5000,9,FALSE)</f>
        <v>0.48487200000000003</v>
      </c>
      <c r="L911" s="218">
        <f>VLOOKUP(C911,Hoja2!$D$2:$N$5000,10,FALSE)</f>
        <v>138.329542</v>
      </c>
      <c r="M911" s="218">
        <f>VLOOKUP(C911,Hoja2!$D$2:$N$5000,11,FALSE)</f>
        <v>14.245863999999999</v>
      </c>
    </row>
    <row r="912" spans="1:13">
      <c r="A912" s="529"/>
      <c r="B912" s="529"/>
      <c r="C912" s="398" t="s">
        <v>5582</v>
      </c>
      <c r="D912" s="221" t="str">
        <f>VLOOKUP(C912,Hoja2!$D$2:$N$5000,2,FALSE)</f>
        <v>Químicos</v>
      </c>
      <c r="E912" s="215">
        <f>VLOOKUP(C912,Hoja2!$D$2:$N$5000,3,FALSE)</f>
        <v>7</v>
      </c>
      <c r="F912" s="217">
        <f>VLOOKUP(C912,Hoja2!$D$2:$N$5000,4,FALSE)</f>
        <v>44409</v>
      </c>
      <c r="G912" s="217">
        <f>VLOOKUP(C912,Hoja2!$D$2:$N$5000,5,FALSE)</f>
        <v>46022</v>
      </c>
      <c r="H912" s="218">
        <f>VLOOKUP(C912,Hoja2!$D$2:$N$5000,6,FALSE)</f>
        <v>0.170933</v>
      </c>
      <c r="I912" s="218">
        <f>VLOOKUP(C912,Hoja2!$D$2:$N$5000,7,FALSE)</f>
        <v>0.52022800000000002</v>
      </c>
      <c r="J912" s="218">
        <f>VLOOKUP(C912,Hoja2!$D$2:$N$5000,8,FALSE)</f>
        <v>0.9</v>
      </c>
      <c r="K912" s="218">
        <f>VLOOKUP(C912,Hoja2!$D$2:$N$5000,9,FALSE)</f>
        <v>0.82531299999999996</v>
      </c>
      <c r="L912" s="218">
        <f>VLOOKUP(C912,Hoja2!$D$2:$N$5000,10,FALSE)</f>
        <v>358.90880199999998</v>
      </c>
      <c r="M912" s="218">
        <f>VLOOKUP(C912,Hoja2!$D$2:$N$5000,11,FALSE)</f>
        <v>11.492072</v>
      </c>
    </row>
    <row r="913" spans="1:13">
      <c r="A913" s="529"/>
      <c r="B913" s="529"/>
      <c r="C913" s="398" t="s">
        <v>5583</v>
      </c>
      <c r="D913" s="221" t="str">
        <f>VLOOKUP(C913,Hoja2!$D$2:$N$5000,2,FALSE)</f>
        <v>Químicos</v>
      </c>
      <c r="E913" s="215">
        <f>VLOOKUP(C913,Hoja2!$D$2:$N$5000,3,FALSE)</f>
        <v>7</v>
      </c>
      <c r="F913" s="217">
        <f>VLOOKUP(C913,Hoja2!$D$2:$N$5000,4,FALSE)</f>
        <v>44409</v>
      </c>
      <c r="G913" s="217">
        <f>VLOOKUP(C913,Hoja2!$D$2:$N$5000,5,FALSE)</f>
        <v>46022</v>
      </c>
      <c r="H913" s="218">
        <f>VLOOKUP(C913,Hoja2!$D$2:$N$5000,6,FALSE)</f>
        <v>0.203623</v>
      </c>
      <c r="I913" s="218">
        <f>VLOOKUP(C913,Hoja2!$D$2:$N$5000,7,FALSE)</f>
        <v>0.50892700000000002</v>
      </c>
      <c r="J913" s="218">
        <f>VLOOKUP(C913,Hoja2!$D$2:$N$5000,8,FALSE)</f>
        <v>0.47360000000000002</v>
      </c>
      <c r="K913" s="218">
        <f>VLOOKUP(C913,Hoja2!$D$2:$N$5000,9,FALSE)</f>
        <v>0.48487200000000003</v>
      </c>
      <c r="L913" s="218">
        <f>VLOOKUP(C913,Hoja2!$D$2:$N$5000,10,FALSE)</f>
        <v>184.75535099999999</v>
      </c>
      <c r="M913" s="218">
        <f>VLOOKUP(C913,Hoja2!$D$2:$N$5000,11,FALSE)</f>
        <v>12.23413</v>
      </c>
    </row>
    <row r="914" spans="1:13">
      <c r="A914" s="529"/>
      <c r="B914" s="529"/>
      <c r="C914" s="398" t="s">
        <v>5584</v>
      </c>
      <c r="D914" s="221" t="str">
        <f>VLOOKUP(C914,Hoja2!$D$2:$N$5000,2,FALSE)</f>
        <v>Químicos</v>
      </c>
      <c r="E914" s="215">
        <f>VLOOKUP(C914,Hoja2!$D$2:$N$5000,3,FALSE)</f>
        <v>7</v>
      </c>
      <c r="F914" s="217">
        <f>VLOOKUP(C914,Hoja2!$D$2:$N$5000,4,FALSE)</f>
        <v>44409</v>
      </c>
      <c r="G914" s="217">
        <f>VLOOKUP(C914,Hoja2!$D$2:$N$5000,5,FALSE)</f>
        <v>46022</v>
      </c>
      <c r="H914" s="218">
        <f>VLOOKUP(C914,Hoja2!$D$2:$N$5000,6,FALSE)</f>
        <v>0.19015299999999999</v>
      </c>
      <c r="I914" s="218">
        <f>VLOOKUP(C914,Hoja2!$D$2:$N$5000,7,FALSE)</f>
        <v>0.52075400000000005</v>
      </c>
      <c r="J914" s="218">
        <f>VLOOKUP(C914,Hoja2!$D$2:$N$5000,8,FALSE)</f>
        <v>1.2487999999999999</v>
      </c>
      <c r="K914" s="218">
        <f>VLOOKUP(C914,Hoja2!$D$2:$N$5000,9,FALSE)</f>
        <v>1.289552</v>
      </c>
      <c r="L914" s="218">
        <f>VLOOKUP(C914,Hoja2!$D$2:$N$5000,10,FALSE)</f>
        <v>498.49532299999998</v>
      </c>
      <c r="M914" s="218">
        <f>VLOOKUP(C914,Hoja2!$D$2:$N$5000,11,FALSE)</f>
        <v>12.148453999999999</v>
      </c>
    </row>
    <row r="915" spans="1:13">
      <c r="A915" s="529"/>
      <c r="B915" s="529"/>
      <c r="C915" s="398" t="s">
        <v>5585</v>
      </c>
      <c r="D915" s="221" t="str">
        <f>VLOOKUP(C915,Hoja2!$D$2:$N$5000,2,FALSE)</f>
        <v>Químicos</v>
      </c>
      <c r="E915" s="215">
        <f>VLOOKUP(C915,Hoja2!$D$2:$N$5000,3,FALSE)</f>
        <v>7</v>
      </c>
      <c r="F915" s="217">
        <f>VLOOKUP(C915,Hoja2!$D$2:$N$5000,4,FALSE)</f>
        <v>44409</v>
      </c>
      <c r="G915" s="217">
        <f>VLOOKUP(C915,Hoja2!$D$2:$N$5000,5,FALSE)</f>
        <v>46022</v>
      </c>
      <c r="H915" s="218">
        <f>VLOOKUP(C915,Hoja2!$D$2:$N$5000,6,FALSE)</f>
        <v>0.185533</v>
      </c>
      <c r="I915" s="218">
        <f>VLOOKUP(C915,Hoja2!$D$2:$N$5000,7,FALSE)</f>
        <v>0.53150799999999998</v>
      </c>
      <c r="J915" s="218">
        <f>VLOOKUP(C915,Hoja2!$D$2:$N$5000,8,FALSE)</f>
        <v>1.0367999999999999</v>
      </c>
      <c r="K915" s="218">
        <f>VLOOKUP(C915,Hoja2!$D$2:$N$5000,9,FALSE)</f>
        <v>0.96974300000000002</v>
      </c>
      <c r="L915" s="218">
        <f>VLOOKUP(C915,Hoja2!$D$2:$N$5000,10,FALSE)</f>
        <v>422.41716600000001</v>
      </c>
      <c r="M915" s="218">
        <f>VLOOKUP(C915,Hoja2!$D$2:$N$5000,11,FALSE)</f>
        <v>11.483378</v>
      </c>
    </row>
    <row r="916" spans="1:13">
      <c r="A916" s="529"/>
      <c r="B916" s="529"/>
      <c r="C916" s="398" t="s">
        <v>5577</v>
      </c>
      <c r="D916" s="221" t="str">
        <f>VLOOKUP(C916,Hoja2!$D$2:$N$5000,2,FALSE)</f>
        <v>Químicos</v>
      </c>
      <c r="E916" s="215">
        <f>VLOOKUP(C916,Hoja2!$D$2:$N$5000,3,FALSE)</f>
        <v>6</v>
      </c>
      <c r="F916" s="217">
        <f>VLOOKUP(C916,Hoja2!$D$2:$N$5000,4,FALSE)</f>
        <v>44409</v>
      </c>
      <c r="G916" s="217">
        <f>VLOOKUP(C916,Hoja2!$D$2:$N$5000,5,FALSE)</f>
        <v>46022</v>
      </c>
      <c r="H916" s="218">
        <f>VLOOKUP(C916,Hoja2!$D$2:$N$5000,6,FALSE)</f>
        <v>0.17619099999999999</v>
      </c>
      <c r="I916" s="218">
        <f>VLOOKUP(C916,Hoja2!$D$2:$N$5000,7,FALSE)</f>
        <v>0.27262599999999998</v>
      </c>
      <c r="J916" s="218">
        <f>VLOOKUP(C916,Hoja2!$D$2:$N$5000,8,FALSE)</f>
        <v>0.25280000000000002</v>
      </c>
      <c r="K916" s="218">
        <f>VLOOKUP(C916,Hoja2!$D$2:$N$5000,9,FALSE)</f>
        <v>0.25724900000000001</v>
      </c>
      <c r="L916" s="218">
        <f>VLOOKUP(C916,Hoja2!$D$2:$N$5000,10,FALSE)</f>
        <v>52.663074999999999</v>
      </c>
      <c r="M916" s="218">
        <f>VLOOKUP(C916,Hoja2!$D$2:$N$5000,11,FALSE)</f>
        <v>17.396899999999999</v>
      </c>
    </row>
    <row r="917" spans="1:13">
      <c r="A917" s="529"/>
      <c r="B917" s="529"/>
      <c r="C917" s="398" t="s">
        <v>2884</v>
      </c>
      <c r="D917" s="221" t="str">
        <f>VLOOKUP(C917,Hoja2!$D$2:$N$5000,2,FALSE)</f>
        <v>Alimentos</v>
      </c>
      <c r="E917" s="215">
        <f>VLOOKUP(C917,Hoja2!$D$2:$N$5000,3,FALSE)</f>
        <v>9</v>
      </c>
      <c r="F917" s="217">
        <f>VLOOKUP(C917,Hoja2!$D$2:$N$5000,4,FALSE)</f>
        <v>43191</v>
      </c>
      <c r="G917" s="217">
        <f>VLOOKUP(C917,Hoja2!$D$2:$N$5000,5,FALSE)</f>
        <v>46811</v>
      </c>
      <c r="H917" s="218">
        <f>VLOOKUP(C917,Hoja2!$D$2:$N$5000,6,FALSE)</f>
        <v>0.17236599999999999</v>
      </c>
      <c r="I917" s="218">
        <f>VLOOKUP(C917,Hoja2!$D$2:$N$5000,7,FALSE)</f>
        <v>0.41329300000000002</v>
      </c>
      <c r="J917" s="218">
        <f>VLOOKUP(C917,Hoja2!$D$2:$N$5000,8,FALSE)</f>
        <v>0.61312</v>
      </c>
      <c r="K917" s="218">
        <f>VLOOKUP(C917,Hoja2!$D$2:$N$5000,9,FALSE)</f>
        <v>0.63742900000000002</v>
      </c>
      <c r="L917" s="218">
        <f>VLOOKUP(C917,Hoja2!$D$2:$N$5000,10,FALSE)</f>
        <v>195.12802600000001</v>
      </c>
      <c r="M917" s="218">
        <f>VLOOKUP(C917,Hoja2!$D$2:$N$5000,11,FALSE)</f>
        <v>21.387550999999998</v>
      </c>
    </row>
    <row r="918" spans="1:13">
      <c r="A918" s="529"/>
      <c r="B918" s="529"/>
      <c r="C918" s="398" t="s">
        <v>898</v>
      </c>
      <c r="D918" s="221" t="str">
        <f>VLOOKUP(C918,Hoja2!$D$2:$N$5000,2,FALSE)</f>
        <v>Químicos</v>
      </c>
      <c r="E918" s="215">
        <f>VLOOKUP(C918,Hoja2!$D$2:$N$5000,3,FALSE)</f>
        <v>7</v>
      </c>
      <c r="F918" s="217">
        <f>VLOOKUP(C918,Hoja2!$D$2:$N$5000,4,FALSE)</f>
        <v>44378</v>
      </c>
      <c r="G918" s="217">
        <f>VLOOKUP(C918,Hoja2!$D$2:$N$5000,5,FALSE)</f>
        <v>45838</v>
      </c>
      <c r="H918" s="218">
        <f>VLOOKUP(C918,Hoja2!$D$2:$N$5000,6,FALSE)</f>
        <v>0.18127699999999999</v>
      </c>
      <c r="I918" s="218">
        <f>VLOOKUP(C918,Hoja2!$D$2:$N$5000,7,FALSE)</f>
        <v>0.59623099999999996</v>
      </c>
      <c r="J918" s="218">
        <f>VLOOKUP(C918,Hoja2!$D$2:$N$5000,8,FALSE)</f>
        <v>0.99339999999999995</v>
      </c>
      <c r="K918" s="218">
        <f>VLOOKUP(C918,Hoja2!$D$2:$N$5000,9,FALSE)</f>
        <v>0.928477</v>
      </c>
      <c r="L918" s="218">
        <f>VLOOKUP(C918,Hoja2!$D$2:$N$5000,10,FALSE)</f>
        <v>454.02710400000001</v>
      </c>
      <c r="M918" s="218">
        <f>VLOOKUP(C918,Hoja2!$D$2:$N$5000,11,FALSE)</f>
        <v>13.138692000000001</v>
      </c>
    </row>
    <row r="919" spans="1:13">
      <c r="A919" s="529"/>
      <c r="B919" s="529"/>
      <c r="C919" s="398" t="s">
        <v>1633</v>
      </c>
      <c r="D919" s="221" t="str">
        <f>VLOOKUP(C919,Hoja2!$D$2:$N$5000,2,FALSE)</f>
        <v>Textiles</v>
      </c>
      <c r="E919" s="215">
        <f>VLOOKUP(C919,Hoja2!$D$2:$N$5000,3,FALSE)</f>
        <v>7</v>
      </c>
      <c r="F919" s="217">
        <f>VLOOKUP(C919,Hoja2!$D$2:$N$5000,4,FALSE)</f>
        <v>42705</v>
      </c>
      <c r="G919" s="217">
        <f>VLOOKUP(C919,Hoja2!$D$2:$N$5000,5,FALSE)</f>
        <v>44561</v>
      </c>
      <c r="H919" s="218">
        <f>VLOOKUP(C919,Hoja2!$D$2:$N$5000,6,FALSE)</f>
        <v>0.205318</v>
      </c>
      <c r="I919" s="218">
        <f>VLOOKUP(C919,Hoja2!$D$2:$N$5000,7,FALSE)</f>
        <v>0.77111200000000002</v>
      </c>
      <c r="J919" s="218">
        <f>VLOOKUP(C919,Hoja2!$D$2:$N$5000,8,FALSE)</f>
        <v>0.80920000000000003</v>
      </c>
      <c r="K919" s="218">
        <f>VLOOKUP(C919,Hoja2!$D$2:$N$5000,9,FALSE)</f>
        <v>0.82531299999999996</v>
      </c>
      <c r="L919" s="218">
        <f>VLOOKUP(C919,Hoja2!$D$2:$N$5000,10,FALSE)</f>
        <v>478.311532</v>
      </c>
      <c r="M919" s="218">
        <f>VLOOKUP(C919,Hoja2!$D$2:$N$5000,11,FALSE)</f>
        <v>17.998145000000001</v>
      </c>
    </row>
    <row r="920" spans="1:13">
      <c r="A920" s="529"/>
      <c r="B920" s="529"/>
      <c r="C920" s="398" t="s">
        <v>7372</v>
      </c>
      <c r="D920" s="221" t="str">
        <f>VLOOKUP(C920,Hoja2!$D$2:$N$5000,2,FALSE)</f>
        <v>Hidrocarburos</v>
      </c>
      <c r="E920" s="215">
        <f>VLOOKUP(C920,Hoja2!$D$2:$N$5000,3,FALSE)</f>
        <v>1</v>
      </c>
      <c r="F920" s="217">
        <f>VLOOKUP(C920,Hoja2!$D$2:$N$5000,4,FALSE)</f>
        <v>44440</v>
      </c>
      <c r="G920" s="217">
        <f>VLOOKUP(C920,Hoja2!$D$2:$N$5000,5,FALSE)</f>
        <v>44620</v>
      </c>
      <c r="H920" s="218">
        <f>VLOOKUP(C920,Hoja2!$D$2:$N$5000,6,FALSE)</f>
        <v>0.216866</v>
      </c>
      <c r="I920" s="218">
        <f>VLOOKUP(C920,Hoja2!$D$2:$N$5000,7,FALSE)</f>
        <v>0.69181800000000004</v>
      </c>
      <c r="J920" s="218">
        <f>VLOOKUP(C920,Hoja2!$D$2:$N$5000,8,FALSE)</f>
        <v>3.9271199999999999</v>
      </c>
      <c r="K920" s="218">
        <f>VLOOKUP(C920,Hoja2!$D$2:$N$5000,9,FALSE)</f>
        <v>4.009779</v>
      </c>
      <c r="L920" s="218">
        <f>VLOOKUP(C920,Hoja2!$D$2:$N$5000,10,FALSE)</f>
        <v>2065.0009439999999</v>
      </c>
      <c r="M920" s="218">
        <f>VLOOKUP(C920,Hoja2!$D$2:$N$5000,11,FALSE)</f>
        <v>16.630852000000001</v>
      </c>
    </row>
    <row r="921" spans="1:13">
      <c r="A921" s="529"/>
      <c r="B921" s="529"/>
      <c r="C921" s="398" t="s">
        <v>5310</v>
      </c>
      <c r="D921" s="221" t="str">
        <f>VLOOKUP(C921,Hoja2!$D$2:$N$5000,2,FALSE)</f>
        <v>Hidrocarburos</v>
      </c>
      <c r="E921" s="215">
        <f>VLOOKUP(C921,Hoja2!$D$2:$N$5000,3,FALSE)</f>
        <v>7</v>
      </c>
      <c r="F921" s="217">
        <f>VLOOKUP(C921,Hoja2!$D$2:$N$5000,4,FALSE)</f>
        <v>44440</v>
      </c>
      <c r="G921" s="217">
        <f>VLOOKUP(C921,Hoja2!$D$2:$N$5000,5,FALSE)</f>
        <v>45169</v>
      </c>
      <c r="H921" s="218">
        <f>VLOOKUP(C921,Hoja2!$D$2:$N$5000,6,FALSE)</f>
        <v>0.173177</v>
      </c>
      <c r="I921" s="218">
        <f>VLOOKUP(C921,Hoja2!$D$2:$N$5000,7,FALSE)</f>
        <v>0.29800100000000002</v>
      </c>
      <c r="J921" s="218">
        <f>VLOOKUP(C921,Hoja2!$D$2:$N$5000,8,FALSE)</f>
        <v>0.3196</v>
      </c>
      <c r="K921" s="218">
        <f>VLOOKUP(C921,Hoja2!$D$2:$N$5000,9,FALSE)</f>
        <v>0.17537900000000001</v>
      </c>
      <c r="L921" s="218">
        <f>VLOOKUP(C921,Hoja2!$D$2:$N$5000,10,FALSE)</f>
        <v>73.007829999999998</v>
      </c>
      <c r="M921" s="218">
        <f>VLOOKUP(C921,Hoja2!$D$2:$N$5000,11,FALSE)</f>
        <v>14.743653</v>
      </c>
    </row>
    <row r="922" spans="1:13">
      <c r="A922" s="529"/>
      <c r="B922" s="529"/>
      <c r="C922" s="398" t="s">
        <v>5311</v>
      </c>
      <c r="D922" s="221" t="str">
        <f>VLOOKUP(C922,Hoja2!$D$2:$N$5000,2,FALSE)</f>
        <v>Hidrocarburos</v>
      </c>
      <c r="E922" s="215">
        <f>VLOOKUP(C922,Hoja2!$D$2:$N$5000,3,FALSE)</f>
        <v>7</v>
      </c>
      <c r="F922" s="217">
        <f>VLOOKUP(C922,Hoja2!$D$2:$N$5000,4,FALSE)</f>
        <v>44440</v>
      </c>
      <c r="G922" s="217">
        <f>VLOOKUP(C922,Hoja2!$D$2:$N$5000,5,FALSE)</f>
        <v>45169</v>
      </c>
      <c r="H922" s="218">
        <f>VLOOKUP(C922,Hoja2!$D$2:$N$5000,6,FALSE)</f>
        <v>0.22606000000000001</v>
      </c>
      <c r="I922" s="218">
        <f>VLOOKUP(C922,Hoja2!$D$2:$N$5000,7,FALSE)</f>
        <v>0.70373399999999997</v>
      </c>
      <c r="J922" s="218">
        <f>VLOOKUP(C922,Hoja2!$D$2:$N$5000,8,FALSE)</f>
        <v>1.2786</v>
      </c>
      <c r="K922" s="218">
        <f>VLOOKUP(C922,Hoja2!$D$2:$N$5000,9,FALSE)</f>
        <v>1.3205009999999999</v>
      </c>
      <c r="L922" s="218">
        <f>VLOOKUP(C922,Hoja2!$D$2:$N$5000,10,FALSE)</f>
        <v>689.73132899999996</v>
      </c>
      <c r="M922" s="218">
        <f>VLOOKUP(C922,Hoja2!$D$2:$N$5000,11,FALSE)</f>
        <v>13.664906999999999</v>
      </c>
    </row>
    <row r="923" spans="1:13">
      <c r="A923" s="529"/>
      <c r="B923" s="529"/>
      <c r="C923" s="398" t="s">
        <v>7373</v>
      </c>
      <c r="D923" s="221" t="str">
        <f>VLOOKUP(C923,Hoja2!$D$2:$N$5000,2,FALSE)</f>
        <v>Hidrocarburos</v>
      </c>
      <c r="E923" s="215">
        <f>VLOOKUP(C923,Hoja2!$D$2:$N$5000,3,FALSE)</f>
        <v>7</v>
      </c>
      <c r="F923" s="217">
        <f>VLOOKUP(C923,Hoja2!$D$2:$N$5000,4,FALSE)</f>
        <v>44440</v>
      </c>
      <c r="G923" s="217">
        <f>VLOOKUP(C923,Hoja2!$D$2:$N$5000,5,FALSE)</f>
        <v>45169</v>
      </c>
      <c r="H923" s="218">
        <f>VLOOKUP(C923,Hoja2!$D$2:$N$5000,6,FALSE)</f>
        <v>0.198658</v>
      </c>
      <c r="I923" s="218">
        <f>VLOOKUP(C923,Hoja2!$D$2:$N$5000,7,FALSE)</f>
        <v>0.27412300000000001</v>
      </c>
      <c r="J923" s="218">
        <f>VLOOKUP(C923,Hoja2!$D$2:$N$5000,8,FALSE)</f>
        <v>0.27360000000000001</v>
      </c>
      <c r="K923" s="218">
        <f>VLOOKUP(C923,Hoja2!$D$2:$N$5000,9,FALSE)</f>
        <v>0.10316400000000001</v>
      </c>
      <c r="L923" s="218">
        <f>VLOOKUP(C923,Hoja2!$D$2:$N$5000,10,FALSE)</f>
        <v>57.491348000000002</v>
      </c>
      <c r="M923" s="218">
        <f>VLOOKUP(C923,Hoja2!$D$2:$N$5000,11,FALSE)</f>
        <v>13.399272</v>
      </c>
    </row>
    <row r="924" spans="1:13">
      <c r="A924" s="529"/>
      <c r="B924" s="529"/>
      <c r="C924" s="398" t="s">
        <v>368</v>
      </c>
      <c r="D924" s="221" t="str">
        <f>VLOOKUP(C924,Hoja2!$D$2:$N$5000,2,FALSE)</f>
        <v>Químicos</v>
      </c>
      <c r="E924" s="215">
        <f>VLOOKUP(C924,Hoja2!$D$2:$N$5000,3,FALSE)</f>
        <v>6</v>
      </c>
      <c r="F924" s="217">
        <f>VLOOKUP(C924,Hoja2!$D$2:$N$5000,4,FALSE)</f>
        <v>41426</v>
      </c>
      <c r="G924" s="217">
        <f>VLOOKUP(C924,Hoja2!$D$2:$N$5000,5,FALSE)</f>
        <v>46387</v>
      </c>
      <c r="H924" s="218">
        <f>VLOOKUP(C924,Hoja2!$D$2:$N$5000,6,FALSE)</f>
        <v>0.213287</v>
      </c>
      <c r="I924" s="218">
        <f>VLOOKUP(C924,Hoja2!$D$2:$N$5000,7,FALSE)</f>
        <v>0.51193999999999995</v>
      </c>
      <c r="J924" s="218">
        <f>VLOOKUP(C924,Hoja2!$D$2:$N$5000,8,FALSE)</f>
        <v>2.8444799999999999</v>
      </c>
      <c r="K924" s="218">
        <f>VLOOKUP(C924,Hoja2!$D$2:$N$5000,9,FALSE)</f>
        <v>2.8708999999999998</v>
      </c>
      <c r="L924" s="218">
        <f>VLOOKUP(C924,Hoja2!$D$2:$N$5000,10,FALSE)</f>
        <v>1112.8579950000001</v>
      </c>
      <c r="M924" s="218">
        <f>VLOOKUP(C924,Hoja2!$D$2:$N$5000,11,FALSE)</f>
        <v>17.060952</v>
      </c>
    </row>
    <row r="925" spans="1:13">
      <c r="A925" s="529"/>
      <c r="B925" s="529"/>
      <c r="C925" s="398" t="s">
        <v>438</v>
      </c>
      <c r="D925" s="221" t="str">
        <f>VLOOKUP(C925,Hoja2!$D$2:$N$5000,2,FALSE)</f>
        <v>Bancos y financieras</v>
      </c>
      <c r="E925" s="215">
        <f>VLOOKUP(C925,Hoja2!$D$2:$N$5000,3,FALSE)</f>
        <v>7</v>
      </c>
      <c r="F925" s="217">
        <f>VLOOKUP(C925,Hoja2!$D$2:$N$5000,4,FALSE)</f>
        <v>43831</v>
      </c>
      <c r="G925" s="217">
        <f>VLOOKUP(C925,Hoja2!$D$2:$N$5000,5,FALSE)</f>
        <v>44926</v>
      </c>
      <c r="H925" s="218">
        <f>VLOOKUP(C925,Hoja2!$D$2:$N$5000,6,FALSE)</f>
        <v>0.20070199999999999</v>
      </c>
      <c r="I925" s="218">
        <f>VLOOKUP(C925,Hoja2!$D$2:$N$5000,7,FALSE)</f>
        <v>0.66001200000000004</v>
      </c>
      <c r="J925" s="218">
        <f>VLOOKUP(C925,Hoja2!$D$2:$N$5000,8,FALSE)</f>
        <v>0.96767999999999998</v>
      </c>
      <c r="K925" s="218">
        <f>VLOOKUP(C925,Hoja2!$D$2:$N$5000,9,FALSE)</f>
        <v>0.80467999999999995</v>
      </c>
      <c r="L925" s="218">
        <f>VLOOKUP(C925,Hoja2!$D$2:$N$5000,10,FALSE)</f>
        <v>489.58313299999998</v>
      </c>
      <c r="M925" s="218">
        <f>VLOOKUP(C925,Hoja2!$D$2:$N$5000,11,FALSE)</f>
        <v>11.423987</v>
      </c>
    </row>
    <row r="926" spans="1:13">
      <c r="A926" s="529"/>
      <c r="B926" s="529"/>
      <c r="C926" s="398" t="s">
        <v>97</v>
      </c>
      <c r="D926" s="221" t="str">
        <f>VLOOKUP(C926,Hoja2!$D$2:$N$5000,2,FALSE)</f>
        <v>Comercio</v>
      </c>
      <c r="E926" s="215">
        <f>VLOOKUP(C926,Hoja2!$D$2:$N$5000,3,FALSE)</f>
        <v>7</v>
      </c>
      <c r="F926" s="217">
        <f>VLOOKUP(C926,Hoja2!$D$2:$N$5000,4,FALSE)</f>
        <v>43831</v>
      </c>
      <c r="G926" s="217">
        <f>VLOOKUP(C926,Hoja2!$D$2:$N$5000,5,FALSE)</f>
        <v>44561</v>
      </c>
      <c r="H926" s="218">
        <f>VLOOKUP(C926,Hoja2!$D$2:$N$5000,6,FALSE)</f>
        <v>9.2851000000000003E-2</v>
      </c>
      <c r="I926" s="218">
        <f>VLOOKUP(C926,Hoja2!$D$2:$N$5000,7,FALSE)</f>
        <v>0.17561099999999999</v>
      </c>
      <c r="J926" s="218">
        <f>VLOOKUP(C926,Hoja2!$D$2:$N$5000,8,FALSE)</f>
        <v>1.0460400000000001</v>
      </c>
      <c r="K926" s="218">
        <f>VLOOKUP(C926,Hoja2!$D$2:$N$5000,9,FALSE)</f>
        <v>0.38170700000000002</v>
      </c>
      <c r="L926" s="218">
        <f>VLOOKUP(C926,Hoja2!$D$2:$N$5000,10,FALSE)</f>
        <v>140.812591</v>
      </c>
      <c r="M926" s="218">
        <f>VLOOKUP(C926,Hoja2!$D$2:$N$5000,11,FALSE)</f>
        <v>19.03511</v>
      </c>
    </row>
    <row r="927" spans="1:13">
      <c r="A927" s="529"/>
      <c r="B927" s="529"/>
      <c r="C927" s="398" t="s">
        <v>154</v>
      </c>
      <c r="D927" s="221" t="str">
        <f>VLOOKUP(C927,Hoja2!$D$2:$N$5000,2,FALSE)</f>
        <v>Industria Metalúrgica</v>
      </c>
      <c r="E927" s="215">
        <f>VLOOKUP(C927,Hoja2!$D$2:$N$5000,3,FALSE)</f>
        <v>6</v>
      </c>
      <c r="F927" s="217">
        <f>VLOOKUP(C927,Hoja2!$D$2:$N$5000,4,FALSE)</f>
        <v>43101</v>
      </c>
      <c r="G927" s="217">
        <f>VLOOKUP(C927,Hoja2!$D$2:$N$5000,5,FALSE)</f>
        <v>46752</v>
      </c>
      <c r="H927" s="218">
        <f>VLOOKUP(C927,Hoja2!$D$2:$N$5000,6,FALSE)</f>
        <v>0.184363</v>
      </c>
      <c r="I927" s="218">
        <f>VLOOKUP(C927,Hoja2!$D$2:$N$5000,7,FALSE)</f>
        <v>0.772868</v>
      </c>
      <c r="J927" s="218">
        <f>VLOOKUP(C927,Hoja2!$D$2:$N$5000,8,FALSE)</f>
        <v>5.4580000000000002</v>
      </c>
      <c r="K927" s="218">
        <f>VLOOKUP(C927,Hoja2!$D$2:$N$5000,9,FALSE)</f>
        <v>5.3302019999999999</v>
      </c>
      <c r="L927" s="218">
        <f>VLOOKUP(C927,Hoja2!$D$2:$N$5000,10,FALSE)</f>
        <v>3223.7054109999999</v>
      </c>
      <c r="M927" s="218">
        <f>VLOOKUP(C927,Hoja2!$D$2:$N$5000,11,FALSE)</f>
        <v>14.284802000000001</v>
      </c>
    </row>
    <row r="928" spans="1:13">
      <c r="A928" s="529"/>
      <c r="B928" s="529"/>
      <c r="C928" s="398" t="s">
        <v>125</v>
      </c>
      <c r="D928" s="221" t="str">
        <f>VLOOKUP(C928,Hoja2!$D$2:$N$5000,2,FALSE)</f>
        <v>Otros</v>
      </c>
      <c r="E928" s="215">
        <f>VLOOKUP(C928,Hoja2!$D$2:$N$5000,3,FALSE)</f>
        <v>7</v>
      </c>
      <c r="F928" s="217">
        <f>VLOOKUP(C928,Hoja2!$D$2:$N$5000,4,FALSE)</f>
        <v>39630</v>
      </c>
      <c r="G928" s="217">
        <f>VLOOKUP(C928,Hoja2!$D$2:$N$5000,5,FALSE)</f>
        <v>44681</v>
      </c>
      <c r="H928" s="218">
        <f>VLOOKUP(C928,Hoja2!$D$2:$N$5000,6,FALSE)</f>
        <v>2.5599E-2</v>
      </c>
      <c r="I928" s="218">
        <f>VLOOKUP(C928,Hoja2!$D$2:$N$5000,7,FALSE)</f>
        <v>0.22903399999999999</v>
      </c>
      <c r="J928" s="218">
        <f>VLOOKUP(C928,Hoja2!$D$2:$N$5000,8,FALSE)</f>
        <v>1.5056799999999999</v>
      </c>
      <c r="K928" s="218">
        <f>VLOOKUP(C928,Hoja2!$D$2:$N$5000,9,FALSE)</f>
        <v>0.19601199999999999</v>
      </c>
      <c r="L928" s="218">
        <f>VLOOKUP(C928,Hoja2!$D$2:$N$5000,10,FALSE)</f>
        <v>264.34686799999997</v>
      </c>
      <c r="M928" s="218">
        <f>VLOOKUP(C928,Hoja2!$D$2:$N$5000,11,FALSE)</f>
        <v>15.702398000000001</v>
      </c>
    </row>
    <row r="929" spans="1:13">
      <c r="A929" s="529"/>
      <c r="B929" s="529"/>
      <c r="C929" s="398" t="s">
        <v>6873</v>
      </c>
      <c r="D929" s="221" t="str">
        <f>VLOOKUP(C929,Hoja2!$D$2:$N$5000,2,FALSE)</f>
        <v>Otros</v>
      </c>
      <c r="E929" s="215">
        <f>VLOOKUP(C929,Hoja2!$D$2:$N$5000,3,FALSE)</f>
        <v>7</v>
      </c>
      <c r="F929" s="217">
        <f>VLOOKUP(C929,Hoja2!$D$2:$N$5000,4,FALSE)</f>
        <v>44197</v>
      </c>
      <c r="G929" s="217">
        <f>VLOOKUP(C929,Hoja2!$D$2:$N$5000,5,FALSE)</f>
        <v>45473</v>
      </c>
      <c r="H929" s="218">
        <f>VLOOKUP(C929,Hoja2!$D$2:$N$5000,6,FALSE)</f>
        <v>0.166492</v>
      </c>
      <c r="I929" s="218">
        <f>VLOOKUP(C929,Hoja2!$D$2:$N$5000,7,FALSE)</f>
        <v>0.74338499999999996</v>
      </c>
      <c r="J929" s="218">
        <f>VLOOKUP(C929,Hoja2!$D$2:$N$5000,8,FALSE)</f>
        <v>7.0138800000000003</v>
      </c>
      <c r="K929" s="218">
        <f>VLOOKUP(C929,Hoja2!$D$2:$N$5000,9,FALSE)</f>
        <v>6.8294680000000003</v>
      </c>
      <c r="L929" s="218">
        <f>VLOOKUP(C929,Hoja2!$D$2:$N$5000,10,FALSE)</f>
        <v>3996.8129530000001</v>
      </c>
      <c r="M929" s="218">
        <f>VLOOKUP(C929,Hoja2!$D$2:$N$5000,11,FALSE)</f>
        <v>12.032735000000001</v>
      </c>
    </row>
    <row r="930" spans="1:13">
      <c r="A930" s="529"/>
      <c r="B930" s="529"/>
      <c r="C930" s="398" t="s">
        <v>2887</v>
      </c>
      <c r="D930" s="221" t="str">
        <f>VLOOKUP(C930,Hoja2!$D$2:$N$5000,2,FALSE)</f>
        <v>Químicos</v>
      </c>
      <c r="E930" s="215">
        <f>VLOOKUP(C930,Hoja2!$D$2:$N$5000,3,FALSE)</f>
        <v>6</v>
      </c>
      <c r="F930" s="217">
        <f>VLOOKUP(C930,Hoja2!$D$2:$N$5000,4,FALSE)</f>
        <v>43221</v>
      </c>
      <c r="G930" s="217">
        <f>VLOOKUP(C930,Hoja2!$D$2:$N$5000,5,FALSE)</f>
        <v>44561</v>
      </c>
      <c r="H930" s="218">
        <f>VLOOKUP(C930,Hoja2!$D$2:$N$5000,6,FALSE)</f>
        <v>0.21495500000000001</v>
      </c>
      <c r="I930" s="218">
        <f>VLOOKUP(C930,Hoja2!$D$2:$N$5000,7,FALSE)</f>
        <v>0.67945299999999997</v>
      </c>
      <c r="J930" s="218">
        <f>VLOOKUP(C930,Hoja2!$D$2:$N$5000,8,FALSE)</f>
        <v>1.73</v>
      </c>
      <c r="K930" s="218">
        <f>VLOOKUP(C930,Hoja2!$D$2:$N$5000,9,FALSE)</f>
        <v>1.7287140000000001</v>
      </c>
      <c r="L930" s="218">
        <f>VLOOKUP(C930,Hoja2!$D$2:$N$5000,10,FALSE)</f>
        <v>898.30244100000004</v>
      </c>
      <c r="M930" s="218">
        <f>VLOOKUP(C930,Hoja2!$D$2:$N$5000,11,FALSE)</f>
        <v>15.203457999999999</v>
      </c>
    </row>
    <row r="931" spans="1:13">
      <c r="A931" s="529"/>
      <c r="B931" s="529"/>
      <c r="C931" s="398" t="s">
        <v>2959</v>
      </c>
      <c r="D931" s="221" t="str">
        <f>VLOOKUP(C931,Hoja2!$D$2:$N$5000,2,FALSE)</f>
        <v>Químicos</v>
      </c>
      <c r="E931" s="215">
        <f>VLOOKUP(C931,Hoja2!$D$2:$N$5000,3,FALSE)</f>
        <v>7</v>
      </c>
      <c r="F931" s="217">
        <f>VLOOKUP(C931,Hoja2!$D$2:$N$5000,4,FALSE)</f>
        <v>43221</v>
      </c>
      <c r="G931" s="217">
        <f>VLOOKUP(C931,Hoja2!$D$2:$N$5000,5,FALSE)</f>
        <v>44561</v>
      </c>
      <c r="H931" s="218">
        <f>VLOOKUP(C931,Hoja2!$D$2:$N$5000,6,FALSE)</f>
        <v>0.22661800000000001</v>
      </c>
      <c r="I931" s="218">
        <f>VLOOKUP(C931,Hoja2!$D$2:$N$5000,7,FALSE)</f>
        <v>0.58889899999999995</v>
      </c>
      <c r="J931" s="218">
        <f>VLOOKUP(C931,Hoja2!$D$2:$N$5000,8,FALSE)</f>
        <v>0.87860000000000005</v>
      </c>
      <c r="K931" s="218">
        <f>VLOOKUP(C931,Hoja2!$D$2:$N$5000,9,FALSE)</f>
        <v>0.90784500000000001</v>
      </c>
      <c r="L931" s="218">
        <f>VLOOKUP(C931,Hoja2!$D$2:$N$5000,10,FALSE)</f>
        <v>396.61818099999999</v>
      </c>
      <c r="M931" s="218">
        <f>VLOOKUP(C931,Hoja2!$D$2:$N$5000,11,FALSE)</f>
        <v>16.035706000000001</v>
      </c>
    </row>
    <row r="932" spans="1:13">
      <c r="A932" s="529"/>
      <c r="B932" s="529"/>
      <c r="C932" s="398" t="s">
        <v>2961</v>
      </c>
      <c r="D932" s="221" t="str">
        <f>VLOOKUP(C932,Hoja2!$D$2:$N$5000,2,FALSE)</f>
        <v>Químicos</v>
      </c>
      <c r="E932" s="215">
        <f>VLOOKUP(C932,Hoja2!$D$2:$N$5000,3,FALSE)</f>
        <v>9</v>
      </c>
      <c r="F932" s="217">
        <f>VLOOKUP(C932,Hoja2!$D$2:$N$5000,4,FALSE)</f>
        <v>43221</v>
      </c>
      <c r="G932" s="217">
        <f>VLOOKUP(C932,Hoja2!$D$2:$N$5000,5,FALSE)</f>
        <v>44561</v>
      </c>
      <c r="H932" s="218">
        <f>VLOOKUP(C932,Hoja2!$D$2:$N$5000,6,FALSE)</f>
        <v>0.167319</v>
      </c>
      <c r="I932" s="218">
        <f>VLOOKUP(C932,Hoja2!$D$2:$N$5000,7,FALSE)</f>
        <v>0.40088800000000002</v>
      </c>
      <c r="J932" s="218">
        <f>VLOOKUP(C932,Hoja2!$D$2:$N$5000,8,FALSE)</f>
        <v>0.23039999999999999</v>
      </c>
      <c r="K932" s="218">
        <f>VLOOKUP(C932,Hoja2!$D$2:$N$5000,9,FALSE)</f>
        <v>0.198543</v>
      </c>
      <c r="L932" s="218">
        <f>VLOOKUP(C932,Hoja2!$D$2:$N$5000,10,FALSE)</f>
        <v>71.125009000000006</v>
      </c>
      <c r="M932" s="218">
        <f>VLOOKUP(C932,Hoja2!$D$2:$N$5000,11,FALSE)</f>
        <v>17.182915000000001</v>
      </c>
    </row>
    <row r="933" spans="1:13">
      <c r="A933" s="529"/>
      <c r="B933" s="529"/>
      <c r="C933" s="398" t="s">
        <v>5338</v>
      </c>
      <c r="D933" s="221" t="str">
        <f>VLOOKUP(C933,Hoja2!$D$2:$N$5000,2,FALSE)</f>
        <v>Vidrios, cauchos y plásticos</v>
      </c>
      <c r="E933" s="215">
        <f>VLOOKUP(C933,Hoja2!$D$2:$N$5000,3,FALSE)</f>
        <v>6</v>
      </c>
      <c r="F933" s="217">
        <f>VLOOKUP(C933,Hoja2!$D$2:$N$5000,4,FALSE)</f>
        <v>40909</v>
      </c>
      <c r="G933" s="217">
        <f>VLOOKUP(C933,Hoja2!$D$2:$N$5000,5,FALSE)</f>
        <v>44926</v>
      </c>
      <c r="H933" s="218">
        <f>VLOOKUP(C933,Hoja2!$D$2:$N$5000,6,FALSE)</f>
        <v>0.209449</v>
      </c>
      <c r="I933" s="218">
        <f>VLOOKUP(C933,Hoja2!$D$2:$N$5000,7,FALSE)</f>
        <v>0.88715999999999995</v>
      </c>
      <c r="J933" s="218">
        <f>VLOOKUP(C933,Hoja2!$D$2:$N$5000,8,FALSE)</f>
        <v>3.0994000000000002</v>
      </c>
      <c r="K933" s="218">
        <f>VLOOKUP(C933,Hoja2!$D$2:$N$5000,9,FALSE)</f>
        <v>3.1178590000000002</v>
      </c>
      <c r="L933" s="218">
        <f>VLOOKUP(C933,Hoja2!$D$2:$N$5000,10,FALSE)</f>
        <v>2101.3358090000002</v>
      </c>
      <c r="M933" s="218">
        <f>VLOOKUP(C933,Hoja2!$D$2:$N$5000,11,FALSE)</f>
        <v>18.416820000000001</v>
      </c>
    </row>
    <row r="934" spans="1:13">
      <c r="A934" s="529"/>
      <c r="B934" s="529"/>
      <c r="C934" s="398" t="s">
        <v>2803</v>
      </c>
      <c r="D934" s="221" t="str">
        <f>VLOOKUP(C934,Hoja2!$D$2:$N$5000,2,FALSE)</f>
        <v>Comercio</v>
      </c>
      <c r="E934" s="215">
        <f>VLOOKUP(C934,Hoja2!$D$2:$N$5000,3,FALSE)</f>
        <v>6</v>
      </c>
      <c r="F934" s="217">
        <f>VLOOKUP(C934,Hoja2!$D$2:$N$5000,4,FALSE)</f>
        <v>43160</v>
      </c>
      <c r="G934" s="217">
        <f>VLOOKUP(C934,Hoja2!$D$2:$N$5000,5,FALSE)</f>
        <v>46387</v>
      </c>
      <c r="H934" s="218">
        <f>VLOOKUP(C934,Hoja2!$D$2:$N$5000,6,FALSE)</f>
        <v>0.206176</v>
      </c>
      <c r="I934" s="218">
        <f>VLOOKUP(C934,Hoja2!$D$2:$N$5000,7,FALSE)</f>
        <v>0.43654199999999999</v>
      </c>
      <c r="J934" s="218">
        <f>VLOOKUP(C934,Hoja2!$D$2:$N$5000,8,FALSE)</f>
        <v>0.46160000000000001</v>
      </c>
      <c r="K934" s="218">
        <f>VLOOKUP(C934,Hoja2!$D$2:$N$5000,9,FALSE)</f>
        <v>0.42188900000000001</v>
      </c>
      <c r="L934" s="218">
        <f>VLOOKUP(C934,Hoja2!$D$2:$N$5000,10,FALSE)</f>
        <v>153.99352999999999</v>
      </c>
      <c r="M934" s="218">
        <f>VLOOKUP(C934,Hoja2!$D$2:$N$5000,11,FALSE)</f>
        <v>17.548034999999999</v>
      </c>
    </row>
    <row r="935" spans="1:13">
      <c r="A935" s="529"/>
      <c r="B935" s="529"/>
      <c r="C935" s="398" t="s">
        <v>2805</v>
      </c>
      <c r="D935" s="221" t="str">
        <f>VLOOKUP(C935,Hoja2!$D$2:$N$5000,2,FALSE)</f>
        <v>Comercio</v>
      </c>
      <c r="E935" s="215">
        <f>VLOOKUP(C935,Hoja2!$D$2:$N$5000,3,FALSE)</f>
        <v>6</v>
      </c>
      <c r="F935" s="217">
        <f>VLOOKUP(C935,Hoja2!$D$2:$N$5000,4,FALSE)</f>
        <v>43160</v>
      </c>
      <c r="G935" s="217">
        <f>VLOOKUP(C935,Hoja2!$D$2:$N$5000,5,FALSE)</f>
        <v>46387</v>
      </c>
      <c r="H935" s="218">
        <f>VLOOKUP(C935,Hoja2!$D$2:$N$5000,6,FALSE)</f>
        <v>0.18001300000000001</v>
      </c>
      <c r="I935" s="218">
        <f>VLOOKUP(C935,Hoja2!$D$2:$N$5000,7,FALSE)</f>
        <v>0.434836</v>
      </c>
      <c r="J935" s="218">
        <f>VLOOKUP(C935,Hoja2!$D$2:$N$5000,8,FALSE)</f>
        <v>0.29680000000000001</v>
      </c>
      <c r="K935" s="218">
        <f>VLOOKUP(C935,Hoja2!$D$2:$N$5000,9,FALSE)</f>
        <v>0.26753900000000003</v>
      </c>
      <c r="L935" s="218">
        <f>VLOOKUP(C935,Hoja2!$D$2:$N$5000,10,FALSE)</f>
        <v>98.628994000000006</v>
      </c>
      <c r="M935" s="218">
        <f>VLOOKUP(C935,Hoja2!$D$2:$N$5000,11,FALSE)</f>
        <v>17.478778999999999</v>
      </c>
    </row>
    <row r="936" spans="1:13">
      <c r="A936" s="529"/>
      <c r="B936" s="529"/>
      <c r="C936" s="398" t="s">
        <v>2807</v>
      </c>
      <c r="D936" s="221" t="str">
        <f>VLOOKUP(C936,Hoja2!$D$2:$N$5000,2,FALSE)</f>
        <v>Comercio</v>
      </c>
      <c r="E936" s="215">
        <f>VLOOKUP(C936,Hoja2!$D$2:$N$5000,3,FALSE)</f>
        <v>6</v>
      </c>
      <c r="F936" s="217">
        <f>VLOOKUP(C936,Hoja2!$D$2:$N$5000,4,FALSE)</f>
        <v>43160</v>
      </c>
      <c r="G936" s="217">
        <f>VLOOKUP(C936,Hoja2!$D$2:$N$5000,5,FALSE)</f>
        <v>46387</v>
      </c>
      <c r="H936" s="218">
        <f>VLOOKUP(C936,Hoja2!$D$2:$N$5000,6,FALSE)</f>
        <v>0.18068200000000001</v>
      </c>
      <c r="I936" s="218">
        <f>VLOOKUP(C936,Hoja2!$D$2:$N$5000,7,FALSE)</f>
        <v>0.210399</v>
      </c>
      <c r="J936" s="218">
        <f>VLOOKUP(C936,Hoja2!$D$2:$N$5000,8,FALSE)</f>
        <v>0.24479999999999999</v>
      </c>
      <c r="K936" s="218">
        <f>VLOOKUP(C936,Hoja2!$D$2:$N$5000,9,FALSE)</f>
        <v>0.24695900000000001</v>
      </c>
      <c r="L936" s="218">
        <f>VLOOKUP(C936,Hoja2!$D$2:$N$5000,10,FALSE)</f>
        <v>39.361206000000003</v>
      </c>
      <c r="M936" s="218">
        <f>VLOOKUP(C936,Hoja2!$D$2:$N$5000,11,FALSE)</f>
        <v>26.589331999999999</v>
      </c>
    </row>
    <row r="937" spans="1:13">
      <c r="A937" s="529"/>
      <c r="B937" s="529"/>
      <c r="C937" s="398" t="s">
        <v>2809</v>
      </c>
      <c r="D937" s="221" t="str">
        <f>VLOOKUP(C937,Hoja2!$D$2:$N$5000,2,FALSE)</f>
        <v>Comercio</v>
      </c>
      <c r="E937" s="215">
        <f>VLOOKUP(C937,Hoja2!$D$2:$N$5000,3,FALSE)</f>
        <v>7</v>
      </c>
      <c r="F937" s="217">
        <f>VLOOKUP(C937,Hoja2!$D$2:$N$5000,4,FALSE)</f>
        <v>43160</v>
      </c>
      <c r="G937" s="217">
        <f>VLOOKUP(C937,Hoja2!$D$2:$N$5000,5,FALSE)</f>
        <v>46387</v>
      </c>
      <c r="H937" s="218">
        <f>VLOOKUP(C937,Hoja2!$D$2:$N$5000,6,FALSE)</f>
        <v>0.15809599999999999</v>
      </c>
      <c r="I937" s="218">
        <f>VLOOKUP(C937,Hoja2!$D$2:$N$5000,7,FALSE)</f>
        <v>0.35959600000000003</v>
      </c>
      <c r="J937" s="218">
        <f>VLOOKUP(C937,Hoja2!$D$2:$N$5000,8,FALSE)</f>
        <v>0.17312</v>
      </c>
      <c r="K937" s="218">
        <f>VLOOKUP(C937,Hoja2!$D$2:$N$5000,9,FALSE)</f>
        <v>8.2530999999999993E-2</v>
      </c>
      <c r="L937" s="218">
        <f>VLOOKUP(C937,Hoja2!$D$2:$N$5000,10,FALSE)</f>
        <v>47.713698000000001</v>
      </c>
      <c r="M937" s="218">
        <f>VLOOKUP(C937,Hoja2!$D$2:$N$5000,11,FALSE)</f>
        <v>14.964605000000001</v>
      </c>
    </row>
    <row r="938" spans="1:13">
      <c r="A938" s="529"/>
      <c r="B938" s="529"/>
      <c r="C938" s="398" t="s">
        <v>2737</v>
      </c>
      <c r="D938" s="221" t="str">
        <f>VLOOKUP(C938,Hoja2!$D$2:$N$5000,2,FALSE)</f>
        <v>Comercio</v>
      </c>
      <c r="E938" s="215">
        <f>VLOOKUP(C938,Hoja2!$D$2:$N$5000,3,FALSE)</f>
        <v>7</v>
      </c>
      <c r="F938" s="217">
        <f>VLOOKUP(C938,Hoja2!$D$2:$N$5000,4,FALSE)</f>
        <v>43132</v>
      </c>
      <c r="G938" s="217">
        <f>VLOOKUP(C938,Hoja2!$D$2:$N$5000,5,FALSE)</f>
        <v>46387</v>
      </c>
      <c r="H938" s="218">
        <f>VLOOKUP(C938,Hoja2!$D$2:$N$5000,6,FALSE)</f>
        <v>0.32116299999999998</v>
      </c>
      <c r="I938" s="218">
        <f>VLOOKUP(C938,Hoja2!$D$2:$N$5000,7,FALSE)</f>
        <v>0.57492799999999999</v>
      </c>
      <c r="J938" s="218">
        <f>VLOOKUP(C938,Hoja2!$D$2:$N$5000,8,FALSE)</f>
        <v>1.848E-2</v>
      </c>
      <c r="K938" s="218">
        <f>VLOOKUP(C938,Hoja2!$D$2:$N$5000,9,FALSE)</f>
        <v>2.0632999999999999E-2</v>
      </c>
      <c r="L938" s="218">
        <f>VLOOKUP(C938,Hoja2!$D$2:$N$5000,10,FALSE)</f>
        <v>8.1497589999999995</v>
      </c>
      <c r="M938" s="218">
        <f>VLOOKUP(C938,Hoja2!$D$2:$N$5000,11,FALSE)</f>
        <v>17.016165999999998</v>
      </c>
    </row>
    <row r="939" spans="1:13">
      <c r="A939" s="529"/>
      <c r="B939" s="529"/>
      <c r="C939" s="398" t="s">
        <v>2801</v>
      </c>
      <c r="D939" s="221" t="str">
        <f>VLOOKUP(C939,Hoja2!$D$2:$N$5000,2,FALSE)</f>
        <v>Comercio</v>
      </c>
      <c r="E939" s="215">
        <f>VLOOKUP(C939,Hoja2!$D$2:$N$5000,3,FALSE)</f>
        <v>6</v>
      </c>
      <c r="F939" s="217">
        <f>VLOOKUP(C939,Hoja2!$D$2:$N$5000,4,FALSE)</f>
        <v>43160</v>
      </c>
      <c r="G939" s="217">
        <f>VLOOKUP(C939,Hoja2!$D$2:$N$5000,5,FALSE)</f>
        <v>46387</v>
      </c>
      <c r="H939" s="218">
        <f>VLOOKUP(C939,Hoja2!$D$2:$N$5000,6,FALSE)</f>
        <v>0.19225300000000001</v>
      </c>
      <c r="I939" s="218">
        <f>VLOOKUP(C939,Hoja2!$D$2:$N$5000,7,FALSE)</f>
        <v>0.54711799999999999</v>
      </c>
      <c r="J939" s="218">
        <f>VLOOKUP(C939,Hoja2!$D$2:$N$5000,8,FALSE)</f>
        <v>0.30959999999999999</v>
      </c>
      <c r="K939" s="218">
        <f>VLOOKUP(C939,Hoja2!$D$2:$N$5000,9,FALSE)</f>
        <v>0.226379</v>
      </c>
      <c r="L939" s="218">
        <f>VLOOKUP(C939,Hoja2!$D$2:$N$5000,10,FALSE)</f>
        <v>129.44413499999999</v>
      </c>
      <c r="M939" s="218">
        <f>VLOOKUP(C939,Hoja2!$D$2:$N$5000,11,FALSE)</f>
        <v>15.01357</v>
      </c>
    </row>
    <row r="940" spans="1:13">
      <c r="A940" s="529"/>
      <c r="B940" s="529"/>
      <c r="C940" s="398" t="s">
        <v>3396</v>
      </c>
      <c r="D940" s="221" t="str">
        <f>VLOOKUP(C940,Hoja2!$D$2:$N$5000,2,FALSE)</f>
        <v>Comercio</v>
      </c>
      <c r="E940" s="215">
        <f>VLOOKUP(C940,Hoja2!$D$2:$N$5000,3,FALSE)</f>
        <v>7</v>
      </c>
      <c r="F940" s="217">
        <f>VLOOKUP(C940,Hoja2!$D$2:$N$5000,4,FALSE)</f>
        <v>43422</v>
      </c>
      <c r="G940" s="217">
        <f>VLOOKUP(C940,Hoja2!$D$2:$N$5000,5,FALSE)</f>
        <v>45230</v>
      </c>
      <c r="H940" s="218">
        <f>VLOOKUP(C940,Hoja2!$D$2:$N$5000,6,FALSE)</f>
        <v>0.20537</v>
      </c>
      <c r="I940" s="218">
        <f>VLOOKUP(C940,Hoja2!$D$2:$N$5000,7,FALSE)</f>
        <v>0.65555600000000003</v>
      </c>
      <c r="J940" s="218">
        <f>VLOOKUP(C940,Hoja2!$D$2:$N$5000,8,FALSE)</f>
        <v>0.27876000000000001</v>
      </c>
      <c r="K940" s="218">
        <f>VLOOKUP(C940,Hoja2!$D$2:$N$5000,9,FALSE)</f>
        <v>0.25790999999999997</v>
      </c>
      <c r="L940" s="218">
        <f>VLOOKUP(C940,Hoja2!$D$2:$N$5000,10,FALSE)</f>
        <v>140.08107000000001</v>
      </c>
      <c r="M940" s="218">
        <f>VLOOKUP(C940,Hoja2!$D$2:$N$5000,11,FALSE)</f>
        <v>15.663157</v>
      </c>
    </row>
    <row r="941" spans="1:13">
      <c r="A941" s="529"/>
      <c r="B941" s="529"/>
      <c r="C941" s="398" t="s">
        <v>2436</v>
      </c>
      <c r="D941" s="221" t="str">
        <f>VLOOKUP(C941,Hoja2!$D$2:$N$5000,2,FALSE)</f>
        <v>Otros</v>
      </c>
      <c r="E941" s="215">
        <f>VLOOKUP(C941,Hoja2!$D$2:$N$5000,3,FALSE)</f>
        <v>7</v>
      </c>
      <c r="F941" s="217">
        <f>VLOOKUP(C941,Hoja2!$D$2:$N$5000,4,FALSE)</f>
        <v>43016</v>
      </c>
      <c r="G941" s="217">
        <f>VLOOKUP(C941,Hoja2!$D$2:$N$5000,5,FALSE)</f>
        <v>44561</v>
      </c>
      <c r="H941" s="218">
        <f>VLOOKUP(C941,Hoja2!$D$2:$N$5000,6,FALSE)</f>
        <v>0.21701500000000001</v>
      </c>
      <c r="I941" s="218">
        <f>VLOOKUP(C941,Hoja2!$D$2:$N$5000,7,FALSE)</f>
        <v>0.76133399999999996</v>
      </c>
      <c r="J941" s="218">
        <f>VLOOKUP(C941,Hoja2!$D$2:$N$5000,8,FALSE)</f>
        <v>0.38540000000000002</v>
      </c>
      <c r="K941" s="218">
        <f>VLOOKUP(C941,Hoja2!$D$2:$N$5000,9,FALSE)</f>
        <v>0.40233999999999998</v>
      </c>
      <c r="L941" s="218">
        <f>VLOOKUP(C941,Hoja2!$D$2:$N$5000,10,FALSE)</f>
        <v>224.92717300000001</v>
      </c>
      <c r="M941" s="218">
        <f>VLOOKUP(C941,Hoja2!$D$2:$N$5000,11,FALSE)</f>
        <v>16.513731</v>
      </c>
    </row>
    <row r="942" spans="1:13">
      <c r="A942" s="529"/>
      <c r="B942" s="529"/>
      <c r="C942" s="398" t="s">
        <v>2438</v>
      </c>
      <c r="D942" s="221" t="str">
        <f>VLOOKUP(C942,Hoja2!$D$2:$N$5000,2,FALSE)</f>
        <v>Otros</v>
      </c>
      <c r="E942" s="215">
        <f>VLOOKUP(C942,Hoja2!$D$2:$N$5000,3,FALSE)</f>
        <v>7</v>
      </c>
      <c r="F942" s="217">
        <f>VLOOKUP(C942,Hoja2!$D$2:$N$5000,4,FALSE)</f>
        <v>43016</v>
      </c>
      <c r="G942" s="217">
        <f>VLOOKUP(C942,Hoja2!$D$2:$N$5000,5,FALSE)</f>
        <v>44561</v>
      </c>
      <c r="H942" s="218">
        <f>VLOOKUP(C942,Hoja2!$D$2:$N$5000,6,FALSE)</f>
        <v>0.20294899999999999</v>
      </c>
      <c r="I942" s="218">
        <f>VLOOKUP(C942,Hoja2!$D$2:$N$5000,7,FALSE)</f>
        <v>0.68269599999999997</v>
      </c>
      <c r="J942" s="218">
        <f>VLOOKUP(C942,Hoja2!$D$2:$N$5000,8,FALSE)</f>
        <v>0.2848</v>
      </c>
      <c r="K942" s="218">
        <f>VLOOKUP(C942,Hoja2!$D$2:$N$5000,9,FALSE)</f>
        <v>0.28886000000000001</v>
      </c>
      <c r="L942" s="218">
        <f>VLOOKUP(C942,Hoja2!$D$2:$N$5000,10,FALSE)</f>
        <v>149.04477499999999</v>
      </c>
      <c r="M942" s="218">
        <f>VLOOKUP(C942,Hoja2!$D$2:$N$5000,11,FALSE)</f>
        <v>16.854626</v>
      </c>
    </row>
    <row r="943" spans="1:13">
      <c r="A943" s="529"/>
      <c r="B943" s="529"/>
      <c r="C943" s="398" t="s">
        <v>5125</v>
      </c>
      <c r="D943" s="221" t="str">
        <f>VLOOKUP(C943,Hoja2!$D$2:$N$5000,2,FALSE)</f>
        <v>Alimentos</v>
      </c>
      <c r="E943" s="215">
        <f>VLOOKUP(C943,Hoja2!$D$2:$N$5000,3,FALSE)</f>
        <v>6</v>
      </c>
      <c r="F943" s="217">
        <f>VLOOKUP(C943,Hoja2!$D$2:$N$5000,4,FALSE)</f>
        <v>44105</v>
      </c>
      <c r="G943" s="217">
        <f>VLOOKUP(C943,Hoja2!$D$2:$N$5000,5,FALSE)</f>
        <v>46022</v>
      </c>
      <c r="H943" s="218">
        <f>VLOOKUP(C943,Hoja2!$D$2:$N$5000,6,FALSE)</f>
        <v>0.210511</v>
      </c>
      <c r="I943" s="218">
        <f>VLOOKUP(C943,Hoja2!$D$2:$N$5000,7,FALSE)</f>
        <v>0.62345899999999999</v>
      </c>
      <c r="J943" s="218">
        <f>VLOOKUP(C943,Hoja2!$D$2:$N$5000,8,FALSE)</f>
        <v>3.8767999999999998</v>
      </c>
      <c r="K943" s="218">
        <f>VLOOKUP(C943,Hoja2!$D$2:$N$5000,9,FALSE)</f>
        <v>3.8587370000000001</v>
      </c>
      <c r="L943" s="218">
        <f>VLOOKUP(C943,Hoja2!$D$2:$N$5000,10,FALSE)</f>
        <v>1847.1211699999999</v>
      </c>
      <c r="M943" s="218">
        <f>VLOOKUP(C943,Hoja2!$D$2:$N$5000,11,FALSE)</f>
        <v>10.981400000000001</v>
      </c>
    </row>
    <row r="944" spans="1:13">
      <c r="A944" s="529"/>
      <c r="B944" s="529"/>
      <c r="C944" s="398" t="s">
        <v>5126</v>
      </c>
      <c r="D944" s="221" t="str">
        <f>VLOOKUP(C944,Hoja2!$D$2:$N$5000,2,FALSE)</f>
        <v>Alimentos</v>
      </c>
      <c r="E944" s="215">
        <f>VLOOKUP(C944,Hoja2!$D$2:$N$5000,3,FALSE)</f>
        <v>6</v>
      </c>
      <c r="F944" s="217">
        <f>VLOOKUP(C944,Hoja2!$D$2:$N$5000,4,FALSE)</f>
        <v>44105</v>
      </c>
      <c r="G944" s="217">
        <f>VLOOKUP(C944,Hoja2!$D$2:$N$5000,5,FALSE)</f>
        <v>46022</v>
      </c>
      <c r="H944" s="218">
        <f>VLOOKUP(C944,Hoja2!$D$2:$N$5000,6,FALSE)</f>
        <v>0.22475500000000001</v>
      </c>
      <c r="I944" s="218">
        <f>VLOOKUP(C944,Hoja2!$D$2:$N$5000,7,FALSE)</f>
        <v>0.65608299999999997</v>
      </c>
      <c r="J944" s="218">
        <f>VLOOKUP(C944,Hoja2!$D$2:$N$5000,8,FALSE)</f>
        <v>1.1344000000000001</v>
      </c>
      <c r="K944" s="218">
        <f>VLOOKUP(C944,Hoja2!$D$2:$N$5000,9,FALSE)</f>
        <v>1.162766</v>
      </c>
      <c r="L944" s="218">
        <f>VLOOKUP(C944,Hoja2!$D$2:$N$5000,10,FALSE)</f>
        <v>568.77559699999995</v>
      </c>
      <c r="M944" s="218">
        <f>VLOOKUP(C944,Hoja2!$D$2:$N$5000,11,FALSE)</f>
        <v>10.879253</v>
      </c>
    </row>
    <row r="945" spans="1:13">
      <c r="A945" s="529"/>
      <c r="B945" s="529"/>
      <c r="C945" s="398" t="s">
        <v>5124</v>
      </c>
      <c r="D945" s="221" t="str">
        <f>VLOOKUP(C945,Hoja2!$D$2:$N$5000,2,FALSE)</f>
        <v>Alimentos</v>
      </c>
      <c r="E945" s="215">
        <f>VLOOKUP(C945,Hoja2!$D$2:$N$5000,3,FALSE)</f>
        <v>6</v>
      </c>
      <c r="F945" s="217">
        <f>VLOOKUP(C945,Hoja2!$D$2:$N$5000,4,FALSE)</f>
        <v>44105</v>
      </c>
      <c r="G945" s="217">
        <f>VLOOKUP(C945,Hoja2!$D$2:$N$5000,5,FALSE)</f>
        <v>46022</v>
      </c>
      <c r="H945" s="218">
        <f>VLOOKUP(C945,Hoja2!$D$2:$N$5000,6,FALSE)</f>
        <v>0.20597699999999999</v>
      </c>
      <c r="I945" s="218">
        <f>VLOOKUP(C945,Hoja2!$D$2:$N$5000,7,FALSE)</f>
        <v>0.52012800000000003</v>
      </c>
      <c r="J945" s="218">
        <f>VLOOKUP(C945,Hoja2!$D$2:$N$5000,8,FALSE)</f>
        <v>3.3572000000000002</v>
      </c>
      <c r="K945" s="218">
        <f>VLOOKUP(C945,Hoja2!$D$2:$N$5000,9,FALSE)</f>
        <v>3.4574280000000002</v>
      </c>
      <c r="L945" s="218">
        <f>VLOOKUP(C945,Hoja2!$D$2:$N$5000,10,FALSE)</f>
        <v>1334.449672</v>
      </c>
      <c r="M945" s="218">
        <f>VLOOKUP(C945,Hoja2!$D$2:$N$5000,11,FALSE)</f>
        <v>12.127618999999999</v>
      </c>
    </row>
    <row r="946" spans="1:13">
      <c r="A946" s="529"/>
      <c r="B946" s="529"/>
      <c r="C946" s="398" t="s">
        <v>755</v>
      </c>
      <c r="D946" s="221" t="str">
        <f>VLOOKUP(C946,Hoja2!$D$2:$N$5000,2,FALSE)</f>
        <v>Otros</v>
      </c>
      <c r="E946" s="215">
        <f>VLOOKUP(C946,Hoja2!$D$2:$N$5000,3,FALSE)</f>
        <v>7</v>
      </c>
      <c r="F946" s="217">
        <f>VLOOKUP(C946,Hoja2!$D$2:$N$5000,4,FALSE)</f>
        <v>43556</v>
      </c>
      <c r="G946" s="217">
        <f>VLOOKUP(C946,Hoja2!$D$2:$N$5000,5,FALSE)</f>
        <v>45382</v>
      </c>
      <c r="H946" s="218">
        <f>VLOOKUP(C946,Hoja2!$D$2:$N$5000,6,FALSE)</f>
        <v>0.22925799999999999</v>
      </c>
      <c r="I946" s="218">
        <f>VLOOKUP(C946,Hoja2!$D$2:$N$5000,7,FALSE)</f>
        <v>0.66171000000000002</v>
      </c>
      <c r="J946" s="218">
        <f>VLOOKUP(C946,Hoja2!$D$2:$N$5000,8,FALSE)</f>
        <v>0.48420000000000002</v>
      </c>
      <c r="K946" s="218">
        <f>VLOOKUP(C946,Hoja2!$D$2:$N$5000,9,FALSE)</f>
        <v>0.46423900000000001</v>
      </c>
      <c r="L946" s="218">
        <f>VLOOKUP(C946,Hoja2!$D$2:$N$5000,10,FALSE)</f>
        <v>245.59520900000001</v>
      </c>
      <c r="M946" s="218">
        <f>VLOOKUP(C946,Hoja2!$D$2:$N$5000,11,FALSE)</f>
        <v>18.556691000000001</v>
      </c>
    </row>
    <row r="947" spans="1:13">
      <c r="A947" s="529"/>
      <c r="B947" s="529"/>
      <c r="C947" s="398" t="s">
        <v>2019</v>
      </c>
      <c r="D947" s="221" t="str">
        <f>VLOOKUP(C947,Hoja2!$D$2:$N$5000,2,FALSE)</f>
        <v>Alimentos</v>
      </c>
      <c r="E947" s="215">
        <f>VLOOKUP(C947,Hoja2!$D$2:$N$5000,3,FALSE)</f>
        <v>7</v>
      </c>
      <c r="F947" s="217">
        <f>VLOOKUP(C947,Hoja2!$D$2:$N$5000,4,FALSE)</f>
        <v>44256</v>
      </c>
      <c r="G947" s="217">
        <f>VLOOKUP(C947,Hoja2!$D$2:$N$5000,5,FALSE)</f>
        <v>46022</v>
      </c>
      <c r="H947" s="218">
        <f>VLOOKUP(C947,Hoja2!$D$2:$N$5000,6,FALSE)</f>
        <v>0.18440100000000001</v>
      </c>
      <c r="I947" s="218">
        <f>VLOOKUP(C947,Hoja2!$D$2:$N$5000,7,FALSE)</f>
        <v>0.70668299999999995</v>
      </c>
      <c r="J947" s="218">
        <f>VLOOKUP(C947,Hoja2!$D$2:$N$5000,8,FALSE)</f>
        <v>1.1628000000000001</v>
      </c>
      <c r="K947" s="218">
        <f>VLOOKUP(C947,Hoja2!$D$2:$N$5000,9,FALSE)</f>
        <v>1.1760710000000001</v>
      </c>
      <c r="L947" s="218">
        <f>VLOOKUP(C947,Hoja2!$D$2:$N$5000,10,FALSE)</f>
        <v>629.90117499999997</v>
      </c>
      <c r="M947" s="218">
        <f>VLOOKUP(C947,Hoja2!$D$2:$N$5000,11,FALSE)</f>
        <v>10.474392999999999</v>
      </c>
    </row>
    <row r="948" spans="1:13">
      <c r="A948" s="529"/>
      <c r="B948" s="529"/>
      <c r="C948" s="398" t="s">
        <v>512</v>
      </c>
      <c r="D948" s="221" t="str">
        <f>VLOOKUP(C948,Hoja2!$D$2:$N$5000,2,FALSE)</f>
        <v>Bancos y financieras</v>
      </c>
      <c r="E948" s="215">
        <f>VLOOKUP(C948,Hoja2!$D$2:$N$5000,3,FALSE)</f>
        <v>7</v>
      </c>
      <c r="F948" s="217">
        <f>VLOOKUP(C948,Hoja2!$D$2:$N$5000,4,FALSE)</f>
        <v>42309</v>
      </c>
      <c r="G948" s="217">
        <f>VLOOKUP(C948,Hoja2!$D$2:$N$5000,5,FALSE)</f>
        <v>45961</v>
      </c>
      <c r="H948" s="218">
        <f>VLOOKUP(C948,Hoja2!$D$2:$N$5000,6,FALSE)</f>
        <v>0.18540899999999999</v>
      </c>
      <c r="I948" s="218">
        <f>VLOOKUP(C948,Hoja2!$D$2:$N$5000,7,FALSE)</f>
        <v>0.62850600000000001</v>
      </c>
      <c r="J948" s="218">
        <f>VLOOKUP(C948,Hoja2!$D$2:$N$5000,8,FALSE)</f>
        <v>1.5580799999999999</v>
      </c>
      <c r="K948" s="218">
        <f>VLOOKUP(C948,Hoja2!$D$2:$N$5000,9,FALSE)</f>
        <v>1.3308180000000001</v>
      </c>
      <c r="L948" s="218">
        <f>VLOOKUP(C948,Hoja2!$D$2:$N$5000,10,FALSE)</f>
        <v>750.65361199999995</v>
      </c>
      <c r="M948" s="218">
        <f>VLOOKUP(C948,Hoja2!$D$2:$N$5000,11,FALSE)</f>
        <v>20.925450000000001</v>
      </c>
    </row>
    <row r="949" spans="1:13">
      <c r="A949" s="529"/>
      <c r="B949" s="529"/>
      <c r="C949" s="398" t="s">
        <v>514</v>
      </c>
      <c r="D949" s="221" t="str">
        <f>VLOOKUP(C949,Hoja2!$D$2:$N$5000,2,FALSE)</f>
        <v>Bancos y financieras</v>
      </c>
      <c r="E949" s="215">
        <f>VLOOKUP(C949,Hoja2!$D$2:$N$5000,3,FALSE)</f>
        <v>7</v>
      </c>
      <c r="F949" s="217">
        <f>VLOOKUP(C949,Hoja2!$D$2:$N$5000,4,FALSE)</f>
        <v>42309</v>
      </c>
      <c r="G949" s="217">
        <f>VLOOKUP(C949,Hoja2!$D$2:$N$5000,5,FALSE)</f>
        <v>45961</v>
      </c>
      <c r="H949" s="218">
        <f>VLOOKUP(C949,Hoja2!$D$2:$N$5000,6,FALSE)</f>
        <v>0.195488</v>
      </c>
      <c r="I949" s="218">
        <f>VLOOKUP(C949,Hoja2!$D$2:$N$5000,7,FALSE)</f>
        <v>0.539682</v>
      </c>
      <c r="J949" s="218">
        <f>VLOOKUP(C949,Hoja2!$D$2:$N$5000,8,FALSE)</f>
        <v>0.21484</v>
      </c>
      <c r="K949" s="218">
        <f>VLOOKUP(C949,Hoja2!$D$2:$N$5000,9,FALSE)</f>
        <v>0.17537900000000001</v>
      </c>
      <c r="L949" s="218">
        <f>VLOOKUP(C949,Hoja2!$D$2:$N$5000,10,FALSE)</f>
        <v>88.874617999999998</v>
      </c>
      <c r="M949" s="218">
        <f>VLOOKUP(C949,Hoja2!$D$2:$N$5000,11,FALSE)</f>
        <v>21.520790999999999</v>
      </c>
    </row>
    <row r="950" spans="1:13">
      <c r="A950" s="529"/>
      <c r="B950" s="529"/>
      <c r="C950" s="398" t="s">
        <v>2305</v>
      </c>
      <c r="D950" s="221" t="str">
        <f>VLOOKUP(C950,Hoja2!$D$2:$N$5000,2,FALSE)</f>
        <v>Bancos y financieras</v>
      </c>
      <c r="E950" s="215">
        <f>VLOOKUP(C950,Hoja2!$D$2:$N$5000,3,FALSE)</f>
        <v>7</v>
      </c>
      <c r="F950" s="217">
        <f>VLOOKUP(C950,Hoja2!$D$2:$N$5000,4,FALSE)</f>
        <v>42948</v>
      </c>
      <c r="G950" s="217">
        <f>VLOOKUP(C950,Hoja2!$D$2:$N$5000,5,FALSE)</f>
        <v>45961</v>
      </c>
      <c r="H950" s="218">
        <f>VLOOKUP(C950,Hoja2!$D$2:$N$5000,6,FALSE)</f>
        <v>0.20008100000000001</v>
      </c>
      <c r="I950" s="218">
        <f>VLOOKUP(C950,Hoja2!$D$2:$N$5000,7,FALSE)</f>
        <v>0.708144</v>
      </c>
      <c r="J950" s="218">
        <f>VLOOKUP(C950,Hoja2!$D$2:$N$5000,8,FALSE)</f>
        <v>1.3351599999999999</v>
      </c>
      <c r="K950" s="218">
        <f>VLOOKUP(C950,Hoja2!$D$2:$N$5000,9,FALSE)</f>
        <v>1.0729070000000001</v>
      </c>
      <c r="L950" s="218">
        <f>VLOOKUP(C950,Hoja2!$D$2:$N$5000,10,FALSE)</f>
        <v>724.76189899999997</v>
      </c>
      <c r="M950" s="218">
        <f>VLOOKUP(C950,Hoja2!$D$2:$N$5000,11,FALSE)</f>
        <v>16.114035000000001</v>
      </c>
    </row>
    <row r="951" spans="1:13">
      <c r="A951" s="529"/>
      <c r="B951" s="529"/>
      <c r="C951" s="398" t="s">
        <v>2307</v>
      </c>
      <c r="D951" s="221" t="str">
        <f>VLOOKUP(C951,Hoja2!$D$2:$N$5000,2,FALSE)</f>
        <v>Bancos y financieras</v>
      </c>
      <c r="E951" s="215">
        <f>VLOOKUP(C951,Hoja2!$D$2:$N$5000,3,FALSE)</f>
        <v>7</v>
      </c>
      <c r="F951" s="217">
        <f>VLOOKUP(C951,Hoja2!$D$2:$N$5000,4,FALSE)</f>
        <v>42948</v>
      </c>
      <c r="G951" s="217">
        <f>VLOOKUP(C951,Hoja2!$D$2:$N$5000,5,FALSE)</f>
        <v>45961</v>
      </c>
      <c r="H951" s="218">
        <f>VLOOKUP(C951,Hoja2!$D$2:$N$5000,6,FALSE)</f>
        <v>0.16486899999999999</v>
      </c>
      <c r="I951" s="218">
        <f>VLOOKUP(C951,Hoja2!$D$2:$N$5000,7,FALSE)</f>
        <v>0.43089</v>
      </c>
      <c r="J951" s="218">
        <f>VLOOKUP(C951,Hoja2!$D$2:$N$5000,8,FALSE)</f>
        <v>0.32288</v>
      </c>
      <c r="K951" s="218">
        <f>VLOOKUP(C951,Hoja2!$D$2:$N$5000,9,FALSE)</f>
        <v>0.25790999999999997</v>
      </c>
      <c r="L951" s="218">
        <f>VLOOKUP(C951,Hoja2!$D$2:$N$5000,10,FALSE)</f>
        <v>106.647481</v>
      </c>
      <c r="M951" s="218">
        <f>VLOOKUP(C951,Hoja2!$D$2:$N$5000,11,FALSE)</f>
        <v>18.619389000000002</v>
      </c>
    </row>
    <row r="952" spans="1:13">
      <c r="A952" s="529"/>
      <c r="B952" s="529"/>
      <c r="C952" s="398" t="s">
        <v>894</v>
      </c>
      <c r="D952" s="221" t="str">
        <f>VLOOKUP(C952,Hoja2!$D$2:$N$5000,2,FALSE)</f>
        <v>Químicos</v>
      </c>
      <c r="E952" s="215">
        <f>VLOOKUP(C952,Hoja2!$D$2:$N$5000,3,FALSE)</f>
        <v>6</v>
      </c>
      <c r="F952" s="217">
        <f>VLOOKUP(C952,Hoja2!$D$2:$N$5000,4,FALSE)</f>
        <v>44378</v>
      </c>
      <c r="G952" s="217">
        <f>VLOOKUP(C952,Hoja2!$D$2:$N$5000,5,FALSE)</f>
        <v>45838</v>
      </c>
      <c r="H952" s="218">
        <f>VLOOKUP(C952,Hoja2!$D$2:$N$5000,6,FALSE)</f>
        <v>0.21052899999999999</v>
      </c>
      <c r="I952" s="218">
        <f>VLOOKUP(C952,Hoja2!$D$2:$N$5000,7,FALSE)</f>
        <v>0.49104300000000001</v>
      </c>
      <c r="J952" s="218">
        <f>VLOOKUP(C952,Hoja2!$D$2:$N$5000,8,FALSE)</f>
        <v>0.96560000000000001</v>
      </c>
      <c r="K952" s="218">
        <f>VLOOKUP(C952,Hoja2!$D$2:$N$5000,9,FALSE)</f>
        <v>0.82319699999999996</v>
      </c>
      <c r="L952" s="218">
        <f>VLOOKUP(C952,Hoja2!$D$2:$N$5000,10,FALSE)</f>
        <v>362.35524099999998</v>
      </c>
      <c r="M952" s="218">
        <f>VLOOKUP(C952,Hoja2!$D$2:$N$5000,11,FALSE)</f>
        <v>13.656509</v>
      </c>
    </row>
    <row r="953" spans="1:13">
      <c r="A953" s="529"/>
      <c r="B953" s="529"/>
      <c r="C953" s="398" t="s">
        <v>7187</v>
      </c>
      <c r="D953" s="221" t="str">
        <f>VLOOKUP(C953,Hoja2!$D$2:$N$5000,2,FALSE)</f>
        <v>Alimentos</v>
      </c>
      <c r="E953" s="215">
        <f>VLOOKUP(C953,Hoja2!$D$2:$N$5000,3,FALSE)</f>
        <v>6</v>
      </c>
      <c r="F953" s="217">
        <f>VLOOKUP(C953,Hoja2!$D$2:$N$5000,4,FALSE)</f>
        <v>44348</v>
      </c>
      <c r="G953" s="217">
        <f>VLOOKUP(C953,Hoja2!$D$2:$N$5000,5,FALSE)</f>
        <v>45443</v>
      </c>
      <c r="H953" s="218">
        <f>VLOOKUP(C953,Hoja2!$D$2:$N$5000,6,FALSE)</f>
        <v>0.17952599999999999</v>
      </c>
      <c r="I953" s="218">
        <f>VLOOKUP(C953,Hoja2!$D$2:$N$5000,7,FALSE)</f>
        <v>0.19090399999999999</v>
      </c>
      <c r="J953" s="218">
        <f>VLOOKUP(C953,Hoja2!$D$2:$N$5000,8,FALSE)</f>
        <v>1.4048</v>
      </c>
      <c r="K953" s="218">
        <f>VLOOKUP(C953,Hoja2!$D$2:$N$5000,9,FALSE)</f>
        <v>0.31898900000000002</v>
      </c>
      <c r="L953" s="218">
        <f>VLOOKUP(C953,Hoja2!$D$2:$N$5000,10,FALSE)</f>
        <v>204.951502</v>
      </c>
      <c r="M953" s="218">
        <f>VLOOKUP(C953,Hoja2!$D$2:$N$5000,11,FALSE)</f>
        <v>12.104844999999999</v>
      </c>
    </row>
    <row r="954" spans="1:13">
      <c r="A954" s="529"/>
      <c r="B954" s="529"/>
      <c r="C954" s="398" t="s">
        <v>5485</v>
      </c>
      <c r="D954" s="221" t="str">
        <f>VLOOKUP(C954,Hoja2!$D$2:$N$5000,2,FALSE)</f>
        <v>Alimentos</v>
      </c>
      <c r="E954" s="215">
        <f>VLOOKUP(C954,Hoja2!$D$2:$N$5000,3,FALSE)</f>
        <v>6</v>
      </c>
      <c r="F954" s="217">
        <f>VLOOKUP(C954,Hoja2!$D$2:$N$5000,4,FALSE)</f>
        <v>44348</v>
      </c>
      <c r="G954" s="217">
        <f>VLOOKUP(C954,Hoja2!$D$2:$N$5000,5,FALSE)</f>
        <v>45443</v>
      </c>
      <c r="H954" s="218">
        <f>VLOOKUP(C954,Hoja2!$D$2:$N$5000,6,FALSE)</f>
        <v>0.21693999999999999</v>
      </c>
      <c r="I954" s="218">
        <f>VLOOKUP(C954,Hoja2!$D$2:$N$5000,7,FALSE)</f>
        <v>0.25142700000000001</v>
      </c>
      <c r="J954" s="218">
        <f>VLOOKUP(C954,Hoja2!$D$2:$N$5000,8,FALSE)</f>
        <v>0.33560000000000001</v>
      </c>
      <c r="K954" s="218">
        <f>VLOOKUP(C954,Hoja2!$D$2:$N$5000,9,FALSE)</f>
        <v>0.12348000000000001</v>
      </c>
      <c r="L954" s="218">
        <f>VLOOKUP(C954,Hoja2!$D$2:$N$5000,10,FALSE)</f>
        <v>64.485817999999995</v>
      </c>
      <c r="M954" s="218">
        <f>VLOOKUP(C954,Hoja2!$D$2:$N$5000,11,FALSE)</f>
        <v>12.923493000000001</v>
      </c>
    </row>
    <row r="955" spans="1:13">
      <c r="A955" s="529"/>
      <c r="B955" s="529"/>
      <c r="C955" s="398" t="s">
        <v>7188</v>
      </c>
      <c r="D955" s="221" t="str">
        <f>VLOOKUP(C955,Hoja2!$D$2:$N$5000,2,FALSE)</f>
        <v>Alimentos</v>
      </c>
      <c r="E955" s="215">
        <f>VLOOKUP(C955,Hoja2!$D$2:$N$5000,3,FALSE)</f>
        <v>6</v>
      </c>
      <c r="F955" s="217">
        <f>VLOOKUP(C955,Hoja2!$D$2:$N$5000,4,FALSE)</f>
        <v>44348</v>
      </c>
      <c r="G955" s="217">
        <f>VLOOKUP(C955,Hoja2!$D$2:$N$5000,5,FALSE)</f>
        <v>45443</v>
      </c>
      <c r="H955" s="218">
        <f>VLOOKUP(C955,Hoja2!$D$2:$N$5000,6,FALSE)</f>
        <v>0.157004</v>
      </c>
      <c r="I955" s="218">
        <f>VLOOKUP(C955,Hoja2!$D$2:$N$5000,7,FALSE)</f>
        <v>0.104759</v>
      </c>
      <c r="J955" s="218">
        <f>VLOOKUP(C955,Hoja2!$D$2:$N$5000,8,FALSE)</f>
        <v>0.64544000000000001</v>
      </c>
      <c r="K955" s="218">
        <f>VLOOKUP(C955,Hoja2!$D$2:$N$5000,9,FALSE)</f>
        <v>0.15434899999999999</v>
      </c>
      <c r="L955" s="218">
        <f>VLOOKUP(C955,Hoja2!$D$2:$N$5000,10,FALSE)</f>
        <v>51.676991000000001</v>
      </c>
      <c r="M955" s="218">
        <f>VLOOKUP(C955,Hoja2!$D$2:$N$5000,11,FALSE)</f>
        <v>15.371858</v>
      </c>
    </row>
    <row r="956" spans="1:13">
      <c r="A956" s="529"/>
      <c r="B956" s="529"/>
      <c r="C956" s="398" t="s">
        <v>7189</v>
      </c>
      <c r="D956" s="221" t="str">
        <f>VLOOKUP(C956,Hoja2!$D$2:$N$5000,2,FALSE)</f>
        <v>Alimentos</v>
      </c>
      <c r="E956" s="215">
        <f>VLOOKUP(C956,Hoja2!$D$2:$N$5000,3,FALSE)</f>
        <v>9</v>
      </c>
      <c r="F956" s="217">
        <f>VLOOKUP(C956,Hoja2!$D$2:$N$5000,4,FALSE)</f>
        <v>44348</v>
      </c>
      <c r="G956" s="217">
        <f>VLOOKUP(C956,Hoja2!$D$2:$N$5000,5,FALSE)</f>
        <v>45443</v>
      </c>
      <c r="H956" s="218">
        <f>VLOOKUP(C956,Hoja2!$D$2:$N$5000,6,FALSE)</f>
        <v>0.25358199999999997</v>
      </c>
      <c r="I956" s="218">
        <f>VLOOKUP(C956,Hoja2!$D$2:$N$5000,7,FALSE)</f>
        <v>0.30426500000000001</v>
      </c>
      <c r="J956" s="218">
        <f>VLOOKUP(C956,Hoja2!$D$2:$N$5000,8,FALSE)</f>
        <v>0.17852000000000001</v>
      </c>
      <c r="K956" s="218">
        <f>VLOOKUP(C956,Hoja2!$D$2:$N$5000,9,FALSE)</f>
        <v>9.1511999999999996E-2</v>
      </c>
      <c r="L956" s="218">
        <f>VLOOKUP(C956,Hoja2!$D$2:$N$5000,10,FALSE)</f>
        <v>41.032314</v>
      </c>
      <c r="M956" s="218">
        <f>VLOOKUP(C956,Hoja2!$D$2:$N$5000,11,FALSE)</f>
        <v>13.643872999999999</v>
      </c>
    </row>
    <row r="957" spans="1:13">
      <c r="A957" s="529"/>
      <c r="B957" s="529"/>
      <c r="C957" s="398" t="s">
        <v>5482</v>
      </c>
      <c r="D957" s="221" t="str">
        <f>VLOOKUP(C957,Hoja2!$D$2:$N$5000,2,FALSE)</f>
        <v>Alimentos</v>
      </c>
      <c r="E957" s="215">
        <f>VLOOKUP(C957,Hoja2!$D$2:$N$5000,3,FALSE)</f>
        <v>8</v>
      </c>
      <c r="F957" s="217">
        <f>VLOOKUP(C957,Hoja2!$D$2:$N$5000,4,FALSE)</f>
        <v>44348</v>
      </c>
      <c r="G957" s="217">
        <f>VLOOKUP(C957,Hoja2!$D$2:$N$5000,5,FALSE)</f>
        <v>45443</v>
      </c>
      <c r="H957" s="218">
        <f>VLOOKUP(C957,Hoja2!$D$2:$N$5000,6,FALSE)</f>
        <v>0.29252400000000001</v>
      </c>
      <c r="I957" s="218">
        <f>VLOOKUP(C957,Hoja2!$D$2:$N$5000,7,FALSE)</f>
        <v>0.55274699999999999</v>
      </c>
      <c r="J957" s="218">
        <f>VLOOKUP(C957,Hoja2!$D$2:$N$5000,8,FALSE)</f>
        <v>4.1279999999999997E-2</v>
      </c>
      <c r="K957" s="218">
        <f>VLOOKUP(C957,Hoja2!$D$2:$N$5000,9,FALSE)</f>
        <v>4.2043999999999998E-2</v>
      </c>
      <c r="L957" s="218">
        <f>VLOOKUP(C957,Hoja2!$D$2:$N$5000,10,FALSE)</f>
        <v>17.613538999999999</v>
      </c>
      <c r="M957" s="218">
        <f>VLOOKUP(C957,Hoja2!$D$2:$N$5000,11,FALSE)</f>
        <v>14.00197</v>
      </c>
    </row>
    <row r="958" spans="1:13">
      <c r="A958" s="529"/>
      <c r="B958" s="529"/>
      <c r="C958" s="398" t="s">
        <v>5483</v>
      </c>
      <c r="D958" s="221" t="str">
        <f>VLOOKUP(C958,Hoja2!$D$2:$N$5000,2,FALSE)</f>
        <v>Alimentos</v>
      </c>
      <c r="E958" s="215">
        <f>VLOOKUP(C958,Hoja2!$D$2:$N$5000,3,FALSE)</f>
        <v>8</v>
      </c>
      <c r="F958" s="217">
        <f>VLOOKUP(C958,Hoja2!$D$2:$N$5000,4,FALSE)</f>
        <v>44348</v>
      </c>
      <c r="G958" s="217">
        <f>VLOOKUP(C958,Hoja2!$D$2:$N$5000,5,FALSE)</f>
        <v>45443</v>
      </c>
      <c r="H958" s="218">
        <f>VLOOKUP(C958,Hoja2!$D$2:$N$5000,6,FALSE)</f>
        <v>0.200956</v>
      </c>
      <c r="I958" s="218">
        <f>VLOOKUP(C958,Hoja2!$D$2:$N$5000,7,FALSE)</f>
        <v>0.120572</v>
      </c>
      <c r="J958" s="218">
        <f>VLOOKUP(C958,Hoja2!$D$2:$N$5000,8,FALSE)</f>
        <v>0.66979999999999995</v>
      </c>
      <c r="K958" s="218">
        <f>VLOOKUP(C958,Hoja2!$D$2:$N$5000,9,FALSE)</f>
        <v>0.11562</v>
      </c>
      <c r="L958" s="218">
        <f>VLOOKUP(C958,Hoja2!$D$2:$N$5000,10,FALSE)</f>
        <v>62.321638</v>
      </c>
      <c r="M958" s="218">
        <f>VLOOKUP(C958,Hoja2!$D$2:$N$5000,11,FALSE)</f>
        <v>12.78731</v>
      </c>
    </row>
    <row r="959" spans="1:13">
      <c r="A959" s="529"/>
      <c r="B959" s="529"/>
      <c r="C959" s="398" t="s">
        <v>5480</v>
      </c>
      <c r="D959" s="221" t="str">
        <f>VLOOKUP(C959,Hoja2!$D$2:$N$5000,2,FALSE)</f>
        <v>Alimentos</v>
      </c>
      <c r="E959" s="215">
        <f>VLOOKUP(C959,Hoja2!$D$2:$N$5000,3,FALSE)</f>
        <v>3</v>
      </c>
      <c r="F959" s="217">
        <f>VLOOKUP(C959,Hoja2!$D$2:$N$5000,4,FALSE)</f>
        <v>44348</v>
      </c>
      <c r="G959" s="217">
        <f>VLOOKUP(C959,Hoja2!$D$2:$N$5000,5,FALSE)</f>
        <v>45443</v>
      </c>
      <c r="H959" s="218">
        <f>VLOOKUP(C959,Hoja2!$D$2:$N$5000,6,FALSE)</f>
        <v>0.15357699999999999</v>
      </c>
      <c r="I959" s="218">
        <f>VLOOKUP(C959,Hoja2!$D$2:$N$5000,7,FALSE)</f>
        <v>0.103218</v>
      </c>
      <c r="J959" s="218">
        <f>VLOOKUP(C959,Hoja2!$D$2:$N$5000,8,FALSE)</f>
        <v>0.66659999999999997</v>
      </c>
      <c r="K959" s="218">
        <f>VLOOKUP(C959,Hoja2!$D$2:$N$5000,9,FALSE)</f>
        <v>0.19370499999999999</v>
      </c>
      <c r="L959" s="218">
        <f>VLOOKUP(C959,Hoja2!$D$2:$N$5000,10,FALSE)</f>
        <v>52.126776999999997</v>
      </c>
      <c r="M959" s="218">
        <f>VLOOKUP(C959,Hoja2!$D$2:$N$5000,11,FALSE)</f>
        <v>17.037426</v>
      </c>
    </row>
    <row r="960" spans="1:13">
      <c r="A960" s="529"/>
      <c r="B960" s="529"/>
      <c r="C960" s="398" t="s">
        <v>5484</v>
      </c>
      <c r="D960" s="221" t="str">
        <f>VLOOKUP(C960,Hoja2!$D$2:$N$5000,2,FALSE)</f>
        <v>Alimentos</v>
      </c>
      <c r="E960" s="215">
        <f>VLOOKUP(C960,Hoja2!$D$2:$N$5000,3,FALSE)</f>
        <v>3</v>
      </c>
      <c r="F960" s="217">
        <f>VLOOKUP(C960,Hoja2!$D$2:$N$5000,4,FALSE)</f>
        <v>44348</v>
      </c>
      <c r="G960" s="217">
        <f>VLOOKUP(C960,Hoja2!$D$2:$N$5000,5,FALSE)</f>
        <v>45443</v>
      </c>
      <c r="H960" s="218">
        <f>VLOOKUP(C960,Hoja2!$D$2:$N$5000,6,FALSE)</f>
        <v>0.14457400000000001</v>
      </c>
      <c r="I960" s="218">
        <f>VLOOKUP(C960,Hoja2!$D$2:$N$5000,7,FALSE)</f>
        <v>6.9197999999999996E-2</v>
      </c>
      <c r="J960" s="218">
        <f>VLOOKUP(C960,Hoja2!$D$2:$N$5000,8,FALSE)</f>
        <v>0.65544000000000002</v>
      </c>
      <c r="K960" s="218">
        <f>VLOOKUP(C960,Hoja2!$D$2:$N$5000,9,FALSE)</f>
        <v>0.16822599999999999</v>
      </c>
      <c r="L960" s="218">
        <f>VLOOKUP(C960,Hoja2!$D$2:$N$5000,10,FALSE)</f>
        <v>35.006726</v>
      </c>
      <c r="M960" s="218">
        <f>VLOOKUP(C960,Hoja2!$D$2:$N$5000,11,FALSE)</f>
        <v>19.525839000000001</v>
      </c>
    </row>
    <row r="961" spans="1:13">
      <c r="A961" s="529"/>
      <c r="B961" s="529"/>
      <c r="C961" s="398" t="s">
        <v>5479</v>
      </c>
      <c r="D961" s="221" t="str">
        <f>VLOOKUP(C961,Hoja2!$D$2:$N$5000,2,FALSE)</f>
        <v>Alimentos</v>
      </c>
      <c r="E961" s="215">
        <f>VLOOKUP(C961,Hoja2!$D$2:$N$5000,3,FALSE)</f>
        <v>3</v>
      </c>
      <c r="F961" s="217">
        <f>VLOOKUP(C961,Hoja2!$D$2:$N$5000,4,FALSE)</f>
        <v>44348</v>
      </c>
      <c r="G961" s="217">
        <f>VLOOKUP(C961,Hoja2!$D$2:$N$5000,5,FALSE)</f>
        <v>45443</v>
      </c>
      <c r="H961" s="218">
        <f>VLOOKUP(C961,Hoja2!$D$2:$N$5000,6,FALSE)</f>
        <v>0.16319800000000001</v>
      </c>
      <c r="I961" s="218">
        <f>VLOOKUP(C961,Hoja2!$D$2:$N$5000,7,FALSE)</f>
        <v>0.14055699999999999</v>
      </c>
      <c r="J961" s="218">
        <f>VLOOKUP(C961,Hoja2!$D$2:$N$5000,8,FALSE)</f>
        <v>0.76156000000000001</v>
      </c>
      <c r="K961" s="218">
        <f>VLOOKUP(C961,Hoja2!$D$2:$N$5000,9,FALSE)</f>
        <v>0.16822599999999999</v>
      </c>
      <c r="L961" s="218">
        <f>VLOOKUP(C961,Hoja2!$D$2:$N$5000,10,FALSE)</f>
        <v>82.654482000000002</v>
      </c>
      <c r="M961" s="218">
        <f>VLOOKUP(C961,Hoja2!$D$2:$N$5000,11,FALSE)</f>
        <v>13.198606</v>
      </c>
    </row>
    <row r="962" spans="1:13">
      <c r="A962" s="529"/>
      <c r="B962" s="529"/>
      <c r="C962" s="398" t="s">
        <v>5481</v>
      </c>
      <c r="D962" s="221" t="str">
        <f>VLOOKUP(C962,Hoja2!$D$2:$N$5000,2,FALSE)</f>
        <v>Alimentos</v>
      </c>
      <c r="E962" s="215">
        <f>VLOOKUP(C962,Hoja2!$D$2:$N$5000,3,FALSE)</f>
        <v>7</v>
      </c>
      <c r="F962" s="217">
        <f>VLOOKUP(C962,Hoja2!$D$2:$N$5000,4,FALSE)</f>
        <v>44348</v>
      </c>
      <c r="G962" s="217">
        <f>VLOOKUP(C962,Hoja2!$D$2:$N$5000,5,FALSE)</f>
        <v>45443</v>
      </c>
      <c r="H962" s="218">
        <f>VLOOKUP(C962,Hoja2!$D$2:$N$5000,6,FALSE)</f>
        <v>0.21230199999999999</v>
      </c>
      <c r="I962" s="218">
        <f>VLOOKUP(C962,Hoja2!$D$2:$N$5000,7,FALSE)</f>
        <v>0.78019099999999997</v>
      </c>
      <c r="J962" s="218">
        <f>VLOOKUP(C962,Hoja2!$D$2:$N$5000,8,FALSE)</f>
        <v>0.74060000000000004</v>
      </c>
      <c r="K962" s="218">
        <f>VLOOKUP(C962,Hoja2!$D$2:$N$5000,9,FALSE)</f>
        <v>0.70151600000000003</v>
      </c>
      <c r="L962" s="218">
        <f>VLOOKUP(C962,Hoja2!$D$2:$N$5000,10,FALSE)</f>
        <v>442.92035299999998</v>
      </c>
      <c r="M962" s="218">
        <f>VLOOKUP(C962,Hoja2!$D$2:$N$5000,11,FALSE)</f>
        <v>12.167495000000001</v>
      </c>
    </row>
    <row r="963" spans="1:13">
      <c r="A963" s="529"/>
      <c r="B963" s="529"/>
      <c r="C963" s="398" t="s">
        <v>7190</v>
      </c>
      <c r="D963" s="221" t="str">
        <f>VLOOKUP(C963,Hoja2!$D$2:$N$5000,2,FALSE)</f>
        <v>Alimentos</v>
      </c>
      <c r="E963" s="215">
        <f>VLOOKUP(C963,Hoja2!$D$2:$N$5000,3,FALSE)</f>
        <v>6</v>
      </c>
      <c r="F963" s="217">
        <f>VLOOKUP(C963,Hoja2!$D$2:$N$5000,4,FALSE)</f>
        <v>44348</v>
      </c>
      <c r="G963" s="217">
        <f>VLOOKUP(C963,Hoja2!$D$2:$N$5000,5,FALSE)</f>
        <v>45443</v>
      </c>
      <c r="H963" s="218">
        <f>VLOOKUP(C963,Hoja2!$D$2:$N$5000,6,FALSE)</f>
        <v>0.17383000000000001</v>
      </c>
      <c r="I963" s="218">
        <f>VLOOKUP(C963,Hoja2!$D$2:$N$5000,7,FALSE)</f>
        <v>0.13209399999999999</v>
      </c>
      <c r="J963" s="218">
        <f>VLOOKUP(C963,Hoja2!$D$2:$N$5000,8,FALSE)</f>
        <v>0.3856</v>
      </c>
      <c r="K963" s="218">
        <f>VLOOKUP(C963,Hoja2!$D$2:$N$5000,9,FALSE)</f>
        <v>0.40130900000000003</v>
      </c>
      <c r="L963" s="218">
        <f>VLOOKUP(C963,Hoja2!$D$2:$N$5000,10,FALSE)</f>
        <v>38.919522000000001</v>
      </c>
      <c r="M963" s="218">
        <f>VLOOKUP(C963,Hoja2!$D$2:$N$5000,11,FALSE)</f>
        <v>32.100900000000003</v>
      </c>
    </row>
    <row r="964" spans="1:13">
      <c r="A964" s="529"/>
      <c r="B964" s="529"/>
      <c r="C964" s="398" t="s">
        <v>3615</v>
      </c>
      <c r="D964" s="221" t="str">
        <f>VLOOKUP(C964,Hoja2!$D$2:$N$5000,2,FALSE)</f>
        <v>Agroindustria</v>
      </c>
      <c r="E964" s="215">
        <f>VLOOKUP(C964,Hoja2!$D$2:$N$5000,3,FALSE)</f>
        <v>8</v>
      </c>
      <c r="F964" s="217">
        <f>VLOOKUP(C964,Hoja2!$D$2:$N$5000,4,FALSE)</f>
        <v>43497</v>
      </c>
      <c r="G964" s="217">
        <f>VLOOKUP(C964,Hoja2!$D$2:$N$5000,5,FALSE)</f>
        <v>45291</v>
      </c>
      <c r="H964" s="218">
        <f>VLOOKUP(C964,Hoja2!$D$2:$N$5000,6,FALSE)</f>
        <v>0.11669599999999999</v>
      </c>
      <c r="I964" s="218">
        <f>VLOOKUP(C964,Hoja2!$D$2:$N$5000,7,FALSE)</f>
        <v>0.56776000000000004</v>
      </c>
      <c r="J964" s="218">
        <f>VLOOKUP(C964,Hoja2!$D$2:$N$5000,8,FALSE)</f>
        <v>0.48452000000000001</v>
      </c>
      <c r="K964" s="218">
        <f>VLOOKUP(C964,Hoja2!$D$2:$N$5000,9,FALSE)</f>
        <v>0.24175199999999999</v>
      </c>
      <c r="L964" s="218">
        <f>VLOOKUP(C964,Hoja2!$D$2:$N$5000,10,FALSE)</f>
        <v>212.316777</v>
      </c>
      <c r="M964" s="218">
        <f>VLOOKUP(C964,Hoja2!$D$2:$N$5000,11,FALSE)</f>
        <v>15.163284000000001</v>
      </c>
    </row>
    <row r="965" spans="1:13">
      <c r="A965" s="529"/>
      <c r="B965" s="529"/>
      <c r="C965" s="398" t="s">
        <v>3617</v>
      </c>
      <c r="D965" s="221" t="str">
        <f>VLOOKUP(C965,Hoja2!$D$2:$N$5000,2,FALSE)</f>
        <v>Agroindustria</v>
      </c>
      <c r="E965" s="215">
        <f>VLOOKUP(C965,Hoja2!$D$2:$N$5000,3,FALSE)</f>
        <v>8</v>
      </c>
      <c r="F965" s="217">
        <f>VLOOKUP(C965,Hoja2!$D$2:$N$5000,4,FALSE)</f>
        <v>43497</v>
      </c>
      <c r="G965" s="217">
        <f>VLOOKUP(C965,Hoja2!$D$2:$N$5000,5,FALSE)</f>
        <v>45291</v>
      </c>
      <c r="H965" s="218">
        <f>VLOOKUP(C965,Hoja2!$D$2:$N$5000,6,FALSE)</f>
        <v>1.2649000000000001E-2</v>
      </c>
      <c r="I965" s="218">
        <f>VLOOKUP(C965,Hoja2!$D$2:$N$5000,7,FALSE)</f>
        <v>0.550292</v>
      </c>
      <c r="J965" s="218">
        <f>VLOOKUP(C965,Hoja2!$D$2:$N$5000,8,FALSE)</f>
        <v>0.37264000000000003</v>
      </c>
      <c r="K965" s="218">
        <f>VLOOKUP(C965,Hoja2!$D$2:$N$5000,9,FALSE)</f>
        <v>9.4599000000000003E-2</v>
      </c>
      <c r="L965" s="218">
        <f>VLOOKUP(C965,Hoja2!$D$2:$N$5000,10,FALSE)</f>
        <v>158.26760300000001</v>
      </c>
      <c r="M965" s="218">
        <f>VLOOKUP(C965,Hoja2!$D$2:$N$5000,11,FALSE)</f>
        <v>13.679532999999999</v>
      </c>
    </row>
    <row r="966" spans="1:13">
      <c r="A966" s="529"/>
      <c r="B966" s="529"/>
      <c r="C966" s="398" t="s">
        <v>3003</v>
      </c>
      <c r="D966" s="221" t="str">
        <f>VLOOKUP(C966,Hoja2!$D$2:$N$5000,2,FALSE)</f>
        <v>Alimentos</v>
      </c>
      <c r="E966" s="215">
        <f>VLOOKUP(C966,Hoja2!$D$2:$N$5000,3,FALSE)</f>
        <v>9</v>
      </c>
      <c r="F966" s="217">
        <f>VLOOKUP(C966,Hoja2!$D$2:$N$5000,4,FALSE)</f>
        <v>43252</v>
      </c>
      <c r="G966" s="217">
        <f>VLOOKUP(C966,Hoja2!$D$2:$N$5000,5,FALSE)</f>
        <v>44561</v>
      </c>
      <c r="H966" s="218">
        <f>VLOOKUP(C966,Hoja2!$D$2:$N$5000,6,FALSE)</f>
        <v>0.20983399999999999</v>
      </c>
      <c r="I966" s="218">
        <f>VLOOKUP(C966,Hoja2!$D$2:$N$5000,7,FALSE)</f>
        <v>0.33509100000000003</v>
      </c>
      <c r="J966" s="218">
        <f>VLOOKUP(C966,Hoja2!$D$2:$N$5000,8,FALSE)</f>
        <v>0.64632000000000001</v>
      </c>
      <c r="K966" s="218">
        <f>VLOOKUP(C966,Hoja2!$D$2:$N$5000,9,FALSE)</f>
        <v>0.55383199999999999</v>
      </c>
      <c r="L966" s="218">
        <f>VLOOKUP(C966,Hoja2!$D$2:$N$5000,10,FALSE)</f>
        <v>166.769102</v>
      </c>
      <c r="M966" s="218">
        <f>VLOOKUP(C966,Hoja2!$D$2:$N$5000,11,FALSE)</f>
        <v>20.382614</v>
      </c>
    </row>
    <row r="967" spans="1:13">
      <c r="A967" s="529"/>
      <c r="B967" s="529"/>
      <c r="C967" s="398" t="s">
        <v>2511</v>
      </c>
      <c r="D967" s="221" t="str">
        <f>VLOOKUP(C967,Hoja2!$D$2:$N$5000,2,FALSE)</f>
        <v>Cerámicos</v>
      </c>
      <c r="E967" s="215">
        <f>VLOOKUP(C967,Hoja2!$D$2:$N$5000,3,FALSE)</f>
        <v>7</v>
      </c>
      <c r="F967" s="217">
        <f>VLOOKUP(C967,Hoja2!$D$2:$N$5000,4,FALSE)</f>
        <v>44136</v>
      </c>
      <c r="G967" s="217">
        <f>VLOOKUP(C967,Hoja2!$D$2:$N$5000,5,FALSE)</f>
        <v>45961</v>
      </c>
      <c r="H967" s="218">
        <f>VLOOKUP(C967,Hoja2!$D$2:$N$5000,6,FALSE)</f>
        <v>0.20907800000000001</v>
      </c>
      <c r="I967" s="218">
        <f>VLOOKUP(C967,Hoja2!$D$2:$N$5000,7,FALSE)</f>
        <v>0.92230599999999996</v>
      </c>
      <c r="J967" s="218">
        <f>VLOOKUP(C967,Hoja2!$D$2:$N$5000,8,FALSE)</f>
        <v>2.10772</v>
      </c>
      <c r="K967" s="218">
        <f>VLOOKUP(C967,Hoja2!$D$2:$N$5000,9,FALSE)</f>
        <v>2.1767639999999999</v>
      </c>
      <c r="L967" s="218">
        <f>VLOOKUP(C967,Hoja2!$D$2:$N$5000,10,FALSE)</f>
        <v>1490.148958</v>
      </c>
      <c r="M967" s="218">
        <f>VLOOKUP(C967,Hoja2!$D$2:$N$5000,11,FALSE)</f>
        <v>12.380813</v>
      </c>
    </row>
    <row r="968" spans="1:13">
      <c r="A968" s="529"/>
      <c r="B968" s="529"/>
      <c r="C968" s="398" t="s">
        <v>6406</v>
      </c>
      <c r="D968" s="221" t="str">
        <f>VLOOKUP(C968,Hoja2!$D$2:$N$5000,2,FALSE)</f>
        <v>Otros</v>
      </c>
      <c r="E968" s="215">
        <f>VLOOKUP(C968,Hoja2!$D$2:$N$5000,3,FALSE)</f>
        <v>7</v>
      </c>
      <c r="F968" s="217">
        <f>VLOOKUP(C968,Hoja2!$D$2:$N$5000,4,FALSE)</f>
        <v>44044</v>
      </c>
      <c r="G968" s="217">
        <f>VLOOKUP(C968,Hoja2!$D$2:$N$5000,5,FALSE)</f>
        <v>45657</v>
      </c>
      <c r="H968" s="218">
        <f>VLOOKUP(C968,Hoja2!$D$2:$N$5000,6,FALSE)</f>
        <v>0.19614200000000001</v>
      </c>
      <c r="I968" s="218">
        <f>VLOOKUP(C968,Hoja2!$D$2:$N$5000,7,FALSE)</f>
        <v>0.60175100000000004</v>
      </c>
      <c r="J968" s="218">
        <f>VLOOKUP(C968,Hoja2!$D$2:$N$5000,8,FALSE)</f>
        <v>0.85875999999999997</v>
      </c>
      <c r="K968" s="218">
        <f>VLOOKUP(C968,Hoja2!$D$2:$N$5000,9,FALSE)</f>
        <v>0.57771899999999998</v>
      </c>
      <c r="L968" s="218">
        <f>VLOOKUP(C968,Hoja2!$D$2:$N$5000,10,FALSE)</f>
        <v>396.12363199999999</v>
      </c>
      <c r="M968" s="218">
        <f>VLOOKUP(C968,Hoja2!$D$2:$N$5000,11,FALSE)</f>
        <v>16.441298</v>
      </c>
    </row>
    <row r="969" spans="1:13">
      <c r="A969" s="529"/>
      <c r="B969" s="529"/>
      <c r="C969" s="398" t="s">
        <v>6408</v>
      </c>
      <c r="D969" s="221" t="str">
        <f>VLOOKUP(C969,Hoja2!$D$2:$N$5000,2,FALSE)</f>
        <v>Otros</v>
      </c>
      <c r="E969" s="215">
        <f>VLOOKUP(C969,Hoja2!$D$2:$N$5000,3,FALSE)</f>
        <v>7</v>
      </c>
      <c r="F969" s="217">
        <f>VLOOKUP(C969,Hoja2!$D$2:$N$5000,4,FALSE)</f>
        <v>44044</v>
      </c>
      <c r="G969" s="217">
        <f>VLOOKUP(C969,Hoja2!$D$2:$N$5000,5,FALSE)</f>
        <v>45657</v>
      </c>
      <c r="H969" s="218">
        <f>VLOOKUP(C969,Hoja2!$D$2:$N$5000,6,FALSE)</f>
        <v>0.127</v>
      </c>
      <c r="I969" s="218">
        <f>VLOOKUP(C969,Hoja2!$D$2:$N$5000,7,FALSE)</f>
        <v>0.36541499999999999</v>
      </c>
      <c r="J969" s="218">
        <f>VLOOKUP(C969,Hoja2!$D$2:$N$5000,8,FALSE)</f>
        <v>0.19832</v>
      </c>
      <c r="K969" s="218">
        <f>VLOOKUP(C969,Hoja2!$D$2:$N$5000,9,FALSE)</f>
        <v>0.15474599999999999</v>
      </c>
      <c r="L969" s="218">
        <f>VLOOKUP(C969,Hoja2!$D$2:$N$5000,10,FALSE)</f>
        <v>55.544060999999999</v>
      </c>
      <c r="M969" s="218">
        <f>VLOOKUP(C969,Hoja2!$D$2:$N$5000,11,FALSE)</f>
        <v>19.928832</v>
      </c>
    </row>
    <row r="970" spans="1:13">
      <c r="A970" s="529"/>
      <c r="B970" s="529"/>
      <c r="C970" s="398" t="s">
        <v>3715</v>
      </c>
      <c r="D970" s="221" t="str">
        <f>VLOOKUP(C970,Hoja2!$D$2:$N$5000,2,FALSE)</f>
        <v>Otros</v>
      </c>
      <c r="E970" s="215">
        <f>VLOOKUP(C970,Hoja2!$D$2:$N$5000,3,FALSE)</f>
        <v>7</v>
      </c>
      <c r="F970" s="217">
        <f>VLOOKUP(C970,Hoja2!$D$2:$N$5000,4,FALSE)</f>
        <v>43525</v>
      </c>
      <c r="G970" s="217">
        <f>VLOOKUP(C970,Hoja2!$D$2:$N$5000,5,FALSE)</f>
        <v>45351</v>
      </c>
      <c r="H970" s="218">
        <f>VLOOKUP(C970,Hoja2!$D$2:$N$5000,6,FALSE)</f>
        <v>0.215498</v>
      </c>
      <c r="I970" s="218">
        <f>VLOOKUP(C970,Hoja2!$D$2:$N$5000,7,FALSE)</f>
        <v>0.57708599999999999</v>
      </c>
      <c r="J970" s="218">
        <f>VLOOKUP(C970,Hoja2!$D$2:$N$5000,8,FALSE)</f>
        <v>0.24296000000000001</v>
      </c>
      <c r="K970" s="218">
        <f>VLOOKUP(C970,Hoja2!$D$2:$N$5000,9,FALSE)</f>
        <v>0.216645</v>
      </c>
      <c r="L970" s="218">
        <f>VLOOKUP(C970,Hoja2!$D$2:$N$5000,10,FALSE)</f>
        <v>107.47172999999999</v>
      </c>
      <c r="M970" s="218">
        <f>VLOOKUP(C970,Hoja2!$D$2:$N$5000,11,FALSE)</f>
        <v>16.945238</v>
      </c>
    </row>
    <row r="971" spans="1:13">
      <c r="A971" s="529"/>
      <c r="B971" s="529"/>
      <c r="C971" s="398" t="s">
        <v>3717</v>
      </c>
      <c r="D971" s="221" t="str">
        <f>VLOOKUP(C971,Hoja2!$D$2:$N$5000,2,FALSE)</f>
        <v>Otros</v>
      </c>
      <c r="E971" s="215">
        <f>VLOOKUP(C971,Hoja2!$D$2:$N$5000,3,FALSE)</f>
        <v>7</v>
      </c>
      <c r="F971" s="217">
        <f>VLOOKUP(C971,Hoja2!$D$2:$N$5000,4,FALSE)</f>
        <v>43525</v>
      </c>
      <c r="G971" s="217">
        <f>VLOOKUP(C971,Hoja2!$D$2:$N$5000,5,FALSE)</f>
        <v>45351</v>
      </c>
      <c r="H971" s="218">
        <f>VLOOKUP(C971,Hoja2!$D$2:$N$5000,6,FALSE)</f>
        <v>0.22434799999999999</v>
      </c>
      <c r="I971" s="218">
        <f>VLOOKUP(C971,Hoja2!$D$2:$N$5000,7,FALSE)</f>
        <v>0.49910900000000002</v>
      </c>
      <c r="J971" s="218">
        <f>VLOOKUP(C971,Hoja2!$D$2:$N$5000,8,FALSE)</f>
        <v>0.25879999999999997</v>
      </c>
      <c r="K971" s="218">
        <f>VLOOKUP(C971,Hoja2!$D$2:$N$5000,9,FALSE)</f>
        <v>0.26822699999999999</v>
      </c>
      <c r="L971" s="218">
        <f>VLOOKUP(C971,Hoja2!$D$2:$N$5000,10,FALSE)</f>
        <v>99.012878000000001</v>
      </c>
      <c r="M971" s="218">
        <f>VLOOKUP(C971,Hoja2!$D$2:$N$5000,11,FALSE)</f>
        <v>18.838308999999999</v>
      </c>
    </row>
    <row r="972" spans="1:13" s="361" customFormat="1">
      <c r="A972" s="529"/>
      <c r="B972" s="529"/>
      <c r="C972" s="398" t="s">
        <v>5341</v>
      </c>
      <c r="D972" s="369" t="str">
        <f>VLOOKUP(C972,Hoja2!$D$2:$N$5000,2,FALSE)</f>
        <v>Alimentos</v>
      </c>
      <c r="E972" s="364">
        <f>VLOOKUP(C972,Hoja2!$D$2:$N$5000,3,FALSE)</f>
        <v>8</v>
      </c>
      <c r="F972" s="366">
        <f>VLOOKUP(C972,Hoja2!$D$2:$N$5000,4,FALSE)</f>
        <v>43191</v>
      </c>
      <c r="G972" s="366">
        <f>VLOOKUP(C972,Hoja2!$D$2:$N$5000,5,FALSE)</f>
        <v>46843</v>
      </c>
      <c r="H972" s="367">
        <f>VLOOKUP(C972,Hoja2!$D$2:$N$5000,6,FALSE)</f>
        <v>0.20492099999999999</v>
      </c>
      <c r="I972" s="367">
        <f>VLOOKUP(C972,Hoja2!$D$2:$N$5000,7,FALSE)</f>
        <v>0.71997199999999995</v>
      </c>
      <c r="J972" s="367">
        <f>VLOOKUP(C972,Hoja2!$D$2:$N$5000,8,FALSE)</f>
        <v>0.33312000000000003</v>
      </c>
      <c r="K972" s="367">
        <f>VLOOKUP(C972,Hoja2!$D$2:$N$5000,9,FALSE)</f>
        <v>0.32583899999999999</v>
      </c>
      <c r="L972" s="367">
        <f>VLOOKUP(C972,Hoja2!$D$2:$N$5000,10,FALSE)</f>
        <v>185.09775500000001</v>
      </c>
      <c r="M972" s="367">
        <f>VLOOKUP(C972,Hoja2!$D$2:$N$5000,11,FALSE)</f>
        <v>17.26163</v>
      </c>
    </row>
    <row r="973" spans="1:13" s="361" customFormat="1">
      <c r="A973" s="529"/>
      <c r="B973" s="529"/>
      <c r="C973" s="398" t="s">
        <v>5342</v>
      </c>
      <c r="D973" s="369" t="str">
        <f>VLOOKUP(C973,Hoja2!$D$2:$N$5000,2,FALSE)</f>
        <v>Alimentos</v>
      </c>
      <c r="E973" s="364">
        <f>VLOOKUP(C973,Hoja2!$D$2:$N$5000,3,FALSE)</f>
        <v>8</v>
      </c>
      <c r="F973" s="366">
        <f>VLOOKUP(C973,Hoja2!$D$2:$N$5000,4,FALSE)</f>
        <v>43191</v>
      </c>
      <c r="G973" s="366">
        <f>VLOOKUP(C973,Hoja2!$D$2:$N$5000,5,FALSE)</f>
        <v>46843</v>
      </c>
      <c r="H973" s="367">
        <f>VLOOKUP(C973,Hoja2!$D$2:$N$5000,6,FALSE)</f>
        <v>0.10011</v>
      </c>
      <c r="I973" s="367">
        <f>VLOOKUP(C973,Hoja2!$D$2:$N$5000,7,FALSE)</f>
        <v>0.58583700000000005</v>
      </c>
      <c r="J973" s="367">
        <f>VLOOKUP(C973,Hoja2!$D$2:$N$5000,8,FALSE)</f>
        <v>2.0447600000000001</v>
      </c>
      <c r="K973" s="367">
        <f>VLOOKUP(C973,Hoja2!$D$2:$N$5000,9,FALSE)</f>
        <v>1.4505110000000001</v>
      </c>
      <c r="L973" s="367">
        <f>VLOOKUP(C973,Hoja2!$D$2:$N$5000,10,FALSE)</f>
        <v>924.48258399999997</v>
      </c>
      <c r="M973" s="367">
        <f>VLOOKUP(C973,Hoja2!$D$2:$N$5000,11,FALSE)</f>
        <v>16.737483999999998</v>
      </c>
    </row>
    <row r="974" spans="1:13" s="392" customFormat="1">
      <c r="A974" s="529"/>
      <c r="B974" s="529"/>
      <c r="C974" s="398" t="s">
        <v>5343</v>
      </c>
      <c r="D974" s="402" t="str">
        <f>VLOOKUP(C974,Hoja2!$D$2:$N$5000,2,FALSE)</f>
        <v>Alimentos</v>
      </c>
      <c r="E974" s="397">
        <f>VLOOKUP(C974,Hoja2!$D$2:$N$5000,3,FALSE)</f>
        <v>7</v>
      </c>
      <c r="F974" s="399">
        <f>VLOOKUP(C974,Hoja2!$D$2:$N$5000,4,FALSE)</f>
        <v>43191</v>
      </c>
      <c r="G974" s="399">
        <f>VLOOKUP(C974,Hoja2!$D$2:$N$5000,5,FALSE)</f>
        <v>46843</v>
      </c>
      <c r="H974" s="400">
        <f>VLOOKUP(C974,Hoja2!$D$2:$N$5000,6,FALSE)</f>
        <v>8.0685000000000007E-2</v>
      </c>
      <c r="I974" s="400">
        <f>VLOOKUP(C974,Hoja2!$D$2:$N$5000,7,FALSE)</f>
        <v>0.41859000000000002</v>
      </c>
      <c r="J974" s="400">
        <f>VLOOKUP(C974,Hoja2!$D$2:$N$5000,8,FALSE)</f>
        <v>2.1750400000000001</v>
      </c>
      <c r="K974" s="400">
        <f>VLOOKUP(C974,Hoja2!$D$2:$N$5000,9,FALSE)</f>
        <v>1.3927160000000001</v>
      </c>
      <c r="L974" s="400">
        <f>VLOOKUP(C974,Hoja2!$D$2:$N$5000,10,FALSE)</f>
        <v>697.91199700000004</v>
      </c>
      <c r="M974" s="400">
        <f>VLOOKUP(C974,Hoja2!$D$2:$N$5000,11,FALSE)</f>
        <v>17.905802000000001</v>
      </c>
    </row>
    <row r="975" spans="1:13" s="392" customFormat="1">
      <c r="A975" s="529"/>
      <c r="B975" s="529"/>
      <c r="C975" s="398" t="s">
        <v>5344</v>
      </c>
      <c r="D975" s="402" t="str">
        <f>VLOOKUP(C975,Hoja2!$D$2:$N$5000,2,FALSE)</f>
        <v>Alimentos</v>
      </c>
      <c r="E975" s="397">
        <f>VLOOKUP(C975,Hoja2!$D$2:$N$5000,3,FALSE)</f>
        <v>7</v>
      </c>
      <c r="F975" s="399">
        <f>VLOOKUP(C975,Hoja2!$D$2:$N$5000,4,FALSE)</f>
        <v>43191</v>
      </c>
      <c r="G975" s="399">
        <f>VLOOKUP(C975,Hoja2!$D$2:$N$5000,5,FALSE)</f>
        <v>46843</v>
      </c>
      <c r="H975" s="400">
        <f>VLOOKUP(C975,Hoja2!$D$2:$N$5000,6,FALSE)</f>
        <v>0.210066</v>
      </c>
      <c r="I975" s="400">
        <f>VLOOKUP(C975,Hoja2!$D$2:$N$5000,7,FALSE)</f>
        <v>0.565446</v>
      </c>
      <c r="J975" s="400">
        <f>VLOOKUP(C975,Hoja2!$D$2:$N$5000,8,FALSE)</f>
        <v>1.0371999999999999</v>
      </c>
      <c r="K975" s="400">
        <f>VLOOKUP(C975,Hoja2!$D$2:$N$5000,9,FALSE)</f>
        <v>1.0522739999999999</v>
      </c>
      <c r="L975" s="400">
        <f>VLOOKUP(C975,Hoja2!$D$2:$N$5000,10,FALSE)</f>
        <v>449.56585799999999</v>
      </c>
      <c r="M975" s="400">
        <f>VLOOKUP(C975,Hoja2!$D$2:$N$5000,11,FALSE)</f>
        <v>18.851026000000001</v>
      </c>
    </row>
    <row r="976" spans="1:13" s="392" customFormat="1">
      <c r="A976" s="529"/>
      <c r="B976" s="529"/>
      <c r="C976" s="398" t="s">
        <v>5345</v>
      </c>
      <c r="D976" s="402" t="str">
        <f>VLOOKUP(C976,Hoja2!$D$2:$N$5000,2,FALSE)</f>
        <v>Alimentos</v>
      </c>
      <c r="E976" s="397">
        <f>VLOOKUP(C976,Hoja2!$D$2:$N$5000,3,FALSE)</f>
        <v>7</v>
      </c>
      <c r="F976" s="399">
        <f>VLOOKUP(C976,Hoja2!$D$2:$N$5000,4,FALSE)</f>
        <v>43191</v>
      </c>
      <c r="G976" s="399">
        <f>VLOOKUP(C976,Hoja2!$D$2:$N$5000,5,FALSE)</f>
        <v>46843</v>
      </c>
      <c r="H976" s="400">
        <f>VLOOKUP(C976,Hoja2!$D$2:$N$5000,6,FALSE)</f>
        <v>0.16764299999999999</v>
      </c>
      <c r="I976" s="400">
        <f>VLOOKUP(C976,Hoja2!$D$2:$N$5000,7,FALSE)</f>
        <v>0.57753299999999996</v>
      </c>
      <c r="J976" s="400">
        <f>VLOOKUP(C976,Hoja2!$D$2:$N$5000,8,FALSE)</f>
        <v>0.23855999999999999</v>
      </c>
      <c r="K976" s="400">
        <f>VLOOKUP(C976,Hoja2!$D$2:$N$5000,9,FALSE)</f>
        <v>0.15474599999999999</v>
      </c>
      <c r="L976" s="400">
        <f>VLOOKUP(C976,Hoja2!$D$2:$N$5000,10,FALSE)</f>
        <v>105.60686800000001</v>
      </c>
      <c r="M976" s="400">
        <f>VLOOKUP(C976,Hoja2!$D$2:$N$5000,11,FALSE)</f>
        <v>16.453462999999999</v>
      </c>
    </row>
    <row r="977" spans="1:13" s="392" customFormat="1">
      <c r="A977" s="529"/>
      <c r="B977" s="529"/>
      <c r="C977" s="398" t="s">
        <v>5346</v>
      </c>
      <c r="D977" s="402" t="str">
        <f>VLOOKUP(C977,Hoja2!$D$2:$N$5000,2,FALSE)</f>
        <v>Alimentos</v>
      </c>
      <c r="E977" s="397">
        <f>VLOOKUP(C977,Hoja2!$D$2:$N$5000,3,FALSE)</f>
        <v>7</v>
      </c>
      <c r="F977" s="399">
        <f>VLOOKUP(C977,Hoja2!$D$2:$N$5000,4,FALSE)</f>
        <v>43191</v>
      </c>
      <c r="G977" s="399">
        <f>VLOOKUP(C977,Hoja2!$D$2:$N$5000,5,FALSE)</f>
        <v>46843</v>
      </c>
      <c r="H977" s="400">
        <f>VLOOKUP(C977,Hoja2!$D$2:$N$5000,6,FALSE)</f>
        <v>0.200405</v>
      </c>
      <c r="I977" s="400">
        <f>VLOOKUP(C977,Hoja2!$D$2:$N$5000,7,FALSE)</f>
        <v>0.63321799999999995</v>
      </c>
      <c r="J977" s="400">
        <f>VLOOKUP(C977,Hoja2!$D$2:$N$5000,8,FALSE)</f>
        <v>0.13583999999999999</v>
      </c>
      <c r="K977" s="400">
        <f>VLOOKUP(C977,Hoja2!$D$2:$N$5000,9,FALSE)</f>
        <v>0.13411300000000001</v>
      </c>
      <c r="L977" s="400">
        <f>VLOOKUP(C977,Hoja2!$D$2:$N$5000,10,FALSE)</f>
        <v>65.929593999999994</v>
      </c>
      <c r="M977" s="400">
        <f>VLOOKUP(C977,Hoja2!$D$2:$N$5000,11,FALSE)</f>
        <v>18.011631999999999</v>
      </c>
    </row>
    <row r="978" spans="1:13" s="392" customFormat="1">
      <c r="A978" s="529"/>
      <c r="B978" s="529"/>
      <c r="C978" s="398" t="s">
        <v>5347</v>
      </c>
      <c r="D978" s="402" t="str">
        <f>VLOOKUP(C978,Hoja2!$D$2:$N$5000,2,FALSE)</f>
        <v>Alimentos</v>
      </c>
      <c r="E978" s="397">
        <f>VLOOKUP(C978,Hoja2!$D$2:$N$5000,3,FALSE)</f>
        <v>7</v>
      </c>
      <c r="F978" s="399">
        <f>VLOOKUP(C978,Hoja2!$D$2:$N$5000,4,FALSE)</f>
        <v>43221</v>
      </c>
      <c r="G978" s="399">
        <f>VLOOKUP(C978,Hoja2!$D$2:$N$5000,5,FALSE)</f>
        <v>46843</v>
      </c>
      <c r="H978" s="400">
        <f>VLOOKUP(C978,Hoja2!$D$2:$N$5000,6,FALSE)</f>
        <v>0.21288099999999999</v>
      </c>
      <c r="I978" s="400">
        <f>VLOOKUP(C978,Hoja2!$D$2:$N$5000,7,FALSE)</f>
        <v>0.59809400000000001</v>
      </c>
      <c r="J978" s="400">
        <f>VLOOKUP(C978,Hoja2!$D$2:$N$5000,8,FALSE)</f>
        <v>0.42859999999999998</v>
      </c>
      <c r="K978" s="400">
        <f>VLOOKUP(C978,Hoja2!$D$2:$N$5000,9,FALSE)</f>
        <v>0.40233999999999998</v>
      </c>
      <c r="L978" s="400">
        <f>VLOOKUP(C978,Hoja2!$D$2:$N$5000,10,FALSE)</f>
        <v>196.50089500000001</v>
      </c>
      <c r="M978" s="400">
        <f>VLOOKUP(C978,Hoja2!$D$2:$N$5000,11,FALSE)</f>
        <v>18.048164</v>
      </c>
    </row>
    <row r="979" spans="1:13" s="392" customFormat="1">
      <c r="A979" s="529"/>
      <c r="B979" s="529"/>
      <c r="C979" s="398" t="s">
        <v>6482</v>
      </c>
      <c r="D979" s="402" t="str">
        <f>VLOOKUP(C979,Hoja2!$D$2:$N$5000,2,FALSE)</f>
        <v>Hidrocarburos</v>
      </c>
      <c r="E979" s="397">
        <f>VLOOKUP(C979,Hoja2!$D$2:$N$5000,3,FALSE)</f>
        <v>7</v>
      </c>
      <c r="F979" s="399">
        <f>VLOOKUP(C979,Hoja2!$D$2:$N$5000,4,FALSE)</f>
        <v>44075</v>
      </c>
      <c r="G979" s="399">
        <f>VLOOKUP(C979,Hoja2!$D$2:$N$5000,5,FALSE)</f>
        <v>44926</v>
      </c>
      <c r="H979" s="400">
        <f>VLOOKUP(C979,Hoja2!$D$2:$N$5000,6,FALSE)</f>
        <v>0.25667000000000001</v>
      </c>
      <c r="I979" s="400">
        <f>VLOOKUP(C979,Hoja2!$D$2:$N$5000,7,FALSE)</f>
        <v>0.202072</v>
      </c>
      <c r="J979" s="400">
        <f>VLOOKUP(C979,Hoja2!$D$2:$N$5000,8,FALSE)</f>
        <v>0.15492</v>
      </c>
      <c r="K979" s="400">
        <f>VLOOKUP(C979,Hoja2!$D$2:$N$5000,9,FALSE)</f>
        <v>0.14443</v>
      </c>
      <c r="L979" s="400">
        <f>VLOOKUP(C979,Hoja2!$D$2:$N$5000,10,FALSE)</f>
        <v>23.995940999999998</v>
      </c>
      <c r="M979" s="400">
        <f>VLOOKUP(C979,Hoja2!$D$2:$N$5000,11,FALSE)</f>
        <v>23.859045999999999</v>
      </c>
    </row>
    <row r="980" spans="1:13" s="392" customFormat="1">
      <c r="A980" s="529"/>
      <c r="B980" s="529"/>
      <c r="C980" s="398" t="s">
        <v>2309</v>
      </c>
      <c r="D980" s="402" t="str">
        <f>VLOOKUP(C980,Hoja2!$D$2:$N$5000,2,FALSE)</f>
        <v>Químicos</v>
      </c>
      <c r="E980" s="397">
        <f>VLOOKUP(C980,Hoja2!$D$2:$N$5000,3,FALSE)</f>
        <v>6</v>
      </c>
      <c r="F980" s="399">
        <f>VLOOKUP(C980,Hoja2!$D$2:$N$5000,4,FALSE)</f>
        <v>42948</v>
      </c>
      <c r="G980" s="399">
        <f>VLOOKUP(C980,Hoja2!$D$2:$N$5000,5,FALSE)</f>
        <v>44561</v>
      </c>
      <c r="H980" s="400">
        <f>VLOOKUP(C980,Hoja2!$D$2:$N$5000,6,FALSE)</f>
        <v>0.13610800000000001</v>
      </c>
      <c r="I980" s="400">
        <f>VLOOKUP(C980,Hoja2!$D$2:$N$5000,7,FALSE)</f>
        <v>0.32619700000000001</v>
      </c>
      <c r="J980" s="400">
        <f>VLOOKUP(C980,Hoja2!$D$2:$N$5000,8,FALSE)</f>
        <v>0.27960000000000002</v>
      </c>
      <c r="K980" s="400">
        <f>VLOOKUP(C980,Hoja2!$D$2:$N$5000,9,FALSE)</f>
        <v>0.14405999999999999</v>
      </c>
      <c r="L980" s="400">
        <f>VLOOKUP(C980,Hoja2!$D$2:$N$5000,10,FALSE)</f>
        <v>69.703847999999994</v>
      </c>
      <c r="M980" s="400">
        <f>VLOOKUP(C980,Hoja2!$D$2:$N$5000,11,FALSE)</f>
        <v>17.356214999999999</v>
      </c>
    </row>
    <row r="981" spans="1:13" s="392" customFormat="1">
      <c r="A981" s="529"/>
      <c r="B981" s="529"/>
      <c r="C981" s="398" t="s">
        <v>5340</v>
      </c>
      <c r="D981" s="402" t="str">
        <f>VLOOKUP(C981,Hoja2!$D$2:$N$5000,2,FALSE)</f>
        <v>Alimentos</v>
      </c>
      <c r="E981" s="397">
        <f>VLOOKUP(C981,Hoja2!$D$2:$N$5000,3,FALSE)</f>
        <v>9</v>
      </c>
      <c r="F981" s="399">
        <f>VLOOKUP(C981,Hoja2!$D$2:$N$5000,4,FALSE)</f>
        <v>42917</v>
      </c>
      <c r="G981" s="399">
        <f>VLOOKUP(C981,Hoja2!$D$2:$N$5000,5,FALSE)</f>
        <v>46022</v>
      </c>
      <c r="H981" s="400">
        <f>VLOOKUP(C981,Hoja2!$D$2:$N$5000,6,FALSE)</f>
        <v>0.20022499999999999</v>
      </c>
      <c r="I981" s="400">
        <f>VLOOKUP(C981,Hoja2!$D$2:$N$5000,7,FALSE)</f>
        <v>0.66069599999999995</v>
      </c>
      <c r="J981" s="400">
        <f>VLOOKUP(C981,Hoja2!$D$2:$N$5000,8,FALSE)</f>
        <v>2.9277600000000001</v>
      </c>
      <c r="K981" s="400">
        <f>VLOOKUP(C981,Hoja2!$D$2:$N$5000,9,FALSE)</f>
        <v>2.72736</v>
      </c>
      <c r="L981" s="400">
        <f>VLOOKUP(C981,Hoja2!$D$2:$N$5000,10,FALSE)</f>
        <v>1489.536949</v>
      </c>
      <c r="M981" s="400">
        <f>VLOOKUP(C981,Hoja2!$D$2:$N$5000,11,FALSE)</f>
        <v>14.96555</v>
      </c>
    </row>
    <row r="982" spans="1:13" s="392" customFormat="1">
      <c r="A982" s="529"/>
      <c r="B982" s="529"/>
      <c r="C982" s="398" t="s">
        <v>2836</v>
      </c>
      <c r="D982" s="402" t="str">
        <f>VLOOKUP(C982,Hoja2!$D$2:$N$5000,2,FALSE)</f>
        <v>SALUD</v>
      </c>
      <c r="E982" s="397">
        <f>VLOOKUP(C982,Hoja2!$D$2:$N$5000,3,FALSE)</f>
        <v>7</v>
      </c>
      <c r="F982" s="399">
        <f>VLOOKUP(C982,Hoja2!$D$2:$N$5000,4,FALSE)</f>
        <v>44287</v>
      </c>
      <c r="G982" s="399">
        <f>VLOOKUP(C982,Hoja2!$D$2:$N$5000,5,FALSE)</f>
        <v>46752</v>
      </c>
      <c r="H982" s="400">
        <f>VLOOKUP(C982,Hoja2!$D$2:$N$5000,6,FALSE)</f>
        <v>0.20985699999999999</v>
      </c>
      <c r="I982" s="400">
        <f>VLOOKUP(C982,Hoja2!$D$2:$N$5000,7,FALSE)</f>
        <v>0.72140099999999996</v>
      </c>
      <c r="J982" s="400">
        <f>VLOOKUP(C982,Hoja2!$D$2:$N$5000,8,FALSE)</f>
        <v>0.43691999999999998</v>
      </c>
      <c r="K982" s="400">
        <f>VLOOKUP(C982,Hoja2!$D$2:$N$5000,9,FALSE)</f>
        <v>0.39202399999999998</v>
      </c>
      <c r="L982" s="400">
        <f>VLOOKUP(C982,Hoja2!$D$2:$N$5000,10,FALSE)</f>
        <v>241.60790700000001</v>
      </c>
      <c r="M982" s="400">
        <f>VLOOKUP(C982,Hoja2!$D$2:$N$5000,11,FALSE)</f>
        <v>16.355647000000001</v>
      </c>
    </row>
    <row r="983" spans="1:13" s="392" customFormat="1">
      <c r="A983" s="529"/>
      <c r="B983" s="529"/>
      <c r="C983" s="398" t="s">
        <v>6410</v>
      </c>
      <c r="D983" s="402" t="str">
        <f>VLOOKUP(C983,Hoja2!$D$2:$N$5000,2,FALSE)</f>
        <v>Vidrios, cauchos y plásticos</v>
      </c>
      <c r="E983" s="397">
        <f>VLOOKUP(C983,Hoja2!$D$2:$N$5000,3,FALSE)</f>
        <v>6</v>
      </c>
      <c r="F983" s="399">
        <f>VLOOKUP(C983,Hoja2!$D$2:$N$5000,4,FALSE)</f>
        <v>44044</v>
      </c>
      <c r="G983" s="399">
        <f>VLOOKUP(C983,Hoja2!$D$2:$N$5000,5,FALSE)</f>
        <v>46022</v>
      </c>
      <c r="H983" s="400">
        <f>VLOOKUP(C983,Hoja2!$D$2:$N$5000,6,FALSE)</f>
        <v>0.15808</v>
      </c>
      <c r="I983" s="400">
        <f>VLOOKUP(C983,Hoja2!$D$2:$N$5000,7,FALSE)</f>
        <v>0.50897599999999998</v>
      </c>
      <c r="J983" s="400">
        <f>VLOOKUP(C983,Hoja2!$D$2:$N$5000,8,FALSE)</f>
        <v>0.65539999999999998</v>
      </c>
      <c r="K983" s="400">
        <f>VLOOKUP(C983,Hoja2!$D$2:$N$5000,9,FALSE)</f>
        <v>0.53507800000000005</v>
      </c>
      <c r="L983" s="400">
        <f>VLOOKUP(C983,Hoja2!$D$2:$N$5000,10,FALSE)</f>
        <v>254.93366</v>
      </c>
      <c r="M983" s="400">
        <f>VLOOKUP(C983,Hoja2!$D$2:$N$5000,11,FALSE)</f>
        <v>14.905764</v>
      </c>
    </row>
    <row r="984" spans="1:13" s="392" customFormat="1">
      <c r="A984" s="529"/>
      <c r="B984" s="529"/>
      <c r="C984" s="398" t="s">
        <v>2523</v>
      </c>
      <c r="D984" s="402" t="str">
        <f>VLOOKUP(C984,Hoja2!$D$2:$N$5000,2,FALSE)</f>
        <v>Alimentos</v>
      </c>
      <c r="E984" s="397">
        <f>VLOOKUP(C984,Hoja2!$D$2:$N$5000,3,FALSE)</f>
        <v>6</v>
      </c>
      <c r="F984" s="399">
        <f>VLOOKUP(C984,Hoja2!$D$2:$N$5000,4,FALSE)</f>
        <v>44166</v>
      </c>
      <c r="G984" s="399">
        <f>VLOOKUP(C984,Hoja2!$D$2:$N$5000,5,FALSE)</f>
        <v>44895</v>
      </c>
      <c r="H984" s="400">
        <f>VLOOKUP(C984,Hoja2!$D$2:$N$5000,6,FALSE)</f>
        <v>0.210701</v>
      </c>
      <c r="I984" s="400">
        <f>VLOOKUP(C984,Hoja2!$D$2:$N$5000,7,FALSE)</f>
        <v>0.67591000000000001</v>
      </c>
      <c r="J984" s="400">
        <f>VLOOKUP(C984,Hoja2!$D$2:$N$5000,8,FALSE)</f>
        <v>1.0236000000000001</v>
      </c>
      <c r="K984" s="400">
        <f>VLOOKUP(C984,Hoja2!$D$2:$N$5000,9,FALSE)</f>
        <v>1.0495760000000001</v>
      </c>
      <c r="L984" s="400">
        <f>VLOOKUP(C984,Hoja2!$D$2:$N$5000,10,FALSE)</f>
        <v>528.73645699999997</v>
      </c>
      <c r="M984" s="400">
        <f>VLOOKUP(C984,Hoja2!$D$2:$N$5000,11,FALSE)</f>
        <v>13.473887</v>
      </c>
    </row>
    <row r="985" spans="1:13" s="392" customFormat="1">
      <c r="A985" s="529"/>
      <c r="B985" s="529"/>
      <c r="C985" s="398" t="s">
        <v>2525</v>
      </c>
      <c r="D985" s="402" t="str">
        <f>VLOOKUP(C985,Hoja2!$D$2:$N$5000,2,FALSE)</f>
        <v>Alimentos</v>
      </c>
      <c r="E985" s="397">
        <f>VLOOKUP(C985,Hoja2!$D$2:$N$5000,3,FALSE)</f>
        <v>6</v>
      </c>
      <c r="F985" s="399">
        <f>VLOOKUP(C985,Hoja2!$D$2:$N$5000,4,FALSE)</f>
        <v>44166</v>
      </c>
      <c r="G985" s="399">
        <f>VLOOKUP(C985,Hoja2!$D$2:$N$5000,5,FALSE)</f>
        <v>44895</v>
      </c>
      <c r="H985" s="400">
        <f>VLOOKUP(C985,Hoja2!$D$2:$N$5000,6,FALSE)</f>
        <v>0.208901</v>
      </c>
      <c r="I985" s="400">
        <f>VLOOKUP(C985,Hoja2!$D$2:$N$5000,7,FALSE)</f>
        <v>0.68742999999999999</v>
      </c>
      <c r="J985" s="400">
        <f>VLOOKUP(C985,Hoja2!$D$2:$N$5000,8,FALSE)</f>
        <v>0.65080000000000005</v>
      </c>
      <c r="K985" s="400">
        <f>VLOOKUP(C985,Hoja2!$D$2:$N$5000,9,FALSE)</f>
        <v>0.62768800000000002</v>
      </c>
      <c r="L985" s="400">
        <f>VLOOKUP(C985,Hoja2!$D$2:$N$5000,10,FALSE)</f>
        <v>341.89398799999998</v>
      </c>
      <c r="M985" s="400">
        <f>VLOOKUP(C985,Hoja2!$D$2:$N$5000,11,FALSE)</f>
        <v>13.133227</v>
      </c>
    </row>
    <row r="986" spans="1:13" s="392" customFormat="1">
      <c r="A986" s="529"/>
      <c r="B986" s="529"/>
      <c r="C986" s="398" t="s">
        <v>3567</v>
      </c>
      <c r="D986" s="402" t="str">
        <f>VLOOKUP(C986,Hoja2!$D$2:$N$5000,2,FALSE)</f>
        <v>Otros</v>
      </c>
      <c r="E986" s="397">
        <f>VLOOKUP(C986,Hoja2!$D$2:$N$5000,3,FALSE)</f>
        <v>6</v>
      </c>
      <c r="F986" s="399">
        <f>VLOOKUP(C986,Hoja2!$D$2:$N$5000,4,FALSE)</f>
        <v>43466</v>
      </c>
      <c r="G986" s="399">
        <f>VLOOKUP(C986,Hoja2!$D$2:$N$5000,5,FALSE)</f>
        <v>45961</v>
      </c>
      <c r="H986" s="400">
        <f>VLOOKUP(C986,Hoja2!$D$2:$N$5000,6,FALSE)</f>
        <v>0.21048600000000001</v>
      </c>
      <c r="I986" s="400">
        <f>VLOOKUP(C986,Hoja2!$D$2:$N$5000,7,FALSE)</f>
        <v>0.77356100000000005</v>
      </c>
      <c r="J986" s="400">
        <f>VLOOKUP(C986,Hoja2!$D$2:$N$5000,8,FALSE)</f>
        <v>0.48959999999999998</v>
      </c>
      <c r="K986" s="400">
        <f>VLOOKUP(C986,Hoja2!$D$2:$N$5000,9,FALSE)</f>
        <v>0.47333799999999998</v>
      </c>
      <c r="L986" s="400">
        <f>VLOOKUP(C986,Hoja2!$D$2:$N$5000,10,FALSE)</f>
        <v>289.43634600000001</v>
      </c>
      <c r="M986" s="400">
        <f>VLOOKUP(C986,Hoja2!$D$2:$N$5000,11,FALSE)</f>
        <v>16.290051999999999</v>
      </c>
    </row>
    <row r="987" spans="1:13" s="392" customFormat="1">
      <c r="A987" s="529"/>
      <c r="B987" s="529"/>
      <c r="C987" s="398" t="s">
        <v>3569</v>
      </c>
      <c r="D987" s="402" t="str">
        <f>VLOOKUP(C987,Hoja2!$D$2:$N$5000,2,FALSE)</f>
        <v>Otros</v>
      </c>
      <c r="E987" s="397">
        <f>VLOOKUP(C987,Hoja2!$D$2:$N$5000,3,FALSE)</f>
        <v>6</v>
      </c>
      <c r="F987" s="399">
        <f>VLOOKUP(C987,Hoja2!$D$2:$N$5000,4,FALSE)</f>
        <v>43466</v>
      </c>
      <c r="G987" s="399">
        <f>VLOOKUP(C987,Hoja2!$D$2:$N$5000,5,FALSE)</f>
        <v>45961</v>
      </c>
      <c r="H987" s="400">
        <f>VLOOKUP(C987,Hoja2!$D$2:$N$5000,6,FALSE)</f>
        <v>0.20469899999999999</v>
      </c>
      <c r="I987" s="400">
        <f>VLOOKUP(C987,Hoja2!$D$2:$N$5000,7,FALSE)</f>
        <v>0.64742999999999995</v>
      </c>
      <c r="J987" s="400">
        <f>VLOOKUP(C987,Hoja2!$D$2:$N$5000,8,FALSE)</f>
        <v>0.2412</v>
      </c>
      <c r="K987" s="400">
        <f>VLOOKUP(C987,Hoja2!$D$2:$N$5000,9,FALSE)</f>
        <v>0.226379</v>
      </c>
      <c r="L987" s="400">
        <f>VLOOKUP(C987,Hoja2!$D$2:$N$5000,10,FALSE)</f>
        <v>119.336769</v>
      </c>
      <c r="M987" s="400">
        <f>VLOOKUP(C987,Hoja2!$D$2:$N$5000,11,FALSE)</f>
        <v>17.00029</v>
      </c>
    </row>
    <row r="988" spans="1:13" s="392" customFormat="1">
      <c r="A988" s="529"/>
      <c r="B988" s="529"/>
      <c r="C988" s="398" t="s">
        <v>132</v>
      </c>
      <c r="D988" s="402" t="str">
        <f>VLOOKUP(C988,Hoja2!$D$2:$N$5000,2,FALSE)</f>
        <v>Papel</v>
      </c>
      <c r="E988" s="397">
        <f>VLOOKUP(C988,Hoja2!$D$2:$N$5000,3,FALSE)</f>
        <v>8</v>
      </c>
      <c r="F988" s="399">
        <f>VLOOKUP(C988,Hoja2!$D$2:$N$5000,4,FALSE)</f>
        <v>41334</v>
      </c>
      <c r="G988" s="399">
        <f>VLOOKUP(C988,Hoja2!$D$2:$N$5000,5,FALSE)</f>
        <v>44561</v>
      </c>
      <c r="H988" s="400">
        <f>VLOOKUP(C988,Hoja2!$D$2:$N$5000,6,FALSE)</f>
        <v>0.208896</v>
      </c>
      <c r="I988" s="400">
        <f>VLOOKUP(C988,Hoja2!$D$2:$N$5000,7,FALSE)</f>
        <v>0.85708099999999998</v>
      </c>
      <c r="J988" s="400">
        <f>VLOOKUP(C988,Hoja2!$D$2:$N$5000,8,FALSE)</f>
        <v>4.6679199999999996</v>
      </c>
      <c r="K988" s="400">
        <f>VLOOKUP(C988,Hoja2!$D$2:$N$5000,9,FALSE)</f>
        <v>4.9086119999999998</v>
      </c>
      <c r="L988" s="400">
        <f>VLOOKUP(C988,Hoja2!$D$2:$N$5000,10,FALSE)</f>
        <v>3087.649222</v>
      </c>
      <c r="M988" s="400">
        <f>VLOOKUP(C988,Hoja2!$D$2:$N$5000,11,FALSE)</f>
        <v>17.400962</v>
      </c>
    </row>
    <row r="989" spans="1:13" s="392" customFormat="1">
      <c r="A989" s="529"/>
      <c r="B989" s="529"/>
      <c r="C989" s="398" t="s">
        <v>751</v>
      </c>
      <c r="D989" s="402" t="str">
        <f>VLOOKUP(C989,Hoja2!$D$2:$N$5000,2,FALSE)</f>
        <v>Textiles</v>
      </c>
      <c r="E989" s="397">
        <f>VLOOKUP(C989,Hoja2!$D$2:$N$5000,3,FALSE)</f>
        <v>7</v>
      </c>
      <c r="F989" s="399">
        <f>VLOOKUP(C989,Hoja2!$D$2:$N$5000,4,FALSE)</f>
        <v>43739</v>
      </c>
      <c r="G989" s="399">
        <f>VLOOKUP(C989,Hoja2!$D$2:$N$5000,5,FALSE)</f>
        <v>44926</v>
      </c>
      <c r="H989" s="400">
        <f>VLOOKUP(C989,Hoja2!$D$2:$N$5000,6,FALSE)</f>
        <v>0.20823900000000001</v>
      </c>
      <c r="I989" s="400">
        <f>VLOOKUP(C989,Hoja2!$D$2:$N$5000,7,FALSE)</f>
        <v>0.84984999999999999</v>
      </c>
      <c r="J989" s="400">
        <f>VLOOKUP(C989,Hoja2!$D$2:$N$5000,8,FALSE)</f>
        <v>1.5172000000000001</v>
      </c>
      <c r="K989" s="400">
        <f>VLOOKUP(C989,Hoja2!$D$2:$N$5000,9,FALSE)</f>
        <v>1.506197</v>
      </c>
      <c r="L989" s="400">
        <f>VLOOKUP(C989,Hoja2!$D$2:$N$5000,10,FALSE)</f>
        <v>988.38754900000004</v>
      </c>
      <c r="M989" s="400">
        <f>VLOOKUP(C989,Hoja2!$D$2:$N$5000,11,FALSE)</f>
        <v>12.557649</v>
      </c>
    </row>
    <row r="990" spans="1:13" s="392" customFormat="1">
      <c r="A990" s="529"/>
      <c r="B990" s="529"/>
      <c r="C990" s="398" t="s">
        <v>753</v>
      </c>
      <c r="D990" s="402" t="str">
        <f>VLOOKUP(C990,Hoja2!$D$2:$N$5000,2,FALSE)</f>
        <v>Textiles</v>
      </c>
      <c r="E990" s="397">
        <f>VLOOKUP(C990,Hoja2!$D$2:$N$5000,3,FALSE)</f>
        <v>7</v>
      </c>
      <c r="F990" s="399">
        <f>VLOOKUP(C990,Hoja2!$D$2:$N$5000,4,FALSE)</f>
        <v>43739</v>
      </c>
      <c r="G990" s="399">
        <f>VLOOKUP(C990,Hoja2!$D$2:$N$5000,5,FALSE)</f>
        <v>44926</v>
      </c>
      <c r="H990" s="400">
        <f>VLOOKUP(C990,Hoja2!$D$2:$N$5000,6,FALSE)</f>
        <v>0.20466300000000001</v>
      </c>
      <c r="I990" s="400">
        <f>VLOOKUP(C990,Hoja2!$D$2:$N$5000,7,FALSE)</f>
        <v>0.70120000000000005</v>
      </c>
      <c r="J990" s="400">
        <f>VLOOKUP(C990,Hoja2!$D$2:$N$5000,8,FALSE)</f>
        <v>0.89400000000000002</v>
      </c>
      <c r="K990" s="400">
        <f>VLOOKUP(C990,Hoja2!$D$2:$N$5000,9,FALSE)</f>
        <v>0.887212</v>
      </c>
      <c r="L990" s="400">
        <f>VLOOKUP(C990,Hoja2!$D$2:$N$5000,10,FALSE)</f>
        <v>480.53700400000002</v>
      </c>
      <c r="M990" s="400">
        <f>VLOOKUP(C990,Hoja2!$D$2:$N$5000,11,FALSE)</f>
        <v>13.409751</v>
      </c>
    </row>
    <row r="991" spans="1:13" s="392" customFormat="1">
      <c r="A991" s="529"/>
      <c r="B991" s="529"/>
      <c r="C991" s="398" t="s">
        <v>2811</v>
      </c>
      <c r="D991" s="402" t="str">
        <f>VLOOKUP(C991,Hoja2!$D$2:$N$5000,2,FALSE)</f>
        <v>Otros</v>
      </c>
      <c r="E991" s="397">
        <f>VLOOKUP(C991,Hoja2!$D$2:$N$5000,3,FALSE)</f>
        <v>6</v>
      </c>
      <c r="F991" s="399">
        <f>VLOOKUP(C991,Hoja2!$D$2:$N$5000,4,FALSE)</f>
        <v>43160</v>
      </c>
      <c r="G991" s="399">
        <f>VLOOKUP(C991,Hoja2!$D$2:$N$5000,5,FALSE)</f>
        <v>46387</v>
      </c>
      <c r="H991" s="400">
        <f>VLOOKUP(C991,Hoja2!$D$2:$N$5000,6,FALSE)</f>
        <v>0.23122599999999999</v>
      </c>
      <c r="I991" s="400">
        <f>VLOOKUP(C991,Hoja2!$D$2:$N$5000,7,FALSE)</f>
        <v>0.54223399999999999</v>
      </c>
      <c r="J991" s="400">
        <f>VLOOKUP(C991,Hoja2!$D$2:$N$5000,8,FALSE)</f>
        <v>0.20960000000000001</v>
      </c>
      <c r="K991" s="400">
        <f>VLOOKUP(C991,Hoja2!$D$2:$N$5000,9,FALSE)</f>
        <v>0.216089</v>
      </c>
      <c r="L991" s="400">
        <f>VLOOKUP(C991,Hoja2!$D$2:$N$5000,10,FALSE)</f>
        <v>86.847339000000005</v>
      </c>
      <c r="M991" s="400">
        <f>VLOOKUP(C991,Hoja2!$D$2:$N$5000,11,FALSE)</f>
        <v>16.904682000000001</v>
      </c>
    </row>
    <row r="992" spans="1:13" s="392" customFormat="1">
      <c r="A992" s="529"/>
      <c r="B992" s="529"/>
      <c r="C992" s="398" t="s">
        <v>160</v>
      </c>
      <c r="D992" s="402" t="str">
        <f>VLOOKUP(C992,Hoja2!$D$2:$N$5000,2,FALSE)</f>
        <v>Otros</v>
      </c>
      <c r="E992" s="397">
        <f>VLOOKUP(C992,Hoja2!$D$2:$N$5000,3,FALSE)</f>
        <v>7</v>
      </c>
      <c r="F992" s="399">
        <f>VLOOKUP(C992,Hoja2!$D$2:$N$5000,4,FALSE)</f>
        <v>39569</v>
      </c>
      <c r="G992" s="399">
        <f>VLOOKUP(C992,Hoja2!$D$2:$N$5000,5,FALSE)</f>
        <v>44926</v>
      </c>
      <c r="H992" s="400">
        <f>VLOOKUP(C992,Hoja2!$D$2:$N$5000,6,FALSE)</f>
        <v>0.19457099999999999</v>
      </c>
      <c r="I992" s="400">
        <f>VLOOKUP(C992,Hoja2!$D$2:$N$5000,7,FALSE)</f>
        <v>0.35725099999999999</v>
      </c>
      <c r="J992" s="400">
        <f>VLOOKUP(C992,Hoja2!$D$2:$N$5000,8,FALSE)</f>
        <v>1.0405599999999999</v>
      </c>
      <c r="K992" s="400">
        <f>VLOOKUP(C992,Hoja2!$D$2:$N$5000,9,FALSE)</f>
        <v>0.61898500000000001</v>
      </c>
      <c r="L992" s="400">
        <f>VLOOKUP(C992,Hoja2!$D$2:$N$5000,10,FALSE)</f>
        <v>284.96338900000001</v>
      </c>
      <c r="M992" s="400">
        <f>VLOOKUP(C992,Hoja2!$D$2:$N$5000,11,FALSE)</f>
        <v>20.974578999999999</v>
      </c>
    </row>
    <row r="993" spans="1:13" s="392" customFormat="1">
      <c r="A993" s="529"/>
      <c r="B993" s="529"/>
      <c r="C993" s="398" t="s">
        <v>7374</v>
      </c>
      <c r="D993" s="402" t="str">
        <f>VLOOKUP(C993,Hoja2!$D$2:$N$5000,2,FALSE)</f>
        <v>Otros</v>
      </c>
      <c r="E993" s="397">
        <f>VLOOKUP(C993,Hoja2!$D$2:$N$5000,3,FALSE)</f>
        <v>7</v>
      </c>
      <c r="F993" s="399">
        <f>VLOOKUP(C993,Hoja2!$D$2:$N$5000,4,FALSE)</f>
        <v>44440</v>
      </c>
      <c r="G993" s="399">
        <f>VLOOKUP(C993,Hoja2!$D$2:$N$5000,5,FALSE)</f>
        <v>46022</v>
      </c>
      <c r="H993" s="400">
        <f>VLOOKUP(C993,Hoja2!$D$2:$N$5000,6,FALSE)</f>
        <v>0.123698</v>
      </c>
      <c r="I993" s="400">
        <f>VLOOKUP(C993,Hoja2!$D$2:$N$5000,7,FALSE)</f>
        <v>0.16042400000000001</v>
      </c>
      <c r="J993" s="400">
        <f>VLOOKUP(C993,Hoja2!$D$2:$N$5000,8,FALSE)</f>
        <v>0.11248</v>
      </c>
      <c r="K993" s="400">
        <f>VLOOKUP(C993,Hoja2!$D$2:$N$5000,9,FALSE)</f>
        <v>5.1582000000000003E-2</v>
      </c>
      <c r="L993" s="400">
        <f>VLOOKUP(C993,Hoja2!$D$2:$N$5000,10,FALSE)</f>
        <v>13.826772</v>
      </c>
      <c r="M993" s="400">
        <f>VLOOKUP(C993,Hoja2!$D$2:$N$5000,11,FALSE)</f>
        <v>21.936109999999999</v>
      </c>
    </row>
    <row r="994" spans="1:13" s="392" customFormat="1">
      <c r="A994" s="529"/>
      <c r="B994" s="529"/>
      <c r="C994" s="398" t="s">
        <v>6099</v>
      </c>
      <c r="D994" s="402" t="str">
        <f>VLOOKUP(C994,Hoja2!$D$2:$N$5000,2,FALSE)</f>
        <v>Otros</v>
      </c>
      <c r="E994" s="397">
        <f>VLOOKUP(C994,Hoja2!$D$2:$N$5000,3,FALSE)</f>
        <v>7</v>
      </c>
      <c r="F994" s="399">
        <f>VLOOKUP(C994,Hoja2!$D$2:$N$5000,4,FALSE)</f>
        <v>43875</v>
      </c>
      <c r="G994" s="399">
        <f>VLOOKUP(C994,Hoja2!$D$2:$N$5000,5,FALSE)</f>
        <v>45657</v>
      </c>
      <c r="H994" s="400">
        <f>VLOOKUP(C994,Hoja2!$D$2:$N$5000,6,FALSE)</f>
        <v>0.19352</v>
      </c>
      <c r="I994" s="400">
        <f>VLOOKUP(C994,Hoja2!$D$2:$N$5000,7,FALSE)</f>
        <v>0.61147600000000002</v>
      </c>
      <c r="J994" s="400">
        <f>VLOOKUP(C994,Hoja2!$D$2:$N$5000,8,FALSE)</f>
        <v>0.1716</v>
      </c>
      <c r="K994" s="400">
        <f>VLOOKUP(C994,Hoja2!$D$2:$N$5000,9,FALSE)</f>
        <v>0.15474599999999999</v>
      </c>
      <c r="L994" s="400">
        <f>VLOOKUP(C994,Hoja2!$D$2:$N$5000,10,FALSE)</f>
        <v>80.426068999999998</v>
      </c>
      <c r="M994" s="400">
        <f>VLOOKUP(C994,Hoja2!$D$2:$N$5000,11,FALSE)</f>
        <v>13.967639999999999</v>
      </c>
    </row>
    <row r="995" spans="1:13" s="392" customFormat="1">
      <c r="A995" s="529"/>
      <c r="B995" s="529"/>
      <c r="C995" s="398" t="s">
        <v>6439</v>
      </c>
      <c r="D995" s="402" t="str">
        <f>VLOOKUP(C995,Hoja2!$D$2:$N$5000,2,FALSE)</f>
        <v>Otros</v>
      </c>
      <c r="E995" s="397">
        <f>VLOOKUP(C995,Hoja2!$D$2:$N$5000,3,FALSE)</f>
        <v>7</v>
      </c>
      <c r="F995" s="399">
        <f>VLOOKUP(C995,Hoja2!$D$2:$N$5000,4,FALSE)</f>
        <v>44086</v>
      </c>
      <c r="G995" s="399">
        <f>VLOOKUP(C995,Hoja2!$D$2:$N$5000,5,FALSE)</f>
        <v>45657</v>
      </c>
      <c r="H995" s="400">
        <f>VLOOKUP(C995,Hoja2!$D$2:$N$5000,6,FALSE)</f>
        <v>0.22619300000000001</v>
      </c>
      <c r="I995" s="400">
        <f>VLOOKUP(C995,Hoja2!$D$2:$N$5000,7,FALSE)</f>
        <v>0.63871500000000003</v>
      </c>
      <c r="J995" s="400">
        <f>VLOOKUP(C995,Hoja2!$D$2:$N$5000,8,FALSE)</f>
        <v>0.19511999999999999</v>
      </c>
      <c r="K995" s="400">
        <f>VLOOKUP(C995,Hoja2!$D$2:$N$5000,9,FALSE)</f>
        <v>0.19601199999999999</v>
      </c>
      <c r="L995" s="400">
        <f>VLOOKUP(C995,Hoja2!$D$2:$N$5000,10,FALSE)</f>
        <v>95.540728999999999</v>
      </c>
      <c r="M995" s="400">
        <f>VLOOKUP(C995,Hoja2!$D$2:$N$5000,11,FALSE)</f>
        <v>17.180771</v>
      </c>
    </row>
    <row r="996" spans="1:13" s="361" customFormat="1">
      <c r="A996" s="529"/>
      <c r="B996" s="529"/>
      <c r="C996" s="398" t="s">
        <v>3007</v>
      </c>
      <c r="D996" s="369" t="str">
        <f>VLOOKUP(C996,Hoja2!$D$2:$N$5000,2,FALSE)</f>
        <v>Agroindustria</v>
      </c>
      <c r="E996" s="364">
        <f>VLOOKUP(C996,Hoja2!$D$2:$N$5000,3,FALSE)</f>
        <v>8</v>
      </c>
      <c r="F996" s="366">
        <f>VLOOKUP(C996,Hoja2!$D$2:$N$5000,4,FALSE)</f>
        <v>43252</v>
      </c>
      <c r="G996" s="366">
        <f>VLOOKUP(C996,Hoja2!$D$2:$N$5000,5,FALSE)</f>
        <v>44561</v>
      </c>
      <c r="H996" s="367">
        <f>VLOOKUP(C996,Hoja2!$D$2:$N$5000,6,FALSE)</f>
        <v>0.20926900000000001</v>
      </c>
      <c r="I996" s="367">
        <f>VLOOKUP(C996,Hoja2!$D$2:$N$5000,7,FALSE)</f>
        <v>0.112867</v>
      </c>
      <c r="J996" s="367">
        <f>VLOOKUP(C996,Hoja2!$D$2:$N$5000,8,FALSE)</f>
        <v>0.34044000000000002</v>
      </c>
      <c r="K996" s="367">
        <f>VLOOKUP(C996,Hoja2!$D$2:$N$5000,9,FALSE)</f>
        <v>0.16817499999999999</v>
      </c>
      <c r="L996" s="367">
        <f>VLOOKUP(C996,Hoja2!$D$2:$N$5000,10,FALSE)</f>
        <v>29.659614000000001</v>
      </c>
      <c r="M996" s="367">
        <f>VLOOKUP(C996,Hoja2!$D$2:$N$5000,11,FALSE)</f>
        <v>25.364992999999998</v>
      </c>
    </row>
    <row r="997" spans="1:13" s="361" customFormat="1">
      <c r="A997" s="529"/>
      <c r="B997" s="529"/>
      <c r="C997" s="398" t="s">
        <v>5633</v>
      </c>
      <c r="D997" s="369" t="str">
        <f>VLOOKUP(C997,Hoja2!$D$2:$N$5000,2,FALSE)</f>
        <v>Otros</v>
      </c>
      <c r="E997" s="364">
        <f>VLOOKUP(C997,Hoja2!$D$2:$N$5000,3,FALSE)</f>
        <v>7</v>
      </c>
      <c r="F997" s="366">
        <f>VLOOKUP(C997,Hoja2!$D$2:$N$5000,4,FALSE)</f>
        <v>43709</v>
      </c>
      <c r="G997" s="366">
        <f>VLOOKUP(C997,Hoja2!$D$2:$N$5000,5,FALSE)</f>
        <v>44804</v>
      </c>
      <c r="H997" s="367">
        <f>VLOOKUP(C997,Hoja2!$D$2:$N$5000,6,FALSE)</f>
        <v>0.21129899999999999</v>
      </c>
      <c r="I997" s="367">
        <f>VLOOKUP(C997,Hoja2!$D$2:$N$5000,7,FALSE)</f>
        <v>0.39380199999999999</v>
      </c>
      <c r="J997" s="367">
        <f>VLOOKUP(C997,Hoja2!$D$2:$N$5000,8,FALSE)</f>
        <v>8.2919999999999994E-2</v>
      </c>
      <c r="K997" s="367">
        <f>VLOOKUP(C997,Hoja2!$D$2:$N$5000,9,FALSE)</f>
        <v>5.1582000000000003E-2</v>
      </c>
      <c r="L997" s="367">
        <f>VLOOKUP(C997,Hoja2!$D$2:$N$5000,10,FALSE)</f>
        <v>25.026251999999999</v>
      </c>
      <c r="M997" s="367">
        <f>VLOOKUP(C997,Hoja2!$D$2:$N$5000,11,FALSE)</f>
        <v>15.248294</v>
      </c>
    </row>
    <row r="998" spans="1:13" s="361" customFormat="1">
      <c r="A998" s="529"/>
      <c r="B998" s="529"/>
      <c r="C998" s="398" t="s">
        <v>5635</v>
      </c>
      <c r="D998" s="369" t="str">
        <f>VLOOKUP(C998,Hoja2!$D$2:$N$5000,2,FALSE)</f>
        <v>Otros</v>
      </c>
      <c r="E998" s="364">
        <f>VLOOKUP(C998,Hoja2!$D$2:$N$5000,3,FALSE)</f>
        <v>7</v>
      </c>
      <c r="F998" s="366">
        <f>VLOOKUP(C998,Hoja2!$D$2:$N$5000,4,FALSE)</f>
        <v>43709</v>
      </c>
      <c r="G998" s="366">
        <f>VLOOKUP(C998,Hoja2!$D$2:$N$5000,5,FALSE)</f>
        <v>44804</v>
      </c>
      <c r="H998" s="367">
        <f>VLOOKUP(C998,Hoja2!$D$2:$N$5000,6,FALSE)</f>
        <v>0.20098199999999999</v>
      </c>
      <c r="I998" s="367">
        <f>VLOOKUP(C998,Hoja2!$D$2:$N$5000,7,FALSE)</f>
        <v>0.51391399999999998</v>
      </c>
      <c r="J998" s="367">
        <f>VLOOKUP(C998,Hoja2!$D$2:$N$5000,8,FALSE)</f>
        <v>5.8799999999999998E-2</v>
      </c>
      <c r="K998" s="367">
        <f>VLOOKUP(C998,Hoja2!$D$2:$N$5000,9,FALSE)</f>
        <v>4.1265999999999997E-2</v>
      </c>
      <c r="L998" s="367">
        <f>VLOOKUP(C998,Hoja2!$D$2:$N$5000,10,FALSE)</f>
        <v>23.161389</v>
      </c>
      <c r="M998" s="367">
        <f>VLOOKUP(C998,Hoja2!$D$2:$N$5000,11,FALSE)</f>
        <v>14.267753000000001</v>
      </c>
    </row>
    <row r="999" spans="1:13" s="361" customFormat="1">
      <c r="A999" s="529"/>
      <c r="B999" s="529"/>
      <c r="C999" s="398" t="s">
        <v>5637</v>
      </c>
      <c r="D999" s="369" t="str">
        <f>VLOOKUP(C999,Hoja2!$D$2:$N$5000,2,FALSE)</f>
        <v>Otros</v>
      </c>
      <c r="E999" s="364">
        <f>VLOOKUP(C999,Hoja2!$D$2:$N$5000,3,FALSE)</f>
        <v>7</v>
      </c>
      <c r="F999" s="366">
        <f>VLOOKUP(C999,Hoja2!$D$2:$N$5000,4,FALSE)</f>
        <v>43709</v>
      </c>
      <c r="G999" s="366">
        <f>VLOOKUP(C999,Hoja2!$D$2:$N$5000,5,FALSE)</f>
        <v>44804</v>
      </c>
      <c r="H999" s="367">
        <f>VLOOKUP(C999,Hoja2!$D$2:$N$5000,6,FALSE)</f>
        <v>0.20857800000000001</v>
      </c>
      <c r="I999" s="367">
        <f>VLOOKUP(C999,Hoja2!$D$2:$N$5000,7,FALSE)</f>
        <v>0.47247299999999998</v>
      </c>
      <c r="J999" s="367">
        <f>VLOOKUP(C999,Hoja2!$D$2:$N$5000,8,FALSE)</f>
        <v>0.18</v>
      </c>
      <c r="K999" s="367">
        <f>VLOOKUP(C999,Hoja2!$D$2:$N$5000,9,FALSE)</f>
        <v>0.15474599999999999</v>
      </c>
      <c r="L999" s="367">
        <f>VLOOKUP(C999,Hoja2!$D$2:$N$5000,10,FALSE)</f>
        <v>65.198074000000005</v>
      </c>
      <c r="M999" s="367">
        <f>VLOOKUP(C999,Hoja2!$D$2:$N$5000,11,FALSE)</f>
        <v>15.851419</v>
      </c>
    </row>
    <row r="1000" spans="1:13" s="361" customFormat="1">
      <c r="A1000" s="529"/>
      <c r="B1000" s="529"/>
      <c r="C1000" s="398" t="s">
        <v>6476</v>
      </c>
      <c r="D1000" s="369" t="str">
        <f>VLOOKUP(C1000,Hoja2!$D$2:$N$5000,2,FALSE)</f>
        <v>Otros</v>
      </c>
      <c r="E1000" s="364">
        <f>VLOOKUP(C1000,Hoja2!$D$2:$N$5000,3,FALSE)</f>
        <v>7</v>
      </c>
      <c r="F1000" s="366">
        <f>VLOOKUP(C1000,Hoja2!$D$2:$N$5000,4,FALSE)</f>
        <v>44075</v>
      </c>
      <c r="G1000" s="366">
        <f>VLOOKUP(C1000,Hoja2!$D$2:$N$5000,5,FALSE)</f>
        <v>45291</v>
      </c>
      <c r="H1000" s="367">
        <f>VLOOKUP(C1000,Hoja2!$D$2:$N$5000,6,FALSE)</f>
        <v>0.26722899999999999</v>
      </c>
      <c r="I1000" s="367">
        <f>VLOOKUP(C1000,Hoja2!$D$2:$N$5000,7,FALSE)</f>
        <v>0.61031100000000005</v>
      </c>
      <c r="J1000" s="367">
        <f>VLOOKUP(C1000,Hoja2!$D$2:$N$5000,8,FALSE)</f>
        <v>0.17471999999999999</v>
      </c>
      <c r="K1000" s="367">
        <f>VLOOKUP(C1000,Hoja2!$D$2:$N$5000,9,FALSE)</f>
        <v>0.17537900000000001</v>
      </c>
      <c r="L1000" s="367">
        <f>VLOOKUP(C1000,Hoja2!$D$2:$N$5000,10,FALSE)</f>
        <v>81.734562999999994</v>
      </c>
      <c r="M1000" s="367">
        <f>VLOOKUP(C1000,Hoja2!$D$2:$N$5000,11,FALSE)</f>
        <v>14.799704</v>
      </c>
    </row>
    <row r="1001" spans="1:13" s="361" customFormat="1">
      <c r="A1001" s="529"/>
      <c r="B1001" s="529"/>
      <c r="C1001" s="398" t="s">
        <v>3224</v>
      </c>
      <c r="D1001" s="369" t="str">
        <f>VLOOKUP(C1001,Hoja2!$D$2:$N$5000,2,FALSE)</f>
        <v>Alimentos</v>
      </c>
      <c r="E1001" s="364">
        <f>VLOOKUP(C1001,Hoja2!$D$2:$N$5000,3,FALSE)</f>
        <v>7</v>
      </c>
      <c r="F1001" s="366">
        <f>VLOOKUP(C1001,Hoja2!$D$2:$N$5000,4,FALSE)</f>
        <v>43344</v>
      </c>
      <c r="G1001" s="366">
        <f>VLOOKUP(C1001,Hoja2!$D$2:$N$5000,5,FALSE)</f>
        <v>44561</v>
      </c>
      <c r="H1001" s="367">
        <f>VLOOKUP(C1001,Hoja2!$D$2:$N$5000,6,FALSE)</f>
        <v>0.214476</v>
      </c>
      <c r="I1001" s="367">
        <f>VLOOKUP(C1001,Hoja2!$D$2:$N$5000,7,FALSE)</f>
        <v>0.49157899999999999</v>
      </c>
      <c r="J1001" s="367">
        <f>VLOOKUP(C1001,Hoja2!$D$2:$N$5000,8,FALSE)</f>
        <v>1.3313999999999999</v>
      </c>
      <c r="K1001" s="367">
        <f>VLOOKUP(C1001,Hoja2!$D$2:$N$5000,9,FALSE)</f>
        <v>1.3308180000000001</v>
      </c>
      <c r="L1001" s="367">
        <f>VLOOKUP(C1001,Hoja2!$D$2:$N$5000,10,FALSE)</f>
        <v>501.699589</v>
      </c>
      <c r="M1001" s="367">
        <f>VLOOKUP(C1001,Hoja2!$D$2:$N$5000,11,FALSE)</f>
        <v>19.421861</v>
      </c>
    </row>
    <row r="1002" spans="1:13" s="361" customFormat="1">
      <c r="A1002" s="529"/>
      <c r="B1002" s="529"/>
      <c r="C1002" s="398" t="s">
        <v>3226</v>
      </c>
      <c r="D1002" s="369" t="str">
        <f>VLOOKUP(C1002,Hoja2!$D$2:$N$5000,2,FALSE)</f>
        <v>Alimentos</v>
      </c>
      <c r="E1002" s="364">
        <f>VLOOKUP(C1002,Hoja2!$D$2:$N$5000,3,FALSE)</f>
        <v>6</v>
      </c>
      <c r="F1002" s="366">
        <f>VLOOKUP(C1002,Hoja2!$D$2:$N$5000,4,FALSE)</f>
        <v>43344</v>
      </c>
      <c r="G1002" s="366">
        <f>VLOOKUP(C1002,Hoja2!$D$2:$N$5000,5,FALSE)</f>
        <v>44561</v>
      </c>
      <c r="H1002" s="367">
        <f>VLOOKUP(C1002,Hoja2!$D$2:$N$5000,6,FALSE)</f>
        <v>0.219225</v>
      </c>
      <c r="I1002" s="367">
        <f>VLOOKUP(C1002,Hoja2!$D$2:$N$5000,7,FALSE)</f>
        <v>0.68920300000000001</v>
      </c>
      <c r="J1002" s="367">
        <f>VLOOKUP(C1002,Hoja2!$D$2:$N$5000,8,FALSE)</f>
        <v>0.19120000000000001</v>
      </c>
      <c r="K1002" s="367">
        <f>VLOOKUP(C1002,Hoja2!$D$2:$N$5000,9,FALSE)</f>
        <v>0.19550899999999999</v>
      </c>
      <c r="L1002" s="367">
        <f>VLOOKUP(C1002,Hoja2!$D$2:$N$5000,10,FALSE)</f>
        <v>100.70388</v>
      </c>
      <c r="M1002" s="367">
        <f>VLOOKUP(C1002,Hoja2!$D$2:$N$5000,11,FALSE)</f>
        <v>17.490967000000001</v>
      </c>
    </row>
    <row r="1003" spans="1:13" s="392" customFormat="1">
      <c r="A1003" s="529"/>
      <c r="B1003" s="529"/>
      <c r="C1003" s="398" t="s">
        <v>3228</v>
      </c>
      <c r="D1003" s="402" t="str">
        <f>VLOOKUP(C1003,Hoja2!$D$2:$N$5000,2,FALSE)</f>
        <v>Alimentos</v>
      </c>
      <c r="E1003" s="421">
        <f>VLOOKUP(C1003,Hoja2!$D$2:$N$5000,3,FALSE)</f>
        <v>6</v>
      </c>
      <c r="F1003" s="399">
        <f>VLOOKUP(C1003,Hoja2!$D$2:$N$5000,4,FALSE)</f>
        <v>43344</v>
      </c>
      <c r="G1003" s="399">
        <f>VLOOKUP(C1003,Hoja2!$D$2:$N$5000,5,FALSE)</f>
        <v>44561</v>
      </c>
      <c r="H1003" s="400">
        <f>VLOOKUP(C1003,Hoja2!$D$2:$N$5000,6,FALSE)</f>
        <v>0.175953</v>
      </c>
      <c r="I1003" s="400">
        <f>VLOOKUP(C1003,Hoja2!$D$2:$N$5000,7,FALSE)</f>
        <v>0.60270000000000001</v>
      </c>
      <c r="J1003" s="400">
        <f>VLOOKUP(C1003,Hoja2!$D$2:$N$5000,8,FALSE)</f>
        <v>1.6115999999999999</v>
      </c>
      <c r="K1003" s="400">
        <f>VLOOKUP(C1003,Hoja2!$D$2:$N$5000,9,FALSE)</f>
        <v>1.2965359999999999</v>
      </c>
      <c r="L1003" s="400">
        <f>VLOOKUP(C1003,Hoja2!$D$2:$N$5000,10,FALSE)</f>
        <v>742.29565500000001</v>
      </c>
      <c r="M1003" s="400">
        <f>VLOOKUP(C1003,Hoja2!$D$2:$N$5000,11,FALSE)</f>
        <v>16.962174000000001</v>
      </c>
    </row>
    <row r="1004" spans="1:13" s="392" customFormat="1">
      <c r="A1004" s="529"/>
      <c r="B1004" s="529"/>
      <c r="C1004" s="398" t="s">
        <v>226</v>
      </c>
      <c r="D1004" s="402" t="str">
        <f>VLOOKUP(C1004,Hoja2!$D$2:$N$5000,2,FALSE)</f>
        <v>Agroindustria</v>
      </c>
      <c r="E1004" s="421">
        <f>VLOOKUP(C1004,Hoja2!$D$2:$N$5000,3,FALSE)</f>
        <v>3</v>
      </c>
      <c r="F1004" s="399">
        <f>VLOOKUP(C1004,Hoja2!$D$2:$N$5000,4,FALSE)</f>
        <v>42736</v>
      </c>
      <c r="G1004" s="399">
        <f>VLOOKUP(C1004,Hoja2!$D$2:$N$5000,5,FALSE)</f>
        <v>46022</v>
      </c>
      <c r="H1004" s="400">
        <f>VLOOKUP(C1004,Hoja2!$D$2:$N$5000,6,FALSE)</f>
        <v>8.0311999999999995E-2</v>
      </c>
      <c r="I1004" s="400">
        <f>VLOOKUP(C1004,Hoja2!$D$2:$N$5000,7,FALSE)</f>
        <v>3.7290999999999998E-2</v>
      </c>
      <c r="J1004" s="400">
        <f>VLOOKUP(C1004,Hoja2!$D$2:$N$5000,8,FALSE)</f>
        <v>3.9954000000000001</v>
      </c>
      <c r="K1004" s="400">
        <f>VLOOKUP(C1004,Hoja2!$D$2:$N$5000,9,FALSE)</f>
        <v>3.5376650000000001</v>
      </c>
      <c r="L1004" s="400">
        <f>VLOOKUP(C1004,Hoja2!$D$2:$N$5000,10,FALSE)</f>
        <v>112.87855500000001</v>
      </c>
      <c r="M1004" s="400">
        <f>VLOOKUP(C1004,Hoja2!$D$2:$N$5000,11,FALSE)</f>
        <v>80.004356999999999</v>
      </c>
    </row>
    <row r="1005" spans="1:13" s="392" customFormat="1">
      <c r="A1005" s="529"/>
      <c r="B1005" s="529"/>
      <c r="C1005" s="398" t="s">
        <v>6478</v>
      </c>
      <c r="D1005" s="402" t="str">
        <f>VLOOKUP(C1005,Hoja2!$D$2:$N$5000,2,FALSE)</f>
        <v>Otros</v>
      </c>
      <c r="E1005" s="421">
        <f>VLOOKUP(C1005,Hoja2!$D$2:$N$5000,3,FALSE)</f>
        <v>6</v>
      </c>
      <c r="F1005" s="399">
        <f>VLOOKUP(C1005,Hoja2!$D$2:$N$5000,4,FALSE)</f>
        <v>44075</v>
      </c>
      <c r="G1005" s="399">
        <f>VLOOKUP(C1005,Hoja2!$D$2:$N$5000,5,FALSE)</f>
        <v>45291</v>
      </c>
      <c r="H1005" s="400">
        <f>VLOOKUP(C1005,Hoja2!$D$2:$N$5000,6,FALSE)</f>
        <v>0.301485</v>
      </c>
      <c r="I1005" s="400">
        <f>VLOOKUP(C1005,Hoja2!$D$2:$N$5000,7,FALSE)</f>
        <v>0.56576700000000002</v>
      </c>
      <c r="J1005" s="400">
        <f>VLOOKUP(C1005,Hoja2!$D$2:$N$5000,8,FALSE)</f>
        <v>0.18640000000000001</v>
      </c>
      <c r="K1005" s="400">
        <f>VLOOKUP(C1005,Hoja2!$D$2:$N$5000,9,FALSE)</f>
        <v>0.19550899999999999</v>
      </c>
      <c r="L1005" s="400">
        <f>VLOOKUP(C1005,Hoja2!$D$2:$N$5000,10,FALSE)</f>
        <v>80.591864999999999</v>
      </c>
      <c r="M1005" s="400">
        <f>VLOOKUP(C1005,Hoja2!$D$2:$N$5000,11,FALSE)</f>
        <v>15.541396000000001</v>
      </c>
    </row>
    <row r="1006" spans="1:13" s="392" customFormat="1">
      <c r="A1006" s="529"/>
      <c r="B1006" s="529"/>
      <c r="C1006" s="398" t="s">
        <v>1817</v>
      </c>
      <c r="D1006" s="402" t="str">
        <f>VLOOKUP(C1006,Hoja2!$D$2:$N$5000,2,FALSE)</f>
        <v>Otros</v>
      </c>
      <c r="E1006" s="421">
        <f>VLOOKUP(C1006,Hoja2!$D$2:$N$5000,3,FALSE)</f>
        <v>8</v>
      </c>
      <c r="F1006" s="399">
        <f>VLOOKUP(C1006,Hoja2!$D$2:$N$5000,4,FALSE)</f>
        <v>43831</v>
      </c>
      <c r="G1006" s="399">
        <f>VLOOKUP(C1006,Hoja2!$D$2:$N$5000,5,FALSE)</f>
        <v>45747</v>
      </c>
      <c r="H1006" s="400">
        <f>VLOOKUP(C1006,Hoja2!$D$2:$N$5000,6,FALSE)</f>
        <v>0.22239600000000001</v>
      </c>
      <c r="I1006" s="400">
        <f>VLOOKUP(C1006,Hoja2!$D$2:$N$5000,7,FALSE)</f>
        <v>0.68164400000000003</v>
      </c>
      <c r="J1006" s="400">
        <f>VLOOKUP(C1006,Hoja2!$D$2:$N$5000,8,FALSE)</f>
        <v>0.58523999999999998</v>
      </c>
      <c r="K1006" s="400">
        <f>VLOOKUP(C1006,Hoja2!$D$2:$N$5000,9,FALSE)</f>
        <v>0.62014599999999998</v>
      </c>
      <c r="L1006" s="400">
        <f>VLOOKUP(C1006,Hoja2!$D$2:$N$5000,10,FALSE)</f>
        <v>307.90393499999999</v>
      </c>
      <c r="M1006" s="400">
        <f>VLOOKUP(C1006,Hoja2!$D$2:$N$5000,11,FALSE)</f>
        <v>15.508165</v>
      </c>
    </row>
    <row r="1007" spans="1:13" s="392" customFormat="1">
      <c r="A1007" s="529"/>
      <c r="B1007" s="529"/>
      <c r="C1007" s="398" t="s">
        <v>1819</v>
      </c>
      <c r="D1007" s="402" t="str">
        <f>VLOOKUP(C1007,Hoja2!$D$2:$N$5000,2,FALSE)</f>
        <v>Otros</v>
      </c>
      <c r="E1007" s="421">
        <f>VLOOKUP(C1007,Hoja2!$D$2:$N$5000,3,FALSE)</f>
        <v>10</v>
      </c>
      <c r="F1007" s="399">
        <f>VLOOKUP(C1007,Hoja2!$D$2:$N$5000,4,FALSE)</f>
        <v>43831</v>
      </c>
      <c r="G1007" s="399">
        <f>VLOOKUP(C1007,Hoja2!$D$2:$N$5000,5,FALSE)</f>
        <v>45747</v>
      </c>
      <c r="H1007" s="400">
        <f>VLOOKUP(C1007,Hoja2!$D$2:$N$5000,6,FALSE)</f>
        <v>0.21709500000000001</v>
      </c>
      <c r="I1007" s="400">
        <f>VLOOKUP(C1007,Hoja2!$D$2:$N$5000,7,FALSE)</f>
        <v>0.32901599999999998</v>
      </c>
      <c r="J1007" s="400">
        <f>VLOOKUP(C1007,Hoja2!$D$2:$N$5000,8,FALSE)</f>
        <v>0.21312</v>
      </c>
      <c r="K1007" s="400">
        <f>VLOOKUP(C1007,Hoja2!$D$2:$N$5000,9,FALSE)</f>
        <v>0.224721</v>
      </c>
      <c r="L1007" s="400">
        <f>VLOOKUP(C1007,Hoja2!$D$2:$N$5000,10,FALSE)</f>
        <v>55.260007999999999</v>
      </c>
      <c r="M1007" s="400">
        <f>VLOOKUP(C1007,Hoja2!$D$2:$N$5000,11,FALSE)</f>
        <v>20.194072999999999</v>
      </c>
    </row>
    <row r="1008" spans="1:13" s="392" customFormat="1">
      <c r="A1008" s="529"/>
      <c r="B1008" s="529"/>
      <c r="C1008" s="398" t="s">
        <v>1821</v>
      </c>
      <c r="D1008" s="402" t="str">
        <f>VLOOKUP(C1008,Hoja2!$D$2:$N$5000,2,FALSE)</f>
        <v>Otros</v>
      </c>
      <c r="E1008" s="421">
        <f>VLOOKUP(C1008,Hoja2!$D$2:$N$5000,3,FALSE)</f>
        <v>10</v>
      </c>
      <c r="F1008" s="399">
        <f>VLOOKUP(C1008,Hoja2!$D$2:$N$5000,4,FALSE)</f>
        <v>43831</v>
      </c>
      <c r="G1008" s="399">
        <f>VLOOKUP(C1008,Hoja2!$D$2:$N$5000,5,FALSE)</f>
        <v>45747</v>
      </c>
      <c r="H1008" s="400">
        <f>VLOOKUP(C1008,Hoja2!$D$2:$N$5000,6,FALSE)</f>
        <v>0.24457400000000001</v>
      </c>
      <c r="I1008" s="400">
        <f>VLOOKUP(C1008,Hoja2!$D$2:$N$5000,7,FALSE)</f>
        <v>0.61005900000000002</v>
      </c>
      <c r="J1008" s="400">
        <f>VLOOKUP(C1008,Hoja2!$D$2:$N$5000,8,FALSE)</f>
        <v>0.42183999999999999</v>
      </c>
      <c r="K1008" s="400">
        <f>VLOOKUP(C1008,Hoja2!$D$2:$N$5000,9,FALSE)</f>
        <v>0.42726599999999998</v>
      </c>
      <c r="L1008" s="400">
        <f>VLOOKUP(C1008,Hoja2!$D$2:$N$5000,10,FALSE)</f>
        <v>196.13162399999999</v>
      </c>
      <c r="M1008" s="400">
        <f>VLOOKUP(C1008,Hoja2!$D$2:$N$5000,11,FALSE)</f>
        <v>15.883437000000001</v>
      </c>
    </row>
    <row r="1009" spans="1:13" s="392" customFormat="1">
      <c r="A1009" s="529"/>
      <c r="B1009" s="529"/>
      <c r="C1009" s="398" t="s">
        <v>6642</v>
      </c>
      <c r="D1009" s="402" t="str">
        <f>VLOOKUP(C1009,Hoja2!$D$2:$N$5000,2,FALSE)</f>
        <v>Otros</v>
      </c>
      <c r="E1009" s="421">
        <f>VLOOKUP(C1009,Hoja2!$D$2:$N$5000,3,FALSE)</f>
        <v>7</v>
      </c>
      <c r="F1009" s="399">
        <f>VLOOKUP(C1009,Hoja2!$D$2:$N$5000,4,FALSE)</f>
        <v>44136</v>
      </c>
      <c r="G1009" s="399">
        <f>VLOOKUP(C1009,Hoja2!$D$2:$N$5000,5,FALSE)</f>
        <v>45747</v>
      </c>
      <c r="H1009" s="400">
        <f>VLOOKUP(C1009,Hoja2!$D$2:$N$5000,6,FALSE)</f>
        <v>0.22260199999999999</v>
      </c>
      <c r="I1009" s="400">
        <f>VLOOKUP(C1009,Hoja2!$D$2:$N$5000,7,FALSE)</f>
        <v>0.74400200000000005</v>
      </c>
      <c r="J1009" s="400">
        <f>VLOOKUP(C1009,Hoja2!$D$2:$N$5000,8,FALSE)</f>
        <v>0.21656</v>
      </c>
      <c r="K1009" s="400">
        <f>VLOOKUP(C1009,Hoja2!$D$2:$N$5000,9,FALSE)</f>
        <v>0.216645</v>
      </c>
      <c r="L1009" s="400">
        <f>VLOOKUP(C1009,Hoja2!$D$2:$N$5000,10,FALSE)</f>
        <v>123.50336799999999</v>
      </c>
      <c r="M1009" s="400">
        <f>VLOOKUP(C1009,Hoja2!$D$2:$N$5000,11,FALSE)</f>
        <v>12.554753</v>
      </c>
    </row>
    <row r="1010" spans="1:13" s="392" customFormat="1">
      <c r="A1010" s="529"/>
      <c r="B1010" s="529"/>
      <c r="C1010" s="398" t="s">
        <v>6643</v>
      </c>
      <c r="D1010" s="402" t="str">
        <f>VLOOKUP(C1010,Hoja2!$D$2:$N$5000,2,FALSE)</f>
        <v>Otros</v>
      </c>
      <c r="E1010" s="421">
        <f>VLOOKUP(C1010,Hoja2!$D$2:$N$5000,3,FALSE)</f>
        <v>7</v>
      </c>
      <c r="F1010" s="399">
        <f>VLOOKUP(C1010,Hoja2!$D$2:$N$5000,4,FALSE)</f>
        <v>44136</v>
      </c>
      <c r="G1010" s="399">
        <f>VLOOKUP(C1010,Hoja2!$D$2:$N$5000,5,FALSE)</f>
        <v>45747</v>
      </c>
      <c r="H1010" s="400">
        <f>VLOOKUP(C1010,Hoja2!$D$2:$N$5000,6,FALSE)</f>
        <v>0.214063</v>
      </c>
      <c r="I1010" s="400">
        <f>VLOOKUP(C1010,Hoja2!$D$2:$N$5000,7,FALSE)</f>
        <v>0.68118000000000001</v>
      </c>
      <c r="J1010" s="400">
        <f>VLOOKUP(C1010,Hoja2!$D$2:$N$5000,8,FALSE)</f>
        <v>0.21712000000000001</v>
      </c>
      <c r="K1010" s="400">
        <f>VLOOKUP(C1010,Hoja2!$D$2:$N$5000,9,FALSE)</f>
        <v>0.19601199999999999</v>
      </c>
      <c r="L1010" s="400">
        <f>VLOOKUP(C1010,Hoja2!$D$2:$N$5000,10,FALSE)</f>
        <v>113.36510800000001</v>
      </c>
      <c r="M1010" s="400">
        <f>VLOOKUP(C1010,Hoja2!$D$2:$N$5000,11,FALSE)</f>
        <v>12.497382</v>
      </c>
    </row>
    <row r="1011" spans="1:13" s="392" customFormat="1">
      <c r="A1011" s="529"/>
      <c r="B1011" s="529"/>
      <c r="C1011" s="398" t="s">
        <v>1925</v>
      </c>
      <c r="D1011" s="402" t="str">
        <f>VLOOKUP(C1011,Hoja2!$D$2:$N$5000,2,FALSE)</f>
        <v>Comercio</v>
      </c>
      <c r="E1011" s="421">
        <f>VLOOKUP(C1011,Hoja2!$D$2:$N$5000,3,FALSE)</f>
        <v>6</v>
      </c>
      <c r="F1011" s="399">
        <f>VLOOKUP(C1011,Hoja2!$D$2:$N$5000,4,FALSE)</f>
        <v>44287</v>
      </c>
      <c r="G1011" s="399">
        <f>VLOOKUP(C1011,Hoja2!$D$2:$N$5000,5,FALSE)</f>
        <v>44926</v>
      </c>
      <c r="H1011" s="400">
        <f>VLOOKUP(C1011,Hoja2!$D$2:$N$5000,6,FALSE)</f>
        <v>0.25482500000000002</v>
      </c>
      <c r="I1011" s="400">
        <f>VLOOKUP(C1011,Hoja2!$D$2:$N$5000,7,FALSE)</f>
        <v>0.25207499999999999</v>
      </c>
      <c r="J1011" s="400">
        <f>VLOOKUP(C1011,Hoja2!$D$2:$N$5000,8,FALSE)</f>
        <v>0.156</v>
      </c>
      <c r="K1011" s="400">
        <f>VLOOKUP(C1011,Hoja2!$D$2:$N$5000,9,FALSE)</f>
        <v>0.16463900000000001</v>
      </c>
      <c r="L1011" s="400">
        <f>VLOOKUP(C1011,Hoja2!$D$2:$N$5000,10,FALSE)</f>
        <v>30.055033999999999</v>
      </c>
      <c r="M1011" s="400">
        <f>VLOOKUP(C1011,Hoja2!$D$2:$N$5000,11,FALSE)</f>
        <v>22.506229999999999</v>
      </c>
    </row>
    <row r="1012" spans="1:13" s="392" customFormat="1">
      <c r="A1012" s="529"/>
      <c r="B1012" s="529"/>
      <c r="C1012" s="398" t="s">
        <v>1927</v>
      </c>
      <c r="D1012" s="402" t="str">
        <f>VLOOKUP(C1012,Hoja2!$D$2:$N$5000,2,FALSE)</f>
        <v>Comercio</v>
      </c>
      <c r="E1012" s="421">
        <f>VLOOKUP(C1012,Hoja2!$D$2:$N$5000,3,FALSE)</f>
        <v>6</v>
      </c>
      <c r="F1012" s="399">
        <f>VLOOKUP(C1012,Hoja2!$D$2:$N$5000,4,FALSE)</f>
        <v>44287</v>
      </c>
      <c r="G1012" s="399">
        <f>VLOOKUP(C1012,Hoja2!$D$2:$N$5000,5,FALSE)</f>
        <v>44926</v>
      </c>
      <c r="H1012" s="400">
        <f>VLOOKUP(C1012,Hoja2!$D$2:$N$5000,6,FALSE)</f>
        <v>0.27758100000000002</v>
      </c>
      <c r="I1012" s="400">
        <f>VLOOKUP(C1012,Hoja2!$D$2:$N$5000,7,FALSE)</f>
        <v>0.28070200000000001</v>
      </c>
      <c r="J1012" s="400">
        <f>VLOOKUP(C1012,Hoja2!$D$2:$N$5000,8,FALSE)</f>
        <v>0.18920000000000001</v>
      </c>
      <c r="K1012" s="400">
        <f>VLOOKUP(C1012,Hoja2!$D$2:$N$5000,9,FALSE)</f>
        <v>0.19550899999999999</v>
      </c>
      <c r="L1012" s="400">
        <f>VLOOKUP(C1012,Hoja2!$D$2:$N$5000,10,FALSE)</f>
        <v>40.583540999999997</v>
      </c>
      <c r="M1012" s="400">
        <f>VLOOKUP(C1012,Hoja2!$D$2:$N$5000,11,FALSE)</f>
        <v>20.942893000000002</v>
      </c>
    </row>
    <row r="1013" spans="1:13" s="392" customFormat="1">
      <c r="A1013" s="529"/>
      <c r="B1013" s="529"/>
      <c r="C1013" s="398" t="s">
        <v>1929</v>
      </c>
      <c r="D1013" s="402" t="str">
        <f>VLOOKUP(C1013,Hoja2!$D$2:$N$5000,2,FALSE)</f>
        <v>Comercio</v>
      </c>
      <c r="E1013" s="444">
        <f>VLOOKUP(C1013,Hoja2!$D$2:$N$5000,3,FALSE)</f>
        <v>6</v>
      </c>
      <c r="F1013" s="399">
        <f>VLOOKUP(C1013,Hoja2!$D$2:$N$5000,4,FALSE)</f>
        <v>44287</v>
      </c>
      <c r="G1013" s="399">
        <f>VLOOKUP(C1013,Hoja2!$D$2:$N$5000,5,FALSE)</f>
        <v>44926</v>
      </c>
      <c r="H1013" s="400">
        <f>VLOOKUP(C1013,Hoja2!$D$2:$N$5000,6,FALSE)</f>
        <v>0.318803</v>
      </c>
      <c r="I1013" s="400">
        <f>VLOOKUP(C1013,Hoja2!$D$2:$N$5000,7,FALSE)</f>
        <v>0.314388</v>
      </c>
      <c r="J1013" s="400">
        <f>VLOOKUP(C1013,Hoja2!$D$2:$N$5000,8,FALSE)</f>
        <v>0.34200000000000003</v>
      </c>
      <c r="K1013" s="400">
        <f>VLOOKUP(C1013,Hoja2!$D$2:$N$5000,9,FALSE)</f>
        <v>0.33956900000000001</v>
      </c>
      <c r="L1013" s="400">
        <f>VLOOKUP(C1013,Hoja2!$D$2:$N$5000,10,FALSE)</f>
        <v>82.163437000000002</v>
      </c>
      <c r="M1013" s="400">
        <f>VLOOKUP(C1013,Hoja2!$D$2:$N$5000,11,FALSE)</f>
        <v>19.322451000000001</v>
      </c>
    </row>
    <row r="1014" spans="1:13" s="392" customFormat="1">
      <c r="A1014" s="529"/>
      <c r="B1014" s="529"/>
      <c r="C1014" s="398" t="s">
        <v>7229</v>
      </c>
      <c r="D1014" s="402" t="str">
        <f>VLOOKUP(C1014,Hoja2!$D$2:$N$5000,2,FALSE)</f>
        <v>Comercio</v>
      </c>
      <c r="E1014" s="421">
        <f>VLOOKUP(C1014,Hoja2!$D$2:$N$5000,3,FALSE)</f>
        <v>6</v>
      </c>
      <c r="F1014" s="399">
        <f>VLOOKUP(C1014,Hoja2!$D$2:$N$5000,4,FALSE)</f>
        <v>44378</v>
      </c>
      <c r="G1014" s="399">
        <f>VLOOKUP(C1014,Hoja2!$D$2:$N$5000,5,FALSE)</f>
        <v>44926</v>
      </c>
      <c r="H1014" s="400">
        <f>VLOOKUP(C1014,Hoja2!$D$2:$N$5000,6,FALSE)</f>
        <v>0.26591399999999998</v>
      </c>
      <c r="I1014" s="400">
        <f>VLOOKUP(C1014,Hoja2!$D$2:$N$5000,7,FALSE)</f>
        <v>0.31472899999999998</v>
      </c>
      <c r="J1014" s="400">
        <f>VLOOKUP(C1014,Hoja2!$D$2:$N$5000,8,FALSE)</f>
        <v>0.13</v>
      </c>
      <c r="K1014" s="400">
        <f>VLOOKUP(C1014,Hoja2!$D$2:$N$5000,9,FALSE)</f>
        <v>0.13377</v>
      </c>
      <c r="L1014" s="400">
        <f>VLOOKUP(C1014,Hoja2!$D$2:$N$5000,10,FALSE)</f>
        <v>31.267095999999999</v>
      </c>
      <c r="M1014" s="400">
        <f>VLOOKUP(C1014,Hoja2!$D$2:$N$5000,11,FALSE)</f>
        <v>19.106276000000001</v>
      </c>
    </row>
    <row r="1015" spans="1:13" s="392" customFormat="1">
      <c r="A1015" s="529"/>
      <c r="B1015" s="529"/>
      <c r="C1015" s="398" t="s">
        <v>7231</v>
      </c>
      <c r="D1015" s="402" t="str">
        <f>VLOOKUP(C1015,Hoja2!$D$2:$N$5000,2,FALSE)</f>
        <v>Comercio</v>
      </c>
      <c r="E1015" s="421">
        <f>VLOOKUP(C1015,Hoja2!$D$2:$N$5000,3,FALSE)</f>
        <v>6</v>
      </c>
      <c r="F1015" s="399">
        <f>VLOOKUP(C1015,Hoja2!$D$2:$N$5000,4,FALSE)</f>
        <v>44378</v>
      </c>
      <c r="G1015" s="399">
        <f>VLOOKUP(C1015,Hoja2!$D$2:$N$5000,5,FALSE)</f>
        <v>44926</v>
      </c>
      <c r="H1015" s="400">
        <f>VLOOKUP(C1015,Hoja2!$D$2:$N$5000,6,FALSE)</f>
        <v>0.26670300000000002</v>
      </c>
      <c r="I1015" s="400">
        <f>VLOOKUP(C1015,Hoja2!$D$2:$N$5000,7,FALSE)</f>
        <v>0.52368099999999995</v>
      </c>
      <c r="J1015" s="400">
        <f>VLOOKUP(C1015,Hoja2!$D$2:$N$5000,8,FALSE)</f>
        <v>0.17399999999999999</v>
      </c>
      <c r="K1015" s="400">
        <f>VLOOKUP(C1015,Hoja2!$D$2:$N$5000,9,FALSE)</f>
        <v>0.174929</v>
      </c>
      <c r="L1015" s="400">
        <f>VLOOKUP(C1015,Hoja2!$D$2:$N$5000,10,FALSE)</f>
        <v>69.631946999999997</v>
      </c>
      <c r="M1015" s="400">
        <f>VLOOKUP(C1015,Hoja2!$D$2:$N$5000,11,FALSE)</f>
        <v>15.157266</v>
      </c>
    </row>
    <row r="1016" spans="1:13" s="392" customFormat="1">
      <c r="A1016" s="529"/>
      <c r="B1016" s="529"/>
      <c r="C1016" s="398" t="s">
        <v>6604</v>
      </c>
      <c r="D1016" s="402" t="str">
        <f>VLOOKUP(C1016,Hoja2!$D$2:$N$5000,2,FALSE)</f>
        <v>Otros</v>
      </c>
      <c r="E1016" s="421">
        <f>VLOOKUP(C1016,Hoja2!$D$2:$N$5000,3,FALSE)</f>
        <v>7</v>
      </c>
      <c r="F1016" s="399">
        <f>VLOOKUP(C1016,Hoja2!$D$2:$N$5000,4,FALSE)</f>
        <v>44135</v>
      </c>
      <c r="G1016" s="399">
        <f>VLOOKUP(C1016,Hoja2!$D$2:$N$5000,5,FALSE)</f>
        <v>47787</v>
      </c>
      <c r="H1016" s="400">
        <f>VLOOKUP(C1016,Hoja2!$D$2:$N$5000,6,FALSE)</f>
        <v>0.26388499999999998</v>
      </c>
      <c r="I1016" s="400">
        <f>VLOOKUP(C1016,Hoja2!$D$2:$N$5000,7,FALSE)</f>
        <v>0.61551699999999998</v>
      </c>
      <c r="J1016" s="400">
        <f>VLOOKUP(C1016,Hoja2!$D$2:$N$5000,8,FALSE)</f>
        <v>8.9450400000000005</v>
      </c>
      <c r="K1016" s="400">
        <f>VLOOKUP(C1016,Hoja2!$D$2:$N$5000,9,FALSE)</f>
        <v>8.8557299999999994</v>
      </c>
      <c r="L1016" s="400">
        <f>VLOOKUP(C1016,Hoja2!$D$2:$N$5000,10,FALSE)</f>
        <v>4174.1704600000003</v>
      </c>
      <c r="M1016" s="400">
        <f>VLOOKUP(C1016,Hoja2!$D$2:$N$5000,11,FALSE)</f>
        <v>14.935157999999999</v>
      </c>
    </row>
    <row r="1017" spans="1:13" s="392" customFormat="1">
      <c r="A1017" s="529"/>
      <c r="B1017" s="529"/>
      <c r="C1017" s="398" t="s">
        <v>5168</v>
      </c>
      <c r="D1017" s="402" t="str">
        <f>VLOOKUP(C1017,Hoja2!$D$2:$N$5000,2,FALSE)</f>
        <v>Alimentos</v>
      </c>
      <c r="E1017" s="421">
        <f>VLOOKUP(C1017,Hoja2!$D$2:$N$5000,3,FALSE)</f>
        <v>3</v>
      </c>
      <c r="F1017" s="399">
        <f>VLOOKUP(C1017,Hoja2!$D$2:$N$5000,4,FALSE)</f>
        <v>43831</v>
      </c>
      <c r="G1017" s="399">
        <f>VLOOKUP(C1017,Hoja2!$D$2:$N$5000,5,FALSE)</f>
        <v>45657</v>
      </c>
      <c r="H1017" s="400">
        <f>VLOOKUP(C1017,Hoja2!$D$2:$N$5000,6,FALSE)</f>
        <v>0.21710099999999999</v>
      </c>
      <c r="I1017" s="400">
        <f>VLOOKUP(C1017,Hoja2!$D$2:$N$5000,7,FALSE)</f>
        <v>0.38267800000000002</v>
      </c>
      <c r="J1017" s="400">
        <f>VLOOKUP(C1017,Hoja2!$D$2:$N$5000,8,FALSE)</f>
        <v>0.22575999999999999</v>
      </c>
      <c r="K1017" s="400">
        <f>VLOOKUP(C1017,Hoja2!$D$2:$N$5000,9,FALSE)</f>
        <v>0.17874000000000001</v>
      </c>
      <c r="L1017" s="400">
        <f>VLOOKUP(C1017,Hoja2!$D$2:$N$5000,10,FALSE)</f>
        <v>66.702707000000004</v>
      </c>
      <c r="M1017" s="400">
        <f>VLOOKUP(C1017,Hoja2!$D$2:$N$5000,11,FALSE)</f>
        <v>15.1516</v>
      </c>
    </row>
    <row r="1018" spans="1:13" s="392" customFormat="1">
      <c r="A1018" s="529"/>
      <c r="B1018" s="529"/>
      <c r="C1018" s="398" t="s">
        <v>5169</v>
      </c>
      <c r="D1018" s="402" t="str">
        <f>VLOOKUP(C1018,Hoja2!$D$2:$N$5000,2,FALSE)</f>
        <v>Alimentos</v>
      </c>
      <c r="E1018" s="421">
        <f>VLOOKUP(C1018,Hoja2!$D$2:$N$5000,3,FALSE)</f>
        <v>3</v>
      </c>
      <c r="F1018" s="399">
        <f>VLOOKUP(C1018,Hoja2!$D$2:$N$5000,4,FALSE)</f>
        <v>43831</v>
      </c>
      <c r="G1018" s="399">
        <f>VLOOKUP(C1018,Hoja2!$D$2:$N$5000,5,FALSE)</f>
        <v>45657</v>
      </c>
      <c r="H1018" s="400">
        <f>VLOOKUP(C1018,Hoja2!$D$2:$N$5000,6,FALSE)</f>
        <v>0.16839799999999999</v>
      </c>
      <c r="I1018" s="400">
        <f>VLOOKUP(C1018,Hoja2!$D$2:$N$5000,7,FALSE)</f>
        <v>8.4418999999999994E-2</v>
      </c>
      <c r="J1018" s="400">
        <f>VLOOKUP(C1018,Hoja2!$D$2:$N$5000,8,FALSE)</f>
        <v>0.63983999999999996</v>
      </c>
      <c r="K1018" s="400">
        <f>VLOOKUP(C1018,Hoja2!$D$2:$N$5000,9,FALSE)</f>
        <v>0.16822599999999999</v>
      </c>
      <c r="L1018" s="400">
        <f>VLOOKUP(C1018,Hoja2!$D$2:$N$5000,10,FALSE)</f>
        <v>41.711246000000003</v>
      </c>
      <c r="M1018" s="400">
        <f>VLOOKUP(C1018,Hoja2!$D$2:$N$5000,11,FALSE)</f>
        <v>18.723374</v>
      </c>
    </row>
    <row r="1019" spans="1:13" s="392" customFormat="1">
      <c r="A1019" s="529"/>
      <c r="B1019" s="529"/>
      <c r="C1019" s="398" t="s">
        <v>5170</v>
      </c>
      <c r="D1019" s="402" t="str">
        <f>VLOOKUP(C1019,Hoja2!$D$2:$N$5000,2,FALSE)</f>
        <v>Alimentos</v>
      </c>
      <c r="E1019" s="421">
        <f>VLOOKUP(C1019,Hoja2!$D$2:$N$5000,3,FALSE)</f>
        <v>3</v>
      </c>
      <c r="F1019" s="399">
        <f>VLOOKUP(C1019,Hoja2!$D$2:$N$5000,4,FALSE)</f>
        <v>43831</v>
      </c>
      <c r="G1019" s="399">
        <f>VLOOKUP(C1019,Hoja2!$D$2:$N$5000,5,FALSE)</f>
        <v>45657</v>
      </c>
      <c r="H1019" s="400">
        <f>VLOOKUP(C1019,Hoja2!$D$2:$N$5000,6,FALSE)</f>
        <v>0.38545699999999999</v>
      </c>
      <c r="I1019" s="400">
        <f>VLOOKUP(C1019,Hoja2!$D$2:$N$5000,7,FALSE)</f>
        <v>0.46533400000000003</v>
      </c>
      <c r="J1019" s="400">
        <f>VLOOKUP(C1019,Hoja2!$D$2:$N$5000,8,FALSE)</f>
        <v>4.5359999999999998E-2</v>
      </c>
      <c r="K1019" s="400">
        <f>VLOOKUP(C1019,Hoja2!$D$2:$N$5000,9,FALSE)</f>
        <v>4.7313000000000001E-2</v>
      </c>
      <c r="L1019" s="400">
        <f>VLOOKUP(C1019,Hoja2!$D$2:$N$5000,10,FALSE)</f>
        <v>16.283888000000001</v>
      </c>
      <c r="M1019" s="400">
        <f>VLOOKUP(C1019,Hoja2!$D$2:$N$5000,11,FALSE)</f>
        <v>15.747640000000001</v>
      </c>
    </row>
    <row r="1020" spans="1:13" s="361" customFormat="1">
      <c r="A1020" s="529"/>
      <c r="B1020" s="529"/>
      <c r="C1020" s="398" t="s">
        <v>5167</v>
      </c>
      <c r="D1020" s="402" t="str">
        <f>VLOOKUP(C1020,Hoja2!$D$2:$N$5000,2,FALSE)</f>
        <v>Alimentos</v>
      </c>
      <c r="E1020" s="421">
        <f>VLOOKUP(C1020,Hoja2!$D$2:$N$5000,3,FALSE)</f>
        <v>3</v>
      </c>
      <c r="F1020" s="399">
        <f>VLOOKUP(C1020,Hoja2!$D$2:$N$5000,4,FALSE)</f>
        <v>43831</v>
      </c>
      <c r="G1020" s="399">
        <f>VLOOKUP(C1020,Hoja2!$D$2:$N$5000,5,FALSE)</f>
        <v>45657</v>
      </c>
      <c r="H1020" s="400">
        <f>VLOOKUP(C1020,Hoja2!$D$2:$N$5000,6,FALSE)</f>
        <v>0.246586</v>
      </c>
      <c r="I1020" s="400">
        <f>VLOOKUP(C1020,Hoja2!$D$2:$N$5000,7,FALSE)</f>
        <v>0.41833999999999999</v>
      </c>
      <c r="J1020" s="400">
        <f>VLOOKUP(C1020,Hoja2!$D$2:$N$5000,8,FALSE)</f>
        <v>2.0000000000000001E-4</v>
      </c>
      <c r="K1020" s="400">
        <f>VLOOKUP(C1020,Hoja2!$D$2:$N$5000,9,FALSE)</f>
        <v>1.8900000000000001E-4</v>
      </c>
      <c r="L1020" s="400">
        <f>VLOOKUP(C1020,Hoja2!$D$2:$N$5000,10,FALSE)</f>
        <v>5.1893000000000002E-2</v>
      </c>
      <c r="M1020" s="400">
        <f>VLOOKUP(C1020,Hoja2!$D$2:$N$5000,11,FALSE)</f>
        <v>17.71208</v>
      </c>
    </row>
    <row r="1021" spans="1:13" s="392" customFormat="1">
      <c r="A1021" s="529"/>
      <c r="B1021" s="529"/>
      <c r="C1021" s="398" t="s">
        <v>2183</v>
      </c>
      <c r="D1021" s="402" t="str">
        <f>VLOOKUP(C1021,Hoja2!$D$2:$N$5000,2,FALSE)</f>
        <v>Otros</v>
      </c>
      <c r="E1021" s="421">
        <f>VLOOKUP(C1021,Hoja2!$D$2:$N$5000,3,FALSE)</f>
        <v>7</v>
      </c>
      <c r="F1021" s="399">
        <f>VLOOKUP(C1021,Hoja2!$D$2:$N$5000,4,FALSE)</f>
        <v>44013</v>
      </c>
      <c r="G1021" s="399">
        <f>VLOOKUP(C1021,Hoja2!$D$2:$N$5000,5,FALSE)</f>
        <v>45107</v>
      </c>
      <c r="H1021" s="400">
        <f>VLOOKUP(C1021,Hoja2!$D$2:$N$5000,6,FALSE)</f>
        <v>0.20852899999999999</v>
      </c>
      <c r="I1021" s="400">
        <f>VLOOKUP(C1021,Hoja2!$D$2:$N$5000,7,FALSE)</f>
        <v>0.789825</v>
      </c>
      <c r="J1021" s="400">
        <f>VLOOKUP(C1021,Hoja2!$D$2:$N$5000,8,FALSE)</f>
        <v>0.75575999999999999</v>
      </c>
      <c r="K1021" s="400">
        <f>VLOOKUP(C1021,Hoja2!$D$2:$N$5000,9,FALSE)</f>
        <v>0.71183300000000005</v>
      </c>
      <c r="L1021" s="400">
        <f>VLOOKUP(C1021,Hoja2!$D$2:$N$5000,10,FALSE)</f>
        <v>457.57137299999999</v>
      </c>
      <c r="M1021" s="400">
        <f>VLOOKUP(C1021,Hoja2!$D$2:$N$5000,11,FALSE)</f>
        <v>12.101609</v>
      </c>
    </row>
    <row r="1022" spans="1:13" s="361" customFormat="1">
      <c r="A1022" s="529"/>
      <c r="B1022" s="529"/>
      <c r="C1022" s="398" t="s">
        <v>2185</v>
      </c>
      <c r="D1022" s="369" t="str">
        <f>VLOOKUP(C1022,Hoja2!$D$2:$N$5000,2,FALSE)</f>
        <v>Otros</v>
      </c>
      <c r="E1022" s="364">
        <f>VLOOKUP(C1022,Hoja2!$D$2:$N$5000,3,FALSE)</f>
        <v>7</v>
      </c>
      <c r="F1022" s="366">
        <f>VLOOKUP(C1022,Hoja2!$D$2:$N$5000,4,FALSE)</f>
        <v>44013</v>
      </c>
      <c r="G1022" s="366">
        <f>VLOOKUP(C1022,Hoja2!$D$2:$N$5000,5,FALSE)</f>
        <v>45107</v>
      </c>
      <c r="H1022" s="367">
        <f>VLOOKUP(C1022,Hoja2!$D$2:$N$5000,6,FALSE)</f>
        <v>0.21515100000000001</v>
      </c>
      <c r="I1022" s="367">
        <f>VLOOKUP(C1022,Hoja2!$D$2:$N$5000,7,FALSE)</f>
        <v>0.81684400000000001</v>
      </c>
      <c r="J1022" s="367">
        <f>VLOOKUP(C1022,Hoja2!$D$2:$N$5000,8,FALSE)</f>
        <v>0.24116000000000001</v>
      </c>
      <c r="K1022" s="367">
        <f>VLOOKUP(C1022,Hoja2!$D$2:$N$5000,9,FALSE)</f>
        <v>0.24759400000000001</v>
      </c>
      <c r="L1022" s="367">
        <f>VLOOKUP(C1022,Hoja2!$D$2:$N$5000,10,FALSE)</f>
        <v>151.01266799999999</v>
      </c>
      <c r="M1022" s="367">
        <f>VLOOKUP(C1022,Hoja2!$D$2:$N$5000,11,FALSE)</f>
        <v>12.29311</v>
      </c>
    </row>
    <row r="1023" spans="1:13" s="361" customFormat="1">
      <c r="A1023" s="529"/>
      <c r="B1023" s="529"/>
      <c r="C1023" s="398" t="s">
        <v>2199</v>
      </c>
      <c r="D1023" s="369" t="str">
        <f>VLOOKUP(C1023,Hoja2!$D$2:$N$5000,2,FALSE)</f>
        <v>Otros</v>
      </c>
      <c r="E1023" s="364">
        <f>VLOOKUP(C1023,Hoja2!$D$2:$N$5000,3,FALSE)</f>
        <v>10</v>
      </c>
      <c r="F1023" s="366">
        <f>VLOOKUP(C1023,Hoja2!$D$2:$N$5000,4,FALSE)</f>
        <v>44013</v>
      </c>
      <c r="G1023" s="366">
        <f>VLOOKUP(C1023,Hoja2!$D$2:$N$5000,5,FALSE)</f>
        <v>45107</v>
      </c>
      <c r="H1023" s="367">
        <f>VLOOKUP(C1023,Hoja2!$D$2:$N$5000,6,FALSE)</f>
        <v>0.23784</v>
      </c>
      <c r="I1023" s="367">
        <f>VLOOKUP(C1023,Hoja2!$D$2:$N$5000,7,FALSE)</f>
        <v>0.53937500000000005</v>
      </c>
      <c r="J1023" s="367">
        <f>VLOOKUP(C1023,Hoja2!$D$2:$N$5000,8,FALSE)</f>
        <v>0.51295999999999997</v>
      </c>
      <c r="K1023" s="367">
        <f>VLOOKUP(C1023,Hoja2!$D$2:$N$5000,9,FALSE)</f>
        <v>0.54574999999999996</v>
      </c>
      <c r="L1023" s="367">
        <f>VLOOKUP(C1023,Hoja2!$D$2:$N$5000,10,FALSE)</f>
        <v>218.04241300000001</v>
      </c>
      <c r="M1023" s="367">
        <f>VLOOKUP(C1023,Hoja2!$D$2:$N$5000,11,FALSE)</f>
        <v>14.264241999999999</v>
      </c>
    </row>
    <row r="1024" spans="1:13" s="361" customFormat="1">
      <c r="A1024" s="529"/>
      <c r="B1024" s="529"/>
      <c r="C1024" s="398" t="s">
        <v>141</v>
      </c>
      <c r="D1024" s="369" t="str">
        <f>VLOOKUP(C1024,Hoja2!$D$2:$N$5000,2,FALSE)</f>
        <v>Industria Metalúrgica</v>
      </c>
      <c r="E1024" s="364">
        <f>VLOOKUP(C1024,Hoja2!$D$2:$N$5000,3,FALSE)</f>
        <v>6</v>
      </c>
      <c r="F1024" s="366">
        <f>VLOOKUP(C1024,Hoja2!$D$2:$N$5000,4,FALSE)</f>
        <v>44013</v>
      </c>
      <c r="G1024" s="366">
        <f>VLOOKUP(C1024,Hoja2!$D$2:$N$5000,5,FALSE)</f>
        <v>44742</v>
      </c>
      <c r="H1024" s="367">
        <f>VLOOKUP(C1024,Hoja2!$D$2:$N$5000,6,FALSE)</f>
        <v>0.19112000000000001</v>
      </c>
      <c r="I1024" s="367">
        <f>VLOOKUP(C1024,Hoja2!$D$2:$N$5000,7,FALSE)</f>
        <v>0.58874099999999996</v>
      </c>
      <c r="J1024" s="367">
        <f>VLOOKUP(C1024,Hoja2!$D$2:$N$5000,8,FALSE)</f>
        <v>2.3176000000000001</v>
      </c>
      <c r="K1024" s="367">
        <f>VLOOKUP(C1024,Hoja2!$D$2:$N$5000,9,FALSE)</f>
        <v>2.1608930000000002</v>
      </c>
      <c r="L1024" s="367">
        <f>VLOOKUP(C1024,Hoja2!$D$2:$N$5000,10,FALSE)</f>
        <v>1042.7432779999999</v>
      </c>
      <c r="M1024" s="367">
        <f>VLOOKUP(C1024,Hoja2!$D$2:$N$5000,11,FALSE)</f>
        <v>13.663168000000001</v>
      </c>
    </row>
    <row r="1025" spans="1:13" s="361" customFormat="1">
      <c r="A1025" s="529"/>
      <c r="B1025" s="529"/>
      <c r="C1025" s="398" t="s">
        <v>6307</v>
      </c>
      <c r="D1025" s="369" t="str">
        <f>VLOOKUP(C1025,Hoja2!$D$2:$N$5000,2,FALSE)</f>
        <v>Industria Metalúrgica</v>
      </c>
      <c r="E1025" s="364">
        <f>VLOOKUP(C1025,Hoja2!$D$2:$N$5000,3,FALSE)</f>
        <v>6</v>
      </c>
      <c r="F1025" s="366">
        <f>VLOOKUP(C1025,Hoja2!$D$2:$N$5000,4,FALSE)</f>
        <v>44013</v>
      </c>
      <c r="G1025" s="366">
        <f>VLOOKUP(C1025,Hoja2!$D$2:$N$5000,5,FALSE)</f>
        <v>44742</v>
      </c>
      <c r="H1025" s="367">
        <f>VLOOKUP(C1025,Hoja2!$D$2:$N$5000,6,FALSE)</f>
        <v>0.18920400000000001</v>
      </c>
      <c r="I1025" s="367">
        <f>VLOOKUP(C1025,Hoja2!$D$2:$N$5000,7,FALSE)</f>
        <v>0.55390700000000004</v>
      </c>
      <c r="J1025" s="367">
        <f>VLOOKUP(C1025,Hoja2!$D$2:$N$5000,8,FALSE)</f>
        <v>1.8684000000000001</v>
      </c>
      <c r="K1025" s="367">
        <f>VLOOKUP(C1025,Hoja2!$D$2:$N$5000,9,FALSE)</f>
        <v>1.811034</v>
      </c>
      <c r="L1025" s="367">
        <f>VLOOKUP(C1025,Hoja2!$D$2:$N$5000,10,FALSE)</f>
        <v>790.90140299999996</v>
      </c>
      <c r="M1025" s="367">
        <f>VLOOKUP(C1025,Hoja2!$D$2:$N$5000,11,FALSE)</f>
        <v>14.159984</v>
      </c>
    </row>
    <row r="1026" spans="1:13" s="361" customFormat="1">
      <c r="A1026" s="529"/>
      <c r="B1026" s="529"/>
      <c r="C1026" s="398" t="s">
        <v>2922</v>
      </c>
      <c r="D1026" s="369" t="str">
        <f>VLOOKUP(C1026,Hoja2!$D$2:$N$5000,2,FALSE)</f>
        <v>Otros</v>
      </c>
      <c r="E1026" s="364">
        <f>VLOOKUP(C1026,Hoja2!$D$2:$N$5000,3,FALSE)</f>
        <v>7</v>
      </c>
      <c r="F1026" s="366">
        <f>VLOOKUP(C1026,Hoja2!$D$2:$N$5000,4,FALSE)</f>
        <v>44317</v>
      </c>
      <c r="G1026" s="366">
        <f>VLOOKUP(C1026,Hoja2!$D$2:$N$5000,5,FALSE)</f>
        <v>44681</v>
      </c>
      <c r="H1026" s="367">
        <f>VLOOKUP(C1026,Hoja2!$D$2:$N$5000,6,FALSE)</f>
        <v>0.21106900000000001</v>
      </c>
      <c r="I1026" s="367">
        <f>VLOOKUP(C1026,Hoja2!$D$2:$N$5000,7,FALSE)</f>
        <v>0.94183099999999997</v>
      </c>
      <c r="J1026" s="367">
        <f>VLOOKUP(C1026,Hoja2!$D$2:$N$5000,8,FALSE)</f>
        <v>1.6946000000000001</v>
      </c>
      <c r="K1026" s="367">
        <f>VLOOKUP(C1026,Hoja2!$D$2:$N$5000,9,FALSE)</f>
        <v>1.7022090000000001</v>
      </c>
      <c r="L1026" s="367">
        <f>VLOOKUP(C1026,Hoja2!$D$2:$N$5000,10,FALSE)</f>
        <v>1223.4426779999999</v>
      </c>
      <c r="M1026" s="367">
        <f>VLOOKUP(C1026,Hoja2!$D$2:$N$5000,11,FALSE)</f>
        <v>12.127791</v>
      </c>
    </row>
    <row r="1027" spans="1:13" s="361" customFormat="1">
      <c r="A1027" s="529"/>
      <c r="B1027" s="529"/>
      <c r="C1027" s="398" t="s">
        <v>2924</v>
      </c>
      <c r="D1027" s="369" t="str">
        <f>VLOOKUP(C1027,Hoja2!$D$2:$N$5000,2,FALSE)</f>
        <v>Otros</v>
      </c>
      <c r="E1027" s="364">
        <f>VLOOKUP(C1027,Hoja2!$D$2:$N$5000,3,FALSE)</f>
        <v>7</v>
      </c>
      <c r="F1027" s="366">
        <f>VLOOKUP(C1027,Hoja2!$D$2:$N$5000,4,FALSE)</f>
        <v>44317</v>
      </c>
      <c r="G1027" s="366">
        <f>VLOOKUP(C1027,Hoja2!$D$2:$N$5000,5,FALSE)</f>
        <v>44681</v>
      </c>
      <c r="H1027" s="367">
        <f>VLOOKUP(C1027,Hoja2!$D$2:$N$5000,6,FALSE)</f>
        <v>0.207926</v>
      </c>
      <c r="I1027" s="367">
        <f>VLOOKUP(C1027,Hoja2!$D$2:$N$5000,7,FALSE)</f>
        <v>0.83927200000000002</v>
      </c>
      <c r="J1027" s="367">
        <f>VLOOKUP(C1027,Hoja2!$D$2:$N$5000,8,FALSE)</f>
        <v>0.32884000000000002</v>
      </c>
      <c r="K1027" s="367">
        <f>VLOOKUP(C1027,Hoja2!$D$2:$N$5000,9,FALSE)</f>
        <v>0.330125</v>
      </c>
      <c r="L1027" s="367">
        <f>VLOOKUP(C1027,Hoja2!$D$2:$N$5000,10,FALSE)</f>
        <v>211.55373800000001</v>
      </c>
      <c r="M1027" s="367">
        <f>VLOOKUP(C1027,Hoja2!$D$2:$N$5000,11,FALSE)</f>
        <v>12.514132</v>
      </c>
    </row>
    <row r="1028" spans="1:13" s="361" customFormat="1">
      <c r="A1028" s="529"/>
      <c r="B1028" s="529"/>
      <c r="C1028" s="398" t="s">
        <v>6398</v>
      </c>
      <c r="D1028" s="369" t="str">
        <f>VLOOKUP(C1028,Hoja2!$D$2:$N$5000,2,FALSE)</f>
        <v>Industria Metalúrgica</v>
      </c>
      <c r="E1028" s="364">
        <f>VLOOKUP(C1028,Hoja2!$D$2:$N$5000,3,FALSE)</f>
        <v>7</v>
      </c>
      <c r="F1028" s="366">
        <f>VLOOKUP(C1028,Hoja2!$D$2:$N$5000,4,FALSE)</f>
        <v>44044</v>
      </c>
      <c r="G1028" s="366">
        <f>VLOOKUP(C1028,Hoja2!$D$2:$N$5000,5,FALSE)</f>
        <v>44926</v>
      </c>
      <c r="H1028" s="367">
        <f>VLOOKUP(C1028,Hoja2!$D$2:$N$5000,6,FALSE)</f>
        <v>1.2283000000000001E-2</v>
      </c>
      <c r="I1028" s="367">
        <f>VLOOKUP(C1028,Hoja2!$D$2:$N$5000,7,FALSE)</f>
        <v>0.10566399999999999</v>
      </c>
      <c r="J1028" s="367">
        <f>VLOOKUP(C1028,Hoja2!$D$2:$N$5000,8,FALSE)</f>
        <v>0.41555999999999998</v>
      </c>
      <c r="K1028" s="367">
        <f>VLOOKUP(C1028,Hoja2!$D$2:$N$5000,9,FALSE)</f>
        <v>1.0316000000000001E-2</v>
      </c>
      <c r="L1028" s="367">
        <f>VLOOKUP(C1028,Hoja2!$D$2:$N$5000,10,FALSE)</f>
        <v>33.660257999999999</v>
      </c>
      <c r="M1028" s="367">
        <f>VLOOKUP(C1028,Hoja2!$D$2:$N$5000,11,FALSE)</f>
        <v>13.662462</v>
      </c>
    </row>
    <row r="1029" spans="1:13" s="361" customFormat="1">
      <c r="A1029" s="529"/>
      <c r="B1029" s="529"/>
      <c r="C1029" s="398" t="s">
        <v>6262</v>
      </c>
      <c r="D1029" s="369" t="str">
        <f>VLOOKUP(C1029,Hoja2!$D$2:$N$5000,2,FALSE)</f>
        <v>Industria Metalúrgica</v>
      </c>
      <c r="E1029" s="364">
        <f>VLOOKUP(C1029,Hoja2!$D$2:$N$5000,3,FALSE)</f>
        <v>7</v>
      </c>
      <c r="F1029" s="366">
        <f>VLOOKUP(C1029,Hoja2!$D$2:$N$5000,4,FALSE)</f>
        <v>43983</v>
      </c>
      <c r="G1029" s="366">
        <f>VLOOKUP(C1029,Hoja2!$D$2:$N$5000,5,FALSE)</f>
        <v>44926</v>
      </c>
      <c r="H1029" s="367">
        <f>VLOOKUP(C1029,Hoja2!$D$2:$N$5000,6,FALSE)</f>
        <v>1.1453E-2</v>
      </c>
      <c r="I1029" s="367">
        <f>VLOOKUP(C1029,Hoja2!$D$2:$N$5000,7,FALSE)</f>
        <v>0.162687</v>
      </c>
      <c r="J1029" s="367">
        <f>VLOOKUP(C1029,Hoja2!$D$2:$N$5000,8,FALSE)</f>
        <v>0.25008000000000002</v>
      </c>
      <c r="K1029" s="367">
        <f>VLOOKUP(C1029,Hoja2!$D$2:$N$5000,9,FALSE)</f>
        <v>1.0316000000000001E-2</v>
      </c>
      <c r="L1029" s="367">
        <f>VLOOKUP(C1029,Hoja2!$D$2:$N$5000,10,FALSE)</f>
        <v>31.187511000000001</v>
      </c>
      <c r="M1029" s="367">
        <f>VLOOKUP(C1029,Hoja2!$D$2:$N$5000,11,FALSE)</f>
        <v>13.726879</v>
      </c>
    </row>
    <row r="1030" spans="1:13" s="361" customFormat="1">
      <c r="A1030" s="529"/>
      <c r="B1030" s="529"/>
      <c r="C1030" s="398" t="s">
        <v>1387</v>
      </c>
      <c r="D1030" s="369" t="str">
        <f>VLOOKUP(C1030,Hoja2!$D$2:$N$5000,2,FALSE)</f>
        <v>Otros</v>
      </c>
      <c r="E1030" s="364">
        <f>VLOOKUP(C1030,Hoja2!$D$2:$N$5000,3,FALSE)</f>
        <v>7</v>
      </c>
      <c r="F1030" s="366">
        <f>VLOOKUP(C1030,Hoja2!$D$2:$N$5000,4,FALSE)</f>
        <v>42651</v>
      </c>
      <c r="G1030" s="366">
        <f>VLOOKUP(C1030,Hoja2!$D$2:$N$5000,5,FALSE)</f>
        <v>46022</v>
      </c>
      <c r="H1030" s="367">
        <f>VLOOKUP(C1030,Hoja2!$D$2:$N$5000,6,FALSE)</f>
        <v>0.20527500000000001</v>
      </c>
      <c r="I1030" s="367">
        <f>VLOOKUP(C1030,Hoja2!$D$2:$N$5000,7,FALSE)</f>
        <v>0.63670599999999999</v>
      </c>
      <c r="J1030" s="367">
        <f>VLOOKUP(C1030,Hoja2!$D$2:$N$5000,8,FALSE)</f>
        <v>0.2112</v>
      </c>
      <c r="K1030" s="367">
        <f>VLOOKUP(C1030,Hoja2!$D$2:$N$5000,9,FALSE)</f>
        <v>0.17537900000000001</v>
      </c>
      <c r="L1030" s="367">
        <f>VLOOKUP(C1030,Hoja2!$D$2:$N$5000,10,FALSE)</f>
        <v>103.082606</v>
      </c>
      <c r="M1030" s="367">
        <f>VLOOKUP(C1030,Hoja2!$D$2:$N$5000,11,FALSE)</f>
        <v>21.826370000000001</v>
      </c>
    </row>
    <row r="1031" spans="1:13" s="361" customFormat="1">
      <c r="A1031" s="529"/>
      <c r="B1031" s="529"/>
      <c r="C1031" s="398" t="s">
        <v>3009</v>
      </c>
      <c r="D1031" s="369" t="str">
        <f>VLOOKUP(C1031,Hoja2!$D$2:$N$5000,2,FALSE)</f>
        <v>Alimentos</v>
      </c>
      <c r="E1031" s="364">
        <f>VLOOKUP(C1031,Hoja2!$D$2:$N$5000,3,FALSE)</f>
        <v>3</v>
      </c>
      <c r="F1031" s="366">
        <f>VLOOKUP(C1031,Hoja2!$D$2:$N$5000,4,FALSE)</f>
        <v>43252</v>
      </c>
      <c r="G1031" s="366">
        <f>VLOOKUP(C1031,Hoja2!$D$2:$N$5000,5,FALSE)</f>
        <v>45046</v>
      </c>
      <c r="H1031" s="367">
        <f>VLOOKUP(C1031,Hoja2!$D$2:$N$5000,6,FALSE)</f>
        <v>0.145591</v>
      </c>
      <c r="I1031" s="367">
        <f>VLOOKUP(C1031,Hoja2!$D$2:$N$5000,7,FALSE)</f>
        <v>0.53787799999999997</v>
      </c>
      <c r="J1031" s="367">
        <f>VLOOKUP(C1031,Hoja2!$D$2:$N$5000,8,FALSE)</f>
        <v>0.2782</v>
      </c>
      <c r="K1031" s="367">
        <f>VLOOKUP(C1031,Hoja2!$D$2:$N$5000,9,FALSE)</f>
        <v>0.27336700000000003</v>
      </c>
      <c r="L1031" s="367">
        <f>VLOOKUP(C1031,Hoja2!$D$2:$N$5000,10,FALSE)</f>
        <v>115.543992</v>
      </c>
      <c r="M1031" s="367">
        <f>VLOOKUP(C1031,Hoja2!$D$2:$N$5000,11,FALSE)</f>
        <v>21.200769999999999</v>
      </c>
    </row>
    <row r="1032" spans="1:13" s="361" customFormat="1">
      <c r="A1032" s="529"/>
      <c r="B1032" s="542"/>
      <c r="C1032" s="398" t="s">
        <v>3719</v>
      </c>
      <c r="D1032" s="369" t="str">
        <f>VLOOKUP(C1032,Hoja2!$D$2:$N$5000,2,FALSE)</f>
        <v>Alimentos</v>
      </c>
      <c r="E1032" s="364">
        <f>VLOOKUP(C1032,Hoja2!$D$2:$N$5000,3,FALSE)</f>
        <v>7</v>
      </c>
      <c r="F1032" s="366">
        <f>VLOOKUP(C1032,Hoja2!$D$2:$N$5000,4,FALSE)</f>
        <v>43525</v>
      </c>
      <c r="G1032" s="366">
        <f>VLOOKUP(C1032,Hoja2!$D$2:$N$5000,5,FALSE)</f>
        <v>45046</v>
      </c>
      <c r="H1032" s="367">
        <f>VLOOKUP(C1032,Hoja2!$D$2:$N$5000,6,FALSE)</f>
        <v>0.22379099999999999</v>
      </c>
      <c r="I1032" s="367">
        <f>VLOOKUP(C1032,Hoja2!$D$2:$N$5000,7,FALSE)</f>
        <v>0.553369</v>
      </c>
      <c r="J1032" s="367">
        <f>VLOOKUP(C1032,Hoja2!$D$2:$N$5000,8,FALSE)</f>
        <v>0.12384000000000001</v>
      </c>
      <c r="K1032" s="367">
        <f>VLOOKUP(C1032,Hoja2!$D$2:$N$5000,9,FALSE)</f>
        <v>0.123797</v>
      </c>
      <c r="L1032" s="367">
        <f>VLOOKUP(C1032,Hoja2!$D$2:$N$5000,10,FALSE)</f>
        <v>52.525249000000002</v>
      </c>
      <c r="M1032" s="367">
        <f>VLOOKUP(C1032,Hoja2!$D$2:$N$5000,11,FALSE)</f>
        <v>21.176134000000001</v>
      </c>
    </row>
    <row r="1033" spans="1:13" ht="12.75">
      <c r="A1033" s="530" t="s">
        <v>4053</v>
      </c>
      <c r="B1033" s="531"/>
      <c r="C1033" s="531"/>
      <c r="D1033" s="531"/>
      <c r="E1033" s="531"/>
      <c r="F1033" s="531"/>
      <c r="G1033" s="532"/>
      <c r="H1033" s="195">
        <f>+Hoja3!S25</f>
        <v>0.20320199999999999</v>
      </c>
      <c r="I1033" s="195">
        <f>+Hoja3!T25</f>
        <v>0.92035199999999995</v>
      </c>
      <c r="J1033"/>
      <c r="K1033"/>
      <c r="L1033" s="195">
        <f>+Hoja3!W25</f>
        <v>401757.86502899998</v>
      </c>
      <c r="M1033" s="195">
        <f>+Hoja3!X25</f>
        <v>17.409185000000001</v>
      </c>
    </row>
    <row r="1034" spans="1:13">
      <c r="A1034" s="536"/>
      <c r="B1034" s="537"/>
      <c r="C1034" s="537"/>
      <c r="D1034" s="537"/>
      <c r="E1034" s="537"/>
      <c r="F1034" s="537"/>
      <c r="G1034" s="537"/>
      <c r="H1034" s="537"/>
      <c r="I1034" s="537"/>
      <c r="J1034" s="537"/>
      <c r="K1034" s="537"/>
      <c r="L1034" s="537"/>
      <c r="M1034" s="538"/>
    </row>
    <row r="1035" spans="1:13">
      <c r="A1035" s="528" t="s">
        <v>4054</v>
      </c>
      <c r="B1035" s="528" t="s">
        <v>3817</v>
      </c>
      <c r="C1035" s="398" t="s">
        <v>1813</v>
      </c>
      <c r="D1035" s="221" t="str">
        <f>VLOOKUP(C1035,Hoja2!$D$2:$N$5000,2,FALSE)</f>
        <v>Vidrios, cauchos y plásticos</v>
      </c>
      <c r="E1035" s="298">
        <f>VLOOKUP(C1035,Hoja2!$D$2:$N$5000,3,FALSE)</f>
        <v>7</v>
      </c>
      <c r="F1035" s="217">
        <f>VLOOKUP(C1035,Hoja2!$D$2:$N$5000,4,FALSE)</f>
        <v>44228</v>
      </c>
      <c r="G1035" s="217">
        <f>VLOOKUP(C1035,Hoja2!$D$2:$N$5000,5,FALSE)</f>
        <v>46053</v>
      </c>
      <c r="H1035" s="218">
        <f>VLOOKUP(C1035,Hoja2!$D$2:$N$5000,6,FALSE)</f>
        <v>0.20760100000000001</v>
      </c>
      <c r="I1035" s="218">
        <f>VLOOKUP(C1035,Hoja2!$D$2:$N$5000,7,FALSE)</f>
        <v>0.67345100000000002</v>
      </c>
      <c r="J1035" s="218">
        <f>VLOOKUP(C1035,Hoja2!$D$2:$N$5000,8,FALSE)</f>
        <v>1.7327999999999999</v>
      </c>
      <c r="K1035" s="218">
        <f>VLOOKUP(C1035,Hoja2!$D$2:$N$5000,9,FALSE)</f>
        <v>1.7499739999999999</v>
      </c>
      <c r="L1035" s="218">
        <f>VLOOKUP(C1035,Hoja2!$D$2:$N$5000,10,FALSE)</f>
        <v>894.53240800000003</v>
      </c>
      <c r="M1035" s="218">
        <f>VLOOKUP(C1035,Hoja2!$D$2:$N$5000,11,FALSE)</f>
        <v>15.896155</v>
      </c>
    </row>
    <row r="1036" spans="1:13">
      <c r="A1036" s="529"/>
      <c r="B1036" s="529"/>
      <c r="C1036" s="398" t="s">
        <v>6740</v>
      </c>
      <c r="D1036" s="221" t="str">
        <f>VLOOKUP(C1036,Hoja2!$D$2:$N$5000,2,FALSE)</f>
        <v>Otros</v>
      </c>
      <c r="E1036" s="298">
        <f>VLOOKUP(C1036,Hoja2!$D$2:$N$5000,3,FALSE)</f>
        <v>7</v>
      </c>
      <c r="F1036" s="217">
        <f>VLOOKUP(C1036,Hoja2!$D$2:$N$5000,4,FALSE)</f>
        <v>44166</v>
      </c>
      <c r="G1036" s="217">
        <f>VLOOKUP(C1036,Hoja2!$D$2:$N$5000,5,FALSE)</f>
        <v>45291</v>
      </c>
      <c r="H1036" s="218">
        <f>VLOOKUP(C1036,Hoja2!$D$2:$N$5000,6,FALSE)</f>
        <v>0.199406</v>
      </c>
      <c r="I1036" s="218">
        <f>VLOOKUP(C1036,Hoja2!$D$2:$N$5000,7,FALSE)</f>
        <v>0.34527799999999997</v>
      </c>
      <c r="J1036" s="218">
        <f>VLOOKUP(C1036,Hoja2!$D$2:$N$5000,8,FALSE)</f>
        <v>5.9799999999999999E-2</v>
      </c>
      <c r="K1036" s="218">
        <f>VLOOKUP(C1036,Hoja2!$D$2:$N$5000,9,FALSE)</f>
        <v>5.0138000000000002E-2</v>
      </c>
      <c r="L1036" s="218">
        <f>VLOOKUP(C1036,Hoja2!$D$2:$N$5000,10,FALSE)</f>
        <v>15.827636999999999</v>
      </c>
      <c r="M1036" s="218">
        <f>VLOOKUP(C1036,Hoja2!$D$2:$N$5000,11,FALSE)</f>
        <v>16.083603</v>
      </c>
    </row>
    <row r="1037" spans="1:13">
      <c r="A1037" s="529"/>
      <c r="B1037" s="529"/>
      <c r="C1037" s="398" t="s">
        <v>2765</v>
      </c>
      <c r="D1037" s="221" t="str">
        <f>VLOOKUP(C1037,Hoja2!$D$2:$N$5000,2,FALSE)</f>
        <v>Alimentos</v>
      </c>
      <c r="E1037" s="298">
        <f>VLOOKUP(C1037,Hoja2!$D$2:$N$5000,3,FALSE)</f>
        <v>2</v>
      </c>
      <c r="F1037" s="217">
        <f>VLOOKUP(C1037,Hoja2!$D$2:$N$5000,4,FALSE)</f>
        <v>44256</v>
      </c>
      <c r="G1037" s="217">
        <f>VLOOKUP(C1037,Hoja2!$D$2:$N$5000,5,FALSE)</f>
        <v>44985</v>
      </c>
      <c r="H1037" s="218">
        <f>VLOOKUP(C1037,Hoja2!$D$2:$N$5000,6,FALSE)</f>
        <v>0.20208999999999999</v>
      </c>
      <c r="I1037" s="218">
        <f>VLOOKUP(C1037,Hoja2!$D$2:$N$5000,7,FALSE)</f>
        <v>0.625606</v>
      </c>
      <c r="J1037" s="218">
        <f>VLOOKUP(C1037,Hoja2!$D$2:$N$5000,8,FALSE)</f>
        <v>0.54379999999999995</v>
      </c>
      <c r="K1037" s="218">
        <f>VLOOKUP(C1037,Hoja2!$D$2:$N$5000,9,FALSE)</f>
        <v>0.53403699999999998</v>
      </c>
      <c r="L1037" s="218">
        <f>VLOOKUP(C1037,Hoja2!$D$2:$N$5000,10,FALSE)</f>
        <v>262.82058799999999</v>
      </c>
      <c r="M1037" s="218">
        <f>VLOOKUP(C1037,Hoja2!$D$2:$N$5000,11,FALSE)</f>
        <v>16.288484</v>
      </c>
    </row>
    <row r="1038" spans="1:13">
      <c r="A1038" s="529"/>
      <c r="B1038" s="529"/>
      <c r="C1038" s="398" t="s">
        <v>3624</v>
      </c>
      <c r="D1038" s="221" t="str">
        <f>VLOOKUP(C1038,Hoja2!$D$2:$N$5000,2,FALSE)</f>
        <v>Comercio</v>
      </c>
      <c r="E1038" s="298">
        <f>VLOOKUP(C1038,Hoja2!$D$2:$N$5000,3,FALSE)</f>
        <v>8</v>
      </c>
      <c r="F1038" s="217">
        <f>VLOOKUP(C1038,Hoja2!$D$2:$N$5000,4,FALSE)</f>
        <v>43862</v>
      </c>
      <c r="G1038" s="217">
        <f>VLOOKUP(C1038,Hoja2!$D$2:$N$5000,5,FALSE)</f>
        <v>44957</v>
      </c>
      <c r="H1038" s="218">
        <f>VLOOKUP(C1038,Hoja2!$D$2:$N$5000,6,FALSE)</f>
        <v>0.299929</v>
      </c>
      <c r="I1038" s="218">
        <f>VLOOKUP(C1038,Hoja2!$D$2:$N$5000,7,FALSE)</f>
        <v>0.579434</v>
      </c>
      <c r="J1038" s="218">
        <f>VLOOKUP(C1038,Hoja2!$D$2:$N$5000,8,FALSE)</f>
        <v>0.2064</v>
      </c>
      <c r="K1038" s="218">
        <f>VLOOKUP(C1038,Hoja2!$D$2:$N$5000,9,FALSE)</f>
        <v>0.216946</v>
      </c>
      <c r="L1038" s="218">
        <f>VLOOKUP(C1038,Hoja2!$D$2:$N$5000,10,FALSE)</f>
        <v>92.298885999999996</v>
      </c>
      <c r="M1038" s="218">
        <f>VLOOKUP(C1038,Hoja2!$D$2:$N$5000,11,FALSE)</f>
        <v>13.815579</v>
      </c>
    </row>
    <row r="1039" spans="1:13">
      <c r="A1039" s="529"/>
      <c r="B1039" s="529"/>
      <c r="C1039" s="398" t="s">
        <v>3625</v>
      </c>
      <c r="D1039" s="221" t="str">
        <f>VLOOKUP(C1039,Hoja2!$D$2:$N$5000,2,FALSE)</f>
        <v>Comercio</v>
      </c>
      <c r="E1039" s="298">
        <f>VLOOKUP(C1039,Hoja2!$D$2:$N$5000,3,FALSE)</f>
        <v>8</v>
      </c>
      <c r="F1039" s="217">
        <f>VLOOKUP(C1039,Hoja2!$D$2:$N$5000,4,FALSE)</f>
        <v>43862</v>
      </c>
      <c r="G1039" s="217">
        <f>VLOOKUP(C1039,Hoja2!$D$2:$N$5000,5,FALSE)</f>
        <v>44957</v>
      </c>
      <c r="H1039" s="218">
        <f>VLOOKUP(C1039,Hoja2!$D$2:$N$5000,6,FALSE)</f>
        <v>0.254473</v>
      </c>
      <c r="I1039" s="218">
        <f>VLOOKUP(C1039,Hoja2!$D$2:$N$5000,7,FALSE)</f>
        <v>0.22617399999999999</v>
      </c>
      <c r="J1039" s="218">
        <f>VLOOKUP(C1039,Hoja2!$D$2:$N$5000,8,FALSE)</f>
        <v>0.51019999999999999</v>
      </c>
      <c r="K1039" s="218">
        <f>VLOOKUP(C1039,Hoja2!$D$2:$N$5000,9,FALSE)</f>
        <v>0.30649900000000002</v>
      </c>
      <c r="L1039" s="218">
        <f>VLOOKUP(C1039,Hoja2!$D$2:$N$5000,10,FALSE)</f>
        <v>89.057288999999997</v>
      </c>
      <c r="M1039" s="218">
        <f>VLOOKUP(C1039,Hoja2!$D$2:$N$5000,11,FALSE)</f>
        <v>16.307699</v>
      </c>
    </row>
    <row r="1040" spans="1:13">
      <c r="A1040" s="529"/>
      <c r="B1040" s="529"/>
      <c r="C1040" s="398" t="s">
        <v>6163</v>
      </c>
      <c r="D1040" s="221" t="str">
        <f>VLOOKUP(C1040,Hoja2!$D$2:$N$5000,2,FALSE)</f>
        <v>Otros</v>
      </c>
      <c r="E1040" s="298">
        <f>VLOOKUP(C1040,Hoja2!$D$2:$N$5000,3,FALSE)</f>
        <v>1</v>
      </c>
      <c r="F1040" s="217">
        <f>VLOOKUP(C1040,Hoja2!$D$2:$N$5000,4,FALSE)</f>
        <v>43922</v>
      </c>
      <c r="G1040" s="217">
        <f>VLOOKUP(C1040,Hoja2!$D$2:$N$5000,5,FALSE)</f>
        <v>44957</v>
      </c>
      <c r="H1040" s="218">
        <f>VLOOKUP(C1040,Hoja2!$D$2:$N$5000,6,FALSE)</f>
        <v>0.23710500000000001</v>
      </c>
      <c r="I1040" s="218">
        <f>VLOOKUP(C1040,Hoja2!$D$2:$N$5000,7,FALSE)</f>
        <v>0.363062</v>
      </c>
      <c r="J1040" s="218">
        <f>VLOOKUP(C1040,Hoja2!$D$2:$N$5000,8,FALSE)</f>
        <v>0.4536</v>
      </c>
      <c r="K1040" s="218">
        <f>VLOOKUP(C1040,Hoja2!$D$2:$N$5000,9,FALSE)</f>
        <v>0.33930199999999999</v>
      </c>
      <c r="L1040" s="218">
        <f>VLOOKUP(C1040,Hoja2!$D$2:$N$5000,10,FALSE)</f>
        <v>127.676072</v>
      </c>
      <c r="M1040" s="218">
        <f>VLOOKUP(C1040,Hoja2!$D$2:$N$5000,11,FALSE)</f>
        <v>14.516881</v>
      </c>
    </row>
    <row r="1041" spans="1:13">
      <c r="A1041" s="529"/>
      <c r="B1041" s="529"/>
      <c r="C1041" s="398" t="s">
        <v>6165</v>
      </c>
      <c r="D1041" s="221" t="str">
        <f>VLOOKUP(C1041,Hoja2!$D$2:$N$5000,2,FALSE)</f>
        <v>Otros</v>
      </c>
      <c r="E1041" s="298">
        <f>VLOOKUP(C1041,Hoja2!$D$2:$N$5000,3,FALSE)</f>
        <v>1</v>
      </c>
      <c r="F1041" s="217">
        <f>VLOOKUP(C1041,Hoja2!$D$2:$N$5000,4,FALSE)</f>
        <v>43922</v>
      </c>
      <c r="G1041" s="217">
        <f>VLOOKUP(C1041,Hoja2!$D$2:$N$5000,5,FALSE)</f>
        <v>44957</v>
      </c>
      <c r="H1041" s="218">
        <f>VLOOKUP(C1041,Hoja2!$D$2:$N$5000,6,FALSE)</f>
        <v>0.27337099999999998</v>
      </c>
      <c r="I1041" s="218">
        <f>VLOOKUP(C1041,Hoja2!$D$2:$N$5000,7,FALSE)</f>
        <v>0.34088800000000002</v>
      </c>
      <c r="J1041" s="218">
        <f>VLOOKUP(C1041,Hoja2!$D$2:$N$5000,8,FALSE)</f>
        <v>0.16928000000000001</v>
      </c>
      <c r="K1041" s="218">
        <f>VLOOKUP(C1041,Hoja2!$D$2:$N$5000,9,FALSE)</f>
        <v>0.13345499999999999</v>
      </c>
      <c r="L1041" s="218">
        <f>VLOOKUP(C1041,Hoja2!$D$2:$N$5000,10,FALSE)</f>
        <v>44.737580000000001</v>
      </c>
      <c r="M1041" s="218">
        <f>VLOOKUP(C1041,Hoja2!$D$2:$N$5000,11,FALSE)</f>
        <v>15.260414000000001</v>
      </c>
    </row>
    <row r="1042" spans="1:13">
      <c r="A1042" s="529"/>
      <c r="B1042" s="529"/>
      <c r="C1042" s="398" t="s">
        <v>7169</v>
      </c>
      <c r="D1042" s="221" t="str">
        <f>VLOOKUP(C1042,Hoja2!$D$2:$N$5000,2,FALSE)</f>
        <v>Otros</v>
      </c>
      <c r="E1042" s="298">
        <f>VLOOKUP(C1042,Hoja2!$D$2:$N$5000,3,FALSE)</f>
        <v>6</v>
      </c>
      <c r="F1042" s="217">
        <f>VLOOKUP(C1042,Hoja2!$D$2:$N$5000,4,FALSE)</f>
        <v>44348</v>
      </c>
      <c r="G1042" s="217">
        <f>VLOOKUP(C1042,Hoja2!$D$2:$N$5000,5,FALSE)</f>
        <v>46022</v>
      </c>
      <c r="H1042" s="218">
        <f>VLOOKUP(C1042,Hoja2!$D$2:$N$5000,6,FALSE)</f>
        <v>0.294234</v>
      </c>
      <c r="I1042" s="218">
        <f>VLOOKUP(C1042,Hoja2!$D$2:$N$5000,7,FALSE)</f>
        <v>0.54774599999999996</v>
      </c>
      <c r="J1042" s="218">
        <f>VLOOKUP(C1042,Hoja2!$D$2:$N$5000,8,FALSE)</f>
        <v>0.26200000000000001</v>
      </c>
      <c r="K1042" s="218">
        <f>VLOOKUP(C1042,Hoja2!$D$2:$N$5000,9,FALSE)</f>
        <v>0.269067</v>
      </c>
      <c r="L1042" s="218">
        <f>VLOOKUP(C1042,Hoja2!$D$2:$N$5000,10,FALSE)</f>
        <v>109.48875099999999</v>
      </c>
      <c r="M1042" s="218">
        <f>VLOOKUP(C1042,Hoja2!$D$2:$N$5000,11,FALSE)</f>
        <v>14.059996</v>
      </c>
    </row>
    <row r="1043" spans="1:13">
      <c r="A1043" s="529"/>
      <c r="B1043" s="529"/>
      <c r="C1043" s="398" t="s">
        <v>1554</v>
      </c>
      <c r="D1043" s="221" t="str">
        <f>VLOOKUP(C1043,Hoja2!$D$2:$N$5000,2,FALSE)</f>
        <v>Alimentos</v>
      </c>
      <c r="E1043" s="298">
        <f>VLOOKUP(C1043,Hoja2!$D$2:$N$5000,3,FALSE)</f>
        <v>1</v>
      </c>
      <c r="F1043" s="217">
        <f>VLOOKUP(C1043,Hoja2!$D$2:$N$5000,4,FALSE)</f>
        <v>44197</v>
      </c>
      <c r="G1043" s="217">
        <f>VLOOKUP(C1043,Hoja2!$D$2:$N$5000,5,FALSE)</f>
        <v>46752</v>
      </c>
      <c r="H1043" s="218">
        <f>VLOOKUP(C1043,Hoja2!$D$2:$N$5000,6,FALSE)</f>
        <v>0.20694699999999999</v>
      </c>
      <c r="I1043" s="218">
        <f>VLOOKUP(C1043,Hoja2!$D$2:$N$5000,7,FALSE)</f>
        <v>0.65278800000000003</v>
      </c>
      <c r="J1043" s="218">
        <f>VLOOKUP(C1043,Hoja2!$D$2:$N$5000,8,FALSE)</f>
        <v>0.91032000000000002</v>
      </c>
      <c r="K1043" s="218">
        <f>VLOOKUP(C1043,Hoja2!$D$2:$N$5000,9,FALSE)</f>
        <v>0.954071</v>
      </c>
      <c r="L1043" s="218">
        <f>VLOOKUP(C1043,Hoja2!$D$2:$N$5000,10,FALSE)</f>
        <v>460.882814</v>
      </c>
      <c r="M1043" s="218">
        <f>VLOOKUP(C1043,Hoja2!$D$2:$N$5000,11,FALSE)</f>
        <v>16.155995000000001</v>
      </c>
    </row>
    <row r="1044" spans="1:13" s="361" customFormat="1">
      <c r="A1044" s="529"/>
      <c r="B1044" s="529"/>
      <c r="C1044" s="398" t="s">
        <v>7221</v>
      </c>
      <c r="D1044" s="369" t="str">
        <f>VLOOKUP(C1044,Hoja2!$D$2:$N$5000,2,FALSE)</f>
        <v>Alimentos</v>
      </c>
      <c r="E1044" s="364">
        <f>VLOOKUP(C1044,Hoja2!$D$2:$N$5000,3,FALSE)</f>
        <v>6</v>
      </c>
      <c r="F1044" s="366">
        <f>VLOOKUP(C1044,Hoja2!$D$2:$N$5000,4,FALSE)</f>
        <v>44378</v>
      </c>
      <c r="G1044" s="366">
        <f>VLOOKUP(C1044,Hoja2!$D$2:$N$5000,5,FALSE)</f>
        <v>46752</v>
      </c>
      <c r="H1044" s="367">
        <f>VLOOKUP(C1044,Hoja2!$D$2:$N$5000,6,FALSE)</f>
        <v>0.21123500000000001</v>
      </c>
      <c r="I1044" s="367">
        <f>VLOOKUP(C1044,Hoja2!$D$2:$N$5000,7,FALSE)</f>
        <v>0.54125599999999996</v>
      </c>
      <c r="J1044" s="367">
        <f>VLOOKUP(C1044,Hoja2!$D$2:$N$5000,8,FALSE)</f>
        <v>0.69879999999999998</v>
      </c>
      <c r="K1044" s="367">
        <f>VLOOKUP(C1044,Hoja2!$D$2:$N$5000,9,FALSE)</f>
        <v>0.67543299999999995</v>
      </c>
      <c r="L1044" s="367">
        <f>VLOOKUP(C1044,Hoja2!$D$2:$N$5000,10,FALSE)</f>
        <v>289.049102</v>
      </c>
      <c r="M1044" s="367">
        <f>VLOOKUP(C1044,Hoja2!$D$2:$N$5000,11,FALSE)</f>
        <v>16.764861</v>
      </c>
    </row>
    <row r="1045" spans="1:13" s="361" customFormat="1">
      <c r="A1045" s="529"/>
      <c r="B1045" s="529"/>
      <c r="C1045" s="398" t="s">
        <v>7233</v>
      </c>
      <c r="D1045" s="369" t="str">
        <f>VLOOKUP(C1045,Hoja2!$D$2:$N$5000,2,FALSE)</f>
        <v>Alimentos</v>
      </c>
      <c r="E1045" s="364">
        <f>VLOOKUP(C1045,Hoja2!$D$2:$N$5000,3,FALSE)</f>
        <v>6</v>
      </c>
      <c r="F1045" s="366">
        <f>VLOOKUP(C1045,Hoja2!$D$2:$N$5000,4,FALSE)</f>
        <v>44378</v>
      </c>
      <c r="G1045" s="366">
        <f>VLOOKUP(C1045,Hoja2!$D$2:$N$5000,5,FALSE)</f>
        <v>46752</v>
      </c>
      <c r="H1045" s="367">
        <f>VLOOKUP(C1045,Hoja2!$D$2:$N$5000,6,FALSE)</f>
        <v>0.211811</v>
      </c>
      <c r="I1045" s="367">
        <f>VLOOKUP(C1045,Hoja2!$D$2:$N$5000,7,FALSE)</f>
        <v>0.55102099999999998</v>
      </c>
      <c r="J1045" s="367">
        <f>VLOOKUP(C1045,Hoja2!$D$2:$N$5000,8,FALSE)</f>
        <v>0.17599999999999999</v>
      </c>
      <c r="K1045" s="367">
        <f>VLOOKUP(C1045,Hoja2!$D$2:$N$5000,9,FALSE)</f>
        <v>0.18110299999999999</v>
      </c>
      <c r="L1045" s="367">
        <f>VLOOKUP(C1045,Hoja2!$D$2:$N$5000,10,FALSE)</f>
        <v>74.113495</v>
      </c>
      <c r="M1045" s="367">
        <f>VLOOKUP(C1045,Hoja2!$D$2:$N$5000,11,FALSE)</f>
        <v>17.008842000000001</v>
      </c>
    </row>
    <row r="1046" spans="1:13" s="361" customFormat="1">
      <c r="A1046" s="529"/>
      <c r="B1046" s="529"/>
      <c r="C1046" s="398" t="s">
        <v>2928</v>
      </c>
      <c r="D1046" s="369" t="str">
        <f>VLOOKUP(C1046,Hoja2!$D$2:$N$5000,2,FALSE)</f>
        <v>Vidrios, cauchos y plásticos</v>
      </c>
      <c r="E1046" s="364">
        <f>VLOOKUP(C1046,Hoja2!$D$2:$N$5000,3,FALSE)</f>
        <v>7</v>
      </c>
      <c r="F1046" s="366">
        <f>VLOOKUP(C1046,Hoja2!$D$2:$N$5000,4,FALSE)</f>
        <v>44317</v>
      </c>
      <c r="G1046" s="366">
        <f>VLOOKUP(C1046,Hoja2!$D$2:$N$5000,5,FALSE)</f>
        <v>45046</v>
      </c>
      <c r="H1046" s="367">
        <f>VLOOKUP(C1046,Hoja2!$D$2:$N$5000,6,FALSE)</f>
        <v>0.21346499999999999</v>
      </c>
      <c r="I1046" s="367">
        <f>VLOOKUP(C1046,Hoja2!$D$2:$N$5000,7,FALSE)</f>
        <v>0.614958</v>
      </c>
      <c r="J1046" s="367">
        <f>VLOOKUP(C1046,Hoja2!$D$2:$N$5000,8,FALSE)</f>
        <v>0.73868</v>
      </c>
      <c r="K1046" s="367">
        <f>VLOOKUP(C1046,Hoja2!$D$2:$N$5000,9,FALSE)</f>
        <v>0.76162399999999997</v>
      </c>
      <c r="L1046" s="367">
        <f>VLOOKUP(C1046,Hoja2!$D$2:$N$5000,10,FALSE)</f>
        <v>347.97291100000001</v>
      </c>
      <c r="M1046" s="367">
        <f>VLOOKUP(C1046,Hoja2!$D$2:$N$5000,11,FALSE)</f>
        <v>16.426924</v>
      </c>
    </row>
    <row r="1047" spans="1:13" s="361" customFormat="1">
      <c r="A1047" s="529"/>
      <c r="B1047" s="529"/>
      <c r="C1047" s="398" t="s">
        <v>5959</v>
      </c>
      <c r="D1047" s="369" t="str">
        <f>VLOOKUP(C1047,Hoja2!$D$2:$N$5000,2,FALSE)</f>
        <v>Alimentos</v>
      </c>
      <c r="E1047" s="364">
        <f>VLOOKUP(C1047,Hoja2!$D$2:$N$5000,3,FALSE)</f>
        <v>6</v>
      </c>
      <c r="F1047" s="366">
        <f>VLOOKUP(C1047,Hoja2!$D$2:$N$5000,4,FALSE)</f>
        <v>43831</v>
      </c>
      <c r="G1047" s="366">
        <f>VLOOKUP(C1047,Hoja2!$D$2:$N$5000,5,FALSE)</f>
        <v>44926</v>
      </c>
      <c r="H1047" s="367">
        <f>VLOOKUP(C1047,Hoja2!$D$2:$N$5000,6,FALSE)</f>
        <v>0.21340700000000001</v>
      </c>
      <c r="I1047" s="367">
        <f>VLOOKUP(C1047,Hoja2!$D$2:$N$5000,7,FALSE)</f>
        <v>0.70283099999999998</v>
      </c>
      <c r="J1047" s="367">
        <f>VLOOKUP(C1047,Hoja2!$D$2:$N$5000,8,FALSE)</f>
        <v>1.2604</v>
      </c>
      <c r="K1047" s="367">
        <f>VLOOKUP(C1047,Hoja2!$D$2:$N$5000,9,FALSE)</f>
        <v>1.260726</v>
      </c>
      <c r="L1047" s="367">
        <f>VLOOKUP(C1047,Hoja2!$D$2:$N$5000,10,FALSE)</f>
        <v>676.97988299999997</v>
      </c>
      <c r="M1047" s="367">
        <f>VLOOKUP(C1047,Hoja2!$D$2:$N$5000,11,FALSE)</f>
        <v>15.681467</v>
      </c>
    </row>
    <row r="1048" spans="1:13" s="361" customFormat="1">
      <c r="A1048" s="529"/>
      <c r="B1048" s="529"/>
      <c r="C1048" s="398" t="s">
        <v>4924</v>
      </c>
      <c r="D1048" s="369" t="str">
        <f>VLOOKUP(C1048,Hoja2!$D$2:$N$5000,2,FALSE)</f>
        <v>Textiles</v>
      </c>
      <c r="E1048" s="364">
        <f>VLOOKUP(C1048,Hoja2!$D$2:$N$5000,3,FALSE)</f>
        <v>7</v>
      </c>
      <c r="F1048" s="366">
        <f>VLOOKUP(C1048,Hoja2!$D$2:$N$5000,4,FALSE)</f>
        <v>43647</v>
      </c>
      <c r="G1048" s="366">
        <f>VLOOKUP(C1048,Hoja2!$D$2:$N$5000,5,FALSE)</f>
        <v>45657</v>
      </c>
      <c r="H1048" s="367">
        <f>VLOOKUP(C1048,Hoja2!$D$2:$N$5000,6,FALSE)</f>
        <v>0.19679099999999999</v>
      </c>
      <c r="I1048" s="367">
        <f>VLOOKUP(C1048,Hoja2!$D$2:$N$5000,7,FALSE)</f>
        <v>0.60090900000000003</v>
      </c>
      <c r="J1048" s="367">
        <f>VLOOKUP(C1048,Hoja2!$D$2:$N$5000,8,FALSE)</f>
        <v>0.44572000000000001</v>
      </c>
      <c r="K1048" s="367">
        <f>VLOOKUP(C1048,Hoja2!$D$2:$N$5000,9,FALSE)</f>
        <v>0.441027</v>
      </c>
      <c r="L1048" s="367">
        <f>VLOOKUP(C1048,Hoja2!$D$2:$N$5000,10,FALSE)</f>
        <v>205.30387099999999</v>
      </c>
      <c r="M1048" s="367">
        <f>VLOOKUP(C1048,Hoja2!$D$2:$N$5000,11,FALSE)</f>
        <v>16.335512999999999</v>
      </c>
    </row>
    <row r="1049" spans="1:13">
      <c r="A1049" s="529"/>
      <c r="B1049" s="529"/>
      <c r="C1049" s="398" t="s">
        <v>6309</v>
      </c>
      <c r="D1049" s="221" t="str">
        <f>VLOOKUP(C1049,Hoja2!$D$2:$N$5000,2,FALSE)</f>
        <v>Otros</v>
      </c>
      <c r="E1049" s="298">
        <f>VLOOKUP(C1049,Hoja2!$D$2:$N$5000,3,FALSE)</f>
        <v>3</v>
      </c>
      <c r="F1049" s="217">
        <f>VLOOKUP(C1049,Hoja2!$D$2:$N$5000,4,FALSE)</f>
        <v>44036</v>
      </c>
      <c r="G1049" s="217">
        <f>VLOOKUP(C1049,Hoja2!$D$2:$N$5000,5,FALSE)</f>
        <v>44561</v>
      </c>
      <c r="H1049" s="218">
        <f>VLOOKUP(C1049,Hoja2!$D$2:$N$5000,6,FALSE)</f>
        <v>0.249807</v>
      </c>
      <c r="I1049" s="218">
        <f>VLOOKUP(C1049,Hoja2!$D$2:$N$5000,7,FALSE)</f>
        <v>0.46388800000000002</v>
      </c>
      <c r="J1049" s="218">
        <f>VLOOKUP(C1049,Hoja2!$D$2:$N$5000,8,FALSE)</f>
        <v>5.1825999999999999</v>
      </c>
      <c r="K1049" s="218">
        <f>VLOOKUP(C1049,Hoja2!$D$2:$N$5000,9,FALSE)</f>
        <v>5.2836610000000004</v>
      </c>
      <c r="L1049" s="218">
        <f>VLOOKUP(C1049,Hoja2!$D$2:$N$5000,10,FALSE)</f>
        <v>1821.4179360000001</v>
      </c>
      <c r="M1049" s="218">
        <f>VLOOKUP(C1049,Hoja2!$D$2:$N$5000,11,FALSE)</f>
        <v>20.501742</v>
      </c>
    </row>
    <row r="1050" spans="1:13">
      <c r="A1050" s="529"/>
      <c r="B1050" s="529"/>
      <c r="C1050" s="398" t="s">
        <v>6956</v>
      </c>
      <c r="D1050" s="221" t="str">
        <f>VLOOKUP(C1050,Hoja2!$D$2:$N$5000,2,FALSE)</f>
        <v>Papel</v>
      </c>
      <c r="E1050" s="298">
        <f>VLOOKUP(C1050,Hoja2!$D$2:$N$5000,3,FALSE)</f>
        <v>6</v>
      </c>
      <c r="F1050" s="217">
        <f>VLOOKUP(C1050,Hoja2!$D$2:$N$5000,4,FALSE)</f>
        <v>42614</v>
      </c>
      <c r="G1050" s="217">
        <f>VLOOKUP(C1050,Hoja2!$D$2:$N$5000,5,FALSE)</f>
        <v>46387</v>
      </c>
      <c r="H1050" s="218">
        <f>VLOOKUP(C1050,Hoja2!$D$2:$N$5000,6,FALSE)</f>
        <v>0.20913100000000001</v>
      </c>
      <c r="I1050" s="218">
        <f>VLOOKUP(C1050,Hoja2!$D$2:$N$5000,7,FALSE)</f>
        <v>0.81780900000000001</v>
      </c>
      <c r="J1050" s="218">
        <f>VLOOKUP(C1050,Hoja2!$D$2:$N$5000,8,FALSE)</f>
        <v>6.0175999999999998</v>
      </c>
      <c r="K1050" s="218">
        <f>VLOOKUP(C1050,Hoja2!$D$2:$N$5000,9,FALSE)</f>
        <v>6.1266449999999999</v>
      </c>
      <c r="L1050" s="218">
        <f>VLOOKUP(C1050,Hoja2!$D$2:$N$5000,10,FALSE)</f>
        <v>3760.8965170000001</v>
      </c>
      <c r="M1050" s="218">
        <f>VLOOKUP(C1050,Hoja2!$D$2:$N$5000,11,FALSE)</f>
        <v>20.601977999999999</v>
      </c>
    </row>
    <row r="1051" spans="1:13">
      <c r="A1051" s="529"/>
      <c r="B1051" s="529"/>
      <c r="C1051" s="398" t="s">
        <v>6957</v>
      </c>
      <c r="D1051" s="221" t="str">
        <f>VLOOKUP(C1051,Hoja2!$D$2:$N$5000,2,FALSE)</f>
        <v>Papel</v>
      </c>
      <c r="E1051" s="298">
        <f>VLOOKUP(C1051,Hoja2!$D$2:$N$5000,3,FALSE)</f>
        <v>6</v>
      </c>
      <c r="F1051" s="217">
        <f>VLOOKUP(C1051,Hoja2!$D$2:$N$5000,4,FALSE)</f>
        <v>42917</v>
      </c>
      <c r="G1051" s="217">
        <f>VLOOKUP(C1051,Hoja2!$D$2:$N$5000,5,FALSE)</f>
        <v>44377</v>
      </c>
      <c r="H1051" s="218">
        <f>VLOOKUP(C1051,Hoja2!$D$2:$N$5000,6,FALSE)</f>
        <v>0.207783</v>
      </c>
      <c r="I1051" s="218">
        <f>VLOOKUP(C1051,Hoja2!$D$2:$N$5000,7,FALSE)</f>
        <v>0.77651199999999998</v>
      </c>
      <c r="J1051" s="218">
        <f>VLOOKUP(C1051,Hoja2!$D$2:$N$5000,8,FALSE)</f>
        <v>1.1299999999999999</v>
      </c>
      <c r="K1051" s="218">
        <f>VLOOKUP(C1051,Hoja2!$D$2:$N$5000,9,FALSE)</f>
        <v>1.1578269999999999</v>
      </c>
      <c r="L1051" s="218">
        <f>VLOOKUP(C1051,Hoja2!$D$2:$N$5000,10,FALSE)</f>
        <v>670.56725200000005</v>
      </c>
      <c r="M1051" s="218">
        <f>VLOOKUP(C1051,Hoja2!$D$2:$N$5000,11,FALSE)</f>
        <v>14.17414</v>
      </c>
    </row>
    <row r="1052" spans="1:13" s="392" customFormat="1">
      <c r="A1052" s="529"/>
      <c r="B1052" s="529"/>
      <c r="C1052" s="398" t="s">
        <v>2660</v>
      </c>
      <c r="D1052" s="402" t="str">
        <f>VLOOKUP(C1052,Hoja2!$D$2:$N$5000,2,FALSE)</f>
        <v>Químicos</v>
      </c>
      <c r="E1052" s="421">
        <f>VLOOKUP(C1052,Hoja2!$D$2:$N$5000,3,FALSE)</f>
        <v>9</v>
      </c>
      <c r="F1052" s="399">
        <f>VLOOKUP(C1052,Hoja2!$D$2:$N$5000,4,FALSE)</f>
        <v>44197</v>
      </c>
      <c r="G1052" s="399">
        <f>VLOOKUP(C1052,Hoja2!$D$2:$N$5000,5,FALSE)</f>
        <v>44926</v>
      </c>
      <c r="H1052" s="400">
        <f>VLOOKUP(C1052,Hoja2!$D$2:$N$5000,6,FALSE)</f>
        <v>0.19469900000000001</v>
      </c>
      <c r="I1052" s="400">
        <f>VLOOKUP(C1052,Hoja2!$D$2:$N$5000,7,FALSE)</f>
        <v>0.70480900000000002</v>
      </c>
      <c r="J1052" s="400">
        <f>VLOOKUP(C1052,Hoja2!$D$2:$N$5000,8,FALSE)</f>
        <v>0.49092000000000002</v>
      </c>
      <c r="K1052" s="400">
        <f>VLOOKUP(C1052,Hoja2!$D$2:$N$5000,9,FALSE)</f>
        <v>0.46250200000000002</v>
      </c>
      <c r="L1052" s="400">
        <f>VLOOKUP(C1052,Hoja2!$D$2:$N$5000,10,FALSE)</f>
        <v>266.43726400000003</v>
      </c>
      <c r="M1052" s="400">
        <f>VLOOKUP(C1052,Hoja2!$D$2:$N$5000,11,FALSE)</f>
        <v>16.00864</v>
      </c>
    </row>
    <row r="1053" spans="1:13" s="392" customFormat="1">
      <c r="A1053" s="529"/>
      <c r="B1053" s="529"/>
      <c r="C1053" s="398" t="s">
        <v>639</v>
      </c>
      <c r="D1053" s="402" t="str">
        <f>VLOOKUP(C1053,Hoja2!$D$2:$N$5000,2,FALSE)</f>
        <v>Minería</v>
      </c>
      <c r="E1053" s="421">
        <f>VLOOKUP(C1053,Hoja2!$D$2:$N$5000,3,FALSE)</f>
        <v>7</v>
      </c>
      <c r="F1053" s="399">
        <f>VLOOKUP(C1053,Hoja2!$D$2:$N$5000,4,FALSE)</f>
        <v>43525</v>
      </c>
      <c r="G1053" s="399">
        <f>VLOOKUP(C1053,Hoja2!$D$2:$N$5000,5,FALSE)</f>
        <v>44561</v>
      </c>
      <c r="H1053" s="400">
        <f>VLOOKUP(C1053,Hoja2!$D$2:$N$5000,6,FALSE)</f>
        <v>0.196136</v>
      </c>
      <c r="I1053" s="400">
        <f>VLOOKUP(C1053,Hoja2!$D$2:$N$5000,7,FALSE)</f>
        <v>0.74170700000000001</v>
      </c>
      <c r="J1053" s="400">
        <f>VLOOKUP(C1053,Hoja2!$D$2:$N$5000,8,FALSE)</f>
        <v>1.9359599999999999</v>
      </c>
      <c r="K1053" s="400">
        <f>VLOOKUP(C1053,Hoja2!$D$2:$N$5000,9,FALSE)</f>
        <v>1.9546509999999999</v>
      </c>
      <c r="L1053" s="400">
        <f>VLOOKUP(C1053,Hoja2!$D$2:$N$5000,10,FALSE)</f>
        <v>1100.702771</v>
      </c>
      <c r="M1053" s="400">
        <f>VLOOKUP(C1053,Hoja2!$D$2:$N$5000,11,FALSE)</f>
        <v>15.484045</v>
      </c>
    </row>
    <row r="1054" spans="1:13" s="324" customFormat="1" ht="12.6" customHeight="1">
      <c r="A1054" s="529"/>
      <c r="B1054" s="529"/>
      <c r="C1054" s="398" t="s">
        <v>2563</v>
      </c>
      <c r="D1054" s="402" t="str">
        <f>VLOOKUP(C1054,Hoja2!$D$2:$N$5000,2,FALSE)</f>
        <v>Otros</v>
      </c>
      <c r="E1054" s="421">
        <f>VLOOKUP(C1054,Hoja2!$D$2:$N$5000,3,FALSE)</f>
        <v>7</v>
      </c>
      <c r="F1054" s="399">
        <f>VLOOKUP(C1054,Hoja2!$D$2:$N$5000,4,FALSE)</f>
        <v>44166</v>
      </c>
      <c r="G1054" s="399">
        <f>VLOOKUP(C1054,Hoja2!$D$2:$N$5000,5,FALSE)</f>
        <v>45291</v>
      </c>
      <c r="H1054" s="400">
        <f>VLOOKUP(C1054,Hoja2!$D$2:$N$5000,6,FALSE)</f>
        <v>0.19941300000000001</v>
      </c>
      <c r="I1054" s="400">
        <f>VLOOKUP(C1054,Hoja2!$D$2:$N$5000,7,FALSE)</f>
        <v>0.25167200000000001</v>
      </c>
      <c r="J1054" s="400">
        <f>VLOOKUP(C1054,Hoja2!$D$2:$N$5000,8,FALSE)</f>
        <v>7.3999999999999996E-2</v>
      </c>
      <c r="K1054" s="400">
        <f>VLOOKUP(C1054,Hoja2!$D$2:$N$5000,9,FALSE)</f>
        <v>5.1582000000000003E-2</v>
      </c>
      <c r="L1054" s="400">
        <f>VLOOKUP(C1054,Hoja2!$D$2:$N$5000,10,FALSE)</f>
        <v>14.275988</v>
      </c>
      <c r="M1054" s="400">
        <f>VLOOKUP(C1054,Hoja2!$D$2:$N$5000,11,FALSE)</f>
        <v>17.102848999999999</v>
      </c>
    </row>
    <row r="1055" spans="1:13" s="324" customFormat="1">
      <c r="A1055" s="529"/>
      <c r="B1055" s="529"/>
      <c r="C1055" s="398" t="s">
        <v>2565</v>
      </c>
      <c r="D1055" s="402" t="str">
        <f>VLOOKUP(C1055,Hoja2!$D$2:$N$5000,2,FALSE)</f>
        <v>Otros</v>
      </c>
      <c r="E1055" s="421">
        <f>VLOOKUP(C1055,Hoja2!$D$2:$N$5000,3,FALSE)</f>
        <v>7</v>
      </c>
      <c r="F1055" s="399">
        <f>VLOOKUP(C1055,Hoja2!$D$2:$N$5000,4,FALSE)</f>
        <v>44166</v>
      </c>
      <c r="G1055" s="399">
        <f>VLOOKUP(C1055,Hoja2!$D$2:$N$5000,5,FALSE)</f>
        <v>45291</v>
      </c>
      <c r="H1055" s="400">
        <f>VLOOKUP(C1055,Hoja2!$D$2:$N$5000,6,FALSE)</f>
        <v>0.218446</v>
      </c>
      <c r="I1055" s="400">
        <f>VLOOKUP(C1055,Hoja2!$D$2:$N$5000,7,FALSE)</f>
        <v>0.43153999999999998</v>
      </c>
      <c r="J1055" s="400">
        <f>VLOOKUP(C1055,Hoja2!$D$2:$N$5000,8,FALSE)</f>
        <v>5.5199999999999999E-2</v>
      </c>
      <c r="K1055" s="400">
        <f>VLOOKUP(C1055,Hoja2!$D$2:$N$5000,9,FALSE)</f>
        <v>5.2614000000000001E-2</v>
      </c>
      <c r="L1055" s="400">
        <f>VLOOKUP(C1055,Hoja2!$D$2:$N$5000,10,FALSE)</f>
        <v>18.251957999999998</v>
      </c>
      <c r="M1055" s="400">
        <f>VLOOKUP(C1055,Hoja2!$D$2:$N$5000,11,FALSE)</f>
        <v>15.434272999999999</v>
      </c>
    </row>
    <row r="1056" spans="1:13" s="324" customFormat="1">
      <c r="A1056" s="529"/>
      <c r="B1056" s="529"/>
      <c r="C1056" s="398" t="s">
        <v>2567</v>
      </c>
      <c r="D1056" s="329" t="str">
        <f>VLOOKUP(C1056,Hoja2!$D$2:$N$5000,2,FALSE)</f>
        <v>Otros</v>
      </c>
      <c r="E1056" s="326">
        <f>VLOOKUP(C1056,Hoja2!$D$2:$N$5000,3,FALSE)</f>
        <v>7</v>
      </c>
      <c r="F1056" s="327">
        <f>VLOOKUP(C1056,Hoja2!$D$2:$N$5000,4,FALSE)</f>
        <v>44166</v>
      </c>
      <c r="G1056" s="327">
        <f>VLOOKUP(C1056,Hoja2!$D$2:$N$5000,5,FALSE)</f>
        <v>45291</v>
      </c>
      <c r="H1056" s="328">
        <f>VLOOKUP(C1056,Hoja2!$D$2:$N$5000,6,FALSE)</f>
        <v>0.251139</v>
      </c>
      <c r="I1056" s="328">
        <f>VLOOKUP(C1056,Hoja2!$D$2:$N$5000,7,FALSE)</f>
        <v>0.37898999999999999</v>
      </c>
      <c r="J1056" s="328">
        <f>VLOOKUP(C1056,Hoja2!$D$2:$N$5000,8,FALSE)</f>
        <v>0.16239999999999999</v>
      </c>
      <c r="K1056" s="328">
        <f>VLOOKUP(C1056,Hoja2!$D$2:$N$5000,9,FALSE)</f>
        <v>9.4086000000000003E-2</v>
      </c>
      <c r="L1056" s="328">
        <f>VLOOKUP(C1056,Hoja2!$D$2:$N$5000,10,FALSE)</f>
        <v>47.179997</v>
      </c>
      <c r="M1056" s="328">
        <f>VLOOKUP(C1056,Hoja2!$D$2:$N$5000,11,FALSE)</f>
        <v>13.405035</v>
      </c>
    </row>
    <row r="1057" spans="1:13" s="324" customFormat="1">
      <c r="A1057" s="529"/>
      <c r="B1057" s="529"/>
      <c r="C1057" s="398" t="s">
        <v>2569</v>
      </c>
      <c r="D1057" s="329" t="str">
        <f>VLOOKUP(C1057,Hoja2!$D$2:$N$5000,2,FALSE)</f>
        <v>Otros</v>
      </c>
      <c r="E1057" s="326">
        <f>VLOOKUP(C1057,Hoja2!$D$2:$N$5000,3,FALSE)</f>
        <v>7</v>
      </c>
      <c r="F1057" s="327">
        <f>VLOOKUP(C1057,Hoja2!$D$2:$N$5000,4,FALSE)</f>
        <v>44166</v>
      </c>
      <c r="G1057" s="327">
        <f>VLOOKUP(C1057,Hoja2!$D$2:$N$5000,5,FALSE)</f>
        <v>45291</v>
      </c>
      <c r="H1057" s="328">
        <f>VLOOKUP(C1057,Hoja2!$D$2:$N$5000,6,FALSE)</f>
        <v>0.21765000000000001</v>
      </c>
      <c r="I1057" s="328">
        <f>VLOOKUP(C1057,Hoja2!$D$2:$N$5000,7,FALSE)</f>
        <v>0.40226800000000001</v>
      </c>
      <c r="J1057" s="328">
        <f>VLOOKUP(C1057,Hoja2!$D$2:$N$5000,8,FALSE)</f>
        <v>0.1784</v>
      </c>
      <c r="K1057" s="328">
        <f>VLOOKUP(C1057,Hoja2!$D$2:$N$5000,9,FALSE)</f>
        <v>0.18404499999999999</v>
      </c>
      <c r="L1057" s="328">
        <f>VLOOKUP(C1057,Hoja2!$D$2:$N$5000,10,FALSE)</f>
        <v>55.011389999999999</v>
      </c>
      <c r="M1057" s="328">
        <f>VLOOKUP(C1057,Hoja2!$D$2:$N$5000,11,FALSE)</f>
        <v>16.491603999999999</v>
      </c>
    </row>
    <row r="1058" spans="1:13">
      <c r="A1058" s="529"/>
      <c r="B1058" s="529"/>
      <c r="C1058" s="398" t="s">
        <v>6822</v>
      </c>
      <c r="D1058" s="329" t="str">
        <f>VLOOKUP(C1058,Hoja2!$D$2:$N$5000,2,FALSE)</f>
        <v>Otros</v>
      </c>
      <c r="E1058" s="326">
        <f>VLOOKUP(C1058,Hoja2!$D$2:$N$5000,3,FALSE)</f>
        <v>7</v>
      </c>
      <c r="F1058" s="327">
        <f>VLOOKUP(C1058,Hoja2!$D$2:$N$5000,4,FALSE)</f>
        <v>44197</v>
      </c>
      <c r="G1058" s="327">
        <f>VLOOKUP(C1058,Hoja2!$D$2:$N$5000,5,FALSE)</f>
        <v>45291</v>
      </c>
      <c r="H1058" s="328">
        <f>VLOOKUP(C1058,Hoja2!$D$2:$N$5000,6,FALSE)</f>
        <v>0.22742100000000001</v>
      </c>
      <c r="I1058" s="328">
        <f>VLOOKUP(C1058,Hoja2!$D$2:$N$5000,7,FALSE)</f>
        <v>0.50465899999999997</v>
      </c>
      <c r="J1058" s="328">
        <f>VLOOKUP(C1058,Hoja2!$D$2:$N$5000,8,FALSE)</f>
        <v>0.13783999999999999</v>
      </c>
      <c r="K1058" s="328">
        <f>VLOOKUP(C1058,Hoja2!$D$2:$N$5000,9,FALSE)</f>
        <v>0.141232</v>
      </c>
      <c r="L1058" s="328">
        <f>VLOOKUP(C1058,Hoja2!$D$2:$N$5000,10,FALSE)</f>
        <v>53.322710999999998</v>
      </c>
      <c r="M1058" s="328">
        <f>VLOOKUP(C1058,Hoja2!$D$2:$N$5000,11,FALSE)</f>
        <v>14.899765</v>
      </c>
    </row>
    <row r="1059" spans="1:13">
      <c r="A1059" s="529"/>
      <c r="B1059" s="529"/>
      <c r="C1059" s="398" t="s">
        <v>6825</v>
      </c>
      <c r="D1059" s="221" t="str">
        <f>VLOOKUP(C1059,Hoja2!$D$2:$N$5000,2,FALSE)</f>
        <v>Otros</v>
      </c>
      <c r="E1059" s="298">
        <f>VLOOKUP(C1059,Hoja2!$D$2:$N$5000,3,FALSE)</f>
        <v>6</v>
      </c>
      <c r="F1059" s="217">
        <f>VLOOKUP(C1059,Hoja2!$D$2:$N$5000,4,FALSE)</f>
        <v>44197</v>
      </c>
      <c r="G1059" s="217">
        <f>VLOOKUP(C1059,Hoja2!$D$2:$N$5000,5,FALSE)</f>
        <v>45291</v>
      </c>
      <c r="H1059" s="218">
        <f>VLOOKUP(C1059,Hoja2!$D$2:$N$5000,6,FALSE)</f>
        <v>0.20477300000000001</v>
      </c>
      <c r="I1059" s="218">
        <f>VLOOKUP(C1059,Hoja2!$D$2:$N$5000,7,FALSE)</f>
        <v>0.611097</v>
      </c>
      <c r="J1059" s="218">
        <f>VLOOKUP(C1059,Hoja2!$D$2:$N$5000,8,FALSE)</f>
        <v>0.1124</v>
      </c>
      <c r="K1059" s="218">
        <f>VLOOKUP(C1059,Hoja2!$D$2:$N$5000,9,FALSE)</f>
        <v>9.3021000000000006E-2</v>
      </c>
      <c r="L1059" s="218">
        <f>VLOOKUP(C1059,Hoja2!$D$2:$N$5000,10,FALSE)</f>
        <v>52.491537999999998</v>
      </c>
      <c r="M1059" s="218">
        <f>VLOOKUP(C1059,Hoja2!$D$2:$N$5000,11,FALSE)</f>
        <v>12.897809000000001</v>
      </c>
    </row>
    <row r="1060" spans="1:13" s="392" customFormat="1">
      <c r="A1060" s="529"/>
      <c r="B1060" s="529"/>
      <c r="C1060" s="398" t="s">
        <v>6819</v>
      </c>
      <c r="D1060" s="402" t="str">
        <f>VLOOKUP(C1060,Hoja2!$D$2:$N$5000,2,FALSE)</f>
        <v>Otros</v>
      </c>
      <c r="E1060" s="397">
        <f>VLOOKUP(C1060,Hoja2!$D$2:$N$5000,3,FALSE)</f>
        <v>6</v>
      </c>
      <c r="F1060" s="399">
        <f>VLOOKUP(C1060,Hoja2!$D$2:$N$5000,4,FALSE)</f>
        <v>44197</v>
      </c>
      <c r="G1060" s="399">
        <f>VLOOKUP(C1060,Hoja2!$D$2:$N$5000,5,FALSE)</f>
        <v>45291</v>
      </c>
      <c r="H1060" s="400">
        <f>VLOOKUP(C1060,Hoja2!$D$2:$N$5000,6,FALSE)</f>
        <v>0.26366400000000001</v>
      </c>
      <c r="I1060" s="400">
        <f>VLOOKUP(C1060,Hoja2!$D$2:$N$5000,7,FALSE)</f>
        <v>0.30640400000000001</v>
      </c>
      <c r="J1060" s="400">
        <f>VLOOKUP(C1060,Hoja2!$D$2:$N$5000,8,FALSE)</f>
        <v>0.12592</v>
      </c>
      <c r="K1060" s="400">
        <f>VLOOKUP(C1060,Hoja2!$D$2:$N$5000,9,FALSE)</f>
        <v>6.6267000000000006E-2</v>
      </c>
      <c r="L1060" s="400">
        <f>VLOOKUP(C1060,Hoja2!$D$2:$N$5000,10,FALSE)</f>
        <v>29.477764000000001</v>
      </c>
      <c r="M1060" s="400">
        <f>VLOOKUP(C1060,Hoja2!$D$2:$N$5000,11,FALSE)</f>
        <v>13.984807</v>
      </c>
    </row>
    <row r="1061" spans="1:13">
      <c r="A1061" s="529"/>
      <c r="B1061" s="529"/>
      <c r="C1061" s="398" t="s">
        <v>2767</v>
      </c>
      <c r="D1061" s="221" t="str">
        <f>VLOOKUP(C1061,Hoja2!$D$2:$N$5000,2,FALSE)</f>
        <v>Cerámicos</v>
      </c>
      <c r="E1061" s="298">
        <f>VLOOKUP(C1061,Hoja2!$D$2:$N$5000,3,FALSE)</f>
        <v>2</v>
      </c>
      <c r="F1061" s="217">
        <f>VLOOKUP(C1061,Hoja2!$D$2:$N$5000,4,FALSE)</f>
        <v>44256</v>
      </c>
      <c r="G1061" s="217">
        <f>VLOOKUP(C1061,Hoja2!$D$2:$N$5000,5,FALSE)</f>
        <v>44985</v>
      </c>
      <c r="H1061" s="218">
        <f>VLOOKUP(C1061,Hoja2!$D$2:$N$5000,6,FALSE)</f>
        <v>0.20850299999999999</v>
      </c>
      <c r="I1061" s="218">
        <f>VLOOKUP(C1061,Hoja2!$D$2:$N$5000,7,FALSE)</f>
        <v>0.57735499999999995</v>
      </c>
      <c r="J1061" s="218">
        <f>VLOOKUP(C1061,Hoja2!$D$2:$N$5000,8,FALSE)</f>
        <v>0.40636</v>
      </c>
      <c r="K1061" s="218">
        <f>VLOOKUP(C1061,Hoja2!$D$2:$N$5000,9,FALSE)</f>
        <v>0.42538799999999999</v>
      </c>
      <c r="L1061" s="218">
        <f>VLOOKUP(C1061,Hoja2!$D$2:$N$5000,10,FALSE)</f>
        <v>181.24902499999999</v>
      </c>
      <c r="M1061" s="218">
        <f>VLOOKUP(C1061,Hoja2!$D$2:$N$5000,11,FALSE)</f>
        <v>17.007843000000001</v>
      </c>
    </row>
    <row r="1062" spans="1:13">
      <c r="A1062" s="529"/>
      <c r="B1062" s="529"/>
      <c r="C1062" s="398" t="s">
        <v>6646</v>
      </c>
      <c r="D1062" s="221" t="str">
        <f>VLOOKUP(C1062,Hoja2!$D$2:$N$5000,2,FALSE)</f>
        <v>Transporte</v>
      </c>
      <c r="E1062" s="298">
        <f>VLOOKUP(C1062,Hoja2!$D$2:$N$5000,3,FALSE)</f>
        <v>9</v>
      </c>
      <c r="F1062" s="217">
        <f>VLOOKUP(C1062,Hoja2!$D$2:$N$5000,4,FALSE)</f>
        <v>44105</v>
      </c>
      <c r="G1062" s="217">
        <f>VLOOKUP(C1062,Hoja2!$D$2:$N$5000,5,FALSE)</f>
        <v>44926</v>
      </c>
      <c r="H1062" s="218">
        <f>VLOOKUP(C1062,Hoja2!$D$2:$N$5000,6,FALSE)</f>
        <v>0.207595</v>
      </c>
      <c r="I1062" s="218">
        <f>VLOOKUP(C1062,Hoja2!$D$2:$N$5000,7,FALSE)</f>
        <v>0.76089099999999998</v>
      </c>
      <c r="J1062" s="218">
        <f>VLOOKUP(C1062,Hoja2!$D$2:$N$5000,8,FALSE)</f>
        <v>0.39976</v>
      </c>
      <c r="K1062" s="218">
        <f>VLOOKUP(C1062,Hoja2!$D$2:$N$5000,9,FALSE)</f>
        <v>0.41255199999999997</v>
      </c>
      <c r="L1062" s="218">
        <f>VLOOKUP(C1062,Hoja2!$D$2:$N$5000,10,FALSE)</f>
        <v>234.22090600000001</v>
      </c>
      <c r="M1062" s="218">
        <f>VLOOKUP(C1062,Hoja2!$D$2:$N$5000,11,FALSE)</f>
        <v>16.066890999999998</v>
      </c>
    </row>
    <row r="1063" spans="1:13">
      <c r="A1063" s="529"/>
      <c r="B1063" s="529"/>
      <c r="C1063" s="398" t="s">
        <v>860</v>
      </c>
      <c r="D1063" s="221" t="str">
        <f>VLOOKUP(C1063,Hoja2!$D$2:$N$5000,2,FALSE)</f>
        <v>Vidrios, cauchos y plásticos</v>
      </c>
      <c r="E1063" s="298">
        <f>VLOOKUP(C1063,Hoja2!$D$2:$N$5000,3,FALSE)</f>
        <v>2</v>
      </c>
      <c r="F1063" s="217">
        <f>VLOOKUP(C1063,Hoja2!$D$2:$N$5000,4,FALSE)</f>
        <v>44378</v>
      </c>
      <c r="G1063" s="217">
        <f>VLOOKUP(C1063,Hoja2!$D$2:$N$5000,5,FALSE)</f>
        <v>46022</v>
      </c>
      <c r="H1063" s="218">
        <f>VLOOKUP(C1063,Hoja2!$D$2:$N$5000,6,FALSE)</f>
        <v>0.21027100000000001</v>
      </c>
      <c r="I1063" s="218">
        <f>VLOOKUP(C1063,Hoja2!$D$2:$N$5000,7,FALSE)</f>
        <v>0.70630099999999996</v>
      </c>
      <c r="J1063" s="218">
        <f>VLOOKUP(C1063,Hoja2!$D$2:$N$5000,8,FALSE)</f>
        <v>1.1319999999999999</v>
      </c>
      <c r="K1063" s="218">
        <f>VLOOKUP(C1063,Hoja2!$D$2:$N$5000,9,FALSE)</f>
        <v>1.1680360000000001</v>
      </c>
      <c r="L1063" s="218">
        <f>VLOOKUP(C1063,Hoja2!$D$2:$N$5000,10,FALSE)</f>
        <v>617.671111</v>
      </c>
      <c r="M1063" s="218">
        <f>VLOOKUP(C1063,Hoja2!$D$2:$N$5000,11,FALSE)</f>
        <v>16.645320000000002</v>
      </c>
    </row>
    <row r="1064" spans="1:13">
      <c r="A1064" s="529"/>
      <c r="B1064" s="529"/>
      <c r="C1064" s="398" t="s">
        <v>655</v>
      </c>
      <c r="D1064" s="221" t="str">
        <f>VLOOKUP(C1064,Hoja2!$D$2:$N$5000,2,FALSE)</f>
        <v>Comercio</v>
      </c>
      <c r="E1064" s="298">
        <f>VLOOKUP(C1064,Hoja2!$D$2:$N$5000,3,FALSE)</f>
        <v>7</v>
      </c>
      <c r="F1064" s="217">
        <f>VLOOKUP(C1064,Hoja2!$D$2:$N$5000,4,FALSE)</f>
        <v>44256</v>
      </c>
      <c r="G1064" s="217">
        <f>VLOOKUP(C1064,Hoja2!$D$2:$N$5000,5,FALSE)</f>
        <v>45291</v>
      </c>
      <c r="H1064" s="218">
        <f>VLOOKUP(C1064,Hoja2!$D$2:$N$5000,6,FALSE)</f>
        <v>0.163911</v>
      </c>
      <c r="I1064" s="218">
        <f>VLOOKUP(C1064,Hoja2!$D$2:$N$5000,7,FALSE)</f>
        <v>0.43142000000000003</v>
      </c>
      <c r="J1064" s="218">
        <f>VLOOKUP(C1064,Hoja2!$D$2:$N$5000,8,FALSE)</f>
        <v>0.42920000000000003</v>
      </c>
      <c r="K1064" s="218">
        <f>VLOOKUP(C1064,Hoja2!$D$2:$N$5000,9,FALSE)</f>
        <v>0.37373200000000001</v>
      </c>
      <c r="L1064" s="218">
        <f>VLOOKUP(C1064,Hoja2!$D$2:$N$5000,10,FALSE)</f>
        <v>141.50620799999999</v>
      </c>
      <c r="M1064" s="218">
        <f>VLOOKUP(C1064,Hoja2!$D$2:$N$5000,11,FALSE)</f>
        <v>14.994270999999999</v>
      </c>
    </row>
    <row r="1065" spans="1:13">
      <c r="A1065" s="529"/>
      <c r="B1065" s="529"/>
      <c r="C1065" s="398" t="s">
        <v>6958</v>
      </c>
      <c r="D1065" s="221" t="str">
        <f>VLOOKUP(C1065,Hoja2!$D$2:$N$5000,2,FALSE)</f>
        <v>Comercio</v>
      </c>
      <c r="E1065" s="304">
        <f>VLOOKUP(C1065,Hoja2!$D$2:$N$5000,3,FALSE)</f>
        <v>7</v>
      </c>
      <c r="F1065" s="217">
        <f>VLOOKUP(C1065,Hoja2!$D$2:$N$5000,4,FALSE)</f>
        <v>44256</v>
      </c>
      <c r="G1065" s="217">
        <f>VLOOKUP(C1065,Hoja2!$D$2:$N$5000,5,FALSE)</f>
        <v>45291</v>
      </c>
      <c r="H1065" s="218">
        <f>VLOOKUP(C1065,Hoja2!$D$2:$N$5000,6,FALSE)</f>
        <v>0.18867300000000001</v>
      </c>
      <c r="I1065" s="218">
        <f>VLOOKUP(C1065,Hoja2!$D$2:$N$5000,7,FALSE)</f>
        <v>0.593974</v>
      </c>
      <c r="J1065" s="218">
        <f>VLOOKUP(C1065,Hoja2!$D$2:$N$5000,8,FALSE)</f>
        <v>0.71199999999999997</v>
      </c>
      <c r="K1065" s="218">
        <f>VLOOKUP(C1065,Hoja2!$D$2:$N$5000,9,FALSE)</f>
        <v>0.69354400000000005</v>
      </c>
      <c r="L1065" s="218">
        <f>VLOOKUP(C1065,Hoja2!$D$2:$N$5000,10,FALSE)</f>
        <v>323.19433299999997</v>
      </c>
      <c r="M1065" s="218">
        <f>VLOOKUP(C1065,Hoja2!$D$2:$N$5000,11,FALSE)</f>
        <v>13.863244</v>
      </c>
    </row>
    <row r="1066" spans="1:13">
      <c r="A1066" s="529"/>
      <c r="B1066" s="529"/>
      <c r="C1066" s="398" t="s">
        <v>2118</v>
      </c>
      <c r="D1066" s="221" t="str">
        <f>VLOOKUP(C1066,Hoja2!$D$2:$N$5000,2,FALSE)</f>
        <v>Minería</v>
      </c>
      <c r="E1066" s="298">
        <f>VLOOKUP(C1066,Hoja2!$D$2:$N$5000,3,FALSE)</f>
        <v>3</v>
      </c>
      <c r="F1066" s="217">
        <f>VLOOKUP(C1066,Hoja2!$D$2:$N$5000,4,FALSE)</f>
        <v>44378</v>
      </c>
      <c r="G1066" s="217">
        <f>VLOOKUP(C1066,Hoja2!$D$2:$N$5000,5,FALSE)</f>
        <v>45838</v>
      </c>
      <c r="H1066" s="218">
        <f>VLOOKUP(C1066,Hoja2!$D$2:$N$5000,6,FALSE)</f>
        <v>0.21362700000000001</v>
      </c>
      <c r="I1066" s="218">
        <f>VLOOKUP(C1066,Hoja2!$D$2:$N$5000,7,FALSE)</f>
        <v>0.57537899999999997</v>
      </c>
      <c r="J1066" s="218">
        <f>VLOOKUP(C1066,Hoja2!$D$2:$N$5000,8,FALSE)</f>
        <v>0.46079999999999999</v>
      </c>
      <c r="K1066" s="218">
        <f>VLOOKUP(C1066,Hoja2!$D$2:$N$5000,9,FALSE)</f>
        <v>0.47040100000000001</v>
      </c>
      <c r="L1066" s="218">
        <f>VLOOKUP(C1066,Hoja2!$D$2:$N$5000,10,FALSE)</f>
        <v>204.72656000000001</v>
      </c>
      <c r="M1066" s="218">
        <f>VLOOKUP(C1066,Hoja2!$D$2:$N$5000,11,FALSE)</f>
        <v>17.326422999999998</v>
      </c>
    </row>
    <row r="1067" spans="1:13">
      <c r="A1067" s="529"/>
      <c r="B1067" s="529"/>
      <c r="C1067" s="398" t="s">
        <v>157</v>
      </c>
      <c r="D1067" s="221" t="str">
        <f>VLOOKUP(C1067,Hoja2!$D$2:$N$5000,2,FALSE)</f>
        <v>Textiles</v>
      </c>
      <c r="E1067" s="298">
        <f>VLOOKUP(C1067,Hoja2!$D$2:$N$5000,3,FALSE)</f>
        <v>7</v>
      </c>
      <c r="F1067" s="217">
        <f>VLOOKUP(C1067,Hoja2!$D$2:$N$5000,4,FALSE)</f>
        <v>44317</v>
      </c>
      <c r="G1067" s="217">
        <f>VLOOKUP(C1067,Hoja2!$D$2:$N$5000,5,FALSE)</f>
        <v>46142</v>
      </c>
      <c r="H1067" s="218">
        <f>VLOOKUP(C1067,Hoja2!$D$2:$N$5000,6,FALSE)</f>
        <v>0.209589</v>
      </c>
      <c r="I1067" s="218">
        <f>VLOOKUP(C1067,Hoja2!$D$2:$N$5000,7,FALSE)</f>
        <v>0.86197299999999999</v>
      </c>
      <c r="J1067" s="218">
        <f>VLOOKUP(C1067,Hoja2!$D$2:$N$5000,8,FALSE)</f>
        <v>6.4959199999999999</v>
      </c>
      <c r="K1067" s="218">
        <f>VLOOKUP(C1067,Hoja2!$D$2:$N$5000,9,FALSE)</f>
        <v>6.6082789999999996</v>
      </c>
      <c r="L1067" s="218">
        <f>VLOOKUP(C1067,Hoja2!$D$2:$N$5000,10,FALSE)</f>
        <v>4242.1247679999997</v>
      </c>
      <c r="M1067" s="218">
        <f>VLOOKUP(C1067,Hoja2!$D$2:$N$5000,11,FALSE)</f>
        <v>11.721558999999999</v>
      </c>
    </row>
    <row r="1068" spans="1:13">
      <c r="A1068" s="529"/>
      <c r="B1068" s="529"/>
      <c r="C1068" s="398" t="s">
        <v>1900</v>
      </c>
      <c r="D1068" s="221" t="str">
        <f>VLOOKUP(C1068,Hoja2!$D$2:$N$5000,2,FALSE)</f>
        <v>Textiles</v>
      </c>
      <c r="E1068" s="298">
        <f>VLOOKUP(C1068,Hoja2!$D$2:$N$5000,3,FALSE)</f>
        <v>7</v>
      </c>
      <c r="F1068" s="217">
        <f>VLOOKUP(C1068,Hoja2!$D$2:$N$5000,4,FALSE)</f>
        <v>44317</v>
      </c>
      <c r="G1068" s="217">
        <f>VLOOKUP(C1068,Hoja2!$D$2:$N$5000,5,FALSE)</f>
        <v>46142</v>
      </c>
      <c r="H1068" s="218">
        <f>VLOOKUP(C1068,Hoja2!$D$2:$N$5000,6,FALSE)</f>
        <v>0.206537</v>
      </c>
      <c r="I1068" s="218">
        <f>VLOOKUP(C1068,Hoja2!$D$2:$N$5000,7,FALSE)</f>
        <v>0.72642499999999999</v>
      </c>
      <c r="J1068" s="218">
        <f>VLOOKUP(C1068,Hoja2!$D$2:$N$5000,8,FALSE)</f>
        <v>1.2018</v>
      </c>
      <c r="K1068" s="218">
        <f>VLOOKUP(C1068,Hoja2!$D$2:$N$5000,9,FALSE)</f>
        <v>1.239096</v>
      </c>
      <c r="L1068" s="218">
        <f>VLOOKUP(C1068,Hoja2!$D$2:$N$5000,10,FALSE)</f>
        <v>668.752973</v>
      </c>
      <c r="M1068" s="218">
        <f>VLOOKUP(C1068,Hoja2!$D$2:$N$5000,11,FALSE)</f>
        <v>12.395498999999999</v>
      </c>
    </row>
    <row r="1069" spans="1:13">
      <c r="A1069" s="529"/>
      <c r="B1069" s="529"/>
      <c r="C1069" s="398" t="s">
        <v>1066</v>
      </c>
      <c r="D1069" s="221" t="str">
        <f>VLOOKUP(C1069,Hoja2!$D$2:$N$5000,2,FALSE)</f>
        <v>Químicos</v>
      </c>
      <c r="E1069" s="298">
        <f>VLOOKUP(C1069,Hoja2!$D$2:$N$5000,3,FALSE)</f>
        <v>7</v>
      </c>
      <c r="F1069" s="217">
        <f>VLOOKUP(C1069,Hoja2!$D$2:$N$5000,4,FALSE)</f>
        <v>43678</v>
      </c>
      <c r="G1069" s="217">
        <f>VLOOKUP(C1069,Hoja2!$D$2:$N$5000,5,FALSE)</f>
        <v>45291</v>
      </c>
      <c r="H1069" s="218">
        <f>VLOOKUP(C1069,Hoja2!$D$2:$N$5000,6,FALSE)</f>
        <v>0.196876</v>
      </c>
      <c r="I1069" s="218">
        <f>VLOOKUP(C1069,Hoja2!$D$2:$N$5000,7,FALSE)</f>
        <v>0.77491200000000005</v>
      </c>
      <c r="J1069" s="218">
        <f>VLOOKUP(C1069,Hoja2!$D$2:$N$5000,8,FALSE)</f>
        <v>1.03464</v>
      </c>
      <c r="K1069" s="218">
        <f>VLOOKUP(C1069,Hoja2!$D$2:$N$5000,9,FALSE)</f>
        <v>1.0262770000000001</v>
      </c>
      <c r="L1069" s="218">
        <f>VLOOKUP(C1069,Hoja2!$D$2:$N$5000,10,FALSE)</f>
        <v>614.58766400000002</v>
      </c>
      <c r="M1069" s="218">
        <f>VLOOKUP(C1069,Hoja2!$D$2:$N$5000,11,FALSE)</f>
        <v>14.834897</v>
      </c>
    </row>
    <row r="1070" spans="1:13" ht="12.75">
      <c r="A1070" s="530" t="s">
        <v>4055</v>
      </c>
      <c r="B1070" s="531"/>
      <c r="C1070" s="531"/>
      <c r="D1070" s="531"/>
      <c r="E1070" s="531"/>
      <c r="F1070" s="531"/>
      <c r="G1070" s="532"/>
      <c r="H1070" s="195">
        <f>+Hoja3!S26</f>
        <v>0.212731</v>
      </c>
      <c r="I1070" s="195">
        <f>+Hoja3!T26</f>
        <v>0.80934200000000001</v>
      </c>
      <c r="J1070"/>
      <c r="K1070"/>
      <c r="L1070" s="195">
        <f>+Hoja3!W26</f>
        <v>18808.807921</v>
      </c>
      <c r="M1070" s="195">
        <f>+Hoja3!X26</f>
        <v>16.098375000000001</v>
      </c>
    </row>
    <row r="1071" spans="1:13">
      <c r="A1071" s="536"/>
      <c r="B1071" s="537"/>
      <c r="C1071" s="537"/>
      <c r="D1071" s="537"/>
      <c r="E1071" s="537"/>
      <c r="F1071" s="537"/>
      <c r="G1071" s="537"/>
      <c r="H1071" s="537"/>
      <c r="I1071" s="537"/>
      <c r="J1071" s="537"/>
      <c r="K1071" s="537"/>
      <c r="L1071" s="537"/>
      <c r="M1071" s="538"/>
    </row>
    <row r="1072" spans="1:13">
      <c r="A1072" s="528" t="s">
        <v>4056</v>
      </c>
      <c r="B1072" s="528" t="s">
        <v>3818</v>
      </c>
      <c r="C1072" s="216" t="s">
        <v>570</v>
      </c>
      <c r="D1072" s="221" t="str">
        <f>VLOOKUP(C1072,Hoja2!$D$2:$N$5000,2,FALSE)</f>
        <v>Minería</v>
      </c>
      <c r="E1072" s="215">
        <f>VLOOKUP(C1072,Hoja2!$D$2:$N$5000,3,FALSE)</f>
        <v>5</v>
      </c>
      <c r="F1072" s="217">
        <f>VLOOKUP(C1072,Hoja2!$D$2:$N$5000,4,FALSE)</f>
        <v>40909</v>
      </c>
      <c r="G1072" s="217">
        <f>VLOOKUP(C1072,Hoja2!$D$2:$N$5000,5,FALSE)</f>
        <v>44926</v>
      </c>
      <c r="H1072" s="218">
        <f>VLOOKUP(C1072,Hoja2!$D$2:$N$5000,6,FALSE)</f>
        <v>0.20026099999999999</v>
      </c>
      <c r="I1072" s="218">
        <f>VLOOKUP(C1072,Hoja2!$D$2:$N$5000,7,FALSE)</f>
        <v>0.69918800000000003</v>
      </c>
      <c r="J1072" s="218">
        <f>VLOOKUP(C1072,Hoja2!$D$2:$N$5000,8,FALSE)</f>
        <v>6.2664495999999996</v>
      </c>
      <c r="K1072" s="218">
        <f>VLOOKUP(C1072,Hoja2!$D$2:$N$5000,9,FALSE)</f>
        <v>5.88</v>
      </c>
      <c r="L1072" s="218">
        <f>VLOOKUP(C1072,Hoja2!$D$2:$N$5000,10,FALSE)</f>
        <v>3272.494146</v>
      </c>
      <c r="M1072" s="218">
        <f>VLOOKUP(C1072,Hoja2!$D$2:$N$5000,11,FALSE)</f>
        <v>23.335239000000001</v>
      </c>
    </row>
    <row r="1073" spans="1:13">
      <c r="A1073" s="529"/>
      <c r="B1073" s="542"/>
      <c r="C1073" s="216" t="s">
        <v>5736</v>
      </c>
      <c r="D1073" s="221" t="str">
        <f>VLOOKUP(C1073,Hoja2!$D$2:$N$5000,2,FALSE)</f>
        <v>Minería</v>
      </c>
      <c r="E1073" s="215">
        <f>VLOOKUP(C1073,Hoja2!$D$2:$N$5000,3,FALSE)</f>
        <v>5</v>
      </c>
      <c r="F1073" s="217">
        <f>VLOOKUP(C1073,Hoja2!$D$2:$N$5000,4,FALSE)</f>
        <v>43466</v>
      </c>
      <c r="G1073" s="217">
        <f>VLOOKUP(C1073,Hoja2!$D$2:$N$5000,5,FALSE)</f>
        <v>45291</v>
      </c>
      <c r="H1073" s="218">
        <f>VLOOKUP(C1073,Hoja2!$D$2:$N$5000,6,FALSE)</f>
        <v>0.202434</v>
      </c>
      <c r="I1073" s="218">
        <f>VLOOKUP(C1073,Hoja2!$D$2:$N$5000,7,FALSE)</f>
        <v>0.84956900000000002</v>
      </c>
      <c r="J1073" s="218">
        <f>VLOOKUP(C1073,Hoja2!$D$2:$N$5000,8,FALSE)</f>
        <v>6.9131011999999998</v>
      </c>
      <c r="K1073" s="218">
        <f>VLOOKUP(C1073,Hoja2!$D$2:$N$5000,9,FALSE)</f>
        <v>6.59</v>
      </c>
      <c r="L1073" s="218">
        <f>VLOOKUP(C1073,Hoja2!$D$2:$N$5000,10,FALSE)</f>
        <v>4386.6705540000003</v>
      </c>
      <c r="M1073" s="218">
        <f>VLOOKUP(C1073,Hoja2!$D$2:$N$5000,11,FALSE)</f>
        <v>18.539701000000001</v>
      </c>
    </row>
    <row r="1074" spans="1:13">
      <c r="A1074" s="529"/>
      <c r="B1074" s="221" t="s">
        <v>3819</v>
      </c>
      <c r="C1074" s="216" t="s">
        <v>5737</v>
      </c>
      <c r="D1074" s="221" t="str">
        <f>VLOOKUP(C1074,Hoja2!$D$2:$N$5000,2,FALSE)</f>
        <v>Minería</v>
      </c>
      <c r="E1074" s="215">
        <f>VLOOKUP(C1074,Hoja2!$D$2:$N$5000,3,FALSE)</f>
        <v>5</v>
      </c>
      <c r="F1074" s="217">
        <f>VLOOKUP(C1074,Hoja2!$D$2:$N$5000,4,FALSE)</f>
        <v>43466</v>
      </c>
      <c r="G1074" s="217">
        <f>VLOOKUP(C1074,Hoja2!$D$2:$N$5000,5,FALSE)</f>
        <v>45291</v>
      </c>
      <c r="H1074" s="218">
        <f>VLOOKUP(C1074,Hoja2!$D$2:$N$5000,6,FALSE)</f>
        <v>0.207316</v>
      </c>
      <c r="I1074" s="218">
        <f>VLOOKUP(C1074,Hoja2!$D$2:$N$5000,7,FALSE)</f>
        <v>0.72757000000000005</v>
      </c>
      <c r="J1074" s="218">
        <f>VLOOKUP(C1074,Hoja2!$D$2:$N$5000,8,FALSE)</f>
        <v>4.6606079999999999</v>
      </c>
      <c r="K1074" s="218">
        <f>VLOOKUP(C1074,Hoja2!$D$2:$N$5000,9,FALSE)</f>
        <v>4.83</v>
      </c>
      <c r="L1074" s="218">
        <f>VLOOKUP(C1074,Hoja2!$D$2:$N$5000,10,FALSE)</f>
        <v>2606.6024200000002</v>
      </c>
      <c r="M1074" s="218">
        <f>VLOOKUP(C1074,Hoja2!$D$2:$N$5000,11,FALSE)</f>
        <v>19.340368000000002</v>
      </c>
    </row>
    <row r="1075" spans="1:13">
      <c r="A1075" s="529"/>
      <c r="B1075" s="528" t="s">
        <v>3817</v>
      </c>
      <c r="C1075" s="216" t="s">
        <v>2319</v>
      </c>
      <c r="D1075" s="221" t="str">
        <f>VLOOKUP(C1075,Hoja2!$D$2:$N$5000,2,FALSE)</f>
        <v>Otros</v>
      </c>
      <c r="E1075" s="215">
        <f>VLOOKUP(C1075,Hoja2!$D$2:$N$5000,3,FALSE)</f>
        <v>7</v>
      </c>
      <c r="F1075" s="217">
        <f>VLOOKUP(C1075,Hoja2!$D$2:$N$5000,4,FALSE)</f>
        <v>42979</v>
      </c>
      <c r="G1075" s="217">
        <f>VLOOKUP(C1075,Hoja2!$D$2:$N$5000,5,FALSE)</f>
        <v>44196</v>
      </c>
      <c r="H1075" s="218">
        <f>VLOOKUP(C1075,Hoja2!$D$2:$N$5000,6,FALSE)</f>
        <v>0.20782800000000001</v>
      </c>
      <c r="I1075" s="218">
        <f>VLOOKUP(C1075,Hoja2!$D$2:$N$5000,7,FALSE)</f>
        <v>0.2427</v>
      </c>
      <c r="J1075" s="218">
        <f>VLOOKUP(C1075,Hoja2!$D$2:$N$5000,8,FALSE)</f>
        <v>3.7679999999999998E-2</v>
      </c>
      <c r="K1075" s="218">
        <f>VLOOKUP(C1075,Hoja2!$D$2:$N$5000,9,FALSE)</f>
        <v>4.0399999999999998E-2</v>
      </c>
      <c r="L1075" s="218">
        <f>VLOOKUP(C1075,Hoja2!$D$2:$N$5000,10,FALSE)</f>
        <v>7.0026089999999996</v>
      </c>
      <c r="M1075" s="218">
        <f>VLOOKUP(C1075,Hoja2!$D$2:$N$5000,11,FALSE)</f>
        <v>22.271262</v>
      </c>
    </row>
    <row r="1076" spans="1:13">
      <c r="A1076" s="542"/>
      <c r="B1076" s="542"/>
      <c r="C1076" s="216" t="s">
        <v>2321</v>
      </c>
      <c r="D1076" s="221" t="str">
        <f>VLOOKUP(C1076,Hoja2!$D$2:$N$5000,2,FALSE)</f>
        <v>Otros</v>
      </c>
      <c r="E1076" s="215">
        <f>VLOOKUP(C1076,Hoja2!$D$2:$N$5000,3,FALSE)</f>
        <v>7</v>
      </c>
      <c r="F1076" s="217">
        <f>VLOOKUP(C1076,Hoja2!$D$2:$N$5000,4,FALSE)</f>
        <v>42979</v>
      </c>
      <c r="G1076" s="217">
        <f>VLOOKUP(C1076,Hoja2!$D$2:$N$5000,5,FALSE)</f>
        <v>44196</v>
      </c>
      <c r="H1076" s="218">
        <f>VLOOKUP(C1076,Hoja2!$D$2:$N$5000,6,FALSE)</f>
        <v>0.170046</v>
      </c>
      <c r="I1076" s="218">
        <f>VLOOKUP(C1076,Hoja2!$D$2:$N$5000,7,FALSE)</f>
        <v>0.42844199999999999</v>
      </c>
      <c r="J1076" s="218">
        <f>VLOOKUP(C1076,Hoja2!$D$2:$N$5000,8,FALSE)</f>
        <v>0.18720000000000001</v>
      </c>
      <c r="K1076" s="218">
        <f>VLOOKUP(C1076,Hoja2!$D$2:$N$5000,9,FALSE)</f>
        <v>0.19189999999999999</v>
      </c>
      <c r="L1076" s="218">
        <f>VLOOKUP(C1076,Hoja2!$D$2:$N$5000,10,FALSE)</f>
        <v>61.414855000000003</v>
      </c>
      <c r="M1076" s="218">
        <f>VLOOKUP(C1076,Hoja2!$D$2:$N$5000,11,FALSE)</f>
        <v>16.233578000000001</v>
      </c>
    </row>
    <row r="1077" spans="1:13" ht="12.75">
      <c r="A1077" s="530" t="s">
        <v>4057</v>
      </c>
      <c r="B1077" s="531"/>
      <c r="C1077" s="531"/>
      <c r="D1077" s="531"/>
      <c r="E1077" s="531"/>
      <c r="F1077" s="531"/>
      <c r="G1077" s="532"/>
      <c r="H1077" s="195">
        <f>+Hoja3!S28</f>
        <v>0.202761</v>
      </c>
      <c r="I1077" s="195">
        <f>+Hoja3!T28</f>
        <v>0.79972600000000005</v>
      </c>
      <c r="J1077"/>
      <c r="K1077"/>
      <c r="L1077" s="195">
        <f>+Hoja3!W28</f>
        <v>10334.184584000001</v>
      </c>
      <c r="M1077" s="195">
        <f>+Hoja3!X28</f>
        <v>20.249065999999999</v>
      </c>
    </row>
    <row r="1078" spans="1:13">
      <c r="A1078" s="536"/>
      <c r="B1078" s="537"/>
      <c r="C1078" s="537"/>
      <c r="D1078" s="537"/>
      <c r="E1078" s="537"/>
      <c r="F1078" s="537"/>
      <c r="G1078" s="537"/>
      <c r="H1078" s="537"/>
      <c r="I1078" s="537"/>
      <c r="J1078" s="537"/>
      <c r="K1078" s="537"/>
      <c r="L1078" s="537"/>
      <c r="M1078" s="538"/>
    </row>
    <row r="1079" spans="1:13">
      <c r="A1079" s="528" t="s">
        <v>5353</v>
      </c>
      <c r="B1079" s="528" t="s">
        <v>3818</v>
      </c>
      <c r="C1079" s="216" t="s">
        <v>5354</v>
      </c>
      <c r="D1079" s="221" t="str">
        <f>VLOOKUP(C1079,Hoja2!$D$2:$N$5000,2,FALSE)</f>
        <v>Minería</v>
      </c>
      <c r="E1079" s="215">
        <f>VLOOKUP(C1079,Hoja2!$D$2:$N$5000,3,FALSE)</f>
        <v>9</v>
      </c>
      <c r="F1079" s="217">
        <f>VLOOKUP(C1079,Hoja2!$D$2:$N$5000,4,FALSE)</f>
        <v>41275</v>
      </c>
      <c r="G1079" s="217">
        <f>VLOOKUP(C1079,Hoja2!$D$2:$N$5000,5,FALSE)</f>
        <v>45657</v>
      </c>
      <c r="H1079" s="218">
        <f>VLOOKUP(C1079,Hoja2!$D$2:$N$5000,6,FALSE)</f>
        <v>0.20890800000000001</v>
      </c>
      <c r="I1079" s="218">
        <f>VLOOKUP(C1079,Hoja2!$D$2:$N$5000,7,FALSE)</f>
        <v>0.71637899999999999</v>
      </c>
      <c r="J1079" s="218">
        <f>VLOOKUP(C1079,Hoja2!$D$2:$N$5000,8,FALSE)</f>
        <v>10.7896956</v>
      </c>
      <c r="K1079" s="218">
        <f>VLOOKUP(C1079,Hoja2!$D$2:$N$5000,9,FALSE)</f>
        <v>10.404855</v>
      </c>
      <c r="L1079" s="218">
        <f>VLOOKUP(C1079,Hoja2!$D$2:$N$5000,10,FALSE)</f>
        <v>5776.6384200000002</v>
      </c>
      <c r="M1079" s="218">
        <f>VLOOKUP(C1079,Hoja2!$D$2:$N$5000,11,FALSE)</f>
        <v>24.859593</v>
      </c>
    </row>
    <row r="1080" spans="1:13">
      <c r="A1080" s="529"/>
      <c r="B1080" s="529"/>
      <c r="C1080" s="216" t="s">
        <v>398</v>
      </c>
      <c r="D1080" s="221" t="str">
        <f>VLOOKUP(C1080,Hoja2!$D$2:$N$5000,2,FALSE)</f>
        <v>Otros</v>
      </c>
      <c r="E1080" s="215">
        <f>VLOOKUP(C1080,Hoja2!$D$2:$N$5000,3,FALSE)</f>
        <v>6</v>
      </c>
      <c r="F1080" s="217">
        <f>VLOOKUP(C1080,Hoja2!$D$2:$N$5000,4,FALSE)</f>
        <v>41671</v>
      </c>
      <c r="G1080" s="217">
        <f>VLOOKUP(C1080,Hoja2!$D$2:$N$5000,5,FALSE)</f>
        <v>45657</v>
      </c>
      <c r="H1080" s="218">
        <f>VLOOKUP(C1080,Hoja2!$D$2:$N$5000,6,FALSE)</f>
        <v>0.21737899999999999</v>
      </c>
      <c r="I1080" s="218">
        <f>VLOOKUP(C1080,Hoja2!$D$2:$N$5000,7,FALSE)</f>
        <v>0.33912399999999998</v>
      </c>
      <c r="J1080" s="218">
        <f>VLOOKUP(C1080,Hoja2!$D$2:$N$5000,8,FALSE)</f>
        <v>2.2910195999999998</v>
      </c>
      <c r="K1080" s="218">
        <f>VLOOKUP(C1080,Hoja2!$D$2:$N$5000,9,FALSE)</f>
        <v>1.9477599999999999</v>
      </c>
      <c r="L1080" s="218">
        <f>VLOOKUP(C1080,Hoja2!$D$2:$N$5000,10,FALSE)</f>
        <v>580.42000499999995</v>
      </c>
      <c r="M1080" s="218">
        <f>VLOOKUP(C1080,Hoja2!$D$2:$N$5000,11,FALSE)</f>
        <v>28.777868999999999</v>
      </c>
    </row>
    <row r="1081" spans="1:13">
      <c r="A1081" s="529"/>
      <c r="B1081" s="542"/>
      <c r="C1081" s="216" t="s">
        <v>5355</v>
      </c>
      <c r="D1081" s="221" t="str">
        <f>VLOOKUP(C1081,Hoja2!$D$2:$N$5000,2,FALSE)</f>
        <v>Minería</v>
      </c>
      <c r="E1081" s="215">
        <f>VLOOKUP(C1081,Hoja2!$D$2:$N$5000,3,FALSE)</f>
        <v>5</v>
      </c>
      <c r="F1081" s="217">
        <f>VLOOKUP(C1081,Hoja2!$D$2:$N$5000,4,FALSE)</f>
        <v>41671</v>
      </c>
      <c r="G1081" s="217">
        <f>VLOOKUP(C1081,Hoja2!$D$2:$N$5000,5,FALSE)</f>
        <v>45291</v>
      </c>
      <c r="H1081" s="218" t="str">
        <f>VLOOKUP(C1081,Hoja2!$D$2:$N$5000,6,FALSE)</f>
        <v>-</v>
      </c>
      <c r="I1081" s="218" t="str">
        <f>VLOOKUP(C1081,Hoja2!$D$2:$N$5000,7,FALSE)</f>
        <v>-</v>
      </c>
      <c r="J1081" s="218">
        <f>VLOOKUP(C1081,Hoja2!$D$2:$N$5000,8,FALSE)</f>
        <v>0</v>
      </c>
      <c r="K1081" s="218">
        <f>VLOOKUP(C1081,Hoja2!$D$2:$N$5000,9,FALSE)</f>
        <v>0</v>
      </c>
      <c r="L1081" s="218">
        <f>VLOOKUP(C1081,Hoja2!$D$2:$N$5000,10,FALSE)</f>
        <v>0</v>
      </c>
      <c r="M1081" s="218">
        <f>VLOOKUP(C1081,Hoja2!$D$2:$N$5000,11,FALSE)</f>
        <v>0</v>
      </c>
    </row>
    <row r="1082" spans="1:13">
      <c r="A1082" s="529"/>
      <c r="B1082" s="528" t="s">
        <v>3819</v>
      </c>
      <c r="C1082" s="216" t="s">
        <v>5356</v>
      </c>
      <c r="D1082" s="221" t="str">
        <f>VLOOKUP(C1082,Hoja2!$D$2:$N$5000,2,FALSE)</f>
        <v>Minería</v>
      </c>
      <c r="E1082" s="215">
        <f>VLOOKUP(C1082,Hoja2!$D$2:$N$5000,3,FALSE)</f>
        <v>9</v>
      </c>
      <c r="F1082" s="217">
        <f>VLOOKUP(C1082,Hoja2!$D$2:$N$5000,4,FALSE)</f>
        <v>43009</v>
      </c>
      <c r="G1082" s="217">
        <f>VLOOKUP(C1082,Hoja2!$D$2:$N$5000,5,FALSE)</f>
        <v>45657</v>
      </c>
      <c r="H1082" s="218">
        <f>VLOOKUP(C1082,Hoja2!$D$2:$N$5000,6,FALSE)</f>
        <v>0.21127699999999999</v>
      </c>
      <c r="I1082" s="218">
        <f>VLOOKUP(C1082,Hoja2!$D$2:$N$5000,7,FALSE)</f>
        <v>0.80196100000000003</v>
      </c>
      <c r="J1082" s="218">
        <f>VLOOKUP(C1082,Hoja2!$D$2:$N$5000,8,FALSE)</f>
        <v>9.1527284000000009</v>
      </c>
      <c r="K1082" s="218">
        <f>VLOOKUP(C1082,Hoja2!$D$2:$N$5000,9,FALSE)</f>
        <v>9.0297000000000001</v>
      </c>
      <c r="L1082" s="218">
        <f>VLOOKUP(C1082,Hoja2!$D$2:$N$5000,10,FALSE)</f>
        <v>5473.6204379999999</v>
      </c>
      <c r="M1082" s="218">
        <f>VLOOKUP(C1082,Hoja2!$D$2:$N$5000,11,FALSE)</f>
        <v>24.491669999999999</v>
      </c>
    </row>
    <row r="1083" spans="1:13">
      <c r="A1083" s="529"/>
      <c r="B1083" s="529"/>
      <c r="C1083" s="216" t="s">
        <v>5357</v>
      </c>
      <c r="D1083" s="221" t="str">
        <f>VLOOKUP(C1083,Hoja2!$D$2:$N$5000,2,FALSE)</f>
        <v>Minería</v>
      </c>
      <c r="E1083" s="215">
        <f>VLOOKUP(C1083,Hoja2!$D$2:$N$5000,3,FALSE)</f>
        <v>5</v>
      </c>
      <c r="F1083" s="217">
        <f>VLOOKUP(C1083,Hoja2!$D$2:$N$5000,4,FALSE)</f>
        <v>41275</v>
      </c>
      <c r="G1083" s="217">
        <f>VLOOKUP(C1083,Hoja2!$D$2:$N$5000,5,FALSE)</f>
        <v>45657</v>
      </c>
      <c r="H1083" s="218">
        <f>VLOOKUP(C1083,Hoja2!$D$2:$N$5000,6,FALSE)</f>
        <v>0.21255499999999999</v>
      </c>
      <c r="I1083" s="218">
        <f>VLOOKUP(C1083,Hoja2!$D$2:$N$5000,7,FALSE)</f>
        <v>0.47617799999999999</v>
      </c>
      <c r="J1083" s="218">
        <f>VLOOKUP(C1083,Hoja2!$D$2:$N$5000,8,FALSE)</f>
        <v>7.1106651999999997</v>
      </c>
      <c r="K1083" s="218">
        <f>VLOOKUP(C1083,Hoja2!$D$2:$N$5000,9,FALSE)</f>
        <v>7.11</v>
      </c>
      <c r="L1083" s="218">
        <f>VLOOKUP(C1083,Hoja2!$D$2:$N$5000,10,FALSE)</f>
        <v>2519.14</v>
      </c>
      <c r="M1083" s="218">
        <f>VLOOKUP(C1083,Hoja2!$D$2:$N$5000,11,FALSE)</f>
        <v>27.431549</v>
      </c>
    </row>
    <row r="1084" spans="1:13">
      <c r="A1084" s="529"/>
      <c r="B1084" s="529"/>
      <c r="C1084" s="216" t="s">
        <v>5358</v>
      </c>
      <c r="D1084" s="221" t="str">
        <f>VLOOKUP(C1084,Hoja2!$D$2:$N$5000,2,FALSE)</f>
        <v>Minería</v>
      </c>
      <c r="E1084" s="215">
        <f>VLOOKUP(C1084,Hoja2!$D$2:$N$5000,3,FALSE)</f>
        <v>5</v>
      </c>
      <c r="F1084" s="217">
        <f>VLOOKUP(C1084,Hoja2!$D$2:$N$5000,4,FALSE)</f>
        <v>41671</v>
      </c>
      <c r="G1084" s="217">
        <f>VLOOKUP(C1084,Hoja2!$D$2:$N$5000,5,FALSE)</f>
        <v>45291</v>
      </c>
      <c r="H1084" s="218">
        <f>VLOOKUP(C1084,Hoja2!$D$2:$N$5000,6,FALSE)</f>
        <v>0.209146</v>
      </c>
      <c r="I1084" s="218">
        <f>VLOOKUP(C1084,Hoja2!$D$2:$N$5000,7,FALSE)</f>
        <v>0.79967999999999995</v>
      </c>
      <c r="J1084" s="218">
        <f>VLOOKUP(C1084,Hoja2!$D$2:$N$5000,8,FALSE)</f>
        <v>40.379718799999999</v>
      </c>
      <c r="K1084" s="218">
        <f>VLOOKUP(C1084,Hoja2!$D$2:$N$5000,9,FALSE)</f>
        <v>39.855837999999999</v>
      </c>
      <c r="L1084" s="218">
        <f>VLOOKUP(C1084,Hoja2!$D$2:$N$5000,10,FALSE)</f>
        <v>24041.237094</v>
      </c>
      <c r="M1084" s="218">
        <f>VLOOKUP(C1084,Hoja2!$D$2:$N$5000,11,FALSE)</f>
        <v>28.044312999999999</v>
      </c>
    </row>
    <row r="1085" spans="1:13">
      <c r="A1085" s="529"/>
      <c r="B1085" s="542"/>
      <c r="C1085" s="216" t="s">
        <v>433</v>
      </c>
      <c r="D1085" s="221" t="str">
        <f>VLOOKUP(C1085,Hoja2!$D$2:$N$5000,2,FALSE)</f>
        <v>Minería</v>
      </c>
      <c r="E1085" s="215">
        <f>VLOOKUP(C1085,Hoja2!$D$2:$N$5000,3,FALSE)</f>
        <v>3</v>
      </c>
      <c r="F1085" s="217">
        <f>VLOOKUP(C1085,Hoja2!$D$2:$N$5000,4,FALSE)</f>
        <v>41944</v>
      </c>
      <c r="G1085" s="217">
        <f>VLOOKUP(C1085,Hoja2!$D$2:$N$5000,5,FALSE)</f>
        <v>45657</v>
      </c>
      <c r="H1085" s="218">
        <f>VLOOKUP(C1085,Hoja2!$D$2:$N$5000,6,FALSE)</f>
        <v>0.21757099999999999</v>
      </c>
      <c r="I1085" s="218">
        <f>VLOOKUP(C1085,Hoja2!$D$2:$N$5000,7,FALSE)</f>
        <v>0.84048999999999996</v>
      </c>
      <c r="J1085" s="218">
        <f>VLOOKUP(C1085,Hoja2!$D$2:$N$5000,8,FALSE)</f>
        <v>5.6435924000000002</v>
      </c>
      <c r="K1085" s="218">
        <f>VLOOKUP(C1085,Hoja2!$D$2:$N$5000,9,FALSE)</f>
        <v>5.6529720000000001</v>
      </c>
      <c r="L1085" s="218">
        <f>VLOOKUP(C1085,Hoja2!$D$2:$N$5000,10,FALSE)</f>
        <v>3536.4910679999998</v>
      </c>
      <c r="M1085" s="218">
        <f>VLOOKUP(C1085,Hoja2!$D$2:$N$5000,11,FALSE)</f>
        <v>24.368745000000001</v>
      </c>
    </row>
    <row r="1086" spans="1:13" ht="24">
      <c r="A1086" s="529"/>
      <c r="B1086" s="540" t="s">
        <v>3817</v>
      </c>
      <c r="C1086" s="216" t="s">
        <v>5359</v>
      </c>
      <c r="D1086" s="221" t="str">
        <f>VLOOKUP(C1086,Hoja2!$D$2:$N$5000,2,FALSE)</f>
        <v>Minería</v>
      </c>
      <c r="E1086" s="215">
        <f>VLOOKUP(C1086,Hoja2!$D$2:$N$5000,3,FALSE)</f>
        <v>5</v>
      </c>
      <c r="F1086" s="217">
        <f>VLOOKUP(C1086,Hoja2!$D$2:$N$5000,4,FALSE)</f>
        <v>41365</v>
      </c>
      <c r="G1086" s="217">
        <f>VLOOKUP(C1086,Hoja2!$D$2:$N$5000,5,FALSE)</f>
        <v>45657</v>
      </c>
      <c r="H1086" s="218">
        <f>VLOOKUP(C1086,Hoja2!$D$2:$N$5000,6,FALSE)</f>
        <v>0.21094599999999999</v>
      </c>
      <c r="I1086" s="218">
        <f>VLOOKUP(C1086,Hoja2!$D$2:$N$5000,7,FALSE)</f>
        <v>0.69923100000000005</v>
      </c>
      <c r="J1086" s="218">
        <f>VLOOKUP(C1086,Hoja2!$D$2:$N$5000,8,FALSE)</f>
        <v>3.7128000000000001</v>
      </c>
      <c r="K1086" s="218">
        <f>VLOOKUP(C1086,Hoja2!$D$2:$N$5000,9,FALSE)</f>
        <v>3.7274970000000001</v>
      </c>
      <c r="L1086" s="218">
        <f>VLOOKUP(C1086,Hoja2!$D$2:$N$5000,10,FALSE)</f>
        <v>1994.0806</v>
      </c>
      <c r="M1086" s="218">
        <f>VLOOKUP(C1086,Hoja2!$D$2:$N$5000,11,FALSE)</f>
        <v>25.040330000000001</v>
      </c>
    </row>
    <row r="1087" spans="1:13">
      <c r="A1087" s="529"/>
      <c r="B1087" s="541"/>
      <c r="C1087" s="216" t="s">
        <v>435</v>
      </c>
      <c r="D1087" s="221" t="str">
        <f>VLOOKUP(C1087,Hoja2!$D$2:$N$5000,2,FALSE)</f>
        <v>Minería</v>
      </c>
      <c r="E1087" s="215">
        <f>VLOOKUP(C1087,Hoja2!$D$2:$N$5000,3,FALSE)</f>
        <v>3</v>
      </c>
      <c r="F1087" s="217">
        <f>VLOOKUP(C1087,Hoja2!$D$2:$N$5000,4,FALSE)</f>
        <v>41944</v>
      </c>
      <c r="G1087" s="217">
        <f>VLOOKUP(C1087,Hoja2!$D$2:$N$5000,5,FALSE)</f>
        <v>45657</v>
      </c>
      <c r="H1087" s="218">
        <f>VLOOKUP(C1087,Hoja2!$D$2:$N$5000,6,FALSE)</f>
        <v>0.22171299999999999</v>
      </c>
      <c r="I1087" s="218">
        <f>VLOOKUP(C1087,Hoja2!$D$2:$N$5000,7,FALSE)</f>
        <v>0.76738200000000001</v>
      </c>
      <c r="J1087" s="218">
        <f>VLOOKUP(C1087,Hoja2!$D$2:$N$5000,8,FALSE)</f>
        <v>2.6219147999999999</v>
      </c>
      <c r="K1087" s="218">
        <f>VLOOKUP(C1087,Hoja2!$D$2:$N$5000,9,FALSE)</f>
        <v>2.7374239999999999</v>
      </c>
      <c r="L1087" s="218">
        <f>VLOOKUP(C1087,Hoja2!$D$2:$N$5000,10,FALSE)</f>
        <v>1559.934526</v>
      </c>
      <c r="M1087" s="218">
        <f>VLOOKUP(C1087,Hoja2!$D$2:$N$5000,11,FALSE)</f>
        <v>24.768383</v>
      </c>
    </row>
    <row r="1088" spans="1:13" ht="12.75">
      <c r="A1088" s="530" t="s">
        <v>5593</v>
      </c>
      <c r="B1088" s="531"/>
      <c r="C1088" s="531"/>
      <c r="D1088" s="531"/>
      <c r="E1088" s="531"/>
      <c r="F1088" s="531"/>
      <c r="G1088" s="532"/>
      <c r="H1088" s="195">
        <f>+Hoja3!S29</f>
        <v>0.210816</v>
      </c>
      <c r="I1088" s="195">
        <f>+Hoja3!T29</f>
        <v>0.82699599999999995</v>
      </c>
      <c r="J1088"/>
      <c r="K1088"/>
      <c r="L1088" s="195">
        <f>+Hoja3!W29</f>
        <v>45481.562150999998</v>
      </c>
      <c r="M1088" s="195">
        <f>+Hoja3!X29</f>
        <v>26.657824000000002</v>
      </c>
    </row>
    <row r="1089" spans="1:13">
      <c r="A1089" s="536"/>
      <c r="B1089" s="537"/>
      <c r="C1089" s="537"/>
      <c r="D1089" s="537"/>
      <c r="E1089" s="537"/>
      <c r="F1089" s="537"/>
      <c r="G1089" s="537"/>
      <c r="H1089" s="537"/>
      <c r="I1089" s="537"/>
      <c r="J1089" s="537"/>
      <c r="K1089" s="537"/>
      <c r="L1089" s="537"/>
      <c r="M1089" s="538"/>
    </row>
    <row r="1090" spans="1:13">
      <c r="A1090" s="528" t="s">
        <v>4058</v>
      </c>
      <c r="B1090" s="528" t="s">
        <v>3817</v>
      </c>
      <c r="C1090" s="216" t="s">
        <v>2816</v>
      </c>
      <c r="D1090" s="221" t="str">
        <f>VLOOKUP(C1090,Hoja2!$D$2:$N$5000,2,FALSE)</f>
        <v>Agroindustria</v>
      </c>
      <c r="E1090" s="215">
        <f>VLOOKUP(C1090,Hoja2!$D$2:$N$5000,3,FALSE)</f>
        <v>2</v>
      </c>
      <c r="F1090" s="217">
        <f>VLOOKUP(C1090,Hoja2!$D$2:$N$5000,4,FALSE)</f>
        <v>43191</v>
      </c>
      <c r="G1090" s="217">
        <f>VLOOKUP(C1090,Hoja2!$D$2:$N$5000,5,FALSE)</f>
        <v>44561</v>
      </c>
      <c r="H1090" s="218">
        <f>VLOOKUP(C1090,Hoja2!$D$2:$N$5000,6,FALSE)</f>
        <v>0.196219</v>
      </c>
      <c r="I1090" s="218">
        <f>VLOOKUP(C1090,Hoja2!$D$2:$N$5000,7,FALSE)</f>
        <v>0.47732200000000002</v>
      </c>
      <c r="J1090" s="218">
        <f>VLOOKUP(C1090,Hoja2!$D$2:$N$5000,8,FALSE)</f>
        <v>1.6603748</v>
      </c>
      <c r="K1090" s="218">
        <f>VLOOKUP(C1090,Hoja2!$D$2:$N$5000,9,FALSE)</f>
        <v>1.2150570000000001</v>
      </c>
      <c r="L1090" s="218">
        <f>VLOOKUP(C1090,Hoja2!$D$2:$N$5000,10,FALSE)</f>
        <v>600.90813600000001</v>
      </c>
      <c r="M1090" s="218">
        <f>VLOOKUP(C1090,Hoja2!$D$2:$N$5000,11,FALSE)</f>
        <v>17.406925999999999</v>
      </c>
    </row>
    <row r="1091" spans="1:13">
      <c r="A1091" s="529"/>
      <c r="B1091" s="529"/>
      <c r="C1091" s="216" t="s">
        <v>4876</v>
      </c>
      <c r="D1091" s="221" t="str">
        <f>VLOOKUP(C1091,Hoja2!$D$2:$N$5000,2,FALSE)</f>
        <v>Cerámicos</v>
      </c>
      <c r="E1091" s="215">
        <f>VLOOKUP(C1091,Hoja2!$D$2:$N$5000,3,FALSE)</f>
        <v>2</v>
      </c>
      <c r="F1091" s="217" t="s">
        <v>5938</v>
      </c>
      <c r="G1091" s="217" t="s">
        <v>5938</v>
      </c>
      <c r="H1091" s="218">
        <f>VLOOKUP(C1091,Hoja2!$D$2:$N$5000,6,FALSE)</f>
        <v>0.14255399999999999</v>
      </c>
      <c r="I1091" s="218">
        <f>VLOOKUP(C1091,Hoja2!$D$2:$N$5000,7,FALSE)</f>
        <v>0.36409200000000003</v>
      </c>
      <c r="J1091" s="218">
        <f>VLOOKUP(C1091,Hoja2!$D$2:$N$5000,8,FALSE)</f>
        <v>0.51256440000000003</v>
      </c>
      <c r="K1091" s="218">
        <f>VLOOKUP(C1091,Hoja2!$D$2:$N$5000,9,FALSE)</f>
        <v>0.48767500000000003</v>
      </c>
      <c r="L1091" s="218">
        <f>VLOOKUP(C1091,Hoja2!$D$2:$N$5000,10,FALSE)</f>
        <v>141.49785700000001</v>
      </c>
      <c r="M1091" s="218">
        <f>VLOOKUP(C1091,Hoja2!$D$2:$N$5000,11,FALSE)</f>
        <v>16.996648</v>
      </c>
    </row>
    <row r="1092" spans="1:13">
      <c r="A1092" s="529"/>
      <c r="B1092" s="529"/>
      <c r="C1092" s="216" t="s">
        <v>4836</v>
      </c>
      <c r="D1092" s="221" t="str">
        <f>VLOOKUP(C1092,Hoja2!$D$2:$N$5000,2,FALSE)</f>
        <v>Alimentos</v>
      </c>
      <c r="E1092" s="215">
        <f>VLOOKUP(C1092,Hoja2!$D$2:$N$5000,3,FALSE)</f>
        <v>7</v>
      </c>
      <c r="F1092" s="217" t="s">
        <v>5938</v>
      </c>
      <c r="G1092" s="217" t="s">
        <v>5938</v>
      </c>
      <c r="H1092" s="218">
        <f>VLOOKUP(C1092,Hoja2!$D$2:$N$5000,6,FALSE)</f>
        <v>0.205293</v>
      </c>
      <c r="I1092" s="218">
        <f>VLOOKUP(C1092,Hoja2!$D$2:$N$5000,7,FALSE)</f>
        <v>0.73133800000000004</v>
      </c>
      <c r="J1092" s="218">
        <f>VLOOKUP(C1092,Hoja2!$D$2:$N$5000,8,FALSE)</f>
        <v>0.54722599999999999</v>
      </c>
      <c r="K1092" s="218">
        <f>VLOOKUP(C1092,Hoja2!$D$2:$N$5000,9,FALSE)</f>
        <v>0.49887300000000001</v>
      </c>
      <c r="L1092" s="218">
        <f>VLOOKUP(C1092,Hoja2!$D$2:$N$5000,10,FALSE)</f>
        <v>303.41153000000003</v>
      </c>
      <c r="M1092" s="218">
        <f>VLOOKUP(C1092,Hoja2!$D$2:$N$5000,11,FALSE)</f>
        <v>15.545381000000001</v>
      </c>
    </row>
    <row r="1093" spans="1:13">
      <c r="A1093" s="542"/>
      <c r="B1093" s="542"/>
      <c r="C1093" s="216" t="s">
        <v>4795</v>
      </c>
      <c r="D1093" s="221" t="str">
        <f>VLOOKUP(C1093,Hoja2!$D$2:$N$5000,2,FALSE)</f>
        <v>Vidrios, cauchos y plásticos</v>
      </c>
      <c r="E1093" s="215">
        <f>VLOOKUP(C1093,Hoja2!$D$2:$N$5000,3,FALSE)</f>
        <v>7</v>
      </c>
      <c r="F1093" s="217" t="s">
        <v>5938</v>
      </c>
      <c r="G1093" s="217" t="s">
        <v>5938</v>
      </c>
      <c r="H1093" s="218">
        <f>VLOOKUP(C1093,Hoja2!$D$2:$N$5000,6,FALSE)</f>
        <v>0.20866000000000001</v>
      </c>
      <c r="I1093" s="218">
        <f>VLOOKUP(C1093,Hoja2!$D$2:$N$5000,7,FALSE)</f>
        <v>0.74653800000000003</v>
      </c>
      <c r="J1093" s="218">
        <f>VLOOKUP(C1093,Hoja2!$D$2:$N$5000,8,FALSE)</f>
        <v>0.2286704</v>
      </c>
      <c r="K1093" s="218">
        <f>VLOOKUP(C1093,Hoja2!$D$2:$N$5000,9,FALSE)</f>
        <v>0.22119</v>
      </c>
      <c r="L1093" s="218">
        <f>VLOOKUP(C1093,Hoja2!$D$2:$N$5000,10,FALSE)</f>
        <v>129.42227299999999</v>
      </c>
      <c r="M1093" s="218">
        <f>VLOOKUP(C1093,Hoja2!$D$2:$N$5000,11,FALSE)</f>
        <v>13.586684999999999</v>
      </c>
    </row>
    <row r="1094" spans="1:13" ht="12.75">
      <c r="A1094" s="530" t="s">
        <v>4059</v>
      </c>
      <c r="B1094" s="531"/>
      <c r="C1094" s="531"/>
      <c r="D1094" s="531"/>
      <c r="E1094" s="531"/>
      <c r="F1094" s="531"/>
      <c r="G1094" s="532"/>
      <c r="H1094" s="195">
        <f>+Hoja3!S30</f>
        <v>0.193471</v>
      </c>
      <c r="I1094" s="195">
        <f>+Hoja3!T30</f>
        <v>0.55895499999999998</v>
      </c>
      <c r="J1094"/>
      <c r="K1094"/>
      <c r="L1094" s="195">
        <f>+Hoja3!W30</f>
        <v>1175.2397960000001</v>
      </c>
      <c r="M1094" s="195">
        <f>+Hoja3!X30</f>
        <v>16.456233000000001</v>
      </c>
    </row>
    <row r="1095" spans="1:13" customFormat="1" ht="12.75"/>
    <row r="1096" spans="1:13">
      <c r="A1096" s="246" t="s">
        <v>6045</v>
      </c>
      <c r="B1096" s="246" t="s">
        <v>3817</v>
      </c>
      <c r="C1096" s="216" t="s">
        <v>5964</v>
      </c>
      <c r="D1096" s="221" t="str">
        <f>VLOOKUP(C1096,Hoja2!$D$2:$N$5000,2,FALSE)</f>
        <v>Vidrios, cauchos y plásticos</v>
      </c>
      <c r="E1096" s="215">
        <f>VLOOKUP(C1096,Hoja2!$D$2:$N$5000,3,FALSE)</f>
        <v>2</v>
      </c>
      <c r="F1096" s="217">
        <f>VLOOKUP(C1096,Hoja2!$D$2:$N$5000,4,FALSE)</f>
        <v>43831</v>
      </c>
      <c r="G1096" s="217">
        <f>VLOOKUP(C1096,Hoja2!$D$2:$N$5000,5,FALSE)</f>
        <v>44561</v>
      </c>
      <c r="H1096" s="218">
        <f>VLOOKUP(C1096,Hoja2!$D$2:$N$5000,6,FALSE)</f>
        <v>0.208093</v>
      </c>
      <c r="I1096" s="218">
        <f>VLOOKUP(C1096,Hoja2!$D$2:$N$5000,7,FALSE)</f>
        <v>0.40703099999999998</v>
      </c>
      <c r="J1096" s="218">
        <f>VLOOKUP(C1096,Hoja2!$D$2:$N$5000,8,FALSE)</f>
        <v>0.60319560000000005</v>
      </c>
      <c r="K1096" s="218">
        <f>VLOOKUP(C1096,Hoja2!$D$2:$N$5000,9,FALSE)</f>
        <v>0.63641199999999998</v>
      </c>
      <c r="L1096" s="218">
        <f>VLOOKUP(C1096,Hoja2!$D$2:$N$5000,10,FALSE)</f>
        <v>189.67870500000001</v>
      </c>
      <c r="M1096" s="218">
        <f>VLOOKUP(C1096,Hoja2!$D$2:$N$5000,11,FALSE)</f>
        <v>18.633277</v>
      </c>
    </row>
    <row r="1097" spans="1:13" ht="12.75">
      <c r="A1097" s="530" t="s">
        <v>6612</v>
      </c>
      <c r="B1097" s="531"/>
      <c r="C1097" s="531"/>
      <c r="D1097" s="531"/>
      <c r="E1097" s="531"/>
      <c r="F1097" s="531"/>
      <c r="G1097" s="532"/>
      <c r="H1097" s="195">
        <f>+Hoja3!S30</f>
        <v>0.193471</v>
      </c>
      <c r="I1097" s="195">
        <f>+Hoja3!T31</f>
        <v>0.40703099999999998</v>
      </c>
      <c r="J1097"/>
      <c r="K1097"/>
      <c r="L1097" s="195">
        <f>+Hoja3!W31</f>
        <v>189.67870500000001</v>
      </c>
      <c r="M1097" s="195">
        <f>+Hoja3!X31</f>
        <v>18.633277</v>
      </c>
    </row>
    <row r="1098" spans="1:13" ht="12.75" customHeight="1">
      <c r="A1098"/>
      <c r="B1098"/>
      <c r="C1098"/>
      <c r="D1098"/>
      <c r="E1098"/>
      <c r="F1098"/>
      <c r="G1098"/>
      <c r="H1098"/>
      <c r="I1098"/>
      <c r="J1098"/>
      <c r="K1098"/>
      <c r="L1098"/>
      <c r="M1098"/>
    </row>
    <row r="1099" spans="1:13">
      <c r="A1099" s="536"/>
      <c r="B1099" s="537"/>
      <c r="C1099" s="537"/>
      <c r="D1099" s="537"/>
      <c r="E1099" s="537"/>
      <c r="F1099" s="537"/>
      <c r="G1099" s="537"/>
      <c r="H1099" s="537"/>
      <c r="I1099" s="537"/>
      <c r="J1099" s="537"/>
      <c r="K1099" s="537"/>
      <c r="L1099" s="537"/>
      <c r="M1099" s="538"/>
    </row>
    <row r="1100" spans="1:13">
      <c r="A1100" s="528" t="s">
        <v>4060</v>
      </c>
      <c r="B1100" s="215" t="s">
        <v>3818</v>
      </c>
      <c r="C1100" s="398" t="s">
        <v>4879</v>
      </c>
      <c r="D1100" s="221" t="str">
        <f>VLOOKUP(C1100,Hoja2!$D$2:$N$5000,2,FALSE)</f>
        <v>Otros</v>
      </c>
      <c r="E1100" s="215">
        <f>VLOOKUP(C1100,Hoja2!$D$2:$N$5000,3,FALSE)</f>
        <v>7</v>
      </c>
      <c r="F1100" s="217">
        <f>VLOOKUP(C1100,Hoja2!$D$2:$N$5000,4,FALSE)</f>
        <v>43617</v>
      </c>
      <c r="G1100" s="217">
        <f>VLOOKUP(C1100,Hoja2!$D$2:$N$5000,5,FALSE)</f>
        <v>44347</v>
      </c>
      <c r="H1100" s="218">
        <f>VLOOKUP(C1100,Hoja2!$D$2:$N$5000,6,FALSE)</f>
        <v>0.22836999999999999</v>
      </c>
      <c r="I1100" s="218">
        <f>VLOOKUP(C1100,Hoja2!$D$2:$N$5000,7,FALSE)</f>
        <v>0.30154300000000001</v>
      </c>
      <c r="J1100" s="218">
        <f>VLOOKUP(C1100,Hoja2!$D$2:$N$5000,8,FALSE)</f>
        <v>2.9962787999999998</v>
      </c>
      <c r="K1100" s="218">
        <f>VLOOKUP(C1100,Hoja2!$D$2:$N$5000,9,FALSE)</f>
        <v>2.8590179999999998</v>
      </c>
      <c r="L1100" s="218">
        <f>VLOOKUP(C1100,Hoja2!$D$2:$N$5000,10,FALSE)</f>
        <v>680.94872999999995</v>
      </c>
      <c r="M1100" s="218">
        <f>VLOOKUP(C1100,Hoja2!$D$2:$N$5000,11,FALSE)</f>
        <v>22.478876</v>
      </c>
    </row>
    <row r="1101" spans="1:13" s="196" customFormat="1">
      <c r="A1101" s="529"/>
      <c r="B1101" s="528" t="s">
        <v>3817</v>
      </c>
      <c r="C1101" s="398" t="s">
        <v>2577</v>
      </c>
      <c r="D1101" s="221" t="str">
        <f>VLOOKUP(C1101,Hoja2!$D$2:$N$5000,2,FALSE)</f>
        <v>Alimentos</v>
      </c>
      <c r="E1101" s="215">
        <f>VLOOKUP(C1101,Hoja2!$D$2:$N$5000,3,FALSE)</f>
        <v>7</v>
      </c>
      <c r="F1101" s="217">
        <f>VLOOKUP(C1101,Hoja2!$D$2:$N$5000,4,FALSE)</f>
        <v>43070</v>
      </c>
      <c r="G1101" s="217">
        <f>VLOOKUP(C1101,Hoja2!$D$2:$N$5000,5,FALSE)</f>
        <v>44165</v>
      </c>
      <c r="H1101" s="218">
        <f>VLOOKUP(C1101,Hoja2!$D$2:$N$5000,6,FALSE)</f>
        <v>0.18945999999999999</v>
      </c>
      <c r="I1101" s="218">
        <f>VLOOKUP(C1101,Hoja2!$D$2:$N$5000,7,FALSE)</f>
        <v>0.49399500000000002</v>
      </c>
      <c r="J1101" s="218">
        <f>VLOOKUP(C1101,Hoja2!$D$2:$N$5000,8,FALSE)</f>
        <v>0.498</v>
      </c>
      <c r="K1101" s="218">
        <f>VLOOKUP(C1101,Hoja2!$D$2:$N$5000,9,FALSE)</f>
        <v>0.491398</v>
      </c>
      <c r="L1101" s="218">
        <f>VLOOKUP(C1101,Hoja2!$D$2:$N$5000,10,FALSE)</f>
        <v>190.66900000000001</v>
      </c>
      <c r="M1101" s="218">
        <f>VLOOKUP(C1101,Hoja2!$D$2:$N$5000,11,FALSE)</f>
        <v>18.502669999999998</v>
      </c>
    </row>
    <row r="1102" spans="1:13">
      <c r="A1102" s="529"/>
      <c r="B1102" s="529"/>
      <c r="C1102" s="398" t="s">
        <v>4838</v>
      </c>
      <c r="D1102" s="221" t="str">
        <f>VLOOKUP(C1102,Hoja2!$D$2:$N$5000,2,FALSE)</f>
        <v>Bebidas</v>
      </c>
      <c r="E1102" s="215">
        <f>VLOOKUP(C1102,Hoja2!$D$2:$N$5000,3,FALSE)</f>
        <v>7</v>
      </c>
      <c r="F1102" s="217">
        <f>VLOOKUP(C1102,Hoja2!$D$2:$N$5000,4,FALSE)</f>
        <v>44317</v>
      </c>
      <c r="G1102" s="217">
        <f>VLOOKUP(C1102,Hoja2!$D$2:$N$5000,5,FALSE)</f>
        <v>45412</v>
      </c>
      <c r="H1102" s="218">
        <f>VLOOKUP(C1102,Hoja2!$D$2:$N$5000,6,FALSE)</f>
        <v>7.3144000000000001E-2</v>
      </c>
      <c r="I1102" s="218">
        <f>VLOOKUP(C1102,Hoja2!$D$2:$N$5000,7,FALSE)</f>
        <v>0.398669</v>
      </c>
      <c r="J1102" s="218">
        <f>VLOOKUP(C1102,Hoja2!$D$2:$N$5000,8,FALSE)</f>
        <v>0.40410000000000001</v>
      </c>
      <c r="K1102" s="218">
        <f>VLOOKUP(C1102,Hoja2!$D$2:$N$5000,9,FALSE)</f>
        <v>0.28020099999999998</v>
      </c>
      <c r="L1102" s="218">
        <f>VLOOKUP(C1102,Hoja2!$D$2:$N$5000,10,FALSE)</f>
        <v>124.862516</v>
      </c>
      <c r="M1102" s="218">
        <f>VLOOKUP(C1102,Hoja2!$D$2:$N$5000,11,FALSE)</f>
        <v>17.693104000000002</v>
      </c>
    </row>
    <row r="1103" spans="1:13">
      <c r="A1103" s="529"/>
      <c r="B1103" s="529"/>
      <c r="C1103" s="398" t="s">
        <v>884</v>
      </c>
      <c r="D1103" s="221" t="str">
        <f>VLOOKUP(C1103,Hoja2!$D$2:$N$5000,2,FALSE)</f>
        <v>Otros</v>
      </c>
      <c r="E1103" s="215">
        <f>VLOOKUP(C1103,Hoja2!$D$2:$N$5000,3,FALSE)</f>
        <v>7</v>
      </c>
      <c r="F1103" s="217">
        <f>VLOOKUP(C1103,Hoja2!$D$2:$N$5000,4,FALSE)</f>
        <v>43862</v>
      </c>
      <c r="G1103" s="217">
        <f>VLOOKUP(C1103,Hoja2!$D$2:$N$5000,5,FALSE)</f>
        <v>44957</v>
      </c>
      <c r="H1103" s="218">
        <f>VLOOKUP(C1103,Hoja2!$D$2:$N$5000,6,FALSE)</f>
        <v>0.15007100000000001</v>
      </c>
      <c r="I1103" s="218">
        <f>VLOOKUP(C1103,Hoja2!$D$2:$N$5000,7,FALSE)</f>
        <v>0.60528800000000005</v>
      </c>
      <c r="J1103" s="218">
        <f>VLOOKUP(C1103,Hoja2!$D$2:$N$5000,8,FALSE)</f>
        <v>0.58560000000000001</v>
      </c>
      <c r="K1103" s="218">
        <f>VLOOKUP(C1103,Hoja2!$D$2:$N$5000,9,FALSE)</f>
        <v>0.61267899999999997</v>
      </c>
      <c r="L1103" s="218">
        <f>VLOOKUP(C1103,Hoja2!$D$2:$N$5000,10,FALSE)</f>
        <v>274.72670499999998</v>
      </c>
      <c r="M1103" s="218">
        <f>VLOOKUP(C1103,Hoja2!$D$2:$N$5000,11,FALSE)</f>
        <v>18.079239999999999</v>
      </c>
    </row>
    <row r="1104" spans="1:13">
      <c r="A1104" s="529"/>
      <c r="B1104" s="529"/>
      <c r="C1104" s="398" t="s">
        <v>6170</v>
      </c>
      <c r="D1104" s="221" t="str">
        <f>VLOOKUP(C1104,Hoja2!$D$2:$N$5000,2,FALSE)</f>
        <v>Transporte</v>
      </c>
      <c r="E1104" s="215">
        <f>VLOOKUP(C1104,Hoja2!$D$2:$N$5000,3,FALSE)</f>
        <v>7</v>
      </c>
      <c r="F1104" s="217">
        <f>VLOOKUP(C1104,Hoja2!$D$2:$N$5000,4,FALSE)</f>
        <v>43922</v>
      </c>
      <c r="G1104" s="217">
        <f>VLOOKUP(C1104,Hoja2!$D$2:$N$5000,5,FALSE)</f>
        <v>45016</v>
      </c>
      <c r="H1104" s="218">
        <f>VLOOKUP(C1104,Hoja2!$D$2:$N$5000,6,FALSE)</f>
        <v>0.166323</v>
      </c>
      <c r="I1104" s="218">
        <f>VLOOKUP(C1104,Hoja2!$D$2:$N$5000,7,FALSE)</f>
        <v>0.61103499999999999</v>
      </c>
      <c r="J1104" s="218">
        <f>VLOOKUP(C1104,Hoja2!$D$2:$N$5000,8,FALSE)</f>
        <v>0.32500000000000001</v>
      </c>
      <c r="K1104" s="218">
        <f>VLOOKUP(C1104,Hoja2!$D$2:$N$5000,9,FALSE)</f>
        <v>0.245699</v>
      </c>
      <c r="L1104" s="218">
        <f>VLOOKUP(C1104,Hoja2!$D$2:$N$5000,10,FALSE)</f>
        <v>153.906125</v>
      </c>
      <c r="M1104" s="218">
        <f>VLOOKUP(C1104,Hoja2!$D$2:$N$5000,11,FALSE)</f>
        <v>15.289303</v>
      </c>
    </row>
    <row r="1105" spans="1:13">
      <c r="A1105" s="529"/>
      <c r="B1105" s="529"/>
      <c r="C1105" s="398" t="s">
        <v>2579</v>
      </c>
      <c r="D1105" s="221" t="str">
        <f>VLOOKUP(C1105,Hoja2!$D$2:$N$5000,2,FALSE)</f>
        <v>Otros</v>
      </c>
      <c r="E1105" s="215">
        <f>VLOOKUP(C1105,Hoja2!$D$2:$N$5000,3,FALSE)</f>
        <v>7</v>
      </c>
      <c r="F1105" s="217">
        <f>VLOOKUP(C1105,Hoja2!$D$2:$N$5000,4,FALSE)</f>
        <v>43891</v>
      </c>
      <c r="G1105" s="217">
        <f>VLOOKUP(C1105,Hoja2!$D$2:$N$5000,5,FALSE)</f>
        <v>44561</v>
      </c>
      <c r="H1105" s="218">
        <f>VLOOKUP(C1105,Hoja2!$D$2:$N$5000,6,FALSE)</f>
        <v>0.15126800000000001</v>
      </c>
      <c r="I1105" s="218">
        <f>VLOOKUP(C1105,Hoja2!$D$2:$N$5000,7,FALSE)</f>
        <v>0.31284499999999998</v>
      </c>
      <c r="J1105" s="218">
        <f>VLOOKUP(C1105,Hoja2!$D$2:$N$5000,8,FALSE)</f>
        <v>1.0474460000000001</v>
      </c>
      <c r="K1105" s="218">
        <f>VLOOKUP(C1105,Hoja2!$D$2:$N$5000,9,FALSE)</f>
        <v>0.62731599999999998</v>
      </c>
      <c r="L1105" s="218">
        <f>VLOOKUP(C1105,Hoja2!$D$2:$N$5000,10,FALSE)</f>
        <v>253.97531699999999</v>
      </c>
      <c r="M1105" s="218">
        <f>VLOOKUP(C1105,Hoja2!$D$2:$N$5000,11,FALSE)</f>
        <v>18.052071000000002</v>
      </c>
    </row>
    <row r="1106" spans="1:13">
      <c r="A1106" s="529"/>
      <c r="B1106" s="529"/>
      <c r="C1106" s="398" t="s">
        <v>2033</v>
      </c>
      <c r="D1106" s="221" t="str">
        <f>VLOOKUP(C1106,Hoja2!$D$2:$N$5000,2,FALSE)</f>
        <v>Vidrios, cauchos y plásticos</v>
      </c>
      <c r="E1106" s="215">
        <f>VLOOKUP(C1106,Hoja2!$D$2:$N$5000,3,FALSE)</f>
        <v>7</v>
      </c>
      <c r="F1106" s="217">
        <f>VLOOKUP(C1106,Hoja2!$D$2:$N$5000,4,FALSE)</f>
        <v>42856</v>
      </c>
      <c r="G1106" s="217">
        <f>VLOOKUP(C1106,Hoja2!$D$2:$N$5000,5,FALSE)</f>
        <v>45046</v>
      </c>
      <c r="H1106" s="218">
        <f>VLOOKUP(C1106,Hoja2!$D$2:$N$5000,6,FALSE)</f>
        <v>0.206508</v>
      </c>
      <c r="I1106" s="218">
        <f>VLOOKUP(C1106,Hoja2!$D$2:$N$5000,7,FALSE)</f>
        <v>0.83410899999999999</v>
      </c>
      <c r="J1106" s="218">
        <f>VLOOKUP(C1106,Hoja2!$D$2:$N$5000,8,FALSE)</f>
        <v>1.1712</v>
      </c>
      <c r="K1106" s="218">
        <f>VLOOKUP(C1106,Hoja2!$D$2:$N$5000,9,FALSE)</f>
        <v>1.2211749999999999</v>
      </c>
      <c r="L1106" s="218">
        <f>VLOOKUP(C1106,Hoja2!$D$2:$N$5000,10,FALSE)</f>
        <v>757.15479900000003</v>
      </c>
      <c r="M1106" s="218">
        <f>VLOOKUP(C1106,Hoja2!$D$2:$N$5000,11,FALSE)</f>
        <v>20.555223000000002</v>
      </c>
    </row>
    <row r="1107" spans="1:13">
      <c r="A1107" s="529"/>
      <c r="B1107" s="529"/>
      <c r="C1107" s="398" t="s">
        <v>2842</v>
      </c>
      <c r="D1107" s="221" t="str">
        <f>VLOOKUP(C1107,Hoja2!$D$2:$N$5000,2,FALSE)</f>
        <v>Vidrios, cauchos y plásticos</v>
      </c>
      <c r="E1107" s="215">
        <f>VLOOKUP(C1107,Hoja2!$D$2:$N$5000,3,FALSE)</f>
        <v>7</v>
      </c>
      <c r="F1107" s="217">
        <f>VLOOKUP(C1107,Hoja2!$D$2:$N$5000,4,FALSE)</f>
        <v>43191</v>
      </c>
      <c r="G1107" s="217">
        <f>VLOOKUP(C1107,Hoja2!$D$2:$N$5000,5,FALSE)</f>
        <v>44286</v>
      </c>
      <c r="H1107" s="218">
        <f>VLOOKUP(C1107,Hoja2!$D$2:$N$5000,6,FALSE)</f>
        <v>0.20141800000000001</v>
      </c>
      <c r="I1107" s="218">
        <f>VLOOKUP(C1107,Hoja2!$D$2:$N$5000,7,FALSE)</f>
        <v>0.63248800000000005</v>
      </c>
      <c r="J1107" s="218">
        <f>VLOOKUP(C1107,Hoja2!$D$2:$N$5000,8,FALSE)</f>
        <v>0.61088039999999999</v>
      </c>
      <c r="K1107" s="218">
        <f>VLOOKUP(C1107,Hoja2!$D$2:$N$5000,9,FALSE)</f>
        <v>0.60745099999999996</v>
      </c>
      <c r="L1107" s="218">
        <f>VLOOKUP(C1107,Hoja2!$D$2:$N$5000,10,FALSE)</f>
        <v>299.45752499999998</v>
      </c>
      <c r="M1107" s="218">
        <f>VLOOKUP(C1107,Hoja2!$D$2:$N$5000,11,FALSE)</f>
        <v>17.169266</v>
      </c>
    </row>
    <row r="1108" spans="1:13">
      <c r="A1108" s="529"/>
      <c r="B1108" s="529"/>
      <c r="C1108" s="398" t="s">
        <v>607</v>
      </c>
      <c r="D1108" s="221" t="str">
        <f>VLOOKUP(C1108,Hoja2!$D$2:$N$5000,2,FALSE)</f>
        <v>Cerámicos</v>
      </c>
      <c r="E1108" s="215">
        <f>VLOOKUP(C1108,Hoja2!$D$2:$N$5000,3,FALSE)</f>
        <v>13</v>
      </c>
      <c r="F1108" s="217">
        <f>VLOOKUP(C1108,Hoja2!$D$2:$N$5000,4,FALSE)</f>
        <v>44287</v>
      </c>
      <c r="G1108" s="217">
        <f>VLOOKUP(C1108,Hoja2!$D$2:$N$5000,5,FALSE)</f>
        <v>45382</v>
      </c>
      <c r="H1108" s="218">
        <f>VLOOKUP(C1108,Hoja2!$D$2:$N$5000,6,FALSE)</f>
        <v>0.21874299999999999</v>
      </c>
      <c r="I1108" s="218">
        <f>VLOOKUP(C1108,Hoja2!$D$2:$N$5000,7,FALSE)</f>
        <v>0.64069799999999999</v>
      </c>
      <c r="J1108" s="218">
        <f>VLOOKUP(C1108,Hoja2!$D$2:$N$5000,8,FALSE)</f>
        <v>1.0354171999999999</v>
      </c>
      <c r="K1108" s="218">
        <f>VLOOKUP(C1108,Hoja2!$D$2:$N$5000,9,FALSE)</f>
        <v>1.0827990000000001</v>
      </c>
      <c r="L1108" s="218">
        <f>VLOOKUP(C1108,Hoja2!$D$2:$N$5000,10,FALSE)</f>
        <v>524.039354</v>
      </c>
      <c r="M1108" s="218">
        <f>VLOOKUP(C1108,Hoja2!$D$2:$N$5000,11,FALSE)</f>
        <v>18.581016000000002</v>
      </c>
    </row>
    <row r="1109" spans="1:13">
      <c r="A1109" s="529"/>
      <c r="B1109" s="529"/>
      <c r="C1109" s="398" t="s">
        <v>6912</v>
      </c>
      <c r="D1109" s="221" t="str">
        <f>VLOOKUP(C1109,Hoja2!$D$2:$N$5000,2,FALSE)</f>
        <v>Textiles</v>
      </c>
      <c r="E1109" s="215">
        <f>VLOOKUP(C1109,Hoja2!$D$2:$N$5000,3,FALSE)</f>
        <v>7</v>
      </c>
      <c r="F1109" s="217">
        <f>VLOOKUP(C1109,Hoja2!$D$2:$N$5000,4,FALSE)</f>
        <v>44013</v>
      </c>
      <c r="G1109" s="217">
        <f>VLOOKUP(C1109,Hoja2!$D$2:$N$5000,5,FALSE)</f>
        <v>45107</v>
      </c>
      <c r="H1109" s="218">
        <f>VLOOKUP(C1109,Hoja2!$D$2:$N$5000,6,FALSE)</f>
        <v>0.207509</v>
      </c>
      <c r="I1109" s="218">
        <f>VLOOKUP(C1109,Hoja2!$D$2:$N$5000,7,FALSE)</f>
        <v>0.87219400000000002</v>
      </c>
      <c r="J1109" s="218">
        <f>VLOOKUP(C1109,Hoja2!$D$2:$N$5000,8,FALSE)</f>
        <v>0.43759999999999999</v>
      </c>
      <c r="K1109" s="218">
        <f>VLOOKUP(C1109,Hoja2!$D$2:$N$5000,9,FALSE)</f>
        <v>0.45794099999999999</v>
      </c>
      <c r="L1109" s="218">
        <f>VLOOKUP(C1109,Hoja2!$D$2:$N$5000,10,FALSE)</f>
        <v>295.81144799999998</v>
      </c>
      <c r="M1109" s="218">
        <f>VLOOKUP(C1109,Hoja2!$D$2:$N$5000,11,FALSE)</f>
        <v>15.611844</v>
      </c>
    </row>
    <row r="1110" spans="1:13" s="196" customFormat="1">
      <c r="A1110" s="529"/>
      <c r="B1110" s="529"/>
      <c r="C1110" s="398" t="s">
        <v>2581</v>
      </c>
      <c r="D1110" s="221" t="str">
        <f>VLOOKUP(C1110,Hoja2!$D$2:$N$5000,2,FALSE)</f>
        <v>Comercio</v>
      </c>
      <c r="E1110" s="215">
        <f>VLOOKUP(C1110,Hoja2!$D$2:$N$5000,3,FALSE)</f>
        <v>7</v>
      </c>
      <c r="F1110" s="217">
        <f>VLOOKUP(C1110,Hoja2!$D$2:$N$5000,4,FALSE)</f>
        <v>42948</v>
      </c>
      <c r="G1110" s="217">
        <f>VLOOKUP(C1110,Hoja2!$D$2:$N$5000,5,FALSE)</f>
        <v>44773</v>
      </c>
      <c r="H1110" s="218">
        <f>VLOOKUP(C1110,Hoja2!$D$2:$N$5000,6,FALSE)</f>
        <v>0.216415</v>
      </c>
      <c r="I1110" s="218">
        <f>VLOOKUP(C1110,Hoja2!$D$2:$N$5000,7,FALSE)</f>
        <v>0.63001799999999997</v>
      </c>
      <c r="J1110" s="218">
        <f>VLOOKUP(C1110,Hoja2!$D$2:$N$5000,8,FALSE)</f>
        <v>0.77840560000000003</v>
      </c>
      <c r="K1110" s="218">
        <f>VLOOKUP(C1110,Hoja2!$D$2:$N$5000,9,FALSE)</f>
        <v>0.72036800000000001</v>
      </c>
      <c r="L1110" s="218">
        <f>VLOOKUP(C1110,Hoja2!$D$2:$N$5000,10,FALSE)</f>
        <v>380.087918</v>
      </c>
      <c r="M1110" s="218">
        <f>VLOOKUP(C1110,Hoja2!$D$2:$N$5000,11,FALSE)</f>
        <v>23.160104</v>
      </c>
    </row>
    <row r="1111" spans="1:13">
      <c r="A1111" s="529"/>
      <c r="B1111" s="529"/>
      <c r="C1111" s="398" t="s">
        <v>6908</v>
      </c>
      <c r="D1111" s="221" t="str">
        <f>VLOOKUP(C1111,Hoja2!$D$2:$N$5000,2,FALSE)</f>
        <v>Otros</v>
      </c>
      <c r="E1111" s="215">
        <f>VLOOKUP(C1111,Hoja2!$D$2:$N$5000,3,FALSE)</f>
        <v>7</v>
      </c>
      <c r="F1111" s="217">
        <f>VLOOKUP(C1111,Hoja2!$D$2:$N$5000,4,FALSE)</f>
        <v>44228</v>
      </c>
      <c r="G1111" s="217">
        <f>VLOOKUP(C1111,Hoja2!$D$2:$N$5000,5,FALSE)</f>
        <v>45322</v>
      </c>
      <c r="H1111" s="218">
        <f>VLOOKUP(C1111,Hoja2!$D$2:$N$5000,6,FALSE)</f>
        <v>0.222496</v>
      </c>
      <c r="I1111" s="218">
        <f>VLOOKUP(C1111,Hoja2!$D$2:$N$5000,7,FALSE)</f>
        <v>0.45128600000000002</v>
      </c>
      <c r="J1111" s="218">
        <f>VLOOKUP(C1111,Hoja2!$D$2:$N$5000,8,FALSE)</f>
        <v>0.30365399999999998</v>
      </c>
      <c r="K1111" s="218">
        <f>VLOOKUP(C1111,Hoja2!$D$2:$N$5000,9,FALSE)</f>
        <v>0.19655900000000001</v>
      </c>
      <c r="L1111" s="218">
        <f>VLOOKUP(C1111,Hoja2!$D$2:$N$5000,10,FALSE)</f>
        <v>106.20501899999999</v>
      </c>
      <c r="M1111" s="218">
        <f>VLOOKUP(C1111,Hoja2!$D$2:$N$5000,11,FALSE)</f>
        <v>17.577324000000001</v>
      </c>
    </row>
    <row r="1112" spans="1:13">
      <c r="A1112" s="529"/>
      <c r="B1112" s="529"/>
      <c r="C1112" s="398" t="s">
        <v>3488</v>
      </c>
      <c r="D1112" s="221" t="str">
        <f>VLOOKUP(C1112,Hoja2!$D$2:$N$5000,2,FALSE)</f>
        <v>Vidrios, cauchos y plásticos</v>
      </c>
      <c r="E1112" s="215">
        <f>VLOOKUP(C1112,Hoja2!$D$2:$N$5000,3,FALSE)</f>
        <v>7</v>
      </c>
      <c r="F1112" s="217">
        <f>VLOOKUP(C1112,Hoja2!$D$2:$N$5000,4,FALSE)</f>
        <v>43466</v>
      </c>
      <c r="G1112" s="217">
        <f>VLOOKUP(C1112,Hoja2!$D$2:$N$5000,5,FALSE)</f>
        <v>44074</v>
      </c>
      <c r="H1112" s="218">
        <f>VLOOKUP(C1112,Hoja2!$D$2:$N$5000,6,FALSE)</f>
        <v>0.19423099999999999</v>
      </c>
      <c r="I1112" s="218">
        <f>VLOOKUP(C1112,Hoja2!$D$2:$N$5000,7,FALSE)</f>
        <v>0.29877700000000001</v>
      </c>
      <c r="J1112" s="218">
        <f>VLOOKUP(C1112,Hoja2!$D$2:$N$5000,8,FALSE)</f>
        <v>1.1447407999999999</v>
      </c>
      <c r="K1112" s="218">
        <f>VLOOKUP(C1112,Hoja2!$D$2:$N$5000,9,FALSE)</f>
        <v>0.75487000000000004</v>
      </c>
      <c r="L1112" s="218">
        <f>VLOOKUP(C1112,Hoja2!$D$2:$N$5000,10,FALSE)</f>
        <v>265.090644</v>
      </c>
      <c r="M1112" s="218">
        <f>VLOOKUP(C1112,Hoja2!$D$2:$N$5000,11,FALSE)</f>
        <v>19.999648000000001</v>
      </c>
    </row>
    <row r="1113" spans="1:13" s="196" customFormat="1">
      <c r="A1113" s="529"/>
      <c r="B1113" s="529"/>
      <c r="C1113" s="398" t="s">
        <v>2983</v>
      </c>
      <c r="D1113" s="221" t="str">
        <f>VLOOKUP(C1113,Hoja2!$D$2:$N$5000,2,FALSE)</f>
        <v>Hidrocarburos</v>
      </c>
      <c r="E1113" s="215">
        <f>VLOOKUP(C1113,Hoja2!$D$2:$N$5000,3,FALSE)</f>
        <v>7</v>
      </c>
      <c r="F1113" s="217">
        <f>VLOOKUP(C1113,Hoja2!$D$2:$N$5000,4,FALSE)</f>
        <v>43252</v>
      </c>
      <c r="G1113" s="217">
        <f>VLOOKUP(C1113,Hoja2!$D$2:$N$5000,5,FALSE)</f>
        <v>44347</v>
      </c>
      <c r="H1113" s="218">
        <f>VLOOKUP(C1113,Hoja2!$D$2:$N$5000,6,FALSE)</f>
        <v>0.23577500000000001</v>
      </c>
      <c r="I1113" s="218">
        <f>VLOOKUP(C1113,Hoja2!$D$2:$N$5000,7,FALSE)</f>
        <v>0.20097200000000001</v>
      </c>
      <c r="J1113" s="218">
        <f>VLOOKUP(C1113,Hoja2!$D$2:$N$5000,8,FALSE)</f>
        <v>0.19739999999999999</v>
      </c>
      <c r="K1113" s="218">
        <f>VLOOKUP(C1113,Hoja2!$D$2:$N$5000,9,FALSE)</f>
        <v>0.153692</v>
      </c>
      <c r="L1113" s="218">
        <f>VLOOKUP(C1113,Hoja2!$D$2:$N$5000,10,FALSE)</f>
        <v>30.741638999999999</v>
      </c>
      <c r="M1113" s="218">
        <f>VLOOKUP(C1113,Hoja2!$D$2:$N$5000,11,FALSE)</f>
        <v>29.669767</v>
      </c>
    </row>
    <row r="1114" spans="1:13">
      <c r="A1114" s="529"/>
      <c r="B1114" s="529"/>
      <c r="C1114" s="398" t="s">
        <v>2249</v>
      </c>
      <c r="D1114" s="221" t="str">
        <f>VLOOKUP(C1114,Hoja2!$D$2:$N$5000,2,FALSE)</f>
        <v>Comercio</v>
      </c>
      <c r="E1114" s="215">
        <f>VLOOKUP(C1114,Hoja2!$D$2:$N$5000,3,FALSE)</f>
        <v>7</v>
      </c>
      <c r="F1114" s="217">
        <f>VLOOKUP(C1114,Hoja2!$D$2:$N$5000,4,FALSE)</f>
        <v>43983</v>
      </c>
      <c r="G1114" s="217">
        <f>VLOOKUP(C1114,Hoja2!$D$2:$N$5000,5,FALSE)</f>
        <v>44043</v>
      </c>
      <c r="H1114" s="218">
        <f>VLOOKUP(C1114,Hoja2!$D$2:$N$5000,6,FALSE)</f>
        <v>0.25898399999999999</v>
      </c>
      <c r="I1114" s="218">
        <f>VLOOKUP(C1114,Hoja2!$D$2:$N$5000,7,FALSE)</f>
        <v>0.36429099999999998</v>
      </c>
      <c r="J1114" s="218">
        <f>VLOOKUP(C1114,Hoja2!$D$2:$N$5000,8,FALSE)</f>
        <v>0.12432</v>
      </c>
      <c r="K1114" s="218">
        <f>VLOOKUP(C1114,Hoja2!$D$2:$N$5000,9,FALSE)</f>
        <v>0.12964500000000001</v>
      </c>
      <c r="L1114" s="218">
        <f>VLOOKUP(C1114,Hoja2!$D$2:$N$5000,10,FALSE)</f>
        <v>35.106515000000002</v>
      </c>
      <c r="M1114" s="218">
        <f>VLOOKUP(C1114,Hoja2!$D$2:$N$5000,11,FALSE)</f>
        <v>21.243758</v>
      </c>
    </row>
    <row r="1115" spans="1:13">
      <c r="A1115" s="529"/>
      <c r="B1115" s="529"/>
      <c r="C1115" s="398" t="s">
        <v>2251</v>
      </c>
      <c r="D1115" s="221" t="str">
        <f>VLOOKUP(C1115,Hoja2!$D$2:$N$5000,2,FALSE)</f>
        <v>Comercio</v>
      </c>
      <c r="E1115" s="215">
        <f>VLOOKUP(C1115,Hoja2!$D$2:$N$5000,3,FALSE)</f>
        <v>7</v>
      </c>
      <c r="F1115" s="217">
        <f>VLOOKUP(C1115,Hoja2!$D$2:$N$5000,4,FALSE)</f>
        <v>43983</v>
      </c>
      <c r="G1115" s="217">
        <f>VLOOKUP(C1115,Hoja2!$D$2:$N$5000,5,FALSE)</f>
        <v>44043</v>
      </c>
      <c r="H1115" s="218">
        <f>VLOOKUP(C1115,Hoja2!$D$2:$N$5000,6,FALSE)</f>
        <v>0.24224000000000001</v>
      </c>
      <c r="I1115" s="218">
        <f>VLOOKUP(C1115,Hoja2!$D$2:$N$5000,7,FALSE)</f>
        <v>0.54896900000000004</v>
      </c>
      <c r="J1115" s="218">
        <f>VLOOKUP(C1115,Hoja2!$D$2:$N$5000,8,FALSE)</f>
        <v>0.14760000000000001</v>
      </c>
      <c r="K1115" s="218">
        <f>VLOOKUP(C1115,Hoja2!$D$2:$N$5000,9,FALSE)</f>
        <v>0.152647</v>
      </c>
      <c r="L1115" s="218">
        <f>VLOOKUP(C1115,Hoja2!$D$2:$N$5000,10,FALSE)</f>
        <v>62.795865999999997</v>
      </c>
      <c r="M1115" s="218">
        <f>VLOOKUP(C1115,Hoja2!$D$2:$N$5000,11,FALSE)</f>
        <v>18.176952</v>
      </c>
    </row>
    <row r="1116" spans="1:13">
      <c r="A1116" s="529"/>
      <c r="B1116" s="529"/>
      <c r="C1116" s="398" t="s">
        <v>2079</v>
      </c>
      <c r="D1116" s="221" t="str">
        <f>VLOOKUP(C1116,Hoja2!$D$2:$N$5000,2,FALSE)</f>
        <v>Textiles</v>
      </c>
      <c r="E1116" s="215">
        <f>VLOOKUP(C1116,Hoja2!$D$2:$N$5000,3,FALSE)</f>
        <v>7</v>
      </c>
      <c r="F1116" s="217">
        <f>VLOOKUP(C1116,Hoja2!$D$2:$N$5000,4,FALSE)</f>
        <v>42887</v>
      </c>
      <c r="G1116" s="217">
        <f>VLOOKUP(C1116,Hoja2!$D$2:$N$5000,5,FALSE)</f>
        <v>45077</v>
      </c>
      <c r="H1116" s="218">
        <f>VLOOKUP(C1116,Hoja2!$D$2:$N$5000,6,FALSE)</f>
        <v>0.16755800000000001</v>
      </c>
      <c r="I1116" s="218">
        <f>VLOOKUP(C1116,Hoja2!$D$2:$N$5000,7,FALSE)</f>
        <v>0.54269599999999996</v>
      </c>
      <c r="J1116" s="218">
        <f>VLOOKUP(C1116,Hoja2!$D$2:$N$5000,8,FALSE)</f>
        <v>0.21912000000000001</v>
      </c>
      <c r="K1116" s="218">
        <f>VLOOKUP(C1116,Hoja2!$D$2:$N$5000,9,FALSE)</f>
        <v>0.20596900000000001</v>
      </c>
      <c r="L1116" s="218">
        <f>VLOOKUP(C1116,Hoja2!$D$2:$N$5000,10,FALSE)</f>
        <v>92.162413000000001</v>
      </c>
      <c r="M1116" s="218">
        <f>VLOOKUP(C1116,Hoja2!$D$2:$N$5000,11,FALSE)</f>
        <v>22.551725999999999</v>
      </c>
    </row>
    <row r="1117" spans="1:13">
      <c r="A1117" s="529"/>
      <c r="B1117" s="529"/>
      <c r="C1117" s="398" t="s">
        <v>2031</v>
      </c>
      <c r="D1117" s="221" t="str">
        <f>VLOOKUP(C1117,Hoja2!$D$2:$N$5000,2,FALSE)</f>
        <v>Otros</v>
      </c>
      <c r="E1117" s="215">
        <f>VLOOKUP(C1117,Hoja2!$D$2:$N$5000,3,FALSE)</f>
        <v>7</v>
      </c>
      <c r="F1117" s="217">
        <f>VLOOKUP(C1117,Hoja2!$D$2:$N$5000,4,FALSE)</f>
        <v>43831</v>
      </c>
      <c r="G1117" s="217">
        <f>VLOOKUP(C1117,Hoja2!$D$2:$N$5000,5,FALSE)</f>
        <v>44561</v>
      </c>
      <c r="H1117" s="218">
        <f>VLOOKUP(C1117,Hoja2!$D$2:$N$5000,6,FALSE)</f>
        <v>0.16855200000000001</v>
      </c>
      <c r="I1117" s="218">
        <f>VLOOKUP(C1117,Hoja2!$D$2:$N$5000,7,FALSE)</f>
        <v>0.431699</v>
      </c>
      <c r="J1117" s="218">
        <f>VLOOKUP(C1117,Hoja2!$D$2:$N$5000,8,FALSE)</f>
        <v>0.496</v>
      </c>
      <c r="K1117" s="218">
        <f>VLOOKUP(C1117,Hoja2!$D$2:$N$5000,9,FALSE)</f>
        <v>0.28961100000000001</v>
      </c>
      <c r="L1117" s="218">
        <f>VLOOKUP(C1117,Hoja2!$D$2:$N$5000,10,FALSE)</f>
        <v>165.948598</v>
      </c>
      <c r="M1117" s="218">
        <f>VLOOKUP(C1117,Hoja2!$D$2:$N$5000,11,FALSE)</f>
        <v>16.480799000000001</v>
      </c>
    </row>
    <row r="1118" spans="1:13">
      <c r="A1118" s="529"/>
      <c r="B1118" s="529"/>
      <c r="C1118" s="398" t="s">
        <v>2468</v>
      </c>
      <c r="D1118" s="221" t="str">
        <f>VLOOKUP(C1118,Hoja2!$D$2:$N$5000,2,FALSE)</f>
        <v>Vidrios, cauchos y plásticos</v>
      </c>
      <c r="E1118" s="215">
        <f>VLOOKUP(C1118,Hoja2!$D$2:$N$5000,3,FALSE)</f>
        <v>7</v>
      </c>
      <c r="F1118" s="217">
        <f>VLOOKUP(C1118,Hoja2!$D$2:$N$5000,4,FALSE)</f>
        <v>43891</v>
      </c>
      <c r="G1118" s="217">
        <f>VLOOKUP(C1118,Hoja2!$D$2:$N$5000,5,FALSE)</f>
        <v>44985</v>
      </c>
      <c r="H1118" s="218">
        <f>VLOOKUP(C1118,Hoja2!$D$2:$N$5000,6,FALSE)</f>
        <v>0.19624900000000001</v>
      </c>
      <c r="I1118" s="218">
        <f>VLOOKUP(C1118,Hoja2!$D$2:$N$5000,7,FALSE)</f>
        <v>0.47078999999999999</v>
      </c>
      <c r="J1118" s="218">
        <f>VLOOKUP(C1118,Hoja2!$D$2:$N$5000,8,FALSE)</f>
        <v>0.79142400000000002</v>
      </c>
      <c r="K1118" s="218">
        <f>VLOOKUP(C1118,Hoja2!$D$2:$N$5000,9,FALSE)</f>
        <v>0.80923800000000001</v>
      </c>
      <c r="L1118" s="218">
        <f>VLOOKUP(C1118,Hoja2!$D$2:$N$5000,10,FALSE)</f>
        <v>288.77972799999998</v>
      </c>
      <c r="M1118" s="218">
        <f>VLOOKUP(C1118,Hoja2!$D$2:$N$5000,11,FALSE)</f>
        <v>19.049509</v>
      </c>
    </row>
    <row r="1119" spans="1:13">
      <c r="A1119" s="529"/>
      <c r="B1119" s="529"/>
      <c r="C1119" s="398" t="s">
        <v>2470</v>
      </c>
      <c r="D1119" s="221" t="str">
        <f>VLOOKUP(C1119,Hoja2!$D$2:$N$5000,2,FALSE)</f>
        <v>Vidrios, cauchos y plásticos</v>
      </c>
      <c r="E1119" s="215">
        <f>VLOOKUP(C1119,Hoja2!$D$2:$N$5000,3,FALSE)</f>
        <v>7</v>
      </c>
      <c r="F1119" s="217">
        <f>VLOOKUP(C1119,Hoja2!$D$2:$N$5000,4,FALSE)</f>
        <v>43891</v>
      </c>
      <c r="G1119" s="217">
        <f>VLOOKUP(C1119,Hoja2!$D$2:$N$5000,5,FALSE)</f>
        <v>44985</v>
      </c>
      <c r="H1119" s="218">
        <f>VLOOKUP(C1119,Hoja2!$D$2:$N$5000,6,FALSE)</f>
        <v>0.20625399999999999</v>
      </c>
      <c r="I1119" s="218">
        <f>VLOOKUP(C1119,Hoja2!$D$2:$N$5000,7,FALSE)</f>
        <v>0.55319600000000002</v>
      </c>
      <c r="J1119" s="218">
        <f>VLOOKUP(C1119,Hoja2!$D$2:$N$5000,8,FALSE)</f>
        <v>1.0355380000000001</v>
      </c>
      <c r="K1119" s="218">
        <f>VLOOKUP(C1119,Hoja2!$D$2:$N$5000,9,FALSE)</f>
        <v>1.0371619999999999</v>
      </c>
      <c r="L1119" s="218">
        <f>VLOOKUP(C1119,Hoja2!$D$2:$N$5000,10,FALSE)</f>
        <v>443.988024</v>
      </c>
      <c r="M1119" s="218">
        <f>VLOOKUP(C1119,Hoja2!$D$2:$N$5000,11,FALSE)</f>
        <v>17.916512000000001</v>
      </c>
    </row>
    <row r="1120" spans="1:13">
      <c r="A1120" s="529"/>
      <c r="B1120" s="529"/>
      <c r="C1120" s="398" t="s">
        <v>6914</v>
      </c>
      <c r="D1120" s="221" t="str">
        <f>VLOOKUP(C1120,Hoja2!$D$2:$N$5000,2,FALSE)</f>
        <v>Vidrios, cauchos y plásticos</v>
      </c>
      <c r="E1120" s="215">
        <f>VLOOKUP(C1120,Hoja2!$D$2:$N$5000,3,FALSE)</f>
        <v>7</v>
      </c>
      <c r="F1120" s="217">
        <f>VLOOKUP(C1120,Hoja2!$D$2:$N$5000,4,FALSE)</f>
        <v>44228</v>
      </c>
      <c r="G1120" s="217">
        <f>VLOOKUP(C1120,Hoja2!$D$2:$N$5000,5,FALSE)</f>
        <v>44985</v>
      </c>
      <c r="H1120" s="218">
        <f>VLOOKUP(C1120,Hoja2!$D$2:$N$5000,6,FALSE)</f>
        <v>0.219254</v>
      </c>
      <c r="I1120" s="218">
        <f>VLOOKUP(C1120,Hoja2!$D$2:$N$5000,7,FALSE)</f>
        <v>0.47252300000000003</v>
      </c>
      <c r="J1120" s="218">
        <f>VLOOKUP(C1120,Hoja2!$D$2:$N$5000,8,FALSE)</f>
        <v>0.3664</v>
      </c>
      <c r="K1120" s="218">
        <f>VLOOKUP(C1120,Hoja2!$D$2:$N$5000,9,FALSE)</f>
        <v>0.38266299999999998</v>
      </c>
      <c r="L1120" s="218">
        <f>VLOOKUP(C1120,Hoja2!$D$2:$N$5000,10,FALSE)</f>
        <v>134.18605700000001</v>
      </c>
      <c r="M1120" s="218">
        <f>VLOOKUP(C1120,Hoja2!$D$2:$N$5000,11,FALSE)</f>
        <v>19.169713999999999</v>
      </c>
    </row>
    <row r="1121" spans="1:13">
      <c r="A1121" s="529"/>
      <c r="B1121" s="529"/>
      <c r="C1121" s="398" t="s">
        <v>2985</v>
      </c>
      <c r="D1121" s="221" t="str">
        <f>VLOOKUP(C1121,Hoja2!$D$2:$N$5000,2,FALSE)</f>
        <v>Comercio</v>
      </c>
      <c r="E1121" s="215">
        <f>VLOOKUP(C1121,Hoja2!$D$2:$N$5000,3,FALSE)</f>
        <v>7</v>
      </c>
      <c r="F1121" s="217">
        <f>VLOOKUP(C1121,Hoja2!$D$2:$N$5000,4,FALSE)</f>
        <v>43252</v>
      </c>
      <c r="G1121" s="217">
        <f>VLOOKUP(C1121,Hoja2!$D$2:$N$5000,5,FALSE)</f>
        <v>44347</v>
      </c>
      <c r="H1121" s="218">
        <f>VLOOKUP(C1121,Hoja2!$D$2:$N$5000,6,FALSE)</f>
        <v>5.9705000000000001E-2</v>
      </c>
      <c r="I1121" s="218">
        <f>VLOOKUP(C1121,Hoja2!$D$2:$N$5000,7,FALSE)</f>
        <v>0.24468500000000001</v>
      </c>
      <c r="J1121" s="218">
        <f>VLOOKUP(C1121,Hoja2!$D$2:$N$5000,8,FALSE)</f>
        <v>0.38843</v>
      </c>
      <c r="K1121" s="218">
        <f>VLOOKUP(C1121,Hoja2!$D$2:$N$5000,9,FALSE)</f>
        <v>0.15473799999999999</v>
      </c>
      <c r="L1121" s="218">
        <f>VLOOKUP(C1121,Hoja2!$D$2:$N$5000,10,FALSE)</f>
        <v>73.661175999999998</v>
      </c>
      <c r="M1121" s="218">
        <f>VLOOKUP(C1121,Hoja2!$D$2:$N$5000,11,FALSE)</f>
        <v>18.184633000000002</v>
      </c>
    </row>
    <row r="1122" spans="1:13">
      <c r="A1122" s="529"/>
      <c r="B1122" s="529"/>
      <c r="C1122" s="398">
        <v>1818</v>
      </c>
      <c r="D1122" s="221" t="str">
        <f>VLOOKUP(C1122,Hoja2!$D$2:$N$5000,2,FALSE)</f>
        <v>Textiles</v>
      </c>
      <c r="E1122" s="215">
        <f>VLOOKUP(C1122,Hoja2!$D$2:$N$5000,3,FALSE)</f>
        <v>7</v>
      </c>
      <c r="F1122" s="217">
        <f>VLOOKUP(C1122,Hoja2!$D$2:$N$5000,4,FALSE)</f>
        <v>43800</v>
      </c>
      <c r="G1122" s="217">
        <f>VLOOKUP(C1122,Hoja2!$D$2:$N$5000,5,FALSE)</f>
        <v>44561</v>
      </c>
      <c r="H1122" s="218">
        <f>VLOOKUP(C1122,Hoja2!$D$2:$N$5000,6,FALSE)</f>
        <v>0.210397</v>
      </c>
      <c r="I1122" s="218">
        <f>VLOOKUP(C1122,Hoja2!$D$2:$N$5000,7,FALSE)</f>
        <v>0.69182200000000005</v>
      </c>
      <c r="J1122" s="218">
        <f>VLOOKUP(C1122,Hoja2!$D$2:$N$5000,8,FALSE)</f>
        <v>1.015844</v>
      </c>
      <c r="K1122" s="218">
        <f>VLOOKUP(C1122,Hoja2!$D$2:$N$5000,9,FALSE)</f>
        <v>1.0486629999999999</v>
      </c>
      <c r="L1122" s="218">
        <f>VLOOKUP(C1122,Hoja2!$D$2:$N$5000,10,FALSE)</f>
        <v>544.69267500000001</v>
      </c>
      <c r="M1122" s="218">
        <f>VLOOKUP(C1122,Hoja2!$D$2:$N$5000,11,FALSE)</f>
        <v>15.228327999999999</v>
      </c>
    </row>
    <row r="1123" spans="1:13">
      <c r="A1123" s="529"/>
      <c r="B1123" s="529"/>
      <c r="C1123" s="398" t="s">
        <v>2840</v>
      </c>
      <c r="D1123" s="221" t="str">
        <f>VLOOKUP(C1123,Hoja2!$D$2:$N$5000,2,FALSE)</f>
        <v>Textiles</v>
      </c>
      <c r="E1123" s="215">
        <f>VLOOKUP(C1123,Hoja2!$D$2:$N$5000,3,FALSE)</f>
        <v>7</v>
      </c>
      <c r="F1123" s="217">
        <f>VLOOKUP(C1123,Hoja2!$D$2:$N$5000,4,FALSE)</f>
        <v>43191</v>
      </c>
      <c r="G1123" s="217">
        <f>VLOOKUP(C1123,Hoja2!$D$2:$N$5000,5,FALSE)</f>
        <v>44286</v>
      </c>
      <c r="H1123" s="218">
        <f>VLOOKUP(C1123,Hoja2!$D$2:$N$5000,6,FALSE)</f>
        <v>1.0683E-2</v>
      </c>
      <c r="I1123" s="218">
        <f>VLOOKUP(C1123,Hoja2!$D$2:$N$5000,7,FALSE)</f>
        <v>0.33663100000000001</v>
      </c>
      <c r="J1123" s="218">
        <f>VLOOKUP(C1123,Hoja2!$D$2:$N$5000,8,FALSE)</f>
        <v>0.48351040000000001</v>
      </c>
      <c r="K1123" s="218">
        <f>VLOOKUP(C1123,Hoja2!$D$2:$N$5000,9,FALSE)</f>
        <v>1.9865000000000001E-2</v>
      </c>
      <c r="L1123" s="218">
        <f>VLOOKUP(C1123,Hoja2!$D$2:$N$5000,10,FALSE)</f>
        <v>126.143852</v>
      </c>
      <c r="M1123" s="218">
        <f>VLOOKUP(C1123,Hoja2!$D$2:$N$5000,11,FALSE)</f>
        <v>15.137002000000001</v>
      </c>
    </row>
    <row r="1124" spans="1:13">
      <c r="A1124" s="529"/>
      <c r="B1124" s="529"/>
      <c r="C1124" s="398" t="s">
        <v>1435</v>
      </c>
      <c r="D1124" s="221" t="str">
        <f>VLOOKUP(C1124,Hoja2!$D$2:$N$5000,2,FALSE)</f>
        <v>Otros</v>
      </c>
      <c r="E1124" s="215">
        <f>VLOOKUP(C1124,Hoja2!$D$2:$N$5000,3,FALSE)</f>
        <v>7</v>
      </c>
      <c r="F1124" s="217">
        <f>VLOOKUP(C1124,Hoja2!$D$2:$N$5000,4,FALSE)</f>
        <v>42675</v>
      </c>
      <c r="G1124" s="217">
        <f>VLOOKUP(C1124,Hoja2!$D$2:$N$5000,5,FALSE)</f>
        <v>44500</v>
      </c>
      <c r="H1124" s="218">
        <f>VLOOKUP(C1124,Hoja2!$D$2:$N$5000,6,FALSE)</f>
        <v>0.20530499999999999</v>
      </c>
      <c r="I1124" s="218">
        <f>VLOOKUP(C1124,Hoja2!$D$2:$N$5000,7,FALSE)</f>
        <v>0.808064</v>
      </c>
      <c r="J1124" s="218">
        <f>VLOOKUP(C1124,Hoja2!$D$2:$N$5000,8,FALSE)</f>
        <v>1.2767999999999999</v>
      </c>
      <c r="K1124" s="218">
        <f>VLOOKUP(C1124,Hoja2!$D$2:$N$5000,9,FALSE)</f>
        <v>1.257768</v>
      </c>
      <c r="L1124" s="218">
        <f>VLOOKUP(C1124,Hoja2!$D$2:$N$5000,10,FALSE)</f>
        <v>799.64722400000005</v>
      </c>
      <c r="M1124" s="218">
        <f>VLOOKUP(C1124,Hoja2!$D$2:$N$5000,11,FALSE)</f>
        <v>20.386593000000001</v>
      </c>
    </row>
    <row r="1125" spans="1:13">
      <c r="A1125" s="529"/>
      <c r="B1125" s="529"/>
      <c r="C1125" s="398" t="s">
        <v>2245</v>
      </c>
      <c r="D1125" s="221" t="str">
        <f>VLOOKUP(C1125,Hoja2!$D$2:$N$5000,2,FALSE)</f>
        <v>Otros</v>
      </c>
      <c r="E1125" s="215">
        <f>VLOOKUP(C1125,Hoja2!$D$2:$N$5000,3,FALSE)</f>
        <v>7</v>
      </c>
      <c r="F1125" s="217">
        <f>VLOOKUP(C1125,Hoja2!$D$2:$N$5000,4,FALSE)</f>
        <v>43831</v>
      </c>
      <c r="G1125" s="217">
        <f>VLOOKUP(C1125,Hoja2!$D$2:$N$5000,5,FALSE)</f>
        <v>44926</v>
      </c>
      <c r="H1125" s="218">
        <f>VLOOKUP(C1125,Hoja2!$D$2:$N$5000,6,FALSE)</f>
        <v>0.21682199999999999</v>
      </c>
      <c r="I1125" s="218">
        <f>VLOOKUP(C1125,Hoja2!$D$2:$N$5000,7,FALSE)</f>
        <v>0.769702</v>
      </c>
      <c r="J1125" s="218">
        <f>VLOOKUP(C1125,Hoja2!$D$2:$N$5000,8,FALSE)</f>
        <v>0.14591999999999999</v>
      </c>
      <c r="K1125" s="218">
        <f>VLOOKUP(C1125,Hoja2!$D$2:$N$5000,9,FALSE)</f>
        <v>0.146374</v>
      </c>
      <c r="L1125" s="218">
        <f>VLOOKUP(C1125,Hoja2!$D$2:$N$5000,10,FALSE)</f>
        <v>87.047488000000001</v>
      </c>
      <c r="M1125" s="218">
        <f>VLOOKUP(C1125,Hoja2!$D$2:$N$5000,11,FALSE)</f>
        <v>17.166146000000001</v>
      </c>
    </row>
    <row r="1126" spans="1:13">
      <c r="A1126" s="529"/>
      <c r="B1126" s="529"/>
      <c r="C1126" s="398" t="s">
        <v>2247</v>
      </c>
      <c r="D1126" s="221" t="str">
        <f>VLOOKUP(C1126,Hoja2!$D$2:$N$5000,2,FALSE)</f>
        <v>Otros</v>
      </c>
      <c r="E1126" s="215">
        <f>VLOOKUP(C1126,Hoja2!$D$2:$N$5000,3,FALSE)</f>
        <v>7</v>
      </c>
      <c r="F1126" s="217">
        <f>VLOOKUP(C1126,Hoja2!$D$2:$N$5000,4,FALSE)</f>
        <v>43831</v>
      </c>
      <c r="G1126" s="217">
        <f>VLOOKUP(C1126,Hoja2!$D$2:$N$5000,5,FALSE)</f>
        <v>44926</v>
      </c>
      <c r="H1126" s="218">
        <f>VLOOKUP(C1126,Hoja2!$D$2:$N$5000,6,FALSE)</f>
        <v>0.21865299999999999</v>
      </c>
      <c r="I1126" s="218">
        <f>VLOOKUP(C1126,Hoja2!$D$2:$N$5000,7,FALSE)</f>
        <v>0.92005899999999996</v>
      </c>
      <c r="J1126" s="218">
        <f>VLOOKUP(C1126,Hoja2!$D$2:$N$5000,8,FALSE)</f>
        <v>0.42980000000000002</v>
      </c>
      <c r="K1126" s="218">
        <f>VLOOKUP(C1126,Hoja2!$D$2:$N$5000,9,FALSE)</f>
        <v>0.44644</v>
      </c>
      <c r="L1126" s="218">
        <f>VLOOKUP(C1126,Hoja2!$D$2:$N$5000,10,FALSE)</f>
        <v>306.48924499999998</v>
      </c>
      <c r="M1126" s="218">
        <f>VLOOKUP(C1126,Hoja2!$D$2:$N$5000,11,FALSE)</f>
        <v>16.619599000000001</v>
      </c>
    </row>
    <row r="1127" spans="1:13">
      <c r="A1127" s="529"/>
      <c r="B1127" s="529"/>
      <c r="C1127" s="398" t="s">
        <v>485</v>
      </c>
      <c r="D1127" s="221" t="str">
        <f>VLOOKUP(C1127,Hoja2!$D$2:$N$5000,2,FALSE)</f>
        <v>Construcción</v>
      </c>
      <c r="E1127" s="215">
        <f>VLOOKUP(C1127,Hoja2!$D$2:$N$5000,3,FALSE)</f>
        <v>7</v>
      </c>
      <c r="F1127" s="217">
        <f>VLOOKUP(C1127,Hoja2!$D$2:$N$5000,4,FALSE)</f>
        <v>44013</v>
      </c>
      <c r="G1127" s="217">
        <f>VLOOKUP(C1127,Hoja2!$D$2:$N$5000,5,FALSE)</f>
        <v>44377</v>
      </c>
      <c r="H1127" s="218">
        <f>VLOOKUP(C1127,Hoja2!$D$2:$N$5000,6,FALSE)</f>
        <v>0.17614199999999999</v>
      </c>
      <c r="I1127" s="218">
        <f>VLOOKUP(C1127,Hoja2!$D$2:$N$5000,7,FALSE)</f>
        <v>0.43615100000000001</v>
      </c>
      <c r="J1127" s="218">
        <f>VLOOKUP(C1127,Hoja2!$D$2:$N$5000,8,FALSE)</f>
        <v>0.31602000000000002</v>
      </c>
      <c r="K1127" s="218">
        <f>VLOOKUP(C1127,Hoja2!$D$2:$N$5000,9,FALSE)</f>
        <v>0.27601900000000001</v>
      </c>
      <c r="L1127" s="218">
        <f>VLOOKUP(C1127,Hoja2!$D$2:$N$5000,10,FALSE)</f>
        <v>106.830061</v>
      </c>
      <c r="M1127" s="218">
        <f>VLOOKUP(C1127,Hoja2!$D$2:$N$5000,11,FALSE)</f>
        <v>18.518439999999998</v>
      </c>
    </row>
    <row r="1128" spans="1:13">
      <c r="A1128" s="529"/>
      <c r="B1128" s="529"/>
      <c r="C1128" s="398" t="s">
        <v>487</v>
      </c>
      <c r="D1128" s="221" t="str">
        <f>VLOOKUP(C1128,Hoja2!$D$2:$N$5000,2,FALSE)</f>
        <v>Construcción</v>
      </c>
      <c r="E1128" s="215">
        <f>VLOOKUP(C1128,Hoja2!$D$2:$N$5000,3,FALSE)</f>
        <v>7</v>
      </c>
      <c r="F1128" s="217">
        <f>VLOOKUP(C1128,Hoja2!$D$2:$N$5000,4,FALSE)</f>
        <v>44013</v>
      </c>
      <c r="G1128" s="217">
        <f>VLOOKUP(C1128,Hoja2!$D$2:$N$5000,5,FALSE)</f>
        <v>44377</v>
      </c>
      <c r="H1128" s="218">
        <f>VLOOKUP(C1128,Hoja2!$D$2:$N$5000,6,FALSE)</f>
        <v>0.19429099999999999</v>
      </c>
      <c r="I1128" s="218">
        <f>VLOOKUP(C1128,Hoja2!$D$2:$N$5000,7,FALSE)</f>
        <v>0.82889900000000005</v>
      </c>
      <c r="J1128" s="218">
        <f>VLOOKUP(C1128,Hoja2!$D$2:$N$5000,8,FALSE)</f>
        <v>2.67014</v>
      </c>
      <c r="K1128" s="218">
        <f>VLOOKUP(C1128,Hoja2!$D$2:$N$5000,9,FALSE)</f>
        <v>2.6859579999999998</v>
      </c>
      <c r="L1128" s="218">
        <f>VLOOKUP(C1128,Hoja2!$D$2:$N$5000,10,FALSE)</f>
        <v>1715.4063799999999</v>
      </c>
      <c r="M1128" s="218">
        <f>VLOOKUP(C1128,Hoja2!$D$2:$N$5000,11,FALSE)</f>
        <v>16.044858000000001</v>
      </c>
    </row>
    <row r="1129" spans="1:13">
      <c r="A1129" s="529"/>
      <c r="B1129" s="529"/>
      <c r="C1129" s="398" t="s">
        <v>2041</v>
      </c>
      <c r="D1129" s="221" t="str">
        <f>VLOOKUP(C1129,Hoja2!$D$2:$N$5000,2,FALSE)</f>
        <v>Construcción</v>
      </c>
      <c r="E1129" s="215">
        <f>VLOOKUP(C1129,Hoja2!$D$2:$N$5000,3,FALSE)</f>
        <v>7</v>
      </c>
      <c r="F1129" s="217">
        <f>VLOOKUP(C1129,Hoja2!$D$2:$N$5000,4,FALSE)</f>
        <v>44013</v>
      </c>
      <c r="G1129" s="217">
        <f>VLOOKUP(C1129,Hoja2!$D$2:$N$5000,5,FALSE)</f>
        <v>44377</v>
      </c>
      <c r="H1129" s="218">
        <f>VLOOKUP(C1129,Hoja2!$D$2:$N$5000,6,FALSE)</f>
        <v>0.20469499999999999</v>
      </c>
      <c r="I1129" s="218">
        <f>VLOOKUP(C1129,Hoja2!$D$2:$N$5000,7,FALSE)</f>
        <v>0.74811300000000003</v>
      </c>
      <c r="J1129" s="218">
        <f>VLOOKUP(C1129,Hoja2!$D$2:$N$5000,8,FALSE)</f>
        <v>1.7113168000000001</v>
      </c>
      <c r="K1129" s="218">
        <f>VLOOKUP(C1129,Hoja2!$D$2:$N$5000,9,FALSE)</f>
        <v>1.703163</v>
      </c>
      <c r="L1129" s="218">
        <f>VLOOKUP(C1129,Hoja2!$D$2:$N$5000,10,FALSE)</f>
        <v>992.26427100000001</v>
      </c>
      <c r="M1129" s="218">
        <f>VLOOKUP(C1129,Hoja2!$D$2:$N$5000,11,FALSE)</f>
        <v>16.410951000000001</v>
      </c>
    </row>
    <row r="1130" spans="1:13">
      <c r="A1130" s="529"/>
      <c r="B1130" s="529"/>
      <c r="C1130" s="398" t="s">
        <v>6484</v>
      </c>
      <c r="D1130" s="221" t="str">
        <f>VLOOKUP(C1130,Hoja2!$D$2:$N$5000,2,FALSE)</f>
        <v>Comercio</v>
      </c>
      <c r="E1130" s="215">
        <f>VLOOKUP(C1130,Hoja2!$D$2:$N$5000,3,FALSE)</f>
        <v>8</v>
      </c>
      <c r="F1130" s="217">
        <f>VLOOKUP(C1130,Hoja2!$D$2:$N$5000,4,FALSE)</f>
        <v>44013</v>
      </c>
      <c r="G1130" s="217">
        <f>VLOOKUP(C1130,Hoja2!$D$2:$N$5000,5,FALSE)</f>
        <v>44377</v>
      </c>
      <c r="H1130" s="218">
        <f>VLOOKUP(C1130,Hoja2!$D$2:$N$5000,6,FALSE)</f>
        <v>0.20836499999999999</v>
      </c>
      <c r="I1130" s="218">
        <f>VLOOKUP(C1130,Hoja2!$D$2:$N$5000,7,FALSE)</f>
        <v>0.740263</v>
      </c>
      <c r="J1130" s="218">
        <f>VLOOKUP(C1130,Hoja2!$D$2:$N$5000,8,FALSE)</f>
        <v>0.96360000000000001</v>
      </c>
      <c r="K1130" s="218">
        <f>VLOOKUP(C1130,Hoja2!$D$2:$N$5000,9,FALSE)</f>
        <v>1.0193589999999999</v>
      </c>
      <c r="L1130" s="218">
        <f>VLOOKUP(C1130,Hoja2!$D$2:$N$5000,10,FALSE)</f>
        <v>557.65025200000002</v>
      </c>
      <c r="M1130" s="218">
        <f>VLOOKUP(C1130,Hoja2!$D$2:$N$5000,11,FALSE)</f>
        <v>17.013755</v>
      </c>
    </row>
    <row r="1131" spans="1:13">
      <c r="A1131" s="529"/>
      <c r="B1131" s="529"/>
      <c r="C1131" s="398" t="s">
        <v>6168</v>
      </c>
      <c r="D1131" s="221" t="str">
        <f>VLOOKUP(C1131,Hoja2!$D$2:$N$5000,2,FALSE)</f>
        <v>Hidrocarburos</v>
      </c>
      <c r="E1131" s="215">
        <f>VLOOKUP(C1131,Hoja2!$D$2:$N$5000,3,FALSE)</f>
        <v>7</v>
      </c>
      <c r="F1131" s="217">
        <f>VLOOKUP(C1131,Hoja2!$D$2:$N$5000,4,FALSE)</f>
        <v>43922</v>
      </c>
      <c r="G1131" s="217">
        <f>VLOOKUP(C1131,Hoja2!$D$2:$N$5000,5,FALSE)</f>
        <v>44286</v>
      </c>
      <c r="H1131" s="218">
        <f>VLOOKUP(C1131,Hoja2!$D$2:$N$5000,6,FALSE)</f>
        <v>0.22871900000000001</v>
      </c>
      <c r="I1131" s="218">
        <f>VLOOKUP(C1131,Hoja2!$D$2:$N$5000,7,FALSE)</f>
        <v>0.49208099999999999</v>
      </c>
      <c r="J1131" s="218">
        <f>VLOOKUP(C1131,Hoja2!$D$2:$N$5000,8,FALSE)</f>
        <v>0.62778040000000002</v>
      </c>
      <c r="K1131" s="218">
        <f>VLOOKUP(C1131,Hoja2!$D$2:$N$5000,9,FALSE)</f>
        <v>0.63358899999999996</v>
      </c>
      <c r="L1131" s="218">
        <f>VLOOKUP(C1131,Hoja2!$D$2:$N$5000,10,FALSE)</f>
        <v>239.43267900000001</v>
      </c>
      <c r="M1131" s="218">
        <f>VLOOKUP(C1131,Hoja2!$D$2:$N$5000,11,FALSE)</f>
        <v>19.510287999999999</v>
      </c>
    </row>
    <row r="1132" spans="1:13">
      <c r="A1132" s="529"/>
      <c r="B1132" s="529"/>
      <c r="C1132" s="398" t="s">
        <v>7386</v>
      </c>
      <c r="D1132" s="221" t="str">
        <f>VLOOKUP(C1132,Hoja2!$D$2:$N$5000,2,FALSE)</f>
        <v>Comercio</v>
      </c>
      <c r="E1132" s="215">
        <f>VLOOKUP(C1132,Hoja2!$D$2:$N$5000,3,FALSE)</f>
        <v>6</v>
      </c>
      <c r="F1132" s="217">
        <f>VLOOKUP(C1132,Hoja2!$D$2:$N$5000,4,FALSE)</f>
        <v>44440</v>
      </c>
      <c r="G1132" s="217">
        <f>VLOOKUP(C1132,Hoja2!$D$2:$N$5000,5,FALSE)</f>
        <v>45291</v>
      </c>
      <c r="H1132" s="218">
        <f>VLOOKUP(C1132,Hoja2!$D$2:$N$5000,6,FALSE)</f>
        <v>0.279088</v>
      </c>
      <c r="I1132" s="218">
        <f>VLOOKUP(C1132,Hoja2!$D$2:$N$5000,7,FALSE)</f>
        <v>0.21132200000000001</v>
      </c>
      <c r="J1132" s="218">
        <f>VLOOKUP(C1132,Hoja2!$D$2:$N$5000,8,FALSE)</f>
        <v>0.1668</v>
      </c>
      <c r="K1132" s="218">
        <f>VLOOKUP(C1132,Hoja2!$D$2:$N$5000,9,FALSE)</f>
        <v>0.16438700000000001</v>
      </c>
      <c r="L1132" s="218">
        <f>VLOOKUP(C1132,Hoja2!$D$2:$N$5000,10,FALSE)</f>
        <v>27.207902000000001</v>
      </c>
      <c r="M1132" s="218">
        <f>VLOOKUP(C1132,Hoja2!$D$2:$N$5000,11,FALSE)</f>
        <v>26.799277</v>
      </c>
    </row>
    <row r="1133" spans="1:13">
      <c r="A1133" s="529"/>
      <c r="B1133" s="529"/>
      <c r="C1133" s="398" t="s">
        <v>7387</v>
      </c>
      <c r="D1133" s="221" t="str">
        <f>VLOOKUP(C1133,Hoja2!$D$2:$N$5000,2,FALSE)</f>
        <v>Comercio</v>
      </c>
      <c r="E1133" s="215">
        <f>VLOOKUP(C1133,Hoja2!$D$2:$N$5000,3,FALSE)</f>
        <v>6</v>
      </c>
      <c r="F1133" s="217">
        <f>VLOOKUP(C1133,Hoja2!$D$2:$N$5000,4,FALSE)</f>
        <v>44440</v>
      </c>
      <c r="G1133" s="217">
        <f>VLOOKUP(C1133,Hoja2!$D$2:$N$5000,5,FALSE)</f>
        <v>45291</v>
      </c>
      <c r="H1133" s="218">
        <f>VLOOKUP(C1133,Hoja2!$D$2:$N$5000,6,FALSE)</f>
        <v>0.24299899999999999</v>
      </c>
      <c r="I1133" s="218">
        <f>VLOOKUP(C1133,Hoja2!$D$2:$N$5000,7,FALSE)</f>
        <v>0.239699</v>
      </c>
      <c r="J1133" s="218">
        <f>VLOOKUP(C1133,Hoja2!$D$2:$N$5000,8,FALSE)</f>
        <v>0.38919999999999999</v>
      </c>
      <c r="K1133" s="218">
        <f>VLOOKUP(C1133,Hoja2!$D$2:$N$5000,9,FALSE)</f>
        <v>0.39327899999999999</v>
      </c>
      <c r="L1133" s="218">
        <f>VLOOKUP(C1133,Hoja2!$D$2:$N$5000,10,FALSE)</f>
        <v>72.025191000000007</v>
      </c>
      <c r="M1133" s="218">
        <f>VLOOKUP(C1133,Hoja2!$D$2:$N$5000,11,FALSE)</f>
        <v>27.406458000000001</v>
      </c>
    </row>
    <row r="1134" spans="1:13">
      <c r="A1134" s="529"/>
      <c r="B1134" s="529"/>
      <c r="C1134" s="398" t="s">
        <v>1431</v>
      </c>
      <c r="D1134" s="221" t="str">
        <f>VLOOKUP(C1134,Hoja2!$D$2:$N$5000,2,FALSE)</f>
        <v>Cerámicos</v>
      </c>
      <c r="E1134" s="215">
        <f>VLOOKUP(C1134,Hoja2!$D$2:$N$5000,3,FALSE)</f>
        <v>7</v>
      </c>
      <c r="F1134" s="217">
        <f>VLOOKUP(C1134,Hoja2!$D$2:$N$5000,4,FALSE)</f>
        <v>42675</v>
      </c>
      <c r="G1134" s="217">
        <f>VLOOKUP(C1134,Hoja2!$D$2:$N$5000,5,FALSE)</f>
        <v>44561</v>
      </c>
      <c r="H1134" s="218">
        <f>VLOOKUP(C1134,Hoja2!$D$2:$N$5000,6,FALSE)</f>
        <v>0.21365999999999999</v>
      </c>
      <c r="I1134" s="218">
        <f>VLOOKUP(C1134,Hoja2!$D$2:$N$5000,7,FALSE)</f>
        <v>0.73319500000000004</v>
      </c>
      <c r="J1134" s="218">
        <f>VLOOKUP(C1134,Hoja2!$D$2:$N$5000,8,FALSE)</f>
        <v>0.78043200000000001</v>
      </c>
      <c r="K1134" s="218">
        <f>VLOOKUP(C1134,Hoja2!$D$2:$N$5000,9,FALSE)</f>
        <v>0.81446499999999999</v>
      </c>
      <c r="L1134" s="218">
        <f>VLOOKUP(C1134,Hoja2!$D$2:$N$5000,10,FALSE)</f>
        <v>443.48799000000002</v>
      </c>
      <c r="M1134" s="218">
        <f>VLOOKUP(C1134,Hoja2!$D$2:$N$5000,11,FALSE)</f>
        <v>17.799567</v>
      </c>
    </row>
    <row r="1135" spans="1:13">
      <c r="A1135" s="529"/>
      <c r="B1135" s="529"/>
      <c r="C1135" s="398" t="s">
        <v>2571</v>
      </c>
      <c r="D1135" s="221" t="str">
        <f>VLOOKUP(C1135,Hoja2!$D$2:$N$5000,2,FALSE)</f>
        <v>Construcción</v>
      </c>
      <c r="E1135" s="215">
        <f>VLOOKUP(C1135,Hoja2!$D$2:$N$5000,3,FALSE)</f>
        <v>7</v>
      </c>
      <c r="F1135" s="217">
        <f>VLOOKUP(C1135,Hoja2!$D$2:$N$5000,4,FALSE)</f>
        <v>43070</v>
      </c>
      <c r="G1135" s="217">
        <f>VLOOKUP(C1135,Hoja2!$D$2:$N$5000,5,FALSE)</f>
        <v>44165</v>
      </c>
      <c r="H1135" s="218">
        <f>VLOOKUP(C1135,Hoja2!$D$2:$N$5000,6,FALSE)</f>
        <v>0.197655</v>
      </c>
      <c r="I1135" s="218">
        <f>VLOOKUP(C1135,Hoja2!$D$2:$N$5000,7,FALSE)</f>
        <v>0.223887</v>
      </c>
      <c r="J1135" s="218">
        <f>VLOOKUP(C1135,Hoja2!$D$2:$N$5000,8,FALSE)</f>
        <v>9.4806000000000001E-2</v>
      </c>
      <c r="K1135" s="218">
        <f>VLOOKUP(C1135,Hoja2!$D$2:$N$5000,9,FALSE)</f>
        <v>4.9140000000000003E-2</v>
      </c>
      <c r="L1135" s="218">
        <f>VLOOKUP(C1135,Hoja2!$D$2:$N$5000,10,FALSE)</f>
        <v>16.449017000000001</v>
      </c>
      <c r="M1135" s="218">
        <f>VLOOKUP(C1135,Hoja2!$D$2:$N$5000,11,FALSE)</f>
        <v>24.682338000000001</v>
      </c>
    </row>
    <row r="1136" spans="1:13">
      <c r="A1136" s="529"/>
      <c r="B1136" s="529"/>
      <c r="C1136" s="398" t="s">
        <v>2573</v>
      </c>
      <c r="D1136" s="221" t="str">
        <f>VLOOKUP(C1136,Hoja2!$D$2:$N$5000,2,FALSE)</f>
        <v>Construcción</v>
      </c>
      <c r="E1136" s="215">
        <f>VLOOKUP(C1136,Hoja2!$D$2:$N$5000,3,FALSE)</f>
        <v>7</v>
      </c>
      <c r="F1136" s="217">
        <f>VLOOKUP(C1136,Hoja2!$D$2:$N$5000,4,FALSE)</f>
        <v>43070</v>
      </c>
      <c r="G1136" s="217">
        <f>VLOOKUP(C1136,Hoja2!$D$2:$N$5000,5,FALSE)</f>
        <v>44165</v>
      </c>
      <c r="H1136" s="218">
        <f>VLOOKUP(C1136,Hoja2!$D$2:$N$5000,6,FALSE)</f>
        <v>0.147317</v>
      </c>
      <c r="I1136" s="218">
        <f>VLOOKUP(C1136,Hoja2!$D$2:$N$5000,7,FALSE)</f>
        <v>0.313392</v>
      </c>
      <c r="J1136" s="218">
        <f>VLOOKUP(C1136,Hoja2!$D$2:$N$5000,8,FALSE)</f>
        <v>0.19359999999999999</v>
      </c>
      <c r="K1136" s="218">
        <f>VLOOKUP(C1136,Hoja2!$D$2:$N$5000,9,FALSE)</f>
        <v>0.12232700000000001</v>
      </c>
      <c r="L1136" s="218">
        <f>VLOOKUP(C1136,Hoja2!$D$2:$N$5000,10,FALSE)</f>
        <v>47.023977000000002</v>
      </c>
      <c r="M1136" s="218">
        <f>VLOOKUP(C1136,Hoja2!$D$2:$N$5000,11,FALSE)</f>
        <v>23.549792</v>
      </c>
    </row>
    <row r="1137" spans="1:13">
      <c r="A1137" s="529"/>
      <c r="B1137" s="529"/>
      <c r="C1137" s="398" t="s">
        <v>2575</v>
      </c>
      <c r="D1137" s="221" t="str">
        <f>VLOOKUP(C1137,Hoja2!$D$2:$N$5000,2,FALSE)</f>
        <v>Construcción</v>
      </c>
      <c r="E1137" s="215">
        <f>VLOOKUP(C1137,Hoja2!$D$2:$N$5000,3,FALSE)</f>
        <v>7</v>
      </c>
      <c r="F1137" s="217">
        <f>VLOOKUP(C1137,Hoja2!$D$2:$N$5000,4,FALSE)</f>
        <v>43070</v>
      </c>
      <c r="G1137" s="217">
        <f>VLOOKUP(C1137,Hoja2!$D$2:$N$5000,5,FALSE)</f>
        <v>44165</v>
      </c>
      <c r="H1137" s="218">
        <f>VLOOKUP(C1137,Hoja2!$D$2:$N$5000,6,FALSE)</f>
        <v>0.19172700000000001</v>
      </c>
      <c r="I1137" s="218">
        <f>VLOOKUP(C1137,Hoja2!$D$2:$N$5000,7,FALSE)</f>
        <v>0.43150300000000003</v>
      </c>
      <c r="J1137" s="218">
        <f>VLOOKUP(C1137,Hoja2!$D$2:$N$5000,8,FALSE)</f>
        <v>0.1204996</v>
      </c>
      <c r="K1137" s="218">
        <f>VLOOKUP(C1137,Hoja2!$D$2:$N$5000,9,FALSE)</f>
        <v>0.111871</v>
      </c>
      <c r="L1137" s="218">
        <f>VLOOKUP(C1137,Hoja2!$D$2:$N$5000,10,FALSE)</f>
        <v>40.294362</v>
      </c>
      <c r="M1137" s="218">
        <f>VLOOKUP(C1137,Hoja2!$D$2:$N$5000,11,FALSE)</f>
        <v>24.086196000000001</v>
      </c>
    </row>
    <row r="1138" spans="1:13">
      <c r="A1138" s="529"/>
      <c r="B1138" s="529"/>
      <c r="C1138" s="398" t="s">
        <v>2187</v>
      </c>
      <c r="D1138" s="221" t="str">
        <f>VLOOKUP(C1138,Hoja2!$D$2:$N$5000,2,FALSE)</f>
        <v>Químicos</v>
      </c>
      <c r="E1138" s="215">
        <f>VLOOKUP(C1138,Hoja2!$D$2:$N$5000,3,FALSE)</f>
        <v>7</v>
      </c>
      <c r="F1138" s="217">
        <f>VLOOKUP(C1138,Hoja2!$D$2:$N$5000,4,FALSE)</f>
        <v>44013</v>
      </c>
      <c r="G1138" s="217">
        <f>VLOOKUP(C1138,Hoja2!$D$2:$N$5000,5,FALSE)</f>
        <v>45107</v>
      </c>
      <c r="H1138" s="218">
        <f>VLOOKUP(C1138,Hoja2!$D$2:$N$5000,6,FALSE)</f>
        <v>0.18270400000000001</v>
      </c>
      <c r="I1138" s="218">
        <f>VLOOKUP(C1138,Hoja2!$D$2:$N$5000,7,FALSE)</f>
        <v>0.56340199999999996</v>
      </c>
      <c r="J1138" s="218">
        <f>VLOOKUP(C1138,Hoja2!$D$2:$N$5000,8,FALSE)</f>
        <v>0.35476679999999999</v>
      </c>
      <c r="K1138" s="218">
        <f>VLOOKUP(C1138,Hoja2!$D$2:$N$5000,9,FALSE)</f>
        <v>0.29693000000000003</v>
      </c>
      <c r="L1138" s="218">
        <f>VLOOKUP(C1138,Hoja2!$D$2:$N$5000,10,FALSE)</f>
        <v>154.91660899999999</v>
      </c>
      <c r="M1138" s="218">
        <f>VLOOKUP(C1138,Hoja2!$D$2:$N$5000,11,FALSE)</f>
        <v>16.897601000000002</v>
      </c>
    </row>
    <row r="1139" spans="1:13">
      <c r="A1139" s="529"/>
      <c r="B1139" s="529"/>
      <c r="C1139" s="398" t="s">
        <v>2466</v>
      </c>
      <c r="D1139" s="221" t="str">
        <f>VLOOKUP(C1139,Hoja2!$D$2:$N$5000,2,FALSE)</f>
        <v>Textiles</v>
      </c>
      <c r="E1139" s="215">
        <f>VLOOKUP(C1139,Hoja2!$D$2:$N$5000,3,FALSE)</f>
        <v>7</v>
      </c>
      <c r="F1139" s="217">
        <f>VLOOKUP(C1139,Hoja2!$D$2:$N$5000,4,FALSE)</f>
        <v>43040</v>
      </c>
      <c r="G1139" s="217">
        <f>VLOOKUP(C1139,Hoja2!$D$2:$N$5000,5,FALSE)</f>
        <v>44135</v>
      </c>
      <c r="H1139" s="218">
        <f>VLOOKUP(C1139,Hoja2!$D$2:$N$5000,6,FALSE)</f>
        <v>0.13786100000000001</v>
      </c>
      <c r="I1139" s="218">
        <f>VLOOKUP(C1139,Hoja2!$D$2:$N$5000,7,FALSE)</f>
        <v>0.42501800000000001</v>
      </c>
      <c r="J1139" s="218">
        <f>VLOOKUP(C1139,Hoja2!$D$2:$N$5000,8,FALSE)</f>
        <v>0.39040000000000002</v>
      </c>
      <c r="K1139" s="218">
        <f>VLOOKUP(C1139,Hoja2!$D$2:$N$5000,9,FALSE)</f>
        <v>0.21851499999999999</v>
      </c>
      <c r="L1139" s="218">
        <f>VLOOKUP(C1139,Hoja2!$D$2:$N$5000,10,FALSE)</f>
        <v>128.60235</v>
      </c>
      <c r="M1139" s="218">
        <f>VLOOKUP(C1139,Hoja2!$D$2:$N$5000,11,FALSE)</f>
        <v>20.734950999999999</v>
      </c>
    </row>
    <row r="1140" spans="1:13">
      <c r="A1140" s="529"/>
      <c r="B1140" s="529"/>
      <c r="C1140" s="398" t="s">
        <v>6918</v>
      </c>
      <c r="D1140" s="221" t="str">
        <f>VLOOKUP(C1140,Hoja2!$D$2:$N$5000,2,FALSE)</f>
        <v>Agroindustria</v>
      </c>
      <c r="E1140" s="215">
        <f>VLOOKUP(C1140,Hoja2!$D$2:$N$5000,3,FALSE)</f>
        <v>7</v>
      </c>
      <c r="F1140" s="217">
        <f>VLOOKUP(C1140,Hoja2!$D$2:$N$5000,4,FALSE)</f>
        <v>44228</v>
      </c>
      <c r="G1140" s="217">
        <f>VLOOKUP(C1140,Hoja2!$D$2:$N$5000,5,FALSE)</f>
        <v>44620</v>
      </c>
      <c r="H1140" s="218">
        <f>VLOOKUP(C1140,Hoja2!$D$2:$N$5000,6,FALSE)</f>
        <v>0.226243</v>
      </c>
      <c r="I1140" s="218">
        <f>VLOOKUP(C1140,Hoja2!$D$2:$N$5000,7,FALSE)</f>
        <v>0.63090500000000005</v>
      </c>
      <c r="J1140" s="218">
        <f>VLOOKUP(C1140,Hoja2!$D$2:$N$5000,8,FALSE)</f>
        <v>0.47938799999999998</v>
      </c>
      <c r="K1140" s="218">
        <f>VLOOKUP(C1140,Hoja2!$D$2:$N$5000,9,FALSE)</f>
        <v>0.500807</v>
      </c>
      <c r="L1140" s="218">
        <f>VLOOKUP(C1140,Hoja2!$D$2:$N$5000,10,FALSE)</f>
        <v>234.411509</v>
      </c>
      <c r="M1140" s="218">
        <f>VLOOKUP(C1140,Hoja2!$D$2:$N$5000,11,FALSE)</f>
        <v>18.271557999999999</v>
      </c>
    </row>
    <row r="1141" spans="1:13">
      <c r="A1141" s="529"/>
      <c r="B1141" s="529"/>
      <c r="C1141" s="398" t="s">
        <v>5732</v>
      </c>
      <c r="D1141" s="221" t="str">
        <f>VLOOKUP(C1141,Hoja2!$D$2:$N$5000,2,FALSE)</f>
        <v>Comercio</v>
      </c>
      <c r="E1141" s="215">
        <f>VLOOKUP(C1141,Hoja2!$D$2:$N$5000,3,FALSE)</f>
        <v>7</v>
      </c>
      <c r="F1141" s="217">
        <f>VLOOKUP(C1141,Hoja2!$D$2:$N$5000,4,FALSE)</f>
        <v>43739</v>
      </c>
      <c r="G1141" s="217">
        <f>VLOOKUP(C1141,Hoja2!$D$2:$N$5000,5,FALSE)</f>
        <v>44834</v>
      </c>
      <c r="H1141" s="218">
        <f>VLOOKUP(C1141,Hoja2!$D$2:$N$5000,6,FALSE)</f>
        <v>0.266125</v>
      </c>
      <c r="I1141" s="218">
        <f>VLOOKUP(C1141,Hoja2!$D$2:$N$5000,7,FALSE)</f>
        <v>0.60722600000000004</v>
      </c>
      <c r="J1141" s="218">
        <f>VLOOKUP(C1141,Hoja2!$D$2:$N$5000,8,FALSE)</f>
        <v>4.4766376000000001</v>
      </c>
      <c r="K1141" s="218">
        <f>VLOOKUP(C1141,Hoja2!$D$2:$N$5000,9,FALSE)</f>
        <v>4.6086809999999998</v>
      </c>
      <c r="L1141" s="218">
        <f>VLOOKUP(C1141,Hoja2!$D$2:$N$5000,10,FALSE)</f>
        <v>2106.849224</v>
      </c>
      <c r="M1141" s="218">
        <f>VLOOKUP(C1141,Hoja2!$D$2:$N$5000,11,FALSE)</f>
        <v>19.620524</v>
      </c>
    </row>
    <row r="1142" spans="1:13">
      <c r="A1142" s="529"/>
      <c r="B1142" s="529"/>
      <c r="C1142" s="398" t="s">
        <v>2161</v>
      </c>
      <c r="D1142" s="221" t="str">
        <f>VLOOKUP(C1142,Hoja2!$D$2:$N$5000,2,FALSE)</f>
        <v>Otros</v>
      </c>
      <c r="E1142" s="215">
        <f>VLOOKUP(C1142,Hoja2!$D$2:$N$5000,3,FALSE)</f>
        <v>7</v>
      </c>
      <c r="F1142" s="217">
        <f>VLOOKUP(C1142,Hoja2!$D$2:$N$5000,4,FALSE)</f>
        <v>42917</v>
      </c>
      <c r="G1142" s="217">
        <f>VLOOKUP(C1142,Hoja2!$D$2:$N$5000,5,FALSE)</f>
        <v>45107</v>
      </c>
      <c r="H1142" s="218">
        <f>VLOOKUP(C1142,Hoja2!$D$2:$N$5000,6,FALSE)</f>
        <v>0.24693999999999999</v>
      </c>
      <c r="I1142" s="218">
        <f>VLOOKUP(C1142,Hoja2!$D$2:$N$5000,7,FALSE)</f>
        <v>0.67352900000000004</v>
      </c>
      <c r="J1142" s="218">
        <f>VLOOKUP(C1142,Hoja2!$D$2:$N$5000,8,FALSE)</f>
        <v>0.1042</v>
      </c>
      <c r="K1142" s="218">
        <f>VLOOKUP(C1142,Hoja2!$D$2:$N$5000,9,FALSE)</f>
        <v>0.106644</v>
      </c>
      <c r="L1142" s="218">
        <f>VLOOKUP(C1142,Hoja2!$D$2:$N$5000,10,FALSE)</f>
        <v>54.389052999999997</v>
      </c>
      <c r="M1142" s="218">
        <f>VLOOKUP(C1142,Hoja2!$D$2:$N$5000,11,FALSE)</f>
        <v>21.499677999999999</v>
      </c>
    </row>
    <row r="1143" spans="1:13">
      <c r="A1143" s="529"/>
      <c r="B1143" s="529"/>
      <c r="C1143" s="398" t="s">
        <v>2832</v>
      </c>
      <c r="D1143" s="221" t="str">
        <f>VLOOKUP(C1143,Hoja2!$D$2:$N$5000,2,FALSE)</f>
        <v>Otros</v>
      </c>
      <c r="E1143" s="215">
        <f>VLOOKUP(C1143,Hoja2!$D$2:$N$5000,3,FALSE)</f>
        <v>7</v>
      </c>
      <c r="F1143" s="217">
        <f>VLOOKUP(C1143,Hoja2!$D$2:$N$5000,4,FALSE)</f>
        <v>44136</v>
      </c>
      <c r="G1143" s="217">
        <f>VLOOKUP(C1143,Hoja2!$D$2:$N$5000,5,FALSE)</f>
        <v>45016</v>
      </c>
      <c r="H1143" s="218">
        <f>VLOOKUP(C1143,Hoja2!$D$2:$N$5000,6,FALSE)</f>
        <v>0.21815599999999999</v>
      </c>
      <c r="I1143" s="218">
        <f>VLOOKUP(C1143,Hoja2!$D$2:$N$5000,7,FALSE)</f>
        <v>0.56431299999999995</v>
      </c>
      <c r="J1143" s="218">
        <f>VLOOKUP(C1143,Hoja2!$D$2:$N$5000,8,FALSE)</f>
        <v>0.159384</v>
      </c>
      <c r="K1143" s="218">
        <f>VLOOKUP(C1143,Hoja2!$D$2:$N$5000,9,FALSE)</f>
        <v>0.12964500000000001</v>
      </c>
      <c r="L1143" s="218">
        <f>VLOOKUP(C1143,Hoja2!$D$2:$N$5000,10,FALSE)</f>
        <v>69.702578000000003</v>
      </c>
      <c r="M1143" s="218">
        <f>VLOOKUP(C1143,Hoja2!$D$2:$N$5000,11,FALSE)</f>
        <v>16.759737999999999</v>
      </c>
    </row>
    <row r="1144" spans="1:13">
      <c r="A1144" s="529"/>
      <c r="B1144" s="529"/>
      <c r="C1144" s="398" t="s">
        <v>1857</v>
      </c>
      <c r="D1144" s="221" t="str">
        <f>VLOOKUP(C1144,Hoja2!$D$2:$N$5000,2,FALSE)</f>
        <v>Otros</v>
      </c>
      <c r="E1144" s="215">
        <f>VLOOKUP(C1144,Hoja2!$D$2:$N$5000,3,FALSE)</f>
        <v>7</v>
      </c>
      <c r="F1144" s="217">
        <f>VLOOKUP(C1144,Hoja2!$D$2:$N$5000,4,FALSE)</f>
        <v>42795</v>
      </c>
      <c r="G1144" s="217">
        <f>VLOOKUP(C1144,Hoja2!$D$2:$N$5000,5,FALSE)</f>
        <v>44985</v>
      </c>
      <c r="H1144" s="218">
        <f>VLOOKUP(C1144,Hoja2!$D$2:$N$5000,6,FALSE)</f>
        <v>0.170936</v>
      </c>
      <c r="I1144" s="218">
        <f>VLOOKUP(C1144,Hoja2!$D$2:$N$5000,7,FALSE)</f>
        <v>0.37541200000000002</v>
      </c>
      <c r="J1144" s="218">
        <f>VLOOKUP(C1144,Hoja2!$D$2:$N$5000,8,FALSE)</f>
        <v>0.3209784</v>
      </c>
      <c r="K1144" s="218">
        <f>VLOOKUP(C1144,Hoja2!$D$2:$N$5000,9,FALSE)</f>
        <v>0.26242700000000002</v>
      </c>
      <c r="L1144" s="218">
        <f>VLOOKUP(C1144,Hoja2!$D$2:$N$5000,10,FALSE)</f>
        <v>93.391661999999997</v>
      </c>
      <c r="M1144" s="218">
        <f>VLOOKUP(C1144,Hoja2!$D$2:$N$5000,11,FALSE)</f>
        <v>22.736543000000001</v>
      </c>
    </row>
    <row r="1145" spans="1:13">
      <c r="A1145" s="529"/>
      <c r="B1145" s="529"/>
      <c r="C1145" s="398" t="s">
        <v>1064</v>
      </c>
      <c r="D1145" s="221" t="str">
        <f>VLOOKUP(C1145,Hoja2!$D$2:$N$5000,2,FALSE)</f>
        <v>Otros</v>
      </c>
      <c r="E1145" s="215">
        <f>VLOOKUP(C1145,Hoja2!$D$2:$N$5000,3,FALSE)</f>
        <v>7</v>
      </c>
      <c r="F1145" s="217">
        <f>VLOOKUP(C1145,Hoja2!$D$2:$N$5000,4,FALSE)</f>
        <v>42583</v>
      </c>
      <c r="G1145" s="217">
        <f>VLOOKUP(C1145,Hoja2!$D$2:$N$5000,5,FALSE)</f>
        <v>44408</v>
      </c>
      <c r="H1145" s="218">
        <f>VLOOKUP(C1145,Hoja2!$D$2:$N$5000,6,FALSE)</f>
        <v>0.20902999999999999</v>
      </c>
      <c r="I1145" s="218">
        <f>VLOOKUP(C1145,Hoja2!$D$2:$N$5000,7,FALSE)</f>
        <v>0.97040099999999996</v>
      </c>
      <c r="J1145" s="218">
        <f>VLOOKUP(C1145,Hoja2!$D$2:$N$5000,8,FALSE)</f>
        <v>0.28239999999999998</v>
      </c>
      <c r="K1145" s="218">
        <f>VLOOKUP(C1145,Hoja2!$D$2:$N$5000,9,FALSE)</f>
        <v>0.29274699999999998</v>
      </c>
      <c r="L1145" s="218">
        <f>VLOOKUP(C1145,Hoja2!$D$2:$N$5000,10,FALSE)</f>
        <v>212.39962</v>
      </c>
      <c r="M1145" s="218">
        <f>VLOOKUP(C1145,Hoja2!$D$2:$N$5000,11,FALSE)</f>
        <v>16.42923</v>
      </c>
    </row>
    <row r="1146" spans="1:13">
      <c r="A1146" s="529"/>
      <c r="B1146" s="529"/>
      <c r="C1146" s="398" t="s">
        <v>890</v>
      </c>
      <c r="D1146" s="221" t="str">
        <f>VLOOKUP(C1146,Hoja2!$D$2:$N$5000,2,FALSE)</f>
        <v>Otros</v>
      </c>
      <c r="E1146" s="215">
        <f>VLOOKUP(C1146,Hoja2!$D$2:$N$5000,3,FALSE)</f>
        <v>7</v>
      </c>
      <c r="F1146" s="217">
        <f>VLOOKUP(C1146,Hoja2!$D$2:$N$5000,4,FALSE)</f>
        <v>42552</v>
      </c>
      <c r="G1146" s="217">
        <f>VLOOKUP(C1146,Hoja2!$D$2:$N$5000,5,FALSE)</f>
        <v>44742</v>
      </c>
      <c r="H1146" s="218">
        <f>VLOOKUP(C1146,Hoja2!$D$2:$N$5000,6,FALSE)</f>
        <v>0.208116</v>
      </c>
      <c r="I1146" s="218">
        <f>VLOOKUP(C1146,Hoja2!$D$2:$N$5000,7,FALSE)</f>
        <v>0.30552000000000001</v>
      </c>
      <c r="J1146" s="218">
        <f>VLOOKUP(C1146,Hoja2!$D$2:$N$5000,8,FALSE)</f>
        <v>0.56137559999999997</v>
      </c>
      <c r="K1146" s="218">
        <f>VLOOKUP(C1146,Hoja2!$D$2:$N$5000,9,FALSE)</f>
        <v>0.39102700000000001</v>
      </c>
      <c r="L1146" s="218">
        <f>VLOOKUP(C1146,Hoja2!$D$2:$N$5000,10,FALSE)</f>
        <v>132.93597299999999</v>
      </c>
      <c r="M1146" s="218">
        <f>VLOOKUP(C1146,Hoja2!$D$2:$N$5000,11,FALSE)</f>
        <v>23.457894</v>
      </c>
    </row>
    <row r="1147" spans="1:13">
      <c r="A1147" s="529"/>
      <c r="B1147" s="529"/>
      <c r="C1147" s="398" t="s">
        <v>892</v>
      </c>
      <c r="D1147" s="221" t="str">
        <f>VLOOKUP(C1147,Hoja2!$D$2:$N$5000,2,FALSE)</f>
        <v>Otros</v>
      </c>
      <c r="E1147" s="215">
        <f>VLOOKUP(C1147,Hoja2!$D$2:$N$5000,3,FALSE)</f>
        <v>7</v>
      </c>
      <c r="F1147" s="217">
        <f>VLOOKUP(C1147,Hoja2!$D$2:$N$5000,4,FALSE)</f>
        <v>42552</v>
      </c>
      <c r="G1147" s="217">
        <f>VLOOKUP(C1147,Hoja2!$D$2:$N$5000,5,FALSE)</f>
        <v>44742</v>
      </c>
      <c r="H1147" s="218">
        <f>VLOOKUP(C1147,Hoja2!$D$2:$N$5000,6,FALSE)</f>
        <v>0.15703700000000001</v>
      </c>
      <c r="I1147" s="218">
        <f>VLOOKUP(C1147,Hoja2!$D$2:$N$5000,7,FALSE)</f>
        <v>0.371952</v>
      </c>
      <c r="J1147" s="218">
        <f>VLOOKUP(C1147,Hoja2!$D$2:$N$5000,8,FALSE)</f>
        <v>0.21846599999999999</v>
      </c>
      <c r="K1147" s="218">
        <f>VLOOKUP(C1147,Hoja2!$D$2:$N$5000,9,FALSE)</f>
        <v>0.16205700000000001</v>
      </c>
      <c r="L1147" s="218">
        <f>VLOOKUP(C1147,Hoja2!$D$2:$N$5000,10,FALSE)</f>
        <v>62.983378999999999</v>
      </c>
      <c r="M1147" s="218">
        <f>VLOOKUP(C1147,Hoja2!$D$2:$N$5000,11,FALSE)</f>
        <v>22.560915000000001</v>
      </c>
    </row>
    <row r="1148" spans="1:13">
      <c r="A1148" s="529"/>
      <c r="B1148" s="529"/>
      <c r="C1148" s="398" t="s">
        <v>1439</v>
      </c>
      <c r="D1148" s="221" t="str">
        <f>VLOOKUP(C1148,Hoja2!$D$2:$N$5000,2,FALSE)</f>
        <v>Otros</v>
      </c>
      <c r="E1148" s="215">
        <f>VLOOKUP(C1148,Hoja2!$D$2:$N$5000,3,FALSE)</f>
        <v>7</v>
      </c>
      <c r="F1148" s="217">
        <f>VLOOKUP(C1148,Hoja2!$D$2:$N$5000,4,FALSE)</f>
        <v>42675</v>
      </c>
      <c r="G1148" s="217">
        <f>VLOOKUP(C1148,Hoja2!$D$2:$N$5000,5,FALSE)</f>
        <v>44500</v>
      </c>
      <c r="H1148" s="218">
        <f>VLOOKUP(C1148,Hoja2!$D$2:$N$5000,6,FALSE)</f>
        <v>0.203044</v>
      </c>
      <c r="I1148" s="218">
        <f>VLOOKUP(C1148,Hoja2!$D$2:$N$5000,7,FALSE)</f>
        <v>0.58129399999999998</v>
      </c>
      <c r="J1148" s="218">
        <f>VLOOKUP(C1148,Hoja2!$D$2:$N$5000,8,FALSE)</f>
        <v>0.28920000000000001</v>
      </c>
      <c r="K1148" s="218">
        <f>VLOOKUP(C1148,Hoja2!$D$2:$N$5000,9,FALSE)</f>
        <v>0.236289</v>
      </c>
      <c r="L1148" s="218">
        <f>VLOOKUP(C1148,Hoja2!$D$2:$N$5000,10,FALSE)</f>
        <v>130.30037999999999</v>
      </c>
      <c r="M1148" s="218">
        <f>VLOOKUP(C1148,Hoja2!$D$2:$N$5000,11,FALSE)</f>
        <v>20.908607</v>
      </c>
    </row>
    <row r="1149" spans="1:13">
      <c r="A1149" s="529"/>
      <c r="B1149" s="529"/>
      <c r="C1149" s="398" t="s">
        <v>6244</v>
      </c>
      <c r="D1149" s="221" t="str">
        <f>VLOOKUP(C1149,Hoja2!$D$2:$N$5000,2,FALSE)</f>
        <v>Minería</v>
      </c>
      <c r="E1149" s="215">
        <f>VLOOKUP(C1149,Hoja2!$D$2:$N$5000,3,FALSE)</f>
        <v>5</v>
      </c>
      <c r="F1149" s="217">
        <f>VLOOKUP(C1149,Hoja2!$D$2:$N$5000,4,FALSE)</f>
        <v>43952</v>
      </c>
      <c r="G1149" s="217">
        <f>VLOOKUP(C1149,Hoja2!$D$2:$N$5000,5,FALSE)</f>
        <v>44227</v>
      </c>
      <c r="H1149" s="218">
        <f>VLOOKUP(C1149,Hoja2!$D$2:$N$5000,6,FALSE)</f>
        <v>0.20577000000000001</v>
      </c>
      <c r="I1149" s="218">
        <f>VLOOKUP(C1149,Hoja2!$D$2:$N$5000,7,FALSE)</f>
        <v>0.37172500000000003</v>
      </c>
      <c r="J1149" s="218">
        <f>VLOOKUP(C1149,Hoja2!$D$2:$N$5000,8,FALSE)</f>
        <v>7.5469999999999997</v>
      </c>
      <c r="K1149" s="218">
        <f>VLOOKUP(C1149,Hoja2!$D$2:$N$5000,9,FALSE)</f>
        <v>7.2107789999999996</v>
      </c>
      <c r="L1149" s="218">
        <f>VLOOKUP(C1149,Hoja2!$D$2:$N$5000,10,FALSE)</f>
        <v>2143.57494</v>
      </c>
      <c r="M1149" s="218">
        <f>VLOOKUP(C1149,Hoja2!$D$2:$N$5000,11,FALSE)</f>
        <v>22.438015</v>
      </c>
    </row>
    <row r="1150" spans="1:13">
      <c r="A1150" s="529"/>
      <c r="B1150" s="529"/>
      <c r="C1150" s="398" t="s">
        <v>6247</v>
      </c>
      <c r="D1150" s="221" t="str">
        <f>VLOOKUP(C1150,Hoja2!$D$2:$N$5000,2,FALSE)</f>
        <v>Fundición</v>
      </c>
      <c r="E1150" s="215">
        <f>VLOOKUP(C1150,Hoja2!$D$2:$N$5000,3,FALSE)</f>
        <v>5</v>
      </c>
      <c r="F1150" s="217">
        <f>VLOOKUP(C1150,Hoja2!$D$2:$N$5000,4,FALSE)</f>
        <v>43952</v>
      </c>
      <c r="G1150" s="217">
        <f>VLOOKUP(C1150,Hoja2!$D$2:$N$5000,5,FALSE)</f>
        <v>44227</v>
      </c>
      <c r="H1150" s="218">
        <f>VLOOKUP(C1150,Hoja2!$D$2:$N$5000,6,FALSE)</f>
        <v>0.24581</v>
      </c>
      <c r="I1150" s="218">
        <f>VLOOKUP(C1150,Hoja2!$D$2:$N$5000,7,FALSE)</f>
        <v>0.22569800000000001</v>
      </c>
      <c r="J1150" s="218">
        <f>VLOOKUP(C1150,Hoja2!$D$2:$N$5000,8,FALSE)</f>
        <v>3.7591176000000002</v>
      </c>
      <c r="K1150" s="218">
        <f>VLOOKUP(C1150,Hoja2!$D$2:$N$5000,9,FALSE)</f>
        <v>2.858447</v>
      </c>
      <c r="L1150" s="218">
        <f>VLOOKUP(C1150,Hoja2!$D$2:$N$5000,10,FALSE)</f>
        <v>645.74829</v>
      </c>
      <c r="M1150" s="218">
        <f>VLOOKUP(C1150,Hoja2!$D$2:$N$5000,11,FALSE)</f>
        <v>24.831140999999999</v>
      </c>
    </row>
    <row r="1151" spans="1:13">
      <c r="A1151" s="529"/>
      <c r="B1151" s="529"/>
      <c r="C1151" s="398" t="s">
        <v>876</v>
      </c>
      <c r="D1151" s="221" t="str">
        <f>VLOOKUP(C1151,Hoja2!$D$2:$N$5000,2,FALSE)</f>
        <v>Otros</v>
      </c>
      <c r="E1151" s="215">
        <f>VLOOKUP(C1151,Hoja2!$D$2:$N$5000,3,FALSE)</f>
        <v>7</v>
      </c>
      <c r="F1151" s="217">
        <f>VLOOKUP(C1151,Hoja2!$D$2:$N$5000,4,FALSE)</f>
        <v>43922</v>
      </c>
      <c r="G1151" s="217">
        <f>VLOOKUP(C1151,Hoja2!$D$2:$N$5000,5,FALSE)</f>
        <v>44926</v>
      </c>
      <c r="H1151" s="218">
        <f>VLOOKUP(C1151,Hoja2!$D$2:$N$5000,6,FALSE)</f>
        <v>0.19442599999999999</v>
      </c>
      <c r="I1151" s="218">
        <f>VLOOKUP(C1151,Hoja2!$D$2:$N$5000,7,FALSE)</f>
        <v>0.66849199999999998</v>
      </c>
      <c r="J1151" s="218">
        <f>VLOOKUP(C1151,Hoja2!$D$2:$N$5000,8,FALSE)</f>
        <v>0.502</v>
      </c>
      <c r="K1151" s="218">
        <f>VLOOKUP(C1151,Hoja2!$D$2:$N$5000,9,FALSE)</f>
        <v>0.50917100000000004</v>
      </c>
      <c r="L1151" s="218">
        <f>VLOOKUP(C1151,Hoja2!$D$2:$N$5000,10,FALSE)</f>
        <v>260.10072700000001</v>
      </c>
      <c r="M1151" s="218">
        <f>VLOOKUP(C1151,Hoja2!$D$2:$N$5000,11,FALSE)</f>
        <v>19.056947000000001</v>
      </c>
    </row>
    <row r="1152" spans="1:13">
      <c r="A1152" s="529"/>
      <c r="B1152" s="529"/>
      <c r="C1152" s="398" t="s">
        <v>878</v>
      </c>
      <c r="D1152" s="221" t="str">
        <f>VLOOKUP(C1152,Hoja2!$D$2:$N$5000,2,FALSE)</f>
        <v>Otros</v>
      </c>
      <c r="E1152" s="215">
        <f>VLOOKUP(C1152,Hoja2!$D$2:$N$5000,3,FALSE)</f>
        <v>7</v>
      </c>
      <c r="F1152" s="217">
        <f>VLOOKUP(C1152,Hoja2!$D$2:$N$5000,4,FALSE)</f>
        <v>43922</v>
      </c>
      <c r="G1152" s="217">
        <f>VLOOKUP(C1152,Hoja2!$D$2:$N$5000,5,FALSE)</f>
        <v>44926</v>
      </c>
      <c r="H1152" s="218">
        <f>VLOOKUP(C1152,Hoja2!$D$2:$N$5000,6,FALSE)</f>
        <v>0.22082199999999999</v>
      </c>
      <c r="I1152" s="218">
        <f>VLOOKUP(C1152,Hoja2!$D$2:$N$5000,7,FALSE)</f>
        <v>0.46413399999999999</v>
      </c>
      <c r="J1152" s="218">
        <f>VLOOKUP(C1152,Hoja2!$D$2:$N$5000,8,FALSE)</f>
        <v>0.96935720000000003</v>
      </c>
      <c r="K1152" s="218">
        <f>VLOOKUP(C1152,Hoja2!$D$2:$N$5000,9,FALSE)</f>
        <v>0.95561099999999999</v>
      </c>
      <c r="L1152" s="218">
        <f>VLOOKUP(C1152,Hoja2!$D$2:$N$5000,10,FALSE)</f>
        <v>348.71081900000001</v>
      </c>
      <c r="M1152" s="218">
        <f>VLOOKUP(C1152,Hoja2!$D$2:$N$5000,11,FALSE)</f>
        <v>20.959198000000001</v>
      </c>
    </row>
    <row r="1153" spans="1:13">
      <c r="A1153" s="529"/>
      <c r="B1153" s="529"/>
      <c r="C1153" s="398" t="s">
        <v>880</v>
      </c>
      <c r="D1153" s="221" t="str">
        <f>VLOOKUP(C1153,Hoja2!$D$2:$N$5000,2,FALSE)</f>
        <v>Otros</v>
      </c>
      <c r="E1153" s="215">
        <f>VLOOKUP(C1153,Hoja2!$D$2:$N$5000,3,FALSE)</f>
        <v>7</v>
      </c>
      <c r="F1153" s="217">
        <f>VLOOKUP(C1153,Hoja2!$D$2:$N$5000,4,FALSE)</f>
        <v>43922</v>
      </c>
      <c r="G1153" s="217">
        <f>VLOOKUP(C1153,Hoja2!$D$2:$N$5000,5,FALSE)</f>
        <v>44926</v>
      </c>
      <c r="H1153" s="218">
        <f>VLOOKUP(C1153,Hoja2!$D$2:$N$5000,6,FALSE)</f>
        <v>0.187611</v>
      </c>
      <c r="I1153" s="218">
        <f>VLOOKUP(C1153,Hoja2!$D$2:$N$5000,7,FALSE)</f>
        <v>0.54590499999999997</v>
      </c>
      <c r="J1153" s="218">
        <f>VLOOKUP(C1153,Hoja2!$D$2:$N$5000,8,FALSE)</f>
        <v>0.55800000000000005</v>
      </c>
      <c r="K1153" s="218">
        <f>VLOOKUP(C1153,Hoja2!$D$2:$N$5000,9,FALSE)</f>
        <v>0.55099299999999996</v>
      </c>
      <c r="L1153" s="218">
        <f>VLOOKUP(C1153,Hoja2!$D$2:$N$5000,10,FALSE)</f>
        <v>236.088705</v>
      </c>
      <c r="M1153" s="218">
        <f>VLOOKUP(C1153,Hoja2!$D$2:$N$5000,11,FALSE)</f>
        <v>19.971228</v>
      </c>
    </row>
    <row r="1154" spans="1:13">
      <c r="A1154" s="529"/>
      <c r="B1154" s="529"/>
      <c r="C1154" s="398" t="s">
        <v>882</v>
      </c>
      <c r="D1154" s="221" t="str">
        <f>VLOOKUP(C1154,Hoja2!$D$2:$N$5000,2,FALSE)</f>
        <v>Otros</v>
      </c>
      <c r="E1154" s="215">
        <f>VLOOKUP(C1154,Hoja2!$D$2:$N$5000,3,FALSE)</f>
        <v>7</v>
      </c>
      <c r="F1154" s="217">
        <f>VLOOKUP(C1154,Hoja2!$D$2:$N$5000,4,FALSE)</f>
        <v>43922</v>
      </c>
      <c r="G1154" s="217">
        <f>VLOOKUP(C1154,Hoja2!$D$2:$N$5000,5,FALSE)</f>
        <v>44926</v>
      </c>
      <c r="H1154" s="218">
        <f>VLOOKUP(C1154,Hoja2!$D$2:$N$5000,6,FALSE)</f>
        <v>0.19770299999999999</v>
      </c>
      <c r="I1154" s="218">
        <f>VLOOKUP(C1154,Hoja2!$D$2:$N$5000,7,FALSE)</f>
        <v>0.33022800000000002</v>
      </c>
      <c r="J1154" s="218">
        <f>VLOOKUP(C1154,Hoja2!$D$2:$N$5000,8,FALSE)</f>
        <v>0.41760000000000003</v>
      </c>
      <c r="K1154" s="218">
        <f>VLOOKUP(C1154,Hoja2!$D$2:$N$5000,9,FALSE)</f>
        <v>0.415074</v>
      </c>
      <c r="L1154" s="218">
        <f>VLOOKUP(C1154,Hoja2!$D$2:$N$5000,10,FALSE)</f>
        <v>106.882147</v>
      </c>
      <c r="M1154" s="218">
        <f>VLOOKUP(C1154,Hoja2!$D$2:$N$5000,11,FALSE)</f>
        <v>23.736840000000001</v>
      </c>
    </row>
    <row r="1155" spans="1:13">
      <c r="A1155" s="529"/>
      <c r="B1155" s="529"/>
      <c r="C1155" s="398" t="s">
        <v>3196</v>
      </c>
      <c r="D1155" s="221" t="str">
        <f>VLOOKUP(C1155,Hoja2!$D$2:$N$5000,2,FALSE)</f>
        <v>Otros</v>
      </c>
      <c r="E1155" s="215">
        <f>VLOOKUP(C1155,Hoja2!$D$2:$N$5000,3,FALSE)</f>
        <v>7</v>
      </c>
      <c r="F1155" s="217">
        <f>VLOOKUP(C1155,Hoja2!$D$2:$N$5000,4,FALSE)</f>
        <v>44287</v>
      </c>
      <c r="G1155" s="217">
        <f>VLOOKUP(C1155,Hoja2!$D$2:$N$5000,5,FALSE)</f>
        <v>45382</v>
      </c>
      <c r="H1155" s="218">
        <f>VLOOKUP(C1155,Hoja2!$D$2:$N$5000,6,FALSE)</f>
        <v>0.15548300000000001</v>
      </c>
      <c r="I1155" s="218">
        <f>VLOOKUP(C1155,Hoja2!$D$2:$N$5000,7,FALSE)</f>
        <v>0.20600299999999999</v>
      </c>
      <c r="J1155" s="218">
        <f>VLOOKUP(C1155,Hoja2!$D$2:$N$5000,8,FALSE)</f>
        <v>0.2064</v>
      </c>
      <c r="K1155" s="218">
        <f>VLOOKUP(C1155,Hoja2!$D$2:$N$5000,9,FALSE)</f>
        <v>0.14951</v>
      </c>
      <c r="L1155" s="218">
        <f>VLOOKUP(C1155,Hoja2!$D$2:$N$5000,10,FALSE)</f>
        <v>32.950119999999998</v>
      </c>
      <c r="M1155" s="218">
        <f>VLOOKUP(C1155,Hoja2!$D$2:$N$5000,11,FALSE)</f>
        <v>24.106038000000002</v>
      </c>
    </row>
    <row r="1156" spans="1:13">
      <c r="A1156" s="529"/>
      <c r="B1156" s="529"/>
      <c r="C1156" s="398" t="s">
        <v>318</v>
      </c>
      <c r="D1156" s="221" t="str">
        <f>VLOOKUP(C1156,Hoja2!$D$2:$N$5000,2,FALSE)</f>
        <v>Textiles</v>
      </c>
      <c r="E1156" s="215">
        <f>VLOOKUP(C1156,Hoja2!$D$2:$N$5000,3,FALSE)</f>
        <v>7</v>
      </c>
      <c r="F1156" s="217">
        <f>VLOOKUP(C1156,Hoja2!$D$2:$N$5000,4,FALSE)</f>
        <v>43831</v>
      </c>
      <c r="G1156" s="217">
        <f>VLOOKUP(C1156,Hoja2!$D$2:$N$5000,5,FALSE)</f>
        <v>44561</v>
      </c>
      <c r="H1156" s="218">
        <f>VLOOKUP(C1156,Hoja2!$D$2:$N$5000,6,FALSE)</f>
        <v>0.20241200000000001</v>
      </c>
      <c r="I1156" s="218">
        <f>VLOOKUP(C1156,Hoja2!$D$2:$N$5000,7,FALSE)</f>
        <v>0.62773299999999999</v>
      </c>
      <c r="J1156" s="218">
        <f>VLOOKUP(C1156,Hoja2!$D$2:$N$5000,8,FALSE)</f>
        <v>3.3513852000000002</v>
      </c>
      <c r="K1156" s="218">
        <f>VLOOKUP(C1156,Hoja2!$D$2:$N$5000,9,FALSE)</f>
        <v>3.3613680000000001</v>
      </c>
      <c r="L1156" s="218">
        <f>VLOOKUP(C1156,Hoja2!$D$2:$N$5000,10,FALSE)</f>
        <v>1630.5361210000001</v>
      </c>
      <c r="M1156" s="218">
        <f>VLOOKUP(C1156,Hoja2!$D$2:$N$5000,11,FALSE)</f>
        <v>17.249471</v>
      </c>
    </row>
    <row r="1157" spans="1:13">
      <c r="A1157" s="529"/>
      <c r="B1157" s="529"/>
      <c r="C1157" s="398" t="s">
        <v>2421</v>
      </c>
      <c r="D1157" s="221" t="str">
        <f>VLOOKUP(C1157,Hoja2!$D$2:$N$5000,2,FALSE)</f>
        <v>Textiles</v>
      </c>
      <c r="E1157" s="215">
        <f>VLOOKUP(C1157,Hoja2!$D$2:$N$5000,3,FALSE)</f>
        <v>7</v>
      </c>
      <c r="F1157" s="217">
        <f>VLOOKUP(C1157,Hoja2!$D$2:$N$5000,4,FALSE)</f>
        <v>43009</v>
      </c>
      <c r="G1157" s="217">
        <f>VLOOKUP(C1157,Hoja2!$D$2:$N$5000,5,FALSE)</f>
        <v>44104</v>
      </c>
      <c r="H1157" s="218">
        <f>VLOOKUP(C1157,Hoja2!$D$2:$N$5000,6,FALSE)</f>
        <v>0.15614800000000001</v>
      </c>
      <c r="I1157" s="218">
        <f>VLOOKUP(C1157,Hoja2!$D$2:$N$5000,7,FALSE)</f>
        <v>0.46484500000000001</v>
      </c>
      <c r="J1157" s="218">
        <f>VLOOKUP(C1157,Hoja2!$D$2:$N$5000,8,FALSE)</f>
        <v>0.33100000000000002</v>
      </c>
      <c r="K1157" s="218">
        <f>VLOOKUP(C1157,Hoja2!$D$2:$N$5000,9,FALSE)</f>
        <v>0.30215700000000001</v>
      </c>
      <c r="L1157" s="218">
        <f>VLOOKUP(C1157,Hoja2!$D$2:$N$5000,10,FALSE)</f>
        <v>119.247558</v>
      </c>
      <c r="M1157" s="218">
        <f>VLOOKUP(C1157,Hoja2!$D$2:$N$5000,11,FALSE)</f>
        <v>23.284804000000001</v>
      </c>
    </row>
    <row r="1158" spans="1:13">
      <c r="A1158" s="529"/>
      <c r="B1158" s="529"/>
      <c r="C1158" s="398" t="s">
        <v>1317</v>
      </c>
      <c r="D1158" s="221" t="str">
        <f>VLOOKUP(C1158,Hoja2!$D$2:$N$5000,2,FALSE)</f>
        <v>Otros</v>
      </c>
      <c r="E1158" s="215">
        <f>VLOOKUP(C1158,Hoja2!$D$2:$N$5000,3,FALSE)</f>
        <v>7</v>
      </c>
      <c r="F1158" s="217">
        <f>VLOOKUP(C1158,Hoja2!$D$2:$N$5000,4,FALSE)</f>
        <v>42614</v>
      </c>
      <c r="G1158" s="217">
        <f>VLOOKUP(C1158,Hoja2!$D$2:$N$5000,5,FALSE)</f>
        <v>44804</v>
      </c>
      <c r="H1158" s="218">
        <f>VLOOKUP(C1158,Hoja2!$D$2:$N$5000,6,FALSE)</f>
        <v>3.7733000000000003E-2</v>
      </c>
      <c r="I1158" s="218">
        <f>VLOOKUP(C1158,Hoja2!$D$2:$N$5000,7,FALSE)</f>
        <v>0.20177300000000001</v>
      </c>
      <c r="J1158" s="218">
        <f>VLOOKUP(C1158,Hoja2!$D$2:$N$5000,8,FALSE)</f>
        <v>0.81203400000000003</v>
      </c>
      <c r="K1158" s="218">
        <f>VLOOKUP(C1158,Hoja2!$D$2:$N$5000,9,FALSE)</f>
        <v>0.45375900000000002</v>
      </c>
      <c r="L1158" s="218">
        <f>VLOOKUP(C1158,Hoja2!$D$2:$N$5000,10,FALSE)</f>
        <v>126.987658</v>
      </c>
      <c r="M1158" s="218">
        <f>VLOOKUP(C1158,Hoja2!$D$2:$N$5000,11,FALSE)</f>
        <v>29.083704999999998</v>
      </c>
    </row>
    <row r="1159" spans="1:13">
      <c r="A1159" s="529"/>
      <c r="B1159" s="529"/>
      <c r="C1159" s="398" t="s">
        <v>1962</v>
      </c>
      <c r="D1159" s="221" t="str">
        <f>VLOOKUP(C1159,Hoja2!$D$2:$N$5000,2,FALSE)</f>
        <v>Bancos y financieras</v>
      </c>
      <c r="E1159" s="215">
        <f>VLOOKUP(C1159,Hoja2!$D$2:$N$5000,3,FALSE)</f>
        <v>7</v>
      </c>
      <c r="F1159" s="217">
        <f>VLOOKUP(C1159,Hoja2!$D$2:$N$5000,4,FALSE)</f>
        <v>43831</v>
      </c>
      <c r="G1159" s="217">
        <f>VLOOKUP(C1159,Hoja2!$D$2:$N$5000,5,FALSE)</f>
        <v>44561</v>
      </c>
      <c r="H1159" s="218">
        <f>VLOOKUP(C1159,Hoja2!$D$2:$N$5000,6,FALSE)</f>
        <v>0.188531</v>
      </c>
      <c r="I1159" s="218">
        <f>VLOOKUP(C1159,Hoja2!$D$2:$N$5000,7,FALSE)</f>
        <v>0.51200900000000005</v>
      </c>
      <c r="J1159" s="218">
        <f>VLOOKUP(C1159,Hoja2!$D$2:$N$5000,8,FALSE)</f>
        <v>0.16520000000000001</v>
      </c>
      <c r="K1159" s="218">
        <f>VLOOKUP(C1159,Hoja2!$D$2:$N$5000,9,FALSE)</f>
        <v>0.12546299999999999</v>
      </c>
      <c r="L1159" s="218">
        <f>VLOOKUP(C1159,Hoja2!$D$2:$N$5000,10,FALSE)</f>
        <v>65.556467999999995</v>
      </c>
      <c r="M1159" s="218">
        <f>VLOOKUP(C1159,Hoja2!$D$2:$N$5000,11,FALSE)</f>
        <v>16.890571999999999</v>
      </c>
    </row>
    <row r="1160" spans="1:13">
      <c r="A1160" s="529"/>
      <c r="B1160" s="529"/>
      <c r="C1160" s="398" t="s">
        <v>6311</v>
      </c>
      <c r="D1160" s="221" t="str">
        <f>VLOOKUP(C1160,Hoja2!$D$2:$N$5000,2,FALSE)</f>
        <v>Textiles</v>
      </c>
      <c r="E1160" s="215">
        <f>VLOOKUP(C1160,Hoja2!$D$2:$N$5000,3,FALSE)</f>
        <v>7</v>
      </c>
      <c r="F1160" s="217">
        <f>VLOOKUP(C1160,Hoja2!$D$2:$N$5000,4,FALSE)</f>
        <v>44013</v>
      </c>
      <c r="G1160" s="217">
        <f>VLOOKUP(C1160,Hoja2!$D$2:$N$5000,5,FALSE)</f>
        <v>44377</v>
      </c>
      <c r="H1160" s="218">
        <f>VLOOKUP(C1160,Hoja2!$D$2:$N$5000,6,FALSE)</f>
        <v>0.20988999999999999</v>
      </c>
      <c r="I1160" s="218">
        <f>VLOOKUP(C1160,Hoja2!$D$2:$N$5000,7,FALSE)</f>
        <v>0.63163800000000003</v>
      </c>
      <c r="J1160" s="218">
        <f>VLOOKUP(C1160,Hoja2!$D$2:$N$5000,8,FALSE)</f>
        <v>0.2334</v>
      </c>
      <c r="K1160" s="218">
        <f>VLOOKUP(C1160,Hoja2!$D$2:$N$5000,9,FALSE)</f>
        <v>0.22583400000000001</v>
      </c>
      <c r="L1160" s="218">
        <f>VLOOKUP(C1160,Hoja2!$D$2:$N$5000,10,FALSE)</f>
        <v>114.25764100000001</v>
      </c>
      <c r="M1160" s="218">
        <f>VLOOKUP(C1160,Hoja2!$D$2:$N$5000,11,FALSE)</f>
        <v>17.042974999999998</v>
      </c>
    </row>
    <row r="1161" spans="1:13">
      <c r="A1161" s="529"/>
      <c r="B1161" s="529"/>
      <c r="C1161" s="398" t="s">
        <v>6313</v>
      </c>
      <c r="D1161" s="221" t="str">
        <f>VLOOKUP(C1161,Hoja2!$D$2:$N$5000,2,FALSE)</f>
        <v>Textiles</v>
      </c>
      <c r="E1161" s="215">
        <f>VLOOKUP(C1161,Hoja2!$D$2:$N$5000,3,FALSE)</f>
        <v>7</v>
      </c>
      <c r="F1161" s="217">
        <f>VLOOKUP(C1161,Hoja2!$D$2:$N$5000,4,FALSE)</f>
        <v>44013</v>
      </c>
      <c r="G1161" s="217">
        <f>VLOOKUP(C1161,Hoja2!$D$2:$N$5000,5,FALSE)</f>
        <v>44377</v>
      </c>
      <c r="H1161" s="218">
        <f>VLOOKUP(C1161,Hoja2!$D$2:$N$5000,6,FALSE)</f>
        <v>0.19975799999999999</v>
      </c>
      <c r="I1161" s="218">
        <f>VLOOKUP(C1161,Hoja2!$D$2:$N$5000,7,FALSE)</f>
        <v>0.74508600000000003</v>
      </c>
      <c r="J1161" s="218">
        <f>VLOOKUP(C1161,Hoja2!$D$2:$N$5000,8,FALSE)</f>
        <v>1.9821975999999999</v>
      </c>
      <c r="K1161" s="218">
        <f>VLOOKUP(C1161,Hoja2!$D$2:$N$5000,9,FALSE)</f>
        <v>1.910177</v>
      </c>
      <c r="L1161" s="218">
        <f>VLOOKUP(C1161,Hoja2!$D$2:$N$5000,10,FALSE)</f>
        <v>1144.6807140000001</v>
      </c>
      <c r="M1161" s="218">
        <f>VLOOKUP(C1161,Hoja2!$D$2:$N$5000,11,FALSE)</f>
        <v>16.295043</v>
      </c>
    </row>
    <row r="1162" spans="1:13">
      <c r="A1162" s="529"/>
      <c r="B1162" s="529"/>
      <c r="C1162" s="398" t="s">
        <v>6315</v>
      </c>
      <c r="D1162" s="221" t="str">
        <f>VLOOKUP(C1162,Hoja2!$D$2:$N$5000,2,FALSE)</f>
        <v>Textiles</v>
      </c>
      <c r="E1162" s="215">
        <f>VLOOKUP(C1162,Hoja2!$D$2:$N$5000,3,FALSE)</f>
        <v>7</v>
      </c>
      <c r="F1162" s="217">
        <f>VLOOKUP(C1162,Hoja2!$D$2:$N$5000,4,FALSE)</f>
        <v>44013</v>
      </c>
      <c r="G1162" s="217">
        <f>VLOOKUP(C1162,Hoja2!$D$2:$N$5000,5,FALSE)</f>
        <v>44377</v>
      </c>
      <c r="H1162" s="218">
        <f>VLOOKUP(C1162,Hoja2!$D$2:$N$5000,6,FALSE)</f>
        <v>7.5013999999999997E-2</v>
      </c>
      <c r="I1162" s="218">
        <f>VLOOKUP(C1162,Hoja2!$D$2:$N$5000,7,FALSE)</f>
        <v>0.218614</v>
      </c>
      <c r="J1162" s="218">
        <f>VLOOKUP(C1162,Hoja2!$D$2:$N$5000,8,FALSE)</f>
        <v>5.0999999999999997E-2</v>
      </c>
      <c r="K1162" s="218">
        <f>VLOOKUP(C1162,Hoja2!$D$2:$N$5000,9,FALSE)</f>
        <v>1.3592E-2</v>
      </c>
      <c r="L1162" s="218">
        <f>VLOOKUP(C1162,Hoja2!$D$2:$N$5000,10,FALSE)</f>
        <v>8.6359940000000002</v>
      </c>
      <c r="M1162" s="218">
        <f>VLOOKUP(C1162,Hoja2!$D$2:$N$5000,11,FALSE)</f>
        <v>16.064526999999998</v>
      </c>
    </row>
    <row r="1163" spans="1:13">
      <c r="A1163" s="529"/>
      <c r="B1163" s="529"/>
      <c r="C1163" s="398" t="s">
        <v>6317</v>
      </c>
      <c r="D1163" s="221" t="str">
        <f>VLOOKUP(C1163,Hoja2!$D$2:$N$5000,2,FALSE)</f>
        <v>Textiles</v>
      </c>
      <c r="E1163" s="215">
        <f>VLOOKUP(C1163,Hoja2!$D$2:$N$5000,3,FALSE)</f>
        <v>7</v>
      </c>
      <c r="F1163" s="217">
        <f>VLOOKUP(C1163,Hoja2!$D$2:$N$5000,4,FALSE)</f>
        <v>44013</v>
      </c>
      <c r="G1163" s="217">
        <f>VLOOKUP(C1163,Hoja2!$D$2:$N$5000,5,FALSE)</f>
        <v>44377</v>
      </c>
      <c r="H1163" s="218">
        <f>VLOOKUP(C1163,Hoja2!$D$2:$N$5000,6,FALSE)</f>
        <v>0.128723</v>
      </c>
      <c r="I1163" s="218">
        <f>VLOOKUP(C1163,Hoja2!$D$2:$N$5000,7,FALSE)</f>
        <v>0.242086</v>
      </c>
      <c r="J1163" s="218">
        <f>VLOOKUP(C1163,Hoja2!$D$2:$N$5000,8,FALSE)</f>
        <v>2.01976E-2</v>
      </c>
      <c r="K1163" s="218">
        <f>VLOOKUP(C1163,Hoja2!$D$2:$N$5000,9,FALSE)</f>
        <v>1.0455000000000001E-2</v>
      </c>
      <c r="L1163" s="218">
        <f>VLOOKUP(C1163,Hoja2!$D$2:$N$5000,10,FALSE)</f>
        <v>3.7919200000000002</v>
      </c>
      <c r="M1163" s="218">
        <f>VLOOKUP(C1163,Hoja2!$D$2:$N$5000,11,FALSE)</f>
        <v>18.939955999999999</v>
      </c>
    </row>
    <row r="1164" spans="1:13">
      <c r="A1164" s="529"/>
      <c r="B1164" s="529"/>
      <c r="C1164" s="398" t="s">
        <v>6319</v>
      </c>
      <c r="D1164" s="221" t="str">
        <f>VLOOKUP(C1164,Hoja2!$D$2:$N$5000,2,FALSE)</f>
        <v>Textiles</v>
      </c>
      <c r="E1164" s="215">
        <f>VLOOKUP(C1164,Hoja2!$D$2:$N$5000,3,FALSE)</f>
        <v>7</v>
      </c>
      <c r="F1164" s="217">
        <f>VLOOKUP(C1164,Hoja2!$D$2:$N$5000,4,FALSE)</f>
        <v>44013</v>
      </c>
      <c r="G1164" s="217">
        <f>VLOOKUP(C1164,Hoja2!$D$2:$N$5000,5,FALSE)</f>
        <v>44377</v>
      </c>
      <c r="H1164" s="218">
        <f>VLOOKUP(C1164,Hoja2!$D$2:$N$5000,6,FALSE)</f>
        <v>0.19355900000000001</v>
      </c>
      <c r="I1164" s="218">
        <f>VLOOKUP(C1164,Hoja2!$D$2:$N$5000,7,FALSE)</f>
        <v>0.68920300000000001</v>
      </c>
      <c r="J1164" s="218">
        <f>VLOOKUP(C1164,Hoja2!$D$2:$N$5000,8,FALSE)</f>
        <v>1.1688160000000001</v>
      </c>
      <c r="K1164" s="218">
        <f>VLOOKUP(C1164,Hoja2!$D$2:$N$5000,9,FALSE)</f>
        <v>1.113486</v>
      </c>
      <c r="L1164" s="218">
        <f>VLOOKUP(C1164,Hoja2!$D$2:$N$5000,10,FALSE)</f>
        <v>624.34383400000002</v>
      </c>
      <c r="M1164" s="218">
        <f>VLOOKUP(C1164,Hoja2!$D$2:$N$5000,11,FALSE)</f>
        <v>16.573782999999999</v>
      </c>
    </row>
    <row r="1165" spans="1:13">
      <c r="A1165" s="529"/>
      <c r="B1165" s="529"/>
      <c r="C1165" s="398" t="s">
        <v>6321</v>
      </c>
      <c r="D1165" s="221" t="str">
        <f>VLOOKUP(C1165,Hoja2!$D$2:$N$5000,2,FALSE)</f>
        <v>Textiles</v>
      </c>
      <c r="E1165" s="215">
        <f>VLOOKUP(C1165,Hoja2!$D$2:$N$5000,3,FALSE)</f>
        <v>7</v>
      </c>
      <c r="F1165" s="217">
        <f>VLOOKUP(C1165,Hoja2!$D$2:$N$5000,4,FALSE)</f>
        <v>44013</v>
      </c>
      <c r="G1165" s="217">
        <f>VLOOKUP(C1165,Hoja2!$D$2:$N$5000,5,FALSE)</f>
        <v>44377</v>
      </c>
      <c r="H1165" s="218">
        <f>VLOOKUP(C1165,Hoja2!$D$2:$N$5000,6,FALSE)</f>
        <v>0.13389000000000001</v>
      </c>
      <c r="I1165" s="218">
        <f>VLOOKUP(C1165,Hoja2!$D$2:$N$5000,7,FALSE)</f>
        <v>0.42786600000000002</v>
      </c>
      <c r="J1165" s="218">
        <f>VLOOKUP(C1165,Hoja2!$D$2:$N$5000,8,FALSE)</f>
        <v>0.273426</v>
      </c>
      <c r="K1165" s="218">
        <f>VLOOKUP(C1165,Hoja2!$D$2:$N$5000,9,FALSE)</f>
        <v>0.16205700000000001</v>
      </c>
      <c r="L1165" s="218">
        <f>VLOOKUP(C1165,Hoja2!$D$2:$N$5000,10,FALSE)</f>
        <v>90.672730000000001</v>
      </c>
      <c r="M1165" s="218">
        <f>VLOOKUP(C1165,Hoja2!$D$2:$N$5000,11,FALSE)</f>
        <v>16.583075000000001</v>
      </c>
    </row>
    <row r="1166" spans="1:13">
      <c r="A1166" s="529"/>
      <c r="B1166" s="529"/>
      <c r="C1166" s="398" t="s">
        <v>5606</v>
      </c>
      <c r="D1166" s="221" t="str">
        <f>VLOOKUP(C1166,Hoja2!$D$2:$N$5000,2,FALSE)</f>
        <v>Otros</v>
      </c>
      <c r="E1166" s="215">
        <f>VLOOKUP(C1166,Hoja2!$D$2:$N$5000,3,FALSE)</f>
        <v>7</v>
      </c>
      <c r="F1166" s="217">
        <f>VLOOKUP(C1166,Hoja2!$D$2:$N$5000,4,FALSE)</f>
        <v>43709</v>
      </c>
      <c r="G1166" s="217">
        <f>VLOOKUP(C1166,Hoja2!$D$2:$N$5000,5,FALSE)</f>
        <v>44561</v>
      </c>
      <c r="H1166" s="218">
        <f>VLOOKUP(C1166,Hoja2!$D$2:$N$5000,6,FALSE)</f>
        <v>0.171293</v>
      </c>
      <c r="I1166" s="218">
        <f>VLOOKUP(C1166,Hoja2!$D$2:$N$5000,7,FALSE)</f>
        <v>0.487981</v>
      </c>
      <c r="J1166" s="218">
        <f>VLOOKUP(C1166,Hoja2!$D$2:$N$5000,8,FALSE)</f>
        <v>0.30719999999999997</v>
      </c>
      <c r="K1166" s="218">
        <f>VLOOKUP(C1166,Hoja2!$D$2:$N$5000,9,FALSE)</f>
        <v>0.16728399999999999</v>
      </c>
      <c r="L1166" s="218">
        <f>VLOOKUP(C1166,Hoja2!$D$2:$N$5000,10,FALSE)</f>
        <v>116.19526999999999</v>
      </c>
      <c r="M1166" s="218">
        <f>VLOOKUP(C1166,Hoja2!$D$2:$N$5000,11,FALSE)</f>
        <v>17.223399000000001</v>
      </c>
    </row>
    <row r="1167" spans="1:13">
      <c r="A1167" s="529"/>
      <c r="B1167" s="529"/>
      <c r="C1167" s="398" t="s">
        <v>7375</v>
      </c>
      <c r="D1167" s="221" t="str">
        <f>VLOOKUP(C1167,Hoja2!$D$2:$N$5000,2,FALSE)</f>
        <v>Comercio</v>
      </c>
      <c r="E1167" s="215">
        <f>VLOOKUP(C1167,Hoja2!$D$2:$N$5000,3,FALSE)</f>
        <v>6</v>
      </c>
      <c r="F1167" s="217">
        <f>VLOOKUP(C1167,Hoja2!$D$2:$N$5000,4,FALSE)</f>
        <v>44440</v>
      </c>
      <c r="G1167" s="217">
        <f>VLOOKUP(C1167,Hoja2!$D$2:$N$5000,5,FALSE)</f>
        <v>44957</v>
      </c>
      <c r="H1167" s="218">
        <f>VLOOKUP(C1167,Hoja2!$D$2:$N$5000,6,FALSE)</f>
        <v>0.277756</v>
      </c>
      <c r="I1167" s="218">
        <f>VLOOKUP(C1167,Hoja2!$D$2:$N$5000,7,FALSE)</f>
        <v>0.38102399999999997</v>
      </c>
      <c r="J1167" s="218">
        <f>VLOOKUP(C1167,Hoja2!$D$2:$N$5000,8,FALSE)</f>
        <v>0.1444</v>
      </c>
      <c r="K1167" s="218">
        <f>VLOOKUP(C1167,Hoja2!$D$2:$N$5000,9,FALSE)</f>
        <v>0.14982100000000001</v>
      </c>
      <c r="L1167" s="218">
        <f>VLOOKUP(C1167,Hoja2!$D$2:$N$5000,10,FALSE)</f>
        <v>42.472138000000001</v>
      </c>
      <c r="M1167" s="218">
        <f>VLOOKUP(C1167,Hoja2!$D$2:$N$5000,11,FALSE)</f>
        <v>20.719525000000001</v>
      </c>
    </row>
    <row r="1168" spans="1:13">
      <c r="A1168" s="529"/>
      <c r="B1168" s="529"/>
      <c r="C1168" s="398" t="s">
        <v>7376</v>
      </c>
      <c r="D1168" s="221" t="str">
        <f>VLOOKUP(C1168,Hoja2!$D$2:$N$5000,2,FALSE)</f>
        <v>Comercio</v>
      </c>
      <c r="E1168" s="215">
        <f>VLOOKUP(C1168,Hoja2!$D$2:$N$5000,3,FALSE)</f>
        <v>6</v>
      </c>
      <c r="F1168" s="217">
        <f>VLOOKUP(C1168,Hoja2!$D$2:$N$5000,4,FALSE)</f>
        <v>44440</v>
      </c>
      <c r="G1168" s="217">
        <f>VLOOKUP(C1168,Hoja2!$D$2:$N$5000,5,FALSE)</f>
        <v>44957</v>
      </c>
      <c r="H1168" s="218">
        <f>VLOOKUP(C1168,Hoja2!$D$2:$N$5000,6,FALSE)</f>
        <v>0.23283899999999999</v>
      </c>
      <c r="I1168" s="218">
        <f>VLOOKUP(C1168,Hoja2!$D$2:$N$5000,7,FALSE)</f>
        <v>0.300512</v>
      </c>
      <c r="J1168" s="218">
        <f>VLOOKUP(C1168,Hoja2!$D$2:$N$5000,8,FALSE)</f>
        <v>0.152</v>
      </c>
      <c r="K1168" s="218">
        <f>VLOOKUP(C1168,Hoja2!$D$2:$N$5000,9,FALSE)</f>
        <v>0.142538</v>
      </c>
      <c r="L1168" s="218">
        <f>VLOOKUP(C1168,Hoja2!$D$2:$N$5000,10,FALSE)</f>
        <v>35.260278999999997</v>
      </c>
      <c r="M1168" s="218">
        <f>VLOOKUP(C1168,Hoja2!$D$2:$N$5000,11,FALSE)</f>
        <v>21.964649999999999</v>
      </c>
    </row>
    <row r="1169" spans="1:13">
      <c r="A1169" s="529"/>
      <c r="B1169" s="529"/>
      <c r="C1169" s="398" t="s">
        <v>7377</v>
      </c>
      <c r="D1169" s="221" t="str">
        <f>VLOOKUP(C1169,Hoja2!$D$2:$N$5000,2,FALSE)</f>
        <v>Comercio</v>
      </c>
      <c r="E1169" s="215">
        <f>VLOOKUP(C1169,Hoja2!$D$2:$N$5000,3,FALSE)</f>
        <v>6</v>
      </c>
      <c r="F1169" s="217">
        <f>VLOOKUP(C1169,Hoja2!$D$2:$N$5000,4,FALSE)</f>
        <v>44440</v>
      </c>
      <c r="G1169" s="217">
        <f>VLOOKUP(C1169,Hoja2!$D$2:$N$5000,5,FALSE)</f>
        <v>44957</v>
      </c>
      <c r="H1169" s="218">
        <f>VLOOKUP(C1169,Hoja2!$D$2:$N$5000,6,FALSE)</f>
        <v>0.26290200000000002</v>
      </c>
      <c r="I1169" s="218">
        <f>VLOOKUP(C1169,Hoja2!$D$2:$N$5000,7,FALSE)</f>
        <v>0.26450200000000001</v>
      </c>
      <c r="J1169" s="218">
        <f>VLOOKUP(C1169,Hoja2!$D$2:$N$5000,8,FALSE)</f>
        <v>0.1036</v>
      </c>
      <c r="K1169" s="218">
        <f>VLOOKUP(C1169,Hoja2!$D$2:$N$5000,9,FALSE)</f>
        <v>0.100921</v>
      </c>
      <c r="L1169" s="218">
        <f>VLOOKUP(C1169,Hoja2!$D$2:$N$5000,10,FALSE)</f>
        <v>21.158242999999999</v>
      </c>
      <c r="M1169" s="218">
        <f>VLOOKUP(C1169,Hoja2!$D$2:$N$5000,11,FALSE)</f>
        <v>23.723424000000001</v>
      </c>
    </row>
    <row r="1170" spans="1:13">
      <c r="A1170" s="529"/>
      <c r="B1170" s="529"/>
      <c r="C1170" s="398" t="s">
        <v>7378</v>
      </c>
      <c r="D1170" s="221" t="str">
        <f>VLOOKUP(C1170,Hoja2!$D$2:$N$5000,2,FALSE)</f>
        <v>Comercio</v>
      </c>
      <c r="E1170" s="215">
        <f>VLOOKUP(C1170,Hoja2!$D$2:$N$5000,3,FALSE)</f>
        <v>6</v>
      </c>
      <c r="F1170" s="217">
        <f>VLOOKUP(C1170,Hoja2!$D$2:$N$5000,4,FALSE)</f>
        <v>44440</v>
      </c>
      <c r="G1170" s="217">
        <f>VLOOKUP(C1170,Hoja2!$D$2:$N$5000,5,FALSE)</f>
        <v>44957</v>
      </c>
      <c r="H1170" s="218">
        <f>VLOOKUP(C1170,Hoja2!$D$2:$N$5000,6,FALSE)</f>
        <v>0.250608</v>
      </c>
      <c r="I1170" s="218">
        <f>VLOOKUP(C1170,Hoja2!$D$2:$N$5000,7,FALSE)</f>
        <v>0.36222599999999999</v>
      </c>
      <c r="J1170" s="218">
        <f>VLOOKUP(C1170,Hoja2!$D$2:$N$5000,8,FALSE)</f>
        <v>0.11799999999999999</v>
      </c>
      <c r="K1170" s="218">
        <f>VLOOKUP(C1170,Hoja2!$D$2:$N$5000,9,FALSE)</f>
        <v>0.12277</v>
      </c>
      <c r="L1170" s="218">
        <f>VLOOKUP(C1170,Hoja2!$D$2:$N$5000,10,FALSE)</f>
        <v>32.998142999999999</v>
      </c>
      <c r="M1170" s="218">
        <f>VLOOKUP(C1170,Hoja2!$D$2:$N$5000,11,FALSE)</f>
        <v>21.186199999999999</v>
      </c>
    </row>
    <row r="1171" spans="1:13">
      <c r="A1171" s="529"/>
      <c r="B1171" s="529"/>
      <c r="C1171" s="398" t="s">
        <v>7379</v>
      </c>
      <c r="D1171" s="221" t="str">
        <f>VLOOKUP(C1171,Hoja2!$D$2:$N$5000,2,FALSE)</f>
        <v>Comercio</v>
      </c>
      <c r="E1171" s="215">
        <f>VLOOKUP(C1171,Hoja2!$D$2:$N$5000,3,FALSE)</f>
        <v>6</v>
      </c>
      <c r="F1171" s="217">
        <f>VLOOKUP(C1171,Hoja2!$D$2:$N$5000,4,FALSE)</f>
        <v>44440</v>
      </c>
      <c r="G1171" s="217">
        <f>VLOOKUP(C1171,Hoja2!$D$2:$N$5000,5,FALSE)</f>
        <v>44957</v>
      </c>
      <c r="H1171" s="218">
        <f>VLOOKUP(C1171,Hoja2!$D$2:$N$5000,6,FALSE)</f>
        <v>0.25810899999999998</v>
      </c>
      <c r="I1171" s="218">
        <f>VLOOKUP(C1171,Hoja2!$D$2:$N$5000,7,FALSE)</f>
        <v>0.35447299999999998</v>
      </c>
      <c r="J1171" s="218">
        <f>VLOOKUP(C1171,Hoja2!$D$2:$N$5000,8,FALSE)</f>
        <v>8.8800000000000004E-2</v>
      </c>
      <c r="K1171" s="218">
        <f>VLOOKUP(C1171,Hoja2!$D$2:$N$5000,9,FALSE)</f>
        <v>8.9476E-2</v>
      </c>
      <c r="L1171" s="218">
        <f>VLOOKUP(C1171,Hoja2!$D$2:$N$5000,10,FALSE)</f>
        <v>24.302406000000001</v>
      </c>
      <c r="M1171" s="218">
        <f>VLOOKUP(C1171,Hoja2!$D$2:$N$5000,11,FALSE)</f>
        <v>21.092534000000001</v>
      </c>
    </row>
    <row r="1172" spans="1:13">
      <c r="A1172" s="529"/>
      <c r="B1172" s="529"/>
      <c r="C1172" s="398" t="s">
        <v>7380</v>
      </c>
      <c r="D1172" s="221" t="str">
        <f>VLOOKUP(C1172,Hoja2!$D$2:$N$5000,2,FALSE)</f>
        <v>Comercio</v>
      </c>
      <c r="E1172" s="215">
        <f>VLOOKUP(C1172,Hoja2!$D$2:$N$5000,3,FALSE)</f>
        <v>6</v>
      </c>
      <c r="F1172" s="217">
        <f>VLOOKUP(C1172,Hoja2!$D$2:$N$5000,4,FALSE)</f>
        <v>44440</v>
      </c>
      <c r="G1172" s="217">
        <f>VLOOKUP(C1172,Hoja2!$D$2:$N$5000,5,FALSE)</f>
        <v>44957</v>
      </c>
      <c r="H1172" s="218">
        <f>VLOOKUP(C1172,Hoja2!$D$2:$N$5000,6,FALSE)</f>
        <v>0.20816899999999999</v>
      </c>
      <c r="I1172" s="218">
        <f>VLOOKUP(C1172,Hoja2!$D$2:$N$5000,7,FALSE)</f>
        <v>0.25333299999999997</v>
      </c>
      <c r="J1172" s="218">
        <f>VLOOKUP(C1172,Hoja2!$D$2:$N$5000,8,FALSE)</f>
        <v>0.1268</v>
      </c>
      <c r="K1172" s="218">
        <f>VLOOKUP(C1172,Hoja2!$D$2:$N$5000,9,FALSE)</f>
        <v>9.9880999999999998E-2</v>
      </c>
      <c r="L1172" s="218">
        <f>VLOOKUP(C1172,Hoja2!$D$2:$N$5000,10,FALSE)</f>
        <v>24.800491000000001</v>
      </c>
      <c r="M1172" s="218">
        <f>VLOOKUP(C1172,Hoja2!$D$2:$N$5000,11,FALSE)</f>
        <v>21.928205999999999</v>
      </c>
    </row>
    <row r="1173" spans="1:13">
      <c r="A1173" s="529"/>
      <c r="B1173" s="529"/>
      <c r="C1173" s="398" t="s">
        <v>7381</v>
      </c>
      <c r="D1173" s="221" t="str">
        <f>VLOOKUP(C1173,Hoja2!$D$2:$N$5000,2,FALSE)</f>
        <v>Comercio</v>
      </c>
      <c r="E1173" s="215">
        <f>VLOOKUP(C1173,Hoja2!$D$2:$N$5000,3,FALSE)</f>
        <v>6</v>
      </c>
      <c r="F1173" s="217">
        <f>VLOOKUP(C1173,Hoja2!$D$2:$N$5000,4,FALSE)</f>
        <v>44440</v>
      </c>
      <c r="G1173" s="217">
        <f>VLOOKUP(C1173,Hoja2!$D$2:$N$5000,5,FALSE)</f>
        <v>44957</v>
      </c>
      <c r="H1173" s="218">
        <f>VLOOKUP(C1173,Hoja2!$D$2:$N$5000,6,FALSE)</f>
        <v>0.24689800000000001</v>
      </c>
      <c r="I1173" s="218">
        <f>VLOOKUP(C1173,Hoja2!$D$2:$N$5000,7,FALSE)</f>
        <v>0.231567</v>
      </c>
      <c r="J1173" s="218">
        <f>VLOOKUP(C1173,Hoja2!$D$2:$N$5000,8,FALSE)</f>
        <v>0.1232</v>
      </c>
      <c r="K1173" s="218">
        <f>VLOOKUP(C1173,Hoja2!$D$2:$N$5000,9,FALSE)</f>
        <v>8.7395E-2</v>
      </c>
      <c r="L1173" s="218">
        <f>VLOOKUP(C1173,Hoja2!$D$2:$N$5000,10,FALSE)</f>
        <v>22.029893000000001</v>
      </c>
      <c r="M1173" s="218">
        <f>VLOOKUP(C1173,Hoja2!$D$2:$N$5000,11,FALSE)</f>
        <v>23.606294999999999</v>
      </c>
    </row>
    <row r="1174" spans="1:13">
      <c r="A1174" s="529"/>
      <c r="B1174" s="529"/>
      <c r="C1174" s="398" t="s">
        <v>7382</v>
      </c>
      <c r="D1174" s="221" t="str">
        <f>VLOOKUP(C1174,Hoja2!$D$2:$N$5000,2,FALSE)</f>
        <v>Comercio</v>
      </c>
      <c r="E1174" s="215">
        <f>VLOOKUP(C1174,Hoja2!$D$2:$N$5000,3,FALSE)</f>
        <v>6</v>
      </c>
      <c r="F1174" s="217">
        <f>VLOOKUP(C1174,Hoja2!$D$2:$N$5000,4,FALSE)</f>
        <v>44440</v>
      </c>
      <c r="G1174" s="217">
        <f>VLOOKUP(C1174,Hoja2!$D$2:$N$5000,5,FALSE)</f>
        <v>44957</v>
      </c>
      <c r="H1174" s="218">
        <f>VLOOKUP(C1174,Hoja2!$D$2:$N$5000,6,FALSE)</f>
        <v>0.27709800000000001</v>
      </c>
      <c r="I1174" s="218">
        <f>VLOOKUP(C1174,Hoja2!$D$2:$N$5000,7,FALSE)</f>
        <v>0.28975000000000001</v>
      </c>
      <c r="J1174" s="218">
        <f>VLOOKUP(C1174,Hoja2!$D$2:$N$5000,8,FALSE)</f>
        <v>8.8800000000000004E-2</v>
      </c>
      <c r="K1174" s="218">
        <f>VLOOKUP(C1174,Hoja2!$D$2:$N$5000,9,FALSE)</f>
        <v>9.2598E-2</v>
      </c>
      <c r="L1174" s="218">
        <f>VLOOKUP(C1174,Hoja2!$D$2:$N$5000,10,FALSE)</f>
        <v>19.871523</v>
      </c>
      <c r="M1174" s="218">
        <f>VLOOKUP(C1174,Hoja2!$D$2:$N$5000,11,FALSE)</f>
        <v>23.45748</v>
      </c>
    </row>
    <row r="1175" spans="1:13">
      <c r="A1175" s="529"/>
      <c r="B1175" s="529"/>
      <c r="C1175" s="398" t="s">
        <v>7383</v>
      </c>
      <c r="D1175" s="221" t="str">
        <f>VLOOKUP(C1175,Hoja2!$D$2:$N$5000,2,FALSE)</f>
        <v>Comercio</v>
      </c>
      <c r="E1175" s="215">
        <f>VLOOKUP(C1175,Hoja2!$D$2:$N$5000,3,FALSE)</f>
        <v>6</v>
      </c>
      <c r="F1175" s="217">
        <f>VLOOKUP(C1175,Hoja2!$D$2:$N$5000,4,FALSE)</f>
        <v>44440</v>
      </c>
      <c r="G1175" s="217">
        <f>VLOOKUP(C1175,Hoja2!$D$2:$N$5000,5,FALSE)</f>
        <v>44957</v>
      </c>
      <c r="H1175" s="218">
        <f>VLOOKUP(C1175,Hoja2!$D$2:$N$5000,6,FALSE)</f>
        <v>0.246505</v>
      </c>
      <c r="I1175" s="218">
        <f>VLOOKUP(C1175,Hoja2!$D$2:$N$5000,7,FALSE)</f>
        <v>0.27112900000000001</v>
      </c>
      <c r="J1175" s="218">
        <f>VLOOKUP(C1175,Hoja2!$D$2:$N$5000,8,FALSE)</f>
        <v>0.1008</v>
      </c>
      <c r="K1175" s="218">
        <f>VLOOKUP(C1175,Hoja2!$D$2:$N$5000,9,FALSE)</f>
        <v>9.7799999999999998E-2</v>
      </c>
      <c r="L1175" s="218">
        <f>VLOOKUP(C1175,Hoja2!$D$2:$N$5000,10,FALSE)</f>
        <v>21.106359000000001</v>
      </c>
      <c r="M1175" s="218">
        <f>VLOOKUP(C1175,Hoja2!$D$2:$N$5000,11,FALSE)</f>
        <v>23.394224999999999</v>
      </c>
    </row>
    <row r="1176" spans="1:13">
      <c r="A1176" s="529"/>
      <c r="B1176" s="529"/>
      <c r="C1176" s="398" t="s">
        <v>7384</v>
      </c>
      <c r="D1176" s="221" t="str">
        <f>VLOOKUP(C1176,Hoja2!$D$2:$N$5000,2,FALSE)</f>
        <v>Comercio</v>
      </c>
      <c r="E1176" s="215">
        <f>VLOOKUP(C1176,Hoja2!$D$2:$N$5000,3,FALSE)</f>
        <v>6</v>
      </c>
      <c r="F1176" s="217">
        <f>VLOOKUP(C1176,Hoja2!$D$2:$N$5000,4,FALSE)</f>
        <v>44440</v>
      </c>
      <c r="G1176" s="217">
        <f>VLOOKUP(C1176,Hoja2!$D$2:$N$5000,5,FALSE)</f>
        <v>44957</v>
      </c>
      <c r="H1176" s="218">
        <f>VLOOKUP(C1176,Hoja2!$D$2:$N$5000,6,FALSE)</f>
        <v>0.28462900000000002</v>
      </c>
      <c r="I1176" s="218">
        <f>VLOOKUP(C1176,Hoja2!$D$2:$N$5000,7,FALSE)</f>
        <v>0.35804900000000001</v>
      </c>
      <c r="J1176" s="218">
        <f>VLOOKUP(C1176,Hoja2!$D$2:$N$5000,8,FALSE)</f>
        <v>0.126</v>
      </c>
      <c r="K1176" s="218">
        <f>VLOOKUP(C1176,Hoja2!$D$2:$N$5000,9,FALSE)</f>
        <v>0.13109299999999999</v>
      </c>
      <c r="L1176" s="218">
        <f>VLOOKUP(C1176,Hoja2!$D$2:$N$5000,10,FALSE)</f>
        <v>34.834831999999999</v>
      </c>
      <c r="M1176" s="218">
        <f>VLOOKUP(C1176,Hoja2!$D$2:$N$5000,11,FALSE)</f>
        <v>21.289596</v>
      </c>
    </row>
    <row r="1177" spans="1:13">
      <c r="A1177" s="529"/>
      <c r="B1177" s="529"/>
      <c r="C1177" s="398" t="s">
        <v>7385</v>
      </c>
      <c r="D1177" s="221" t="str">
        <f>VLOOKUP(C1177,Hoja2!$D$2:$N$5000,2,FALSE)</f>
        <v>Comercio</v>
      </c>
      <c r="E1177" s="215">
        <f>VLOOKUP(C1177,Hoja2!$D$2:$N$5000,3,FALSE)</f>
        <v>6</v>
      </c>
      <c r="F1177" s="217">
        <f>VLOOKUP(C1177,Hoja2!$D$2:$N$5000,4,FALSE)</f>
        <v>44440</v>
      </c>
      <c r="G1177" s="217">
        <f>VLOOKUP(C1177,Hoja2!$D$2:$N$5000,5,FALSE)</f>
        <v>44957</v>
      </c>
      <c r="H1177" s="218">
        <f>VLOOKUP(C1177,Hoja2!$D$2:$N$5000,6,FALSE)</f>
        <v>0.255324</v>
      </c>
      <c r="I1177" s="218">
        <f>VLOOKUP(C1177,Hoja2!$D$2:$N$5000,7,FALSE)</f>
        <v>0.241201</v>
      </c>
      <c r="J1177" s="218">
        <f>VLOOKUP(C1177,Hoja2!$D$2:$N$5000,8,FALSE)</f>
        <v>9.4E-2</v>
      </c>
      <c r="K1177" s="218">
        <f>VLOOKUP(C1177,Hoja2!$D$2:$N$5000,9,FALSE)</f>
        <v>9.7799999999999998E-2</v>
      </c>
      <c r="L1177" s="218">
        <f>VLOOKUP(C1177,Hoja2!$D$2:$N$5000,10,FALSE)</f>
        <v>17.505617999999998</v>
      </c>
      <c r="M1177" s="218">
        <f>VLOOKUP(C1177,Hoja2!$D$2:$N$5000,11,FALSE)</f>
        <v>25.698827999999999</v>
      </c>
    </row>
    <row r="1178" spans="1:13">
      <c r="A1178" s="529"/>
      <c r="B1178" s="529"/>
      <c r="C1178" s="398" t="s">
        <v>1964</v>
      </c>
      <c r="D1178" s="221" t="str">
        <f>VLOOKUP(C1178,Hoja2!$D$2:$N$5000,2,FALSE)</f>
        <v>Bancos y financieras</v>
      </c>
      <c r="E1178" s="215">
        <f>VLOOKUP(C1178,Hoja2!$D$2:$N$5000,3,FALSE)</f>
        <v>7</v>
      </c>
      <c r="F1178" s="217">
        <f>VLOOKUP(C1178,Hoja2!$D$2:$N$5000,4,FALSE)</f>
        <v>43831</v>
      </c>
      <c r="G1178" s="217">
        <f>VLOOKUP(C1178,Hoja2!$D$2:$N$5000,5,FALSE)</f>
        <v>44561</v>
      </c>
      <c r="H1178" s="218">
        <f>VLOOKUP(C1178,Hoja2!$D$2:$N$5000,6,FALSE)</f>
        <v>0.21731700000000001</v>
      </c>
      <c r="I1178" s="218">
        <f>VLOOKUP(C1178,Hoja2!$D$2:$N$5000,7,FALSE)</f>
        <v>0.39957799999999999</v>
      </c>
      <c r="J1178" s="218">
        <f>VLOOKUP(C1178,Hoja2!$D$2:$N$5000,8,FALSE)</f>
        <v>0.2044</v>
      </c>
      <c r="K1178" s="218">
        <f>VLOOKUP(C1178,Hoja2!$D$2:$N$5000,9,FALSE)</f>
        <v>0.17669399999999999</v>
      </c>
      <c r="L1178" s="218">
        <f>VLOOKUP(C1178,Hoja2!$D$2:$N$5000,10,FALSE)</f>
        <v>63.295900000000003</v>
      </c>
      <c r="M1178" s="218">
        <f>VLOOKUP(C1178,Hoja2!$D$2:$N$5000,11,FALSE)</f>
        <v>19.023478000000001</v>
      </c>
    </row>
    <row r="1179" spans="1:13">
      <c r="A1179" s="529"/>
      <c r="B1179" s="529"/>
      <c r="C1179" s="398" t="s">
        <v>2926</v>
      </c>
      <c r="D1179" s="221" t="str">
        <f>VLOOKUP(C1179,Hoja2!$D$2:$N$5000,2,FALSE)</f>
        <v>Construcción</v>
      </c>
      <c r="E1179" s="215">
        <f>VLOOKUP(C1179,Hoja2!$D$2:$N$5000,3,FALSE)</f>
        <v>7</v>
      </c>
      <c r="F1179" s="217">
        <f>VLOOKUP(C1179,Hoja2!$D$2:$N$5000,4,FALSE)</f>
        <v>43221</v>
      </c>
      <c r="G1179" s="217">
        <f>VLOOKUP(C1179,Hoja2!$D$2:$N$5000,5,FALSE)</f>
        <v>44316</v>
      </c>
      <c r="H1179" s="218">
        <f>VLOOKUP(C1179,Hoja2!$D$2:$N$5000,6,FALSE)</f>
        <v>0.28953299999999998</v>
      </c>
      <c r="I1179" s="218">
        <f>VLOOKUP(C1179,Hoja2!$D$2:$N$5000,7,FALSE)</f>
        <v>0.385102</v>
      </c>
      <c r="J1179" s="218">
        <f>VLOOKUP(C1179,Hoja2!$D$2:$N$5000,8,FALSE)</f>
        <v>7.8317999999999999E-2</v>
      </c>
      <c r="K1179" s="218">
        <f>VLOOKUP(C1179,Hoja2!$D$2:$N$5000,9,FALSE)</f>
        <v>5.4366999999999999E-2</v>
      </c>
      <c r="L1179" s="218">
        <f>VLOOKUP(C1179,Hoja2!$D$2:$N$5000,10,FALSE)</f>
        <v>23.376563999999998</v>
      </c>
      <c r="M1179" s="218">
        <f>VLOOKUP(C1179,Hoja2!$D$2:$N$5000,11,FALSE)</f>
        <v>17.501463000000001</v>
      </c>
    </row>
    <row r="1180" spans="1:13">
      <c r="A1180" s="529"/>
      <c r="B1180" s="529"/>
      <c r="C1180" s="398" t="s">
        <v>1855</v>
      </c>
      <c r="D1180" s="221" t="str">
        <f>VLOOKUP(C1180,Hoja2!$D$2:$N$5000,2,FALSE)</f>
        <v>Otros</v>
      </c>
      <c r="E1180" s="215">
        <f>VLOOKUP(C1180,Hoja2!$D$2:$N$5000,3,FALSE)</f>
        <v>7</v>
      </c>
      <c r="F1180" s="217">
        <f>VLOOKUP(C1180,Hoja2!$D$2:$N$5000,4,FALSE)</f>
        <v>43831</v>
      </c>
      <c r="G1180" s="217">
        <f>VLOOKUP(C1180,Hoja2!$D$2:$N$5000,5,FALSE)</f>
        <v>44926</v>
      </c>
      <c r="H1180" s="218">
        <f>VLOOKUP(C1180,Hoja2!$D$2:$N$5000,6,FALSE)</f>
        <v>0.20700299999999999</v>
      </c>
      <c r="I1180" s="218">
        <f>VLOOKUP(C1180,Hoja2!$D$2:$N$5000,7,FALSE)</f>
        <v>0.76530299999999996</v>
      </c>
      <c r="J1180" s="218">
        <f>VLOOKUP(C1180,Hoja2!$D$2:$N$5000,8,FALSE)</f>
        <v>0.49359999999999998</v>
      </c>
      <c r="K1180" s="218">
        <f>VLOOKUP(C1180,Hoja2!$D$2:$N$5000,9,FALSE)</f>
        <v>0.46630500000000003</v>
      </c>
      <c r="L1180" s="218">
        <f>VLOOKUP(C1180,Hoja2!$D$2:$N$5000,10,FALSE)</f>
        <v>292.77999499999999</v>
      </c>
      <c r="M1180" s="218">
        <f>VLOOKUP(C1180,Hoja2!$D$2:$N$5000,11,FALSE)</f>
        <v>16.950213000000002</v>
      </c>
    </row>
    <row r="1181" spans="1:13">
      <c r="A1181" s="529"/>
      <c r="B1181" s="529"/>
      <c r="C1181" s="398" t="s">
        <v>3149</v>
      </c>
      <c r="D1181" s="221" t="str">
        <f>VLOOKUP(C1181,Hoja2!$D$2:$N$5000,2,FALSE)</f>
        <v>Otros</v>
      </c>
      <c r="E1181" s="215">
        <f>VLOOKUP(C1181,Hoja2!$D$2:$N$5000,3,FALSE)</f>
        <v>7</v>
      </c>
      <c r="F1181" s="217">
        <f>VLOOKUP(C1181,Hoja2!$D$2:$N$5000,4,FALSE)</f>
        <v>44287</v>
      </c>
      <c r="G1181" s="217">
        <f>VLOOKUP(C1181,Hoja2!$D$2:$N$5000,5,FALSE)</f>
        <v>45016</v>
      </c>
      <c r="H1181" s="218">
        <f>VLOOKUP(C1181,Hoja2!$D$2:$N$5000,6,FALSE)</f>
        <v>0.20192399999999999</v>
      </c>
      <c r="I1181" s="218">
        <f>VLOOKUP(C1181,Hoja2!$D$2:$N$5000,7,FALSE)</f>
        <v>0.45596999999999999</v>
      </c>
      <c r="J1181" s="218">
        <f>VLOOKUP(C1181,Hoja2!$D$2:$N$5000,8,FALSE)</f>
        <v>0.27167999999999998</v>
      </c>
      <c r="K1181" s="218">
        <f>VLOOKUP(C1181,Hoja2!$D$2:$N$5000,9,FALSE)</f>
        <v>0.284383</v>
      </c>
      <c r="L1181" s="218">
        <f>VLOOKUP(C1181,Hoja2!$D$2:$N$5000,10,FALSE)</f>
        <v>96.016838000000007</v>
      </c>
      <c r="M1181" s="218">
        <f>VLOOKUP(C1181,Hoja2!$D$2:$N$5000,11,FALSE)</f>
        <v>20.277182</v>
      </c>
    </row>
    <row r="1182" spans="1:13">
      <c r="A1182" s="529"/>
      <c r="B1182" s="529"/>
      <c r="C1182" s="398" t="s">
        <v>2159</v>
      </c>
      <c r="D1182" s="221" t="str">
        <f>VLOOKUP(C1182,Hoja2!$D$2:$N$5000,2,FALSE)</f>
        <v>Otros</v>
      </c>
      <c r="E1182" s="215">
        <f>VLOOKUP(C1182,Hoja2!$D$2:$N$5000,3,FALSE)</f>
        <v>7</v>
      </c>
      <c r="F1182" s="217">
        <f>VLOOKUP(C1182,Hoja2!$D$2:$N$5000,4,FALSE)</f>
        <v>42917</v>
      </c>
      <c r="G1182" s="217">
        <f>VLOOKUP(C1182,Hoja2!$D$2:$N$5000,5,FALSE)</f>
        <v>45107</v>
      </c>
      <c r="H1182" s="218">
        <f>VLOOKUP(C1182,Hoja2!$D$2:$N$5000,6,FALSE)</f>
        <v>0.26758399999999999</v>
      </c>
      <c r="I1182" s="218">
        <f>VLOOKUP(C1182,Hoja2!$D$2:$N$5000,7,FALSE)</f>
        <v>0.66432400000000003</v>
      </c>
      <c r="J1182" s="218">
        <f>VLOOKUP(C1182,Hoja2!$D$2:$N$5000,8,FALSE)</f>
        <v>0.156</v>
      </c>
      <c r="K1182" s="218">
        <f>VLOOKUP(C1182,Hoja2!$D$2:$N$5000,9,FALSE)</f>
        <v>0.15787499999999999</v>
      </c>
      <c r="L1182" s="218">
        <f>VLOOKUP(C1182,Hoja2!$D$2:$N$5000,10,FALSE)</f>
        <v>80.328288000000001</v>
      </c>
      <c r="M1182" s="218">
        <f>VLOOKUP(C1182,Hoja2!$D$2:$N$5000,11,FALSE)</f>
        <v>21.529143000000001</v>
      </c>
    </row>
    <row r="1183" spans="1:13">
      <c r="A1183" s="529"/>
      <c r="B1183" s="529"/>
      <c r="C1183" s="398" t="s">
        <v>520</v>
      </c>
      <c r="D1183" s="221" t="str">
        <f>VLOOKUP(C1183,Hoja2!$D$2:$N$5000,2,FALSE)</f>
        <v>Otros</v>
      </c>
      <c r="E1183" s="215">
        <f>VLOOKUP(C1183,Hoja2!$D$2:$N$5000,3,FALSE)</f>
        <v>7</v>
      </c>
      <c r="F1183" s="217">
        <f>VLOOKUP(C1183,Hoja2!$D$2:$N$5000,4,FALSE)</f>
        <v>43160</v>
      </c>
      <c r="G1183" s="217">
        <f>VLOOKUP(C1183,Hoja2!$D$2:$N$5000,5,FALSE)</f>
        <v>44255</v>
      </c>
      <c r="H1183" s="218">
        <f>VLOOKUP(C1183,Hoja2!$D$2:$N$5000,6,FALSE)</f>
        <v>0.19756199999999999</v>
      </c>
      <c r="I1183" s="218">
        <f>VLOOKUP(C1183,Hoja2!$D$2:$N$5000,7,FALSE)</f>
        <v>0.442996</v>
      </c>
      <c r="J1183" s="218">
        <f>VLOOKUP(C1183,Hoja2!$D$2:$N$5000,8,FALSE)</f>
        <v>0.2468012</v>
      </c>
      <c r="K1183" s="218">
        <f>VLOOKUP(C1183,Hoja2!$D$2:$N$5000,9,FALSE)</f>
        <v>0.16101099999999999</v>
      </c>
      <c r="L1183" s="218">
        <f>VLOOKUP(C1183,Hoja2!$D$2:$N$5000,10,FALSE)</f>
        <v>84.734832999999995</v>
      </c>
      <c r="M1183" s="218">
        <f>VLOOKUP(C1183,Hoja2!$D$2:$N$5000,11,FALSE)</f>
        <v>17.277424</v>
      </c>
    </row>
    <row r="1184" spans="1:13">
      <c r="A1184" s="529"/>
      <c r="B1184" s="529"/>
      <c r="C1184" s="398" t="s">
        <v>522</v>
      </c>
      <c r="D1184" s="221" t="str">
        <f>VLOOKUP(C1184,Hoja2!$D$2:$N$5000,2,FALSE)</f>
        <v>Otros</v>
      </c>
      <c r="E1184" s="215">
        <f>VLOOKUP(C1184,Hoja2!$D$2:$N$5000,3,FALSE)</f>
        <v>7</v>
      </c>
      <c r="F1184" s="217">
        <f>VLOOKUP(C1184,Hoja2!$D$2:$N$5000,4,FALSE)</f>
        <v>43160</v>
      </c>
      <c r="G1184" s="217">
        <f>VLOOKUP(C1184,Hoja2!$D$2:$N$5000,5,FALSE)</f>
        <v>44255</v>
      </c>
      <c r="H1184" s="218">
        <f>VLOOKUP(C1184,Hoja2!$D$2:$N$5000,6,FALSE)</f>
        <v>0.20652400000000001</v>
      </c>
      <c r="I1184" s="218">
        <f>VLOOKUP(C1184,Hoja2!$D$2:$N$5000,7,FALSE)</f>
        <v>0.35779100000000003</v>
      </c>
      <c r="J1184" s="218">
        <f>VLOOKUP(C1184,Hoja2!$D$2:$N$5000,8,FALSE)</f>
        <v>0.17119999999999999</v>
      </c>
      <c r="K1184" s="218">
        <f>VLOOKUP(C1184,Hoja2!$D$2:$N$5000,9,FALSE)</f>
        <v>0.17774000000000001</v>
      </c>
      <c r="L1184" s="218">
        <f>VLOOKUP(C1184,Hoja2!$D$2:$N$5000,10,FALSE)</f>
        <v>47.471924000000001</v>
      </c>
      <c r="M1184" s="218">
        <f>VLOOKUP(C1184,Hoja2!$D$2:$N$5000,11,FALSE)</f>
        <v>21.758181</v>
      </c>
    </row>
    <row r="1185" spans="1:13">
      <c r="A1185" s="529"/>
      <c r="B1185" s="529"/>
      <c r="C1185" s="398" t="s">
        <v>524</v>
      </c>
      <c r="D1185" s="221" t="str">
        <f>VLOOKUP(C1185,Hoja2!$D$2:$N$5000,2,FALSE)</f>
        <v>Otros</v>
      </c>
      <c r="E1185" s="215">
        <f>VLOOKUP(C1185,Hoja2!$D$2:$N$5000,3,FALSE)</f>
        <v>7</v>
      </c>
      <c r="F1185" s="217">
        <f>VLOOKUP(C1185,Hoja2!$D$2:$N$5000,4,FALSE)</f>
        <v>43160</v>
      </c>
      <c r="G1185" s="217">
        <f>VLOOKUP(C1185,Hoja2!$D$2:$N$5000,5,FALSE)</f>
        <v>44255</v>
      </c>
      <c r="H1185" s="218">
        <f>VLOOKUP(C1185,Hoja2!$D$2:$N$5000,6,FALSE)</f>
        <v>0.184002</v>
      </c>
      <c r="I1185" s="218">
        <f>VLOOKUP(C1185,Hoja2!$D$2:$N$5000,7,FALSE)</f>
        <v>0.48307499999999998</v>
      </c>
      <c r="J1185" s="218">
        <f>VLOOKUP(C1185,Hoja2!$D$2:$N$5000,8,FALSE)</f>
        <v>0.48759999999999998</v>
      </c>
      <c r="K1185" s="218">
        <f>VLOOKUP(C1185,Hoja2!$D$2:$N$5000,9,FALSE)</f>
        <v>0.43284800000000001</v>
      </c>
      <c r="L1185" s="218">
        <f>VLOOKUP(C1185,Hoja2!$D$2:$N$5000,10,FALSE)</f>
        <v>182.55387400000001</v>
      </c>
      <c r="M1185" s="218">
        <f>VLOOKUP(C1185,Hoja2!$D$2:$N$5000,11,FALSE)</f>
        <v>18.421699</v>
      </c>
    </row>
    <row r="1186" spans="1:13">
      <c r="A1186" s="529"/>
      <c r="B1186" s="529"/>
      <c r="C1186" s="398" t="s">
        <v>2243</v>
      </c>
      <c r="D1186" s="221" t="str">
        <f>VLOOKUP(C1186,Hoja2!$D$2:$N$5000,2,FALSE)</f>
        <v>Comercio</v>
      </c>
      <c r="E1186" s="215">
        <f>VLOOKUP(C1186,Hoja2!$D$2:$N$5000,3,FALSE)</f>
        <v>7</v>
      </c>
      <c r="F1186" s="217">
        <f>VLOOKUP(C1186,Hoja2!$D$2:$N$5000,4,FALSE)</f>
        <v>44136</v>
      </c>
      <c r="G1186" s="217">
        <f>VLOOKUP(C1186,Hoja2!$D$2:$N$5000,5,FALSE)</f>
        <v>44957</v>
      </c>
      <c r="H1186" s="218">
        <f>VLOOKUP(C1186,Hoja2!$D$2:$N$5000,6,FALSE)</f>
        <v>0.24138100000000001</v>
      </c>
      <c r="I1186" s="218">
        <f>VLOOKUP(C1186,Hoja2!$D$2:$N$5000,7,FALSE)</f>
        <v>0.524509</v>
      </c>
      <c r="J1186" s="218">
        <f>VLOOKUP(C1186,Hoja2!$D$2:$N$5000,8,FALSE)</f>
        <v>0.1384</v>
      </c>
      <c r="K1186" s="218">
        <f>VLOOKUP(C1186,Hoja2!$D$2:$N$5000,9,FALSE)</f>
        <v>0.14428299999999999</v>
      </c>
      <c r="L1186" s="218">
        <f>VLOOKUP(C1186,Hoja2!$D$2:$N$5000,10,FALSE)</f>
        <v>56.264178999999999</v>
      </c>
      <c r="M1186" s="218">
        <f>VLOOKUP(C1186,Hoja2!$D$2:$N$5000,11,FALSE)</f>
        <v>18.501455</v>
      </c>
    </row>
    <row r="1187" spans="1:13">
      <c r="A1187" s="529"/>
      <c r="B1187" s="529"/>
      <c r="C1187" s="398" t="s">
        <v>2370</v>
      </c>
      <c r="D1187" s="221" t="str">
        <f>VLOOKUP(C1187,Hoja2!$D$2:$N$5000,2,FALSE)</f>
        <v>Otros</v>
      </c>
      <c r="E1187" s="215">
        <f>VLOOKUP(C1187,Hoja2!$D$2:$N$5000,3,FALSE)</f>
        <v>7</v>
      </c>
      <c r="F1187" s="217">
        <f>VLOOKUP(C1187,Hoja2!$D$2:$N$5000,4,FALSE)</f>
        <v>42979</v>
      </c>
      <c r="G1187" s="217">
        <f>VLOOKUP(C1187,Hoja2!$D$2:$N$5000,5,FALSE)</f>
        <v>44074</v>
      </c>
      <c r="H1187" s="218">
        <f>VLOOKUP(C1187,Hoja2!$D$2:$N$5000,6,FALSE)</f>
        <v>0.23084299999999999</v>
      </c>
      <c r="I1187" s="218">
        <f>VLOOKUP(C1187,Hoja2!$D$2:$N$5000,7,FALSE)</f>
        <v>0.60475100000000004</v>
      </c>
      <c r="J1187" s="218">
        <f>VLOOKUP(C1187,Hoja2!$D$2:$N$5000,8,FALSE)</f>
        <v>0.11679</v>
      </c>
      <c r="K1187" s="218">
        <f>VLOOKUP(C1187,Hoja2!$D$2:$N$5000,9,FALSE)</f>
        <v>0.115008</v>
      </c>
      <c r="L1187" s="218">
        <f>VLOOKUP(C1187,Hoja2!$D$2:$N$5000,10,FALSE)</f>
        <v>54.743243999999997</v>
      </c>
      <c r="M1187" s="218">
        <f>VLOOKUP(C1187,Hoja2!$D$2:$N$5000,11,FALSE)</f>
        <v>20.179373999999999</v>
      </c>
    </row>
    <row r="1188" spans="1:13">
      <c r="A1188" s="529"/>
      <c r="B1188" s="529"/>
      <c r="C1188" s="398" t="s">
        <v>2372</v>
      </c>
      <c r="D1188" s="221" t="str">
        <f>VLOOKUP(C1188,Hoja2!$D$2:$N$5000,2,FALSE)</f>
        <v>Otros</v>
      </c>
      <c r="E1188" s="215">
        <f>VLOOKUP(C1188,Hoja2!$D$2:$N$5000,3,FALSE)</f>
        <v>7</v>
      </c>
      <c r="F1188" s="217">
        <f>VLOOKUP(C1188,Hoja2!$D$2:$N$5000,4,FALSE)</f>
        <v>42979</v>
      </c>
      <c r="G1188" s="217">
        <f>VLOOKUP(C1188,Hoja2!$D$2:$N$5000,5,FALSE)</f>
        <v>44074</v>
      </c>
      <c r="H1188" s="218">
        <f>VLOOKUP(C1188,Hoja2!$D$2:$N$5000,6,FALSE)</f>
        <v>0.129025</v>
      </c>
      <c r="I1188" s="218">
        <f>VLOOKUP(C1188,Hoja2!$D$2:$N$5000,7,FALSE)</f>
        <v>0.231876</v>
      </c>
      <c r="J1188" s="218">
        <f>VLOOKUP(C1188,Hoja2!$D$2:$N$5000,8,FALSE)</f>
        <v>0.2072</v>
      </c>
      <c r="K1188" s="218">
        <f>VLOOKUP(C1188,Hoja2!$D$2:$N$5000,9,FALSE)</f>
        <v>0.14846500000000001</v>
      </c>
      <c r="L1188" s="218">
        <f>VLOOKUP(C1188,Hoja2!$D$2:$N$5000,10,FALSE)</f>
        <v>37.231656000000001</v>
      </c>
      <c r="M1188" s="218">
        <f>VLOOKUP(C1188,Hoja2!$D$2:$N$5000,11,FALSE)</f>
        <v>27.896673</v>
      </c>
    </row>
    <row r="1189" spans="1:13">
      <c r="A1189" s="529"/>
      <c r="B1189" s="529"/>
      <c r="C1189" s="398" t="s">
        <v>192</v>
      </c>
      <c r="D1189" s="221" t="str">
        <f>VLOOKUP(C1189,Hoja2!$D$2:$N$5000,2,FALSE)</f>
        <v>Alimentos</v>
      </c>
      <c r="E1189" s="215">
        <f>VLOOKUP(C1189,Hoja2!$D$2:$N$5000,3,FALSE)</f>
        <v>7</v>
      </c>
      <c r="F1189" s="217">
        <f>VLOOKUP(C1189,Hoja2!$D$2:$N$5000,4,FALSE)</f>
        <v>42917</v>
      </c>
      <c r="G1189" s="217">
        <f>VLOOKUP(C1189,Hoja2!$D$2:$N$5000,5,FALSE)</f>
        <v>45107</v>
      </c>
      <c r="H1189" s="218">
        <f>VLOOKUP(C1189,Hoja2!$D$2:$N$5000,6,FALSE)</f>
        <v>0.16475500000000001</v>
      </c>
      <c r="I1189" s="218">
        <f>VLOOKUP(C1189,Hoja2!$D$2:$N$5000,7,FALSE)</f>
        <v>0.50932100000000002</v>
      </c>
      <c r="J1189" s="218">
        <f>VLOOKUP(C1189,Hoja2!$D$2:$N$5000,8,FALSE)</f>
        <v>4.3381128000000002</v>
      </c>
      <c r="K1189" s="218">
        <f>VLOOKUP(C1189,Hoja2!$D$2:$N$5000,9,FALSE)</f>
        <v>2.2604289999999998</v>
      </c>
      <c r="L1189" s="218">
        <f>VLOOKUP(C1189,Hoja2!$D$2:$N$5000,10,FALSE)</f>
        <v>1712.4791</v>
      </c>
      <c r="M1189" s="218">
        <f>VLOOKUP(C1189,Hoja2!$D$2:$N$5000,11,FALSE)</f>
        <v>20.325299000000001</v>
      </c>
    </row>
    <row r="1190" spans="1:13">
      <c r="A1190" s="529"/>
      <c r="B1190" s="529"/>
      <c r="C1190" s="398" t="s">
        <v>2035</v>
      </c>
      <c r="D1190" s="221" t="str">
        <f>VLOOKUP(C1190,Hoja2!$D$2:$N$5000,2,FALSE)</f>
        <v>Comercio</v>
      </c>
      <c r="E1190" s="215">
        <f>VLOOKUP(C1190,Hoja2!$D$2:$N$5000,3,FALSE)</f>
        <v>7</v>
      </c>
      <c r="F1190" s="217">
        <f>VLOOKUP(C1190,Hoja2!$D$2:$N$5000,4,FALSE)</f>
        <v>43983</v>
      </c>
      <c r="G1190" s="217">
        <f>VLOOKUP(C1190,Hoja2!$D$2:$N$5000,5,FALSE)</f>
        <v>43951</v>
      </c>
      <c r="H1190" s="218">
        <f>VLOOKUP(C1190,Hoja2!$D$2:$N$5000,6,FALSE)</f>
        <v>0.26111600000000001</v>
      </c>
      <c r="I1190" s="218">
        <f>VLOOKUP(C1190,Hoja2!$D$2:$N$5000,7,FALSE)</f>
        <v>0.37529000000000001</v>
      </c>
      <c r="J1190" s="218">
        <f>VLOOKUP(C1190,Hoja2!$D$2:$N$5000,8,FALSE)</f>
        <v>0.27279999999999999</v>
      </c>
      <c r="K1190" s="218">
        <f>VLOOKUP(C1190,Hoja2!$D$2:$N$5000,9,FALSE)</f>
        <v>0.255108</v>
      </c>
      <c r="L1190" s="218">
        <f>VLOOKUP(C1190,Hoja2!$D$2:$N$5000,10,FALSE)</f>
        <v>79.349056000000004</v>
      </c>
      <c r="M1190" s="218">
        <f>VLOOKUP(C1190,Hoja2!$D$2:$N$5000,11,FALSE)</f>
        <v>20.082473</v>
      </c>
    </row>
    <row r="1191" spans="1:13">
      <c r="A1191" s="529"/>
      <c r="B1191" s="529"/>
      <c r="C1191" s="398" t="s">
        <v>2037</v>
      </c>
      <c r="D1191" s="221" t="str">
        <f>VLOOKUP(C1191,Hoja2!$D$2:$N$5000,2,FALSE)</f>
        <v>Comercio</v>
      </c>
      <c r="E1191" s="215">
        <f>VLOOKUP(C1191,Hoja2!$D$2:$N$5000,3,FALSE)</f>
        <v>7</v>
      </c>
      <c r="F1191" s="217">
        <f>VLOOKUP(C1191,Hoja2!$D$2:$N$5000,4,FALSE)</f>
        <v>43983</v>
      </c>
      <c r="G1191" s="217">
        <f>VLOOKUP(C1191,Hoja2!$D$2:$N$5000,5,FALSE)</f>
        <v>43951</v>
      </c>
      <c r="H1191" s="218">
        <f>VLOOKUP(C1191,Hoja2!$D$2:$N$5000,6,FALSE)</f>
        <v>0.24030899999999999</v>
      </c>
      <c r="I1191" s="218">
        <f>VLOOKUP(C1191,Hoja2!$D$2:$N$5000,7,FALSE)</f>
        <v>0.394374</v>
      </c>
      <c r="J1191" s="218">
        <f>VLOOKUP(C1191,Hoja2!$D$2:$N$5000,8,FALSE)</f>
        <v>0.19439999999999999</v>
      </c>
      <c r="K1191" s="218">
        <f>VLOOKUP(C1191,Hoja2!$D$2:$N$5000,9,FALSE)</f>
        <v>0.17983099999999999</v>
      </c>
      <c r="L1191" s="218">
        <f>VLOOKUP(C1191,Hoja2!$D$2:$N$5000,10,FALSE)</f>
        <v>59.420639999999999</v>
      </c>
      <c r="M1191" s="218">
        <f>VLOOKUP(C1191,Hoja2!$D$2:$N$5000,11,FALSE)</f>
        <v>19.624165999999999</v>
      </c>
    </row>
    <row r="1192" spans="1:13">
      <c r="A1192" s="529"/>
      <c r="B1192" s="529"/>
      <c r="C1192" s="398" t="s">
        <v>2419</v>
      </c>
      <c r="D1192" s="221" t="str">
        <f>VLOOKUP(C1192,Hoja2!$D$2:$N$5000,2,FALSE)</f>
        <v>Cerámicos</v>
      </c>
      <c r="E1192" s="304">
        <f>VLOOKUP(C1192,Hoja2!$D$2:$N$5000,3,FALSE)</f>
        <v>7</v>
      </c>
      <c r="F1192" s="217">
        <f>VLOOKUP(C1192,Hoja2!$D$2:$N$5000,4,FALSE)</f>
        <v>43009</v>
      </c>
      <c r="G1192" s="217">
        <f>VLOOKUP(C1192,Hoja2!$D$2:$N$5000,5,FALSE)</f>
        <v>44469</v>
      </c>
      <c r="H1192" s="218">
        <f>VLOOKUP(C1192,Hoja2!$D$2:$N$5000,6,FALSE)</f>
        <v>0.14111899999999999</v>
      </c>
      <c r="I1192" s="218">
        <f>VLOOKUP(C1192,Hoja2!$D$2:$N$5000,7,FALSE)</f>
        <v>0.69367800000000002</v>
      </c>
      <c r="J1192" s="218">
        <f>VLOOKUP(C1192,Hoja2!$D$2:$N$5000,8,FALSE)</f>
        <v>0.85580000000000001</v>
      </c>
      <c r="K1192" s="218">
        <f>VLOOKUP(C1192,Hoja2!$D$2:$N$5000,9,FALSE)</f>
        <v>0.40671000000000002</v>
      </c>
      <c r="L1192" s="218">
        <f>VLOOKUP(C1192,Hoja2!$D$2:$N$5000,10,FALSE)</f>
        <v>460.114102</v>
      </c>
      <c r="M1192" s="218">
        <f>VLOOKUP(C1192,Hoja2!$D$2:$N$5000,11,FALSE)</f>
        <v>16.187956</v>
      </c>
    </row>
    <row r="1193" spans="1:13">
      <c r="A1193" s="529"/>
      <c r="B1193" s="529"/>
      <c r="C1193" s="398" t="s">
        <v>1966</v>
      </c>
      <c r="D1193" s="221" t="str">
        <f>VLOOKUP(C1193,Hoja2!$D$2:$N$5000,2,FALSE)</f>
        <v>Bancos y financieras</v>
      </c>
      <c r="E1193" s="304">
        <f>VLOOKUP(C1193,Hoja2!$D$2:$N$5000,3,FALSE)</f>
        <v>7</v>
      </c>
      <c r="F1193" s="217">
        <f>VLOOKUP(C1193,Hoja2!$D$2:$N$5000,4,FALSE)</f>
        <v>43831</v>
      </c>
      <c r="G1193" s="217">
        <f>VLOOKUP(C1193,Hoja2!$D$2:$N$5000,5,FALSE)</f>
        <v>44561</v>
      </c>
      <c r="H1193" s="218">
        <f>VLOOKUP(C1193,Hoja2!$D$2:$N$5000,6,FALSE)</f>
        <v>0.18687000000000001</v>
      </c>
      <c r="I1193" s="218">
        <f>VLOOKUP(C1193,Hoja2!$D$2:$N$5000,7,FALSE)</f>
        <v>0.43872800000000001</v>
      </c>
      <c r="J1193" s="218">
        <f>VLOOKUP(C1193,Hoja2!$D$2:$N$5000,8,FALSE)</f>
        <v>0.1328</v>
      </c>
      <c r="K1193" s="218">
        <f>VLOOKUP(C1193,Hoja2!$D$2:$N$5000,9,FALSE)</f>
        <v>8.9914999999999995E-2</v>
      </c>
      <c r="L1193" s="218">
        <f>VLOOKUP(C1193,Hoja2!$D$2:$N$5000,10,FALSE)</f>
        <v>45.159269999999999</v>
      </c>
      <c r="M1193" s="218">
        <f>VLOOKUP(C1193,Hoja2!$D$2:$N$5000,11,FALSE)</f>
        <v>17.078285999999999</v>
      </c>
    </row>
    <row r="1194" spans="1:13">
      <c r="A1194" s="529"/>
      <c r="B1194" s="529"/>
      <c r="C1194" s="398" t="s">
        <v>2366</v>
      </c>
      <c r="D1194" s="221" t="str">
        <f>VLOOKUP(C1194,Hoja2!$D$2:$N$5000,2,FALSE)</f>
        <v>Vidrios, cauchos y plásticos</v>
      </c>
      <c r="E1194" s="304">
        <f>VLOOKUP(C1194,Hoja2!$D$2:$N$5000,3,FALSE)</f>
        <v>7</v>
      </c>
      <c r="F1194" s="217">
        <f>VLOOKUP(C1194,Hoja2!$D$2:$N$5000,4,FALSE)</f>
        <v>43952</v>
      </c>
      <c r="G1194" s="217">
        <f>VLOOKUP(C1194,Hoja2!$D$2:$N$5000,5,FALSE)</f>
        <v>45046</v>
      </c>
      <c r="H1194" s="218">
        <f>VLOOKUP(C1194,Hoja2!$D$2:$N$5000,6,FALSE)</f>
        <v>0.15747</v>
      </c>
      <c r="I1194" s="218">
        <f>VLOOKUP(C1194,Hoja2!$D$2:$N$5000,7,FALSE)</f>
        <v>0.32547199999999998</v>
      </c>
      <c r="J1194" s="218">
        <f>VLOOKUP(C1194,Hoja2!$D$2:$N$5000,8,FALSE)</f>
        <v>0.17532239999999999</v>
      </c>
      <c r="K1194" s="218">
        <f>VLOOKUP(C1194,Hoja2!$D$2:$N$5000,9,FALSE)</f>
        <v>0.11082599999999999</v>
      </c>
      <c r="L1194" s="218">
        <f>VLOOKUP(C1194,Hoja2!$D$2:$N$5000,10,FALSE)</f>
        <v>44.232125000000003</v>
      </c>
      <c r="M1194" s="218">
        <f>VLOOKUP(C1194,Hoja2!$D$2:$N$5000,11,FALSE)</f>
        <v>18.748497</v>
      </c>
    </row>
    <row r="1195" spans="1:13" s="392" customFormat="1">
      <c r="A1195" s="529"/>
      <c r="B1195" s="529"/>
      <c r="C1195" s="398" t="s">
        <v>194</v>
      </c>
      <c r="D1195" s="402" t="str">
        <f>VLOOKUP(C1195,Hoja2!$D$2:$N$5000,2,FALSE)</f>
        <v>Otros</v>
      </c>
      <c r="E1195" s="421">
        <f>VLOOKUP(C1195,Hoja2!$D$2:$N$5000,3,FALSE)</f>
        <v>7</v>
      </c>
      <c r="F1195" s="399">
        <f>VLOOKUP(C1195,Hoja2!$D$2:$N$5000,4,FALSE)</f>
        <v>42917</v>
      </c>
      <c r="G1195" s="399">
        <f>VLOOKUP(C1195,Hoja2!$D$2:$N$5000,5,FALSE)</f>
        <v>44561</v>
      </c>
      <c r="H1195" s="400">
        <f>VLOOKUP(C1195,Hoja2!$D$2:$N$5000,6,FALSE)</f>
        <v>0.182423</v>
      </c>
      <c r="I1195" s="400">
        <f>VLOOKUP(C1195,Hoja2!$D$2:$N$5000,7,FALSE)</f>
        <v>0.39965200000000001</v>
      </c>
      <c r="J1195" s="400">
        <f>VLOOKUP(C1195,Hoja2!$D$2:$N$5000,8,FALSE)</f>
        <v>1.2252000000000001</v>
      </c>
      <c r="K1195" s="400">
        <f>VLOOKUP(C1195,Hoja2!$D$2:$N$5000,9,FALSE)</f>
        <v>1.204447</v>
      </c>
      <c r="L1195" s="400">
        <f>VLOOKUP(C1195,Hoja2!$D$2:$N$5000,10,FALSE)</f>
        <v>379.50454500000001</v>
      </c>
      <c r="M1195" s="400">
        <f>VLOOKUP(C1195,Hoja2!$D$2:$N$5000,11,FALSE)</f>
        <v>21.902984</v>
      </c>
    </row>
    <row r="1196" spans="1:13" s="392" customFormat="1">
      <c r="A1196" s="529"/>
      <c r="B1196" s="529"/>
      <c r="C1196" s="398" t="s">
        <v>645</v>
      </c>
      <c r="D1196" s="402" t="str">
        <f>VLOOKUP(C1196,Hoja2!$D$2:$N$5000,2,FALSE)</f>
        <v>Otros</v>
      </c>
      <c r="E1196" s="421">
        <f>VLOOKUP(C1196,Hoja2!$D$2:$N$5000,3,FALSE)</f>
        <v>7</v>
      </c>
      <c r="F1196" s="399">
        <f>VLOOKUP(C1196,Hoja2!$D$2:$N$5000,4,FALSE)</f>
        <v>44013</v>
      </c>
      <c r="G1196" s="399">
        <f>VLOOKUP(C1196,Hoja2!$D$2:$N$5000,5,FALSE)</f>
        <v>45107</v>
      </c>
      <c r="H1196" s="400">
        <f>VLOOKUP(C1196,Hoja2!$D$2:$N$5000,6,FALSE)</f>
        <v>0.185811</v>
      </c>
      <c r="I1196" s="400">
        <f>VLOOKUP(C1196,Hoja2!$D$2:$N$5000,7,FALSE)</f>
        <v>0.71287400000000001</v>
      </c>
      <c r="J1196" s="400">
        <f>VLOOKUP(C1196,Hoja2!$D$2:$N$5000,8,FALSE)</f>
        <v>0.78455399999999997</v>
      </c>
      <c r="K1196" s="400">
        <f>VLOOKUP(C1196,Hoja2!$D$2:$N$5000,9,FALSE)</f>
        <v>0.69841200000000003</v>
      </c>
      <c r="L1196" s="400">
        <f>VLOOKUP(C1196,Hoja2!$D$2:$N$5000,10,FALSE)</f>
        <v>433.47690399999999</v>
      </c>
      <c r="M1196" s="400">
        <f>VLOOKUP(C1196,Hoja2!$D$2:$N$5000,11,FALSE)</f>
        <v>16.155182</v>
      </c>
    </row>
    <row r="1197" spans="1:13" ht="10.15" customHeight="1">
      <c r="A1197" s="529"/>
      <c r="B1197" s="529"/>
      <c r="C1197" s="398" t="s">
        <v>489</v>
      </c>
      <c r="D1197" s="221" t="str">
        <f>VLOOKUP(C1197,Hoja2!$D$2:$N$5000,2,FALSE)</f>
        <v>Alimentos</v>
      </c>
      <c r="E1197" s="304">
        <f>VLOOKUP(C1197,Hoja2!$D$2:$N$5000,3,FALSE)</f>
        <v>7</v>
      </c>
      <c r="F1197" s="217">
        <f>VLOOKUP(C1197,Hoja2!$D$2:$N$5000,4,FALSE)</f>
        <v>43862</v>
      </c>
      <c r="G1197" s="217">
        <f>VLOOKUP(C1197,Hoja2!$D$2:$N$5000,5,FALSE)</f>
        <v>44926</v>
      </c>
      <c r="H1197" s="218">
        <f>VLOOKUP(C1197,Hoja2!$D$2:$N$5000,6,FALSE)</f>
        <v>0.20297000000000001</v>
      </c>
      <c r="I1197" s="218">
        <f>VLOOKUP(C1197,Hoja2!$D$2:$N$5000,7,FALSE)</f>
        <v>0.64353000000000005</v>
      </c>
      <c r="J1197" s="218">
        <f>VLOOKUP(C1197,Hoja2!$D$2:$N$5000,8,FALSE)</f>
        <v>1.0530336</v>
      </c>
      <c r="K1197" s="218">
        <f>VLOOKUP(C1197,Hoja2!$D$2:$N$5000,9,FALSE)</f>
        <v>1.0863020000000001</v>
      </c>
      <c r="L1197" s="218">
        <f>VLOOKUP(C1197,Hoja2!$D$2:$N$5000,10,FALSE)</f>
        <v>525.222622</v>
      </c>
      <c r="M1197" s="218">
        <f>VLOOKUP(C1197,Hoja2!$D$2:$N$5000,11,FALSE)</f>
        <v>17.265895</v>
      </c>
    </row>
    <row r="1198" spans="1:13">
      <c r="A1198" s="529"/>
      <c r="B1198" s="529"/>
      <c r="C1198" s="398" t="s">
        <v>491</v>
      </c>
      <c r="D1198" s="221" t="str">
        <f>VLOOKUP(C1198,Hoja2!$D$2:$N$5000,2,FALSE)</f>
        <v>Alimentos</v>
      </c>
      <c r="E1198" s="304">
        <f>VLOOKUP(C1198,Hoja2!$D$2:$N$5000,3,FALSE)</f>
        <v>7</v>
      </c>
      <c r="F1198" s="217">
        <f>VLOOKUP(C1198,Hoja2!$D$2:$N$5000,4,FALSE)</f>
        <v>43862</v>
      </c>
      <c r="G1198" s="217">
        <f>VLOOKUP(C1198,Hoja2!$D$2:$N$5000,5,FALSE)</f>
        <v>44926</v>
      </c>
      <c r="H1198" s="218">
        <f>VLOOKUP(C1198,Hoja2!$D$2:$N$5000,6,FALSE)</f>
        <v>0.20034399999999999</v>
      </c>
      <c r="I1198" s="218">
        <f>VLOOKUP(C1198,Hoja2!$D$2:$N$5000,7,FALSE)</f>
        <v>0.61044699999999996</v>
      </c>
      <c r="J1198" s="218">
        <f>VLOOKUP(C1198,Hoja2!$D$2:$N$5000,8,FALSE)</f>
        <v>0.70623599999999997</v>
      </c>
      <c r="K1198" s="218">
        <f>VLOOKUP(C1198,Hoja2!$D$2:$N$5000,9,FALSE)</f>
        <v>0.63463499999999995</v>
      </c>
      <c r="L1198" s="218">
        <f>VLOOKUP(C1198,Hoja2!$D$2:$N$5000,10,FALSE)</f>
        <v>334.13692800000001</v>
      </c>
      <c r="M1198" s="218">
        <f>VLOOKUP(C1198,Hoja2!$D$2:$N$5000,11,FALSE)</f>
        <v>16.855362</v>
      </c>
    </row>
    <row r="1199" spans="1:13">
      <c r="A1199" s="529"/>
      <c r="B1199" s="529"/>
      <c r="C1199" s="398" t="s">
        <v>493</v>
      </c>
      <c r="D1199" s="221" t="str">
        <f>VLOOKUP(C1199,Hoja2!$D$2:$N$5000,2,FALSE)</f>
        <v>Alimentos</v>
      </c>
      <c r="E1199" s="304">
        <f>VLOOKUP(C1199,Hoja2!$D$2:$N$5000,3,FALSE)</f>
        <v>7</v>
      </c>
      <c r="F1199" s="217">
        <f>VLOOKUP(C1199,Hoja2!$D$2:$N$5000,4,FALSE)</f>
        <v>43862</v>
      </c>
      <c r="G1199" s="217">
        <f>VLOOKUP(C1199,Hoja2!$D$2:$N$5000,5,FALSE)</f>
        <v>44926</v>
      </c>
      <c r="H1199" s="218">
        <f>VLOOKUP(C1199,Hoja2!$D$2:$N$5000,6,FALSE)</f>
        <v>0.20752799999999999</v>
      </c>
      <c r="I1199" s="218">
        <f>VLOOKUP(C1199,Hoja2!$D$2:$N$5000,7,FALSE)</f>
        <v>0.63466599999999995</v>
      </c>
      <c r="J1199" s="218">
        <f>VLOOKUP(C1199,Hoja2!$D$2:$N$5000,8,FALSE)</f>
        <v>1.820138</v>
      </c>
      <c r="K1199" s="218">
        <f>VLOOKUP(C1199,Hoja2!$D$2:$N$5000,9,FALSE)</f>
        <v>1.7502120000000001</v>
      </c>
      <c r="L1199" s="218">
        <f>VLOOKUP(C1199,Hoja2!$D$2:$N$5000,10,FALSE)</f>
        <v>895.320289</v>
      </c>
      <c r="M1199" s="218">
        <f>VLOOKUP(C1199,Hoja2!$D$2:$N$5000,11,FALSE)</f>
        <v>16.990272000000001</v>
      </c>
    </row>
    <row r="1200" spans="1:13">
      <c r="A1200" s="529"/>
      <c r="B1200" s="529"/>
      <c r="C1200" s="398" t="s">
        <v>6054</v>
      </c>
      <c r="D1200" s="221" t="str">
        <f>VLOOKUP(C1200,Hoja2!$D$2:$N$5000,2,FALSE)</f>
        <v>Comercio</v>
      </c>
      <c r="E1200" s="304">
        <f>VLOOKUP(C1200,Hoja2!$D$2:$N$5000,3,FALSE)</f>
        <v>7</v>
      </c>
      <c r="F1200" s="217">
        <f>VLOOKUP(C1200,Hoja2!$D$2:$N$5000,4,FALSE)</f>
        <v>43831</v>
      </c>
      <c r="G1200" s="217">
        <f>VLOOKUP(C1200,Hoja2!$D$2:$N$5000,5,FALSE)</f>
        <v>44926</v>
      </c>
      <c r="H1200" s="218">
        <f>VLOOKUP(C1200,Hoja2!$D$2:$N$5000,6,FALSE)</f>
        <v>0.21926899999999999</v>
      </c>
      <c r="I1200" s="218">
        <f>VLOOKUP(C1200,Hoja2!$D$2:$N$5000,7,FALSE)</f>
        <v>0.70785900000000002</v>
      </c>
      <c r="J1200" s="218">
        <f>VLOOKUP(C1200,Hoja2!$D$2:$N$5000,8,FALSE)</f>
        <v>0.25031880000000001</v>
      </c>
      <c r="K1200" s="218">
        <f>VLOOKUP(C1200,Hoja2!$D$2:$N$5000,9,FALSE)</f>
        <v>0.25406299999999998</v>
      </c>
      <c r="L1200" s="218">
        <f>VLOOKUP(C1200,Hoja2!$D$2:$N$5000,10,FALSE)</f>
        <v>137.3321</v>
      </c>
      <c r="M1200" s="218">
        <f>VLOOKUP(C1200,Hoja2!$D$2:$N$5000,11,FALSE)</f>
        <v>16.735475000000001</v>
      </c>
    </row>
    <row r="1201" spans="1:13">
      <c r="A1201" s="529"/>
      <c r="B1201" s="529"/>
      <c r="C1201" s="398" t="s">
        <v>1429</v>
      </c>
      <c r="D1201" s="221" t="str">
        <f>VLOOKUP(C1201,Hoja2!$D$2:$N$5000,2,FALSE)</f>
        <v>Comercio</v>
      </c>
      <c r="E1201" s="304">
        <f>VLOOKUP(C1201,Hoja2!$D$2:$N$5000,3,FALSE)</f>
        <v>7</v>
      </c>
      <c r="F1201" s="217">
        <f>VLOOKUP(C1201,Hoja2!$D$2:$N$5000,4,FALSE)</f>
        <v>42675</v>
      </c>
      <c r="G1201" s="217">
        <f>VLOOKUP(C1201,Hoja2!$D$2:$N$5000,5,FALSE)</f>
        <v>44865</v>
      </c>
      <c r="H1201" s="218">
        <f>VLOOKUP(C1201,Hoja2!$D$2:$N$5000,6,FALSE)</f>
        <v>0.219913</v>
      </c>
      <c r="I1201" s="218">
        <f>VLOOKUP(C1201,Hoja2!$D$2:$N$5000,7,FALSE)</f>
        <v>0.43723099999999998</v>
      </c>
      <c r="J1201" s="218">
        <f>VLOOKUP(C1201,Hoja2!$D$2:$N$5000,8,FALSE)</f>
        <v>0.48419760000000001</v>
      </c>
      <c r="K1201" s="218">
        <f>VLOOKUP(C1201,Hoja2!$D$2:$N$5000,9,FALSE)</f>
        <v>0.50603500000000001</v>
      </c>
      <c r="L1201" s="218">
        <f>VLOOKUP(C1201,Hoja2!$D$2:$N$5000,10,FALSE)</f>
        <v>164.083889</v>
      </c>
      <c r="M1201" s="218">
        <f>VLOOKUP(C1201,Hoja2!$D$2:$N$5000,11,FALSE)</f>
        <v>22.549164000000001</v>
      </c>
    </row>
    <row r="1202" spans="1:13">
      <c r="A1202" s="529"/>
      <c r="B1202" s="529"/>
      <c r="C1202" s="398" t="s">
        <v>3619</v>
      </c>
      <c r="D1202" s="221" t="str">
        <f>VLOOKUP(C1202,Hoja2!$D$2:$N$5000,2,FALSE)</f>
        <v>Alimentos</v>
      </c>
      <c r="E1202" s="304">
        <f>VLOOKUP(C1202,Hoja2!$D$2:$N$5000,3,FALSE)</f>
        <v>6</v>
      </c>
      <c r="F1202" s="217">
        <f>VLOOKUP(C1202,Hoja2!$D$2:$N$5000,4,FALSE)</f>
        <v>44197</v>
      </c>
      <c r="G1202" s="217">
        <f>VLOOKUP(C1202,Hoja2!$D$2:$N$5000,5,FALSE)</f>
        <v>45291</v>
      </c>
      <c r="H1202" s="218">
        <f>VLOOKUP(C1202,Hoja2!$D$2:$N$5000,6,FALSE)</f>
        <v>0.208729</v>
      </c>
      <c r="I1202" s="218">
        <f>VLOOKUP(C1202,Hoja2!$D$2:$N$5000,7,FALSE)</f>
        <v>0.69640899999999994</v>
      </c>
      <c r="J1202" s="218">
        <f>VLOOKUP(C1202,Hoja2!$D$2:$N$5000,8,FALSE)</f>
        <v>0.31440000000000001</v>
      </c>
      <c r="K1202" s="218">
        <f>VLOOKUP(C1202,Hoja2!$D$2:$N$5000,9,FALSE)</f>
        <v>0.302763</v>
      </c>
      <c r="L1202" s="218">
        <f>VLOOKUP(C1202,Hoja2!$D$2:$N$5000,10,FALSE)</f>
        <v>169.037655</v>
      </c>
      <c r="M1202" s="218">
        <f>VLOOKUP(C1202,Hoja2!$D$2:$N$5000,11,FALSE)</f>
        <v>17.340873999999999</v>
      </c>
    </row>
    <row r="1203" spans="1:13">
      <c r="A1203" s="529"/>
      <c r="B1203" s="529"/>
      <c r="C1203" s="398" t="s">
        <v>4633</v>
      </c>
      <c r="D1203" s="221" t="str">
        <f>VLOOKUP(C1203,Hoja2!$D$2:$N$5000,2,FALSE)</f>
        <v>Alimentos</v>
      </c>
      <c r="E1203" s="304">
        <f>VLOOKUP(C1203,Hoja2!$D$2:$N$5000,3,FALSE)</f>
        <v>7</v>
      </c>
      <c r="F1203" s="217">
        <f>VLOOKUP(C1203,Hoja2!$D$2:$N$5000,4,FALSE)</f>
        <v>44197</v>
      </c>
      <c r="G1203" s="217">
        <f>VLOOKUP(C1203,Hoja2!$D$2:$N$5000,5,FALSE)</f>
        <v>45291</v>
      </c>
      <c r="H1203" s="218">
        <f>VLOOKUP(C1203,Hoja2!$D$2:$N$5000,6,FALSE)</f>
        <v>0.187332</v>
      </c>
      <c r="I1203" s="218">
        <f>VLOOKUP(C1203,Hoja2!$D$2:$N$5000,7,FALSE)</f>
        <v>0.52885000000000004</v>
      </c>
      <c r="J1203" s="218">
        <f>VLOOKUP(C1203,Hoja2!$D$2:$N$5000,8,FALSE)</f>
        <v>0.61285599999999996</v>
      </c>
      <c r="K1203" s="218">
        <f>VLOOKUP(C1203,Hoja2!$D$2:$N$5000,9,FALSE)</f>
        <v>0.631498</v>
      </c>
      <c r="L1203" s="218">
        <f>VLOOKUP(C1203,Hoja2!$D$2:$N$5000,10,FALSE)</f>
        <v>251.193881</v>
      </c>
      <c r="M1203" s="218">
        <f>VLOOKUP(C1203,Hoja2!$D$2:$N$5000,11,FALSE)</f>
        <v>19.188986</v>
      </c>
    </row>
    <row r="1204" spans="1:13" s="392" customFormat="1">
      <c r="A1204" s="529"/>
      <c r="B1204" s="529"/>
      <c r="C1204" s="398" t="s">
        <v>3486</v>
      </c>
      <c r="D1204" s="402" t="str">
        <f>VLOOKUP(C1204,Hoja2!$D$2:$N$5000,2,FALSE)</f>
        <v>Cementos</v>
      </c>
      <c r="E1204" s="444">
        <f>VLOOKUP(C1204,Hoja2!$D$2:$N$5000,3,FALSE)</f>
        <v>7</v>
      </c>
      <c r="F1204" s="399">
        <f>VLOOKUP(C1204,Hoja2!$D$2:$N$5000,4,FALSE)</f>
        <v>43466</v>
      </c>
      <c r="G1204" s="399">
        <f>VLOOKUP(C1204,Hoja2!$D$2:$N$5000,5,FALSE)</f>
        <v>44074</v>
      </c>
      <c r="H1204" s="400">
        <f>VLOOKUP(C1204,Hoja2!$D$2:$N$5000,6,FALSE)</f>
        <v>0.21101600000000001</v>
      </c>
      <c r="I1204" s="400">
        <f>VLOOKUP(C1204,Hoja2!$D$2:$N$5000,7,FALSE)</f>
        <v>0.78770499999999999</v>
      </c>
      <c r="J1204" s="400">
        <f>VLOOKUP(C1204,Hoja2!$D$2:$N$5000,8,FALSE)</f>
        <v>0.76048439999999995</v>
      </c>
      <c r="K1204" s="400">
        <f>VLOOKUP(C1204,Hoja2!$D$2:$N$5000,9,FALSE)</f>
        <v>0.77996299999999996</v>
      </c>
      <c r="L1204" s="400">
        <f>VLOOKUP(C1204,Hoja2!$D$2:$N$5000,10,FALSE)</f>
        <v>464.281047</v>
      </c>
      <c r="M1204" s="400">
        <f>VLOOKUP(C1204,Hoja2!$D$2:$N$5000,11,FALSE)</f>
        <v>18.145985</v>
      </c>
    </row>
    <row r="1205" spans="1:13" s="392" customFormat="1">
      <c r="A1205" s="529"/>
      <c r="B1205" s="529"/>
      <c r="C1205" s="398" t="s">
        <v>653</v>
      </c>
      <c r="D1205" s="402" t="str">
        <f>VLOOKUP(C1205,Hoja2!$D$2:$N$5000,2,FALSE)</f>
        <v>Otros</v>
      </c>
      <c r="E1205" s="444">
        <f>VLOOKUP(C1205,Hoja2!$D$2:$N$5000,3,FALSE)</f>
        <v>7</v>
      </c>
      <c r="F1205" s="399">
        <f>VLOOKUP(C1205,Hoja2!$D$2:$N$5000,4,FALSE)</f>
        <v>43497</v>
      </c>
      <c r="G1205" s="399">
        <f>VLOOKUP(C1205,Hoja2!$D$2:$N$5000,5,FALSE)</f>
        <v>44592</v>
      </c>
      <c r="H1205" s="400">
        <f>VLOOKUP(C1205,Hoja2!$D$2:$N$5000,6,FALSE)</f>
        <v>0.22162699999999999</v>
      </c>
      <c r="I1205" s="400">
        <f>VLOOKUP(C1205,Hoja2!$D$2:$N$5000,7,FALSE)</f>
        <v>0.34517900000000001</v>
      </c>
      <c r="J1205" s="400">
        <f>VLOOKUP(C1205,Hoja2!$D$2:$N$5000,8,FALSE)</f>
        <v>0.66042279999999998</v>
      </c>
      <c r="K1205" s="400">
        <f>VLOOKUP(C1205,Hoja2!$D$2:$N$5000,9,FALSE)</f>
        <v>0.64509000000000005</v>
      </c>
      <c r="L1205" s="400">
        <f>VLOOKUP(C1205,Hoja2!$D$2:$N$5000,10,FALSE)</f>
        <v>176.68889899999999</v>
      </c>
      <c r="M1205" s="400">
        <f>VLOOKUP(C1205,Hoja2!$D$2:$N$5000,11,FALSE)</f>
        <v>21.951913000000001</v>
      </c>
    </row>
    <row r="1206" spans="1:13" s="392" customFormat="1">
      <c r="A1206" s="529"/>
      <c r="B1206" s="529"/>
      <c r="C1206" s="398" t="s">
        <v>3593</v>
      </c>
      <c r="D1206" s="402" t="str">
        <f>VLOOKUP(C1206,Hoja2!$D$2:$N$5000,2,FALSE)</f>
        <v>Otros</v>
      </c>
      <c r="E1206" s="444">
        <f>VLOOKUP(C1206,Hoja2!$D$2:$N$5000,3,FALSE)</f>
        <v>7</v>
      </c>
      <c r="F1206" s="399">
        <f>VLOOKUP(C1206,Hoja2!$D$2:$N$5000,4,FALSE)</f>
        <v>44378</v>
      </c>
      <c r="G1206" s="399">
        <f>VLOOKUP(C1206,Hoja2!$D$2:$N$5000,5,FALSE)</f>
        <v>45291</v>
      </c>
      <c r="H1206" s="400">
        <f>VLOOKUP(C1206,Hoja2!$D$2:$N$5000,6,FALSE)</f>
        <v>0.22234999999999999</v>
      </c>
      <c r="I1206" s="400">
        <f>VLOOKUP(C1206,Hoja2!$D$2:$N$5000,7,FALSE)</f>
        <v>0.72453400000000001</v>
      </c>
      <c r="J1206" s="400">
        <f>VLOOKUP(C1206,Hoja2!$D$2:$N$5000,8,FALSE)</f>
        <v>0.19159999999999999</v>
      </c>
      <c r="K1206" s="400">
        <f>VLOOKUP(C1206,Hoja2!$D$2:$N$5000,9,FALSE)</f>
        <v>0.19342200000000001</v>
      </c>
      <c r="L1206" s="400">
        <f>VLOOKUP(C1206,Hoja2!$D$2:$N$5000,10,FALSE)</f>
        <v>107.590529</v>
      </c>
      <c r="M1206" s="400">
        <f>VLOOKUP(C1206,Hoja2!$D$2:$N$5000,11,FALSE)</f>
        <v>17.448557999999998</v>
      </c>
    </row>
    <row r="1207" spans="1:13" s="392" customFormat="1">
      <c r="A1207" s="529"/>
      <c r="B1207" s="529"/>
      <c r="C1207" s="398" t="s">
        <v>3595</v>
      </c>
      <c r="D1207" s="402" t="str">
        <f>VLOOKUP(C1207,Hoja2!$D$2:$N$5000,2,FALSE)</f>
        <v>Otros</v>
      </c>
      <c r="E1207" s="444">
        <f>VLOOKUP(C1207,Hoja2!$D$2:$N$5000,3,FALSE)</f>
        <v>7</v>
      </c>
      <c r="F1207" s="399">
        <f>VLOOKUP(C1207,Hoja2!$D$2:$N$5000,4,FALSE)</f>
        <v>44378</v>
      </c>
      <c r="G1207" s="399">
        <f>VLOOKUP(C1207,Hoja2!$D$2:$N$5000,5,FALSE)</f>
        <v>45291</v>
      </c>
      <c r="H1207" s="400">
        <f>VLOOKUP(C1207,Hoja2!$D$2:$N$5000,6,FALSE)</f>
        <v>0.22198399999999999</v>
      </c>
      <c r="I1207" s="400">
        <f>VLOOKUP(C1207,Hoja2!$D$2:$N$5000,7,FALSE)</f>
        <v>0.36022799999999999</v>
      </c>
      <c r="J1207" s="400">
        <f>VLOOKUP(C1207,Hoja2!$D$2:$N$5000,8,FALSE)</f>
        <v>0.1855</v>
      </c>
      <c r="K1207" s="400">
        <f>VLOOKUP(C1207,Hoja2!$D$2:$N$5000,9,FALSE)</f>
        <v>0.13173599999999999</v>
      </c>
      <c r="L1207" s="400">
        <f>VLOOKUP(C1207,Hoja2!$D$2:$N$5000,10,FALSE)</f>
        <v>51.79513</v>
      </c>
      <c r="M1207" s="400">
        <f>VLOOKUP(C1207,Hoja2!$D$2:$N$5000,11,FALSE)</f>
        <v>19.260473999999999</v>
      </c>
    </row>
    <row r="1208" spans="1:13" s="392" customFormat="1">
      <c r="A1208" s="529"/>
      <c r="B1208" s="529"/>
      <c r="C1208" s="398" t="s">
        <v>1958</v>
      </c>
      <c r="D1208" s="402" t="str">
        <f>VLOOKUP(C1208,Hoja2!$D$2:$N$5000,2,FALSE)</f>
        <v>Bancos y financieras</v>
      </c>
      <c r="E1208" s="444">
        <f>VLOOKUP(C1208,Hoja2!$D$2:$N$5000,3,FALSE)</f>
        <v>7</v>
      </c>
      <c r="F1208" s="399">
        <f>VLOOKUP(C1208,Hoja2!$D$2:$N$5000,4,FALSE)</f>
        <v>43831</v>
      </c>
      <c r="G1208" s="399">
        <f>VLOOKUP(C1208,Hoja2!$D$2:$N$5000,5,FALSE)</f>
        <v>44561</v>
      </c>
      <c r="H1208" s="400">
        <f>VLOOKUP(C1208,Hoja2!$D$2:$N$5000,6,FALSE)</f>
        <v>0.19592300000000001</v>
      </c>
      <c r="I1208" s="400">
        <f>VLOOKUP(C1208,Hoja2!$D$2:$N$5000,7,FALSE)</f>
        <v>0.42977300000000002</v>
      </c>
      <c r="J1208" s="400">
        <f>VLOOKUP(C1208,Hoja2!$D$2:$N$5000,8,FALSE)</f>
        <v>2.76E-2</v>
      </c>
      <c r="K1208" s="400">
        <f>VLOOKUP(C1208,Hoja2!$D$2:$N$5000,9,FALSE)</f>
        <v>2.4046999999999999E-2</v>
      </c>
      <c r="L1208" s="400">
        <f>VLOOKUP(C1208,Hoja2!$D$2:$N$5000,10,FALSE)</f>
        <v>9.1985309999999991</v>
      </c>
      <c r="M1208" s="400">
        <f>VLOOKUP(C1208,Hoja2!$D$2:$N$5000,11,FALSE)</f>
        <v>18.592556999999999</v>
      </c>
    </row>
    <row r="1209" spans="1:13" s="392" customFormat="1">
      <c r="A1209" s="529"/>
      <c r="B1209" s="529"/>
      <c r="C1209" s="398" t="s">
        <v>1960</v>
      </c>
      <c r="D1209" s="402" t="str">
        <f>VLOOKUP(C1209,Hoja2!$D$2:$N$5000,2,FALSE)</f>
        <v>Bancos y financieras</v>
      </c>
      <c r="E1209" s="444">
        <f>VLOOKUP(C1209,Hoja2!$D$2:$N$5000,3,FALSE)</f>
        <v>7</v>
      </c>
      <c r="F1209" s="399">
        <f>VLOOKUP(C1209,Hoja2!$D$2:$N$5000,4,FALSE)</f>
        <v>43831</v>
      </c>
      <c r="G1209" s="399">
        <f>VLOOKUP(C1209,Hoja2!$D$2:$N$5000,5,FALSE)</f>
        <v>44561</v>
      </c>
      <c r="H1209" s="400">
        <f>VLOOKUP(C1209,Hoja2!$D$2:$N$5000,6,FALSE)</f>
        <v>0.20622199999999999</v>
      </c>
      <c r="I1209" s="400">
        <f>VLOOKUP(C1209,Hoja2!$D$2:$N$5000,7,FALSE)</f>
        <v>0.701824</v>
      </c>
      <c r="J1209" s="400">
        <f>VLOOKUP(C1209,Hoja2!$D$2:$N$5000,8,FALSE)</f>
        <v>0.40560000000000002</v>
      </c>
      <c r="K1209" s="400">
        <f>VLOOKUP(C1209,Hoja2!$D$2:$N$5000,9,FALSE)</f>
        <v>0.411937</v>
      </c>
      <c r="L1209" s="400">
        <f>VLOOKUP(C1209,Hoja2!$D$2:$N$5000,10,FALSE)</f>
        <v>220.62933699999999</v>
      </c>
      <c r="M1209" s="400">
        <f>VLOOKUP(C1209,Hoja2!$D$2:$N$5000,11,FALSE)</f>
        <v>16.777052000000001</v>
      </c>
    </row>
    <row r="1210" spans="1:13" s="392" customFormat="1">
      <c r="A1210" s="529"/>
      <c r="B1210" s="529"/>
      <c r="C1210" s="398" t="s">
        <v>1995</v>
      </c>
      <c r="D1210" s="402" t="str">
        <f>VLOOKUP(C1210,Hoja2!$D$2:$N$5000,2,FALSE)</f>
        <v>Bancos y financieras</v>
      </c>
      <c r="E1210" s="444">
        <f>VLOOKUP(C1210,Hoja2!$D$2:$N$5000,3,FALSE)</f>
        <v>6</v>
      </c>
      <c r="F1210" s="399">
        <f>VLOOKUP(C1210,Hoja2!$D$2:$N$5000,4,FALSE)</f>
        <v>43952</v>
      </c>
      <c r="G1210" s="399">
        <f>VLOOKUP(C1210,Hoja2!$D$2:$N$5000,5,FALSE)</f>
        <v>44561</v>
      </c>
      <c r="H1210" s="400">
        <f>VLOOKUP(C1210,Hoja2!$D$2:$N$5000,6,FALSE)</f>
        <v>0.20475199999999999</v>
      </c>
      <c r="I1210" s="400">
        <f>VLOOKUP(C1210,Hoja2!$D$2:$N$5000,7,FALSE)</f>
        <v>0.673184</v>
      </c>
      <c r="J1210" s="400">
        <f>VLOOKUP(C1210,Hoja2!$D$2:$N$5000,8,FALSE)</f>
        <v>0.128</v>
      </c>
      <c r="K1210" s="400">
        <f>VLOOKUP(C1210,Hoja2!$D$2:$N$5000,9,FALSE)</f>
        <v>0.125891</v>
      </c>
      <c r="L1210" s="400">
        <f>VLOOKUP(C1210,Hoja2!$D$2:$N$5000,10,FALSE)</f>
        <v>66.525501000000006</v>
      </c>
      <c r="M1210" s="400">
        <f>VLOOKUP(C1210,Hoja2!$D$2:$N$5000,11,FALSE)</f>
        <v>16.735755000000001</v>
      </c>
    </row>
    <row r="1211" spans="1:13" s="392" customFormat="1">
      <c r="A1211" s="529"/>
      <c r="B1211" s="529"/>
      <c r="C1211" s="398" t="s">
        <v>2253</v>
      </c>
      <c r="D1211" s="402" t="str">
        <f>VLOOKUP(C1211,Hoja2!$D$2:$N$5000,2,FALSE)</f>
        <v>Vidrios, cauchos y plásticos</v>
      </c>
      <c r="E1211" s="444">
        <f>VLOOKUP(C1211,Hoja2!$D$2:$N$5000,3,FALSE)</f>
        <v>7</v>
      </c>
      <c r="F1211" s="399">
        <f>VLOOKUP(C1211,Hoja2!$D$2:$N$5000,4,FALSE)</f>
        <v>43862</v>
      </c>
      <c r="G1211" s="399">
        <f>VLOOKUP(C1211,Hoja2!$D$2:$N$5000,5,FALSE)</f>
        <v>44957</v>
      </c>
      <c r="H1211" s="400">
        <f>VLOOKUP(C1211,Hoja2!$D$2:$N$5000,6,FALSE)</f>
        <v>0.194579</v>
      </c>
      <c r="I1211" s="400">
        <f>VLOOKUP(C1211,Hoja2!$D$2:$N$5000,7,FALSE)</f>
        <v>0.36433100000000002</v>
      </c>
      <c r="J1211" s="400">
        <f>VLOOKUP(C1211,Hoja2!$D$2:$N$5000,8,FALSE)</f>
        <v>0.89722199999999996</v>
      </c>
      <c r="K1211" s="400">
        <f>VLOOKUP(C1211,Hoja2!$D$2:$N$5000,9,FALSE)</f>
        <v>0.88974299999999995</v>
      </c>
      <c r="L1211" s="400">
        <f>VLOOKUP(C1211,Hoja2!$D$2:$N$5000,10,FALSE)</f>
        <v>253.35027600000001</v>
      </c>
      <c r="M1211" s="400">
        <f>VLOOKUP(C1211,Hoja2!$D$2:$N$5000,11,FALSE)</f>
        <v>21.613937</v>
      </c>
    </row>
    <row r="1212" spans="1:13" s="392" customFormat="1">
      <c r="A1212" s="529"/>
      <c r="B1212" s="529"/>
      <c r="C1212" s="398" t="s">
        <v>6172</v>
      </c>
      <c r="D1212" s="402" t="str">
        <f>VLOOKUP(C1212,Hoja2!$D$2:$N$5000,2,FALSE)</f>
        <v>Químicos</v>
      </c>
      <c r="E1212" s="444">
        <f>VLOOKUP(C1212,Hoja2!$D$2:$N$5000,3,FALSE)</f>
        <v>7</v>
      </c>
      <c r="F1212" s="399">
        <f>VLOOKUP(C1212,Hoja2!$D$2:$N$5000,4,FALSE)</f>
        <v>43922</v>
      </c>
      <c r="G1212" s="399">
        <f>VLOOKUP(C1212,Hoja2!$D$2:$N$5000,5,FALSE)</f>
        <v>45016</v>
      </c>
      <c r="H1212" s="400">
        <f>VLOOKUP(C1212,Hoja2!$D$2:$N$5000,6,FALSE)</f>
        <v>0.202178</v>
      </c>
      <c r="I1212" s="400">
        <f>VLOOKUP(C1212,Hoja2!$D$2:$N$5000,7,FALSE)</f>
        <v>0.72111599999999998</v>
      </c>
      <c r="J1212" s="400">
        <f>VLOOKUP(C1212,Hoja2!$D$2:$N$5000,8,FALSE)</f>
        <v>0.81679999999999997</v>
      </c>
      <c r="K1212" s="400">
        <f>VLOOKUP(C1212,Hoja2!$D$2:$N$5000,9,FALSE)</f>
        <v>0.78205400000000003</v>
      </c>
      <c r="L1212" s="400">
        <f>VLOOKUP(C1212,Hoja2!$D$2:$N$5000,10,FALSE)</f>
        <v>456.50969400000002</v>
      </c>
      <c r="M1212" s="400">
        <f>VLOOKUP(C1212,Hoja2!$D$2:$N$5000,11,FALSE)</f>
        <v>15.572870999999999</v>
      </c>
    </row>
    <row r="1213" spans="1:13" s="392" customFormat="1">
      <c r="A1213" s="529"/>
      <c r="B1213" s="529"/>
      <c r="C1213" s="398" t="s">
        <v>6174</v>
      </c>
      <c r="D1213" s="402" t="str">
        <f>VLOOKUP(C1213,Hoja2!$D$2:$N$5000,2,FALSE)</f>
        <v>Químicos</v>
      </c>
      <c r="E1213" s="444">
        <f>VLOOKUP(C1213,Hoja2!$D$2:$N$5000,3,FALSE)</f>
        <v>7</v>
      </c>
      <c r="F1213" s="399">
        <f>VLOOKUP(C1213,Hoja2!$D$2:$N$5000,4,FALSE)</f>
        <v>43922</v>
      </c>
      <c r="G1213" s="399">
        <f>VLOOKUP(C1213,Hoja2!$D$2:$N$5000,5,FALSE)</f>
        <v>45016</v>
      </c>
      <c r="H1213" s="400">
        <f>VLOOKUP(C1213,Hoja2!$D$2:$N$5000,6,FALSE)</f>
        <v>0.19720399999999999</v>
      </c>
      <c r="I1213" s="400">
        <f>VLOOKUP(C1213,Hoja2!$D$2:$N$5000,7,FALSE)</f>
        <v>0.60979399999999995</v>
      </c>
      <c r="J1213" s="400">
        <f>VLOOKUP(C1213,Hoja2!$D$2:$N$5000,8,FALSE)</f>
        <v>0.15228</v>
      </c>
      <c r="K1213" s="400">
        <f>VLOOKUP(C1213,Hoja2!$D$2:$N$5000,9,FALSE)</f>
        <v>0.13591800000000001</v>
      </c>
      <c r="L1213" s="400">
        <f>VLOOKUP(C1213,Hoja2!$D$2:$N$5000,10,FALSE)</f>
        <v>71.973562999999999</v>
      </c>
      <c r="M1213" s="400">
        <f>VLOOKUP(C1213,Hoja2!$D$2:$N$5000,11,FALSE)</f>
        <v>15.998915999999999</v>
      </c>
    </row>
    <row r="1214" spans="1:13" s="392" customFormat="1">
      <c r="A1214" s="529"/>
      <c r="B1214" s="529"/>
      <c r="C1214" s="398" t="s">
        <v>2583</v>
      </c>
      <c r="D1214" s="402" t="str">
        <f>VLOOKUP(C1214,Hoja2!$D$2:$N$5000,2,FALSE)</f>
        <v>Bancos y financieras</v>
      </c>
      <c r="E1214" s="444">
        <f>VLOOKUP(C1214,Hoja2!$D$2:$N$5000,3,FALSE)</f>
        <v>7</v>
      </c>
      <c r="F1214" s="399">
        <f>VLOOKUP(C1214,Hoja2!$D$2:$N$5000,4,FALSE)</f>
        <v>43070</v>
      </c>
      <c r="G1214" s="399">
        <f>VLOOKUP(C1214,Hoja2!$D$2:$N$5000,5,FALSE)</f>
        <v>44165</v>
      </c>
      <c r="H1214" s="400">
        <f>VLOOKUP(C1214,Hoja2!$D$2:$N$5000,6,FALSE)</f>
        <v>0.204044</v>
      </c>
      <c r="I1214" s="400">
        <f>VLOOKUP(C1214,Hoja2!$D$2:$N$5000,7,FALSE)</f>
        <v>0.31025900000000001</v>
      </c>
      <c r="J1214" s="400">
        <f>VLOOKUP(C1214,Hoja2!$D$2:$N$5000,8,FALSE)</f>
        <v>0.1716</v>
      </c>
      <c r="K1214" s="400">
        <f>VLOOKUP(C1214,Hoja2!$D$2:$N$5000,9,FALSE)</f>
        <v>7.5277999999999998E-2</v>
      </c>
      <c r="L1214" s="400">
        <f>VLOOKUP(C1214,Hoja2!$D$2:$N$5000,10,FALSE)</f>
        <v>41.263176000000001</v>
      </c>
      <c r="M1214" s="400">
        <f>VLOOKUP(C1214,Hoja2!$D$2:$N$5000,11,FALSE)</f>
        <v>17.093140999999999</v>
      </c>
    </row>
    <row r="1215" spans="1:13" s="392" customFormat="1">
      <c r="A1215" s="529"/>
      <c r="B1215" s="529"/>
      <c r="C1215" s="398" t="s">
        <v>2368</v>
      </c>
      <c r="D1215" s="402" t="str">
        <f>VLOOKUP(C1215,Hoja2!$D$2:$N$5000,2,FALSE)</f>
        <v>Vidrios, cauchos y plásticos</v>
      </c>
      <c r="E1215" s="444">
        <f>VLOOKUP(C1215,Hoja2!$D$2:$N$5000,3,FALSE)</f>
        <v>7</v>
      </c>
      <c r="F1215" s="399">
        <f>VLOOKUP(C1215,Hoja2!$D$2:$N$5000,4,FALSE)</f>
        <v>42979</v>
      </c>
      <c r="G1215" s="399">
        <f>VLOOKUP(C1215,Hoja2!$D$2:$N$5000,5,FALSE)</f>
        <v>44074</v>
      </c>
      <c r="H1215" s="400">
        <f>VLOOKUP(C1215,Hoja2!$D$2:$N$5000,6,FALSE)</f>
        <v>0.117172</v>
      </c>
      <c r="I1215" s="400">
        <f>VLOOKUP(C1215,Hoja2!$D$2:$N$5000,7,FALSE)</f>
        <v>0.21729299999999999</v>
      </c>
      <c r="J1215" s="400">
        <f>VLOOKUP(C1215,Hoja2!$D$2:$N$5000,8,FALSE)</f>
        <v>0.22600000000000001</v>
      </c>
      <c r="K1215" s="400">
        <f>VLOOKUP(C1215,Hoja2!$D$2:$N$5000,9,FALSE)</f>
        <v>0.11919</v>
      </c>
      <c r="L1215" s="400">
        <f>VLOOKUP(C1215,Hoja2!$D$2:$N$5000,10,FALSE)</f>
        <v>38.054628000000001</v>
      </c>
      <c r="M1215" s="400">
        <f>VLOOKUP(C1215,Hoja2!$D$2:$N$5000,11,FALSE)</f>
        <v>20.270945000000001</v>
      </c>
    </row>
    <row r="1216" spans="1:13" s="392" customFormat="1">
      <c r="A1216" s="529"/>
      <c r="B1216" s="529"/>
      <c r="C1216" s="398" t="s">
        <v>1433</v>
      </c>
      <c r="D1216" s="402" t="str">
        <f>VLOOKUP(C1216,Hoja2!$D$2:$N$5000,2,FALSE)</f>
        <v>Vidrios, cauchos y plásticos</v>
      </c>
      <c r="E1216" s="444">
        <f>VLOOKUP(C1216,Hoja2!$D$2:$N$5000,3,FALSE)</f>
        <v>7</v>
      </c>
      <c r="F1216" s="399">
        <f>VLOOKUP(C1216,Hoja2!$D$2:$N$5000,4,FALSE)</f>
        <v>43709</v>
      </c>
      <c r="G1216" s="399">
        <f>VLOOKUP(C1216,Hoja2!$D$2:$N$5000,5,FALSE)</f>
        <v>44439</v>
      </c>
      <c r="H1216" s="400">
        <f>VLOOKUP(C1216,Hoja2!$D$2:$N$5000,6,FALSE)</f>
        <v>0.20616899999999999</v>
      </c>
      <c r="I1216" s="400">
        <f>VLOOKUP(C1216,Hoja2!$D$2:$N$5000,7,FALSE)</f>
        <v>0.35448000000000002</v>
      </c>
      <c r="J1216" s="400">
        <f>VLOOKUP(C1216,Hoja2!$D$2:$N$5000,8,FALSE)</f>
        <v>0.19719999999999999</v>
      </c>
      <c r="K1216" s="400">
        <f>VLOOKUP(C1216,Hoja2!$D$2:$N$5000,9,FALSE)</f>
        <v>8.8870000000000005E-2</v>
      </c>
      <c r="L1216" s="400">
        <f>VLOOKUP(C1216,Hoja2!$D$2:$N$5000,10,FALSE)</f>
        <v>54.180706999999998</v>
      </c>
      <c r="M1216" s="400">
        <f>VLOOKUP(C1216,Hoja2!$D$2:$N$5000,11,FALSE)</f>
        <v>17.065811</v>
      </c>
    </row>
    <row r="1217" spans="1:13">
      <c r="A1217" s="529"/>
      <c r="B1217" s="529"/>
      <c r="C1217" s="398" t="s">
        <v>2374</v>
      </c>
      <c r="D1217" s="402" t="str">
        <f>VLOOKUP(C1217,Hoja2!$D$2:$N$5000,2,FALSE)</f>
        <v>Vidrios, cauchos y plásticos</v>
      </c>
      <c r="E1217" s="444">
        <f>VLOOKUP(C1217,Hoja2!$D$2:$N$5000,3,FALSE)</f>
        <v>7</v>
      </c>
      <c r="F1217" s="399">
        <f>VLOOKUP(C1217,Hoja2!$D$2:$N$5000,4,FALSE)</f>
        <v>42979</v>
      </c>
      <c r="G1217" s="399">
        <f>VLOOKUP(C1217,Hoja2!$D$2:$N$5000,5,FALSE)</f>
        <v>44074</v>
      </c>
      <c r="H1217" s="400">
        <f>VLOOKUP(C1217,Hoja2!$D$2:$N$5000,6,FALSE)</f>
        <v>7.5615000000000002E-2</v>
      </c>
      <c r="I1217" s="400">
        <f>VLOOKUP(C1217,Hoja2!$D$2:$N$5000,7,FALSE)</f>
        <v>0.38516</v>
      </c>
      <c r="J1217" s="400">
        <f>VLOOKUP(C1217,Hoja2!$D$2:$N$5000,8,FALSE)</f>
        <v>0.49359999999999998</v>
      </c>
      <c r="K1217" s="400">
        <f>VLOOKUP(C1217,Hoja2!$D$2:$N$5000,9,FALSE)</f>
        <v>0.22165199999999999</v>
      </c>
      <c r="L1217" s="400">
        <f>VLOOKUP(C1217,Hoja2!$D$2:$N$5000,10,FALSE)</f>
        <v>147.35360399999999</v>
      </c>
      <c r="M1217" s="400">
        <f>VLOOKUP(C1217,Hoja2!$D$2:$N$5000,11,FALSE)</f>
        <v>16.315249999999999</v>
      </c>
    </row>
    <row r="1218" spans="1:13">
      <c r="A1218" s="529"/>
      <c r="B1218" s="529"/>
      <c r="C1218" s="398" t="s">
        <v>5645</v>
      </c>
      <c r="D1218" s="221" t="str">
        <f>VLOOKUP(C1218,Hoja2!$D$2:$N$5000,2,FALSE)</f>
        <v>Industria Metalúrgica</v>
      </c>
      <c r="E1218" s="304">
        <f>VLOOKUP(C1218,Hoja2!$D$2:$N$5000,3,FALSE)</f>
        <v>7</v>
      </c>
      <c r="F1218" s="217">
        <f>VLOOKUP(C1218,Hoja2!$D$2:$N$5000,4,FALSE)</f>
        <v>44136</v>
      </c>
      <c r="G1218" s="217">
        <f>VLOOKUP(C1218,Hoja2!$D$2:$N$5000,5,FALSE)</f>
        <v>45382</v>
      </c>
      <c r="H1218" s="218">
        <f>VLOOKUP(C1218,Hoja2!$D$2:$N$5000,6,FALSE)</f>
        <v>0.14559900000000001</v>
      </c>
      <c r="I1218" s="218">
        <f>VLOOKUP(C1218,Hoja2!$D$2:$N$5000,7,FALSE)</f>
        <v>0.29018300000000002</v>
      </c>
      <c r="J1218" s="218">
        <f>VLOOKUP(C1218,Hoja2!$D$2:$N$5000,8,FALSE)</f>
        <v>1.4905204000000001</v>
      </c>
      <c r="K1218" s="218">
        <f>VLOOKUP(C1218,Hoja2!$D$2:$N$5000,9,FALSE)</f>
        <v>0.67227400000000004</v>
      </c>
      <c r="L1218" s="218">
        <f>VLOOKUP(C1218,Hoja2!$D$2:$N$5000,10,FALSE)</f>
        <v>335.230751</v>
      </c>
      <c r="M1218" s="218">
        <f>VLOOKUP(C1218,Hoja2!$D$2:$N$5000,11,FALSE)</f>
        <v>17.113137999999999</v>
      </c>
    </row>
    <row r="1219" spans="1:13">
      <c r="A1219" s="529"/>
      <c r="B1219" s="529"/>
      <c r="C1219" s="398" t="s">
        <v>2077</v>
      </c>
      <c r="D1219" s="221" t="str">
        <f>VLOOKUP(C1219,Hoja2!$D$2:$N$5000,2,FALSE)</f>
        <v>Textiles</v>
      </c>
      <c r="E1219" s="215">
        <f>VLOOKUP(C1219,Hoja2!$D$2:$N$5000,3,FALSE)</f>
        <v>7</v>
      </c>
      <c r="F1219" s="217">
        <f>VLOOKUP(C1219,Hoja2!$D$2:$N$5000,4,FALSE)</f>
        <v>42887</v>
      </c>
      <c r="G1219" s="217">
        <f>VLOOKUP(C1219,Hoja2!$D$2:$N$5000,5,FALSE)</f>
        <v>45077</v>
      </c>
      <c r="H1219" s="218">
        <f>VLOOKUP(C1219,Hoja2!$D$2:$N$5000,6,FALSE)</f>
        <v>0.19453699999999999</v>
      </c>
      <c r="I1219" s="218">
        <f>VLOOKUP(C1219,Hoja2!$D$2:$N$5000,7,FALSE)</f>
        <v>0.69373700000000005</v>
      </c>
      <c r="J1219" s="218">
        <f>VLOOKUP(C1219,Hoja2!$D$2:$N$5000,8,FALSE)</f>
        <v>0.51349999999999996</v>
      </c>
      <c r="K1219" s="218">
        <f>VLOOKUP(C1219,Hoja2!$D$2:$N$5000,9,FALSE)</f>
        <v>0.49976199999999998</v>
      </c>
      <c r="L1219" s="218">
        <f>VLOOKUP(C1219,Hoja2!$D$2:$N$5000,10,FALSE)</f>
        <v>276.10179699999998</v>
      </c>
      <c r="M1219" s="218">
        <f>VLOOKUP(C1219,Hoja2!$D$2:$N$5000,11,FALSE)</f>
        <v>21.360700000000001</v>
      </c>
    </row>
    <row r="1220" spans="1:13">
      <c r="A1220" s="529"/>
      <c r="B1220" s="529"/>
      <c r="C1220" s="398" t="s">
        <v>1853</v>
      </c>
      <c r="D1220" s="221" t="str">
        <f>VLOOKUP(C1220,Hoja2!$D$2:$N$5000,2,FALSE)</f>
        <v>Vidrios, cauchos y plásticos</v>
      </c>
      <c r="E1220" s="215">
        <f>VLOOKUP(C1220,Hoja2!$D$2:$N$5000,3,FALSE)</f>
        <v>7</v>
      </c>
      <c r="F1220" s="217">
        <f>VLOOKUP(C1220,Hoja2!$D$2:$N$5000,4,FALSE)</f>
        <v>42795</v>
      </c>
      <c r="G1220" s="217">
        <f>VLOOKUP(C1220,Hoja2!$D$2:$N$5000,5,FALSE)</f>
        <v>44985</v>
      </c>
      <c r="H1220" s="218">
        <f>VLOOKUP(C1220,Hoja2!$D$2:$N$5000,6,FALSE)</f>
        <v>0.19661200000000001</v>
      </c>
      <c r="I1220" s="218">
        <f>VLOOKUP(C1220,Hoja2!$D$2:$N$5000,7,FALSE)</f>
        <v>0.63020799999999999</v>
      </c>
      <c r="J1220" s="218">
        <f>VLOOKUP(C1220,Hoja2!$D$2:$N$5000,8,FALSE)</f>
        <v>0.38779999999999998</v>
      </c>
      <c r="K1220" s="218">
        <f>VLOOKUP(C1220,Hoja2!$D$2:$N$5000,9,FALSE)</f>
        <v>0.39311800000000002</v>
      </c>
      <c r="L1220" s="218">
        <f>VLOOKUP(C1220,Hoja2!$D$2:$N$5000,10,FALSE)</f>
        <v>189.41891699999999</v>
      </c>
      <c r="M1220" s="218">
        <f>VLOOKUP(C1220,Hoja2!$D$2:$N$5000,11,FALSE)</f>
        <v>22.162047000000001</v>
      </c>
    </row>
    <row r="1221" spans="1:13">
      <c r="A1221" s="529"/>
      <c r="B1221" s="529"/>
      <c r="C1221" s="398" t="s">
        <v>1455</v>
      </c>
      <c r="D1221" s="221" t="str">
        <f>VLOOKUP(C1221,Hoja2!$D$2:$N$5000,2,FALSE)</f>
        <v>Otros</v>
      </c>
      <c r="E1221" s="215">
        <f>VLOOKUP(C1221,Hoja2!$D$2:$N$5000,3,FALSE)</f>
        <v>7</v>
      </c>
      <c r="F1221" s="217">
        <f>VLOOKUP(C1221,Hoja2!$D$2:$N$5000,4,FALSE)</f>
        <v>42675</v>
      </c>
      <c r="G1221" s="217">
        <f>VLOOKUP(C1221,Hoja2!$D$2:$N$5000,5,FALSE)</f>
        <v>44074</v>
      </c>
      <c r="H1221" s="218">
        <f>VLOOKUP(C1221,Hoja2!$D$2:$N$5000,6,FALSE)</f>
        <v>0.202288</v>
      </c>
      <c r="I1221" s="218">
        <f>VLOOKUP(C1221,Hoja2!$D$2:$N$5000,7,FALSE)</f>
        <v>0.63226899999999997</v>
      </c>
      <c r="J1221" s="218">
        <f>VLOOKUP(C1221,Hoja2!$D$2:$N$5000,8,FALSE)</f>
        <v>4.6258000000000001E-2</v>
      </c>
      <c r="K1221" s="218">
        <f>VLOOKUP(C1221,Hoja2!$D$2:$N$5000,9,FALSE)</f>
        <v>4.1820999999999997E-2</v>
      </c>
      <c r="L1221" s="218">
        <f>VLOOKUP(C1221,Hoja2!$D$2:$N$5000,10,FALSE)</f>
        <v>22.668182999999999</v>
      </c>
      <c r="M1221" s="218">
        <f>VLOOKUP(C1221,Hoja2!$D$2:$N$5000,11,FALSE)</f>
        <v>19.002493999999999</v>
      </c>
    </row>
    <row r="1222" spans="1:13">
      <c r="A1222" s="529"/>
      <c r="B1222" s="529"/>
      <c r="C1222" s="398" t="s">
        <v>2838</v>
      </c>
      <c r="D1222" s="221" t="str">
        <f>VLOOKUP(C1222,Hoja2!$D$2:$N$5000,2,FALSE)</f>
        <v>Bancos y financieras</v>
      </c>
      <c r="E1222" s="215">
        <f>VLOOKUP(C1222,Hoja2!$D$2:$N$5000,3,FALSE)</f>
        <v>7</v>
      </c>
      <c r="F1222" s="217">
        <f>VLOOKUP(C1222,Hoja2!$D$2:$N$5000,4,FALSE)</f>
        <v>43191</v>
      </c>
      <c r="G1222" s="217">
        <f>VLOOKUP(C1222,Hoja2!$D$2:$N$5000,5,FALSE)</f>
        <v>44286</v>
      </c>
      <c r="H1222" s="218">
        <f>VLOOKUP(C1222,Hoja2!$D$2:$N$5000,6,FALSE)</f>
        <v>0.19273999999999999</v>
      </c>
      <c r="I1222" s="218">
        <f>VLOOKUP(C1222,Hoja2!$D$2:$N$5000,7,FALSE)</f>
        <v>0.62852300000000005</v>
      </c>
      <c r="J1222" s="218">
        <f>VLOOKUP(C1222,Hoja2!$D$2:$N$5000,8,FALSE)</f>
        <v>0.27067799999999997</v>
      </c>
      <c r="K1222" s="218">
        <f>VLOOKUP(C1222,Hoja2!$D$2:$N$5000,9,FALSE)</f>
        <v>0.207014</v>
      </c>
      <c r="L1222" s="218">
        <f>VLOOKUP(C1222,Hoja2!$D$2:$N$5000,10,FALSE)</f>
        <v>131.86298500000001</v>
      </c>
      <c r="M1222" s="218">
        <f>VLOOKUP(C1222,Hoja2!$D$2:$N$5000,11,FALSE)</f>
        <v>19.320547999999999</v>
      </c>
    </row>
    <row r="1223" spans="1:13">
      <c r="A1223" s="529"/>
      <c r="B1223" s="529"/>
      <c r="C1223" s="398" t="s">
        <v>2834</v>
      </c>
      <c r="D1223" s="221" t="str">
        <f>VLOOKUP(C1223,Hoja2!$D$2:$N$5000,2,FALSE)</f>
        <v>Vidrios, cauchos y plásticos</v>
      </c>
      <c r="E1223" s="215">
        <f>VLOOKUP(C1223,Hoja2!$D$2:$N$5000,3,FALSE)</f>
        <v>7</v>
      </c>
      <c r="F1223" s="217">
        <f>VLOOKUP(C1223,Hoja2!$D$2:$N$5000,4,FALSE)</f>
        <v>43191</v>
      </c>
      <c r="G1223" s="217">
        <f>VLOOKUP(C1223,Hoja2!$D$2:$N$5000,5,FALSE)</f>
        <v>44286</v>
      </c>
      <c r="H1223" s="218">
        <f>VLOOKUP(C1223,Hoja2!$D$2:$N$5000,6,FALSE)</f>
        <v>0.198602</v>
      </c>
      <c r="I1223" s="218">
        <f>VLOOKUP(C1223,Hoja2!$D$2:$N$5000,7,FALSE)</f>
        <v>0.647455</v>
      </c>
      <c r="J1223" s="218">
        <f>VLOOKUP(C1223,Hoja2!$D$2:$N$5000,8,FALSE)</f>
        <v>0.40038000000000001</v>
      </c>
      <c r="K1223" s="218">
        <f>VLOOKUP(C1223,Hoja2!$D$2:$N$5000,9,FALSE)</f>
        <v>0.39102700000000001</v>
      </c>
      <c r="L1223" s="218">
        <f>VLOOKUP(C1223,Hoja2!$D$2:$N$5000,10,FALSE)</f>
        <v>200.90926899999999</v>
      </c>
      <c r="M1223" s="218">
        <f>VLOOKUP(C1223,Hoja2!$D$2:$N$5000,11,FALSE)</f>
        <v>20.162790000000001</v>
      </c>
    </row>
    <row r="1224" spans="1:13">
      <c r="A1224" s="529"/>
      <c r="B1224" s="529"/>
      <c r="C1224" s="398" t="s">
        <v>469</v>
      </c>
      <c r="D1224" s="221" t="str">
        <f>VLOOKUP(C1224,Hoja2!$D$2:$N$5000,2,FALSE)</f>
        <v>Textiles</v>
      </c>
      <c r="E1224" s="215">
        <f>VLOOKUP(C1224,Hoja2!$D$2:$N$5000,3,FALSE)</f>
        <v>7</v>
      </c>
      <c r="F1224" s="217">
        <f>VLOOKUP(C1224,Hoja2!$D$2:$N$5000,4,FALSE)</f>
        <v>42248</v>
      </c>
      <c r="G1224" s="217">
        <f>VLOOKUP(C1224,Hoja2!$D$2:$N$5000,5,FALSE)</f>
        <v>44561</v>
      </c>
      <c r="H1224" s="218">
        <f>VLOOKUP(C1224,Hoja2!$D$2:$N$5000,6,FALSE)</f>
        <v>0.21177799999999999</v>
      </c>
      <c r="I1224" s="218">
        <f>VLOOKUP(C1224,Hoja2!$D$2:$N$5000,7,FALSE)</f>
        <v>0.91474599999999995</v>
      </c>
      <c r="J1224" s="218">
        <f>VLOOKUP(C1224,Hoja2!$D$2:$N$5000,8,FALSE)</f>
        <v>0.51019999999999999</v>
      </c>
      <c r="K1224" s="218">
        <f>VLOOKUP(C1224,Hoja2!$D$2:$N$5000,9,FALSE)</f>
        <v>0.52380899999999997</v>
      </c>
      <c r="L1224" s="218">
        <f>VLOOKUP(C1224,Hoja2!$D$2:$N$5000,10,FALSE)</f>
        <v>361.722106</v>
      </c>
      <c r="M1224" s="218">
        <f>VLOOKUP(C1224,Hoja2!$D$2:$N$5000,11,FALSE)</f>
        <v>16.211182000000001</v>
      </c>
    </row>
    <row r="1225" spans="1:13">
      <c r="A1225" s="529"/>
      <c r="B1225" s="529"/>
      <c r="C1225" s="398" t="s">
        <v>471</v>
      </c>
      <c r="D1225" s="221" t="str">
        <f>VLOOKUP(C1225,Hoja2!$D$2:$N$5000,2,FALSE)</f>
        <v>Textiles</v>
      </c>
      <c r="E1225" s="215">
        <f>VLOOKUP(C1225,Hoja2!$D$2:$N$5000,3,FALSE)</f>
        <v>7</v>
      </c>
      <c r="F1225" s="217">
        <f>VLOOKUP(C1225,Hoja2!$D$2:$N$5000,4,FALSE)</f>
        <v>42248</v>
      </c>
      <c r="G1225" s="217">
        <f>VLOOKUP(C1225,Hoja2!$D$2:$N$5000,5,FALSE)</f>
        <v>44561</v>
      </c>
      <c r="H1225" s="218">
        <f>VLOOKUP(C1225,Hoja2!$D$2:$N$5000,6,FALSE)</f>
        <v>0.202704</v>
      </c>
      <c r="I1225" s="218">
        <f>VLOOKUP(C1225,Hoja2!$D$2:$N$5000,7,FALSE)</f>
        <v>0.80079400000000001</v>
      </c>
      <c r="J1225" s="218">
        <f>VLOOKUP(C1225,Hoja2!$D$2:$N$5000,8,FALSE)</f>
        <v>0.63370000000000004</v>
      </c>
      <c r="K1225" s="218">
        <f>VLOOKUP(C1225,Hoja2!$D$2:$N$5000,9,FALSE)</f>
        <v>0.64613500000000001</v>
      </c>
      <c r="L1225" s="218">
        <f>VLOOKUP(C1225,Hoja2!$D$2:$N$5000,10,FALSE)</f>
        <v>393.30755099999999</v>
      </c>
      <c r="M1225" s="218">
        <f>VLOOKUP(C1225,Hoja2!$D$2:$N$5000,11,FALSE)</f>
        <v>16.756053999999999</v>
      </c>
    </row>
    <row r="1226" spans="1:13">
      <c r="A1226" s="529"/>
      <c r="B1226" s="529"/>
      <c r="C1226" s="398" t="s">
        <v>473</v>
      </c>
      <c r="D1226" s="221" t="str">
        <f>VLOOKUP(C1226,Hoja2!$D$2:$N$5000,2,FALSE)</f>
        <v>Textiles</v>
      </c>
      <c r="E1226" s="215">
        <f>VLOOKUP(C1226,Hoja2!$D$2:$N$5000,3,FALSE)</f>
        <v>7</v>
      </c>
      <c r="F1226" s="217">
        <f>VLOOKUP(C1226,Hoja2!$D$2:$N$5000,4,FALSE)</f>
        <v>42248</v>
      </c>
      <c r="G1226" s="217">
        <f>VLOOKUP(C1226,Hoja2!$D$2:$N$5000,5,FALSE)</f>
        <v>44561</v>
      </c>
      <c r="H1226" s="218">
        <f>VLOOKUP(C1226,Hoja2!$D$2:$N$5000,6,FALSE)</f>
        <v>0.21227699999999999</v>
      </c>
      <c r="I1226" s="218">
        <f>VLOOKUP(C1226,Hoja2!$D$2:$N$5000,7,FALSE)</f>
        <v>0.78010900000000005</v>
      </c>
      <c r="J1226" s="218">
        <f>VLOOKUP(C1226,Hoja2!$D$2:$N$5000,8,FALSE)</f>
        <v>1.1074440000000001</v>
      </c>
      <c r="K1226" s="218">
        <f>VLOOKUP(C1226,Hoja2!$D$2:$N$5000,9,FALSE)</f>
        <v>1.1573979999999999</v>
      </c>
      <c r="L1226" s="218">
        <f>VLOOKUP(C1226,Hoja2!$D$2:$N$5000,10,FALSE)</f>
        <v>669.59685999999999</v>
      </c>
      <c r="M1226" s="218">
        <f>VLOOKUP(C1226,Hoja2!$D$2:$N$5000,11,FALSE)</f>
        <v>16.995166999999999</v>
      </c>
    </row>
    <row r="1227" spans="1:13">
      <c r="A1227" s="529"/>
      <c r="B1227" s="529"/>
      <c r="C1227" s="398" t="s">
        <v>475</v>
      </c>
      <c r="D1227" s="221" t="str">
        <f>VLOOKUP(C1227,Hoja2!$D$2:$N$5000,2,FALSE)</f>
        <v>Textiles</v>
      </c>
      <c r="E1227" s="215">
        <f>VLOOKUP(C1227,Hoja2!$D$2:$N$5000,3,FALSE)</f>
        <v>7</v>
      </c>
      <c r="F1227" s="217">
        <f>VLOOKUP(C1227,Hoja2!$D$2:$N$5000,4,FALSE)</f>
        <v>42248</v>
      </c>
      <c r="G1227" s="217">
        <f>VLOOKUP(C1227,Hoja2!$D$2:$N$5000,5,FALSE)</f>
        <v>44561</v>
      </c>
      <c r="H1227" s="218">
        <f>VLOOKUP(C1227,Hoja2!$D$2:$N$5000,6,FALSE)</f>
        <v>0.213306</v>
      </c>
      <c r="I1227" s="218">
        <f>VLOOKUP(C1227,Hoja2!$D$2:$N$5000,7,FALSE)</f>
        <v>0.82311900000000005</v>
      </c>
      <c r="J1227" s="218">
        <f>VLOOKUP(C1227,Hoja2!$D$2:$N$5000,8,FALSE)</f>
        <v>0.66159999999999997</v>
      </c>
      <c r="K1227" s="218">
        <f>VLOOKUP(C1227,Hoja2!$D$2:$N$5000,9,FALSE)</f>
        <v>0.69004799999999999</v>
      </c>
      <c r="L1227" s="218">
        <f>VLOOKUP(C1227,Hoja2!$D$2:$N$5000,10,FALSE)</f>
        <v>422.080309</v>
      </c>
      <c r="M1227" s="218">
        <f>VLOOKUP(C1227,Hoja2!$D$2:$N$5000,11,FALSE)</f>
        <v>16.733805</v>
      </c>
    </row>
    <row r="1228" spans="1:13">
      <c r="A1228" s="529"/>
      <c r="B1228" s="529"/>
      <c r="C1228" s="398" t="s">
        <v>477</v>
      </c>
      <c r="D1228" s="221" t="str">
        <f>VLOOKUP(C1228,Hoja2!$D$2:$N$5000,2,FALSE)</f>
        <v>Textiles</v>
      </c>
      <c r="E1228" s="215">
        <f>VLOOKUP(C1228,Hoja2!$D$2:$N$5000,3,FALSE)</f>
        <v>7</v>
      </c>
      <c r="F1228" s="217">
        <f>VLOOKUP(C1228,Hoja2!$D$2:$N$5000,4,FALSE)</f>
        <v>42248</v>
      </c>
      <c r="G1228" s="217">
        <f>VLOOKUP(C1228,Hoja2!$D$2:$N$5000,5,FALSE)</f>
        <v>44561</v>
      </c>
      <c r="H1228" s="218">
        <f>VLOOKUP(C1228,Hoja2!$D$2:$N$5000,6,FALSE)</f>
        <v>0.21132000000000001</v>
      </c>
      <c r="I1228" s="218">
        <f>VLOOKUP(C1228,Hoja2!$D$2:$N$5000,7,FALSE)</f>
        <v>0.88987300000000003</v>
      </c>
      <c r="J1228" s="218">
        <f>VLOOKUP(C1228,Hoja2!$D$2:$N$5000,8,FALSE)</f>
        <v>1.2751999999999999</v>
      </c>
      <c r="K1228" s="218">
        <f>VLOOKUP(C1228,Hoja2!$D$2:$N$5000,9,FALSE)</f>
        <v>1.333046</v>
      </c>
      <c r="L1228" s="218">
        <f>VLOOKUP(C1228,Hoja2!$D$2:$N$5000,10,FALSE)</f>
        <v>879.49631399999998</v>
      </c>
      <c r="M1228" s="218">
        <f>VLOOKUP(C1228,Hoja2!$D$2:$N$5000,11,FALSE)</f>
        <v>16.400223</v>
      </c>
    </row>
    <row r="1229" spans="1:13" ht="12.75">
      <c r="A1229" s="530" t="s">
        <v>4061</v>
      </c>
      <c r="B1229" s="531"/>
      <c r="C1229" s="531"/>
      <c r="D1229" s="531"/>
      <c r="E1229" s="531"/>
      <c r="F1229" s="531"/>
      <c r="G1229" s="532"/>
      <c r="H1229" s="195">
        <f>+Hoja3!S32</f>
        <v>0.20219899999999999</v>
      </c>
      <c r="I1229" s="195">
        <f>+Hoja3!T32</f>
        <v>0.72421199999999997</v>
      </c>
      <c r="J1229"/>
      <c r="K1229"/>
      <c r="L1229" s="195">
        <f>+Hoja3!W32</f>
        <v>36003.231664999999</v>
      </c>
      <c r="M1229" s="195">
        <f>+Hoja3!X32</f>
        <v>18.730858000000001</v>
      </c>
    </row>
    <row r="1230" spans="1:13" ht="12.75">
      <c r="A1230"/>
      <c r="B1230"/>
      <c r="C1230"/>
      <c r="D1230"/>
      <c r="E1230"/>
      <c r="F1230"/>
      <c r="G1230"/>
      <c r="H1230"/>
      <c r="I1230"/>
      <c r="J1230"/>
      <c r="K1230"/>
      <c r="L1230"/>
      <c r="M1230"/>
    </row>
    <row r="1231" spans="1:13">
      <c r="A1231" s="528" t="s">
        <v>4062</v>
      </c>
      <c r="B1231" s="528" t="s">
        <v>3818</v>
      </c>
      <c r="C1231" s="398" t="s">
        <v>5957</v>
      </c>
      <c r="D1231" s="221" t="str">
        <f>VLOOKUP(C1231,Hoja2!$D$2:$N$5000,2,FALSE)</f>
        <v>Minería</v>
      </c>
      <c r="E1231" s="215">
        <f>VLOOKUP(C1231,Hoja2!$D$2:$N$5000,3,FALSE)</f>
        <v>5</v>
      </c>
      <c r="F1231" s="217">
        <f>VLOOKUP(C1231,Hoja2!$D$2:$N$5000,4,FALSE)</f>
        <v>44044</v>
      </c>
      <c r="G1231" s="217">
        <f>VLOOKUP(C1231,Hoja2!$D$2:$N$5000,5,FALSE)</f>
        <v>45657</v>
      </c>
      <c r="H1231" s="218">
        <f>VLOOKUP(C1231,Hoja2!$D$2:$N$5000,6,FALSE)</f>
        <v>0.21043300000000001</v>
      </c>
      <c r="I1231" s="218">
        <f>VLOOKUP(C1231,Hoja2!$D$2:$N$5000,7,FALSE)</f>
        <v>0.81972599999999995</v>
      </c>
      <c r="J1231" s="218">
        <f>VLOOKUP(C1231,Hoja2!$D$2:$N$5000,8,FALSE)</f>
        <v>2.0541200000000002</v>
      </c>
      <c r="K1231" s="218">
        <f>VLOOKUP(C1231,Hoja2!$D$2:$N$5000,9,FALSE)</f>
        <v>2.056311</v>
      </c>
      <c r="L1231" s="218">
        <f>VLOOKUP(C1231,Hoja2!$D$2:$N$5000,10,FALSE)</f>
        <v>1281.57348</v>
      </c>
      <c r="M1231" s="218">
        <f>VLOOKUP(C1231,Hoja2!$D$2:$N$5000,11,FALSE)</f>
        <v>11.54312</v>
      </c>
    </row>
    <row r="1232" spans="1:13">
      <c r="A1232" s="529"/>
      <c r="B1232" s="529"/>
      <c r="C1232" s="398" t="s">
        <v>5363</v>
      </c>
      <c r="D1232" s="221" t="str">
        <f>VLOOKUP(C1232,Hoja2!$D$2:$N$5000,2,FALSE)</f>
        <v>Bebidas</v>
      </c>
      <c r="E1232" s="215">
        <f>VLOOKUP(C1232,Hoja2!$D$2:$N$5000,3,FALSE)</f>
        <v>9</v>
      </c>
      <c r="F1232" s="217">
        <f>VLOOKUP(C1232,Hoja2!$D$2:$N$5000,4,FALSE)</f>
        <v>42370</v>
      </c>
      <c r="G1232" s="217">
        <f>VLOOKUP(C1232,Hoja2!$D$2:$N$5000,5,FALSE)</f>
        <v>45291</v>
      </c>
      <c r="H1232" s="218">
        <f>VLOOKUP(C1232,Hoja2!$D$2:$N$5000,6,FALSE)</f>
        <v>0.201263</v>
      </c>
      <c r="I1232" s="218">
        <f>VLOOKUP(C1232,Hoja2!$D$2:$N$5000,7,FALSE)</f>
        <v>0.55867199999999995</v>
      </c>
      <c r="J1232" s="218">
        <f>VLOOKUP(C1232,Hoja2!$D$2:$N$5000,8,FALSE)</f>
        <v>2.0141596000000002</v>
      </c>
      <c r="K1232" s="218">
        <f>VLOOKUP(C1232,Hoja2!$D$2:$N$5000,9,FALSE)</f>
        <v>2.0425990000000001</v>
      </c>
      <c r="L1232" s="218">
        <f>VLOOKUP(C1232,Hoja2!$D$2:$N$5000,10,FALSE)</f>
        <v>847.23729200000002</v>
      </c>
      <c r="M1232" s="218">
        <f>VLOOKUP(C1232,Hoja2!$D$2:$N$5000,11,FALSE)</f>
        <v>13.326480999999999</v>
      </c>
    </row>
    <row r="1233" spans="1:13">
      <c r="A1233" s="529"/>
      <c r="B1233" s="529"/>
      <c r="C1233" s="398" t="s">
        <v>7256</v>
      </c>
      <c r="D1233" s="221" t="str">
        <f>VLOOKUP(C1233,Hoja2!$D$2:$N$5000,2,FALSE)</f>
        <v>Industria Metalúrgica</v>
      </c>
      <c r="E1233" s="215">
        <f>VLOOKUP(C1233,Hoja2!$D$2:$N$5000,3,FALSE)</f>
        <v>7</v>
      </c>
      <c r="F1233" s="217">
        <f>VLOOKUP(C1233,Hoja2!$D$2:$N$5000,4,FALSE)</f>
        <v>44378</v>
      </c>
      <c r="G1233" s="217">
        <f>VLOOKUP(C1233,Hoja2!$D$2:$N$5000,5,FALSE)</f>
        <v>44561</v>
      </c>
      <c r="H1233" s="218">
        <f>VLOOKUP(C1233,Hoja2!$D$2:$N$5000,6,FALSE)</f>
        <v>1</v>
      </c>
      <c r="I1233" s="218">
        <f>VLOOKUP(C1233,Hoja2!$D$2:$N$5000,7,FALSE)</f>
        <v>6.7766999999999994E-2</v>
      </c>
      <c r="J1233" s="218">
        <f>VLOOKUP(C1233,Hoja2!$D$2:$N$5000,8,FALSE)</f>
        <v>117.40569360000001</v>
      </c>
      <c r="K1233" s="218">
        <f>VLOOKUP(C1233,Hoja2!$D$2:$N$5000,9,FALSE)</f>
        <v>117.40600000000001</v>
      </c>
      <c r="L1233" s="218">
        <f>VLOOKUP(C1233,Hoja2!$D$2:$N$5000,10,FALSE)</f>
        <v>5919.4539999999997</v>
      </c>
      <c r="M1233" s="218">
        <f>VLOOKUP(C1233,Hoja2!$D$2:$N$5000,11,FALSE)</f>
        <v>56.560848</v>
      </c>
    </row>
    <row r="1234" spans="1:13">
      <c r="A1234" s="529"/>
      <c r="B1234" s="529"/>
      <c r="C1234" s="398" t="s">
        <v>5362</v>
      </c>
      <c r="D1234" s="221" t="str">
        <f>VLOOKUP(C1234,Hoja2!$D$2:$N$5000,2,FALSE)</f>
        <v>Hidrocarburos</v>
      </c>
      <c r="E1234" s="215">
        <f>VLOOKUP(C1234,Hoja2!$D$2:$N$5000,3,FALSE)</f>
        <v>6</v>
      </c>
      <c r="F1234" s="217">
        <f>VLOOKUP(C1234,Hoja2!$D$2:$N$5000,4,FALSE)</f>
        <v>42583</v>
      </c>
      <c r="G1234" s="217">
        <f>VLOOKUP(C1234,Hoja2!$D$2:$N$5000,5,FALSE)</f>
        <v>44926</v>
      </c>
      <c r="H1234" s="218">
        <f>VLOOKUP(C1234,Hoja2!$D$2:$N$5000,6,FALSE)</f>
        <v>0.20894799999999999</v>
      </c>
      <c r="I1234" s="218">
        <f>VLOOKUP(C1234,Hoja2!$D$2:$N$5000,7,FALSE)</f>
        <v>0.84116999999999997</v>
      </c>
      <c r="J1234" s="218">
        <f>VLOOKUP(C1234,Hoja2!$D$2:$N$5000,8,FALSE)</f>
        <v>20.305199999999999</v>
      </c>
      <c r="K1234" s="218">
        <f>VLOOKUP(C1234,Hoja2!$D$2:$N$5000,9,FALSE)</f>
        <v>20.426829999999999</v>
      </c>
      <c r="L1234" s="218">
        <f>VLOOKUP(C1234,Hoja2!$D$2:$N$5000,10,FALSE)</f>
        <v>12781.321179</v>
      </c>
      <c r="M1234" s="218">
        <f>VLOOKUP(C1234,Hoja2!$D$2:$N$5000,11,FALSE)</f>
        <v>11.250239000000001</v>
      </c>
    </row>
    <row r="1235" spans="1:13">
      <c r="A1235" s="529"/>
      <c r="B1235" s="529"/>
      <c r="C1235" s="398" t="s">
        <v>6428</v>
      </c>
      <c r="D1235" s="221" t="str">
        <f>VLOOKUP(C1235,Hoja2!$D$2:$N$5000,2,FALSE)</f>
        <v>Transporte</v>
      </c>
      <c r="E1235" s="215">
        <f>VLOOKUP(C1235,Hoja2!$D$2:$N$5000,3,FALSE)</f>
        <v>6</v>
      </c>
      <c r="F1235" s="217">
        <f>VLOOKUP(C1235,Hoja2!$D$2:$N$5000,4,FALSE)</f>
        <v>44013</v>
      </c>
      <c r="G1235" s="217">
        <f>VLOOKUP(C1235,Hoja2!$D$2:$N$5000,5,FALSE)</f>
        <v>48579</v>
      </c>
      <c r="H1235" s="218">
        <f>VLOOKUP(C1235,Hoja2!$D$2:$N$5000,6,FALSE)</f>
        <v>0.117356</v>
      </c>
      <c r="I1235" s="218">
        <f>VLOOKUP(C1235,Hoja2!$D$2:$N$5000,7,FALSE)</f>
        <v>0.83668600000000004</v>
      </c>
      <c r="J1235" s="218">
        <f>VLOOKUP(C1235,Hoja2!$D$2:$N$5000,8,FALSE)</f>
        <v>21.252962799999999</v>
      </c>
      <c r="K1235" s="218">
        <f>VLOOKUP(C1235,Hoja2!$D$2:$N$5000,9,FALSE)</f>
        <v>10.415487000000001</v>
      </c>
      <c r="L1235" s="218">
        <f>VLOOKUP(C1235,Hoja2!$D$2:$N$5000,10,FALSE)</f>
        <v>13370.091463000001</v>
      </c>
      <c r="M1235" s="218">
        <f>VLOOKUP(C1235,Hoja2!$D$2:$N$5000,11,FALSE)</f>
        <v>16.594466000000001</v>
      </c>
    </row>
    <row r="1236" spans="1:13">
      <c r="A1236" s="529"/>
      <c r="B1236" s="529"/>
      <c r="C1236" s="398" t="s">
        <v>5361</v>
      </c>
      <c r="D1236" s="221" t="str">
        <f>VLOOKUP(C1236,Hoja2!$D$2:$N$5000,2,FALSE)</f>
        <v>Químicos</v>
      </c>
      <c r="E1236" s="215">
        <f>VLOOKUP(C1236,Hoja2!$D$2:$N$5000,3,FALSE)</f>
        <v>6</v>
      </c>
      <c r="F1236" s="217">
        <f>VLOOKUP(C1236,Hoja2!$D$2:$N$5000,4,FALSE)</f>
        <v>41548</v>
      </c>
      <c r="G1236" s="217">
        <f>VLOOKUP(C1236,Hoja2!$D$2:$N$5000,5,FALSE)</f>
        <v>48579</v>
      </c>
      <c r="H1236" s="218">
        <f>VLOOKUP(C1236,Hoja2!$D$2:$N$5000,6,FALSE)</f>
        <v>0.10354099999999999</v>
      </c>
      <c r="I1236" s="218">
        <f>VLOOKUP(C1236,Hoja2!$D$2:$N$5000,7,FALSE)</f>
        <v>0.76732900000000004</v>
      </c>
      <c r="J1236" s="218">
        <f>VLOOKUP(C1236,Hoja2!$D$2:$N$5000,8,FALSE)</f>
        <v>31.012308399999998</v>
      </c>
      <c r="K1236" s="218">
        <f>VLOOKUP(C1236,Hoja2!$D$2:$N$5000,9,FALSE)</f>
        <v>15.045940999999999</v>
      </c>
      <c r="L1236" s="218">
        <f>VLOOKUP(C1236,Hoja2!$D$2:$N$5000,10,FALSE)</f>
        <v>17892.391041999999</v>
      </c>
      <c r="M1236" s="218">
        <f>VLOOKUP(C1236,Hoja2!$D$2:$N$5000,11,FALSE)</f>
        <v>16.773600999999999</v>
      </c>
    </row>
    <row r="1237" spans="1:13">
      <c r="A1237" s="529"/>
      <c r="B1237" s="529"/>
      <c r="C1237" s="398" t="s">
        <v>5461</v>
      </c>
      <c r="D1237" s="221" t="str">
        <f>VLOOKUP(C1237,Hoja2!$D$2:$N$5000,2,FALSE)</f>
        <v>Minería</v>
      </c>
      <c r="E1237" s="215">
        <f>VLOOKUP(C1237,Hoja2!$D$2:$N$5000,3,FALSE)</f>
        <v>3</v>
      </c>
      <c r="F1237" s="217">
        <f>VLOOKUP(C1237,Hoja2!$D$2:$N$5000,4,FALSE)</f>
        <v>44197</v>
      </c>
      <c r="G1237" s="217">
        <f>VLOOKUP(C1237,Hoja2!$D$2:$N$5000,5,FALSE)</f>
        <v>45291</v>
      </c>
      <c r="H1237" s="218">
        <f>VLOOKUP(C1237,Hoja2!$D$2:$N$5000,6,FALSE)</f>
        <v>0.21212600000000001</v>
      </c>
      <c r="I1237" s="218">
        <f>VLOOKUP(C1237,Hoja2!$D$2:$N$5000,7,FALSE)</f>
        <v>0.88533700000000004</v>
      </c>
      <c r="J1237" s="218">
        <f>VLOOKUP(C1237,Hoja2!$D$2:$N$5000,8,FALSE)</f>
        <v>6.8457607999999999</v>
      </c>
      <c r="K1237" s="218">
        <f>VLOOKUP(C1237,Hoja2!$D$2:$N$5000,9,FALSE)</f>
        <v>6.6970000000000001</v>
      </c>
      <c r="L1237" s="218">
        <f>VLOOKUP(C1237,Hoja2!$D$2:$N$5000,10,FALSE)</f>
        <v>4509.2420000000002</v>
      </c>
      <c r="M1237" s="218">
        <f>VLOOKUP(C1237,Hoja2!$D$2:$N$5000,11,FALSE)</f>
        <v>11.751944999999999</v>
      </c>
    </row>
    <row r="1238" spans="1:13">
      <c r="A1238" s="529"/>
      <c r="B1238" s="529"/>
      <c r="C1238" s="398" t="s">
        <v>5462</v>
      </c>
      <c r="D1238" s="221" t="str">
        <f>VLOOKUP(C1238,Hoja2!$D$2:$N$5000,2,FALSE)</f>
        <v>Minería</v>
      </c>
      <c r="E1238" s="215">
        <f>VLOOKUP(C1238,Hoja2!$D$2:$N$5000,3,FALSE)</f>
        <v>3</v>
      </c>
      <c r="F1238" s="217">
        <f>VLOOKUP(C1238,Hoja2!$D$2:$N$5000,4,FALSE)</f>
        <v>44197</v>
      </c>
      <c r="G1238" s="217">
        <f>VLOOKUP(C1238,Hoja2!$D$2:$N$5000,5,FALSE)</f>
        <v>45291</v>
      </c>
      <c r="H1238" s="218">
        <f>VLOOKUP(C1238,Hoja2!$D$2:$N$5000,6,FALSE)</f>
        <v>0.21284900000000001</v>
      </c>
      <c r="I1238" s="218">
        <f>VLOOKUP(C1238,Hoja2!$D$2:$N$5000,7,FALSE)</f>
        <v>0.79663099999999998</v>
      </c>
      <c r="J1238" s="218">
        <f>VLOOKUP(C1238,Hoja2!$D$2:$N$5000,8,FALSE)</f>
        <v>14.491042</v>
      </c>
      <c r="K1238" s="218">
        <f>VLOOKUP(C1238,Hoja2!$D$2:$N$5000,9,FALSE)</f>
        <v>14.232408</v>
      </c>
      <c r="L1238" s="218">
        <f>VLOOKUP(C1238,Hoja2!$D$2:$N$5000,10,FALSE)</f>
        <v>8605.9285020000007</v>
      </c>
      <c r="M1238" s="218">
        <f>VLOOKUP(C1238,Hoja2!$D$2:$N$5000,11,FALSE)</f>
        <v>12.213118</v>
      </c>
    </row>
    <row r="1239" spans="1:13">
      <c r="A1239" s="529"/>
      <c r="B1239" s="542"/>
      <c r="C1239" s="398" t="s">
        <v>6991</v>
      </c>
      <c r="D1239" s="221" t="str">
        <f>VLOOKUP(C1239,Hoja2!$D$2:$N$5000,2,FALSE)</f>
        <v>Minería</v>
      </c>
      <c r="E1239" s="215">
        <f>VLOOKUP(C1239,Hoja2!$D$2:$N$5000,3,FALSE)</f>
        <v>3</v>
      </c>
      <c r="F1239" s="217">
        <f>VLOOKUP(C1239,Hoja2!$D$2:$N$5000,4,FALSE)</f>
        <v>44287</v>
      </c>
      <c r="G1239" s="217">
        <f>VLOOKUP(C1239,Hoja2!$D$2:$N$5000,5,FALSE)</f>
        <v>46022</v>
      </c>
      <c r="H1239" s="218">
        <f>VLOOKUP(C1239,Hoja2!$D$2:$N$5000,6,FALSE)</f>
        <v>0.21645600000000001</v>
      </c>
      <c r="I1239" s="218">
        <f>VLOOKUP(C1239,Hoja2!$D$2:$N$5000,7,FALSE)</f>
        <v>0.84391899999999997</v>
      </c>
      <c r="J1239" s="218">
        <f>VLOOKUP(C1239,Hoja2!$D$2:$N$5000,8,FALSE)</f>
        <v>31.698773599999999</v>
      </c>
      <c r="K1239" s="218">
        <f>VLOOKUP(C1239,Hoja2!$D$2:$N$5000,9,FALSE)</f>
        <v>31.213301999999999</v>
      </c>
      <c r="L1239" s="218">
        <f>VLOOKUP(C1239,Hoja2!$D$2:$N$5000,10,FALSE)</f>
        <v>19942.71081</v>
      </c>
      <c r="M1239" s="218">
        <f>VLOOKUP(C1239,Hoja2!$D$2:$N$5000,11,FALSE)</f>
        <v>11.434452</v>
      </c>
    </row>
    <row r="1240" spans="1:13">
      <c r="A1240" s="529"/>
      <c r="B1240" s="534" t="s">
        <v>3819</v>
      </c>
      <c r="C1240" s="398" t="s">
        <v>247</v>
      </c>
      <c r="D1240" s="221" t="str">
        <f>VLOOKUP(C1240,Hoja2!$D$2:$N$5000,2,FALSE)</f>
        <v>Minería</v>
      </c>
      <c r="E1240" s="215">
        <f>VLOOKUP(C1240,Hoja2!$D$2:$N$5000,3,FALSE)</f>
        <v>11</v>
      </c>
      <c r="F1240" s="217">
        <f>VLOOKUP(C1240,Hoja2!$D$2:$N$5000,4,FALSE)</f>
        <v>39965</v>
      </c>
      <c r="G1240" s="217">
        <f>VLOOKUP(C1240,Hoja2!$D$2:$N$5000,5,FALSE)</f>
        <v>44926</v>
      </c>
      <c r="H1240" s="218">
        <f>VLOOKUP(C1240,Hoja2!$D$2:$N$5000,6,FALSE)</f>
        <v>0.214922</v>
      </c>
      <c r="I1240" s="218">
        <f>VLOOKUP(C1240,Hoja2!$D$2:$N$5000,7,FALSE)</f>
        <v>0.72929900000000003</v>
      </c>
      <c r="J1240" s="218">
        <f>VLOOKUP(C1240,Hoja2!$D$2:$N$5000,8,FALSE)</f>
        <v>1.9336800000000001</v>
      </c>
      <c r="K1240" s="218">
        <f>VLOOKUP(C1240,Hoja2!$D$2:$N$5000,9,FALSE)</f>
        <v>1.8937569999999999</v>
      </c>
      <c r="L1240" s="218">
        <f>VLOOKUP(C1240,Hoja2!$D$2:$N$5000,10,FALSE)</f>
        <v>1053.8285330000001</v>
      </c>
      <c r="M1240" s="218">
        <f>VLOOKUP(C1240,Hoja2!$D$2:$N$5000,11,FALSE)</f>
        <v>19.279364000000001</v>
      </c>
    </row>
    <row r="1241" spans="1:13">
      <c r="A1241" s="529"/>
      <c r="B1241" s="535"/>
      <c r="C1241" s="398" t="s">
        <v>5365</v>
      </c>
      <c r="D1241" s="221" t="str">
        <f>VLOOKUP(C1241,Hoja2!$D$2:$N$5000,2,FALSE)</f>
        <v>Minería</v>
      </c>
      <c r="E1241" s="215">
        <f>VLOOKUP(C1241,Hoja2!$D$2:$N$5000,3,FALSE)</f>
        <v>1</v>
      </c>
      <c r="F1241" s="217">
        <f>VLOOKUP(C1241,Hoja2!$D$2:$N$5000,4,FALSE)</f>
        <v>40238</v>
      </c>
      <c r="G1241" s="217">
        <f>VLOOKUP(C1241,Hoja2!$D$2:$N$5000,5,FALSE)</f>
        <v>46112</v>
      </c>
      <c r="H1241" s="218">
        <f>VLOOKUP(C1241,Hoja2!$D$2:$N$5000,6,FALSE)</f>
        <v>0.204514</v>
      </c>
      <c r="I1241" s="218">
        <f>VLOOKUP(C1241,Hoja2!$D$2:$N$5000,7,FALSE)</f>
        <v>0.79071100000000005</v>
      </c>
      <c r="J1241" s="218">
        <f>VLOOKUP(C1241,Hoja2!$D$2:$N$5000,8,FALSE)</f>
        <v>14.1636852</v>
      </c>
      <c r="K1241" s="218">
        <f>VLOOKUP(C1241,Hoja2!$D$2:$N$5000,9,FALSE)</f>
        <v>13.449</v>
      </c>
      <c r="L1241" s="218">
        <f>VLOOKUP(C1241,Hoja2!$D$2:$N$5000,10,FALSE)</f>
        <v>8332.3459999999995</v>
      </c>
      <c r="M1241" s="218">
        <f>VLOOKUP(C1241,Hoja2!$D$2:$N$5000,11,FALSE)</f>
        <v>24.922301999999998</v>
      </c>
    </row>
    <row r="1242" spans="1:13">
      <c r="A1242" s="529"/>
      <c r="B1242" s="535"/>
      <c r="C1242" s="398" t="s">
        <v>5364</v>
      </c>
      <c r="D1242" s="221" t="str">
        <f>VLOOKUP(C1242,Hoja2!$D$2:$N$5000,2,FALSE)</f>
        <v>Minería</v>
      </c>
      <c r="E1242" s="215">
        <f>VLOOKUP(C1242,Hoja2!$D$2:$N$5000,3,FALSE)</f>
        <v>3</v>
      </c>
      <c r="F1242" s="217">
        <f>VLOOKUP(C1242,Hoja2!$D$2:$N$5000,4,FALSE)</f>
        <v>42856</v>
      </c>
      <c r="G1242" s="217">
        <f>VLOOKUP(C1242,Hoja2!$D$2:$N$5000,5,FALSE)</f>
        <v>46507</v>
      </c>
      <c r="H1242" s="218">
        <f>VLOOKUP(C1242,Hoja2!$D$2:$N$5000,6,FALSE)</f>
        <v>0.20977799999999999</v>
      </c>
      <c r="I1242" s="218">
        <f>VLOOKUP(C1242,Hoja2!$D$2:$N$5000,7,FALSE)</f>
        <v>0.87537500000000001</v>
      </c>
      <c r="J1242" s="218">
        <f>VLOOKUP(C1242,Hoja2!$D$2:$N$5000,8,FALSE)</f>
        <v>19.486801199999999</v>
      </c>
      <c r="K1242" s="218">
        <f>VLOOKUP(C1242,Hoja2!$D$2:$N$5000,9,FALSE)</f>
        <v>19.488949000000002</v>
      </c>
      <c r="L1242" s="218">
        <f>VLOOKUP(C1242,Hoja2!$D$2:$N$5000,10,FALSE)</f>
        <v>12692.620134999999</v>
      </c>
      <c r="M1242" s="218">
        <f>VLOOKUP(C1242,Hoja2!$D$2:$N$5000,11,FALSE)</f>
        <v>20.424265999999999</v>
      </c>
    </row>
    <row r="1243" spans="1:13">
      <c r="A1243" s="529"/>
      <c r="B1243" s="535"/>
      <c r="C1243" s="398" t="s">
        <v>7388</v>
      </c>
      <c r="D1243" s="221" t="str">
        <f>VLOOKUP(C1243,Hoja2!$D$2:$N$5000,2,FALSE)</f>
        <v>Industria Metalúrgica</v>
      </c>
      <c r="E1243" s="215">
        <f>VLOOKUP(C1243,Hoja2!$D$2:$N$5000,3,FALSE)</f>
        <v>5</v>
      </c>
      <c r="F1243" s="217">
        <f>VLOOKUP(C1243,Hoja2!$D$2:$N$5000,4,FALSE)</f>
        <v>44378</v>
      </c>
      <c r="G1243" s="217">
        <f>VLOOKUP(C1243,Hoja2!$D$2:$N$5000,5,FALSE)</f>
        <v>45900</v>
      </c>
      <c r="H1243" s="218">
        <f>VLOOKUP(C1243,Hoja2!$D$2:$N$5000,6,FALSE)</f>
        <v>0.21981700000000001</v>
      </c>
      <c r="I1243" s="218">
        <f>VLOOKUP(C1243,Hoja2!$D$2:$N$5000,7,FALSE)</f>
        <v>0.23394499999999999</v>
      </c>
      <c r="J1243" s="218">
        <f>VLOOKUP(C1243,Hoja2!$D$2:$N$5000,8,FALSE)</f>
        <v>77.845163600000006</v>
      </c>
      <c r="K1243" s="218">
        <f>VLOOKUP(C1243,Hoja2!$D$2:$N$5000,9,FALSE)</f>
        <v>65.837000000000003</v>
      </c>
      <c r="L1243" s="218">
        <f>VLOOKUP(C1243,Hoja2!$D$2:$N$5000,10,FALSE)</f>
        <v>13549.349</v>
      </c>
      <c r="M1243" s="218">
        <f>VLOOKUP(C1243,Hoja2!$D$2:$N$5000,11,FALSE)</f>
        <v>20.723217000000002</v>
      </c>
    </row>
    <row r="1244" spans="1:13">
      <c r="A1244" s="529"/>
      <c r="B1244" s="535"/>
      <c r="C1244" s="398" t="s">
        <v>5322</v>
      </c>
      <c r="D1244" s="221" t="str">
        <f>VLOOKUP(C1244,Hoja2!$D$2:$N$5000,2,FALSE)</f>
        <v>Minería</v>
      </c>
      <c r="E1244" s="215">
        <f>VLOOKUP(C1244,Hoja2!$D$2:$N$5000,3,FALSE)</f>
        <v>3</v>
      </c>
      <c r="F1244" s="217">
        <f>VLOOKUP(C1244,Hoja2!$D$2:$N$5000,4,FALSE)</f>
        <v>44287</v>
      </c>
      <c r="G1244" s="217">
        <f>VLOOKUP(C1244,Hoja2!$D$2:$N$5000,5,FALSE)</f>
        <v>46022</v>
      </c>
      <c r="H1244" s="218">
        <f>VLOOKUP(C1244,Hoja2!$D$2:$N$5000,6,FALSE)</f>
        <v>0.21507200000000001</v>
      </c>
      <c r="I1244" s="218">
        <f>VLOOKUP(C1244,Hoja2!$D$2:$N$5000,7,FALSE)</f>
        <v>0.82650900000000005</v>
      </c>
      <c r="J1244" s="218">
        <f>VLOOKUP(C1244,Hoja2!$D$2:$N$5000,8,FALSE)</f>
        <v>4.205654</v>
      </c>
      <c r="K1244" s="218">
        <f>VLOOKUP(C1244,Hoja2!$D$2:$N$5000,9,FALSE)</f>
        <v>4.2060000000000004</v>
      </c>
      <c r="L1244" s="218">
        <f>VLOOKUP(C1244,Hoja2!$D$2:$N$5000,10,FALSE)</f>
        <v>2586.1529999999998</v>
      </c>
      <c r="M1244" s="218">
        <f>VLOOKUP(C1244,Hoja2!$D$2:$N$5000,11,FALSE)</f>
        <v>11.573449</v>
      </c>
    </row>
    <row r="1245" spans="1:13">
      <c r="A1245" s="529"/>
      <c r="B1245" s="535"/>
      <c r="C1245" s="398" t="s">
        <v>5368</v>
      </c>
      <c r="D1245" s="221" t="str">
        <f>VLOOKUP(C1245,Hoja2!$D$2:$N$5000,2,FALSE)</f>
        <v>Minería</v>
      </c>
      <c r="E1245" s="215">
        <f>VLOOKUP(C1245,Hoja2!$D$2:$N$5000,3,FALSE)</f>
        <v>10</v>
      </c>
      <c r="F1245" s="217">
        <f>VLOOKUP(C1245,Hoja2!$D$2:$N$5000,4,FALSE)</f>
        <v>40848</v>
      </c>
      <c r="G1245" s="217">
        <f>VLOOKUP(C1245,Hoja2!$D$2:$N$5000,5,FALSE)</f>
        <v>46022</v>
      </c>
      <c r="H1245" s="218">
        <f>VLOOKUP(C1245,Hoja2!$D$2:$N$5000,6,FALSE)</f>
        <v>0.20702300000000001</v>
      </c>
      <c r="I1245" s="218">
        <f>VLOOKUP(C1245,Hoja2!$D$2:$N$5000,7,FALSE)</f>
        <v>0.900613</v>
      </c>
      <c r="J1245" s="218">
        <f>VLOOKUP(C1245,Hoja2!$D$2:$N$5000,8,FALSE)</f>
        <v>111.2906332</v>
      </c>
      <c r="K1245" s="218">
        <f>VLOOKUP(C1245,Hoja2!$D$2:$N$5000,9,FALSE)</f>
        <v>110.377</v>
      </c>
      <c r="L1245" s="218">
        <f>VLOOKUP(C1245,Hoja2!$D$2:$N$5000,10,FALSE)</f>
        <v>74570.985000000001</v>
      </c>
      <c r="M1245" s="218">
        <f>VLOOKUP(C1245,Hoja2!$D$2:$N$5000,11,FALSE)</f>
        <v>17.527123</v>
      </c>
    </row>
    <row r="1246" spans="1:13">
      <c r="A1246" s="529"/>
      <c r="B1246" s="546"/>
      <c r="C1246" s="398" t="s">
        <v>5369</v>
      </c>
      <c r="D1246" s="221" t="str">
        <f>VLOOKUP(C1246,Hoja2!$D$2:$N$5000,2,FALSE)</f>
        <v>Minería</v>
      </c>
      <c r="E1246" s="215">
        <f>VLOOKUP(C1246,Hoja2!$D$2:$N$5000,3,FALSE)</f>
        <v>3</v>
      </c>
      <c r="F1246" s="217">
        <f>VLOOKUP(C1246,Hoja2!$D$2:$N$5000,4,FALSE)</f>
        <v>42522</v>
      </c>
      <c r="G1246" s="217">
        <f>VLOOKUP(C1246,Hoja2!$D$2:$N$5000,5,FALSE)</f>
        <v>44347</v>
      </c>
      <c r="H1246" s="218">
        <f>VLOOKUP(C1246,Hoja2!$D$2:$N$5000,6,FALSE)</f>
        <v>0.19603000000000001</v>
      </c>
      <c r="I1246" s="218">
        <f>VLOOKUP(C1246,Hoja2!$D$2:$N$5000,7,FALSE)</f>
        <v>0.80372500000000002</v>
      </c>
      <c r="J1246" s="218">
        <f>VLOOKUP(C1246,Hoja2!$D$2:$N$5000,8,FALSE)</f>
        <v>14.489914000000001</v>
      </c>
      <c r="K1246" s="218">
        <f>VLOOKUP(C1246,Hoja2!$D$2:$N$5000,9,FALSE)</f>
        <v>14.494438000000001</v>
      </c>
      <c r="L1246" s="218">
        <f>VLOOKUP(C1246,Hoja2!$D$2:$N$5000,10,FALSE)</f>
        <v>8744.2719340000003</v>
      </c>
      <c r="M1246" s="218">
        <f>VLOOKUP(C1246,Hoja2!$D$2:$N$5000,11,FALSE)</f>
        <v>11.598844</v>
      </c>
    </row>
    <row r="1247" spans="1:13">
      <c r="A1247" s="529"/>
      <c r="B1247" s="528" t="s">
        <v>3817</v>
      </c>
      <c r="C1247" s="398" t="s">
        <v>5367</v>
      </c>
      <c r="D1247" s="221" t="str">
        <f>VLOOKUP(C1247,Hoja2!$D$2:$N$5000,2,FALSE)</f>
        <v>Minería</v>
      </c>
      <c r="E1247" s="215">
        <f>VLOOKUP(C1247,Hoja2!$D$2:$N$5000,3,FALSE)</f>
        <v>12</v>
      </c>
      <c r="F1247" s="217">
        <f>VLOOKUP(C1247,Hoja2!$D$2:$N$5000,4,FALSE)</f>
        <v>42856</v>
      </c>
      <c r="G1247" s="217">
        <f>VLOOKUP(C1247,Hoja2!$D$2:$N$5000,5,FALSE)</f>
        <v>47238</v>
      </c>
      <c r="H1247" s="218">
        <f>VLOOKUP(C1247,Hoja2!$D$2:$N$5000,6,FALSE)</f>
        <v>0.210282</v>
      </c>
      <c r="I1247" s="218">
        <f>VLOOKUP(C1247,Hoja2!$D$2:$N$5000,7,FALSE)</f>
        <v>0.88523300000000005</v>
      </c>
      <c r="J1247" s="218">
        <f>VLOOKUP(C1247,Hoja2!$D$2:$N$5000,8,FALSE)</f>
        <v>72.581112000000005</v>
      </c>
      <c r="K1247" s="218">
        <f>VLOOKUP(C1247,Hoja2!$D$2:$N$5000,9,FALSE)</f>
        <v>71.811999999999998</v>
      </c>
      <c r="L1247" s="218">
        <f>VLOOKUP(C1247,Hoja2!$D$2:$N$5000,10,FALSE)</f>
        <v>47802.913999999997</v>
      </c>
      <c r="M1247" s="218">
        <f>VLOOKUP(C1247,Hoja2!$D$2:$N$5000,11,FALSE)</f>
        <v>19.825451999999999</v>
      </c>
    </row>
    <row r="1248" spans="1:13">
      <c r="A1248" s="529"/>
      <c r="B1248" s="529"/>
      <c r="C1248" s="398" t="s">
        <v>5366</v>
      </c>
      <c r="D1248" s="221" t="str">
        <f>VLOOKUP(C1248,Hoja2!$D$2:$N$5000,2,FALSE)</f>
        <v>Minería</v>
      </c>
      <c r="E1248" s="215">
        <f>VLOOKUP(C1248,Hoja2!$D$2:$N$5000,3,FALSE)</f>
        <v>12</v>
      </c>
      <c r="F1248" s="217">
        <f>VLOOKUP(C1248,Hoja2!$D$2:$N$5000,4,FALSE)</f>
        <v>42842</v>
      </c>
      <c r="G1248" s="217">
        <f>VLOOKUP(C1248,Hoja2!$D$2:$N$5000,5,FALSE)</f>
        <v>46507</v>
      </c>
      <c r="H1248" s="218">
        <f>VLOOKUP(C1248,Hoja2!$D$2:$N$5000,6,FALSE)</f>
        <v>0.210282</v>
      </c>
      <c r="I1248" s="218">
        <f>VLOOKUP(C1248,Hoja2!$D$2:$N$5000,7,FALSE)</f>
        <v>0.88523300000000005</v>
      </c>
      <c r="J1248" s="218">
        <f>VLOOKUP(C1248,Hoja2!$D$2:$N$5000,8,FALSE)</f>
        <v>108.871668</v>
      </c>
      <c r="K1248" s="218">
        <f>VLOOKUP(C1248,Hoja2!$D$2:$N$5000,9,FALSE)</f>
        <v>107.717</v>
      </c>
      <c r="L1248" s="218">
        <f>VLOOKUP(C1248,Hoja2!$D$2:$N$5000,10,FALSE)</f>
        <v>71704.370999999999</v>
      </c>
      <c r="M1248" s="218">
        <f>VLOOKUP(C1248,Hoja2!$D$2:$N$5000,11,FALSE)</f>
        <v>22.352720000000001</v>
      </c>
    </row>
    <row r="1249" spans="1:13">
      <c r="A1249" s="529"/>
      <c r="B1249" s="529"/>
      <c r="C1249" s="398" t="s">
        <v>7121</v>
      </c>
      <c r="D1249" s="221" t="str">
        <f>VLOOKUP(C1249,Hoja2!$D$2:$N$5000,2,FALSE)</f>
        <v>Comercio</v>
      </c>
      <c r="E1249" s="215">
        <f>VLOOKUP(C1249,Hoja2!$D$2:$N$5000,3,FALSE)</f>
        <v>6</v>
      </c>
      <c r="F1249" s="217">
        <f>VLOOKUP(C1249,Hoja2!$D$2:$N$5000,4,FALSE)</f>
        <v>44317</v>
      </c>
      <c r="G1249" s="217">
        <f>VLOOKUP(C1249,Hoja2!$D$2:$N$5000,5,FALSE)</f>
        <v>46022</v>
      </c>
      <c r="H1249" s="218">
        <f>VLOOKUP(C1249,Hoja2!$D$2:$N$5000,6,FALSE)</f>
        <v>0.22947600000000001</v>
      </c>
      <c r="I1249" s="218">
        <f>VLOOKUP(C1249,Hoja2!$D$2:$N$5000,7,FALSE)</f>
        <v>0.67144899999999996</v>
      </c>
      <c r="J1249" s="218">
        <f>VLOOKUP(C1249,Hoja2!$D$2:$N$5000,8,FALSE)</f>
        <v>0.31440000000000001</v>
      </c>
      <c r="K1249" s="218">
        <f>VLOOKUP(C1249,Hoja2!$D$2:$N$5000,9,FALSE)</f>
        <v>0.31487300000000001</v>
      </c>
      <c r="L1249" s="218">
        <f>VLOOKUP(C1249,Hoja2!$D$2:$N$5000,10,FALSE)</f>
        <v>161.329588</v>
      </c>
      <c r="M1249" s="218">
        <f>VLOOKUP(C1249,Hoja2!$D$2:$N$5000,11,FALSE)</f>
        <v>14.276781</v>
      </c>
    </row>
    <row r="1250" spans="1:13">
      <c r="A1250" s="529"/>
      <c r="B1250" s="529"/>
      <c r="C1250" s="398" t="s">
        <v>6224</v>
      </c>
      <c r="D1250" s="221" t="str">
        <f>VLOOKUP(C1250,Hoja2!$D$2:$N$5000,2,FALSE)</f>
        <v>Textiles</v>
      </c>
      <c r="E1250" s="215">
        <f>VLOOKUP(C1250,Hoja2!$D$2:$N$5000,3,FALSE)</f>
        <v>7</v>
      </c>
      <c r="F1250" s="217">
        <f>VLOOKUP(C1250,Hoja2!$D$2:$N$5000,4,FALSE)</f>
        <v>43952</v>
      </c>
      <c r="G1250" s="217">
        <f>VLOOKUP(C1250,Hoja2!$D$2:$N$5000,5,FALSE)</f>
        <v>45657</v>
      </c>
      <c r="H1250" s="218">
        <f>VLOOKUP(C1250,Hoja2!$D$2:$N$5000,6,FALSE)</f>
        <v>0.20354900000000001</v>
      </c>
      <c r="I1250" s="218">
        <f>VLOOKUP(C1250,Hoja2!$D$2:$N$5000,7,FALSE)</f>
        <v>0.37886199999999998</v>
      </c>
      <c r="J1250" s="218">
        <f>VLOOKUP(C1250,Hoja2!$D$2:$N$5000,8,FALSE)</f>
        <v>0.30479919999999999</v>
      </c>
      <c r="K1250" s="218">
        <f>VLOOKUP(C1250,Hoja2!$D$2:$N$5000,9,FALSE)</f>
        <v>0.29711300000000002</v>
      </c>
      <c r="L1250" s="218">
        <f>VLOOKUP(C1250,Hoja2!$D$2:$N$5000,10,FALSE)</f>
        <v>88.518130999999997</v>
      </c>
      <c r="M1250" s="218">
        <f>VLOOKUP(C1250,Hoja2!$D$2:$N$5000,11,FALSE)</f>
        <v>18.281006999999999</v>
      </c>
    </row>
    <row r="1251" spans="1:13" s="196" customFormat="1">
      <c r="A1251" s="529"/>
      <c r="B1251" s="529"/>
      <c r="C1251" s="398" t="s">
        <v>1674</v>
      </c>
      <c r="D1251" s="221" t="str">
        <f>VLOOKUP(C1251,Hoja2!$D$2:$N$5000,2,FALSE)</f>
        <v>Alimentos</v>
      </c>
      <c r="E1251" s="215">
        <f>VLOOKUP(C1251,Hoja2!$D$2:$N$5000,3,FALSE)</f>
        <v>7</v>
      </c>
      <c r="F1251" s="217">
        <f>VLOOKUP(C1251,Hoja2!$D$2:$N$5000,4,FALSE)</f>
        <v>42736</v>
      </c>
      <c r="G1251" s="217">
        <f>VLOOKUP(C1251,Hoja2!$D$2:$N$5000,5,FALSE)</f>
        <v>44926</v>
      </c>
      <c r="H1251" s="218">
        <f>VLOOKUP(C1251,Hoja2!$D$2:$N$5000,6,FALSE)</f>
        <v>0.14984500000000001</v>
      </c>
      <c r="I1251" s="218">
        <f>VLOOKUP(C1251,Hoja2!$D$2:$N$5000,7,FALSE)</f>
        <v>0.46226</v>
      </c>
      <c r="J1251" s="218">
        <f>VLOOKUP(C1251,Hoja2!$D$2:$N$5000,8,FALSE)</f>
        <v>0.9744408</v>
      </c>
      <c r="K1251" s="218">
        <f>VLOOKUP(C1251,Hoja2!$D$2:$N$5000,9,FALSE)</f>
        <v>0.50211300000000003</v>
      </c>
      <c r="L1251" s="218">
        <f>VLOOKUP(C1251,Hoja2!$D$2:$N$5000,10,FALSE)</f>
        <v>345.05192699999998</v>
      </c>
      <c r="M1251" s="218">
        <f>VLOOKUP(C1251,Hoja2!$D$2:$N$5000,11,FALSE)</f>
        <v>14.944436</v>
      </c>
    </row>
    <row r="1252" spans="1:13">
      <c r="A1252" s="529"/>
      <c r="B1252" s="529"/>
      <c r="C1252" s="398" t="s">
        <v>1249</v>
      </c>
      <c r="D1252" s="221" t="str">
        <f>VLOOKUP(C1252,Hoja2!$D$2:$N$5000,2,FALSE)</f>
        <v>Comercio</v>
      </c>
      <c r="E1252" s="215">
        <f>VLOOKUP(C1252,Hoja2!$D$2:$N$5000,3,FALSE)</f>
        <v>6</v>
      </c>
      <c r="F1252" s="217">
        <f>VLOOKUP(C1252,Hoja2!$D$2:$N$5000,4,FALSE)</f>
        <v>42614</v>
      </c>
      <c r="G1252" s="217">
        <f>VLOOKUP(C1252,Hoja2!$D$2:$N$5000,5,FALSE)</f>
        <v>44561</v>
      </c>
      <c r="H1252" s="218">
        <f>VLOOKUP(C1252,Hoja2!$D$2:$N$5000,6,FALSE)</f>
        <v>0.28217100000000001</v>
      </c>
      <c r="I1252" s="218">
        <f>VLOOKUP(C1252,Hoja2!$D$2:$N$5000,7,FALSE)</f>
        <v>0.54377699999999995</v>
      </c>
      <c r="J1252" s="218">
        <f>VLOOKUP(C1252,Hoja2!$D$2:$N$5000,8,FALSE)</f>
        <v>0.55200000000000005</v>
      </c>
      <c r="K1252" s="218">
        <f>VLOOKUP(C1252,Hoja2!$D$2:$N$5000,9,FALSE)</f>
        <v>0.55672999999999995</v>
      </c>
      <c r="L1252" s="218">
        <f>VLOOKUP(C1252,Hoja2!$D$2:$N$5000,10,FALSE)</f>
        <v>229.03002799999999</v>
      </c>
      <c r="M1252" s="218">
        <f>VLOOKUP(C1252,Hoja2!$D$2:$N$5000,11,FALSE)</f>
        <v>19.069554</v>
      </c>
    </row>
    <row r="1253" spans="1:13">
      <c r="A1253" s="529"/>
      <c r="B1253" s="529"/>
      <c r="C1253" s="398" t="s">
        <v>1251</v>
      </c>
      <c r="D1253" s="221" t="str">
        <f>VLOOKUP(C1253,Hoja2!$D$2:$N$5000,2,FALSE)</f>
        <v>Comercio</v>
      </c>
      <c r="E1253" s="215">
        <f>VLOOKUP(C1253,Hoja2!$D$2:$N$5000,3,FALSE)</f>
        <v>6</v>
      </c>
      <c r="F1253" s="217">
        <f>VLOOKUP(C1253,Hoja2!$D$2:$N$5000,4,FALSE)</f>
        <v>42614</v>
      </c>
      <c r="G1253" s="217">
        <f>VLOOKUP(C1253,Hoja2!$D$2:$N$5000,5,FALSE)</f>
        <v>44561</v>
      </c>
      <c r="H1253" s="218">
        <f>VLOOKUP(C1253,Hoja2!$D$2:$N$5000,6,FALSE)</f>
        <v>0.28363300000000002</v>
      </c>
      <c r="I1253" s="218">
        <f>VLOOKUP(C1253,Hoja2!$D$2:$N$5000,7,FALSE)</f>
        <v>0.43874000000000002</v>
      </c>
      <c r="J1253" s="218">
        <f>VLOOKUP(C1253,Hoja2!$D$2:$N$5000,8,FALSE)</f>
        <v>0.3044</v>
      </c>
      <c r="K1253" s="218">
        <f>VLOOKUP(C1253,Hoja2!$D$2:$N$5000,9,FALSE)</f>
        <v>0.284528</v>
      </c>
      <c r="L1253" s="218">
        <f>VLOOKUP(C1253,Hoja2!$D$2:$N$5000,10,FALSE)</f>
        <v>101.902225</v>
      </c>
      <c r="M1253" s="218">
        <f>VLOOKUP(C1253,Hoja2!$D$2:$N$5000,11,FALSE)</f>
        <v>19.894515999999999</v>
      </c>
    </row>
    <row r="1254" spans="1:13">
      <c r="A1254" s="529"/>
      <c r="B1254" s="529"/>
      <c r="C1254" s="398" t="s">
        <v>1253</v>
      </c>
      <c r="D1254" s="221" t="str">
        <f>VLOOKUP(C1254,Hoja2!$D$2:$N$5000,2,FALSE)</f>
        <v>Comercio</v>
      </c>
      <c r="E1254" s="215">
        <f>VLOOKUP(C1254,Hoja2!$D$2:$N$5000,3,FALSE)</f>
        <v>11</v>
      </c>
      <c r="F1254" s="217">
        <f>VLOOKUP(C1254,Hoja2!$D$2:$N$5000,4,FALSE)</f>
        <v>42614</v>
      </c>
      <c r="G1254" s="217">
        <f>VLOOKUP(C1254,Hoja2!$D$2:$N$5000,5,FALSE)</f>
        <v>44561</v>
      </c>
      <c r="H1254" s="218">
        <f>VLOOKUP(C1254,Hoja2!$D$2:$N$5000,6,FALSE)</f>
        <v>0.40856500000000001</v>
      </c>
      <c r="I1254" s="218">
        <f>VLOOKUP(C1254,Hoja2!$D$2:$N$5000,7,FALSE)</f>
        <v>0.41525200000000001</v>
      </c>
      <c r="J1254" s="218">
        <f>VLOOKUP(C1254,Hoja2!$D$2:$N$5000,8,FALSE)</f>
        <v>0.16540160000000001</v>
      </c>
      <c r="K1254" s="218">
        <f>VLOOKUP(C1254,Hoja2!$D$2:$N$5000,9,FALSE)</f>
        <v>0.16903899999999999</v>
      </c>
      <c r="L1254" s="218">
        <f>VLOOKUP(C1254,Hoja2!$D$2:$N$5000,10,FALSE)</f>
        <v>52.716676999999997</v>
      </c>
      <c r="M1254" s="218">
        <f>VLOOKUP(C1254,Hoja2!$D$2:$N$5000,11,FALSE)</f>
        <v>20.840567</v>
      </c>
    </row>
    <row r="1255" spans="1:13">
      <c r="A1255" s="529"/>
      <c r="B1255" s="529"/>
      <c r="C1255" s="398" t="s">
        <v>1255</v>
      </c>
      <c r="D1255" s="221" t="str">
        <f>VLOOKUP(C1255,Hoja2!$D$2:$N$5000,2,FALSE)</f>
        <v>Comercio</v>
      </c>
      <c r="E1255" s="215">
        <f>VLOOKUP(C1255,Hoja2!$D$2:$N$5000,3,FALSE)</f>
        <v>10</v>
      </c>
      <c r="F1255" s="217">
        <f>VLOOKUP(C1255,Hoja2!$D$2:$N$5000,4,FALSE)</f>
        <v>42614</v>
      </c>
      <c r="G1255" s="217">
        <f>VLOOKUP(C1255,Hoja2!$D$2:$N$5000,5,FALSE)</f>
        <v>44561</v>
      </c>
      <c r="H1255" s="218">
        <f>VLOOKUP(C1255,Hoja2!$D$2:$N$5000,6,FALSE)</f>
        <v>0.28352699999999997</v>
      </c>
      <c r="I1255" s="218">
        <f>VLOOKUP(C1255,Hoja2!$D$2:$N$5000,7,FALSE)</f>
        <v>0.39518500000000001</v>
      </c>
      <c r="J1255" s="218">
        <f>VLOOKUP(C1255,Hoja2!$D$2:$N$5000,8,FALSE)</f>
        <v>0.416856</v>
      </c>
      <c r="K1255" s="218">
        <f>VLOOKUP(C1255,Hoja2!$D$2:$N$5000,9,FALSE)</f>
        <v>0.41539599999999999</v>
      </c>
      <c r="L1255" s="218">
        <f>VLOOKUP(C1255,Hoja2!$D$2:$N$5000,10,FALSE)</f>
        <v>127.655272</v>
      </c>
      <c r="M1255" s="218">
        <f>VLOOKUP(C1255,Hoja2!$D$2:$N$5000,11,FALSE)</f>
        <v>20.948983999999999</v>
      </c>
    </row>
    <row r="1256" spans="1:13">
      <c r="A1256" s="529"/>
      <c r="B1256" s="529"/>
      <c r="C1256" s="398" t="s">
        <v>1257</v>
      </c>
      <c r="D1256" s="221" t="str">
        <f>VLOOKUP(C1256,Hoja2!$D$2:$N$5000,2,FALSE)</f>
        <v>Comercio</v>
      </c>
      <c r="E1256" s="215">
        <f>VLOOKUP(C1256,Hoja2!$D$2:$N$5000,3,FALSE)</f>
        <v>14</v>
      </c>
      <c r="F1256" s="217">
        <f>VLOOKUP(C1256,Hoja2!$D$2:$N$5000,4,FALSE)</f>
        <v>42614</v>
      </c>
      <c r="G1256" s="217">
        <f>VLOOKUP(C1256,Hoja2!$D$2:$N$5000,5,FALSE)</f>
        <v>44561</v>
      </c>
      <c r="H1256" s="218">
        <f>VLOOKUP(C1256,Hoja2!$D$2:$N$5000,6,FALSE)</f>
        <v>0.283974</v>
      </c>
      <c r="I1256" s="218">
        <f>VLOOKUP(C1256,Hoja2!$D$2:$N$5000,7,FALSE)</f>
        <v>0.453629</v>
      </c>
      <c r="J1256" s="218">
        <f>VLOOKUP(C1256,Hoja2!$D$2:$N$5000,8,FALSE)</f>
        <v>0.24572720000000001</v>
      </c>
      <c r="K1256" s="218">
        <f>VLOOKUP(C1256,Hoja2!$D$2:$N$5000,9,FALSE)</f>
        <v>0.24055299999999999</v>
      </c>
      <c r="L1256" s="218">
        <f>VLOOKUP(C1256,Hoja2!$D$2:$N$5000,10,FALSE)</f>
        <v>85.829533999999995</v>
      </c>
      <c r="M1256" s="218">
        <f>VLOOKUP(C1256,Hoja2!$D$2:$N$5000,11,FALSE)</f>
        <v>19.918524999999999</v>
      </c>
    </row>
    <row r="1257" spans="1:13">
      <c r="A1257" s="529"/>
      <c r="B1257" s="529"/>
      <c r="C1257" s="398" t="s">
        <v>1259</v>
      </c>
      <c r="D1257" s="221" t="str">
        <f>VLOOKUP(C1257,Hoja2!$D$2:$N$5000,2,FALSE)</f>
        <v>Comercio</v>
      </c>
      <c r="E1257" s="215">
        <f>VLOOKUP(C1257,Hoja2!$D$2:$N$5000,3,FALSE)</f>
        <v>5</v>
      </c>
      <c r="F1257" s="217">
        <f>VLOOKUP(C1257,Hoja2!$D$2:$N$5000,4,FALSE)</f>
        <v>42614</v>
      </c>
      <c r="G1257" s="217">
        <f>VLOOKUP(C1257,Hoja2!$D$2:$N$5000,5,FALSE)</f>
        <v>44561</v>
      </c>
      <c r="H1257" s="218">
        <f>VLOOKUP(C1257,Hoja2!$D$2:$N$5000,6,FALSE)</f>
        <v>0.299535</v>
      </c>
      <c r="I1257" s="218">
        <f>VLOOKUP(C1257,Hoja2!$D$2:$N$5000,7,FALSE)</f>
        <v>0.41386200000000001</v>
      </c>
      <c r="J1257" s="218">
        <f>VLOOKUP(C1257,Hoja2!$D$2:$N$5000,8,FALSE)</f>
        <v>0.25048239999999999</v>
      </c>
      <c r="K1257" s="218">
        <f>VLOOKUP(C1257,Hoja2!$D$2:$N$5000,9,FALSE)</f>
        <v>0.24623999999999999</v>
      </c>
      <c r="L1257" s="218">
        <f>VLOOKUP(C1257,Hoja2!$D$2:$N$5000,10,FALSE)</f>
        <v>79.862502000000006</v>
      </c>
      <c r="M1257" s="218">
        <f>VLOOKUP(C1257,Hoja2!$D$2:$N$5000,11,FALSE)</f>
        <v>20.559172</v>
      </c>
    </row>
    <row r="1258" spans="1:13">
      <c r="A1258" s="529"/>
      <c r="B1258" s="529"/>
      <c r="C1258" s="398" t="s">
        <v>1261</v>
      </c>
      <c r="D1258" s="221" t="str">
        <f>VLOOKUP(C1258,Hoja2!$D$2:$N$5000,2,FALSE)</f>
        <v>Comercio</v>
      </c>
      <c r="E1258" s="215">
        <f>VLOOKUP(C1258,Hoja2!$D$2:$N$5000,3,FALSE)</f>
        <v>8</v>
      </c>
      <c r="F1258" s="217">
        <f>VLOOKUP(C1258,Hoja2!$D$2:$N$5000,4,FALSE)</f>
        <v>42614</v>
      </c>
      <c r="G1258" s="217">
        <f>VLOOKUP(C1258,Hoja2!$D$2:$N$5000,5,FALSE)</f>
        <v>44561</v>
      </c>
      <c r="H1258" s="218">
        <f>VLOOKUP(C1258,Hoja2!$D$2:$N$5000,6,FALSE)</f>
        <v>0.23161999999999999</v>
      </c>
      <c r="I1258" s="218">
        <f>VLOOKUP(C1258,Hoja2!$D$2:$N$5000,7,FALSE)</f>
        <v>0.37622</v>
      </c>
      <c r="J1258" s="218">
        <f>VLOOKUP(C1258,Hoja2!$D$2:$N$5000,8,FALSE)</f>
        <v>0.23835039999999999</v>
      </c>
      <c r="K1258" s="218">
        <f>VLOOKUP(C1258,Hoja2!$D$2:$N$5000,9,FALSE)</f>
        <v>0.135662</v>
      </c>
      <c r="L1258" s="218">
        <f>VLOOKUP(C1258,Hoja2!$D$2:$N$5000,10,FALSE)</f>
        <v>69.691784999999996</v>
      </c>
      <c r="M1258" s="218">
        <f>VLOOKUP(C1258,Hoja2!$D$2:$N$5000,11,FALSE)</f>
        <v>17.964086000000002</v>
      </c>
    </row>
    <row r="1259" spans="1:13">
      <c r="A1259" s="529"/>
      <c r="B1259" s="529"/>
      <c r="C1259" s="398" t="s">
        <v>1263</v>
      </c>
      <c r="D1259" s="221" t="str">
        <f>VLOOKUP(C1259,Hoja2!$D$2:$N$5000,2,FALSE)</f>
        <v>Comercio</v>
      </c>
      <c r="E1259" s="215">
        <f>VLOOKUP(C1259,Hoja2!$D$2:$N$5000,3,FALSE)</f>
        <v>3</v>
      </c>
      <c r="F1259" s="217">
        <f>VLOOKUP(C1259,Hoja2!$D$2:$N$5000,4,FALSE)</f>
        <v>42614</v>
      </c>
      <c r="G1259" s="217">
        <f>VLOOKUP(C1259,Hoja2!$D$2:$N$5000,5,FALSE)</f>
        <v>44561</v>
      </c>
      <c r="H1259" s="218">
        <f>VLOOKUP(C1259,Hoja2!$D$2:$N$5000,6,FALSE)</f>
        <v>0.28650999999999999</v>
      </c>
      <c r="I1259" s="218">
        <f>VLOOKUP(C1259,Hoja2!$D$2:$N$5000,7,FALSE)</f>
        <v>0.33707100000000001</v>
      </c>
      <c r="J1259" s="218">
        <f>VLOOKUP(C1259,Hoja2!$D$2:$N$5000,8,FALSE)</f>
        <v>0.26400000000000001</v>
      </c>
      <c r="K1259" s="218">
        <f>VLOOKUP(C1259,Hoja2!$D$2:$N$5000,9,FALSE)</f>
        <v>0.206706</v>
      </c>
      <c r="L1259" s="218">
        <f>VLOOKUP(C1259,Hoja2!$D$2:$N$5000,10,FALSE)</f>
        <v>67.977513000000002</v>
      </c>
      <c r="M1259" s="218">
        <f>VLOOKUP(C1259,Hoja2!$D$2:$N$5000,11,FALSE)</f>
        <v>20.462145</v>
      </c>
    </row>
    <row r="1260" spans="1:13">
      <c r="A1260" s="529"/>
      <c r="B1260" s="529"/>
      <c r="C1260" s="398" t="s">
        <v>1265</v>
      </c>
      <c r="D1260" s="221" t="str">
        <f>VLOOKUP(C1260,Hoja2!$D$2:$N$5000,2,FALSE)</f>
        <v>Comercio</v>
      </c>
      <c r="E1260" s="215">
        <f>VLOOKUP(C1260,Hoja2!$D$2:$N$5000,3,FALSE)</f>
        <v>3</v>
      </c>
      <c r="F1260" s="217">
        <f>VLOOKUP(C1260,Hoja2!$D$2:$N$5000,4,FALSE)</f>
        <v>42614</v>
      </c>
      <c r="G1260" s="217">
        <f>VLOOKUP(C1260,Hoja2!$D$2:$N$5000,5,FALSE)</f>
        <v>44561</v>
      </c>
      <c r="H1260" s="218">
        <f>VLOOKUP(C1260,Hoja2!$D$2:$N$5000,6,FALSE)</f>
        <v>0.27798699999999998</v>
      </c>
      <c r="I1260" s="218">
        <f>VLOOKUP(C1260,Hoja2!$D$2:$N$5000,7,FALSE)</f>
        <v>0.46571800000000002</v>
      </c>
      <c r="J1260" s="218">
        <f>VLOOKUP(C1260,Hoja2!$D$2:$N$5000,8,FALSE)</f>
        <v>0.24929999999999999</v>
      </c>
      <c r="K1260" s="218">
        <f>VLOOKUP(C1260,Hoja2!$D$2:$N$5000,9,FALSE)</f>
        <v>0.26259700000000002</v>
      </c>
      <c r="L1260" s="218">
        <f>VLOOKUP(C1260,Hoja2!$D$2:$N$5000,10,FALSE)</f>
        <v>89.879541000000003</v>
      </c>
      <c r="M1260" s="218">
        <f>VLOOKUP(C1260,Hoja2!$D$2:$N$5000,11,FALSE)</f>
        <v>20.190138000000001</v>
      </c>
    </row>
    <row r="1261" spans="1:13">
      <c r="A1261" s="529"/>
      <c r="B1261" s="529"/>
      <c r="C1261" s="398" t="s">
        <v>1267</v>
      </c>
      <c r="D1261" s="221" t="str">
        <f>VLOOKUP(C1261,Hoja2!$D$2:$N$5000,2,FALSE)</f>
        <v>Comercio</v>
      </c>
      <c r="E1261" s="215">
        <f>VLOOKUP(C1261,Hoja2!$D$2:$N$5000,3,FALSE)</f>
        <v>9</v>
      </c>
      <c r="F1261" s="217">
        <f>VLOOKUP(C1261,Hoja2!$D$2:$N$5000,4,FALSE)</f>
        <v>42614</v>
      </c>
      <c r="G1261" s="217">
        <f>VLOOKUP(C1261,Hoja2!$D$2:$N$5000,5,FALSE)</f>
        <v>44561</v>
      </c>
      <c r="H1261" s="218">
        <f>VLOOKUP(C1261,Hoja2!$D$2:$N$5000,6,FALSE)</f>
        <v>0.28573100000000001</v>
      </c>
      <c r="I1261" s="218">
        <f>VLOOKUP(C1261,Hoja2!$D$2:$N$5000,7,FALSE)</f>
        <v>0.427039</v>
      </c>
      <c r="J1261" s="218">
        <f>VLOOKUP(C1261,Hoja2!$D$2:$N$5000,8,FALSE)</f>
        <v>0.34888000000000002</v>
      </c>
      <c r="K1261" s="218">
        <f>VLOOKUP(C1261,Hoja2!$D$2:$N$5000,9,FALSE)</f>
        <v>0.32556400000000002</v>
      </c>
      <c r="L1261" s="218">
        <f>VLOOKUP(C1261,Hoja2!$D$2:$N$5000,10,FALSE)</f>
        <v>115.98969099999999</v>
      </c>
      <c r="M1261" s="218">
        <f>VLOOKUP(C1261,Hoja2!$D$2:$N$5000,11,FALSE)</f>
        <v>19.928004999999999</v>
      </c>
    </row>
    <row r="1262" spans="1:13">
      <c r="A1262" s="529"/>
      <c r="B1262" s="529"/>
      <c r="C1262" s="398" t="s">
        <v>5459</v>
      </c>
      <c r="D1262" s="221" t="str">
        <f>VLOOKUP(C1262,Hoja2!$D$2:$N$5000,2,FALSE)</f>
        <v>Vidrios, cauchos y plásticos</v>
      </c>
      <c r="E1262" s="215">
        <f>VLOOKUP(C1262,Hoja2!$D$2:$N$5000,3,FALSE)</f>
        <v>6</v>
      </c>
      <c r="F1262" s="217">
        <f>VLOOKUP(C1262,Hoja2!$D$2:$N$5000,4,FALSE)</f>
        <v>42036</v>
      </c>
      <c r="G1262" s="217">
        <f>VLOOKUP(C1262,Hoja2!$D$2:$N$5000,5,FALSE)</f>
        <v>46022</v>
      </c>
      <c r="H1262" s="218">
        <f>VLOOKUP(C1262,Hoja2!$D$2:$N$5000,6,FALSE)</f>
        <v>0.20980099999999999</v>
      </c>
      <c r="I1262" s="218">
        <f>VLOOKUP(C1262,Hoja2!$D$2:$N$5000,7,FALSE)</f>
        <v>0.90772399999999998</v>
      </c>
      <c r="J1262" s="218">
        <f>VLOOKUP(C1262,Hoja2!$D$2:$N$5000,8,FALSE)</f>
        <v>16.854399999999998</v>
      </c>
      <c r="K1262" s="218">
        <f>VLOOKUP(C1262,Hoja2!$D$2:$N$5000,9,FALSE)</f>
        <v>17.323156000000001</v>
      </c>
      <c r="L1262" s="218">
        <f>VLOOKUP(C1262,Hoja2!$D$2:$N$5000,10,FALSE)</f>
        <v>11691.854015999999</v>
      </c>
      <c r="M1262" s="218">
        <f>VLOOKUP(C1262,Hoja2!$D$2:$N$5000,11,FALSE)</f>
        <v>11.422591000000001</v>
      </c>
    </row>
    <row r="1263" spans="1:13">
      <c r="A1263" s="529"/>
      <c r="B1263" s="529"/>
      <c r="C1263" s="398" t="s">
        <v>407</v>
      </c>
      <c r="D1263" s="221" t="str">
        <f>VLOOKUP(C1263,Hoja2!$D$2:$N$5000,2,FALSE)</f>
        <v>Minería</v>
      </c>
      <c r="E1263" s="215">
        <f>VLOOKUP(C1263,Hoja2!$D$2:$N$5000,3,FALSE)</f>
        <v>11</v>
      </c>
      <c r="F1263" s="217">
        <f>VLOOKUP(C1263,Hoja2!$D$2:$N$5000,4,FALSE)</f>
        <v>39300</v>
      </c>
      <c r="G1263" s="217">
        <f>VLOOKUP(C1263,Hoja2!$D$2:$N$5000,5,FALSE)</f>
        <v>44926</v>
      </c>
      <c r="H1263" s="218">
        <f>VLOOKUP(C1263,Hoja2!$D$2:$N$5000,6,FALSE)</f>
        <v>0.20904400000000001</v>
      </c>
      <c r="I1263" s="218">
        <f>VLOOKUP(C1263,Hoja2!$D$2:$N$5000,7,FALSE)</f>
        <v>0.86676399999999998</v>
      </c>
      <c r="J1263" s="218">
        <f>VLOOKUP(C1263,Hoja2!$D$2:$N$5000,8,FALSE)</f>
        <v>1.5146736000000001</v>
      </c>
      <c r="K1263" s="218">
        <f>VLOOKUP(C1263,Hoja2!$D$2:$N$5000,9,FALSE)</f>
        <v>1.5275609999999999</v>
      </c>
      <c r="L1263" s="218">
        <f>VLOOKUP(C1263,Hoja2!$D$2:$N$5000,10,FALSE)</f>
        <v>989.95842200000004</v>
      </c>
      <c r="M1263" s="218">
        <f>VLOOKUP(C1263,Hoja2!$D$2:$N$5000,11,FALSE)</f>
        <v>17.977803000000002</v>
      </c>
    </row>
    <row r="1264" spans="1:13">
      <c r="A1264" s="529"/>
      <c r="B1264" s="529"/>
      <c r="C1264" s="398" t="s">
        <v>7389</v>
      </c>
      <c r="D1264" s="221" t="str">
        <f>VLOOKUP(C1264,Hoja2!$D$2:$N$5000,2,FALSE)</f>
        <v>Comercio</v>
      </c>
      <c r="E1264" s="215">
        <f>VLOOKUP(C1264,Hoja2!$D$2:$N$5000,3,FALSE)</f>
        <v>6</v>
      </c>
      <c r="F1264" s="217">
        <f>VLOOKUP(C1264,Hoja2!$D$2:$N$5000,4,FALSE)</f>
        <v>44378</v>
      </c>
      <c r="G1264" s="217">
        <f>VLOOKUP(C1264,Hoja2!$D$2:$N$5000,5,FALSE)</f>
        <v>45657</v>
      </c>
      <c r="H1264" s="218">
        <f>VLOOKUP(C1264,Hoja2!$D$2:$N$5000,6,FALSE)</f>
        <v>0.33778900000000001</v>
      </c>
      <c r="I1264" s="218">
        <f>VLOOKUP(C1264,Hoja2!$D$2:$N$5000,7,FALSE)</f>
        <v>0.27724900000000002</v>
      </c>
      <c r="J1264" s="218">
        <f>VLOOKUP(C1264,Hoja2!$D$2:$N$5000,8,FALSE)</f>
        <v>0.19320000000000001</v>
      </c>
      <c r="K1264" s="218">
        <f>VLOOKUP(C1264,Hoja2!$D$2:$N$5000,9,FALSE)</f>
        <v>0.19859599999999999</v>
      </c>
      <c r="L1264" s="218">
        <f>VLOOKUP(C1264,Hoja2!$D$2:$N$5000,10,FALSE)</f>
        <v>40.934832999999998</v>
      </c>
      <c r="M1264" s="218">
        <f>VLOOKUP(C1264,Hoja2!$D$2:$N$5000,11,FALSE)</f>
        <v>24.149878000000001</v>
      </c>
    </row>
    <row r="1265" spans="1:13">
      <c r="A1265" s="529"/>
      <c r="B1265" s="529"/>
      <c r="C1265" s="398" t="s">
        <v>7390</v>
      </c>
      <c r="D1265" s="221" t="str">
        <f>VLOOKUP(C1265,Hoja2!$D$2:$N$5000,2,FALSE)</f>
        <v>Comercio</v>
      </c>
      <c r="E1265" s="215">
        <f>VLOOKUP(C1265,Hoja2!$D$2:$N$5000,3,FALSE)</f>
        <v>6</v>
      </c>
      <c r="F1265" s="217">
        <f>VLOOKUP(C1265,Hoja2!$D$2:$N$5000,4,FALSE)</f>
        <v>44378</v>
      </c>
      <c r="G1265" s="217">
        <f>VLOOKUP(C1265,Hoja2!$D$2:$N$5000,5,FALSE)</f>
        <v>45657</v>
      </c>
      <c r="H1265" s="218">
        <f>VLOOKUP(C1265,Hoja2!$D$2:$N$5000,6,FALSE)</f>
        <v>0.26169599999999998</v>
      </c>
      <c r="I1265" s="218">
        <f>VLOOKUP(C1265,Hoja2!$D$2:$N$5000,7,FALSE)</f>
        <v>0.20585800000000001</v>
      </c>
      <c r="J1265" s="218">
        <f>VLOOKUP(C1265,Hoja2!$D$2:$N$5000,8,FALSE)</f>
        <v>0.16880000000000001</v>
      </c>
      <c r="K1265" s="218">
        <f>VLOOKUP(C1265,Hoja2!$D$2:$N$5000,9,FALSE)</f>
        <v>0.120393</v>
      </c>
      <c r="L1265" s="218">
        <f>VLOOKUP(C1265,Hoja2!$D$2:$N$5000,10,FALSE)</f>
        <v>26.555461000000001</v>
      </c>
      <c r="M1265" s="218">
        <f>VLOOKUP(C1265,Hoja2!$D$2:$N$5000,11,FALSE)</f>
        <v>23.368230000000001</v>
      </c>
    </row>
    <row r="1266" spans="1:13">
      <c r="A1266" s="529"/>
      <c r="B1266" s="529"/>
      <c r="C1266" s="398" t="s">
        <v>5439</v>
      </c>
      <c r="D1266" s="221" t="str">
        <f>VLOOKUP(C1266,Hoja2!$D$2:$N$5000,2,FALSE)</f>
        <v>Comercio</v>
      </c>
      <c r="E1266" s="215">
        <f>VLOOKUP(C1266,Hoja2!$D$2:$N$5000,3,FALSE)</f>
        <v>6</v>
      </c>
      <c r="F1266" s="217">
        <f>VLOOKUP(C1266,Hoja2!$D$2:$N$5000,4,FALSE)</f>
        <v>42614</v>
      </c>
      <c r="G1266" s="217">
        <f>VLOOKUP(C1266,Hoja2!$D$2:$N$5000,5,FALSE)</f>
        <v>44561</v>
      </c>
      <c r="H1266" s="218">
        <f>VLOOKUP(C1266,Hoja2!$D$2:$N$5000,6,FALSE)</f>
        <v>0.32999899999999999</v>
      </c>
      <c r="I1266" s="218">
        <f>VLOOKUP(C1266,Hoja2!$D$2:$N$5000,7,FALSE)</f>
        <v>0.52075800000000005</v>
      </c>
      <c r="J1266" s="218">
        <f>VLOOKUP(C1266,Hoja2!$D$2:$N$5000,8,FALSE)</f>
        <v>0.3256</v>
      </c>
      <c r="K1266" s="218">
        <f>VLOOKUP(C1266,Hoja2!$D$2:$N$5000,9,FALSE)</f>
        <v>0.33485999999999999</v>
      </c>
      <c r="L1266" s="218">
        <f>VLOOKUP(C1266,Hoja2!$D$2:$N$5000,10,FALSE)</f>
        <v>129.37581900000001</v>
      </c>
      <c r="M1266" s="218">
        <f>VLOOKUP(C1266,Hoja2!$D$2:$N$5000,11,FALSE)</f>
        <v>19.429027999999999</v>
      </c>
    </row>
    <row r="1267" spans="1:13">
      <c r="A1267" s="529"/>
      <c r="B1267" s="529"/>
      <c r="C1267" s="398" t="s">
        <v>5440</v>
      </c>
      <c r="D1267" s="221" t="str">
        <f>VLOOKUP(C1267,Hoja2!$D$2:$N$5000,2,FALSE)</f>
        <v>Comercio</v>
      </c>
      <c r="E1267" s="215">
        <f>VLOOKUP(C1267,Hoja2!$D$2:$N$5000,3,FALSE)</f>
        <v>6</v>
      </c>
      <c r="F1267" s="217">
        <f>VLOOKUP(C1267,Hoja2!$D$2:$N$5000,4,FALSE)</f>
        <v>42614</v>
      </c>
      <c r="G1267" s="217">
        <f>VLOOKUP(C1267,Hoja2!$D$2:$N$5000,5,FALSE)</f>
        <v>44561</v>
      </c>
      <c r="H1267" s="218">
        <f>VLOOKUP(C1267,Hoja2!$D$2:$N$5000,6,FALSE)</f>
        <v>0.25721699999999997</v>
      </c>
      <c r="I1267" s="218">
        <f>VLOOKUP(C1267,Hoja2!$D$2:$N$5000,7,FALSE)</f>
        <v>0.55346300000000004</v>
      </c>
      <c r="J1267" s="218">
        <f>VLOOKUP(C1267,Hoja2!$D$2:$N$5000,8,FALSE)</f>
        <v>1.0804</v>
      </c>
      <c r="K1267" s="218">
        <f>VLOOKUP(C1267,Hoja2!$D$2:$N$5000,9,FALSE)</f>
        <v>1.109351</v>
      </c>
      <c r="L1267" s="218">
        <f>VLOOKUP(C1267,Hoja2!$D$2:$N$5000,10,FALSE)</f>
        <v>456.25302799999997</v>
      </c>
      <c r="M1267" s="218">
        <f>VLOOKUP(C1267,Hoja2!$D$2:$N$5000,11,FALSE)</f>
        <v>19.070972999999999</v>
      </c>
    </row>
    <row r="1268" spans="1:13">
      <c r="A1268" s="529"/>
      <c r="B1268" s="529"/>
      <c r="C1268" s="398" t="s">
        <v>5441</v>
      </c>
      <c r="D1268" s="221" t="str">
        <f>VLOOKUP(C1268,Hoja2!$D$2:$N$5000,2,FALSE)</f>
        <v>Comercio</v>
      </c>
      <c r="E1268" s="215">
        <f>VLOOKUP(C1268,Hoja2!$D$2:$N$5000,3,FALSE)</f>
        <v>6</v>
      </c>
      <c r="F1268" s="217">
        <f>VLOOKUP(C1268,Hoja2!$D$2:$N$5000,4,FALSE)</f>
        <v>42614</v>
      </c>
      <c r="G1268" s="217">
        <f>VLOOKUP(C1268,Hoja2!$D$2:$N$5000,5,FALSE)</f>
        <v>44561</v>
      </c>
      <c r="H1268" s="218">
        <f>VLOOKUP(C1268,Hoja2!$D$2:$N$5000,6,FALSE)</f>
        <v>0.27661599999999997</v>
      </c>
      <c r="I1268" s="218">
        <f>VLOOKUP(C1268,Hoja2!$D$2:$N$5000,7,FALSE)</f>
        <v>0.62193699999999996</v>
      </c>
      <c r="J1268" s="218">
        <f>VLOOKUP(C1268,Hoja2!$D$2:$N$5000,8,FALSE)</f>
        <v>0.89800000000000002</v>
      </c>
      <c r="K1268" s="218">
        <f>VLOOKUP(C1268,Hoja2!$D$2:$N$5000,9,FALSE)</f>
        <v>0.91418699999999997</v>
      </c>
      <c r="L1268" s="218">
        <f>VLOOKUP(C1268,Hoja2!$D$2:$N$5000,10,FALSE)</f>
        <v>426.14375799999999</v>
      </c>
      <c r="M1268" s="218">
        <f>VLOOKUP(C1268,Hoja2!$D$2:$N$5000,11,FALSE)</f>
        <v>18.417615999999999</v>
      </c>
    </row>
    <row r="1269" spans="1:13">
      <c r="A1269" s="529"/>
      <c r="B1269" s="529"/>
      <c r="C1269" s="398" t="s">
        <v>5442</v>
      </c>
      <c r="D1269" s="221" t="str">
        <f>VLOOKUP(C1269,Hoja2!$D$2:$N$5000,2,FALSE)</f>
        <v>Comercio</v>
      </c>
      <c r="E1269" s="215">
        <f>VLOOKUP(C1269,Hoja2!$D$2:$N$5000,3,FALSE)</f>
        <v>6</v>
      </c>
      <c r="F1269" s="217">
        <f>VLOOKUP(C1269,Hoja2!$D$2:$N$5000,4,FALSE)</f>
        <v>42614</v>
      </c>
      <c r="G1269" s="217">
        <f>VLOOKUP(C1269,Hoja2!$D$2:$N$5000,5,FALSE)</f>
        <v>44561</v>
      </c>
      <c r="H1269" s="218">
        <f>VLOOKUP(C1269,Hoja2!$D$2:$N$5000,6,FALSE)</f>
        <v>0.27384399999999998</v>
      </c>
      <c r="I1269" s="218">
        <f>VLOOKUP(C1269,Hoja2!$D$2:$N$5000,7,FALSE)</f>
        <v>0.61135700000000004</v>
      </c>
      <c r="J1269" s="218">
        <f>VLOOKUP(C1269,Hoja2!$D$2:$N$5000,8,FALSE)</f>
        <v>0.51639999999999997</v>
      </c>
      <c r="K1269" s="218">
        <f>VLOOKUP(C1269,Hoja2!$D$2:$N$5000,9,FALSE)</f>
        <v>0.53002300000000002</v>
      </c>
      <c r="L1269" s="218">
        <f>VLOOKUP(C1269,Hoja2!$D$2:$N$5000,10,FALSE)</f>
        <v>240.887496</v>
      </c>
      <c r="M1269" s="218">
        <f>VLOOKUP(C1269,Hoja2!$D$2:$N$5000,11,FALSE)</f>
        <v>18.543268000000001</v>
      </c>
    </row>
    <row r="1270" spans="1:13">
      <c r="A1270" s="529"/>
      <c r="B1270" s="529"/>
      <c r="C1270" s="398" t="s">
        <v>5458</v>
      </c>
      <c r="D1270" s="221" t="str">
        <f>VLOOKUP(C1270,Hoja2!$D$2:$N$5000,2,FALSE)</f>
        <v>Comercio</v>
      </c>
      <c r="E1270" s="215">
        <f>VLOOKUP(C1270,Hoja2!$D$2:$N$5000,3,FALSE)</f>
        <v>11</v>
      </c>
      <c r="F1270" s="217">
        <f>VLOOKUP(C1270,Hoja2!$D$2:$N$5000,4,FALSE)</f>
        <v>42614</v>
      </c>
      <c r="G1270" s="217">
        <f>VLOOKUP(C1270,Hoja2!$D$2:$N$5000,5,FALSE)</f>
        <v>44561</v>
      </c>
      <c r="H1270" s="218">
        <f>VLOOKUP(C1270,Hoja2!$D$2:$N$5000,6,FALSE)</f>
        <v>0.31442300000000001</v>
      </c>
      <c r="I1270" s="218">
        <f>VLOOKUP(C1270,Hoja2!$D$2:$N$5000,7,FALSE)</f>
        <v>0.53581599999999996</v>
      </c>
      <c r="J1270" s="218">
        <f>VLOOKUP(C1270,Hoja2!$D$2:$N$5000,8,FALSE)</f>
        <v>0.33272560000000001</v>
      </c>
      <c r="K1270" s="218">
        <f>VLOOKUP(C1270,Hoja2!$D$2:$N$5000,9,FALSE)</f>
        <v>0.34747</v>
      </c>
      <c r="L1270" s="218">
        <f>VLOOKUP(C1270,Hoja2!$D$2:$N$5000,10,FALSE)</f>
        <v>136.83372199999999</v>
      </c>
      <c r="M1270" s="218">
        <f>VLOOKUP(C1270,Hoja2!$D$2:$N$5000,11,FALSE)</f>
        <v>19.317357000000001</v>
      </c>
    </row>
    <row r="1271" spans="1:13">
      <c r="A1271" s="529"/>
      <c r="B1271" s="529"/>
      <c r="C1271" s="398" t="s">
        <v>5457</v>
      </c>
      <c r="D1271" s="221" t="str">
        <f>VLOOKUP(C1271,Hoja2!$D$2:$N$5000,2,FALSE)</f>
        <v>Comercio</v>
      </c>
      <c r="E1271" s="215">
        <f>VLOOKUP(C1271,Hoja2!$D$2:$N$5000,3,FALSE)</f>
        <v>10</v>
      </c>
      <c r="F1271" s="217">
        <f>VLOOKUP(C1271,Hoja2!$D$2:$N$5000,4,FALSE)</f>
        <v>42614</v>
      </c>
      <c r="G1271" s="217">
        <f>VLOOKUP(C1271,Hoja2!$D$2:$N$5000,5,FALSE)</f>
        <v>44561</v>
      </c>
      <c r="H1271" s="218">
        <f>VLOOKUP(C1271,Hoja2!$D$2:$N$5000,6,FALSE)</f>
        <v>0.29691800000000002</v>
      </c>
      <c r="I1271" s="218">
        <f>VLOOKUP(C1271,Hoja2!$D$2:$N$5000,7,FALSE)</f>
        <v>0.62225600000000003</v>
      </c>
      <c r="J1271" s="218">
        <f>VLOOKUP(C1271,Hoja2!$D$2:$N$5000,8,FALSE)</f>
        <v>0.62819599999999998</v>
      </c>
      <c r="K1271" s="218">
        <f>VLOOKUP(C1271,Hoja2!$D$2:$N$5000,9,FALSE)</f>
        <v>0.66548200000000002</v>
      </c>
      <c r="L1271" s="218">
        <f>VLOOKUP(C1271,Hoja2!$D$2:$N$5000,10,FALSE)</f>
        <v>302.91242199999999</v>
      </c>
      <c r="M1271" s="218">
        <f>VLOOKUP(C1271,Hoja2!$D$2:$N$5000,11,FALSE)</f>
        <v>18.535625</v>
      </c>
    </row>
    <row r="1272" spans="1:13">
      <c r="A1272" s="529"/>
      <c r="B1272" s="529"/>
      <c r="C1272" s="398" t="s">
        <v>5434</v>
      </c>
      <c r="D1272" s="221" t="str">
        <f>VLOOKUP(C1272,Hoja2!$D$2:$N$5000,2,FALSE)</f>
        <v>Comercio</v>
      </c>
      <c r="E1272" s="215">
        <f>VLOOKUP(C1272,Hoja2!$D$2:$N$5000,3,FALSE)</f>
        <v>14</v>
      </c>
      <c r="F1272" s="217">
        <f>VLOOKUP(C1272,Hoja2!$D$2:$N$5000,4,FALSE)</f>
        <v>42614</v>
      </c>
      <c r="G1272" s="217">
        <f>VLOOKUP(C1272,Hoja2!$D$2:$N$5000,5,FALSE)</f>
        <v>44561</v>
      </c>
      <c r="H1272" s="218">
        <f>VLOOKUP(C1272,Hoja2!$D$2:$N$5000,6,FALSE)</f>
        <v>0.31224499999999999</v>
      </c>
      <c r="I1272" s="218">
        <f>VLOOKUP(C1272,Hoja2!$D$2:$N$5000,7,FALSE)</f>
        <v>0.49876100000000001</v>
      </c>
      <c r="J1272" s="218">
        <f>VLOOKUP(C1272,Hoja2!$D$2:$N$5000,8,FALSE)</f>
        <v>0.73472720000000002</v>
      </c>
      <c r="K1272" s="218">
        <f>VLOOKUP(C1272,Hoja2!$D$2:$N$5000,9,FALSE)</f>
        <v>0.756911</v>
      </c>
      <c r="L1272" s="218">
        <f>VLOOKUP(C1272,Hoja2!$D$2:$N$5000,10,FALSE)</f>
        <v>282.16331400000001</v>
      </c>
      <c r="M1272" s="218">
        <f>VLOOKUP(C1272,Hoja2!$D$2:$N$5000,11,FALSE)</f>
        <v>19.644210999999999</v>
      </c>
    </row>
    <row r="1273" spans="1:13">
      <c r="A1273" s="529"/>
      <c r="B1273" s="529"/>
      <c r="C1273" s="398" t="s">
        <v>5454</v>
      </c>
      <c r="D1273" s="221" t="str">
        <f>VLOOKUP(C1273,Hoja2!$D$2:$N$5000,2,FALSE)</f>
        <v>Comercio</v>
      </c>
      <c r="E1273" s="215">
        <f>VLOOKUP(C1273,Hoja2!$D$2:$N$5000,3,FALSE)</f>
        <v>5</v>
      </c>
      <c r="F1273" s="217">
        <f>VLOOKUP(C1273,Hoja2!$D$2:$N$5000,4,FALSE)</f>
        <v>42614</v>
      </c>
      <c r="G1273" s="217">
        <f>VLOOKUP(C1273,Hoja2!$D$2:$N$5000,5,FALSE)</f>
        <v>44561</v>
      </c>
      <c r="H1273" s="218">
        <f>VLOOKUP(C1273,Hoja2!$D$2:$N$5000,6,FALSE)</f>
        <v>0.28643299999999999</v>
      </c>
      <c r="I1273" s="218">
        <f>VLOOKUP(C1273,Hoja2!$D$2:$N$5000,7,FALSE)</f>
        <v>0.55022199999999999</v>
      </c>
      <c r="J1273" s="218">
        <f>VLOOKUP(C1273,Hoja2!$D$2:$N$5000,8,FALSE)</f>
        <v>0.44223200000000001</v>
      </c>
      <c r="K1273" s="218">
        <f>VLOOKUP(C1273,Hoja2!$D$2:$N$5000,9,FALSE)</f>
        <v>0.45564900000000003</v>
      </c>
      <c r="L1273" s="218">
        <f>VLOOKUP(C1273,Hoja2!$D$2:$N$5000,10,FALSE)</f>
        <v>187.454825</v>
      </c>
      <c r="M1273" s="218">
        <f>VLOOKUP(C1273,Hoja2!$D$2:$N$5000,11,FALSE)</f>
        <v>19.069319</v>
      </c>
    </row>
    <row r="1274" spans="1:13">
      <c r="A1274" s="529"/>
      <c r="B1274" s="529"/>
      <c r="C1274" s="398" t="s">
        <v>5455</v>
      </c>
      <c r="D1274" s="221" t="str">
        <f>VLOOKUP(C1274,Hoja2!$D$2:$N$5000,2,FALSE)</f>
        <v>Comercio</v>
      </c>
      <c r="E1274" s="215">
        <f>VLOOKUP(C1274,Hoja2!$D$2:$N$5000,3,FALSE)</f>
        <v>5</v>
      </c>
      <c r="F1274" s="217">
        <f>VLOOKUP(C1274,Hoja2!$D$2:$N$5000,4,FALSE)</f>
        <v>42614</v>
      </c>
      <c r="G1274" s="217">
        <f>VLOOKUP(C1274,Hoja2!$D$2:$N$5000,5,FALSE)</f>
        <v>44561</v>
      </c>
      <c r="H1274" s="218">
        <f>VLOOKUP(C1274,Hoja2!$D$2:$N$5000,6,FALSE)</f>
        <v>0.32322299999999998</v>
      </c>
      <c r="I1274" s="218">
        <f>VLOOKUP(C1274,Hoja2!$D$2:$N$5000,7,FALSE)</f>
        <v>0.5534</v>
      </c>
      <c r="J1274" s="218">
        <f>VLOOKUP(C1274,Hoja2!$D$2:$N$5000,8,FALSE)</f>
        <v>0.25818079999999999</v>
      </c>
      <c r="K1274" s="218">
        <f>VLOOKUP(C1274,Hoja2!$D$2:$N$5000,9,FALSE)</f>
        <v>0.27149499999999999</v>
      </c>
      <c r="L1274" s="218">
        <f>VLOOKUP(C1274,Hoja2!$D$2:$N$5000,10,FALSE)</f>
        <v>110.07123199999999</v>
      </c>
      <c r="M1274" s="218">
        <f>VLOOKUP(C1274,Hoja2!$D$2:$N$5000,11,FALSE)</f>
        <v>19.151108000000001</v>
      </c>
    </row>
    <row r="1275" spans="1:13">
      <c r="A1275" s="529"/>
      <c r="B1275" s="529"/>
      <c r="C1275" s="398" t="s">
        <v>5456</v>
      </c>
      <c r="D1275" s="221" t="str">
        <f>VLOOKUP(C1275,Hoja2!$D$2:$N$5000,2,FALSE)</f>
        <v>Comercio</v>
      </c>
      <c r="E1275" s="215">
        <f>VLOOKUP(C1275,Hoja2!$D$2:$N$5000,3,FALSE)</f>
        <v>5</v>
      </c>
      <c r="F1275" s="217">
        <f>VLOOKUP(C1275,Hoja2!$D$2:$N$5000,4,FALSE)</f>
        <v>42614</v>
      </c>
      <c r="G1275" s="217">
        <f>VLOOKUP(C1275,Hoja2!$D$2:$N$5000,5,FALSE)</f>
        <v>44561</v>
      </c>
      <c r="H1275" s="218">
        <f>VLOOKUP(C1275,Hoja2!$D$2:$N$5000,6,FALSE)</f>
        <v>0.27267200000000003</v>
      </c>
      <c r="I1275" s="218">
        <f>VLOOKUP(C1275,Hoja2!$D$2:$N$5000,7,FALSE)</f>
        <v>0.56462299999999999</v>
      </c>
      <c r="J1275" s="218">
        <f>VLOOKUP(C1275,Hoja2!$D$2:$N$5000,8,FALSE)</f>
        <v>1.1271819999999999</v>
      </c>
      <c r="K1275" s="218">
        <f>VLOOKUP(C1275,Hoja2!$D$2:$N$5000,9,FALSE)</f>
        <v>1.112306</v>
      </c>
      <c r="L1275" s="218">
        <f>VLOOKUP(C1275,Hoja2!$D$2:$N$5000,10,FALSE)</f>
        <v>483.07179400000001</v>
      </c>
      <c r="M1275" s="218">
        <f>VLOOKUP(C1275,Hoja2!$D$2:$N$5000,11,FALSE)</f>
        <v>18.776764</v>
      </c>
    </row>
    <row r="1276" spans="1:13">
      <c r="A1276" s="529"/>
      <c r="B1276" s="529"/>
      <c r="C1276" s="398" t="s">
        <v>5446</v>
      </c>
      <c r="D1276" s="221" t="str">
        <f>VLOOKUP(C1276,Hoja2!$D$2:$N$5000,2,FALSE)</f>
        <v>Comercio</v>
      </c>
      <c r="E1276" s="215">
        <f>VLOOKUP(C1276,Hoja2!$D$2:$N$5000,3,FALSE)</f>
        <v>2</v>
      </c>
      <c r="F1276" s="217">
        <f>VLOOKUP(C1276,Hoja2!$D$2:$N$5000,4,FALSE)</f>
        <v>42614</v>
      </c>
      <c r="G1276" s="217">
        <f>VLOOKUP(C1276,Hoja2!$D$2:$N$5000,5,FALSE)</f>
        <v>44561</v>
      </c>
      <c r="H1276" s="218">
        <f>VLOOKUP(C1276,Hoja2!$D$2:$N$5000,6,FALSE)</f>
        <v>0.26999200000000001</v>
      </c>
      <c r="I1276" s="218">
        <f>VLOOKUP(C1276,Hoja2!$D$2:$N$5000,7,FALSE)</f>
        <v>0.59281799999999996</v>
      </c>
      <c r="J1276" s="218">
        <f>VLOOKUP(C1276,Hoja2!$D$2:$N$5000,8,FALSE)</f>
        <v>0.28599999999999998</v>
      </c>
      <c r="K1276" s="218">
        <f>VLOOKUP(C1276,Hoja2!$D$2:$N$5000,9,FALSE)</f>
        <v>0.27632200000000001</v>
      </c>
      <c r="L1276" s="218">
        <f>VLOOKUP(C1276,Hoja2!$D$2:$N$5000,10,FALSE)</f>
        <v>129.54143999999999</v>
      </c>
      <c r="M1276" s="218">
        <f>VLOOKUP(C1276,Hoja2!$D$2:$N$5000,11,FALSE)</f>
        <v>18.389816</v>
      </c>
    </row>
    <row r="1277" spans="1:13">
      <c r="A1277" s="529"/>
      <c r="B1277" s="529"/>
      <c r="C1277" s="398" t="s">
        <v>5447</v>
      </c>
      <c r="D1277" s="221" t="str">
        <f>VLOOKUP(C1277,Hoja2!$D$2:$N$5000,2,FALSE)</f>
        <v>Comercio</v>
      </c>
      <c r="E1277" s="215">
        <f>VLOOKUP(C1277,Hoja2!$D$2:$N$5000,3,FALSE)</f>
        <v>2</v>
      </c>
      <c r="F1277" s="217">
        <f>VLOOKUP(C1277,Hoja2!$D$2:$N$5000,4,FALSE)</f>
        <v>42614</v>
      </c>
      <c r="G1277" s="217">
        <f>VLOOKUP(C1277,Hoja2!$D$2:$N$5000,5,FALSE)</f>
        <v>44561</v>
      </c>
      <c r="H1277" s="218">
        <f>VLOOKUP(C1277,Hoja2!$D$2:$N$5000,6,FALSE)</f>
        <v>0.265654</v>
      </c>
      <c r="I1277" s="218">
        <f>VLOOKUP(C1277,Hoja2!$D$2:$N$5000,7,FALSE)</f>
        <v>0.514455</v>
      </c>
      <c r="J1277" s="218">
        <f>VLOOKUP(C1277,Hoja2!$D$2:$N$5000,8,FALSE)</f>
        <v>0.15190919999999999</v>
      </c>
      <c r="K1277" s="218">
        <f>VLOOKUP(C1277,Hoja2!$D$2:$N$5000,9,FALSE)</f>
        <v>0.14178299999999999</v>
      </c>
      <c r="L1277" s="218">
        <f>VLOOKUP(C1277,Hoja2!$D$2:$N$5000,10,FALSE)</f>
        <v>59.710940999999998</v>
      </c>
      <c r="M1277" s="218">
        <f>VLOOKUP(C1277,Hoja2!$D$2:$N$5000,11,FALSE)</f>
        <v>18.940958999999999</v>
      </c>
    </row>
    <row r="1278" spans="1:13">
      <c r="A1278" s="529"/>
      <c r="B1278" s="529"/>
      <c r="C1278" s="398" t="s">
        <v>5448</v>
      </c>
      <c r="D1278" s="221" t="str">
        <f>VLOOKUP(C1278,Hoja2!$D$2:$N$5000,2,FALSE)</f>
        <v>Comercio</v>
      </c>
      <c r="E1278" s="215">
        <f>VLOOKUP(C1278,Hoja2!$D$2:$N$5000,3,FALSE)</f>
        <v>2</v>
      </c>
      <c r="F1278" s="217">
        <f>VLOOKUP(C1278,Hoja2!$D$2:$N$5000,4,FALSE)</f>
        <v>42614</v>
      </c>
      <c r="G1278" s="217">
        <f>VLOOKUP(C1278,Hoja2!$D$2:$N$5000,5,FALSE)</f>
        <v>44561</v>
      </c>
      <c r="H1278" s="218">
        <f>VLOOKUP(C1278,Hoja2!$D$2:$N$5000,6,FALSE)</f>
        <v>0.246916</v>
      </c>
      <c r="I1278" s="218">
        <f>VLOOKUP(C1278,Hoja2!$D$2:$N$5000,7,FALSE)</f>
        <v>0.54007499999999997</v>
      </c>
      <c r="J1278" s="218">
        <f>VLOOKUP(C1278,Hoja2!$D$2:$N$5000,8,FALSE)</f>
        <v>0.17730000000000001</v>
      </c>
      <c r="K1278" s="218">
        <f>VLOOKUP(C1278,Hoja2!$D$2:$N$5000,9,FALSE)</f>
        <v>0.15834200000000001</v>
      </c>
      <c r="L1278" s="218">
        <f>VLOOKUP(C1278,Hoja2!$D$2:$N$5000,10,FALSE)</f>
        <v>73.161923000000002</v>
      </c>
      <c r="M1278" s="218">
        <f>VLOOKUP(C1278,Hoja2!$D$2:$N$5000,11,FALSE)</f>
        <v>18.461023000000001</v>
      </c>
    </row>
    <row r="1279" spans="1:13">
      <c r="A1279" s="529"/>
      <c r="B1279" s="529"/>
      <c r="C1279" s="398" t="s">
        <v>5449</v>
      </c>
      <c r="D1279" s="221" t="str">
        <f>VLOOKUP(C1279,Hoja2!$D$2:$N$5000,2,FALSE)</f>
        <v>Comercio</v>
      </c>
      <c r="E1279" s="215">
        <f>VLOOKUP(C1279,Hoja2!$D$2:$N$5000,3,FALSE)</f>
        <v>2</v>
      </c>
      <c r="F1279" s="217">
        <f>VLOOKUP(C1279,Hoja2!$D$2:$N$5000,4,FALSE)</f>
        <v>42614</v>
      </c>
      <c r="G1279" s="217">
        <f>VLOOKUP(C1279,Hoja2!$D$2:$N$5000,5,FALSE)</f>
        <v>44561</v>
      </c>
      <c r="H1279" s="218">
        <f>VLOOKUP(C1279,Hoja2!$D$2:$N$5000,6,FALSE)</f>
        <v>0.28689199999999998</v>
      </c>
      <c r="I1279" s="218">
        <f>VLOOKUP(C1279,Hoja2!$D$2:$N$5000,7,FALSE)</f>
        <v>0.49792900000000001</v>
      </c>
      <c r="J1279" s="218">
        <f>VLOOKUP(C1279,Hoja2!$D$2:$N$5000,8,FALSE)</f>
        <v>0.40602280000000002</v>
      </c>
      <c r="K1279" s="218">
        <f>VLOOKUP(C1279,Hoja2!$D$2:$N$5000,9,FALSE)</f>
        <v>0.41603600000000002</v>
      </c>
      <c r="L1279" s="218">
        <f>VLOOKUP(C1279,Hoja2!$D$2:$N$5000,10,FALSE)</f>
        <v>154.46858</v>
      </c>
      <c r="M1279" s="218">
        <f>VLOOKUP(C1279,Hoja2!$D$2:$N$5000,11,FALSE)</f>
        <v>19.668889</v>
      </c>
    </row>
    <row r="1280" spans="1:13">
      <c r="A1280" s="529"/>
      <c r="B1280" s="529"/>
      <c r="C1280" s="398" t="s">
        <v>5443</v>
      </c>
      <c r="D1280" s="221" t="str">
        <f>VLOOKUP(C1280,Hoja2!$D$2:$N$5000,2,FALSE)</f>
        <v>Comercio</v>
      </c>
      <c r="E1280" s="215">
        <f>VLOOKUP(C1280,Hoja2!$D$2:$N$5000,3,FALSE)</f>
        <v>1</v>
      </c>
      <c r="F1280" s="217">
        <f>VLOOKUP(C1280,Hoja2!$D$2:$N$5000,4,FALSE)</f>
        <v>42614</v>
      </c>
      <c r="G1280" s="217">
        <f>VLOOKUP(C1280,Hoja2!$D$2:$N$5000,5,FALSE)</f>
        <v>44561</v>
      </c>
      <c r="H1280" s="218">
        <f>VLOOKUP(C1280,Hoja2!$D$2:$N$5000,6,FALSE)</f>
        <v>0.24957099999999999</v>
      </c>
      <c r="I1280" s="218">
        <f>VLOOKUP(C1280,Hoja2!$D$2:$N$5000,7,FALSE)</f>
        <v>0.529277</v>
      </c>
      <c r="J1280" s="218">
        <f>VLOOKUP(C1280,Hoja2!$D$2:$N$5000,8,FALSE)</f>
        <v>1.219908</v>
      </c>
      <c r="K1280" s="218">
        <f>VLOOKUP(C1280,Hoja2!$D$2:$N$5000,9,FALSE)</f>
        <v>1.1392100000000001</v>
      </c>
      <c r="L1280" s="218">
        <f>VLOOKUP(C1280,Hoja2!$D$2:$N$5000,10,FALSE)</f>
        <v>501.84394099999997</v>
      </c>
      <c r="M1280" s="218">
        <f>VLOOKUP(C1280,Hoja2!$D$2:$N$5000,11,FALSE)</f>
        <v>18.70252</v>
      </c>
    </row>
    <row r="1281" spans="1:13">
      <c r="A1281" s="529"/>
      <c r="B1281" s="529"/>
      <c r="C1281" s="398" t="s">
        <v>5444</v>
      </c>
      <c r="D1281" s="221" t="str">
        <f>VLOOKUP(C1281,Hoja2!$D$2:$N$5000,2,FALSE)</f>
        <v>Comercio</v>
      </c>
      <c r="E1281" s="215">
        <f>VLOOKUP(C1281,Hoja2!$D$2:$N$5000,3,FALSE)</f>
        <v>1</v>
      </c>
      <c r="F1281" s="217">
        <f>VLOOKUP(C1281,Hoja2!$D$2:$N$5000,4,FALSE)</f>
        <v>42614</v>
      </c>
      <c r="G1281" s="217">
        <f>VLOOKUP(C1281,Hoja2!$D$2:$N$5000,5,FALSE)</f>
        <v>44561</v>
      </c>
      <c r="H1281" s="218">
        <f>VLOOKUP(C1281,Hoja2!$D$2:$N$5000,6,FALSE)</f>
        <v>0.26912399999999997</v>
      </c>
      <c r="I1281" s="218">
        <f>VLOOKUP(C1281,Hoja2!$D$2:$N$5000,7,FALSE)</f>
        <v>0.50421499999999997</v>
      </c>
      <c r="J1281" s="218">
        <f>VLOOKUP(C1281,Hoja2!$D$2:$N$5000,8,FALSE)</f>
        <v>1.1894260000000001</v>
      </c>
      <c r="K1281" s="218">
        <f>VLOOKUP(C1281,Hoja2!$D$2:$N$5000,9,FALSE)</f>
        <v>1.210806</v>
      </c>
      <c r="L1281" s="218">
        <f>VLOOKUP(C1281,Hoja2!$D$2:$N$5000,10,FALSE)</f>
        <v>466.1345</v>
      </c>
      <c r="M1281" s="218">
        <f>VLOOKUP(C1281,Hoja2!$D$2:$N$5000,11,FALSE)</f>
        <v>19.450198</v>
      </c>
    </row>
    <row r="1282" spans="1:13">
      <c r="A1282" s="529"/>
      <c r="B1282" s="529"/>
      <c r="C1282" s="398" t="s">
        <v>5445</v>
      </c>
      <c r="D1282" s="221" t="str">
        <f>VLOOKUP(C1282,Hoja2!$D$2:$N$5000,2,FALSE)</f>
        <v>Comercio</v>
      </c>
      <c r="E1282" s="215">
        <f>VLOOKUP(C1282,Hoja2!$D$2:$N$5000,3,FALSE)</f>
        <v>1</v>
      </c>
      <c r="F1282" s="217">
        <f>VLOOKUP(C1282,Hoja2!$D$2:$N$5000,4,FALSE)</f>
        <v>42614</v>
      </c>
      <c r="G1282" s="217">
        <f>VLOOKUP(C1282,Hoja2!$D$2:$N$5000,5,FALSE)</f>
        <v>44561</v>
      </c>
      <c r="H1282" s="218">
        <f>VLOOKUP(C1282,Hoja2!$D$2:$N$5000,6,FALSE)</f>
        <v>0.21804899999999999</v>
      </c>
      <c r="I1282" s="218">
        <f>VLOOKUP(C1282,Hoja2!$D$2:$N$5000,7,FALSE)</f>
        <v>0.62682000000000004</v>
      </c>
      <c r="J1282" s="218">
        <f>VLOOKUP(C1282,Hoja2!$D$2:$N$5000,8,FALSE)</f>
        <v>0.80645480000000003</v>
      </c>
      <c r="K1282" s="218">
        <f>VLOOKUP(C1282,Hoja2!$D$2:$N$5000,9,FALSE)</f>
        <v>0.67278700000000002</v>
      </c>
      <c r="L1282" s="218">
        <f>VLOOKUP(C1282,Hoja2!$D$2:$N$5000,10,FALSE)</f>
        <v>392.89995599999997</v>
      </c>
      <c r="M1282" s="218">
        <f>VLOOKUP(C1282,Hoja2!$D$2:$N$5000,11,FALSE)</f>
        <v>17.429321999999999</v>
      </c>
    </row>
    <row r="1283" spans="1:13">
      <c r="A1283" s="529"/>
      <c r="B1283" s="529"/>
      <c r="C1283" s="398" t="s">
        <v>5450</v>
      </c>
      <c r="D1283" s="221" t="str">
        <f>VLOOKUP(C1283,Hoja2!$D$2:$N$5000,2,FALSE)</f>
        <v>Comercio</v>
      </c>
      <c r="E1283" s="215">
        <f>VLOOKUP(C1283,Hoja2!$D$2:$N$5000,3,FALSE)</f>
        <v>3</v>
      </c>
      <c r="F1283" s="217">
        <f>VLOOKUP(C1283,Hoja2!$D$2:$N$5000,4,FALSE)</f>
        <v>42614</v>
      </c>
      <c r="G1283" s="217">
        <f>VLOOKUP(C1283,Hoja2!$D$2:$N$5000,5,FALSE)</f>
        <v>44561</v>
      </c>
      <c r="H1283" s="218">
        <f>VLOOKUP(C1283,Hoja2!$D$2:$N$5000,6,FALSE)</f>
        <v>0.29810900000000001</v>
      </c>
      <c r="I1283" s="218">
        <f>VLOOKUP(C1283,Hoja2!$D$2:$N$5000,7,FALSE)</f>
        <v>0.50910100000000003</v>
      </c>
      <c r="J1283" s="218">
        <f>VLOOKUP(C1283,Hoja2!$D$2:$N$5000,8,FALSE)</f>
        <v>0.16500000000000001</v>
      </c>
      <c r="K1283" s="218">
        <f>VLOOKUP(C1283,Hoja2!$D$2:$N$5000,9,FALSE)</f>
        <v>0.171985</v>
      </c>
      <c r="L1283" s="218">
        <f>VLOOKUP(C1283,Hoja2!$D$2:$N$5000,10,FALSE)</f>
        <v>64.365759999999995</v>
      </c>
      <c r="M1283" s="218">
        <f>VLOOKUP(C1283,Hoja2!$D$2:$N$5000,11,FALSE)</f>
        <v>19.620165</v>
      </c>
    </row>
    <row r="1284" spans="1:13">
      <c r="A1284" s="529"/>
      <c r="B1284" s="529"/>
      <c r="C1284" s="398" t="s">
        <v>5451</v>
      </c>
      <c r="D1284" s="221" t="str">
        <f>VLOOKUP(C1284,Hoja2!$D$2:$N$5000,2,FALSE)</f>
        <v>Comercio</v>
      </c>
      <c r="E1284" s="215">
        <f>VLOOKUP(C1284,Hoja2!$D$2:$N$5000,3,FALSE)</f>
        <v>3</v>
      </c>
      <c r="F1284" s="217">
        <f>VLOOKUP(C1284,Hoja2!$D$2:$N$5000,4,FALSE)</f>
        <v>42614</v>
      </c>
      <c r="G1284" s="217">
        <f>VLOOKUP(C1284,Hoja2!$D$2:$N$5000,5,FALSE)</f>
        <v>44561</v>
      </c>
      <c r="H1284" s="218">
        <f>VLOOKUP(C1284,Hoja2!$D$2:$N$5000,6,FALSE)</f>
        <v>0.30280000000000001</v>
      </c>
      <c r="I1284" s="218">
        <f>VLOOKUP(C1284,Hoja2!$D$2:$N$5000,7,FALSE)</f>
        <v>0.44211699999999998</v>
      </c>
      <c r="J1284" s="218">
        <f>VLOOKUP(C1284,Hoja2!$D$2:$N$5000,8,FALSE)</f>
        <v>0.1012</v>
      </c>
      <c r="K1284" s="218">
        <f>VLOOKUP(C1284,Hoja2!$D$2:$N$5000,9,FALSE)</f>
        <v>0.10527599999999999</v>
      </c>
      <c r="L1284" s="218">
        <f>VLOOKUP(C1284,Hoja2!$D$2:$N$5000,10,FALSE)</f>
        <v>34.284395000000004</v>
      </c>
      <c r="M1284" s="218">
        <f>VLOOKUP(C1284,Hoja2!$D$2:$N$5000,11,FALSE)</f>
        <v>20.530335000000001</v>
      </c>
    </row>
    <row r="1285" spans="1:13">
      <c r="A1285" s="529"/>
      <c r="B1285" s="529"/>
      <c r="C1285" s="398" t="s">
        <v>5452</v>
      </c>
      <c r="D1285" s="221" t="str">
        <f>VLOOKUP(C1285,Hoja2!$D$2:$N$5000,2,FALSE)</f>
        <v>Comercio</v>
      </c>
      <c r="E1285" s="215">
        <f>VLOOKUP(C1285,Hoja2!$D$2:$N$5000,3,FALSE)</f>
        <v>3</v>
      </c>
      <c r="F1285" s="217">
        <f>VLOOKUP(C1285,Hoja2!$D$2:$N$5000,4,FALSE)</f>
        <v>42614</v>
      </c>
      <c r="G1285" s="217">
        <f>VLOOKUP(C1285,Hoja2!$D$2:$N$5000,5,FALSE)</f>
        <v>44561</v>
      </c>
      <c r="H1285" s="218">
        <f>VLOOKUP(C1285,Hoja2!$D$2:$N$5000,6,FALSE)</f>
        <v>0.29856700000000003</v>
      </c>
      <c r="I1285" s="218">
        <f>VLOOKUP(C1285,Hoja2!$D$2:$N$5000,7,FALSE)</f>
        <v>0.559975</v>
      </c>
      <c r="J1285" s="218">
        <f>VLOOKUP(C1285,Hoja2!$D$2:$N$5000,8,FALSE)</f>
        <v>0.1179</v>
      </c>
      <c r="K1285" s="218">
        <f>VLOOKUP(C1285,Hoja2!$D$2:$N$5000,9,FALSE)</f>
        <v>0.119869</v>
      </c>
      <c r="L1285" s="218">
        <f>VLOOKUP(C1285,Hoja2!$D$2:$N$5000,10,FALSE)</f>
        <v>50.588766999999997</v>
      </c>
      <c r="M1285" s="218">
        <f>VLOOKUP(C1285,Hoja2!$D$2:$N$5000,11,FALSE)</f>
        <v>18.929518999999999</v>
      </c>
    </row>
    <row r="1286" spans="1:13">
      <c r="A1286" s="529"/>
      <c r="B1286" s="529"/>
      <c r="C1286" s="398" t="s">
        <v>5453</v>
      </c>
      <c r="D1286" s="221" t="str">
        <f>VLOOKUP(C1286,Hoja2!$D$2:$N$5000,2,FALSE)</f>
        <v>Comercio</v>
      </c>
      <c r="E1286" s="215">
        <f>VLOOKUP(C1286,Hoja2!$D$2:$N$5000,3,FALSE)</f>
        <v>3</v>
      </c>
      <c r="F1286" s="217">
        <f>VLOOKUP(C1286,Hoja2!$D$2:$N$5000,4,FALSE)</f>
        <v>42614</v>
      </c>
      <c r="G1286" s="217">
        <f>VLOOKUP(C1286,Hoja2!$D$2:$N$5000,5,FALSE)</f>
        <v>44561</v>
      </c>
      <c r="H1286" s="218">
        <f>VLOOKUP(C1286,Hoja2!$D$2:$N$5000,6,FALSE)</f>
        <v>0.27888200000000002</v>
      </c>
      <c r="I1286" s="218">
        <f>VLOOKUP(C1286,Hoja2!$D$2:$N$5000,7,FALSE)</f>
        <v>0.58038199999999995</v>
      </c>
      <c r="J1286" s="218">
        <f>VLOOKUP(C1286,Hoja2!$D$2:$N$5000,8,FALSE)</f>
        <v>0.30959999999999999</v>
      </c>
      <c r="K1286" s="218">
        <f>VLOOKUP(C1286,Hoja2!$D$2:$N$5000,9,FALSE)</f>
        <v>0.32200499999999999</v>
      </c>
      <c r="L1286" s="218">
        <f>VLOOKUP(C1286,Hoja2!$D$2:$N$5000,10,FALSE)</f>
        <v>137.261042</v>
      </c>
      <c r="M1286" s="218">
        <f>VLOOKUP(C1286,Hoja2!$D$2:$N$5000,11,FALSE)</f>
        <v>18.875761000000001</v>
      </c>
    </row>
    <row r="1287" spans="1:13">
      <c r="A1287" s="529"/>
      <c r="B1287" s="529"/>
      <c r="C1287" s="398" t="s">
        <v>5435</v>
      </c>
      <c r="D1287" s="221" t="str">
        <f>VLOOKUP(C1287,Hoja2!$D$2:$N$5000,2,FALSE)</f>
        <v>Comercio</v>
      </c>
      <c r="E1287" s="215">
        <f>VLOOKUP(C1287,Hoja2!$D$2:$N$5000,3,FALSE)</f>
        <v>7</v>
      </c>
      <c r="F1287" s="217">
        <f>VLOOKUP(C1287,Hoja2!$D$2:$N$5000,4,FALSE)</f>
        <v>42614</v>
      </c>
      <c r="G1287" s="217">
        <f>VLOOKUP(C1287,Hoja2!$D$2:$N$5000,5,FALSE)</f>
        <v>44561</v>
      </c>
      <c r="H1287" s="218">
        <f>VLOOKUP(C1287,Hoja2!$D$2:$N$5000,6,FALSE)</f>
        <v>0.27521699999999999</v>
      </c>
      <c r="I1287" s="218">
        <f>VLOOKUP(C1287,Hoja2!$D$2:$N$5000,7,FALSE)</f>
        <v>0.57492799999999999</v>
      </c>
      <c r="J1287" s="218">
        <f>VLOOKUP(C1287,Hoja2!$D$2:$N$5000,8,FALSE)</f>
        <v>0.78071999999999997</v>
      </c>
      <c r="K1287" s="218">
        <f>VLOOKUP(C1287,Hoja2!$D$2:$N$5000,9,FALSE)</f>
        <v>0.80420800000000003</v>
      </c>
      <c r="L1287" s="218">
        <f>VLOOKUP(C1287,Hoja2!$D$2:$N$5000,10,FALSE)</f>
        <v>343.49830800000001</v>
      </c>
      <c r="M1287" s="218">
        <f>VLOOKUP(C1287,Hoja2!$D$2:$N$5000,11,FALSE)</f>
        <v>18.865023999999998</v>
      </c>
    </row>
    <row r="1288" spans="1:13">
      <c r="A1288" s="529"/>
      <c r="B1288" s="529"/>
      <c r="C1288" s="398" t="s">
        <v>5436</v>
      </c>
      <c r="D1288" s="221" t="str">
        <f>VLOOKUP(C1288,Hoja2!$D$2:$N$5000,2,FALSE)</f>
        <v>Comercio</v>
      </c>
      <c r="E1288" s="215">
        <f>VLOOKUP(C1288,Hoja2!$D$2:$N$5000,3,FALSE)</f>
        <v>7</v>
      </c>
      <c r="F1288" s="217">
        <f>VLOOKUP(C1288,Hoja2!$D$2:$N$5000,4,FALSE)</f>
        <v>42614</v>
      </c>
      <c r="G1288" s="217">
        <f>VLOOKUP(C1288,Hoja2!$D$2:$N$5000,5,FALSE)</f>
        <v>44561</v>
      </c>
      <c r="H1288" s="218">
        <f>VLOOKUP(C1288,Hoja2!$D$2:$N$5000,6,FALSE)</f>
        <v>0.26742100000000002</v>
      </c>
      <c r="I1288" s="218">
        <f>VLOOKUP(C1288,Hoja2!$D$2:$N$5000,7,FALSE)</f>
        <v>0.62398600000000004</v>
      </c>
      <c r="J1288" s="218">
        <f>VLOOKUP(C1288,Hoja2!$D$2:$N$5000,8,FALSE)</f>
        <v>0.20799999999999999</v>
      </c>
      <c r="K1288" s="218">
        <f>VLOOKUP(C1288,Hoja2!$D$2:$N$5000,9,FALSE)</f>
        <v>0.21418100000000001</v>
      </c>
      <c r="L1288" s="218">
        <f>VLOOKUP(C1288,Hoja2!$D$2:$N$5000,10,FALSE)</f>
        <v>99.324961000000002</v>
      </c>
      <c r="M1288" s="218">
        <f>VLOOKUP(C1288,Hoja2!$D$2:$N$5000,11,FALSE)</f>
        <v>18.442983999999999</v>
      </c>
    </row>
    <row r="1289" spans="1:13">
      <c r="A1289" s="529"/>
      <c r="B1289" s="529"/>
      <c r="C1289" s="398" t="s">
        <v>5437</v>
      </c>
      <c r="D1289" s="221" t="str">
        <f>VLOOKUP(C1289,Hoja2!$D$2:$N$5000,2,FALSE)</f>
        <v>Comercio</v>
      </c>
      <c r="E1289" s="215">
        <f>VLOOKUP(C1289,Hoja2!$D$2:$N$5000,3,FALSE)</f>
        <v>7</v>
      </c>
      <c r="F1289" s="217">
        <f>VLOOKUP(C1289,Hoja2!$D$2:$N$5000,4,FALSE)</f>
        <v>42614</v>
      </c>
      <c r="G1289" s="217">
        <f>VLOOKUP(C1289,Hoja2!$D$2:$N$5000,5,FALSE)</f>
        <v>44561</v>
      </c>
      <c r="H1289" s="218">
        <f>VLOOKUP(C1289,Hoja2!$D$2:$N$5000,6,FALSE)</f>
        <v>0.27190700000000001</v>
      </c>
      <c r="I1289" s="218">
        <f>VLOOKUP(C1289,Hoja2!$D$2:$N$5000,7,FALSE)</f>
        <v>0.62773299999999999</v>
      </c>
      <c r="J1289" s="218">
        <f>VLOOKUP(C1289,Hoja2!$D$2:$N$5000,8,FALSE)</f>
        <v>0.54408000000000001</v>
      </c>
      <c r="K1289" s="218">
        <f>VLOOKUP(C1289,Hoja2!$D$2:$N$5000,9,FALSE)</f>
        <v>0.55344700000000002</v>
      </c>
      <c r="L1289" s="218">
        <f>VLOOKUP(C1289,Hoja2!$D$2:$N$5000,10,FALSE)</f>
        <v>262.52551</v>
      </c>
      <c r="M1289" s="218">
        <f>VLOOKUP(C1289,Hoja2!$D$2:$N$5000,11,FALSE)</f>
        <v>18.332939</v>
      </c>
    </row>
    <row r="1290" spans="1:13">
      <c r="A1290" s="529"/>
      <c r="B1290" s="529"/>
      <c r="C1290" s="398" t="s">
        <v>5438</v>
      </c>
      <c r="D1290" s="221" t="str">
        <f>VLOOKUP(C1290,Hoja2!$D$2:$N$5000,2,FALSE)</f>
        <v>Comercio</v>
      </c>
      <c r="E1290" s="215">
        <f>VLOOKUP(C1290,Hoja2!$D$2:$N$5000,3,FALSE)</f>
        <v>7</v>
      </c>
      <c r="F1290" s="217">
        <f>VLOOKUP(C1290,Hoja2!$D$2:$N$5000,4,FALSE)</f>
        <v>42614</v>
      </c>
      <c r="G1290" s="217">
        <f>VLOOKUP(C1290,Hoja2!$D$2:$N$5000,5,FALSE)</f>
        <v>44561</v>
      </c>
      <c r="H1290" s="218">
        <f>VLOOKUP(C1290,Hoja2!$D$2:$N$5000,6,FALSE)</f>
        <v>0.26067099999999999</v>
      </c>
      <c r="I1290" s="218">
        <f>VLOOKUP(C1290,Hoja2!$D$2:$N$5000,7,FALSE)</f>
        <v>0.63688999999999996</v>
      </c>
      <c r="J1290" s="218">
        <f>VLOOKUP(C1290,Hoja2!$D$2:$N$5000,8,FALSE)</f>
        <v>0.79508800000000002</v>
      </c>
      <c r="K1290" s="218">
        <f>VLOOKUP(C1290,Hoja2!$D$2:$N$5000,9,FALSE)</f>
        <v>0.822411</v>
      </c>
      <c r="L1290" s="218">
        <f>VLOOKUP(C1290,Hoja2!$D$2:$N$5000,10,FALSE)</f>
        <v>389.23624100000001</v>
      </c>
      <c r="M1290" s="218">
        <f>VLOOKUP(C1290,Hoja2!$D$2:$N$5000,11,FALSE)</f>
        <v>18.343713000000001</v>
      </c>
    </row>
    <row r="1291" spans="1:13">
      <c r="A1291" s="529"/>
      <c r="B1291" s="529"/>
      <c r="C1291" s="398" t="s">
        <v>5433</v>
      </c>
      <c r="D1291" s="221" t="str">
        <f>VLOOKUP(C1291,Hoja2!$D$2:$N$5000,2,FALSE)</f>
        <v>Comercio</v>
      </c>
      <c r="E1291" s="215">
        <f>VLOOKUP(C1291,Hoja2!$D$2:$N$5000,3,FALSE)</f>
        <v>9</v>
      </c>
      <c r="F1291" s="217">
        <f>VLOOKUP(C1291,Hoja2!$D$2:$N$5000,4,FALSE)</f>
        <v>42614</v>
      </c>
      <c r="G1291" s="217">
        <f>VLOOKUP(C1291,Hoja2!$D$2:$N$5000,5,FALSE)</f>
        <v>44561</v>
      </c>
      <c r="H1291" s="218">
        <f>VLOOKUP(C1291,Hoja2!$D$2:$N$5000,6,FALSE)</f>
        <v>0.25654700000000003</v>
      </c>
      <c r="I1291" s="218">
        <f>VLOOKUP(C1291,Hoja2!$D$2:$N$5000,7,FALSE)</f>
        <v>0.60766500000000001</v>
      </c>
      <c r="J1291" s="218">
        <f>VLOOKUP(C1291,Hoja2!$D$2:$N$5000,8,FALSE)</f>
        <v>0.58410799999999996</v>
      </c>
      <c r="K1291" s="218">
        <f>VLOOKUP(C1291,Hoja2!$D$2:$N$5000,9,FALSE)</f>
        <v>0.61332100000000001</v>
      </c>
      <c r="L1291" s="218">
        <f>VLOOKUP(C1291,Hoja2!$D$2:$N$5000,10,FALSE)</f>
        <v>276.33475199999998</v>
      </c>
      <c r="M1291" s="218">
        <f>VLOOKUP(C1291,Hoja2!$D$2:$N$5000,11,FALSE)</f>
        <v>18.587084999999998</v>
      </c>
    </row>
    <row r="1292" spans="1:13">
      <c r="A1292" s="529"/>
      <c r="B1292" s="529"/>
      <c r="C1292" s="398" t="s">
        <v>6644</v>
      </c>
      <c r="D1292" s="221" t="str">
        <f>VLOOKUP(C1292,Hoja2!$D$2:$N$5000,2,FALSE)</f>
        <v>Papel</v>
      </c>
      <c r="E1292" s="215">
        <f>VLOOKUP(C1292,Hoja2!$D$2:$N$5000,3,FALSE)</f>
        <v>6</v>
      </c>
      <c r="F1292" s="217">
        <f>VLOOKUP(C1292,Hoja2!$D$2:$N$5000,4,FALSE)</f>
        <v>44440</v>
      </c>
      <c r="G1292" s="217">
        <f>VLOOKUP(C1292,Hoja2!$D$2:$N$5000,5,FALSE)</f>
        <v>45657</v>
      </c>
      <c r="H1292" s="218">
        <f>VLOOKUP(C1292,Hoja2!$D$2:$N$5000,6,FALSE)</f>
        <v>0.21224599999999999</v>
      </c>
      <c r="I1292" s="218">
        <f>VLOOKUP(C1292,Hoja2!$D$2:$N$5000,7,FALSE)</f>
        <v>0.39297799999999999</v>
      </c>
      <c r="J1292" s="218">
        <f>VLOOKUP(C1292,Hoja2!$D$2:$N$5000,8,FALSE)</f>
        <v>1.1788508</v>
      </c>
      <c r="K1292" s="218">
        <f>VLOOKUP(C1292,Hoja2!$D$2:$N$5000,9,FALSE)</f>
        <v>0.736761</v>
      </c>
      <c r="L1292" s="218">
        <f>VLOOKUP(C1292,Hoja2!$D$2:$N$5000,10,FALSE)</f>
        <v>354.03309899999999</v>
      </c>
      <c r="M1292" s="218">
        <f>VLOOKUP(C1292,Hoja2!$D$2:$N$5000,11,FALSE)</f>
        <v>16.627414000000002</v>
      </c>
    </row>
    <row r="1293" spans="1:13">
      <c r="A1293" s="529"/>
      <c r="B1293" s="529"/>
      <c r="C1293" s="398" t="s">
        <v>4306</v>
      </c>
      <c r="D1293" s="221" t="str">
        <f>VLOOKUP(C1293,Hoja2!$D$2:$N$5000,2,FALSE)</f>
        <v>Alimentos</v>
      </c>
      <c r="E1293" s="215">
        <f>VLOOKUP(C1293,Hoja2!$D$2:$N$5000,3,FALSE)</f>
        <v>6</v>
      </c>
      <c r="F1293" s="217">
        <f>VLOOKUP(C1293,Hoja2!$D$2:$N$5000,4,FALSE)</f>
        <v>43556</v>
      </c>
      <c r="G1293" s="217">
        <f>VLOOKUP(C1293,Hoja2!$D$2:$N$5000,5,FALSE)</f>
        <v>44316</v>
      </c>
      <c r="H1293" s="218">
        <f>VLOOKUP(C1293,Hoja2!$D$2:$N$5000,6,FALSE)</f>
        <v>0.166884</v>
      </c>
      <c r="I1293" s="218">
        <f>VLOOKUP(C1293,Hoja2!$D$2:$N$5000,7,FALSE)</f>
        <v>0.24562200000000001</v>
      </c>
      <c r="J1293" s="218">
        <f>VLOOKUP(C1293,Hoja2!$D$2:$N$5000,8,FALSE)</f>
        <v>0.25491520000000001</v>
      </c>
      <c r="K1293" s="218">
        <f>VLOOKUP(C1293,Hoja2!$D$2:$N$5000,9,FALSE)</f>
        <v>0.20929800000000001</v>
      </c>
      <c r="L1293" s="218">
        <f>VLOOKUP(C1293,Hoja2!$D$2:$N$5000,10,FALSE)</f>
        <v>47.849853000000003</v>
      </c>
      <c r="M1293" s="218">
        <f>VLOOKUP(C1293,Hoja2!$D$2:$N$5000,11,FALSE)</f>
        <v>20.582127</v>
      </c>
    </row>
    <row r="1294" spans="1:13">
      <c r="A1294" s="529"/>
      <c r="B1294" s="529"/>
      <c r="C1294" s="398" t="s">
        <v>2039</v>
      </c>
      <c r="D1294" s="221" t="str">
        <f>VLOOKUP(C1294,Hoja2!$D$2:$N$5000,2,FALSE)</f>
        <v>Minería</v>
      </c>
      <c r="E1294" s="215">
        <f>VLOOKUP(C1294,Hoja2!$D$2:$N$5000,3,FALSE)</f>
        <v>7</v>
      </c>
      <c r="F1294" s="217">
        <f>VLOOKUP(C1294,Hoja2!$D$2:$N$5000,4,FALSE)</f>
        <v>44378</v>
      </c>
      <c r="G1294" s="217">
        <f>VLOOKUP(C1294,Hoja2!$D$2:$N$5000,5,FALSE)</f>
        <v>45657</v>
      </c>
      <c r="H1294" s="218">
        <f>VLOOKUP(C1294,Hoja2!$D$2:$N$5000,6,FALSE)</f>
        <v>0.291049</v>
      </c>
      <c r="I1294" s="218">
        <f>VLOOKUP(C1294,Hoja2!$D$2:$N$5000,7,FALSE)</f>
        <v>0.212973</v>
      </c>
      <c r="J1294" s="218">
        <f>VLOOKUP(C1294,Hoja2!$D$2:$N$5000,8,FALSE)</f>
        <v>0.79563360000000005</v>
      </c>
      <c r="K1294" s="218">
        <f>VLOOKUP(C1294,Hoja2!$D$2:$N$5000,9,FALSE)</f>
        <v>0.81924200000000003</v>
      </c>
      <c r="L1294" s="218">
        <f>VLOOKUP(C1294,Hoja2!$D$2:$N$5000,10,FALSE)</f>
        <v>129.775676</v>
      </c>
      <c r="M1294" s="218">
        <f>VLOOKUP(C1294,Hoja2!$D$2:$N$5000,11,FALSE)</f>
        <v>27.743062999999999</v>
      </c>
    </row>
    <row r="1295" spans="1:13">
      <c r="A1295" s="529"/>
      <c r="B1295" s="529"/>
      <c r="C1295" s="398" t="s">
        <v>3394</v>
      </c>
      <c r="D1295" s="221" t="str">
        <f>VLOOKUP(C1295,Hoja2!$D$2:$N$5000,2,FALSE)</f>
        <v>Otros</v>
      </c>
      <c r="E1295" s="215">
        <f>VLOOKUP(C1295,Hoja2!$D$2:$N$5000,3,FALSE)</f>
        <v>7</v>
      </c>
      <c r="F1295" s="217">
        <f>VLOOKUP(C1295,Hoja2!$D$2:$N$5000,4,FALSE)</f>
        <v>44378</v>
      </c>
      <c r="G1295" s="217">
        <f>VLOOKUP(C1295,Hoja2!$D$2:$N$5000,5,FALSE)</f>
        <v>45657</v>
      </c>
      <c r="H1295" s="218">
        <f>VLOOKUP(C1295,Hoja2!$D$2:$N$5000,6,FALSE)</f>
        <v>0.20255699999999999</v>
      </c>
      <c r="I1295" s="218">
        <f>VLOOKUP(C1295,Hoja2!$D$2:$N$5000,7,FALSE)</f>
        <v>0.14926200000000001</v>
      </c>
      <c r="J1295" s="218">
        <f>VLOOKUP(C1295,Hoja2!$D$2:$N$5000,8,FALSE)</f>
        <v>0.15011559999999999</v>
      </c>
      <c r="K1295" s="218">
        <f>VLOOKUP(C1295,Hoja2!$D$2:$N$5000,9,FALSE)</f>
        <v>0.108066</v>
      </c>
      <c r="L1295" s="218">
        <f>VLOOKUP(C1295,Hoja2!$D$2:$N$5000,10,FALSE)</f>
        <v>17.161024000000001</v>
      </c>
      <c r="M1295" s="218">
        <f>VLOOKUP(C1295,Hoja2!$D$2:$N$5000,11,FALSE)</f>
        <v>27.704757000000001</v>
      </c>
    </row>
    <row r="1296" spans="1:13">
      <c r="A1296" s="529"/>
      <c r="B1296" s="529"/>
      <c r="C1296" s="398" t="s">
        <v>5892</v>
      </c>
      <c r="D1296" s="221" t="str">
        <f>VLOOKUP(C1296,Hoja2!$D$2:$N$5000,2,FALSE)</f>
        <v>Papel</v>
      </c>
      <c r="E1296" s="215">
        <f>VLOOKUP(C1296,Hoja2!$D$2:$N$5000,3,FALSE)</f>
        <v>7</v>
      </c>
      <c r="F1296" s="217">
        <f>VLOOKUP(C1296,Hoja2!$D$2:$N$5000,4,FALSE)</f>
        <v>43800</v>
      </c>
      <c r="G1296" s="217">
        <f>VLOOKUP(C1296,Hoja2!$D$2:$N$5000,5,FALSE)</f>
        <v>46752</v>
      </c>
      <c r="H1296" s="218">
        <f>VLOOKUP(C1296,Hoja2!$D$2:$N$5000,6,FALSE)</f>
        <v>0.19650899999999999</v>
      </c>
      <c r="I1296" s="218">
        <f>VLOOKUP(C1296,Hoja2!$D$2:$N$5000,7,FALSE)</f>
        <v>0.82597200000000004</v>
      </c>
      <c r="J1296" s="218">
        <f>VLOOKUP(C1296,Hoja2!$D$2:$N$5000,8,FALSE)</f>
        <v>1.6292135999999999</v>
      </c>
      <c r="K1296" s="218">
        <f>VLOOKUP(C1296,Hoja2!$D$2:$N$5000,9,FALSE)</f>
        <v>1.6455299999999999</v>
      </c>
      <c r="L1296" s="218">
        <f>VLOOKUP(C1296,Hoja2!$D$2:$N$5000,10,FALSE)</f>
        <v>1030.828358</v>
      </c>
      <c r="M1296" s="218">
        <f>VLOOKUP(C1296,Hoja2!$D$2:$N$5000,11,FALSE)</f>
        <v>15.617380000000001</v>
      </c>
    </row>
    <row r="1297" spans="1:13">
      <c r="A1297" s="529"/>
      <c r="B1297" s="529"/>
      <c r="C1297" s="398" t="s">
        <v>6959</v>
      </c>
      <c r="D1297" s="221" t="str">
        <f>VLOOKUP(C1297,Hoja2!$D$2:$N$5000,2,FALSE)</f>
        <v>Transporte</v>
      </c>
      <c r="E1297" s="215">
        <f>VLOOKUP(C1297,Hoja2!$D$2:$N$5000,3,FALSE)</f>
        <v>3</v>
      </c>
      <c r="F1297" s="217">
        <f>VLOOKUP(C1297,Hoja2!$D$2:$N$5000,4,FALSE)</f>
        <v>44265</v>
      </c>
      <c r="G1297" s="217">
        <f>VLOOKUP(C1297,Hoja2!$D$2:$N$5000,5,FALSE)</f>
        <v>45291</v>
      </c>
      <c r="H1297" s="218">
        <f>VLOOKUP(C1297,Hoja2!$D$2:$N$5000,6,FALSE)</f>
        <v>0.26107200000000003</v>
      </c>
      <c r="I1297" s="218">
        <f>VLOOKUP(C1297,Hoja2!$D$2:$N$5000,7,FALSE)</f>
        <v>0.44024999999999997</v>
      </c>
      <c r="J1297" s="218">
        <f>VLOOKUP(C1297,Hoja2!$D$2:$N$5000,8,FALSE)</f>
        <v>0.47039999999999998</v>
      </c>
      <c r="K1297" s="218">
        <f>VLOOKUP(C1297,Hoja2!$D$2:$N$5000,9,FALSE)</f>
        <v>0.49416300000000002</v>
      </c>
      <c r="L1297" s="218">
        <f>VLOOKUP(C1297,Hoja2!$D$2:$N$5000,10,FALSE)</f>
        <v>159.91006200000001</v>
      </c>
      <c r="M1297" s="218">
        <f>VLOOKUP(C1297,Hoja2!$D$2:$N$5000,11,FALSE)</f>
        <v>18.517844</v>
      </c>
    </row>
    <row r="1298" spans="1:13">
      <c r="A1298" s="529"/>
      <c r="B1298" s="529"/>
      <c r="C1298" s="398" t="s">
        <v>2693</v>
      </c>
      <c r="D1298" s="221" t="str">
        <f>VLOOKUP(C1298,Hoja2!$D$2:$N$5000,2,FALSE)</f>
        <v>Bebidas</v>
      </c>
      <c r="E1298" s="215">
        <f>VLOOKUP(C1298,Hoja2!$D$2:$N$5000,3,FALSE)</f>
        <v>7</v>
      </c>
      <c r="F1298" s="217">
        <f>VLOOKUP(C1298,Hoja2!$D$2:$N$5000,4,FALSE)</f>
        <v>43132</v>
      </c>
      <c r="G1298" s="217">
        <f>VLOOKUP(C1298,Hoja2!$D$2:$N$5000,5,FALSE)</f>
        <v>44926</v>
      </c>
      <c r="H1298" s="218">
        <f>VLOOKUP(C1298,Hoja2!$D$2:$N$5000,6,FALSE)</f>
        <v>0.211899</v>
      </c>
      <c r="I1298" s="218">
        <f>VLOOKUP(C1298,Hoja2!$D$2:$N$5000,7,FALSE)</f>
        <v>0.71879199999999999</v>
      </c>
      <c r="J1298" s="218">
        <f>VLOOKUP(C1298,Hoja2!$D$2:$N$5000,8,FALSE)</f>
        <v>3.9422443999999999</v>
      </c>
      <c r="K1298" s="218">
        <f>VLOOKUP(C1298,Hoja2!$D$2:$N$5000,9,FALSE)</f>
        <v>4.0643339999999997</v>
      </c>
      <c r="L1298" s="218">
        <f>VLOOKUP(C1298,Hoja2!$D$2:$N$5000,10,FALSE)</f>
        <v>2170.6515330000002</v>
      </c>
      <c r="M1298" s="218">
        <f>VLOOKUP(C1298,Hoja2!$D$2:$N$5000,11,FALSE)</f>
        <v>14.10656</v>
      </c>
    </row>
    <row r="1299" spans="1:13">
      <c r="A1299" s="529"/>
      <c r="B1299" s="529"/>
      <c r="C1299" s="398" t="s">
        <v>1332</v>
      </c>
      <c r="D1299" s="221" t="str">
        <f>VLOOKUP(C1299,Hoja2!$D$2:$N$5000,2,FALSE)</f>
        <v>Comercio</v>
      </c>
      <c r="E1299" s="215">
        <f>VLOOKUP(C1299,Hoja2!$D$2:$N$5000,3,FALSE)</f>
        <v>6</v>
      </c>
      <c r="F1299" s="217">
        <f>VLOOKUP(C1299,Hoja2!$D$2:$N$5000,4,FALSE)</f>
        <v>42644</v>
      </c>
      <c r="G1299" s="217">
        <f>VLOOKUP(C1299,Hoja2!$D$2:$N$5000,5,FALSE)</f>
        <v>44561</v>
      </c>
      <c r="H1299" s="218">
        <f>VLOOKUP(C1299,Hoja2!$D$2:$N$5000,6,FALSE)</f>
        <v>0.24110799999999999</v>
      </c>
      <c r="I1299" s="218">
        <f>VLOOKUP(C1299,Hoja2!$D$2:$N$5000,7,FALSE)</f>
        <v>0.67142299999999999</v>
      </c>
      <c r="J1299" s="218">
        <f>VLOOKUP(C1299,Hoja2!$D$2:$N$5000,8,FALSE)</f>
        <v>8.7599999999999997E-2</v>
      </c>
      <c r="K1299" s="218">
        <f>VLOOKUP(C1299,Hoja2!$D$2:$N$5000,9,FALSE)</f>
        <v>8.6282999999999999E-2</v>
      </c>
      <c r="L1299" s="218">
        <f>VLOOKUP(C1299,Hoja2!$D$2:$N$5000,10,FALSE)</f>
        <v>44.878289000000002</v>
      </c>
      <c r="M1299" s="218">
        <f>VLOOKUP(C1299,Hoja2!$D$2:$N$5000,11,FALSE)</f>
        <v>17.909296000000001</v>
      </c>
    </row>
    <row r="1300" spans="1:13">
      <c r="A1300" s="529"/>
      <c r="B1300" s="529"/>
      <c r="C1300" s="398" t="s">
        <v>1334</v>
      </c>
      <c r="D1300" s="221" t="str">
        <f>VLOOKUP(C1300,Hoja2!$D$2:$N$5000,2,FALSE)</f>
        <v>Comercio</v>
      </c>
      <c r="E1300" s="215">
        <f>VLOOKUP(C1300,Hoja2!$D$2:$N$5000,3,FALSE)</f>
        <v>6</v>
      </c>
      <c r="F1300" s="217">
        <f>VLOOKUP(C1300,Hoja2!$D$2:$N$5000,4,FALSE)</f>
        <v>42644</v>
      </c>
      <c r="G1300" s="217">
        <f>VLOOKUP(C1300,Hoja2!$D$2:$N$5000,5,FALSE)</f>
        <v>44561</v>
      </c>
      <c r="H1300" s="218">
        <f>VLOOKUP(C1300,Hoja2!$D$2:$N$5000,6,FALSE)</f>
        <v>0.24941199999999999</v>
      </c>
      <c r="I1300" s="218">
        <f>VLOOKUP(C1300,Hoja2!$D$2:$N$5000,7,FALSE)</f>
        <v>0.66227199999999997</v>
      </c>
      <c r="J1300" s="218">
        <f>VLOOKUP(C1300,Hoja2!$D$2:$N$5000,8,FALSE)</f>
        <v>0.09</v>
      </c>
      <c r="K1300" s="218">
        <f>VLOOKUP(C1300,Hoja2!$D$2:$N$5000,9,FALSE)</f>
        <v>9.2446E-2</v>
      </c>
      <c r="L1300" s="218">
        <f>VLOOKUP(C1300,Hoja2!$D$2:$N$5000,10,FALSE)</f>
        <v>45.479263000000003</v>
      </c>
      <c r="M1300" s="218">
        <f>VLOOKUP(C1300,Hoja2!$D$2:$N$5000,11,FALSE)</f>
        <v>18.160668000000001</v>
      </c>
    </row>
    <row r="1301" spans="1:13">
      <c r="A1301" s="529"/>
      <c r="B1301" s="529"/>
      <c r="C1301" s="398" t="s">
        <v>1336</v>
      </c>
      <c r="D1301" s="221" t="str">
        <f>VLOOKUP(C1301,Hoja2!$D$2:$N$5000,2,FALSE)</f>
        <v>Comercio</v>
      </c>
      <c r="E1301" s="215">
        <f>VLOOKUP(C1301,Hoja2!$D$2:$N$5000,3,FALSE)</f>
        <v>5</v>
      </c>
      <c r="F1301" s="217">
        <f>VLOOKUP(C1301,Hoja2!$D$2:$N$5000,4,FALSE)</f>
        <v>42644</v>
      </c>
      <c r="G1301" s="217">
        <f>VLOOKUP(C1301,Hoja2!$D$2:$N$5000,5,FALSE)</f>
        <v>44561</v>
      </c>
      <c r="H1301" s="218">
        <f>VLOOKUP(C1301,Hoja2!$D$2:$N$5000,6,FALSE)</f>
        <v>0.248472</v>
      </c>
      <c r="I1301" s="218">
        <f>VLOOKUP(C1301,Hoja2!$D$2:$N$5000,7,FALSE)</f>
        <v>0.44173200000000001</v>
      </c>
      <c r="J1301" s="218">
        <f>VLOOKUP(C1301,Hoja2!$D$2:$N$5000,8,FALSE)</f>
        <v>0.1152</v>
      </c>
      <c r="K1301" s="218">
        <f>VLOOKUP(C1301,Hoja2!$D$2:$N$5000,9,FALSE)</f>
        <v>7.8057000000000001E-2</v>
      </c>
      <c r="L1301" s="218">
        <f>VLOOKUP(C1301,Hoja2!$D$2:$N$5000,10,FALSE)</f>
        <v>38.625788999999997</v>
      </c>
      <c r="M1301" s="218">
        <f>VLOOKUP(C1301,Hoja2!$D$2:$N$5000,11,FALSE)</f>
        <v>18.133603999999998</v>
      </c>
    </row>
    <row r="1302" spans="1:13">
      <c r="A1302" s="529"/>
      <c r="B1302" s="529"/>
      <c r="C1302" s="398" t="s">
        <v>1338</v>
      </c>
      <c r="D1302" s="221" t="str">
        <f>VLOOKUP(C1302,Hoja2!$D$2:$N$5000,2,FALSE)</f>
        <v>Comercio</v>
      </c>
      <c r="E1302" s="215">
        <f>VLOOKUP(C1302,Hoja2!$D$2:$N$5000,3,FALSE)</f>
        <v>3</v>
      </c>
      <c r="F1302" s="217">
        <f>VLOOKUP(C1302,Hoja2!$D$2:$N$5000,4,FALSE)</f>
        <v>42644</v>
      </c>
      <c r="G1302" s="217">
        <f>VLOOKUP(C1302,Hoja2!$D$2:$N$5000,5,FALSE)</f>
        <v>44561</v>
      </c>
      <c r="H1302" s="218">
        <f>VLOOKUP(C1302,Hoja2!$D$2:$N$5000,6,FALSE)</f>
        <v>0.21898799999999999</v>
      </c>
      <c r="I1302" s="218">
        <f>VLOOKUP(C1302,Hoja2!$D$2:$N$5000,7,FALSE)</f>
        <v>0.46777999999999997</v>
      </c>
      <c r="J1302" s="218">
        <f>VLOOKUP(C1302,Hoja2!$D$2:$N$5000,8,FALSE)</f>
        <v>0.14000000000000001</v>
      </c>
      <c r="K1302" s="218">
        <f>VLOOKUP(C1302,Hoja2!$D$2:$N$5000,9,FALSE)</f>
        <v>9.1725000000000001E-2</v>
      </c>
      <c r="L1302" s="218">
        <f>VLOOKUP(C1302,Hoja2!$D$2:$N$5000,10,FALSE)</f>
        <v>50.180925000000002</v>
      </c>
      <c r="M1302" s="218">
        <f>VLOOKUP(C1302,Hoja2!$D$2:$N$5000,11,FALSE)</f>
        <v>17.693062999999999</v>
      </c>
    </row>
    <row r="1303" spans="1:13">
      <c r="A1303" s="529"/>
      <c r="B1303" s="529"/>
      <c r="C1303" s="398" t="s">
        <v>1340</v>
      </c>
      <c r="D1303" s="221" t="str">
        <f>VLOOKUP(C1303,Hoja2!$D$2:$N$5000,2,FALSE)</f>
        <v>Comercio</v>
      </c>
      <c r="E1303" s="215">
        <f>VLOOKUP(C1303,Hoja2!$D$2:$N$5000,3,FALSE)</f>
        <v>3</v>
      </c>
      <c r="F1303" s="217">
        <f>VLOOKUP(C1303,Hoja2!$D$2:$N$5000,4,FALSE)</f>
        <v>42644</v>
      </c>
      <c r="G1303" s="217">
        <f>VLOOKUP(C1303,Hoja2!$D$2:$N$5000,5,FALSE)</f>
        <v>44561</v>
      </c>
      <c r="H1303" s="218">
        <f>VLOOKUP(C1303,Hoja2!$D$2:$N$5000,6,FALSE)</f>
        <v>0.23383899999999999</v>
      </c>
      <c r="I1303" s="218">
        <f>VLOOKUP(C1303,Hoja2!$D$2:$N$5000,7,FALSE)</f>
        <v>0.51541000000000003</v>
      </c>
      <c r="J1303" s="218">
        <f>VLOOKUP(C1303,Hoja2!$D$2:$N$5000,8,FALSE)</f>
        <v>0.1464</v>
      </c>
      <c r="K1303" s="218">
        <f>VLOOKUP(C1303,Hoja2!$D$2:$N$5000,9,FALSE)</f>
        <v>0.15165400000000001</v>
      </c>
      <c r="L1303" s="218">
        <f>VLOOKUP(C1303,Hoja2!$D$2:$N$5000,10,FALSE)</f>
        <v>57.640273999999998</v>
      </c>
      <c r="M1303" s="218">
        <f>VLOOKUP(C1303,Hoja2!$D$2:$N$5000,11,FALSE)</f>
        <v>19.526668999999998</v>
      </c>
    </row>
    <row r="1304" spans="1:13">
      <c r="A1304" s="529"/>
      <c r="B1304" s="529"/>
      <c r="C1304" s="398" t="s">
        <v>3159</v>
      </c>
      <c r="D1304" s="221" t="str">
        <f>VLOOKUP(C1304,Hoja2!$D$2:$N$5000,2,FALSE)</f>
        <v>Comercio</v>
      </c>
      <c r="E1304" s="215">
        <f>VLOOKUP(C1304,Hoja2!$D$2:$N$5000,3,FALSE)</f>
        <v>7</v>
      </c>
      <c r="F1304" s="217">
        <f>VLOOKUP(C1304,Hoja2!$D$2:$N$5000,4,FALSE)</f>
        <v>43313</v>
      </c>
      <c r="G1304" s="217">
        <f>VLOOKUP(C1304,Hoja2!$D$2:$N$5000,5,FALSE)</f>
        <v>44561</v>
      </c>
      <c r="H1304" s="218">
        <f>VLOOKUP(C1304,Hoja2!$D$2:$N$5000,6,FALSE)</f>
        <v>0.288684</v>
      </c>
      <c r="I1304" s="218">
        <f>VLOOKUP(C1304,Hoja2!$D$2:$N$5000,7,FALSE)</f>
        <v>0.57950900000000005</v>
      </c>
      <c r="J1304" s="218">
        <f>VLOOKUP(C1304,Hoja2!$D$2:$N$5000,8,FALSE)</f>
        <v>0.1244</v>
      </c>
      <c r="K1304" s="218">
        <f>VLOOKUP(C1304,Hoja2!$D$2:$N$5000,9,FALSE)</f>
        <v>0.128275</v>
      </c>
      <c r="L1304" s="218">
        <f>VLOOKUP(C1304,Hoja2!$D$2:$N$5000,10,FALSE)</f>
        <v>55.413603999999999</v>
      </c>
      <c r="M1304" s="218">
        <f>VLOOKUP(C1304,Hoja2!$D$2:$N$5000,11,FALSE)</f>
        <v>18.804835000000001</v>
      </c>
    </row>
    <row r="1305" spans="1:13">
      <c r="A1305" s="529"/>
      <c r="B1305" s="529"/>
      <c r="C1305" s="398" t="s">
        <v>7089</v>
      </c>
      <c r="D1305" s="221" t="str">
        <f>VLOOKUP(C1305,Hoja2!$D$2:$N$5000,2,FALSE)</f>
        <v>Vidrios, cauchos y plásticos</v>
      </c>
      <c r="E1305" s="215">
        <f>VLOOKUP(C1305,Hoja2!$D$2:$N$5000,3,FALSE)</f>
        <v>7</v>
      </c>
      <c r="F1305" s="217">
        <f>VLOOKUP(C1305,Hoja2!$D$2:$N$5000,4,FALSE)</f>
        <v>44317</v>
      </c>
      <c r="G1305" s="217">
        <f>VLOOKUP(C1305,Hoja2!$D$2:$N$5000,5,FALSE)</f>
        <v>45412</v>
      </c>
      <c r="H1305" s="218">
        <f>VLOOKUP(C1305,Hoja2!$D$2:$N$5000,6,FALSE)</f>
        <v>0.21202699999999999</v>
      </c>
      <c r="I1305" s="218">
        <f>VLOOKUP(C1305,Hoja2!$D$2:$N$5000,7,FALSE)</f>
        <v>0.61416499999999996</v>
      </c>
      <c r="J1305" s="218">
        <f>VLOOKUP(C1305,Hoja2!$D$2:$N$5000,8,FALSE)</f>
        <v>0.58772840000000004</v>
      </c>
      <c r="K1305" s="218">
        <f>VLOOKUP(C1305,Hoja2!$D$2:$N$5000,9,FALSE)</f>
        <v>0.59628899999999996</v>
      </c>
      <c r="L1305" s="218">
        <f>VLOOKUP(C1305,Hoja2!$D$2:$N$5000,10,FALSE)</f>
        <v>276.69617399999998</v>
      </c>
      <c r="M1305" s="218">
        <f>VLOOKUP(C1305,Hoja2!$D$2:$N$5000,11,FALSE)</f>
        <v>13.822092</v>
      </c>
    </row>
    <row r="1306" spans="1:13">
      <c r="A1306" s="529"/>
      <c r="B1306" s="529"/>
      <c r="C1306" s="398" t="s">
        <v>7122</v>
      </c>
      <c r="D1306" s="221" t="str">
        <f>VLOOKUP(C1306,Hoja2!$D$2:$N$5000,2,FALSE)</f>
        <v>Vidrios, cauchos y plásticos</v>
      </c>
      <c r="E1306" s="215">
        <f>VLOOKUP(C1306,Hoja2!$D$2:$N$5000,3,FALSE)</f>
        <v>7</v>
      </c>
      <c r="F1306" s="217">
        <f>VLOOKUP(C1306,Hoja2!$D$2:$N$5000,4,FALSE)</f>
        <v>44317</v>
      </c>
      <c r="G1306" s="217">
        <f>VLOOKUP(C1306,Hoja2!$D$2:$N$5000,5,FALSE)</f>
        <v>45412</v>
      </c>
      <c r="H1306" s="218">
        <f>VLOOKUP(C1306,Hoja2!$D$2:$N$5000,6,FALSE)</f>
        <v>0.19344800000000001</v>
      </c>
      <c r="I1306" s="218">
        <f>VLOOKUP(C1306,Hoja2!$D$2:$N$5000,7,FALSE)</f>
        <v>0.26360299999999998</v>
      </c>
      <c r="J1306" s="218">
        <f>VLOOKUP(C1306,Hoja2!$D$2:$N$5000,8,FALSE)</f>
        <v>3.2733791999999999</v>
      </c>
      <c r="K1306" s="218">
        <f>VLOOKUP(C1306,Hoja2!$D$2:$N$5000,9,FALSE)</f>
        <v>2.5507770000000001</v>
      </c>
      <c r="L1306" s="218">
        <f>VLOOKUP(C1306,Hoja2!$D$2:$N$5000,10,FALSE)</f>
        <v>660.98255800000004</v>
      </c>
      <c r="M1306" s="218">
        <f>VLOOKUP(C1306,Hoja2!$D$2:$N$5000,11,FALSE)</f>
        <v>19.100252999999999</v>
      </c>
    </row>
    <row r="1307" spans="1:13">
      <c r="A1307" s="529"/>
      <c r="B1307" s="529"/>
      <c r="C1307" s="398" t="s">
        <v>5203</v>
      </c>
      <c r="D1307" s="221" t="str">
        <f>VLOOKUP(C1307,Hoja2!$D$2:$N$5000,2,FALSE)</f>
        <v>Vidrios, cauchos y plásticos</v>
      </c>
      <c r="E1307" s="215">
        <f>VLOOKUP(C1307,Hoja2!$D$2:$N$5000,3,FALSE)</f>
        <v>6</v>
      </c>
      <c r="F1307" s="217">
        <f>VLOOKUP(C1307,Hoja2!$D$2:$N$5000,4,FALSE)</f>
        <v>44317</v>
      </c>
      <c r="G1307" s="217">
        <f>VLOOKUP(C1307,Hoja2!$D$2:$N$5000,5,FALSE)</f>
        <v>45412</v>
      </c>
      <c r="H1307" s="218">
        <f>VLOOKUP(C1307,Hoja2!$D$2:$N$5000,6,FALSE)</f>
        <v>0.19947699999999999</v>
      </c>
      <c r="I1307" s="218">
        <f>VLOOKUP(C1307,Hoja2!$D$2:$N$5000,7,FALSE)</f>
        <v>0.35315999999999997</v>
      </c>
      <c r="J1307" s="218">
        <f>VLOOKUP(C1307,Hoja2!$D$2:$N$5000,8,FALSE)</f>
        <v>7.4362843999999999</v>
      </c>
      <c r="K1307" s="218">
        <f>VLOOKUP(C1307,Hoja2!$D$2:$N$5000,9,FALSE)</f>
        <v>5.2385960000000003</v>
      </c>
      <c r="L1307" s="218">
        <f>VLOOKUP(C1307,Hoja2!$D$2:$N$5000,10,FALSE)</f>
        <v>2003.6274309999999</v>
      </c>
      <c r="M1307" s="218">
        <f>VLOOKUP(C1307,Hoja2!$D$2:$N$5000,11,FALSE)</f>
        <v>16.259031</v>
      </c>
    </row>
    <row r="1308" spans="1:13">
      <c r="A1308" s="529"/>
      <c r="B1308" s="529"/>
      <c r="C1308" s="398" t="s">
        <v>2310</v>
      </c>
      <c r="D1308" s="221" t="str">
        <f>VLOOKUP(C1308,Hoja2!$D$2:$N$5000,2,FALSE)</f>
        <v>Vidrios, cauchos y plásticos</v>
      </c>
      <c r="E1308" s="215">
        <f>VLOOKUP(C1308,Hoja2!$D$2:$N$5000,3,FALSE)</f>
        <v>7</v>
      </c>
      <c r="F1308" s="217">
        <f>VLOOKUP(C1308,Hoja2!$D$2:$N$5000,4,FALSE)</f>
        <v>42948</v>
      </c>
      <c r="G1308" s="217">
        <f>VLOOKUP(C1308,Hoja2!$D$2:$N$5000,5,FALSE)</f>
        <v>45138</v>
      </c>
      <c r="H1308" s="218">
        <f>VLOOKUP(C1308,Hoja2!$D$2:$N$5000,6,FALSE)</f>
        <v>0.20292499999999999</v>
      </c>
      <c r="I1308" s="218">
        <f>VLOOKUP(C1308,Hoja2!$D$2:$N$5000,7,FALSE)</f>
        <v>0.76090899999999995</v>
      </c>
      <c r="J1308" s="218">
        <f>VLOOKUP(C1308,Hoja2!$D$2:$N$5000,8,FALSE)</f>
        <v>3.7080220000000002</v>
      </c>
      <c r="K1308" s="218">
        <f>VLOOKUP(C1308,Hoja2!$D$2:$N$5000,9,FALSE)</f>
        <v>3.7778719999999999</v>
      </c>
      <c r="L1308" s="218">
        <f>VLOOKUP(C1308,Hoja2!$D$2:$N$5000,10,FALSE)</f>
        <v>2162.8018539999998</v>
      </c>
      <c r="M1308" s="218">
        <f>VLOOKUP(C1308,Hoja2!$D$2:$N$5000,11,FALSE)</f>
        <v>14.049670000000001</v>
      </c>
    </row>
    <row r="1309" spans="1:13">
      <c r="A1309" s="529"/>
      <c r="B1309" s="529"/>
      <c r="C1309" s="398" t="s">
        <v>2055</v>
      </c>
      <c r="D1309" s="221" t="str">
        <f>VLOOKUP(C1309,Hoja2!$D$2:$N$5000,2,FALSE)</f>
        <v>Vidrios, cauchos y plásticos</v>
      </c>
      <c r="E1309" s="215">
        <f>VLOOKUP(C1309,Hoja2!$D$2:$N$5000,3,FALSE)</f>
        <v>7</v>
      </c>
      <c r="F1309" s="217">
        <f>VLOOKUP(C1309,Hoja2!$D$2:$N$5000,4,FALSE)</f>
        <v>44197</v>
      </c>
      <c r="G1309" s="217">
        <f>VLOOKUP(C1309,Hoja2!$D$2:$N$5000,5,FALSE)</f>
        <v>45291</v>
      </c>
      <c r="H1309" s="218">
        <f>VLOOKUP(C1309,Hoja2!$D$2:$N$5000,6,FALSE)</f>
        <v>0.183724</v>
      </c>
      <c r="I1309" s="218">
        <f>VLOOKUP(C1309,Hoja2!$D$2:$N$5000,7,FALSE)</f>
        <v>0.47930699999999998</v>
      </c>
      <c r="J1309" s="218">
        <f>VLOOKUP(C1309,Hoja2!$D$2:$N$5000,8,FALSE)</f>
        <v>0.71997599999999995</v>
      </c>
      <c r="K1309" s="218">
        <f>VLOOKUP(C1309,Hoja2!$D$2:$N$5000,9,FALSE)</f>
        <v>0.60247899999999999</v>
      </c>
      <c r="L1309" s="218">
        <f>VLOOKUP(C1309,Hoja2!$D$2:$N$5000,10,FALSE)</f>
        <v>264.52923199999998</v>
      </c>
      <c r="M1309" s="218">
        <f>VLOOKUP(C1309,Hoja2!$D$2:$N$5000,11,FALSE)</f>
        <v>12.291926999999999</v>
      </c>
    </row>
    <row r="1310" spans="1:13">
      <c r="A1310" s="529"/>
      <c r="B1310" s="529"/>
      <c r="C1310" s="398" t="s">
        <v>2057</v>
      </c>
      <c r="D1310" s="221" t="str">
        <f>VLOOKUP(C1310,Hoja2!$D$2:$N$5000,2,FALSE)</f>
        <v>Vidrios, cauchos y plásticos</v>
      </c>
      <c r="E1310" s="215">
        <f>VLOOKUP(C1310,Hoja2!$D$2:$N$5000,3,FALSE)</f>
        <v>7</v>
      </c>
      <c r="F1310" s="217">
        <f>VLOOKUP(C1310,Hoja2!$D$2:$N$5000,4,FALSE)</f>
        <v>44197</v>
      </c>
      <c r="G1310" s="217">
        <f>VLOOKUP(C1310,Hoja2!$D$2:$N$5000,5,FALSE)</f>
        <v>45291</v>
      </c>
      <c r="H1310" s="218">
        <f>VLOOKUP(C1310,Hoja2!$D$2:$N$5000,6,FALSE)</f>
        <v>0.19664499999999999</v>
      </c>
      <c r="I1310" s="218">
        <f>VLOOKUP(C1310,Hoja2!$D$2:$N$5000,7,FALSE)</f>
        <v>0.38745499999999999</v>
      </c>
      <c r="J1310" s="218">
        <f>VLOOKUP(C1310,Hoja2!$D$2:$N$5000,8,FALSE)</f>
        <v>0.50560000000000005</v>
      </c>
      <c r="K1310" s="218">
        <f>VLOOKUP(C1310,Hoja2!$D$2:$N$5000,9,FALSE)</f>
        <v>0.47145999999999999</v>
      </c>
      <c r="L1310" s="218">
        <f>VLOOKUP(C1310,Hoja2!$D$2:$N$5000,10,FALSE)</f>
        <v>150.165753</v>
      </c>
      <c r="M1310" s="218">
        <f>VLOOKUP(C1310,Hoja2!$D$2:$N$5000,11,FALSE)</f>
        <v>14.26084</v>
      </c>
    </row>
    <row r="1311" spans="1:13">
      <c r="A1311" s="529"/>
      <c r="B1311" s="529"/>
      <c r="C1311" s="398" t="s">
        <v>2059</v>
      </c>
      <c r="D1311" s="221" t="str">
        <f>VLOOKUP(C1311,Hoja2!$D$2:$N$5000,2,FALSE)</f>
        <v>Vidrios, cauchos y plásticos</v>
      </c>
      <c r="E1311" s="215">
        <f>VLOOKUP(C1311,Hoja2!$D$2:$N$5000,3,FALSE)</f>
        <v>7</v>
      </c>
      <c r="F1311" s="217">
        <f>VLOOKUP(C1311,Hoja2!$D$2:$N$5000,4,FALSE)</f>
        <v>44197</v>
      </c>
      <c r="G1311" s="217">
        <f>VLOOKUP(C1311,Hoja2!$D$2:$N$5000,5,FALSE)</f>
        <v>45291</v>
      </c>
      <c r="H1311" s="218">
        <f>VLOOKUP(C1311,Hoja2!$D$2:$N$5000,6,FALSE)</f>
        <v>0.18465899999999999</v>
      </c>
      <c r="I1311" s="218">
        <f>VLOOKUP(C1311,Hoja2!$D$2:$N$5000,7,FALSE)</f>
        <v>0.52171100000000004</v>
      </c>
      <c r="J1311" s="218">
        <f>VLOOKUP(C1311,Hoja2!$D$2:$N$5000,8,FALSE)</f>
        <v>0.28039999999999998</v>
      </c>
      <c r="K1311" s="218">
        <f>VLOOKUP(C1311,Hoja2!$D$2:$N$5000,9,FALSE)</f>
        <v>0.27132200000000001</v>
      </c>
      <c r="L1311" s="218">
        <f>VLOOKUP(C1311,Hoja2!$D$2:$N$5000,10,FALSE)</f>
        <v>112.136977</v>
      </c>
      <c r="M1311" s="218">
        <f>VLOOKUP(C1311,Hoja2!$D$2:$N$5000,11,FALSE)</f>
        <v>12.616270999999999</v>
      </c>
    </row>
    <row r="1312" spans="1:13">
      <c r="A1312" s="529"/>
      <c r="B1312" s="529"/>
      <c r="C1312" s="398" t="s">
        <v>5868</v>
      </c>
      <c r="D1312" s="221" t="str">
        <f>VLOOKUP(C1312,Hoja2!$D$2:$N$5000,2,FALSE)</f>
        <v>Otros</v>
      </c>
      <c r="E1312" s="215">
        <f>VLOOKUP(C1312,Hoja2!$D$2:$N$5000,3,FALSE)</f>
        <v>6</v>
      </c>
      <c r="F1312" s="217">
        <f>VLOOKUP(C1312,Hoja2!$D$2:$N$5000,4,FALSE)</f>
        <v>44378</v>
      </c>
      <c r="G1312" s="217">
        <f>VLOOKUP(C1312,Hoja2!$D$2:$N$5000,5,FALSE)</f>
        <v>45657</v>
      </c>
      <c r="H1312" s="218">
        <f>VLOOKUP(C1312,Hoja2!$D$2:$N$5000,6,FALSE)</f>
        <v>0.24018</v>
      </c>
      <c r="I1312" s="218">
        <f>VLOOKUP(C1312,Hoja2!$D$2:$N$5000,7,FALSE)</f>
        <v>0.26407799999999998</v>
      </c>
      <c r="J1312" s="218">
        <f>VLOOKUP(C1312,Hoja2!$D$2:$N$5000,8,FALSE)</f>
        <v>0.21941559999999999</v>
      </c>
      <c r="K1312" s="218">
        <f>VLOOKUP(C1312,Hoja2!$D$2:$N$5000,9,FALSE)</f>
        <v>0.22123399999999999</v>
      </c>
      <c r="L1312" s="218">
        <f>VLOOKUP(C1312,Hoja2!$D$2:$N$5000,10,FALSE)</f>
        <v>44.281357</v>
      </c>
      <c r="M1312" s="218">
        <f>VLOOKUP(C1312,Hoja2!$D$2:$N$5000,11,FALSE)</f>
        <v>24.505403999999999</v>
      </c>
    </row>
    <row r="1313" spans="1:13">
      <c r="A1313" s="529"/>
      <c r="B1313" s="529"/>
      <c r="C1313" s="398" t="s">
        <v>5376</v>
      </c>
      <c r="D1313" s="221" t="str">
        <f>VLOOKUP(C1313,Hoja2!$D$2:$N$5000,2,FALSE)</f>
        <v>Bebidas</v>
      </c>
      <c r="E1313" s="215">
        <f>VLOOKUP(C1313,Hoja2!$D$2:$N$5000,3,FALSE)</f>
        <v>10</v>
      </c>
      <c r="F1313" s="217">
        <f>VLOOKUP(C1313,Hoja2!$D$2:$N$5000,4,FALSE)</f>
        <v>42339</v>
      </c>
      <c r="G1313" s="217">
        <f>VLOOKUP(C1313,Hoja2!$D$2:$N$5000,5,FALSE)</f>
        <v>45291</v>
      </c>
      <c r="H1313" s="218">
        <f>VLOOKUP(C1313,Hoja2!$D$2:$N$5000,6,FALSE)</f>
        <v>0.206815</v>
      </c>
      <c r="I1313" s="218">
        <f>VLOOKUP(C1313,Hoja2!$D$2:$N$5000,7,FALSE)</f>
        <v>0.68312499999999998</v>
      </c>
      <c r="J1313" s="218">
        <f>VLOOKUP(C1313,Hoja2!$D$2:$N$5000,8,FALSE)</f>
        <v>1.4195040000000001</v>
      </c>
      <c r="K1313" s="218">
        <f>VLOOKUP(C1313,Hoja2!$D$2:$N$5000,9,FALSE)</f>
        <v>1.5022120000000001</v>
      </c>
      <c r="L1313" s="218">
        <f>VLOOKUP(C1313,Hoja2!$D$2:$N$5000,10,FALSE)</f>
        <v>751.28304300000002</v>
      </c>
      <c r="M1313" s="218">
        <f>VLOOKUP(C1313,Hoja2!$D$2:$N$5000,11,FALSE)</f>
        <v>12.386922999999999</v>
      </c>
    </row>
    <row r="1314" spans="1:13">
      <c r="A1314" s="529"/>
      <c r="B1314" s="529"/>
      <c r="C1314" s="398" t="s">
        <v>5374</v>
      </c>
      <c r="D1314" s="221" t="str">
        <f>VLOOKUP(C1314,Hoja2!$D$2:$N$5000,2,FALSE)</f>
        <v>Bebidas</v>
      </c>
      <c r="E1314" s="215">
        <f>VLOOKUP(C1314,Hoja2!$D$2:$N$5000,3,FALSE)</f>
        <v>7</v>
      </c>
      <c r="F1314" s="217">
        <f>VLOOKUP(C1314,Hoja2!$D$2:$N$5000,4,FALSE)</f>
        <v>42339</v>
      </c>
      <c r="G1314" s="217">
        <f>VLOOKUP(C1314,Hoja2!$D$2:$N$5000,5,FALSE)</f>
        <v>45291</v>
      </c>
      <c r="H1314" s="218">
        <f>VLOOKUP(C1314,Hoja2!$D$2:$N$5000,6,FALSE)</f>
        <v>0.211835</v>
      </c>
      <c r="I1314" s="218">
        <f>VLOOKUP(C1314,Hoja2!$D$2:$N$5000,7,FALSE)</f>
        <v>0.72339799999999999</v>
      </c>
      <c r="J1314" s="218">
        <f>VLOOKUP(C1314,Hoja2!$D$2:$N$5000,8,FALSE)</f>
        <v>9.6391916000000002</v>
      </c>
      <c r="K1314" s="218">
        <f>VLOOKUP(C1314,Hoja2!$D$2:$N$5000,9,FALSE)</f>
        <v>9.943994</v>
      </c>
      <c r="L1314" s="218">
        <f>VLOOKUP(C1314,Hoja2!$D$2:$N$5000,10,FALSE)</f>
        <v>5345.1447660000003</v>
      </c>
      <c r="M1314" s="218">
        <f>VLOOKUP(C1314,Hoja2!$D$2:$N$5000,11,FALSE)</f>
        <v>12.069105</v>
      </c>
    </row>
    <row r="1315" spans="1:13">
      <c r="A1315" s="529"/>
      <c r="B1315" s="529"/>
      <c r="C1315" s="398" t="s">
        <v>5375</v>
      </c>
      <c r="D1315" s="221" t="str">
        <f>VLOOKUP(C1315,Hoja2!$D$2:$N$5000,2,FALSE)</f>
        <v>Bebidas</v>
      </c>
      <c r="E1315" s="215">
        <f>VLOOKUP(C1315,Hoja2!$D$2:$N$5000,3,FALSE)</f>
        <v>2</v>
      </c>
      <c r="F1315" s="217">
        <f>VLOOKUP(C1315,Hoja2!$D$2:$N$5000,4,FALSE)</f>
        <v>42339</v>
      </c>
      <c r="G1315" s="217">
        <f>VLOOKUP(C1315,Hoja2!$D$2:$N$5000,5,FALSE)</f>
        <v>45291</v>
      </c>
      <c r="H1315" s="218">
        <f>VLOOKUP(C1315,Hoja2!$D$2:$N$5000,6,FALSE)</f>
        <v>0.20209299999999999</v>
      </c>
      <c r="I1315" s="218">
        <f>VLOOKUP(C1315,Hoja2!$D$2:$N$5000,7,FALSE)</f>
        <v>0.54624399999999995</v>
      </c>
      <c r="J1315" s="218">
        <f>VLOOKUP(C1315,Hoja2!$D$2:$N$5000,8,FALSE)</f>
        <v>4.5742723999999999</v>
      </c>
      <c r="K1315" s="218">
        <f>VLOOKUP(C1315,Hoja2!$D$2:$N$5000,9,FALSE)</f>
        <v>4.7877039999999997</v>
      </c>
      <c r="L1315" s="218">
        <f>VLOOKUP(C1315,Hoja2!$D$2:$N$5000,10,FALSE)</f>
        <v>1930.326579</v>
      </c>
      <c r="M1315" s="218">
        <f>VLOOKUP(C1315,Hoja2!$D$2:$N$5000,11,FALSE)</f>
        <v>13.484904</v>
      </c>
    </row>
    <row r="1316" spans="1:13">
      <c r="A1316" s="529"/>
      <c r="B1316" s="529"/>
      <c r="C1316" s="398" t="s">
        <v>5372</v>
      </c>
      <c r="D1316" s="221" t="str">
        <f>VLOOKUP(C1316,Hoja2!$D$2:$N$5000,2,FALSE)</f>
        <v>Bebidas</v>
      </c>
      <c r="E1316" s="215">
        <f>VLOOKUP(C1316,Hoja2!$D$2:$N$5000,3,FALSE)</f>
        <v>7</v>
      </c>
      <c r="F1316" s="217">
        <f>VLOOKUP(C1316,Hoja2!$D$2:$N$5000,4,FALSE)</f>
        <v>42339</v>
      </c>
      <c r="G1316" s="217">
        <f>VLOOKUP(C1316,Hoja2!$D$2:$N$5000,5,FALSE)</f>
        <v>45291</v>
      </c>
      <c r="H1316" s="218">
        <f>VLOOKUP(C1316,Hoja2!$D$2:$N$5000,6,FALSE)</f>
        <v>0.211731</v>
      </c>
      <c r="I1316" s="218">
        <f>VLOOKUP(C1316,Hoja2!$D$2:$N$5000,7,FALSE)</f>
        <v>0.75773199999999996</v>
      </c>
      <c r="J1316" s="218">
        <f>VLOOKUP(C1316,Hoja2!$D$2:$N$5000,8,FALSE)</f>
        <v>2.5896876</v>
      </c>
      <c r="K1316" s="218">
        <f>VLOOKUP(C1316,Hoja2!$D$2:$N$5000,9,FALSE)</f>
        <v>2.500699</v>
      </c>
      <c r="L1316" s="218">
        <f>VLOOKUP(C1316,Hoja2!$D$2:$N$5000,10,FALSE)</f>
        <v>1504.1951859999999</v>
      </c>
      <c r="M1316" s="218">
        <f>VLOOKUP(C1316,Hoja2!$D$2:$N$5000,11,FALSE)</f>
        <v>11.617111</v>
      </c>
    </row>
    <row r="1317" spans="1:13">
      <c r="A1317" s="529"/>
      <c r="B1317" s="529"/>
      <c r="C1317" s="398" t="s">
        <v>5373</v>
      </c>
      <c r="D1317" s="221" t="str">
        <f>VLOOKUP(C1317,Hoja2!$D$2:$N$5000,2,FALSE)</f>
        <v>Bebidas</v>
      </c>
      <c r="E1317" s="215">
        <f>VLOOKUP(C1317,Hoja2!$D$2:$N$5000,3,FALSE)</f>
        <v>7</v>
      </c>
      <c r="F1317" s="217">
        <f>VLOOKUP(C1317,Hoja2!$D$2:$N$5000,4,FALSE)</f>
        <v>42339</v>
      </c>
      <c r="G1317" s="217">
        <f>VLOOKUP(C1317,Hoja2!$D$2:$N$5000,5,FALSE)</f>
        <v>45291</v>
      </c>
      <c r="H1317" s="218">
        <f>VLOOKUP(C1317,Hoja2!$D$2:$N$5000,6,FALSE)</f>
        <v>0.21366599999999999</v>
      </c>
      <c r="I1317" s="218">
        <f>VLOOKUP(C1317,Hoja2!$D$2:$N$5000,7,FALSE)</f>
        <v>0.34734700000000002</v>
      </c>
      <c r="J1317" s="218">
        <f>VLOOKUP(C1317,Hoja2!$D$2:$N$5000,8,FALSE)</f>
        <v>0.89339999999999997</v>
      </c>
      <c r="K1317" s="218">
        <f>VLOOKUP(C1317,Hoja2!$D$2:$N$5000,9,FALSE)</f>
        <v>0.91919300000000004</v>
      </c>
      <c r="L1317" s="218">
        <f>VLOOKUP(C1317,Hoja2!$D$2:$N$5000,10,FALSE)</f>
        <v>237.87611999999999</v>
      </c>
      <c r="M1317" s="218">
        <f>VLOOKUP(C1317,Hoja2!$D$2:$N$5000,11,FALSE)</f>
        <v>16.645755999999999</v>
      </c>
    </row>
    <row r="1318" spans="1:13">
      <c r="A1318" s="529"/>
      <c r="B1318" s="529"/>
      <c r="C1318" s="398" t="s">
        <v>7123</v>
      </c>
      <c r="D1318" s="221" t="str">
        <f>VLOOKUP(C1318,Hoja2!$D$2:$N$5000,2,FALSE)</f>
        <v>Comercio</v>
      </c>
      <c r="E1318" s="215">
        <f>VLOOKUP(C1318,Hoja2!$D$2:$N$5000,3,FALSE)</f>
        <v>6</v>
      </c>
      <c r="F1318" s="217">
        <f>VLOOKUP(C1318,Hoja2!$D$2:$N$5000,4,FALSE)</f>
        <v>44317</v>
      </c>
      <c r="G1318" s="217">
        <f>VLOOKUP(C1318,Hoja2!$D$2:$N$5000,5,FALSE)</f>
        <v>46022</v>
      </c>
      <c r="H1318" s="218">
        <f>VLOOKUP(C1318,Hoja2!$D$2:$N$5000,6,FALSE)</f>
        <v>0.28547499999999998</v>
      </c>
      <c r="I1318" s="218">
        <f>VLOOKUP(C1318,Hoja2!$D$2:$N$5000,7,FALSE)</f>
        <v>0.42325099999999999</v>
      </c>
      <c r="J1318" s="218">
        <f>VLOOKUP(C1318,Hoja2!$D$2:$N$5000,8,FALSE)</f>
        <v>0.62460000000000004</v>
      </c>
      <c r="K1318" s="218">
        <f>VLOOKUP(C1318,Hoja2!$D$2:$N$5000,9,FALSE)</f>
        <v>0.48157</v>
      </c>
      <c r="L1318" s="218">
        <f>VLOOKUP(C1318,Hoja2!$D$2:$N$5000,10,FALSE)</f>
        <v>202.030226</v>
      </c>
      <c r="M1318" s="218">
        <f>VLOOKUP(C1318,Hoja2!$D$2:$N$5000,11,FALSE)</f>
        <v>15.254206999999999</v>
      </c>
    </row>
    <row r="1319" spans="1:13">
      <c r="A1319" s="529"/>
      <c r="B1319" s="529"/>
      <c r="C1319" s="398" t="s">
        <v>5419</v>
      </c>
      <c r="D1319" s="221" t="str">
        <f>VLOOKUP(C1319,Hoja2!$D$2:$N$5000,2,FALSE)</f>
        <v>Comercio</v>
      </c>
      <c r="E1319" s="215">
        <f>VLOOKUP(C1319,Hoja2!$D$2:$N$5000,3,FALSE)</f>
        <v>6</v>
      </c>
      <c r="F1319" s="217">
        <f>VLOOKUP(C1319,Hoja2!$D$2:$N$5000,4,FALSE)</f>
        <v>42614</v>
      </c>
      <c r="G1319" s="217">
        <f>VLOOKUP(C1319,Hoja2!$D$2:$N$5000,5,FALSE)</f>
        <v>44561</v>
      </c>
      <c r="H1319" s="218">
        <f>VLOOKUP(C1319,Hoja2!$D$2:$N$5000,6,FALSE)</f>
        <v>0.25597500000000001</v>
      </c>
      <c r="I1319" s="218">
        <f>VLOOKUP(C1319,Hoja2!$D$2:$N$5000,7,FALSE)</f>
        <v>0.58515700000000004</v>
      </c>
      <c r="J1319" s="218">
        <f>VLOOKUP(C1319,Hoja2!$D$2:$N$5000,8,FALSE)</f>
        <v>0.28999999999999998</v>
      </c>
      <c r="K1319" s="218">
        <f>VLOOKUP(C1319,Hoja2!$D$2:$N$5000,9,FALSE)</f>
        <v>0.26501200000000003</v>
      </c>
      <c r="L1319" s="218">
        <f>VLOOKUP(C1319,Hoja2!$D$2:$N$5000,10,FALSE)</f>
        <v>129.4794</v>
      </c>
      <c r="M1319" s="218">
        <f>VLOOKUP(C1319,Hoja2!$D$2:$N$5000,11,FALSE)</f>
        <v>18.192730000000001</v>
      </c>
    </row>
    <row r="1320" spans="1:13">
      <c r="A1320" s="529"/>
      <c r="B1320" s="529"/>
      <c r="C1320" s="398" t="s">
        <v>5420</v>
      </c>
      <c r="D1320" s="221" t="str">
        <f>VLOOKUP(C1320,Hoja2!$D$2:$N$5000,2,FALSE)</f>
        <v>Comercio</v>
      </c>
      <c r="E1320" s="215">
        <f>VLOOKUP(C1320,Hoja2!$D$2:$N$5000,3,FALSE)</f>
        <v>6</v>
      </c>
      <c r="F1320" s="217">
        <f>VLOOKUP(C1320,Hoja2!$D$2:$N$5000,4,FALSE)</f>
        <v>42614</v>
      </c>
      <c r="G1320" s="217">
        <f>VLOOKUP(C1320,Hoja2!$D$2:$N$5000,5,FALSE)</f>
        <v>44561</v>
      </c>
      <c r="H1320" s="218">
        <f>VLOOKUP(C1320,Hoja2!$D$2:$N$5000,6,FALSE)</f>
        <v>0.210117</v>
      </c>
      <c r="I1320" s="218">
        <f>VLOOKUP(C1320,Hoja2!$D$2:$N$5000,7,FALSE)</f>
        <v>0.63517000000000001</v>
      </c>
      <c r="J1320" s="218">
        <f>VLOOKUP(C1320,Hoja2!$D$2:$N$5000,8,FALSE)</f>
        <v>0.38440000000000002</v>
      </c>
      <c r="K1320" s="218">
        <f>VLOOKUP(C1320,Hoja2!$D$2:$N$5000,9,FALSE)</f>
        <v>0.34102300000000002</v>
      </c>
      <c r="L1320" s="218">
        <f>VLOOKUP(C1320,Hoja2!$D$2:$N$5000,10,FALSE)</f>
        <v>186.29617500000001</v>
      </c>
      <c r="M1320" s="218">
        <f>VLOOKUP(C1320,Hoja2!$D$2:$N$5000,11,FALSE)</f>
        <v>17.699127000000001</v>
      </c>
    </row>
    <row r="1321" spans="1:13">
      <c r="A1321" s="529"/>
      <c r="B1321" s="529"/>
      <c r="C1321" s="398" t="s">
        <v>5421</v>
      </c>
      <c r="D1321" s="221" t="str">
        <f>VLOOKUP(C1321,Hoja2!$D$2:$N$5000,2,FALSE)</f>
        <v>Comercio</v>
      </c>
      <c r="E1321" s="215">
        <f>VLOOKUP(C1321,Hoja2!$D$2:$N$5000,3,FALSE)</f>
        <v>6</v>
      </c>
      <c r="F1321" s="217">
        <f>VLOOKUP(C1321,Hoja2!$D$2:$N$5000,4,FALSE)</f>
        <v>42614</v>
      </c>
      <c r="G1321" s="217">
        <f>VLOOKUP(C1321,Hoja2!$D$2:$N$5000,5,FALSE)</f>
        <v>44561</v>
      </c>
      <c r="H1321" s="218">
        <f>VLOOKUP(C1321,Hoja2!$D$2:$N$5000,6,FALSE)</f>
        <v>0.226134</v>
      </c>
      <c r="I1321" s="218">
        <f>VLOOKUP(C1321,Hoja2!$D$2:$N$5000,7,FALSE)</f>
        <v>0.58007200000000003</v>
      </c>
      <c r="J1321" s="218">
        <f>VLOOKUP(C1321,Hoja2!$D$2:$N$5000,8,FALSE)</f>
        <v>0.37880000000000003</v>
      </c>
      <c r="K1321" s="218">
        <f>VLOOKUP(C1321,Hoja2!$D$2:$N$5000,9,FALSE)</f>
        <v>0.361566</v>
      </c>
      <c r="L1321" s="218">
        <f>VLOOKUP(C1321,Hoja2!$D$2:$N$5000,10,FALSE)</f>
        <v>167.65773799999999</v>
      </c>
      <c r="M1321" s="218">
        <f>VLOOKUP(C1321,Hoja2!$D$2:$N$5000,11,FALSE)</f>
        <v>18.443453999999999</v>
      </c>
    </row>
    <row r="1322" spans="1:13">
      <c r="A1322" s="529"/>
      <c r="B1322" s="529"/>
      <c r="C1322" s="398" t="s">
        <v>5429</v>
      </c>
      <c r="D1322" s="221" t="str">
        <f>VLOOKUP(C1322,Hoja2!$D$2:$N$5000,2,FALSE)</f>
        <v>Comercio</v>
      </c>
      <c r="E1322" s="215">
        <f>VLOOKUP(C1322,Hoja2!$D$2:$N$5000,3,FALSE)</f>
        <v>6</v>
      </c>
      <c r="F1322" s="217">
        <f>VLOOKUP(C1322,Hoja2!$D$2:$N$5000,4,FALSE)</f>
        <v>42614</v>
      </c>
      <c r="G1322" s="217">
        <f>VLOOKUP(C1322,Hoja2!$D$2:$N$5000,5,FALSE)</f>
        <v>44561</v>
      </c>
      <c r="H1322" s="218">
        <f>VLOOKUP(C1322,Hoja2!$D$2:$N$5000,6,FALSE)</f>
        <v>0.22308500000000001</v>
      </c>
      <c r="I1322" s="218">
        <f>VLOOKUP(C1322,Hoja2!$D$2:$N$5000,7,FALSE)</f>
        <v>0.74462200000000001</v>
      </c>
      <c r="J1322" s="218">
        <f>VLOOKUP(C1322,Hoja2!$D$2:$N$5000,8,FALSE)</f>
        <v>0.1976</v>
      </c>
      <c r="K1322" s="218">
        <f>VLOOKUP(C1322,Hoja2!$D$2:$N$5000,9,FALSE)</f>
        <v>0.189</v>
      </c>
      <c r="L1322" s="218">
        <f>VLOOKUP(C1322,Hoja2!$D$2:$N$5000,10,FALSE)</f>
        <v>112.268536</v>
      </c>
      <c r="M1322" s="218">
        <f>VLOOKUP(C1322,Hoja2!$D$2:$N$5000,11,FALSE)</f>
        <v>17.363347000000001</v>
      </c>
    </row>
    <row r="1323" spans="1:13">
      <c r="A1323" s="529"/>
      <c r="B1323" s="529"/>
      <c r="C1323" s="398" t="s">
        <v>5388</v>
      </c>
      <c r="D1323" s="221" t="str">
        <f>VLOOKUP(C1323,Hoja2!$D$2:$N$5000,2,FALSE)</f>
        <v>Comercio</v>
      </c>
      <c r="E1323" s="215">
        <f>VLOOKUP(C1323,Hoja2!$D$2:$N$5000,3,FALSE)</f>
        <v>6</v>
      </c>
      <c r="F1323" s="217">
        <f>VLOOKUP(C1323,Hoja2!$D$2:$N$5000,4,FALSE)</f>
        <v>42614</v>
      </c>
      <c r="G1323" s="217">
        <f>VLOOKUP(C1323,Hoja2!$D$2:$N$5000,5,FALSE)</f>
        <v>44561</v>
      </c>
      <c r="H1323" s="218">
        <f>VLOOKUP(C1323,Hoja2!$D$2:$N$5000,6,FALSE)</f>
        <v>0.22520699999999999</v>
      </c>
      <c r="I1323" s="218">
        <f>VLOOKUP(C1323,Hoja2!$D$2:$N$5000,7,FALSE)</f>
        <v>0.60329299999999997</v>
      </c>
      <c r="J1323" s="218">
        <f>VLOOKUP(C1323,Hoja2!$D$2:$N$5000,8,FALSE)</f>
        <v>0.15079999999999999</v>
      </c>
      <c r="K1323" s="218">
        <f>VLOOKUP(C1323,Hoja2!$D$2:$N$5000,9,FALSE)</f>
        <v>0.122402</v>
      </c>
      <c r="L1323" s="218">
        <f>VLOOKUP(C1323,Hoja2!$D$2:$N$5000,10,FALSE)</f>
        <v>69.498796999999996</v>
      </c>
      <c r="M1323" s="218">
        <f>VLOOKUP(C1323,Hoja2!$D$2:$N$5000,11,FALSE)</f>
        <v>17.540842999999999</v>
      </c>
    </row>
    <row r="1324" spans="1:13">
      <c r="A1324" s="529"/>
      <c r="B1324" s="529"/>
      <c r="C1324" s="398" t="s">
        <v>5389</v>
      </c>
      <c r="D1324" s="221" t="str">
        <f>VLOOKUP(C1324,Hoja2!$D$2:$N$5000,2,FALSE)</f>
        <v>Comercio</v>
      </c>
      <c r="E1324" s="215">
        <f>VLOOKUP(C1324,Hoja2!$D$2:$N$5000,3,FALSE)</f>
        <v>6</v>
      </c>
      <c r="F1324" s="217">
        <f>VLOOKUP(C1324,Hoja2!$D$2:$N$5000,4,FALSE)</f>
        <v>42614</v>
      </c>
      <c r="G1324" s="217">
        <f>VLOOKUP(C1324,Hoja2!$D$2:$N$5000,5,FALSE)</f>
        <v>44561</v>
      </c>
      <c r="H1324" s="218">
        <f>VLOOKUP(C1324,Hoja2!$D$2:$N$5000,6,FALSE)</f>
        <v>0.25100699999999998</v>
      </c>
      <c r="I1324" s="218">
        <f>VLOOKUP(C1324,Hoja2!$D$2:$N$5000,7,FALSE)</f>
        <v>0.55899200000000004</v>
      </c>
      <c r="J1324" s="218">
        <f>VLOOKUP(C1324,Hoja2!$D$2:$N$5000,8,FALSE)</f>
        <v>0.37880000000000003</v>
      </c>
      <c r="K1324" s="218">
        <f>VLOOKUP(C1324,Hoja2!$D$2:$N$5000,9,FALSE)</f>
        <v>0.38724599999999998</v>
      </c>
      <c r="L1324" s="218">
        <f>VLOOKUP(C1324,Hoja2!$D$2:$N$5000,10,FALSE)</f>
        <v>161.56594100000001</v>
      </c>
      <c r="M1324" s="218">
        <f>VLOOKUP(C1324,Hoja2!$D$2:$N$5000,11,FALSE)</f>
        <v>18.991961</v>
      </c>
    </row>
    <row r="1325" spans="1:13">
      <c r="A1325" s="529"/>
      <c r="B1325" s="529"/>
      <c r="C1325" s="398" t="s">
        <v>5390</v>
      </c>
      <c r="D1325" s="221" t="str">
        <f>VLOOKUP(C1325,Hoja2!$D$2:$N$5000,2,FALSE)</f>
        <v>Comercio</v>
      </c>
      <c r="E1325" s="215">
        <f>VLOOKUP(C1325,Hoja2!$D$2:$N$5000,3,FALSE)</f>
        <v>6</v>
      </c>
      <c r="F1325" s="217">
        <f>VLOOKUP(C1325,Hoja2!$D$2:$N$5000,4,FALSE)</f>
        <v>42614</v>
      </c>
      <c r="G1325" s="217">
        <f>VLOOKUP(C1325,Hoja2!$D$2:$N$5000,5,FALSE)</f>
        <v>44561</v>
      </c>
      <c r="H1325" s="218">
        <f>VLOOKUP(C1325,Hoja2!$D$2:$N$5000,6,FALSE)</f>
        <v>0.230822</v>
      </c>
      <c r="I1325" s="218">
        <f>VLOOKUP(C1325,Hoja2!$D$2:$N$5000,7,FALSE)</f>
        <v>0.62524299999999999</v>
      </c>
      <c r="J1325" s="218">
        <f>VLOOKUP(C1325,Hoja2!$D$2:$N$5000,8,FALSE)</f>
        <v>0.24160000000000001</v>
      </c>
      <c r="K1325" s="218">
        <f>VLOOKUP(C1325,Hoja2!$D$2:$N$5000,9,FALSE)</f>
        <v>0.23316899999999999</v>
      </c>
      <c r="L1325" s="218">
        <f>VLOOKUP(C1325,Hoja2!$D$2:$N$5000,10,FALSE)</f>
        <v>115.26008</v>
      </c>
      <c r="M1325" s="218">
        <f>VLOOKUP(C1325,Hoja2!$D$2:$N$5000,11,FALSE)</f>
        <v>18.138466000000001</v>
      </c>
    </row>
    <row r="1326" spans="1:13">
      <c r="A1326" s="529"/>
      <c r="B1326" s="529"/>
      <c r="C1326" s="398" t="s">
        <v>5392</v>
      </c>
      <c r="D1326" s="221" t="str">
        <f>VLOOKUP(C1326,Hoja2!$D$2:$N$5000,2,FALSE)</f>
        <v>Comercio</v>
      </c>
      <c r="E1326" s="215">
        <f>VLOOKUP(C1326,Hoja2!$D$2:$N$5000,3,FALSE)</f>
        <v>6</v>
      </c>
      <c r="F1326" s="217">
        <f>VLOOKUP(C1326,Hoja2!$D$2:$N$5000,4,FALSE)</f>
        <v>42614</v>
      </c>
      <c r="G1326" s="217">
        <f>VLOOKUP(C1326,Hoja2!$D$2:$N$5000,5,FALSE)</f>
        <v>44561</v>
      </c>
      <c r="H1326" s="218">
        <f>VLOOKUP(C1326,Hoja2!$D$2:$N$5000,6,FALSE)</f>
        <v>0.23328699999999999</v>
      </c>
      <c r="I1326" s="218">
        <f>VLOOKUP(C1326,Hoja2!$D$2:$N$5000,7,FALSE)</f>
        <v>0.67592099999999999</v>
      </c>
      <c r="J1326" s="218">
        <f>VLOOKUP(C1326,Hoja2!$D$2:$N$5000,8,FALSE)</f>
        <v>0.14199999999999999</v>
      </c>
      <c r="K1326" s="218">
        <f>VLOOKUP(C1326,Hoja2!$D$2:$N$5000,9,FALSE)</f>
        <v>0.13764199999999999</v>
      </c>
      <c r="L1326" s="218">
        <f>VLOOKUP(C1326,Hoja2!$D$2:$N$5000,10,FALSE)</f>
        <v>73.233860000000007</v>
      </c>
      <c r="M1326" s="218">
        <f>VLOOKUP(C1326,Hoja2!$D$2:$N$5000,11,FALSE)</f>
        <v>17.810866000000001</v>
      </c>
    </row>
    <row r="1327" spans="1:13">
      <c r="A1327" s="529"/>
      <c r="B1327" s="529"/>
      <c r="C1327" s="398" t="s">
        <v>5393</v>
      </c>
      <c r="D1327" s="221" t="str">
        <f>VLOOKUP(C1327,Hoja2!$D$2:$N$5000,2,FALSE)</f>
        <v>Comercio</v>
      </c>
      <c r="E1327" s="215">
        <f>VLOOKUP(C1327,Hoja2!$D$2:$N$5000,3,FALSE)</f>
        <v>6</v>
      </c>
      <c r="F1327" s="217">
        <f>VLOOKUP(C1327,Hoja2!$D$2:$N$5000,4,FALSE)</f>
        <v>42614</v>
      </c>
      <c r="G1327" s="217">
        <f>VLOOKUP(C1327,Hoja2!$D$2:$N$5000,5,FALSE)</f>
        <v>44561</v>
      </c>
      <c r="H1327" s="218">
        <f>VLOOKUP(C1327,Hoja2!$D$2:$N$5000,6,FALSE)</f>
        <v>0.25308000000000003</v>
      </c>
      <c r="I1327" s="218">
        <f>VLOOKUP(C1327,Hoja2!$D$2:$N$5000,7,FALSE)</f>
        <v>0.72038199999999997</v>
      </c>
      <c r="J1327" s="218">
        <f>VLOOKUP(C1327,Hoja2!$D$2:$N$5000,8,FALSE)</f>
        <v>0.182</v>
      </c>
      <c r="K1327" s="218">
        <f>VLOOKUP(C1327,Hoja2!$D$2:$N$5000,9,FALSE)</f>
        <v>0.18720400000000001</v>
      </c>
      <c r="L1327" s="218">
        <f>VLOOKUP(C1327,Hoja2!$D$2:$N$5000,10,FALSE)</f>
        <v>100.156015</v>
      </c>
      <c r="M1327" s="218">
        <f>VLOOKUP(C1327,Hoja2!$D$2:$N$5000,11,FALSE)</f>
        <v>17.787209000000001</v>
      </c>
    </row>
    <row r="1328" spans="1:13">
      <c r="A1328" s="529"/>
      <c r="B1328" s="529"/>
      <c r="C1328" s="398" t="s">
        <v>5399</v>
      </c>
      <c r="D1328" s="221" t="str">
        <f>VLOOKUP(C1328,Hoja2!$D$2:$N$5000,2,FALSE)</f>
        <v>Comercio</v>
      </c>
      <c r="E1328" s="215">
        <f>VLOOKUP(C1328,Hoja2!$D$2:$N$5000,3,FALSE)</f>
        <v>6</v>
      </c>
      <c r="F1328" s="217">
        <f>VLOOKUP(C1328,Hoja2!$D$2:$N$5000,4,FALSE)</f>
        <v>42614</v>
      </c>
      <c r="G1328" s="217">
        <f>VLOOKUP(C1328,Hoja2!$D$2:$N$5000,5,FALSE)</f>
        <v>44561</v>
      </c>
      <c r="H1328" s="218">
        <f>VLOOKUP(C1328,Hoja2!$D$2:$N$5000,6,FALSE)</f>
        <v>0.21904499999999999</v>
      </c>
      <c r="I1328" s="218">
        <f>VLOOKUP(C1328,Hoja2!$D$2:$N$5000,7,FALSE)</f>
        <v>0.70095300000000005</v>
      </c>
      <c r="J1328" s="218">
        <f>VLOOKUP(C1328,Hoja2!$D$2:$N$5000,8,FALSE)</f>
        <v>0.27479999999999999</v>
      </c>
      <c r="K1328" s="218">
        <f>VLOOKUP(C1328,Hoja2!$D$2:$N$5000,9,FALSE)</f>
        <v>0.25303399999999998</v>
      </c>
      <c r="L1328" s="218">
        <f>VLOOKUP(C1328,Hoja2!$D$2:$N$5000,10,FALSE)</f>
        <v>147.14704499999999</v>
      </c>
      <c r="M1328" s="218">
        <f>VLOOKUP(C1328,Hoja2!$D$2:$N$5000,11,FALSE)</f>
        <v>17.445844999999998</v>
      </c>
    </row>
    <row r="1329" spans="1:13">
      <c r="A1329" s="529"/>
      <c r="B1329" s="529"/>
      <c r="C1329" s="398" t="s">
        <v>5400</v>
      </c>
      <c r="D1329" s="221" t="str">
        <f>VLOOKUP(C1329,Hoja2!$D$2:$N$5000,2,FALSE)</f>
        <v>Comercio</v>
      </c>
      <c r="E1329" s="215">
        <f>VLOOKUP(C1329,Hoja2!$D$2:$N$5000,3,FALSE)</f>
        <v>6</v>
      </c>
      <c r="F1329" s="217">
        <f>VLOOKUP(C1329,Hoja2!$D$2:$N$5000,4,FALSE)</f>
        <v>42614</v>
      </c>
      <c r="G1329" s="217">
        <f>VLOOKUP(C1329,Hoja2!$D$2:$N$5000,5,FALSE)</f>
        <v>44561</v>
      </c>
      <c r="H1329" s="218">
        <f>VLOOKUP(C1329,Hoja2!$D$2:$N$5000,6,FALSE)</f>
        <v>0.23361499999999999</v>
      </c>
      <c r="I1329" s="218">
        <f>VLOOKUP(C1329,Hoja2!$D$2:$N$5000,7,FALSE)</f>
        <v>0.637432</v>
      </c>
      <c r="J1329" s="218">
        <f>VLOOKUP(C1329,Hoja2!$D$2:$N$5000,8,FALSE)</f>
        <v>0.22120000000000001</v>
      </c>
      <c r="K1329" s="218">
        <f>VLOOKUP(C1329,Hoja2!$D$2:$N$5000,9,FALSE)</f>
        <v>0.19819300000000001</v>
      </c>
      <c r="L1329" s="218">
        <f>VLOOKUP(C1329,Hoja2!$D$2:$N$5000,10,FALSE)</f>
        <v>107.11854</v>
      </c>
      <c r="M1329" s="218">
        <f>VLOOKUP(C1329,Hoja2!$D$2:$N$5000,11,FALSE)</f>
        <v>17.744053999999998</v>
      </c>
    </row>
    <row r="1330" spans="1:13">
      <c r="A1330" s="529"/>
      <c r="B1330" s="529"/>
      <c r="C1330" s="398" t="s">
        <v>5401</v>
      </c>
      <c r="D1330" s="221" t="str">
        <f>VLOOKUP(C1330,Hoja2!$D$2:$N$5000,2,FALSE)</f>
        <v>Comercio</v>
      </c>
      <c r="E1330" s="215">
        <f>VLOOKUP(C1330,Hoja2!$D$2:$N$5000,3,FALSE)</f>
        <v>6</v>
      </c>
      <c r="F1330" s="217">
        <f>VLOOKUP(C1330,Hoja2!$D$2:$N$5000,4,FALSE)</f>
        <v>42614</v>
      </c>
      <c r="G1330" s="217">
        <f>VLOOKUP(C1330,Hoja2!$D$2:$N$5000,5,FALSE)</f>
        <v>44561</v>
      </c>
      <c r="H1330" s="218">
        <f>VLOOKUP(C1330,Hoja2!$D$2:$N$5000,6,FALSE)</f>
        <v>0.235793</v>
      </c>
      <c r="I1330" s="218">
        <f>VLOOKUP(C1330,Hoja2!$D$2:$N$5000,7,FALSE)</f>
        <v>0.77612800000000004</v>
      </c>
      <c r="J1330" s="218">
        <f>VLOOKUP(C1330,Hoja2!$D$2:$N$5000,8,FALSE)</f>
        <v>0.2412</v>
      </c>
      <c r="K1330" s="218">
        <f>VLOOKUP(C1330,Hoja2!$D$2:$N$5000,9,FALSE)</f>
        <v>0.243144</v>
      </c>
      <c r="L1330" s="218">
        <f>VLOOKUP(C1330,Hoja2!$D$2:$N$5000,10,FALSE)</f>
        <v>142.219202</v>
      </c>
      <c r="M1330" s="218">
        <f>VLOOKUP(C1330,Hoja2!$D$2:$N$5000,11,FALSE)</f>
        <v>17.423114000000002</v>
      </c>
    </row>
    <row r="1331" spans="1:13">
      <c r="A1331" s="529"/>
      <c r="B1331" s="529"/>
      <c r="C1331" s="398" t="s">
        <v>5432</v>
      </c>
      <c r="D1331" s="221" t="str">
        <f>VLOOKUP(C1331,Hoja2!$D$2:$N$5000,2,FALSE)</f>
        <v>Comercio</v>
      </c>
      <c r="E1331" s="215">
        <f>VLOOKUP(C1331,Hoja2!$D$2:$N$5000,3,FALSE)</f>
        <v>6</v>
      </c>
      <c r="F1331" s="217">
        <f>VLOOKUP(C1331,Hoja2!$D$2:$N$5000,4,FALSE)</f>
        <v>42614</v>
      </c>
      <c r="G1331" s="217">
        <f>VLOOKUP(C1331,Hoja2!$D$2:$N$5000,5,FALSE)</f>
        <v>44561</v>
      </c>
      <c r="H1331" s="218">
        <f>VLOOKUP(C1331,Hoja2!$D$2:$N$5000,6,FALSE)</f>
        <v>0.26506400000000002</v>
      </c>
      <c r="I1331" s="218">
        <f>VLOOKUP(C1331,Hoja2!$D$2:$N$5000,7,FALSE)</f>
        <v>0.61487899999999995</v>
      </c>
      <c r="J1331" s="218">
        <f>VLOOKUP(C1331,Hoja2!$D$2:$N$5000,8,FALSE)</f>
        <v>0.43719999999999998</v>
      </c>
      <c r="K1331" s="218">
        <f>VLOOKUP(C1331,Hoja2!$D$2:$N$5000,9,FALSE)</f>
        <v>0.41579700000000003</v>
      </c>
      <c r="L1331" s="218">
        <f>VLOOKUP(C1331,Hoja2!$D$2:$N$5000,10,FALSE)</f>
        <v>204.22815900000001</v>
      </c>
      <c r="M1331" s="218">
        <f>VLOOKUP(C1331,Hoja2!$D$2:$N$5000,11,FALSE)</f>
        <v>18.168059</v>
      </c>
    </row>
    <row r="1332" spans="1:13">
      <c r="A1332" s="529"/>
      <c r="B1332" s="529"/>
      <c r="C1332" s="398" t="s">
        <v>5423</v>
      </c>
      <c r="D1332" s="221" t="str">
        <f>VLOOKUP(C1332,Hoja2!$D$2:$N$5000,2,FALSE)</f>
        <v>Comercio</v>
      </c>
      <c r="E1332" s="215">
        <f>VLOOKUP(C1332,Hoja2!$D$2:$N$5000,3,FALSE)</f>
        <v>6</v>
      </c>
      <c r="F1332" s="217">
        <f>VLOOKUP(C1332,Hoja2!$D$2:$N$5000,4,FALSE)</f>
        <v>42614</v>
      </c>
      <c r="G1332" s="217">
        <f>VLOOKUP(C1332,Hoja2!$D$2:$N$5000,5,FALSE)</f>
        <v>44561</v>
      </c>
      <c r="H1332" s="218">
        <f>VLOOKUP(C1332,Hoja2!$D$2:$N$5000,6,FALSE)</f>
        <v>0.22028900000000001</v>
      </c>
      <c r="I1332" s="218">
        <f>VLOOKUP(C1332,Hoja2!$D$2:$N$5000,7,FALSE)</f>
        <v>0.60118000000000005</v>
      </c>
      <c r="J1332" s="218">
        <f>VLOOKUP(C1332,Hoja2!$D$2:$N$5000,8,FALSE)</f>
        <v>0.31480000000000002</v>
      </c>
      <c r="K1332" s="218">
        <f>VLOOKUP(C1332,Hoja2!$D$2:$N$5000,9,FALSE)</f>
        <v>0.26912000000000003</v>
      </c>
      <c r="L1332" s="218">
        <f>VLOOKUP(C1332,Hoja2!$D$2:$N$5000,10,FALSE)</f>
        <v>144.40122600000001</v>
      </c>
      <c r="M1332" s="218">
        <f>VLOOKUP(C1332,Hoja2!$D$2:$N$5000,11,FALSE)</f>
        <v>17.774818</v>
      </c>
    </row>
    <row r="1333" spans="1:13">
      <c r="A1333" s="529"/>
      <c r="B1333" s="529"/>
      <c r="C1333" s="398" t="s">
        <v>5424</v>
      </c>
      <c r="D1333" s="221" t="str">
        <f>VLOOKUP(C1333,Hoja2!$D$2:$N$5000,2,FALSE)</f>
        <v>Comercio</v>
      </c>
      <c r="E1333" s="215">
        <f>VLOOKUP(C1333,Hoja2!$D$2:$N$5000,3,FALSE)</f>
        <v>6</v>
      </c>
      <c r="F1333" s="217">
        <f>VLOOKUP(C1333,Hoja2!$D$2:$N$5000,4,FALSE)</f>
        <v>42614</v>
      </c>
      <c r="G1333" s="217">
        <f>VLOOKUP(C1333,Hoja2!$D$2:$N$5000,5,FALSE)</f>
        <v>44561</v>
      </c>
      <c r="H1333" s="218">
        <f>VLOOKUP(C1333,Hoja2!$D$2:$N$5000,6,FALSE)</f>
        <v>0.36366799999999999</v>
      </c>
      <c r="I1333" s="218">
        <f>VLOOKUP(C1333,Hoja2!$D$2:$N$5000,7,FALSE)</f>
        <v>0.421649</v>
      </c>
      <c r="J1333" s="218">
        <f>VLOOKUP(C1333,Hoja2!$D$2:$N$5000,8,FALSE)</f>
        <v>4.4400000000000002E-2</v>
      </c>
      <c r="K1333" s="218">
        <f>VLOOKUP(C1333,Hoja2!$D$2:$N$5000,9,FALSE)</f>
        <v>4.5196E-2</v>
      </c>
      <c r="L1333" s="218">
        <f>VLOOKUP(C1333,Hoja2!$D$2:$N$5000,10,FALSE)</f>
        <v>14.284955999999999</v>
      </c>
      <c r="M1333" s="218">
        <f>VLOOKUP(C1333,Hoja2!$D$2:$N$5000,11,FALSE)</f>
        <v>20.743158000000001</v>
      </c>
    </row>
    <row r="1334" spans="1:13">
      <c r="A1334" s="529"/>
      <c r="B1334" s="529"/>
      <c r="C1334" s="398" t="s">
        <v>5425</v>
      </c>
      <c r="D1334" s="221" t="str">
        <f>VLOOKUP(C1334,Hoja2!$D$2:$N$5000,2,FALSE)</f>
        <v>Comercio</v>
      </c>
      <c r="E1334" s="215">
        <f>VLOOKUP(C1334,Hoja2!$D$2:$N$5000,3,FALSE)</f>
        <v>6</v>
      </c>
      <c r="F1334" s="217">
        <f>VLOOKUP(C1334,Hoja2!$D$2:$N$5000,4,FALSE)</f>
        <v>42614</v>
      </c>
      <c r="G1334" s="217">
        <f>VLOOKUP(C1334,Hoja2!$D$2:$N$5000,5,FALSE)</f>
        <v>44561</v>
      </c>
      <c r="H1334" s="218">
        <f>VLOOKUP(C1334,Hoja2!$D$2:$N$5000,6,FALSE)</f>
        <v>0.39106299999999999</v>
      </c>
      <c r="I1334" s="218">
        <f>VLOOKUP(C1334,Hoja2!$D$2:$N$5000,7,FALSE)</f>
        <v>0.43981700000000001</v>
      </c>
      <c r="J1334" s="218">
        <f>VLOOKUP(C1334,Hoja2!$D$2:$N$5000,8,FALSE)</f>
        <v>1.1599999999999999E-2</v>
      </c>
      <c r="K1334" s="218">
        <f>VLOOKUP(C1334,Hoja2!$D$2:$N$5000,9,FALSE)</f>
        <v>1.2326E-2</v>
      </c>
      <c r="L1334" s="218">
        <f>VLOOKUP(C1334,Hoja2!$D$2:$N$5000,10,FALSE)</f>
        <v>3.8930069999999999</v>
      </c>
      <c r="M1334" s="218">
        <f>VLOOKUP(C1334,Hoja2!$D$2:$N$5000,11,FALSE)</f>
        <v>20.748422000000001</v>
      </c>
    </row>
    <row r="1335" spans="1:13">
      <c r="A1335" s="529"/>
      <c r="B1335" s="529"/>
      <c r="C1335" s="398" t="s">
        <v>5426</v>
      </c>
      <c r="D1335" s="221" t="str">
        <f>VLOOKUP(C1335,Hoja2!$D$2:$N$5000,2,FALSE)</f>
        <v>Comercio</v>
      </c>
      <c r="E1335" s="215">
        <f>VLOOKUP(C1335,Hoja2!$D$2:$N$5000,3,FALSE)</f>
        <v>6</v>
      </c>
      <c r="F1335" s="217">
        <f>VLOOKUP(C1335,Hoja2!$D$2:$N$5000,4,FALSE)</f>
        <v>42614</v>
      </c>
      <c r="G1335" s="217">
        <f>VLOOKUP(C1335,Hoja2!$D$2:$N$5000,5,FALSE)</f>
        <v>44561</v>
      </c>
      <c r="H1335" s="218">
        <f>VLOOKUP(C1335,Hoja2!$D$2:$N$5000,6,FALSE)</f>
        <v>0.21440200000000001</v>
      </c>
      <c r="I1335" s="218">
        <f>VLOOKUP(C1335,Hoja2!$D$2:$N$5000,7,FALSE)</f>
        <v>0.83128199999999997</v>
      </c>
      <c r="J1335" s="218">
        <f>VLOOKUP(C1335,Hoja2!$D$2:$N$5000,8,FALSE)</f>
        <v>0.23880000000000001</v>
      </c>
      <c r="K1335" s="218">
        <f>VLOOKUP(C1335,Hoja2!$D$2:$N$5000,9,FALSE)</f>
        <v>0.23727799999999999</v>
      </c>
      <c r="L1335" s="218">
        <f>VLOOKUP(C1335,Hoja2!$D$2:$N$5000,10,FALSE)</f>
        <v>151.466275</v>
      </c>
      <c r="M1335" s="218">
        <f>VLOOKUP(C1335,Hoja2!$D$2:$N$5000,11,FALSE)</f>
        <v>17.096411</v>
      </c>
    </row>
    <row r="1336" spans="1:13">
      <c r="A1336" s="529"/>
      <c r="B1336" s="529"/>
      <c r="C1336" s="398" t="s">
        <v>5427</v>
      </c>
      <c r="D1336" s="221" t="str">
        <f>VLOOKUP(C1336,Hoja2!$D$2:$N$5000,2,FALSE)</f>
        <v>Comercio</v>
      </c>
      <c r="E1336" s="215">
        <f>VLOOKUP(C1336,Hoja2!$D$2:$N$5000,3,FALSE)</f>
        <v>6</v>
      </c>
      <c r="F1336" s="217">
        <f>VLOOKUP(C1336,Hoja2!$D$2:$N$5000,4,FALSE)</f>
        <v>42614</v>
      </c>
      <c r="G1336" s="217">
        <f>VLOOKUP(C1336,Hoja2!$D$2:$N$5000,5,FALSE)</f>
        <v>44561</v>
      </c>
      <c r="H1336" s="218">
        <f>VLOOKUP(C1336,Hoja2!$D$2:$N$5000,6,FALSE)</f>
        <v>0.24279000000000001</v>
      </c>
      <c r="I1336" s="218">
        <f>VLOOKUP(C1336,Hoja2!$D$2:$N$5000,7,FALSE)</f>
        <v>0.58388399999999996</v>
      </c>
      <c r="J1336" s="218">
        <f>VLOOKUP(C1336,Hoja2!$D$2:$N$5000,8,FALSE)</f>
        <v>0.21160000000000001</v>
      </c>
      <c r="K1336" s="218">
        <f>VLOOKUP(C1336,Hoja2!$D$2:$N$5000,9,FALSE)</f>
        <v>0.21159800000000001</v>
      </c>
      <c r="L1336" s="218">
        <f>VLOOKUP(C1336,Hoja2!$D$2:$N$5000,10,FALSE)</f>
        <v>94.270043999999999</v>
      </c>
      <c r="M1336" s="218">
        <f>VLOOKUP(C1336,Hoja2!$D$2:$N$5000,11,FALSE)</f>
        <v>18.644407999999999</v>
      </c>
    </row>
    <row r="1337" spans="1:13">
      <c r="A1337" s="529"/>
      <c r="B1337" s="529"/>
      <c r="C1337" s="398" t="s">
        <v>5428</v>
      </c>
      <c r="D1337" s="221" t="str">
        <f>VLOOKUP(C1337,Hoja2!$D$2:$N$5000,2,FALSE)</f>
        <v>Comercio</v>
      </c>
      <c r="E1337" s="215">
        <f>VLOOKUP(C1337,Hoja2!$D$2:$N$5000,3,FALSE)</f>
        <v>6</v>
      </c>
      <c r="F1337" s="217">
        <f>VLOOKUP(C1337,Hoja2!$D$2:$N$5000,4,FALSE)</f>
        <v>42614</v>
      </c>
      <c r="G1337" s="217">
        <f>VLOOKUP(C1337,Hoja2!$D$2:$N$5000,5,FALSE)</f>
        <v>44561</v>
      </c>
      <c r="H1337" s="218">
        <f>VLOOKUP(C1337,Hoja2!$D$2:$N$5000,6,FALSE)</f>
        <v>0.23544100000000001</v>
      </c>
      <c r="I1337" s="218">
        <f>VLOOKUP(C1337,Hoja2!$D$2:$N$5000,7,FALSE)</f>
        <v>0.61787000000000003</v>
      </c>
      <c r="J1337" s="218">
        <f>VLOOKUP(C1337,Hoja2!$D$2:$N$5000,8,FALSE)</f>
        <v>0.1704</v>
      </c>
      <c r="K1337" s="218">
        <f>VLOOKUP(C1337,Hoja2!$D$2:$N$5000,9,FALSE)</f>
        <v>0.14996799999999999</v>
      </c>
      <c r="L1337" s="218">
        <f>VLOOKUP(C1337,Hoja2!$D$2:$N$5000,10,FALSE)</f>
        <v>80.334802999999994</v>
      </c>
      <c r="M1337" s="218">
        <f>VLOOKUP(C1337,Hoja2!$D$2:$N$5000,11,FALSE)</f>
        <v>17.781874999999999</v>
      </c>
    </row>
    <row r="1338" spans="1:13">
      <c r="A1338" s="529"/>
      <c r="B1338" s="529"/>
      <c r="C1338" s="398" t="s">
        <v>5391</v>
      </c>
      <c r="D1338" s="221" t="str">
        <f>VLOOKUP(C1338,Hoja2!$D$2:$N$5000,2,FALSE)</f>
        <v>Comercio</v>
      </c>
      <c r="E1338" s="215">
        <f>VLOOKUP(C1338,Hoja2!$D$2:$N$5000,3,FALSE)</f>
        <v>6</v>
      </c>
      <c r="F1338" s="217">
        <f>VLOOKUP(C1338,Hoja2!$D$2:$N$5000,4,FALSE)</f>
        <v>42614</v>
      </c>
      <c r="G1338" s="217">
        <f>VLOOKUP(C1338,Hoja2!$D$2:$N$5000,5,FALSE)</f>
        <v>44561</v>
      </c>
      <c r="H1338" s="218">
        <f>VLOOKUP(C1338,Hoja2!$D$2:$N$5000,6,FALSE)</f>
        <v>0.217441</v>
      </c>
      <c r="I1338" s="218">
        <f>VLOOKUP(C1338,Hoja2!$D$2:$N$5000,7,FALSE)</f>
        <v>0.60148299999999999</v>
      </c>
      <c r="J1338" s="218">
        <f>VLOOKUP(C1338,Hoja2!$D$2:$N$5000,8,FALSE)</f>
        <v>7.5200000000000003E-2</v>
      </c>
      <c r="K1338" s="218">
        <f>VLOOKUP(C1338,Hoja2!$D$2:$N$5000,9,FALSE)</f>
        <v>6.1630999999999998E-2</v>
      </c>
      <c r="L1338" s="218">
        <f>VLOOKUP(C1338,Hoja2!$D$2:$N$5000,10,FALSE)</f>
        <v>34.511977999999999</v>
      </c>
      <c r="M1338" s="218">
        <f>VLOOKUP(C1338,Hoja2!$D$2:$N$5000,11,FALSE)</f>
        <v>17.596948999999999</v>
      </c>
    </row>
    <row r="1339" spans="1:13">
      <c r="A1339" s="529"/>
      <c r="B1339" s="529"/>
      <c r="C1339" s="398" t="s">
        <v>5402</v>
      </c>
      <c r="D1339" s="221" t="str">
        <f>VLOOKUP(C1339,Hoja2!$D$2:$N$5000,2,FALSE)</f>
        <v>Comercio</v>
      </c>
      <c r="E1339" s="215">
        <f>VLOOKUP(C1339,Hoja2!$D$2:$N$5000,3,FALSE)</f>
        <v>6</v>
      </c>
      <c r="F1339" s="217">
        <f>VLOOKUP(C1339,Hoja2!$D$2:$N$5000,4,FALSE)</f>
        <v>42614</v>
      </c>
      <c r="G1339" s="217">
        <f>VLOOKUP(C1339,Hoja2!$D$2:$N$5000,5,FALSE)</f>
        <v>44561</v>
      </c>
      <c r="H1339" s="218">
        <f>VLOOKUP(C1339,Hoja2!$D$2:$N$5000,6,FALSE)</f>
        <v>0.25205499999999997</v>
      </c>
      <c r="I1339" s="218">
        <f>VLOOKUP(C1339,Hoja2!$D$2:$N$5000,7,FALSE)</f>
        <v>0.62328600000000001</v>
      </c>
      <c r="J1339" s="218">
        <f>VLOOKUP(C1339,Hoja2!$D$2:$N$5000,8,FALSE)</f>
        <v>0.32600000000000001</v>
      </c>
      <c r="K1339" s="218">
        <f>VLOOKUP(C1339,Hoja2!$D$2:$N$5000,9,FALSE)</f>
        <v>0.31842500000000001</v>
      </c>
      <c r="L1339" s="218">
        <f>VLOOKUP(C1339,Hoja2!$D$2:$N$5000,10,FALSE)</f>
        <v>155.03725800000001</v>
      </c>
      <c r="M1339" s="218">
        <f>VLOOKUP(C1339,Hoja2!$D$2:$N$5000,11,FALSE)</f>
        <v>18.208964999999999</v>
      </c>
    </row>
    <row r="1340" spans="1:13">
      <c r="A1340" s="529"/>
      <c r="B1340" s="529"/>
      <c r="C1340" s="398" t="s">
        <v>5409</v>
      </c>
      <c r="D1340" s="221" t="str">
        <f>VLOOKUP(C1340,Hoja2!$D$2:$N$5000,2,FALSE)</f>
        <v>Comercio</v>
      </c>
      <c r="E1340" s="215">
        <f>VLOOKUP(C1340,Hoja2!$D$2:$N$5000,3,FALSE)</f>
        <v>7</v>
      </c>
      <c r="F1340" s="217">
        <f>VLOOKUP(C1340,Hoja2!$D$2:$N$5000,4,FALSE)</f>
        <v>42614</v>
      </c>
      <c r="G1340" s="217">
        <f>VLOOKUP(C1340,Hoja2!$D$2:$N$5000,5,FALSE)</f>
        <v>44561</v>
      </c>
      <c r="H1340" s="218">
        <f>VLOOKUP(C1340,Hoja2!$D$2:$N$5000,6,FALSE)</f>
        <v>0.200709</v>
      </c>
      <c r="I1340" s="218">
        <f>VLOOKUP(C1340,Hoja2!$D$2:$N$5000,7,FALSE)</f>
        <v>0.55198000000000003</v>
      </c>
      <c r="J1340" s="218">
        <f>VLOOKUP(C1340,Hoja2!$D$2:$N$5000,8,FALSE)</f>
        <v>0.29755999999999999</v>
      </c>
      <c r="K1340" s="218">
        <f>VLOOKUP(C1340,Hoja2!$D$2:$N$5000,9,FALSE)</f>
        <v>0.206896</v>
      </c>
      <c r="L1340" s="218">
        <f>VLOOKUP(C1340,Hoja2!$D$2:$N$5000,10,FALSE)</f>
        <v>126.24995</v>
      </c>
      <c r="M1340" s="218">
        <f>VLOOKUP(C1340,Hoja2!$D$2:$N$5000,11,FALSE)</f>
        <v>17.261336</v>
      </c>
    </row>
    <row r="1341" spans="1:13">
      <c r="A1341" s="529"/>
      <c r="B1341" s="529"/>
      <c r="C1341" s="398" t="s">
        <v>5412</v>
      </c>
      <c r="D1341" s="221" t="str">
        <f>VLOOKUP(C1341,Hoja2!$D$2:$N$5000,2,FALSE)</f>
        <v>Comercio</v>
      </c>
      <c r="E1341" s="215">
        <f>VLOOKUP(C1341,Hoja2!$D$2:$N$5000,3,FALSE)</f>
        <v>7</v>
      </c>
      <c r="F1341" s="217">
        <f>VLOOKUP(C1341,Hoja2!$D$2:$N$5000,4,FALSE)</f>
        <v>42614</v>
      </c>
      <c r="G1341" s="217">
        <f>VLOOKUP(C1341,Hoja2!$D$2:$N$5000,5,FALSE)</f>
        <v>44561</v>
      </c>
      <c r="H1341" s="218">
        <f>VLOOKUP(C1341,Hoja2!$D$2:$N$5000,6,FALSE)</f>
        <v>0.21998400000000001</v>
      </c>
      <c r="I1341" s="218">
        <f>VLOOKUP(C1341,Hoja2!$D$2:$N$5000,7,FALSE)</f>
        <v>0.65614099999999997</v>
      </c>
      <c r="J1341" s="218">
        <f>VLOOKUP(C1341,Hoja2!$D$2:$N$5000,8,FALSE)</f>
        <v>0.38728000000000001</v>
      </c>
      <c r="K1341" s="218">
        <f>VLOOKUP(C1341,Hoja2!$D$2:$N$5000,9,FALSE)</f>
        <v>0.40124599999999999</v>
      </c>
      <c r="L1341" s="218">
        <f>VLOOKUP(C1341,Hoja2!$D$2:$N$5000,10,FALSE)</f>
        <v>195.76341600000001</v>
      </c>
      <c r="M1341" s="218">
        <f>VLOOKUP(C1341,Hoja2!$D$2:$N$5000,11,FALSE)</f>
        <v>18.199345000000001</v>
      </c>
    </row>
    <row r="1342" spans="1:13">
      <c r="A1342" s="529"/>
      <c r="B1342" s="529"/>
      <c r="C1342" s="398" t="s">
        <v>5417</v>
      </c>
      <c r="D1342" s="221" t="str">
        <f>VLOOKUP(C1342,Hoja2!$D$2:$N$5000,2,FALSE)</f>
        <v>Comercio</v>
      </c>
      <c r="E1342" s="215">
        <f>VLOOKUP(C1342,Hoja2!$D$2:$N$5000,3,FALSE)</f>
        <v>7</v>
      </c>
      <c r="F1342" s="217">
        <f>VLOOKUP(C1342,Hoja2!$D$2:$N$5000,4,FALSE)</f>
        <v>42614</v>
      </c>
      <c r="G1342" s="217">
        <f>VLOOKUP(C1342,Hoja2!$D$2:$N$5000,5,FALSE)</f>
        <v>44561</v>
      </c>
      <c r="H1342" s="218">
        <f>VLOOKUP(C1342,Hoja2!$D$2:$N$5000,6,FALSE)</f>
        <v>0.23555599999999999</v>
      </c>
      <c r="I1342" s="218">
        <f>VLOOKUP(C1342,Hoja2!$D$2:$N$5000,7,FALSE)</f>
        <v>0.71791300000000002</v>
      </c>
      <c r="J1342" s="218">
        <f>VLOOKUP(C1342,Hoja2!$D$2:$N$5000,8,FALSE)</f>
        <v>0.25335999999999997</v>
      </c>
      <c r="K1342" s="218">
        <f>VLOOKUP(C1342,Hoja2!$D$2:$N$5000,9,FALSE)</f>
        <v>0.26172299999999998</v>
      </c>
      <c r="L1342" s="218">
        <f>VLOOKUP(C1342,Hoja2!$D$2:$N$5000,10,FALSE)</f>
        <v>139.812005</v>
      </c>
      <c r="M1342" s="218">
        <f>VLOOKUP(C1342,Hoja2!$D$2:$N$5000,11,FALSE)</f>
        <v>17.793693000000001</v>
      </c>
    </row>
    <row r="1343" spans="1:13">
      <c r="A1343" s="529"/>
      <c r="B1343" s="529"/>
      <c r="C1343" s="398" t="s">
        <v>5403</v>
      </c>
      <c r="D1343" s="221" t="str">
        <f>VLOOKUP(C1343,Hoja2!$D$2:$N$5000,2,FALSE)</f>
        <v>Comercio</v>
      </c>
      <c r="E1343" s="215">
        <f>VLOOKUP(C1343,Hoja2!$D$2:$N$5000,3,FALSE)</f>
        <v>7</v>
      </c>
      <c r="F1343" s="217">
        <f>VLOOKUP(C1343,Hoja2!$D$2:$N$5000,4,FALSE)</f>
        <v>42614</v>
      </c>
      <c r="G1343" s="217">
        <f>VLOOKUP(C1343,Hoja2!$D$2:$N$5000,5,FALSE)</f>
        <v>44561</v>
      </c>
      <c r="H1343" s="218">
        <f>VLOOKUP(C1343,Hoja2!$D$2:$N$5000,6,FALSE)</f>
        <v>0.21666099999999999</v>
      </c>
      <c r="I1343" s="218">
        <f>VLOOKUP(C1343,Hoja2!$D$2:$N$5000,7,FALSE)</f>
        <v>0.70782400000000001</v>
      </c>
      <c r="J1343" s="218">
        <f>VLOOKUP(C1343,Hoja2!$D$2:$N$5000,8,FALSE)</f>
        <v>0.3488</v>
      </c>
      <c r="K1343" s="218">
        <f>VLOOKUP(C1343,Hoja2!$D$2:$N$5000,9,FALSE)</f>
        <v>0.35458899999999999</v>
      </c>
      <c r="L1343" s="218">
        <f>VLOOKUP(C1343,Hoja2!$D$2:$N$5000,10,FALSE)</f>
        <v>190.199849</v>
      </c>
      <c r="M1343" s="218">
        <f>VLOOKUP(C1343,Hoja2!$D$2:$N$5000,11,FALSE)</f>
        <v>17.77619</v>
      </c>
    </row>
    <row r="1344" spans="1:13">
      <c r="A1344" s="529"/>
      <c r="B1344" s="529"/>
      <c r="C1344" s="398" t="s">
        <v>5404</v>
      </c>
      <c r="D1344" s="221" t="str">
        <f>VLOOKUP(C1344,Hoja2!$D$2:$N$5000,2,FALSE)</f>
        <v>Comercio</v>
      </c>
      <c r="E1344" s="215">
        <f>VLOOKUP(C1344,Hoja2!$D$2:$N$5000,3,FALSE)</f>
        <v>7</v>
      </c>
      <c r="F1344" s="217">
        <f>VLOOKUP(C1344,Hoja2!$D$2:$N$5000,4,FALSE)</f>
        <v>42614</v>
      </c>
      <c r="G1344" s="217">
        <f>VLOOKUP(C1344,Hoja2!$D$2:$N$5000,5,FALSE)</f>
        <v>44561</v>
      </c>
      <c r="H1344" s="218">
        <f>VLOOKUP(C1344,Hoja2!$D$2:$N$5000,6,FALSE)</f>
        <v>0.21623100000000001</v>
      </c>
      <c r="I1344" s="218">
        <f>VLOOKUP(C1344,Hoja2!$D$2:$N$5000,7,FALSE)</f>
        <v>0.57541299999999995</v>
      </c>
      <c r="J1344" s="218">
        <f>VLOOKUP(C1344,Hoja2!$D$2:$N$5000,8,FALSE)</f>
        <v>0.2752</v>
      </c>
      <c r="K1344" s="218">
        <f>VLOOKUP(C1344,Hoja2!$D$2:$N$5000,9,FALSE)</f>
        <v>0.226551</v>
      </c>
      <c r="L1344" s="218">
        <f>VLOOKUP(C1344,Hoja2!$D$2:$N$5000,10,FALSE)</f>
        <v>121.719622</v>
      </c>
      <c r="M1344" s="218">
        <f>VLOOKUP(C1344,Hoja2!$D$2:$N$5000,11,FALSE)</f>
        <v>17.76924</v>
      </c>
    </row>
    <row r="1345" spans="1:13">
      <c r="A1345" s="529"/>
      <c r="B1345" s="529"/>
      <c r="C1345" s="398" t="s">
        <v>5405</v>
      </c>
      <c r="D1345" s="221" t="str">
        <f>VLOOKUP(C1345,Hoja2!$D$2:$N$5000,2,FALSE)</f>
        <v>Comercio</v>
      </c>
      <c r="E1345" s="215">
        <f>VLOOKUP(C1345,Hoja2!$D$2:$N$5000,3,FALSE)</f>
        <v>7</v>
      </c>
      <c r="F1345" s="217">
        <f>VLOOKUP(C1345,Hoja2!$D$2:$N$5000,4,FALSE)</f>
        <v>42614</v>
      </c>
      <c r="G1345" s="217">
        <f>VLOOKUP(C1345,Hoja2!$D$2:$N$5000,5,FALSE)</f>
        <v>44561</v>
      </c>
      <c r="H1345" s="218">
        <f>VLOOKUP(C1345,Hoja2!$D$2:$N$5000,6,FALSE)</f>
        <v>0.22450999999999999</v>
      </c>
      <c r="I1345" s="218">
        <f>VLOOKUP(C1345,Hoja2!$D$2:$N$5000,7,FALSE)</f>
        <v>0.63907400000000003</v>
      </c>
      <c r="J1345" s="218">
        <f>VLOOKUP(C1345,Hoja2!$D$2:$N$5000,8,FALSE)</f>
        <v>0.25890000000000002</v>
      </c>
      <c r="K1345" s="218">
        <f>VLOOKUP(C1345,Hoja2!$D$2:$N$5000,9,FALSE)</f>
        <v>0.25298199999999998</v>
      </c>
      <c r="L1345" s="218">
        <f>VLOOKUP(C1345,Hoja2!$D$2:$N$5000,10,FALSE)</f>
        <v>127.46605</v>
      </c>
      <c r="M1345" s="218">
        <f>VLOOKUP(C1345,Hoja2!$D$2:$N$5000,11,FALSE)</f>
        <v>18.051072000000001</v>
      </c>
    </row>
    <row r="1346" spans="1:13">
      <c r="A1346" s="529"/>
      <c r="B1346" s="529"/>
      <c r="C1346" s="398" t="s">
        <v>5406</v>
      </c>
      <c r="D1346" s="221" t="str">
        <f>VLOOKUP(C1346,Hoja2!$D$2:$N$5000,2,FALSE)</f>
        <v>Comercio</v>
      </c>
      <c r="E1346" s="215">
        <f>VLOOKUP(C1346,Hoja2!$D$2:$N$5000,3,FALSE)</f>
        <v>7</v>
      </c>
      <c r="F1346" s="217">
        <f>VLOOKUP(C1346,Hoja2!$D$2:$N$5000,4,FALSE)</f>
        <v>42614</v>
      </c>
      <c r="G1346" s="217">
        <f>VLOOKUP(C1346,Hoja2!$D$2:$N$5000,5,FALSE)</f>
        <v>44561</v>
      </c>
      <c r="H1346" s="218">
        <f>VLOOKUP(C1346,Hoja2!$D$2:$N$5000,6,FALSE)</f>
        <v>0.21621699999999999</v>
      </c>
      <c r="I1346" s="218">
        <f>VLOOKUP(C1346,Hoja2!$D$2:$N$5000,7,FALSE)</f>
        <v>0.78018100000000001</v>
      </c>
      <c r="J1346" s="218">
        <f>VLOOKUP(C1346,Hoja2!$D$2:$N$5000,8,FALSE)</f>
        <v>0.29232000000000002</v>
      </c>
      <c r="K1346" s="218">
        <f>VLOOKUP(C1346,Hoja2!$D$2:$N$5000,9,FALSE)</f>
        <v>0.30067700000000003</v>
      </c>
      <c r="L1346" s="218">
        <f>VLOOKUP(C1346,Hoja2!$D$2:$N$5000,10,FALSE)</f>
        <v>174.529439</v>
      </c>
      <c r="M1346" s="218">
        <f>VLOOKUP(C1346,Hoja2!$D$2:$N$5000,11,FALSE)</f>
        <v>17.453122</v>
      </c>
    </row>
    <row r="1347" spans="1:13">
      <c r="A1347" s="529"/>
      <c r="B1347" s="529"/>
      <c r="C1347" s="398" t="s">
        <v>5407</v>
      </c>
      <c r="D1347" s="221" t="str">
        <f>VLOOKUP(C1347,Hoja2!$D$2:$N$5000,2,FALSE)</f>
        <v>Comercio</v>
      </c>
      <c r="E1347" s="215">
        <f>VLOOKUP(C1347,Hoja2!$D$2:$N$5000,3,FALSE)</f>
        <v>7</v>
      </c>
      <c r="F1347" s="217">
        <f>VLOOKUP(C1347,Hoja2!$D$2:$N$5000,4,FALSE)</f>
        <v>42614</v>
      </c>
      <c r="G1347" s="217">
        <f>VLOOKUP(C1347,Hoja2!$D$2:$N$5000,5,FALSE)</f>
        <v>44561</v>
      </c>
      <c r="H1347" s="218">
        <f>VLOOKUP(C1347,Hoja2!$D$2:$N$5000,6,FALSE)</f>
        <v>0.228435</v>
      </c>
      <c r="I1347" s="218">
        <f>VLOOKUP(C1347,Hoja2!$D$2:$N$5000,7,FALSE)</f>
        <v>0.54745900000000003</v>
      </c>
      <c r="J1347" s="218">
        <f>VLOOKUP(C1347,Hoja2!$D$2:$N$5000,8,FALSE)</f>
        <v>0.20480000000000001</v>
      </c>
      <c r="K1347" s="218">
        <f>VLOOKUP(C1347,Hoja2!$D$2:$N$5000,9,FALSE)</f>
        <v>0.185589</v>
      </c>
      <c r="L1347" s="218">
        <f>VLOOKUP(C1347,Hoja2!$D$2:$N$5000,10,FALSE)</f>
        <v>86.375594000000007</v>
      </c>
      <c r="M1347" s="218">
        <f>VLOOKUP(C1347,Hoja2!$D$2:$N$5000,11,FALSE)</f>
        <v>18.425317</v>
      </c>
    </row>
    <row r="1348" spans="1:13">
      <c r="A1348" s="529"/>
      <c r="B1348" s="529"/>
      <c r="C1348" s="398" t="s">
        <v>5411</v>
      </c>
      <c r="D1348" s="221" t="str">
        <f>VLOOKUP(C1348,Hoja2!$D$2:$N$5000,2,FALSE)</f>
        <v>Comercio</v>
      </c>
      <c r="E1348" s="215">
        <f>VLOOKUP(C1348,Hoja2!$D$2:$N$5000,3,FALSE)</f>
        <v>7</v>
      </c>
      <c r="F1348" s="217">
        <f>VLOOKUP(C1348,Hoja2!$D$2:$N$5000,4,FALSE)</f>
        <v>42614</v>
      </c>
      <c r="G1348" s="217">
        <f>VLOOKUP(C1348,Hoja2!$D$2:$N$5000,5,FALSE)</f>
        <v>44561</v>
      </c>
      <c r="H1348" s="218">
        <f>VLOOKUP(C1348,Hoja2!$D$2:$N$5000,6,FALSE)</f>
        <v>0.22631599999999999</v>
      </c>
      <c r="I1348" s="218">
        <f>VLOOKUP(C1348,Hoja2!$D$2:$N$5000,7,FALSE)</f>
        <v>0.30634400000000001</v>
      </c>
      <c r="J1348" s="218">
        <f>VLOOKUP(C1348,Hoja2!$D$2:$N$5000,8,FALSE)</f>
        <v>3.0400000000000002E-3</v>
      </c>
      <c r="K1348" s="218">
        <f>VLOOKUP(C1348,Hoja2!$D$2:$N$5000,9,FALSE)</f>
        <v>3.0820000000000001E-3</v>
      </c>
      <c r="L1348" s="218">
        <f>VLOOKUP(C1348,Hoja2!$D$2:$N$5000,10,FALSE)</f>
        <v>0.711202</v>
      </c>
      <c r="M1348" s="218">
        <f>VLOOKUP(C1348,Hoja2!$D$2:$N$5000,11,FALSE)</f>
        <v>23.413391000000001</v>
      </c>
    </row>
    <row r="1349" spans="1:13">
      <c r="A1349" s="529"/>
      <c r="B1349" s="529"/>
      <c r="C1349" s="398" t="s">
        <v>5413</v>
      </c>
      <c r="D1349" s="221" t="str">
        <f>VLOOKUP(C1349,Hoja2!$D$2:$N$5000,2,FALSE)</f>
        <v>Comercio</v>
      </c>
      <c r="E1349" s="215">
        <f>VLOOKUP(C1349,Hoja2!$D$2:$N$5000,3,FALSE)</f>
        <v>7</v>
      </c>
      <c r="F1349" s="217">
        <f>VLOOKUP(C1349,Hoja2!$D$2:$N$5000,4,FALSE)</f>
        <v>42614</v>
      </c>
      <c r="G1349" s="217">
        <f>VLOOKUP(C1349,Hoja2!$D$2:$N$5000,5,FALSE)</f>
        <v>44561</v>
      </c>
      <c r="H1349" s="218">
        <f>VLOOKUP(C1349,Hoja2!$D$2:$N$5000,6,FALSE)</f>
        <v>0.22558</v>
      </c>
      <c r="I1349" s="218">
        <f>VLOOKUP(C1349,Hoja2!$D$2:$N$5000,7,FALSE)</f>
        <v>0.61443700000000001</v>
      </c>
      <c r="J1349" s="218">
        <f>VLOOKUP(C1349,Hoja2!$D$2:$N$5000,8,FALSE)</f>
        <v>0.40150000000000002</v>
      </c>
      <c r="K1349" s="218">
        <f>VLOOKUP(C1349,Hoja2!$D$2:$N$5000,9,FALSE)</f>
        <v>0.39965299999999998</v>
      </c>
      <c r="L1349" s="218">
        <f>VLOOKUP(C1349,Hoja2!$D$2:$N$5000,10,FALSE)</f>
        <v>188.36403200000001</v>
      </c>
      <c r="M1349" s="218">
        <f>VLOOKUP(C1349,Hoja2!$D$2:$N$5000,11,FALSE)</f>
        <v>18.363852999999999</v>
      </c>
    </row>
    <row r="1350" spans="1:13">
      <c r="A1350" s="529"/>
      <c r="B1350" s="529"/>
      <c r="C1350" s="398" t="s">
        <v>5414</v>
      </c>
      <c r="D1350" s="221" t="str">
        <f>VLOOKUP(C1350,Hoja2!$D$2:$N$5000,2,FALSE)</f>
        <v>Comercio</v>
      </c>
      <c r="E1350" s="215">
        <f>VLOOKUP(C1350,Hoja2!$D$2:$N$5000,3,FALSE)</f>
        <v>7</v>
      </c>
      <c r="F1350" s="217">
        <f>VLOOKUP(C1350,Hoja2!$D$2:$N$5000,4,FALSE)</f>
        <v>42614</v>
      </c>
      <c r="G1350" s="217">
        <f>VLOOKUP(C1350,Hoja2!$D$2:$N$5000,5,FALSE)</f>
        <v>44561</v>
      </c>
      <c r="H1350" s="218">
        <f>VLOOKUP(C1350,Hoja2!$D$2:$N$5000,6,FALSE)</f>
        <v>0.21877099999999999</v>
      </c>
      <c r="I1350" s="218">
        <f>VLOOKUP(C1350,Hoja2!$D$2:$N$5000,7,FALSE)</f>
        <v>0.81465600000000005</v>
      </c>
      <c r="J1350" s="218">
        <f>VLOOKUP(C1350,Hoja2!$D$2:$N$5000,8,FALSE)</f>
        <v>0.42880000000000001</v>
      </c>
      <c r="K1350" s="218">
        <f>VLOOKUP(C1350,Hoja2!$D$2:$N$5000,9,FALSE)</f>
        <v>0.422184</v>
      </c>
      <c r="L1350" s="218">
        <f>VLOOKUP(C1350,Hoja2!$D$2:$N$5000,10,FALSE)</f>
        <v>267.32901099999998</v>
      </c>
      <c r="M1350" s="218">
        <f>VLOOKUP(C1350,Hoja2!$D$2:$N$5000,11,FALSE)</f>
        <v>17.125467</v>
      </c>
    </row>
    <row r="1351" spans="1:13" s="361" customFormat="1">
      <c r="A1351" s="529"/>
      <c r="B1351" s="529"/>
      <c r="C1351" s="398" t="s">
        <v>5415</v>
      </c>
      <c r="D1351" s="369" t="str">
        <f>VLOOKUP(C1351,Hoja2!$D$2:$N$5000,2,FALSE)</f>
        <v>Comercio</v>
      </c>
      <c r="E1351" s="364">
        <f>VLOOKUP(C1351,Hoja2!$D$2:$N$5000,3,FALSE)</f>
        <v>7</v>
      </c>
      <c r="F1351" s="366">
        <f>VLOOKUP(C1351,Hoja2!$D$2:$N$5000,4,FALSE)</f>
        <v>42614</v>
      </c>
      <c r="G1351" s="366">
        <f>VLOOKUP(C1351,Hoja2!$D$2:$N$5000,5,FALSE)</f>
        <v>44561</v>
      </c>
      <c r="H1351" s="367">
        <f>VLOOKUP(C1351,Hoja2!$D$2:$N$5000,6,FALSE)</f>
        <v>0.22500700000000001</v>
      </c>
      <c r="I1351" s="367">
        <f>VLOOKUP(C1351,Hoja2!$D$2:$N$5000,7,FALSE)</f>
        <v>0.72599400000000003</v>
      </c>
      <c r="J1351" s="367">
        <f>VLOOKUP(C1351,Hoja2!$D$2:$N$5000,8,FALSE)</f>
        <v>0.19694</v>
      </c>
      <c r="K1351" s="367">
        <f>VLOOKUP(C1351,Hoja2!$D$2:$N$5000,9,FALSE)</f>
        <v>0.18662599999999999</v>
      </c>
      <c r="L1351" s="367">
        <f>VLOOKUP(C1351,Hoja2!$D$2:$N$5000,10,FALSE)</f>
        <v>110.148892</v>
      </c>
      <c r="M1351" s="367">
        <f>VLOOKUP(C1351,Hoja2!$D$2:$N$5000,11,FALSE)</f>
        <v>17.388102</v>
      </c>
    </row>
    <row r="1352" spans="1:13" s="361" customFormat="1">
      <c r="A1352" s="529"/>
      <c r="B1352" s="529"/>
      <c r="C1352" s="398" t="s">
        <v>5416</v>
      </c>
      <c r="D1352" s="369" t="str">
        <f>VLOOKUP(C1352,Hoja2!$D$2:$N$5000,2,FALSE)</f>
        <v>Comercio</v>
      </c>
      <c r="E1352" s="364">
        <f>VLOOKUP(C1352,Hoja2!$D$2:$N$5000,3,FALSE)</f>
        <v>7</v>
      </c>
      <c r="F1352" s="366">
        <f>VLOOKUP(C1352,Hoja2!$D$2:$N$5000,4,FALSE)</f>
        <v>42614</v>
      </c>
      <c r="G1352" s="366">
        <f>VLOOKUP(C1352,Hoja2!$D$2:$N$5000,5,FALSE)</f>
        <v>44561</v>
      </c>
      <c r="H1352" s="367">
        <f>VLOOKUP(C1352,Hoja2!$D$2:$N$5000,6,FALSE)</f>
        <v>0.22253700000000001</v>
      </c>
      <c r="I1352" s="367">
        <f>VLOOKUP(C1352,Hoja2!$D$2:$N$5000,7,FALSE)</f>
        <v>0.38777200000000001</v>
      </c>
      <c r="J1352" s="367">
        <f>VLOOKUP(C1352,Hoja2!$D$2:$N$5000,8,FALSE)</f>
        <v>0.55640000000000001</v>
      </c>
      <c r="K1352" s="367">
        <f>VLOOKUP(C1352,Hoja2!$D$2:$N$5000,9,FALSE)</f>
        <v>0.45204499999999997</v>
      </c>
      <c r="L1352" s="367">
        <f>VLOOKUP(C1352,Hoja2!$D$2:$N$5000,10,FALSE)</f>
        <v>165.11267799999999</v>
      </c>
      <c r="M1352" s="367">
        <f>VLOOKUP(C1352,Hoja2!$D$2:$N$5000,11,FALSE)</f>
        <v>19.770389999999999</v>
      </c>
    </row>
    <row r="1353" spans="1:13" s="361" customFormat="1">
      <c r="A1353" s="529"/>
      <c r="B1353" s="529"/>
      <c r="C1353" s="398" t="s">
        <v>5418</v>
      </c>
      <c r="D1353" s="369" t="str">
        <f>VLOOKUP(C1353,Hoja2!$D$2:$N$5000,2,FALSE)</f>
        <v>Comercio</v>
      </c>
      <c r="E1353" s="364">
        <f>VLOOKUP(C1353,Hoja2!$D$2:$N$5000,3,FALSE)</f>
        <v>7</v>
      </c>
      <c r="F1353" s="366">
        <f>VLOOKUP(C1353,Hoja2!$D$2:$N$5000,4,FALSE)</f>
        <v>42614</v>
      </c>
      <c r="G1353" s="366">
        <f>VLOOKUP(C1353,Hoja2!$D$2:$N$5000,5,FALSE)</f>
        <v>44561</v>
      </c>
      <c r="H1353" s="367">
        <f>VLOOKUP(C1353,Hoja2!$D$2:$N$5000,6,FALSE)</f>
        <v>0.21720400000000001</v>
      </c>
      <c r="I1353" s="367">
        <f>VLOOKUP(C1353,Hoja2!$D$2:$N$5000,7,FALSE)</f>
        <v>0.21034900000000001</v>
      </c>
      <c r="J1353" s="367">
        <f>VLOOKUP(C1353,Hoja2!$D$2:$N$5000,8,FALSE)</f>
        <v>0.28351999999999999</v>
      </c>
      <c r="K1353" s="367">
        <f>VLOOKUP(C1353,Hoja2!$D$2:$N$5000,9,FALSE)</f>
        <v>0.26645999999999997</v>
      </c>
      <c r="L1353" s="367">
        <f>VLOOKUP(C1353,Hoja2!$D$2:$N$5000,10,FALSE)</f>
        <v>45.944727999999998</v>
      </c>
      <c r="M1353" s="367">
        <f>VLOOKUP(C1353,Hoja2!$D$2:$N$5000,11,FALSE)</f>
        <v>26.760435000000001</v>
      </c>
    </row>
    <row r="1354" spans="1:13" s="361" customFormat="1">
      <c r="A1354" s="529"/>
      <c r="B1354" s="529"/>
      <c r="C1354" s="398" t="s">
        <v>5387</v>
      </c>
      <c r="D1354" s="369" t="str">
        <f>VLOOKUP(C1354,Hoja2!$D$2:$N$5000,2,FALSE)</f>
        <v>Comercio</v>
      </c>
      <c r="E1354" s="364">
        <f>VLOOKUP(C1354,Hoja2!$D$2:$N$5000,3,FALSE)</f>
        <v>7</v>
      </c>
      <c r="F1354" s="366">
        <f>VLOOKUP(C1354,Hoja2!$D$2:$N$5000,4,FALSE)</f>
        <v>42614</v>
      </c>
      <c r="G1354" s="366">
        <f>VLOOKUP(C1354,Hoja2!$D$2:$N$5000,5,FALSE)</f>
        <v>44561</v>
      </c>
      <c r="H1354" s="367">
        <f>VLOOKUP(C1354,Hoja2!$D$2:$N$5000,6,FALSE)</f>
        <v>0.25717099999999998</v>
      </c>
      <c r="I1354" s="367">
        <f>VLOOKUP(C1354,Hoja2!$D$2:$N$5000,7,FALSE)</f>
        <v>0.66736399999999996</v>
      </c>
      <c r="J1354" s="367">
        <f>VLOOKUP(C1354,Hoja2!$D$2:$N$5000,8,FALSE)</f>
        <v>0.51712000000000002</v>
      </c>
      <c r="K1354" s="367">
        <f>VLOOKUP(C1354,Hoja2!$D$2:$N$5000,9,FALSE)</f>
        <v>0.53188400000000002</v>
      </c>
      <c r="L1354" s="367">
        <f>VLOOKUP(C1354,Hoja2!$D$2:$N$5000,10,FALSE)</f>
        <v>265.86663800000002</v>
      </c>
      <c r="M1354" s="367">
        <f>VLOOKUP(C1354,Hoja2!$D$2:$N$5000,11,FALSE)</f>
        <v>18.087294</v>
      </c>
    </row>
    <row r="1355" spans="1:13" s="361" customFormat="1">
      <c r="A1355" s="529"/>
      <c r="B1355" s="529"/>
      <c r="C1355" s="398" t="s">
        <v>5395</v>
      </c>
      <c r="D1355" s="369" t="str">
        <f>VLOOKUP(C1355,Hoja2!$D$2:$N$5000,2,FALSE)</f>
        <v>Comercio</v>
      </c>
      <c r="E1355" s="364">
        <f>VLOOKUP(C1355,Hoja2!$D$2:$N$5000,3,FALSE)</f>
        <v>7</v>
      </c>
      <c r="F1355" s="366">
        <f>VLOOKUP(C1355,Hoja2!$D$2:$N$5000,4,FALSE)</f>
        <v>42614</v>
      </c>
      <c r="G1355" s="366">
        <f>VLOOKUP(C1355,Hoja2!$D$2:$N$5000,5,FALSE)</f>
        <v>44561</v>
      </c>
      <c r="H1355" s="367">
        <f>VLOOKUP(C1355,Hoja2!$D$2:$N$5000,6,FALSE)</f>
        <v>0.207151</v>
      </c>
      <c r="I1355" s="367">
        <f>VLOOKUP(C1355,Hoja2!$D$2:$N$5000,7,FALSE)</f>
        <v>0.70036600000000004</v>
      </c>
      <c r="J1355" s="367">
        <f>VLOOKUP(C1355,Hoja2!$D$2:$N$5000,8,FALSE)</f>
        <v>0.15328</v>
      </c>
      <c r="K1355" s="367">
        <f>VLOOKUP(C1355,Hoja2!$D$2:$N$5000,9,FALSE)</f>
        <v>0.14100599999999999</v>
      </c>
      <c r="L1355" s="367">
        <f>VLOOKUP(C1355,Hoja2!$D$2:$N$5000,10,FALSE)</f>
        <v>82.702789999999993</v>
      </c>
      <c r="M1355" s="367">
        <f>VLOOKUP(C1355,Hoja2!$D$2:$N$5000,11,FALSE)</f>
        <v>17.412451999999998</v>
      </c>
    </row>
    <row r="1356" spans="1:13" s="361" customFormat="1">
      <c r="A1356" s="529"/>
      <c r="B1356" s="529"/>
      <c r="C1356" s="398" t="s">
        <v>5396</v>
      </c>
      <c r="D1356" s="369" t="str">
        <f>VLOOKUP(C1356,Hoja2!$D$2:$N$5000,2,FALSE)</f>
        <v>Comercio</v>
      </c>
      <c r="E1356" s="364">
        <f>VLOOKUP(C1356,Hoja2!$D$2:$N$5000,3,FALSE)</f>
        <v>7</v>
      </c>
      <c r="F1356" s="366">
        <f>VLOOKUP(C1356,Hoja2!$D$2:$N$5000,4,FALSE)</f>
        <v>42614</v>
      </c>
      <c r="G1356" s="366">
        <f>VLOOKUP(C1356,Hoja2!$D$2:$N$5000,5,FALSE)</f>
        <v>44561</v>
      </c>
      <c r="H1356" s="367">
        <f>VLOOKUP(C1356,Hoja2!$D$2:$N$5000,6,FALSE)</f>
        <v>0.20712900000000001</v>
      </c>
      <c r="I1356" s="367">
        <f>VLOOKUP(C1356,Hoja2!$D$2:$N$5000,7,FALSE)</f>
        <v>0.66391900000000004</v>
      </c>
      <c r="J1356" s="367">
        <f>VLOOKUP(C1356,Hoja2!$D$2:$N$5000,8,FALSE)</f>
        <v>0.13639999999999999</v>
      </c>
      <c r="K1356" s="367">
        <f>VLOOKUP(C1356,Hoja2!$D$2:$N$5000,9,FALSE)</f>
        <v>0.11508599999999999</v>
      </c>
      <c r="L1356" s="367">
        <f>VLOOKUP(C1356,Hoja2!$D$2:$N$5000,10,FALSE)</f>
        <v>69.765658999999999</v>
      </c>
      <c r="M1356" s="367">
        <f>VLOOKUP(C1356,Hoja2!$D$2:$N$5000,11,FALSE)</f>
        <v>17.286054</v>
      </c>
    </row>
    <row r="1357" spans="1:13" s="361" customFormat="1">
      <c r="A1357" s="529"/>
      <c r="B1357" s="529"/>
      <c r="C1357" s="398" t="s">
        <v>5422</v>
      </c>
      <c r="D1357" s="369" t="str">
        <f>VLOOKUP(C1357,Hoja2!$D$2:$N$5000,2,FALSE)</f>
        <v>Comercio</v>
      </c>
      <c r="E1357" s="364">
        <f>VLOOKUP(C1357,Hoja2!$D$2:$N$5000,3,FALSE)</f>
        <v>6</v>
      </c>
      <c r="F1357" s="366">
        <f>VLOOKUP(C1357,Hoja2!$D$2:$N$5000,4,FALSE)</f>
        <v>42614</v>
      </c>
      <c r="G1357" s="366">
        <f>VLOOKUP(C1357,Hoja2!$D$2:$N$5000,5,FALSE)</f>
        <v>44561</v>
      </c>
      <c r="H1357" s="367">
        <f>VLOOKUP(C1357,Hoja2!$D$2:$N$5000,6,FALSE)</f>
        <v>0.20291799999999999</v>
      </c>
      <c r="I1357" s="367">
        <f>VLOOKUP(C1357,Hoja2!$D$2:$N$5000,7,FALSE)</f>
        <v>0.58207299999999995</v>
      </c>
      <c r="J1357" s="367">
        <f>VLOOKUP(C1357,Hoja2!$D$2:$N$5000,8,FALSE)</f>
        <v>0.4924</v>
      </c>
      <c r="K1357" s="367">
        <f>VLOOKUP(C1357,Hoja2!$D$2:$N$5000,9,FALSE)</f>
        <v>0.44374000000000002</v>
      </c>
      <c r="L1357" s="367">
        <f>VLOOKUP(C1357,Hoja2!$D$2:$N$5000,10,FALSE)</f>
        <v>218.689357</v>
      </c>
      <c r="M1357" s="367">
        <f>VLOOKUP(C1357,Hoja2!$D$2:$N$5000,11,FALSE)</f>
        <v>18.152408000000001</v>
      </c>
    </row>
    <row r="1358" spans="1:13" s="361" customFormat="1">
      <c r="A1358" s="529"/>
      <c r="B1358" s="529"/>
      <c r="C1358" s="398" t="s">
        <v>5383</v>
      </c>
      <c r="D1358" s="369" t="str">
        <f>VLOOKUP(C1358,Hoja2!$D$2:$N$5000,2,FALSE)</f>
        <v>Comercio</v>
      </c>
      <c r="E1358" s="364">
        <f>VLOOKUP(C1358,Hoja2!$D$2:$N$5000,3,FALSE)</f>
        <v>8</v>
      </c>
      <c r="F1358" s="366">
        <f>VLOOKUP(C1358,Hoja2!$D$2:$N$5000,4,FALSE)</f>
        <v>42614</v>
      </c>
      <c r="G1358" s="366">
        <f>VLOOKUP(C1358,Hoja2!$D$2:$N$5000,5,FALSE)</f>
        <v>44561</v>
      </c>
      <c r="H1358" s="367">
        <f>VLOOKUP(C1358,Hoja2!$D$2:$N$5000,6,FALSE)</f>
        <v>0.23161999999999999</v>
      </c>
      <c r="I1358" s="367">
        <f>VLOOKUP(C1358,Hoja2!$D$2:$N$5000,7,FALSE)</f>
        <v>0.37622</v>
      </c>
      <c r="J1358" s="367">
        <f>VLOOKUP(C1358,Hoja2!$D$2:$N$5000,8,FALSE)</f>
        <v>0.36622199999999999</v>
      </c>
      <c r="K1358" s="367">
        <f>VLOOKUP(C1358,Hoja2!$D$2:$N$5000,9,FALSE)</f>
        <v>0.20871100000000001</v>
      </c>
      <c r="L1358" s="367">
        <f>VLOOKUP(C1358,Hoja2!$D$2:$N$5000,10,FALSE)</f>
        <v>107.081288</v>
      </c>
      <c r="M1358" s="367">
        <f>VLOOKUP(C1358,Hoja2!$D$2:$N$5000,11,FALSE)</f>
        <v>17.96977</v>
      </c>
    </row>
    <row r="1359" spans="1:13" s="361" customFormat="1">
      <c r="A1359" s="529"/>
      <c r="B1359" s="529"/>
      <c r="C1359" s="398" t="s">
        <v>5382</v>
      </c>
      <c r="D1359" s="369" t="str">
        <f>VLOOKUP(C1359,Hoja2!$D$2:$N$5000,2,FALSE)</f>
        <v>Comercio</v>
      </c>
      <c r="E1359" s="364">
        <f>VLOOKUP(C1359,Hoja2!$D$2:$N$5000,3,FALSE)</f>
        <v>8</v>
      </c>
      <c r="F1359" s="366">
        <f>VLOOKUP(C1359,Hoja2!$D$2:$N$5000,4,FALSE)</f>
        <v>42614</v>
      </c>
      <c r="G1359" s="366">
        <f>VLOOKUP(C1359,Hoja2!$D$2:$N$5000,5,FALSE)</f>
        <v>44561</v>
      </c>
      <c r="H1359" s="367">
        <f>VLOOKUP(C1359,Hoja2!$D$2:$N$5000,6,FALSE)</f>
        <v>0.23161999999999999</v>
      </c>
      <c r="I1359" s="367">
        <f>VLOOKUP(C1359,Hoja2!$D$2:$N$5000,7,FALSE)</f>
        <v>0.37622</v>
      </c>
      <c r="J1359" s="367">
        <f>VLOOKUP(C1359,Hoja2!$D$2:$N$5000,8,FALSE)</f>
        <v>0.53811319999999996</v>
      </c>
      <c r="K1359" s="367">
        <f>VLOOKUP(C1359,Hoja2!$D$2:$N$5000,9,FALSE)</f>
        <v>0.30576199999999998</v>
      </c>
      <c r="L1359" s="367">
        <f>VLOOKUP(C1359,Hoja2!$D$2:$N$5000,10,FALSE)</f>
        <v>157.341353</v>
      </c>
      <c r="M1359" s="367">
        <f>VLOOKUP(C1359,Hoja2!$D$2:$N$5000,11,FALSE)</f>
        <v>17.956561000000001</v>
      </c>
    </row>
    <row r="1360" spans="1:13" s="361" customFormat="1">
      <c r="A1360" s="529"/>
      <c r="B1360" s="529"/>
      <c r="C1360" s="398" t="s">
        <v>5384</v>
      </c>
      <c r="D1360" s="369" t="str">
        <f>VLOOKUP(C1360,Hoja2!$D$2:$N$5000,2,FALSE)</f>
        <v>Comercio</v>
      </c>
      <c r="E1360" s="364">
        <f>VLOOKUP(C1360,Hoja2!$D$2:$N$5000,3,FALSE)</f>
        <v>11</v>
      </c>
      <c r="F1360" s="366">
        <f>VLOOKUP(C1360,Hoja2!$D$2:$N$5000,4,FALSE)</f>
        <v>42614</v>
      </c>
      <c r="G1360" s="366">
        <f>VLOOKUP(C1360,Hoja2!$D$2:$N$5000,5,FALSE)</f>
        <v>44561</v>
      </c>
      <c r="H1360" s="367">
        <f>VLOOKUP(C1360,Hoja2!$D$2:$N$5000,6,FALSE)</f>
        <v>0.248393</v>
      </c>
      <c r="I1360" s="367">
        <f>VLOOKUP(C1360,Hoja2!$D$2:$N$5000,7,FALSE)</f>
        <v>0.73905699999999996</v>
      </c>
      <c r="J1360" s="367">
        <f>VLOOKUP(C1360,Hoja2!$D$2:$N$5000,8,FALSE)</f>
        <v>0.19327359999999999</v>
      </c>
      <c r="K1360" s="367">
        <f>VLOOKUP(C1360,Hoja2!$D$2:$N$5000,9,FALSE)</f>
        <v>0.19814899999999999</v>
      </c>
      <c r="L1360" s="367">
        <f>VLOOKUP(C1360,Hoja2!$D$2:$N$5000,10,FALSE)</f>
        <v>110.111572</v>
      </c>
      <c r="M1360" s="367">
        <f>VLOOKUP(C1360,Hoja2!$D$2:$N$5000,11,FALSE)</f>
        <v>17.628325</v>
      </c>
    </row>
    <row r="1361" spans="1:13" s="361" customFormat="1">
      <c r="A1361" s="529"/>
      <c r="B1361" s="529"/>
      <c r="C1361" s="398" t="s">
        <v>5385</v>
      </c>
      <c r="D1361" s="369" t="str">
        <f>VLOOKUP(C1361,Hoja2!$D$2:$N$5000,2,FALSE)</f>
        <v>Comercio</v>
      </c>
      <c r="E1361" s="364">
        <f>VLOOKUP(C1361,Hoja2!$D$2:$N$5000,3,FALSE)</f>
        <v>11</v>
      </c>
      <c r="F1361" s="366">
        <f>VLOOKUP(C1361,Hoja2!$D$2:$N$5000,4,FALSE)</f>
        <v>42614</v>
      </c>
      <c r="G1361" s="366">
        <f>VLOOKUP(C1361,Hoja2!$D$2:$N$5000,5,FALSE)</f>
        <v>44561</v>
      </c>
      <c r="H1361" s="367">
        <f>VLOOKUP(C1361,Hoja2!$D$2:$N$5000,6,FALSE)</f>
        <v>0.248393</v>
      </c>
      <c r="I1361" s="367">
        <f>VLOOKUP(C1361,Hoja2!$D$2:$N$5000,7,FALSE)</f>
        <v>0.73905699999999996</v>
      </c>
      <c r="J1361" s="367">
        <f>VLOOKUP(C1361,Hoja2!$D$2:$N$5000,8,FALSE)</f>
        <v>8.3627999999999994E-2</v>
      </c>
      <c r="K1361" s="367">
        <f>VLOOKUP(C1361,Hoja2!$D$2:$N$5000,9,FALSE)</f>
        <v>8.5563E-2</v>
      </c>
      <c r="L1361" s="367">
        <f>VLOOKUP(C1361,Hoja2!$D$2:$N$5000,10,FALSE)</f>
        <v>47.437891</v>
      </c>
      <c r="M1361" s="367">
        <f>VLOOKUP(C1361,Hoja2!$D$2:$N$5000,11,FALSE)</f>
        <v>17.637810999999999</v>
      </c>
    </row>
    <row r="1362" spans="1:13" s="361" customFormat="1">
      <c r="A1362" s="529"/>
      <c r="B1362" s="529"/>
      <c r="C1362" s="398" t="s">
        <v>5386</v>
      </c>
      <c r="D1362" s="369" t="str">
        <f>VLOOKUP(C1362,Hoja2!$D$2:$N$5000,2,FALSE)</f>
        <v>Comercio</v>
      </c>
      <c r="E1362" s="364">
        <f>VLOOKUP(C1362,Hoja2!$D$2:$N$5000,3,FALSE)</f>
        <v>10</v>
      </c>
      <c r="F1362" s="366">
        <f>VLOOKUP(C1362,Hoja2!$D$2:$N$5000,4,FALSE)</f>
        <v>42614</v>
      </c>
      <c r="G1362" s="366">
        <f>VLOOKUP(C1362,Hoja2!$D$2:$N$5000,5,FALSE)</f>
        <v>44561</v>
      </c>
      <c r="H1362" s="367">
        <f>VLOOKUP(C1362,Hoja2!$D$2:$N$5000,6,FALSE)</f>
        <v>0.25535000000000002</v>
      </c>
      <c r="I1362" s="367">
        <f>VLOOKUP(C1362,Hoja2!$D$2:$N$5000,7,FALSE)</f>
        <v>0.73943800000000004</v>
      </c>
      <c r="J1362" s="367">
        <f>VLOOKUP(C1362,Hoja2!$D$2:$N$5000,8,FALSE)</f>
        <v>0.189944</v>
      </c>
      <c r="K1362" s="367">
        <f>VLOOKUP(C1362,Hoja2!$D$2:$N$5000,9,FALSE)</f>
        <v>0.20133999999999999</v>
      </c>
      <c r="L1362" s="367">
        <f>VLOOKUP(C1362,Hoja2!$D$2:$N$5000,10,FALSE)</f>
        <v>108.837621</v>
      </c>
      <c r="M1362" s="367">
        <f>VLOOKUP(C1362,Hoja2!$D$2:$N$5000,11,FALSE)</f>
        <v>17.743348000000001</v>
      </c>
    </row>
    <row r="1363" spans="1:13" s="361" customFormat="1">
      <c r="A1363" s="529"/>
      <c r="B1363" s="529"/>
      <c r="C1363" s="398" t="s">
        <v>5408</v>
      </c>
      <c r="D1363" s="369" t="str">
        <f>VLOOKUP(C1363,Hoja2!$D$2:$N$5000,2,FALSE)</f>
        <v>Comercio</v>
      </c>
      <c r="E1363" s="364">
        <f>VLOOKUP(C1363,Hoja2!$D$2:$N$5000,3,FALSE)</f>
        <v>9</v>
      </c>
      <c r="F1363" s="366">
        <f>VLOOKUP(C1363,Hoja2!$D$2:$N$5000,4,FALSE)</f>
        <v>42614</v>
      </c>
      <c r="G1363" s="366">
        <f>VLOOKUP(C1363,Hoja2!$D$2:$N$5000,5,FALSE)</f>
        <v>44561</v>
      </c>
      <c r="H1363" s="367">
        <f>VLOOKUP(C1363,Hoja2!$D$2:$N$5000,6,FALSE)</f>
        <v>0.25527300000000003</v>
      </c>
      <c r="I1363" s="367">
        <f>VLOOKUP(C1363,Hoja2!$D$2:$N$5000,7,FALSE)</f>
        <v>0.68956399999999995</v>
      </c>
      <c r="J1363" s="367">
        <f>VLOOKUP(C1363,Hoja2!$D$2:$N$5000,8,FALSE)</f>
        <v>0.1496652</v>
      </c>
      <c r="K1363" s="367">
        <f>VLOOKUP(C1363,Hoja2!$D$2:$N$5000,9,FALSE)</f>
        <v>0.15648100000000001</v>
      </c>
      <c r="L1363" s="367">
        <f>VLOOKUP(C1363,Hoja2!$D$2:$N$5000,10,FALSE)</f>
        <v>80.346759000000006</v>
      </c>
      <c r="M1363" s="367">
        <f>VLOOKUP(C1363,Hoja2!$D$2:$N$5000,11,FALSE)</f>
        <v>17.966303</v>
      </c>
    </row>
    <row r="1364" spans="1:13" s="361" customFormat="1">
      <c r="A1364" s="529"/>
      <c r="B1364" s="529"/>
      <c r="C1364" s="398" t="s">
        <v>5397</v>
      </c>
      <c r="D1364" s="369" t="str">
        <f>VLOOKUP(C1364,Hoja2!$D$2:$N$5000,2,FALSE)</f>
        <v>Comercio</v>
      </c>
      <c r="E1364" s="364">
        <f>VLOOKUP(C1364,Hoja2!$D$2:$N$5000,3,FALSE)</f>
        <v>9</v>
      </c>
      <c r="F1364" s="366">
        <f>VLOOKUP(C1364,Hoja2!$D$2:$N$5000,4,FALSE)</f>
        <v>42614</v>
      </c>
      <c r="G1364" s="366">
        <f>VLOOKUP(C1364,Hoja2!$D$2:$N$5000,5,FALSE)</f>
        <v>44561</v>
      </c>
      <c r="H1364" s="367">
        <f>VLOOKUP(C1364,Hoja2!$D$2:$N$5000,6,FALSE)</f>
        <v>0.25527300000000003</v>
      </c>
      <c r="I1364" s="367">
        <f>VLOOKUP(C1364,Hoja2!$D$2:$N$5000,7,FALSE)</f>
        <v>0.68956499999999998</v>
      </c>
      <c r="J1364" s="367">
        <f>VLOOKUP(C1364,Hoja2!$D$2:$N$5000,8,FALSE)</f>
        <v>0.25600600000000001</v>
      </c>
      <c r="K1364" s="367">
        <f>VLOOKUP(C1364,Hoja2!$D$2:$N$5000,9,FALSE)</f>
        <v>0.26885300000000001</v>
      </c>
      <c r="L1364" s="367">
        <f>VLOOKUP(C1364,Hoja2!$D$2:$N$5000,10,FALSE)</f>
        <v>137.43593300000001</v>
      </c>
      <c r="M1364" s="367">
        <f>VLOOKUP(C1364,Hoja2!$D$2:$N$5000,11,FALSE)</f>
        <v>17.986018000000001</v>
      </c>
    </row>
    <row r="1365" spans="1:13" s="361" customFormat="1">
      <c r="A1365" s="529"/>
      <c r="B1365" s="529"/>
      <c r="C1365" s="398" t="s">
        <v>5394</v>
      </c>
      <c r="D1365" s="369" t="str">
        <f>VLOOKUP(C1365,Hoja2!$D$2:$N$5000,2,FALSE)</f>
        <v>Comercio</v>
      </c>
      <c r="E1365" s="364">
        <f>VLOOKUP(C1365,Hoja2!$D$2:$N$5000,3,FALSE)</f>
        <v>6</v>
      </c>
      <c r="F1365" s="366">
        <f>VLOOKUP(C1365,Hoja2!$D$2:$N$5000,4,FALSE)</f>
        <v>42614</v>
      </c>
      <c r="G1365" s="366">
        <f>VLOOKUP(C1365,Hoja2!$D$2:$N$5000,5,FALSE)</f>
        <v>44561</v>
      </c>
      <c r="H1365" s="367">
        <f>VLOOKUP(C1365,Hoja2!$D$2:$N$5000,6,FALSE)</f>
        <v>0.23480999999999999</v>
      </c>
      <c r="I1365" s="367">
        <f>VLOOKUP(C1365,Hoja2!$D$2:$N$5000,7,FALSE)</f>
        <v>0.76506099999999999</v>
      </c>
      <c r="J1365" s="367">
        <f>VLOOKUP(C1365,Hoja2!$D$2:$N$5000,8,FALSE)</f>
        <v>0.16839999999999999</v>
      </c>
      <c r="K1365" s="367">
        <f>VLOOKUP(C1365,Hoja2!$D$2:$N$5000,9,FALSE)</f>
        <v>0.169484</v>
      </c>
      <c r="L1365" s="367">
        <f>VLOOKUP(C1365,Hoja2!$D$2:$N$5000,10,FALSE)</f>
        <v>98.303551999999996</v>
      </c>
      <c r="M1365" s="367">
        <f>VLOOKUP(C1365,Hoja2!$D$2:$N$5000,11,FALSE)</f>
        <v>17.456092999999999</v>
      </c>
    </row>
    <row r="1366" spans="1:13" s="361" customFormat="1">
      <c r="A1366" s="529"/>
      <c r="B1366" s="529"/>
      <c r="C1366" s="398" t="s">
        <v>5410</v>
      </c>
      <c r="D1366" s="369" t="str">
        <f>VLOOKUP(C1366,Hoja2!$D$2:$N$5000,2,FALSE)</f>
        <v>Comercio</v>
      </c>
      <c r="E1366" s="364">
        <f>VLOOKUP(C1366,Hoja2!$D$2:$N$5000,3,FALSE)</f>
        <v>14</v>
      </c>
      <c r="F1366" s="366">
        <f>VLOOKUP(C1366,Hoja2!$D$2:$N$5000,4,FALSE)</f>
        <v>42614</v>
      </c>
      <c r="G1366" s="366">
        <f>VLOOKUP(C1366,Hoja2!$D$2:$N$5000,5,FALSE)</f>
        <v>44561</v>
      </c>
      <c r="H1366" s="367">
        <f>VLOOKUP(C1366,Hoja2!$D$2:$N$5000,6,FALSE)</f>
        <v>0.22048899999999999</v>
      </c>
      <c r="I1366" s="367">
        <f>VLOOKUP(C1366,Hoja2!$D$2:$N$5000,7,FALSE)</f>
        <v>0.62397100000000005</v>
      </c>
      <c r="J1366" s="367">
        <f>VLOOKUP(C1366,Hoja2!$D$2:$N$5000,8,FALSE)</f>
        <v>0.42654560000000002</v>
      </c>
      <c r="K1366" s="367">
        <f>VLOOKUP(C1366,Hoja2!$D$2:$N$5000,9,FALSE)</f>
        <v>0.38363999999999998</v>
      </c>
      <c r="L1366" s="367">
        <f>VLOOKUP(C1366,Hoja2!$D$2:$N$5000,10,FALSE)</f>
        <v>204.93401600000001</v>
      </c>
      <c r="M1366" s="367">
        <f>VLOOKUP(C1366,Hoja2!$D$2:$N$5000,11,FALSE)</f>
        <v>17.793814999999999</v>
      </c>
    </row>
    <row r="1367" spans="1:13" s="361" customFormat="1">
      <c r="A1367" s="529"/>
      <c r="B1367" s="529"/>
      <c r="C1367" s="398" t="s">
        <v>5381</v>
      </c>
      <c r="D1367" s="369" t="str">
        <f>VLOOKUP(C1367,Hoja2!$D$2:$N$5000,2,FALSE)</f>
        <v>Comercio</v>
      </c>
      <c r="E1367" s="364">
        <f>VLOOKUP(C1367,Hoja2!$D$2:$N$5000,3,FALSE)</f>
        <v>5</v>
      </c>
      <c r="F1367" s="366">
        <f>VLOOKUP(C1367,Hoja2!$D$2:$N$5000,4,FALSE)</f>
        <v>42614</v>
      </c>
      <c r="G1367" s="366">
        <f>VLOOKUP(C1367,Hoja2!$D$2:$N$5000,5,FALSE)</f>
        <v>44561</v>
      </c>
      <c r="H1367" s="367">
        <f>VLOOKUP(C1367,Hoja2!$D$2:$N$5000,6,FALSE)</f>
        <v>0.233712</v>
      </c>
      <c r="I1367" s="367">
        <f>VLOOKUP(C1367,Hoja2!$D$2:$N$5000,7,FALSE)</f>
        <v>0.48938199999999998</v>
      </c>
      <c r="J1367" s="367">
        <f>VLOOKUP(C1367,Hoja2!$D$2:$N$5000,8,FALSE)</f>
        <v>0.26236359999999997</v>
      </c>
      <c r="K1367" s="367">
        <f>VLOOKUP(C1367,Hoja2!$D$2:$N$5000,9,FALSE)</f>
        <v>0.229403</v>
      </c>
      <c r="L1367" s="367">
        <f>VLOOKUP(C1367,Hoja2!$D$2:$N$5000,10,FALSE)</f>
        <v>98.915103999999999</v>
      </c>
      <c r="M1367" s="367">
        <f>VLOOKUP(C1367,Hoja2!$D$2:$N$5000,11,FALSE)</f>
        <v>18.814712</v>
      </c>
    </row>
    <row r="1368" spans="1:13" s="361" customFormat="1">
      <c r="A1368" s="529"/>
      <c r="B1368" s="529"/>
      <c r="C1368" s="398" t="s">
        <v>5430</v>
      </c>
      <c r="D1368" s="369" t="str">
        <f>VLOOKUP(C1368,Hoja2!$D$2:$N$5000,2,FALSE)</f>
        <v>Comercio</v>
      </c>
      <c r="E1368" s="364">
        <f>VLOOKUP(C1368,Hoja2!$D$2:$N$5000,3,FALSE)</f>
        <v>2</v>
      </c>
      <c r="F1368" s="366">
        <f>VLOOKUP(C1368,Hoja2!$D$2:$N$5000,4,FALSE)</f>
        <v>42614</v>
      </c>
      <c r="G1368" s="366">
        <f>VLOOKUP(C1368,Hoja2!$D$2:$N$5000,5,FALSE)</f>
        <v>44561</v>
      </c>
      <c r="H1368" s="367">
        <f>VLOOKUP(C1368,Hoja2!$D$2:$N$5000,6,FALSE)</f>
        <v>0.223386</v>
      </c>
      <c r="I1368" s="367">
        <f>VLOOKUP(C1368,Hoja2!$D$2:$N$5000,7,FALSE)</f>
        <v>0.585005</v>
      </c>
      <c r="J1368" s="367">
        <f>VLOOKUP(C1368,Hoja2!$D$2:$N$5000,8,FALSE)</f>
        <v>0.39527279999999998</v>
      </c>
      <c r="K1368" s="367">
        <f>VLOOKUP(C1368,Hoja2!$D$2:$N$5000,9,FALSE)</f>
        <v>0.381884</v>
      </c>
      <c r="L1368" s="367">
        <f>VLOOKUP(C1368,Hoja2!$D$2:$N$5000,10,FALSE)</f>
        <v>176.67635999999999</v>
      </c>
      <c r="M1368" s="367">
        <f>VLOOKUP(C1368,Hoja2!$D$2:$N$5000,11,FALSE)</f>
        <v>18.454678999999999</v>
      </c>
    </row>
    <row r="1369" spans="1:13" s="361" customFormat="1">
      <c r="A1369" s="529"/>
      <c r="B1369" s="529"/>
      <c r="C1369" s="398" t="s">
        <v>5398</v>
      </c>
      <c r="D1369" s="369" t="str">
        <f>VLOOKUP(C1369,Hoja2!$D$2:$N$5000,2,FALSE)</f>
        <v>Comercio</v>
      </c>
      <c r="E1369" s="364">
        <f>VLOOKUP(C1369,Hoja2!$D$2:$N$5000,3,FALSE)</f>
        <v>13</v>
      </c>
      <c r="F1369" s="366">
        <f>VLOOKUP(C1369,Hoja2!$D$2:$N$5000,4,FALSE)</f>
        <v>42614</v>
      </c>
      <c r="G1369" s="366">
        <f>VLOOKUP(C1369,Hoja2!$D$2:$N$5000,5,FALSE)</f>
        <v>44561</v>
      </c>
      <c r="H1369" s="367">
        <f>VLOOKUP(C1369,Hoja2!$D$2:$N$5000,6,FALSE)</f>
        <v>0.25914399999999999</v>
      </c>
      <c r="I1369" s="367">
        <f>VLOOKUP(C1369,Hoja2!$D$2:$N$5000,7,FALSE)</f>
        <v>0.68950299999999998</v>
      </c>
      <c r="J1369" s="367">
        <f>VLOOKUP(C1369,Hoja2!$D$2:$N$5000,8,FALSE)</f>
        <v>0.35290880000000002</v>
      </c>
      <c r="K1369" s="367">
        <f>VLOOKUP(C1369,Hoja2!$D$2:$N$5000,9,FALSE)</f>
        <v>0.36272799999999999</v>
      </c>
      <c r="L1369" s="367">
        <f>VLOOKUP(C1369,Hoja2!$D$2:$N$5000,10,FALSE)</f>
        <v>187.70480900000001</v>
      </c>
      <c r="M1369" s="367">
        <f>VLOOKUP(C1369,Hoja2!$D$2:$N$5000,11,FALSE)</f>
        <v>17.931756</v>
      </c>
    </row>
    <row r="1370" spans="1:13" s="392" customFormat="1">
      <c r="A1370" s="529"/>
      <c r="B1370" s="529"/>
      <c r="C1370" s="398" t="s">
        <v>5377</v>
      </c>
      <c r="D1370" s="402" t="str">
        <f>VLOOKUP(C1370,Hoja2!$D$2:$N$5000,2,FALSE)</f>
        <v>Comercio</v>
      </c>
      <c r="E1370" s="421">
        <f>VLOOKUP(C1370,Hoja2!$D$2:$N$5000,3,FALSE)</f>
        <v>3</v>
      </c>
      <c r="F1370" s="399">
        <f>VLOOKUP(C1370,Hoja2!$D$2:$N$5000,4,FALSE)</f>
        <v>42614</v>
      </c>
      <c r="G1370" s="399">
        <f>VLOOKUP(C1370,Hoja2!$D$2:$N$5000,5,FALSE)</f>
        <v>44561</v>
      </c>
      <c r="H1370" s="400">
        <f>VLOOKUP(C1370,Hoja2!$D$2:$N$5000,6,FALSE)</f>
        <v>0.23332600000000001</v>
      </c>
      <c r="I1370" s="400">
        <f>VLOOKUP(C1370,Hoja2!$D$2:$N$5000,7,FALSE)</f>
        <v>0.72343000000000002</v>
      </c>
      <c r="J1370" s="400">
        <f>VLOOKUP(C1370,Hoja2!$D$2:$N$5000,8,FALSE)</f>
        <v>0.25850240000000002</v>
      </c>
      <c r="K1370" s="400">
        <f>VLOOKUP(C1370,Hoja2!$D$2:$N$5000,9,FALSE)</f>
        <v>0.26162600000000003</v>
      </c>
      <c r="L1370" s="400">
        <f>VLOOKUP(C1370,Hoja2!$D$2:$N$5000,10,FALSE)</f>
        <v>143.294329</v>
      </c>
      <c r="M1370" s="400">
        <f>VLOOKUP(C1370,Hoja2!$D$2:$N$5000,11,FALSE)</f>
        <v>17.688289000000001</v>
      </c>
    </row>
    <row r="1371" spans="1:13" s="392" customFormat="1">
      <c r="A1371" s="529"/>
      <c r="B1371" s="529"/>
      <c r="C1371" s="398" t="s">
        <v>5378</v>
      </c>
      <c r="D1371" s="402" t="str">
        <f>VLOOKUP(C1371,Hoja2!$D$2:$N$5000,2,FALSE)</f>
        <v>Comercio</v>
      </c>
      <c r="E1371" s="421">
        <f>VLOOKUP(C1371,Hoja2!$D$2:$N$5000,3,FALSE)</f>
        <v>3</v>
      </c>
      <c r="F1371" s="399">
        <f>VLOOKUP(C1371,Hoja2!$D$2:$N$5000,4,FALSE)</f>
        <v>42614</v>
      </c>
      <c r="G1371" s="399">
        <f>VLOOKUP(C1371,Hoja2!$D$2:$N$5000,5,FALSE)</f>
        <v>44561</v>
      </c>
      <c r="H1371" s="400">
        <f>VLOOKUP(C1371,Hoja2!$D$2:$N$5000,6,FALSE)</f>
        <v>0.23897399999999999</v>
      </c>
      <c r="I1371" s="400">
        <f>VLOOKUP(C1371,Hoja2!$D$2:$N$5000,7,FALSE)</f>
        <v>0.54970300000000005</v>
      </c>
      <c r="J1371" s="400">
        <f>VLOOKUP(C1371,Hoja2!$D$2:$N$5000,8,FALSE)</f>
        <v>0.34909040000000002</v>
      </c>
      <c r="K1371" s="400">
        <f>VLOOKUP(C1371,Hoja2!$D$2:$N$5000,9,FALSE)</f>
        <v>0.33114700000000002</v>
      </c>
      <c r="L1371" s="400">
        <f>VLOOKUP(C1371,Hoja2!$D$2:$N$5000,10,FALSE)</f>
        <v>148.55340799999999</v>
      </c>
      <c r="M1371" s="400">
        <f>VLOOKUP(C1371,Hoja2!$D$2:$N$5000,11,FALSE)</f>
        <v>18.609135999999999</v>
      </c>
    </row>
    <row r="1372" spans="1:13" s="392" customFormat="1">
      <c r="A1372" s="529"/>
      <c r="B1372" s="529"/>
      <c r="C1372" s="398" t="s">
        <v>5379</v>
      </c>
      <c r="D1372" s="402" t="str">
        <f>VLOOKUP(C1372,Hoja2!$D$2:$N$5000,2,FALSE)</f>
        <v>Comercio</v>
      </c>
      <c r="E1372" s="421">
        <f>VLOOKUP(C1372,Hoja2!$D$2:$N$5000,3,FALSE)</f>
        <v>3</v>
      </c>
      <c r="F1372" s="399">
        <f>VLOOKUP(C1372,Hoja2!$D$2:$N$5000,4,FALSE)</f>
        <v>42614</v>
      </c>
      <c r="G1372" s="399">
        <f>VLOOKUP(C1372,Hoja2!$D$2:$N$5000,5,FALSE)</f>
        <v>44561</v>
      </c>
      <c r="H1372" s="400">
        <f>VLOOKUP(C1372,Hoja2!$D$2:$N$5000,6,FALSE)</f>
        <v>0.246951</v>
      </c>
      <c r="I1372" s="400">
        <f>VLOOKUP(C1372,Hoja2!$D$2:$N$5000,7,FALSE)</f>
        <v>0.63484399999999996</v>
      </c>
      <c r="J1372" s="400">
        <f>VLOOKUP(C1372,Hoja2!$D$2:$N$5000,8,FALSE)</f>
        <v>0.27216000000000001</v>
      </c>
      <c r="K1372" s="400">
        <f>VLOOKUP(C1372,Hoja2!$D$2:$N$5000,9,FALSE)</f>
        <v>0.280526</v>
      </c>
      <c r="L1372" s="400">
        <f>VLOOKUP(C1372,Hoja2!$D$2:$N$5000,10,FALSE)</f>
        <v>133.754358</v>
      </c>
      <c r="M1372" s="400">
        <f>VLOOKUP(C1372,Hoja2!$D$2:$N$5000,11,FALSE)</f>
        <v>18.308187</v>
      </c>
    </row>
    <row r="1373" spans="1:13" s="392" customFormat="1">
      <c r="A1373" s="529"/>
      <c r="B1373" s="529"/>
      <c r="C1373" s="398" t="s">
        <v>5380</v>
      </c>
      <c r="D1373" s="402" t="str">
        <f>VLOOKUP(C1373,Hoja2!$D$2:$N$5000,2,FALSE)</f>
        <v>Comercio</v>
      </c>
      <c r="E1373" s="421">
        <f>VLOOKUP(C1373,Hoja2!$D$2:$N$5000,3,FALSE)</f>
        <v>3</v>
      </c>
      <c r="F1373" s="399">
        <f>VLOOKUP(C1373,Hoja2!$D$2:$N$5000,4,FALSE)</f>
        <v>42614</v>
      </c>
      <c r="G1373" s="399">
        <f>VLOOKUP(C1373,Hoja2!$D$2:$N$5000,5,FALSE)</f>
        <v>44561</v>
      </c>
      <c r="H1373" s="400">
        <f>VLOOKUP(C1373,Hoja2!$D$2:$N$5000,6,FALSE)</f>
        <v>0.21488199999999999</v>
      </c>
      <c r="I1373" s="400">
        <f>VLOOKUP(C1373,Hoja2!$D$2:$N$5000,7,FALSE)</f>
        <v>0.69067500000000004</v>
      </c>
      <c r="J1373" s="400">
        <f>VLOOKUP(C1373,Hoja2!$D$2:$N$5000,8,FALSE)</f>
        <v>0.22950000000000001</v>
      </c>
      <c r="K1373" s="400">
        <f>VLOOKUP(C1373,Hoja2!$D$2:$N$5000,9,FALSE)</f>
        <v>0.195102</v>
      </c>
      <c r="L1373" s="400">
        <f>VLOOKUP(C1373,Hoja2!$D$2:$N$5000,10,FALSE)</f>
        <v>122.707356</v>
      </c>
      <c r="M1373" s="400">
        <f>VLOOKUP(C1373,Hoja2!$D$2:$N$5000,11,FALSE)</f>
        <v>17.149920000000002</v>
      </c>
    </row>
    <row r="1374" spans="1:13" s="392" customFormat="1">
      <c r="A1374" s="529"/>
      <c r="B1374" s="529"/>
      <c r="C1374" s="398" t="s">
        <v>5431</v>
      </c>
      <c r="D1374" s="402" t="str">
        <f>VLOOKUP(C1374,Hoja2!$D$2:$N$5000,2,FALSE)</f>
        <v>Comercio</v>
      </c>
      <c r="E1374" s="421">
        <f>VLOOKUP(C1374,Hoja2!$D$2:$N$5000,3,FALSE)</f>
        <v>3</v>
      </c>
      <c r="F1374" s="399">
        <f>VLOOKUP(C1374,Hoja2!$D$2:$N$5000,4,FALSE)</f>
        <v>42614</v>
      </c>
      <c r="G1374" s="399">
        <f>VLOOKUP(C1374,Hoja2!$D$2:$N$5000,5,FALSE)</f>
        <v>44561</v>
      </c>
      <c r="H1374" s="400">
        <f>VLOOKUP(C1374,Hoja2!$D$2:$N$5000,6,FALSE)</f>
        <v>0.22223200000000001</v>
      </c>
      <c r="I1374" s="400">
        <f>VLOOKUP(C1374,Hoja2!$D$2:$N$5000,7,FALSE)</f>
        <v>0.51993400000000001</v>
      </c>
      <c r="J1374" s="400">
        <f>VLOOKUP(C1374,Hoja2!$D$2:$N$5000,8,FALSE)</f>
        <v>0.24690000000000001</v>
      </c>
      <c r="K1374" s="400">
        <f>VLOOKUP(C1374,Hoja2!$D$2:$N$5000,9,FALSE)</f>
        <v>0.235791</v>
      </c>
      <c r="L1374" s="400">
        <f>VLOOKUP(C1374,Hoja2!$D$2:$N$5000,10,FALSE)</f>
        <v>98.062083000000001</v>
      </c>
      <c r="M1374" s="400">
        <f>VLOOKUP(C1374,Hoja2!$D$2:$N$5000,11,FALSE)</f>
        <v>19.00949</v>
      </c>
    </row>
    <row r="1375" spans="1:13" s="392" customFormat="1">
      <c r="A1375" s="529"/>
      <c r="B1375" s="529"/>
      <c r="C1375" s="398" t="s">
        <v>749</v>
      </c>
      <c r="D1375" s="402" t="str">
        <f>VLOOKUP(C1375,Hoja2!$D$2:$N$5000,2,FALSE)</f>
        <v>Alimentos</v>
      </c>
      <c r="E1375" s="421">
        <f>VLOOKUP(C1375,Hoja2!$D$2:$N$5000,3,FALSE)</f>
        <v>7</v>
      </c>
      <c r="F1375" s="399">
        <f>VLOOKUP(C1375,Hoja2!$D$2:$N$5000,4,FALSE)</f>
        <v>44197</v>
      </c>
      <c r="G1375" s="399">
        <f>VLOOKUP(C1375,Hoja2!$D$2:$N$5000,5,FALSE)</f>
        <v>45291</v>
      </c>
      <c r="H1375" s="400">
        <f>VLOOKUP(C1375,Hoja2!$D$2:$N$5000,6,FALSE)</f>
        <v>0.20860999999999999</v>
      </c>
      <c r="I1375" s="400">
        <f>VLOOKUP(C1375,Hoja2!$D$2:$N$5000,7,FALSE)</f>
        <v>0.80938100000000002</v>
      </c>
      <c r="J1375" s="400">
        <f>VLOOKUP(C1375,Hoja2!$D$2:$N$5000,8,FALSE)</f>
        <v>2.1085072</v>
      </c>
      <c r="K1375" s="400">
        <f>VLOOKUP(C1375,Hoja2!$D$2:$N$5000,9,FALSE)</f>
        <v>2.1169289999999998</v>
      </c>
      <c r="L1375" s="400">
        <f>VLOOKUP(C1375,Hoja2!$D$2:$N$5000,10,FALSE)</f>
        <v>1308.18678</v>
      </c>
      <c r="M1375" s="400">
        <f>VLOOKUP(C1375,Hoja2!$D$2:$N$5000,11,FALSE)</f>
        <v>12.694387000000001</v>
      </c>
    </row>
    <row r="1376" spans="1:13" s="392" customFormat="1">
      <c r="A1376" s="529"/>
      <c r="B1376" s="529"/>
      <c r="C1376" s="398" t="s">
        <v>5337</v>
      </c>
      <c r="D1376" s="402" t="str">
        <f>VLOOKUP(C1376,Hoja2!$D$2:$N$5000,2,FALSE)</f>
        <v>Transporte</v>
      </c>
      <c r="E1376" s="421">
        <f>VLOOKUP(C1376,Hoja2!$D$2:$N$5000,3,FALSE)</f>
        <v>6</v>
      </c>
      <c r="F1376" s="399">
        <f>VLOOKUP(C1376,Hoja2!$D$2:$N$5000,4,FALSE)</f>
        <v>44013</v>
      </c>
      <c r="G1376" s="399">
        <f>VLOOKUP(C1376,Hoja2!$D$2:$N$5000,5,FALSE)</f>
        <v>48579</v>
      </c>
      <c r="H1376" s="400">
        <f>VLOOKUP(C1376,Hoja2!$D$2:$N$5000,6,FALSE)</f>
        <v>0.21013200000000001</v>
      </c>
      <c r="I1376" s="400">
        <f>VLOOKUP(C1376,Hoja2!$D$2:$N$5000,7,FALSE)</f>
        <v>0.85168299999999997</v>
      </c>
      <c r="J1376" s="400">
        <f>VLOOKUP(C1376,Hoja2!$D$2:$N$5000,8,FALSE)</f>
        <v>8.1558151999999993</v>
      </c>
      <c r="K1376" s="400">
        <f>VLOOKUP(C1376,Hoja2!$D$2:$N$5000,9,FALSE)</f>
        <v>8.0743779999999994</v>
      </c>
      <c r="L1376" s="400">
        <f>VLOOKUP(C1376,Hoja2!$D$2:$N$5000,10,FALSE)</f>
        <v>5229.4496170000002</v>
      </c>
      <c r="M1376" s="400">
        <f>VLOOKUP(C1376,Hoja2!$D$2:$N$5000,11,FALSE)</f>
        <v>16.488395000000001</v>
      </c>
    </row>
    <row r="1377" spans="1:13" s="392" customFormat="1">
      <c r="A1377" s="529"/>
      <c r="B1377" s="529"/>
      <c r="C1377" s="398" t="s">
        <v>6204</v>
      </c>
      <c r="D1377" s="402" t="str">
        <f>VLOOKUP(C1377,Hoja2!$D$2:$N$5000,2,FALSE)</f>
        <v>Papel</v>
      </c>
      <c r="E1377" s="421">
        <f>VLOOKUP(C1377,Hoja2!$D$2:$N$5000,3,FALSE)</f>
        <v>6</v>
      </c>
      <c r="F1377" s="399">
        <f>VLOOKUP(C1377,Hoja2!$D$2:$N$5000,4,FALSE)</f>
        <v>43891</v>
      </c>
      <c r="G1377" s="399">
        <f>VLOOKUP(C1377,Hoja2!$D$2:$N$5000,5,FALSE)</f>
        <v>48579</v>
      </c>
      <c r="H1377" s="400">
        <f>VLOOKUP(C1377,Hoja2!$D$2:$N$5000,6,FALSE)</f>
        <v>0.195076</v>
      </c>
      <c r="I1377" s="400">
        <f>VLOOKUP(C1377,Hoja2!$D$2:$N$5000,7,FALSE)</f>
        <v>0.625695</v>
      </c>
      <c r="J1377" s="400">
        <f>VLOOKUP(C1377,Hoja2!$D$2:$N$5000,8,FALSE)</f>
        <v>0.63759999999999994</v>
      </c>
      <c r="K1377" s="400">
        <f>VLOOKUP(C1377,Hoja2!$D$2:$N$5000,9,FALSE)</f>
        <v>0.62563000000000002</v>
      </c>
      <c r="L1377" s="400">
        <f>VLOOKUP(C1377,Hoja2!$D$2:$N$5000,10,FALSE)</f>
        <v>304.877813</v>
      </c>
      <c r="M1377" s="400">
        <f>VLOOKUP(C1377,Hoja2!$D$2:$N$5000,11,FALSE)</f>
        <v>17.898683999999999</v>
      </c>
    </row>
    <row r="1378" spans="1:13" s="392" customFormat="1">
      <c r="A1378" s="529"/>
      <c r="B1378" s="529"/>
      <c r="C1378" s="398" t="s">
        <v>326</v>
      </c>
      <c r="D1378" s="402" t="str">
        <f>VLOOKUP(C1378,Hoja2!$D$2:$N$5000,2,FALSE)</f>
        <v>Bancos y financieras</v>
      </c>
      <c r="E1378" s="421">
        <f>VLOOKUP(C1378,Hoja2!$D$2:$N$5000,3,FALSE)</f>
        <v>7</v>
      </c>
      <c r="F1378" s="399">
        <f>VLOOKUP(C1378,Hoja2!$D$2:$N$5000,4,FALSE)</f>
        <v>43709</v>
      </c>
      <c r="G1378" s="399">
        <f>VLOOKUP(C1378,Hoja2!$D$2:$N$5000,5,FALSE)</f>
        <v>45169</v>
      </c>
      <c r="H1378" s="400">
        <f>VLOOKUP(C1378,Hoja2!$D$2:$N$5000,6,FALSE)</f>
        <v>0.18098900000000001</v>
      </c>
      <c r="I1378" s="400">
        <f>VLOOKUP(C1378,Hoja2!$D$2:$N$5000,7,FALSE)</f>
        <v>0.47618100000000002</v>
      </c>
      <c r="J1378" s="400">
        <f>VLOOKUP(C1378,Hoja2!$D$2:$N$5000,8,FALSE)</f>
        <v>0.5603648</v>
      </c>
      <c r="K1378" s="400">
        <f>VLOOKUP(C1378,Hoja2!$D$2:$N$5000,9,FALSE)</f>
        <v>0.33940999999999999</v>
      </c>
      <c r="L1378" s="400">
        <f>VLOOKUP(C1378,Hoja2!$D$2:$N$5000,10,FALSE)</f>
        <v>204.54350199999999</v>
      </c>
      <c r="M1378" s="400">
        <f>VLOOKUP(C1378,Hoja2!$D$2:$N$5000,11,FALSE)</f>
        <v>13.609963</v>
      </c>
    </row>
    <row r="1379" spans="1:13" s="392" customFormat="1">
      <c r="A1379" s="529"/>
      <c r="B1379" s="529"/>
      <c r="C1379" s="398" t="s">
        <v>452</v>
      </c>
      <c r="D1379" s="402" t="str">
        <f>VLOOKUP(C1379,Hoja2!$D$2:$N$5000,2,FALSE)</f>
        <v>Fundición</v>
      </c>
      <c r="E1379" s="421">
        <f>VLOOKUP(C1379,Hoja2!$D$2:$N$5000,3,FALSE)</f>
        <v>6</v>
      </c>
      <c r="F1379" s="399">
        <f>VLOOKUP(C1379,Hoja2!$D$2:$N$5000,4,FALSE)</f>
        <v>42005</v>
      </c>
      <c r="G1379" s="399">
        <f>VLOOKUP(C1379,Hoja2!$D$2:$N$5000,5,FALSE)</f>
        <v>45657</v>
      </c>
      <c r="H1379" s="400">
        <f>VLOOKUP(C1379,Hoja2!$D$2:$N$5000,6,FALSE)</f>
        <v>0.19452800000000001</v>
      </c>
      <c r="I1379" s="400">
        <f>VLOOKUP(C1379,Hoja2!$D$2:$N$5000,7,FALSE)</f>
        <v>0.481072</v>
      </c>
      <c r="J1379" s="400">
        <f>VLOOKUP(C1379,Hoja2!$D$2:$N$5000,8,FALSE)</f>
        <v>2.0265404</v>
      </c>
      <c r="K1379" s="400">
        <f>VLOOKUP(C1379,Hoja2!$D$2:$N$5000,9,FALSE)</f>
        <v>1.7828269999999999</v>
      </c>
      <c r="L1379" s="400">
        <f>VLOOKUP(C1379,Hoja2!$D$2:$N$5000,10,FALSE)</f>
        <v>743.79871700000001</v>
      </c>
      <c r="M1379" s="400">
        <f>VLOOKUP(C1379,Hoja2!$D$2:$N$5000,11,FALSE)</f>
        <v>24.964426</v>
      </c>
    </row>
    <row r="1380" spans="1:13" s="392" customFormat="1">
      <c r="A1380" s="529"/>
      <c r="B1380" s="529"/>
      <c r="C1380" s="398" t="s">
        <v>546</v>
      </c>
      <c r="D1380" s="402" t="str">
        <f>VLOOKUP(C1380,Hoja2!$D$2:$N$5000,2,FALSE)</f>
        <v>Alimentos</v>
      </c>
      <c r="E1380" s="421">
        <f>VLOOKUP(C1380,Hoja2!$D$2:$N$5000,3,FALSE)</f>
        <v>6</v>
      </c>
      <c r="F1380" s="399">
        <f>VLOOKUP(C1380,Hoja2!$D$2:$N$5000,4,FALSE)</f>
        <v>42370</v>
      </c>
      <c r="G1380" s="399">
        <f>VLOOKUP(C1380,Hoja2!$D$2:$N$5000,5,FALSE)</f>
        <v>46022</v>
      </c>
      <c r="H1380" s="400">
        <f>VLOOKUP(C1380,Hoja2!$D$2:$N$5000,6,FALSE)</f>
        <v>0.20646</v>
      </c>
      <c r="I1380" s="400">
        <f>VLOOKUP(C1380,Hoja2!$D$2:$N$5000,7,FALSE)</f>
        <v>0.44069999999999998</v>
      </c>
      <c r="J1380" s="400">
        <f>VLOOKUP(C1380,Hoja2!$D$2:$N$5000,8,FALSE)</f>
        <v>3.1568000000000001</v>
      </c>
      <c r="K1380" s="400">
        <f>VLOOKUP(C1380,Hoja2!$D$2:$N$5000,9,FALSE)</f>
        <v>3.1147719999999999</v>
      </c>
      <c r="L1380" s="400">
        <f>VLOOKUP(C1380,Hoja2!$D$2:$N$5000,10,FALSE)</f>
        <v>1063.178852</v>
      </c>
      <c r="M1380" s="400">
        <f>VLOOKUP(C1380,Hoja2!$D$2:$N$5000,11,FALSE)</f>
        <v>21.269203999999998</v>
      </c>
    </row>
    <row r="1381" spans="1:13" s="361" customFormat="1">
      <c r="A1381" s="529"/>
      <c r="B1381" s="529"/>
      <c r="C1381" s="398" t="s">
        <v>843</v>
      </c>
      <c r="D1381" s="369" t="str">
        <f>VLOOKUP(C1381,Hoja2!$D$2:$N$5000,2,FALSE)</f>
        <v>Alimentos</v>
      </c>
      <c r="E1381" s="364">
        <f>VLOOKUP(C1381,Hoja2!$D$2:$N$5000,3,FALSE)</f>
        <v>6</v>
      </c>
      <c r="F1381" s="366">
        <f>VLOOKUP(C1381,Hoja2!$D$2:$N$5000,4,FALSE)</f>
        <v>42370</v>
      </c>
      <c r="G1381" s="366">
        <f>VLOOKUP(C1381,Hoja2!$D$2:$N$5000,5,FALSE)</f>
        <v>46022</v>
      </c>
      <c r="H1381" s="367">
        <f>VLOOKUP(C1381,Hoja2!$D$2:$N$5000,6,FALSE)</f>
        <v>0.21296999999999999</v>
      </c>
      <c r="I1381" s="367">
        <f>VLOOKUP(C1381,Hoja2!$D$2:$N$5000,7,FALSE)</f>
        <v>0.47798200000000002</v>
      </c>
      <c r="J1381" s="367">
        <f>VLOOKUP(C1381,Hoja2!$D$2:$N$5000,8,FALSE)</f>
        <v>0.25</v>
      </c>
      <c r="K1381" s="367">
        <f>VLOOKUP(C1381,Hoja2!$D$2:$N$5000,9,FALSE)</f>
        <v>0.214031</v>
      </c>
      <c r="L1381" s="367">
        <f>VLOOKUP(C1381,Hoja2!$D$2:$N$5000,10,FALSE)</f>
        <v>91.320670000000007</v>
      </c>
      <c r="M1381" s="367">
        <f>VLOOKUP(C1381,Hoja2!$D$2:$N$5000,11,FALSE)</f>
        <v>19.573999000000001</v>
      </c>
    </row>
    <row r="1382" spans="1:13" s="361" customFormat="1">
      <c r="A1382" s="529"/>
      <c r="B1382" s="529"/>
      <c r="C1382" s="398" t="s">
        <v>845</v>
      </c>
      <c r="D1382" s="369" t="str">
        <f>VLOOKUP(C1382,Hoja2!$D$2:$N$5000,2,FALSE)</f>
        <v>Alimentos</v>
      </c>
      <c r="E1382" s="364">
        <f>VLOOKUP(C1382,Hoja2!$D$2:$N$5000,3,FALSE)</f>
        <v>6</v>
      </c>
      <c r="F1382" s="366">
        <f>VLOOKUP(C1382,Hoja2!$D$2:$N$5000,4,FALSE)</f>
        <v>42370</v>
      </c>
      <c r="G1382" s="366">
        <f>VLOOKUP(C1382,Hoja2!$D$2:$N$5000,5,FALSE)</f>
        <v>46022</v>
      </c>
      <c r="H1382" s="367">
        <f>VLOOKUP(C1382,Hoja2!$D$2:$N$5000,6,FALSE)</f>
        <v>0.21443000000000001</v>
      </c>
      <c r="I1382" s="367">
        <f>VLOOKUP(C1382,Hoja2!$D$2:$N$5000,7,FALSE)</f>
        <v>0.50092700000000001</v>
      </c>
      <c r="J1382" s="367">
        <f>VLOOKUP(C1382,Hoja2!$D$2:$N$5000,8,FALSE)</f>
        <v>0.36680000000000001</v>
      </c>
      <c r="K1382" s="367">
        <f>VLOOKUP(C1382,Hoja2!$D$2:$N$5000,9,FALSE)</f>
        <v>0.37764199999999998</v>
      </c>
      <c r="L1382" s="367">
        <f>VLOOKUP(C1382,Hoja2!$D$2:$N$5000,10,FALSE)</f>
        <v>140.417407</v>
      </c>
      <c r="M1382" s="367">
        <f>VLOOKUP(C1382,Hoja2!$D$2:$N$5000,11,FALSE)</f>
        <v>20.579397</v>
      </c>
    </row>
    <row r="1383" spans="1:13" s="361" customFormat="1">
      <c r="A1383" s="529"/>
      <c r="B1383" s="529"/>
      <c r="C1383" s="398" t="s">
        <v>847</v>
      </c>
      <c r="D1383" s="369" t="str">
        <f>VLOOKUP(C1383,Hoja2!$D$2:$N$5000,2,FALSE)</f>
        <v>Alimentos</v>
      </c>
      <c r="E1383" s="364">
        <f>VLOOKUP(C1383,Hoja2!$D$2:$N$5000,3,FALSE)</f>
        <v>6</v>
      </c>
      <c r="F1383" s="366">
        <f>VLOOKUP(C1383,Hoja2!$D$2:$N$5000,4,FALSE)</f>
        <v>42370</v>
      </c>
      <c r="G1383" s="366">
        <f>VLOOKUP(C1383,Hoja2!$D$2:$N$5000,5,FALSE)</f>
        <v>46022</v>
      </c>
      <c r="H1383" s="367">
        <f>VLOOKUP(C1383,Hoja2!$D$2:$N$5000,6,FALSE)</f>
        <v>0.19983699999999999</v>
      </c>
      <c r="I1383" s="367">
        <f>VLOOKUP(C1383,Hoja2!$D$2:$N$5000,7,FALSE)</f>
        <v>0.71883200000000003</v>
      </c>
      <c r="J1383" s="367">
        <f>VLOOKUP(C1383,Hoja2!$D$2:$N$5000,8,FALSE)</f>
        <v>2.8079999999999998</v>
      </c>
      <c r="K1383" s="367">
        <f>VLOOKUP(C1383,Hoja2!$D$2:$N$5000,9,FALSE)</f>
        <v>2.603361</v>
      </c>
      <c r="L1383" s="367">
        <f>VLOOKUP(C1383,Hoja2!$D$2:$N$5000,10,FALSE)</f>
        <v>1542.555617</v>
      </c>
      <c r="M1383" s="367">
        <f>VLOOKUP(C1383,Hoja2!$D$2:$N$5000,11,FALSE)</f>
        <v>17.646211999999998</v>
      </c>
    </row>
    <row r="1384" spans="1:13" s="361" customFormat="1">
      <c r="A1384" s="529"/>
      <c r="B1384" s="529"/>
      <c r="C1384" s="398" t="s">
        <v>1437</v>
      </c>
      <c r="D1384" s="369" t="str">
        <f>VLOOKUP(C1384,Hoja2!$D$2:$N$5000,2,FALSE)</f>
        <v>Alimentos</v>
      </c>
      <c r="E1384" s="364">
        <f>VLOOKUP(C1384,Hoja2!$D$2:$N$5000,3,FALSE)</f>
        <v>7</v>
      </c>
      <c r="F1384" s="366">
        <f>VLOOKUP(C1384,Hoja2!$D$2:$N$5000,4,FALSE)</f>
        <v>43739</v>
      </c>
      <c r="G1384" s="366">
        <f>VLOOKUP(C1384,Hoja2!$D$2:$N$5000,5,FALSE)</f>
        <v>46022</v>
      </c>
      <c r="H1384" s="367">
        <f>VLOOKUP(C1384,Hoja2!$D$2:$N$5000,6,FALSE)</f>
        <v>0.236568</v>
      </c>
      <c r="I1384" s="367">
        <f>VLOOKUP(C1384,Hoja2!$D$2:$N$5000,7,FALSE)</f>
        <v>0.412271</v>
      </c>
      <c r="J1384" s="367">
        <f>VLOOKUP(C1384,Hoja2!$D$2:$N$5000,8,FALSE)</f>
        <v>1.4681535999999999</v>
      </c>
      <c r="K1384" s="367">
        <f>VLOOKUP(C1384,Hoja2!$D$2:$N$5000,9,FALSE)</f>
        <v>1.5144500000000001</v>
      </c>
      <c r="L1384" s="367">
        <f>VLOOKUP(C1384,Hoja2!$D$2:$N$5000,10,FALSE)</f>
        <v>463.97681599999999</v>
      </c>
      <c r="M1384" s="367">
        <f>VLOOKUP(C1384,Hoja2!$D$2:$N$5000,11,FALSE)</f>
        <v>22.264672999999998</v>
      </c>
    </row>
    <row r="1385" spans="1:13">
      <c r="A1385" s="529"/>
      <c r="B1385" s="529"/>
      <c r="C1385" s="398" t="s">
        <v>1937</v>
      </c>
      <c r="D1385" s="369" t="str">
        <f>VLOOKUP(C1385,Hoja2!$D$2:$N$5000,2,FALSE)</f>
        <v>Textiles</v>
      </c>
      <c r="E1385" s="364">
        <f>VLOOKUP(C1385,Hoja2!$D$2:$N$5000,3,FALSE)</f>
        <v>7</v>
      </c>
      <c r="F1385" s="366">
        <f>VLOOKUP(C1385,Hoja2!$D$2:$N$5000,4,FALSE)</f>
        <v>44440</v>
      </c>
      <c r="G1385" s="366">
        <f>VLOOKUP(C1385,Hoja2!$D$2:$N$5000,5,FALSE)</f>
        <v>45016</v>
      </c>
      <c r="H1385" s="367">
        <f>VLOOKUP(C1385,Hoja2!$D$2:$N$5000,6,FALSE)</f>
        <v>0.19018399999999999</v>
      </c>
      <c r="I1385" s="367">
        <f>VLOOKUP(C1385,Hoja2!$D$2:$N$5000,7,FALSE)</f>
        <v>0.47287499999999999</v>
      </c>
      <c r="J1385" s="367">
        <f>VLOOKUP(C1385,Hoja2!$D$2:$N$5000,8,FALSE)</f>
        <v>0.76226039999999995</v>
      </c>
      <c r="K1385" s="367">
        <f>VLOOKUP(C1385,Hoja2!$D$2:$N$5000,9,FALSE)</f>
        <v>0.64580800000000005</v>
      </c>
      <c r="L1385" s="367">
        <f>VLOOKUP(C1385,Hoja2!$D$2:$N$5000,10,FALSE)</f>
        <v>276.30671699999999</v>
      </c>
      <c r="M1385" s="367">
        <f>VLOOKUP(C1385,Hoja2!$D$2:$N$5000,11,FALSE)</f>
        <v>16.838362</v>
      </c>
    </row>
    <row r="1386" spans="1:13" s="392" customFormat="1">
      <c r="A1386" s="529"/>
      <c r="B1386" s="529"/>
      <c r="C1386" s="398" t="s">
        <v>1939</v>
      </c>
      <c r="D1386" s="402" t="str">
        <f>VLOOKUP(C1386,Hoja2!$D$2:$N$5000,2,FALSE)</f>
        <v>Textiles</v>
      </c>
      <c r="E1386" s="444">
        <f>VLOOKUP(C1386,Hoja2!$D$2:$N$5000,3,FALSE)</f>
        <v>7</v>
      </c>
      <c r="F1386" s="399">
        <f>VLOOKUP(C1386,Hoja2!$D$2:$N$5000,4,FALSE)</f>
        <v>42795</v>
      </c>
      <c r="G1386" s="399">
        <f>VLOOKUP(C1386,Hoja2!$D$2:$N$5000,5,FALSE)</f>
        <v>44255</v>
      </c>
      <c r="H1386" s="400">
        <f>VLOOKUP(C1386,Hoja2!$D$2:$N$5000,6,FALSE)</f>
        <v>0.16147900000000001</v>
      </c>
      <c r="I1386" s="400">
        <f>VLOOKUP(C1386,Hoja2!$D$2:$N$5000,7,FALSE)</f>
        <v>0.38641500000000001</v>
      </c>
      <c r="J1386" s="400">
        <f>VLOOKUP(C1386,Hoja2!$D$2:$N$5000,8,FALSE)</f>
        <v>0.770814</v>
      </c>
      <c r="K1386" s="400">
        <f>VLOOKUP(C1386,Hoja2!$D$2:$N$5000,9,FALSE)</f>
        <v>0.70053600000000005</v>
      </c>
      <c r="L1386" s="400">
        <f>VLOOKUP(C1386,Hoja2!$D$2:$N$5000,10,FALSE)</f>
        <v>228.29231999999999</v>
      </c>
      <c r="M1386" s="400">
        <f>VLOOKUP(C1386,Hoja2!$D$2:$N$5000,11,FALSE)</f>
        <v>18.355595000000001</v>
      </c>
    </row>
    <row r="1387" spans="1:13" s="392" customFormat="1">
      <c r="A1387" s="529"/>
      <c r="B1387" s="529"/>
      <c r="C1387" s="398" t="s">
        <v>1315</v>
      </c>
      <c r="D1387" s="402" t="str">
        <f>VLOOKUP(C1387,Hoja2!$D$2:$N$5000,2,FALSE)</f>
        <v>Bebidas</v>
      </c>
      <c r="E1387" s="444">
        <f>VLOOKUP(C1387,Hoja2!$D$2:$N$5000,3,FALSE)</f>
        <v>14</v>
      </c>
      <c r="F1387" s="399">
        <f>VLOOKUP(C1387,Hoja2!$D$2:$N$5000,4,FALSE)</f>
        <v>42614</v>
      </c>
      <c r="G1387" s="399">
        <f>VLOOKUP(C1387,Hoja2!$D$2:$N$5000,5,FALSE)</f>
        <v>45291</v>
      </c>
      <c r="H1387" s="400">
        <f>VLOOKUP(C1387,Hoja2!$D$2:$N$5000,6,FALSE)</f>
        <v>0.21671399999999999</v>
      </c>
      <c r="I1387" s="400">
        <f>VLOOKUP(C1387,Hoja2!$D$2:$N$5000,7,FALSE)</f>
        <v>0.79452299999999998</v>
      </c>
      <c r="J1387" s="400">
        <f>VLOOKUP(C1387,Hoja2!$D$2:$N$5000,8,FALSE)</f>
        <v>2.7115908000000002</v>
      </c>
      <c r="K1387" s="400">
        <f>VLOOKUP(C1387,Hoja2!$D$2:$N$5000,9,FALSE)</f>
        <v>2.7874319999999999</v>
      </c>
      <c r="L1387" s="400">
        <f>VLOOKUP(C1387,Hoja2!$D$2:$N$5000,10,FALSE)</f>
        <v>1656.406009</v>
      </c>
      <c r="M1387" s="400">
        <f>VLOOKUP(C1387,Hoja2!$D$2:$N$5000,11,FALSE)</f>
        <v>11.663558999999999</v>
      </c>
    </row>
    <row r="1388" spans="1:13" s="392" customFormat="1">
      <c r="A1388" s="529"/>
      <c r="B1388" s="529"/>
      <c r="C1388" s="398" t="s">
        <v>6992</v>
      </c>
      <c r="D1388" s="402" t="str">
        <f>VLOOKUP(C1388,Hoja2!$D$2:$N$5000,2,FALSE)</f>
        <v>Comercio</v>
      </c>
      <c r="E1388" s="444">
        <f>VLOOKUP(C1388,Hoja2!$D$2:$N$5000,3,FALSE)</f>
        <v>6</v>
      </c>
      <c r="F1388" s="399">
        <f>VLOOKUP(C1388,Hoja2!$D$2:$N$5000,4,FALSE)</f>
        <v>44272</v>
      </c>
      <c r="G1388" s="399">
        <f>VLOOKUP(C1388,Hoja2!$D$2:$N$5000,5,FALSE)</f>
        <v>46022</v>
      </c>
      <c r="H1388" s="400">
        <f>VLOOKUP(C1388,Hoja2!$D$2:$N$5000,6,FALSE)</f>
        <v>0.23300699999999999</v>
      </c>
      <c r="I1388" s="400">
        <f>VLOOKUP(C1388,Hoja2!$D$2:$N$5000,7,FALSE)</f>
        <v>0.70549499999999998</v>
      </c>
      <c r="J1388" s="400">
        <f>VLOOKUP(C1388,Hoja2!$D$2:$N$5000,8,FALSE)</f>
        <v>0.1308</v>
      </c>
      <c r="K1388" s="400">
        <f>VLOOKUP(C1388,Hoja2!$D$2:$N$5000,9,FALSE)</f>
        <v>0.13377</v>
      </c>
      <c r="L1388" s="400">
        <f>VLOOKUP(C1388,Hoja2!$D$2:$N$5000,10,FALSE)</f>
        <v>70.521477000000004</v>
      </c>
      <c r="M1388" s="400">
        <f>VLOOKUP(C1388,Hoja2!$D$2:$N$5000,11,FALSE)</f>
        <v>14.152614</v>
      </c>
    </row>
    <row r="1389" spans="1:13" s="392" customFormat="1">
      <c r="A1389" s="529"/>
      <c r="B1389" s="529"/>
      <c r="C1389" s="398" t="s">
        <v>5371</v>
      </c>
      <c r="D1389" s="402" t="str">
        <f>VLOOKUP(C1389,Hoja2!$D$2:$N$5000,2,FALSE)</f>
        <v>Minería</v>
      </c>
      <c r="E1389" s="444">
        <f>VLOOKUP(C1389,Hoja2!$D$2:$N$5000,3,FALSE)</f>
        <v>10</v>
      </c>
      <c r="F1389" s="399">
        <f>VLOOKUP(C1389,Hoja2!$D$2:$N$5000,4,FALSE)</f>
        <v>43466</v>
      </c>
      <c r="G1389" s="399">
        <f>VLOOKUP(C1389,Hoja2!$D$2:$N$5000,5,FALSE)</f>
        <v>46022</v>
      </c>
      <c r="H1389" s="400">
        <f>VLOOKUP(C1389,Hoja2!$D$2:$N$5000,6,FALSE)</f>
        <v>0.21132699999999999</v>
      </c>
      <c r="I1389" s="400">
        <f>VLOOKUP(C1389,Hoja2!$D$2:$N$5000,7,FALSE)</f>
        <v>0.89158400000000004</v>
      </c>
      <c r="J1389" s="400">
        <f>VLOOKUP(C1389,Hoja2!$D$2:$N$5000,8,FALSE)</f>
        <v>23.150432800000001</v>
      </c>
      <c r="K1389" s="400">
        <f>VLOOKUP(C1389,Hoja2!$D$2:$N$5000,9,FALSE)</f>
        <v>23.15</v>
      </c>
      <c r="L1389" s="400">
        <f>VLOOKUP(C1389,Hoja2!$D$2:$N$5000,10,FALSE)</f>
        <v>15356.578</v>
      </c>
      <c r="M1389" s="400">
        <f>VLOOKUP(C1389,Hoja2!$D$2:$N$5000,11,FALSE)</f>
        <v>12.781616</v>
      </c>
    </row>
    <row r="1390" spans="1:13" s="392" customFormat="1">
      <c r="A1390" s="529"/>
      <c r="B1390" s="529"/>
      <c r="C1390" s="398" t="s">
        <v>6429</v>
      </c>
      <c r="D1390" s="402" t="str">
        <f>VLOOKUP(C1390,Hoja2!$D$2:$N$5000,2,FALSE)</f>
        <v>Transporte</v>
      </c>
      <c r="E1390" s="444">
        <f>VLOOKUP(C1390,Hoja2!$D$2:$N$5000,3,FALSE)</f>
        <v>6</v>
      </c>
      <c r="F1390" s="399">
        <f>VLOOKUP(C1390,Hoja2!$D$2:$N$5000,4,FALSE)</f>
        <v>44013</v>
      </c>
      <c r="G1390" s="399">
        <f>VLOOKUP(C1390,Hoja2!$D$2:$N$5000,5,FALSE)</f>
        <v>48579</v>
      </c>
      <c r="H1390" s="400">
        <f>VLOOKUP(C1390,Hoja2!$D$2:$N$5000,6,FALSE)</f>
        <v>8.8496000000000005E-2</v>
      </c>
      <c r="I1390" s="400">
        <f>VLOOKUP(C1390,Hoja2!$D$2:$N$5000,7,FALSE)</f>
        <v>0.65420299999999998</v>
      </c>
      <c r="J1390" s="400">
        <f>VLOOKUP(C1390,Hoja2!$D$2:$N$5000,8,FALSE)</f>
        <v>24.712698400000001</v>
      </c>
      <c r="K1390" s="400">
        <f>VLOOKUP(C1390,Hoja2!$D$2:$N$5000,9,FALSE)</f>
        <v>8.3667590000000001</v>
      </c>
      <c r="L1390" s="400">
        <f>VLOOKUP(C1390,Hoja2!$D$2:$N$5000,10,FALSE)</f>
        <v>12171.485341</v>
      </c>
      <c r="M1390" s="400">
        <f>VLOOKUP(C1390,Hoja2!$D$2:$N$5000,11,FALSE)</f>
        <v>16.427862000000001</v>
      </c>
    </row>
    <row r="1391" spans="1:13" s="392" customFormat="1">
      <c r="A1391" s="529"/>
      <c r="B1391" s="529"/>
      <c r="C1391" s="398" t="s">
        <v>1269</v>
      </c>
      <c r="D1391" s="402" t="str">
        <f>VLOOKUP(C1391,Hoja2!$D$2:$N$5000,2,FALSE)</f>
        <v>Comercio</v>
      </c>
      <c r="E1391" s="444">
        <f>VLOOKUP(C1391,Hoja2!$D$2:$N$5000,3,FALSE)</f>
        <v>7</v>
      </c>
      <c r="F1391" s="399">
        <f>VLOOKUP(C1391,Hoja2!$D$2:$N$5000,4,FALSE)</f>
        <v>42614</v>
      </c>
      <c r="G1391" s="399">
        <f>VLOOKUP(C1391,Hoja2!$D$2:$N$5000,5,FALSE)</f>
        <v>44561</v>
      </c>
      <c r="H1391" s="400">
        <f>VLOOKUP(C1391,Hoja2!$D$2:$N$5000,6,FALSE)</f>
        <v>0.186775</v>
      </c>
      <c r="I1391" s="400">
        <f>VLOOKUP(C1391,Hoja2!$D$2:$N$5000,7,FALSE)</f>
        <v>0.68186500000000005</v>
      </c>
      <c r="J1391" s="400">
        <f>VLOOKUP(C1391,Hoja2!$D$2:$N$5000,8,FALSE)</f>
        <v>0.373728</v>
      </c>
      <c r="K1391" s="400">
        <f>VLOOKUP(C1391,Hoja2!$D$2:$N$5000,9,FALSE)</f>
        <v>0.31137799999999999</v>
      </c>
      <c r="L1391" s="400">
        <f>VLOOKUP(C1391,Hoja2!$D$2:$N$5000,10,FALSE)</f>
        <v>195.87855400000001</v>
      </c>
      <c r="M1391" s="400">
        <f>VLOOKUP(C1391,Hoja2!$D$2:$N$5000,11,FALSE)</f>
        <v>17.149166999999998</v>
      </c>
    </row>
    <row r="1392" spans="1:13" s="392" customFormat="1">
      <c r="A1392" s="529"/>
      <c r="B1392" s="529"/>
      <c r="C1392" s="398" t="s">
        <v>2287</v>
      </c>
      <c r="D1392" s="402" t="str">
        <f>VLOOKUP(C1392,Hoja2!$D$2:$N$5000,2,FALSE)</f>
        <v>Químicos</v>
      </c>
      <c r="E1392" s="444">
        <f>VLOOKUP(C1392,Hoja2!$D$2:$N$5000,3,FALSE)</f>
        <v>9</v>
      </c>
      <c r="F1392" s="399">
        <f>VLOOKUP(C1392,Hoja2!$D$2:$N$5000,4,FALSE)</f>
        <v>44035</v>
      </c>
      <c r="G1392" s="399">
        <f>VLOOKUP(C1392,Hoja2!$D$2:$N$5000,5,FALSE)</f>
        <v>44926</v>
      </c>
      <c r="H1392" s="400">
        <f>VLOOKUP(C1392,Hoja2!$D$2:$N$5000,6,FALSE)</f>
        <v>0.21781700000000001</v>
      </c>
      <c r="I1392" s="400">
        <f>VLOOKUP(C1392,Hoja2!$D$2:$N$5000,7,FALSE)</f>
        <v>0.85275100000000004</v>
      </c>
      <c r="J1392" s="400">
        <f>VLOOKUP(C1392,Hoja2!$D$2:$N$5000,8,FALSE)</f>
        <v>1.1595279999999999</v>
      </c>
      <c r="K1392" s="400">
        <f>VLOOKUP(C1392,Hoja2!$D$2:$N$5000,9,FALSE)</f>
        <v>1.2078679999999999</v>
      </c>
      <c r="L1392" s="400">
        <f>VLOOKUP(C1392,Hoja2!$D$2:$N$5000,10,FALSE)</f>
        <v>759.45539099999996</v>
      </c>
      <c r="M1392" s="400">
        <f>VLOOKUP(C1392,Hoja2!$D$2:$N$5000,11,FALSE)</f>
        <v>11.991764</v>
      </c>
    </row>
    <row r="1393" spans="1:13" s="392" customFormat="1">
      <c r="A1393" s="529"/>
      <c r="B1393" s="529"/>
      <c r="C1393" s="398" t="s">
        <v>6738</v>
      </c>
      <c r="D1393" s="402" t="str">
        <f>VLOOKUP(C1393,Hoja2!$D$2:$N$5000,2,FALSE)</f>
        <v>Pesquería</v>
      </c>
      <c r="E1393" s="444">
        <f>VLOOKUP(C1393,Hoja2!$D$2:$N$5000,3,FALSE)</f>
        <v>1</v>
      </c>
      <c r="F1393" s="399">
        <f>VLOOKUP(C1393,Hoja2!$D$2:$N$5000,4,FALSE)</f>
        <v>44470</v>
      </c>
      <c r="G1393" s="399">
        <f>VLOOKUP(C1393,Hoja2!$D$2:$N$5000,5,FALSE)</f>
        <v>45657</v>
      </c>
      <c r="H1393" s="400">
        <f>VLOOKUP(C1393,Hoja2!$D$2:$N$5000,6,FALSE)</f>
        <v>0.155223</v>
      </c>
      <c r="I1393" s="400">
        <f>VLOOKUP(C1393,Hoja2!$D$2:$N$5000,7,FALSE)</f>
        <v>0.23852999999999999</v>
      </c>
      <c r="J1393" s="400">
        <f>VLOOKUP(C1393,Hoja2!$D$2:$N$5000,8,FALSE)</f>
        <v>0.39673199999999997</v>
      </c>
      <c r="K1393" s="400">
        <f>VLOOKUP(C1393,Hoja2!$D$2:$N$5000,9,FALSE)</f>
        <v>0.32222200000000001</v>
      </c>
      <c r="L1393" s="400">
        <f>VLOOKUP(C1393,Hoja2!$D$2:$N$5000,10,FALSE)</f>
        <v>73.395117999999997</v>
      </c>
      <c r="M1393" s="400">
        <f>VLOOKUP(C1393,Hoja2!$D$2:$N$5000,11,FALSE)</f>
        <v>21.237300999999999</v>
      </c>
    </row>
    <row r="1394" spans="1:13" s="392" customFormat="1">
      <c r="A1394" s="529"/>
      <c r="B1394" s="529"/>
      <c r="C1394" s="398" t="s">
        <v>1981</v>
      </c>
      <c r="D1394" s="402" t="str">
        <f>VLOOKUP(C1394,Hoja2!$D$2:$N$5000,2,FALSE)</f>
        <v>Vidrios, cauchos y plásticos</v>
      </c>
      <c r="E1394" s="444">
        <f>VLOOKUP(C1394,Hoja2!$D$2:$N$5000,3,FALSE)</f>
        <v>7</v>
      </c>
      <c r="F1394" s="399">
        <f>VLOOKUP(C1394,Hoja2!$D$2:$N$5000,4,FALSE)</f>
        <v>44378</v>
      </c>
      <c r="G1394" s="399">
        <f>VLOOKUP(C1394,Hoja2!$D$2:$N$5000,5,FALSE)</f>
        <v>45291</v>
      </c>
      <c r="H1394" s="400">
        <f>VLOOKUP(C1394,Hoja2!$D$2:$N$5000,6,FALSE)</f>
        <v>8.0426999999999998E-2</v>
      </c>
      <c r="I1394" s="400">
        <f>VLOOKUP(C1394,Hoja2!$D$2:$N$5000,7,FALSE)</f>
        <v>0.31167800000000001</v>
      </c>
      <c r="J1394" s="400">
        <f>VLOOKUP(C1394,Hoja2!$D$2:$N$5000,8,FALSE)</f>
        <v>0.78349999999999997</v>
      </c>
      <c r="K1394" s="400">
        <f>VLOOKUP(C1394,Hoja2!$D$2:$N$5000,9,FALSE)</f>
        <v>0.30433399999999999</v>
      </c>
      <c r="L1394" s="400">
        <f>VLOOKUP(C1394,Hoja2!$D$2:$N$5000,10,FALSE)</f>
        <v>187.192036</v>
      </c>
      <c r="M1394" s="400">
        <f>VLOOKUP(C1394,Hoja2!$D$2:$N$5000,11,FALSE)</f>
        <v>10.803293</v>
      </c>
    </row>
    <row r="1395" spans="1:13" s="392" customFormat="1">
      <c r="A1395" s="529"/>
      <c r="B1395" s="529"/>
      <c r="C1395" s="398" t="s">
        <v>1983</v>
      </c>
      <c r="D1395" s="402" t="str">
        <f>VLOOKUP(C1395,Hoja2!$D$2:$N$5000,2,FALSE)</f>
        <v>Vidrios, cauchos y plásticos</v>
      </c>
      <c r="E1395" s="444">
        <f>VLOOKUP(C1395,Hoja2!$D$2:$N$5000,3,FALSE)</f>
        <v>7</v>
      </c>
      <c r="F1395" s="399">
        <f>VLOOKUP(C1395,Hoja2!$D$2:$N$5000,4,FALSE)</f>
        <v>44378</v>
      </c>
      <c r="G1395" s="399">
        <f>VLOOKUP(C1395,Hoja2!$D$2:$N$5000,5,FALSE)</f>
        <v>45291</v>
      </c>
      <c r="H1395" s="400">
        <f>VLOOKUP(C1395,Hoja2!$D$2:$N$5000,6,FALSE)</f>
        <v>0.114344</v>
      </c>
      <c r="I1395" s="400">
        <f>VLOOKUP(C1395,Hoja2!$D$2:$N$5000,7,FALSE)</f>
        <v>0.40292600000000001</v>
      </c>
      <c r="J1395" s="400">
        <f>VLOOKUP(C1395,Hoja2!$D$2:$N$5000,8,FALSE)</f>
        <v>0.17532239999999999</v>
      </c>
      <c r="K1395" s="400">
        <f>VLOOKUP(C1395,Hoja2!$D$2:$N$5000,9,FALSE)</f>
        <v>0.116576</v>
      </c>
      <c r="L1395" s="400">
        <f>VLOOKUP(C1395,Hoja2!$D$2:$N$5000,10,FALSE)</f>
        <v>54.15108</v>
      </c>
      <c r="M1395" s="400">
        <f>VLOOKUP(C1395,Hoja2!$D$2:$N$5000,11,FALSE)</f>
        <v>12.006976</v>
      </c>
    </row>
    <row r="1396" spans="1:13" s="392" customFormat="1">
      <c r="A1396" s="529"/>
      <c r="B1396" s="529"/>
      <c r="C1396" s="398" t="s">
        <v>70</v>
      </c>
      <c r="D1396" s="402" t="str">
        <f>VLOOKUP(C1396,Hoja2!$D$2:$N$5000,2,FALSE)</f>
        <v>Cerámicos</v>
      </c>
      <c r="E1396" s="444">
        <f>VLOOKUP(C1396,Hoja2!$D$2:$N$5000,3,FALSE)</f>
        <v>7</v>
      </c>
      <c r="F1396" s="399">
        <f>VLOOKUP(C1396,Hoja2!$D$2:$N$5000,4,FALSE)</f>
        <v>40179</v>
      </c>
      <c r="G1396" s="399">
        <f>VLOOKUP(C1396,Hoja2!$D$2:$N$5000,5,FALSE)</f>
        <v>46081</v>
      </c>
      <c r="H1396" s="400">
        <f>VLOOKUP(C1396,Hoja2!$D$2:$N$5000,6,FALSE)</f>
        <v>0.205231</v>
      </c>
      <c r="I1396" s="400">
        <f>VLOOKUP(C1396,Hoja2!$D$2:$N$5000,7,FALSE)</f>
        <v>0.85853299999999999</v>
      </c>
      <c r="J1396" s="400">
        <f>VLOOKUP(C1396,Hoja2!$D$2:$N$5000,8,FALSE)</f>
        <v>4.3711520000000004</v>
      </c>
      <c r="K1396" s="400">
        <f>VLOOKUP(C1396,Hoja2!$D$2:$N$5000,9,FALSE)</f>
        <v>4.4169809999999998</v>
      </c>
      <c r="L1396" s="400">
        <f>VLOOKUP(C1396,Hoja2!$D$2:$N$5000,10,FALSE)</f>
        <v>2899.1755589999998</v>
      </c>
      <c r="M1396" s="400">
        <f>VLOOKUP(C1396,Hoja2!$D$2:$N$5000,11,FALSE)</f>
        <v>14.899742</v>
      </c>
    </row>
    <row r="1397" spans="1:13" s="392" customFormat="1">
      <c r="A1397" s="529"/>
      <c r="B1397" s="529"/>
      <c r="C1397" s="398" t="s">
        <v>336</v>
      </c>
      <c r="D1397" s="402" t="str">
        <f>VLOOKUP(C1397,Hoja2!$D$2:$N$5000,2,FALSE)</f>
        <v>Cerámicos</v>
      </c>
      <c r="E1397" s="444">
        <f>VLOOKUP(C1397,Hoja2!$D$2:$N$5000,3,FALSE)</f>
        <v>7</v>
      </c>
      <c r="F1397" s="399">
        <f>VLOOKUP(C1397,Hoja2!$D$2:$N$5000,4,FALSE)</f>
        <v>41153</v>
      </c>
      <c r="G1397" s="399">
        <f>VLOOKUP(C1397,Hoja2!$D$2:$N$5000,5,FALSE)</f>
        <v>46081</v>
      </c>
      <c r="H1397" s="400">
        <f>VLOOKUP(C1397,Hoja2!$D$2:$N$5000,6,FALSE)</f>
        <v>0.21030299999999999</v>
      </c>
      <c r="I1397" s="400">
        <f>VLOOKUP(C1397,Hoja2!$D$2:$N$5000,7,FALSE)</f>
        <v>0.87676799999999999</v>
      </c>
      <c r="J1397" s="400">
        <f>VLOOKUP(C1397,Hoja2!$D$2:$N$5000,8,FALSE)</f>
        <v>3.1167560000000001</v>
      </c>
      <c r="K1397" s="400">
        <f>VLOOKUP(C1397,Hoja2!$D$2:$N$5000,9,FALSE)</f>
        <v>3.215627</v>
      </c>
      <c r="L1397" s="400">
        <f>VLOOKUP(C1397,Hoja2!$D$2:$N$5000,10,FALSE)</f>
        <v>2094.734363</v>
      </c>
      <c r="M1397" s="400">
        <f>VLOOKUP(C1397,Hoja2!$D$2:$N$5000,11,FALSE)</f>
        <v>14.926168000000001</v>
      </c>
    </row>
    <row r="1398" spans="1:13">
      <c r="A1398" s="529"/>
      <c r="B1398" s="529"/>
      <c r="C1398" s="398" t="s">
        <v>7140</v>
      </c>
      <c r="D1398" s="221" t="str">
        <f>VLOOKUP(C1398,Hoja2!$D$2:$N$5000,2,FALSE)</f>
        <v>Hidrocarburos</v>
      </c>
      <c r="E1398" s="215">
        <f>VLOOKUP(C1398,Hoja2!$D$2:$N$5000,3,FALSE)</f>
        <v>6</v>
      </c>
      <c r="F1398" s="217">
        <f>VLOOKUP(C1398,Hoja2!$D$2:$N$5000,4,FALSE)</f>
        <v>44378</v>
      </c>
      <c r="G1398" s="217">
        <f>VLOOKUP(C1398,Hoja2!$D$2:$N$5000,5,FALSE)</f>
        <v>45657</v>
      </c>
      <c r="H1398" s="218">
        <f>VLOOKUP(C1398,Hoja2!$D$2:$N$5000,6,FALSE)</f>
        <v>0.150667</v>
      </c>
      <c r="I1398" s="218">
        <f>VLOOKUP(C1398,Hoja2!$D$2:$N$5000,7,FALSE)</f>
        <v>0.34418500000000002</v>
      </c>
      <c r="J1398" s="218">
        <f>VLOOKUP(C1398,Hoja2!$D$2:$N$5000,8,FALSE)</f>
        <v>0.38819999999999999</v>
      </c>
      <c r="K1398" s="218">
        <f>VLOOKUP(C1398,Hoja2!$D$2:$N$5000,9,FALSE)</f>
        <v>0.186248</v>
      </c>
      <c r="L1398" s="218">
        <f>VLOOKUP(C1398,Hoja2!$D$2:$N$5000,10,FALSE)</f>
        <v>102.10905</v>
      </c>
      <c r="M1398" s="218">
        <f>VLOOKUP(C1398,Hoja2!$D$2:$N$5000,11,FALSE)</f>
        <v>16.705241999999998</v>
      </c>
    </row>
    <row r="1399" spans="1:13">
      <c r="A1399" s="529"/>
      <c r="B1399" s="529"/>
      <c r="C1399" s="398" t="s">
        <v>1034</v>
      </c>
      <c r="D1399" s="221" t="str">
        <f>VLOOKUP(C1399,Hoja2!$D$2:$N$5000,2,FALSE)</f>
        <v>Químicos</v>
      </c>
      <c r="E1399" s="215">
        <f>VLOOKUP(C1399,Hoja2!$D$2:$N$5000,3,FALSE)</f>
        <v>6</v>
      </c>
      <c r="F1399" s="217">
        <f>VLOOKUP(C1399,Hoja2!$D$2:$N$5000,4,FALSE)</f>
        <v>44409</v>
      </c>
      <c r="G1399" s="217">
        <f>VLOOKUP(C1399,Hoja2!$D$2:$N$5000,5,FALSE)</f>
        <v>45504</v>
      </c>
      <c r="H1399" s="218">
        <f>VLOOKUP(C1399,Hoja2!$D$2:$N$5000,6,FALSE)</f>
        <v>0.198051</v>
      </c>
      <c r="I1399" s="218">
        <f>VLOOKUP(C1399,Hoja2!$D$2:$N$5000,7,FALSE)</f>
        <v>0.54945999999999995</v>
      </c>
      <c r="J1399" s="218">
        <f>VLOOKUP(C1399,Hoja2!$D$2:$N$5000,8,FALSE)</f>
        <v>0.54550799999999999</v>
      </c>
      <c r="K1399" s="218">
        <f>VLOOKUP(C1399,Hoja2!$D$2:$N$5000,9,FALSE)</f>
        <v>0.47951199999999999</v>
      </c>
      <c r="L1399" s="218">
        <f>VLOOKUP(C1399,Hoja2!$D$2:$N$5000,10,FALSE)</f>
        <v>229.06229500000001</v>
      </c>
      <c r="M1399" s="218">
        <f>VLOOKUP(C1399,Hoja2!$D$2:$N$5000,11,FALSE)</f>
        <v>15.691255</v>
      </c>
    </row>
    <row r="1400" spans="1:13" s="392" customFormat="1">
      <c r="A1400" s="529"/>
      <c r="B1400" s="529"/>
      <c r="C1400" s="398" t="s">
        <v>3490</v>
      </c>
      <c r="D1400" s="402" t="str">
        <f>VLOOKUP(C1400,Hoja2!$D$2:$N$5000,2,FALSE)</f>
        <v>Comercio</v>
      </c>
      <c r="E1400" s="397">
        <f>VLOOKUP(C1400,Hoja2!$D$2:$N$5000,3,FALSE)</f>
        <v>6</v>
      </c>
      <c r="F1400" s="399">
        <f>VLOOKUP(C1400,Hoja2!$D$2:$N$5000,4,FALSE)</f>
        <v>44378</v>
      </c>
      <c r="G1400" s="399">
        <f>VLOOKUP(C1400,Hoja2!$D$2:$N$5000,5,FALSE)</f>
        <v>45657</v>
      </c>
      <c r="H1400" s="400">
        <f>VLOOKUP(C1400,Hoja2!$D$2:$N$5000,6,FALSE)</f>
        <v>0.20824200000000001</v>
      </c>
      <c r="I1400" s="400">
        <f>VLOOKUP(C1400,Hoja2!$D$2:$N$5000,7,FALSE)</f>
        <v>0.86769099999999999</v>
      </c>
      <c r="J1400" s="400">
        <f>VLOOKUP(C1400,Hoja2!$D$2:$N$5000,8,FALSE)</f>
        <v>0.76193440000000001</v>
      </c>
      <c r="K1400" s="400">
        <f>VLOOKUP(C1400,Hoja2!$D$2:$N$5000,9,FALSE)</f>
        <v>0.76341499999999995</v>
      </c>
      <c r="L1400" s="400">
        <f>VLOOKUP(C1400,Hoja2!$D$2:$N$5000,10,FALSE)</f>
        <v>506.78520400000002</v>
      </c>
      <c r="M1400" s="400">
        <f>VLOOKUP(C1400,Hoja2!$D$2:$N$5000,11,FALSE)</f>
        <v>15.490589</v>
      </c>
    </row>
    <row r="1401" spans="1:13">
      <c r="A1401" s="529"/>
      <c r="B1401" s="529"/>
      <c r="C1401" s="398" t="s">
        <v>2981</v>
      </c>
      <c r="D1401" s="221" t="str">
        <f>VLOOKUP(C1401,Hoja2!$D$2:$N$5000,2,FALSE)</f>
        <v>Vidrios, cauchos y plásticos</v>
      </c>
      <c r="E1401" s="215">
        <f>VLOOKUP(C1401,Hoja2!$D$2:$N$5000,3,FALSE)</f>
        <v>7</v>
      </c>
      <c r="F1401" s="217">
        <f>VLOOKUP(C1401,Hoja2!$D$2:$N$5000,4,FALSE)</f>
        <v>44317</v>
      </c>
      <c r="G1401" s="217">
        <f>VLOOKUP(C1401,Hoja2!$D$2:$N$5000,5,FALSE)</f>
        <v>45291</v>
      </c>
      <c r="H1401" s="218">
        <f>VLOOKUP(C1401,Hoja2!$D$2:$N$5000,6,FALSE)</f>
        <v>0.20962800000000001</v>
      </c>
      <c r="I1401" s="218">
        <f>VLOOKUP(C1401,Hoja2!$D$2:$N$5000,7,FALSE)</f>
        <v>0.67381500000000005</v>
      </c>
      <c r="J1401" s="218">
        <f>VLOOKUP(C1401,Hoja2!$D$2:$N$5000,8,FALSE)</f>
        <v>0.3518</v>
      </c>
      <c r="K1401" s="218">
        <f>VLOOKUP(C1401,Hoja2!$D$2:$N$5000,9,FALSE)</f>
        <v>0.34230300000000002</v>
      </c>
      <c r="L1401" s="218">
        <f>VLOOKUP(C1401,Hoja2!$D$2:$N$5000,10,FALSE)</f>
        <v>181.584926</v>
      </c>
      <c r="M1401" s="218">
        <f>VLOOKUP(C1401,Hoja2!$D$2:$N$5000,11,FALSE)</f>
        <v>15.90479</v>
      </c>
    </row>
    <row r="1402" spans="1:13">
      <c r="A1402" s="529"/>
      <c r="B1402" s="529"/>
      <c r="C1402" s="398" t="s">
        <v>7172</v>
      </c>
      <c r="D1402" s="221" t="str">
        <f>VLOOKUP(C1402,Hoja2!$D$2:$N$5000,2,FALSE)</f>
        <v>Vidrios, cauchos y plásticos</v>
      </c>
      <c r="E1402" s="215">
        <f>VLOOKUP(C1402,Hoja2!$D$2:$N$5000,3,FALSE)</f>
        <v>7</v>
      </c>
      <c r="F1402" s="217">
        <f>VLOOKUP(C1402,Hoja2!$D$2:$N$5000,4,FALSE)</f>
        <v>44348</v>
      </c>
      <c r="G1402" s="217">
        <f>VLOOKUP(C1402,Hoja2!$D$2:$N$5000,5,FALSE)</f>
        <v>45291</v>
      </c>
      <c r="H1402" s="218">
        <f>VLOOKUP(C1402,Hoja2!$D$2:$N$5000,6,FALSE)</f>
        <v>0.20593400000000001</v>
      </c>
      <c r="I1402" s="218">
        <f>VLOOKUP(C1402,Hoja2!$D$2:$N$5000,7,FALSE)</f>
        <v>0.36599500000000001</v>
      </c>
      <c r="J1402" s="218">
        <f>VLOOKUP(C1402,Hoja2!$D$2:$N$5000,8,FALSE)</f>
        <v>0.21199999999999999</v>
      </c>
      <c r="K1402" s="218">
        <f>VLOOKUP(C1402,Hoja2!$D$2:$N$5000,9,FALSE)</f>
        <v>0.197958</v>
      </c>
      <c r="L1402" s="218">
        <f>VLOOKUP(C1402,Hoja2!$D$2:$N$5000,10,FALSE)</f>
        <v>59.436929999999997</v>
      </c>
      <c r="M1402" s="218">
        <f>VLOOKUP(C1402,Hoja2!$D$2:$N$5000,11,FALSE)</f>
        <v>19.995470999999998</v>
      </c>
    </row>
    <row r="1403" spans="1:13">
      <c r="A1403" s="529"/>
      <c r="B1403" s="529"/>
      <c r="C1403" s="398" t="s">
        <v>7222</v>
      </c>
      <c r="D1403" s="221" t="str">
        <f>VLOOKUP(C1403,Hoja2!$D$2:$N$5000,2,FALSE)</f>
        <v>Minería</v>
      </c>
      <c r="E1403" s="215">
        <f>VLOOKUP(C1403,Hoja2!$D$2:$N$5000,3,FALSE)</f>
        <v>6</v>
      </c>
      <c r="F1403" s="217">
        <f>VLOOKUP(C1403,Hoja2!$D$2:$N$5000,4,FALSE)</f>
        <v>44378</v>
      </c>
      <c r="G1403" s="217">
        <f>VLOOKUP(C1403,Hoja2!$D$2:$N$5000,5,FALSE)</f>
        <v>44926</v>
      </c>
      <c r="H1403" s="218">
        <f>VLOOKUP(C1403,Hoja2!$D$2:$N$5000,6,FALSE)</f>
        <v>0.19179499999999999</v>
      </c>
      <c r="I1403" s="218">
        <f>VLOOKUP(C1403,Hoja2!$D$2:$N$5000,7,FALSE)</f>
        <v>0.344578</v>
      </c>
      <c r="J1403" s="218">
        <f>VLOOKUP(C1403,Hoja2!$D$2:$N$5000,8,FALSE)</f>
        <v>0.82711800000000002</v>
      </c>
      <c r="K1403" s="218">
        <f>VLOOKUP(C1403,Hoja2!$D$2:$N$5000,9,FALSE)</f>
        <v>0.53129499999999996</v>
      </c>
      <c r="L1403" s="218">
        <f>VLOOKUP(C1403,Hoja2!$D$2:$N$5000,10,FALSE)</f>
        <v>218.472275</v>
      </c>
      <c r="M1403" s="218">
        <f>VLOOKUP(C1403,Hoja2!$D$2:$N$5000,11,FALSE)</f>
        <v>17.909955</v>
      </c>
    </row>
    <row r="1404" spans="1:13">
      <c r="A1404" s="529"/>
      <c r="B1404" s="529"/>
      <c r="C1404" s="398" t="s">
        <v>6412</v>
      </c>
      <c r="D1404" s="221" t="str">
        <f>VLOOKUP(C1404,Hoja2!$D$2:$N$5000,2,FALSE)</f>
        <v>Comercio</v>
      </c>
      <c r="E1404" s="215">
        <f>VLOOKUP(C1404,Hoja2!$D$2:$N$5000,3,FALSE)</f>
        <v>7</v>
      </c>
      <c r="F1404" s="217">
        <f>VLOOKUP(C1404,Hoja2!$D$2:$N$5000,4,FALSE)</f>
        <v>44050</v>
      </c>
      <c r="G1404" s="217">
        <f>VLOOKUP(C1404,Hoja2!$D$2:$N$5000,5,FALSE)</f>
        <v>45291</v>
      </c>
      <c r="H1404" s="218">
        <f>VLOOKUP(C1404,Hoja2!$D$2:$N$5000,6,FALSE)</f>
        <v>0.192298</v>
      </c>
      <c r="I1404" s="218">
        <f>VLOOKUP(C1404,Hoja2!$D$2:$N$5000,7,FALSE)</f>
        <v>0.58080299999999996</v>
      </c>
      <c r="J1404" s="218">
        <f>VLOOKUP(C1404,Hoja2!$D$2:$N$5000,8,FALSE)</f>
        <v>0.38063999999999998</v>
      </c>
      <c r="K1404" s="218">
        <f>VLOOKUP(C1404,Hoja2!$D$2:$N$5000,9,FALSE)</f>
        <v>0.39305499999999999</v>
      </c>
      <c r="L1404" s="218">
        <f>VLOOKUP(C1404,Hoja2!$D$2:$N$5000,10,FALSE)</f>
        <v>169.466567</v>
      </c>
      <c r="M1404" s="218">
        <f>VLOOKUP(C1404,Hoja2!$D$2:$N$5000,11,FALSE)</f>
        <v>19.218941999999998</v>
      </c>
    </row>
    <row r="1405" spans="1:13">
      <c r="A1405" s="529"/>
      <c r="B1405" s="529"/>
      <c r="C1405" s="398" t="s">
        <v>1342</v>
      </c>
      <c r="D1405" s="221" t="str">
        <f>VLOOKUP(C1405,Hoja2!$D$2:$N$5000,2,FALSE)</f>
        <v>Comercio</v>
      </c>
      <c r="E1405" s="215">
        <f>VLOOKUP(C1405,Hoja2!$D$2:$N$5000,3,FALSE)</f>
        <v>14</v>
      </c>
      <c r="F1405" s="217">
        <f>VLOOKUP(C1405,Hoja2!$D$2:$N$5000,4,FALSE)</f>
        <v>42644</v>
      </c>
      <c r="G1405" s="217">
        <f>VLOOKUP(C1405,Hoja2!$D$2:$N$5000,5,FALSE)</f>
        <v>44561</v>
      </c>
      <c r="H1405" s="218">
        <f>VLOOKUP(C1405,Hoja2!$D$2:$N$5000,6,FALSE)</f>
        <v>0.14577300000000001</v>
      </c>
      <c r="I1405" s="218">
        <f>VLOOKUP(C1405,Hoja2!$D$2:$N$5000,7,FALSE)</f>
        <v>0.49350699999999997</v>
      </c>
      <c r="J1405" s="218">
        <f>VLOOKUP(C1405,Hoja2!$D$2:$N$5000,8,FALSE)</f>
        <v>0.26236359999999997</v>
      </c>
      <c r="K1405" s="218">
        <f>VLOOKUP(C1405,Hoja2!$D$2:$N$5000,9,FALSE)</f>
        <v>0.14827199999999999</v>
      </c>
      <c r="L1405" s="218">
        <f>VLOOKUP(C1405,Hoja2!$D$2:$N$5000,10,FALSE)</f>
        <v>99.696511000000001</v>
      </c>
      <c r="M1405" s="218">
        <f>VLOOKUP(C1405,Hoja2!$D$2:$N$5000,11,FALSE)</f>
        <v>16.915354000000001</v>
      </c>
    </row>
    <row r="1406" spans="1:13">
      <c r="A1406" s="529"/>
      <c r="B1406" s="529"/>
      <c r="C1406" s="398" t="s">
        <v>467</v>
      </c>
      <c r="D1406" s="221" t="str">
        <f>VLOOKUP(C1406,Hoja2!$D$2:$N$5000,2,FALSE)</f>
        <v>Vidrios, cauchos y plásticos</v>
      </c>
      <c r="E1406" s="215">
        <f>VLOOKUP(C1406,Hoja2!$D$2:$N$5000,3,FALSE)</f>
        <v>6</v>
      </c>
      <c r="F1406" s="217">
        <f>VLOOKUP(C1406,Hoja2!$D$2:$N$5000,4,FALSE)</f>
        <v>42217</v>
      </c>
      <c r="G1406" s="217">
        <f>VLOOKUP(C1406,Hoja2!$D$2:$N$5000,5,FALSE)</f>
        <v>45138</v>
      </c>
      <c r="H1406" s="218">
        <f>VLOOKUP(C1406,Hoja2!$D$2:$N$5000,6,FALSE)</f>
        <v>0.202489</v>
      </c>
      <c r="I1406" s="218">
        <f>VLOOKUP(C1406,Hoja2!$D$2:$N$5000,7,FALSE)</f>
        <v>0.67235599999999995</v>
      </c>
      <c r="J1406" s="218">
        <f>VLOOKUP(C1406,Hoja2!$D$2:$N$5000,8,FALSE)</f>
        <v>3.0152000000000001</v>
      </c>
      <c r="K1406" s="218">
        <f>VLOOKUP(C1406,Hoja2!$D$2:$N$5000,9,FALSE)</f>
        <v>2.6855380000000002</v>
      </c>
      <c r="L1406" s="218">
        <f>VLOOKUP(C1406,Hoja2!$D$2:$N$5000,10,FALSE)</f>
        <v>1546.69435</v>
      </c>
      <c r="M1406" s="218">
        <f>VLOOKUP(C1406,Hoja2!$D$2:$N$5000,11,FALSE)</f>
        <v>14.520733</v>
      </c>
    </row>
    <row r="1407" spans="1:13">
      <c r="A1407" s="529"/>
      <c r="B1407" s="529"/>
      <c r="C1407" s="398" t="s">
        <v>2669</v>
      </c>
      <c r="D1407" s="221" t="str">
        <f>VLOOKUP(C1407,Hoja2!$D$2:$N$5000,2,FALSE)</f>
        <v>Otros</v>
      </c>
      <c r="E1407" s="215">
        <f>VLOOKUP(C1407,Hoja2!$D$2:$N$5000,3,FALSE)</f>
        <v>7</v>
      </c>
      <c r="F1407" s="217">
        <f>VLOOKUP(C1407,Hoja2!$D$2:$N$5000,4,FALSE)</f>
        <v>44197</v>
      </c>
      <c r="G1407" s="217">
        <f>VLOOKUP(C1407,Hoja2!$D$2:$N$5000,5,FALSE)</f>
        <v>44561</v>
      </c>
      <c r="H1407" s="218">
        <f>VLOOKUP(C1407,Hoja2!$D$2:$N$5000,6,FALSE)</f>
        <v>0.198714</v>
      </c>
      <c r="I1407" s="218">
        <f>VLOOKUP(C1407,Hoja2!$D$2:$N$5000,7,FALSE)</f>
        <v>0.51167600000000002</v>
      </c>
      <c r="J1407" s="218">
        <f>VLOOKUP(C1407,Hoja2!$D$2:$N$5000,8,FALSE)</f>
        <v>0.7889408</v>
      </c>
      <c r="K1407" s="218">
        <f>VLOOKUP(C1407,Hoja2!$D$2:$N$5000,9,FALSE)</f>
        <v>0.474555</v>
      </c>
      <c r="L1407" s="218">
        <f>VLOOKUP(C1407,Hoja2!$D$2:$N$5000,10,FALSE)</f>
        <v>309.44357600000001</v>
      </c>
      <c r="M1407" s="218">
        <f>VLOOKUP(C1407,Hoja2!$D$2:$N$5000,11,FALSE)</f>
        <v>11.472685</v>
      </c>
    </row>
    <row r="1408" spans="1:13">
      <c r="A1408" s="529"/>
      <c r="B1408" s="529"/>
      <c r="C1408" s="398" t="s">
        <v>312</v>
      </c>
      <c r="D1408" s="221" t="str">
        <f>VLOOKUP(C1408,Hoja2!$D$2:$N$5000,2,FALSE)</f>
        <v>Vidrios, cauchos y plásticos</v>
      </c>
      <c r="E1408" s="215">
        <f>VLOOKUP(C1408,Hoja2!$D$2:$N$5000,3,FALSE)</f>
        <v>7</v>
      </c>
      <c r="F1408" s="217">
        <f>VLOOKUP(C1408,Hoja2!$D$2:$N$5000,4,FALSE)</f>
        <v>42005</v>
      </c>
      <c r="G1408" s="217">
        <f>VLOOKUP(C1408,Hoja2!$D$2:$N$5000,5,FALSE)</f>
        <v>46022</v>
      </c>
      <c r="H1408" s="218">
        <f>VLOOKUP(C1408,Hoja2!$D$2:$N$5000,6,FALSE)</f>
        <v>0.21220800000000001</v>
      </c>
      <c r="I1408" s="218">
        <f>VLOOKUP(C1408,Hoja2!$D$2:$N$5000,7,FALSE)</f>
        <v>0.82275299999999996</v>
      </c>
      <c r="J1408" s="218">
        <f>VLOOKUP(C1408,Hoja2!$D$2:$N$5000,8,FALSE)</f>
        <v>4.5424616000000002</v>
      </c>
      <c r="K1408" s="218">
        <f>VLOOKUP(C1408,Hoja2!$D$2:$N$5000,9,FALSE)</f>
        <v>4.6547669999999997</v>
      </c>
      <c r="L1408" s="218">
        <f>VLOOKUP(C1408,Hoja2!$D$2:$N$5000,10,FALSE)</f>
        <v>2864.852609</v>
      </c>
      <c r="M1408" s="218">
        <f>VLOOKUP(C1408,Hoja2!$D$2:$N$5000,11,FALSE)</f>
        <v>13.409382000000001</v>
      </c>
    </row>
    <row r="1409" spans="1:15">
      <c r="A1409" s="529"/>
      <c r="B1409" s="529"/>
      <c r="C1409" s="398" t="s">
        <v>1271</v>
      </c>
      <c r="D1409" s="221" t="str">
        <f>VLOOKUP(C1409,Hoja2!$D$2:$N$5000,2,FALSE)</f>
        <v>Otros</v>
      </c>
      <c r="E1409" s="298">
        <f>VLOOKUP(C1409,Hoja2!$D$2:$N$5000,3,FALSE)</f>
        <v>6</v>
      </c>
      <c r="F1409" s="217">
        <f>VLOOKUP(C1409,Hoja2!$D$2:$N$5000,4,FALSE)</f>
        <v>42614</v>
      </c>
      <c r="G1409" s="217">
        <f>VLOOKUP(C1409,Hoja2!$D$2:$N$5000,5,FALSE)</f>
        <v>44561</v>
      </c>
      <c r="H1409" s="218">
        <f>VLOOKUP(C1409,Hoja2!$D$2:$N$5000,6,FALSE)</f>
        <v>0.39198100000000002</v>
      </c>
      <c r="I1409" s="218">
        <f>VLOOKUP(C1409,Hoja2!$D$2:$N$5000,7,FALSE)</f>
        <v>0.35667300000000002</v>
      </c>
      <c r="J1409" s="218">
        <f>VLOOKUP(C1409,Hoja2!$D$2:$N$5000,8,FALSE)</f>
        <v>9.4E-2</v>
      </c>
      <c r="K1409" s="218">
        <f>VLOOKUP(C1409,Hoja2!$D$2:$N$5000,9,FALSE)</f>
        <v>8.8336999999999999E-2</v>
      </c>
      <c r="L1409" s="218">
        <f>VLOOKUP(C1409,Hoja2!$D$2:$N$5000,10,FALSE)</f>
        <v>25.581444999999999</v>
      </c>
      <c r="M1409" s="218">
        <f>VLOOKUP(C1409,Hoja2!$D$2:$N$5000,11,FALSE)</f>
        <v>21.403580999999999</v>
      </c>
    </row>
    <row r="1410" spans="1:15">
      <c r="A1410" s="529"/>
      <c r="B1410" s="529"/>
      <c r="C1410" s="398" t="s">
        <v>1273</v>
      </c>
      <c r="D1410" s="221" t="str">
        <f>VLOOKUP(C1410,Hoja2!$D$2:$N$5000,2,FALSE)</f>
        <v>Otros</v>
      </c>
      <c r="E1410" s="298">
        <f>VLOOKUP(C1410,Hoja2!$D$2:$N$5000,3,FALSE)</f>
        <v>6</v>
      </c>
      <c r="F1410" s="217">
        <f>VLOOKUP(C1410,Hoja2!$D$2:$N$5000,4,FALSE)</f>
        <v>42614</v>
      </c>
      <c r="G1410" s="217">
        <f>VLOOKUP(C1410,Hoja2!$D$2:$N$5000,5,FALSE)</f>
        <v>44561</v>
      </c>
      <c r="H1410" s="218">
        <f>VLOOKUP(C1410,Hoja2!$D$2:$N$5000,6,FALSE)</f>
        <v>0.37251899999999999</v>
      </c>
      <c r="I1410" s="218">
        <f>VLOOKUP(C1410,Hoja2!$D$2:$N$5000,7,FALSE)</f>
        <v>0.28686600000000001</v>
      </c>
      <c r="J1410" s="218">
        <f>VLOOKUP(C1410,Hoja2!$D$2:$N$5000,8,FALSE)</f>
        <v>0.13800000000000001</v>
      </c>
      <c r="K1410" s="218">
        <f>VLOOKUP(C1410,Hoja2!$D$2:$N$5000,9,FALSE)</f>
        <v>0.110059</v>
      </c>
      <c r="L1410" s="218">
        <f>VLOOKUP(C1410,Hoja2!$D$2:$N$5000,10,FALSE)</f>
        <v>30.242404000000001</v>
      </c>
      <c r="M1410" s="218">
        <f>VLOOKUP(C1410,Hoja2!$D$2:$N$5000,11,FALSE)</f>
        <v>21.828357</v>
      </c>
    </row>
    <row r="1411" spans="1:15">
      <c r="A1411" s="529"/>
      <c r="B1411" s="529"/>
      <c r="C1411" s="398" t="s">
        <v>1275</v>
      </c>
      <c r="D1411" s="221" t="str">
        <f>VLOOKUP(C1411,Hoja2!$D$2:$N$5000,2,FALSE)</f>
        <v>Otros</v>
      </c>
      <c r="E1411" s="298">
        <f>VLOOKUP(C1411,Hoja2!$D$2:$N$5000,3,FALSE)</f>
        <v>2</v>
      </c>
      <c r="F1411" s="217">
        <f>VLOOKUP(C1411,Hoja2!$D$2:$N$5000,4,FALSE)</f>
        <v>42614</v>
      </c>
      <c r="G1411" s="217">
        <f>VLOOKUP(C1411,Hoja2!$D$2:$N$5000,5,FALSE)</f>
        <v>44561</v>
      </c>
      <c r="H1411" s="218">
        <f>VLOOKUP(C1411,Hoja2!$D$2:$N$5000,6,FALSE)</f>
        <v>0.42759900000000001</v>
      </c>
      <c r="I1411" s="218">
        <f>VLOOKUP(C1411,Hoja2!$D$2:$N$5000,7,FALSE)</f>
        <v>0.26308999999999999</v>
      </c>
      <c r="J1411" s="218">
        <f>VLOOKUP(C1411,Hoja2!$D$2:$N$5000,8,FALSE)</f>
        <v>0.1229092</v>
      </c>
      <c r="K1411" s="218">
        <f>VLOOKUP(C1411,Hoja2!$D$2:$N$5000,9,FALSE)</f>
        <v>0.12729499999999999</v>
      </c>
      <c r="L1411" s="218">
        <f>VLOOKUP(C1411,Hoja2!$D$2:$N$5000,10,FALSE)</f>
        <v>24.706347000000001</v>
      </c>
      <c r="M1411" s="218">
        <f>VLOOKUP(C1411,Hoja2!$D$2:$N$5000,11,FALSE)</f>
        <v>25.282745999999999</v>
      </c>
    </row>
    <row r="1412" spans="1:15">
      <c r="A1412" s="529"/>
      <c r="B1412" s="529"/>
      <c r="C1412" s="398" t="s">
        <v>1277</v>
      </c>
      <c r="D1412" s="221" t="str">
        <f>VLOOKUP(C1412,Hoja2!$D$2:$N$5000,2,FALSE)</f>
        <v>Otros</v>
      </c>
      <c r="E1412" s="298">
        <f>VLOOKUP(C1412,Hoja2!$D$2:$N$5000,3,FALSE)</f>
        <v>7</v>
      </c>
      <c r="F1412" s="217">
        <f>VLOOKUP(C1412,Hoja2!$D$2:$N$5000,4,FALSE)</f>
        <v>42614</v>
      </c>
      <c r="G1412" s="217">
        <f>VLOOKUP(C1412,Hoja2!$D$2:$N$5000,5,FALSE)</f>
        <v>44561</v>
      </c>
      <c r="H1412" s="218">
        <f>VLOOKUP(C1412,Hoja2!$D$2:$N$5000,6,FALSE)</f>
        <v>0.40012500000000001</v>
      </c>
      <c r="I1412" s="218">
        <f>VLOOKUP(C1412,Hoja2!$D$2:$N$5000,7,FALSE)</f>
        <v>0.39668799999999999</v>
      </c>
      <c r="J1412" s="218">
        <f>VLOOKUP(C1412,Hoja2!$D$2:$N$5000,8,FALSE)</f>
        <v>0.123</v>
      </c>
      <c r="K1412" s="218">
        <f>VLOOKUP(C1412,Hoja2!$D$2:$N$5000,9,FALSE)</f>
        <v>0.127528</v>
      </c>
      <c r="L1412" s="218">
        <f>VLOOKUP(C1412,Hoja2!$D$2:$N$5000,10,FALSE)</f>
        <v>37.589540999999997</v>
      </c>
      <c r="M1412" s="218">
        <f>VLOOKUP(C1412,Hoja2!$D$2:$N$5000,11,FALSE)</f>
        <v>21.265408999999998</v>
      </c>
    </row>
    <row r="1413" spans="1:15" s="392" customFormat="1">
      <c r="A1413" s="529"/>
      <c r="B1413" s="529"/>
      <c r="C1413" s="398" t="s">
        <v>1279</v>
      </c>
      <c r="D1413" s="402" t="str">
        <f>VLOOKUP(C1413,Hoja2!$D$2:$N$5000,2,FALSE)</f>
        <v>Otros</v>
      </c>
      <c r="E1413" s="421">
        <f>VLOOKUP(C1413,Hoja2!$D$2:$N$5000,3,FALSE)</f>
        <v>7</v>
      </c>
      <c r="F1413" s="399">
        <f>VLOOKUP(C1413,Hoja2!$D$2:$N$5000,4,FALSE)</f>
        <v>42614</v>
      </c>
      <c r="G1413" s="399">
        <f>VLOOKUP(C1413,Hoja2!$D$2:$N$5000,5,FALSE)</f>
        <v>44561</v>
      </c>
      <c r="H1413" s="400">
        <f>VLOOKUP(C1413,Hoja2!$D$2:$N$5000,6,FALSE)</f>
        <v>0.43674299999999999</v>
      </c>
      <c r="I1413" s="400">
        <f>VLOOKUP(C1413,Hoja2!$D$2:$N$5000,7,FALSE)</f>
        <v>0.24787699999999999</v>
      </c>
      <c r="J1413" s="400">
        <f>VLOOKUP(C1413,Hoja2!$D$2:$N$5000,8,FALSE)</f>
        <v>0.1336</v>
      </c>
      <c r="K1413" s="400">
        <f>VLOOKUP(C1413,Hoja2!$D$2:$N$5000,9,FALSE)</f>
        <v>0.11223900000000001</v>
      </c>
      <c r="L1413" s="400">
        <f>VLOOKUP(C1413,Hoja2!$D$2:$N$5000,10,FALSE)</f>
        <v>25.342451000000001</v>
      </c>
      <c r="M1413" s="400">
        <f>VLOOKUP(C1413,Hoja2!$D$2:$N$5000,11,FALSE)</f>
        <v>23.631160000000001</v>
      </c>
    </row>
    <row r="1414" spans="1:15">
      <c r="A1414" s="529"/>
      <c r="B1414" s="529"/>
      <c r="C1414" s="398" t="s">
        <v>1281</v>
      </c>
      <c r="D1414" s="221" t="str">
        <f>VLOOKUP(C1414,Hoja2!$D$2:$N$5000,2,FALSE)</f>
        <v>Otros</v>
      </c>
      <c r="E1414" s="298">
        <f>VLOOKUP(C1414,Hoja2!$D$2:$N$5000,3,FALSE)</f>
        <v>7</v>
      </c>
      <c r="F1414" s="217">
        <f>VLOOKUP(C1414,Hoja2!$D$2:$N$5000,4,FALSE)</f>
        <v>42614</v>
      </c>
      <c r="G1414" s="217">
        <f>VLOOKUP(C1414,Hoja2!$D$2:$N$5000,5,FALSE)</f>
        <v>44561</v>
      </c>
      <c r="H1414" s="218">
        <f>VLOOKUP(C1414,Hoja2!$D$2:$N$5000,6,FALSE)</f>
        <v>0.42797800000000003</v>
      </c>
      <c r="I1414" s="218">
        <f>VLOOKUP(C1414,Hoja2!$D$2:$N$5000,7,FALSE)</f>
        <v>0.25858500000000001</v>
      </c>
      <c r="J1414" s="218">
        <f>VLOOKUP(C1414,Hoja2!$D$2:$N$5000,8,FALSE)</f>
        <v>6.9080000000000003E-2</v>
      </c>
      <c r="K1414" s="218">
        <f>VLOOKUP(C1414,Hoja2!$D$2:$N$5000,9,FALSE)</f>
        <v>6.5319000000000002E-2</v>
      </c>
      <c r="L1414" s="218">
        <f>VLOOKUP(C1414,Hoja2!$D$2:$N$5000,10,FALSE)</f>
        <v>13.761362999999999</v>
      </c>
      <c r="M1414" s="218">
        <f>VLOOKUP(C1414,Hoja2!$D$2:$N$5000,11,FALSE)</f>
        <v>24.356375</v>
      </c>
    </row>
    <row r="1415" spans="1:15" ht="12.75">
      <c r="A1415" s="530" t="s">
        <v>4063</v>
      </c>
      <c r="B1415" s="531"/>
      <c r="C1415" s="531"/>
      <c r="D1415" s="531"/>
      <c r="E1415" s="531"/>
      <c r="F1415" s="531"/>
      <c r="G1415" s="532"/>
      <c r="H1415" s="195">
        <f>+Hoja3!S33</f>
        <v>0.21129600000000001</v>
      </c>
      <c r="I1415" s="195">
        <f>+Hoja3!T33</f>
        <v>0.79919600000000002</v>
      </c>
      <c r="J1415"/>
      <c r="K1415"/>
      <c r="L1415" s="195">
        <f>+Hoja3!W33</f>
        <v>427268.093544</v>
      </c>
      <c r="M1415" s="195">
        <f>+Hoja3!X33</f>
        <v>17.971893000000001</v>
      </c>
    </row>
    <row r="1416" spans="1:15">
      <c r="A1416" s="536"/>
      <c r="B1416" s="537"/>
      <c r="C1416" s="537"/>
      <c r="D1416" s="537"/>
      <c r="E1416" s="537"/>
      <c r="F1416" s="537"/>
      <c r="G1416" s="537"/>
      <c r="H1416" s="537"/>
      <c r="I1416" s="537"/>
      <c r="J1416" s="537"/>
      <c r="K1416" s="537"/>
      <c r="L1416" s="537"/>
      <c r="M1416" s="538"/>
    </row>
    <row r="1417" spans="1:15" s="392" customFormat="1">
      <c r="A1417" s="528" t="s">
        <v>7191</v>
      </c>
      <c r="B1417" s="528" t="s">
        <v>3818</v>
      </c>
      <c r="C1417" s="398" t="s">
        <v>6382</v>
      </c>
      <c r="D1417" s="402" t="str">
        <f>VLOOKUP(C1417,Hoja2!$D$2:$N$5000,2,FALSE)</f>
        <v>Agroindustria</v>
      </c>
      <c r="E1417" s="397">
        <f>VLOOKUP(C1417,Hoja2!$D$2:$N$5000,3,FALSE)</f>
        <v>4</v>
      </c>
      <c r="F1417" s="399">
        <f>VLOOKUP(C1417,Hoja2!$D$2:$N$5000,4,FALSE)</f>
        <v>44348</v>
      </c>
      <c r="G1417" s="399">
        <f>VLOOKUP(C1417,Hoja2!$D$2:$N$5000,5,FALSE)</f>
        <v>45838</v>
      </c>
      <c r="H1417" s="400">
        <f>VLOOKUP(C1417,Hoja2!$D$2:$N$5000,6,FALSE)</f>
        <v>0.20815900000000001</v>
      </c>
      <c r="I1417" s="400">
        <f>VLOOKUP(C1417,Hoja2!$D$2:$N$5000,7,FALSE)</f>
        <v>0.45827000000000001</v>
      </c>
      <c r="J1417" s="400">
        <f>VLOOKUP(C1417,Hoja2!$D$2:$N$5000,8,FALSE)</f>
        <v>1.1534792</v>
      </c>
      <c r="K1417" s="400">
        <f>VLOOKUP(C1417,Hoja2!$D$2:$N$5000,9,FALSE)</f>
        <v>1.150236</v>
      </c>
      <c r="L1417" s="400">
        <f>VLOOKUP(C1417,Hoja2!$D$2:$N$5000,10,FALSE)</f>
        <v>402.05259799999999</v>
      </c>
      <c r="M1417" s="400">
        <f>VLOOKUP(C1417,Hoja2!$D$2:$N$5000,11,FALSE)</f>
        <v>15.819016</v>
      </c>
    </row>
    <row r="1418" spans="1:15" s="392" customFormat="1">
      <c r="A1418" s="529"/>
      <c r="B1418" s="542"/>
      <c r="C1418" s="398" t="s">
        <v>6798</v>
      </c>
      <c r="D1418" s="402" t="str">
        <f>VLOOKUP(C1418,Hoja2!$D$2:$N$5000,2,FALSE)</f>
        <v>Agroindustria</v>
      </c>
      <c r="E1418" s="397">
        <f>VLOOKUP(C1418,Hoja2!$D$2:$N$5000,3,FALSE)</f>
        <v>1</v>
      </c>
      <c r="F1418" s="399">
        <f>VLOOKUP(C1418,Hoja2!$D$2:$N$5000,4,FALSE)</f>
        <v>44348</v>
      </c>
      <c r="G1418" s="399">
        <f>VLOOKUP(C1418,Hoja2!$D$2:$N$5000,5,FALSE)</f>
        <v>47848</v>
      </c>
      <c r="H1418" s="400">
        <f>VLOOKUP(C1418,Hoja2!$D$2:$N$5000,6,FALSE)</f>
        <v>0.11304400000000001</v>
      </c>
      <c r="I1418" s="400">
        <f>VLOOKUP(C1418,Hoja2!$D$2:$N$5000,7,FALSE)</f>
        <v>0.53382799999999997</v>
      </c>
      <c r="J1418" s="400">
        <f>VLOOKUP(C1418,Hoja2!$D$2:$N$5000,8,FALSE)</f>
        <v>0.94492359999999997</v>
      </c>
      <c r="K1418" s="400">
        <f>VLOOKUP(C1418,Hoja2!$D$2:$N$5000,9,FALSE)</f>
        <v>0.66181500000000004</v>
      </c>
      <c r="L1418" s="400">
        <f>VLOOKUP(C1418,Hoja2!$D$2:$N$5000,10,FALSE)</f>
        <v>381.74905699999999</v>
      </c>
      <c r="M1418" s="400">
        <f>VLOOKUP(C1418,Hoja2!$D$2:$N$5000,11,FALSE)</f>
        <v>13.750431000000001</v>
      </c>
    </row>
    <row r="1419" spans="1:15" s="392" customFormat="1">
      <c r="A1419" s="529"/>
      <c r="B1419" s="528" t="s">
        <v>3817</v>
      </c>
      <c r="C1419" s="398" t="s">
        <v>6340</v>
      </c>
      <c r="D1419" s="402" t="str">
        <f>VLOOKUP(C1419,Hoja2!$D$2:$N$5000,2,FALSE)</f>
        <v>Agroindustria</v>
      </c>
      <c r="E1419" s="397">
        <f>VLOOKUP(C1419,Hoja2!$D$2:$N$5000,3,FALSE)</f>
        <v>5</v>
      </c>
      <c r="F1419" s="399">
        <f>VLOOKUP(C1419,Hoja2!$D$2:$N$5000,4,FALSE)</f>
        <v>44348</v>
      </c>
      <c r="G1419" s="399">
        <f>VLOOKUP(C1419,Hoja2!$D$2:$N$5000,5,FALSE)</f>
        <v>45838</v>
      </c>
      <c r="H1419" s="400">
        <f>VLOOKUP(C1419,Hoja2!$D$2:$N$5000,6,FALSE)</f>
        <v>0.24217</v>
      </c>
      <c r="I1419" s="400">
        <f>VLOOKUP(C1419,Hoja2!$D$2:$N$5000,7,FALSE)</f>
        <v>0.59820499999999999</v>
      </c>
      <c r="J1419" s="400">
        <f>VLOOKUP(C1419,Hoja2!$D$2:$N$5000,8,FALSE)</f>
        <v>0.3280112</v>
      </c>
      <c r="K1419" s="400">
        <f>VLOOKUP(C1419,Hoja2!$D$2:$N$5000,9,FALSE)</f>
        <v>0.339978</v>
      </c>
      <c r="L1419" s="400">
        <f>VLOOKUP(C1419,Hoja2!$D$2:$N$5000,10,FALSE)</f>
        <v>151.35136199999999</v>
      </c>
      <c r="M1419" s="400">
        <f>VLOOKUP(C1419,Hoja2!$D$2:$N$5000,11,FALSE)</f>
        <v>14.41521</v>
      </c>
    </row>
    <row r="1420" spans="1:15" s="392" customFormat="1">
      <c r="A1420" s="529"/>
      <c r="B1420" s="529"/>
      <c r="C1420" s="398" t="s">
        <v>6342</v>
      </c>
      <c r="D1420" s="402" t="str">
        <f>VLOOKUP(C1420,Hoja2!$D$2:$N$5000,2,FALSE)</f>
        <v>Agroindustria</v>
      </c>
      <c r="E1420" s="397">
        <f>VLOOKUP(C1420,Hoja2!$D$2:$N$5000,3,FALSE)</f>
        <v>5</v>
      </c>
      <c r="F1420" s="399">
        <f>VLOOKUP(C1420,Hoja2!$D$2:$N$5000,4,FALSE)</f>
        <v>44348</v>
      </c>
      <c r="G1420" s="399">
        <f>VLOOKUP(C1420,Hoja2!$D$2:$N$5000,5,FALSE)</f>
        <v>45838</v>
      </c>
      <c r="H1420" s="400">
        <f>VLOOKUP(C1420,Hoja2!$D$2:$N$5000,6,FALSE)</f>
        <v>0.20958199999999999</v>
      </c>
      <c r="I1420" s="400">
        <f>VLOOKUP(C1420,Hoja2!$D$2:$N$5000,7,FALSE)</f>
        <v>0.77305299999999999</v>
      </c>
      <c r="J1420" s="400">
        <f>VLOOKUP(C1420,Hoja2!$D$2:$N$5000,8,FALSE)</f>
        <v>0.87711159999999999</v>
      </c>
      <c r="K1420" s="400">
        <f>VLOOKUP(C1420,Hoja2!$D$2:$N$5000,9,FALSE)</f>
        <v>0.87934000000000001</v>
      </c>
      <c r="L1420" s="400">
        <f>VLOOKUP(C1420,Hoja2!$D$2:$N$5000,10,FALSE)</f>
        <v>523.011931</v>
      </c>
      <c r="M1420" s="400">
        <f>VLOOKUP(C1420,Hoja2!$D$2:$N$5000,11,FALSE)</f>
        <v>13.124789</v>
      </c>
    </row>
    <row r="1421" spans="1:15" s="392" customFormat="1" ht="12.75">
      <c r="A1421" s="530" t="s">
        <v>7192</v>
      </c>
      <c r="B1421" s="531"/>
      <c r="C1421" s="531"/>
      <c r="D1421" s="531"/>
      <c r="E1421" s="531"/>
      <c r="F1421" s="531"/>
      <c r="G1421" s="532"/>
      <c r="H1421" s="393">
        <f>+Hoja3!S34</f>
        <v>0.19044</v>
      </c>
      <c r="I1421" s="393">
        <f>+Hoja3!T34</f>
        <v>0.695164</v>
      </c>
      <c r="J1421" s="376"/>
      <c r="K1421" s="376"/>
      <c r="L1421" s="393">
        <f>+Hoja3!W34</f>
        <v>1866.0802960000001</v>
      </c>
      <c r="M1421" s="393">
        <f>+Hoja3!X34</f>
        <v>14.145519999999999</v>
      </c>
      <c r="O1421" s="286"/>
    </row>
    <row r="1422" spans="1:15" s="392" customFormat="1">
      <c r="A1422" s="536"/>
      <c r="B1422" s="537"/>
      <c r="C1422" s="537"/>
      <c r="D1422" s="537"/>
      <c r="E1422" s="537"/>
      <c r="F1422" s="537"/>
      <c r="G1422" s="537"/>
      <c r="H1422" s="537"/>
      <c r="I1422" s="537"/>
      <c r="J1422" s="537"/>
      <c r="K1422" s="537"/>
      <c r="L1422" s="537"/>
      <c r="M1422" s="538"/>
      <c r="O1422" s="286"/>
    </row>
    <row r="1423" spans="1:15">
      <c r="A1423" s="528" t="s">
        <v>4064</v>
      </c>
      <c r="B1423" s="297" t="s">
        <v>3819</v>
      </c>
      <c r="C1423" s="365" t="s">
        <v>5235</v>
      </c>
      <c r="D1423" s="221" t="str">
        <f>VLOOKUP(C1423,Hoja2!$D$2:$N$5000,2,FALSE)</f>
        <v>Minería</v>
      </c>
      <c r="E1423" s="215">
        <f>VLOOKUP(C1423,Hoja2!$D$2:$N$5000,3,FALSE)</f>
        <v>5</v>
      </c>
      <c r="F1423" s="217">
        <f>VLOOKUP(C1423,Hoja2!$D$2:$N$5000,4,FALSE)</f>
        <v>40817</v>
      </c>
      <c r="G1423" s="217">
        <f>VLOOKUP(C1423,Hoja2!$D$2:$N$5000,5,FALSE)</f>
        <v>46295</v>
      </c>
      <c r="H1423" s="218">
        <f>VLOOKUP(C1423,Hoja2!$D$2:$N$5000,6,FALSE)</f>
        <v>0.21043200000000001</v>
      </c>
      <c r="I1423" s="218">
        <f>VLOOKUP(C1423,Hoja2!$D$2:$N$5000,7,FALSE)</f>
        <v>0.92927400000000004</v>
      </c>
      <c r="J1423" s="218">
        <f>VLOOKUP(C1423,Hoja2!$D$2:$N$5000,8,FALSE)</f>
        <v>118.1334332</v>
      </c>
      <c r="K1423" s="218">
        <f>VLOOKUP(C1423,Hoja2!$D$2:$N$5000,9,FALSE)</f>
        <v>118.11</v>
      </c>
      <c r="L1423" s="218">
        <f>VLOOKUP(C1423,Hoja2!$D$2:$N$5000,10,FALSE)</f>
        <v>81675.13</v>
      </c>
      <c r="M1423" s="218">
        <f>VLOOKUP(C1423,Hoja2!$D$2:$N$5000,11,FALSE)</f>
        <v>17.420601999999999</v>
      </c>
    </row>
    <row r="1424" spans="1:15">
      <c r="A1424" s="529"/>
      <c r="B1424" s="540" t="s">
        <v>3817</v>
      </c>
      <c r="C1424" s="365" t="s">
        <v>5360</v>
      </c>
      <c r="D1424" s="221" t="str">
        <f>VLOOKUP(C1424,Hoja2!$D$2:$N$5000,2,FALSE)</f>
        <v>Comercio</v>
      </c>
      <c r="E1424" s="215">
        <f>VLOOKUP(C1424,Hoja2!$D$2:$N$5000,3,FALSE)</f>
        <v>6</v>
      </c>
      <c r="F1424" s="217">
        <f>VLOOKUP(C1424,Hoja2!$D$2:$N$5000,4,FALSE)</f>
        <v>44013</v>
      </c>
      <c r="G1424" s="217">
        <f>VLOOKUP(C1424,Hoja2!$D$2:$N$5000,5,FALSE)</f>
        <v>44561</v>
      </c>
      <c r="H1424" s="218">
        <f>VLOOKUP(C1424,Hoja2!$D$2:$N$5000,6,FALSE)</f>
        <v>0.27814299999999997</v>
      </c>
      <c r="I1424" s="218">
        <f>VLOOKUP(C1424,Hoja2!$D$2:$N$5000,7,FALSE)</f>
        <v>0.60527399999999998</v>
      </c>
      <c r="J1424" s="218">
        <f>VLOOKUP(C1424,Hoja2!$D$2:$N$5000,8,FALSE)</f>
        <v>1.9063752</v>
      </c>
      <c r="K1424" s="218">
        <f>VLOOKUP(C1424,Hoja2!$D$2:$N$5000,9,FALSE)</f>
        <v>1.921948</v>
      </c>
      <c r="L1424" s="218">
        <f>VLOOKUP(C1424,Hoja2!$D$2:$N$5000,10,FALSE)</f>
        <v>884.50851299999999</v>
      </c>
      <c r="M1424" s="218">
        <f>VLOOKUP(C1424,Hoja2!$D$2:$N$5000,11,FALSE)</f>
        <v>12.620729000000001</v>
      </c>
    </row>
    <row r="1425" spans="1:13">
      <c r="A1425" s="529"/>
      <c r="B1425" s="541"/>
      <c r="C1425" s="365" t="s">
        <v>5684</v>
      </c>
      <c r="D1425" s="221" t="str">
        <f>VLOOKUP(C1425,Hoja2!$D$2:$N$5000,2,FALSE)</f>
        <v>Comercio</v>
      </c>
      <c r="E1425" s="215">
        <f>VLOOKUP(C1425,Hoja2!$D$2:$N$5000,3,FALSE)</f>
        <v>8</v>
      </c>
      <c r="F1425" s="217">
        <f>VLOOKUP(C1425,Hoja2!$D$2:$N$5000,4,FALSE)</f>
        <v>43739</v>
      </c>
      <c r="G1425" s="217">
        <f>VLOOKUP(C1425,Hoja2!$D$2:$N$5000,5,FALSE)</f>
        <v>44561</v>
      </c>
      <c r="H1425" s="218">
        <f>VLOOKUP(C1425,Hoja2!$D$2:$N$5000,6,FALSE)</f>
        <v>0.23161999999999999</v>
      </c>
      <c r="I1425" s="218">
        <f>VLOOKUP(C1425,Hoja2!$D$2:$N$5000,7,FALSE)</f>
        <v>0.37621900000000003</v>
      </c>
      <c r="J1425" s="218">
        <f>VLOOKUP(C1425,Hoja2!$D$2:$N$5000,8,FALSE)</f>
        <v>7.6350799999999996E-2</v>
      </c>
      <c r="K1425" s="218">
        <f>VLOOKUP(C1425,Hoja2!$D$2:$N$5000,9,FALSE)</f>
        <v>4.4012000000000003E-2</v>
      </c>
      <c r="L1425" s="218">
        <f>VLOOKUP(C1425,Hoja2!$D$2:$N$5000,10,FALSE)</f>
        <v>22.155405999999999</v>
      </c>
      <c r="M1425" s="218">
        <f>VLOOKUP(C1425,Hoja2!$D$2:$N$5000,11,FALSE)</f>
        <v>12.211100999999999</v>
      </c>
    </row>
    <row r="1426" spans="1:13">
      <c r="A1426" s="529"/>
      <c r="B1426" s="541"/>
      <c r="C1426" s="365" t="s">
        <v>5682</v>
      </c>
      <c r="D1426" s="221" t="str">
        <f>VLOOKUP(C1426,Hoja2!$D$2:$N$5000,2,FALSE)</f>
        <v>Alimentos</v>
      </c>
      <c r="E1426" s="215">
        <f>VLOOKUP(C1426,Hoja2!$D$2:$N$5000,3,FALSE)</f>
        <v>7</v>
      </c>
      <c r="F1426" s="217">
        <f>VLOOKUP(C1426,Hoja2!$D$2:$N$5000,4,FALSE)</f>
        <v>43739</v>
      </c>
      <c r="G1426" s="217">
        <f>VLOOKUP(C1426,Hoja2!$D$2:$N$5000,5,FALSE)</f>
        <v>45565</v>
      </c>
      <c r="H1426" s="218">
        <f>VLOOKUP(C1426,Hoja2!$D$2:$N$5000,6,FALSE)</f>
        <v>0.16222500000000001</v>
      </c>
      <c r="I1426" s="218">
        <f>VLOOKUP(C1426,Hoja2!$D$2:$N$5000,7,FALSE)</f>
        <v>0.42475400000000002</v>
      </c>
      <c r="J1426" s="218">
        <f>VLOOKUP(C1426,Hoja2!$D$2:$N$5000,8,FALSE)</f>
        <v>0.65400000000000003</v>
      </c>
      <c r="K1426" s="218">
        <f>VLOOKUP(C1426,Hoja2!$D$2:$N$5000,9,FALSE)</f>
        <v>0.38892900000000002</v>
      </c>
      <c r="L1426" s="218">
        <f>VLOOKUP(C1426,Hoja2!$D$2:$N$5000,10,FALSE)</f>
        <v>212.939505</v>
      </c>
      <c r="M1426" s="218">
        <f>VLOOKUP(C1426,Hoja2!$D$2:$N$5000,11,FALSE)</f>
        <v>16.251671999999999</v>
      </c>
    </row>
    <row r="1427" spans="1:13">
      <c r="A1427" s="529"/>
      <c r="B1427" s="541"/>
      <c r="C1427" s="365" t="s">
        <v>3565</v>
      </c>
      <c r="D1427" s="221" t="str">
        <f>VLOOKUP(C1427,Hoja2!$D$2:$N$5000,2,FALSE)</f>
        <v>Comercio</v>
      </c>
      <c r="E1427" s="215">
        <f>VLOOKUP(C1427,Hoja2!$D$2:$N$5000,3,FALSE)</f>
        <v>7</v>
      </c>
      <c r="F1427" s="217">
        <f>VLOOKUP(C1427,Hoja2!$D$2:$N$5000,4,FALSE)</f>
        <v>43466</v>
      </c>
      <c r="G1427" s="217">
        <f>VLOOKUP(C1427,Hoja2!$D$2:$N$5000,5,FALSE)</f>
        <v>44561</v>
      </c>
      <c r="H1427" s="218">
        <f>VLOOKUP(C1427,Hoja2!$D$2:$N$5000,6,FALSE)</f>
        <v>0.31625500000000001</v>
      </c>
      <c r="I1427" s="218">
        <f>VLOOKUP(C1427,Hoja2!$D$2:$N$5000,7,FALSE)</f>
        <v>0.46924100000000002</v>
      </c>
      <c r="J1427" s="218">
        <f>VLOOKUP(C1427,Hoja2!$D$2:$N$5000,8,FALSE)</f>
        <v>0.19719999999999999</v>
      </c>
      <c r="K1427" s="218">
        <f>VLOOKUP(C1427,Hoja2!$D$2:$N$5000,9,FALSE)</f>
        <v>0.19589599999999999</v>
      </c>
      <c r="L1427" s="218">
        <f>VLOOKUP(C1427,Hoja2!$D$2:$N$5000,10,FALSE)</f>
        <v>70.883026999999998</v>
      </c>
      <c r="M1427" s="218">
        <f>VLOOKUP(C1427,Hoja2!$D$2:$N$5000,11,FALSE)</f>
        <v>13.969417</v>
      </c>
    </row>
    <row r="1428" spans="1:13">
      <c r="A1428" s="529"/>
      <c r="B1428" s="541"/>
      <c r="C1428" s="365" t="s">
        <v>5464</v>
      </c>
      <c r="D1428" s="221" t="str">
        <f>VLOOKUP(C1428,Hoja2!$D$2:$N$5000,2,FALSE)</f>
        <v>Comercio</v>
      </c>
      <c r="E1428" s="215">
        <f>VLOOKUP(C1428,Hoja2!$D$2:$N$5000,3,FALSE)</f>
        <v>7</v>
      </c>
      <c r="F1428" s="217">
        <f>VLOOKUP(C1428,Hoja2!$D$2:$N$5000,4,FALSE)</f>
        <v>43466</v>
      </c>
      <c r="G1428" s="217">
        <f>VLOOKUP(C1428,Hoja2!$D$2:$N$5000,5,FALSE)</f>
        <v>44561</v>
      </c>
      <c r="H1428" s="218">
        <f>VLOOKUP(C1428,Hoja2!$D$2:$N$5000,6,FALSE)</f>
        <v>0.25273299999999999</v>
      </c>
      <c r="I1428" s="218">
        <f>VLOOKUP(C1428,Hoja2!$D$2:$N$5000,7,FALSE)</f>
        <v>0.65879900000000002</v>
      </c>
      <c r="J1428" s="218">
        <f>VLOOKUP(C1428,Hoja2!$D$2:$N$5000,8,FALSE)</f>
        <v>0.88319999999999999</v>
      </c>
      <c r="K1428" s="218">
        <f>VLOOKUP(C1428,Hoja2!$D$2:$N$5000,9,FALSE)</f>
        <v>0.89493699999999998</v>
      </c>
      <c r="L1428" s="218">
        <f>VLOOKUP(C1428,Hoja2!$D$2:$N$5000,10,FALSE)</f>
        <v>445.71210600000001</v>
      </c>
      <c r="M1428" s="218">
        <f>VLOOKUP(C1428,Hoja2!$D$2:$N$5000,11,FALSE)</f>
        <v>12.243993</v>
      </c>
    </row>
    <row r="1429" spans="1:13">
      <c r="A1429" s="529"/>
      <c r="B1429" s="541"/>
      <c r="C1429" s="365" t="s">
        <v>5465</v>
      </c>
      <c r="D1429" s="221" t="str">
        <f>VLOOKUP(C1429,Hoja2!$D$2:$N$5000,2,FALSE)</f>
        <v>Comercio</v>
      </c>
      <c r="E1429" s="215">
        <f>VLOOKUP(C1429,Hoja2!$D$2:$N$5000,3,FALSE)</f>
        <v>7</v>
      </c>
      <c r="F1429" s="217">
        <f>VLOOKUP(C1429,Hoja2!$D$2:$N$5000,4,FALSE)</f>
        <v>43466</v>
      </c>
      <c r="G1429" s="217">
        <f>VLOOKUP(C1429,Hoja2!$D$2:$N$5000,5,FALSE)</f>
        <v>44561</v>
      </c>
      <c r="H1429" s="218">
        <f>VLOOKUP(C1429,Hoja2!$D$2:$N$5000,6,FALSE)</f>
        <v>0.20972499999999999</v>
      </c>
      <c r="I1429" s="218">
        <f>VLOOKUP(C1429,Hoja2!$D$2:$N$5000,7,FALSE)</f>
        <v>0.65672699999999995</v>
      </c>
      <c r="J1429" s="218">
        <f>VLOOKUP(C1429,Hoja2!$D$2:$N$5000,8,FALSE)</f>
        <v>0.12816</v>
      </c>
      <c r="K1429" s="218">
        <f>VLOOKUP(C1429,Hoja2!$D$2:$N$5000,9,FALSE)</f>
        <v>0.11444500000000001</v>
      </c>
      <c r="L1429" s="218">
        <f>VLOOKUP(C1429,Hoja2!$D$2:$N$5000,10,FALSE)</f>
        <v>64.473748000000001</v>
      </c>
      <c r="M1429" s="218">
        <f>VLOOKUP(C1429,Hoja2!$D$2:$N$5000,11,FALSE)</f>
        <v>11.712469</v>
      </c>
    </row>
    <row r="1430" spans="1:13">
      <c r="A1430" s="529"/>
      <c r="B1430" s="541"/>
      <c r="C1430" s="365" t="s">
        <v>5466</v>
      </c>
      <c r="D1430" s="221" t="str">
        <f>VLOOKUP(C1430,Hoja2!$D$2:$N$5000,2,FALSE)</f>
        <v>Comercio</v>
      </c>
      <c r="E1430" s="215">
        <f>VLOOKUP(C1430,Hoja2!$D$2:$N$5000,3,FALSE)</f>
        <v>7</v>
      </c>
      <c r="F1430" s="217">
        <f>VLOOKUP(C1430,Hoja2!$D$2:$N$5000,4,FALSE)</f>
        <v>43466</v>
      </c>
      <c r="G1430" s="217">
        <f>VLOOKUP(C1430,Hoja2!$D$2:$N$5000,5,FALSE)</f>
        <v>44561</v>
      </c>
      <c r="H1430" s="218">
        <f>VLOOKUP(C1430,Hoja2!$D$2:$N$5000,6,FALSE)</f>
        <v>0.20222799999999999</v>
      </c>
      <c r="I1430" s="218">
        <f>VLOOKUP(C1430,Hoja2!$D$2:$N$5000,7,FALSE)</f>
        <v>0.63053499999999996</v>
      </c>
      <c r="J1430" s="218">
        <f>VLOOKUP(C1430,Hoja2!$D$2:$N$5000,8,FALSE)</f>
        <v>0.1492</v>
      </c>
      <c r="K1430" s="218">
        <f>VLOOKUP(C1430,Hoja2!$D$2:$N$5000,9,FALSE)</f>
        <v>0.11856899999999999</v>
      </c>
      <c r="L1430" s="218">
        <f>VLOOKUP(C1430,Hoja2!$D$2:$N$5000,10,FALSE)</f>
        <v>72.063981999999996</v>
      </c>
      <c r="M1430" s="218">
        <f>VLOOKUP(C1430,Hoja2!$D$2:$N$5000,11,FALSE)</f>
        <v>11.416287000000001</v>
      </c>
    </row>
    <row r="1431" spans="1:13" s="361" customFormat="1">
      <c r="A1431" s="529"/>
      <c r="B1431" s="541"/>
      <c r="C1431" s="365" t="s">
        <v>5467</v>
      </c>
      <c r="D1431" s="369" t="str">
        <f>VLOOKUP(C1431,Hoja2!$D$2:$N$5000,2,FALSE)</f>
        <v>Comercio</v>
      </c>
      <c r="E1431" s="364">
        <f>VLOOKUP(C1431,Hoja2!$D$2:$N$5000,3,FALSE)</f>
        <v>7</v>
      </c>
      <c r="F1431" s="366">
        <f>VLOOKUP(C1431,Hoja2!$D$2:$N$5000,4,FALSE)</f>
        <v>43466</v>
      </c>
      <c r="G1431" s="366">
        <f>VLOOKUP(C1431,Hoja2!$D$2:$N$5000,5,FALSE)</f>
        <v>44561</v>
      </c>
      <c r="H1431" s="367">
        <f>VLOOKUP(C1431,Hoja2!$D$2:$N$5000,6,FALSE)</f>
        <v>0.209199</v>
      </c>
      <c r="I1431" s="367">
        <f>VLOOKUP(C1431,Hoja2!$D$2:$N$5000,7,FALSE)</f>
        <v>0.66349000000000002</v>
      </c>
      <c r="J1431" s="367">
        <f>VLOOKUP(C1431,Hoja2!$D$2:$N$5000,8,FALSE)</f>
        <v>0.2248</v>
      </c>
      <c r="K1431" s="367">
        <f>VLOOKUP(C1431,Hoja2!$D$2:$N$5000,9,FALSE)</f>
        <v>0.22270300000000001</v>
      </c>
      <c r="L1431" s="367">
        <f>VLOOKUP(C1431,Hoja2!$D$2:$N$5000,10,FALSE)</f>
        <v>114.25403</v>
      </c>
      <c r="M1431" s="367">
        <f>VLOOKUP(C1431,Hoja2!$D$2:$N$5000,11,FALSE)</f>
        <v>12.110004</v>
      </c>
    </row>
    <row r="1432" spans="1:13">
      <c r="A1432" s="529"/>
      <c r="B1432" s="541"/>
      <c r="C1432" s="365" t="s">
        <v>5468</v>
      </c>
      <c r="D1432" s="369" t="str">
        <f>VLOOKUP(C1432,Hoja2!$D$2:$N$5000,2,FALSE)</f>
        <v>Comercio</v>
      </c>
      <c r="E1432" s="364">
        <f>VLOOKUP(C1432,Hoja2!$D$2:$N$5000,3,FALSE)</f>
        <v>7</v>
      </c>
      <c r="F1432" s="366">
        <f>VLOOKUP(C1432,Hoja2!$D$2:$N$5000,4,FALSE)</f>
        <v>43466</v>
      </c>
      <c r="G1432" s="366">
        <f>VLOOKUP(C1432,Hoja2!$D$2:$N$5000,5,FALSE)</f>
        <v>44561</v>
      </c>
      <c r="H1432" s="367">
        <f>VLOOKUP(C1432,Hoja2!$D$2:$N$5000,6,FALSE)</f>
        <v>0.228043</v>
      </c>
      <c r="I1432" s="367">
        <f>VLOOKUP(C1432,Hoja2!$D$2:$N$5000,7,FALSE)</f>
        <v>0.75465300000000002</v>
      </c>
      <c r="J1432" s="367">
        <f>VLOOKUP(C1432,Hoja2!$D$2:$N$5000,8,FALSE)</f>
        <v>0.19159999999999999</v>
      </c>
      <c r="K1432" s="367">
        <f>VLOOKUP(C1432,Hoja2!$D$2:$N$5000,9,FALSE)</f>
        <v>0.192803</v>
      </c>
      <c r="L1432" s="367">
        <f>VLOOKUP(C1432,Hoja2!$D$2:$N$5000,10,FALSE)</f>
        <v>110.760586</v>
      </c>
      <c r="M1432" s="367">
        <f>VLOOKUP(C1432,Hoja2!$D$2:$N$5000,11,FALSE)</f>
        <v>11.634059000000001</v>
      </c>
    </row>
    <row r="1433" spans="1:13">
      <c r="A1433" s="529"/>
      <c r="B1433" s="541"/>
      <c r="C1433" s="365" t="s">
        <v>5469</v>
      </c>
      <c r="D1433" s="221" t="str">
        <f>VLOOKUP(C1433,Hoja2!$D$2:$N$5000,2,FALSE)</f>
        <v>Comercio</v>
      </c>
      <c r="E1433" s="215">
        <f>VLOOKUP(C1433,Hoja2!$D$2:$N$5000,3,FALSE)</f>
        <v>7</v>
      </c>
      <c r="F1433" s="217">
        <f>VLOOKUP(C1433,Hoja2!$D$2:$N$5000,4,FALSE)</f>
        <v>43466</v>
      </c>
      <c r="G1433" s="217">
        <f>VLOOKUP(C1433,Hoja2!$D$2:$N$5000,5,FALSE)</f>
        <v>44561</v>
      </c>
      <c r="H1433" s="218">
        <f>VLOOKUP(C1433,Hoja2!$D$2:$N$5000,6,FALSE)</f>
        <v>0.25381100000000001</v>
      </c>
      <c r="I1433" s="218">
        <f>VLOOKUP(C1433,Hoja2!$D$2:$N$5000,7,FALSE)</f>
        <v>0.69345500000000004</v>
      </c>
      <c r="J1433" s="218">
        <f>VLOOKUP(C1433,Hoja2!$D$2:$N$5000,8,FALSE)</f>
        <v>0.4536</v>
      </c>
      <c r="K1433" s="218">
        <f>VLOOKUP(C1433,Hoja2!$D$2:$N$5000,9,FALSE)</f>
        <v>0.46808899999999998</v>
      </c>
      <c r="L1433" s="218">
        <f>VLOOKUP(C1433,Hoja2!$D$2:$N$5000,10,FALSE)</f>
        <v>240.953902</v>
      </c>
      <c r="M1433" s="218">
        <f>VLOOKUP(C1433,Hoja2!$D$2:$N$5000,11,FALSE)</f>
        <v>12.095069000000001</v>
      </c>
    </row>
    <row r="1434" spans="1:13">
      <c r="A1434" s="529"/>
      <c r="B1434" s="541"/>
      <c r="C1434" s="365" t="s">
        <v>5463</v>
      </c>
      <c r="D1434" s="221" t="str">
        <f>VLOOKUP(C1434,Hoja2!$D$2:$N$5000,2,FALSE)</f>
        <v>Comercio</v>
      </c>
      <c r="E1434" s="215">
        <f>VLOOKUP(C1434,Hoja2!$D$2:$N$5000,3,FALSE)</f>
        <v>6</v>
      </c>
      <c r="F1434" s="217">
        <f>VLOOKUP(C1434,Hoja2!$D$2:$N$5000,4,FALSE)</f>
        <v>43466</v>
      </c>
      <c r="G1434" s="217">
        <f>VLOOKUP(C1434,Hoja2!$D$2:$N$5000,5,FALSE)</f>
        <v>44561</v>
      </c>
      <c r="H1434" s="218">
        <f>VLOOKUP(C1434,Hoja2!$D$2:$N$5000,6,FALSE)</f>
        <v>0.233602</v>
      </c>
      <c r="I1434" s="218">
        <f>VLOOKUP(C1434,Hoja2!$D$2:$N$5000,7,FALSE)</f>
        <v>0.634903</v>
      </c>
      <c r="J1434" s="218">
        <f>VLOOKUP(C1434,Hoja2!$D$2:$N$5000,8,FALSE)</f>
        <v>0.19320000000000001</v>
      </c>
      <c r="K1434" s="218">
        <f>VLOOKUP(C1434,Hoja2!$D$2:$N$5000,9,FALSE)</f>
        <v>0.17766699999999999</v>
      </c>
      <c r="L1434" s="218">
        <f>VLOOKUP(C1434,Hoja2!$D$2:$N$5000,10,FALSE)</f>
        <v>93.584984000000006</v>
      </c>
      <c r="M1434" s="218">
        <f>VLOOKUP(C1434,Hoja2!$D$2:$N$5000,11,FALSE)</f>
        <v>11.994176</v>
      </c>
    </row>
    <row r="1435" spans="1:13">
      <c r="A1435" s="529"/>
      <c r="B1435" s="541"/>
      <c r="C1435" s="365" t="s">
        <v>5470</v>
      </c>
      <c r="D1435" s="221" t="str">
        <f>VLOOKUP(C1435,Hoja2!$D$2:$N$5000,2,FALSE)</f>
        <v>Comercio</v>
      </c>
      <c r="E1435" s="215">
        <f>VLOOKUP(C1435,Hoja2!$D$2:$N$5000,3,FALSE)</f>
        <v>7</v>
      </c>
      <c r="F1435" s="217">
        <f>VLOOKUP(C1435,Hoja2!$D$2:$N$5000,4,FALSE)</f>
        <v>43678</v>
      </c>
      <c r="G1435" s="217">
        <f>VLOOKUP(C1435,Hoja2!$D$2:$N$5000,5,FALSE)</f>
        <v>44561</v>
      </c>
      <c r="H1435" s="218">
        <f>VLOOKUP(C1435,Hoja2!$D$2:$N$5000,6,FALSE)</f>
        <v>0.25272099999999997</v>
      </c>
      <c r="I1435" s="218">
        <f>VLOOKUP(C1435,Hoja2!$D$2:$N$5000,7,FALSE)</f>
        <v>0.70119600000000004</v>
      </c>
      <c r="J1435" s="218">
        <f>VLOOKUP(C1435,Hoja2!$D$2:$N$5000,8,FALSE)</f>
        <v>0.1172</v>
      </c>
      <c r="K1435" s="218">
        <f>VLOOKUP(C1435,Hoja2!$D$2:$N$5000,9,FALSE)</f>
        <v>0.120631</v>
      </c>
      <c r="L1435" s="218">
        <f>VLOOKUP(C1435,Hoja2!$D$2:$N$5000,10,FALSE)</f>
        <v>62.953023999999999</v>
      </c>
      <c r="M1435" s="218">
        <f>VLOOKUP(C1435,Hoja2!$D$2:$N$5000,11,FALSE)</f>
        <v>12.034700000000001</v>
      </c>
    </row>
    <row r="1436" spans="1:13">
      <c r="A1436" s="529"/>
      <c r="B1436" s="541"/>
      <c r="C1436" s="365" t="s">
        <v>5471</v>
      </c>
      <c r="D1436" s="221" t="str">
        <f>VLOOKUP(C1436,Hoja2!$D$2:$N$5000,2,FALSE)</f>
        <v>Comercio</v>
      </c>
      <c r="E1436" s="215">
        <f>VLOOKUP(C1436,Hoja2!$D$2:$N$5000,3,FALSE)</f>
        <v>7</v>
      </c>
      <c r="F1436" s="217">
        <f>VLOOKUP(C1436,Hoja2!$D$2:$N$5000,4,FALSE)</f>
        <v>43678</v>
      </c>
      <c r="G1436" s="217">
        <f>VLOOKUP(C1436,Hoja2!$D$2:$N$5000,5,FALSE)</f>
        <v>44561</v>
      </c>
      <c r="H1436" s="218">
        <f>VLOOKUP(C1436,Hoja2!$D$2:$N$5000,6,FALSE)</f>
        <v>0.199404</v>
      </c>
      <c r="I1436" s="218">
        <f>VLOOKUP(C1436,Hoja2!$D$2:$N$5000,7,FALSE)</f>
        <v>0.67186199999999996</v>
      </c>
      <c r="J1436" s="218">
        <f>VLOOKUP(C1436,Hoja2!$D$2:$N$5000,8,FALSE)</f>
        <v>0.46578599999999998</v>
      </c>
      <c r="K1436" s="218">
        <f>VLOOKUP(C1436,Hoja2!$D$2:$N$5000,9,FALSE)</f>
        <v>0.46499600000000002</v>
      </c>
      <c r="L1436" s="218">
        <f>VLOOKUP(C1436,Hoja2!$D$2:$N$5000,10,FALSE)</f>
        <v>239.722497</v>
      </c>
      <c r="M1436" s="218">
        <f>VLOOKUP(C1436,Hoja2!$D$2:$N$5000,11,FALSE)</f>
        <v>12.088393999999999</v>
      </c>
    </row>
    <row r="1437" spans="1:13">
      <c r="A1437" s="529"/>
      <c r="B1437" s="541"/>
      <c r="C1437" s="365" t="s">
        <v>5472</v>
      </c>
      <c r="D1437" s="221" t="str">
        <f>VLOOKUP(C1437,Hoja2!$D$2:$N$5000,2,FALSE)</f>
        <v>Comercio</v>
      </c>
      <c r="E1437" s="215">
        <f>VLOOKUP(C1437,Hoja2!$D$2:$N$5000,3,FALSE)</f>
        <v>10</v>
      </c>
      <c r="F1437" s="217">
        <f>VLOOKUP(C1437,Hoja2!$D$2:$N$5000,4,FALSE)</f>
        <v>43678</v>
      </c>
      <c r="G1437" s="217">
        <f>VLOOKUP(C1437,Hoja2!$D$2:$N$5000,5,FALSE)</f>
        <v>44561</v>
      </c>
      <c r="H1437" s="218">
        <f>VLOOKUP(C1437,Hoja2!$D$2:$N$5000,6,FALSE)</f>
        <v>0.239205</v>
      </c>
      <c r="I1437" s="218">
        <f>VLOOKUP(C1437,Hoja2!$D$2:$N$5000,7,FALSE)</f>
        <v>0.74188100000000001</v>
      </c>
      <c r="J1437" s="218">
        <f>VLOOKUP(C1437,Hoja2!$D$2:$N$5000,8,FALSE)</f>
        <v>0.27109080000000002</v>
      </c>
      <c r="K1437" s="218">
        <f>VLOOKUP(C1437,Hoja2!$D$2:$N$5000,9,FALSE)</f>
        <v>0.28669</v>
      </c>
      <c r="L1437" s="218">
        <f>VLOOKUP(C1437,Hoja2!$D$2:$N$5000,10,FALSE)</f>
        <v>155.81695500000001</v>
      </c>
      <c r="M1437" s="218">
        <f>VLOOKUP(C1437,Hoja2!$D$2:$N$5000,11,FALSE)</f>
        <v>11.860526</v>
      </c>
    </row>
    <row r="1438" spans="1:13">
      <c r="A1438" s="529"/>
      <c r="B1438" s="541"/>
      <c r="C1438" s="365" t="s">
        <v>5473</v>
      </c>
      <c r="D1438" s="221" t="str">
        <f>VLOOKUP(C1438,Hoja2!$D$2:$N$5000,2,FALSE)</f>
        <v>Comercio</v>
      </c>
      <c r="E1438" s="215">
        <f>VLOOKUP(C1438,Hoja2!$D$2:$N$5000,3,FALSE)</f>
        <v>6</v>
      </c>
      <c r="F1438" s="217">
        <f>VLOOKUP(C1438,Hoja2!$D$2:$N$5000,4,FALSE)</f>
        <v>43739</v>
      </c>
      <c r="G1438" s="217">
        <f>VLOOKUP(C1438,Hoja2!$D$2:$N$5000,5,FALSE)</f>
        <v>45199</v>
      </c>
      <c r="H1438" s="218">
        <f>VLOOKUP(C1438,Hoja2!$D$2:$N$5000,6,FALSE)</f>
        <v>0.24326600000000001</v>
      </c>
      <c r="I1438" s="218">
        <f>VLOOKUP(C1438,Hoja2!$D$2:$N$5000,7,FALSE)</f>
        <v>0.76226700000000003</v>
      </c>
      <c r="J1438" s="218">
        <f>VLOOKUP(C1438,Hoja2!$D$2:$N$5000,8,FALSE)</f>
        <v>0.26319999999999999</v>
      </c>
      <c r="K1438" s="218">
        <f>VLOOKUP(C1438,Hoja2!$D$2:$N$5000,9,FALSE)</f>
        <v>0.27083200000000002</v>
      </c>
      <c r="L1438" s="218">
        <f>VLOOKUP(C1438,Hoja2!$D$2:$N$5000,10,FALSE)</f>
        <v>153.323712</v>
      </c>
      <c r="M1438" s="218">
        <f>VLOOKUP(C1438,Hoja2!$D$2:$N$5000,11,FALSE)</f>
        <v>17.478783</v>
      </c>
    </row>
    <row r="1439" spans="1:13">
      <c r="A1439" s="529"/>
      <c r="B1439" s="541"/>
      <c r="C1439" s="365" t="s">
        <v>5474</v>
      </c>
      <c r="D1439" s="221" t="str">
        <f>VLOOKUP(C1439,Hoja2!$D$2:$N$5000,2,FALSE)</f>
        <v>Comercio</v>
      </c>
      <c r="E1439" s="215">
        <f>VLOOKUP(C1439,Hoja2!$D$2:$N$5000,3,FALSE)</f>
        <v>7</v>
      </c>
      <c r="F1439" s="217">
        <f>VLOOKUP(C1439,Hoja2!$D$2:$N$5000,4,FALSE)</f>
        <v>43678</v>
      </c>
      <c r="G1439" s="217">
        <f>VLOOKUP(C1439,Hoja2!$D$2:$N$5000,5,FALSE)</f>
        <v>44561</v>
      </c>
      <c r="H1439" s="218">
        <f>VLOOKUP(C1439,Hoja2!$D$2:$N$5000,6,FALSE)</f>
        <v>0.19283500000000001</v>
      </c>
      <c r="I1439" s="218">
        <f>VLOOKUP(C1439,Hoja2!$D$2:$N$5000,7,FALSE)</f>
        <v>0.718777</v>
      </c>
      <c r="J1439" s="218">
        <f>VLOOKUP(C1439,Hoja2!$D$2:$N$5000,8,FALSE)</f>
        <v>1.0579799999999999</v>
      </c>
      <c r="K1439" s="218">
        <f>VLOOKUP(C1439,Hoja2!$D$2:$N$5000,9,FALSE)</f>
        <v>1.031034</v>
      </c>
      <c r="L1439" s="218">
        <f>VLOOKUP(C1439,Hoja2!$D$2:$N$5000,10,FALSE)</f>
        <v>582.52576999999997</v>
      </c>
      <c r="M1439" s="218">
        <f>VLOOKUP(C1439,Hoja2!$D$2:$N$5000,11,FALSE)</f>
        <v>11.700766</v>
      </c>
    </row>
    <row r="1440" spans="1:13">
      <c r="A1440" s="529"/>
      <c r="B1440" s="549"/>
      <c r="C1440" s="365" t="s">
        <v>6960</v>
      </c>
      <c r="D1440" s="221" t="str">
        <f>VLOOKUP(C1440,Hoja2!$D$2:$N$5000,2,FALSE)</f>
        <v>Comercio</v>
      </c>
      <c r="E1440" s="215">
        <f>VLOOKUP(C1440,Hoja2!$D$2:$N$5000,3,FALSE)</f>
        <v>4</v>
      </c>
      <c r="F1440" s="217">
        <f>VLOOKUP(C1440,Hoja2!$D$2:$N$5000,4,FALSE)</f>
        <v>44256</v>
      </c>
      <c r="G1440" s="217">
        <f>VLOOKUP(C1440,Hoja2!$D$2:$N$5000,5,FALSE)</f>
        <v>44561</v>
      </c>
      <c r="H1440" s="218">
        <f>VLOOKUP(C1440,Hoja2!$D$2:$N$5000,6,FALSE)</f>
        <v>0.21679999999999999</v>
      </c>
      <c r="I1440" s="218">
        <f>VLOOKUP(C1440,Hoja2!$D$2:$N$5000,7,FALSE)</f>
        <v>0.62564299999999995</v>
      </c>
      <c r="J1440" s="218">
        <f>VLOOKUP(C1440,Hoja2!$D$2:$N$5000,8,FALSE)</f>
        <v>0.80289920000000004</v>
      </c>
      <c r="K1440" s="218">
        <f>VLOOKUP(C1440,Hoja2!$D$2:$N$5000,9,FALSE)</f>
        <v>0.78923500000000002</v>
      </c>
      <c r="L1440" s="218">
        <f>VLOOKUP(C1440,Hoja2!$D$2:$N$5000,10,FALSE)</f>
        <v>390.24224700000002</v>
      </c>
      <c r="M1440" s="218">
        <f>VLOOKUP(C1440,Hoja2!$D$2:$N$5000,11,FALSE)</f>
        <v>12.277191999999999</v>
      </c>
    </row>
    <row r="1441" spans="1:15" ht="12.75">
      <c r="A1441" s="530" t="s">
        <v>4065</v>
      </c>
      <c r="B1441" s="531"/>
      <c r="C1441" s="531"/>
      <c r="D1441" s="531"/>
      <c r="E1441" s="531"/>
      <c r="F1441" s="531"/>
      <c r="G1441" s="532"/>
      <c r="H1441" s="195">
        <f>+Hoja3!S36</f>
        <v>0.21093300000000001</v>
      </c>
      <c r="I1441" s="195">
        <f>+Hoja3!T36</f>
        <v>0.83365800000000001</v>
      </c>
      <c r="J1441"/>
      <c r="K1441"/>
      <c r="L1441" s="195">
        <f>+Hoja3!W36</f>
        <v>32786.499549</v>
      </c>
      <c r="M1441" s="195">
        <f>+Hoja3!X36</f>
        <v>14.722526</v>
      </c>
      <c r="O1441" s="286"/>
    </row>
    <row r="1442" spans="1:15">
      <c r="A1442" s="536"/>
      <c r="B1442" s="537"/>
      <c r="C1442" s="537"/>
      <c r="D1442" s="537"/>
      <c r="E1442" s="537"/>
      <c r="F1442" s="537"/>
      <c r="G1442" s="537"/>
      <c r="H1442" s="537"/>
      <c r="I1442" s="537"/>
      <c r="J1442" s="537"/>
      <c r="K1442" s="537"/>
      <c r="L1442" s="537"/>
      <c r="M1442" s="538"/>
    </row>
    <row r="1443" spans="1:15">
      <c r="A1443" s="528" t="s">
        <v>4066</v>
      </c>
      <c r="B1443" s="540" t="s">
        <v>3818</v>
      </c>
      <c r="C1443" s="398" t="s">
        <v>7119</v>
      </c>
      <c r="D1443" s="221" t="str">
        <f>VLOOKUP(C1443,Hoja2!$D$2:$N$5000,2,FALSE)</f>
        <v>Construcción</v>
      </c>
      <c r="E1443" s="215">
        <f>VLOOKUP(C1443,Hoja2!$D$2:$N$5000,3,FALSE)</f>
        <v>11</v>
      </c>
      <c r="F1443" s="217">
        <f>VLOOKUP(C1443,Hoja2!$D$2:$N$5000,4,FALSE)</f>
        <v>43952</v>
      </c>
      <c r="G1443" s="217">
        <f>VLOOKUP(C1443,Hoja2!$D$2:$N$5000,5,FALSE)</f>
        <v>44926</v>
      </c>
      <c r="H1443" s="218">
        <f>VLOOKUP(C1443,Hoja2!$D$2:$N$5000,6,FALSE)</f>
        <v>0.19846</v>
      </c>
      <c r="I1443" s="218">
        <f>VLOOKUP(C1443,Hoja2!$D$2:$N$5000,7,FALSE)</f>
        <v>0.3518</v>
      </c>
      <c r="J1443" s="218">
        <f>VLOOKUP(C1443,Hoja2!$D$2:$N$5000,8,FALSE)</f>
        <v>0.57701999999999998</v>
      </c>
      <c r="K1443" s="218">
        <f>VLOOKUP(C1443,Hoja2!$D$2:$N$5000,9,FALSE)</f>
        <v>0.57930800000000005</v>
      </c>
      <c r="L1443" s="218">
        <f>VLOOKUP(C1443,Hoja2!$D$2:$N$5000,10,FALSE)</f>
        <v>151.784075</v>
      </c>
      <c r="M1443" s="218">
        <f>VLOOKUP(C1443,Hoja2!$D$2:$N$5000,11,FALSE)</f>
        <v>16.787196999999999</v>
      </c>
    </row>
    <row r="1444" spans="1:15">
      <c r="A1444" s="529"/>
      <c r="B1444" s="549"/>
      <c r="C1444" s="398" t="s">
        <v>5475</v>
      </c>
      <c r="D1444" s="221" t="str">
        <f>VLOOKUP(C1444,Hoja2!$D$2:$N$5000,2,FALSE)</f>
        <v>Minería</v>
      </c>
      <c r="E1444" s="215">
        <f>VLOOKUP(C1444,Hoja2!$D$2:$N$5000,3,FALSE)</f>
        <v>11</v>
      </c>
      <c r="F1444" s="217">
        <f>VLOOKUP(C1444,Hoja2!$D$2:$N$5000,4,FALSE)</f>
        <v>43647</v>
      </c>
      <c r="G1444" s="217">
        <f>VLOOKUP(C1444,Hoja2!$D$2:$N$5000,5,FALSE)</f>
        <v>44562</v>
      </c>
      <c r="H1444" s="218">
        <f>VLOOKUP(C1444,Hoja2!$D$2:$N$5000,6,FALSE)</f>
        <v>0.20479600000000001</v>
      </c>
      <c r="I1444" s="218">
        <f>VLOOKUP(C1444,Hoja2!$D$2:$N$5000,7,FALSE)</f>
        <v>0.87908600000000003</v>
      </c>
      <c r="J1444" s="218">
        <f>VLOOKUP(C1444,Hoja2!$D$2:$N$5000,8,FALSE)</f>
        <v>10.0425752</v>
      </c>
      <c r="K1444" s="218">
        <f>VLOOKUP(C1444,Hoja2!$D$2:$N$5000,9,FALSE)</f>
        <v>10.21232</v>
      </c>
      <c r="L1444" s="218">
        <f>VLOOKUP(C1444,Hoja2!$D$2:$N$5000,10,FALSE)</f>
        <v>6635.9036820000001</v>
      </c>
      <c r="M1444" s="218">
        <f>VLOOKUP(C1444,Hoja2!$D$2:$N$5000,11,FALSE)</f>
        <v>12.179622999999999</v>
      </c>
    </row>
    <row r="1445" spans="1:15">
      <c r="A1445" s="529"/>
      <c r="B1445" s="528" t="s">
        <v>3817</v>
      </c>
      <c r="C1445" s="398" t="s">
        <v>5478</v>
      </c>
      <c r="D1445" s="221" t="str">
        <f>VLOOKUP(C1445,Hoja2!$D$2:$N$5000,2,FALSE)</f>
        <v>Alimentos</v>
      </c>
      <c r="E1445" s="215">
        <f>VLOOKUP(C1445,Hoja2!$D$2:$N$5000,3,FALSE)</f>
        <v>6</v>
      </c>
      <c r="F1445" s="217">
        <f>VLOOKUP(C1445,Hoja2!$D$2:$N$5000,4,FALSE)</f>
        <v>43101</v>
      </c>
      <c r="G1445" s="217">
        <f>VLOOKUP(C1445,Hoja2!$D$2:$N$5000,5,FALSE)</f>
        <v>44926</v>
      </c>
      <c r="H1445" s="218">
        <f>VLOOKUP(C1445,Hoja2!$D$2:$N$5000,6,FALSE)</f>
        <v>0.195523</v>
      </c>
      <c r="I1445" s="218">
        <f>VLOOKUP(C1445,Hoja2!$D$2:$N$5000,7,FALSE)</f>
        <v>0.75384200000000001</v>
      </c>
      <c r="J1445" s="218">
        <f>VLOOKUP(C1445,Hoja2!$D$2:$N$5000,8,FALSE)</f>
        <v>3.6149224000000002</v>
      </c>
      <c r="K1445" s="218">
        <f>VLOOKUP(C1445,Hoja2!$D$2:$N$5000,9,FALSE)</f>
        <v>3.6212870000000001</v>
      </c>
      <c r="L1445" s="218">
        <f>VLOOKUP(C1445,Hoja2!$D$2:$N$5000,10,FALSE)</f>
        <v>2082.5499340000001</v>
      </c>
      <c r="M1445" s="218">
        <f>VLOOKUP(C1445,Hoja2!$D$2:$N$5000,11,FALSE)</f>
        <v>8.4342760000000006</v>
      </c>
    </row>
    <row r="1446" spans="1:15">
      <c r="A1446" s="529"/>
      <c r="B1446" s="529"/>
      <c r="C1446" s="398" t="s">
        <v>5476</v>
      </c>
      <c r="D1446" s="221" t="str">
        <f>VLOOKUP(C1446,Hoja2!$D$2:$N$5000,2,FALSE)</f>
        <v>Alimentos</v>
      </c>
      <c r="E1446" s="215">
        <f>VLOOKUP(C1446,Hoja2!$D$2:$N$5000,3,FALSE)</f>
        <v>6</v>
      </c>
      <c r="F1446" s="217">
        <f>VLOOKUP(C1446,Hoja2!$D$2:$N$5000,4,FALSE)</f>
        <v>43101</v>
      </c>
      <c r="G1446" s="217">
        <f>VLOOKUP(C1446,Hoja2!$D$2:$N$5000,5,FALSE)</f>
        <v>44926</v>
      </c>
      <c r="H1446" s="218">
        <f>VLOOKUP(C1446,Hoja2!$D$2:$N$5000,6,FALSE)</f>
        <v>0.13569100000000001</v>
      </c>
      <c r="I1446" s="218">
        <f>VLOOKUP(C1446,Hoja2!$D$2:$N$5000,7,FALSE)</f>
        <v>0.62633000000000005</v>
      </c>
      <c r="J1446" s="218">
        <f>VLOOKUP(C1446,Hoja2!$D$2:$N$5000,8,FALSE)</f>
        <v>3.4382440000000001</v>
      </c>
      <c r="K1446" s="218">
        <f>VLOOKUP(C1446,Hoja2!$D$2:$N$5000,9,FALSE)</f>
        <v>3.4442979999999999</v>
      </c>
      <c r="L1446" s="218">
        <f>VLOOKUP(C1446,Hoja2!$D$2:$N$5000,10,FALSE)</f>
        <v>1645.7199840000001</v>
      </c>
      <c r="M1446" s="218">
        <f>VLOOKUP(C1446,Hoja2!$D$2:$N$5000,11,FALSE)</f>
        <v>8.4066349999999996</v>
      </c>
    </row>
    <row r="1447" spans="1:15">
      <c r="A1447" s="529"/>
      <c r="B1447" s="529"/>
      <c r="C1447" s="398" t="s">
        <v>5477</v>
      </c>
      <c r="D1447" s="221" t="str">
        <f>VLOOKUP(C1447,Hoja2!$D$2:$N$5000,2,FALSE)</f>
        <v>Alimentos</v>
      </c>
      <c r="E1447" s="215">
        <f>VLOOKUP(C1447,Hoja2!$D$2:$N$5000,3,FALSE)</f>
        <v>6</v>
      </c>
      <c r="F1447" s="217">
        <f>VLOOKUP(C1447,Hoja2!$D$2:$N$5000,4,FALSE)</f>
        <v>43101</v>
      </c>
      <c r="G1447" s="217">
        <f>VLOOKUP(C1447,Hoja2!$D$2:$N$5000,5,FALSE)</f>
        <v>44926</v>
      </c>
      <c r="H1447" s="218">
        <f>VLOOKUP(C1447,Hoja2!$D$2:$N$5000,6,FALSE)</f>
        <v>0.192689</v>
      </c>
      <c r="I1447" s="218">
        <f>VLOOKUP(C1447,Hoja2!$D$2:$N$5000,7,FALSE)</f>
        <v>0.77859</v>
      </c>
      <c r="J1447" s="218">
        <f>VLOOKUP(C1447,Hoja2!$D$2:$N$5000,8,FALSE)</f>
        <v>4.1835800000000001</v>
      </c>
      <c r="K1447" s="218">
        <f>VLOOKUP(C1447,Hoja2!$D$2:$N$5000,9,FALSE)</f>
        <v>4.1909460000000003</v>
      </c>
      <c r="L1447" s="218">
        <f>VLOOKUP(C1447,Hoja2!$D$2:$N$5000,10,FALSE)</f>
        <v>2489.274324</v>
      </c>
      <c r="M1447" s="218">
        <f>VLOOKUP(C1447,Hoja2!$D$2:$N$5000,11,FALSE)</f>
        <v>8.4277080000000009</v>
      </c>
    </row>
    <row r="1448" spans="1:15">
      <c r="A1448" s="529"/>
      <c r="B1448" s="529"/>
      <c r="C1448" s="398" t="s">
        <v>117</v>
      </c>
      <c r="D1448" s="221" t="str">
        <f>VLOOKUP(C1448,Hoja2!$D$2:$N$5000,2,FALSE)</f>
        <v>Alimentos</v>
      </c>
      <c r="E1448" s="215">
        <f>VLOOKUP(C1448,Hoja2!$D$2:$N$5000,3,FALSE)</f>
        <v>5</v>
      </c>
      <c r="F1448" s="217">
        <f>VLOOKUP(C1448,Hoja2!$D$2:$N$5000,4,FALSE)</f>
        <v>43101</v>
      </c>
      <c r="G1448" s="217">
        <f>VLOOKUP(C1448,Hoja2!$D$2:$N$5000,5,FALSE)</f>
        <v>44926</v>
      </c>
      <c r="H1448" s="218">
        <f>VLOOKUP(C1448,Hoja2!$D$2:$N$5000,6,FALSE)</f>
        <v>0.21642700000000001</v>
      </c>
      <c r="I1448" s="218">
        <f>VLOOKUP(C1448,Hoja2!$D$2:$N$5000,7,FALSE)</f>
        <v>0.53677399999999997</v>
      </c>
      <c r="J1448" s="218">
        <f>VLOOKUP(C1448,Hoja2!$D$2:$N$5000,8,FALSE)</f>
        <v>2.5822764</v>
      </c>
      <c r="K1448" s="218">
        <f>VLOOKUP(C1448,Hoja2!$D$2:$N$5000,9,FALSE)</f>
        <v>2.5794779999999999</v>
      </c>
      <c r="L1448" s="218">
        <f>VLOOKUP(C1448,Hoja2!$D$2:$N$5000,10,FALSE)</f>
        <v>1037.4460509999999</v>
      </c>
      <c r="M1448" s="218">
        <f>VLOOKUP(C1448,Hoja2!$D$2:$N$5000,11,FALSE)</f>
        <v>8.4396419999999992</v>
      </c>
    </row>
    <row r="1449" spans="1:15" s="361" customFormat="1">
      <c r="A1449" s="529"/>
      <c r="B1449" s="529"/>
      <c r="C1449" s="398" t="s">
        <v>427</v>
      </c>
      <c r="D1449" s="369" t="str">
        <f>VLOOKUP(C1449,Hoja2!$D$2:$N$5000,2,FALSE)</f>
        <v>Pesquería</v>
      </c>
      <c r="E1449" s="364">
        <f>VLOOKUP(C1449,Hoja2!$D$2:$N$5000,3,FALSE)</f>
        <v>8</v>
      </c>
      <c r="F1449" s="366">
        <f>VLOOKUP(C1449,Hoja2!$D$2:$N$5000,4,FALSE)</f>
        <v>43221</v>
      </c>
      <c r="G1449" s="366">
        <f>VLOOKUP(C1449,Hoja2!$D$2:$N$5000,5,FALSE)</f>
        <v>44347</v>
      </c>
      <c r="H1449" s="367">
        <f>VLOOKUP(C1449,Hoja2!$D$2:$N$5000,6,FALSE)</f>
        <v>0.20646300000000001</v>
      </c>
      <c r="I1449" s="367">
        <f>VLOOKUP(C1449,Hoja2!$D$2:$N$5000,7,FALSE)</f>
        <v>4.4020999999999998E-2</v>
      </c>
      <c r="J1449" s="367">
        <f>VLOOKUP(C1449,Hoja2!$D$2:$N$5000,8,FALSE)</f>
        <v>0.64767280000000005</v>
      </c>
      <c r="K1449" s="367">
        <f>VLOOKUP(C1449,Hoja2!$D$2:$N$5000,9,FALSE)</f>
        <v>0.65251999999999999</v>
      </c>
      <c r="L1449" s="367">
        <f>VLOOKUP(C1449,Hoja2!$D$2:$N$5000,10,FALSE)</f>
        <v>21.725068</v>
      </c>
      <c r="M1449" s="367">
        <f>VLOOKUP(C1449,Hoja2!$D$2:$N$5000,11,FALSE)</f>
        <v>14.331</v>
      </c>
    </row>
    <row r="1450" spans="1:15">
      <c r="A1450" s="529"/>
      <c r="B1450" s="529"/>
      <c r="C1450" s="398" t="s">
        <v>2719</v>
      </c>
      <c r="D1450" s="221" t="str">
        <f>VLOOKUP(C1450,Hoja2!$D$2:$N$5000,2,FALSE)</f>
        <v>Pesquería</v>
      </c>
      <c r="E1450" s="215">
        <f>VLOOKUP(C1450,Hoja2!$D$2:$N$5000,3,FALSE)</f>
        <v>6</v>
      </c>
      <c r="F1450" s="217">
        <f>VLOOKUP(C1450,Hoja2!$D$2:$N$5000,4,FALSE)</f>
        <v>43132</v>
      </c>
      <c r="G1450" s="217">
        <f>VLOOKUP(C1450,Hoja2!$D$2:$N$5000,5,FALSE)</f>
        <v>44347</v>
      </c>
      <c r="H1450" s="218">
        <f>VLOOKUP(C1450,Hoja2!$D$2:$N$5000,6,FALSE)</f>
        <v>0.21018600000000001</v>
      </c>
      <c r="I1450" s="218">
        <f>VLOOKUP(C1450,Hoja2!$D$2:$N$5000,7,FALSE)</f>
        <v>0.13644200000000001</v>
      </c>
      <c r="J1450" s="218">
        <f>VLOOKUP(C1450,Hoja2!$D$2:$N$5000,8,FALSE)</f>
        <v>0.30199680000000001</v>
      </c>
      <c r="K1450" s="218">
        <f>VLOOKUP(C1450,Hoja2!$D$2:$N$5000,9,FALSE)</f>
        <v>0.30252899999999999</v>
      </c>
      <c r="L1450" s="218">
        <f>VLOOKUP(C1450,Hoja2!$D$2:$N$5000,10,FALSE)</f>
        <v>31.489664000000001</v>
      </c>
      <c r="M1450" s="218">
        <f>VLOOKUP(C1450,Hoja2!$D$2:$N$5000,11,FALSE)</f>
        <v>14.331</v>
      </c>
    </row>
    <row r="1451" spans="1:15">
      <c r="A1451" s="529"/>
      <c r="B1451" s="529"/>
      <c r="C1451" s="398" t="s">
        <v>6647</v>
      </c>
      <c r="D1451" s="221" t="str">
        <f>VLOOKUP(C1451,Hoja2!$D$2:$N$5000,2,FALSE)</f>
        <v>Vidrios, cauchos y plásticos</v>
      </c>
      <c r="E1451" s="215">
        <f>VLOOKUP(C1451,Hoja2!$D$2:$N$5000,3,FALSE)</f>
        <v>7</v>
      </c>
      <c r="F1451" s="217">
        <f>VLOOKUP(C1451,Hoja2!$D$2:$N$5000,4,FALSE)</f>
        <v>44136</v>
      </c>
      <c r="G1451" s="217">
        <f>VLOOKUP(C1451,Hoja2!$D$2:$N$5000,5,FALSE)</f>
        <v>44561</v>
      </c>
      <c r="H1451" s="218">
        <f>VLOOKUP(C1451,Hoja2!$D$2:$N$5000,6,FALSE)</f>
        <v>3.0714999999999999E-2</v>
      </c>
      <c r="I1451" s="218">
        <f>VLOOKUP(C1451,Hoja2!$D$2:$N$5000,7,FALSE)</f>
        <v>0.149563</v>
      </c>
      <c r="J1451" s="218">
        <f>VLOOKUP(C1451,Hoja2!$D$2:$N$5000,8,FALSE)</f>
        <v>0.27859319999999999</v>
      </c>
      <c r="K1451" s="218">
        <f>VLOOKUP(C1451,Hoja2!$D$2:$N$5000,9,FALSE)</f>
        <v>1.7951000000000002E-2</v>
      </c>
      <c r="L1451" s="218">
        <f>VLOOKUP(C1451,Hoja2!$D$2:$N$5000,10,FALSE)</f>
        <v>31.940770000000001</v>
      </c>
      <c r="M1451" s="218">
        <f>VLOOKUP(C1451,Hoja2!$D$2:$N$5000,11,FALSE)</f>
        <v>10.748628999999999</v>
      </c>
    </row>
    <row r="1452" spans="1:15">
      <c r="A1452" s="529"/>
      <c r="B1452" s="529"/>
      <c r="C1452" s="398" t="s">
        <v>6489</v>
      </c>
      <c r="D1452" s="221" t="str">
        <f>VLOOKUP(C1452,Hoja2!$D$2:$N$5000,2,FALSE)</f>
        <v>Saneamiento</v>
      </c>
      <c r="E1452" s="298">
        <f>VLOOKUP(C1452,Hoja2!$D$2:$N$5000,3,FALSE)</f>
        <v>7</v>
      </c>
      <c r="F1452" s="217">
        <f>VLOOKUP(C1452,Hoja2!$D$2:$N$5000,4,FALSE)</f>
        <v>44088</v>
      </c>
      <c r="G1452" s="217">
        <f>VLOOKUP(C1452,Hoja2!$D$2:$N$5000,5,FALSE)</f>
        <v>44196</v>
      </c>
      <c r="H1452" s="218">
        <f>VLOOKUP(C1452,Hoja2!$D$2:$N$5000,6,FALSE)</f>
        <v>0.226026</v>
      </c>
      <c r="I1452" s="218">
        <f>VLOOKUP(C1452,Hoja2!$D$2:$N$5000,7,FALSE)</f>
        <v>0.41166999999999998</v>
      </c>
      <c r="J1452" s="218">
        <f>VLOOKUP(C1452,Hoja2!$D$2:$N$5000,8,FALSE)</f>
        <v>1.6959272000000001</v>
      </c>
      <c r="K1452" s="218">
        <f>VLOOKUP(C1452,Hoja2!$D$2:$N$5000,9,FALSE)</f>
        <v>1.6811750000000001</v>
      </c>
      <c r="L1452" s="218">
        <f>VLOOKUP(C1452,Hoja2!$D$2:$N$5000,10,FALSE)</f>
        <v>535.18795499999999</v>
      </c>
      <c r="M1452" s="218">
        <f>VLOOKUP(C1452,Hoja2!$D$2:$N$5000,11,FALSE)</f>
        <v>13.810782</v>
      </c>
    </row>
    <row r="1453" spans="1:15">
      <c r="A1453" s="529"/>
      <c r="B1453" s="529"/>
      <c r="C1453" s="398" t="s">
        <v>6491</v>
      </c>
      <c r="D1453" s="221" t="str">
        <f>VLOOKUP(C1453,Hoja2!$D$2:$N$5000,2,FALSE)</f>
        <v>Saneamiento</v>
      </c>
      <c r="E1453" s="215">
        <f>VLOOKUP(C1453,Hoja2!$D$2:$N$5000,3,FALSE)</f>
        <v>7</v>
      </c>
      <c r="F1453" s="217">
        <f>VLOOKUP(C1453,Hoja2!$D$2:$N$5000,4,FALSE)</f>
        <v>44088</v>
      </c>
      <c r="G1453" s="217">
        <f>VLOOKUP(C1453,Hoja2!$D$2:$N$5000,5,FALSE)</f>
        <v>44196</v>
      </c>
      <c r="H1453" s="218">
        <f>VLOOKUP(C1453,Hoja2!$D$2:$N$5000,6,FALSE)</f>
        <v>0.24268700000000001</v>
      </c>
      <c r="I1453" s="218">
        <f>VLOOKUP(C1453,Hoja2!$D$2:$N$5000,7,FALSE)</f>
        <v>0.368313</v>
      </c>
      <c r="J1453" s="218">
        <f>VLOOKUP(C1453,Hoja2!$D$2:$N$5000,8,FALSE)</f>
        <v>0.21612000000000001</v>
      </c>
      <c r="K1453" s="218">
        <f>VLOOKUP(C1453,Hoja2!$D$2:$N$5000,9,FALSE)</f>
        <v>0.21643999999999999</v>
      </c>
      <c r="L1453" s="218">
        <f>VLOOKUP(C1453,Hoja2!$D$2:$N$5000,10,FALSE)</f>
        <v>61.018661000000002</v>
      </c>
      <c r="M1453" s="218">
        <f>VLOOKUP(C1453,Hoja2!$D$2:$N$5000,11,FALSE)</f>
        <v>14.737703</v>
      </c>
    </row>
    <row r="1454" spans="1:15" ht="12.6" customHeight="1">
      <c r="A1454" s="529"/>
      <c r="B1454" s="529"/>
      <c r="C1454" s="398" t="s">
        <v>2968</v>
      </c>
      <c r="D1454" s="221" t="str">
        <f>VLOOKUP(C1454,Hoja2!$D$2:$N$5000,2,FALSE)</f>
        <v>Construcción</v>
      </c>
      <c r="E1454" s="215">
        <f>VLOOKUP(C1454,Hoja2!$D$2:$N$5000,3,FALSE)</f>
        <v>11</v>
      </c>
      <c r="F1454" s="217">
        <f>VLOOKUP(C1454,Hoja2!$D$2:$N$5000,4,FALSE)</f>
        <v>43252</v>
      </c>
      <c r="G1454" s="217">
        <f>VLOOKUP(C1454,Hoja2!$D$2:$N$5000,5,FALSE)</f>
        <v>44712</v>
      </c>
      <c r="H1454" s="218">
        <f>VLOOKUP(C1454,Hoja2!$D$2:$N$5000,6,FALSE)</f>
        <v>0.121492</v>
      </c>
      <c r="I1454" s="218">
        <f>VLOOKUP(C1454,Hoja2!$D$2:$N$5000,7,FALSE)</f>
        <v>0.11687400000000001</v>
      </c>
      <c r="J1454" s="218">
        <f>VLOOKUP(C1454,Hoja2!$D$2:$N$5000,8,FALSE)</f>
        <v>0.1294372</v>
      </c>
      <c r="K1454" s="218">
        <f>VLOOKUP(C1454,Hoja2!$D$2:$N$5000,9,FALSE)</f>
        <v>0.13625200000000001</v>
      </c>
      <c r="L1454" s="218">
        <f>VLOOKUP(C1454,Hoja2!$D$2:$N$5000,10,FALSE)</f>
        <v>11.815364000000001</v>
      </c>
      <c r="M1454" s="218">
        <f>VLOOKUP(C1454,Hoja2!$D$2:$N$5000,11,FALSE)</f>
        <v>17.172772999999999</v>
      </c>
    </row>
    <row r="1455" spans="1:15" ht="12.75">
      <c r="A1455" s="530" t="s">
        <v>4067</v>
      </c>
      <c r="B1455" s="531"/>
      <c r="C1455" s="531"/>
      <c r="D1455" s="531"/>
      <c r="E1455" s="531"/>
      <c r="F1455" s="531"/>
      <c r="G1455" s="532"/>
      <c r="H1455" s="195">
        <f>+Hoja3!S37</f>
        <v>0.195078</v>
      </c>
      <c r="I1455" s="195">
        <f>+Hoja3!T37</f>
        <v>0.82165100000000002</v>
      </c>
      <c r="J1455"/>
      <c r="K1455"/>
      <c r="L1455" s="195">
        <f>+Hoja3!W37</f>
        <v>14735.855532</v>
      </c>
      <c r="M1455" s="195">
        <f>+Hoja3!X37</f>
        <v>10.457800000000001</v>
      </c>
    </row>
    <row r="1456" spans="1:15">
      <c r="A1456" s="536"/>
      <c r="B1456" s="537"/>
      <c r="C1456" s="537"/>
      <c r="D1456" s="537"/>
      <c r="E1456" s="537"/>
      <c r="F1456" s="537"/>
      <c r="G1456" s="537"/>
      <c r="H1456" s="537"/>
      <c r="I1456" s="537"/>
      <c r="J1456" s="537"/>
      <c r="K1456" s="537"/>
      <c r="L1456" s="537"/>
      <c r="M1456" s="538"/>
    </row>
    <row r="1457" spans="1:13">
      <c r="A1457" s="528" t="s">
        <v>4068</v>
      </c>
      <c r="B1457" s="528" t="s">
        <v>3818</v>
      </c>
      <c r="C1457" s="216" t="s">
        <v>127</v>
      </c>
      <c r="D1457" s="221" t="str">
        <f>VLOOKUP(C1457,Hoja2!$D$2:$N$5000,2,FALSE)</f>
        <v>Industria Metalúrgica</v>
      </c>
      <c r="E1457" s="215">
        <f>VLOOKUP(C1457,Hoja2!$D$2:$N$5000,3,FALSE)</f>
        <v>6</v>
      </c>
      <c r="F1457" s="217">
        <f>VLOOKUP(C1457,Hoja2!$D$2:$N$5000,4,FALSE)</f>
        <v>43709</v>
      </c>
      <c r="G1457" s="217">
        <f>VLOOKUP(C1457,Hoja2!$D$2:$N$5000,5,FALSE)</f>
        <v>45777</v>
      </c>
      <c r="H1457" s="218">
        <f>VLOOKUP(C1457,Hoja2!$D$2:$N$5000,6,FALSE)</f>
        <v>0.132415</v>
      </c>
      <c r="I1457" s="218">
        <f>VLOOKUP(C1457,Hoja2!$D$2:$N$5000,7,FALSE)</f>
        <v>0.32066699999999998</v>
      </c>
      <c r="J1457" s="218">
        <f>VLOOKUP(C1457,Hoja2!$D$2:$N$5000,8,FALSE)</f>
        <v>6.1934068</v>
      </c>
      <c r="K1457" s="218">
        <f>VLOOKUP(C1457,Hoja2!$D$2:$N$5000,9,FALSE)</f>
        <v>2.0252289999999999</v>
      </c>
      <c r="L1457" s="218">
        <f>VLOOKUP(C1457,Hoja2!$D$2:$N$5000,10,FALSE)</f>
        <v>1492.2292500000001</v>
      </c>
      <c r="M1457" s="218">
        <f>VLOOKUP(C1457,Hoja2!$D$2:$N$5000,11,FALSE)</f>
        <v>13.825782999999999</v>
      </c>
    </row>
    <row r="1458" spans="1:13">
      <c r="A1458" s="529"/>
      <c r="B1458" s="542"/>
      <c r="C1458" s="216" t="s">
        <v>460</v>
      </c>
      <c r="D1458" s="221" t="str">
        <f>VLOOKUP(C1458,Hoja2!$D$2:$N$5000,2,FALSE)</f>
        <v>Industria Metalúrgica</v>
      </c>
      <c r="E1458" s="215">
        <f>VLOOKUP(C1458,Hoja2!$D$2:$N$5000,3,FALSE)</f>
        <v>6</v>
      </c>
      <c r="F1458" s="217">
        <f>VLOOKUP(C1458,Hoja2!$D$2:$N$5000,4,FALSE)</f>
        <v>43709</v>
      </c>
      <c r="G1458" s="217">
        <f>VLOOKUP(C1458,Hoja2!$D$2:$N$5000,5,FALSE)</f>
        <v>45777</v>
      </c>
      <c r="H1458" s="218">
        <f>VLOOKUP(C1458,Hoja2!$D$2:$N$5000,6,FALSE)</f>
        <v>9.6425999999999998E-2</v>
      </c>
      <c r="I1458" s="218">
        <f>VLOOKUP(C1458,Hoja2!$D$2:$N$5000,7,FALSE)</f>
        <v>0.30789499999999997</v>
      </c>
      <c r="J1458" s="218">
        <f>VLOOKUP(C1458,Hoja2!$D$2:$N$5000,8,FALSE)</f>
        <v>4.1289379999999998</v>
      </c>
      <c r="K1458" s="218">
        <f>VLOOKUP(C1458,Hoja2!$D$2:$N$5000,9,FALSE)</f>
        <v>0</v>
      </c>
      <c r="L1458" s="218">
        <f>VLOOKUP(C1458,Hoja2!$D$2:$N$5000,10,FALSE)</f>
        <v>955.19573700000001</v>
      </c>
      <c r="M1458" s="218">
        <f>VLOOKUP(C1458,Hoja2!$D$2:$N$5000,11,FALSE)</f>
        <v>9.7830999999999992</v>
      </c>
    </row>
    <row r="1459" spans="1:13">
      <c r="A1459" s="529"/>
      <c r="B1459" s="540" t="s">
        <v>3819</v>
      </c>
      <c r="C1459" s="216" t="s">
        <v>5486</v>
      </c>
      <c r="D1459" s="221" t="str">
        <f>VLOOKUP(C1459,Hoja2!$D$2:$N$5000,2,FALSE)</f>
        <v>Minería</v>
      </c>
      <c r="E1459" s="215">
        <f>VLOOKUP(C1459,Hoja2!$D$2:$N$5000,3,FALSE)</f>
        <v>10</v>
      </c>
      <c r="F1459" s="217">
        <f>VLOOKUP(C1459,Hoja2!$D$2:$N$5000,4,FALSE)</f>
        <v>41791</v>
      </c>
      <c r="G1459" s="217">
        <f>VLOOKUP(C1459,Hoja2!$D$2:$N$5000,5,FALSE)</f>
        <v>46022</v>
      </c>
      <c r="H1459" s="218">
        <f>VLOOKUP(C1459,Hoja2!$D$2:$N$5000,6,FALSE)</f>
        <v>0.208958</v>
      </c>
      <c r="I1459" s="218">
        <f>VLOOKUP(C1459,Hoja2!$D$2:$N$5000,7,FALSE)</f>
        <v>0.83352400000000004</v>
      </c>
      <c r="J1459" s="218">
        <f>VLOOKUP(C1459,Hoja2!$D$2:$N$5000,8,FALSE)</f>
        <v>6.3811235999999996</v>
      </c>
      <c r="K1459" s="218">
        <f>VLOOKUP(C1459,Hoja2!$D$2:$N$5000,9,FALSE)</f>
        <v>6.3533999999999997</v>
      </c>
      <c r="L1459" s="218">
        <f>VLOOKUP(C1459,Hoja2!$D$2:$N$5000,10,FALSE)</f>
        <v>3957.2060000000001</v>
      </c>
      <c r="M1459" s="218">
        <f>VLOOKUP(C1459,Hoja2!$D$2:$N$5000,11,FALSE)</f>
        <v>20.244254000000002</v>
      </c>
    </row>
    <row r="1460" spans="1:13">
      <c r="A1460" s="529"/>
      <c r="B1460" s="549"/>
      <c r="C1460" s="216" t="s">
        <v>6648</v>
      </c>
      <c r="D1460" s="221" t="str">
        <f>VLOOKUP(C1460,Hoja2!$D$2:$N$5000,2,FALSE)</f>
        <v>Químicos</v>
      </c>
      <c r="E1460" s="215">
        <f>VLOOKUP(C1460,Hoja2!$D$2:$N$5000,3,FALSE)</f>
        <v>6</v>
      </c>
      <c r="F1460" s="217">
        <f>VLOOKUP(C1460,Hoja2!$D$2:$N$5000,4,FALSE)</f>
        <v>44105</v>
      </c>
      <c r="G1460" s="217">
        <f>VLOOKUP(C1460,Hoja2!$D$2:$N$5000,5,FALSE)</f>
        <v>44561</v>
      </c>
      <c r="H1460" s="218">
        <f>VLOOKUP(C1460,Hoja2!$D$2:$N$5000,6,FALSE)</f>
        <v>0</v>
      </c>
      <c r="I1460" s="218">
        <f>VLOOKUP(C1460,Hoja2!$D$2:$N$5000,7,FALSE)</f>
        <v>8.7679999999999998E-3</v>
      </c>
      <c r="J1460" s="218">
        <f>VLOOKUP(C1460,Hoja2!$D$2:$N$5000,8,FALSE)</f>
        <v>1.9419999999999999</v>
      </c>
      <c r="K1460" s="218">
        <f>VLOOKUP(C1460,Hoja2!$D$2:$N$5000,9,FALSE)</f>
        <v>0</v>
      </c>
      <c r="L1460" s="218">
        <f>VLOOKUP(C1460,Hoja2!$D$2:$N$5000,10,FALSE)</f>
        <v>12.881838999999999</v>
      </c>
      <c r="M1460" s="218">
        <f>VLOOKUP(C1460,Hoja2!$D$2:$N$5000,11,FALSE)</f>
        <v>12.906098999999999</v>
      </c>
    </row>
    <row r="1461" spans="1:13">
      <c r="A1461" s="529"/>
      <c r="B1461" s="540" t="s">
        <v>3817</v>
      </c>
      <c r="C1461" s="216" t="s">
        <v>1321</v>
      </c>
      <c r="D1461" s="221" t="str">
        <f>VLOOKUP(C1461,Hoja2!$D$2:$N$5000,2,FALSE)</f>
        <v>Textiles</v>
      </c>
      <c r="E1461" s="280">
        <f>VLOOKUP(C1461,Hoja2!$D$2:$N$5000,3,FALSE)</f>
        <v>7</v>
      </c>
      <c r="F1461" s="217">
        <f>VLOOKUP(C1461,Hoja2!$D$2:$N$5000,4,FALSE)</f>
        <v>43709</v>
      </c>
      <c r="G1461" s="217">
        <f>VLOOKUP(C1461,Hoja2!$D$2:$N$5000,5,FALSE)</f>
        <v>44804</v>
      </c>
      <c r="H1461" s="218">
        <f>VLOOKUP(C1461,Hoja2!$D$2:$N$5000,6,FALSE)</f>
        <v>0.20718700000000001</v>
      </c>
      <c r="I1461" s="218">
        <f>VLOOKUP(C1461,Hoja2!$D$2:$N$5000,7,FALSE)</f>
        <v>0.84073799999999999</v>
      </c>
      <c r="J1461" s="218">
        <f>VLOOKUP(C1461,Hoja2!$D$2:$N$5000,8,FALSE)</f>
        <v>1.3288</v>
      </c>
      <c r="K1461" s="218">
        <f>VLOOKUP(C1461,Hoja2!$D$2:$N$5000,9,FALSE)</f>
        <v>1.4229620000000001</v>
      </c>
      <c r="L1461" s="218">
        <f>VLOOKUP(C1461,Hoja2!$D$2:$N$5000,10,FALSE)</f>
        <v>865.86686099999997</v>
      </c>
      <c r="M1461" s="218">
        <f>VLOOKUP(C1461,Hoja2!$D$2:$N$5000,11,FALSE)</f>
        <v>11.911349</v>
      </c>
    </row>
    <row r="1462" spans="1:13">
      <c r="A1462" s="529"/>
      <c r="B1462" s="541"/>
      <c r="C1462" s="216" t="s">
        <v>1319</v>
      </c>
      <c r="D1462" s="221" t="str">
        <f>VLOOKUP(C1462,Hoja2!$D$2:$N$5000,2,FALSE)</f>
        <v>Textiles</v>
      </c>
      <c r="E1462" s="215">
        <f>VLOOKUP(C1462,Hoja2!$D$2:$N$5000,3,FALSE)</f>
        <v>7</v>
      </c>
      <c r="F1462" s="217">
        <f>VLOOKUP(C1462,Hoja2!$D$2:$N$5000,4,FALSE)</f>
        <v>43709</v>
      </c>
      <c r="G1462" s="217">
        <f>VLOOKUP(C1462,Hoja2!$D$2:$N$5000,5,FALSE)</f>
        <v>44804</v>
      </c>
      <c r="H1462" s="218">
        <f>VLOOKUP(C1462,Hoja2!$D$2:$N$5000,6,FALSE)</f>
        <v>0.20671</v>
      </c>
      <c r="I1462" s="218">
        <f>VLOOKUP(C1462,Hoja2!$D$2:$N$5000,7,FALSE)</f>
        <v>0.84420099999999998</v>
      </c>
      <c r="J1462" s="218">
        <f>VLOOKUP(C1462,Hoja2!$D$2:$N$5000,8,FALSE)</f>
        <v>1.9688000000000001</v>
      </c>
      <c r="K1462" s="218">
        <f>VLOOKUP(C1462,Hoja2!$D$2:$N$5000,9,FALSE)</f>
        <v>2.0709789999999999</v>
      </c>
      <c r="L1462" s="218">
        <f>VLOOKUP(C1462,Hoja2!$D$2:$N$5000,10,FALSE)</f>
        <v>1288.18604</v>
      </c>
      <c r="M1462" s="218">
        <f>VLOOKUP(C1462,Hoja2!$D$2:$N$5000,11,FALSE)</f>
        <v>11.833021</v>
      </c>
    </row>
    <row r="1463" spans="1:13">
      <c r="A1463" s="529"/>
      <c r="B1463" s="541"/>
      <c r="C1463" s="216" t="s">
        <v>1617</v>
      </c>
      <c r="D1463" s="221" t="str">
        <f>VLOOKUP(C1463,Hoja2!$D$2:$N$5000,2,FALSE)</f>
        <v>Vidrios, cauchos y plásticos</v>
      </c>
      <c r="E1463" s="215">
        <f>VLOOKUP(C1463,Hoja2!$D$2:$N$5000,3,FALSE)</f>
        <v>7</v>
      </c>
      <c r="F1463" s="217">
        <f>VLOOKUP(C1463,Hoja2!$D$2:$N$5000,4,FALSE)</f>
        <v>43800</v>
      </c>
      <c r="G1463" s="217">
        <f>VLOOKUP(C1463,Hoja2!$D$2:$N$5000,5,FALSE)</f>
        <v>44895</v>
      </c>
      <c r="H1463" s="218">
        <f>VLOOKUP(C1463,Hoja2!$D$2:$N$5000,6,FALSE)</f>
        <v>0.20321700000000001</v>
      </c>
      <c r="I1463" s="218">
        <f>VLOOKUP(C1463,Hoja2!$D$2:$N$5000,7,FALSE)</f>
        <v>0.77122900000000005</v>
      </c>
      <c r="J1463" s="218">
        <f>VLOOKUP(C1463,Hoja2!$D$2:$N$5000,8,FALSE)</f>
        <v>1.0545447999999999</v>
      </c>
      <c r="K1463" s="218">
        <f>VLOOKUP(C1463,Hoja2!$D$2:$N$5000,9,FALSE)</f>
        <v>1.1374280000000001</v>
      </c>
      <c r="L1463" s="218">
        <f>VLOOKUP(C1463,Hoja2!$D$2:$N$5000,10,FALSE)</f>
        <v>630.34694400000001</v>
      </c>
      <c r="M1463" s="218">
        <f>VLOOKUP(C1463,Hoja2!$D$2:$N$5000,11,FALSE)</f>
        <v>12.264536</v>
      </c>
    </row>
    <row r="1464" spans="1:13">
      <c r="A1464" s="529"/>
      <c r="B1464" s="549"/>
      <c r="C1464" s="216" t="s">
        <v>1803</v>
      </c>
      <c r="D1464" s="221" t="str">
        <f>VLOOKUP(C1464,Hoja2!$D$2:$N$5000,2,FALSE)</f>
        <v>Industria Metalúrgica</v>
      </c>
      <c r="E1464" s="215">
        <f>VLOOKUP(C1464,Hoja2!$D$2:$N$5000,3,FALSE)</f>
        <v>7</v>
      </c>
      <c r="F1464" s="217">
        <f>VLOOKUP(C1464,Hoja2!$D$2:$N$5000,4,FALSE)</f>
        <v>42767</v>
      </c>
      <c r="G1464" s="217">
        <f>VLOOKUP(C1464,Hoja2!$D$2:$N$5000,5,FALSE)</f>
        <v>45688</v>
      </c>
      <c r="H1464" s="218">
        <f>VLOOKUP(C1464,Hoja2!$D$2:$N$5000,6,FALSE)</f>
        <v>0.20938599999999999</v>
      </c>
      <c r="I1464" s="218">
        <f>VLOOKUP(C1464,Hoja2!$D$2:$N$5000,7,FALSE)</f>
        <v>0.61215299999999995</v>
      </c>
      <c r="J1464" s="218">
        <f>VLOOKUP(C1464,Hoja2!$D$2:$N$5000,8,FALSE)</f>
        <v>0.66936720000000005</v>
      </c>
      <c r="K1464" s="218">
        <f>VLOOKUP(C1464,Hoja2!$D$2:$N$5000,9,FALSE)</f>
        <v>0.69987600000000005</v>
      </c>
      <c r="L1464" s="218">
        <f>VLOOKUP(C1464,Hoja2!$D$2:$N$5000,10,FALSE)</f>
        <v>317.58165400000001</v>
      </c>
      <c r="M1464" s="218">
        <f>VLOOKUP(C1464,Hoja2!$D$2:$N$5000,11,FALSE)</f>
        <v>16.231169000000001</v>
      </c>
    </row>
    <row r="1465" spans="1:13" s="196" customFormat="1" ht="12.75">
      <c r="A1465" s="530" t="s">
        <v>4069</v>
      </c>
      <c r="B1465" s="531"/>
      <c r="C1465" s="531"/>
      <c r="D1465" s="531"/>
      <c r="E1465" s="531"/>
      <c r="F1465" s="531"/>
      <c r="G1465" s="532"/>
      <c r="H1465" s="195">
        <f>+Hoja3!S38</f>
        <v>0.18443799999999999</v>
      </c>
      <c r="I1465" s="195">
        <f>+Hoja3!T38</f>
        <v>0.63453800000000005</v>
      </c>
      <c r="J1465"/>
      <c r="K1465"/>
      <c r="L1465" s="195">
        <f>+Hoja3!W38</f>
        <v>9519.4943249999997</v>
      </c>
      <c r="M1465" s="195">
        <f>+Hoja3!X38</f>
        <v>15.620089999999999</v>
      </c>
    </row>
    <row r="1466" spans="1:13" s="196" customFormat="1">
      <c r="A1466" s="536"/>
      <c r="B1466" s="537"/>
      <c r="C1466" s="537"/>
      <c r="D1466" s="537"/>
      <c r="E1466" s="537"/>
      <c r="F1466" s="537"/>
      <c r="G1466" s="537"/>
      <c r="H1466" s="537"/>
      <c r="I1466" s="537"/>
      <c r="J1466" s="537"/>
      <c r="K1466" s="537"/>
      <c r="L1466" s="537"/>
      <c r="M1466" s="538"/>
    </row>
    <row r="1467" spans="1:13">
      <c r="A1467" s="528" t="s">
        <v>4070</v>
      </c>
      <c r="B1467" s="221" t="s">
        <v>3818</v>
      </c>
      <c r="C1467" s="219" t="s">
        <v>5487</v>
      </c>
      <c r="D1467" s="221" t="str">
        <f>VLOOKUP(C1467,Hoja2!$D$2:$N$5000,2,FALSE)</f>
        <v>Minería</v>
      </c>
      <c r="E1467" s="215">
        <f>VLOOKUP(C1467,Hoja2!$D$2:$N$5000,3,FALSE)</f>
        <v>8</v>
      </c>
      <c r="F1467" s="217">
        <f>VLOOKUP(C1467,Hoja2!$D$2:$N$5000,4,FALSE)</f>
        <v>43466</v>
      </c>
      <c r="G1467" s="217">
        <f>VLOOKUP(C1467,Hoja2!$D$2:$N$5000,5,FALSE)</f>
        <v>43830</v>
      </c>
      <c r="H1467" s="218">
        <f>VLOOKUP(C1467,Hoja2!$D$2:$N$5000,6,FALSE)</f>
        <v>0.21322199999999999</v>
      </c>
      <c r="I1467" s="218">
        <f>VLOOKUP(C1467,Hoja2!$D$2:$N$5000,7,FALSE)</f>
        <v>0.56091400000000002</v>
      </c>
      <c r="J1467" s="218">
        <f>VLOOKUP(C1467,Hoja2!$D$2:$N$5000,8,FALSE)</f>
        <v>17.772304800000001</v>
      </c>
      <c r="K1467" s="218">
        <f>VLOOKUP(C1467,Hoja2!$D$2:$N$5000,9,FALSE)</f>
        <v>18.303100000000001</v>
      </c>
      <c r="L1467" s="218">
        <f>VLOOKUP(C1467,Hoja2!$D$2:$N$5000,10,FALSE)</f>
        <v>7565.085</v>
      </c>
      <c r="M1467" s="218">
        <f>VLOOKUP(C1467,Hoja2!$D$2:$N$5000,11,FALSE)</f>
        <v>14.338361000000001</v>
      </c>
    </row>
    <row r="1468" spans="1:13">
      <c r="A1468" s="529"/>
      <c r="B1468" s="528" t="s">
        <v>3817</v>
      </c>
      <c r="C1468" s="219" t="s">
        <v>5489</v>
      </c>
      <c r="D1468" s="221" t="str">
        <f>VLOOKUP(C1468,Hoja2!$D$2:$N$5000,2,FALSE)</f>
        <v>Minería</v>
      </c>
      <c r="E1468" s="215">
        <f>VLOOKUP(C1468,Hoja2!$D$2:$N$5000,3,FALSE)</f>
        <v>8</v>
      </c>
      <c r="F1468" s="217">
        <f>VLOOKUP(C1468,Hoja2!$D$2:$N$5000,4,FALSE)</f>
        <v>43466</v>
      </c>
      <c r="G1468" s="217">
        <f>VLOOKUP(C1468,Hoja2!$D$2:$N$5000,5,FALSE)</f>
        <v>43830</v>
      </c>
      <c r="H1468" s="218">
        <f>VLOOKUP(C1468,Hoja2!$D$2:$N$5000,6,FALSE)</f>
        <v>0.20466699999999999</v>
      </c>
      <c r="I1468" s="218">
        <f>VLOOKUP(C1468,Hoja2!$D$2:$N$5000,7,FALSE)</f>
        <v>0.69467800000000002</v>
      </c>
      <c r="J1468" s="218">
        <f>VLOOKUP(C1468,Hoja2!$D$2:$N$5000,8,FALSE)</f>
        <v>52.983764800000003</v>
      </c>
      <c r="K1468" s="218">
        <f>VLOOKUP(C1468,Hoja2!$D$2:$N$5000,9,FALSE)</f>
        <v>51.984099999999998</v>
      </c>
      <c r="L1468" s="218">
        <f>VLOOKUP(C1468,Hoja2!$D$2:$N$5000,10,FALSE)</f>
        <v>27931.8534</v>
      </c>
      <c r="M1468" s="218">
        <f>VLOOKUP(C1468,Hoja2!$D$2:$N$5000,11,FALSE)</f>
        <v>13.131845999999999</v>
      </c>
    </row>
    <row r="1469" spans="1:13">
      <c r="A1469" s="542"/>
      <c r="B1469" s="542"/>
      <c r="C1469" s="219" t="s">
        <v>5488</v>
      </c>
      <c r="D1469" s="221" t="str">
        <f>VLOOKUP(C1469,Hoja2!$D$2:$N$5000,2,FALSE)</f>
        <v>Minería</v>
      </c>
      <c r="E1469" s="215">
        <f>VLOOKUP(C1469,Hoja2!$D$2:$N$5000,3,FALSE)</f>
        <v>8</v>
      </c>
      <c r="F1469" s="217">
        <f>VLOOKUP(C1469,Hoja2!$D$2:$N$5000,4,FALSE)</f>
        <v>43466</v>
      </c>
      <c r="G1469" s="217">
        <f>VLOOKUP(C1469,Hoja2!$D$2:$N$5000,5,FALSE)</f>
        <v>43830</v>
      </c>
      <c r="H1469" s="218">
        <f>VLOOKUP(C1469,Hoja2!$D$2:$N$5000,6,FALSE)</f>
        <v>0.20996799999999999</v>
      </c>
      <c r="I1469" s="218">
        <f>VLOOKUP(C1469,Hoja2!$D$2:$N$5000,7,FALSE)</f>
        <v>0.92857100000000004</v>
      </c>
      <c r="J1469" s="218">
        <f>VLOOKUP(C1469,Hoja2!$D$2:$N$5000,8,FALSE)</f>
        <v>0.26237519999999998</v>
      </c>
      <c r="K1469" s="218">
        <f>VLOOKUP(C1469,Hoja2!$D$2:$N$5000,9,FALSE)</f>
        <v>0.26779999999999998</v>
      </c>
      <c r="L1469" s="218">
        <f>VLOOKUP(C1469,Hoja2!$D$2:$N$5000,10,FALSE)</f>
        <v>184.8954</v>
      </c>
      <c r="M1469" s="218">
        <f>VLOOKUP(C1469,Hoja2!$D$2:$N$5000,11,FALSE)</f>
        <v>12.239962999999999</v>
      </c>
    </row>
    <row r="1470" spans="1:13" ht="12.75">
      <c r="A1470" s="530" t="s">
        <v>4071</v>
      </c>
      <c r="B1470" s="531"/>
      <c r="C1470" s="531"/>
      <c r="D1470" s="531"/>
      <c r="E1470" s="531"/>
      <c r="F1470" s="531"/>
      <c r="G1470" s="532"/>
      <c r="H1470" s="195">
        <f>+Hoja3!S40</f>
        <v>0.206508</v>
      </c>
      <c r="I1470" s="195">
        <f>+Hoja3!T40</f>
        <v>0.69281300000000001</v>
      </c>
      <c r="J1470"/>
      <c r="K1470"/>
      <c r="L1470" s="195">
        <f>+Hoja3!W40</f>
        <v>35681.8338</v>
      </c>
      <c r="M1470" s="195">
        <f>+Hoja3!X40</f>
        <v>13.383024000000001</v>
      </c>
    </row>
    <row r="1471" spans="1:13">
      <c r="A1471" s="536"/>
      <c r="B1471" s="537"/>
      <c r="C1471" s="537"/>
      <c r="D1471" s="537"/>
      <c r="E1471" s="537"/>
      <c r="F1471" s="537"/>
      <c r="G1471" s="537"/>
      <c r="H1471" s="537"/>
      <c r="I1471" s="537"/>
      <c r="J1471" s="537"/>
      <c r="K1471" s="537"/>
      <c r="L1471" s="537"/>
      <c r="M1471" s="538"/>
    </row>
    <row r="1472" spans="1:13">
      <c r="A1472" s="528" t="s">
        <v>4072</v>
      </c>
      <c r="B1472" s="528" t="s">
        <v>3818</v>
      </c>
      <c r="C1472" s="398" t="s">
        <v>5493</v>
      </c>
      <c r="D1472" s="221" t="str">
        <f>VLOOKUP(C1472,Hoja2!$D$2:$N$5000,2,FALSE)</f>
        <v>Minería</v>
      </c>
      <c r="E1472" s="215">
        <f>VLOOKUP(C1472,Hoja2!$D$2:$N$5000,3,FALSE)</f>
        <v>5</v>
      </c>
      <c r="F1472" s="217">
        <f>VLOOKUP(C1472,Hoja2!$D$2:$N$5000,4,FALSE)</f>
        <v>43101</v>
      </c>
      <c r="G1472" s="217">
        <f>VLOOKUP(C1472,Hoja2!$D$2:$N$5000,5,FALSE)</f>
        <v>44926</v>
      </c>
      <c r="H1472" s="218">
        <f>VLOOKUP(C1472,Hoja2!$D$2:$N$5000,6,FALSE)</f>
        <v>0.20630899999999999</v>
      </c>
      <c r="I1472" s="218">
        <f>VLOOKUP(C1472,Hoja2!$D$2:$N$5000,7,FALSE)</f>
        <v>0.768092</v>
      </c>
      <c r="J1472" s="218">
        <f>VLOOKUP(C1472,Hoja2!$D$2:$N$5000,8,FALSE)</f>
        <v>3.5928</v>
      </c>
      <c r="K1472" s="218">
        <f>VLOOKUP(C1472,Hoja2!$D$2:$N$5000,9,FALSE)</f>
        <v>3.6754340000000001</v>
      </c>
      <c r="L1472" s="218">
        <f>VLOOKUP(C1472,Hoja2!$D$2:$N$5000,10,FALSE)</f>
        <v>2100.3673349999999</v>
      </c>
      <c r="M1472" s="218">
        <f>VLOOKUP(C1472,Hoja2!$D$2:$N$5000,11,FALSE)</f>
        <v>13.300096</v>
      </c>
    </row>
    <row r="1473" spans="1:13">
      <c r="A1473" s="529"/>
      <c r="B1473" s="529"/>
      <c r="C1473" s="398" t="s">
        <v>5494</v>
      </c>
      <c r="D1473" s="221" t="str">
        <f>VLOOKUP(C1473,Hoja2!$D$2:$N$5000,2,FALSE)</f>
        <v>Minería</v>
      </c>
      <c r="E1473" s="215">
        <f>VLOOKUP(C1473,Hoja2!$D$2:$N$5000,3,FALSE)</f>
        <v>5</v>
      </c>
      <c r="F1473" s="217">
        <f>VLOOKUP(C1473,Hoja2!$D$2:$N$5000,4,FALSE)</f>
        <v>43101</v>
      </c>
      <c r="G1473" s="217">
        <f>VLOOKUP(C1473,Hoja2!$D$2:$N$5000,5,FALSE)</f>
        <v>44926</v>
      </c>
      <c r="H1473" s="218">
        <f>VLOOKUP(C1473,Hoja2!$D$2:$N$5000,6,FALSE)</f>
        <v>0.208674</v>
      </c>
      <c r="I1473" s="218">
        <f>VLOOKUP(C1473,Hoja2!$D$2:$N$5000,7,FALSE)</f>
        <v>0.792327</v>
      </c>
      <c r="J1473" s="218">
        <f>VLOOKUP(C1473,Hoja2!$D$2:$N$5000,8,FALSE)</f>
        <v>4.0573911999999996</v>
      </c>
      <c r="K1473" s="218">
        <f>VLOOKUP(C1473,Hoja2!$D$2:$N$5000,9,FALSE)</f>
        <v>4.1507110000000003</v>
      </c>
      <c r="L1473" s="218">
        <f>VLOOKUP(C1473,Hoja2!$D$2:$N$5000,10,FALSE)</f>
        <v>2446.808286</v>
      </c>
      <c r="M1473" s="218">
        <f>VLOOKUP(C1473,Hoja2!$D$2:$N$5000,11,FALSE)</f>
        <v>13.177849999999999</v>
      </c>
    </row>
    <row r="1474" spans="1:13">
      <c r="A1474" s="529"/>
      <c r="B1474" s="529"/>
      <c r="C1474" s="398" t="s">
        <v>2671</v>
      </c>
      <c r="D1474" s="221" t="str">
        <f>VLOOKUP(C1474,Hoja2!$D$2:$N$5000,2,FALSE)</f>
        <v>Minería</v>
      </c>
      <c r="E1474" s="215">
        <f>VLOOKUP(C1474,Hoja2!$D$2:$N$5000,3,FALSE)</f>
        <v>5</v>
      </c>
      <c r="F1474" s="217">
        <f>VLOOKUP(C1474,Hoja2!$D$2:$N$5000,4,FALSE)</f>
        <v>43101</v>
      </c>
      <c r="G1474" s="217">
        <f>VLOOKUP(C1474,Hoja2!$D$2:$N$5000,5,FALSE)</f>
        <v>44926</v>
      </c>
      <c r="H1474" s="218">
        <f>VLOOKUP(C1474,Hoja2!$D$2:$N$5000,6,FALSE)</f>
        <v>0.17407900000000001</v>
      </c>
      <c r="I1474" s="218">
        <f>VLOOKUP(C1474,Hoja2!$D$2:$N$5000,7,FALSE)</f>
        <v>0.44399100000000002</v>
      </c>
      <c r="J1474" s="218">
        <f>VLOOKUP(C1474,Hoja2!$D$2:$N$5000,8,FALSE)</f>
        <v>7.5040627999999998</v>
      </c>
      <c r="K1474" s="218">
        <f>VLOOKUP(C1474,Hoja2!$D$2:$N$5000,9,FALSE)</f>
        <v>6.5489579999999998</v>
      </c>
      <c r="L1474" s="218">
        <f>VLOOKUP(C1474,Hoja2!$D$2:$N$5000,10,FALSE)</f>
        <v>2545.7405159999998</v>
      </c>
      <c r="M1474" s="218">
        <f>VLOOKUP(C1474,Hoja2!$D$2:$N$5000,11,FALSE)</f>
        <v>21.995010000000001</v>
      </c>
    </row>
    <row r="1475" spans="1:13">
      <c r="A1475" s="529"/>
      <c r="B1475" s="529"/>
      <c r="C1475" s="398" t="s">
        <v>2053</v>
      </c>
      <c r="D1475" s="221" t="str">
        <f>VLOOKUP(C1475,Hoja2!$D$2:$N$5000,2,FALSE)</f>
        <v>Químicos</v>
      </c>
      <c r="E1475" s="215">
        <f>VLOOKUP(C1475,Hoja2!$D$2:$N$5000,3,FALSE)</f>
        <v>7</v>
      </c>
      <c r="F1475" s="217">
        <f>VLOOKUP(C1475,Hoja2!$D$2:$N$5000,4,FALSE)</f>
        <v>42856</v>
      </c>
      <c r="G1475" s="217">
        <f>VLOOKUP(C1475,Hoja2!$D$2:$N$5000,5,FALSE)</f>
        <v>44673</v>
      </c>
      <c r="H1475" s="218">
        <f>VLOOKUP(C1475,Hoja2!$D$2:$N$5000,6,FALSE)</f>
        <v>0.20113500000000001</v>
      </c>
      <c r="I1475" s="218">
        <f>VLOOKUP(C1475,Hoja2!$D$2:$N$5000,7,FALSE)</f>
        <v>0.68339899999999998</v>
      </c>
      <c r="J1475" s="218">
        <f>VLOOKUP(C1475,Hoja2!$D$2:$N$5000,8,FALSE)</f>
        <v>0.88713920000000002</v>
      </c>
      <c r="K1475" s="218">
        <f>VLOOKUP(C1475,Hoja2!$D$2:$N$5000,9,FALSE)</f>
        <v>0.75356999999999996</v>
      </c>
      <c r="L1475" s="218">
        <f>VLOOKUP(C1475,Hoja2!$D$2:$N$5000,10,FALSE)</f>
        <v>459.63575600000001</v>
      </c>
      <c r="M1475" s="218">
        <f>VLOOKUP(C1475,Hoja2!$D$2:$N$5000,11,FALSE)</f>
        <v>15.742464</v>
      </c>
    </row>
    <row r="1476" spans="1:13">
      <c r="A1476" s="529"/>
      <c r="B1476" s="529"/>
      <c r="C1476" s="398" t="s">
        <v>5492</v>
      </c>
      <c r="D1476" s="221" t="str">
        <f>VLOOKUP(C1476,Hoja2!$D$2:$N$5000,2,FALSE)</f>
        <v>Minería</v>
      </c>
      <c r="E1476" s="215">
        <f>VLOOKUP(C1476,Hoja2!$D$2:$N$5000,3,FALSE)</f>
        <v>5</v>
      </c>
      <c r="F1476" s="217">
        <f>VLOOKUP(C1476,Hoja2!$D$2:$N$5000,4,FALSE)</f>
        <v>41275</v>
      </c>
      <c r="G1476" s="217">
        <f>VLOOKUP(C1476,Hoja2!$D$2:$N$5000,5,FALSE)</f>
        <v>44926</v>
      </c>
      <c r="H1476" s="218">
        <f>VLOOKUP(C1476,Hoja2!$D$2:$N$5000,6,FALSE)</f>
        <v>0.24476899999999999</v>
      </c>
      <c r="I1476" s="218">
        <f>VLOOKUP(C1476,Hoja2!$D$2:$N$5000,7,FALSE)</f>
        <v>0.53469500000000003</v>
      </c>
      <c r="J1476" s="218">
        <f>VLOOKUP(C1476,Hoja2!$D$2:$N$5000,8,FALSE)</f>
        <v>0.45849319999999999</v>
      </c>
      <c r="K1476" s="218">
        <f>VLOOKUP(C1476,Hoja2!$D$2:$N$5000,9,FALSE)</f>
        <v>0.45849299999999998</v>
      </c>
      <c r="L1476" s="218">
        <f>VLOOKUP(C1476,Hoja2!$D$2:$N$5000,10,FALSE)</f>
        <v>182.39474100000001</v>
      </c>
      <c r="M1476" s="218">
        <f>VLOOKUP(C1476,Hoja2!$D$2:$N$5000,11,FALSE)</f>
        <v>18.702183000000002</v>
      </c>
    </row>
    <row r="1477" spans="1:13">
      <c r="A1477" s="529"/>
      <c r="B1477" s="529"/>
      <c r="C1477" s="398" t="s">
        <v>5491</v>
      </c>
      <c r="D1477" s="221" t="str">
        <f>VLOOKUP(C1477,Hoja2!$D$2:$N$5000,2,FALSE)</f>
        <v>Minería</v>
      </c>
      <c r="E1477" s="215">
        <f>VLOOKUP(C1477,Hoja2!$D$2:$N$5000,3,FALSE)</f>
        <v>5</v>
      </c>
      <c r="F1477" s="217">
        <f>VLOOKUP(C1477,Hoja2!$D$2:$N$5000,4,FALSE)</f>
        <v>41275</v>
      </c>
      <c r="G1477" s="217">
        <f>VLOOKUP(C1477,Hoja2!$D$2:$N$5000,5,FALSE)</f>
        <v>44926</v>
      </c>
      <c r="H1477" s="218">
        <f>VLOOKUP(C1477,Hoja2!$D$2:$N$5000,6,FALSE)</f>
        <v>0.199096</v>
      </c>
      <c r="I1477" s="218">
        <f>VLOOKUP(C1477,Hoja2!$D$2:$N$5000,7,FALSE)</f>
        <v>0.73743700000000001</v>
      </c>
      <c r="J1477" s="218">
        <f>VLOOKUP(C1477,Hoja2!$D$2:$N$5000,8,FALSE)</f>
        <v>4.0326084</v>
      </c>
      <c r="K1477" s="218">
        <f>VLOOKUP(C1477,Hoja2!$D$2:$N$5000,9,FALSE)</f>
        <v>3.8154919999999999</v>
      </c>
      <c r="L1477" s="218">
        <f>VLOOKUP(C1477,Hoja2!$D$2:$N$5000,10,FALSE)</f>
        <v>2212.5054879999998</v>
      </c>
      <c r="M1477" s="218">
        <f>VLOOKUP(C1477,Hoja2!$D$2:$N$5000,11,FALSE)</f>
        <v>16.858077999999999</v>
      </c>
    </row>
    <row r="1478" spans="1:13">
      <c r="A1478" s="529"/>
      <c r="B1478" s="529"/>
      <c r="C1478" s="398" t="s">
        <v>4967</v>
      </c>
      <c r="D1478" s="221" t="str">
        <f>VLOOKUP(C1478,Hoja2!$D$2:$N$5000,2,FALSE)</f>
        <v>Comercio</v>
      </c>
      <c r="E1478" s="215">
        <f>VLOOKUP(C1478,Hoja2!$D$2:$N$5000,3,FALSE)</f>
        <v>3</v>
      </c>
      <c r="F1478" s="217">
        <f>VLOOKUP(C1478,Hoja2!$D$2:$N$5000,4,FALSE)</f>
        <v>43647</v>
      </c>
      <c r="G1478" s="217">
        <f>VLOOKUP(C1478,Hoja2!$D$2:$N$5000,5,FALSE)</f>
        <v>44682</v>
      </c>
      <c r="H1478" s="218">
        <f>VLOOKUP(C1478,Hoja2!$D$2:$N$5000,6,FALSE)</f>
        <v>0.238871</v>
      </c>
      <c r="I1478" s="218">
        <f>VLOOKUP(C1478,Hoja2!$D$2:$N$5000,7,FALSE)</f>
        <v>0.33967700000000001</v>
      </c>
      <c r="J1478" s="218">
        <f>VLOOKUP(C1478,Hoja2!$D$2:$N$5000,8,FALSE)</f>
        <v>0.1482472</v>
      </c>
      <c r="K1478" s="218">
        <f>VLOOKUP(C1478,Hoja2!$D$2:$N$5000,9,FALSE)</f>
        <v>0.14492099999999999</v>
      </c>
      <c r="L1478" s="218">
        <f>VLOOKUP(C1478,Hoja2!$D$2:$N$5000,10,FALSE)</f>
        <v>38.150623000000003</v>
      </c>
      <c r="M1478" s="218">
        <f>VLOOKUP(C1478,Hoja2!$D$2:$N$5000,11,FALSE)</f>
        <v>18.991893000000001</v>
      </c>
    </row>
    <row r="1479" spans="1:13">
      <c r="A1479" s="529"/>
      <c r="B1479" s="529"/>
      <c r="C1479" s="398" t="s">
        <v>5490</v>
      </c>
      <c r="D1479" s="221" t="str">
        <f>VLOOKUP(C1479,Hoja2!$D$2:$N$5000,2,FALSE)</f>
        <v>Minería</v>
      </c>
      <c r="E1479" s="215">
        <f>VLOOKUP(C1479,Hoja2!$D$2:$N$5000,3,FALSE)</f>
        <v>5</v>
      </c>
      <c r="F1479" s="217">
        <f>VLOOKUP(C1479,Hoja2!$D$2:$N$5000,4,FALSE)</f>
        <v>41579</v>
      </c>
      <c r="G1479" s="217">
        <f>VLOOKUP(C1479,Hoja2!$D$2:$N$5000,5,FALSE)</f>
        <v>45230</v>
      </c>
      <c r="H1479" s="218">
        <f>VLOOKUP(C1479,Hoja2!$D$2:$N$5000,6,FALSE)</f>
        <v>0.206178</v>
      </c>
      <c r="I1479" s="218">
        <f>VLOOKUP(C1479,Hoja2!$D$2:$N$5000,7,FALSE)</f>
        <v>0.81431699999999996</v>
      </c>
      <c r="J1479" s="218">
        <f>VLOOKUP(C1479,Hoja2!$D$2:$N$5000,8,FALSE)</f>
        <v>10.53552</v>
      </c>
      <c r="K1479" s="218">
        <f>VLOOKUP(C1479,Hoja2!$D$2:$N$5000,9,FALSE)</f>
        <v>11.074305000000001</v>
      </c>
      <c r="L1479" s="218">
        <f>VLOOKUP(C1479,Hoja2!$D$2:$N$5000,10,FALSE)</f>
        <v>6568.7097139999996</v>
      </c>
      <c r="M1479" s="218">
        <f>VLOOKUP(C1479,Hoja2!$D$2:$N$5000,11,FALSE)</f>
        <v>22.267686999999999</v>
      </c>
    </row>
    <row r="1480" spans="1:13">
      <c r="A1480" s="529"/>
      <c r="B1480" s="529"/>
      <c r="C1480" s="398" t="s">
        <v>5197</v>
      </c>
      <c r="D1480" s="221" t="str">
        <f>VLOOKUP(C1480,Hoja2!$D$2:$N$5000,2,FALSE)</f>
        <v>Minería</v>
      </c>
      <c r="E1480" s="215">
        <f>VLOOKUP(C1480,Hoja2!$D$2:$N$5000,3,FALSE)</f>
        <v>6</v>
      </c>
      <c r="F1480" s="217">
        <f>VLOOKUP(C1480,Hoja2!$D$2:$N$5000,4,FALSE)</f>
        <v>44317</v>
      </c>
      <c r="G1480" s="217">
        <f>VLOOKUP(C1480,Hoja2!$D$2:$N$5000,5,FALSE)</f>
        <v>44681</v>
      </c>
      <c r="H1480" s="218">
        <f>VLOOKUP(C1480,Hoja2!$D$2:$N$5000,6,FALSE)</f>
        <v>0.10761999999999999</v>
      </c>
      <c r="I1480" s="218">
        <f>VLOOKUP(C1480,Hoja2!$D$2:$N$5000,7,FALSE)</f>
        <v>0.318442</v>
      </c>
      <c r="J1480" s="218">
        <f>VLOOKUP(C1480,Hoja2!$D$2:$N$5000,8,FALSE)</f>
        <v>12.425031600000001</v>
      </c>
      <c r="K1480" s="218">
        <f>VLOOKUP(C1480,Hoja2!$D$2:$N$5000,9,FALSE)</f>
        <v>12.396042</v>
      </c>
      <c r="L1480" s="218">
        <f>VLOOKUP(C1480,Hoja2!$D$2:$N$5000,10,FALSE)</f>
        <v>2949.93145</v>
      </c>
      <c r="M1480" s="218">
        <f>VLOOKUP(C1480,Hoja2!$D$2:$N$5000,11,FALSE)</f>
        <v>21.031545000000001</v>
      </c>
    </row>
    <row r="1481" spans="1:13">
      <c r="A1481" s="529"/>
      <c r="B1481" s="529"/>
      <c r="C1481" s="398" t="s">
        <v>2722</v>
      </c>
      <c r="D1481" s="221" t="str">
        <f>VLOOKUP(C1481,Hoja2!$D$2:$N$5000,2,FALSE)</f>
        <v>Bebidas</v>
      </c>
      <c r="E1481" s="215">
        <f>VLOOKUP(C1481,Hoja2!$D$2:$N$5000,3,FALSE)</f>
        <v>9</v>
      </c>
      <c r="F1481" s="217">
        <f>VLOOKUP(C1481,Hoja2!$D$2:$N$5000,4,FALSE)</f>
        <v>44228</v>
      </c>
      <c r="G1481" s="217">
        <f>VLOOKUP(C1481,Hoja2!$D$2:$N$5000,5,FALSE)</f>
        <v>45322</v>
      </c>
      <c r="H1481" s="218">
        <f>VLOOKUP(C1481,Hoja2!$D$2:$N$5000,6,FALSE)</f>
        <v>0.181453</v>
      </c>
      <c r="I1481" s="218">
        <f>VLOOKUP(C1481,Hoja2!$D$2:$N$5000,7,FALSE)</f>
        <v>0.56036399999999997</v>
      </c>
      <c r="J1481" s="218">
        <f>VLOOKUP(C1481,Hoja2!$D$2:$N$5000,8,FALSE)</f>
        <v>0.84805759999999997</v>
      </c>
      <c r="K1481" s="218">
        <f>VLOOKUP(C1481,Hoja2!$D$2:$N$5000,9,FALSE)</f>
        <v>0.80812799999999996</v>
      </c>
      <c r="L1481" s="218">
        <f>VLOOKUP(C1481,Hoja2!$D$2:$N$5000,10,FALSE)</f>
        <v>359.01096000000001</v>
      </c>
      <c r="M1481" s="218">
        <f>VLOOKUP(C1481,Hoja2!$D$2:$N$5000,11,FALSE)</f>
        <v>12.805564</v>
      </c>
    </row>
    <row r="1482" spans="1:13">
      <c r="A1482" s="529"/>
      <c r="B1482" s="529"/>
      <c r="C1482" s="398" t="s">
        <v>2724</v>
      </c>
      <c r="D1482" s="221" t="str">
        <f>VLOOKUP(C1482,Hoja2!$D$2:$N$5000,2,FALSE)</f>
        <v>Bebidas</v>
      </c>
      <c r="E1482" s="215">
        <f>VLOOKUP(C1482,Hoja2!$D$2:$N$5000,3,FALSE)</f>
        <v>9</v>
      </c>
      <c r="F1482" s="217">
        <f>VLOOKUP(C1482,Hoja2!$D$2:$N$5000,4,FALSE)</f>
        <v>44228</v>
      </c>
      <c r="G1482" s="217">
        <f>VLOOKUP(C1482,Hoja2!$D$2:$N$5000,5,FALSE)</f>
        <v>45322</v>
      </c>
      <c r="H1482" s="218">
        <f>VLOOKUP(C1482,Hoja2!$D$2:$N$5000,6,FALSE)</f>
        <v>0.20061899999999999</v>
      </c>
      <c r="I1482" s="218">
        <f>VLOOKUP(C1482,Hoja2!$D$2:$N$5000,7,FALSE)</f>
        <v>0.60935899999999998</v>
      </c>
      <c r="J1482" s="218">
        <f>VLOOKUP(C1482,Hoja2!$D$2:$N$5000,8,FALSE)</f>
        <v>0.78924399999999995</v>
      </c>
      <c r="K1482" s="218">
        <f>VLOOKUP(C1482,Hoja2!$D$2:$N$5000,9,FALSE)</f>
        <v>0.76693500000000003</v>
      </c>
      <c r="L1482" s="218">
        <f>VLOOKUP(C1482,Hoja2!$D$2:$N$5000,10,FALSE)</f>
        <v>363.32592799999998</v>
      </c>
      <c r="M1482" s="218">
        <f>VLOOKUP(C1482,Hoja2!$D$2:$N$5000,11,FALSE)</f>
        <v>12.48555</v>
      </c>
    </row>
    <row r="1483" spans="1:13">
      <c r="A1483" s="529"/>
      <c r="B1483" s="529"/>
      <c r="C1483" s="398" t="s">
        <v>2726</v>
      </c>
      <c r="D1483" s="221" t="str">
        <f>VLOOKUP(C1483,Hoja2!$D$2:$N$5000,2,FALSE)</f>
        <v>Bebidas</v>
      </c>
      <c r="E1483" s="215">
        <f>VLOOKUP(C1483,Hoja2!$D$2:$N$5000,3,FALSE)</f>
        <v>9</v>
      </c>
      <c r="F1483" s="217">
        <f>VLOOKUP(C1483,Hoja2!$D$2:$N$5000,4,FALSE)</f>
        <v>44228</v>
      </c>
      <c r="G1483" s="217">
        <f>VLOOKUP(C1483,Hoja2!$D$2:$N$5000,5,FALSE)</f>
        <v>45322</v>
      </c>
      <c r="H1483" s="218">
        <f>VLOOKUP(C1483,Hoja2!$D$2:$N$5000,6,FALSE)</f>
        <v>0.19600100000000001</v>
      </c>
      <c r="I1483" s="218">
        <f>VLOOKUP(C1483,Hoja2!$D$2:$N$5000,7,FALSE)</f>
        <v>0.56024300000000005</v>
      </c>
      <c r="J1483" s="218">
        <f>VLOOKUP(C1483,Hoja2!$D$2:$N$5000,8,FALSE)</f>
        <v>0.61973440000000002</v>
      </c>
      <c r="K1483" s="218">
        <f>VLOOKUP(C1483,Hoja2!$D$2:$N$5000,9,FALSE)</f>
        <v>0.57628800000000002</v>
      </c>
      <c r="L1483" s="218">
        <f>VLOOKUP(C1483,Hoja2!$D$2:$N$5000,10,FALSE)</f>
        <v>262.29722199999998</v>
      </c>
      <c r="M1483" s="218">
        <f>VLOOKUP(C1483,Hoja2!$D$2:$N$5000,11,FALSE)</f>
        <v>12.682446000000001</v>
      </c>
    </row>
    <row r="1484" spans="1:13">
      <c r="A1484" s="529"/>
      <c r="B1484" s="542"/>
      <c r="C1484" s="398" t="s">
        <v>1427</v>
      </c>
      <c r="D1484" s="221" t="str">
        <f>VLOOKUP(C1484,Hoja2!$D$2:$N$5000,2,FALSE)</f>
        <v>Otros</v>
      </c>
      <c r="E1484" s="215">
        <f>VLOOKUP(C1484,Hoja2!$D$2:$N$5000,3,FALSE)</f>
        <v>9</v>
      </c>
      <c r="F1484" s="217">
        <f>VLOOKUP(C1484,Hoja2!$D$2:$N$5000,4,FALSE)</f>
        <v>43831</v>
      </c>
      <c r="G1484" s="217">
        <f>VLOOKUP(C1484,Hoja2!$D$2:$N$5000,5,FALSE)</f>
        <v>44681</v>
      </c>
      <c r="H1484" s="218">
        <f>VLOOKUP(C1484,Hoja2!$D$2:$N$5000,6,FALSE)</f>
        <v>0.206539</v>
      </c>
      <c r="I1484" s="218">
        <f>VLOOKUP(C1484,Hoja2!$D$2:$N$5000,7,FALSE)</f>
        <v>0.83342000000000005</v>
      </c>
      <c r="J1484" s="218">
        <f>VLOOKUP(C1484,Hoja2!$D$2:$N$5000,8,FALSE)</f>
        <v>0.34656199999999998</v>
      </c>
      <c r="K1484" s="218">
        <f>VLOOKUP(C1484,Hoja2!$D$2:$N$5000,9,FALSE)</f>
        <v>0.33119999999999999</v>
      </c>
      <c r="L1484" s="218">
        <f>VLOOKUP(C1484,Hoja2!$D$2:$N$5000,10,FALSE)</f>
        <v>218.200829</v>
      </c>
      <c r="M1484" s="218">
        <f>VLOOKUP(C1484,Hoja2!$D$2:$N$5000,11,FALSE)</f>
        <v>11.907128999999999</v>
      </c>
    </row>
    <row r="1485" spans="1:13">
      <c r="A1485" s="529"/>
      <c r="B1485" s="528" t="s">
        <v>3819</v>
      </c>
      <c r="C1485" s="398" t="s">
        <v>4851</v>
      </c>
      <c r="D1485" s="221" t="str">
        <f>VLOOKUP(C1485,Hoja2!$D$2:$N$5000,2,FALSE)</f>
        <v>Vidrios, cauchos y plásticos</v>
      </c>
      <c r="E1485" s="304">
        <f>VLOOKUP(C1485,Hoja2!$D$2:$N$5000,3,FALSE)</f>
        <v>7</v>
      </c>
      <c r="F1485" s="217">
        <f>VLOOKUP(C1485,Hoja2!$D$2:$N$5000,4,FALSE)</f>
        <v>43617</v>
      </c>
      <c r="G1485" s="217">
        <f>VLOOKUP(C1485,Hoja2!$D$2:$N$5000,5,FALSE)</f>
        <v>44712</v>
      </c>
      <c r="H1485" s="218">
        <f>VLOOKUP(C1485,Hoja2!$D$2:$N$5000,6,FALSE)</f>
        <v>0.16533999999999999</v>
      </c>
      <c r="I1485" s="218">
        <f>VLOOKUP(C1485,Hoja2!$D$2:$N$5000,7,FALSE)</f>
        <v>0.42725400000000002</v>
      </c>
      <c r="J1485" s="218">
        <f>VLOOKUP(C1485,Hoja2!$D$2:$N$5000,8,FALSE)</f>
        <v>0.3243608</v>
      </c>
      <c r="K1485" s="218">
        <f>VLOOKUP(C1485,Hoja2!$D$2:$N$5000,9,FALSE)</f>
        <v>0.29837799999999998</v>
      </c>
      <c r="L1485" s="218">
        <f>VLOOKUP(C1485,Hoja2!$D$2:$N$5000,10,FALSE)</f>
        <v>105.066006</v>
      </c>
      <c r="M1485" s="218">
        <f>VLOOKUP(C1485,Hoja2!$D$2:$N$5000,11,FALSE)</f>
        <v>18.500955000000001</v>
      </c>
    </row>
    <row r="1486" spans="1:13">
      <c r="A1486" s="529"/>
      <c r="B1486" s="529"/>
      <c r="C1486" s="398" t="s">
        <v>4853</v>
      </c>
      <c r="D1486" s="221" t="str">
        <f>VLOOKUP(C1486,Hoja2!$D$2:$N$5000,2,FALSE)</f>
        <v>Otros</v>
      </c>
      <c r="E1486" s="304">
        <f>VLOOKUP(C1486,Hoja2!$D$2:$N$5000,3,FALSE)</f>
        <v>7</v>
      </c>
      <c r="F1486" s="217">
        <f>VLOOKUP(C1486,Hoja2!$D$2:$N$5000,4,FALSE)</f>
        <v>43435</v>
      </c>
      <c r="G1486" s="217">
        <f>VLOOKUP(C1486,Hoja2!$D$2:$N$5000,5,FALSE)</f>
        <v>45229</v>
      </c>
      <c r="H1486" s="218">
        <f>VLOOKUP(C1486,Hoja2!$D$2:$N$5000,6,FALSE)</f>
        <v>0.14315700000000001</v>
      </c>
      <c r="I1486" s="218">
        <f>VLOOKUP(C1486,Hoja2!$D$2:$N$5000,7,FALSE)</f>
        <v>0.37739600000000001</v>
      </c>
      <c r="J1486" s="218">
        <f>VLOOKUP(C1486,Hoja2!$D$2:$N$5000,8,FALSE)</f>
        <v>0.17269599999999999</v>
      </c>
      <c r="K1486" s="218">
        <f>VLOOKUP(C1486,Hoja2!$D$2:$N$5000,9,FALSE)</f>
        <v>9.1902999999999999E-2</v>
      </c>
      <c r="L1486" s="218">
        <f>VLOOKUP(C1486,Hoja2!$D$2:$N$5000,10,FALSE)</f>
        <v>49.410809</v>
      </c>
      <c r="M1486" s="218">
        <f>VLOOKUP(C1486,Hoja2!$D$2:$N$5000,11,FALSE)</f>
        <v>15.603069</v>
      </c>
    </row>
    <row r="1487" spans="1:13">
      <c r="A1487" s="529"/>
      <c r="B1487" s="542"/>
      <c r="C1487" s="398" t="s">
        <v>5495</v>
      </c>
      <c r="D1487" s="221" t="str">
        <f>VLOOKUP(C1487,Hoja2!$D$2:$N$5000,2,FALSE)</f>
        <v>Minería</v>
      </c>
      <c r="E1487" s="304">
        <f>VLOOKUP(C1487,Hoja2!$D$2:$N$5000,3,FALSE)</f>
        <v>5</v>
      </c>
      <c r="F1487" s="217">
        <f>VLOOKUP(C1487,Hoja2!$D$2:$N$5000,4,FALSE)</f>
        <v>41275</v>
      </c>
      <c r="G1487" s="217">
        <f>VLOOKUP(C1487,Hoja2!$D$2:$N$5000,5,FALSE)</f>
        <v>44926</v>
      </c>
      <c r="H1487" s="218">
        <f>VLOOKUP(C1487,Hoja2!$D$2:$N$5000,6,FALSE)</f>
        <v>0.18279999999999999</v>
      </c>
      <c r="I1487" s="218">
        <f>VLOOKUP(C1487,Hoja2!$D$2:$N$5000,7,FALSE)</f>
        <v>0.16994600000000001</v>
      </c>
      <c r="J1487" s="218">
        <f>VLOOKUP(C1487,Hoja2!$D$2:$N$5000,8,FALSE)</f>
        <v>2.8434227999999999</v>
      </c>
      <c r="K1487" s="218">
        <f>VLOOKUP(C1487,Hoja2!$D$2:$N$5000,9,FALSE)</f>
        <v>2.539863</v>
      </c>
      <c r="L1487" s="218">
        <f>VLOOKUP(C1487,Hoja2!$D$2:$N$5000,10,FALSE)</f>
        <v>359.52225299999998</v>
      </c>
      <c r="M1487" s="218">
        <f>VLOOKUP(C1487,Hoja2!$D$2:$N$5000,11,FALSE)</f>
        <v>28.720994999999998</v>
      </c>
    </row>
    <row r="1488" spans="1:13">
      <c r="A1488" s="529"/>
      <c r="B1488" s="528" t="s">
        <v>3817</v>
      </c>
      <c r="C1488" s="398" t="s">
        <v>5586</v>
      </c>
      <c r="D1488" s="221" t="str">
        <f>VLOOKUP(C1488,Hoja2!$D$2:$N$5000,2,FALSE)</f>
        <v>Minería</v>
      </c>
      <c r="E1488" s="304">
        <f>VLOOKUP(C1488,Hoja2!$D$2:$N$5000,3,FALSE)</f>
        <v>5</v>
      </c>
      <c r="F1488" s="217">
        <f>VLOOKUP(C1488,Hoja2!$D$2:$N$5000,4,FALSE)</f>
        <v>43101</v>
      </c>
      <c r="G1488" s="217">
        <f>VLOOKUP(C1488,Hoja2!$D$2:$N$5000,5,FALSE)</f>
        <v>44926</v>
      </c>
      <c r="H1488" s="218">
        <f>VLOOKUP(C1488,Hoja2!$D$2:$N$5000,6,FALSE)</f>
        <v>0.20518</v>
      </c>
      <c r="I1488" s="218">
        <f>VLOOKUP(C1488,Hoja2!$D$2:$N$5000,7,FALSE)</f>
        <v>0.67152999999999996</v>
      </c>
      <c r="J1488" s="218">
        <f>VLOOKUP(C1488,Hoja2!$D$2:$N$5000,8,FALSE)</f>
        <v>2.4369323999999999</v>
      </c>
      <c r="K1488" s="218">
        <f>VLOOKUP(C1488,Hoja2!$D$2:$N$5000,9,FALSE)</f>
        <v>2.2968899999999999</v>
      </c>
      <c r="L1488" s="218">
        <f>VLOOKUP(C1488,Hoja2!$D$2:$N$5000,10,FALSE)</f>
        <v>1253.013704</v>
      </c>
      <c r="M1488" s="218">
        <f>VLOOKUP(C1488,Hoja2!$D$2:$N$5000,11,FALSE)</f>
        <v>13.490107</v>
      </c>
    </row>
    <row r="1489" spans="1:13" s="196" customFormat="1">
      <c r="A1489" s="529"/>
      <c r="B1489" s="529"/>
      <c r="C1489" s="398" t="s">
        <v>5587</v>
      </c>
      <c r="D1489" s="221" t="str">
        <f>VLOOKUP(C1489,Hoja2!$D$2:$N$5000,2,FALSE)</f>
        <v>Minería</v>
      </c>
      <c r="E1489" s="304">
        <f>VLOOKUP(C1489,Hoja2!$D$2:$N$5000,3,FALSE)</f>
        <v>5</v>
      </c>
      <c r="F1489" s="217">
        <f>VLOOKUP(C1489,Hoja2!$D$2:$N$5000,4,FALSE)</f>
        <v>43101</v>
      </c>
      <c r="G1489" s="217">
        <f>VLOOKUP(C1489,Hoja2!$D$2:$N$5000,5,FALSE)</f>
        <v>44926</v>
      </c>
      <c r="H1489" s="218">
        <f>VLOOKUP(C1489,Hoja2!$D$2:$N$5000,6,FALSE)</f>
        <v>0.19450600000000001</v>
      </c>
      <c r="I1489" s="218">
        <f>VLOOKUP(C1489,Hoja2!$D$2:$N$5000,7,FALSE)</f>
        <v>0.64902499999999996</v>
      </c>
      <c r="J1489" s="218">
        <f>VLOOKUP(C1489,Hoja2!$D$2:$N$5000,8,FALSE)</f>
        <v>2.1969560000000001</v>
      </c>
      <c r="K1489" s="218">
        <f>VLOOKUP(C1489,Hoja2!$D$2:$N$5000,9,FALSE)</f>
        <v>2.0161009999999999</v>
      </c>
      <c r="L1489" s="218">
        <f>VLOOKUP(C1489,Hoja2!$D$2:$N$5000,10,FALSE)</f>
        <v>1091.765523</v>
      </c>
      <c r="M1489" s="218">
        <f>VLOOKUP(C1489,Hoja2!$D$2:$N$5000,11,FALSE)</f>
        <v>13.521056</v>
      </c>
    </row>
    <row r="1490" spans="1:13">
      <c r="A1490" s="529"/>
      <c r="B1490" s="529"/>
      <c r="C1490" s="398" t="s">
        <v>6585</v>
      </c>
      <c r="D1490" s="221" t="str">
        <f>VLOOKUP(C1490,Hoja2!$D$2:$N$5000,2,FALSE)</f>
        <v>Otros</v>
      </c>
      <c r="E1490" s="304">
        <f>VLOOKUP(C1490,Hoja2!$D$2:$N$5000,3,FALSE)</f>
        <v>7</v>
      </c>
      <c r="F1490" s="217">
        <f>VLOOKUP(C1490,Hoja2!$D$2:$N$5000,4,FALSE)</f>
        <v>44075</v>
      </c>
      <c r="G1490" s="217">
        <f>VLOOKUP(C1490,Hoja2!$D$2:$N$5000,5,FALSE)</f>
        <v>46053</v>
      </c>
      <c r="H1490" s="218">
        <f>VLOOKUP(C1490,Hoja2!$D$2:$N$5000,6,FALSE)</f>
        <v>0.27979300000000001</v>
      </c>
      <c r="I1490" s="218">
        <f>VLOOKUP(C1490,Hoja2!$D$2:$N$5000,7,FALSE)</f>
        <v>0.59199299999999999</v>
      </c>
      <c r="J1490" s="218">
        <f>VLOOKUP(C1490,Hoja2!$D$2:$N$5000,8,FALSE)</f>
        <v>4.2595432000000004</v>
      </c>
      <c r="K1490" s="218">
        <f>VLOOKUP(C1490,Hoja2!$D$2:$N$5000,9,FALSE)</f>
        <v>4.3101719999999997</v>
      </c>
      <c r="L1490" s="218">
        <f>VLOOKUP(C1490,Hoja2!$D$2:$N$5000,10,FALSE)</f>
        <v>1911.732898</v>
      </c>
      <c r="M1490" s="218">
        <f>VLOOKUP(C1490,Hoja2!$D$2:$N$5000,11,FALSE)</f>
        <v>12.534681000000001</v>
      </c>
    </row>
    <row r="1491" spans="1:13">
      <c r="A1491" s="529"/>
      <c r="B1491" s="529"/>
      <c r="C1491" s="398" t="s">
        <v>5588</v>
      </c>
      <c r="D1491" s="221" t="str">
        <f>VLOOKUP(C1491,Hoja2!$D$2:$N$5000,2,FALSE)</f>
        <v>Minería</v>
      </c>
      <c r="E1491" s="304">
        <f>VLOOKUP(C1491,Hoja2!$D$2:$N$5000,3,FALSE)</f>
        <v>5</v>
      </c>
      <c r="F1491" s="217">
        <f>VLOOKUP(C1491,Hoja2!$D$2:$N$5000,4,FALSE)</f>
        <v>43862</v>
      </c>
      <c r="G1491" s="217">
        <f>VLOOKUP(C1491,Hoja2!$D$2:$N$5000,5,FALSE)</f>
        <v>44957</v>
      </c>
      <c r="H1491" s="218">
        <f>VLOOKUP(C1491,Hoja2!$D$2:$N$5000,6,FALSE)</f>
        <v>0.25727899999999998</v>
      </c>
      <c r="I1491" s="218">
        <f>VLOOKUP(C1491,Hoja2!$D$2:$N$5000,7,FALSE)</f>
        <v>0.63585199999999997</v>
      </c>
      <c r="J1491" s="218">
        <f>VLOOKUP(C1491,Hoja2!$D$2:$N$5000,8,FALSE)</f>
        <v>0.6034484</v>
      </c>
      <c r="K1491" s="218">
        <f>VLOOKUP(C1491,Hoja2!$D$2:$N$5000,9,FALSE)</f>
        <v>0.621031</v>
      </c>
      <c r="L1491" s="218">
        <f>VLOOKUP(C1491,Hoja2!$D$2:$N$5000,10,FALSE)</f>
        <v>293.79420800000003</v>
      </c>
      <c r="M1491" s="218">
        <f>VLOOKUP(C1491,Hoja2!$D$2:$N$5000,11,FALSE)</f>
        <v>12.776071</v>
      </c>
    </row>
    <row r="1492" spans="1:13">
      <c r="A1492" s="529"/>
      <c r="B1492" s="529"/>
      <c r="C1492" s="398" t="s">
        <v>2423</v>
      </c>
      <c r="D1492" s="221" t="str">
        <f>VLOOKUP(C1492,Hoja2!$D$2:$N$5000,2,FALSE)</f>
        <v>Pesquería</v>
      </c>
      <c r="E1492" s="215">
        <f>VLOOKUP(C1492,Hoja2!$D$2:$N$5000,3,FALSE)</f>
        <v>6</v>
      </c>
      <c r="F1492" s="217">
        <f>VLOOKUP(C1492,Hoja2!$D$2:$N$5000,4,FALSE)</f>
        <v>43009</v>
      </c>
      <c r="G1492" s="217">
        <f>VLOOKUP(C1492,Hoja2!$D$2:$N$5000,5,FALSE)</f>
        <v>44834</v>
      </c>
      <c r="H1492" s="218">
        <f>VLOOKUP(C1492,Hoja2!$D$2:$N$5000,6,FALSE)</f>
        <v>0.21784300000000001</v>
      </c>
      <c r="I1492" s="218">
        <f>VLOOKUP(C1492,Hoja2!$D$2:$N$5000,7,FALSE)</f>
        <v>0.44339000000000001</v>
      </c>
      <c r="J1492" s="218">
        <f>VLOOKUP(C1492,Hoja2!$D$2:$N$5000,8,FALSE)</f>
        <v>0.25941920000000002</v>
      </c>
      <c r="K1492" s="218">
        <f>VLOOKUP(C1492,Hoja2!$D$2:$N$5000,9,FALSE)</f>
        <v>0.26377699999999998</v>
      </c>
      <c r="L1492" s="218">
        <f>VLOOKUP(C1492,Hoja2!$D$2:$N$5000,10,FALSE)</f>
        <v>87.015486999999993</v>
      </c>
      <c r="M1492" s="218">
        <f>VLOOKUP(C1492,Hoja2!$D$2:$N$5000,11,FALSE)</f>
        <v>22.415420000000001</v>
      </c>
    </row>
    <row r="1493" spans="1:13">
      <c r="A1493" s="529"/>
      <c r="B1493" s="529"/>
      <c r="C1493" s="398" t="s">
        <v>3340</v>
      </c>
      <c r="D1493" s="221" t="str">
        <f>VLOOKUP(C1493,Hoja2!$D$2:$N$5000,2,FALSE)</f>
        <v>Otros</v>
      </c>
      <c r="E1493" s="215">
        <f>VLOOKUP(C1493,Hoja2!$D$2:$N$5000,3,FALSE)</f>
        <v>7</v>
      </c>
      <c r="F1493" s="217">
        <f>VLOOKUP(C1493,Hoja2!$D$2:$N$5000,4,FALSE)</f>
        <v>43374</v>
      </c>
      <c r="G1493" s="217">
        <f>VLOOKUP(C1493,Hoja2!$D$2:$N$5000,5,FALSE)</f>
        <v>44500</v>
      </c>
      <c r="H1493" s="218">
        <f>VLOOKUP(C1493,Hoja2!$D$2:$N$5000,6,FALSE)</f>
        <v>0.21987400000000001</v>
      </c>
      <c r="I1493" s="218">
        <f>VLOOKUP(C1493,Hoja2!$D$2:$N$5000,7,FALSE)</f>
        <v>0.48797600000000002</v>
      </c>
      <c r="J1493" s="218">
        <f>VLOOKUP(C1493,Hoja2!$D$2:$N$5000,8,FALSE)</f>
        <v>0.23861959999999999</v>
      </c>
      <c r="K1493" s="218">
        <f>VLOOKUP(C1493,Hoja2!$D$2:$N$5000,9,FALSE)</f>
        <v>0.24315100000000001</v>
      </c>
      <c r="L1493" s="218">
        <f>VLOOKUP(C1493,Hoja2!$D$2:$N$5000,10,FALSE)</f>
        <v>88.276909000000003</v>
      </c>
      <c r="M1493" s="218">
        <f>VLOOKUP(C1493,Hoja2!$D$2:$N$5000,11,FALSE)</f>
        <v>12.813907</v>
      </c>
    </row>
    <row r="1494" spans="1:13">
      <c r="A1494" s="529"/>
      <c r="B1494" s="529"/>
      <c r="C1494" s="398" t="s">
        <v>3342</v>
      </c>
      <c r="D1494" s="221" t="str">
        <f>VLOOKUP(C1494,Hoja2!$D$2:$N$5000,2,FALSE)</f>
        <v>Otros</v>
      </c>
      <c r="E1494" s="215">
        <f>VLOOKUP(C1494,Hoja2!$D$2:$N$5000,3,FALSE)</f>
        <v>3</v>
      </c>
      <c r="F1494" s="217">
        <f>VLOOKUP(C1494,Hoja2!$D$2:$N$5000,4,FALSE)</f>
        <v>43405</v>
      </c>
      <c r="G1494" s="217">
        <f>VLOOKUP(C1494,Hoja2!$D$2:$N$5000,5,FALSE)</f>
        <v>44500</v>
      </c>
      <c r="H1494" s="218">
        <f>VLOOKUP(C1494,Hoja2!$D$2:$N$5000,6,FALSE)</f>
        <v>0.19645000000000001</v>
      </c>
      <c r="I1494" s="218">
        <f>VLOOKUP(C1494,Hoja2!$D$2:$N$5000,7,FALSE)</f>
        <v>0.22462399999999999</v>
      </c>
      <c r="J1494" s="218">
        <f>VLOOKUP(C1494,Hoja2!$D$2:$N$5000,8,FALSE)</f>
        <v>7.6717999999999995E-2</v>
      </c>
      <c r="K1494" s="218">
        <f>VLOOKUP(C1494,Hoja2!$D$2:$N$5000,9,FALSE)</f>
        <v>3.5156E-2</v>
      </c>
      <c r="L1494" s="218">
        <f>VLOOKUP(C1494,Hoja2!$D$2:$N$5000,10,FALSE)</f>
        <v>13.056428</v>
      </c>
      <c r="M1494" s="218">
        <f>VLOOKUP(C1494,Hoja2!$D$2:$N$5000,11,FALSE)</f>
        <v>12.672772999999999</v>
      </c>
    </row>
    <row r="1495" spans="1:13">
      <c r="A1495" s="529"/>
      <c r="B1495" s="529"/>
      <c r="C1495" s="398" t="s">
        <v>3344</v>
      </c>
      <c r="D1495" s="221" t="str">
        <f>VLOOKUP(C1495,Hoja2!$D$2:$N$5000,2,FALSE)</f>
        <v>Otros</v>
      </c>
      <c r="E1495" s="215">
        <f>VLOOKUP(C1495,Hoja2!$D$2:$N$5000,3,FALSE)</f>
        <v>2</v>
      </c>
      <c r="F1495" s="217">
        <f>VLOOKUP(C1495,Hoja2!$D$2:$N$5000,4,FALSE)</f>
        <v>43435</v>
      </c>
      <c r="G1495" s="217">
        <f>VLOOKUP(C1495,Hoja2!$D$2:$N$5000,5,FALSE)</f>
        <v>44500</v>
      </c>
      <c r="H1495" s="218">
        <f>VLOOKUP(C1495,Hoja2!$D$2:$N$5000,6,FALSE)</f>
        <v>0.22109599999999999</v>
      </c>
      <c r="I1495" s="218">
        <f>VLOOKUP(C1495,Hoja2!$D$2:$N$5000,7,FALSE)</f>
        <v>0.61612500000000003</v>
      </c>
      <c r="J1495" s="218">
        <f>VLOOKUP(C1495,Hoja2!$D$2:$N$5000,8,FALSE)</f>
        <v>0.14655480000000001</v>
      </c>
      <c r="K1495" s="218">
        <f>VLOOKUP(C1495,Hoja2!$D$2:$N$5000,9,FALSE)</f>
        <v>0.11243</v>
      </c>
      <c r="L1495" s="218">
        <f>VLOOKUP(C1495,Hoja2!$D$2:$N$5000,10,FALSE)</f>
        <v>68.466037</v>
      </c>
      <c r="M1495" s="218">
        <f>VLOOKUP(C1495,Hoja2!$D$2:$N$5000,11,FALSE)</f>
        <v>10.27345</v>
      </c>
    </row>
    <row r="1496" spans="1:13">
      <c r="A1496" s="529"/>
      <c r="B1496" s="529"/>
      <c r="C1496" s="398" t="s">
        <v>5936</v>
      </c>
      <c r="D1496" s="221" t="str">
        <f>VLOOKUP(C1496,Hoja2!$D$2:$N$5000,2,FALSE)</f>
        <v>Comercio</v>
      </c>
      <c r="E1496" s="215">
        <f>VLOOKUP(C1496,Hoja2!$D$2:$N$5000,3,FALSE)</f>
        <v>9</v>
      </c>
      <c r="F1496" s="217">
        <f>VLOOKUP(C1496,Hoja2!$D$2:$N$5000,4,FALSE)</f>
        <v>43800</v>
      </c>
      <c r="G1496" s="217">
        <f>VLOOKUP(C1496,Hoja2!$D$2:$N$5000,5,FALSE)</f>
        <v>44926</v>
      </c>
      <c r="H1496" s="218">
        <f>VLOOKUP(C1496,Hoja2!$D$2:$N$5000,6,FALSE)</f>
        <v>0.211587</v>
      </c>
      <c r="I1496" s="218">
        <f>VLOOKUP(C1496,Hoja2!$D$2:$N$5000,7,FALSE)</f>
        <v>0.66691299999999998</v>
      </c>
      <c r="J1496" s="218">
        <f>VLOOKUP(C1496,Hoja2!$D$2:$N$5000,8,FALSE)</f>
        <v>0.31231360000000002</v>
      </c>
      <c r="K1496" s="218">
        <f>VLOOKUP(C1496,Hoja2!$D$2:$N$5000,9,FALSE)</f>
        <v>0.26420300000000002</v>
      </c>
      <c r="L1496" s="218">
        <f>VLOOKUP(C1496,Hoja2!$D$2:$N$5000,10,FALSE)</f>
        <v>154.96489199999999</v>
      </c>
      <c r="M1496" s="218">
        <f>VLOOKUP(C1496,Hoja2!$D$2:$N$5000,11,FALSE)</f>
        <v>13.906627</v>
      </c>
    </row>
    <row r="1497" spans="1:13">
      <c r="A1497" s="529"/>
      <c r="B1497" s="529"/>
      <c r="C1497" s="398" t="s">
        <v>5937</v>
      </c>
      <c r="D1497" s="221" t="str">
        <f>VLOOKUP(C1497,Hoja2!$D$2:$N$5000,2,FALSE)</f>
        <v>Comercio</v>
      </c>
      <c r="E1497" s="215">
        <f>VLOOKUP(C1497,Hoja2!$D$2:$N$5000,3,FALSE)</f>
        <v>1</v>
      </c>
      <c r="F1497" s="217">
        <f>VLOOKUP(C1497,Hoja2!$D$2:$N$5000,4,FALSE)</f>
        <v>43800</v>
      </c>
      <c r="G1497" s="217">
        <f>VLOOKUP(C1497,Hoja2!$D$2:$N$5000,5,FALSE)</f>
        <v>44926</v>
      </c>
      <c r="H1497" s="218">
        <f>VLOOKUP(C1497,Hoja2!$D$2:$N$5000,6,FALSE)</f>
        <v>0.220473</v>
      </c>
      <c r="I1497" s="218">
        <f>VLOOKUP(C1497,Hoja2!$D$2:$N$5000,7,FALSE)</f>
        <v>0.45036100000000001</v>
      </c>
      <c r="J1497" s="218">
        <f>VLOOKUP(C1497,Hoja2!$D$2:$N$5000,8,FALSE)</f>
        <v>0.38652720000000002</v>
      </c>
      <c r="K1497" s="218">
        <f>VLOOKUP(C1497,Hoja2!$D$2:$N$5000,9,FALSE)</f>
        <v>0.32248300000000002</v>
      </c>
      <c r="L1497" s="218">
        <f>VLOOKUP(C1497,Hoja2!$D$2:$N$5000,10,FALSE)</f>
        <v>129.51325</v>
      </c>
      <c r="M1497" s="218">
        <f>VLOOKUP(C1497,Hoja2!$D$2:$N$5000,11,FALSE)</f>
        <v>15.699657999999999</v>
      </c>
    </row>
    <row r="1498" spans="1:13">
      <c r="A1498" s="529"/>
      <c r="B1498" s="529"/>
      <c r="C1498" s="398" t="s">
        <v>5933</v>
      </c>
      <c r="D1498" s="221" t="str">
        <f>VLOOKUP(C1498,Hoja2!$D$2:$N$5000,2,FALSE)</f>
        <v>Comercio</v>
      </c>
      <c r="E1498" s="215">
        <f>VLOOKUP(C1498,Hoja2!$D$2:$N$5000,3,FALSE)</f>
        <v>10</v>
      </c>
      <c r="F1498" s="217">
        <f>VLOOKUP(C1498,Hoja2!$D$2:$N$5000,4,FALSE)</f>
        <v>43800</v>
      </c>
      <c r="G1498" s="217">
        <f>VLOOKUP(C1498,Hoja2!$D$2:$N$5000,5,FALSE)</f>
        <v>44926</v>
      </c>
      <c r="H1498" s="218">
        <f>VLOOKUP(C1498,Hoja2!$D$2:$N$5000,6,FALSE)</f>
        <v>0.23034199999999999</v>
      </c>
      <c r="I1498" s="218">
        <f>VLOOKUP(C1498,Hoja2!$D$2:$N$5000,7,FALSE)</f>
        <v>0.72421500000000005</v>
      </c>
      <c r="J1498" s="218">
        <f>VLOOKUP(C1498,Hoja2!$D$2:$N$5000,8,FALSE)</f>
        <v>0.18115680000000001</v>
      </c>
      <c r="K1498" s="218">
        <f>VLOOKUP(C1498,Hoja2!$D$2:$N$5000,9,FALSE)</f>
        <v>0.183029</v>
      </c>
      <c r="L1498" s="218">
        <f>VLOOKUP(C1498,Hoja2!$D$2:$N$5000,10,FALSE)</f>
        <v>99.989078000000006</v>
      </c>
      <c r="M1498" s="218">
        <f>VLOOKUP(C1498,Hoja2!$D$2:$N$5000,11,FALSE)</f>
        <v>14.193424</v>
      </c>
    </row>
    <row r="1499" spans="1:13">
      <c r="A1499" s="529"/>
      <c r="B1499" s="529"/>
      <c r="C1499" s="398" t="s">
        <v>5934</v>
      </c>
      <c r="D1499" s="221" t="str">
        <f>VLOOKUP(C1499,Hoja2!$D$2:$N$5000,2,FALSE)</f>
        <v>Comercio</v>
      </c>
      <c r="E1499" s="215">
        <f>VLOOKUP(C1499,Hoja2!$D$2:$N$5000,3,FALSE)</f>
        <v>7</v>
      </c>
      <c r="F1499" s="217">
        <f>VLOOKUP(C1499,Hoja2!$D$2:$N$5000,4,FALSE)</f>
        <v>43800</v>
      </c>
      <c r="G1499" s="217">
        <f>VLOOKUP(C1499,Hoja2!$D$2:$N$5000,5,FALSE)</f>
        <v>44926</v>
      </c>
      <c r="H1499" s="218">
        <f>VLOOKUP(C1499,Hoja2!$D$2:$N$5000,6,FALSE)</f>
        <v>0.2278</v>
      </c>
      <c r="I1499" s="218">
        <f>VLOOKUP(C1499,Hoja2!$D$2:$N$5000,7,FALSE)</f>
        <v>0.68905899999999998</v>
      </c>
      <c r="J1499" s="218">
        <f>VLOOKUP(C1499,Hoja2!$D$2:$N$5000,8,FALSE)</f>
        <v>0.26576359999999999</v>
      </c>
      <c r="K1499" s="218">
        <f>VLOOKUP(C1499,Hoja2!$D$2:$N$5000,9,FALSE)</f>
        <v>0.24462200000000001</v>
      </c>
      <c r="L1499" s="218">
        <f>VLOOKUP(C1499,Hoja2!$D$2:$N$5000,10,FALSE)</f>
        <v>138.83371</v>
      </c>
      <c r="M1499" s="218">
        <f>VLOOKUP(C1499,Hoja2!$D$2:$N$5000,11,FALSE)</f>
        <v>14.036944</v>
      </c>
    </row>
    <row r="1500" spans="1:13">
      <c r="A1500" s="529"/>
      <c r="B1500" s="529"/>
      <c r="C1500" s="398" t="s">
        <v>5935</v>
      </c>
      <c r="D1500" s="221" t="str">
        <f>VLOOKUP(C1500,Hoja2!$D$2:$N$5000,2,FALSE)</f>
        <v>Comercio</v>
      </c>
      <c r="E1500" s="215">
        <f>VLOOKUP(C1500,Hoja2!$D$2:$N$5000,3,FALSE)</f>
        <v>7</v>
      </c>
      <c r="F1500" s="217">
        <f>VLOOKUP(C1500,Hoja2!$D$2:$N$5000,4,FALSE)</f>
        <v>43800</v>
      </c>
      <c r="G1500" s="217">
        <f>VLOOKUP(C1500,Hoja2!$D$2:$N$5000,5,FALSE)</f>
        <v>44926</v>
      </c>
      <c r="H1500" s="218">
        <f>VLOOKUP(C1500,Hoja2!$D$2:$N$5000,6,FALSE)</f>
        <v>0.22401799999999999</v>
      </c>
      <c r="I1500" s="218">
        <f>VLOOKUP(C1500,Hoja2!$D$2:$N$5000,7,FALSE)</f>
        <v>0.74693500000000002</v>
      </c>
      <c r="J1500" s="218">
        <f>VLOOKUP(C1500,Hoja2!$D$2:$N$5000,8,FALSE)</f>
        <v>0.26895279999999999</v>
      </c>
      <c r="K1500" s="218">
        <f>VLOOKUP(C1500,Hoja2!$D$2:$N$5000,9,FALSE)</f>
        <v>0.26664199999999999</v>
      </c>
      <c r="L1500" s="218">
        <f>VLOOKUP(C1500,Hoja2!$D$2:$N$5000,10,FALSE)</f>
        <v>152.30056099999999</v>
      </c>
      <c r="M1500" s="218">
        <f>VLOOKUP(C1500,Hoja2!$D$2:$N$5000,11,FALSE)</f>
        <v>14.011324999999999</v>
      </c>
    </row>
    <row r="1501" spans="1:13">
      <c r="A1501" s="529"/>
      <c r="B1501" s="529"/>
      <c r="C1501" s="398" t="s">
        <v>6419</v>
      </c>
      <c r="D1501" s="221" t="str">
        <f>VLOOKUP(C1501,Hoja2!$D$2:$N$5000,2,FALSE)</f>
        <v>Otros</v>
      </c>
      <c r="E1501" s="215">
        <f>VLOOKUP(C1501,Hoja2!$D$2:$N$5000,3,FALSE)</f>
        <v>8</v>
      </c>
      <c r="F1501" s="217">
        <f>VLOOKUP(C1501,Hoja2!$D$2:$N$5000,4,FALSE)</f>
        <v>44044</v>
      </c>
      <c r="G1501" s="217">
        <f>VLOOKUP(C1501,Hoja2!$D$2:$N$5000,5,FALSE)</f>
        <v>45504</v>
      </c>
      <c r="H1501" s="218">
        <f>VLOOKUP(C1501,Hoja2!$D$2:$N$5000,6,FALSE)</f>
        <v>5.1846000000000003E-2</v>
      </c>
      <c r="I1501" s="218">
        <f>VLOOKUP(C1501,Hoja2!$D$2:$N$5000,7,FALSE)</f>
        <v>0.47579100000000002</v>
      </c>
      <c r="J1501" s="218">
        <f>VLOOKUP(C1501,Hoja2!$D$2:$N$5000,8,FALSE)</f>
        <v>0.68176360000000003</v>
      </c>
      <c r="K1501" s="218">
        <f>VLOOKUP(C1501,Hoja2!$D$2:$N$5000,9,FALSE)</f>
        <v>0.17749599999999999</v>
      </c>
      <c r="L1501" s="218">
        <f>VLOOKUP(C1501,Hoja2!$D$2:$N$5000,10,FALSE)</f>
        <v>245.391321</v>
      </c>
      <c r="M1501" s="218">
        <f>VLOOKUP(C1501,Hoja2!$D$2:$N$5000,11,FALSE)</f>
        <v>13.208508</v>
      </c>
    </row>
    <row r="1502" spans="1:13">
      <c r="A1502" s="529"/>
      <c r="B1502" s="529"/>
      <c r="C1502" s="398" t="s">
        <v>2382</v>
      </c>
      <c r="D1502" s="221" t="str">
        <f>VLOOKUP(C1502,Hoja2!$D$2:$N$5000,2,FALSE)</f>
        <v>Vidrios, cauchos y plásticos</v>
      </c>
      <c r="E1502" s="215">
        <f>VLOOKUP(C1502,Hoja2!$D$2:$N$5000,3,FALSE)</f>
        <v>7</v>
      </c>
      <c r="F1502" s="217">
        <f>VLOOKUP(C1502,Hoja2!$D$2:$N$5000,4,FALSE)</f>
        <v>42979</v>
      </c>
      <c r="G1502" s="217">
        <f>VLOOKUP(C1502,Hoja2!$D$2:$N$5000,5,FALSE)</f>
        <v>45657</v>
      </c>
      <c r="H1502" s="218">
        <f>VLOOKUP(C1502,Hoja2!$D$2:$N$5000,6,FALSE)</f>
        <v>0.20580699999999999</v>
      </c>
      <c r="I1502" s="218">
        <f>VLOOKUP(C1502,Hoja2!$D$2:$N$5000,7,FALSE)</f>
        <v>0.75081600000000004</v>
      </c>
      <c r="J1502" s="218">
        <f>VLOOKUP(C1502,Hoja2!$D$2:$N$5000,8,FALSE)</f>
        <v>0.53216200000000002</v>
      </c>
      <c r="K1502" s="218">
        <f>VLOOKUP(C1502,Hoja2!$D$2:$N$5000,9,FALSE)</f>
        <v>0.49992799999999998</v>
      </c>
      <c r="L1502" s="218">
        <f>VLOOKUP(C1502,Hoja2!$D$2:$N$5000,10,FALSE)</f>
        <v>302.91788100000002</v>
      </c>
      <c r="M1502" s="218">
        <f>VLOOKUP(C1502,Hoja2!$D$2:$N$5000,11,FALSE)</f>
        <v>17.763783</v>
      </c>
    </row>
    <row r="1503" spans="1:13">
      <c r="A1503" s="529"/>
      <c r="B1503" s="529"/>
      <c r="C1503" s="398" t="s">
        <v>1670</v>
      </c>
      <c r="D1503" s="221" t="str">
        <f>VLOOKUP(C1503,Hoja2!$D$2:$N$5000,2,FALSE)</f>
        <v>Vidrios, cauchos y plásticos</v>
      </c>
      <c r="E1503" s="215">
        <f>VLOOKUP(C1503,Hoja2!$D$2:$N$5000,3,FALSE)</f>
        <v>6</v>
      </c>
      <c r="F1503" s="217">
        <f>VLOOKUP(C1503,Hoja2!$D$2:$N$5000,4,FALSE)</f>
        <v>43800</v>
      </c>
      <c r="G1503" s="217">
        <f>VLOOKUP(C1503,Hoja2!$D$2:$N$5000,5,FALSE)</f>
        <v>46022</v>
      </c>
      <c r="H1503" s="218">
        <f>VLOOKUP(C1503,Hoja2!$D$2:$N$5000,6,FALSE)</f>
        <v>0.21110400000000001</v>
      </c>
      <c r="I1503" s="218">
        <f>VLOOKUP(C1503,Hoja2!$D$2:$N$5000,7,FALSE)</f>
        <v>0.82174000000000003</v>
      </c>
      <c r="J1503" s="218">
        <f>VLOOKUP(C1503,Hoja2!$D$2:$N$5000,8,FALSE)</f>
        <v>1.69754</v>
      </c>
      <c r="K1503" s="218">
        <f>VLOOKUP(C1503,Hoja2!$D$2:$N$5000,9,FALSE)</f>
        <v>1.705973</v>
      </c>
      <c r="L1503" s="218">
        <f>VLOOKUP(C1503,Hoja2!$D$2:$N$5000,10,FALSE)</f>
        <v>1055.298178</v>
      </c>
      <c r="M1503" s="218">
        <f>VLOOKUP(C1503,Hoja2!$D$2:$N$5000,11,FALSE)</f>
        <v>13.000266</v>
      </c>
    </row>
    <row r="1504" spans="1:13">
      <c r="A1504" s="529"/>
      <c r="B1504" s="529"/>
      <c r="C1504" s="398" t="s">
        <v>1672</v>
      </c>
      <c r="D1504" s="221" t="str">
        <f>VLOOKUP(C1504,Hoja2!$D$2:$N$5000,2,FALSE)</f>
        <v>Vidrios, cauchos y plásticos</v>
      </c>
      <c r="E1504" s="215">
        <f>VLOOKUP(C1504,Hoja2!$D$2:$N$5000,3,FALSE)</f>
        <v>6</v>
      </c>
      <c r="F1504" s="217">
        <f>VLOOKUP(C1504,Hoja2!$D$2:$N$5000,4,FALSE)</f>
        <v>43800</v>
      </c>
      <c r="G1504" s="217">
        <f>VLOOKUP(C1504,Hoja2!$D$2:$N$5000,5,FALSE)</f>
        <v>46022</v>
      </c>
      <c r="H1504" s="218">
        <f>VLOOKUP(C1504,Hoja2!$D$2:$N$5000,6,FALSE)</f>
        <v>0.21163699999999999</v>
      </c>
      <c r="I1504" s="218">
        <f>VLOOKUP(C1504,Hoja2!$D$2:$N$5000,7,FALSE)</f>
        <v>0.86688299999999996</v>
      </c>
      <c r="J1504" s="218">
        <f>VLOOKUP(C1504,Hoja2!$D$2:$N$5000,8,FALSE)</f>
        <v>0.76371120000000003</v>
      </c>
      <c r="K1504" s="218">
        <f>VLOOKUP(C1504,Hoja2!$D$2:$N$5000,9,FALSE)</f>
        <v>0.74040499999999998</v>
      </c>
      <c r="L1504" s="218">
        <f>VLOOKUP(C1504,Hoja2!$D$2:$N$5000,10,FALSE)</f>
        <v>500.85320000000002</v>
      </c>
      <c r="M1504" s="218">
        <f>VLOOKUP(C1504,Hoja2!$D$2:$N$5000,11,FALSE)</f>
        <v>12.684407999999999</v>
      </c>
    </row>
    <row r="1505" spans="1:13">
      <c r="A1505" s="529"/>
      <c r="B1505" s="529"/>
      <c r="C1505" s="398" t="s">
        <v>5655</v>
      </c>
      <c r="D1505" s="221" t="str">
        <f>VLOOKUP(C1505,Hoja2!$D$2:$N$5000,2,FALSE)</f>
        <v>Otros</v>
      </c>
      <c r="E1505" s="215">
        <f>VLOOKUP(C1505,Hoja2!$D$2:$N$5000,3,FALSE)</f>
        <v>6</v>
      </c>
      <c r="F1505" s="217">
        <f>VLOOKUP(C1505,Hoja2!$D$2:$N$5000,4,FALSE)</f>
        <v>43709</v>
      </c>
      <c r="G1505" s="217">
        <f>VLOOKUP(C1505,Hoja2!$D$2:$N$5000,5,FALSE)</f>
        <v>44804</v>
      </c>
      <c r="H1505" s="218">
        <f>VLOOKUP(C1505,Hoja2!$D$2:$N$5000,6,FALSE)</f>
        <v>0.23000499999999999</v>
      </c>
      <c r="I1505" s="218">
        <f>VLOOKUP(C1505,Hoja2!$D$2:$N$5000,7,FALSE)</f>
        <v>0.76718699999999995</v>
      </c>
      <c r="J1505" s="218">
        <f>VLOOKUP(C1505,Hoja2!$D$2:$N$5000,8,FALSE)</f>
        <v>0.1680972</v>
      </c>
      <c r="K1505" s="218">
        <f>VLOOKUP(C1505,Hoja2!$D$2:$N$5000,9,FALSE)</f>
        <v>0.17092099999999999</v>
      </c>
      <c r="L1505" s="218">
        <f>VLOOKUP(C1505,Hoja2!$D$2:$N$5000,10,FALSE)</f>
        <v>97.559708999999998</v>
      </c>
      <c r="M1505" s="218">
        <f>VLOOKUP(C1505,Hoja2!$D$2:$N$5000,11,FALSE)</f>
        <v>15.947525000000001</v>
      </c>
    </row>
    <row r="1506" spans="1:13">
      <c r="A1506" s="529"/>
      <c r="B1506" s="529"/>
      <c r="C1506" s="398" t="s">
        <v>2667</v>
      </c>
      <c r="D1506" s="221" t="str">
        <f>VLOOKUP(C1506,Hoja2!$D$2:$N$5000,2,FALSE)</f>
        <v>Construcción</v>
      </c>
      <c r="E1506" s="215">
        <f>VLOOKUP(C1506,Hoja2!$D$2:$N$5000,3,FALSE)</f>
        <v>7</v>
      </c>
      <c r="F1506" s="217">
        <f>VLOOKUP(C1506,Hoja2!$D$2:$N$5000,4,FALSE)</f>
        <v>43101</v>
      </c>
      <c r="G1506" s="217">
        <f>VLOOKUP(C1506,Hoja2!$D$2:$N$5000,5,FALSE)</f>
        <v>45291</v>
      </c>
      <c r="H1506" s="218">
        <f>VLOOKUP(C1506,Hoja2!$D$2:$N$5000,6,FALSE)</f>
        <v>0.19227</v>
      </c>
      <c r="I1506" s="218">
        <f>VLOOKUP(C1506,Hoja2!$D$2:$N$5000,7,FALSE)</f>
        <v>0.35236299999999998</v>
      </c>
      <c r="J1506" s="218">
        <f>VLOOKUP(C1506,Hoja2!$D$2:$N$5000,8,FALSE)</f>
        <v>0.38301679999999999</v>
      </c>
      <c r="K1506" s="218">
        <f>VLOOKUP(C1506,Hoja2!$D$2:$N$5000,9,FALSE)</f>
        <v>0.35447899999999999</v>
      </c>
      <c r="L1506" s="218">
        <f>VLOOKUP(C1506,Hoja2!$D$2:$N$5000,10,FALSE)</f>
        <v>102.31887399999999</v>
      </c>
      <c r="M1506" s="218">
        <f>VLOOKUP(C1506,Hoja2!$D$2:$N$5000,11,FALSE)</f>
        <v>18.077110999999999</v>
      </c>
    </row>
    <row r="1507" spans="1:13">
      <c r="A1507" s="529"/>
      <c r="B1507" s="529"/>
      <c r="C1507" s="398" t="s">
        <v>647</v>
      </c>
      <c r="D1507" s="221" t="str">
        <f>VLOOKUP(C1507,Hoja2!$D$2:$N$5000,2,FALSE)</f>
        <v>Vidrios, cauchos y plásticos</v>
      </c>
      <c r="E1507" s="215">
        <f>VLOOKUP(C1507,Hoja2!$D$2:$N$5000,3,FALSE)</f>
        <v>7</v>
      </c>
      <c r="F1507" s="217">
        <f>VLOOKUP(C1507,Hoja2!$D$2:$N$5000,4,FALSE)</f>
        <v>43525</v>
      </c>
      <c r="G1507" s="217">
        <f>VLOOKUP(C1507,Hoja2!$D$2:$N$5000,5,FALSE)</f>
        <v>44620</v>
      </c>
      <c r="H1507" s="218">
        <f>VLOOKUP(C1507,Hoja2!$D$2:$N$5000,6,FALSE)</f>
        <v>0.20489199999999999</v>
      </c>
      <c r="I1507" s="218">
        <f>VLOOKUP(C1507,Hoja2!$D$2:$N$5000,7,FALSE)</f>
        <v>0.53047599999999995</v>
      </c>
      <c r="J1507" s="218">
        <f>VLOOKUP(C1507,Hoja2!$D$2:$N$5000,8,FALSE)</f>
        <v>0.56581159999999997</v>
      </c>
      <c r="K1507" s="218">
        <f>VLOOKUP(C1507,Hoja2!$D$2:$N$5000,9,FALSE)</f>
        <v>0.49022199999999999</v>
      </c>
      <c r="L1507" s="218">
        <f>VLOOKUP(C1507,Hoja2!$D$2:$N$5000,10,FALSE)</f>
        <v>227.55451600000001</v>
      </c>
      <c r="M1507" s="218">
        <f>VLOOKUP(C1507,Hoja2!$D$2:$N$5000,11,FALSE)</f>
        <v>15.196342</v>
      </c>
    </row>
    <row r="1508" spans="1:13">
      <c r="A1508" s="529"/>
      <c r="B1508" s="529"/>
      <c r="C1508" s="398" t="s">
        <v>577</v>
      </c>
      <c r="D1508" s="221" t="str">
        <f>VLOOKUP(C1508,Hoja2!$D$2:$N$5000,2,FALSE)</f>
        <v>Otros</v>
      </c>
      <c r="E1508" s="215">
        <f>VLOOKUP(C1508,Hoja2!$D$2:$N$5000,3,FALSE)</f>
        <v>7</v>
      </c>
      <c r="F1508" s="217">
        <f>VLOOKUP(C1508,Hoja2!$D$2:$N$5000,4,FALSE)</f>
        <v>44197</v>
      </c>
      <c r="G1508" s="217">
        <f>VLOOKUP(C1508,Hoja2!$D$2:$N$5000,5,FALSE)</f>
        <v>46022</v>
      </c>
      <c r="H1508" s="218">
        <f>VLOOKUP(C1508,Hoja2!$D$2:$N$5000,6,FALSE)</f>
        <v>0.304151</v>
      </c>
      <c r="I1508" s="218">
        <f>VLOOKUP(C1508,Hoja2!$D$2:$N$5000,7,FALSE)</f>
        <v>0.50177400000000005</v>
      </c>
      <c r="J1508" s="218">
        <f>VLOOKUP(C1508,Hoja2!$D$2:$N$5000,8,FALSE)</f>
        <v>0.55722640000000001</v>
      </c>
      <c r="K1508" s="218">
        <f>VLOOKUP(C1508,Hoja2!$D$2:$N$5000,9,FALSE)</f>
        <v>0.56660299999999997</v>
      </c>
      <c r="L1508" s="218">
        <f>VLOOKUP(C1508,Hoja2!$D$2:$N$5000,10,FALSE)</f>
        <v>211.52434099999999</v>
      </c>
      <c r="M1508" s="218">
        <f>VLOOKUP(C1508,Hoja2!$D$2:$N$5000,11,FALSE)</f>
        <v>13.503272000000001</v>
      </c>
    </row>
    <row r="1509" spans="1:13">
      <c r="A1509" s="529"/>
      <c r="B1509" s="529"/>
      <c r="C1509" s="398" t="s">
        <v>579</v>
      </c>
      <c r="D1509" s="221" t="str">
        <f>VLOOKUP(C1509,Hoja2!$D$2:$N$5000,2,FALSE)</f>
        <v>Otros</v>
      </c>
      <c r="E1509" s="215">
        <f>VLOOKUP(C1509,Hoja2!$D$2:$N$5000,3,FALSE)</f>
        <v>7</v>
      </c>
      <c r="F1509" s="217">
        <f>VLOOKUP(C1509,Hoja2!$D$2:$N$5000,4,FALSE)</f>
        <v>44197</v>
      </c>
      <c r="G1509" s="217">
        <f>VLOOKUP(C1509,Hoja2!$D$2:$N$5000,5,FALSE)</f>
        <v>46022</v>
      </c>
      <c r="H1509" s="218">
        <f>VLOOKUP(C1509,Hoja2!$D$2:$N$5000,6,FALSE)</f>
        <v>0.28735699999999997</v>
      </c>
      <c r="I1509" s="218">
        <f>VLOOKUP(C1509,Hoja2!$D$2:$N$5000,7,FALSE)</f>
        <v>0.56176999999999999</v>
      </c>
      <c r="J1509" s="218">
        <f>VLOOKUP(C1509,Hoja2!$D$2:$N$5000,8,FALSE)</f>
        <v>0.56247919999999996</v>
      </c>
      <c r="K1509" s="218">
        <f>VLOOKUP(C1509,Hoja2!$D$2:$N$5000,9,FALSE)</f>
        <v>0.55222300000000002</v>
      </c>
      <c r="L1509" s="218">
        <f>VLOOKUP(C1509,Hoja2!$D$2:$N$5000,10,FALSE)</f>
        <v>239.048463</v>
      </c>
      <c r="M1509" s="218">
        <f>VLOOKUP(C1509,Hoja2!$D$2:$N$5000,11,FALSE)</f>
        <v>12.661440000000001</v>
      </c>
    </row>
    <row r="1510" spans="1:13">
      <c r="A1510" s="529"/>
      <c r="B1510" s="529"/>
      <c r="C1510" s="398" t="s">
        <v>581</v>
      </c>
      <c r="D1510" s="221" t="str">
        <f>VLOOKUP(C1510,Hoja2!$D$2:$N$5000,2,FALSE)</f>
        <v>Otros</v>
      </c>
      <c r="E1510" s="215">
        <f>VLOOKUP(C1510,Hoja2!$D$2:$N$5000,3,FALSE)</f>
        <v>7</v>
      </c>
      <c r="F1510" s="217">
        <f>VLOOKUP(C1510,Hoja2!$D$2:$N$5000,4,FALSE)</f>
        <v>44197</v>
      </c>
      <c r="G1510" s="217">
        <f>VLOOKUP(C1510,Hoja2!$D$2:$N$5000,5,FALSE)</f>
        <v>46022</v>
      </c>
      <c r="H1510" s="218">
        <f>VLOOKUP(C1510,Hoja2!$D$2:$N$5000,6,FALSE)</f>
        <v>0.34729599999999999</v>
      </c>
      <c r="I1510" s="218">
        <f>VLOOKUP(C1510,Hoja2!$D$2:$N$5000,7,FALSE)</f>
        <v>0.51742699999999997</v>
      </c>
      <c r="J1510" s="218">
        <f>VLOOKUP(C1510,Hoja2!$D$2:$N$5000,8,FALSE)</f>
        <v>0.70713999999999999</v>
      </c>
      <c r="K1510" s="218">
        <f>VLOOKUP(C1510,Hoja2!$D$2:$N$5000,9,FALSE)</f>
        <v>0.69849600000000001</v>
      </c>
      <c r="L1510" s="218">
        <f>VLOOKUP(C1510,Hoja2!$D$2:$N$5000,10,FALSE)</f>
        <v>276.80575399999998</v>
      </c>
      <c r="M1510" s="218">
        <f>VLOOKUP(C1510,Hoja2!$D$2:$N$5000,11,FALSE)</f>
        <v>13.148681</v>
      </c>
    </row>
    <row r="1511" spans="1:13">
      <c r="A1511" s="529"/>
      <c r="B1511" s="529"/>
      <c r="C1511" s="398" t="s">
        <v>583</v>
      </c>
      <c r="D1511" s="221" t="str">
        <f>VLOOKUP(C1511,Hoja2!$D$2:$N$5000,2,FALSE)</f>
        <v>Otros</v>
      </c>
      <c r="E1511" s="215">
        <f>VLOOKUP(C1511,Hoja2!$D$2:$N$5000,3,FALSE)</f>
        <v>7</v>
      </c>
      <c r="F1511" s="217">
        <f>VLOOKUP(C1511,Hoja2!$D$2:$N$5000,4,FALSE)</f>
        <v>44197</v>
      </c>
      <c r="G1511" s="217">
        <f>VLOOKUP(C1511,Hoja2!$D$2:$N$5000,5,FALSE)</f>
        <v>46022</v>
      </c>
      <c r="H1511" s="218">
        <f>VLOOKUP(C1511,Hoja2!$D$2:$N$5000,6,FALSE)</f>
        <v>0.29143200000000002</v>
      </c>
      <c r="I1511" s="218">
        <f>VLOOKUP(C1511,Hoja2!$D$2:$N$5000,7,FALSE)</f>
        <v>0.48589100000000002</v>
      </c>
      <c r="J1511" s="218">
        <f>VLOOKUP(C1511,Hoja2!$D$2:$N$5000,8,FALSE)</f>
        <v>1.1997135999999999</v>
      </c>
      <c r="K1511" s="218">
        <f>VLOOKUP(C1511,Hoja2!$D$2:$N$5000,9,FALSE)</f>
        <v>1.166488</v>
      </c>
      <c r="L1511" s="218">
        <f>VLOOKUP(C1511,Hoja2!$D$2:$N$5000,10,FALSE)</f>
        <v>440.99858499999999</v>
      </c>
      <c r="M1511" s="218">
        <f>VLOOKUP(C1511,Hoja2!$D$2:$N$5000,11,FALSE)</f>
        <v>13.426622</v>
      </c>
    </row>
    <row r="1512" spans="1:13">
      <c r="A1512" s="529"/>
      <c r="B1512" s="529"/>
      <c r="C1512" s="398" t="s">
        <v>585</v>
      </c>
      <c r="D1512" s="221" t="str">
        <f>VLOOKUP(C1512,Hoja2!$D$2:$N$5000,2,FALSE)</f>
        <v>Otros</v>
      </c>
      <c r="E1512" s="215">
        <f>VLOOKUP(C1512,Hoja2!$D$2:$N$5000,3,FALSE)</f>
        <v>7</v>
      </c>
      <c r="F1512" s="217">
        <f>VLOOKUP(C1512,Hoja2!$D$2:$N$5000,4,FALSE)</f>
        <v>44197</v>
      </c>
      <c r="G1512" s="217">
        <f>VLOOKUP(C1512,Hoja2!$D$2:$N$5000,5,FALSE)</f>
        <v>46022</v>
      </c>
      <c r="H1512" s="218">
        <f>VLOOKUP(C1512,Hoja2!$D$2:$N$5000,6,FALSE)</f>
        <v>0.286827</v>
      </c>
      <c r="I1512" s="218">
        <f>VLOOKUP(C1512,Hoja2!$D$2:$N$5000,7,FALSE)</f>
        <v>0.596109</v>
      </c>
      <c r="J1512" s="218">
        <f>VLOOKUP(C1512,Hoja2!$D$2:$N$5000,8,FALSE)</f>
        <v>0.68370319999999996</v>
      </c>
      <c r="K1512" s="218">
        <f>VLOOKUP(C1512,Hoja2!$D$2:$N$5000,9,FALSE)</f>
        <v>0.69520800000000005</v>
      </c>
      <c r="L1512" s="218">
        <f>VLOOKUP(C1512,Hoja2!$D$2:$N$5000,10,FALSE)</f>
        <v>308.32855999999998</v>
      </c>
      <c r="M1512" s="218">
        <f>VLOOKUP(C1512,Hoja2!$D$2:$N$5000,11,FALSE)</f>
        <v>12.535080000000001</v>
      </c>
    </row>
    <row r="1513" spans="1:13">
      <c r="A1513" s="529"/>
      <c r="B1513" s="529"/>
      <c r="C1513" s="398" t="s">
        <v>587</v>
      </c>
      <c r="D1513" s="221" t="str">
        <f>VLOOKUP(C1513,Hoja2!$D$2:$N$5000,2,FALSE)</f>
        <v>Otros</v>
      </c>
      <c r="E1513" s="215">
        <f>VLOOKUP(C1513,Hoja2!$D$2:$N$5000,3,FALSE)</f>
        <v>7</v>
      </c>
      <c r="F1513" s="217">
        <f>VLOOKUP(C1513,Hoja2!$D$2:$N$5000,4,FALSE)</f>
        <v>44197</v>
      </c>
      <c r="G1513" s="217">
        <f>VLOOKUP(C1513,Hoja2!$D$2:$N$5000,5,FALSE)</f>
        <v>46022</v>
      </c>
      <c r="H1513" s="218">
        <f>VLOOKUP(C1513,Hoja2!$D$2:$N$5000,6,FALSE)</f>
        <v>0.28243000000000001</v>
      </c>
      <c r="I1513" s="218">
        <f>VLOOKUP(C1513,Hoja2!$D$2:$N$5000,7,FALSE)</f>
        <v>0.56270100000000001</v>
      </c>
      <c r="J1513" s="218">
        <f>VLOOKUP(C1513,Hoja2!$D$2:$N$5000,8,FALSE)</f>
        <v>0.23032559999999999</v>
      </c>
      <c r="K1513" s="218">
        <f>VLOOKUP(C1513,Hoja2!$D$2:$N$5000,9,FALSE)</f>
        <v>0.231736</v>
      </c>
      <c r="L1513" s="218">
        <f>VLOOKUP(C1513,Hoja2!$D$2:$N$5000,10,FALSE)</f>
        <v>98.048467000000002</v>
      </c>
      <c r="M1513" s="218">
        <f>VLOOKUP(C1513,Hoja2!$D$2:$N$5000,11,FALSE)</f>
        <v>12.783397000000001</v>
      </c>
    </row>
    <row r="1514" spans="1:13">
      <c r="A1514" s="529"/>
      <c r="B1514" s="529"/>
      <c r="C1514" s="398" t="s">
        <v>589</v>
      </c>
      <c r="D1514" s="221" t="str">
        <f>VLOOKUP(C1514,Hoja2!$D$2:$N$5000,2,FALSE)</f>
        <v>Otros</v>
      </c>
      <c r="E1514" s="215">
        <f>VLOOKUP(C1514,Hoja2!$D$2:$N$5000,3,FALSE)</f>
        <v>7</v>
      </c>
      <c r="F1514" s="217">
        <f>VLOOKUP(C1514,Hoja2!$D$2:$N$5000,4,FALSE)</f>
        <v>44197</v>
      </c>
      <c r="G1514" s="217">
        <f>VLOOKUP(C1514,Hoja2!$D$2:$N$5000,5,FALSE)</f>
        <v>46022</v>
      </c>
      <c r="H1514" s="218">
        <f>VLOOKUP(C1514,Hoja2!$D$2:$N$5000,6,FALSE)</f>
        <v>0.28709600000000002</v>
      </c>
      <c r="I1514" s="218">
        <f>VLOOKUP(C1514,Hoja2!$D$2:$N$5000,7,FALSE)</f>
        <v>0.54982900000000001</v>
      </c>
      <c r="J1514" s="218">
        <f>VLOOKUP(C1514,Hoja2!$D$2:$N$5000,8,FALSE)</f>
        <v>0.43802279999999999</v>
      </c>
      <c r="K1514" s="218">
        <f>VLOOKUP(C1514,Hoja2!$D$2:$N$5000,9,FALSE)</f>
        <v>0.43964199999999998</v>
      </c>
      <c r="L1514" s="218">
        <f>VLOOKUP(C1514,Hoja2!$D$2:$N$5000,10,FALSE)</f>
        <v>182.19861299999999</v>
      </c>
      <c r="M1514" s="218">
        <f>VLOOKUP(C1514,Hoja2!$D$2:$N$5000,11,FALSE)</f>
        <v>12.896451000000001</v>
      </c>
    </row>
    <row r="1515" spans="1:13">
      <c r="A1515" s="529"/>
      <c r="B1515" s="529"/>
      <c r="C1515" s="398" t="s">
        <v>1769</v>
      </c>
      <c r="D1515" s="221" t="str">
        <f>VLOOKUP(C1515,Hoja2!$D$2:$N$5000,2,FALSE)</f>
        <v>Otros</v>
      </c>
      <c r="E1515" s="215">
        <f>VLOOKUP(C1515,Hoja2!$D$2:$N$5000,3,FALSE)</f>
        <v>7</v>
      </c>
      <c r="F1515" s="217">
        <f>VLOOKUP(C1515,Hoja2!$D$2:$N$5000,4,FALSE)</f>
        <v>44197</v>
      </c>
      <c r="G1515" s="217">
        <f>VLOOKUP(C1515,Hoja2!$D$2:$N$5000,5,FALSE)</f>
        <v>46022</v>
      </c>
      <c r="H1515" s="218">
        <f>VLOOKUP(C1515,Hoja2!$D$2:$N$5000,6,FALSE)</f>
        <v>0.31497599999999998</v>
      </c>
      <c r="I1515" s="218">
        <f>VLOOKUP(C1515,Hoja2!$D$2:$N$5000,7,FALSE)</f>
        <v>0.42241800000000002</v>
      </c>
      <c r="J1515" s="218">
        <f>VLOOKUP(C1515,Hoja2!$D$2:$N$5000,8,FALSE)</f>
        <v>0.43276959999999998</v>
      </c>
      <c r="K1515" s="218">
        <f>VLOOKUP(C1515,Hoja2!$D$2:$N$5000,9,FALSE)</f>
        <v>0.39855400000000002</v>
      </c>
      <c r="L1515" s="218">
        <f>VLOOKUP(C1515,Hoja2!$D$2:$N$5000,10,FALSE)</f>
        <v>138.299284</v>
      </c>
      <c r="M1515" s="218">
        <f>VLOOKUP(C1515,Hoja2!$D$2:$N$5000,11,FALSE)</f>
        <v>13.967282000000001</v>
      </c>
    </row>
    <row r="1516" spans="1:13">
      <c r="A1516" s="529"/>
      <c r="B1516" s="529"/>
      <c r="C1516" s="398" t="s">
        <v>4745</v>
      </c>
      <c r="D1516" s="221" t="str">
        <f>VLOOKUP(C1516,Hoja2!$D$2:$N$5000,2,FALSE)</f>
        <v>Agroindustria</v>
      </c>
      <c r="E1516" s="215">
        <f>VLOOKUP(C1516,Hoja2!$D$2:$N$5000,3,FALSE)</f>
        <v>7</v>
      </c>
      <c r="F1516" s="217">
        <f>VLOOKUP(C1516,Hoja2!$D$2:$N$5000,4,FALSE)</f>
        <v>43556</v>
      </c>
      <c r="G1516" s="217">
        <f>VLOOKUP(C1516,Hoja2!$D$2:$N$5000,5,FALSE)</f>
        <v>44651</v>
      </c>
      <c r="H1516" s="218">
        <f>VLOOKUP(C1516,Hoja2!$D$2:$N$5000,6,FALSE)</f>
        <v>0.231125</v>
      </c>
      <c r="I1516" s="218">
        <f>VLOOKUP(C1516,Hoja2!$D$2:$N$5000,7,FALSE)</f>
        <v>0.45594699999999999</v>
      </c>
      <c r="J1516" s="218">
        <f>VLOOKUP(C1516,Hoja2!$D$2:$N$5000,8,FALSE)</f>
        <v>0.28282479999999999</v>
      </c>
      <c r="K1516" s="218">
        <f>VLOOKUP(C1516,Hoja2!$D$2:$N$5000,9,FALSE)</f>
        <v>0.28819899999999998</v>
      </c>
      <c r="L1516" s="218">
        <f>VLOOKUP(C1516,Hoja2!$D$2:$N$5000,10,FALSE)</f>
        <v>97.764131000000006</v>
      </c>
      <c r="M1516" s="218">
        <f>VLOOKUP(C1516,Hoja2!$D$2:$N$5000,11,FALSE)</f>
        <v>18.699615999999999</v>
      </c>
    </row>
    <row r="1517" spans="1:13">
      <c r="A1517" s="529"/>
      <c r="B1517" s="529"/>
      <c r="C1517" s="398" t="s">
        <v>6111</v>
      </c>
      <c r="D1517" s="221" t="str">
        <f>VLOOKUP(C1517,Hoja2!$D$2:$N$5000,2,FALSE)</f>
        <v>Otros</v>
      </c>
      <c r="E1517" s="215">
        <f>VLOOKUP(C1517,Hoja2!$D$2:$N$5000,3,FALSE)</f>
        <v>6</v>
      </c>
      <c r="F1517" s="217">
        <f>VLOOKUP(C1517,Hoja2!$D$2:$N$5000,4,FALSE)</f>
        <v>43862</v>
      </c>
      <c r="G1517" s="217">
        <f>VLOOKUP(C1517,Hoja2!$D$2:$N$5000,5,FALSE)</f>
        <v>44926</v>
      </c>
      <c r="H1517" s="218">
        <f>VLOOKUP(C1517,Hoja2!$D$2:$N$5000,6,FALSE)</f>
        <v>0.200984</v>
      </c>
      <c r="I1517" s="218">
        <f>VLOOKUP(C1517,Hoja2!$D$2:$N$5000,7,FALSE)</f>
        <v>0.75129100000000004</v>
      </c>
      <c r="J1517" s="218">
        <f>VLOOKUP(C1517,Hoja2!$D$2:$N$5000,8,FALSE)</f>
        <v>9.3261200000000002E-2</v>
      </c>
      <c r="K1517" s="218">
        <f>VLOOKUP(C1517,Hoja2!$D$2:$N$5000,9,FALSE)</f>
        <v>8.6718000000000003E-2</v>
      </c>
      <c r="L1517" s="218">
        <f>VLOOKUP(C1517,Hoja2!$D$2:$N$5000,10,FALSE)</f>
        <v>53.005122999999998</v>
      </c>
      <c r="M1517" s="218">
        <f>VLOOKUP(C1517,Hoja2!$D$2:$N$5000,11,FALSE)</f>
        <v>15.846161</v>
      </c>
    </row>
    <row r="1518" spans="1:13">
      <c r="A1518" s="529"/>
      <c r="B1518" s="529"/>
      <c r="C1518" s="398" t="s">
        <v>5696</v>
      </c>
      <c r="D1518" s="221" t="str">
        <f>VLOOKUP(C1518,Hoja2!$D$2:$N$5000,2,FALSE)</f>
        <v>Otros</v>
      </c>
      <c r="E1518" s="215">
        <f>VLOOKUP(C1518,Hoja2!$D$2:$N$5000,3,FALSE)</f>
        <v>8</v>
      </c>
      <c r="F1518" s="217">
        <f>VLOOKUP(C1518,Hoja2!$D$2:$N$5000,4,FALSE)</f>
        <v>43739</v>
      </c>
      <c r="G1518" s="217">
        <f>VLOOKUP(C1518,Hoja2!$D$2:$N$5000,5,FALSE)</f>
        <v>44681</v>
      </c>
      <c r="H1518" s="218">
        <f>VLOOKUP(C1518,Hoja2!$D$2:$N$5000,6,FALSE)</f>
        <v>0.23245399999999999</v>
      </c>
      <c r="I1518" s="218">
        <f>VLOOKUP(C1518,Hoja2!$D$2:$N$5000,7,FALSE)</f>
        <v>0.57623400000000002</v>
      </c>
      <c r="J1518" s="218">
        <f>VLOOKUP(C1518,Hoja2!$D$2:$N$5000,8,FALSE)</f>
        <v>1.4549848000000001</v>
      </c>
      <c r="K1518" s="218">
        <f>VLOOKUP(C1518,Hoja2!$D$2:$N$5000,9,FALSE)</f>
        <v>1.4900500000000001</v>
      </c>
      <c r="L1518" s="218">
        <f>VLOOKUP(C1518,Hoja2!$D$2:$N$5000,10,FALSE)</f>
        <v>638.81162099999995</v>
      </c>
      <c r="M1518" s="218">
        <f>VLOOKUP(C1518,Hoja2!$D$2:$N$5000,11,FALSE)</f>
        <v>14.925597</v>
      </c>
    </row>
    <row r="1519" spans="1:13">
      <c r="A1519" s="529"/>
      <c r="B1519" s="529"/>
      <c r="C1519" s="398" t="s">
        <v>2519</v>
      </c>
      <c r="D1519" s="221" t="str">
        <f>VLOOKUP(C1519,Hoja2!$D$2:$N$5000,2,FALSE)</f>
        <v>Vidrios, cauchos y plásticos</v>
      </c>
      <c r="E1519" s="215">
        <f>VLOOKUP(C1519,Hoja2!$D$2:$N$5000,3,FALSE)</f>
        <v>7</v>
      </c>
      <c r="F1519" s="217">
        <f>VLOOKUP(C1519,Hoja2!$D$2:$N$5000,4,FALSE)</f>
        <v>43040</v>
      </c>
      <c r="G1519" s="217">
        <f>VLOOKUP(C1519,Hoja2!$D$2:$N$5000,5,FALSE)</f>
        <v>45291</v>
      </c>
      <c r="H1519" s="218">
        <f>VLOOKUP(C1519,Hoja2!$D$2:$N$5000,6,FALSE)</f>
        <v>0.19296199999999999</v>
      </c>
      <c r="I1519" s="218">
        <f>VLOOKUP(C1519,Hoja2!$D$2:$N$5000,7,FALSE)</f>
        <v>0.664184</v>
      </c>
      <c r="J1519" s="218">
        <f>VLOOKUP(C1519,Hoja2!$D$2:$N$5000,8,FALSE)</f>
        <v>1.0682248000000001</v>
      </c>
      <c r="K1519" s="218">
        <f>VLOOKUP(C1519,Hoja2!$D$2:$N$5000,9,FALSE)</f>
        <v>0.95699999999999996</v>
      </c>
      <c r="L1519" s="218">
        <f>VLOOKUP(C1519,Hoja2!$D$2:$N$5000,10,FALSE)</f>
        <v>537.89607599999999</v>
      </c>
      <c r="M1519" s="218">
        <f>VLOOKUP(C1519,Hoja2!$D$2:$N$5000,11,FALSE)</f>
        <v>14.229799999999999</v>
      </c>
    </row>
    <row r="1520" spans="1:13">
      <c r="A1520" s="529"/>
      <c r="B1520" s="529"/>
      <c r="C1520" s="398" t="s">
        <v>6583</v>
      </c>
      <c r="D1520" s="221" t="str">
        <f>VLOOKUP(C1520,Hoja2!$D$2:$N$5000,2,FALSE)</f>
        <v>Otros</v>
      </c>
      <c r="E1520" s="215">
        <f>VLOOKUP(C1520,Hoja2!$D$2:$N$5000,3,FALSE)</f>
        <v>6</v>
      </c>
      <c r="F1520" s="217">
        <f>VLOOKUP(C1520,Hoja2!$D$2:$N$5000,4,FALSE)</f>
        <v>44075</v>
      </c>
      <c r="G1520" s="217">
        <f>VLOOKUP(C1520,Hoja2!$D$2:$N$5000,5,FALSE)</f>
        <v>46022</v>
      </c>
      <c r="H1520" s="218">
        <f>VLOOKUP(C1520,Hoja2!$D$2:$N$5000,6,FALSE)</f>
        <v>0.15825600000000001</v>
      </c>
      <c r="I1520" s="218">
        <f>VLOOKUP(C1520,Hoja2!$D$2:$N$5000,7,FALSE)</f>
        <v>0.437616</v>
      </c>
      <c r="J1520" s="218">
        <f>VLOOKUP(C1520,Hoja2!$D$2:$N$5000,8,FALSE)</f>
        <v>0.38791680000000001</v>
      </c>
      <c r="K1520" s="218">
        <f>VLOOKUP(C1520,Hoja2!$D$2:$N$5000,9,FALSE)</f>
        <v>0.237482</v>
      </c>
      <c r="L1520" s="218">
        <f>VLOOKUP(C1520,Hoja2!$D$2:$N$5000,10,FALSE)</f>
        <v>128.422304</v>
      </c>
      <c r="M1520" s="218">
        <f>VLOOKUP(C1520,Hoja2!$D$2:$N$5000,11,FALSE)</f>
        <v>15.707571</v>
      </c>
    </row>
    <row r="1521" spans="1:13">
      <c r="A1521" s="529"/>
      <c r="B1521" s="529"/>
      <c r="C1521" s="398" t="s">
        <v>4743</v>
      </c>
      <c r="D1521" s="221" t="str">
        <f>VLOOKUP(C1521,Hoja2!$D$2:$N$5000,2,FALSE)</f>
        <v>Alimentos</v>
      </c>
      <c r="E1521" s="215">
        <f>VLOOKUP(C1521,Hoja2!$D$2:$N$5000,3,FALSE)</f>
        <v>6</v>
      </c>
      <c r="F1521" s="217">
        <f>VLOOKUP(C1521,Hoja2!$D$2:$N$5000,4,FALSE)</f>
        <v>43556</v>
      </c>
      <c r="G1521" s="217">
        <f>VLOOKUP(C1521,Hoja2!$D$2:$N$5000,5,FALSE)</f>
        <v>44651</v>
      </c>
      <c r="H1521" s="218">
        <f>VLOOKUP(C1521,Hoja2!$D$2:$N$5000,6,FALSE)</f>
        <v>0.20439599999999999</v>
      </c>
      <c r="I1521" s="218">
        <f>VLOOKUP(C1521,Hoja2!$D$2:$N$5000,7,FALSE)</f>
        <v>0.23435800000000001</v>
      </c>
      <c r="J1521" s="218">
        <f>VLOOKUP(C1521,Hoja2!$D$2:$N$5000,8,FALSE)</f>
        <v>0.17577480000000001</v>
      </c>
      <c r="K1521" s="218">
        <f>VLOOKUP(C1521,Hoja2!$D$2:$N$5000,9,FALSE)</f>
        <v>0</v>
      </c>
      <c r="L1521" s="218">
        <f>VLOOKUP(C1521,Hoja2!$D$2:$N$5000,10,FALSE)</f>
        <v>31.163454999999999</v>
      </c>
      <c r="M1521" s="218">
        <f>VLOOKUP(C1521,Hoja2!$D$2:$N$5000,11,FALSE)</f>
        <v>12.704179</v>
      </c>
    </row>
    <row r="1522" spans="1:13">
      <c r="A1522" s="529"/>
      <c r="B1522" s="529"/>
      <c r="C1522" s="398" t="s">
        <v>3613</v>
      </c>
      <c r="D1522" s="221" t="str">
        <f>VLOOKUP(C1522,Hoja2!$D$2:$N$5000,2,FALSE)</f>
        <v>Vidrios, cauchos y plásticos</v>
      </c>
      <c r="E1522" s="215">
        <f>VLOOKUP(C1522,Hoja2!$D$2:$N$5000,3,FALSE)</f>
        <v>7</v>
      </c>
      <c r="F1522" s="217">
        <f>VLOOKUP(C1522,Hoja2!$D$2:$N$5000,4,FALSE)</f>
        <v>43497</v>
      </c>
      <c r="G1522" s="217">
        <f>VLOOKUP(C1522,Hoja2!$D$2:$N$5000,5,FALSE)</f>
        <v>45291</v>
      </c>
      <c r="H1522" s="218">
        <f>VLOOKUP(C1522,Hoja2!$D$2:$N$5000,6,FALSE)</f>
        <v>0.19719500000000001</v>
      </c>
      <c r="I1522" s="218">
        <f>VLOOKUP(C1522,Hoja2!$D$2:$N$5000,7,FALSE)</f>
        <v>0.16636400000000001</v>
      </c>
      <c r="J1522" s="218">
        <f>VLOOKUP(C1522,Hoja2!$D$2:$N$5000,8,FALSE)</f>
        <v>9.4469200000000003E-2</v>
      </c>
      <c r="K1522" s="218">
        <f>VLOOKUP(C1522,Hoja2!$D$2:$N$5000,9,FALSE)</f>
        <v>9.6264000000000002E-2</v>
      </c>
      <c r="L1522" s="218">
        <f>VLOOKUP(C1522,Hoja2!$D$2:$N$5000,10,FALSE)</f>
        <v>11.915146999999999</v>
      </c>
      <c r="M1522" s="218">
        <f>VLOOKUP(C1522,Hoja2!$D$2:$N$5000,11,FALSE)</f>
        <v>28.619022999999999</v>
      </c>
    </row>
    <row r="1523" spans="1:13">
      <c r="A1523" s="529"/>
      <c r="B1523" s="529"/>
      <c r="C1523" s="398" t="s">
        <v>6057</v>
      </c>
      <c r="D1523" s="221" t="str">
        <f>VLOOKUP(C1523,Hoja2!$D$2:$N$5000,2,FALSE)</f>
        <v>Cerámicos</v>
      </c>
      <c r="E1523" s="215">
        <f>VLOOKUP(C1523,Hoja2!$D$2:$N$5000,3,FALSE)</f>
        <v>6</v>
      </c>
      <c r="F1523" s="217">
        <f>VLOOKUP(C1523,Hoja2!$D$2:$N$5000,4,FALSE)</f>
        <v>43831</v>
      </c>
      <c r="G1523" s="217">
        <f>VLOOKUP(C1523,Hoja2!$D$2:$N$5000,5,FALSE)</f>
        <v>46022</v>
      </c>
      <c r="H1523" s="218" t="str">
        <f>VLOOKUP(C1523,Hoja2!$D$2:$N$5000,6,FALSE)</f>
        <v>-</v>
      </c>
      <c r="I1523" s="218" t="str">
        <f>VLOOKUP(C1523,Hoja2!$D$2:$N$5000,7,FALSE)</f>
        <v>-</v>
      </c>
      <c r="J1523" s="218">
        <f>VLOOKUP(C1523,Hoja2!$D$2:$N$5000,8,FALSE)</f>
        <v>0</v>
      </c>
      <c r="K1523" s="218">
        <f>VLOOKUP(C1523,Hoja2!$D$2:$N$5000,9,FALSE)</f>
        <v>0</v>
      </c>
      <c r="L1523" s="218">
        <f>VLOOKUP(C1523,Hoja2!$D$2:$N$5000,10,FALSE)</f>
        <v>0</v>
      </c>
      <c r="M1523" s="218">
        <f>VLOOKUP(C1523,Hoja2!$D$2:$N$5000,11,FALSE)</f>
        <v>0</v>
      </c>
    </row>
    <row r="1524" spans="1:13">
      <c r="A1524" s="529"/>
      <c r="B1524" s="529"/>
      <c r="C1524" s="398" t="s">
        <v>5589</v>
      </c>
      <c r="D1524" s="221" t="str">
        <f>VLOOKUP(C1524,Hoja2!$D$2:$N$5000,2,FALSE)</f>
        <v>Comercio</v>
      </c>
      <c r="E1524" s="215">
        <f>VLOOKUP(C1524,Hoja2!$D$2:$N$5000,3,FALSE)</f>
        <v>6</v>
      </c>
      <c r="F1524" s="217">
        <f>VLOOKUP(C1524,Hoja2!$D$2:$N$5000,4,FALSE)</f>
        <v>42552</v>
      </c>
      <c r="G1524" s="217">
        <f>VLOOKUP(C1524,Hoja2!$D$2:$N$5000,5,FALSE)</f>
        <v>44681</v>
      </c>
      <c r="H1524" s="218" t="str">
        <f>VLOOKUP(C1524,Hoja2!$D$2:$N$5000,6,FALSE)</f>
        <v>-</v>
      </c>
      <c r="I1524" s="218" t="str">
        <f>VLOOKUP(C1524,Hoja2!$D$2:$N$5000,7,FALSE)</f>
        <v>-</v>
      </c>
      <c r="J1524" s="218">
        <f>VLOOKUP(C1524,Hoja2!$D$2:$N$5000,8,FALSE)</f>
        <v>0</v>
      </c>
      <c r="K1524" s="218">
        <f>VLOOKUP(C1524,Hoja2!$D$2:$N$5000,9,FALSE)</f>
        <v>0</v>
      </c>
      <c r="L1524" s="218">
        <f>VLOOKUP(C1524,Hoja2!$D$2:$N$5000,10,FALSE)</f>
        <v>0</v>
      </c>
      <c r="M1524" s="218">
        <f>VLOOKUP(C1524,Hoja2!$D$2:$N$5000,11,FALSE)</f>
        <v>0</v>
      </c>
    </row>
    <row r="1525" spans="1:13">
      <c r="A1525" s="529"/>
      <c r="B1525" s="529"/>
      <c r="C1525" s="398" t="s">
        <v>5536</v>
      </c>
      <c r="D1525" s="221" t="str">
        <f>VLOOKUP(C1525,Hoja2!$D$2:$N$5000,2,FALSE)</f>
        <v>Comercio</v>
      </c>
      <c r="E1525" s="215">
        <f>VLOOKUP(C1525,Hoja2!$D$2:$N$5000,3,FALSE)</f>
        <v>8</v>
      </c>
      <c r="F1525" s="217">
        <f>VLOOKUP(C1525,Hoja2!$D$2:$N$5000,4,FALSE)</f>
        <v>42552</v>
      </c>
      <c r="G1525" s="217">
        <f>VLOOKUP(C1525,Hoja2!$D$2:$N$5000,5,FALSE)</f>
        <v>44681</v>
      </c>
      <c r="H1525" s="218" t="str">
        <f>VLOOKUP(C1525,Hoja2!$D$2:$N$5000,6,FALSE)</f>
        <v>-</v>
      </c>
      <c r="I1525" s="218" t="str">
        <f>VLOOKUP(C1525,Hoja2!$D$2:$N$5000,7,FALSE)</f>
        <v>-</v>
      </c>
      <c r="J1525" s="218">
        <f>VLOOKUP(C1525,Hoja2!$D$2:$N$5000,8,FALSE)</f>
        <v>0</v>
      </c>
      <c r="K1525" s="218">
        <f>VLOOKUP(C1525,Hoja2!$D$2:$N$5000,9,FALSE)</f>
        <v>0</v>
      </c>
      <c r="L1525" s="218">
        <f>VLOOKUP(C1525,Hoja2!$D$2:$N$5000,10,FALSE)</f>
        <v>0</v>
      </c>
      <c r="M1525" s="218">
        <f>VLOOKUP(C1525,Hoja2!$D$2:$N$5000,11,FALSE)</f>
        <v>0</v>
      </c>
    </row>
    <row r="1526" spans="1:13">
      <c r="A1526" s="529"/>
      <c r="B1526" s="529"/>
      <c r="C1526" s="398" t="s">
        <v>5591</v>
      </c>
      <c r="D1526" s="221" t="str">
        <f>VLOOKUP(C1526,Hoja2!$D$2:$N$5000,2,FALSE)</f>
        <v>Minería</v>
      </c>
      <c r="E1526" s="215">
        <f>VLOOKUP(C1526,Hoja2!$D$2:$N$5000,3,FALSE)</f>
        <v>5</v>
      </c>
      <c r="F1526" s="217">
        <f>VLOOKUP(C1526,Hoja2!$D$2:$N$5000,4,FALSE)</f>
        <v>43101</v>
      </c>
      <c r="G1526" s="217">
        <f>VLOOKUP(C1526,Hoja2!$D$2:$N$5000,5,FALSE)</f>
        <v>44926</v>
      </c>
      <c r="H1526" s="218" t="str">
        <f>VLOOKUP(C1526,Hoja2!$D$2:$N$5000,6,FALSE)</f>
        <v>-</v>
      </c>
      <c r="I1526" s="218" t="str">
        <f>VLOOKUP(C1526,Hoja2!$D$2:$N$5000,7,FALSE)</f>
        <v>-</v>
      </c>
      <c r="J1526" s="218">
        <f>VLOOKUP(C1526,Hoja2!$D$2:$N$5000,8,FALSE)</f>
        <v>0</v>
      </c>
      <c r="K1526" s="218">
        <f>VLOOKUP(C1526,Hoja2!$D$2:$N$5000,9,FALSE)</f>
        <v>0</v>
      </c>
      <c r="L1526" s="218">
        <f>VLOOKUP(C1526,Hoja2!$D$2:$N$5000,10,FALSE)</f>
        <v>0</v>
      </c>
      <c r="M1526" s="218">
        <f>VLOOKUP(C1526,Hoja2!$D$2:$N$5000,11,FALSE)</f>
        <v>0</v>
      </c>
    </row>
    <row r="1527" spans="1:13">
      <c r="A1527" s="529"/>
      <c r="B1527" s="529"/>
      <c r="C1527" s="398" t="s">
        <v>6109</v>
      </c>
      <c r="D1527" s="221" t="str">
        <f>VLOOKUP(C1527,Hoja2!$D$2:$N$5000,2,FALSE)</f>
        <v>Otros</v>
      </c>
      <c r="E1527" s="215">
        <f>VLOOKUP(C1527,Hoja2!$D$2:$N$5000,3,FALSE)</f>
        <v>6</v>
      </c>
      <c r="F1527" s="217">
        <f>VLOOKUP(C1527,Hoja2!$D$2:$N$5000,4,FALSE)</f>
        <v>43862</v>
      </c>
      <c r="G1527" s="217">
        <f>VLOOKUP(C1527,Hoja2!$D$2:$N$5000,5,FALSE)</f>
        <v>46022</v>
      </c>
      <c r="H1527" s="218">
        <f>VLOOKUP(C1527,Hoja2!$D$2:$N$5000,6,FALSE)</f>
        <v>0.21385999999999999</v>
      </c>
      <c r="I1527" s="218">
        <f>VLOOKUP(C1527,Hoja2!$D$2:$N$5000,7,FALSE)</f>
        <v>0.54994600000000005</v>
      </c>
      <c r="J1527" s="218">
        <f>VLOOKUP(C1527,Hoja2!$D$2:$N$5000,8,FALSE)</f>
        <v>0.2124452</v>
      </c>
      <c r="K1527" s="218">
        <f>VLOOKUP(C1527,Hoja2!$D$2:$N$5000,9,FALSE)</f>
        <v>0.219643</v>
      </c>
      <c r="L1527" s="218">
        <f>VLOOKUP(C1527,Hoja2!$D$2:$N$5000,10,FALSE)</f>
        <v>88.384525999999994</v>
      </c>
      <c r="M1527" s="218">
        <f>VLOOKUP(C1527,Hoja2!$D$2:$N$5000,11,FALSE)</f>
        <v>14.106322</v>
      </c>
    </row>
    <row r="1528" spans="1:13">
      <c r="A1528" s="529"/>
      <c r="B1528" s="529"/>
      <c r="C1528" s="398" t="s">
        <v>5499</v>
      </c>
      <c r="D1528" s="221" t="str">
        <f>VLOOKUP(C1528,Hoja2!$D$2:$N$5000,2,FALSE)</f>
        <v>Comercio</v>
      </c>
      <c r="E1528" s="215">
        <f>VLOOKUP(C1528,Hoja2!$D$2:$N$5000,3,FALSE)</f>
        <v>6</v>
      </c>
      <c r="F1528" s="217">
        <f>VLOOKUP(C1528,Hoja2!$D$2:$N$5000,4,FALSE)</f>
        <v>42552</v>
      </c>
      <c r="G1528" s="217">
        <f>VLOOKUP(C1528,Hoja2!$D$2:$N$5000,5,FALSE)</f>
        <v>44681</v>
      </c>
      <c r="H1528" s="218" t="str">
        <f>VLOOKUP(C1528,Hoja2!$D$2:$N$5000,6,FALSE)</f>
        <v>-</v>
      </c>
      <c r="I1528" s="218" t="str">
        <f>VLOOKUP(C1528,Hoja2!$D$2:$N$5000,7,FALSE)</f>
        <v>-</v>
      </c>
      <c r="J1528" s="218">
        <f>VLOOKUP(C1528,Hoja2!$D$2:$N$5000,8,FALSE)</f>
        <v>0</v>
      </c>
      <c r="K1528" s="218">
        <f>VLOOKUP(C1528,Hoja2!$D$2:$N$5000,9,FALSE)</f>
        <v>0</v>
      </c>
      <c r="L1528" s="218">
        <f>VLOOKUP(C1528,Hoja2!$D$2:$N$5000,10,FALSE)</f>
        <v>0</v>
      </c>
      <c r="M1528" s="218">
        <f>VLOOKUP(C1528,Hoja2!$D$2:$N$5000,11,FALSE)</f>
        <v>0</v>
      </c>
    </row>
    <row r="1529" spans="1:13">
      <c r="A1529" s="529"/>
      <c r="B1529" s="529"/>
      <c r="C1529" s="398" t="s">
        <v>5498</v>
      </c>
      <c r="D1529" s="221" t="str">
        <f>VLOOKUP(C1529,Hoja2!$D$2:$N$5000,2,FALSE)</f>
        <v>Comercio</v>
      </c>
      <c r="E1529" s="215">
        <f>VLOOKUP(C1529,Hoja2!$D$2:$N$5000,3,FALSE)</f>
        <v>6</v>
      </c>
      <c r="F1529" s="217">
        <f>VLOOKUP(C1529,Hoja2!$D$2:$N$5000,4,FALSE)</f>
        <v>42552</v>
      </c>
      <c r="G1529" s="217">
        <f>VLOOKUP(C1529,Hoja2!$D$2:$N$5000,5,FALSE)</f>
        <v>44681</v>
      </c>
      <c r="H1529" s="218" t="str">
        <f>VLOOKUP(C1529,Hoja2!$D$2:$N$5000,6,FALSE)</f>
        <v>-</v>
      </c>
      <c r="I1529" s="218" t="str">
        <f>VLOOKUP(C1529,Hoja2!$D$2:$N$5000,7,FALSE)</f>
        <v>-</v>
      </c>
      <c r="J1529" s="218">
        <f>VLOOKUP(C1529,Hoja2!$D$2:$N$5000,8,FALSE)</f>
        <v>0</v>
      </c>
      <c r="K1529" s="218">
        <f>VLOOKUP(C1529,Hoja2!$D$2:$N$5000,9,FALSE)</f>
        <v>0</v>
      </c>
      <c r="L1529" s="218">
        <f>VLOOKUP(C1529,Hoja2!$D$2:$N$5000,10,FALSE)</f>
        <v>0</v>
      </c>
      <c r="M1529" s="218">
        <f>VLOOKUP(C1529,Hoja2!$D$2:$N$5000,11,FALSE)</f>
        <v>0</v>
      </c>
    </row>
    <row r="1530" spans="1:13">
      <c r="A1530" s="529"/>
      <c r="B1530" s="529"/>
      <c r="C1530" s="398" t="s">
        <v>5500</v>
      </c>
      <c r="D1530" s="221" t="str">
        <f>VLOOKUP(C1530,Hoja2!$D$2:$N$5000,2,FALSE)</f>
        <v>Comercio</v>
      </c>
      <c r="E1530" s="215">
        <f>VLOOKUP(C1530,Hoja2!$D$2:$N$5000,3,FALSE)</f>
        <v>6</v>
      </c>
      <c r="F1530" s="217">
        <f>VLOOKUP(C1530,Hoja2!$D$2:$N$5000,4,FALSE)</f>
        <v>42552</v>
      </c>
      <c r="G1530" s="217">
        <f>VLOOKUP(C1530,Hoja2!$D$2:$N$5000,5,FALSE)</f>
        <v>44681</v>
      </c>
      <c r="H1530" s="218" t="str">
        <f>VLOOKUP(C1530,Hoja2!$D$2:$N$5000,6,FALSE)</f>
        <v>-</v>
      </c>
      <c r="I1530" s="218" t="str">
        <f>VLOOKUP(C1530,Hoja2!$D$2:$N$5000,7,FALSE)</f>
        <v>-</v>
      </c>
      <c r="J1530" s="218">
        <f>VLOOKUP(C1530,Hoja2!$D$2:$N$5000,8,FALSE)</f>
        <v>0</v>
      </c>
      <c r="K1530" s="218">
        <f>VLOOKUP(C1530,Hoja2!$D$2:$N$5000,9,FALSE)</f>
        <v>0</v>
      </c>
      <c r="L1530" s="218">
        <f>VLOOKUP(C1530,Hoja2!$D$2:$N$5000,10,FALSE)</f>
        <v>0</v>
      </c>
      <c r="M1530" s="218">
        <f>VLOOKUP(C1530,Hoja2!$D$2:$N$5000,11,FALSE)</f>
        <v>0</v>
      </c>
    </row>
    <row r="1531" spans="1:13">
      <c r="A1531" s="529"/>
      <c r="B1531" s="529"/>
      <c r="C1531" s="398" t="s">
        <v>5530</v>
      </c>
      <c r="D1531" s="221" t="str">
        <f>VLOOKUP(C1531,Hoja2!$D$2:$N$5000,2,FALSE)</f>
        <v>Comercio</v>
      </c>
      <c r="E1531" s="215">
        <f>VLOOKUP(C1531,Hoja2!$D$2:$N$5000,3,FALSE)</f>
        <v>3</v>
      </c>
      <c r="F1531" s="217">
        <f>VLOOKUP(C1531,Hoja2!$D$2:$N$5000,4,FALSE)</f>
        <v>42552</v>
      </c>
      <c r="G1531" s="217">
        <f>VLOOKUP(C1531,Hoja2!$D$2:$N$5000,5,FALSE)</f>
        <v>44681</v>
      </c>
      <c r="H1531" s="218" t="str">
        <f>VLOOKUP(C1531,Hoja2!$D$2:$N$5000,6,FALSE)</f>
        <v>-</v>
      </c>
      <c r="I1531" s="218" t="str">
        <f>VLOOKUP(C1531,Hoja2!$D$2:$N$5000,7,FALSE)</f>
        <v>-</v>
      </c>
      <c r="J1531" s="218">
        <f>VLOOKUP(C1531,Hoja2!$D$2:$N$5000,8,FALSE)</f>
        <v>0</v>
      </c>
      <c r="K1531" s="218">
        <f>VLOOKUP(C1531,Hoja2!$D$2:$N$5000,9,FALSE)</f>
        <v>0</v>
      </c>
      <c r="L1531" s="218">
        <f>VLOOKUP(C1531,Hoja2!$D$2:$N$5000,10,FALSE)</f>
        <v>0</v>
      </c>
      <c r="M1531" s="218">
        <f>VLOOKUP(C1531,Hoja2!$D$2:$N$5000,11,FALSE)</f>
        <v>0</v>
      </c>
    </row>
    <row r="1532" spans="1:13">
      <c r="A1532" s="529"/>
      <c r="B1532" s="529"/>
      <c r="C1532" s="398" t="s">
        <v>5575</v>
      </c>
      <c r="D1532" s="221" t="str">
        <f>VLOOKUP(C1532,Hoja2!$D$2:$N$5000,2,FALSE)</f>
        <v>Minería</v>
      </c>
      <c r="E1532" s="215">
        <f>VLOOKUP(C1532,Hoja2!$D$2:$N$5000,3,FALSE)</f>
        <v>5</v>
      </c>
      <c r="F1532" s="217">
        <f>VLOOKUP(C1532,Hoja2!$D$2:$N$5000,4,FALSE)</f>
        <v>41275</v>
      </c>
      <c r="G1532" s="217">
        <f>VLOOKUP(C1532,Hoja2!$D$2:$N$5000,5,FALSE)</f>
        <v>44926</v>
      </c>
      <c r="H1532" s="218">
        <f>VLOOKUP(C1532,Hoja2!$D$2:$N$5000,6,FALSE)</f>
        <v>0.165126</v>
      </c>
      <c r="I1532" s="218">
        <f>VLOOKUP(C1532,Hoja2!$D$2:$N$5000,7,FALSE)</f>
        <v>0.356852</v>
      </c>
      <c r="J1532" s="218">
        <f>VLOOKUP(C1532,Hoja2!$D$2:$N$5000,8,FALSE)</f>
        <v>0.61827920000000003</v>
      </c>
      <c r="K1532" s="218">
        <f>VLOOKUP(C1532,Hoja2!$D$2:$N$5000,9,FALSE)</f>
        <v>0.50979600000000003</v>
      </c>
      <c r="L1532" s="218">
        <f>VLOOKUP(C1532,Hoja2!$D$2:$N$5000,10,FALSE)</f>
        <v>164.15184500000001</v>
      </c>
      <c r="M1532" s="218">
        <f>VLOOKUP(C1532,Hoja2!$D$2:$N$5000,11,FALSE)</f>
        <v>20.205024000000002</v>
      </c>
    </row>
    <row r="1533" spans="1:13">
      <c r="A1533" s="529"/>
      <c r="B1533" s="529"/>
      <c r="C1533" s="398" t="s">
        <v>5572</v>
      </c>
      <c r="D1533" s="221" t="str">
        <f>VLOOKUP(C1533,Hoja2!$D$2:$N$5000,2,FALSE)</f>
        <v>Minería</v>
      </c>
      <c r="E1533" s="215">
        <f>VLOOKUP(C1533,Hoja2!$D$2:$N$5000,3,FALSE)</f>
        <v>5</v>
      </c>
      <c r="F1533" s="217">
        <f>VLOOKUP(C1533,Hoja2!$D$2:$N$5000,4,FALSE)</f>
        <v>41275</v>
      </c>
      <c r="G1533" s="217">
        <f>VLOOKUP(C1533,Hoja2!$D$2:$N$5000,5,FALSE)</f>
        <v>44926</v>
      </c>
      <c r="H1533" s="218">
        <f>VLOOKUP(C1533,Hoja2!$D$2:$N$5000,6,FALSE)</f>
        <v>0.23585800000000001</v>
      </c>
      <c r="I1533" s="218">
        <f>VLOOKUP(C1533,Hoja2!$D$2:$N$5000,7,FALSE)</f>
        <v>0.61644399999999999</v>
      </c>
      <c r="J1533" s="218">
        <f>VLOOKUP(C1533,Hoja2!$D$2:$N$5000,8,FALSE)</f>
        <v>0.70988320000000005</v>
      </c>
      <c r="K1533" s="218">
        <f>VLOOKUP(C1533,Hoja2!$D$2:$N$5000,9,FALSE)</f>
        <v>0.70012799999999997</v>
      </c>
      <c r="L1533" s="218">
        <f>VLOOKUP(C1533,Hoja2!$D$2:$N$5000,10,FALSE)</f>
        <v>325.57685099999998</v>
      </c>
      <c r="M1533" s="218">
        <f>VLOOKUP(C1533,Hoja2!$D$2:$N$5000,11,FALSE)</f>
        <v>17.959754</v>
      </c>
    </row>
    <row r="1534" spans="1:13">
      <c r="A1534" s="529"/>
      <c r="B1534" s="529"/>
      <c r="C1534" s="398" t="s">
        <v>5573</v>
      </c>
      <c r="D1534" s="221" t="str">
        <f>VLOOKUP(C1534,Hoja2!$D$2:$N$5000,2,FALSE)</f>
        <v>Minería</v>
      </c>
      <c r="E1534" s="215">
        <f>VLOOKUP(C1534,Hoja2!$D$2:$N$5000,3,FALSE)</f>
        <v>5</v>
      </c>
      <c r="F1534" s="217">
        <f>VLOOKUP(C1534,Hoja2!$D$2:$N$5000,4,FALSE)</f>
        <v>41275</v>
      </c>
      <c r="G1534" s="217">
        <f>VLOOKUP(C1534,Hoja2!$D$2:$N$5000,5,FALSE)</f>
        <v>44926</v>
      </c>
      <c r="H1534" s="218">
        <f>VLOOKUP(C1534,Hoja2!$D$2:$N$5000,6,FALSE)</f>
        <v>0.20746600000000001</v>
      </c>
      <c r="I1534" s="218">
        <f>VLOOKUP(C1534,Hoja2!$D$2:$N$5000,7,FALSE)</f>
        <v>0.70765</v>
      </c>
      <c r="J1534" s="218">
        <f>VLOOKUP(C1534,Hoja2!$D$2:$N$5000,8,FALSE)</f>
        <v>4.3325176000000001</v>
      </c>
      <c r="K1534" s="218">
        <f>VLOOKUP(C1534,Hoja2!$D$2:$N$5000,9,FALSE)</f>
        <v>4.1784670000000004</v>
      </c>
      <c r="L1534" s="218">
        <f>VLOOKUP(C1534,Hoja2!$D$2:$N$5000,10,FALSE)</f>
        <v>2281.0366690000001</v>
      </c>
      <c r="M1534" s="218">
        <f>VLOOKUP(C1534,Hoja2!$D$2:$N$5000,11,FALSE)</f>
        <v>17.210884</v>
      </c>
    </row>
    <row r="1535" spans="1:13">
      <c r="A1535" s="529"/>
      <c r="B1535" s="529"/>
      <c r="C1535" s="398" t="s">
        <v>5574</v>
      </c>
      <c r="D1535" s="221" t="str">
        <f>VLOOKUP(C1535,Hoja2!$D$2:$N$5000,2,FALSE)</f>
        <v>Minería</v>
      </c>
      <c r="E1535" s="215">
        <f>VLOOKUP(C1535,Hoja2!$D$2:$N$5000,3,FALSE)</f>
        <v>5</v>
      </c>
      <c r="F1535" s="217">
        <f>VLOOKUP(C1535,Hoja2!$D$2:$N$5000,4,FALSE)</f>
        <v>41275</v>
      </c>
      <c r="G1535" s="217">
        <f>VLOOKUP(C1535,Hoja2!$D$2:$N$5000,5,FALSE)</f>
        <v>44926</v>
      </c>
      <c r="H1535" s="218">
        <f>VLOOKUP(C1535,Hoja2!$D$2:$N$5000,6,FALSE)</f>
        <v>0.176672</v>
      </c>
      <c r="I1535" s="218">
        <f>VLOOKUP(C1535,Hoja2!$D$2:$N$5000,7,FALSE)</f>
        <v>0.54818500000000003</v>
      </c>
      <c r="J1535" s="218">
        <f>VLOOKUP(C1535,Hoja2!$D$2:$N$5000,8,FALSE)</f>
        <v>1.4978575999999999</v>
      </c>
      <c r="K1535" s="218">
        <f>VLOOKUP(C1535,Hoja2!$D$2:$N$5000,9,FALSE)</f>
        <v>1.2775540000000001</v>
      </c>
      <c r="L1535" s="218">
        <f>VLOOKUP(C1535,Hoja2!$D$2:$N$5000,10,FALSE)</f>
        <v>610.90075400000001</v>
      </c>
      <c r="M1535" s="218">
        <f>VLOOKUP(C1535,Hoja2!$D$2:$N$5000,11,FALSE)</f>
        <v>17.820689999999999</v>
      </c>
    </row>
    <row r="1536" spans="1:13">
      <c r="A1536" s="529"/>
      <c r="B1536" s="529"/>
      <c r="C1536" s="398" t="s">
        <v>5576</v>
      </c>
      <c r="D1536" s="221" t="str">
        <f>VLOOKUP(C1536,Hoja2!$D$2:$N$5000,2,FALSE)</f>
        <v>Minería</v>
      </c>
      <c r="E1536" s="215">
        <f>VLOOKUP(C1536,Hoja2!$D$2:$N$5000,3,FALSE)</f>
        <v>5</v>
      </c>
      <c r="F1536" s="217">
        <f>VLOOKUP(C1536,Hoja2!$D$2:$N$5000,4,FALSE)</f>
        <v>41275</v>
      </c>
      <c r="G1536" s="217">
        <f>VLOOKUP(C1536,Hoja2!$D$2:$N$5000,5,FALSE)</f>
        <v>44926</v>
      </c>
      <c r="H1536" s="218">
        <f>VLOOKUP(C1536,Hoja2!$D$2:$N$5000,6,FALSE)</f>
        <v>0.242724</v>
      </c>
      <c r="I1536" s="218">
        <f>VLOOKUP(C1536,Hoja2!$D$2:$N$5000,7,FALSE)</f>
        <v>0.51765799999999995</v>
      </c>
      <c r="J1536" s="218">
        <f>VLOOKUP(C1536,Hoja2!$D$2:$N$5000,8,FALSE)</f>
        <v>1.9678399999999999E-2</v>
      </c>
      <c r="K1536" s="218">
        <f>VLOOKUP(C1536,Hoja2!$D$2:$N$5000,9,FALSE)</f>
        <v>1.9217999999999999E-2</v>
      </c>
      <c r="L1536" s="218">
        <f>VLOOKUP(C1536,Hoja2!$D$2:$N$5000,10,FALSE)</f>
        <v>7.5788989999999998</v>
      </c>
      <c r="M1536" s="218">
        <f>VLOOKUP(C1536,Hoja2!$D$2:$N$5000,11,FALSE)</f>
        <v>18.865534</v>
      </c>
    </row>
    <row r="1537" spans="1:13">
      <c r="A1537" s="529"/>
      <c r="B1537" s="529"/>
      <c r="C1537" s="398" t="s">
        <v>5571</v>
      </c>
      <c r="D1537" s="221" t="str">
        <f>VLOOKUP(C1537,Hoja2!$D$2:$N$5000,2,FALSE)</f>
        <v>Minería</v>
      </c>
      <c r="E1537" s="215">
        <f>VLOOKUP(C1537,Hoja2!$D$2:$N$5000,3,FALSE)</f>
        <v>3</v>
      </c>
      <c r="F1537" s="217">
        <f>VLOOKUP(C1537,Hoja2!$D$2:$N$5000,4,FALSE)</f>
        <v>43286</v>
      </c>
      <c r="G1537" s="217">
        <f>VLOOKUP(C1537,Hoja2!$D$2:$N$5000,5,FALSE)</f>
        <v>44926</v>
      </c>
      <c r="H1537" s="218">
        <f>VLOOKUP(C1537,Hoja2!$D$2:$N$5000,6,FALSE)</f>
        <v>0.22709399999999999</v>
      </c>
      <c r="I1537" s="218">
        <f>VLOOKUP(C1537,Hoja2!$D$2:$N$5000,7,FALSE)</f>
        <v>0.33300099999999999</v>
      </c>
      <c r="J1537" s="218">
        <f>VLOOKUP(C1537,Hoja2!$D$2:$N$5000,8,FALSE)</f>
        <v>0.51304839999999996</v>
      </c>
      <c r="K1537" s="218">
        <f>VLOOKUP(C1537,Hoja2!$D$2:$N$5000,9,FALSE)</f>
        <v>0.423933</v>
      </c>
      <c r="L1537" s="218">
        <f>VLOOKUP(C1537,Hoja2!$D$2:$N$5000,10,FALSE)</f>
        <v>127.10915900000001</v>
      </c>
      <c r="M1537" s="218">
        <f>VLOOKUP(C1537,Hoja2!$D$2:$N$5000,11,FALSE)</f>
        <v>17.977694</v>
      </c>
    </row>
    <row r="1538" spans="1:13">
      <c r="A1538" s="529"/>
      <c r="B1538" s="529"/>
      <c r="C1538" s="398" t="s">
        <v>5839</v>
      </c>
      <c r="D1538" s="221" t="str">
        <f>VLOOKUP(C1538,Hoja2!$D$2:$N$5000,2,FALSE)</f>
        <v>Otros</v>
      </c>
      <c r="E1538" s="215">
        <f>VLOOKUP(C1538,Hoja2!$D$2:$N$5000,3,FALSE)</f>
        <v>6</v>
      </c>
      <c r="F1538" s="217">
        <f>VLOOKUP(C1538,Hoja2!$D$2:$N$5000,4,FALSE)</f>
        <v>43770</v>
      </c>
      <c r="G1538" s="217">
        <f>VLOOKUP(C1538,Hoja2!$D$2:$N$5000,5,FALSE)</f>
        <v>45230</v>
      </c>
      <c r="H1538" s="218">
        <f>VLOOKUP(C1538,Hoja2!$D$2:$N$5000,6,FALSE)</f>
        <v>0.19658800000000001</v>
      </c>
      <c r="I1538" s="218">
        <f>VLOOKUP(C1538,Hoja2!$D$2:$N$5000,7,FALSE)</f>
        <v>0.63359900000000002</v>
      </c>
      <c r="J1538" s="218">
        <f>VLOOKUP(C1538,Hoja2!$D$2:$N$5000,8,FALSE)</f>
        <v>0.29134159999999998</v>
      </c>
      <c r="K1538" s="218">
        <f>VLOOKUP(C1538,Hoja2!$D$2:$N$5000,9,FALSE)</f>
        <v>0.23049700000000001</v>
      </c>
      <c r="L1538" s="218">
        <f>VLOOKUP(C1538,Hoja2!$D$2:$N$5000,10,FALSE)</f>
        <v>139.64517900000001</v>
      </c>
      <c r="M1538" s="218">
        <f>VLOOKUP(C1538,Hoja2!$D$2:$N$5000,11,FALSE)</f>
        <v>6.5789879999999998</v>
      </c>
    </row>
    <row r="1539" spans="1:13">
      <c r="A1539" s="529"/>
      <c r="B1539" s="529"/>
      <c r="C1539" s="398" t="s">
        <v>3711</v>
      </c>
      <c r="D1539" s="221" t="str">
        <f>VLOOKUP(C1539,Hoja2!$D$2:$N$5000,2,FALSE)</f>
        <v>Otros</v>
      </c>
      <c r="E1539" s="215">
        <f>VLOOKUP(C1539,Hoja2!$D$2:$N$5000,3,FALSE)</f>
        <v>7</v>
      </c>
      <c r="F1539" s="217">
        <f>VLOOKUP(C1539,Hoja2!$D$2:$N$5000,4,FALSE)</f>
        <v>43525</v>
      </c>
      <c r="G1539" s="217">
        <f>VLOOKUP(C1539,Hoja2!$D$2:$N$5000,5,FALSE)</f>
        <v>44620</v>
      </c>
      <c r="H1539" s="218">
        <f>VLOOKUP(C1539,Hoja2!$D$2:$N$5000,6,FALSE)</f>
        <v>0.23152300000000001</v>
      </c>
      <c r="I1539" s="218">
        <f>VLOOKUP(C1539,Hoja2!$D$2:$N$5000,7,FALSE)</f>
        <v>0.52319000000000004</v>
      </c>
      <c r="J1539" s="218">
        <f>VLOOKUP(C1539,Hoja2!$D$2:$N$5000,8,FALSE)</f>
        <v>0.32310719999999998</v>
      </c>
      <c r="K1539" s="218">
        <f>VLOOKUP(C1539,Hoja2!$D$2:$N$5000,9,FALSE)</f>
        <v>0.32924599999999998</v>
      </c>
      <c r="L1539" s="218">
        <f>VLOOKUP(C1539,Hoja2!$D$2:$N$5000,10,FALSE)</f>
        <v>128.16032200000001</v>
      </c>
      <c r="M1539" s="218">
        <f>VLOOKUP(C1539,Hoja2!$D$2:$N$5000,11,FALSE)</f>
        <v>18.093634000000002</v>
      </c>
    </row>
    <row r="1540" spans="1:13">
      <c r="A1540" s="529"/>
      <c r="B1540" s="529"/>
      <c r="C1540" s="398" t="s">
        <v>5908</v>
      </c>
      <c r="D1540" s="221" t="str">
        <f>VLOOKUP(C1540,Hoja2!$D$2:$N$5000,2,FALSE)</f>
        <v>Otros</v>
      </c>
      <c r="E1540" s="215">
        <f>VLOOKUP(C1540,Hoja2!$D$2:$N$5000,3,FALSE)</f>
        <v>7</v>
      </c>
      <c r="F1540" s="217">
        <f>VLOOKUP(C1540,Hoja2!$D$2:$N$5000,4,FALSE)</f>
        <v>43800</v>
      </c>
      <c r="G1540" s="217">
        <f>VLOOKUP(C1540,Hoja2!$D$2:$N$5000,5,FALSE)</f>
        <v>44865</v>
      </c>
      <c r="H1540" s="218">
        <f>VLOOKUP(C1540,Hoja2!$D$2:$N$5000,6,FALSE)</f>
        <v>0.219085</v>
      </c>
      <c r="I1540" s="218">
        <f>VLOOKUP(C1540,Hoja2!$D$2:$N$5000,7,FALSE)</f>
        <v>0.75736700000000001</v>
      </c>
      <c r="J1540" s="218">
        <f>VLOOKUP(C1540,Hoja2!$D$2:$N$5000,8,FALSE)</f>
        <v>0.24225959999999999</v>
      </c>
      <c r="K1540" s="218">
        <f>VLOOKUP(C1540,Hoja2!$D$2:$N$5000,9,FALSE)</f>
        <v>0.24439</v>
      </c>
      <c r="L1540" s="218">
        <f>VLOOKUP(C1540,Hoja2!$D$2:$N$5000,10,FALSE)</f>
        <v>139.10248000000001</v>
      </c>
      <c r="M1540" s="218">
        <f>VLOOKUP(C1540,Hoja2!$D$2:$N$5000,11,FALSE)</f>
        <v>16.774398999999999</v>
      </c>
    </row>
    <row r="1541" spans="1:13">
      <c r="A1541" s="529"/>
      <c r="B1541" s="529"/>
      <c r="C1541" s="398" t="s">
        <v>6134</v>
      </c>
      <c r="D1541" s="221" t="str">
        <f>VLOOKUP(C1541,Hoja2!$D$2:$N$5000,2,FALSE)</f>
        <v>Otros</v>
      </c>
      <c r="E1541" s="215">
        <f>VLOOKUP(C1541,Hoja2!$D$2:$N$5000,3,FALSE)</f>
        <v>7</v>
      </c>
      <c r="F1541" s="217">
        <f>VLOOKUP(C1541,Hoja2!$D$2:$N$5000,4,FALSE)</f>
        <v>43891</v>
      </c>
      <c r="G1541" s="217">
        <f>VLOOKUP(C1541,Hoja2!$D$2:$N$5000,5,FALSE)</f>
        <v>44865</v>
      </c>
      <c r="H1541" s="218">
        <f>VLOOKUP(C1541,Hoja2!$D$2:$N$5000,6,FALSE)</f>
        <v>0.14688899999999999</v>
      </c>
      <c r="I1541" s="218">
        <f>VLOOKUP(C1541,Hoja2!$D$2:$N$5000,7,FALSE)</f>
        <v>0.37111</v>
      </c>
      <c r="J1541" s="218">
        <f>VLOOKUP(C1541,Hoja2!$D$2:$N$5000,8,FALSE)</f>
        <v>6.1575999999999999E-2</v>
      </c>
      <c r="K1541" s="218">
        <f>VLOOKUP(C1541,Hoja2!$D$2:$N$5000,9,FALSE)</f>
        <v>3.0497E-2</v>
      </c>
      <c r="L1541" s="218">
        <f>VLOOKUP(C1541,Hoja2!$D$2:$N$5000,10,FALSE)</f>
        <v>17.324337</v>
      </c>
      <c r="M1541" s="218">
        <f>VLOOKUP(C1541,Hoja2!$D$2:$N$5000,11,FALSE)</f>
        <v>15.375529999999999</v>
      </c>
    </row>
    <row r="1542" spans="1:13">
      <c r="A1542" s="529"/>
      <c r="B1542" s="529"/>
      <c r="C1542" s="398" t="s">
        <v>3432</v>
      </c>
      <c r="D1542" s="221" t="str">
        <f>VLOOKUP(C1542,Hoja2!$D$2:$N$5000,2,FALSE)</f>
        <v>Otros</v>
      </c>
      <c r="E1542" s="215">
        <f>VLOOKUP(C1542,Hoja2!$D$2:$N$5000,3,FALSE)</f>
        <v>6</v>
      </c>
      <c r="F1542" s="217">
        <f>VLOOKUP(C1542,Hoja2!$D$2:$N$5000,4,FALSE)</f>
        <v>43435</v>
      </c>
      <c r="G1542" s="217">
        <f>VLOOKUP(C1542,Hoja2!$D$2:$N$5000,5,FALSE)</f>
        <v>45229</v>
      </c>
      <c r="H1542" s="218">
        <f>VLOOKUP(C1542,Hoja2!$D$2:$N$5000,6,FALSE)</f>
        <v>0.204261</v>
      </c>
      <c r="I1542" s="218">
        <f>VLOOKUP(C1542,Hoja2!$D$2:$N$5000,7,FALSE)</f>
        <v>0.13078999999999999</v>
      </c>
      <c r="J1542" s="218">
        <f>VLOOKUP(C1542,Hoja2!$D$2:$N$5000,8,FALSE)</f>
        <v>0.1830484</v>
      </c>
      <c r="K1542" s="218">
        <f>VLOOKUP(C1542,Hoja2!$D$2:$N$5000,9,FALSE)</f>
        <v>3.6978999999999998E-2</v>
      </c>
      <c r="L1542" s="218">
        <f>VLOOKUP(C1542,Hoja2!$D$2:$N$5000,10,FALSE)</f>
        <v>18.111892000000001</v>
      </c>
      <c r="M1542" s="218">
        <f>VLOOKUP(C1542,Hoja2!$D$2:$N$5000,11,FALSE)</f>
        <v>16.018114000000001</v>
      </c>
    </row>
    <row r="1543" spans="1:13">
      <c r="A1543" s="529"/>
      <c r="B1543" s="529"/>
      <c r="C1543" s="398" t="s">
        <v>3434</v>
      </c>
      <c r="D1543" s="221" t="str">
        <f>VLOOKUP(C1543,Hoja2!$D$2:$N$5000,2,FALSE)</f>
        <v>Otros</v>
      </c>
      <c r="E1543" s="215">
        <f>VLOOKUP(C1543,Hoja2!$D$2:$N$5000,3,FALSE)</f>
        <v>7</v>
      </c>
      <c r="F1543" s="217">
        <f>VLOOKUP(C1543,Hoja2!$D$2:$N$5000,4,FALSE)</f>
        <v>43435</v>
      </c>
      <c r="G1543" s="217">
        <f>VLOOKUP(C1543,Hoja2!$D$2:$N$5000,5,FALSE)</f>
        <v>45229</v>
      </c>
      <c r="H1543" s="218">
        <f>VLOOKUP(C1543,Hoja2!$D$2:$N$5000,6,FALSE)</f>
        <v>0.20954800000000001</v>
      </c>
      <c r="I1543" s="218">
        <f>VLOOKUP(C1543,Hoja2!$D$2:$N$5000,7,FALSE)</f>
        <v>0.59212799999999999</v>
      </c>
      <c r="J1543" s="218">
        <f>VLOOKUP(C1543,Hoja2!$D$2:$N$5000,8,FALSE)</f>
        <v>9.0999200000000002E-2</v>
      </c>
      <c r="K1543" s="218">
        <f>VLOOKUP(C1543,Hoja2!$D$2:$N$5000,9,FALSE)</f>
        <v>8.1187999999999996E-2</v>
      </c>
      <c r="L1543" s="218">
        <f>VLOOKUP(C1543,Hoja2!$D$2:$N$5000,10,FALSE)</f>
        <v>40.850355999999998</v>
      </c>
      <c r="M1543" s="218">
        <f>VLOOKUP(C1543,Hoja2!$D$2:$N$5000,11,FALSE)</f>
        <v>15.894213000000001</v>
      </c>
    </row>
    <row r="1544" spans="1:13">
      <c r="A1544" s="529"/>
      <c r="B1544" s="529"/>
      <c r="C1544" s="398" t="s">
        <v>3436</v>
      </c>
      <c r="D1544" s="221" t="str">
        <f>VLOOKUP(C1544,Hoja2!$D$2:$N$5000,2,FALSE)</f>
        <v>Otros</v>
      </c>
      <c r="E1544" s="215">
        <f>VLOOKUP(C1544,Hoja2!$D$2:$N$5000,3,FALSE)</f>
        <v>7</v>
      </c>
      <c r="F1544" s="217">
        <f>VLOOKUP(C1544,Hoja2!$D$2:$N$5000,4,FALSE)</f>
        <v>43435</v>
      </c>
      <c r="G1544" s="217">
        <f>VLOOKUP(C1544,Hoja2!$D$2:$N$5000,5,FALSE)</f>
        <v>45229</v>
      </c>
      <c r="H1544" s="218">
        <f>VLOOKUP(C1544,Hoja2!$D$2:$N$5000,6,FALSE)</f>
        <v>0.186915</v>
      </c>
      <c r="I1544" s="218">
        <f>VLOOKUP(C1544,Hoja2!$D$2:$N$5000,7,FALSE)</f>
        <v>0.58594800000000002</v>
      </c>
      <c r="J1544" s="218">
        <f>VLOOKUP(C1544,Hoja2!$D$2:$N$5000,8,FALSE)</f>
        <v>0.1573272</v>
      </c>
      <c r="K1544" s="218">
        <f>VLOOKUP(C1544,Hoja2!$D$2:$N$5000,9,FALSE)</f>
        <v>0.111273</v>
      </c>
      <c r="L1544" s="218">
        <f>VLOOKUP(C1544,Hoja2!$D$2:$N$5000,10,FALSE)</f>
        <v>69.888530000000003</v>
      </c>
      <c r="M1544" s="218">
        <f>VLOOKUP(C1544,Hoja2!$D$2:$N$5000,11,FALSE)</f>
        <v>14.991349</v>
      </c>
    </row>
    <row r="1545" spans="1:13">
      <c r="A1545" s="529"/>
      <c r="B1545" s="529"/>
      <c r="C1545" s="398" t="s">
        <v>6294</v>
      </c>
      <c r="D1545" s="221" t="str">
        <f>VLOOKUP(C1545,Hoja2!$D$2:$N$5000,2,FALSE)</f>
        <v>Comercio</v>
      </c>
      <c r="E1545" s="215">
        <f>VLOOKUP(C1545,Hoja2!$D$2:$N$5000,3,FALSE)</f>
        <v>7</v>
      </c>
      <c r="F1545" s="217">
        <f>VLOOKUP(C1545,Hoja2!$D$2:$N$5000,4,FALSE)</f>
        <v>44013</v>
      </c>
      <c r="G1545" s="217">
        <f>VLOOKUP(C1545,Hoja2!$D$2:$N$5000,5,FALSE)</f>
        <v>44742</v>
      </c>
      <c r="H1545" s="218">
        <f>VLOOKUP(C1545,Hoja2!$D$2:$N$5000,6,FALSE)</f>
        <v>0.21066399999999999</v>
      </c>
      <c r="I1545" s="218">
        <f>VLOOKUP(C1545,Hoja2!$D$2:$N$5000,7,FALSE)</f>
        <v>0.72273299999999996</v>
      </c>
      <c r="J1545" s="218">
        <f>VLOOKUP(C1545,Hoja2!$D$2:$N$5000,8,FALSE)</f>
        <v>1.4523440000000001</v>
      </c>
      <c r="K1545" s="218">
        <f>VLOOKUP(C1545,Hoja2!$D$2:$N$5000,9,FALSE)</f>
        <v>1.4273929999999999</v>
      </c>
      <c r="L1545" s="218">
        <f>VLOOKUP(C1545,Hoja2!$D$2:$N$5000,10,FALSE)</f>
        <v>795.78287899999998</v>
      </c>
      <c r="M1545" s="218">
        <f>VLOOKUP(C1545,Hoja2!$D$2:$N$5000,11,FALSE)</f>
        <v>12.180602</v>
      </c>
    </row>
    <row r="1546" spans="1:13">
      <c r="A1546" s="529"/>
      <c r="B1546" s="529"/>
      <c r="C1546" s="398" t="s">
        <v>5570</v>
      </c>
      <c r="D1546" s="221" t="str">
        <f>VLOOKUP(C1546,Hoja2!$D$2:$N$5000,2,FALSE)</f>
        <v>Comercio</v>
      </c>
      <c r="E1546" s="215">
        <f>VLOOKUP(C1546,Hoja2!$D$2:$N$5000,3,FALSE)</f>
        <v>5</v>
      </c>
      <c r="F1546" s="217">
        <f>VLOOKUP(C1546,Hoja2!$D$2:$N$5000,4,FALSE)</f>
        <v>43435</v>
      </c>
      <c r="G1546" s="217">
        <f>VLOOKUP(C1546,Hoja2!$D$2:$N$5000,5,FALSE)</f>
        <v>44926</v>
      </c>
      <c r="H1546" s="218">
        <f>VLOOKUP(C1546,Hoja2!$D$2:$N$5000,6,FALSE)</f>
        <v>0.27201199999999998</v>
      </c>
      <c r="I1546" s="218">
        <f>VLOOKUP(C1546,Hoja2!$D$2:$N$5000,7,FALSE)</f>
        <v>0.61883999999999995</v>
      </c>
      <c r="J1546" s="218">
        <f>VLOOKUP(C1546,Hoja2!$D$2:$N$5000,8,FALSE)</f>
        <v>1.1388596</v>
      </c>
      <c r="K1546" s="218">
        <f>VLOOKUP(C1546,Hoja2!$D$2:$N$5000,9,FALSE)</f>
        <v>1.1766700000000001</v>
      </c>
      <c r="L1546" s="218">
        <f>VLOOKUP(C1546,Hoja2!$D$2:$N$5000,10,FALSE)</f>
        <v>524.35032699999999</v>
      </c>
      <c r="M1546" s="218">
        <f>VLOOKUP(C1546,Hoja2!$D$2:$N$5000,11,FALSE)</f>
        <v>14.405751</v>
      </c>
    </row>
    <row r="1547" spans="1:13">
      <c r="A1547" s="529"/>
      <c r="B1547" s="529"/>
      <c r="C1547" s="398" t="s">
        <v>3713</v>
      </c>
      <c r="D1547" s="221" t="str">
        <f>VLOOKUP(C1547,Hoja2!$D$2:$N$5000,2,FALSE)</f>
        <v>Otros</v>
      </c>
      <c r="E1547" s="215">
        <f>VLOOKUP(C1547,Hoja2!$D$2:$N$5000,3,FALSE)</f>
        <v>7</v>
      </c>
      <c r="F1547" s="217">
        <f>VLOOKUP(C1547,Hoja2!$D$2:$N$5000,4,FALSE)</f>
        <v>43525</v>
      </c>
      <c r="G1547" s="217">
        <f>VLOOKUP(C1547,Hoja2!$D$2:$N$5000,5,FALSE)</f>
        <v>44620</v>
      </c>
      <c r="H1547" s="218">
        <f>VLOOKUP(C1547,Hoja2!$D$2:$N$5000,6,FALSE)</f>
        <v>0.17319000000000001</v>
      </c>
      <c r="I1547" s="218">
        <f>VLOOKUP(C1547,Hoja2!$D$2:$N$5000,7,FALSE)</f>
        <v>0.57641600000000004</v>
      </c>
      <c r="J1547" s="218">
        <f>VLOOKUP(C1547,Hoja2!$D$2:$N$5000,8,FALSE)</f>
        <v>0.31819320000000001</v>
      </c>
      <c r="K1547" s="218">
        <f>VLOOKUP(C1547,Hoja2!$D$2:$N$5000,9,FALSE)</f>
        <v>0.257413</v>
      </c>
      <c r="L1547" s="218">
        <f>VLOOKUP(C1547,Hoja2!$D$2:$N$5000,10,FALSE)</f>
        <v>139.051109</v>
      </c>
      <c r="M1547" s="218">
        <f>VLOOKUP(C1547,Hoja2!$D$2:$N$5000,11,FALSE)</f>
        <v>15.911166</v>
      </c>
    </row>
    <row r="1548" spans="1:13">
      <c r="A1548" s="529"/>
      <c r="B1548" s="529"/>
      <c r="C1548" s="398" t="s">
        <v>5898</v>
      </c>
      <c r="D1548" s="221" t="str">
        <f>VLOOKUP(C1548,Hoja2!$D$2:$N$5000,2,FALSE)</f>
        <v>Otros</v>
      </c>
      <c r="E1548" s="215">
        <f>VLOOKUP(C1548,Hoja2!$D$2:$N$5000,3,FALSE)</f>
        <v>14</v>
      </c>
      <c r="F1548" s="217">
        <f>VLOOKUP(C1548,Hoja2!$D$2:$N$5000,4,FALSE)</f>
        <v>43800</v>
      </c>
      <c r="G1548" s="217">
        <f>VLOOKUP(C1548,Hoja2!$D$2:$N$5000,5,FALSE)</f>
        <v>44712</v>
      </c>
      <c r="H1548" s="218">
        <f>VLOOKUP(C1548,Hoja2!$D$2:$N$5000,6,FALSE)</f>
        <v>0.222411</v>
      </c>
      <c r="I1548" s="218">
        <f>VLOOKUP(C1548,Hoja2!$D$2:$N$5000,7,FALSE)</f>
        <v>0.50980700000000001</v>
      </c>
      <c r="J1548" s="218">
        <f>VLOOKUP(C1548,Hoja2!$D$2:$N$5000,8,FALSE)</f>
        <v>0.27127440000000003</v>
      </c>
      <c r="K1548" s="218">
        <f>VLOOKUP(C1548,Hoja2!$D$2:$N$5000,9,FALSE)</f>
        <v>0.233546</v>
      </c>
      <c r="L1548" s="218">
        <f>VLOOKUP(C1548,Hoja2!$D$2:$N$5000,10,FALSE)</f>
        <v>103.634373</v>
      </c>
      <c r="M1548" s="218">
        <f>VLOOKUP(C1548,Hoja2!$D$2:$N$5000,11,FALSE)</f>
        <v>15.462892999999999</v>
      </c>
    </row>
    <row r="1549" spans="1:13">
      <c r="A1549" s="529"/>
      <c r="B1549" s="529"/>
      <c r="C1549" s="398" t="s">
        <v>58</v>
      </c>
      <c r="D1549" s="221" t="str">
        <f>VLOOKUP(C1549,Hoja2!$D$2:$N$5000,2,FALSE)</f>
        <v>Agroindustria</v>
      </c>
      <c r="E1549" s="215">
        <f>VLOOKUP(C1549,Hoja2!$D$2:$N$5000,3,FALSE)</f>
        <v>6</v>
      </c>
      <c r="F1549" s="217">
        <f>VLOOKUP(C1549,Hoja2!$D$2:$N$5000,4,FALSE)</f>
        <v>43466</v>
      </c>
      <c r="G1549" s="217">
        <f>VLOOKUP(C1549,Hoja2!$D$2:$N$5000,5,FALSE)</f>
        <v>44561</v>
      </c>
      <c r="H1549" s="218">
        <f>VLOOKUP(C1549,Hoja2!$D$2:$N$5000,6,FALSE)</f>
        <v>0.20994199999999999</v>
      </c>
      <c r="I1549" s="218">
        <f>VLOOKUP(C1549,Hoja2!$D$2:$N$5000,7,FALSE)</f>
        <v>0.76053999999999999</v>
      </c>
      <c r="J1549" s="218">
        <f>VLOOKUP(C1549,Hoja2!$D$2:$N$5000,8,FALSE)</f>
        <v>8.9866860000000006</v>
      </c>
      <c r="K1549" s="218">
        <f>VLOOKUP(C1549,Hoja2!$D$2:$N$5000,9,FALSE)</f>
        <v>8.8884469999999993</v>
      </c>
      <c r="L1549" s="218">
        <f>VLOOKUP(C1549,Hoja2!$D$2:$N$5000,10,FALSE)</f>
        <v>5170.4756770000004</v>
      </c>
      <c r="M1549" s="218">
        <f>VLOOKUP(C1549,Hoja2!$D$2:$N$5000,11,FALSE)</f>
        <v>12.188950999999999</v>
      </c>
    </row>
    <row r="1550" spans="1:13">
      <c r="A1550" s="529"/>
      <c r="B1550" s="529"/>
      <c r="C1550" s="398" t="s">
        <v>2301</v>
      </c>
      <c r="D1550" s="221" t="str">
        <f>VLOOKUP(C1550,Hoja2!$D$2:$N$5000,2,FALSE)</f>
        <v>Otros</v>
      </c>
      <c r="E1550" s="215">
        <f>VLOOKUP(C1550,Hoja2!$D$2:$N$5000,3,FALSE)</f>
        <v>7</v>
      </c>
      <c r="F1550" s="217">
        <f>VLOOKUP(C1550,Hoja2!$D$2:$N$5000,4,FALSE)</f>
        <v>44044</v>
      </c>
      <c r="G1550" s="217">
        <f>VLOOKUP(C1550,Hoja2!$D$2:$N$5000,5,FALSE)</f>
        <v>45138</v>
      </c>
      <c r="H1550" s="218">
        <f>VLOOKUP(C1550,Hoja2!$D$2:$N$5000,6,FALSE)</f>
        <v>0.220966</v>
      </c>
      <c r="I1550" s="218">
        <f>VLOOKUP(C1550,Hoja2!$D$2:$N$5000,7,FALSE)</f>
        <v>0.57727499999999998</v>
      </c>
      <c r="J1550" s="218">
        <f>VLOOKUP(C1550,Hoja2!$D$2:$N$5000,8,FALSE)</f>
        <v>0.1868512</v>
      </c>
      <c r="K1550" s="218">
        <f>VLOOKUP(C1550,Hoja2!$D$2:$N$5000,9,FALSE)</f>
        <v>0.18009800000000001</v>
      </c>
      <c r="L1550" s="218">
        <f>VLOOKUP(C1550,Hoja2!$D$2:$N$5000,10,FALSE)</f>
        <v>81.776084999999995</v>
      </c>
      <c r="M1550" s="218">
        <f>VLOOKUP(C1550,Hoja2!$D$2:$N$5000,11,FALSE)</f>
        <v>13.537122999999999</v>
      </c>
    </row>
    <row r="1551" spans="1:13">
      <c r="A1551" s="529"/>
      <c r="B1551" s="529"/>
      <c r="C1551" s="398" t="s">
        <v>2303</v>
      </c>
      <c r="D1551" s="221" t="str">
        <f>VLOOKUP(C1551,Hoja2!$D$2:$N$5000,2,FALSE)</f>
        <v>Otros</v>
      </c>
      <c r="E1551" s="215">
        <f>VLOOKUP(C1551,Hoja2!$D$2:$N$5000,3,FALSE)</f>
        <v>7</v>
      </c>
      <c r="F1551" s="217">
        <f>VLOOKUP(C1551,Hoja2!$D$2:$N$5000,4,FALSE)</f>
        <v>42948</v>
      </c>
      <c r="G1551" s="217">
        <f>VLOOKUP(C1551,Hoja2!$D$2:$N$5000,5,FALSE)</f>
        <v>45138</v>
      </c>
      <c r="H1551" s="218">
        <f>VLOOKUP(C1551,Hoja2!$D$2:$N$5000,6,FALSE)</f>
        <v>0.21787799999999999</v>
      </c>
      <c r="I1551" s="218">
        <f>VLOOKUP(C1551,Hoja2!$D$2:$N$5000,7,FALSE)</f>
        <v>0.45055200000000001</v>
      </c>
      <c r="J1551" s="218">
        <f>VLOOKUP(C1551,Hoja2!$D$2:$N$5000,8,FALSE)</f>
        <v>0.14489079999999999</v>
      </c>
      <c r="K1551" s="218">
        <f>VLOOKUP(C1551,Hoja2!$D$2:$N$5000,9,FALSE)</f>
        <v>0.109316</v>
      </c>
      <c r="L1551" s="218">
        <f>VLOOKUP(C1551,Hoja2!$D$2:$N$5000,10,FALSE)</f>
        <v>49.491860000000003</v>
      </c>
      <c r="M1551" s="218">
        <f>VLOOKUP(C1551,Hoja2!$D$2:$N$5000,11,FALSE)</f>
        <v>13.551823000000001</v>
      </c>
    </row>
    <row r="1552" spans="1:13">
      <c r="A1552" s="529"/>
      <c r="B1552" s="529"/>
      <c r="C1552" s="398" t="s">
        <v>367</v>
      </c>
      <c r="D1552" s="221" t="str">
        <f>VLOOKUP(C1552,Hoja2!$D$2:$N$5000,2,FALSE)</f>
        <v>Alimentos</v>
      </c>
      <c r="E1552" s="215">
        <f>VLOOKUP(C1552,Hoja2!$D$2:$N$5000,3,FALSE)</f>
        <v>7</v>
      </c>
      <c r="F1552" s="217">
        <f>VLOOKUP(C1552,Hoja2!$D$2:$N$5000,4,FALSE)</f>
        <v>43221</v>
      </c>
      <c r="G1552" s="217">
        <f>VLOOKUP(C1552,Hoja2!$D$2:$N$5000,5,FALSE)</f>
        <v>45046</v>
      </c>
      <c r="H1552" s="218">
        <f>VLOOKUP(C1552,Hoja2!$D$2:$N$5000,6,FALSE)</f>
        <v>0.20664199999999999</v>
      </c>
      <c r="I1552" s="218">
        <f>VLOOKUP(C1552,Hoja2!$D$2:$N$5000,7,FALSE)</f>
        <v>0.86709899999999995</v>
      </c>
      <c r="J1552" s="218">
        <f>VLOOKUP(C1552,Hoja2!$D$2:$N$5000,8,FALSE)</f>
        <v>3.403794</v>
      </c>
      <c r="K1552" s="218">
        <f>VLOOKUP(C1552,Hoja2!$D$2:$N$5000,9,FALSE)</f>
        <v>3.3601040000000002</v>
      </c>
      <c r="L1552" s="218">
        <f>VLOOKUP(C1552,Hoja2!$D$2:$N$5000,10,FALSE)</f>
        <v>2237.58275</v>
      </c>
      <c r="M1552" s="218">
        <f>VLOOKUP(C1552,Hoja2!$D$2:$N$5000,11,FALSE)</f>
        <v>14.498929</v>
      </c>
    </row>
    <row r="1553" spans="1:13">
      <c r="A1553" s="529"/>
      <c r="B1553" s="529"/>
      <c r="C1553" s="398" t="s">
        <v>1026</v>
      </c>
      <c r="D1553" s="221" t="str">
        <f>VLOOKUP(C1553,Hoja2!$D$2:$N$5000,2,FALSE)</f>
        <v>Otros</v>
      </c>
      <c r="E1553" s="215">
        <f>VLOOKUP(C1553,Hoja2!$D$2:$N$5000,3,FALSE)</f>
        <v>7</v>
      </c>
      <c r="F1553" s="217">
        <f>VLOOKUP(C1553,Hoja2!$D$2:$N$5000,4,FALSE)</f>
        <v>42552</v>
      </c>
      <c r="G1553" s="217">
        <f>VLOOKUP(C1553,Hoja2!$D$2:$N$5000,5,FALSE)</f>
        <v>44681</v>
      </c>
      <c r="H1553" s="218">
        <f>VLOOKUP(C1553,Hoja2!$D$2:$N$5000,6,FALSE)</f>
        <v>0.25957799999999998</v>
      </c>
      <c r="I1553" s="218">
        <f>VLOOKUP(C1553,Hoja2!$D$2:$N$5000,7,FALSE)</f>
        <v>0.55714399999999997</v>
      </c>
      <c r="J1553" s="218">
        <f>VLOOKUP(C1553,Hoja2!$D$2:$N$5000,8,FALSE)</f>
        <v>0.14883399999999999</v>
      </c>
      <c r="K1553" s="218">
        <f>VLOOKUP(C1553,Hoja2!$D$2:$N$5000,9,FALSE)</f>
        <v>0.15165999999999999</v>
      </c>
      <c r="L1553" s="218">
        <f>VLOOKUP(C1553,Hoja2!$D$2:$N$5000,10,FALSE)</f>
        <v>62.865493000000001</v>
      </c>
      <c r="M1553" s="218">
        <f>VLOOKUP(C1553,Hoja2!$D$2:$N$5000,11,FALSE)</f>
        <v>13.124040000000001</v>
      </c>
    </row>
    <row r="1554" spans="1:13">
      <c r="A1554" s="529"/>
      <c r="B1554" s="529"/>
      <c r="C1554" s="398" t="s">
        <v>1030</v>
      </c>
      <c r="D1554" s="221" t="str">
        <f>VLOOKUP(C1554,Hoja2!$D$2:$N$5000,2,FALSE)</f>
        <v>Otros</v>
      </c>
      <c r="E1554" s="215">
        <f>VLOOKUP(C1554,Hoja2!$D$2:$N$5000,3,FALSE)</f>
        <v>9</v>
      </c>
      <c r="F1554" s="217">
        <f>VLOOKUP(C1554,Hoja2!$D$2:$N$5000,4,FALSE)</f>
        <v>42552</v>
      </c>
      <c r="G1554" s="217">
        <f>VLOOKUP(C1554,Hoja2!$D$2:$N$5000,5,FALSE)</f>
        <v>44681</v>
      </c>
      <c r="H1554" s="218">
        <f>VLOOKUP(C1554,Hoja2!$D$2:$N$5000,6,FALSE)</f>
        <v>0.24081900000000001</v>
      </c>
      <c r="I1554" s="218">
        <f>VLOOKUP(C1554,Hoja2!$D$2:$N$5000,7,FALSE)</f>
        <v>0.54252999999999996</v>
      </c>
      <c r="J1554" s="218">
        <f>VLOOKUP(C1554,Hoja2!$D$2:$N$5000,8,FALSE)</f>
        <v>0.422398</v>
      </c>
      <c r="K1554" s="218">
        <f>VLOOKUP(C1554,Hoja2!$D$2:$N$5000,9,FALSE)</f>
        <v>0.36266399999999999</v>
      </c>
      <c r="L1554" s="218">
        <f>VLOOKUP(C1554,Hoja2!$D$2:$N$5000,10,FALSE)</f>
        <v>173.123876</v>
      </c>
      <c r="M1554" s="218">
        <f>VLOOKUP(C1554,Hoja2!$D$2:$N$5000,11,FALSE)</f>
        <v>12.398573000000001</v>
      </c>
    </row>
    <row r="1555" spans="1:13">
      <c r="A1555" s="529"/>
      <c r="B1555" s="529"/>
      <c r="C1555" s="398" t="s">
        <v>5966</v>
      </c>
      <c r="D1555" s="221" t="str">
        <f>VLOOKUP(C1555,Hoja2!$D$2:$N$5000,2,FALSE)</f>
        <v>Cerámicos</v>
      </c>
      <c r="E1555" s="215">
        <f>VLOOKUP(C1555,Hoja2!$D$2:$N$5000,3,FALSE)</f>
        <v>6</v>
      </c>
      <c r="F1555" s="217">
        <f>VLOOKUP(C1555,Hoja2!$D$2:$N$5000,4,FALSE)</f>
        <v>43831</v>
      </c>
      <c r="G1555" s="217">
        <f>VLOOKUP(C1555,Hoja2!$D$2:$N$5000,5,FALSE)</f>
        <v>46022</v>
      </c>
      <c r="H1555" s="218">
        <f>VLOOKUP(C1555,Hoja2!$D$2:$N$5000,6,FALSE)</f>
        <v>0.19786300000000001</v>
      </c>
      <c r="I1555" s="218">
        <f>VLOOKUP(C1555,Hoja2!$D$2:$N$5000,7,FALSE)</f>
        <v>0.681168</v>
      </c>
      <c r="J1555" s="218">
        <f>VLOOKUP(C1555,Hoja2!$D$2:$N$5000,8,FALSE)</f>
        <v>2.7683520000000001</v>
      </c>
      <c r="K1555" s="218">
        <f>VLOOKUP(C1555,Hoja2!$D$2:$N$5000,9,FALSE)</f>
        <v>2.5851850000000001</v>
      </c>
      <c r="L1555" s="218">
        <f>VLOOKUP(C1555,Hoja2!$D$2:$N$5000,10,FALSE)</f>
        <v>1426.540309</v>
      </c>
      <c r="M1555" s="218">
        <f>VLOOKUP(C1555,Hoja2!$D$2:$N$5000,11,FALSE)</f>
        <v>12.83653</v>
      </c>
    </row>
    <row r="1556" spans="1:13">
      <c r="A1556" s="529"/>
      <c r="B1556" s="529"/>
      <c r="C1556" s="398" t="s">
        <v>4748</v>
      </c>
      <c r="D1556" s="221" t="str">
        <f>VLOOKUP(C1556,Hoja2!$D$2:$N$5000,2,FALSE)</f>
        <v>Otros</v>
      </c>
      <c r="E1556" s="215">
        <f>VLOOKUP(C1556,Hoja2!$D$2:$N$5000,3,FALSE)</f>
        <v>7</v>
      </c>
      <c r="F1556" s="217">
        <f>VLOOKUP(C1556,Hoja2!$D$2:$N$5000,4,FALSE)</f>
        <v>43556</v>
      </c>
      <c r="G1556" s="217">
        <f>VLOOKUP(C1556,Hoja2!$D$2:$N$5000,5,FALSE)</f>
        <v>44651</v>
      </c>
      <c r="H1556" s="218">
        <f>VLOOKUP(C1556,Hoja2!$D$2:$N$5000,6,FALSE)</f>
        <v>0.206258</v>
      </c>
      <c r="I1556" s="218">
        <f>VLOOKUP(C1556,Hoja2!$D$2:$N$5000,7,FALSE)</f>
        <v>0.24619099999999999</v>
      </c>
      <c r="J1556" s="218">
        <f>VLOOKUP(C1556,Hoja2!$D$2:$N$5000,8,FALSE)</f>
        <v>5.9857199999999999E-2</v>
      </c>
      <c r="K1556" s="218">
        <f>VLOOKUP(C1556,Hoja2!$D$2:$N$5000,9,FALSE)</f>
        <v>2.9465999999999999E-2</v>
      </c>
      <c r="L1556" s="218">
        <f>VLOOKUP(C1556,Hoja2!$D$2:$N$5000,10,FALSE)</f>
        <v>11.172126</v>
      </c>
      <c r="M1556" s="218">
        <f>VLOOKUP(C1556,Hoja2!$D$2:$N$5000,11,FALSE)</f>
        <v>17.990556999999999</v>
      </c>
    </row>
    <row r="1557" spans="1:13">
      <c r="A1557" s="529"/>
      <c r="B1557" s="529"/>
      <c r="C1557" s="398" t="s">
        <v>4750</v>
      </c>
      <c r="D1557" s="221" t="str">
        <f>VLOOKUP(C1557,Hoja2!$D$2:$N$5000,2,FALSE)</f>
        <v>Otros</v>
      </c>
      <c r="E1557" s="215">
        <f>VLOOKUP(C1557,Hoja2!$D$2:$N$5000,3,FALSE)</f>
        <v>7</v>
      </c>
      <c r="F1557" s="217">
        <f>VLOOKUP(C1557,Hoja2!$D$2:$N$5000,4,FALSE)</f>
        <v>43556</v>
      </c>
      <c r="G1557" s="217">
        <f>VLOOKUP(C1557,Hoja2!$D$2:$N$5000,5,FALSE)</f>
        <v>44651</v>
      </c>
      <c r="H1557" s="218">
        <f>VLOOKUP(C1557,Hoja2!$D$2:$N$5000,6,FALSE)</f>
        <v>0.22847400000000001</v>
      </c>
      <c r="I1557" s="218">
        <f>VLOOKUP(C1557,Hoja2!$D$2:$N$5000,7,FALSE)</f>
        <v>0.53740100000000002</v>
      </c>
      <c r="J1557" s="218">
        <f>VLOOKUP(C1557,Hoja2!$D$2:$N$5000,8,FALSE)</f>
        <v>7.56304E-2</v>
      </c>
      <c r="K1557" s="218">
        <f>VLOOKUP(C1557,Hoja2!$D$2:$N$5000,9,FALSE)</f>
        <v>7.7066999999999997E-2</v>
      </c>
      <c r="L1557" s="218">
        <f>VLOOKUP(C1557,Hoja2!$D$2:$N$5000,10,FALSE)</f>
        <v>30.813611000000002</v>
      </c>
      <c r="M1557" s="218">
        <f>VLOOKUP(C1557,Hoja2!$D$2:$N$5000,11,FALSE)</f>
        <v>17.679053</v>
      </c>
    </row>
    <row r="1558" spans="1:13">
      <c r="A1558" s="529"/>
      <c r="B1558" s="529"/>
      <c r="C1558" s="398" t="s">
        <v>5339</v>
      </c>
      <c r="D1558" s="221" t="str">
        <f>VLOOKUP(C1558,Hoja2!$D$2:$N$5000,2,FALSE)</f>
        <v>Cerámicos</v>
      </c>
      <c r="E1558" s="215">
        <f>VLOOKUP(C1558,Hoja2!$D$2:$N$5000,3,FALSE)</f>
        <v>7</v>
      </c>
      <c r="F1558" s="217">
        <f>VLOOKUP(C1558,Hoja2!$D$2:$N$5000,4,FALSE)</f>
        <v>43831</v>
      </c>
      <c r="G1558" s="217">
        <f>VLOOKUP(C1558,Hoja2!$D$2:$N$5000,5,FALSE)</f>
        <v>46022</v>
      </c>
      <c r="H1558" s="218">
        <f>VLOOKUP(C1558,Hoja2!$D$2:$N$5000,6,FALSE)</f>
        <v>0.19758600000000001</v>
      </c>
      <c r="I1558" s="218">
        <f>VLOOKUP(C1558,Hoja2!$D$2:$N$5000,7,FALSE)</f>
        <v>0.80964700000000001</v>
      </c>
      <c r="J1558" s="218">
        <f>VLOOKUP(C1558,Hoja2!$D$2:$N$5000,8,FALSE)</f>
        <v>5.2443292000000001</v>
      </c>
      <c r="K1558" s="218">
        <f>VLOOKUP(C1558,Hoja2!$D$2:$N$5000,9,FALSE)</f>
        <v>5.239751</v>
      </c>
      <c r="L1558" s="218">
        <f>VLOOKUP(C1558,Hoja2!$D$2:$N$5000,10,FALSE)</f>
        <v>3219.0556459999998</v>
      </c>
      <c r="M1558" s="218">
        <f>VLOOKUP(C1558,Hoja2!$D$2:$N$5000,11,FALSE)</f>
        <v>12.415623</v>
      </c>
    </row>
    <row r="1559" spans="1:13">
      <c r="A1559" s="529"/>
      <c r="B1559" s="529"/>
      <c r="C1559" s="398" t="s">
        <v>6055</v>
      </c>
      <c r="D1559" s="221" t="str">
        <f>VLOOKUP(C1559,Hoja2!$D$2:$N$5000,2,FALSE)</f>
        <v>Cerámicos</v>
      </c>
      <c r="E1559" s="215">
        <f>VLOOKUP(C1559,Hoja2!$D$2:$N$5000,3,FALSE)</f>
        <v>6</v>
      </c>
      <c r="F1559" s="217">
        <f>VLOOKUP(C1559,Hoja2!$D$2:$N$5000,4,FALSE)</f>
        <v>43831</v>
      </c>
      <c r="G1559" s="217">
        <f>VLOOKUP(C1559,Hoja2!$D$2:$N$5000,5,FALSE)</f>
        <v>46022</v>
      </c>
      <c r="H1559" s="218">
        <f>VLOOKUP(C1559,Hoja2!$D$2:$N$5000,6,FALSE)</f>
        <v>0.21624599999999999</v>
      </c>
      <c r="I1559" s="218">
        <f>VLOOKUP(C1559,Hoja2!$D$2:$N$5000,7,FALSE)</f>
        <v>0.87078199999999994</v>
      </c>
      <c r="J1559" s="218">
        <f>VLOOKUP(C1559,Hoja2!$D$2:$N$5000,8,FALSE)</f>
        <v>4.1882891999999998</v>
      </c>
      <c r="K1559" s="218">
        <f>VLOOKUP(C1559,Hoja2!$D$2:$N$5000,9,FALSE)</f>
        <v>4.2476760000000002</v>
      </c>
      <c r="L1559" s="218">
        <f>VLOOKUP(C1559,Hoja2!$D$2:$N$5000,10,FALSE)</f>
        <v>2759.0973840000001</v>
      </c>
      <c r="M1559" s="218">
        <f>VLOOKUP(C1559,Hoja2!$D$2:$N$5000,11,FALSE)</f>
        <v>12.214145</v>
      </c>
    </row>
    <row r="1560" spans="1:13">
      <c r="A1560" s="529"/>
      <c r="B1560" s="529"/>
      <c r="C1560" s="398" t="s">
        <v>6056</v>
      </c>
      <c r="D1560" s="221" t="str">
        <f>VLOOKUP(C1560,Hoja2!$D$2:$N$5000,2,FALSE)</f>
        <v>Cerámicos</v>
      </c>
      <c r="E1560" s="215">
        <f>VLOOKUP(C1560,Hoja2!$D$2:$N$5000,3,FALSE)</f>
        <v>6</v>
      </c>
      <c r="F1560" s="217">
        <f>VLOOKUP(C1560,Hoja2!$D$2:$N$5000,4,FALSE)</f>
        <v>43831</v>
      </c>
      <c r="G1560" s="217">
        <f>VLOOKUP(C1560,Hoja2!$D$2:$N$5000,5,FALSE)</f>
        <v>46022</v>
      </c>
      <c r="H1560" s="218">
        <f>VLOOKUP(C1560,Hoja2!$D$2:$N$5000,6,FALSE)</f>
        <v>0.173814</v>
      </c>
      <c r="I1560" s="218">
        <f>VLOOKUP(C1560,Hoja2!$D$2:$N$5000,7,FALSE)</f>
        <v>0.70874999999999999</v>
      </c>
      <c r="J1560" s="218">
        <f>VLOOKUP(C1560,Hoja2!$D$2:$N$5000,8,FALSE)</f>
        <v>3.8650251999999998</v>
      </c>
      <c r="K1560" s="218">
        <f>VLOOKUP(C1560,Hoja2!$D$2:$N$5000,9,FALSE)</f>
        <v>3.2122579999999998</v>
      </c>
      <c r="L1560" s="218">
        <f>VLOOKUP(C1560,Hoja2!$D$2:$N$5000,10,FALSE)</f>
        <v>2072.3631650000002</v>
      </c>
      <c r="M1560" s="218">
        <f>VLOOKUP(C1560,Hoja2!$D$2:$N$5000,11,FALSE)</f>
        <v>12.238194</v>
      </c>
    </row>
    <row r="1561" spans="1:13">
      <c r="A1561" s="529"/>
      <c r="B1561" s="529"/>
      <c r="C1561" s="398" t="s">
        <v>886</v>
      </c>
      <c r="D1561" s="221" t="str">
        <f>VLOOKUP(C1561,Hoja2!$D$2:$N$5000,2,FALSE)</f>
        <v>Otros</v>
      </c>
      <c r="E1561" s="215">
        <f>VLOOKUP(C1561,Hoja2!$D$2:$N$5000,3,FALSE)</f>
        <v>7</v>
      </c>
      <c r="F1561" s="217">
        <f>VLOOKUP(C1561,Hoja2!$D$2:$N$5000,4,FALSE)</f>
        <v>76519</v>
      </c>
      <c r="G1561" s="217">
        <f>VLOOKUP(C1561,Hoja2!$D$2:$N$5000,5,FALSE)</f>
        <v>44742</v>
      </c>
      <c r="H1561" s="218">
        <f>VLOOKUP(C1561,Hoja2!$D$2:$N$5000,6,FALSE)</f>
        <v>0.20975099999999999</v>
      </c>
      <c r="I1561" s="218">
        <f>VLOOKUP(C1561,Hoja2!$D$2:$N$5000,7,FALSE)</f>
        <v>0.89542999999999995</v>
      </c>
      <c r="J1561" s="218">
        <f>VLOOKUP(C1561,Hoja2!$D$2:$N$5000,8,FALSE)</f>
        <v>0.4679372</v>
      </c>
      <c r="K1561" s="218">
        <f>VLOOKUP(C1561,Hoja2!$D$2:$N$5000,9,FALSE)</f>
        <v>0.45951399999999998</v>
      </c>
      <c r="L1561" s="218">
        <f>VLOOKUP(C1561,Hoja2!$D$2:$N$5000,10,FALSE)</f>
        <v>317.65945099999999</v>
      </c>
      <c r="M1561" s="218">
        <f>VLOOKUP(C1561,Hoja2!$D$2:$N$5000,11,FALSE)</f>
        <v>12.906138</v>
      </c>
    </row>
    <row r="1562" spans="1:13">
      <c r="A1562" s="529"/>
      <c r="B1562" s="529"/>
      <c r="C1562" s="398" t="s">
        <v>888</v>
      </c>
      <c r="D1562" s="221" t="str">
        <f>VLOOKUP(C1562,Hoja2!$D$2:$N$5000,2,FALSE)</f>
        <v>Otros</v>
      </c>
      <c r="E1562" s="215">
        <f>VLOOKUP(C1562,Hoja2!$D$2:$N$5000,3,FALSE)</f>
        <v>7</v>
      </c>
      <c r="F1562" s="217">
        <f>VLOOKUP(C1562,Hoja2!$D$2:$N$5000,4,FALSE)</f>
        <v>76519</v>
      </c>
      <c r="G1562" s="217">
        <f>VLOOKUP(C1562,Hoja2!$D$2:$N$5000,5,FALSE)</f>
        <v>44742</v>
      </c>
      <c r="H1562" s="218">
        <f>VLOOKUP(C1562,Hoja2!$D$2:$N$5000,6,FALSE)</f>
        <v>0.202016</v>
      </c>
      <c r="I1562" s="218">
        <f>VLOOKUP(C1562,Hoja2!$D$2:$N$5000,7,FALSE)</f>
        <v>0.82892600000000005</v>
      </c>
      <c r="J1562" s="218">
        <f>VLOOKUP(C1562,Hoja2!$D$2:$N$5000,8,FALSE)</f>
        <v>1.0451124000000001</v>
      </c>
      <c r="K1562" s="218">
        <f>VLOOKUP(C1562,Hoja2!$D$2:$N$5000,9,FALSE)</f>
        <v>1.0355259999999999</v>
      </c>
      <c r="L1562" s="218">
        <f>VLOOKUP(C1562,Hoja2!$D$2:$N$5000,10,FALSE)</f>
        <v>656.78207399999997</v>
      </c>
      <c r="M1562" s="218">
        <f>VLOOKUP(C1562,Hoja2!$D$2:$N$5000,11,FALSE)</f>
        <v>13.203296</v>
      </c>
    </row>
    <row r="1563" spans="1:13">
      <c r="A1563" s="529"/>
      <c r="B1563" s="529"/>
      <c r="C1563" s="398" t="s">
        <v>5545</v>
      </c>
      <c r="D1563" s="221" t="str">
        <f>VLOOKUP(C1563,Hoja2!$D$2:$N$5000,2,FALSE)</f>
        <v>Comercio</v>
      </c>
      <c r="E1563" s="215">
        <f>VLOOKUP(C1563,Hoja2!$D$2:$N$5000,3,FALSE)</f>
        <v>6</v>
      </c>
      <c r="F1563" s="217">
        <f>VLOOKUP(C1563,Hoja2!$D$2:$N$5000,4,FALSE)</f>
        <v>42552</v>
      </c>
      <c r="G1563" s="217">
        <f>VLOOKUP(C1563,Hoja2!$D$2:$N$5000,5,FALSE)</f>
        <v>44681</v>
      </c>
      <c r="H1563" s="218">
        <f>VLOOKUP(C1563,Hoja2!$D$2:$N$5000,6,FALSE)</f>
        <v>0.23296700000000001</v>
      </c>
      <c r="I1563" s="218">
        <f>VLOOKUP(C1563,Hoja2!$D$2:$N$5000,7,FALSE)</f>
        <v>0.782003</v>
      </c>
      <c r="J1563" s="218">
        <f>VLOOKUP(C1563,Hoja2!$D$2:$N$5000,8,FALSE)</f>
        <v>0.30306</v>
      </c>
      <c r="K1563" s="218">
        <f>VLOOKUP(C1563,Hoja2!$D$2:$N$5000,9,FALSE)</f>
        <v>0.30651699999999998</v>
      </c>
      <c r="L1563" s="218">
        <f>VLOOKUP(C1563,Hoja2!$D$2:$N$5000,10,FALSE)</f>
        <v>179.29071300000001</v>
      </c>
      <c r="M1563" s="218">
        <f>VLOOKUP(C1563,Hoja2!$D$2:$N$5000,11,FALSE)</f>
        <v>11.518749</v>
      </c>
    </row>
    <row r="1564" spans="1:13">
      <c r="A1564" s="529"/>
      <c r="B1564" s="529"/>
      <c r="C1564" s="398" t="s">
        <v>5546</v>
      </c>
      <c r="D1564" s="221" t="str">
        <f>VLOOKUP(C1564,Hoja2!$D$2:$N$5000,2,FALSE)</f>
        <v>Comercio</v>
      </c>
      <c r="E1564" s="215">
        <f>VLOOKUP(C1564,Hoja2!$D$2:$N$5000,3,FALSE)</f>
        <v>6</v>
      </c>
      <c r="F1564" s="217">
        <f>VLOOKUP(C1564,Hoja2!$D$2:$N$5000,4,FALSE)</f>
        <v>42552</v>
      </c>
      <c r="G1564" s="217">
        <f>VLOOKUP(C1564,Hoja2!$D$2:$N$5000,5,FALSE)</f>
        <v>44681</v>
      </c>
      <c r="H1564" s="218">
        <f>VLOOKUP(C1564,Hoja2!$D$2:$N$5000,6,FALSE)</f>
        <v>0.247507</v>
      </c>
      <c r="I1564" s="218">
        <f>VLOOKUP(C1564,Hoja2!$D$2:$N$5000,7,FALSE)</f>
        <v>0.70914100000000002</v>
      </c>
      <c r="J1564" s="218">
        <f>VLOOKUP(C1564,Hoja2!$D$2:$N$5000,8,FALSE)</f>
        <v>0.39640239999999999</v>
      </c>
      <c r="K1564" s="218">
        <f>VLOOKUP(C1564,Hoja2!$D$2:$N$5000,9,FALSE)</f>
        <v>0.40307300000000001</v>
      </c>
      <c r="L1564" s="218">
        <f>VLOOKUP(C1564,Hoja2!$D$2:$N$5000,10,FALSE)</f>
        <v>212.66175999999999</v>
      </c>
      <c r="M1564" s="218">
        <f>VLOOKUP(C1564,Hoja2!$D$2:$N$5000,11,FALSE)</f>
        <v>11.943031</v>
      </c>
    </row>
    <row r="1565" spans="1:13">
      <c r="A1565" s="529"/>
      <c r="B1565" s="529"/>
      <c r="C1565" s="398" t="s">
        <v>5547</v>
      </c>
      <c r="D1565" s="221" t="str">
        <f>VLOOKUP(C1565,Hoja2!$D$2:$N$5000,2,FALSE)</f>
        <v>Comercio</v>
      </c>
      <c r="E1565" s="215">
        <f>VLOOKUP(C1565,Hoja2!$D$2:$N$5000,3,FALSE)</f>
        <v>6</v>
      </c>
      <c r="F1565" s="217">
        <f>VLOOKUP(C1565,Hoja2!$D$2:$N$5000,4,FALSE)</f>
        <v>42552</v>
      </c>
      <c r="G1565" s="217">
        <f>VLOOKUP(C1565,Hoja2!$D$2:$N$5000,5,FALSE)</f>
        <v>44681</v>
      </c>
      <c r="H1565" s="218">
        <f>VLOOKUP(C1565,Hoja2!$D$2:$N$5000,6,FALSE)</f>
        <v>0.24082400000000001</v>
      </c>
      <c r="I1565" s="218">
        <f>VLOOKUP(C1565,Hoja2!$D$2:$N$5000,7,FALSE)</f>
        <v>0.61602199999999996</v>
      </c>
      <c r="J1565" s="218">
        <f>VLOOKUP(C1565,Hoja2!$D$2:$N$5000,8,FALSE)</f>
        <v>0.68531960000000003</v>
      </c>
      <c r="K1565" s="218">
        <f>VLOOKUP(C1565,Hoja2!$D$2:$N$5000,9,FALSE)</f>
        <v>0.69274400000000003</v>
      </c>
      <c r="L1565" s="218">
        <f>VLOOKUP(C1565,Hoja2!$D$2:$N$5000,10,FALSE)</f>
        <v>319.38163900000001</v>
      </c>
      <c r="M1565" s="218">
        <f>VLOOKUP(C1565,Hoja2!$D$2:$N$5000,11,FALSE)</f>
        <v>12.568031</v>
      </c>
    </row>
    <row r="1566" spans="1:13">
      <c r="A1566" s="529"/>
      <c r="B1566" s="529"/>
      <c r="C1566" s="398" t="s">
        <v>5548</v>
      </c>
      <c r="D1566" s="221" t="str">
        <f>VLOOKUP(C1566,Hoja2!$D$2:$N$5000,2,FALSE)</f>
        <v>Comercio</v>
      </c>
      <c r="E1566" s="215">
        <f>VLOOKUP(C1566,Hoja2!$D$2:$N$5000,3,FALSE)</f>
        <v>6</v>
      </c>
      <c r="F1566" s="217">
        <f>VLOOKUP(C1566,Hoja2!$D$2:$N$5000,4,FALSE)</f>
        <v>42552</v>
      </c>
      <c r="G1566" s="217">
        <f>VLOOKUP(C1566,Hoja2!$D$2:$N$5000,5,FALSE)</f>
        <v>44681</v>
      </c>
      <c r="H1566" s="218">
        <f>VLOOKUP(C1566,Hoja2!$D$2:$N$5000,6,FALSE)</f>
        <v>0.273202</v>
      </c>
      <c r="I1566" s="218">
        <f>VLOOKUP(C1566,Hoja2!$D$2:$N$5000,7,FALSE)</f>
        <v>0.64159600000000006</v>
      </c>
      <c r="J1566" s="218">
        <f>VLOOKUP(C1566,Hoja2!$D$2:$N$5000,8,FALSE)</f>
        <v>0.34912520000000002</v>
      </c>
      <c r="K1566" s="218">
        <f>VLOOKUP(C1566,Hoja2!$D$2:$N$5000,9,FALSE)</f>
        <v>0.35499999999999998</v>
      </c>
      <c r="L1566" s="218">
        <f>VLOOKUP(C1566,Hoja2!$D$2:$N$5000,10,FALSE)</f>
        <v>169.45866599999999</v>
      </c>
      <c r="M1566" s="218">
        <f>VLOOKUP(C1566,Hoja2!$D$2:$N$5000,11,FALSE)</f>
        <v>12.398766999999999</v>
      </c>
    </row>
    <row r="1567" spans="1:13">
      <c r="A1567" s="529"/>
      <c r="B1567" s="529"/>
      <c r="C1567" s="398" t="s">
        <v>5549</v>
      </c>
      <c r="D1567" s="221" t="str">
        <f>VLOOKUP(C1567,Hoja2!$D$2:$N$5000,2,FALSE)</f>
        <v>Comercio</v>
      </c>
      <c r="E1567" s="215">
        <f>VLOOKUP(C1567,Hoja2!$D$2:$N$5000,3,FALSE)</f>
        <v>6</v>
      </c>
      <c r="F1567" s="217">
        <f>VLOOKUP(C1567,Hoja2!$D$2:$N$5000,4,FALSE)</f>
        <v>42552</v>
      </c>
      <c r="G1567" s="217">
        <f>VLOOKUP(C1567,Hoja2!$D$2:$N$5000,5,FALSE)</f>
        <v>44681</v>
      </c>
      <c r="H1567" s="218">
        <f>VLOOKUP(C1567,Hoja2!$D$2:$N$5000,6,FALSE)</f>
        <v>0.22226699999999999</v>
      </c>
      <c r="I1567" s="218">
        <f>VLOOKUP(C1567,Hoja2!$D$2:$N$5000,7,FALSE)</f>
        <v>0.69064400000000004</v>
      </c>
      <c r="J1567" s="218">
        <f>VLOOKUP(C1567,Hoja2!$D$2:$N$5000,8,FALSE)</f>
        <v>0.27234999999999998</v>
      </c>
      <c r="K1567" s="218">
        <f>VLOOKUP(C1567,Hoja2!$D$2:$N$5000,9,FALSE)</f>
        <v>0.26008700000000001</v>
      </c>
      <c r="L1567" s="218">
        <f>VLOOKUP(C1567,Hoja2!$D$2:$N$5000,10,FALSE)</f>
        <v>142.29909699999999</v>
      </c>
      <c r="M1567" s="218">
        <f>VLOOKUP(C1567,Hoja2!$D$2:$N$5000,11,FALSE)</f>
        <v>11.78858</v>
      </c>
    </row>
    <row r="1568" spans="1:13">
      <c r="A1568" s="529"/>
      <c r="B1568" s="529"/>
      <c r="C1568" s="398" t="s">
        <v>5550</v>
      </c>
      <c r="D1568" s="221" t="str">
        <f>VLOOKUP(C1568,Hoja2!$D$2:$N$5000,2,FALSE)</f>
        <v>Comercio</v>
      </c>
      <c r="E1568" s="215">
        <f>VLOOKUP(C1568,Hoja2!$D$2:$N$5000,3,FALSE)</f>
        <v>6</v>
      </c>
      <c r="F1568" s="217">
        <f>VLOOKUP(C1568,Hoja2!$D$2:$N$5000,4,FALSE)</f>
        <v>42552</v>
      </c>
      <c r="G1568" s="217">
        <f>VLOOKUP(C1568,Hoja2!$D$2:$N$5000,5,FALSE)</f>
        <v>44681</v>
      </c>
      <c r="H1568" s="218">
        <f>VLOOKUP(C1568,Hoja2!$D$2:$N$5000,6,FALSE)</f>
        <v>0.224635</v>
      </c>
      <c r="I1568" s="218">
        <f>VLOOKUP(C1568,Hoja2!$D$2:$N$5000,7,FALSE)</f>
        <v>0.63006700000000004</v>
      </c>
      <c r="J1568" s="218">
        <f>VLOOKUP(C1568,Hoja2!$D$2:$N$5000,8,FALSE)</f>
        <v>0.21274799999999999</v>
      </c>
      <c r="K1568" s="218">
        <f>VLOOKUP(C1568,Hoja2!$D$2:$N$5000,9,FALSE)</f>
        <v>0.19845499999999999</v>
      </c>
      <c r="L1568" s="218">
        <f>VLOOKUP(C1568,Hoja2!$D$2:$N$5000,10,FALSE)</f>
        <v>101.408179</v>
      </c>
      <c r="M1568" s="218">
        <f>VLOOKUP(C1568,Hoja2!$D$2:$N$5000,11,FALSE)</f>
        <v>12.083767999999999</v>
      </c>
    </row>
    <row r="1569" spans="1:13">
      <c r="A1569" s="529"/>
      <c r="B1569" s="529"/>
      <c r="C1569" s="398" t="s">
        <v>5551</v>
      </c>
      <c r="D1569" s="221" t="str">
        <f>VLOOKUP(C1569,Hoja2!$D$2:$N$5000,2,FALSE)</f>
        <v>Comercio</v>
      </c>
      <c r="E1569" s="215">
        <f>VLOOKUP(C1569,Hoja2!$D$2:$N$5000,3,FALSE)</f>
        <v>6</v>
      </c>
      <c r="F1569" s="217">
        <f>VLOOKUP(C1569,Hoja2!$D$2:$N$5000,4,FALSE)</f>
        <v>42552</v>
      </c>
      <c r="G1569" s="217">
        <f>VLOOKUP(C1569,Hoja2!$D$2:$N$5000,5,FALSE)</f>
        <v>44681</v>
      </c>
      <c r="H1569" s="218">
        <f>VLOOKUP(C1569,Hoja2!$D$2:$N$5000,6,FALSE)</f>
        <v>0.25002799999999997</v>
      </c>
      <c r="I1569" s="218">
        <f>VLOOKUP(C1569,Hoja2!$D$2:$N$5000,7,FALSE)</f>
        <v>0.59214800000000001</v>
      </c>
      <c r="J1569" s="218">
        <f>VLOOKUP(C1569,Hoja2!$D$2:$N$5000,8,FALSE)</f>
        <v>0.43398199999999998</v>
      </c>
      <c r="K1569" s="218">
        <f>VLOOKUP(C1569,Hoja2!$D$2:$N$5000,9,FALSE)</f>
        <v>0.43964199999999998</v>
      </c>
      <c r="L1569" s="218">
        <f>VLOOKUP(C1569,Hoja2!$D$2:$N$5000,10,FALSE)</f>
        <v>194.41201599999999</v>
      </c>
      <c r="M1569" s="218">
        <f>VLOOKUP(C1569,Hoja2!$D$2:$N$5000,11,FALSE)</f>
        <v>12.779023</v>
      </c>
    </row>
    <row r="1570" spans="1:13">
      <c r="A1570" s="529"/>
      <c r="B1570" s="529"/>
      <c r="C1570" s="398" t="s">
        <v>5552</v>
      </c>
      <c r="D1570" s="221" t="str">
        <f>VLOOKUP(C1570,Hoja2!$D$2:$N$5000,2,FALSE)</f>
        <v>Comercio</v>
      </c>
      <c r="E1570" s="215">
        <f>VLOOKUP(C1570,Hoja2!$D$2:$N$5000,3,FALSE)</f>
        <v>6</v>
      </c>
      <c r="F1570" s="217">
        <f>VLOOKUP(C1570,Hoja2!$D$2:$N$5000,4,FALSE)</f>
        <v>42552</v>
      </c>
      <c r="G1570" s="217">
        <f>VLOOKUP(C1570,Hoja2!$D$2:$N$5000,5,FALSE)</f>
        <v>44681</v>
      </c>
      <c r="H1570" s="218">
        <f>VLOOKUP(C1570,Hoja2!$D$2:$N$5000,6,FALSE)</f>
        <v>0.22936200000000001</v>
      </c>
      <c r="I1570" s="218">
        <f>VLOOKUP(C1570,Hoja2!$D$2:$N$5000,7,FALSE)</f>
        <v>0.56454800000000005</v>
      </c>
      <c r="J1570" s="218">
        <f>VLOOKUP(C1570,Hoja2!$D$2:$N$5000,8,FALSE)</f>
        <v>1.0481836</v>
      </c>
      <c r="K1570" s="218">
        <f>VLOOKUP(C1570,Hoja2!$D$2:$N$5000,9,FALSE)</f>
        <v>1.026378</v>
      </c>
      <c r="L1570" s="218">
        <f>VLOOKUP(C1570,Hoja2!$D$2:$N$5000,10,FALSE)</f>
        <v>447.67127199999999</v>
      </c>
      <c r="M1570" s="218">
        <f>VLOOKUP(C1570,Hoja2!$D$2:$N$5000,11,FALSE)</f>
        <v>12.850536</v>
      </c>
    </row>
    <row r="1571" spans="1:13">
      <c r="A1571" s="529"/>
      <c r="B1571" s="529"/>
      <c r="C1571" s="398" t="s">
        <v>5496</v>
      </c>
      <c r="D1571" s="221" t="str">
        <f>VLOOKUP(C1571,Hoja2!$D$2:$N$5000,2,FALSE)</f>
        <v>Comercio</v>
      </c>
      <c r="E1571" s="215">
        <f>VLOOKUP(C1571,Hoja2!$D$2:$N$5000,3,FALSE)</f>
        <v>6</v>
      </c>
      <c r="F1571" s="217">
        <f>VLOOKUP(C1571,Hoja2!$D$2:$N$5000,4,FALSE)</f>
        <v>42552</v>
      </c>
      <c r="G1571" s="217">
        <f>VLOOKUP(C1571,Hoja2!$D$2:$N$5000,5,FALSE)</f>
        <v>44681</v>
      </c>
      <c r="H1571" s="218">
        <f>VLOOKUP(C1571,Hoja2!$D$2:$N$5000,6,FALSE)</f>
        <v>0.209143</v>
      </c>
      <c r="I1571" s="218">
        <f>VLOOKUP(C1571,Hoja2!$D$2:$N$5000,7,FALSE)</f>
        <v>0.95425499999999996</v>
      </c>
      <c r="J1571" s="218">
        <f>VLOOKUP(C1571,Hoja2!$D$2:$N$5000,8,FALSE)</f>
        <v>1.25264E-2</v>
      </c>
      <c r="K1571" s="218">
        <f>VLOOKUP(C1571,Hoja2!$D$2:$N$5000,9,FALSE)</f>
        <v>1.2737E-2</v>
      </c>
      <c r="L1571" s="218">
        <f>VLOOKUP(C1571,Hoja2!$D$2:$N$5000,10,FALSE)</f>
        <v>9.0429530000000007</v>
      </c>
      <c r="M1571" s="218">
        <f>VLOOKUP(C1571,Hoja2!$D$2:$N$5000,11,FALSE)</f>
        <v>10.831006</v>
      </c>
    </row>
    <row r="1572" spans="1:13">
      <c r="A1572" s="529"/>
      <c r="B1572" s="529"/>
      <c r="C1572" s="398" t="s">
        <v>5501</v>
      </c>
      <c r="D1572" s="221" t="str">
        <f>VLOOKUP(C1572,Hoja2!$D$2:$N$5000,2,FALSE)</f>
        <v>Comercio</v>
      </c>
      <c r="E1572" s="215">
        <f>VLOOKUP(C1572,Hoja2!$D$2:$N$5000,3,FALSE)</f>
        <v>6</v>
      </c>
      <c r="F1572" s="217">
        <f>VLOOKUP(C1572,Hoja2!$D$2:$N$5000,4,FALSE)</f>
        <v>42552</v>
      </c>
      <c r="G1572" s="217">
        <f>VLOOKUP(C1572,Hoja2!$D$2:$N$5000,5,FALSE)</f>
        <v>44681</v>
      </c>
      <c r="H1572" s="218">
        <f>VLOOKUP(C1572,Hoja2!$D$2:$N$5000,6,FALSE)</f>
        <v>0.23198099999999999</v>
      </c>
      <c r="I1572" s="218">
        <f>VLOOKUP(C1572,Hoja2!$D$2:$N$5000,7,FALSE)</f>
        <v>0.79744499999999996</v>
      </c>
      <c r="J1572" s="218">
        <f>VLOOKUP(C1572,Hoja2!$D$2:$N$5000,8,FALSE)</f>
        <v>0.32043559999999999</v>
      </c>
      <c r="K1572" s="218">
        <f>VLOOKUP(C1572,Hoja2!$D$2:$N$5000,9,FALSE)</f>
        <v>0.32089699999999999</v>
      </c>
      <c r="L1572" s="218">
        <f>VLOOKUP(C1572,Hoja2!$D$2:$N$5000,10,FALSE)</f>
        <v>193.31352899999999</v>
      </c>
      <c r="M1572" s="218">
        <f>VLOOKUP(C1572,Hoja2!$D$2:$N$5000,11,FALSE)</f>
        <v>11.405395</v>
      </c>
    </row>
    <row r="1573" spans="1:13">
      <c r="A1573" s="529"/>
      <c r="B1573" s="529"/>
      <c r="C1573" s="398" t="s">
        <v>5502</v>
      </c>
      <c r="D1573" s="221" t="str">
        <f>VLOOKUP(C1573,Hoja2!$D$2:$N$5000,2,FALSE)</f>
        <v>Comercio</v>
      </c>
      <c r="E1573" s="215">
        <f>VLOOKUP(C1573,Hoja2!$D$2:$N$5000,3,FALSE)</f>
        <v>6</v>
      </c>
      <c r="F1573" s="217">
        <f>VLOOKUP(C1573,Hoja2!$D$2:$N$5000,4,FALSE)</f>
        <v>42552</v>
      </c>
      <c r="G1573" s="217">
        <f>VLOOKUP(C1573,Hoja2!$D$2:$N$5000,5,FALSE)</f>
        <v>44681</v>
      </c>
      <c r="H1573" s="218">
        <f>VLOOKUP(C1573,Hoja2!$D$2:$N$5000,6,FALSE)</f>
        <v>0.26329000000000002</v>
      </c>
      <c r="I1573" s="218">
        <f>VLOOKUP(C1573,Hoja2!$D$2:$N$5000,7,FALSE)</f>
        <v>0.591611</v>
      </c>
      <c r="J1573" s="218">
        <f>VLOOKUP(C1573,Hoja2!$D$2:$N$5000,8,FALSE)</f>
        <v>0.26305600000000001</v>
      </c>
      <c r="K1573" s="218">
        <f>VLOOKUP(C1573,Hoja2!$D$2:$N$5000,9,FALSE)</f>
        <v>0.26748300000000003</v>
      </c>
      <c r="L1573" s="218">
        <f>VLOOKUP(C1573,Hoja2!$D$2:$N$5000,10,FALSE)</f>
        <v>117.73484999999999</v>
      </c>
      <c r="M1573" s="218">
        <f>VLOOKUP(C1573,Hoja2!$D$2:$N$5000,11,FALSE)</f>
        <v>12.803038000000001</v>
      </c>
    </row>
    <row r="1574" spans="1:13">
      <c r="A1574" s="529"/>
      <c r="B1574" s="529"/>
      <c r="C1574" s="398" t="s">
        <v>5503</v>
      </c>
      <c r="D1574" s="221" t="str">
        <f>VLOOKUP(C1574,Hoja2!$D$2:$N$5000,2,FALSE)</f>
        <v>Comercio</v>
      </c>
      <c r="E1574" s="215">
        <f>VLOOKUP(C1574,Hoja2!$D$2:$N$5000,3,FALSE)</f>
        <v>6</v>
      </c>
      <c r="F1574" s="217">
        <f>VLOOKUP(C1574,Hoja2!$D$2:$N$5000,4,FALSE)</f>
        <v>42552</v>
      </c>
      <c r="G1574" s="217">
        <f>VLOOKUP(C1574,Hoja2!$D$2:$N$5000,5,FALSE)</f>
        <v>44681</v>
      </c>
      <c r="H1574" s="218">
        <f>VLOOKUP(C1574,Hoja2!$D$2:$N$5000,6,FALSE)</f>
        <v>0.247862</v>
      </c>
      <c r="I1574" s="218">
        <f>VLOOKUP(C1574,Hoja2!$D$2:$N$5000,7,FALSE)</f>
        <v>0.53979100000000002</v>
      </c>
      <c r="J1574" s="218">
        <f>VLOOKUP(C1574,Hoja2!$D$2:$N$5000,8,FALSE)</f>
        <v>0.49055320000000002</v>
      </c>
      <c r="K1574" s="218">
        <f>VLOOKUP(C1574,Hoja2!$D$2:$N$5000,9,FALSE)</f>
        <v>0.49880799999999997</v>
      </c>
      <c r="L1574" s="218">
        <f>VLOOKUP(C1574,Hoja2!$D$2:$N$5000,10,FALSE)</f>
        <v>200.32365300000001</v>
      </c>
      <c r="M1574" s="218">
        <f>VLOOKUP(C1574,Hoja2!$D$2:$N$5000,11,FALSE)</f>
        <v>13.301178999999999</v>
      </c>
    </row>
    <row r="1575" spans="1:13">
      <c r="A1575" s="529"/>
      <c r="B1575" s="529"/>
      <c r="C1575" s="398" t="s">
        <v>5504</v>
      </c>
      <c r="D1575" s="221" t="str">
        <f>VLOOKUP(C1575,Hoja2!$D$2:$N$5000,2,FALSE)</f>
        <v>Comercio</v>
      </c>
      <c r="E1575" s="215">
        <f>VLOOKUP(C1575,Hoja2!$D$2:$N$5000,3,FALSE)</f>
        <v>7</v>
      </c>
      <c r="F1575" s="217">
        <f>VLOOKUP(C1575,Hoja2!$D$2:$N$5000,4,FALSE)</f>
        <v>42552</v>
      </c>
      <c r="G1575" s="217">
        <f>VLOOKUP(C1575,Hoja2!$D$2:$N$5000,5,FALSE)</f>
        <v>44681</v>
      </c>
      <c r="H1575" s="218">
        <f>VLOOKUP(C1575,Hoja2!$D$2:$N$5000,6,FALSE)</f>
        <v>0.220525</v>
      </c>
      <c r="I1575" s="218">
        <f>VLOOKUP(C1575,Hoja2!$D$2:$N$5000,7,FALSE)</f>
        <v>0.79964500000000005</v>
      </c>
      <c r="J1575" s="218">
        <f>VLOOKUP(C1575,Hoja2!$D$2:$N$5000,8,FALSE)</f>
        <v>0.30130800000000002</v>
      </c>
      <c r="K1575" s="218">
        <f>VLOOKUP(C1575,Hoja2!$D$2:$N$5000,9,FALSE)</f>
        <v>0.29796299999999998</v>
      </c>
      <c r="L1575" s="218">
        <f>VLOOKUP(C1575,Hoja2!$D$2:$N$5000,10,FALSE)</f>
        <v>182.663084</v>
      </c>
      <c r="M1575" s="218">
        <f>VLOOKUP(C1575,Hoja2!$D$2:$N$5000,11,FALSE)</f>
        <v>11.339698</v>
      </c>
    </row>
    <row r="1576" spans="1:13">
      <c r="A1576" s="529"/>
      <c r="B1576" s="529"/>
      <c r="C1576" s="398" t="s">
        <v>5505</v>
      </c>
      <c r="D1576" s="221" t="str">
        <f>VLOOKUP(C1576,Hoja2!$D$2:$N$5000,2,FALSE)</f>
        <v>Comercio</v>
      </c>
      <c r="E1576" s="215">
        <f>VLOOKUP(C1576,Hoja2!$D$2:$N$5000,3,FALSE)</f>
        <v>7</v>
      </c>
      <c r="F1576" s="217">
        <f>VLOOKUP(C1576,Hoja2!$D$2:$N$5000,4,FALSE)</f>
        <v>42552</v>
      </c>
      <c r="G1576" s="217">
        <f>VLOOKUP(C1576,Hoja2!$D$2:$N$5000,5,FALSE)</f>
        <v>44681</v>
      </c>
      <c r="H1576" s="218">
        <f>VLOOKUP(C1576,Hoja2!$D$2:$N$5000,6,FALSE)</f>
        <v>0.23855100000000001</v>
      </c>
      <c r="I1576" s="218">
        <f>VLOOKUP(C1576,Hoja2!$D$2:$N$5000,7,FALSE)</f>
        <v>0.71938199999999997</v>
      </c>
      <c r="J1576" s="218">
        <f>VLOOKUP(C1576,Hoja2!$D$2:$N$5000,8,FALSE)</f>
        <v>0.4497372</v>
      </c>
      <c r="K1576" s="218">
        <f>VLOOKUP(C1576,Hoja2!$D$2:$N$5000,9,FALSE)</f>
        <v>0.45827699999999999</v>
      </c>
      <c r="L1576" s="218">
        <f>VLOOKUP(C1576,Hoja2!$D$2:$N$5000,10,FALSE)</f>
        <v>245.279347</v>
      </c>
      <c r="M1576" s="218">
        <f>VLOOKUP(C1576,Hoja2!$D$2:$N$5000,11,FALSE)</f>
        <v>11.881401</v>
      </c>
    </row>
    <row r="1577" spans="1:13">
      <c r="A1577" s="529"/>
      <c r="B1577" s="529"/>
      <c r="C1577" s="398" t="s">
        <v>5506</v>
      </c>
      <c r="D1577" s="221" t="str">
        <f>VLOOKUP(C1577,Hoja2!$D$2:$N$5000,2,FALSE)</f>
        <v>Comercio</v>
      </c>
      <c r="E1577" s="215">
        <f>VLOOKUP(C1577,Hoja2!$D$2:$N$5000,3,FALSE)</f>
        <v>7</v>
      </c>
      <c r="F1577" s="217">
        <f>VLOOKUP(C1577,Hoja2!$D$2:$N$5000,4,FALSE)</f>
        <v>42552</v>
      </c>
      <c r="G1577" s="217">
        <f>VLOOKUP(C1577,Hoja2!$D$2:$N$5000,5,FALSE)</f>
        <v>44681</v>
      </c>
      <c r="H1577" s="218">
        <f>VLOOKUP(C1577,Hoja2!$D$2:$N$5000,6,FALSE)</f>
        <v>0.25021199999999999</v>
      </c>
      <c r="I1577" s="218">
        <f>VLOOKUP(C1577,Hoja2!$D$2:$N$5000,7,FALSE)</f>
        <v>0.61873500000000003</v>
      </c>
      <c r="J1577" s="218">
        <f>VLOOKUP(C1577,Hoja2!$D$2:$N$5000,8,FALSE)</f>
        <v>1.161956</v>
      </c>
      <c r="K1577" s="218">
        <f>VLOOKUP(C1577,Hoja2!$D$2:$N$5000,9,FALSE)</f>
        <v>1.054203</v>
      </c>
      <c r="L1577" s="218">
        <f>VLOOKUP(C1577,Hoja2!$D$2:$N$5000,10,FALSE)</f>
        <v>545.05104300000005</v>
      </c>
      <c r="M1577" s="218">
        <f>VLOOKUP(C1577,Hoja2!$D$2:$N$5000,11,FALSE)</f>
        <v>12.031566</v>
      </c>
    </row>
    <row r="1578" spans="1:13">
      <c r="A1578" s="529"/>
      <c r="B1578" s="529"/>
      <c r="C1578" s="398" t="s">
        <v>5507</v>
      </c>
      <c r="D1578" s="221" t="str">
        <f>VLOOKUP(C1578,Hoja2!$D$2:$N$5000,2,FALSE)</f>
        <v>Comercio</v>
      </c>
      <c r="E1578" s="215">
        <f>VLOOKUP(C1578,Hoja2!$D$2:$N$5000,3,FALSE)</f>
        <v>7</v>
      </c>
      <c r="F1578" s="217">
        <f>VLOOKUP(C1578,Hoja2!$D$2:$N$5000,4,FALSE)</f>
        <v>42552</v>
      </c>
      <c r="G1578" s="217">
        <f>VLOOKUP(C1578,Hoja2!$D$2:$N$5000,5,FALSE)</f>
        <v>44681</v>
      </c>
      <c r="H1578" s="218">
        <f>VLOOKUP(C1578,Hoja2!$D$2:$N$5000,6,FALSE)</f>
        <v>0.212504</v>
      </c>
      <c r="I1578" s="218">
        <f>VLOOKUP(C1578,Hoja2!$D$2:$N$5000,7,FALSE)</f>
        <v>0.53725299999999998</v>
      </c>
      <c r="J1578" s="218">
        <f>VLOOKUP(C1578,Hoja2!$D$2:$N$5000,8,FALSE)</f>
        <v>0.87156840000000002</v>
      </c>
      <c r="K1578" s="218">
        <f>VLOOKUP(C1578,Hoja2!$D$2:$N$5000,9,FALSE)</f>
        <v>0.78591299999999997</v>
      </c>
      <c r="L1578" s="218">
        <f>VLOOKUP(C1578,Hoja2!$D$2:$N$5000,10,FALSE)</f>
        <v>354.99555800000002</v>
      </c>
      <c r="M1578" s="218">
        <f>VLOOKUP(C1578,Hoja2!$D$2:$N$5000,11,FALSE)</f>
        <v>12.670472999999999</v>
      </c>
    </row>
    <row r="1579" spans="1:13">
      <c r="A1579" s="529"/>
      <c r="B1579" s="529"/>
      <c r="C1579" s="398" t="s">
        <v>5508</v>
      </c>
      <c r="D1579" s="221" t="str">
        <f>VLOOKUP(C1579,Hoja2!$D$2:$N$5000,2,FALSE)</f>
        <v>Comercio</v>
      </c>
      <c r="E1579" s="215">
        <f>VLOOKUP(C1579,Hoja2!$D$2:$N$5000,3,FALSE)</f>
        <v>7</v>
      </c>
      <c r="F1579" s="217">
        <f>VLOOKUP(C1579,Hoja2!$D$2:$N$5000,4,FALSE)</f>
        <v>42552</v>
      </c>
      <c r="G1579" s="217">
        <f>VLOOKUP(C1579,Hoja2!$D$2:$N$5000,5,FALSE)</f>
        <v>44681</v>
      </c>
      <c r="H1579" s="218">
        <f>VLOOKUP(C1579,Hoja2!$D$2:$N$5000,6,FALSE)</f>
        <v>0.21224299999999999</v>
      </c>
      <c r="I1579" s="218">
        <f>VLOOKUP(C1579,Hoja2!$D$2:$N$5000,7,FALSE)</f>
        <v>0.73521400000000003</v>
      </c>
      <c r="J1579" s="218">
        <f>VLOOKUP(C1579,Hoja2!$D$2:$N$5000,8,FALSE)</f>
        <v>0.34458280000000002</v>
      </c>
      <c r="K1579" s="218">
        <f>VLOOKUP(C1579,Hoja2!$D$2:$N$5000,9,FALSE)</f>
        <v>0.32949000000000001</v>
      </c>
      <c r="L1579" s="218">
        <f>VLOOKUP(C1579,Hoja2!$D$2:$N$5000,10,FALSE)</f>
        <v>192.06573399999999</v>
      </c>
      <c r="M1579" s="218">
        <f>VLOOKUP(C1579,Hoja2!$D$2:$N$5000,11,FALSE)</f>
        <v>11.532216999999999</v>
      </c>
    </row>
    <row r="1580" spans="1:13">
      <c r="A1580" s="529"/>
      <c r="B1580" s="529"/>
      <c r="C1580" s="398" t="s">
        <v>5509</v>
      </c>
      <c r="D1580" s="221" t="str">
        <f>VLOOKUP(C1580,Hoja2!$D$2:$N$5000,2,FALSE)</f>
        <v>Comercio</v>
      </c>
      <c r="E1580" s="215">
        <f>VLOOKUP(C1580,Hoja2!$D$2:$N$5000,3,FALSE)</f>
        <v>7</v>
      </c>
      <c r="F1580" s="217">
        <f>VLOOKUP(C1580,Hoja2!$D$2:$N$5000,4,FALSE)</f>
        <v>42552</v>
      </c>
      <c r="G1580" s="217">
        <f>VLOOKUP(C1580,Hoja2!$D$2:$N$5000,5,FALSE)</f>
        <v>44681</v>
      </c>
      <c r="H1580" s="218">
        <f>VLOOKUP(C1580,Hoja2!$D$2:$N$5000,6,FALSE)</f>
        <v>0.22989499999999999</v>
      </c>
      <c r="I1580" s="218">
        <f>VLOOKUP(C1580,Hoja2!$D$2:$N$5000,7,FALSE)</f>
        <v>0.74315799999999999</v>
      </c>
      <c r="J1580" s="218">
        <f>VLOOKUP(C1580,Hoja2!$D$2:$N$5000,8,FALSE)</f>
        <v>0.2127356</v>
      </c>
      <c r="K1580" s="218">
        <f>VLOOKUP(C1580,Hoja2!$D$2:$N$5000,9,FALSE)</f>
        <v>0.216775</v>
      </c>
      <c r="L1580" s="218">
        <f>VLOOKUP(C1580,Hoja2!$D$2:$N$5000,10,FALSE)</f>
        <v>119.857246</v>
      </c>
      <c r="M1580" s="218">
        <f>VLOOKUP(C1580,Hoja2!$D$2:$N$5000,11,FALSE)</f>
        <v>11.744861999999999</v>
      </c>
    </row>
    <row r="1581" spans="1:13">
      <c r="A1581" s="529"/>
      <c r="B1581" s="529"/>
      <c r="C1581" s="398" t="s">
        <v>5510</v>
      </c>
      <c r="D1581" s="221" t="str">
        <f>VLOOKUP(C1581,Hoja2!$D$2:$N$5000,2,FALSE)</f>
        <v>Comercio</v>
      </c>
      <c r="E1581" s="215">
        <f>VLOOKUP(C1581,Hoja2!$D$2:$N$5000,3,FALSE)</f>
        <v>7</v>
      </c>
      <c r="F1581" s="217">
        <f>VLOOKUP(C1581,Hoja2!$D$2:$N$5000,4,FALSE)</f>
        <v>42552</v>
      </c>
      <c r="G1581" s="217">
        <f>VLOOKUP(C1581,Hoja2!$D$2:$N$5000,5,FALSE)</f>
        <v>44681</v>
      </c>
      <c r="H1581" s="218">
        <f>VLOOKUP(C1581,Hoja2!$D$2:$N$5000,6,FALSE)</f>
        <v>0.238288</v>
      </c>
      <c r="I1581" s="218">
        <f>VLOOKUP(C1581,Hoja2!$D$2:$N$5000,7,FALSE)</f>
        <v>0.74254799999999999</v>
      </c>
      <c r="J1581" s="218">
        <f>VLOOKUP(C1581,Hoja2!$D$2:$N$5000,8,FALSE)</f>
        <v>0.31020560000000003</v>
      </c>
      <c r="K1581" s="218">
        <f>VLOOKUP(C1581,Hoja2!$D$2:$N$5000,9,FALSE)</f>
        <v>0.30785400000000002</v>
      </c>
      <c r="L1581" s="218">
        <f>VLOOKUP(C1581,Hoja2!$D$2:$N$5000,10,FALSE)</f>
        <v>174.62921900000001</v>
      </c>
      <c r="M1581" s="218">
        <f>VLOOKUP(C1581,Hoja2!$D$2:$N$5000,11,FALSE)</f>
        <v>11.640464</v>
      </c>
    </row>
    <row r="1582" spans="1:13">
      <c r="A1582" s="529"/>
      <c r="B1582" s="529"/>
      <c r="C1582" s="398" t="s">
        <v>5511</v>
      </c>
      <c r="D1582" s="221" t="str">
        <f>VLOOKUP(C1582,Hoja2!$D$2:$N$5000,2,FALSE)</f>
        <v>Comercio</v>
      </c>
      <c r="E1582" s="215">
        <f>VLOOKUP(C1582,Hoja2!$D$2:$N$5000,3,FALSE)</f>
        <v>7</v>
      </c>
      <c r="F1582" s="217">
        <f>VLOOKUP(C1582,Hoja2!$D$2:$N$5000,4,FALSE)</f>
        <v>42552</v>
      </c>
      <c r="G1582" s="217">
        <f>VLOOKUP(C1582,Hoja2!$D$2:$N$5000,5,FALSE)</f>
        <v>44681</v>
      </c>
      <c r="H1582" s="218">
        <f>VLOOKUP(C1582,Hoja2!$D$2:$N$5000,6,FALSE)</f>
        <v>0.21293100000000001</v>
      </c>
      <c r="I1582" s="218">
        <f>VLOOKUP(C1582,Hoja2!$D$2:$N$5000,7,FALSE)</f>
        <v>0.81905399999999995</v>
      </c>
      <c r="J1582" s="218">
        <f>VLOOKUP(C1582,Hoja2!$D$2:$N$5000,8,FALSE)</f>
        <v>0.17876239999999999</v>
      </c>
      <c r="K1582" s="218">
        <f>VLOOKUP(C1582,Hoja2!$D$2:$N$5000,9,FALSE)</f>
        <v>0.17597499999999999</v>
      </c>
      <c r="L1582" s="218">
        <f>VLOOKUP(C1582,Hoja2!$D$2:$N$5000,10,FALSE)</f>
        <v>111.002128</v>
      </c>
      <c r="M1582" s="218">
        <f>VLOOKUP(C1582,Hoja2!$D$2:$N$5000,11,FALSE)</f>
        <v>11.234897999999999</v>
      </c>
    </row>
    <row r="1583" spans="1:13">
      <c r="A1583" s="529"/>
      <c r="B1583" s="529"/>
      <c r="C1583" s="398" t="s">
        <v>5512</v>
      </c>
      <c r="D1583" s="221" t="str">
        <f>VLOOKUP(C1583,Hoja2!$D$2:$N$5000,2,FALSE)</f>
        <v>Comercio</v>
      </c>
      <c r="E1583" s="215">
        <f>VLOOKUP(C1583,Hoja2!$D$2:$N$5000,3,FALSE)</f>
        <v>7</v>
      </c>
      <c r="F1583" s="217">
        <f>VLOOKUP(C1583,Hoja2!$D$2:$N$5000,4,FALSE)</f>
        <v>42552</v>
      </c>
      <c r="G1583" s="217">
        <f>VLOOKUP(C1583,Hoja2!$D$2:$N$5000,5,FALSE)</f>
        <v>44681</v>
      </c>
      <c r="H1583" s="218">
        <f>VLOOKUP(C1583,Hoja2!$D$2:$N$5000,6,FALSE)</f>
        <v>0.22625899999999999</v>
      </c>
      <c r="I1583" s="218">
        <f>VLOOKUP(C1583,Hoja2!$D$2:$N$5000,7,FALSE)</f>
        <v>0.62683900000000004</v>
      </c>
      <c r="J1583" s="218">
        <f>VLOOKUP(C1583,Hoja2!$D$2:$N$5000,8,FALSE)</f>
        <v>0.1670336</v>
      </c>
      <c r="K1583" s="218">
        <f>VLOOKUP(C1583,Hoja2!$D$2:$N$5000,9,FALSE)</f>
        <v>0.14877499999999999</v>
      </c>
      <c r="L1583" s="218">
        <f>VLOOKUP(C1583,Hoja2!$D$2:$N$5000,10,FALSE)</f>
        <v>79.378416999999999</v>
      </c>
      <c r="M1583" s="218">
        <f>VLOOKUP(C1583,Hoja2!$D$2:$N$5000,11,FALSE)</f>
        <v>11.894781</v>
      </c>
    </row>
    <row r="1584" spans="1:13">
      <c r="A1584" s="529"/>
      <c r="B1584" s="529"/>
      <c r="C1584" s="398" t="s">
        <v>5513</v>
      </c>
      <c r="D1584" s="221" t="str">
        <f>VLOOKUP(C1584,Hoja2!$D$2:$N$5000,2,FALSE)</f>
        <v>Comercio</v>
      </c>
      <c r="E1584" s="215">
        <f>VLOOKUP(C1584,Hoja2!$D$2:$N$5000,3,FALSE)</f>
        <v>7</v>
      </c>
      <c r="F1584" s="217">
        <f>VLOOKUP(C1584,Hoja2!$D$2:$N$5000,4,FALSE)</f>
        <v>42552</v>
      </c>
      <c r="G1584" s="217">
        <f>VLOOKUP(C1584,Hoja2!$D$2:$N$5000,5,FALSE)</f>
        <v>44681</v>
      </c>
      <c r="H1584" s="218">
        <f>VLOOKUP(C1584,Hoja2!$D$2:$N$5000,6,FALSE)</f>
        <v>0.25635000000000002</v>
      </c>
      <c r="I1584" s="218">
        <f>VLOOKUP(C1584,Hoja2!$D$2:$N$5000,7,FALSE)</f>
        <v>0.51611899999999999</v>
      </c>
      <c r="J1584" s="218">
        <f>VLOOKUP(C1584,Hoja2!$D$2:$N$5000,8,FALSE)</f>
        <v>0.21192639999999999</v>
      </c>
      <c r="K1584" s="218">
        <f>VLOOKUP(C1584,Hoja2!$D$2:$N$5000,9,FALSE)</f>
        <v>0.16814499999999999</v>
      </c>
      <c r="L1584" s="218">
        <f>VLOOKUP(C1584,Hoja2!$D$2:$N$5000,10,FALSE)</f>
        <v>82.923472000000004</v>
      </c>
      <c r="M1584" s="218">
        <f>VLOOKUP(C1584,Hoja2!$D$2:$N$5000,11,FALSE)</f>
        <v>12.245291</v>
      </c>
    </row>
    <row r="1585" spans="1:13">
      <c r="A1585" s="529"/>
      <c r="B1585" s="529"/>
      <c r="C1585" s="398" t="s">
        <v>5514</v>
      </c>
      <c r="D1585" s="221" t="str">
        <f>VLOOKUP(C1585,Hoja2!$D$2:$N$5000,2,FALSE)</f>
        <v>Comercio</v>
      </c>
      <c r="E1585" s="215">
        <f>VLOOKUP(C1585,Hoja2!$D$2:$N$5000,3,FALSE)</f>
        <v>7</v>
      </c>
      <c r="F1585" s="217">
        <f>VLOOKUP(C1585,Hoja2!$D$2:$N$5000,4,FALSE)</f>
        <v>42552</v>
      </c>
      <c r="G1585" s="217">
        <f>VLOOKUP(C1585,Hoja2!$D$2:$N$5000,5,FALSE)</f>
        <v>44681</v>
      </c>
      <c r="H1585" s="218">
        <f>VLOOKUP(C1585,Hoja2!$D$2:$N$5000,6,FALSE)</f>
        <v>0.24617</v>
      </c>
      <c r="I1585" s="218">
        <f>VLOOKUP(C1585,Hoja2!$D$2:$N$5000,7,FALSE)</f>
        <v>0.67252999999999996</v>
      </c>
      <c r="J1585" s="218">
        <f>VLOOKUP(C1585,Hoja2!$D$2:$N$5000,8,FALSE)</f>
        <v>0.28553479999999998</v>
      </c>
      <c r="K1585" s="218">
        <f>VLOOKUP(C1585,Hoja2!$D$2:$N$5000,9,FALSE)</f>
        <v>0.29095700000000002</v>
      </c>
      <c r="L1585" s="218">
        <f>VLOOKUP(C1585,Hoja2!$D$2:$N$5000,10,FALSE)</f>
        <v>145.583832</v>
      </c>
      <c r="M1585" s="218">
        <f>VLOOKUP(C1585,Hoja2!$D$2:$N$5000,11,FALSE)</f>
        <v>12.178698000000001</v>
      </c>
    </row>
    <row r="1586" spans="1:13">
      <c r="A1586" s="529"/>
      <c r="B1586" s="529"/>
      <c r="C1586" s="398" t="s">
        <v>5515</v>
      </c>
      <c r="D1586" s="221" t="str">
        <f>VLOOKUP(C1586,Hoja2!$D$2:$N$5000,2,FALSE)</f>
        <v>Comercio</v>
      </c>
      <c r="E1586" s="215">
        <f>VLOOKUP(C1586,Hoja2!$D$2:$N$5000,3,FALSE)</f>
        <v>7</v>
      </c>
      <c r="F1586" s="217">
        <f>VLOOKUP(C1586,Hoja2!$D$2:$N$5000,4,FALSE)</f>
        <v>42552</v>
      </c>
      <c r="G1586" s="217">
        <f>VLOOKUP(C1586,Hoja2!$D$2:$N$5000,5,FALSE)</f>
        <v>44681</v>
      </c>
      <c r="H1586" s="218">
        <f>VLOOKUP(C1586,Hoja2!$D$2:$N$5000,6,FALSE)</f>
        <v>0.192825</v>
      </c>
      <c r="I1586" s="218">
        <f>VLOOKUP(C1586,Hoja2!$D$2:$N$5000,7,FALSE)</f>
        <v>0.57681499999999997</v>
      </c>
      <c r="J1586" s="218">
        <f>VLOOKUP(C1586,Hoja2!$D$2:$N$5000,8,FALSE)</f>
        <v>0.24428159999999999</v>
      </c>
      <c r="K1586" s="218">
        <f>VLOOKUP(C1586,Hoja2!$D$2:$N$5000,9,FALSE)</f>
        <v>0.14918699999999999</v>
      </c>
      <c r="L1586" s="218">
        <f>VLOOKUP(C1586,Hoja2!$D$2:$N$5000,10,FALSE)</f>
        <v>106.824263</v>
      </c>
      <c r="M1586" s="218">
        <f>VLOOKUP(C1586,Hoja2!$D$2:$N$5000,11,FALSE)</f>
        <v>10.803753</v>
      </c>
    </row>
    <row r="1587" spans="1:13">
      <c r="A1587" s="529"/>
      <c r="B1587" s="529"/>
      <c r="C1587" s="398" t="s">
        <v>5516</v>
      </c>
      <c r="D1587" s="221" t="str">
        <f>VLOOKUP(C1587,Hoja2!$D$2:$N$5000,2,FALSE)</f>
        <v>Comercio</v>
      </c>
      <c r="E1587" s="215">
        <f>VLOOKUP(C1587,Hoja2!$D$2:$N$5000,3,FALSE)</f>
        <v>7</v>
      </c>
      <c r="F1587" s="217">
        <f>VLOOKUP(C1587,Hoja2!$D$2:$N$5000,4,FALSE)</f>
        <v>42552</v>
      </c>
      <c r="G1587" s="217">
        <f>VLOOKUP(C1587,Hoja2!$D$2:$N$5000,5,FALSE)</f>
        <v>44681</v>
      </c>
      <c r="H1587" s="218">
        <f>VLOOKUP(C1587,Hoja2!$D$2:$N$5000,6,FALSE)</f>
        <v>0.24473300000000001</v>
      </c>
      <c r="I1587" s="218">
        <f>VLOOKUP(C1587,Hoja2!$D$2:$N$5000,7,FALSE)</f>
        <v>0.67932400000000004</v>
      </c>
      <c r="J1587" s="218">
        <f>VLOOKUP(C1587,Hoja2!$D$2:$N$5000,8,FALSE)</f>
        <v>0.26693040000000001</v>
      </c>
      <c r="K1587" s="218">
        <f>VLOOKUP(C1587,Hoja2!$D$2:$N$5000,9,FALSE)</f>
        <v>0.260048</v>
      </c>
      <c r="L1587" s="218">
        <f>VLOOKUP(C1587,Hoja2!$D$2:$N$5000,10,FALSE)</f>
        <v>137.473107</v>
      </c>
      <c r="M1587" s="218">
        <f>VLOOKUP(C1587,Hoja2!$D$2:$N$5000,11,FALSE)</f>
        <v>11.934481999999999</v>
      </c>
    </row>
    <row r="1588" spans="1:13">
      <c r="A1588" s="529"/>
      <c r="B1588" s="529"/>
      <c r="C1588" s="398" t="s">
        <v>5517</v>
      </c>
      <c r="D1588" s="221" t="str">
        <f>VLOOKUP(C1588,Hoja2!$D$2:$N$5000,2,FALSE)</f>
        <v>Comercio</v>
      </c>
      <c r="E1588" s="215">
        <f>VLOOKUP(C1588,Hoja2!$D$2:$N$5000,3,FALSE)</f>
        <v>7</v>
      </c>
      <c r="F1588" s="217">
        <f>VLOOKUP(C1588,Hoja2!$D$2:$N$5000,4,FALSE)</f>
        <v>42552</v>
      </c>
      <c r="G1588" s="217">
        <f>VLOOKUP(C1588,Hoja2!$D$2:$N$5000,5,FALSE)</f>
        <v>44681</v>
      </c>
      <c r="H1588" s="218">
        <f>VLOOKUP(C1588,Hoja2!$D$2:$N$5000,6,FALSE)</f>
        <v>0.21590899999999999</v>
      </c>
      <c r="I1588" s="218">
        <f>VLOOKUP(C1588,Hoja2!$D$2:$N$5000,7,FALSE)</f>
        <v>0.71651299999999996</v>
      </c>
      <c r="J1588" s="218">
        <f>VLOOKUP(C1588,Hoja2!$D$2:$N$5000,8,FALSE)</f>
        <v>0.28715239999999997</v>
      </c>
      <c r="K1588" s="218">
        <f>VLOOKUP(C1588,Hoja2!$D$2:$N$5000,9,FALSE)</f>
        <v>0.28807199999999999</v>
      </c>
      <c r="L1588" s="218">
        <f>VLOOKUP(C1588,Hoja2!$D$2:$N$5000,10,FALSE)</f>
        <v>155.983677</v>
      </c>
      <c r="M1588" s="218">
        <f>VLOOKUP(C1588,Hoja2!$D$2:$N$5000,11,FALSE)</f>
        <v>11.832103999999999</v>
      </c>
    </row>
    <row r="1589" spans="1:13">
      <c r="A1589" s="529"/>
      <c r="B1589" s="529"/>
      <c r="C1589" s="398" t="s">
        <v>5518</v>
      </c>
      <c r="D1589" s="221" t="str">
        <f>VLOOKUP(C1589,Hoja2!$D$2:$N$5000,2,FALSE)</f>
        <v>Comercio</v>
      </c>
      <c r="E1589" s="215">
        <f>VLOOKUP(C1589,Hoja2!$D$2:$N$5000,3,FALSE)</f>
        <v>7</v>
      </c>
      <c r="F1589" s="217">
        <f>VLOOKUP(C1589,Hoja2!$D$2:$N$5000,4,FALSE)</f>
        <v>42552</v>
      </c>
      <c r="G1589" s="217">
        <f>VLOOKUP(C1589,Hoja2!$D$2:$N$5000,5,FALSE)</f>
        <v>44681</v>
      </c>
      <c r="H1589" s="218">
        <f>VLOOKUP(C1589,Hoja2!$D$2:$N$5000,6,FALSE)</f>
        <v>0.23391700000000001</v>
      </c>
      <c r="I1589" s="218">
        <f>VLOOKUP(C1589,Hoja2!$D$2:$N$5000,7,FALSE)</f>
        <v>0.70405600000000002</v>
      </c>
      <c r="J1589" s="218">
        <f>VLOOKUP(C1589,Hoja2!$D$2:$N$5000,8,FALSE)</f>
        <v>0.281086</v>
      </c>
      <c r="K1589" s="218">
        <f>VLOOKUP(C1589,Hoja2!$D$2:$N$5000,9,FALSE)</f>
        <v>0.276945</v>
      </c>
      <c r="L1589" s="218">
        <f>VLOOKUP(C1589,Hoja2!$D$2:$N$5000,10,FALSE)</f>
        <v>150.03390300000001</v>
      </c>
      <c r="M1589" s="218">
        <f>VLOOKUP(C1589,Hoja2!$D$2:$N$5000,11,FALSE)</f>
        <v>11.829993</v>
      </c>
    </row>
    <row r="1590" spans="1:13">
      <c r="A1590" s="529"/>
      <c r="B1590" s="529"/>
      <c r="C1590" s="398" t="s">
        <v>5519</v>
      </c>
      <c r="D1590" s="221" t="str">
        <f>VLOOKUP(C1590,Hoja2!$D$2:$N$5000,2,FALSE)</f>
        <v>Comercio</v>
      </c>
      <c r="E1590" s="215">
        <f>VLOOKUP(C1590,Hoja2!$D$2:$N$5000,3,FALSE)</f>
        <v>7</v>
      </c>
      <c r="F1590" s="217">
        <f>VLOOKUP(C1590,Hoja2!$D$2:$N$5000,4,FALSE)</f>
        <v>42552</v>
      </c>
      <c r="G1590" s="217">
        <f>VLOOKUP(C1590,Hoja2!$D$2:$N$5000,5,FALSE)</f>
        <v>44681</v>
      </c>
      <c r="H1590" s="218">
        <f>VLOOKUP(C1590,Hoja2!$D$2:$N$5000,6,FALSE)</f>
        <v>0.22911300000000001</v>
      </c>
      <c r="I1590" s="218">
        <f>VLOOKUP(C1590,Hoja2!$D$2:$N$5000,7,FALSE)</f>
        <v>0.65794699999999995</v>
      </c>
      <c r="J1590" s="218">
        <f>VLOOKUP(C1590,Hoja2!$D$2:$N$5000,8,FALSE)</f>
        <v>0.30009439999999998</v>
      </c>
      <c r="K1590" s="218">
        <f>VLOOKUP(C1590,Hoja2!$D$2:$N$5000,9,FALSE)</f>
        <v>0.27570800000000001</v>
      </c>
      <c r="L1590" s="218">
        <f>VLOOKUP(C1590,Hoja2!$D$2:$N$5000,10,FALSE)</f>
        <v>149.68957599999999</v>
      </c>
      <c r="M1590" s="218">
        <f>VLOOKUP(C1590,Hoja2!$D$2:$N$5000,11,FALSE)</f>
        <v>11.820822</v>
      </c>
    </row>
    <row r="1591" spans="1:13">
      <c r="A1591" s="529"/>
      <c r="B1591" s="529"/>
      <c r="C1591" s="398" t="s">
        <v>5520</v>
      </c>
      <c r="D1591" s="221" t="str">
        <f>VLOOKUP(C1591,Hoja2!$D$2:$N$5000,2,FALSE)</f>
        <v>Comercio</v>
      </c>
      <c r="E1591" s="215">
        <f>VLOOKUP(C1591,Hoja2!$D$2:$N$5000,3,FALSE)</f>
        <v>7</v>
      </c>
      <c r="F1591" s="217">
        <f>VLOOKUP(C1591,Hoja2!$D$2:$N$5000,4,FALSE)</f>
        <v>42552</v>
      </c>
      <c r="G1591" s="217">
        <f>VLOOKUP(C1591,Hoja2!$D$2:$N$5000,5,FALSE)</f>
        <v>44681</v>
      </c>
      <c r="H1591" s="218">
        <f>VLOOKUP(C1591,Hoja2!$D$2:$N$5000,6,FALSE)</f>
        <v>0.22531899999999999</v>
      </c>
      <c r="I1591" s="218">
        <f>VLOOKUP(C1591,Hoja2!$D$2:$N$5000,7,FALSE)</f>
        <v>0.75331599999999999</v>
      </c>
      <c r="J1591" s="218">
        <f>VLOOKUP(C1591,Hoja2!$D$2:$N$5000,8,FALSE)</f>
        <v>0.2818948</v>
      </c>
      <c r="K1591" s="218">
        <f>VLOOKUP(C1591,Hoja2!$D$2:$N$5000,9,FALSE)</f>
        <v>0.28601100000000002</v>
      </c>
      <c r="L1591" s="218">
        <f>VLOOKUP(C1591,Hoja2!$D$2:$N$5000,10,FALSE)</f>
        <v>160.99289099999999</v>
      </c>
      <c r="M1591" s="218">
        <f>VLOOKUP(C1591,Hoja2!$D$2:$N$5000,11,FALSE)</f>
        <v>11.671626</v>
      </c>
    </row>
    <row r="1592" spans="1:13">
      <c r="A1592" s="529"/>
      <c r="B1592" s="529"/>
      <c r="C1592" s="398" t="s">
        <v>5521</v>
      </c>
      <c r="D1592" s="221" t="str">
        <f>VLOOKUP(C1592,Hoja2!$D$2:$N$5000,2,FALSE)</f>
        <v>Comercio</v>
      </c>
      <c r="E1592" s="215">
        <f>VLOOKUP(C1592,Hoja2!$D$2:$N$5000,3,FALSE)</f>
        <v>7</v>
      </c>
      <c r="F1592" s="217">
        <f>VLOOKUP(C1592,Hoja2!$D$2:$N$5000,4,FALSE)</f>
        <v>42552</v>
      </c>
      <c r="G1592" s="217">
        <f>VLOOKUP(C1592,Hoja2!$D$2:$N$5000,5,FALSE)</f>
        <v>44681</v>
      </c>
      <c r="H1592" s="218">
        <f>VLOOKUP(C1592,Hoja2!$D$2:$N$5000,6,FALSE)</f>
        <v>0.22751199999999999</v>
      </c>
      <c r="I1592" s="218">
        <f>VLOOKUP(C1592,Hoja2!$D$2:$N$5000,7,FALSE)</f>
        <v>0.68918599999999997</v>
      </c>
      <c r="J1592" s="218">
        <f>VLOOKUP(C1592,Hoja2!$D$2:$N$5000,8,FALSE)</f>
        <v>0.31182320000000002</v>
      </c>
      <c r="K1592" s="218">
        <f>VLOOKUP(C1592,Hoja2!$D$2:$N$5000,9,FALSE)</f>
        <v>0.282302</v>
      </c>
      <c r="L1592" s="218">
        <f>VLOOKUP(C1592,Hoja2!$D$2:$N$5000,10,FALSE)</f>
        <v>162.92491000000001</v>
      </c>
      <c r="M1592" s="218">
        <f>VLOOKUP(C1592,Hoja2!$D$2:$N$5000,11,FALSE)</f>
        <v>11.571512</v>
      </c>
    </row>
    <row r="1593" spans="1:13">
      <c r="A1593" s="529"/>
      <c r="B1593" s="529"/>
      <c r="C1593" s="398" t="s">
        <v>5522</v>
      </c>
      <c r="D1593" s="221" t="str">
        <f>VLOOKUP(C1593,Hoja2!$D$2:$N$5000,2,FALSE)</f>
        <v>Comercio</v>
      </c>
      <c r="E1593" s="215">
        <f>VLOOKUP(C1593,Hoja2!$D$2:$N$5000,3,FALSE)</f>
        <v>7</v>
      </c>
      <c r="F1593" s="217">
        <f>VLOOKUP(C1593,Hoja2!$D$2:$N$5000,4,FALSE)</f>
        <v>42552</v>
      </c>
      <c r="G1593" s="217">
        <f>VLOOKUP(C1593,Hoja2!$D$2:$N$5000,5,FALSE)</f>
        <v>44681</v>
      </c>
      <c r="H1593" s="218">
        <f>VLOOKUP(C1593,Hoja2!$D$2:$N$5000,6,FALSE)</f>
        <v>0.22745799999999999</v>
      </c>
      <c r="I1593" s="218">
        <f>VLOOKUP(C1593,Hoja2!$D$2:$N$5000,7,FALSE)</f>
        <v>0.65790800000000005</v>
      </c>
      <c r="J1593" s="218">
        <f>VLOOKUP(C1593,Hoja2!$D$2:$N$5000,8,FALSE)</f>
        <v>0.52941199999999999</v>
      </c>
      <c r="K1593" s="218">
        <f>VLOOKUP(C1593,Hoja2!$D$2:$N$5000,9,FALSE)</f>
        <v>0.49536799999999998</v>
      </c>
      <c r="L1593" s="218">
        <f>VLOOKUP(C1593,Hoja2!$D$2:$N$5000,10,FALSE)</f>
        <v>264.05954800000001</v>
      </c>
      <c r="M1593" s="218">
        <f>VLOOKUP(C1593,Hoja2!$D$2:$N$5000,11,FALSE)</f>
        <v>11.898717</v>
      </c>
    </row>
    <row r="1594" spans="1:13">
      <c r="A1594" s="529"/>
      <c r="B1594" s="529"/>
      <c r="C1594" s="398" t="s">
        <v>5523</v>
      </c>
      <c r="D1594" s="221" t="str">
        <f>VLOOKUP(C1594,Hoja2!$D$2:$N$5000,2,FALSE)</f>
        <v>Comercio</v>
      </c>
      <c r="E1594" s="215">
        <f>VLOOKUP(C1594,Hoja2!$D$2:$N$5000,3,FALSE)</f>
        <v>7</v>
      </c>
      <c r="F1594" s="217">
        <f>VLOOKUP(C1594,Hoja2!$D$2:$N$5000,4,FALSE)</f>
        <v>42552</v>
      </c>
      <c r="G1594" s="217">
        <f>VLOOKUP(C1594,Hoja2!$D$2:$N$5000,5,FALSE)</f>
        <v>44681</v>
      </c>
      <c r="H1594" s="218">
        <f>VLOOKUP(C1594,Hoja2!$D$2:$N$5000,6,FALSE)</f>
        <v>0.24468899999999999</v>
      </c>
      <c r="I1594" s="218">
        <f>VLOOKUP(C1594,Hoja2!$D$2:$N$5000,7,FALSE)</f>
        <v>0.70084599999999997</v>
      </c>
      <c r="J1594" s="218">
        <f>VLOOKUP(C1594,Hoja2!$D$2:$N$5000,8,FALSE)</f>
        <v>0.26086399999999998</v>
      </c>
      <c r="K1594" s="218">
        <f>VLOOKUP(C1594,Hoja2!$D$2:$N$5000,9,FALSE)</f>
        <v>0.25675100000000001</v>
      </c>
      <c r="L1594" s="218">
        <f>VLOOKUP(C1594,Hoja2!$D$2:$N$5000,10,FALSE)</f>
        <v>138.605198</v>
      </c>
      <c r="M1594" s="218">
        <f>VLOOKUP(C1594,Hoja2!$D$2:$N$5000,11,FALSE)</f>
        <v>11.844851999999999</v>
      </c>
    </row>
    <row r="1595" spans="1:13">
      <c r="A1595" s="529"/>
      <c r="B1595" s="529"/>
      <c r="C1595" s="398" t="s">
        <v>5524</v>
      </c>
      <c r="D1595" s="221" t="str">
        <f>VLOOKUP(C1595,Hoja2!$D$2:$N$5000,2,FALSE)</f>
        <v>Comercio</v>
      </c>
      <c r="E1595" s="215">
        <f>VLOOKUP(C1595,Hoja2!$D$2:$N$5000,3,FALSE)</f>
        <v>7</v>
      </c>
      <c r="F1595" s="217">
        <f>VLOOKUP(C1595,Hoja2!$D$2:$N$5000,4,FALSE)</f>
        <v>42552</v>
      </c>
      <c r="G1595" s="217">
        <f>VLOOKUP(C1595,Hoja2!$D$2:$N$5000,5,FALSE)</f>
        <v>44681</v>
      </c>
      <c r="H1595" s="218">
        <f>VLOOKUP(C1595,Hoja2!$D$2:$N$5000,6,FALSE)</f>
        <v>0.24768599999999999</v>
      </c>
      <c r="I1595" s="218">
        <f>VLOOKUP(C1595,Hoja2!$D$2:$N$5000,7,FALSE)</f>
        <v>0.63897000000000004</v>
      </c>
      <c r="J1595" s="218">
        <f>VLOOKUP(C1595,Hoja2!$D$2:$N$5000,8,FALSE)</f>
        <v>0.27168239999999999</v>
      </c>
      <c r="K1595" s="218">
        <f>VLOOKUP(C1595,Hoja2!$D$2:$N$5000,9,FALSE)</f>
        <v>0.27684199999999998</v>
      </c>
      <c r="L1595" s="218">
        <f>VLOOKUP(C1595,Hoja2!$D$2:$N$5000,10,FALSE)</f>
        <v>131.60879700000001</v>
      </c>
      <c r="M1595" s="218">
        <f>VLOOKUP(C1595,Hoja2!$D$2:$N$5000,11,FALSE)</f>
        <v>12.418447</v>
      </c>
    </row>
    <row r="1596" spans="1:13">
      <c r="A1596" s="529"/>
      <c r="B1596" s="529"/>
      <c r="C1596" s="398" t="s">
        <v>5525</v>
      </c>
      <c r="D1596" s="221" t="str">
        <f>VLOOKUP(C1596,Hoja2!$D$2:$N$5000,2,FALSE)</f>
        <v>Comercio</v>
      </c>
      <c r="E1596" s="215">
        <f>VLOOKUP(C1596,Hoja2!$D$2:$N$5000,3,FALSE)</f>
        <v>7</v>
      </c>
      <c r="F1596" s="217">
        <f>VLOOKUP(C1596,Hoja2!$D$2:$N$5000,4,FALSE)</f>
        <v>42552</v>
      </c>
      <c r="G1596" s="217">
        <f>VLOOKUP(C1596,Hoja2!$D$2:$N$5000,5,FALSE)</f>
        <v>44681</v>
      </c>
      <c r="H1596" s="218">
        <f>VLOOKUP(C1596,Hoja2!$D$2:$N$5000,6,FALSE)</f>
        <v>0.231457</v>
      </c>
      <c r="I1596" s="218">
        <f>VLOOKUP(C1596,Hoja2!$D$2:$N$5000,7,FALSE)</f>
        <v>0.72601899999999997</v>
      </c>
      <c r="J1596" s="218">
        <f>VLOOKUP(C1596,Hoja2!$D$2:$N$5000,8,FALSE)</f>
        <v>0.24185519999999999</v>
      </c>
      <c r="K1596" s="218">
        <f>VLOOKUP(C1596,Hoja2!$D$2:$N$5000,9,FALSE)</f>
        <v>0.24026600000000001</v>
      </c>
      <c r="L1596" s="218">
        <f>VLOOKUP(C1596,Hoja2!$D$2:$N$5000,10,FALSE)</f>
        <v>133.120913</v>
      </c>
      <c r="M1596" s="218">
        <f>VLOOKUP(C1596,Hoja2!$D$2:$N$5000,11,FALSE)</f>
        <v>11.736324</v>
      </c>
    </row>
    <row r="1597" spans="1:13">
      <c r="A1597" s="529"/>
      <c r="B1597" s="529"/>
      <c r="C1597" s="398" t="s">
        <v>5526</v>
      </c>
      <c r="D1597" s="221" t="str">
        <f>VLOOKUP(C1597,Hoja2!$D$2:$N$5000,2,FALSE)</f>
        <v>Comercio</v>
      </c>
      <c r="E1597" s="215">
        <f>VLOOKUP(C1597,Hoja2!$D$2:$N$5000,3,FALSE)</f>
        <v>7</v>
      </c>
      <c r="F1597" s="217">
        <f>VLOOKUP(C1597,Hoja2!$D$2:$N$5000,4,FALSE)</f>
        <v>42552</v>
      </c>
      <c r="G1597" s="217">
        <f>VLOOKUP(C1597,Hoja2!$D$2:$N$5000,5,FALSE)</f>
        <v>44681</v>
      </c>
      <c r="H1597" s="218">
        <f>VLOOKUP(C1597,Hoja2!$D$2:$N$5000,6,FALSE)</f>
        <v>0.21234500000000001</v>
      </c>
      <c r="I1597" s="218">
        <f>VLOOKUP(C1597,Hoja2!$D$2:$N$5000,7,FALSE)</f>
        <v>0.81506199999999995</v>
      </c>
      <c r="J1597" s="218">
        <f>VLOOKUP(C1597,Hoja2!$D$2:$N$5000,8,FALSE)</f>
        <v>0.3138456</v>
      </c>
      <c r="K1597" s="218">
        <f>VLOOKUP(C1597,Hoja2!$D$2:$N$5000,9,FALSE)</f>
        <v>0.30002299999999998</v>
      </c>
      <c r="L1597" s="218">
        <f>VLOOKUP(C1597,Hoja2!$D$2:$N$5000,10,FALSE)</f>
        <v>193.93198799999999</v>
      </c>
      <c r="M1597" s="218">
        <f>VLOOKUP(C1597,Hoja2!$D$2:$N$5000,11,FALSE)</f>
        <v>11.147465</v>
      </c>
    </row>
    <row r="1598" spans="1:13">
      <c r="A1598" s="529"/>
      <c r="B1598" s="529"/>
      <c r="C1598" s="398" t="s">
        <v>5527</v>
      </c>
      <c r="D1598" s="221" t="str">
        <f>VLOOKUP(C1598,Hoja2!$D$2:$N$5000,2,FALSE)</f>
        <v>Comercio</v>
      </c>
      <c r="E1598" s="215">
        <f>VLOOKUP(C1598,Hoja2!$D$2:$N$5000,3,FALSE)</f>
        <v>7</v>
      </c>
      <c r="F1598" s="217">
        <f>VLOOKUP(C1598,Hoja2!$D$2:$N$5000,4,FALSE)</f>
        <v>42552</v>
      </c>
      <c r="G1598" s="217">
        <f>VLOOKUP(C1598,Hoja2!$D$2:$N$5000,5,FALSE)</f>
        <v>44681</v>
      </c>
      <c r="H1598" s="218">
        <f>VLOOKUP(C1598,Hoja2!$D$2:$N$5000,6,FALSE)</f>
        <v>0.22559299999999999</v>
      </c>
      <c r="I1598" s="218">
        <f>VLOOKUP(C1598,Hoja2!$D$2:$N$5000,7,FALSE)</f>
        <v>0.65281699999999998</v>
      </c>
      <c r="J1598" s="218">
        <f>VLOOKUP(C1598,Hoja2!$D$2:$N$5000,8,FALSE)</f>
        <v>0.30454320000000001</v>
      </c>
      <c r="K1598" s="218">
        <f>VLOOKUP(C1598,Hoja2!$D$2:$N$5000,9,FALSE)</f>
        <v>0.293429</v>
      </c>
      <c r="L1598" s="218">
        <f>VLOOKUP(C1598,Hoja2!$D$2:$N$5000,10,FALSE)</f>
        <v>150.72420299999999</v>
      </c>
      <c r="M1598" s="218">
        <f>VLOOKUP(C1598,Hoja2!$D$2:$N$5000,11,FALSE)</f>
        <v>12.060475</v>
      </c>
    </row>
    <row r="1599" spans="1:13">
      <c r="A1599" s="529"/>
      <c r="B1599" s="529"/>
      <c r="C1599" s="398" t="s">
        <v>5528</v>
      </c>
      <c r="D1599" s="221" t="str">
        <f>VLOOKUP(C1599,Hoja2!$D$2:$N$5000,2,FALSE)</f>
        <v>Comercio</v>
      </c>
      <c r="E1599" s="215">
        <f>VLOOKUP(C1599,Hoja2!$D$2:$N$5000,3,FALSE)</f>
        <v>7</v>
      </c>
      <c r="F1599" s="217">
        <f>VLOOKUP(C1599,Hoja2!$D$2:$N$5000,4,FALSE)</f>
        <v>42552</v>
      </c>
      <c r="G1599" s="217">
        <f>VLOOKUP(C1599,Hoja2!$D$2:$N$5000,5,FALSE)</f>
        <v>44681</v>
      </c>
      <c r="H1599" s="218">
        <f>VLOOKUP(C1599,Hoja2!$D$2:$N$5000,6,FALSE)</f>
        <v>0.23081499999999999</v>
      </c>
      <c r="I1599" s="218">
        <f>VLOOKUP(C1599,Hoja2!$D$2:$N$5000,7,FALSE)</f>
        <v>0.67883899999999997</v>
      </c>
      <c r="J1599" s="218">
        <f>VLOOKUP(C1599,Hoja2!$D$2:$N$5000,8,FALSE)</f>
        <v>0.43315520000000002</v>
      </c>
      <c r="K1599" s="218">
        <f>VLOOKUP(C1599,Hoja2!$D$2:$N$5000,9,FALSE)</f>
        <v>0.41788900000000001</v>
      </c>
      <c r="L1599" s="218">
        <f>VLOOKUP(C1599,Hoja2!$D$2:$N$5000,10,FALSE)</f>
        <v>222.92194499999999</v>
      </c>
      <c r="M1599" s="218">
        <f>VLOOKUP(C1599,Hoja2!$D$2:$N$5000,11,FALSE)</f>
        <v>11.895585000000001</v>
      </c>
    </row>
    <row r="1600" spans="1:13">
      <c r="A1600" s="529"/>
      <c r="B1600" s="529"/>
      <c r="C1600" s="398" t="s">
        <v>5529</v>
      </c>
      <c r="D1600" s="221" t="str">
        <f>VLOOKUP(C1600,Hoja2!$D$2:$N$5000,2,FALSE)</f>
        <v>Comercio</v>
      </c>
      <c r="E1600" s="215">
        <f>VLOOKUP(C1600,Hoja2!$D$2:$N$5000,3,FALSE)</f>
        <v>3</v>
      </c>
      <c r="F1600" s="217">
        <f>VLOOKUP(C1600,Hoja2!$D$2:$N$5000,4,FALSE)</f>
        <v>42552</v>
      </c>
      <c r="G1600" s="217">
        <f>VLOOKUP(C1600,Hoja2!$D$2:$N$5000,5,FALSE)</f>
        <v>44681</v>
      </c>
      <c r="H1600" s="218">
        <f>VLOOKUP(C1600,Hoja2!$D$2:$N$5000,6,FALSE)</f>
        <v>0.266542</v>
      </c>
      <c r="I1600" s="218">
        <f>VLOOKUP(C1600,Hoja2!$D$2:$N$5000,7,FALSE)</f>
        <v>0.64634800000000003</v>
      </c>
      <c r="J1600" s="218">
        <f>VLOOKUP(C1600,Hoja2!$D$2:$N$5000,8,FALSE)</f>
        <v>0.40229399999999998</v>
      </c>
      <c r="K1600" s="218">
        <f>VLOOKUP(C1600,Hoja2!$D$2:$N$5000,9,FALSE)</f>
        <v>0.40449000000000002</v>
      </c>
      <c r="L1600" s="218">
        <f>VLOOKUP(C1600,Hoja2!$D$2:$N$5000,10,FALSE)</f>
        <v>197.00591499999999</v>
      </c>
      <c r="M1600" s="218">
        <f>VLOOKUP(C1600,Hoja2!$D$2:$N$5000,11,FALSE)</f>
        <v>12.303481</v>
      </c>
    </row>
    <row r="1601" spans="1:13">
      <c r="A1601" s="529"/>
      <c r="B1601" s="529"/>
      <c r="C1601" s="398" t="s">
        <v>5531</v>
      </c>
      <c r="D1601" s="221" t="str">
        <f>VLOOKUP(C1601,Hoja2!$D$2:$N$5000,2,FALSE)</f>
        <v>Comercio</v>
      </c>
      <c r="E1601" s="215">
        <f>VLOOKUP(C1601,Hoja2!$D$2:$N$5000,3,FALSE)</f>
        <v>2</v>
      </c>
      <c r="F1601" s="217">
        <f>VLOOKUP(C1601,Hoja2!$D$2:$N$5000,4,FALSE)</f>
        <v>42552</v>
      </c>
      <c r="G1601" s="217">
        <f>VLOOKUP(C1601,Hoja2!$D$2:$N$5000,5,FALSE)</f>
        <v>44681</v>
      </c>
      <c r="H1601" s="218">
        <f>VLOOKUP(C1601,Hoja2!$D$2:$N$5000,6,FALSE)</f>
        <v>0.260266</v>
      </c>
      <c r="I1601" s="218">
        <f>VLOOKUP(C1601,Hoja2!$D$2:$N$5000,7,FALSE)</f>
        <v>0.61169300000000004</v>
      </c>
      <c r="J1601" s="218">
        <f>VLOOKUP(C1601,Hoja2!$D$2:$N$5000,8,FALSE)</f>
        <v>0.2558472</v>
      </c>
      <c r="K1601" s="218">
        <f>VLOOKUP(C1601,Hoja2!$D$2:$N$5000,9,FALSE)</f>
        <v>0.25257099999999999</v>
      </c>
      <c r="L1601" s="218">
        <f>VLOOKUP(C1601,Hoja2!$D$2:$N$5000,10,FALSE)</f>
        <v>118.659993</v>
      </c>
      <c r="M1601" s="218">
        <f>VLOOKUP(C1601,Hoja2!$D$2:$N$5000,11,FALSE)</f>
        <v>12.475554000000001</v>
      </c>
    </row>
    <row r="1602" spans="1:13">
      <c r="A1602" s="529"/>
      <c r="B1602" s="529"/>
      <c r="C1602" s="398" t="s">
        <v>5532</v>
      </c>
      <c r="D1602" s="221" t="str">
        <f>VLOOKUP(C1602,Hoja2!$D$2:$N$5000,2,FALSE)</f>
        <v>Comercio</v>
      </c>
      <c r="E1602" s="215">
        <f>VLOOKUP(C1602,Hoja2!$D$2:$N$5000,3,FALSE)</f>
        <v>2</v>
      </c>
      <c r="F1602" s="217">
        <f>VLOOKUP(C1602,Hoja2!$D$2:$N$5000,4,FALSE)</f>
        <v>42552</v>
      </c>
      <c r="G1602" s="217">
        <f>VLOOKUP(C1602,Hoja2!$D$2:$N$5000,5,FALSE)</f>
        <v>44681</v>
      </c>
      <c r="H1602" s="218">
        <f>VLOOKUP(C1602,Hoja2!$D$2:$N$5000,6,FALSE)</f>
        <v>0.24144299999999999</v>
      </c>
      <c r="I1602" s="218">
        <f>VLOOKUP(C1602,Hoja2!$D$2:$N$5000,7,FALSE)</f>
        <v>0.73075900000000005</v>
      </c>
      <c r="J1602" s="218">
        <f>VLOOKUP(C1602,Hoja2!$D$2:$N$5000,8,FALSE)</f>
        <v>0.19979720000000001</v>
      </c>
      <c r="K1602" s="218">
        <f>VLOOKUP(C1602,Hoja2!$D$2:$N$5000,9,FALSE)</f>
        <v>0.203621</v>
      </c>
      <c r="L1602" s="218">
        <f>VLOOKUP(C1602,Hoja2!$D$2:$N$5000,10,FALSE)</f>
        <v>110.705692</v>
      </c>
      <c r="M1602" s="218">
        <f>VLOOKUP(C1602,Hoja2!$D$2:$N$5000,11,FALSE)</f>
        <v>11.814966999999999</v>
      </c>
    </row>
    <row r="1603" spans="1:13">
      <c r="A1603" s="529"/>
      <c r="B1603" s="529"/>
      <c r="C1603" s="398" t="s">
        <v>5497</v>
      </c>
      <c r="D1603" s="221" t="str">
        <f>VLOOKUP(C1603,Hoja2!$D$2:$N$5000,2,FALSE)</f>
        <v>Comercio</v>
      </c>
      <c r="E1603" s="215">
        <f>VLOOKUP(C1603,Hoja2!$D$2:$N$5000,3,FALSE)</f>
        <v>1</v>
      </c>
      <c r="F1603" s="217">
        <f>VLOOKUP(C1603,Hoja2!$D$2:$N$5000,4,FALSE)</f>
        <v>42552</v>
      </c>
      <c r="G1603" s="217">
        <f>VLOOKUP(C1603,Hoja2!$D$2:$N$5000,5,FALSE)</f>
        <v>44681</v>
      </c>
      <c r="H1603" s="218">
        <f>VLOOKUP(C1603,Hoja2!$D$2:$N$5000,6,FALSE)</f>
        <v>0.22325999999999999</v>
      </c>
      <c r="I1603" s="218">
        <f>VLOOKUP(C1603,Hoja2!$D$2:$N$5000,7,FALSE)</f>
        <v>0.66073300000000001</v>
      </c>
      <c r="J1603" s="218">
        <f>VLOOKUP(C1603,Hoja2!$D$2:$N$5000,8,FALSE)</f>
        <v>0.30571199999999998</v>
      </c>
      <c r="K1603" s="218">
        <f>VLOOKUP(C1603,Hoja2!$D$2:$N$5000,9,FALSE)</f>
        <v>0.28791</v>
      </c>
      <c r="L1603" s="218">
        <f>VLOOKUP(C1603,Hoja2!$D$2:$N$5000,10,FALSE)</f>
        <v>153.52365499999999</v>
      </c>
      <c r="M1603" s="218">
        <f>VLOOKUP(C1603,Hoja2!$D$2:$N$5000,11,FALSE)</f>
        <v>11.897295</v>
      </c>
    </row>
    <row r="1604" spans="1:13">
      <c r="A1604" s="529"/>
      <c r="B1604" s="529"/>
      <c r="C1604" s="398" t="s">
        <v>5533</v>
      </c>
      <c r="D1604" s="221" t="str">
        <f>VLOOKUP(C1604,Hoja2!$D$2:$N$5000,2,FALSE)</f>
        <v>Comercio</v>
      </c>
      <c r="E1604" s="215">
        <f>VLOOKUP(C1604,Hoja2!$D$2:$N$5000,3,FALSE)</f>
        <v>9</v>
      </c>
      <c r="F1604" s="217">
        <f>VLOOKUP(C1604,Hoja2!$D$2:$N$5000,4,FALSE)</f>
        <v>42552</v>
      </c>
      <c r="G1604" s="217">
        <f>VLOOKUP(C1604,Hoja2!$D$2:$N$5000,5,FALSE)</f>
        <v>44681</v>
      </c>
      <c r="H1604" s="218">
        <f>VLOOKUP(C1604,Hoja2!$D$2:$N$5000,6,FALSE)</f>
        <v>0.24149999999999999</v>
      </c>
      <c r="I1604" s="218">
        <f>VLOOKUP(C1604,Hoja2!$D$2:$N$5000,7,FALSE)</f>
        <v>0.59171600000000002</v>
      </c>
      <c r="J1604" s="218">
        <f>VLOOKUP(C1604,Hoja2!$D$2:$N$5000,8,FALSE)</f>
        <v>0.34330040000000001</v>
      </c>
      <c r="K1604" s="218">
        <f>VLOOKUP(C1604,Hoja2!$D$2:$N$5000,9,FALSE)</f>
        <v>0.31795200000000001</v>
      </c>
      <c r="L1604" s="218">
        <f>VLOOKUP(C1604,Hoja2!$D$2:$N$5000,10,FALSE)</f>
        <v>153.46156099999999</v>
      </c>
      <c r="M1604" s="218">
        <f>VLOOKUP(C1604,Hoja2!$D$2:$N$5000,11,FALSE)</f>
        <v>12.346138</v>
      </c>
    </row>
    <row r="1605" spans="1:13">
      <c r="A1605" s="529"/>
      <c r="B1605" s="529"/>
      <c r="C1605" s="398" t="s">
        <v>5534</v>
      </c>
      <c r="D1605" s="221" t="str">
        <f>VLOOKUP(C1605,Hoja2!$D$2:$N$5000,2,FALSE)</f>
        <v>Comercio</v>
      </c>
      <c r="E1605" s="215">
        <f>VLOOKUP(C1605,Hoja2!$D$2:$N$5000,3,FALSE)</f>
        <v>9</v>
      </c>
      <c r="F1605" s="217">
        <f>VLOOKUP(C1605,Hoja2!$D$2:$N$5000,4,FALSE)</f>
        <v>42552</v>
      </c>
      <c r="G1605" s="217">
        <f>VLOOKUP(C1605,Hoja2!$D$2:$N$5000,5,FALSE)</f>
        <v>44681</v>
      </c>
      <c r="H1605" s="218">
        <f>VLOOKUP(C1605,Hoja2!$D$2:$N$5000,6,FALSE)</f>
        <v>0.243177</v>
      </c>
      <c r="I1605" s="218">
        <f>VLOOKUP(C1605,Hoja2!$D$2:$N$5000,7,FALSE)</f>
        <v>0.60844900000000002</v>
      </c>
      <c r="J1605" s="218">
        <f>VLOOKUP(C1605,Hoja2!$D$2:$N$5000,8,FALSE)</f>
        <v>0.24422440000000001</v>
      </c>
      <c r="K1605" s="218">
        <f>VLOOKUP(C1605,Hoja2!$D$2:$N$5000,9,FALSE)</f>
        <v>0.200376</v>
      </c>
      <c r="L1605" s="218">
        <f>VLOOKUP(C1605,Hoja2!$D$2:$N$5000,10,FALSE)</f>
        <v>112.25995899999999</v>
      </c>
      <c r="M1605" s="218">
        <f>VLOOKUP(C1605,Hoja2!$D$2:$N$5000,11,FALSE)</f>
        <v>11.690776</v>
      </c>
    </row>
    <row r="1606" spans="1:13">
      <c r="A1606" s="529"/>
      <c r="B1606" s="529"/>
      <c r="C1606" s="398" t="s">
        <v>5535</v>
      </c>
      <c r="D1606" s="221" t="str">
        <f>VLOOKUP(C1606,Hoja2!$D$2:$N$5000,2,FALSE)</f>
        <v>Comercio</v>
      </c>
      <c r="E1606" s="215">
        <f>VLOOKUP(C1606,Hoja2!$D$2:$N$5000,3,FALSE)</f>
        <v>9</v>
      </c>
      <c r="F1606" s="217">
        <f>VLOOKUP(C1606,Hoja2!$D$2:$N$5000,4,FALSE)</f>
        <v>42552</v>
      </c>
      <c r="G1606" s="217">
        <f>VLOOKUP(C1606,Hoja2!$D$2:$N$5000,5,FALSE)</f>
        <v>44681</v>
      </c>
      <c r="H1606" s="218">
        <f>VLOOKUP(C1606,Hoja2!$D$2:$N$5000,6,FALSE)</f>
        <v>0.20799100000000001</v>
      </c>
      <c r="I1606" s="218">
        <f>VLOOKUP(C1606,Hoja2!$D$2:$N$5000,7,FALSE)</f>
        <v>0.93899999999999995</v>
      </c>
      <c r="J1606" s="218">
        <f>VLOOKUP(C1606,Hoja2!$D$2:$N$5000,8,FALSE)</f>
        <v>4.8928000000000001E-3</v>
      </c>
      <c r="K1606" s="218">
        <f>VLOOKUP(C1606,Hoja2!$D$2:$N$5000,9,FALSE)</f>
        <v>4.9680000000000002E-3</v>
      </c>
      <c r="L1606" s="218">
        <f>VLOOKUP(C1606,Hoja2!$D$2:$N$5000,10,FALSE)</f>
        <v>3.4708730000000001</v>
      </c>
      <c r="M1606" s="218">
        <f>VLOOKUP(C1606,Hoja2!$D$2:$N$5000,11,FALSE)</f>
        <v>10.883113</v>
      </c>
    </row>
    <row r="1607" spans="1:13">
      <c r="A1607" s="529"/>
      <c r="B1607" s="529"/>
      <c r="C1607" s="398" t="s">
        <v>5537</v>
      </c>
      <c r="D1607" s="221" t="str">
        <f>VLOOKUP(C1607,Hoja2!$D$2:$N$5000,2,FALSE)</f>
        <v>Otros</v>
      </c>
      <c r="E1607" s="215">
        <f>VLOOKUP(C1607,Hoja2!$D$2:$N$5000,3,FALSE)</f>
        <v>6</v>
      </c>
      <c r="F1607" s="217">
        <f>VLOOKUP(C1607,Hoja2!$D$2:$N$5000,4,FALSE)</f>
        <v>42552</v>
      </c>
      <c r="G1607" s="217">
        <f>VLOOKUP(C1607,Hoja2!$D$2:$N$5000,5,FALSE)</f>
        <v>44681</v>
      </c>
      <c r="H1607" s="218">
        <f>VLOOKUP(C1607,Hoja2!$D$2:$N$5000,6,FALSE)</f>
        <v>0.267646</v>
      </c>
      <c r="I1607" s="218">
        <f>VLOOKUP(C1607,Hoja2!$D$2:$N$5000,7,FALSE)</f>
        <v>0.64213699999999996</v>
      </c>
      <c r="J1607" s="218">
        <f>VLOOKUP(C1607,Hoja2!$D$2:$N$5000,8,FALSE)</f>
        <v>0.32164759999999998</v>
      </c>
      <c r="K1607" s="218">
        <f>VLOOKUP(C1607,Hoja2!$D$2:$N$5000,9,FALSE)</f>
        <v>0.32706099999999999</v>
      </c>
      <c r="L1607" s="218">
        <f>VLOOKUP(C1607,Hoja2!$D$2:$N$5000,10,FALSE)</f>
        <v>156.25308999999999</v>
      </c>
      <c r="M1607" s="218">
        <f>VLOOKUP(C1607,Hoja2!$D$2:$N$5000,11,FALSE)</f>
        <v>12.394748999999999</v>
      </c>
    </row>
    <row r="1608" spans="1:13">
      <c r="A1608" s="529"/>
      <c r="B1608" s="529"/>
      <c r="C1608" s="398" t="s">
        <v>5538</v>
      </c>
      <c r="D1608" s="221" t="str">
        <f>VLOOKUP(C1608,Hoja2!$D$2:$N$5000,2,FALSE)</f>
        <v>Otros</v>
      </c>
      <c r="E1608" s="215">
        <f>VLOOKUP(C1608,Hoja2!$D$2:$N$5000,3,FALSE)</f>
        <v>6</v>
      </c>
      <c r="F1608" s="217">
        <f>VLOOKUP(C1608,Hoja2!$D$2:$N$5000,4,FALSE)</f>
        <v>42552</v>
      </c>
      <c r="G1608" s="217">
        <f>VLOOKUP(C1608,Hoja2!$D$2:$N$5000,5,FALSE)</f>
        <v>44681</v>
      </c>
      <c r="H1608" s="218">
        <f>VLOOKUP(C1608,Hoja2!$D$2:$N$5000,6,FALSE)</f>
        <v>0.217749</v>
      </c>
      <c r="I1608" s="218">
        <f>VLOOKUP(C1608,Hoja2!$D$2:$N$5000,7,FALSE)</f>
        <v>0.64191699999999996</v>
      </c>
      <c r="J1608" s="218">
        <f>VLOOKUP(C1608,Hoja2!$D$2:$N$5000,8,FALSE)</f>
        <v>0.13415440000000001</v>
      </c>
      <c r="K1608" s="218">
        <f>VLOOKUP(C1608,Hoja2!$D$2:$N$5000,9,FALSE)</f>
        <v>0.12572900000000001</v>
      </c>
      <c r="L1608" s="218">
        <f>VLOOKUP(C1608,Hoja2!$D$2:$N$5000,10,FALSE)</f>
        <v>65.148494999999997</v>
      </c>
      <c r="M1608" s="218">
        <f>VLOOKUP(C1608,Hoja2!$D$2:$N$5000,11,FALSE)</f>
        <v>12.021855</v>
      </c>
    </row>
    <row r="1609" spans="1:13">
      <c r="A1609" s="529"/>
      <c r="B1609" s="529"/>
      <c r="C1609" s="398" t="s">
        <v>5539</v>
      </c>
      <c r="D1609" s="221" t="str">
        <f>VLOOKUP(C1609,Hoja2!$D$2:$N$5000,2,FALSE)</f>
        <v>Otros</v>
      </c>
      <c r="E1609" s="215">
        <f>VLOOKUP(C1609,Hoja2!$D$2:$N$5000,3,FALSE)</f>
        <v>6</v>
      </c>
      <c r="F1609" s="217">
        <f>VLOOKUP(C1609,Hoja2!$D$2:$N$5000,4,FALSE)</f>
        <v>42552</v>
      </c>
      <c r="G1609" s="217">
        <f>VLOOKUP(C1609,Hoja2!$D$2:$N$5000,5,FALSE)</f>
        <v>44681</v>
      </c>
      <c r="H1609" s="218">
        <f>VLOOKUP(C1609,Hoja2!$D$2:$N$5000,6,FALSE)</f>
        <v>0.26731199999999999</v>
      </c>
      <c r="I1609" s="218">
        <f>VLOOKUP(C1609,Hoja2!$D$2:$N$5000,7,FALSE)</f>
        <v>0.71210499999999999</v>
      </c>
      <c r="J1609" s="218">
        <f>VLOOKUP(C1609,Hoja2!$D$2:$N$5000,8,FALSE)</f>
        <v>0.21254600000000001</v>
      </c>
      <c r="K1609" s="218">
        <f>VLOOKUP(C1609,Hoja2!$D$2:$N$5000,9,FALSE)</f>
        <v>0.21612300000000001</v>
      </c>
      <c r="L1609" s="218">
        <f>VLOOKUP(C1609,Hoja2!$D$2:$N$5000,10,FALSE)</f>
        <v>114.50317800000001</v>
      </c>
      <c r="M1609" s="218">
        <f>VLOOKUP(C1609,Hoja2!$D$2:$N$5000,11,FALSE)</f>
        <v>11.925018</v>
      </c>
    </row>
    <row r="1610" spans="1:13">
      <c r="A1610" s="529"/>
      <c r="B1610" s="529"/>
      <c r="C1610" s="398" t="s">
        <v>5540</v>
      </c>
      <c r="D1610" s="221" t="str">
        <f>VLOOKUP(C1610,Hoja2!$D$2:$N$5000,2,FALSE)</f>
        <v>Otros</v>
      </c>
      <c r="E1610" s="215">
        <f>VLOOKUP(C1610,Hoja2!$D$2:$N$5000,3,FALSE)</f>
        <v>7</v>
      </c>
      <c r="F1610" s="217">
        <f>VLOOKUP(C1610,Hoja2!$D$2:$N$5000,4,FALSE)</f>
        <v>42552</v>
      </c>
      <c r="G1610" s="217">
        <f>VLOOKUP(C1610,Hoja2!$D$2:$N$5000,5,FALSE)</f>
        <v>44681</v>
      </c>
      <c r="H1610" s="218">
        <f>VLOOKUP(C1610,Hoja2!$D$2:$N$5000,6,FALSE)</f>
        <v>0.229709</v>
      </c>
      <c r="I1610" s="218">
        <f>VLOOKUP(C1610,Hoja2!$D$2:$N$5000,7,FALSE)</f>
        <v>0.66606900000000002</v>
      </c>
      <c r="J1610" s="218">
        <f>VLOOKUP(C1610,Hoja2!$D$2:$N$5000,8,FALSE)</f>
        <v>0.32314759999999998</v>
      </c>
      <c r="K1610" s="218">
        <f>VLOOKUP(C1610,Hoja2!$D$2:$N$5000,9,FALSE)</f>
        <v>0.32928400000000002</v>
      </c>
      <c r="L1610" s="218">
        <f>VLOOKUP(C1610,Hoja2!$D$2:$N$5000,10,FALSE)</f>
        <v>163.17857000000001</v>
      </c>
      <c r="M1610" s="218">
        <f>VLOOKUP(C1610,Hoja2!$D$2:$N$5000,11,FALSE)</f>
        <v>12.222967000000001</v>
      </c>
    </row>
    <row r="1611" spans="1:13">
      <c r="A1611" s="529"/>
      <c r="B1611" s="529"/>
      <c r="C1611" s="398" t="s">
        <v>5541</v>
      </c>
      <c r="D1611" s="221" t="str">
        <f>VLOOKUP(C1611,Hoja2!$D$2:$N$5000,2,FALSE)</f>
        <v>Otros</v>
      </c>
      <c r="E1611" s="215">
        <f>VLOOKUP(C1611,Hoja2!$D$2:$N$5000,3,FALSE)</f>
        <v>6</v>
      </c>
      <c r="F1611" s="217">
        <f>VLOOKUP(C1611,Hoja2!$D$2:$N$5000,4,FALSE)</f>
        <v>42552</v>
      </c>
      <c r="G1611" s="217">
        <f>VLOOKUP(C1611,Hoja2!$D$2:$N$5000,5,FALSE)</f>
        <v>44681</v>
      </c>
      <c r="H1611" s="218">
        <f>VLOOKUP(C1611,Hoja2!$D$2:$N$5000,6,FALSE)</f>
        <v>0.23013900000000001</v>
      </c>
      <c r="I1611" s="218">
        <f>VLOOKUP(C1611,Hoja2!$D$2:$N$5000,7,FALSE)</f>
        <v>0.68862599999999996</v>
      </c>
      <c r="J1611" s="218">
        <f>VLOOKUP(C1611,Hoja2!$D$2:$N$5000,8,FALSE)</f>
        <v>0.35922720000000002</v>
      </c>
      <c r="K1611" s="218">
        <f>VLOOKUP(C1611,Hoja2!$D$2:$N$5000,9,FALSE)</f>
        <v>0.34637099999999998</v>
      </c>
      <c r="L1611" s="218">
        <f>VLOOKUP(C1611,Hoja2!$D$2:$N$5000,10,FALSE)</f>
        <v>187.14303799999999</v>
      </c>
      <c r="M1611" s="218">
        <f>VLOOKUP(C1611,Hoja2!$D$2:$N$5000,11,FALSE)</f>
        <v>11.84131</v>
      </c>
    </row>
    <row r="1612" spans="1:13">
      <c r="A1612" s="529"/>
      <c r="B1612" s="529"/>
      <c r="C1612" s="398" t="s">
        <v>5542</v>
      </c>
      <c r="D1612" s="221" t="str">
        <f>VLOOKUP(C1612,Hoja2!$D$2:$N$5000,2,FALSE)</f>
        <v>Otros</v>
      </c>
      <c r="E1612" s="215">
        <f>VLOOKUP(C1612,Hoja2!$D$2:$N$5000,3,FALSE)</f>
        <v>7</v>
      </c>
      <c r="F1612" s="217">
        <f>VLOOKUP(C1612,Hoja2!$D$2:$N$5000,4,FALSE)</f>
        <v>42552</v>
      </c>
      <c r="G1612" s="217">
        <f>VLOOKUP(C1612,Hoja2!$D$2:$N$5000,5,FALSE)</f>
        <v>44681</v>
      </c>
      <c r="H1612" s="218">
        <f>VLOOKUP(C1612,Hoja2!$D$2:$N$5000,6,FALSE)</f>
        <v>0.27272000000000002</v>
      </c>
      <c r="I1612" s="218">
        <f>VLOOKUP(C1612,Hoja2!$D$2:$N$5000,7,FALSE)</f>
        <v>0.657084</v>
      </c>
      <c r="J1612" s="218">
        <f>VLOOKUP(C1612,Hoja2!$D$2:$N$5000,8,FALSE)</f>
        <v>0.23781079999999999</v>
      </c>
      <c r="K1612" s="218">
        <f>VLOOKUP(C1612,Hoja2!$D$2:$N$5000,9,FALSE)</f>
        <v>0.23902899999999999</v>
      </c>
      <c r="L1612" s="218">
        <f>VLOOKUP(C1612,Hoja2!$D$2:$N$5000,10,FALSE)</f>
        <v>118.466444</v>
      </c>
      <c r="M1612" s="218">
        <f>VLOOKUP(C1612,Hoja2!$D$2:$N$5000,11,FALSE)</f>
        <v>12.222414000000001</v>
      </c>
    </row>
    <row r="1613" spans="1:13">
      <c r="A1613" s="529"/>
      <c r="B1613" s="529"/>
      <c r="C1613" s="398" t="s">
        <v>5543</v>
      </c>
      <c r="D1613" s="221" t="str">
        <f>VLOOKUP(C1613,Hoja2!$D$2:$N$5000,2,FALSE)</f>
        <v>Otros</v>
      </c>
      <c r="E1613" s="215">
        <f>VLOOKUP(C1613,Hoja2!$D$2:$N$5000,3,FALSE)</f>
        <v>3</v>
      </c>
      <c r="F1613" s="217">
        <f>VLOOKUP(C1613,Hoja2!$D$2:$N$5000,4,FALSE)</f>
        <v>42552</v>
      </c>
      <c r="G1613" s="217">
        <f>VLOOKUP(C1613,Hoja2!$D$2:$N$5000,5,FALSE)</f>
        <v>44681</v>
      </c>
      <c r="H1613" s="218">
        <f>VLOOKUP(C1613,Hoja2!$D$2:$N$5000,6,FALSE)</f>
        <v>0.25499899999999998</v>
      </c>
      <c r="I1613" s="218">
        <f>VLOOKUP(C1613,Hoja2!$D$2:$N$5000,7,FALSE)</f>
        <v>0.50219999999999998</v>
      </c>
      <c r="J1613" s="218">
        <f>VLOOKUP(C1613,Hoja2!$D$2:$N$5000,8,FALSE)</f>
        <v>0.2346404</v>
      </c>
      <c r="K1613" s="218">
        <f>VLOOKUP(C1613,Hoja2!$D$2:$N$5000,9,FALSE)</f>
        <v>0.22396199999999999</v>
      </c>
      <c r="L1613" s="218">
        <f>VLOOKUP(C1613,Hoja2!$D$2:$N$5000,10,FALSE)</f>
        <v>89.279026999999999</v>
      </c>
      <c r="M1613" s="218">
        <f>VLOOKUP(C1613,Hoja2!$D$2:$N$5000,11,FALSE)</f>
        <v>13.343563</v>
      </c>
    </row>
    <row r="1614" spans="1:13">
      <c r="A1614" s="529"/>
      <c r="B1614" s="529"/>
      <c r="C1614" s="398" t="s">
        <v>5544</v>
      </c>
      <c r="D1614" s="221" t="str">
        <f>VLOOKUP(C1614,Hoja2!$D$2:$N$5000,2,FALSE)</f>
        <v>Comercio</v>
      </c>
      <c r="E1614" s="215">
        <f>VLOOKUP(C1614,Hoja2!$D$2:$N$5000,3,FALSE)</f>
        <v>7</v>
      </c>
      <c r="F1614" s="217">
        <f>VLOOKUP(C1614,Hoja2!$D$2:$N$5000,4,FALSE)</f>
        <v>42552</v>
      </c>
      <c r="G1614" s="217">
        <f>VLOOKUP(C1614,Hoja2!$D$2:$N$5000,5,FALSE)</f>
        <v>44681</v>
      </c>
      <c r="H1614" s="218">
        <f>VLOOKUP(C1614,Hoja2!$D$2:$N$5000,6,FALSE)</f>
        <v>0.22564899999999999</v>
      </c>
      <c r="I1614" s="218">
        <f>VLOOKUP(C1614,Hoja2!$D$2:$N$5000,7,FALSE)</f>
        <v>0.58315499999999998</v>
      </c>
      <c r="J1614" s="218">
        <f>VLOOKUP(C1614,Hoja2!$D$2:$N$5000,8,FALSE)</f>
        <v>0.2547972</v>
      </c>
      <c r="K1614" s="218">
        <f>VLOOKUP(C1614,Hoja2!$D$2:$N$5000,9,FALSE)</f>
        <v>0.22089600000000001</v>
      </c>
      <c r="L1614" s="218">
        <f>VLOOKUP(C1614,Hoja2!$D$2:$N$5000,10,FALSE)</f>
        <v>112.64751699999999</v>
      </c>
      <c r="M1614" s="218">
        <f>VLOOKUP(C1614,Hoja2!$D$2:$N$5000,11,FALSE)</f>
        <v>12.092812</v>
      </c>
    </row>
    <row r="1615" spans="1:13">
      <c r="A1615" s="529"/>
      <c r="B1615" s="529"/>
      <c r="C1615" s="398" t="s">
        <v>5553</v>
      </c>
      <c r="D1615" s="221" t="str">
        <f>VLOOKUP(C1615,Hoja2!$D$2:$N$5000,2,FALSE)</f>
        <v>Comercio</v>
      </c>
      <c r="E1615" s="215">
        <f>VLOOKUP(C1615,Hoja2!$D$2:$N$5000,3,FALSE)</f>
        <v>9</v>
      </c>
      <c r="F1615" s="217">
        <f>VLOOKUP(C1615,Hoja2!$D$2:$N$5000,4,FALSE)</f>
        <v>42552</v>
      </c>
      <c r="G1615" s="217">
        <f>VLOOKUP(C1615,Hoja2!$D$2:$N$5000,5,FALSE)</f>
        <v>44681</v>
      </c>
      <c r="H1615" s="218">
        <f>VLOOKUP(C1615,Hoja2!$D$2:$N$5000,6,FALSE)</f>
        <v>0.23197300000000001</v>
      </c>
      <c r="I1615" s="218">
        <f>VLOOKUP(C1615,Hoja2!$D$2:$N$5000,7,FALSE)</f>
        <v>0.67835199999999996</v>
      </c>
      <c r="J1615" s="218">
        <f>VLOOKUP(C1615,Hoja2!$D$2:$N$5000,8,FALSE)</f>
        <v>0.13414000000000001</v>
      </c>
      <c r="K1615" s="218">
        <f>VLOOKUP(C1615,Hoja2!$D$2:$N$5000,9,FALSE)</f>
        <v>0.130825</v>
      </c>
      <c r="L1615" s="218">
        <f>VLOOKUP(C1615,Hoja2!$D$2:$N$5000,10,FALSE)</f>
        <v>68.742441999999997</v>
      </c>
      <c r="M1615" s="218">
        <f>VLOOKUP(C1615,Hoja2!$D$2:$N$5000,11,FALSE)</f>
        <v>11.960724000000001</v>
      </c>
    </row>
    <row r="1616" spans="1:13">
      <c r="A1616" s="529"/>
      <c r="B1616" s="529"/>
      <c r="C1616" s="398" t="s">
        <v>5974</v>
      </c>
      <c r="D1616" s="221" t="str">
        <f>VLOOKUP(C1616,Hoja2!$D$2:$N$5000,2,FALSE)</f>
        <v>Minería</v>
      </c>
      <c r="E1616" s="215">
        <f>VLOOKUP(C1616,Hoja2!$D$2:$N$5000,3,FALSE)</f>
        <v>6</v>
      </c>
      <c r="F1616" s="217">
        <f>VLOOKUP(C1616,Hoja2!$D$2:$N$5000,4,FALSE)</f>
        <v>43831</v>
      </c>
      <c r="G1616" s="217">
        <f>VLOOKUP(C1616,Hoja2!$D$2:$N$5000,5,FALSE)</f>
        <v>46022</v>
      </c>
      <c r="H1616" s="218">
        <f>VLOOKUP(C1616,Hoja2!$D$2:$N$5000,6,FALSE)</f>
        <v>0.308647</v>
      </c>
      <c r="I1616" s="218">
        <f>VLOOKUP(C1616,Hoja2!$D$2:$N$5000,7,FALSE)</f>
        <v>0.32065500000000002</v>
      </c>
      <c r="J1616" s="218">
        <f>VLOOKUP(C1616,Hoja2!$D$2:$N$5000,8,FALSE)</f>
        <v>0.25497439999999999</v>
      </c>
      <c r="K1616" s="218">
        <f>VLOOKUP(C1616,Hoja2!$D$2:$N$5000,9,FALSE)</f>
        <v>0.19475700000000001</v>
      </c>
      <c r="L1616" s="218">
        <f>VLOOKUP(C1616,Hoja2!$D$2:$N$5000,10,FALSE)</f>
        <v>61.852210999999997</v>
      </c>
      <c r="M1616" s="218">
        <f>VLOOKUP(C1616,Hoja2!$D$2:$N$5000,11,FALSE)</f>
        <v>15.889628999999999</v>
      </c>
    </row>
    <row r="1617" spans="1:13">
      <c r="A1617" s="529"/>
      <c r="B1617" s="529"/>
      <c r="C1617" s="398" t="s">
        <v>6041</v>
      </c>
      <c r="D1617" s="221" t="str">
        <f>VLOOKUP(C1617,Hoja2!$D$2:$N$5000,2,FALSE)</f>
        <v>Minería</v>
      </c>
      <c r="E1617" s="215">
        <f>VLOOKUP(C1617,Hoja2!$D$2:$N$5000,3,FALSE)</f>
        <v>6</v>
      </c>
      <c r="F1617" s="217">
        <f>VLOOKUP(C1617,Hoja2!$D$2:$N$5000,4,FALSE)</f>
        <v>43831</v>
      </c>
      <c r="G1617" s="217">
        <f>VLOOKUP(C1617,Hoja2!$D$2:$N$5000,5,FALSE)</f>
        <v>46022</v>
      </c>
      <c r="H1617" s="218">
        <f>VLOOKUP(C1617,Hoja2!$D$2:$N$5000,6,FALSE)</f>
        <v>0.32425700000000002</v>
      </c>
      <c r="I1617" s="218">
        <f>VLOOKUP(C1617,Hoja2!$D$2:$N$5000,7,FALSE)</f>
        <v>0.34504800000000002</v>
      </c>
      <c r="J1617" s="218">
        <f>VLOOKUP(C1617,Hoja2!$D$2:$N$5000,8,FALSE)</f>
        <v>1.091E-2</v>
      </c>
      <c r="K1617" s="218">
        <f>VLOOKUP(C1617,Hoja2!$D$2:$N$5000,9,FALSE)</f>
        <v>1.1094E-2</v>
      </c>
      <c r="L1617" s="218">
        <f>VLOOKUP(C1617,Hoja2!$D$2:$N$5000,10,FALSE)</f>
        <v>2.8479109999999999</v>
      </c>
      <c r="M1617" s="218">
        <f>VLOOKUP(C1617,Hoja2!$D$2:$N$5000,11,FALSE)</f>
        <v>17.595182999999999</v>
      </c>
    </row>
    <row r="1618" spans="1:13">
      <c r="A1618" s="529"/>
      <c r="B1618" s="529"/>
      <c r="C1618" s="398" t="s">
        <v>1740</v>
      </c>
      <c r="D1618" s="221" t="str">
        <f>VLOOKUP(C1618,Hoja2!$D$2:$N$5000,2,FALSE)</f>
        <v>Minería</v>
      </c>
      <c r="E1618" s="215">
        <f>VLOOKUP(C1618,Hoja2!$D$2:$N$5000,3,FALSE)</f>
        <v>5</v>
      </c>
      <c r="F1618" s="217">
        <f>VLOOKUP(C1618,Hoja2!$D$2:$N$5000,4,FALSE)</f>
        <v>42736</v>
      </c>
      <c r="G1618" s="217">
        <f>VLOOKUP(C1618,Hoja2!$D$2:$N$5000,5,FALSE)</f>
        <v>44561</v>
      </c>
      <c r="H1618" s="218">
        <f>VLOOKUP(C1618,Hoja2!$D$2:$N$5000,6,FALSE)</f>
        <v>0.217446</v>
      </c>
      <c r="I1618" s="218">
        <f>VLOOKUP(C1618,Hoja2!$D$2:$N$5000,7,FALSE)</f>
        <v>0.51860499999999998</v>
      </c>
      <c r="J1618" s="218">
        <f>VLOOKUP(C1618,Hoja2!$D$2:$N$5000,8,FALSE)</f>
        <v>1.3173007999999999</v>
      </c>
      <c r="K1618" s="218">
        <f>VLOOKUP(C1618,Hoja2!$D$2:$N$5000,9,FALSE)</f>
        <v>1.302454</v>
      </c>
      <c r="L1618" s="218">
        <f>VLOOKUP(C1618,Hoja2!$D$2:$N$5000,10,FALSE)</f>
        <v>516.80997200000002</v>
      </c>
      <c r="M1618" s="218">
        <f>VLOOKUP(C1618,Hoja2!$D$2:$N$5000,11,FALSE)</f>
        <v>17.479393999999999</v>
      </c>
    </row>
    <row r="1619" spans="1:13">
      <c r="A1619" s="529"/>
      <c r="B1619" s="529"/>
      <c r="C1619" s="398" t="s">
        <v>3338</v>
      </c>
      <c r="D1619" s="221" t="str">
        <f>VLOOKUP(C1619,Hoja2!$D$2:$N$5000,2,FALSE)</f>
        <v>Otros</v>
      </c>
      <c r="E1619" s="215">
        <f>VLOOKUP(C1619,Hoja2!$D$2:$N$5000,3,FALSE)</f>
        <v>7</v>
      </c>
      <c r="F1619" s="217">
        <f>VLOOKUP(C1619,Hoja2!$D$2:$N$5000,4,FALSE)</f>
        <v>43374</v>
      </c>
      <c r="G1619" s="217">
        <f>VLOOKUP(C1619,Hoja2!$D$2:$N$5000,5,FALSE)</f>
        <v>44469</v>
      </c>
      <c r="H1619" s="218">
        <f>VLOOKUP(C1619,Hoja2!$D$2:$N$5000,6,FALSE)</f>
        <v>0.19741800000000001</v>
      </c>
      <c r="I1619" s="218">
        <f>VLOOKUP(C1619,Hoja2!$D$2:$N$5000,7,FALSE)</f>
        <v>0.66866999999999999</v>
      </c>
      <c r="J1619" s="218">
        <f>VLOOKUP(C1619,Hoja2!$D$2:$N$5000,8,FALSE)</f>
        <v>2.4711284</v>
      </c>
      <c r="K1619" s="218">
        <f>VLOOKUP(C1619,Hoja2!$D$2:$N$5000,9,FALSE)</f>
        <v>2.4603830000000002</v>
      </c>
      <c r="L1619" s="218">
        <f>VLOOKUP(C1619,Hoja2!$D$2:$N$5000,10,FALSE)</f>
        <v>1252.72226</v>
      </c>
      <c r="M1619" s="218">
        <f>VLOOKUP(C1619,Hoja2!$D$2:$N$5000,11,FALSE)</f>
        <v>14.725842</v>
      </c>
    </row>
    <row r="1620" spans="1:13">
      <c r="A1620" s="529"/>
      <c r="B1620" s="529"/>
      <c r="C1620" s="398" t="s">
        <v>651</v>
      </c>
      <c r="D1620" s="221" t="str">
        <f>VLOOKUP(C1620,Hoja2!$D$2:$N$5000,2,FALSE)</f>
        <v>Vidrios, cauchos y plásticos</v>
      </c>
      <c r="E1620" s="215">
        <f>VLOOKUP(C1620,Hoja2!$D$2:$N$5000,3,FALSE)</f>
        <v>7</v>
      </c>
      <c r="F1620" s="217">
        <f>VLOOKUP(C1620,Hoja2!$D$2:$N$5000,4,FALSE)</f>
        <v>43525</v>
      </c>
      <c r="G1620" s="217">
        <f>VLOOKUP(C1620,Hoja2!$D$2:$N$5000,5,FALSE)</f>
        <v>44620</v>
      </c>
      <c r="H1620" s="218">
        <f>VLOOKUP(C1620,Hoja2!$D$2:$N$5000,6,FALSE)</f>
        <v>0.20516599999999999</v>
      </c>
      <c r="I1620" s="218">
        <f>VLOOKUP(C1620,Hoja2!$D$2:$N$5000,7,FALSE)</f>
        <v>0.67893099999999995</v>
      </c>
      <c r="J1620" s="218">
        <f>VLOOKUP(C1620,Hoja2!$D$2:$N$5000,8,FALSE)</f>
        <v>2.8229587999999999</v>
      </c>
      <c r="K1620" s="218">
        <f>VLOOKUP(C1620,Hoja2!$D$2:$N$5000,9,FALSE)</f>
        <v>2.876595</v>
      </c>
      <c r="L1620" s="218">
        <f>VLOOKUP(C1620,Hoja2!$D$2:$N$5000,10,FALSE)</f>
        <v>1453.040199</v>
      </c>
      <c r="M1620" s="218">
        <f>VLOOKUP(C1620,Hoja2!$D$2:$N$5000,11,FALSE)</f>
        <v>14.797560000000001</v>
      </c>
    </row>
    <row r="1621" spans="1:13">
      <c r="A1621" s="529"/>
      <c r="B1621" s="529"/>
      <c r="C1621" s="398" t="s">
        <v>5647</v>
      </c>
      <c r="D1621" s="221" t="str">
        <f>VLOOKUP(C1621,Hoja2!$D$2:$N$5000,2,FALSE)</f>
        <v>Otros</v>
      </c>
      <c r="E1621" s="215">
        <f>VLOOKUP(C1621,Hoja2!$D$2:$N$5000,3,FALSE)</f>
        <v>7</v>
      </c>
      <c r="F1621" s="217">
        <f>VLOOKUP(C1621,Hoja2!$D$2:$N$5000,4,FALSE)</f>
        <v>43709</v>
      </c>
      <c r="G1621" s="217">
        <f>VLOOKUP(C1621,Hoja2!$D$2:$N$5000,5,FALSE)</f>
        <v>44804</v>
      </c>
      <c r="H1621" s="218">
        <f>VLOOKUP(C1621,Hoja2!$D$2:$N$5000,6,FALSE)</f>
        <v>0.188717</v>
      </c>
      <c r="I1621" s="218">
        <f>VLOOKUP(C1621,Hoja2!$D$2:$N$5000,7,FALSE)</f>
        <v>0.58952099999999996</v>
      </c>
      <c r="J1621" s="218">
        <f>VLOOKUP(C1621,Hoja2!$D$2:$N$5000,8,FALSE)</f>
        <v>0.2941088</v>
      </c>
      <c r="K1621" s="218">
        <f>VLOOKUP(C1621,Hoja2!$D$2:$N$5000,9,FALSE)</f>
        <v>0.263347</v>
      </c>
      <c r="L1621" s="218">
        <f>VLOOKUP(C1621,Hoja2!$D$2:$N$5000,10,FALSE)</f>
        <v>131.44815600000001</v>
      </c>
      <c r="M1621" s="218">
        <f>VLOOKUP(C1621,Hoja2!$D$2:$N$5000,11,FALSE)</f>
        <v>14.93943</v>
      </c>
    </row>
    <row r="1622" spans="1:13">
      <c r="A1622" s="529"/>
      <c r="B1622" s="529"/>
      <c r="C1622" s="398" t="s">
        <v>2799</v>
      </c>
      <c r="D1622" s="221" t="str">
        <f>VLOOKUP(C1622,Hoja2!$D$2:$N$5000,2,FALSE)</f>
        <v>Comercio</v>
      </c>
      <c r="E1622" s="215">
        <f>VLOOKUP(C1622,Hoja2!$D$2:$N$5000,3,FALSE)</f>
        <v>6</v>
      </c>
      <c r="F1622" s="217">
        <f>VLOOKUP(C1622,Hoja2!$D$2:$N$5000,4,FALSE)</f>
        <v>43160</v>
      </c>
      <c r="G1622" s="217">
        <f>VLOOKUP(C1622,Hoja2!$D$2:$N$5000,5,FALSE)</f>
        <v>45077</v>
      </c>
      <c r="H1622" s="218">
        <f>VLOOKUP(C1622,Hoja2!$D$2:$N$5000,6,FALSE)</f>
        <v>9.2789999999999997E-2</v>
      </c>
      <c r="I1622" s="218">
        <f>VLOOKUP(C1622,Hoja2!$D$2:$N$5000,7,FALSE)</f>
        <v>0.13358</v>
      </c>
      <c r="J1622" s="218">
        <f>VLOOKUP(C1622,Hoja2!$D$2:$N$5000,8,FALSE)</f>
        <v>0.383876</v>
      </c>
      <c r="K1622" s="218">
        <f>VLOOKUP(C1622,Hoja2!$D$2:$N$5000,9,FALSE)</f>
        <v>0.121617</v>
      </c>
      <c r="L1622" s="218">
        <f>VLOOKUP(C1622,Hoja2!$D$2:$N$5000,10,FALSE)</f>
        <v>38.792051000000001</v>
      </c>
      <c r="M1622" s="218">
        <f>VLOOKUP(C1622,Hoja2!$D$2:$N$5000,11,FALSE)</f>
        <v>19.410664000000001</v>
      </c>
    </row>
    <row r="1623" spans="1:13">
      <c r="A1623" s="529"/>
      <c r="B1623" s="529"/>
      <c r="C1623" s="398" t="s">
        <v>501</v>
      </c>
      <c r="D1623" s="221" t="str">
        <f>VLOOKUP(C1623,Hoja2!$D$2:$N$5000,2,FALSE)</f>
        <v>Textiles</v>
      </c>
      <c r="E1623" s="215">
        <f>VLOOKUP(C1623,Hoja2!$D$2:$N$5000,3,FALSE)</f>
        <v>7</v>
      </c>
      <c r="F1623" s="217">
        <f>VLOOKUP(C1623,Hoja2!$D$2:$N$5000,4,FALSE)</f>
        <v>44470</v>
      </c>
      <c r="G1623" s="217">
        <f>VLOOKUP(C1623,Hoja2!$D$2:$N$5000,5,FALSE)</f>
        <v>45565</v>
      </c>
      <c r="H1623" s="218">
        <f>VLOOKUP(C1623,Hoja2!$D$2:$N$5000,6,FALSE)</f>
        <v>0.166184</v>
      </c>
      <c r="I1623" s="218">
        <f>VLOOKUP(C1623,Hoja2!$D$2:$N$5000,7,FALSE)</f>
        <v>0.542794</v>
      </c>
      <c r="J1623" s="218">
        <f>VLOOKUP(C1623,Hoja2!$D$2:$N$5000,8,FALSE)</f>
        <v>0.45014159999999998</v>
      </c>
      <c r="K1623" s="218">
        <f>VLOOKUP(C1623,Hoja2!$D$2:$N$5000,9,FALSE)</f>
        <v>0.394399</v>
      </c>
      <c r="L1623" s="218">
        <f>VLOOKUP(C1623,Hoja2!$D$2:$N$5000,10,FALSE)</f>
        <v>181.78486000000001</v>
      </c>
      <c r="M1623" s="218">
        <f>VLOOKUP(C1623,Hoja2!$D$2:$N$5000,11,FALSE)</f>
        <v>13.160765</v>
      </c>
    </row>
    <row r="1624" spans="1:13">
      <c r="A1624" s="529"/>
      <c r="B1624" s="529"/>
      <c r="C1624" s="398" t="s">
        <v>503</v>
      </c>
      <c r="D1624" s="221" t="str">
        <f>VLOOKUP(C1624,Hoja2!$D$2:$N$5000,2,FALSE)</f>
        <v>Textiles</v>
      </c>
      <c r="E1624" s="215">
        <f>VLOOKUP(C1624,Hoja2!$D$2:$N$5000,3,FALSE)</f>
        <v>7</v>
      </c>
      <c r="F1624" s="217">
        <f>VLOOKUP(C1624,Hoja2!$D$2:$N$5000,4,FALSE)</f>
        <v>44470</v>
      </c>
      <c r="G1624" s="217">
        <f>VLOOKUP(C1624,Hoja2!$D$2:$N$5000,5,FALSE)</f>
        <v>45565</v>
      </c>
      <c r="H1624" s="218">
        <f>VLOOKUP(C1624,Hoja2!$D$2:$N$5000,6,FALSE)</f>
        <v>0.19724</v>
      </c>
      <c r="I1624" s="218">
        <f>VLOOKUP(C1624,Hoja2!$D$2:$N$5000,7,FALSE)</f>
        <v>0.68729799999999996</v>
      </c>
      <c r="J1624" s="218">
        <f>VLOOKUP(C1624,Hoja2!$D$2:$N$5000,8,FALSE)</f>
        <v>1.389656</v>
      </c>
      <c r="K1624" s="218">
        <f>VLOOKUP(C1624,Hoja2!$D$2:$N$5000,9,FALSE)</f>
        <v>1.328057</v>
      </c>
      <c r="L1624" s="218">
        <f>VLOOKUP(C1624,Hoja2!$D$2:$N$5000,10,FALSE)</f>
        <v>710.60113100000001</v>
      </c>
      <c r="M1624" s="218">
        <f>VLOOKUP(C1624,Hoja2!$D$2:$N$5000,11,FALSE)</f>
        <v>12.474030000000001</v>
      </c>
    </row>
    <row r="1625" spans="1:13">
      <c r="A1625" s="529"/>
      <c r="B1625" s="529"/>
      <c r="C1625" s="398" t="s">
        <v>2864</v>
      </c>
      <c r="D1625" s="221" t="str">
        <f>VLOOKUP(C1625,Hoja2!$D$2:$N$5000,2,FALSE)</f>
        <v>Comercio</v>
      </c>
      <c r="E1625" s="215">
        <f>VLOOKUP(C1625,Hoja2!$D$2:$N$5000,3,FALSE)</f>
        <v>6</v>
      </c>
      <c r="F1625" s="217">
        <f>VLOOKUP(C1625,Hoja2!$D$2:$N$5000,4,FALSE)</f>
        <v>43191</v>
      </c>
      <c r="G1625" s="217">
        <f>VLOOKUP(C1625,Hoja2!$D$2:$N$5000,5,FALSE)</f>
        <v>45016</v>
      </c>
      <c r="H1625" s="218">
        <f>VLOOKUP(C1625,Hoja2!$D$2:$N$5000,6,FALSE)</f>
        <v>0.23153099999999999</v>
      </c>
      <c r="I1625" s="218">
        <f>VLOOKUP(C1625,Hoja2!$D$2:$N$5000,7,FALSE)</f>
        <v>0.61544100000000002</v>
      </c>
      <c r="J1625" s="218">
        <f>VLOOKUP(C1625,Hoja2!$D$2:$N$5000,8,FALSE)</f>
        <v>3.1518400000000002E-2</v>
      </c>
      <c r="K1625" s="218">
        <f>VLOOKUP(C1625,Hoja2!$D$2:$N$5000,9,FALSE)</f>
        <v>2.8760999999999998E-2</v>
      </c>
      <c r="L1625" s="218">
        <f>VLOOKUP(C1625,Hoja2!$D$2:$N$5000,10,FALSE)</f>
        <v>14.674377</v>
      </c>
      <c r="M1625" s="218">
        <f>VLOOKUP(C1625,Hoja2!$D$2:$N$5000,11,FALSE)</f>
        <v>16.753397</v>
      </c>
    </row>
    <row r="1626" spans="1:13">
      <c r="A1626" s="529"/>
      <c r="B1626" s="529"/>
      <c r="C1626" s="398" t="s">
        <v>2866</v>
      </c>
      <c r="D1626" s="221" t="str">
        <f>VLOOKUP(C1626,Hoja2!$D$2:$N$5000,2,FALSE)</f>
        <v>Comercio</v>
      </c>
      <c r="E1626" s="215">
        <f>VLOOKUP(C1626,Hoja2!$D$2:$N$5000,3,FALSE)</f>
        <v>7</v>
      </c>
      <c r="F1626" s="217">
        <f>VLOOKUP(C1626,Hoja2!$D$2:$N$5000,4,FALSE)</f>
        <v>43191</v>
      </c>
      <c r="G1626" s="217">
        <f>VLOOKUP(C1626,Hoja2!$D$2:$N$5000,5,FALSE)</f>
        <v>45016</v>
      </c>
      <c r="H1626" s="218">
        <f>VLOOKUP(C1626,Hoja2!$D$2:$N$5000,6,FALSE)</f>
        <v>0.15060899999999999</v>
      </c>
      <c r="I1626" s="218">
        <f>VLOOKUP(C1626,Hoja2!$D$2:$N$5000,7,FALSE)</f>
        <v>0.40149499999999999</v>
      </c>
      <c r="J1626" s="218">
        <f>VLOOKUP(C1626,Hoja2!$D$2:$N$5000,8,FALSE)</f>
        <v>0.80240880000000003</v>
      </c>
      <c r="K1626" s="218">
        <f>VLOOKUP(C1626,Hoja2!$D$2:$N$5000,9,FALSE)</f>
        <v>0.307583</v>
      </c>
      <c r="L1626" s="218">
        <f>VLOOKUP(C1626,Hoja2!$D$2:$N$5000,10,FALSE)</f>
        <v>244.243853</v>
      </c>
      <c r="M1626" s="218">
        <f>VLOOKUP(C1626,Hoja2!$D$2:$N$5000,11,FALSE)</f>
        <v>15.153184</v>
      </c>
    </row>
    <row r="1627" spans="1:13">
      <c r="A1627" s="529"/>
      <c r="B1627" s="529"/>
      <c r="C1627" s="398" t="s">
        <v>2868</v>
      </c>
      <c r="D1627" s="221" t="str">
        <f>VLOOKUP(C1627,Hoja2!$D$2:$N$5000,2,FALSE)</f>
        <v>Comercio</v>
      </c>
      <c r="E1627" s="215">
        <f>VLOOKUP(C1627,Hoja2!$D$2:$N$5000,3,FALSE)</f>
        <v>7</v>
      </c>
      <c r="F1627" s="217">
        <f>VLOOKUP(C1627,Hoja2!$D$2:$N$5000,4,FALSE)</f>
        <v>43191</v>
      </c>
      <c r="G1627" s="217">
        <f>VLOOKUP(C1627,Hoja2!$D$2:$N$5000,5,FALSE)</f>
        <v>45016</v>
      </c>
      <c r="H1627" s="218">
        <f>VLOOKUP(C1627,Hoja2!$D$2:$N$5000,6,FALSE)</f>
        <v>0.237037</v>
      </c>
      <c r="I1627" s="218">
        <f>VLOOKUP(C1627,Hoja2!$D$2:$N$5000,7,FALSE)</f>
        <v>0.39557999999999999</v>
      </c>
      <c r="J1627" s="218">
        <f>VLOOKUP(C1627,Hoja2!$D$2:$N$5000,8,FALSE)</f>
        <v>0.26490839999999999</v>
      </c>
      <c r="K1627" s="218">
        <f>VLOOKUP(C1627,Hoja2!$D$2:$N$5000,9,FALSE)</f>
        <v>0.23552600000000001</v>
      </c>
      <c r="L1627" s="218">
        <f>VLOOKUP(C1627,Hoja2!$D$2:$N$5000,10,FALSE)</f>
        <v>79.446965000000006</v>
      </c>
      <c r="M1627" s="218">
        <f>VLOOKUP(C1627,Hoja2!$D$2:$N$5000,11,FALSE)</f>
        <v>19.047955000000002</v>
      </c>
    </row>
    <row r="1628" spans="1:13">
      <c r="A1628" s="529"/>
      <c r="B1628" s="529"/>
      <c r="C1628" s="398" t="s">
        <v>544</v>
      </c>
      <c r="D1628" s="221" t="str">
        <f>VLOOKUP(C1628,Hoja2!$D$2:$N$5000,2,FALSE)</f>
        <v>Vidrios, cauchos y plásticos</v>
      </c>
      <c r="E1628" s="215">
        <f>VLOOKUP(C1628,Hoja2!$D$2:$N$5000,3,FALSE)</f>
        <v>7</v>
      </c>
      <c r="F1628" s="217">
        <f>VLOOKUP(C1628,Hoja2!$D$2:$N$5000,4,FALSE)</f>
        <v>43466</v>
      </c>
      <c r="G1628" s="217">
        <f>VLOOKUP(C1628,Hoja2!$D$2:$N$5000,5,FALSE)</f>
        <v>45291</v>
      </c>
      <c r="H1628" s="218">
        <f>VLOOKUP(C1628,Hoja2!$D$2:$N$5000,6,FALSE)</f>
        <v>0.19756799999999999</v>
      </c>
      <c r="I1628" s="218">
        <f>VLOOKUP(C1628,Hoja2!$D$2:$N$5000,7,FALSE)</f>
        <v>0.44528600000000002</v>
      </c>
      <c r="J1628" s="218">
        <f>VLOOKUP(C1628,Hoja2!$D$2:$N$5000,8,FALSE)</f>
        <v>1.2853104</v>
      </c>
      <c r="K1628" s="218">
        <f>VLOOKUP(C1628,Hoja2!$D$2:$N$5000,9,FALSE)</f>
        <v>1.169197</v>
      </c>
      <c r="L1628" s="218">
        <f>VLOOKUP(C1628,Hoja2!$D$2:$N$5000,10,FALSE)</f>
        <v>433.90472</v>
      </c>
      <c r="M1628" s="218">
        <f>VLOOKUP(C1628,Hoja2!$D$2:$N$5000,11,FALSE)</f>
        <v>14.547891999999999</v>
      </c>
    </row>
    <row r="1629" spans="1:13">
      <c r="A1629" s="529"/>
      <c r="B1629" s="529"/>
      <c r="C1629" s="398" t="s">
        <v>5554</v>
      </c>
      <c r="D1629" s="221" t="str">
        <f>VLOOKUP(C1629,Hoja2!$D$2:$N$5000,2,FALSE)</f>
        <v>Minería</v>
      </c>
      <c r="E1629" s="215">
        <f>VLOOKUP(C1629,Hoja2!$D$2:$N$5000,3,FALSE)</f>
        <v>7</v>
      </c>
      <c r="F1629" s="217">
        <f>VLOOKUP(C1629,Hoja2!$D$2:$N$5000,4,FALSE)</f>
        <v>41679</v>
      </c>
      <c r="G1629" s="217">
        <f>VLOOKUP(C1629,Hoja2!$D$2:$N$5000,5,FALSE)</f>
        <v>45777</v>
      </c>
      <c r="H1629" s="218">
        <f>VLOOKUP(C1629,Hoja2!$D$2:$N$5000,6,FALSE)</f>
        <v>0.196025</v>
      </c>
      <c r="I1629" s="218">
        <f>VLOOKUP(C1629,Hoja2!$D$2:$N$5000,7,FALSE)</f>
        <v>0.79292099999999999</v>
      </c>
      <c r="J1629" s="218">
        <f>VLOOKUP(C1629,Hoja2!$D$2:$N$5000,8,FALSE)</f>
        <v>15.7267352</v>
      </c>
      <c r="K1629" s="218">
        <f>VLOOKUP(C1629,Hoja2!$D$2:$N$5000,9,FALSE)</f>
        <v>15.319091</v>
      </c>
      <c r="L1629" s="218">
        <f>VLOOKUP(C1629,Hoja2!$D$2:$N$5000,10,FALSE)</f>
        <v>9454.0038829999994</v>
      </c>
      <c r="M1629" s="218">
        <f>VLOOKUP(C1629,Hoja2!$D$2:$N$5000,11,FALSE)</f>
        <v>16.253361999999999</v>
      </c>
    </row>
    <row r="1630" spans="1:13">
      <c r="A1630" s="529"/>
      <c r="B1630" s="529"/>
      <c r="C1630" s="398" t="s">
        <v>4849</v>
      </c>
      <c r="D1630" s="221" t="str">
        <f>VLOOKUP(C1630,Hoja2!$D$2:$N$5000,2,FALSE)</f>
        <v>Textiles</v>
      </c>
      <c r="E1630" s="215">
        <f>VLOOKUP(C1630,Hoja2!$D$2:$N$5000,3,FALSE)</f>
        <v>6</v>
      </c>
      <c r="F1630" s="217">
        <f>VLOOKUP(C1630,Hoja2!$D$2:$N$5000,4,FALSE)</f>
        <v>43586</v>
      </c>
      <c r="G1630" s="217">
        <f>VLOOKUP(C1630,Hoja2!$D$2:$N$5000,5,FALSE)</f>
        <v>45291</v>
      </c>
      <c r="H1630" s="218">
        <f>VLOOKUP(C1630,Hoja2!$D$2:$N$5000,6,FALSE)</f>
        <v>0.20696200000000001</v>
      </c>
      <c r="I1630" s="218">
        <f>VLOOKUP(C1630,Hoja2!$D$2:$N$5000,7,FALSE)</f>
        <v>0.75261400000000001</v>
      </c>
      <c r="J1630" s="218">
        <f>VLOOKUP(C1630,Hoja2!$D$2:$N$5000,8,FALSE)</f>
        <v>1.3843780000000001</v>
      </c>
      <c r="K1630" s="218">
        <f>VLOOKUP(C1630,Hoja2!$D$2:$N$5000,9,FALSE)</f>
        <v>1.4076360000000001</v>
      </c>
      <c r="L1630" s="218">
        <f>VLOOKUP(C1630,Hoja2!$D$2:$N$5000,10,FALSE)</f>
        <v>788.19901900000002</v>
      </c>
      <c r="M1630" s="218">
        <f>VLOOKUP(C1630,Hoja2!$D$2:$N$5000,11,FALSE)</f>
        <v>13.762428</v>
      </c>
    </row>
    <row r="1631" spans="1:13">
      <c r="A1631" s="529"/>
      <c r="B1631" s="529"/>
      <c r="C1631" s="398" t="s">
        <v>7245</v>
      </c>
      <c r="D1631" s="221" t="str">
        <f>VLOOKUP(C1631,Hoja2!$D$2:$N$5000,2,FALSE)</f>
        <v>Químicos</v>
      </c>
      <c r="E1631" s="278">
        <f>VLOOKUP(C1631,Hoja2!$D$2:$N$5000,3,FALSE)</f>
        <v>7</v>
      </c>
      <c r="F1631" s="217">
        <f>VLOOKUP(C1631,Hoja2!$D$2:$N$5000,4,FALSE)</f>
        <v>44378</v>
      </c>
      <c r="G1631" s="217">
        <f>VLOOKUP(C1631,Hoja2!$D$2:$N$5000,5,FALSE)</f>
        <v>45473</v>
      </c>
      <c r="H1631" s="218">
        <f>VLOOKUP(C1631,Hoja2!$D$2:$N$5000,6,FALSE)</f>
        <v>0.21984699999999999</v>
      </c>
      <c r="I1631" s="218">
        <f>VLOOKUP(C1631,Hoja2!$D$2:$N$5000,7,FALSE)</f>
        <v>0.60596700000000003</v>
      </c>
      <c r="J1631" s="218">
        <f>VLOOKUP(C1631,Hoja2!$D$2:$N$5000,8,FALSE)</f>
        <v>0.83119240000000005</v>
      </c>
      <c r="K1631" s="218">
        <f>VLOOKUP(C1631,Hoja2!$D$2:$N$5000,9,FALSE)</f>
        <v>0.84515700000000005</v>
      </c>
      <c r="L1631" s="218">
        <f>VLOOKUP(C1631,Hoja2!$D$2:$N$5000,10,FALSE)</f>
        <v>381.02993400000003</v>
      </c>
      <c r="M1631" s="218">
        <f>VLOOKUP(C1631,Hoja2!$D$2:$N$5000,11,FALSE)</f>
        <v>13.049853000000001</v>
      </c>
    </row>
    <row r="1632" spans="1:13">
      <c r="A1632" s="529"/>
      <c r="B1632" s="529"/>
      <c r="C1632" s="398" t="s">
        <v>5555</v>
      </c>
      <c r="D1632" s="221" t="str">
        <f>VLOOKUP(C1632,Hoja2!$D$2:$N$5000,2,FALSE)</f>
        <v>Otros</v>
      </c>
      <c r="E1632" s="278">
        <f>VLOOKUP(C1632,Hoja2!$D$2:$N$5000,3,FALSE)</f>
        <v>7</v>
      </c>
      <c r="F1632" s="217">
        <f>VLOOKUP(C1632,Hoja2!$D$2:$N$5000,4,FALSE)</f>
        <v>44378</v>
      </c>
      <c r="G1632" s="217">
        <f>VLOOKUP(C1632,Hoja2!$D$2:$N$5000,5,FALSE)</f>
        <v>45261</v>
      </c>
      <c r="H1632" s="218">
        <f>VLOOKUP(C1632,Hoja2!$D$2:$N$5000,6,FALSE)</f>
        <v>0.20669100000000001</v>
      </c>
      <c r="I1632" s="218">
        <f>VLOOKUP(C1632,Hoja2!$D$2:$N$5000,7,FALSE)</f>
        <v>0.82794000000000001</v>
      </c>
      <c r="J1632" s="218">
        <f>VLOOKUP(C1632,Hoja2!$D$2:$N$5000,8,FALSE)</f>
        <v>0.17512240000000001</v>
      </c>
      <c r="K1632" s="218">
        <f>VLOOKUP(C1632,Hoja2!$D$2:$N$5000,9,FALSE)</f>
        <v>0.155783</v>
      </c>
      <c r="L1632" s="218">
        <f>VLOOKUP(C1632,Hoja2!$D$2:$N$5000,10,FALSE)</f>
        <v>109.922839</v>
      </c>
      <c r="M1632" s="218">
        <f>VLOOKUP(C1632,Hoja2!$D$2:$N$5000,11,FALSE)</f>
        <v>6.6018920000000003</v>
      </c>
    </row>
    <row r="1633" spans="1:13">
      <c r="A1633" s="529"/>
      <c r="B1633" s="529"/>
      <c r="C1633" s="398" t="s">
        <v>5556</v>
      </c>
      <c r="D1633" s="221" t="str">
        <f>VLOOKUP(C1633,Hoja2!$D$2:$N$5000,2,FALSE)</f>
        <v>Otros</v>
      </c>
      <c r="E1633" s="278">
        <f>VLOOKUP(C1633,Hoja2!$D$2:$N$5000,3,FALSE)</f>
        <v>7</v>
      </c>
      <c r="F1633" s="217">
        <f>VLOOKUP(C1633,Hoja2!$D$2:$N$5000,4,FALSE)</f>
        <v>43282</v>
      </c>
      <c r="G1633" s="217">
        <f>VLOOKUP(C1633,Hoja2!$D$2:$N$5000,5,FALSE)</f>
        <v>45473</v>
      </c>
      <c r="H1633" s="218">
        <f>VLOOKUP(C1633,Hoja2!$D$2:$N$5000,6,FALSE)</f>
        <v>0.204484</v>
      </c>
      <c r="I1633" s="218">
        <f>VLOOKUP(C1633,Hoja2!$D$2:$N$5000,7,FALSE)</f>
        <v>0.85346100000000003</v>
      </c>
      <c r="J1633" s="218">
        <f>VLOOKUP(C1633,Hoja2!$D$2:$N$5000,8,FALSE)</f>
        <v>0.2729972</v>
      </c>
      <c r="K1633" s="218">
        <f>VLOOKUP(C1633,Hoja2!$D$2:$N$5000,9,FALSE)</f>
        <v>0.257575</v>
      </c>
      <c r="L1633" s="218">
        <f>VLOOKUP(C1633,Hoja2!$D$2:$N$5000,10,FALSE)</f>
        <v>176.63820000000001</v>
      </c>
      <c r="M1633" s="218">
        <f>VLOOKUP(C1633,Hoja2!$D$2:$N$5000,11,FALSE)</f>
        <v>11.965104</v>
      </c>
    </row>
    <row r="1634" spans="1:13">
      <c r="A1634" s="529"/>
      <c r="B1634" s="529"/>
      <c r="C1634" s="398" t="s">
        <v>5557</v>
      </c>
      <c r="D1634" s="221" t="str">
        <f>VLOOKUP(C1634,Hoja2!$D$2:$N$5000,2,FALSE)</f>
        <v>Otros</v>
      </c>
      <c r="E1634" s="278">
        <f>VLOOKUP(C1634,Hoja2!$D$2:$N$5000,3,FALSE)</f>
        <v>7</v>
      </c>
      <c r="F1634" s="217">
        <f>VLOOKUP(C1634,Hoja2!$D$2:$N$5000,4,FALSE)</f>
        <v>43282</v>
      </c>
      <c r="G1634" s="217">
        <f>VLOOKUP(C1634,Hoja2!$D$2:$N$5000,5,FALSE)</f>
        <v>45473</v>
      </c>
      <c r="H1634" s="218">
        <f>VLOOKUP(C1634,Hoja2!$D$2:$N$5000,6,FALSE)</f>
        <v>0.20837700000000001</v>
      </c>
      <c r="I1634" s="218">
        <f>VLOOKUP(C1634,Hoja2!$D$2:$N$5000,7,FALSE)</f>
        <v>0.94016299999999997</v>
      </c>
      <c r="J1634" s="218">
        <f>VLOOKUP(C1634,Hoja2!$D$2:$N$5000,8,FALSE)</f>
        <v>0.69887239999999995</v>
      </c>
      <c r="K1634" s="218">
        <f>VLOOKUP(C1634,Hoja2!$D$2:$N$5000,9,FALSE)</f>
        <v>0.68576700000000002</v>
      </c>
      <c r="L1634" s="218">
        <f>VLOOKUP(C1634,Hoja2!$D$2:$N$5000,10,FALSE)</f>
        <v>498.13129400000003</v>
      </c>
      <c r="M1634" s="218">
        <f>VLOOKUP(C1634,Hoja2!$D$2:$N$5000,11,FALSE)</f>
        <v>11.778895</v>
      </c>
    </row>
    <row r="1635" spans="1:13">
      <c r="A1635" s="529"/>
      <c r="B1635" s="529"/>
      <c r="C1635" s="398" t="s">
        <v>5558</v>
      </c>
      <c r="D1635" s="221" t="str">
        <f>VLOOKUP(C1635,Hoja2!$D$2:$N$5000,2,FALSE)</f>
        <v>Otros</v>
      </c>
      <c r="E1635" s="278">
        <f>VLOOKUP(C1635,Hoja2!$D$2:$N$5000,3,FALSE)</f>
        <v>7</v>
      </c>
      <c r="F1635" s="217">
        <f>VLOOKUP(C1635,Hoja2!$D$2:$N$5000,4,FALSE)</f>
        <v>43282</v>
      </c>
      <c r="G1635" s="217">
        <f>VLOOKUP(C1635,Hoja2!$D$2:$N$5000,5,FALSE)</f>
        <v>45473</v>
      </c>
      <c r="H1635" s="218">
        <f>VLOOKUP(C1635,Hoja2!$D$2:$N$5000,6,FALSE)</f>
        <v>0.19883400000000001</v>
      </c>
      <c r="I1635" s="218">
        <f>VLOOKUP(C1635,Hoja2!$D$2:$N$5000,7,FALSE)</f>
        <v>0.67335400000000001</v>
      </c>
      <c r="J1635" s="218">
        <f>VLOOKUP(C1635,Hoja2!$D$2:$N$5000,8,FALSE)</f>
        <v>0.45256839999999998</v>
      </c>
      <c r="K1635" s="218">
        <f>VLOOKUP(C1635,Hoja2!$D$2:$N$5000,9,FALSE)</f>
        <v>0.42201100000000002</v>
      </c>
      <c r="L1635" s="218">
        <f>VLOOKUP(C1635,Hoja2!$D$2:$N$5000,10,FALSE)</f>
        <v>231.031228</v>
      </c>
      <c r="M1635" s="218">
        <f>VLOOKUP(C1635,Hoja2!$D$2:$N$5000,11,FALSE)</f>
        <v>12.806606</v>
      </c>
    </row>
    <row r="1636" spans="1:13">
      <c r="A1636" s="529"/>
      <c r="B1636" s="529"/>
      <c r="C1636" s="398" t="s">
        <v>5559</v>
      </c>
      <c r="D1636" s="221" t="str">
        <f>VLOOKUP(C1636,Hoja2!$D$2:$N$5000,2,FALSE)</f>
        <v>Otros</v>
      </c>
      <c r="E1636" s="278">
        <f>VLOOKUP(C1636,Hoja2!$D$2:$N$5000,3,FALSE)</f>
        <v>7</v>
      </c>
      <c r="F1636" s="217">
        <f>VLOOKUP(C1636,Hoja2!$D$2:$N$5000,4,FALSE)</f>
        <v>43282</v>
      </c>
      <c r="G1636" s="217">
        <f>VLOOKUP(C1636,Hoja2!$D$2:$N$5000,5,FALSE)</f>
        <v>45473</v>
      </c>
      <c r="H1636" s="218">
        <f>VLOOKUP(C1636,Hoja2!$D$2:$N$5000,6,FALSE)</f>
        <v>0.20860799999999999</v>
      </c>
      <c r="I1636" s="218">
        <f>VLOOKUP(C1636,Hoja2!$D$2:$N$5000,7,FALSE)</f>
        <v>0.931813</v>
      </c>
      <c r="J1636" s="218">
        <f>VLOOKUP(C1636,Hoja2!$D$2:$N$5000,8,FALSE)</f>
        <v>1.0600372</v>
      </c>
      <c r="K1636" s="218">
        <f>VLOOKUP(C1636,Hoja2!$D$2:$N$5000,9,FALSE)</f>
        <v>1.0537909999999999</v>
      </c>
      <c r="L1636" s="218">
        <f>VLOOKUP(C1636,Hoja2!$D$2:$N$5000,10,FALSE)</f>
        <v>748.84598800000003</v>
      </c>
      <c r="M1636" s="218">
        <f>VLOOKUP(C1636,Hoja2!$D$2:$N$5000,11,FALSE)</f>
        <v>11.848649999999999</v>
      </c>
    </row>
    <row r="1637" spans="1:13">
      <c r="A1637" s="529"/>
      <c r="B1637" s="529"/>
      <c r="C1637" s="398" t="s">
        <v>5560</v>
      </c>
      <c r="D1637" s="221" t="str">
        <f>VLOOKUP(C1637,Hoja2!$D$2:$N$5000,2,FALSE)</f>
        <v>Otros</v>
      </c>
      <c r="E1637" s="278">
        <f>VLOOKUP(C1637,Hoja2!$D$2:$N$5000,3,FALSE)</f>
        <v>7</v>
      </c>
      <c r="F1637" s="217">
        <f>VLOOKUP(C1637,Hoja2!$D$2:$N$5000,4,FALSE)</f>
        <v>43282</v>
      </c>
      <c r="G1637" s="217">
        <f>VLOOKUP(C1637,Hoja2!$D$2:$N$5000,5,FALSE)</f>
        <v>45473</v>
      </c>
      <c r="H1637" s="218">
        <f>VLOOKUP(C1637,Hoja2!$D$2:$N$5000,6,FALSE)</f>
        <v>0.21066599999999999</v>
      </c>
      <c r="I1637" s="218">
        <f>VLOOKUP(C1637,Hoja2!$D$2:$N$5000,7,FALSE)</f>
        <v>0.92771000000000003</v>
      </c>
      <c r="J1637" s="218">
        <f>VLOOKUP(C1637,Hoja2!$D$2:$N$5000,8,FALSE)</f>
        <v>0.80119560000000001</v>
      </c>
      <c r="K1637" s="218">
        <f>VLOOKUP(C1637,Hoja2!$D$2:$N$5000,9,FALSE)</f>
        <v>0.79044599999999998</v>
      </c>
      <c r="L1637" s="218">
        <f>VLOOKUP(C1637,Hoja2!$D$2:$N$5000,10,FALSE)</f>
        <v>563.49959100000001</v>
      </c>
      <c r="M1637" s="218">
        <f>VLOOKUP(C1637,Hoja2!$D$2:$N$5000,11,FALSE)</f>
        <v>11.838428</v>
      </c>
    </row>
    <row r="1638" spans="1:13">
      <c r="A1638" s="529"/>
      <c r="B1638" s="529"/>
      <c r="C1638" s="398" t="s">
        <v>5561</v>
      </c>
      <c r="D1638" s="221" t="str">
        <f>VLOOKUP(C1638,Hoja2!$D$2:$N$5000,2,FALSE)</f>
        <v>Otros</v>
      </c>
      <c r="E1638" s="278">
        <f>VLOOKUP(C1638,Hoja2!$D$2:$N$5000,3,FALSE)</f>
        <v>7</v>
      </c>
      <c r="F1638" s="217">
        <f>VLOOKUP(C1638,Hoja2!$D$2:$N$5000,4,FALSE)</f>
        <v>43282</v>
      </c>
      <c r="G1638" s="217">
        <f>VLOOKUP(C1638,Hoja2!$D$2:$N$5000,5,FALSE)</f>
        <v>45473</v>
      </c>
      <c r="H1638" s="218">
        <f>VLOOKUP(C1638,Hoja2!$D$2:$N$5000,6,FALSE)</f>
        <v>0.209291</v>
      </c>
      <c r="I1638" s="218">
        <f>VLOOKUP(C1638,Hoja2!$D$2:$N$5000,7,FALSE)</f>
        <v>0.78149900000000005</v>
      </c>
      <c r="J1638" s="218">
        <f>VLOOKUP(C1638,Hoja2!$D$2:$N$5000,8,FALSE)</f>
        <v>0.27744600000000003</v>
      </c>
      <c r="K1638" s="218">
        <f>VLOOKUP(C1638,Hoja2!$D$2:$N$5000,9,FALSE)</f>
        <v>0.24191399999999999</v>
      </c>
      <c r="L1638" s="218">
        <f>VLOOKUP(C1638,Hoja2!$D$2:$N$5000,10,FALSE)</f>
        <v>164.38020900000001</v>
      </c>
      <c r="M1638" s="218">
        <f>VLOOKUP(C1638,Hoja2!$D$2:$N$5000,11,FALSE)</f>
        <v>11.995862000000001</v>
      </c>
    </row>
    <row r="1639" spans="1:13">
      <c r="A1639" s="529"/>
      <c r="B1639" s="529"/>
      <c r="C1639" s="398" t="s">
        <v>5562</v>
      </c>
      <c r="D1639" s="221" t="str">
        <f>VLOOKUP(C1639,Hoja2!$D$2:$N$5000,2,FALSE)</f>
        <v>Otros</v>
      </c>
      <c r="E1639" s="278">
        <f>VLOOKUP(C1639,Hoja2!$D$2:$N$5000,3,FALSE)</f>
        <v>7</v>
      </c>
      <c r="F1639" s="217">
        <f>VLOOKUP(C1639,Hoja2!$D$2:$N$5000,4,FALSE)</f>
        <v>43282</v>
      </c>
      <c r="G1639" s="217">
        <f>VLOOKUP(C1639,Hoja2!$D$2:$N$5000,5,FALSE)</f>
        <v>45473</v>
      </c>
      <c r="H1639" s="218">
        <f>VLOOKUP(C1639,Hoja2!$D$2:$N$5000,6,FALSE)</f>
        <v>0.21004100000000001</v>
      </c>
      <c r="I1639" s="218">
        <f>VLOOKUP(C1639,Hoja2!$D$2:$N$5000,7,FALSE)</f>
        <v>0.91281900000000005</v>
      </c>
      <c r="J1639" s="218">
        <f>VLOOKUP(C1639,Hoja2!$D$2:$N$5000,8,FALSE)</f>
        <v>0.95366960000000001</v>
      </c>
      <c r="K1639" s="218">
        <f>VLOOKUP(C1639,Hoja2!$D$2:$N$5000,9,FALSE)</f>
        <v>0.92149999999999999</v>
      </c>
      <c r="L1639" s="218">
        <f>VLOOKUP(C1639,Hoja2!$D$2:$N$5000,10,FALSE)</f>
        <v>659.97191699999996</v>
      </c>
      <c r="M1639" s="218">
        <f>VLOOKUP(C1639,Hoja2!$D$2:$N$5000,11,FALSE)</f>
        <v>11.823644</v>
      </c>
    </row>
    <row r="1640" spans="1:13">
      <c r="A1640" s="529"/>
      <c r="B1640" s="529"/>
      <c r="C1640" s="398" t="s">
        <v>5563</v>
      </c>
      <c r="D1640" s="221" t="str">
        <f>VLOOKUP(C1640,Hoja2!$D$2:$N$5000,2,FALSE)</f>
        <v>Otros</v>
      </c>
      <c r="E1640" s="278">
        <f>VLOOKUP(C1640,Hoja2!$D$2:$N$5000,3,FALSE)</f>
        <v>7</v>
      </c>
      <c r="F1640" s="217">
        <f>VLOOKUP(C1640,Hoja2!$D$2:$N$5000,4,FALSE)</f>
        <v>43282</v>
      </c>
      <c r="G1640" s="217">
        <f>VLOOKUP(C1640,Hoja2!$D$2:$N$5000,5,FALSE)</f>
        <v>45473</v>
      </c>
      <c r="H1640" s="218">
        <f>VLOOKUP(C1640,Hoja2!$D$2:$N$5000,6,FALSE)</f>
        <v>0.170322</v>
      </c>
      <c r="I1640" s="218">
        <f>VLOOKUP(C1640,Hoja2!$D$2:$N$5000,7,FALSE)</f>
        <v>0.26612400000000003</v>
      </c>
      <c r="J1640" s="218">
        <f>VLOOKUP(C1640,Hoja2!$D$2:$N$5000,8,FALSE)</f>
        <v>0.15490039999999999</v>
      </c>
      <c r="K1640" s="218">
        <f>VLOOKUP(C1640,Hoja2!$D$2:$N$5000,9,FALSE)</f>
        <v>6.9648000000000002E-2</v>
      </c>
      <c r="L1640" s="218">
        <f>VLOOKUP(C1640,Hoja2!$D$2:$N$5000,10,FALSE)</f>
        <v>31.252185999999998</v>
      </c>
      <c r="M1640" s="218">
        <f>VLOOKUP(C1640,Hoja2!$D$2:$N$5000,11,FALSE)</f>
        <v>13.724634999999999</v>
      </c>
    </row>
    <row r="1641" spans="1:13" s="361" customFormat="1">
      <c r="A1641" s="529"/>
      <c r="B1641" s="529"/>
      <c r="C1641" s="398" t="s">
        <v>5564</v>
      </c>
      <c r="D1641" s="369" t="str">
        <f>VLOOKUP(C1641,Hoja2!$D$2:$N$5000,2,FALSE)</f>
        <v>Otros</v>
      </c>
      <c r="E1641" s="364">
        <f>VLOOKUP(C1641,Hoja2!$D$2:$N$5000,3,FALSE)</f>
        <v>7</v>
      </c>
      <c r="F1641" s="366">
        <f>VLOOKUP(C1641,Hoja2!$D$2:$N$5000,4,FALSE)</f>
        <v>43282</v>
      </c>
      <c r="G1641" s="366">
        <f>VLOOKUP(C1641,Hoja2!$D$2:$N$5000,5,FALSE)</f>
        <v>45473</v>
      </c>
      <c r="H1641" s="367">
        <f>VLOOKUP(C1641,Hoja2!$D$2:$N$5000,6,FALSE)</f>
        <v>0.197245</v>
      </c>
      <c r="I1641" s="367">
        <f>VLOOKUP(C1641,Hoja2!$D$2:$N$5000,7,FALSE)</f>
        <v>0.57675600000000005</v>
      </c>
      <c r="J1641" s="367">
        <f>VLOOKUP(C1641,Hoja2!$D$2:$N$5000,8,FALSE)</f>
        <v>5.5003999999999997E-2</v>
      </c>
      <c r="K1641" s="367">
        <f>VLOOKUP(C1641,Hoja2!$D$2:$N$5000,9,FALSE)</f>
        <v>4.657E-2</v>
      </c>
      <c r="L1641" s="367">
        <f>VLOOKUP(C1641,Hoja2!$D$2:$N$5000,10,FALSE)</f>
        <v>24.050802999999998</v>
      </c>
      <c r="M1641" s="367">
        <f>VLOOKUP(C1641,Hoja2!$D$2:$N$5000,11,FALSE)</f>
        <v>13.05711</v>
      </c>
    </row>
    <row r="1642" spans="1:13">
      <c r="A1642" s="529"/>
      <c r="B1642" s="529"/>
      <c r="C1642" s="398" t="s">
        <v>5565</v>
      </c>
      <c r="D1642" s="221" t="str">
        <f>VLOOKUP(C1642,Hoja2!$D$2:$N$5000,2,FALSE)</f>
        <v>Otros</v>
      </c>
      <c r="E1642" s="278">
        <f>VLOOKUP(C1642,Hoja2!$D$2:$N$5000,3,FALSE)</f>
        <v>7</v>
      </c>
      <c r="F1642" s="217">
        <f>VLOOKUP(C1642,Hoja2!$D$2:$N$5000,4,FALSE)</f>
        <v>43282</v>
      </c>
      <c r="G1642" s="217">
        <f>VLOOKUP(C1642,Hoja2!$D$2:$N$5000,5,FALSE)</f>
        <v>45473</v>
      </c>
      <c r="H1642" s="218">
        <f>VLOOKUP(C1642,Hoja2!$D$2:$N$5000,6,FALSE)</f>
        <v>0.183394</v>
      </c>
      <c r="I1642" s="218">
        <f>VLOOKUP(C1642,Hoja2!$D$2:$N$5000,7,FALSE)</f>
        <v>0.56657800000000003</v>
      </c>
      <c r="J1642" s="218">
        <f>VLOOKUP(C1642,Hoja2!$D$2:$N$5000,8,FALSE)</f>
        <v>6.3901600000000003E-2</v>
      </c>
      <c r="K1642" s="218">
        <f>VLOOKUP(C1642,Hoja2!$D$2:$N$5000,9,FALSE)</f>
        <v>5.9345000000000002E-2</v>
      </c>
      <c r="L1642" s="218">
        <f>VLOOKUP(C1642,Hoja2!$D$2:$N$5000,10,FALSE)</f>
        <v>27.448215999999999</v>
      </c>
      <c r="M1642" s="218">
        <f>VLOOKUP(C1642,Hoja2!$D$2:$N$5000,11,FALSE)</f>
        <v>13.572730999999999</v>
      </c>
    </row>
    <row r="1643" spans="1:13">
      <c r="A1643" s="529"/>
      <c r="B1643" s="529"/>
      <c r="C1643" s="398" t="s">
        <v>5566</v>
      </c>
      <c r="D1643" s="221" t="str">
        <f>VLOOKUP(C1643,Hoja2!$D$2:$N$5000,2,FALSE)</f>
        <v>Otros</v>
      </c>
      <c r="E1643" s="278">
        <f>VLOOKUP(C1643,Hoja2!$D$2:$N$5000,3,FALSE)</f>
        <v>1</v>
      </c>
      <c r="F1643" s="217">
        <f>VLOOKUP(C1643,Hoja2!$D$2:$N$5000,4,FALSE)</f>
        <v>43282</v>
      </c>
      <c r="G1643" s="217">
        <f>VLOOKUP(C1643,Hoja2!$D$2:$N$5000,5,FALSE)</f>
        <v>45473</v>
      </c>
      <c r="H1643" s="218">
        <f>VLOOKUP(C1643,Hoja2!$D$2:$N$5000,6,FALSE)</f>
        <v>0.20882700000000001</v>
      </c>
      <c r="I1643" s="218">
        <f>VLOOKUP(C1643,Hoja2!$D$2:$N$5000,7,FALSE)</f>
        <v>0.87284700000000004</v>
      </c>
      <c r="J1643" s="218">
        <f>VLOOKUP(C1643,Hoja2!$D$2:$N$5000,8,FALSE)</f>
        <v>0.21068919999999999</v>
      </c>
      <c r="K1643" s="218">
        <f>VLOOKUP(C1643,Hoja2!$D$2:$N$5000,9,FALSE)</f>
        <v>0.201988</v>
      </c>
      <c r="L1643" s="218">
        <f>VLOOKUP(C1643,Hoja2!$D$2:$N$5000,10,FALSE)</f>
        <v>139.771142</v>
      </c>
      <c r="M1643" s="218">
        <f>VLOOKUP(C1643,Hoja2!$D$2:$N$5000,11,FALSE)</f>
        <v>11.935245</v>
      </c>
    </row>
    <row r="1644" spans="1:13" s="392" customFormat="1">
      <c r="A1644" s="529"/>
      <c r="B1644" s="529"/>
      <c r="C1644" s="398" t="s">
        <v>5590</v>
      </c>
      <c r="D1644" s="402" t="str">
        <f>VLOOKUP(C1644,Hoja2!$D$2:$N$5000,2,FALSE)</f>
        <v>Otros</v>
      </c>
      <c r="E1644" s="444">
        <f>VLOOKUP(C1644,Hoja2!$D$2:$N$5000,3,FALSE)</f>
        <v>9</v>
      </c>
      <c r="F1644" s="399">
        <f>VLOOKUP(C1644,Hoja2!$D$2:$N$5000,4,FALSE)</f>
        <v>43282</v>
      </c>
      <c r="G1644" s="399">
        <f>VLOOKUP(C1644,Hoja2!$D$2:$N$5000,5,FALSE)</f>
        <v>45473</v>
      </c>
      <c r="H1644" s="400">
        <f>VLOOKUP(C1644,Hoja2!$D$2:$N$5000,6,FALSE)</f>
        <v>0.20798700000000001</v>
      </c>
      <c r="I1644" s="400">
        <f>VLOOKUP(C1644,Hoja2!$D$2:$N$5000,7,FALSE)</f>
        <v>0.91615000000000002</v>
      </c>
      <c r="J1644" s="400">
        <f>VLOOKUP(C1644,Hoja2!$D$2:$N$5000,8,FALSE)</f>
        <v>0.48518679999999997</v>
      </c>
      <c r="K1644" s="400">
        <f>VLOOKUP(C1644,Hoja2!$D$2:$N$5000,9,FALSE)</f>
        <v>0.469476</v>
      </c>
      <c r="L1644" s="400">
        <f>VLOOKUP(C1644,Hoja2!$D$2:$N$5000,10,FALSE)</f>
        <v>335.80490900000001</v>
      </c>
      <c r="M1644" s="400">
        <f>VLOOKUP(C1644,Hoja2!$D$2:$N$5000,11,FALSE)</f>
        <v>11.827733</v>
      </c>
    </row>
    <row r="1645" spans="1:13" s="392" customFormat="1">
      <c r="A1645" s="529"/>
      <c r="B1645" s="529"/>
      <c r="C1645" s="398" t="s">
        <v>5567</v>
      </c>
      <c r="D1645" s="402" t="str">
        <f>VLOOKUP(C1645,Hoja2!$D$2:$N$5000,2,FALSE)</f>
        <v>Otros</v>
      </c>
      <c r="E1645" s="444">
        <f>VLOOKUP(C1645,Hoja2!$D$2:$N$5000,3,FALSE)</f>
        <v>2</v>
      </c>
      <c r="F1645" s="399">
        <f>VLOOKUP(C1645,Hoja2!$D$2:$N$5000,4,FALSE)</f>
        <v>43282</v>
      </c>
      <c r="G1645" s="399">
        <f>VLOOKUP(C1645,Hoja2!$D$2:$N$5000,5,FALSE)</f>
        <v>45473</v>
      </c>
      <c r="H1645" s="400">
        <f>VLOOKUP(C1645,Hoja2!$D$2:$N$5000,6,FALSE)</f>
        <v>0.20825299999999999</v>
      </c>
      <c r="I1645" s="400">
        <f>VLOOKUP(C1645,Hoja2!$D$2:$N$5000,7,FALSE)</f>
        <v>0.86887199999999998</v>
      </c>
      <c r="J1645" s="400">
        <f>VLOOKUP(C1645,Hoja2!$D$2:$N$5000,8,FALSE)</f>
        <v>0.14556359999999999</v>
      </c>
      <c r="K1645" s="400">
        <f>VLOOKUP(C1645,Hoja2!$D$2:$N$5000,9,FALSE)</f>
        <v>0.14100499999999999</v>
      </c>
      <c r="L1645" s="400">
        <f>VLOOKUP(C1645,Hoja2!$D$2:$N$5000,10,FALSE)</f>
        <v>95.895557999999994</v>
      </c>
      <c r="M1645" s="400">
        <f>VLOOKUP(C1645,Hoja2!$D$2:$N$5000,11,FALSE)</f>
        <v>11.992957000000001</v>
      </c>
    </row>
    <row r="1646" spans="1:13" s="392" customFormat="1">
      <c r="A1646" s="529"/>
      <c r="B1646" s="529"/>
      <c r="C1646" s="398" t="s">
        <v>5568</v>
      </c>
      <c r="D1646" s="402" t="str">
        <f>VLOOKUP(C1646,Hoja2!$D$2:$N$5000,2,FALSE)</f>
        <v>Otros</v>
      </c>
      <c r="E1646" s="444">
        <f>VLOOKUP(C1646,Hoja2!$D$2:$N$5000,3,FALSE)</f>
        <v>3</v>
      </c>
      <c r="F1646" s="399">
        <f>VLOOKUP(C1646,Hoja2!$D$2:$N$5000,4,FALSE)</f>
        <v>43282</v>
      </c>
      <c r="G1646" s="399">
        <f>VLOOKUP(C1646,Hoja2!$D$2:$N$5000,5,FALSE)</f>
        <v>45473</v>
      </c>
      <c r="H1646" s="400">
        <f>VLOOKUP(C1646,Hoja2!$D$2:$N$5000,6,FALSE)</f>
        <v>0.20958099999999999</v>
      </c>
      <c r="I1646" s="400">
        <f>VLOOKUP(C1646,Hoja2!$D$2:$N$5000,7,FALSE)</f>
        <v>0.95389000000000002</v>
      </c>
      <c r="J1646" s="400">
        <f>VLOOKUP(C1646,Hoja2!$D$2:$N$5000,8,FALSE)</f>
        <v>0.68286720000000001</v>
      </c>
      <c r="K1646" s="400">
        <f>VLOOKUP(C1646,Hoja2!$D$2:$N$5000,9,FALSE)</f>
        <v>0.68720700000000001</v>
      </c>
      <c r="L1646" s="400">
        <f>VLOOKUP(C1646,Hoja2!$D$2:$N$5000,10,FALSE)</f>
        <v>493.51929200000001</v>
      </c>
      <c r="M1646" s="400">
        <f>VLOOKUP(C1646,Hoja2!$D$2:$N$5000,11,FALSE)</f>
        <v>11.814943</v>
      </c>
    </row>
    <row r="1647" spans="1:13" s="392" customFormat="1">
      <c r="A1647" s="529"/>
      <c r="B1647" s="529"/>
      <c r="C1647" s="398" t="s">
        <v>5569</v>
      </c>
      <c r="D1647" s="402" t="str">
        <f>VLOOKUP(C1647,Hoja2!$D$2:$N$5000,2,FALSE)</f>
        <v>Otros</v>
      </c>
      <c r="E1647" s="444">
        <f>VLOOKUP(C1647,Hoja2!$D$2:$N$5000,3,FALSE)</f>
        <v>3</v>
      </c>
      <c r="F1647" s="399">
        <f>VLOOKUP(C1647,Hoja2!$D$2:$N$5000,4,FALSE)</f>
        <v>43282</v>
      </c>
      <c r="G1647" s="399">
        <f>VLOOKUP(C1647,Hoja2!$D$2:$N$5000,5,FALSE)</f>
        <v>45473</v>
      </c>
      <c r="H1647" s="400">
        <f>VLOOKUP(C1647,Hoja2!$D$2:$N$5000,6,FALSE)</f>
        <v>0.21059900000000001</v>
      </c>
      <c r="I1647" s="400">
        <f>VLOOKUP(C1647,Hoja2!$D$2:$N$5000,7,FALSE)</f>
        <v>0.82274899999999995</v>
      </c>
      <c r="J1647" s="400">
        <f>VLOOKUP(C1647,Hoja2!$D$2:$N$5000,8,FALSE)</f>
        <v>0.1170204</v>
      </c>
      <c r="K1647" s="400">
        <f>VLOOKUP(C1647,Hoja2!$D$2:$N$5000,9,FALSE)</f>
        <v>0.11176999999999999</v>
      </c>
      <c r="L1647" s="400">
        <f>VLOOKUP(C1647,Hoja2!$D$2:$N$5000,10,FALSE)</f>
        <v>72.945481999999998</v>
      </c>
      <c r="M1647" s="400">
        <f>VLOOKUP(C1647,Hoja2!$D$2:$N$5000,11,FALSE)</f>
        <v>12.134195999999999</v>
      </c>
    </row>
    <row r="1648" spans="1:13" s="392" customFormat="1">
      <c r="A1648" s="529"/>
      <c r="B1648" s="529"/>
      <c r="C1648" s="398" t="s">
        <v>6605</v>
      </c>
      <c r="D1648" s="402" t="str">
        <f>VLOOKUP(C1648,Hoja2!$D$2:$N$5000,2,FALSE)</f>
        <v>Otros</v>
      </c>
      <c r="E1648" s="444">
        <f>VLOOKUP(C1648,Hoja2!$D$2:$N$5000,3,FALSE)</f>
        <v>6</v>
      </c>
      <c r="F1648" s="399">
        <f>VLOOKUP(C1648,Hoja2!$D$2:$N$5000,4,FALSE)</f>
        <v>44075</v>
      </c>
      <c r="G1648" s="399">
        <f>VLOOKUP(C1648,Hoja2!$D$2:$N$5000,5,FALSE)</f>
        <v>45473</v>
      </c>
      <c r="H1648" s="400">
        <f>VLOOKUP(C1648,Hoja2!$D$2:$N$5000,6,FALSE)</f>
        <v>0.20828199999999999</v>
      </c>
      <c r="I1648" s="400">
        <f>VLOOKUP(C1648,Hoja2!$D$2:$N$5000,7,FALSE)</f>
        <v>0.90990700000000002</v>
      </c>
      <c r="J1648" s="400">
        <f>VLOOKUP(C1648,Hoja2!$D$2:$N$5000,8,FALSE)</f>
        <v>0.2032524</v>
      </c>
      <c r="K1648" s="400">
        <f>VLOOKUP(C1648,Hoja2!$D$2:$N$5000,9,FALSE)</f>
        <v>0.20461799999999999</v>
      </c>
      <c r="L1648" s="400">
        <f>VLOOKUP(C1648,Hoja2!$D$2:$N$5000,10,FALSE)</f>
        <v>139.911474</v>
      </c>
      <c r="M1648" s="400">
        <f>VLOOKUP(C1648,Hoja2!$D$2:$N$5000,11,FALSE)</f>
        <v>11.974868000000001</v>
      </c>
    </row>
    <row r="1649" spans="1:13" s="392" customFormat="1">
      <c r="A1649" s="529"/>
      <c r="B1649" s="529"/>
      <c r="C1649" s="398" t="s">
        <v>6606</v>
      </c>
      <c r="D1649" s="402" t="str">
        <f>VLOOKUP(C1649,Hoja2!$D$2:$N$5000,2,FALSE)</f>
        <v>Otros</v>
      </c>
      <c r="E1649" s="444">
        <f>VLOOKUP(C1649,Hoja2!$D$2:$N$5000,3,FALSE)</f>
        <v>6</v>
      </c>
      <c r="F1649" s="399">
        <f>VLOOKUP(C1649,Hoja2!$D$2:$N$5000,4,FALSE)</f>
        <v>44075</v>
      </c>
      <c r="G1649" s="399">
        <f>VLOOKUP(C1649,Hoja2!$D$2:$N$5000,5,FALSE)</f>
        <v>45473</v>
      </c>
      <c r="H1649" s="400">
        <f>VLOOKUP(C1649,Hoja2!$D$2:$N$5000,6,FALSE)</f>
        <v>0.208342</v>
      </c>
      <c r="I1649" s="400">
        <f>VLOOKUP(C1649,Hoja2!$D$2:$N$5000,7,FALSE)</f>
        <v>0.89327299999999998</v>
      </c>
      <c r="J1649" s="400">
        <f>VLOOKUP(C1649,Hoja2!$D$2:$N$5000,8,FALSE)</f>
        <v>0.15112600000000001</v>
      </c>
      <c r="K1649" s="400">
        <f>VLOOKUP(C1649,Hoja2!$D$2:$N$5000,9,FALSE)</f>
        <v>0.14463000000000001</v>
      </c>
      <c r="L1649" s="400">
        <f>VLOOKUP(C1649,Hoja2!$D$2:$N$5000,10,FALSE)</f>
        <v>102.12778299999999</v>
      </c>
      <c r="M1649" s="400">
        <f>VLOOKUP(C1649,Hoja2!$D$2:$N$5000,11,FALSE)</f>
        <v>11.869085</v>
      </c>
    </row>
    <row r="1650" spans="1:13">
      <c r="A1650" s="529"/>
      <c r="B1650" s="529"/>
      <c r="C1650" s="398" t="s">
        <v>6607</v>
      </c>
      <c r="D1650" s="402" t="str">
        <f>VLOOKUP(C1650,Hoja2!$D$2:$N$5000,2,FALSE)</f>
        <v>Otros</v>
      </c>
      <c r="E1650" s="444">
        <f>VLOOKUP(C1650,Hoja2!$D$2:$N$5000,3,FALSE)</f>
        <v>6</v>
      </c>
      <c r="F1650" s="399">
        <f>VLOOKUP(C1650,Hoja2!$D$2:$N$5000,4,FALSE)</f>
        <v>44075</v>
      </c>
      <c r="G1650" s="399">
        <f>VLOOKUP(C1650,Hoja2!$D$2:$N$5000,5,FALSE)</f>
        <v>45473</v>
      </c>
      <c r="H1650" s="400">
        <f>VLOOKUP(C1650,Hoja2!$D$2:$N$5000,6,FALSE)</f>
        <v>0.20707600000000001</v>
      </c>
      <c r="I1650" s="400">
        <f>VLOOKUP(C1650,Hoja2!$D$2:$N$5000,7,FALSE)</f>
        <v>0.88270000000000004</v>
      </c>
      <c r="J1650" s="400">
        <f>VLOOKUP(C1650,Hoja2!$D$2:$N$5000,8,FALSE)</f>
        <v>0.19719120000000001</v>
      </c>
      <c r="K1650" s="400">
        <f>VLOOKUP(C1650,Hoja2!$D$2:$N$5000,9,FALSE)</f>
        <v>0.189827</v>
      </c>
      <c r="L1650" s="400">
        <f>VLOOKUP(C1650,Hoja2!$D$2:$N$5000,10,FALSE)</f>
        <v>131.68052299999999</v>
      </c>
      <c r="M1650" s="400">
        <f>VLOOKUP(C1650,Hoja2!$D$2:$N$5000,11,FALSE)</f>
        <v>11.927111</v>
      </c>
    </row>
    <row r="1651" spans="1:13">
      <c r="A1651" s="529"/>
      <c r="B1651" s="529"/>
      <c r="C1651" s="398" t="s">
        <v>6608</v>
      </c>
      <c r="D1651" s="402" t="str">
        <f>VLOOKUP(C1651,Hoja2!$D$2:$N$5000,2,FALSE)</f>
        <v>Otros</v>
      </c>
      <c r="E1651" s="444">
        <f>VLOOKUP(C1651,Hoja2!$D$2:$N$5000,3,FALSE)</f>
        <v>6</v>
      </c>
      <c r="F1651" s="399">
        <f>VLOOKUP(C1651,Hoja2!$D$2:$N$5000,4,FALSE)</f>
        <v>44075</v>
      </c>
      <c r="G1651" s="399">
        <f>VLOOKUP(C1651,Hoja2!$D$2:$N$5000,5,FALSE)</f>
        <v>45473</v>
      </c>
      <c r="H1651" s="400">
        <f>VLOOKUP(C1651,Hoja2!$D$2:$N$5000,6,FALSE)</f>
        <v>0.20885999999999999</v>
      </c>
      <c r="I1651" s="400">
        <f>VLOOKUP(C1651,Hoja2!$D$2:$N$5000,7,FALSE)</f>
        <v>0.89462900000000001</v>
      </c>
      <c r="J1651" s="400">
        <f>VLOOKUP(C1651,Hoja2!$D$2:$N$5000,8,FALSE)</f>
        <v>0.4574184</v>
      </c>
      <c r="K1651" s="400">
        <f>VLOOKUP(C1651,Hoja2!$D$2:$N$5000,9,FALSE)</f>
        <v>0.44580500000000001</v>
      </c>
      <c r="L1651" s="400">
        <f>VLOOKUP(C1651,Hoja2!$D$2:$N$5000,10,FALSE)</f>
        <v>309.58297599999997</v>
      </c>
      <c r="M1651" s="400">
        <f>VLOOKUP(C1651,Hoja2!$D$2:$N$5000,11,FALSE)</f>
        <v>11.92356</v>
      </c>
    </row>
    <row r="1652" spans="1:13">
      <c r="A1652" s="529"/>
      <c r="B1652" s="529"/>
      <c r="C1652" s="398" t="s">
        <v>6609</v>
      </c>
      <c r="D1652" s="402" t="str">
        <f>VLOOKUP(C1652,Hoja2!$D$2:$N$5000,2,FALSE)</f>
        <v>Otros</v>
      </c>
      <c r="E1652" s="444">
        <f>VLOOKUP(C1652,Hoja2!$D$2:$N$5000,3,FALSE)</f>
        <v>6</v>
      </c>
      <c r="F1652" s="399">
        <f>VLOOKUP(C1652,Hoja2!$D$2:$N$5000,4,FALSE)</f>
        <v>44075</v>
      </c>
      <c r="G1652" s="399">
        <f>VLOOKUP(C1652,Hoja2!$D$2:$N$5000,5,FALSE)</f>
        <v>45473</v>
      </c>
      <c r="H1652" s="400">
        <f>VLOOKUP(C1652,Hoja2!$D$2:$N$5000,6,FALSE)</f>
        <v>0.21067</v>
      </c>
      <c r="I1652" s="400">
        <f>VLOOKUP(C1652,Hoja2!$D$2:$N$5000,7,FALSE)</f>
        <v>0.88007299999999999</v>
      </c>
      <c r="J1652" s="400">
        <f>VLOOKUP(C1652,Hoja2!$D$2:$N$5000,8,FALSE)</f>
        <v>0.223052</v>
      </c>
      <c r="K1652" s="400">
        <f>VLOOKUP(C1652,Hoja2!$D$2:$N$5000,9,FALSE)</f>
        <v>0.212425</v>
      </c>
      <c r="L1652" s="400">
        <f>VLOOKUP(C1652,Hoja2!$D$2:$N$5000,10,FALSE)</f>
        <v>148.50656799999999</v>
      </c>
      <c r="M1652" s="400">
        <f>VLOOKUP(C1652,Hoja2!$D$2:$N$5000,11,FALSE)</f>
        <v>11.901612</v>
      </c>
    </row>
    <row r="1653" spans="1:13">
      <c r="A1653" s="529"/>
      <c r="B1653" s="529"/>
      <c r="C1653" s="398" t="s">
        <v>1734</v>
      </c>
      <c r="D1653" s="221" t="str">
        <f>VLOOKUP(C1653,Hoja2!$D$2:$N$5000,2,FALSE)</f>
        <v>Otros</v>
      </c>
      <c r="E1653" s="298">
        <f>VLOOKUP(C1653,Hoja2!$D$2:$N$5000,3,FALSE)</f>
        <v>3</v>
      </c>
      <c r="F1653" s="217">
        <f>VLOOKUP(C1653,Hoja2!$D$2:$N$5000,4,FALSE)</f>
        <v>43831</v>
      </c>
      <c r="G1653" s="217">
        <f>VLOOKUP(C1653,Hoja2!$D$2:$N$5000,5,FALSE)</f>
        <v>44681</v>
      </c>
      <c r="H1653" s="218">
        <f>VLOOKUP(C1653,Hoja2!$D$2:$N$5000,6,FALSE)</f>
        <v>0.21166499999999999</v>
      </c>
      <c r="I1653" s="218">
        <f>VLOOKUP(C1653,Hoja2!$D$2:$N$5000,7,FALSE)</f>
        <v>0.88064600000000004</v>
      </c>
      <c r="J1653" s="218">
        <f>VLOOKUP(C1653,Hoja2!$D$2:$N$5000,8,FALSE)</f>
        <v>0.193546</v>
      </c>
      <c r="K1653" s="218">
        <f>VLOOKUP(C1653,Hoja2!$D$2:$N$5000,9,FALSE)</f>
        <v>0.19565299999999999</v>
      </c>
      <c r="L1653" s="218">
        <f>VLOOKUP(C1653,Hoja2!$D$2:$N$5000,10,FALSE)</f>
        <v>129.13829999999999</v>
      </c>
      <c r="M1653" s="218">
        <f>VLOOKUP(C1653,Hoja2!$D$2:$N$5000,11,FALSE)</f>
        <v>11.900729999999999</v>
      </c>
    </row>
    <row r="1654" spans="1:13">
      <c r="A1654" s="529"/>
      <c r="B1654" s="529"/>
      <c r="C1654" s="398" t="s">
        <v>605</v>
      </c>
      <c r="D1654" s="221" t="str">
        <f>VLOOKUP(C1654,Hoja2!$D$2:$N$5000,2,FALSE)</f>
        <v>Otros</v>
      </c>
      <c r="E1654" s="298">
        <f>VLOOKUP(C1654,Hoja2!$D$2:$N$5000,3,FALSE)</f>
        <v>7</v>
      </c>
      <c r="F1654" s="217">
        <f>VLOOKUP(C1654,Hoja2!$D$2:$N$5000,4,FALSE)</f>
        <v>43497</v>
      </c>
      <c r="G1654" s="217">
        <f>VLOOKUP(C1654,Hoja2!$D$2:$N$5000,5,FALSE)</f>
        <v>44681</v>
      </c>
      <c r="H1654" s="218">
        <f>VLOOKUP(C1654,Hoja2!$D$2:$N$5000,6,FALSE)</f>
        <v>0.206457</v>
      </c>
      <c r="I1654" s="218">
        <f>VLOOKUP(C1654,Hoja2!$D$2:$N$5000,7,FALSE)</f>
        <v>0.82681700000000002</v>
      </c>
      <c r="J1654" s="218">
        <f>VLOOKUP(C1654,Hoja2!$D$2:$N$5000,8,FALSE)</f>
        <v>2.2586387999999999</v>
      </c>
      <c r="K1654" s="218">
        <f>VLOOKUP(C1654,Hoja2!$D$2:$N$5000,9,FALSE)</f>
        <v>2.185994</v>
      </c>
      <c r="L1654" s="218">
        <f>VLOOKUP(C1654,Hoja2!$D$2:$N$5000,10,FALSE)</f>
        <v>1415.7897330000001</v>
      </c>
      <c r="M1654" s="218">
        <f>VLOOKUP(C1654,Hoja2!$D$2:$N$5000,11,FALSE)</f>
        <v>11.966839</v>
      </c>
    </row>
    <row r="1655" spans="1:13">
      <c r="A1655" s="529"/>
      <c r="B1655" s="529"/>
      <c r="C1655" s="398" t="s">
        <v>849</v>
      </c>
      <c r="D1655" s="221" t="str">
        <f>VLOOKUP(C1655,Hoja2!$D$2:$N$5000,2,FALSE)</f>
        <v>Otros</v>
      </c>
      <c r="E1655" s="298">
        <f>VLOOKUP(C1655,Hoja2!$D$2:$N$5000,3,FALSE)</f>
        <v>7</v>
      </c>
      <c r="F1655" s="217">
        <f>VLOOKUP(C1655,Hoja2!$D$2:$N$5000,4,FALSE)</f>
        <v>43497</v>
      </c>
      <c r="G1655" s="217">
        <f>VLOOKUP(C1655,Hoja2!$D$2:$N$5000,5,FALSE)</f>
        <v>44681</v>
      </c>
      <c r="H1655" s="218">
        <f>VLOOKUP(C1655,Hoja2!$D$2:$N$5000,6,FALSE)</f>
        <v>0.211003</v>
      </c>
      <c r="I1655" s="218">
        <f>VLOOKUP(C1655,Hoja2!$D$2:$N$5000,7,FALSE)</f>
        <v>0.93428199999999995</v>
      </c>
      <c r="J1655" s="218">
        <f>VLOOKUP(C1655,Hoja2!$D$2:$N$5000,8,FALSE)</f>
        <v>0.71129679999999995</v>
      </c>
      <c r="K1655" s="218">
        <f>VLOOKUP(C1655,Hoja2!$D$2:$N$5000,9,FALSE)</f>
        <v>0.71867000000000003</v>
      </c>
      <c r="L1655" s="218">
        <f>VLOOKUP(C1655,Hoja2!$D$2:$N$5000,10,FALSE)</f>
        <v>503.81548800000002</v>
      </c>
      <c r="M1655" s="218">
        <f>VLOOKUP(C1655,Hoja2!$D$2:$N$5000,11,FALSE)</f>
        <v>11.698342</v>
      </c>
    </row>
    <row r="1656" spans="1:13">
      <c r="A1656" s="529"/>
      <c r="B1656" s="529"/>
      <c r="C1656" s="398" t="s">
        <v>851</v>
      </c>
      <c r="D1656" s="221" t="str">
        <f>VLOOKUP(C1656,Hoja2!$D$2:$N$5000,2,FALSE)</f>
        <v>Otros</v>
      </c>
      <c r="E1656" s="298">
        <f>VLOOKUP(C1656,Hoja2!$D$2:$N$5000,3,FALSE)</f>
        <v>7</v>
      </c>
      <c r="F1656" s="217">
        <f>VLOOKUP(C1656,Hoja2!$D$2:$N$5000,4,FALSE)</f>
        <v>43497</v>
      </c>
      <c r="G1656" s="217">
        <f>VLOOKUP(C1656,Hoja2!$D$2:$N$5000,5,FALSE)</f>
        <v>44681</v>
      </c>
      <c r="H1656" s="218">
        <f>VLOOKUP(C1656,Hoja2!$D$2:$N$5000,6,FALSE)</f>
        <v>0.21027000000000001</v>
      </c>
      <c r="I1656" s="218">
        <f>VLOOKUP(C1656,Hoja2!$D$2:$N$5000,7,FALSE)</f>
        <v>0.96394599999999997</v>
      </c>
      <c r="J1656" s="218">
        <f>VLOOKUP(C1656,Hoja2!$D$2:$N$5000,8,FALSE)</f>
        <v>0.69118800000000002</v>
      </c>
      <c r="K1656" s="218">
        <f>VLOOKUP(C1656,Hoja2!$D$2:$N$5000,9,FALSE)</f>
        <v>0.69318599999999997</v>
      </c>
      <c r="L1656" s="218">
        <f>VLOOKUP(C1656,Hoja2!$D$2:$N$5000,10,FALSE)</f>
        <v>505.116624</v>
      </c>
      <c r="M1656" s="218">
        <f>VLOOKUP(C1656,Hoja2!$D$2:$N$5000,11,FALSE)</f>
        <v>11.574718000000001</v>
      </c>
    </row>
    <row r="1657" spans="1:13">
      <c r="A1657" s="529"/>
      <c r="B1657" s="529"/>
      <c r="C1657" s="398" t="s">
        <v>1991</v>
      </c>
      <c r="D1657" s="221" t="str">
        <f>VLOOKUP(C1657,Hoja2!$D$2:$N$5000,2,FALSE)</f>
        <v>Otros</v>
      </c>
      <c r="E1657" s="298">
        <f>VLOOKUP(C1657,Hoja2!$D$2:$N$5000,3,FALSE)</f>
        <v>7</v>
      </c>
      <c r="F1657" s="217">
        <f>VLOOKUP(C1657,Hoja2!$D$2:$N$5000,4,FALSE)</f>
        <v>43952</v>
      </c>
      <c r="G1657" s="217">
        <f>VLOOKUP(C1657,Hoja2!$D$2:$N$5000,5,FALSE)</f>
        <v>44713</v>
      </c>
      <c r="H1657" s="218">
        <f>VLOOKUP(C1657,Hoja2!$D$2:$N$5000,6,FALSE)</f>
        <v>0.20863999999999999</v>
      </c>
      <c r="I1657" s="218">
        <f>VLOOKUP(C1657,Hoja2!$D$2:$N$5000,7,FALSE)</f>
        <v>0.94880600000000004</v>
      </c>
      <c r="J1657" s="218">
        <f>VLOOKUP(C1657,Hoja2!$D$2:$N$5000,8,FALSE)</f>
        <v>0.75297440000000004</v>
      </c>
      <c r="K1657" s="218">
        <f>VLOOKUP(C1657,Hoja2!$D$2:$N$5000,9,FALSE)</f>
        <v>0.76303399999999999</v>
      </c>
      <c r="L1657" s="218">
        <f>VLOOKUP(C1657,Hoja2!$D$2:$N$5000,10,FALSE)</f>
        <v>541.63262699999996</v>
      </c>
      <c r="M1657" s="218">
        <f>VLOOKUP(C1657,Hoja2!$D$2:$N$5000,11,FALSE)</f>
        <v>12.379623</v>
      </c>
    </row>
    <row r="1658" spans="1:13">
      <c r="A1658" s="529"/>
      <c r="B1658" s="529"/>
      <c r="C1658" s="398" t="s">
        <v>5835</v>
      </c>
      <c r="D1658" s="221" t="str">
        <f>VLOOKUP(C1658,Hoja2!$D$2:$N$5000,2,FALSE)</f>
        <v>Químicos</v>
      </c>
      <c r="E1658" s="298">
        <f>VLOOKUP(C1658,Hoja2!$D$2:$N$5000,3,FALSE)</f>
        <v>7</v>
      </c>
      <c r="F1658" s="217">
        <f>VLOOKUP(C1658,Hoja2!$D$2:$N$5000,4,FALSE)</f>
        <v>43770</v>
      </c>
      <c r="G1658" s="217">
        <f>VLOOKUP(C1658,Hoja2!$D$2:$N$5000,5,FALSE)</f>
        <v>46022</v>
      </c>
      <c r="H1658" s="218">
        <f>VLOOKUP(C1658,Hoja2!$D$2:$N$5000,6,FALSE)</f>
        <v>0.19637399999999999</v>
      </c>
      <c r="I1658" s="218">
        <f>VLOOKUP(C1658,Hoja2!$D$2:$N$5000,7,FALSE)</f>
        <v>0.77171800000000002</v>
      </c>
      <c r="J1658" s="218">
        <f>VLOOKUP(C1658,Hoja2!$D$2:$N$5000,8,FALSE)</f>
        <v>1.2100379999999999</v>
      </c>
      <c r="K1658" s="218">
        <f>VLOOKUP(C1658,Hoja2!$D$2:$N$5000,9,FALSE)</f>
        <v>1.068802</v>
      </c>
      <c r="L1658" s="218">
        <f>VLOOKUP(C1658,Hoja2!$D$2:$N$5000,10,FALSE)</f>
        <v>707.94653900000003</v>
      </c>
      <c r="M1658" s="218">
        <f>VLOOKUP(C1658,Hoja2!$D$2:$N$5000,11,FALSE)</f>
        <v>13.060112999999999</v>
      </c>
    </row>
    <row r="1659" spans="1:13">
      <c r="A1659" s="529"/>
      <c r="B1659" s="529"/>
      <c r="C1659" s="398" t="s">
        <v>5837</v>
      </c>
      <c r="D1659" s="221" t="str">
        <f>VLOOKUP(C1659,Hoja2!$D$2:$N$5000,2,FALSE)</f>
        <v>Químicos</v>
      </c>
      <c r="E1659" s="278">
        <f>VLOOKUP(C1659,Hoja2!$D$2:$N$5000,3,FALSE)</f>
        <v>7</v>
      </c>
      <c r="F1659" s="217">
        <f>VLOOKUP(C1659,Hoja2!$D$2:$N$5000,4,FALSE)</f>
        <v>43770</v>
      </c>
      <c r="G1659" s="217">
        <f>VLOOKUP(C1659,Hoja2!$D$2:$N$5000,5,FALSE)</f>
        <v>46022</v>
      </c>
      <c r="H1659" s="218">
        <f>VLOOKUP(C1659,Hoja2!$D$2:$N$5000,6,FALSE)</f>
        <v>0.19811899999999999</v>
      </c>
      <c r="I1659" s="218">
        <f>VLOOKUP(C1659,Hoja2!$D$2:$N$5000,7,FALSE)</f>
        <v>0.62732900000000003</v>
      </c>
      <c r="J1659" s="218">
        <f>VLOOKUP(C1659,Hoja2!$D$2:$N$5000,8,FALSE)</f>
        <v>0.222442</v>
      </c>
      <c r="K1659" s="218">
        <f>VLOOKUP(C1659,Hoja2!$D$2:$N$5000,9,FALSE)</f>
        <v>0.200909</v>
      </c>
      <c r="L1659" s="218">
        <f>VLOOKUP(C1659,Hoja2!$D$2:$N$5000,10,FALSE)</f>
        <v>105.79257200000001</v>
      </c>
      <c r="M1659" s="218">
        <f>VLOOKUP(C1659,Hoja2!$D$2:$N$5000,11,FALSE)</f>
        <v>13.949418</v>
      </c>
    </row>
    <row r="1660" spans="1:13">
      <c r="A1660" s="529"/>
      <c r="B1660" s="529"/>
      <c r="C1660" s="398" t="s">
        <v>5649</v>
      </c>
      <c r="D1660" s="221" t="str">
        <f>VLOOKUP(C1660,Hoja2!$D$2:$N$5000,2,FALSE)</f>
        <v>Alimentos</v>
      </c>
      <c r="E1660" s="278">
        <f>VLOOKUP(C1660,Hoja2!$D$2:$N$5000,3,FALSE)</f>
        <v>7</v>
      </c>
      <c r="F1660" s="217">
        <f>VLOOKUP(C1660,Hoja2!$D$2:$N$5000,4,FALSE)</f>
        <v>43709</v>
      </c>
      <c r="G1660" s="217">
        <f>VLOOKUP(C1660,Hoja2!$D$2:$N$5000,5,FALSE)</f>
        <v>44681</v>
      </c>
      <c r="H1660" s="218">
        <f>VLOOKUP(C1660,Hoja2!$D$2:$N$5000,6,FALSE)</f>
        <v>0.19802</v>
      </c>
      <c r="I1660" s="218">
        <f>VLOOKUP(C1660,Hoja2!$D$2:$N$5000,7,FALSE)</f>
        <v>0.68119300000000005</v>
      </c>
      <c r="J1660" s="218">
        <f>VLOOKUP(C1660,Hoja2!$D$2:$N$5000,8,FALSE)</f>
        <v>0.2958076</v>
      </c>
      <c r="K1660" s="218">
        <f>VLOOKUP(C1660,Hoja2!$D$2:$N$5000,9,FALSE)</f>
        <v>0.29239900000000002</v>
      </c>
      <c r="L1660" s="218">
        <f>VLOOKUP(C1660,Hoja2!$D$2:$N$5000,10,FALSE)</f>
        <v>152.76448600000001</v>
      </c>
      <c r="M1660" s="218">
        <f>VLOOKUP(C1660,Hoja2!$D$2:$N$5000,11,FALSE)</f>
        <v>12.732775999999999</v>
      </c>
    </row>
    <row r="1661" spans="1:13">
      <c r="A1661" s="529"/>
      <c r="B1661" s="529"/>
      <c r="C1661" s="398" t="s">
        <v>5651</v>
      </c>
      <c r="D1661" s="221" t="str">
        <f>VLOOKUP(C1661,Hoja2!$D$2:$N$5000,2,FALSE)</f>
        <v>Alimentos</v>
      </c>
      <c r="E1661" s="278">
        <f>VLOOKUP(C1661,Hoja2!$D$2:$N$5000,3,FALSE)</f>
        <v>6</v>
      </c>
      <c r="F1661" s="217">
        <f>VLOOKUP(C1661,Hoja2!$D$2:$N$5000,4,FALSE)</f>
        <v>43709</v>
      </c>
      <c r="G1661" s="217">
        <f>VLOOKUP(C1661,Hoja2!$D$2:$N$5000,5,FALSE)</f>
        <v>44681</v>
      </c>
      <c r="H1661" s="218">
        <f>VLOOKUP(C1661,Hoja2!$D$2:$N$5000,6,FALSE)</f>
        <v>0.20991299999999999</v>
      </c>
      <c r="I1661" s="218">
        <f>VLOOKUP(C1661,Hoja2!$D$2:$N$5000,7,FALSE)</f>
        <v>0.63456999999999997</v>
      </c>
      <c r="J1661" s="218">
        <f>VLOOKUP(C1661,Hoja2!$D$2:$N$5000,8,FALSE)</f>
        <v>0.79563360000000005</v>
      </c>
      <c r="K1661" s="218">
        <f>VLOOKUP(C1661,Hoja2!$D$2:$N$5000,9,FALSE)</f>
        <v>0.76834599999999997</v>
      </c>
      <c r="L1661" s="218">
        <f>VLOOKUP(C1661,Hoja2!$D$2:$N$5000,10,FALSE)</f>
        <v>381.95586900000001</v>
      </c>
      <c r="M1661" s="218">
        <f>VLOOKUP(C1661,Hoja2!$D$2:$N$5000,11,FALSE)</f>
        <v>12.955598999999999</v>
      </c>
    </row>
    <row r="1662" spans="1:13">
      <c r="A1662" s="529"/>
      <c r="B1662" s="529"/>
      <c r="C1662" s="398" t="s">
        <v>5653</v>
      </c>
      <c r="D1662" s="221" t="str">
        <f>VLOOKUP(C1662,Hoja2!$D$2:$N$5000,2,FALSE)</f>
        <v>Alimentos</v>
      </c>
      <c r="E1662" s="215">
        <f>VLOOKUP(C1662,Hoja2!$D$2:$N$5000,3,FALSE)</f>
        <v>6</v>
      </c>
      <c r="F1662" s="217">
        <f>VLOOKUP(C1662,Hoja2!$D$2:$N$5000,4,FALSE)</f>
        <v>43709</v>
      </c>
      <c r="G1662" s="217">
        <f>VLOOKUP(C1662,Hoja2!$D$2:$N$5000,5,FALSE)</f>
        <v>44681</v>
      </c>
      <c r="H1662" s="218">
        <f>VLOOKUP(C1662,Hoja2!$D$2:$N$5000,6,FALSE)</f>
        <v>0.22770199999999999</v>
      </c>
      <c r="I1662" s="218">
        <f>VLOOKUP(C1662,Hoja2!$D$2:$N$5000,7,FALSE)</f>
        <v>0.54654499999999995</v>
      </c>
      <c r="J1662" s="218">
        <f>VLOOKUP(C1662,Hoja2!$D$2:$N$5000,8,FALSE)</f>
        <v>0.28810920000000001</v>
      </c>
      <c r="K1662" s="218">
        <f>VLOOKUP(C1662,Hoja2!$D$2:$N$5000,9,FALSE)</f>
        <v>0.27734399999999998</v>
      </c>
      <c r="L1662" s="218">
        <f>VLOOKUP(C1662,Hoja2!$D$2:$N$5000,10,FALSE)</f>
        <v>119.12537</v>
      </c>
      <c r="M1662" s="218">
        <f>VLOOKUP(C1662,Hoja2!$D$2:$N$5000,11,FALSE)</f>
        <v>13.678622000000001</v>
      </c>
    </row>
    <row r="1663" spans="1:13" ht="12.75">
      <c r="A1663" s="530" t="s">
        <v>4073</v>
      </c>
      <c r="B1663" s="531"/>
      <c r="C1663" s="531"/>
      <c r="D1663" s="531"/>
      <c r="E1663" s="531"/>
      <c r="F1663" s="531"/>
      <c r="G1663" s="532"/>
      <c r="H1663" s="195">
        <f>+Hoja3!S41</f>
        <v>0.20652699999999999</v>
      </c>
      <c r="I1663" s="195">
        <f>+Hoja3!T41</f>
        <v>0.82755999999999996</v>
      </c>
      <c r="J1663"/>
      <c r="K1663"/>
      <c r="L1663" s="195">
        <f>+Hoja3!W41</f>
        <v>90836.533261000004</v>
      </c>
      <c r="M1663" s="195">
        <f>+Hoja3!X41</f>
        <v>14.84137</v>
      </c>
    </row>
    <row r="1664" spans="1:13">
      <c r="A1664" s="525"/>
      <c r="B1664" s="526"/>
      <c r="C1664" s="526"/>
      <c r="D1664" s="526"/>
      <c r="E1664" s="526"/>
      <c r="F1664" s="526"/>
      <c r="G1664" s="526"/>
      <c r="H1664" s="526"/>
      <c r="I1664" s="526"/>
      <c r="J1664" s="526"/>
      <c r="K1664" s="526"/>
      <c r="L1664" s="526"/>
      <c r="M1664" s="527"/>
    </row>
    <row r="1665" spans="1:13">
      <c r="A1665" s="528" t="s">
        <v>4074</v>
      </c>
      <c r="B1665" s="528" t="s">
        <v>3818</v>
      </c>
      <c r="C1665" s="401" t="s">
        <v>334</v>
      </c>
      <c r="D1665" s="221" t="str">
        <f>VLOOKUP(C1665,Hoja2!$D$2:$N$5000,2,FALSE)</f>
        <v>Minería</v>
      </c>
      <c r="E1665" s="215">
        <f>VLOOKUP(C1665,Hoja2!$D$2:$N$5000,3,FALSE)</f>
        <v>10</v>
      </c>
      <c r="F1665" s="217">
        <f>VLOOKUP(C1665,Hoja2!$D$2:$N$5000,4,FALSE)</f>
        <v>42370</v>
      </c>
      <c r="G1665" s="217">
        <f>VLOOKUP(C1665,Hoja2!$D$2:$N$5000,5,FALSE)</f>
        <v>44926</v>
      </c>
      <c r="H1665" s="218">
        <f>VLOOKUP(C1665,Hoja2!$D$2:$N$5000,6,FALSE)</f>
        <v>0.20169200000000001</v>
      </c>
      <c r="I1665" s="218">
        <f>VLOOKUP(C1665,Hoja2!$D$2:$N$5000,7,FALSE)</f>
        <v>0.83308199999999999</v>
      </c>
      <c r="J1665" s="218">
        <f>VLOOKUP(C1665,Hoja2!$D$2:$N$5000,8,FALSE)</f>
        <v>8.7619600000000002</v>
      </c>
      <c r="K1665" s="218">
        <f>VLOOKUP(C1665,Hoja2!$D$2:$N$5000,9,FALSE)</f>
        <v>8.5480199999999993</v>
      </c>
      <c r="L1665" s="218">
        <f>VLOOKUP(C1665,Hoja2!$D$2:$N$5000,10,FALSE)</f>
        <v>5541.0248339999998</v>
      </c>
      <c r="M1665" s="218">
        <f>VLOOKUP(C1665,Hoja2!$D$2:$N$5000,11,FALSE)</f>
        <v>18.181425999999998</v>
      </c>
    </row>
    <row r="1666" spans="1:13">
      <c r="A1666" s="529"/>
      <c r="B1666" s="529"/>
      <c r="C1666" s="401" t="s">
        <v>89</v>
      </c>
      <c r="D1666" s="221" t="str">
        <f>VLOOKUP(C1666,Hoja2!$D$2:$N$5000,2,FALSE)</f>
        <v>Minería</v>
      </c>
      <c r="E1666" s="215">
        <f>VLOOKUP(C1666,Hoja2!$D$2:$N$5000,3,FALSE)</f>
        <v>5</v>
      </c>
      <c r="F1666" s="217">
        <f>VLOOKUP(C1666,Hoja2!$D$2:$N$5000,4,FALSE)</f>
        <v>42401</v>
      </c>
      <c r="G1666" s="217">
        <f>VLOOKUP(C1666,Hoja2!$D$2:$N$5000,5,FALSE)</f>
        <v>44926</v>
      </c>
      <c r="H1666" s="218">
        <f>VLOOKUP(C1666,Hoja2!$D$2:$N$5000,6,FALSE)</f>
        <v>0.18295500000000001</v>
      </c>
      <c r="I1666" s="218">
        <f>VLOOKUP(C1666,Hoja2!$D$2:$N$5000,7,FALSE)</f>
        <v>0.117607</v>
      </c>
      <c r="J1666" s="218">
        <f>VLOOKUP(C1666,Hoja2!$D$2:$N$5000,8,FALSE)</f>
        <v>2.8713199999999999</v>
      </c>
      <c r="K1666" s="218">
        <f>VLOOKUP(C1666,Hoja2!$D$2:$N$5000,9,FALSE)</f>
        <v>2.7711079999999999</v>
      </c>
      <c r="L1666" s="218">
        <f>VLOOKUP(C1666,Hoja2!$D$2:$N$5000,10,FALSE)</f>
        <v>251.315372</v>
      </c>
      <c r="M1666" s="218">
        <f>VLOOKUP(C1666,Hoja2!$D$2:$N$5000,11,FALSE)</f>
        <v>36.915686000000001</v>
      </c>
    </row>
    <row r="1667" spans="1:13">
      <c r="A1667" s="529"/>
      <c r="B1667" s="542"/>
      <c r="C1667" s="401" t="s">
        <v>2521</v>
      </c>
      <c r="D1667" s="221" t="str">
        <f>VLOOKUP(C1667,Hoja2!$D$2:$N$5000,2,FALSE)</f>
        <v>Otros</v>
      </c>
      <c r="E1667" s="215">
        <f>VLOOKUP(C1667,Hoja2!$D$2:$N$5000,3,FALSE)</f>
        <v>7</v>
      </c>
      <c r="F1667" s="217">
        <f>VLOOKUP(C1667,Hoja2!$D$2:$N$5000,4,FALSE)</f>
        <v>44197</v>
      </c>
      <c r="G1667" s="217">
        <f>VLOOKUP(C1667,Hoja2!$D$2:$N$5000,5,FALSE)</f>
        <v>45291</v>
      </c>
      <c r="H1667" s="218">
        <f>VLOOKUP(C1667,Hoja2!$D$2:$N$5000,6,FALSE)</f>
        <v>0.14258799999999999</v>
      </c>
      <c r="I1667" s="218">
        <f>VLOOKUP(C1667,Hoja2!$D$2:$N$5000,7,FALSE)</f>
        <v>0.44225199999999998</v>
      </c>
      <c r="J1667" s="218">
        <f>VLOOKUP(C1667,Hoja2!$D$2:$N$5000,8,FALSE)</f>
        <v>0.252</v>
      </c>
      <c r="K1667" s="218">
        <f>VLOOKUP(C1667,Hoja2!$D$2:$N$5000,9,FALSE)</f>
        <v>0.18686800000000001</v>
      </c>
      <c r="L1667" s="218">
        <f>VLOOKUP(C1667,Hoja2!$D$2:$N$5000,10,FALSE)</f>
        <v>85.476360999999997</v>
      </c>
      <c r="M1667" s="218">
        <f>VLOOKUP(C1667,Hoja2!$D$2:$N$5000,11,FALSE)</f>
        <v>35.197862999999998</v>
      </c>
    </row>
    <row r="1668" spans="1:13">
      <c r="A1668" s="529"/>
      <c r="B1668" s="528" t="s">
        <v>3817</v>
      </c>
      <c r="C1668" s="401" t="s">
        <v>906</v>
      </c>
      <c r="D1668" s="221" t="str">
        <f>VLOOKUP(C1668,Hoja2!$D$2:$N$5000,2,FALSE)</f>
        <v>Agroindustria</v>
      </c>
      <c r="E1668" s="215">
        <f>VLOOKUP(C1668,Hoja2!$D$2:$N$5000,3,FALSE)</f>
        <v>6</v>
      </c>
      <c r="F1668" s="217">
        <f>VLOOKUP(C1668,Hoja2!$D$2:$N$5000,4,FALSE)</f>
        <v>42552</v>
      </c>
      <c r="G1668" s="217">
        <f>VLOOKUP(C1668,Hoja2!$D$2:$N$5000,5,FALSE)</f>
        <v>46203</v>
      </c>
      <c r="H1668" s="218">
        <f>VLOOKUP(C1668,Hoja2!$D$2:$N$5000,6,FALSE)</f>
        <v>0.19222600000000001</v>
      </c>
      <c r="I1668" s="218">
        <f>VLOOKUP(C1668,Hoja2!$D$2:$N$5000,7,FALSE)</f>
        <v>0.483184</v>
      </c>
      <c r="J1668" s="218">
        <f>VLOOKUP(C1668,Hoja2!$D$2:$N$5000,8,FALSE)</f>
        <v>0.4128</v>
      </c>
      <c r="K1668" s="218">
        <f>VLOOKUP(C1668,Hoja2!$D$2:$N$5000,9,FALSE)</f>
        <v>0.36196600000000001</v>
      </c>
      <c r="L1668" s="218">
        <f>VLOOKUP(C1668,Hoja2!$D$2:$N$5000,10,FALSE)</f>
        <v>152.40375299999999</v>
      </c>
      <c r="M1668" s="218">
        <f>VLOOKUP(C1668,Hoja2!$D$2:$N$5000,11,FALSE)</f>
        <v>15.254346999999999</v>
      </c>
    </row>
    <row r="1669" spans="1:13">
      <c r="A1669" s="529"/>
      <c r="B1669" s="529"/>
      <c r="C1669" s="401" t="s">
        <v>2051</v>
      </c>
      <c r="D1669" s="221" t="str">
        <f>VLOOKUP(C1669,Hoja2!$D$2:$N$5000,2,FALSE)</f>
        <v>Alimentos</v>
      </c>
      <c r="E1669" s="215">
        <f>VLOOKUP(C1669,Hoja2!$D$2:$N$5000,3,FALSE)</f>
        <v>1</v>
      </c>
      <c r="F1669" s="217">
        <f>VLOOKUP(C1669,Hoja2!$D$2:$N$5000,4,FALSE)</f>
        <v>42856</v>
      </c>
      <c r="G1669" s="217">
        <f>VLOOKUP(C1669,Hoja2!$D$2:$N$5000,5,FALSE)</f>
        <v>44926</v>
      </c>
      <c r="H1669" s="218">
        <f>VLOOKUP(C1669,Hoja2!$D$2:$N$5000,6,FALSE)</f>
        <v>0.20272100000000001</v>
      </c>
      <c r="I1669" s="218">
        <f>VLOOKUP(C1669,Hoja2!$D$2:$N$5000,7,FALSE)</f>
        <v>0.675238</v>
      </c>
      <c r="J1669" s="218">
        <f>VLOOKUP(C1669,Hoja2!$D$2:$N$5000,8,FALSE)</f>
        <v>0.98972000000000004</v>
      </c>
      <c r="K1669" s="218">
        <f>VLOOKUP(C1669,Hoja2!$D$2:$N$5000,9,FALSE)</f>
        <v>1.017379</v>
      </c>
      <c r="L1669" s="218">
        <f>VLOOKUP(C1669,Hoja2!$D$2:$N$5000,10,FALSE)</f>
        <v>514.61422700000003</v>
      </c>
      <c r="M1669" s="218">
        <f>VLOOKUP(C1669,Hoja2!$D$2:$N$5000,11,FALSE)</f>
        <v>15.704720999999999</v>
      </c>
    </row>
    <row r="1670" spans="1:13">
      <c r="A1670" s="529"/>
      <c r="B1670" s="529"/>
      <c r="C1670" s="401" t="s">
        <v>526</v>
      </c>
      <c r="D1670" s="221" t="str">
        <f>VLOOKUP(C1670,Hoja2!$D$2:$N$5000,2,FALSE)</f>
        <v>Alimentos</v>
      </c>
      <c r="E1670" s="215">
        <f>VLOOKUP(C1670,Hoja2!$D$2:$N$5000,3,FALSE)</f>
        <v>7</v>
      </c>
      <c r="F1670" s="217">
        <f>VLOOKUP(C1670,Hoja2!$D$2:$N$5000,4,FALSE)</f>
        <v>43405</v>
      </c>
      <c r="G1670" s="217">
        <f>VLOOKUP(C1670,Hoja2!$D$2:$N$5000,5,FALSE)</f>
        <v>44500</v>
      </c>
      <c r="H1670" s="218">
        <f>VLOOKUP(C1670,Hoja2!$D$2:$N$5000,6,FALSE)</f>
        <v>0.15534999999999999</v>
      </c>
      <c r="I1670" s="218">
        <f>VLOOKUP(C1670,Hoja2!$D$2:$N$5000,7,FALSE)</f>
        <v>0.21038899999999999</v>
      </c>
      <c r="J1670" s="218">
        <f>VLOOKUP(C1670,Hoja2!$D$2:$N$5000,8,FALSE)</f>
        <v>0.87639999999999996</v>
      </c>
      <c r="K1670" s="218">
        <f>VLOOKUP(C1670,Hoja2!$D$2:$N$5000,9,FALSE)</f>
        <v>0.75785199999999997</v>
      </c>
      <c r="L1670" s="218">
        <f>VLOOKUP(C1670,Hoja2!$D$2:$N$5000,10,FALSE)</f>
        <v>141.40915699999999</v>
      </c>
      <c r="M1670" s="218">
        <f>VLOOKUP(C1670,Hoja2!$D$2:$N$5000,11,FALSE)</f>
        <v>26.033573000000001</v>
      </c>
    </row>
    <row r="1671" spans="1:13">
      <c r="A1671" s="529"/>
      <c r="B1671" s="529"/>
      <c r="C1671" s="401" t="s">
        <v>649</v>
      </c>
      <c r="D1671" s="221" t="str">
        <f>VLOOKUP(C1671,Hoja2!$D$2:$N$5000,2,FALSE)</f>
        <v>Otros</v>
      </c>
      <c r="E1671" s="215">
        <f>VLOOKUP(C1671,Hoja2!$D$2:$N$5000,3,FALSE)</f>
        <v>7</v>
      </c>
      <c r="F1671" s="217">
        <f>VLOOKUP(C1671,Hoja2!$D$2:$N$5000,4,FALSE)</f>
        <v>43556</v>
      </c>
      <c r="G1671" s="217">
        <f>VLOOKUP(C1671,Hoja2!$D$2:$N$5000,5,FALSE)</f>
        <v>44651</v>
      </c>
      <c r="H1671" s="218">
        <f>VLOOKUP(C1671,Hoja2!$D$2:$N$5000,6,FALSE)</f>
        <v>0.12942899999999999</v>
      </c>
      <c r="I1671" s="218">
        <f>VLOOKUP(C1671,Hoja2!$D$2:$N$5000,7,FALSE)</f>
        <v>0.37740200000000002</v>
      </c>
      <c r="J1671" s="218">
        <f>VLOOKUP(C1671,Hoja2!$D$2:$N$5000,8,FALSE)</f>
        <v>0.28199999999999997</v>
      </c>
      <c r="K1671" s="218">
        <f>VLOOKUP(C1671,Hoja2!$D$2:$N$5000,9,FALSE)</f>
        <v>0.166105</v>
      </c>
      <c r="L1671" s="218">
        <f>VLOOKUP(C1671,Hoja2!$D$2:$N$5000,10,FALSE)</f>
        <v>81.62106</v>
      </c>
      <c r="M1671" s="218">
        <f>VLOOKUP(C1671,Hoja2!$D$2:$N$5000,11,FALSE)</f>
        <v>17.349437999999999</v>
      </c>
    </row>
    <row r="1672" spans="1:13">
      <c r="A1672" s="529"/>
      <c r="B1672" s="529"/>
      <c r="C1672" s="401" t="s">
        <v>420</v>
      </c>
      <c r="D1672" s="221" t="str">
        <f>VLOOKUP(C1672,Hoja2!$D$2:$N$5000,2,FALSE)</f>
        <v>Vidrios, cauchos y plásticos</v>
      </c>
      <c r="E1672" s="215">
        <f>VLOOKUP(C1672,Hoja2!$D$2:$N$5000,3,FALSE)</f>
        <v>7</v>
      </c>
      <c r="F1672" s="217">
        <f>VLOOKUP(C1672,Hoja2!$D$2:$N$5000,4,FALSE)</f>
        <v>44044</v>
      </c>
      <c r="G1672" s="217">
        <f>VLOOKUP(C1672,Hoja2!$D$2:$N$5000,5,FALSE)</f>
        <v>44773</v>
      </c>
      <c r="H1672" s="218">
        <f>VLOOKUP(C1672,Hoja2!$D$2:$N$5000,6,FALSE)</f>
        <v>7.9294000000000003E-2</v>
      </c>
      <c r="I1672" s="218">
        <f>VLOOKUP(C1672,Hoja2!$D$2:$N$5000,7,FALSE)</f>
        <v>0.30640800000000001</v>
      </c>
      <c r="J1672" s="218">
        <f>VLOOKUP(C1672,Hoja2!$D$2:$N$5000,8,FALSE)</f>
        <v>0.76392000000000004</v>
      </c>
      <c r="K1672" s="218">
        <f>VLOOKUP(C1672,Hoja2!$D$2:$N$5000,9,FALSE)</f>
        <v>0.68518100000000004</v>
      </c>
      <c r="L1672" s="218">
        <f>VLOOKUP(C1672,Hoja2!$D$2:$N$5000,10,FALSE)</f>
        <v>179.518914</v>
      </c>
      <c r="M1672" s="218">
        <f>VLOOKUP(C1672,Hoja2!$D$2:$N$5000,11,FALSE)</f>
        <v>19.000520000000002</v>
      </c>
    </row>
    <row r="1673" spans="1:13">
      <c r="A1673" s="529"/>
      <c r="B1673" s="529"/>
      <c r="C1673" s="401" t="s">
        <v>4758</v>
      </c>
      <c r="D1673" s="221" t="str">
        <f>VLOOKUP(C1673,Hoja2!$D$2:$N$5000,2,FALSE)</f>
        <v>Transporte</v>
      </c>
      <c r="E1673" s="215">
        <f>VLOOKUP(C1673,Hoja2!$D$2:$N$5000,3,FALSE)</f>
        <v>6</v>
      </c>
      <c r="F1673" s="217">
        <f>VLOOKUP(C1673,Hoja2!$D$2:$N$5000,4,FALSE)</f>
        <v>43556</v>
      </c>
      <c r="G1673" s="217">
        <f>VLOOKUP(C1673,Hoja2!$D$2:$N$5000,5,FALSE)</f>
        <v>45291</v>
      </c>
      <c r="H1673" s="218">
        <f>VLOOKUP(C1673,Hoja2!$D$2:$N$5000,6,FALSE)</f>
        <v>0.242394</v>
      </c>
      <c r="I1673" s="218">
        <f>VLOOKUP(C1673,Hoja2!$D$2:$N$5000,7,FALSE)</f>
        <v>0.47284900000000002</v>
      </c>
      <c r="J1673" s="218">
        <f>VLOOKUP(C1673,Hoja2!$D$2:$N$5000,8,FALSE)</f>
        <v>0.23880000000000001</v>
      </c>
      <c r="K1673" s="218">
        <f>VLOOKUP(C1673,Hoja2!$D$2:$N$5000,9,FALSE)</f>
        <v>0.24915699999999999</v>
      </c>
      <c r="L1673" s="218">
        <f>VLOOKUP(C1673,Hoja2!$D$2:$N$5000,10,FALSE)</f>
        <v>86.599965999999995</v>
      </c>
      <c r="M1673" s="218">
        <f>VLOOKUP(C1673,Hoja2!$D$2:$N$5000,11,FALSE)</f>
        <v>18.496417000000001</v>
      </c>
    </row>
    <row r="1674" spans="1:13">
      <c r="A1674" s="529"/>
      <c r="B1674" s="529"/>
      <c r="C1674" s="401" t="s">
        <v>4760</v>
      </c>
      <c r="D1674" s="221" t="str">
        <f>VLOOKUP(C1674,Hoja2!$D$2:$N$5000,2,FALSE)</f>
        <v>Transporte</v>
      </c>
      <c r="E1674" s="215">
        <f>VLOOKUP(C1674,Hoja2!$D$2:$N$5000,3,FALSE)</f>
        <v>6</v>
      </c>
      <c r="F1674" s="217">
        <f>VLOOKUP(C1674,Hoja2!$D$2:$N$5000,4,FALSE)</f>
        <v>43556</v>
      </c>
      <c r="G1674" s="217">
        <f>VLOOKUP(C1674,Hoja2!$D$2:$N$5000,5,FALSE)</f>
        <v>45291</v>
      </c>
      <c r="H1674" s="218">
        <f>VLOOKUP(C1674,Hoja2!$D$2:$N$5000,6,FALSE)</f>
        <v>0.26155699999999998</v>
      </c>
      <c r="I1674" s="218">
        <f>VLOOKUP(C1674,Hoja2!$D$2:$N$5000,7,FALSE)</f>
        <v>0.289327</v>
      </c>
      <c r="J1674" s="218">
        <f>VLOOKUP(C1674,Hoja2!$D$2:$N$5000,8,FALSE)</f>
        <v>0.18160000000000001</v>
      </c>
      <c r="K1674" s="218">
        <f>VLOOKUP(C1674,Hoja2!$D$2:$N$5000,9,FALSE)</f>
        <v>0.18686800000000001</v>
      </c>
      <c r="L1674" s="218">
        <f>VLOOKUP(C1674,Hoja2!$D$2:$N$5000,10,FALSE)</f>
        <v>40.295116</v>
      </c>
      <c r="M1674" s="218">
        <f>VLOOKUP(C1674,Hoja2!$D$2:$N$5000,11,FALSE)</f>
        <v>23.346270000000001</v>
      </c>
    </row>
    <row r="1675" spans="1:13">
      <c r="A1675" s="529"/>
      <c r="B1675" s="529"/>
      <c r="C1675" s="401" t="s">
        <v>3428</v>
      </c>
      <c r="D1675" s="221" t="str">
        <f>VLOOKUP(C1675,Hoja2!$D$2:$N$5000,2,FALSE)</f>
        <v>Comercio</v>
      </c>
      <c r="E1675" s="215">
        <f>VLOOKUP(C1675,Hoja2!$D$2:$N$5000,3,FALSE)</f>
        <v>7</v>
      </c>
      <c r="F1675" s="217">
        <f>VLOOKUP(C1675,Hoja2!$D$2:$N$5000,4,FALSE)</f>
        <v>43435</v>
      </c>
      <c r="G1675" s="217">
        <f>VLOOKUP(C1675,Hoja2!$D$2:$N$5000,5,FALSE)</f>
        <v>46203</v>
      </c>
      <c r="H1675" s="218">
        <f>VLOOKUP(C1675,Hoja2!$D$2:$N$5000,6,FALSE)</f>
        <v>0.15765100000000001</v>
      </c>
      <c r="I1675" s="218">
        <f>VLOOKUP(C1675,Hoja2!$D$2:$N$5000,7,FALSE)</f>
        <v>0.60119999999999996</v>
      </c>
      <c r="J1675" s="218">
        <f>VLOOKUP(C1675,Hoja2!$D$2:$N$5000,8,FALSE)</f>
        <v>1.4279599999999999</v>
      </c>
      <c r="K1675" s="218">
        <f>VLOOKUP(C1675,Hoja2!$D$2:$N$5000,9,FALSE)</f>
        <v>1.2250209999999999</v>
      </c>
      <c r="L1675" s="218">
        <f>VLOOKUP(C1675,Hoja2!$D$2:$N$5000,10,FALSE)</f>
        <v>658.41125799999998</v>
      </c>
      <c r="M1675" s="218">
        <f>VLOOKUP(C1675,Hoja2!$D$2:$N$5000,11,FALSE)</f>
        <v>15.272798999999999</v>
      </c>
    </row>
    <row r="1676" spans="1:13">
      <c r="A1676" s="529"/>
      <c r="B1676" s="529"/>
      <c r="C1676" s="401" t="s">
        <v>3693</v>
      </c>
      <c r="D1676" s="221" t="str">
        <f>VLOOKUP(C1676,Hoja2!$D$2:$N$5000,2,FALSE)</f>
        <v>Textiles</v>
      </c>
      <c r="E1676" s="215">
        <f>VLOOKUP(C1676,Hoja2!$D$2:$N$5000,3,FALSE)</f>
        <v>7</v>
      </c>
      <c r="F1676" s="217">
        <f>VLOOKUP(C1676,Hoja2!$D$2:$N$5000,4,FALSE)</f>
        <v>43525</v>
      </c>
      <c r="G1676" s="217">
        <f>VLOOKUP(C1676,Hoja2!$D$2:$N$5000,5,FALSE)</f>
        <v>44620</v>
      </c>
      <c r="H1676" s="218">
        <f>VLOOKUP(C1676,Hoja2!$D$2:$N$5000,6,FALSE)</f>
        <v>0.15326300000000001</v>
      </c>
      <c r="I1676" s="218">
        <f>VLOOKUP(C1676,Hoja2!$D$2:$N$5000,7,FALSE)</f>
        <v>0.49804900000000002</v>
      </c>
      <c r="J1676" s="218">
        <f>VLOOKUP(C1676,Hoja2!$D$2:$N$5000,8,FALSE)</f>
        <v>0.43131999999999998</v>
      </c>
      <c r="K1676" s="218">
        <f>VLOOKUP(C1676,Hoja2!$D$2:$N$5000,9,FALSE)</f>
        <v>0.38411699999999999</v>
      </c>
      <c r="L1676" s="218">
        <f>VLOOKUP(C1676,Hoja2!$D$2:$N$5000,10,FALSE)</f>
        <v>164.747131</v>
      </c>
      <c r="M1676" s="218">
        <f>VLOOKUP(C1676,Hoja2!$D$2:$N$5000,11,FALSE)</f>
        <v>19.463432999999998</v>
      </c>
    </row>
    <row r="1677" spans="1:13">
      <c r="A1677" s="529"/>
      <c r="B1677" s="529"/>
      <c r="C1677" s="401" t="s">
        <v>4756</v>
      </c>
      <c r="D1677" s="221" t="str">
        <f>VLOOKUP(C1677,Hoja2!$D$2:$N$5000,2,FALSE)</f>
        <v>Otros</v>
      </c>
      <c r="E1677" s="215">
        <f>VLOOKUP(C1677,Hoja2!$D$2:$N$5000,3,FALSE)</f>
        <v>7</v>
      </c>
      <c r="F1677" s="217">
        <f>VLOOKUP(C1677,Hoja2!$D$2:$N$5000,4,FALSE)</f>
        <v>43556</v>
      </c>
      <c r="G1677" s="217">
        <f>VLOOKUP(C1677,Hoja2!$D$2:$N$5000,5,FALSE)</f>
        <v>45291</v>
      </c>
      <c r="H1677" s="218">
        <f>VLOOKUP(C1677,Hoja2!$D$2:$N$5000,6,FALSE)</f>
        <v>0.19898399999999999</v>
      </c>
      <c r="I1677" s="218">
        <f>VLOOKUP(C1677,Hoja2!$D$2:$N$5000,7,FALSE)</f>
        <v>0.70346200000000003</v>
      </c>
      <c r="J1677" s="218">
        <f>VLOOKUP(C1677,Hoja2!$D$2:$N$5000,8,FALSE)</f>
        <v>0.58879999999999999</v>
      </c>
      <c r="K1677" s="218">
        <f>VLOOKUP(C1677,Hoja2!$D$2:$N$5000,9,FALSE)</f>
        <v>0.58136600000000005</v>
      </c>
      <c r="L1677" s="218">
        <f>VLOOKUP(C1677,Hoja2!$D$2:$N$5000,10,FALSE)</f>
        <v>317.67065000000002</v>
      </c>
      <c r="M1677" s="218">
        <f>VLOOKUP(C1677,Hoja2!$D$2:$N$5000,11,FALSE)</f>
        <v>15.828306</v>
      </c>
    </row>
    <row r="1678" spans="1:13">
      <c r="A1678" s="529"/>
      <c r="B1678" s="529"/>
      <c r="C1678" s="401" t="s">
        <v>2911</v>
      </c>
      <c r="D1678" s="221" t="str">
        <f>VLOOKUP(C1678,Hoja2!$D$2:$N$5000,2,FALSE)</f>
        <v>Comercio</v>
      </c>
      <c r="E1678" s="215">
        <f>VLOOKUP(C1678,Hoja2!$D$2:$N$5000,3,FALSE)</f>
        <v>7</v>
      </c>
      <c r="F1678" s="217">
        <f>VLOOKUP(C1678,Hoja2!$D$2:$N$5000,4,FALSE)</f>
        <v>43223</v>
      </c>
      <c r="G1678" s="217">
        <f>VLOOKUP(C1678,Hoja2!$D$2:$N$5000,5,FALSE)</f>
        <v>46873</v>
      </c>
      <c r="H1678" s="218">
        <f>VLOOKUP(C1678,Hoja2!$D$2:$N$5000,6,FALSE)</f>
        <v>0.178873</v>
      </c>
      <c r="I1678" s="218">
        <f>VLOOKUP(C1678,Hoja2!$D$2:$N$5000,7,FALSE)</f>
        <v>0.53668099999999996</v>
      </c>
      <c r="J1678" s="218">
        <f>VLOOKUP(C1678,Hoja2!$D$2:$N$5000,8,FALSE)</f>
        <v>0.67400000000000004</v>
      </c>
      <c r="K1678" s="218">
        <f>VLOOKUP(C1678,Hoja2!$D$2:$N$5000,9,FALSE)</f>
        <v>0.49831399999999998</v>
      </c>
      <c r="L1678" s="218">
        <f>VLOOKUP(C1678,Hoja2!$D$2:$N$5000,10,FALSE)</f>
        <v>277.41676699999999</v>
      </c>
      <c r="M1678" s="218">
        <f>VLOOKUP(C1678,Hoja2!$D$2:$N$5000,11,FALSE)</f>
        <v>18.712410999999999</v>
      </c>
    </row>
    <row r="1679" spans="1:13">
      <c r="A1679" s="529"/>
      <c r="B1679" s="529"/>
      <c r="C1679" s="401" t="s">
        <v>1484</v>
      </c>
      <c r="D1679" s="221" t="str">
        <f>VLOOKUP(C1679,Hoja2!$D$2:$N$5000,2,FALSE)</f>
        <v>Otros</v>
      </c>
      <c r="E1679" s="215">
        <f>VLOOKUP(C1679,Hoja2!$D$2:$N$5000,3,FALSE)</f>
        <v>7</v>
      </c>
      <c r="F1679" s="217">
        <f>VLOOKUP(C1679,Hoja2!$D$2:$N$5000,4,FALSE)</f>
        <v>42688</v>
      </c>
      <c r="G1679" s="217">
        <f>VLOOKUP(C1679,Hoja2!$D$2:$N$5000,5,FALSE)</f>
        <v>44926</v>
      </c>
      <c r="H1679" s="218">
        <f>VLOOKUP(C1679,Hoja2!$D$2:$N$5000,6,FALSE)</f>
        <v>0.19634299999999999</v>
      </c>
      <c r="I1679" s="218">
        <f>VLOOKUP(C1679,Hoja2!$D$2:$N$5000,7,FALSE)</f>
        <v>0.56833999999999996</v>
      </c>
      <c r="J1679" s="218">
        <f>VLOOKUP(C1679,Hoja2!$D$2:$N$5000,8,FALSE)</f>
        <v>0.61828000000000005</v>
      </c>
      <c r="K1679" s="218">
        <f>VLOOKUP(C1679,Hoja2!$D$2:$N$5000,9,FALSE)</f>
        <v>0.48793199999999998</v>
      </c>
      <c r="L1679" s="218">
        <f>VLOOKUP(C1679,Hoja2!$D$2:$N$5000,10,FALSE)</f>
        <v>269.499999</v>
      </c>
      <c r="M1679" s="218">
        <f>VLOOKUP(C1679,Hoja2!$D$2:$N$5000,11,FALSE)</f>
        <v>17.805510999999999</v>
      </c>
    </row>
    <row r="1680" spans="1:13" s="196" customFormat="1">
      <c r="A1680" s="529"/>
      <c r="B1680" s="529"/>
      <c r="C1680" s="401" t="s">
        <v>1486</v>
      </c>
      <c r="D1680" s="221" t="str">
        <f>VLOOKUP(C1680,Hoja2!$D$2:$N$5000,2,FALSE)</f>
        <v>Comercio</v>
      </c>
      <c r="E1680" s="215">
        <f>VLOOKUP(C1680,Hoja2!$D$2:$N$5000,3,FALSE)</f>
        <v>6</v>
      </c>
      <c r="F1680" s="217">
        <f>VLOOKUP(C1680,Hoja2!$D$2:$N$5000,4,FALSE)</f>
        <v>42688</v>
      </c>
      <c r="G1680" s="217">
        <f>VLOOKUP(C1680,Hoja2!$D$2:$N$5000,5,FALSE)</f>
        <v>44926</v>
      </c>
      <c r="H1680" s="218">
        <f>VLOOKUP(C1680,Hoja2!$D$2:$N$5000,6,FALSE)</f>
        <v>0.28559299999999999</v>
      </c>
      <c r="I1680" s="218">
        <f>VLOOKUP(C1680,Hoja2!$D$2:$N$5000,7,FALSE)</f>
        <v>0.56225499999999995</v>
      </c>
      <c r="J1680" s="218">
        <f>VLOOKUP(C1680,Hoja2!$D$2:$N$5000,8,FALSE)</f>
        <v>0.82</v>
      </c>
      <c r="K1680" s="218">
        <f>VLOOKUP(C1680,Hoja2!$D$2:$N$5000,9,FALSE)</f>
        <v>0.84803399999999995</v>
      </c>
      <c r="L1680" s="218">
        <f>VLOOKUP(C1680,Hoja2!$D$2:$N$5000,10,FALSE)</f>
        <v>352.27449799999999</v>
      </c>
      <c r="M1680" s="218">
        <f>VLOOKUP(C1680,Hoja2!$D$2:$N$5000,11,FALSE)</f>
        <v>19.943439999999999</v>
      </c>
    </row>
    <row r="1681" spans="1:13">
      <c r="A1681" s="529"/>
      <c r="B1681" s="529"/>
      <c r="C1681" s="401" t="s">
        <v>3034</v>
      </c>
      <c r="D1681" s="221" t="str">
        <f>VLOOKUP(C1681,Hoja2!$D$2:$N$5000,2,FALSE)</f>
        <v>Otros</v>
      </c>
      <c r="E1681" s="215">
        <f>VLOOKUP(C1681,Hoja2!$D$2:$N$5000,3,FALSE)</f>
        <v>7</v>
      </c>
      <c r="F1681" s="217">
        <f>VLOOKUP(C1681,Hoja2!$D$2:$N$5000,4,FALSE)</f>
        <v>43282</v>
      </c>
      <c r="G1681" s="217">
        <f>VLOOKUP(C1681,Hoja2!$D$2:$N$5000,5,FALSE)</f>
        <v>44926</v>
      </c>
      <c r="H1681" s="218">
        <f>VLOOKUP(C1681,Hoja2!$D$2:$N$5000,6,FALSE)</f>
        <v>0.16653499999999999</v>
      </c>
      <c r="I1681" s="218">
        <f>VLOOKUP(C1681,Hoja2!$D$2:$N$5000,7,FALSE)</f>
        <v>0.40537499999999999</v>
      </c>
      <c r="J1681" s="218">
        <f>VLOOKUP(C1681,Hoja2!$D$2:$N$5000,8,FALSE)</f>
        <v>0.21115999999999999</v>
      </c>
      <c r="K1681" s="218">
        <f>VLOOKUP(C1681,Hoja2!$D$2:$N$5000,9,FALSE)</f>
        <v>0.103815</v>
      </c>
      <c r="L1681" s="218">
        <f>VLOOKUP(C1681,Hoja2!$D$2:$N$5000,10,FALSE)</f>
        <v>65.653514000000001</v>
      </c>
      <c r="M1681" s="218">
        <f>VLOOKUP(C1681,Hoja2!$D$2:$N$5000,11,FALSE)</f>
        <v>17.209683999999999</v>
      </c>
    </row>
    <row r="1682" spans="1:13">
      <c r="A1682" s="529"/>
      <c r="B1682" s="529"/>
      <c r="C1682" s="401" t="s">
        <v>5659</v>
      </c>
      <c r="D1682" s="221" t="str">
        <f>VLOOKUP(C1682,Hoja2!$D$2:$N$5000,2,FALSE)</f>
        <v>Otros</v>
      </c>
      <c r="E1682" s="215">
        <f>VLOOKUP(C1682,Hoja2!$D$2:$N$5000,3,FALSE)</f>
        <v>7</v>
      </c>
      <c r="F1682" s="217">
        <f>VLOOKUP(C1682,Hoja2!$D$2:$N$5000,4,FALSE)</f>
        <v>43720</v>
      </c>
      <c r="G1682" s="217">
        <f>VLOOKUP(C1682,Hoja2!$D$2:$N$5000,5,FALSE)</f>
        <v>44926</v>
      </c>
      <c r="H1682" s="218">
        <f>VLOOKUP(C1682,Hoja2!$D$2:$N$5000,6,FALSE)</f>
        <v>0.21884000000000001</v>
      </c>
      <c r="I1682" s="218">
        <f>VLOOKUP(C1682,Hoja2!$D$2:$N$5000,7,FALSE)</f>
        <v>0.374226</v>
      </c>
      <c r="J1682" s="218">
        <f>VLOOKUP(C1682,Hoja2!$D$2:$N$5000,8,FALSE)</f>
        <v>0.55508000000000002</v>
      </c>
      <c r="K1682" s="218">
        <f>VLOOKUP(C1682,Hoja2!$D$2:$N$5000,9,FALSE)</f>
        <v>0.45678800000000003</v>
      </c>
      <c r="L1682" s="218">
        <f>VLOOKUP(C1682,Hoja2!$D$2:$N$5000,10,FALSE)</f>
        <v>158.81689499999999</v>
      </c>
      <c r="M1682" s="218">
        <f>VLOOKUP(C1682,Hoja2!$D$2:$N$5000,11,FALSE)</f>
        <v>20.908863</v>
      </c>
    </row>
    <row r="1683" spans="1:13">
      <c r="A1683" s="529"/>
      <c r="B1683" s="529"/>
      <c r="C1683" s="401" t="s">
        <v>1488</v>
      </c>
      <c r="D1683" s="221" t="str">
        <f>VLOOKUP(C1683,Hoja2!$D$2:$N$5000,2,FALSE)</f>
        <v>Otros</v>
      </c>
      <c r="E1683" s="215">
        <f>VLOOKUP(C1683,Hoja2!$D$2:$N$5000,3,FALSE)</f>
        <v>7</v>
      </c>
      <c r="F1683" s="217">
        <f>VLOOKUP(C1683,Hoja2!$D$2:$N$5000,4,FALSE)</f>
        <v>42688</v>
      </c>
      <c r="G1683" s="217">
        <f>VLOOKUP(C1683,Hoja2!$D$2:$N$5000,5,FALSE)</f>
        <v>44926</v>
      </c>
      <c r="H1683" s="218">
        <f>VLOOKUP(C1683,Hoja2!$D$2:$N$5000,6,FALSE)</f>
        <v>0.17936299999999999</v>
      </c>
      <c r="I1683" s="218">
        <f>VLOOKUP(C1683,Hoja2!$D$2:$N$5000,7,FALSE)</f>
        <v>0.51821700000000004</v>
      </c>
      <c r="J1683" s="218">
        <f>VLOOKUP(C1683,Hoja2!$D$2:$N$5000,8,FALSE)</f>
        <v>0.78044000000000002</v>
      </c>
      <c r="K1683" s="218">
        <f>VLOOKUP(C1683,Hoja2!$D$2:$N$5000,9,FALSE)</f>
        <v>0.76823399999999997</v>
      </c>
      <c r="L1683" s="218">
        <f>VLOOKUP(C1683,Hoja2!$D$2:$N$5000,10,FALSE)</f>
        <v>310.17652099999998</v>
      </c>
      <c r="M1683" s="218">
        <f>VLOOKUP(C1683,Hoja2!$D$2:$N$5000,11,FALSE)</f>
        <v>19.824413</v>
      </c>
    </row>
    <row r="1684" spans="1:13">
      <c r="A1684" s="529"/>
      <c r="B1684" s="529"/>
      <c r="C1684" s="401" t="s">
        <v>3036</v>
      </c>
      <c r="D1684" s="221" t="str">
        <f>VLOOKUP(C1684,Hoja2!$D$2:$N$5000,2,FALSE)</f>
        <v>Otros</v>
      </c>
      <c r="E1684" s="215">
        <f>VLOOKUP(C1684,Hoja2!$D$2:$N$5000,3,FALSE)</f>
        <v>7</v>
      </c>
      <c r="F1684" s="217">
        <f>VLOOKUP(C1684,Hoja2!$D$2:$N$5000,4,FALSE)</f>
        <v>43282</v>
      </c>
      <c r="G1684" s="217">
        <f>VLOOKUP(C1684,Hoja2!$D$2:$N$5000,5,FALSE)</f>
        <v>44926</v>
      </c>
      <c r="H1684" s="218">
        <f>VLOOKUP(C1684,Hoja2!$D$2:$N$5000,6,FALSE)</f>
        <v>0.22792699999999999</v>
      </c>
      <c r="I1684" s="218">
        <f>VLOOKUP(C1684,Hoja2!$D$2:$N$5000,7,FALSE)</f>
        <v>0.58829100000000001</v>
      </c>
      <c r="J1684" s="218">
        <f>VLOOKUP(C1684,Hoja2!$D$2:$N$5000,8,FALSE)</f>
        <v>0.43319999999999997</v>
      </c>
      <c r="K1684" s="218">
        <f>VLOOKUP(C1684,Hoja2!$D$2:$N$5000,9,FALSE)</f>
        <v>0.38411699999999999</v>
      </c>
      <c r="L1684" s="218">
        <f>VLOOKUP(C1684,Hoja2!$D$2:$N$5000,10,FALSE)</f>
        <v>195.455535</v>
      </c>
      <c r="M1684" s="218">
        <f>VLOOKUP(C1684,Hoja2!$D$2:$N$5000,11,FALSE)</f>
        <v>18.435625999999999</v>
      </c>
    </row>
    <row r="1685" spans="1:13">
      <c r="A1685" s="529"/>
      <c r="B1685" s="529"/>
      <c r="C1685" s="401" t="s">
        <v>609</v>
      </c>
      <c r="D1685" s="221" t="str">
        <f>VLOOKUP(C1685,Hoja2!$D$2:$N$5000,2,FALSE)</f>
        <v>Comercio</v>
      </c>
      <c r="E1685" s="215">
        <f>VLOOKUP(C1685,Hoja2!$D$2:$N$5000,3,FALSE)</f>
        <v>7</v>
      </c>
      <c r="F1685" s="217">
        <f>VLOOKUP(C1685,Hoja2!$D$2:$N$5000,4,FALSE)</f>
        <v>42404</v>
      </c>
      <c r="G1685" s="217">
        <f>VLOOKUP(C1685,Hoja2!$D$2:$N$5000,5,FALSE)</f>
        <v>44926</v>
      </c>
      <c r="H1685" s="218">
        <f>VLOOKUP(C1685,Hoja2!$D$2:$N$5000,6,FALSE)</f>
        <v>0.203629</v>
      </c>
      <c r="I1685" s="218">
        <f>VLOOKUP(C1685,Hoja2!$D$2:$N$5000,7,FALSE)</f>
        <v>0.395486</v>
      </c>
      <c r="J1685" s="218">
        <f>VLOOKUP(C1685,Hoja2!$D$2:$N$5000,8,FALSE)</f>
        <v>2.3987599999999998</v>
      </c>
      <c r="K1685" s="218">
        <f>VLOOKUP(C1685,Hoja2!$D$2:$N$5000,9,FALSE)</f>
        <v>2.283938</v>
      </c>
      <c r="L1685" s="218">
        <f>VLOOKUP(C1685,Hoja2!$D$2:$N$5000,10,FALSE)</f>
        <v>725.35356899999999</v>
      </c>
      <c r="M1685" s="218">
        <f>VLOOKUP(C1685,Hoja2!$D$2:$N$5000,11,FALSE)</f>
        <v>21.648783999999999</v>
      </c>
    </row>
    <row r="1686" spans="1:13" s="196" customFormat="1">
      <c r="A1686" s="529"/>
      <c r="B1686" s="529"/>
      <c r="C1686" s="401" t="s">
        <v>3042</v>
      </c>
      <c r="D1686" s="221" t="str">
        <f>VLOOKUP(C1686,Hoja2!$D$2:$N$5000,2,FALSE)</f>
        <v>Comercio</v>
      </c>
      <c r="E1686" s="215">
        <f>VLOOKUP(C1686,Hoja2!$D$2:$N$5000,3,FALSE)</f>
        <v>7</v>
      </c>
      <c r="F1686" s="217">
        <f>VLOOKUP(C1686,Hoja2!$D$2:$N$5000,4,FALSE)</f>
        <v>43282</v>
      </c>
      <c r="G1686" s="217">
        <f>VLOOKUP(C1686,Hoja2!$D$2:$N$5000,5,FALSE)</f>
        <v>44926</v>
      </c>
      <c r="H1686" s="218">
        <f>VLOOKUP(C1686,Hoja2!$D$2:$N$5000,6,FALSE)</f>
        <v>0.170349</v>
      </c>
      <c r="I1686" s="218">
        <f>VLOOKUP(C1686,Hoja2!$D$2:$N$5000,7,FALSE)</f>
        <v>0.44670199999999999</v>
      </c>
      <c r="J1686" s="218">
        <f>VLOOKUP(C1686,Hoja2!$D$2:$N$5000,8,FALSE)</f>
        <v>0.16947999999999999</v>
      </c>
      <c r="K1686" s="218">
        <f>VLOOKUP(C1686,Hoja2!$D$2:$N$5000,9,FALSE)</f>
        <v>0.103815</v>
      </c>
      <c r="L1686" s="218">
        <f>VLOOKUP(C1686,Hoja2!$D$2:$N$5000,10,FALSE)</f>
        <v>58.066611000000002</v>
      </c>
      <c r="M1686" s="218">
        <f>VLOOKUP(C1686,Hoja2!$D$2:$N$5000,11,FALSE)</f>
        <v>17.954039999999999</v>
      </c>
    </row>
    <row r="1687" spans="1:13">
      <c r="A1687" s="529"/>
      <c r="B1687" s="529"/>
      <c r="C1687" s="401" t="s">
        <v>5657</v>
      </c>
      <c r="D1687" s="221" t="str">
        <f>VLOOKUP(C1687,Hoja2!$D$2:$N$5000,2,FALSE)</f>
        <v>Otros</v>
      </c>
      <c r="E1687" s="215">
        <f>VLOOKUP(C1687,Hoja2!$D$2:$N$5000,3,FALSE)</f>
        <v>7</v>
      </c>
      <c r="F1687" s="217">
        <f>VLOOKUP(C1687,Hoja2!$D$2:$N$5000,4,FALSE)</f>
        <v>43720</v>
      </c>
      <c r="G1687" s="217">
        <f>VLOOKUP(C1687,Hoja2!$D$2:$N$5000,5,FALSE)</f>
        <v>44926</v>
      </c>
      <c r="H1687" s="218">
        <f>VLOOKUP(C1687,Hoja2!$D$2:$N$5000,6,FALSE)</f>
        <v>0.212919</v>
      </c>
      <c r="I1687" s="218">
        <f>VLOOKUP(C1687,Hoja2!$D$2:$N$5000,7,FALSE)</f>
        <v>0.54863200000000001</v>
      </c>
      <c r="J1687" s="218">
        <f>VLOOKUP(C1687,Hoja2!$D$2:$N$5000,8,FALSE)</f>
        <v>0.48087999999999997</v>
      </c>
      <c r="K1687" s="218">
        <f>VLOOKUP(C1687,Hoja2!$D$2:$N$5000,9,FALSE)</f>
        <v>0.40488000000000002</v>
      </c>
      <c r="L1687" s="218">
        <f>VLOOKUP(C1687,Hoja2!$D$2:$N$5000,10,FALSE)</f>
        <v>201.71204900000001</v>
      </c>
      <c r="M1687" s="218">
        <f>VLOOKUP(C1687,Hoja2!$D$2:$N$5000,11,FALSE)</f>
        <v>18.549596000000001</v>
      </c>
    </row>
    <row r="1688" spans="1:13">
      <c r="A1688" s="529"/>
      <c r="B1688" s="529"/>
      <c r="C1688" s="401" t="s">
        <v>212</v>
      </c>
      <c r="D1688" s="221" t="str">
        <f>VLOOKUP(C1688,Hoja2!$D$2:$N$5000,2,FALSE)</f>
        <v>Hidrocarburos</v>
      </c>
      <c r="E1688" s="215">
        <f>VLOOKUP(C1688,Hoja2!$D$2:$N$5000,3,FALSE)</f>
        <v>1</v>
      </c>
      <c r="F1688" s="217">
        <f>VLOOKUP(C1688,Hoja2!$D$2:$N$5000,4,FALSE)</f>
        <v>43313</v>
      </c>
      <c r="G1688" s="217">
        <f>VLOOKUP(C1688,Hoja2!$D$2:$N$5000,5,FALSE)</f>
        <v>45291</v>
      </c>
      <c r="H1688" s="218">
        <f>VLOOKUP(C1688,Hoja2!$D$2:$N$5000,6,FALSE)</f>
        <v>0.200989</v>
      </c>
      <c r="I1688" s="218">
        <f>VLOOKUP(C1688,Hoja2!$D$2:$N$5000,7,FALSE)</f>
        <v>0.83546699999999996</v>
      </c>
      <c r="J1688" s="218">
        <f>VLOOKUP(C1688,Hoja2!$D$2:$N$5000,8,FALSE)</f>
        <v>2.8762799999999999</v>
      </c>
      <c r="K1688" s="218">
        <f>VLOOKUP(C1688,Hoja2!$D$2:$N$5000,9,FALSE)</f>
        <v>2.7406950000000001</v>
      </c>
      <c r="L1688" s="218">
        <f>VLOOKUP(C1688,Hoja2!$D$2:$N$5000,10,FALSE)</f>
        <v>1850.404634</v>
      </c>
      <c r="M1688" s="218">
        <f>VLOOKUP(C1688,Hoja2!$D$2:$N$5000,11,FALSE)</f>
        <v>14.199011</v>
      </c>
    </row>
    <row r="1689" spans="1:13">
      <c r="A1689" s="529"/>
      <c r="B1689" s="529"/>
      <c r="C1689" s="401" t="s">
        <v>5723</v>
      </c>
      <c r="D1689" s="221" t="str">
        <f>VLOOKUP(C1689,Hoja2!$D$2:$N$5000,2,FALSE)</f>
        <v>Otros</v>
      </c>
      <c r="E1689" s="215">
        <f>VLOOKUP(C1689,Hoja2!$D$2:$N$5000,3,FALSE)</f>
        <v>7</v>
      </c>
      <c r="F1689" s="217">
        <f>VLOOKUP(C1689,Hoja2!$D$2:$N$5000,4,FALSE)</f>
        <v>43739</v>
      </c>
      <c r="G1689" s="217">
        <f>VLOOKUP(C1689,Hoja2!$D$2:$N$5000,5,FALSE)</f>
        <v>44834</v>
      </c>
      <c r="H1689" s="218">
        <f>VLOOKUP(C1689,Hoja2!$D$2:$N$5000,6,FALSE)</f>
        <v>0.22087599999999999</v>
      </c>
      <c r="I1689" s="218">
        <f>VLOOKUP(C1689,Hoja2!$D$2:$N$5000,7,FALSE)</f>
        <v>0.38083299999999998</v>
      </c>
      <c r="J1689" s="218">
        <f>VLOOKUP(C1689,Hoja2!$D$2:$N$5000,8,FALSE)</f>
        <v>0.24540000000000001</v>
      </c>
      <c r="K1689" s="218">
        <f>VLOOKUP(C1689,Hoja2!$D$2:$N$5000,9,FALSE)</f>
        <v>0.25854700000000003</v>
      </c>
      <c r="L1689" s="218">
        <f>VLOOKUP(C1689,Hoja2!$D$2:$N$5000,10,FALSE)</f>
        <v>71.405883000000003</v>
      </c>
      <c r="M1689" s="218">
        <f>VLOOKUP(C1689,Hoja2!$D$2:$N$5000,11,FALSE)</f>
        <v>16.569925000000001</v>
      </c>
    </row>
    <row r="1690" spans="1:13">
      <c r="A1690" s="529"/>
      <c r="B1690" s="529"/>
      <c r="C1690" s="401" t="s">
        <v>5930</v>
      </c>
      <c r="D1690" s="221" t="str">
        <f>VLOOKUP(C1690,Hoja2!$D$2:$N$5000,2,FALSE)</f>
        <v>Comercio</v>
      </c>
      <c r="E1690" s="215">
        <f>VLOOKUP(C1690,Hoja2!$D$2:$N$5000,3,FALSE)</f>
        <v>7</v>
      </c>
      <c r="F1690" s="217">
        <f>VLOOKUP(C1690,Hoja2!$D$2:$N$5000,4,FALSE)</f>
        <v>43800</v>
      </c>
      <c r="G1690" s="217">
        <f>VLOOKUP(C1690,Hoja2!$D$2:$N$5000,5,FALSE)</f>
        <v>45626</v>
      </c>
      <c r="H1690" s="218">
        <f>VLOOKUP(C1690,Hoja2!$D$2:$N$5000,6,FALSE)</f>
        <v>0.132552</v>
      </c>
      <c r="I1690" s="218">
        <f>VLOOKUP(C1690,Hoja2!$D$2:$N$5000,7,FALSE)</f>
        <v>0.42557899999999999</v>
      </c>
      <c r="J1690" s="218">
        <f>VLOOKUP(C1690,Hoja2!$D$2:$N$5000,8,FALSE)</f>
        <v>0.32747999999999999</v>
      </c>
      <c r="K1690" s="218">
        <f>VLOOKUP(C1690,Hoja2!$D$2:$N$5000,9,FALSE)</f>
        <v>0.30106500000000003</v>
      </c>
      <c r="L1690" s="218">
        <f>VLOOKUP(C1690,Hoja2!$D$2:$N$5000,10,FALSE)</f>
        <v>106.886685</v>
      </c>
      <c r="M1690" s="218">
        <f>VLOOKUP(C1690,Hoja2!$D$2:$N$5000,11,FALSE)</f>
        <v>20.325271999999998</v>
      </c>
    </row>
    <row r="1691" spans="1:13" s="196" customFormat="1">
      <c r="A1691" s="529"/>
      <c r="B1691" s="529"/>
      <c r="C1691" s="401" t="s">
        <v>633</v>
      </c>
      <c r="D1691" s="221" t="str">
        <f>VLOOKUP(C1691,Hoja2!$D$2:$N$5000,2,FALSE)</f>
        <v>Vidrios, cauchos y plásticos</v>
      </c>
      <c r="E1691" s="215">
        <f>VLOOKUP(C1691,Hoja2!$D$2:$N$5000,3,FALSE)</f>
        <v>7</v>
      </c>
      <c r="F1691" s="217">
        <f>VLOOKUP(C1691,Hoja2!$D$2:$N$5000,4,FALSE)</f>
        <v>43556</v>
      </c>
      <c r="G1691" s="217">
        <f>VLOOKUP(C1691,Hoja2!$D$2:$N$5000,5,FALSE)</f>
        <v>44651</v>
      </c>
      <c r="H1691" s="218">
        <f>VLOOKUP(C1691,Hoja2!$D$2:$N$5000,6,FALSE)</f>
        <v>0.171651</v>
      </c>
      <c r="I1691" s="218">
        <f>VLOOKUP(C1691,Hoja2!$D$2:$N$5000,7,FALSE)</f>
        <v>0.49735099999999999</v>
      </c>
      <c r="J1691" s="218">
        <f>VLOOKUP(C1691,Hoja2!$D$2:$N$5000,8,FALSE)</f>
        <v>0.44563999999999998</v>
      </c>
      <c r="K1691" s="218">
        <f>VLOOKUP(C1691,Hoja2!$D$2:$N$5000,9,FALSE)</f>
        <v>0.311446</v>
      </c>
      <c r="L1691" s="218">
        <f>VLOOKUP(C1691,Hoja2!$D$2:$N$5000,10,FALSE)</f>
        <v>169.983743</v>
      </c>
      <c r="M1691" s="218">
        <f>VLOOKUP(C1691,Hoja2!$D$2:$N$5000,11,FALSE)</f>
        <v>16.794315999999998</v>
      </c>
    </row>
    <row r="1692" spans="1:13">
      <c r="A1692" s="529"/>
      <c r="B1692" s="529"/>
      <c r="C1692" s="401" t="s">
        <v>635</v>
      </c>
      <c r="D1692" s="221" t="str">
        <f>VLOOKUP(C1692,Hoja2!$D$2:$N$5000,2,FALSE)</f>
        <v>Vidrios, cauchos y plásticos</v>
      </c>
      <c r="E1692" s="215">
        <f>VLOOKUP(C1692,Hoja2!$D$2:$N$5000,3,FALSE)</f>
        <v>7</v>
      </c>
      <c r="F1692" s="217">
        <f>VLOOKUP(C1692,Hoja2!$D$2:$N$5000,4,FALSE)</f>
        <v>43556</v>
      </c>
      <c r="G1692" s="217">
        <f>VLOOKUP(C1692,Hoja2!$D$2:$N$5000,5,FALSE)</f>
        <v>44651</v>
      </c>
      <c r="H1692" s="218">
        <f>VLOOKUP(C1692,Hoja2!$D$2:$N$5000,6,FALSE)</f>
        <v>0.1933</v>
      </c>
      <c r="I1692" s="218">
        <f>VLOOKUP(C1692,Hoja2!$D$2:$N$5000,7,FALSE)</f>
        <v>0.40025699999999997</v>
      </c>
      <c r="J1692" s="218">
        <f>VLOOKUP(C1692,Hoja2!$D$2:$N$5000,8,FALSE)</f>
        <v>0.24560000000000001</v>
      </c>
      <c r="K1692" s="218">
        <f>VLOOKUP(C1692,Hoja2!$D$2:$N$5000,9,FALSE)</f>
        <v>0.19724900000000001</v>
      </c>
      <c r="L1692" s="218">
        <f>VLOOKUP(C1692,Hoja2!$D$2:$N$5000,10,FALSE)</f>
        <v>75.394851000000003</v>
      </c>
      <c r="M1692" s="218">
        <f>VLOOKUP(C1692,Hoja2!$D$2:$N$5000,11,FALSE)</f>
        <v>18.807666999999999</v>
      </c>
    </row>
    <row r="1693" spans="1:13">
      <c r="A1693" s="529"/>
      <c r="B1693" s="529"/>
      <c r="C1693" s="401" t="s">
        <v>637</v>
      </c>
      <c r="D1693" s="221" t="str">
        <f>VLOOKUP(C1693,Hoja2!$D$2:$N$5000,2,FALSE)</f>
        <v>Vidrios, cauchos y plásticos</v>
      </c>
      <c r="E1693" s="215">
        <f>VLOOKUP(C1693,Hoja2!$D$2:$N$5000,3,FALSE)</f>
        <v>7</v>
      </c>
      <c r="F1693" s="217">
        <f>VLOOKUP(C1693,Hoja2!$D$2:$N$5000,4,FALSE)</f>
        <v>43556</v>
      </c>
      <c r="G1693" s="217">
        <f>VLOOKUP(C1693,Hoja2!$D$2:$N$5000,5,FALSE)</f>
        <v>44651</v>
      </c>
      <c r="H1693" s="218">
        <f>VLOOKUP(C1693,Hoja2!$D$2:$N$5000,6,FALSE)</f>
        <v>0.18994</v>
      </c>
      <c r="I1693" s="218">
        <f>VLOOKUP(C1693,Hoja2!$D$2:$N$5000,7,FALSE)</f>
        <v>0.36824600000000002</v>
      </c>
      <c r="J1693" s="218">
        <f>VLOOKUP(C1693,Hoja2!$D$2:$N$5000,8,FALSE)</f>
        <v>0.21060000000000001</v>
      </c>
      <c r="K1693" s="218">
        <f>VLOOKUP(C1693,Hoja2!$D$2:$N$5000,9,FALSE)</f>
        <v>0.145342</v>
      </c>
      <c r="L1693" s="218">
        <f>VLOOKUP(C1693,Hoja2!$D$2:$N$5000,10,FALSE)</f>
        <v>59.478847999999999</v>
      </c>
      <c r="M1693" s="218">
        <f>VLOOKUP(C1693,Hoja2!$D$2:$N$5000,11,FALSE)</f>
        <v>18.527581999999999</v>
      </c>
    </row>
    <row r="1694" spans="1:13">
      <c r="A1694" s="529"/>
      <c r="B1694" s="529"/>
      <c r="C1694" s="401" t="s">
        <v>104</v>
      </c>
      <c r="D1694" s="221" t="str">
        <f>VLOOKUP(C1694,Hoja2!$D$2:$N$5000,2,FALSE)</f>
        <v>Industria Metalúrgica</v>
      </c>
      <c r="E1694" s="215">
        <f>VLOOKUP(C1694,Hoja2!$D$2:$N$5000,3,FALSE)</f>
        <v>7</v>
      </c>
      <c r="F1694" s="217">
        <f>VLOOKUP(C1694,Hoja2!$D$2:$N$5000,4,FALSE)</f>
        <v>42309</v>
      </c>
      <c r="G1694" s="217">
        <f>VLOOKUP(C1694,Hoja2!$D$2:$N$5000,5,FALSE)</f>
        <v>44926</v>
      </c>
      <c r="H1694" s="218">
        <f>VLOOKUP(C1694,Hoja2!$D$2:$N$5000,6,FALSE)</f>
        <v>0.20749799999999999</v>
      </c>
      <c r="I1694" s="218">
        <f>VLOOKUP(C1694,Hoja2!$D$2:$N$5000,7,FALSE)</f>
        <v>0.57761700000000005</v>
      </c>
      <c r="J1694" s="218">
        <f>VLOOKUP(C1694,Hoja2!$D$2:$N$5000,8,FALSE)</f>
        <v>1.2884</v>
      </c>
      <c r="K1694" s="218">
        <f>VLOOKUP(C1694,Hoja2!$D$2:$N$5000,9,FALSE)</f>
        <v>1.1627320000000001</v>
      </c>
      <c r="L1694" s="218">
        <f>VLOOKUP(C1694,Hoja2!$D$2:$N$5000,10,FALSE)</f>
        <v>570.75984700000004</v>
      </c>
      <c r="M1694" s="218">
        <f>VLOOKUP(C1694,Hoja2!$D$2:$N$5000,11,FALSE)</f>
        <v>19.190902999999999</v>
      </c>
    </row>
    <row r="1695" spans="1:13">
      <c r="A1695" s="529"/>
      <c r="B1695" s="529"/>
      <c r="C1695" s="401" t="s">
        <v>1491</v>
      </c>
      <c r="D1695" s="221" t="str">
        <f>VLOOKUP(C1695,Hoja2!$D$2:$N$5000,2,FALSE)</f>
        <v>Agroindustria</v>
      </c>
      <c r="E1695" s="215">
        <f>VLOOKUP(C1695,Hoja2!$D$2:$N$5000,3,FALSE)</f>
        <v>8</v>
      </c>
      <c r="F1695" s="217">
        <f>VLOOKUP(C1695,Hoja2!$D$2:$N$5000,4,FALSE)</f>
        <v>42675</v>
      </c>
      <c r="G1695" s="217">
        <f>VLOOKUP(C1695,Hoja2!$D$2:$N$5000,5,FALSE)</f>
        <v>44804</v>
      </c>
      <c r="H1695" s="218">
        <f>VLOOKUP(C1695,Hoja2!$D$2:$N$5000,6,FALSE)</f>
        <v>0.21065</v>
      </c>
      <c r="I1695" s="218">
        <f>VLOOKUP(C1695,Hoja2!$D$2:$N$5000,7,FALSE)</f>
        <v>0.72218300000000002</v>
      </c>
      <c r="J1695" s="218">
        <f>VLOOKUP(C1695,Hoja2!$D$2:$N$5000,8,FALSE)</f>
        <v>0.69979999999999998</v>
      </c>
      <c r="K1695" s="218">
        <f>VLOOKUP(C1695,Hoja2!$D$2:$N$5000,9,FALSE)</f>
        <v>0.74134900000000004</v>
      </c>
      <c r="L1695" s="218">
        <f>VLOOKUP(C1695,Hoja2!$D$2:$N$5000,10,FALSE)</f>
        <v>393.27804900000001</v>
      </c>
      <c r="M1695" s="218">
        <f>VLOOKUP(C1695,Hoja2!$D$2:$N$5000,11,FALSE)</f>
        <v>19.349319999999999</v>
      </c>
    </row>
    <row r="1696" spans="1:13">
      <c r="A1696" s="529"/>
      <c r="B1696" s="529"/>
      <c r="C1696" s="401" t="s">
        <v>355</v>
      </c>
      <c r="D1696" s="221" t="str">
        <f>VLOOKUP(C1696,Hoja2!$D$2:$N$5000,2,FALSE)</f>
        <v>Cementos</v>
      </c>
      <c r="E1696" s="298">
        <f>VLOOKUP(C1696,Hoja2!$D$2:$N$5000,3,FALSE)</f>
        <v>7</v>
      </c>
      <c r="F1696" s="217">
        <f>VLOOKUP(C1696,Hoja2!$D$2:$N$5000,4,FALSE)</f>
        <v>43160</v>
      </c>
      <c r="G1696" s="217">
        <f>VLOOKUP(C1696,Hoja2!$D$2:$N$5000,5,FALSE)</f>
        <v>44985</v>
      </c>
      <c r="H1696" s="218">
        <f>VLOOKUP(C1696,Hoja2!$D$2:$N$5000,6,FALSE)</f>
        <v>0.200682</v>
      </c>
      <c r="I1696" s="218">
        <f>VLOOKUP(C1696,Hoja2!$D$2:$N$5000,7,FALSE)</f>
        <v>0.40210699999999999</v>
      </c>
      <c r="J1696" s="218">
        <f>VLOOKUP(C1696,Hoja2!$D$2:$N$5000,8,FALSE)</f>
        <v>2.5763199999999999</v>
      </c>
      <c r="K1696" s="218">
        <f>VLOOKUP(C1696,Hoja2!$D$2:$N$5000,9,FALSE)</f>
        <v>2.6888179999999999</v>
      </c>
      <c r="L1696" s="218">
        <f>VLOOKUP(C1696,Hoja2!$D$2:$N$5000,10,FALSE)</f>
        <v>794.51164500000004</v>
      </c>
      <c r="M1696" s="218">
        <f>VLOOKUP(C1696,Hoja2!$D$2:$N$5000,11,FALSE)</f>
        <v>24.09432</v>
      </c>
    </row>
    <row r="1697" spans="1:13">
      <c r="A1697" s="529"/>
      <c r="B1697" s="529"/>
      <c r="C1697" s="401" t="s">
        <v>4762</v>
      </c>
      <c r="D1697" s="221" t="str">
        <f>VLOOKUP(C1697,Hoja2!$D$2:$N$5000,2,FALSE)</f>
        <v>Transporte</v>
      </c>
      <c r="E1697" s="215">
        <f>VLOOKUP(C1697,Hoja2!$D$2:$N$5000,3,FALSE)</f>
        <v>9</v>
      </c>
      <c r="F1697" s="217">
        <f>VLOOKUP(C1697,Hoja2!$D$2:$N$5000,4,FALSE)</f>
        <v>43556</v>
      </c>
      <c r="G1697" s="217">
        <f>VLOOKUP(C1697,Hoja2!$D$2:$N$5000,5,FALSE)</f>
        <v>45291</v>
      </c>
      <c r="H1697" s="218">
        <f>VLOOKUP(C1697,Hoja2!$D$2:$N$5000,6,FALSE)</f>
        <v>0.228268</v>
      </c>
      <c r="I1697" s="218">
        <f>VLOOKUP(C1697,Hoja2!$D$2:$N$5000,7,FALSE)</f>
        <v>0.46052700000000002</v>
      </c>
      <c r="J1697" s="218">
        <f>VLOOKUP(C1697,Hoja2!$D$2:$N$5000,8,FALSE)</f>
        <v>0.1686</v>
      </c>
      <c r="K1697" s="218">
        <f>VLOOKUP(C1697,Hoja2!$D$2:$N$5000,9,FALSE)</f>
        <v>0.176484</v>
      </c>
      <c r="L1697" s="218">
        <f>VLOOKUP(C1697,Hoja2!$D$2:$N$5000,10,FALSE)</f>
        <v>59.790965999999997</v>
      </c>
      <c r="M1697" s="218">
        <f>VLOOKUP(C1697,Hoja2!$D$2:$N$5000,11,FALSE)</f>
        <v>18.938020999999999</v>
      </c>
    </row>
    <row r="1698" spans="1:13">
      <c r="A1698" s="529"/>
      <c r="B1698" s="529"/>
      <c r="C1698" s="401" t="s">
        <v>2679</v>
      </c>
      <c r="D1698" s="221" t="str">
        <f>VLOOKUP(C1698,Hoja2!$D$2:$N$5000,2,FALSE)</f>
        <v>Alimentos</v>
      </c>
      <c r="E1698" s="215">
        <f>VLOOKUP(C1698,Hoja2!$D$2:$N$5000,3,FALSE)</f>
        <v>8</v>
      </c>
      <c r="F1698" s="217">
        <f>VLOOKUP(C1698,Hoja2!$D$2:$N$5000,4,FALSE)</f>
        <v>43101</v>
      </c>
      <c r="G1698" s="217">
        <f>VLOOKUP(C1698,Hoja2!$D$2:$N$5000,5,FALSE)</f>
        <v>44561</v>
      </c>
      <c r="H1698" s="218">
        <f>VLOOKUP(C1698,Hoja2!$D$2:$N$5000,6,FALSE)</f>
        <v>9.4495999999999997E-2</v>
      </c>
      <c r="I1698" s="218">
        <f>VLOOKUP(C1698,Hoja2!$D$2:$N$5000,7,FALSE)</f>
        <v>0.28041899999999997</v>
      </c>
      <c r="J1698" s="218">
        <f>VLOOKUP(C1698,Hoja2!$D$2:$N$5000,8,FALSE)</f>
        <v>2.2138</v>
      </c>
      <c r="K1698" s="218">
        <f>VLOOKUP(C1698,Hoja2!$D$2:$N$5000,9,FALSE)</f>
        <v>0.92929700000000004</v>
      </c>
      <c r="L1698" s="218">
        <f>VLOOKUP(C1698,Hoja2!$D$2:$N$5000,10,FALSE)</f>
        <v>483.08112199999999</v>
      </c>
      <c r="M1698" s="218">
        <f>VLOOKUP(C1698,Hoja2!$D$2:$N$5000,11,FALSE)</f>
        <v>16.173653000000002</v>
      </c>
    </row>
    <row r="1699" spans="1:13">
      <c r="A1699" s="529"/>
      <c r="B1699" s="529"/>
      <c r="C1699" s="401" t="s">
        <v>2681</v>
      </c>
      <c r="D1699" s="221" t="str">
        <f>VLOOKUP(C1699,Hoja2!$D$2:$N$5000,2,FALSE)</f>
        <v>Alimentos</v>
      </c>
      <c r="E1699" s="215">
        <f>VLOOKUP(C1699,Hoja2!$D$2:$N$5000,3,FALSE)</f>
        <v>8</v>
      </c>
      <c r="F1699" s="217">
        <f>VLOOKUP(C1699,Hoja2!$D$2:$N$5000,4,FALSE)</f>
        <v>43101</v>
      </c>
      <c r="G1699" s="217">
        <f>VLOOKUP(C1699,Hoja2!$D$2:$N$5000,5,FALSE)</f>
        <v>44561</v>
      </c>
      <c r="H1699" s="218">
        <f>VLOOKUP(C1699,Hoja2!$D$2:$N$5000,6,FALSE)</f>
        <v>0.27406000000000003</v>
      </c>
      <c r="I1699" s="218">
        <f>VLOOKUP(C1699,Hoja2!$D$2:$N$5000,7,FALSE)</f>
        <v>0.244366</v>
      </c>
      <c r="J1699" s="218">
        <f>VLOOKUP(C1699,Hoja2!$D$2:$N$5000,8,FALSE)</f>
        <v>1.2E-4</v>
      </c>
      <c r="K1699" s="218">
        <f>VLOOKUP(C1699,Hoja2!$D$2:$N$5000,9,FALSE)</f>
        <v>9.3999999999999994E-5</v>
      </c>
      <c r="L1699" s="218">
        <f>VLOOKUP(C1699,Hoja2!$D$2:$N$5000,10,FALSE)</f>
        <v>2.6565999999999999E-2</v>
      </c>
      <c r="M1699" s="218">
        <f>VLOOKUP(C1699,Hoja2!$D$2:$N$5000,11,FALSE)</f>
        <v>20.751636999999999</v>
      </c>
    </row>
    <row r="1700" spans="1:13">
      <c r="A1700" s="529"/>
      <c r="B1700" s="529"/>
      <c r="C1700" s="401" t="s">
        <v>2683</v>
      </c>
      <c r="D1700" s="221" t="str">
        <f>VLOOKUP(C1700,Hoja2!$D$2:$N$5000,2,FALSE)</f>
        <v>Alimentos</v>
      </c>
      <c r="E1700" s="215">
        <f>VLOOKUP(C1700,Hoja2!$D$2:$N$5000,3,FALSE)</f>
        <v>8</v>
      </c>
      <c r="F1700" s="217">
        <f>VLOOKUP(C1700,Hoja2!$D$2:$N$5000,4,FALSE)</f>
        <v>43101</v>
      </c>
      <c r="G1700" s="217">
        <f>VLOOKUP(C1700,Hoja2!$D$2:$N$5000,5,FALSE)</f>
        <v>44561</v>
      </c>
      <c r="H1700" s="218">
        <f>VLOOKUP(C1700,Hoja2!$D$2:$N$5000,6,FALSE)</f>
        <v>0.21176700000000001</v>
      </c>
      <c r="I1700" s="218">
        <f>VLOOKUP(C1700,Hoja2!$D$2:$N$5000,7,FALSE)</f>
        <v>0.380249</v>
      </c>
      <c r="J1700" s="218">
        <f>VLOOKUP(C1700,Hoja2!$D$2:$N$5000,8,FALSE)</f>
        <v>0.45939999999999998</v>
      </c>
      <c r="K1700" s="218">
        <f>VLOOKUP(C1700,Hoja2!$D$2:$N$5000,9,FALSE)</f>
        <v>0.42810300000000001</v>
      </c>
      <c r="L1700" s="218">
        <f>VLOOKUP(C1700,Hoja2!$D$2:$N$5000,10,FALSE)</f>
        <v>135.93879999999999</v>
      </c>
      <c r="M1700" s="218">
        <f>VLOOKUP(C1700,Hoja2!$D$2:$N$5000,11,FALSE)</f>
        <v>19.648076</v>
      </c>
    </row>
    <row r="1701" spans="1:13">
      <c r="A1701" s="529"/>
      <c r="B1701" s="529"/>
      <c r="C1701" s="401" t="s">
        <v>2966</v>
      </c>
      <c r="D1701" s="221" t="str">
        <f>VLOOKUP(C1701,Hoja2!$D$2:$N$5000,2,FALSE)</f>
        <v>Alimentos</v>
      </c>
      <c r="E1701" s="278">
        <f>VLOOKUP(C1701,Hoja2!$D$2:$N$5000,3,FALSE)</f>
        <v>8</v>
      </c>
      <c r="F1701" s="217">
        <f>VLOOKUP(C1701,Hoja2!$D$2:$N$5000,4,FALSE)</f>
        <v>43252</v>
      </c>
      <c r="G1701" s="217">
        <f>VLOOKUP(C1701,Hoja2!$D$2:$N$5000,5,FALSE)</f>
        <v>44561</v>
      </c>
      <c r="H1701" s="218">
        <f>VLOOKUP(C1701,Hoja2!$D$2:$N$5000,6,FALSE)</f>
        <v>0.20560400000000001</v>
      </c>
      <c r="I1701" s="218">
        <f>VLOOKUP(C1701,Hoja2!$D$2:$N$5000,7,FALSE)</f>
        <v>0.67734899999999998</v>
      </c>
      <c r="J1701" s="218">
        <f>VLOOKUP(C1701,Hoja2!$D$2:$N$5000,8,FALSE)</f>
        <v>0.65227999999999997</v>
      </c>
      <c r="K1701" s="218">
        <f>VLOOKUP(C1701,Hoja2!$D$2:$N$5000,9,FALSE)</f>
        <v>0.66825800000000002</v>
      </c>
      <c r="L1701" s="218">
        <f>VLOOKUP(C1701,Hoja2!$D$2:$N$5000,10,FALSE)</f>
        <v>343.816282</v>
      </c>
      <c r="M1701" s="218">
        <f>VLOOKUP(C1701,Hoja2!$D$2:$N$5000,11,FALSE)</f>
        <v>16.230243000000002</v>
      </c>
    </row>
    <row r="1702" spans="1:13">
      <c r="A1702" s="529"/>
      <c r="B1702" s="529"/>
      <c r="C1702" s="401" t="s">
        <v>3460</v>
      </c>
      <c r="D1702" s="221" t="str">
        <f>VLOOKUP(C1702,Hoja2!$D$2:$N$5000,2,FALSE)</f>
        <v>Alimentos</v>
      </c>
      <c r="E1702" s="278">
        <f>VLOOKUP(C1702,Hoja2!$D$2:$N$5000,3,FALSE)</f>
        <v>8</v>
      </c>
      <c r="F1702" s="217">
        <f>VLOOKUP(C1702,Hoja2!$D$2:$N$5000,4,FALSE)</f>
        <v>43466</v>
      </c>
      <c r="G1702" s="217">
        <f>VLOOKUP(C1702,Hoja2!$D$2:$N$5000,5,FALSE)</f>
        <v>44561</v>
      </c>
      <c r="H1702" s="218">
        <f>VLOOKUP(C1702,Hoja2!$D$2:$N$5000,6,FALSE)</f>
        <v>0.211031</v>
      </c>
      <c r="I1702" s="218">
        <f>VLOOKUP(C1702,Hoja2!$D$2:$N$5000,7,FALSE)</f>
        <v>0.74920799999999999</v>
      </c>
      <c r="J1702" s="218">
        <f>VLOOKUP(C1702,Hoja2!$D$2:$N$5000,8,FALSE)</f>
        <v>0.45563999999999999</v>
      </c>
      <c r="K1702" s="218">
        <f>VLOOKUP(C1702,Hoja2!$D$2:$N$5000,9,FALSE)</f>
        <v>0.49075200000000002</v>
      </c>
      <c r="L1702" s="218">
        <f>VLOOKUP(C1702,Hoja2!$D$2:$N$5000,10,FALSE)</f>
        <v>265.63342999999998</v>
      </c>
      <c r="M1702" s="218">
        <f>VLOOKUP(C1702,Hoja2!$D$2:$N$5000,11,FALSE)</f>
        <v>15.957599999999999</v>
      </c>
    </row>
    <row r="1703" spans="1:13">
      <c r="A1703" s="529"/>
      <c r="B1703" s="529"/>
      <c r="C1703" s="401" t="s">
        <v>3326</v>
      </c>
      <c r="D1703" s="221" t="str">
        <f>VLOOKUP(C1703,Hoja2!$D$2:$N$5000,2,FALSE)</f>
        <v>Agroindustria</v>
      </c>
      <c r="E1703" s="215">
        <f>VLOOKUP(C1703,Hoja2!$D$2:$N$5000,3,FALSE)</f>
        <v>8</v>
      </c>
      <c r="F1703" s="217">
        <f>VLOOKUP(C1703,Hoja2!$D$2:$N$5000,4,FALSE)</f>
        <v>43374</v>
      </c>
      <c r="G1703" s="217">
        <f>VLOOKUP(C1703,Hoja2!$D$2:$N$5000,5,FALSE)</f>
        <v>44561</v>
      </c>
      <c r="H1703" s="218">
        <f>VLOOKUP(C1703,Hoja2!$D$2:$N$5000,6,FALSE)</f>
        <v>0.26652300000000001</v>
      </c>
      <c r="I1703" s="218">
        <f>VLOOKUP(C1703,Hoja2!$D$2:$N$5000,7,FALSE)</f>
        <v>0.26999400000000001</v>
      </c>
      <c r="J1703" s="218">
        <f>VLOOKUP(C1703,Hoja2!$D$2:$N$5000,8,FALSE)</f>
        <v>4.888E-2</v>
      </c>
      <c r="K1703" s="218">
        <f>VLOOKUP(C1703,Hoja2!$D$2:$N$5000,9,FALSE)</f>
        <v>4.1765999999999998E-2</v>
      </c>
      <c r="L1703" s="218">
        <f>VLOOKUP(C1703,Hoja2!$D$2:$N$5000,10,FALSE)</f>
        <v>10.270977999999999</v>
      </c>
      <c r="M1703" s="218">
        <f>VLOOKUP(C1703,Hoja2!$D$2:$N$5000,11,FALSE)</f>
        <v>22.248269000000001</v>
      </c>
    </row>
    <row r="1704" spans="1:13">
      <c r="A1704" s="529"/>
      <c r="B1704" s="529"/>
      <c r="C1704" s="401" t="s">
        <v>3328</v>
      </c>
      <c r="D1704" s="221" t="str">
        <f>VLOOKUP(C1704,Hoja2!$D$2:$N$5000,2,FALSE)</f>
        <v>Agroindustria</v>
      </c>
      <c r="E1704" s="215">
        <f>VLOOKUP(C1704,Hoja2!$D$2:$N$5000,3,FALSE)</f>
        <v>8</v>
      </c>
      <c r="F1704" s="217">
        <f>VLOOKUP(C1704,Hoja2!$D$2:$N$5000,4,FALSE)</f>
        <v>43374</v>
      </c>
      <c r="G1704" s="217">
        <f>VLOOKUP(C1704,Hoja2!$D$2:$N$5000,5,FALSE)</f>
        <v>44561</v>
      </c>
      <c r="H1704" s="218">
        <f>VLOOKUP(C1704,Hoja2!$D$2:$N$5000,6,FALSE)</f>
        <v>4.0668000000000003E-2</v>
      </c>
      <c r="I1704" s="218">
        <f>VLOOKUP(C1704,Hoja2!$D$2:$N$5000,7,FALSE)</f>
        <v>0.219026</v>
      </c>
      <c r="J1704" s="218">
        <f>VLOOKUP(C1704,Hoja2!$D$2:$N$5000,8,FALSE)</f>
        <v>0.83048</v>
      </c>
      <c r="K1704" s="218">
        <f>VLOOKUP(C1704,Hoja2!$D$2:$N$5000,9,FALSE)</f>
        <v>0.10441499999999999</v>
      </c>
      <c r="L1704" s="218">
        <f>VLOOKUP(C1704,Hoja2!$D$2:$N$5000,10,FALSE)</f>
        <v>141.55541400000001</v>
      </c>
      <c r="M1704" s="218">
        <f>VLOOKUP(C1704,Hoja2!$D$2:$N$5000,11,FALSE)</f>
        <v>12.811170000000001</v>
      </c>
    </row>
    <row r="1705" spans="1:13">
      <c r="A1705" s="529"/>
      <c r="B1705" s="529"/>
      <c r="C1705" s="401" t="s">
        <v>3330</v>
      </c>
      <c r="D1705" s="221" t="str">
        <f>VLOOKUP(C1705,Hoja2!$D$2:$N$5000,2,FALSE)</f>
        <v>Agroindustria</v>
      </c>
      <c r="E1705" s="215">
        <f>VLOOKUP(C1705,Hoja2!$D$2:$N$5000,3,FALSE)</f>
        <v>8</v>
      </c>
      <c r="F1705" s="217">
        <f>VLOOKUP(C1705,Hoja2!$D$2:$N$5000,4,FALSE)</f>
        <v>43374</v>
      </c>
      <c r="G1705" s="217">
        <f>VLOOKUP(C1705,Hoja2!$D$2:$N$5000,5,FALSE)</f>
        <v>44561</v>
      </c>
      <c r="H1705" s="218">
        <f>VLOOKUP(C1705,Hoja2!$D$2:$N$5000,6,FALSE)</f>
        <v>0.13033800000000001</v>
      </c>
      <c r="I1705" s="218">
        <f>VLOOKUP(C1705,Hoja2!$D$2:$N$5000,7,FALSE)</f>
        <v>0.44672200000000001</v>
      </c>
      <c r="J1705" s="218">
        <f>VLOOKUP(C1705,Hoja2!$D$2:$N$5000,8,FALSE)</f>
        <v>0.45023999999999997</v>
      </c>
      <c r="K1705" s="218">
        <f>VLOOKUP(C1705,Hoja2!$D$2:$N$5000,9,FALSE)</f>
        <v>0.28192200000000001</v>
      </c>
      <c r="L1705" s="218">
        <f>VLOOKUP(C1705,Hoja2!$D$2:$N$5000,10,FALSE)</f>
        <v>156.512134</v>
      </c>
      <c r="M1705" s="218">
        <f>VLOOKUP(C1705,Hoja2!$D$2:$N$5000,11,FALSE)</f>
        <v>15.826625</v>
      </c>
    </row>
    <row r="1706" spans="1:13">
      <c r="A1706" s="529"/>
      <c r="B1706" s="529"/>
      <c r="C1706" s="401" t="s">
        <v>3332</v>
      </c>
      <c r="D1706" s="221" t="str">
        <f>VLOOKUP(C1706,Hoja2!$D$2:$N$5000,2,FALSE)</f>
        <v>Agroindustria</v>
      </c>
      <c r="E1706" s="215">
        <f>VLOOKUP(C1706,Hoja2!$D$2:$N$5000,3,FALSE)</f>
        <v>8</v>
      </c>
      <c r="F1706" s="217">
        <f>VLOOKUP(C1706,Hoja2!$D$2:$N$5000,4,FALSE)</f>
        <v>43374</v>
      </c>
      <c r="G1706" s="217">
        <f>VLOOKUP(C1706,Hoja2!$D$2:$N$5000,5,FALSE)</f>
        <v>44561</v>
      </c>
      <c r="H1706" s="218">
        <f>VLOOKUP(C1706,Hoja2!$D$2:$N$5000,6,FALSE)</f>
        <v>6.9182999999999995E-2</v>
      </c>
      <c r="I1706" s="218">
        <f>VLOOKUP(C1706,Hoja2!$D$2:$N$5000,7,FALSE)</f>
        <v>0.35516900000000001</v>
      </c>
      <c r="J1706" s="218">
        <f>VLOOKUP(C1706,Hoja2!$D$2:$N$5000,8,FALSE)</f>
        <v>0.59575999999999996</v>
      </c>
      <c r="K1706" s="218">
        <f>VLOOKUP(C1706,Hoja2!$D$2:$N$5000,9,FALSE)</f>
        <v>0.16706499999999999</v>
      </c>
      <c r="L1706" s="218">
        <f>VLOOKUP(C1706,Hoja2!$D$2:$N$5000,10,FALSE)</f>
        <v>164.64942600000001</v>
      </c>
      <c r="M1706" s="218">
        <f>VLOOKUP(C1706,Hoja2!$D$2:$N$5000,11,FALSE)</f>
        <v>13.596591999999999</v>
      </c>
    </row>
    <row r="1707" spans="1:13">
      <c r="A1707" s="529"/>
      <c r="B1707" s="529"/>
      <c r="C1707" s="401" t="s">
        <v>3334</v>
      </c>
      <c r="D1707" s="221" t="str">
        <f>VLOOKUP(C1707,Hoja2!$D$2:$N$5000,2,FALSE)</f>
        <v>Agroindustria</v>
      </c>
      <c r="E1707" s="215">
        <f>VLOOKUP(C1707,Hoja2!$D$2:$N$5000,3,FALSE)</f>
        <v>8</v>
      </c>
      <c r="F1707" s="217">
        <f>VLOOKUP(C1707,Hoja2!$D$2:$N$5000,4,FALSE)</f>
        <v>43374</v>
      </c>
      <c r="G1707" s="217">
        <f>VLOOKUP(C1707,Hoja2!$D$2:$N$5000,5,FALSE)</f>
        <v>44561</v>
      </c>
      <c r="H1707" s="218">
        <f>VLOOKUP(C1707,Hoja2!$D$2:$N$5000,6,FALSE)</f>
        <v>2.3807999999999999E-2</v>
      </c>
      <c r="I1707" s="218">
        <f>VLOOKUP(C1707,Hoja2!$D$2:$N$5000,7,FALSE)</f>
        <v>0.35059499999999999</v>
      </c>
      <c r="J1707" s="218">
        <f>VLOOKUP(C1707,Hoja2!$D$2:$N$5000,8,FALSE)</f>
        <v>0.23104</v>
      </c>
      <c r="K1707" s="218">
        <f>VLOOKUP(C1707,Hoja2!$D$2:$N$5000,9,FALSE)</f>
        <v>2.0882999999999999E-2</v>
      </c>
      <c r="L1707" s="218">
        <f>VLOOKUP(C1707,Hoja2!$D$2:$N$5000,10,FALSE)</f>
        <v>63.027405999999999</v>
      </c>
      <c r="M1707" s="218">
        <f>VLOOKUP(C1707,Hoja2!$D$2:$N$5000,11,FALSE)</f>
        <v>11.659326</v>
      </c>
    </row>
    <row r="1708" spans="1:13">
      <c r="A1708" s="529"/>
      <c r="B1708" s="529"/>
      <c r="C1708" s="401" t="s">
        <v>3322</v>
      </c>
      <c r="D1708" s="221" t="str">
        <f>VLOOKUP(C1708,Hoja2!$D$2:$N$5000,2,FALSE)</f>
        <v>Agroindustria</v>
      </c>
      <c r="E1708" s="215">
        <f>VLOOKUP(C1708,Hoja2!$D$2:$N$5000,3,FALSE)</f>
        <v>8</v>
      </c>
      <c r="F1708" s="217">
        <f>VLOOKUP(C1708,Hoja2!$D$2:$N$5000,4,FALSE)</f>
        <v>43374</v>
      </c>
      <c r="G1708" s="217">
        <f>VLOOKUP(C1708,Hoja2!$D$2:$N$5000,5,FALSE)</f>
        <v>44561</v>
      </c>
      <c r="H1708" s="218">
        <f>VLOOKUP(C1708,Hoja2!$D$2:$N$5000,6,FALSE)</f>
        <v>0.21668499999999999</v>
      </c>
      <c r="I1708" s="218">
        <f>VLOOKUP(C1708,Hoja2!$D$2:$N$5000,7,FALSE)</f>
        <v>0.527837</v>
      </c>
      <c r="J1708" s="218">
        <f>VLOOKUP(C1708,Hoja2!$D$2:$N$5000,8,FALSE)</f>
        <v>0.30587999999999999</v>
      </c>
      <c r="K1708" s="218">
        <f>VLOOKUP(C1708,Hoja2!$D$2:$N$5000,9,FALSE)</f>
        <v>0.31324600000000002</v>
      </c>
      <c r="L1708" s="218">
        <f>VLOOKUP(C1708,Hoja2!$D$2:$N$5000,10,FALSE)</f>
        <v>125.636444</v>
      </c>
      <c r="M1708" s="218">
        <f>VLOOKUP(C1708,Hoja2!$D$2:$N$5000,11,FALSE)</f>
        <v>17.788429000000001</v>
      </c>
    </row>
    <row r="1709" spans="1:13">
      <c r="A1709" s="529"/>
      <c r="B1709" s="529"/>
      <c r="C1709" s="401" t="s">
        <v>3324</v>
      </c>
      <c r="D1709" s="221" t="str">
        <f>VLOOKUP(C1709,Hoja2!$D$2:$N$5000,2,FALSE)</f>
        <v>Agroindustria</v>
      </c>
      <c r="E1709" s="215">
        <f>VLOOKUP(C1709,Hoja2!$D$2:$N$5000,3,FALSE)</f>
        <v>8</v>
      </c>
      <c r="F1709" s="217">
        <f>VLOOKUP(C1709,Hoja2!$D$2:$N$5000,4,FALSE)</f>
        <v>43374</v>
      </c>
      <c r="G1709" s="217">
        <f>VLOOKUP(C1709,Hoja2!$D$2:$N$5000,5,FALSE)</f>
        <v>44561</v>
      </c>
      <c r="H1709" s="218">
        <f>VLOOKUP(C1709,Hoja2!$D$2:$N$5000,6,FALSE)</f>
        <v>0.20463600000000001</v>
      </c>
      <c r="I1709" s="218">
        <f>VLOOKUP(C1709,Hoja2!$D$2:$N$5000,7,FALSE)</f>
        <v>0.59883900000000001</v>
      </c>
      <c r="J1709" s="218">
        <f>VLOOKUP(C1709,Hoja2!$D$2:$N$5000,8,FALSE)</f>
        <v>0.25652000000000003</v>
      </c>
      <c r="K1709" s="218">
        <f>VLOOKUP(C1709,Hoja2!$D$2:$N$5000,9,FALSE)</f>
        <v>0.27148</v>
      </c>
      <c r="L1709" s="218">
        <f>VLOOKUP(C1709,Hoja2!$D$2:$N$5000,10,FALSE)</f>
        <v>119.538704</v>
      </c>
      <c r="M1709" s="218">
        <f>VLOOKUP(C1709,Hoja2!$D$2:$N$5000,11,FALSE)</f>
        <v>17.158465</v>
      </c>
    </row>
    <row r="1710" spans="1:13" ht="12.75">
      <c r="A1710" s="530" t="s">
        <v>4075</v>
      </c>
      <c r="B1710" s="531"/>
      <c r="C1710" s="531"/>
      <c r="D1710" s="531"/>
      <c r="E1710" s="531"/>
      <c r="F1710" s="531"/>
      <c r="G1710" s="532"/>
      <c r="H1710" s="195">
        <f>+Hoja3!S42</f>
        <v>0.19170000000000001</v>
      </c>
      <c r="I1710" s="195">
        <f>+Hoja3!T42</f>
        <v>0.72389999999999999</v>
      </c>
      <c r="J1710"/>
      <c r="K1710"/>
      <c r="L1710" s="195">
        <f>+Hoja3!W42</f>
        <v>16991.115613999998</v>
      </c>
      <c r="M1710" s="195">
        <f>+Hoja3!X42</f>
        <v>18.268885000000001</v>
      </c>
    </row>
    <row r="1711" spans="1:13">
      <c r="A1711" s="536"/>
      <c r="B1711" s="537"/>
      <c r="C1711" s="537"/>
      <c r="D1711" s="537"/>
      <c r="E1711" s="537"/>
      <c r="F1711" s="537"/>
      <c r="G1711" s="537"/>
      <c r="H1711" s="537"/>
      <c r="I1711" s="537"/>
      <c r="J1711" s="537"/>
      <c r="K1711" s="537"/>
      <c r="L1711" s="537"/>
      <c r="M1711" s="538"/>
    </row>
    <row r="1712" spans="1:13">
      <c r="A1712" s="221" t="s">
        <v>4076</v>
      </c>
      <c r="B1712" s="221" t="s">
        <v>3818</v>
      </c>
      <c r="C1712" s="219" t="s">
        <v>64</v>
      </c>
      <c r="D1712" s="221" t="str">
        <f>VLOOKUP(C1712,Hoja2!$D$2:$N$5000,2,FALSE)</f>
        <v>Minería</v>
      </c>
      <c r="E1712" s="215">
        <f>VLOOKUP(C1712,Hoja2!$D$2:$N$5000,3,FALSE)</f>
        <v>5</v>
      </c>
      <c r="F1712" s="217">
        <f>VLOOKUP(C1712,Hoja2!$D$2:$N$5000,4,FALSE)</f>
        <v>41275</v>
      </c>
      <c r="G1712" s="217">
        <f>VLOOKUP(C1712,Hoja2!$D$2:$N$5000,5,FALSE)</f>
        <v>44561</v>
      </c>
      <c r="H1712" s="218">
        <f>VLOOKUP(C1712,Hoja2!$D$2:$N$5000,6,FALSE)</f>
        <v>0.20344899999999999</v>
      </c>
      <c r="I1712" s="218">
        <f>VLOOKUP(C1712,Hoja2!$D$2:$N$5000,7,FALSE)</f>
        <v>0.819689</v>
      </c>
      <c r="J1712" s="218">
        <f>VLOOKUP(C1712,Hoja2!$D$2:$N$5000,8,FALSE)</f>
        <v>6.1013431999999996</v>
      </c>
      <c r="K1712" s="218">
        <f>VLOOKUP(C1712,Hoja2!$D$2:$N$5000,9,FALSE)</f>
        <v>6.1679029999999999</v>
      </c>
      <c r="L1712" s="218">
        <f>VLOOKUP(C1712,Hoja2!$D$2:$N$5000,10,FALSE)</f>
        <v>3806.4807000000001</v>
      </c>
      <c r="M1712" s="218">
        <f>VLOOKUP(C1712,Hoja2!$D$2:$N$5000,11,FALSE)</f>
        <v>13.206153</v>
      </c>
    </row>
    <row r="1713" spans="1:13" ht="12.75">
      <c r="A1713" s="530" t="s">
        <v>4077</v>
      </c>
      <c r="B1713" s="531"/>
      <c r="C1713" s="531"/>
      <c r="D1713" s="531"/>
      <c r="E1713" s="531"/>
      <c r="F1713" s="531"/>
      <c r="G1713" s="532"/>
      <c r="H1713" s="195">
        <f>+Hoja3!S43</f>
        <v>0.20344899999999999</v>
      </c>
      <c r="I1713" s="195">
        <f>+Hoja3!T43</f>
        <v>0.819689</v>
      </c>
      <c r="J1713"/>
      <c r="K1713"/>
      <c r="L1713" s="195">
        <f>+Hoja3!W43</f>
        <v>3806.4807000000001</v>
      </c>
      <c r="M1713" s="195">
        <f>+Hoja3!X43</f>
        <v>13.206153</v>
      </c>
    </row>
    <row r="1714" spans="1:13">
      <c r="A1714" s="536"/>
      <c r="B1714" s="537"/>
      <c r="C1714" s="537"/>
      <c r="D1714" s="537"/>
      <c r="E1714" s="537"/>
      <c r="F1714" s="537"/>
      <c r="G1714" s="537"/>
      <c r="H1714" s="537"/>
      <c r="I1714" s="537"/>
      <c r="J1714" s="537"/>
      <c r="K1714" s="537"/>
      <c r="L1714" s="537"/>
      <c r="M1714" s="538"/>
    </row>
    <row r="1715" spans="1:13" ht="12.75">
      <c r="A1715" s="543" t="s">
        <v>4078</v>
      </c>
      <c r="B1715" s="544"/>
      <c r="C1715" s="544"/>
      <c r="D1715" s="544"/>
      <c r="E1715" s="544"/>
      <c r="F1715" s="544"/>
      <c r="G1715" s="545"/>
      <c r="H1715" s="195">
        <f>+Hoja3!S47</f>
        <v>0.19637099999999999</v>
      </c>
      <c r="I1715" s="195">
        <f>+Hoja3!T47</f>
        <v>0.90245399999999998</v>
      </c>
      <c r="J1715"/>
      <c r="K1715"/>
      <c r="L1715" s="195">
        <f>+Hoja3!W47</f>
        <v>2288250.9087189999</v>
      </c>
      <c r="M1715" s="195">
        <f>+Hoja3!X47</f>
        <v>17.311983999999999</v>
      </c>
    </row>
    <row r="1716" spans="1:13">
      <c r="A1716" s="528" t="s">
        <v>4079</v>
      </c>
      <c r="B1716" s="528" t="s">
        <v>3817</v>
      </c>
      <c r="C1716" s="401" t="s">
        <v>6817</v>
      </c>
      <c r="D1716" s="221" t="str">
        <f>VLOOKUP(C1716,Hoja2!$D$2:$N$5000,2,FALSE)</f>
        <v>SALUD</v>
      </c>
      <c r="E1716" s="215">
        <f>VLOOKUP(C1716,Hoja2!$D$2:$N$5000,3,FALSE)</f>
        <v>7</v>
      </c>
      <c r="F1716" s="217">
        <f>VLOOKUP(C1716,Hoja2!$D$2:$N$5000,4,FALSE)</f>
        <v>44197</v>
      </c>
      <c r="G1716" s="217">
        <f>VLOOKUP(C1716,Hoja2!$D$2:$N$5000,5,FALSE)</f>
        <v>46387</v>
      </c>
      <c r="H1716" s="218">
        <f>VLOOKUP(C1716,Hoja2!$D$2:$N$5000,6,FALSE)</f>
        <v>0.21348400000000001</v>
      </c>
      <c r="I1716" s="218">
        <f>VLOOKUP(C1716,Hoja2!$D$2:$N$5000,7,FALSE)</f>
        <v>0.35620800000000002</v>
      </c>
      <c r="J1716" s="218">
        <f>VLOOKUP(C1716,Hoja2!$D$2:$N$5000,8,FALSE)</f>
        <v>0.17404</v>
      </c>
      <c r="K1716" s="218">
        <f>VLOOKUP(C1716,Hoja2!$D$2:$N$5000,9,FALSE)</f>
        <v>0.17943999999999999</v>
      </c>
      <c r="L1716" s="218">
        <f>VLOOKUP(C1716,Hoja2!$D$2:$N$5000,10,FALSE)</f>
        <v>47.522306999999998</v>
      </c>
      <c r="M1716" s="218">
        <f>VLOOKUP(C1716,Hoja2!$D$2:$N$5000,11,FALSE)</f>
        <v>15.894181</v>
      </c>
    </row>
    <row r="1717" spans="1:13">
      <c r="A1717" s="529"/>
      <c r="B1717" s="529"/>
      <c r="C1717" s="401" t="s">
        <v>3682</v>
      </c>
      <c r="D1717" s="221" t="str">
        <f>VLOOKUP(C1717,Hoja2!$D$2:$N$5000,2,FALSE)</f>
        <v>Agroindustria</v>
      </c>
      <c r="E1717" s="215">
        <f>VLOOKUP(C1717,Hoja2!$D$2:$N$5000,3,FALSE)</f>
        <v>8</v>
      </c>
      <c r="F1717" s="217">
        <f>VLOOKUP(C1717,Hoja2!$D$2:$N$5000,4,FALSE)</f>
        <v>43497</v>
      </c>
      <c r="G1717" s="217">
        <f>VLOOKUP(C1717,Hoja2!$D$2:$N$5000,5,FALSE)</f>
        <v>45291</v>
      </c>
      <c r="H1717" s="218">
        <f>VLOOKUP(C1717,Hoja2!$D$2:$N$5000,6,FALSE)</f>
        <v>0.222139</v>
      </c>
      <c r="I1717" s="218">
        <f>VLOOKUP(C1717,Hoja2!$D$2:$N$5000,7,FALSE)</f>
        <v>0.79774999999999996</v>
      </c>
      <c r="J1717" s="218">
        <f>VLOOKUP(C1717,Hoja2!$D$2:$N$5000,8,FALSE)</f>
        <v>0.21708</v>
      </c>
      <c r="K1717" s="218">
        <f>VLOOKUP(C1717,Hoja2!$D$2:$N$5000,9,FALSE)</f>
        <v>0.22729099999999999</v>
      </c>
      <c r="L1717" s="218">
        <f>VLOOKUP(C1717,Hoja2!$D$2:$N$5000,10,FALSE)</f>
        <v>133.623693</v>
      </c>
      <c r="M1717" s="218">
        <f>VLOOKUP(C1717,Hoja2!$D$2:$N$5000,11,FALSE)</f>
        <v>16.162272999999999</v>
      </c>
    </row>
    <row r="1718" spans="1:13">
      <c r="A1718" s="529"/>
      <c r="B1718" s="529"/>
      <c r="C1718" s="401" t="s">
        <v>3660</v>
      </c>
      <c r="D1718" s="221" t="str">
        <f>VLOOKUP(C1718,Hoja2!$D$2:$N$5000,2,FALSE)</f>
        <v>Agroindustria</v>
      </c>
      <c r="E1718" s="215">
        <f>VLOOKUP(C1718,Hoja2!$D$2:$N$5000,3,FALSE)</f>
        <v>8</v>
      </c>
      <c r="F1718" s="217">
        <f>VLOOKUP(C1718,Hoja2!$D$2:$N$5000,4,FALSE)</f>
        <v>43344</v>
      </c>
      <c r="G1718" s="217">
        <f>VLOOKUP(C1718,Hoja2!$D$2:$N$5000,5,FALSE)</f>
        <v>45291</v>
      </c>
      <c r="H1718" s="218">
        <f>VLOOKUP(C1718,Hoja2!$D$2:$N$5000,6,FALSE)</f>
        <v>0.20261299999999999</v>
      </c>
      <c r="I1718" s="218">
        <f>VLOOKUP(C1718,Hoja2!$D$2:$N$5000,7,FALSE)</f>
        <v>0.60205200000000003</v>
      </c>
      <c r="J1718" s="218">
        <f>VLOOKUP(C1718,Hoja2!$D$2:$N$5000,8,FALSE)</f>
        <v>3.168E-2</v>
      </c>
      <c r="K1718" s="218">
        <f>VLOOKUP(C1718,Hoja2!$D$2:$N$5000,9,FALSE)</f>
        <v>2.5066000000000001E-2</v>
      </c>
      <c r="L1718" s="218">
        <f>VLOOKUP(C1718,Hoja2!$D$2:$N$5000,10,FALSE)</f>
        <v>14.715752</v>
      </c>
      <c r="M1718" s="218">
        <f>VLOOKUP(C1718,Hoja2!$D$2:$N$5000,11,FALSE)</f>
        <v>17.908981000000001</v>
      </c>
    </row>
    <row r="1719" spans="1:13">
      <c r="A1719" s="529"/>
      <c r="B1719" s="529"/>
      <c r="C1719" s="401" t="s">
        <v>6376</v>
      </c>
      <c r="D1719" s="221" t="str">
        <f>VLOOKUP(C1719,Hoja2!$D$2:$N$5000,2,FALSE)</f>
        <v>Otros</v>
      </c>
      <c r="E1719" s="215">
        <f>VLOOKUP(C1719,Hoja2!$D$2:$N$5000,3,FALSE)</f>
        <v>7</v>
      </c>
      <c r="F1719" s="217">
        <f>VLOOKUP(C1719,Hoja2!$D$2:$N$5000,4,FALSE)</f>
        <v>44058</v>
      </c>
      <c r="G1719" s="217">
        <f>VLOOKUP(C1719,Hoja2!$D$2:$N$5000,5,FALSE)</f>
        <v>46387</v>
      </c>
      <c r="H1719" s="218">
        <f>VLOOKUP(C1719,Hoja2!$D$2:$N$5000,6,FALSE)</f>
        <v>0.183111</v>
      </c>
      <c r="I1719" s="218">
        <f>VLOOKUP(C1719,Hoja2!$D$2:$N$5000,7,FALSE)</f>
        <v>0.53975600000000001</v>
      </c>
      <c r="J1719" s="218">
        <f>VLOOKUP(C1719,Hoja2!$D$2:$N$5000,8,FALSE)</f>
        <v>0.14460000000000001</v>
      </c>
      <c r="K1719" s="218">
        <f>VLOOKUP(C1719,Hoja2!$D$2:$N$5000,9,FALSE)</f>
        <v>9.0743000000000004E-2</v>
      </c>
      <c r="L1719" s="218">
        <f>VLOOKUP(C1719,Hoja2!$D$2:$N$5000,10,FALSE)</f>
        <v>59.828372000000002</v>
      </c>
      <c r="M1719" s="218">
        <f>VLOOKUP(C1719,Hoja2!$D$2:$N$5000,11,FALSE)</f>
        <v>16.158390000000001</v>
      </c>
    </row>
    <row r="1720" spans="1:13">
      <c r="A1720" s="529"/>
      <c r="B1720" s="529"/>
      <c r="C1720" s="401" t="s">
        <v>3516</v>
      </c>
      <c r="D1720" s="221" t="str">
        <f>VLOOKUP(C1720,Hoja2!$D$2:$N$5000,2,FALSE)</f>
        <v>Agroindustria</v>
      </c>
      <c r="E1720" s="215">
        <f>VLOOKUP(C1720,Hoja2!$D$2:$N$5000,3,FALSE)</f>
        <v>8</v>
      </c>
      <c r="F1720" s="217">
        <f>VLOOKUP(C1720,Hoja2!$D$2:$N$5000,4,FALSE)</f>
        <v>43466</v>
      </c>
      <c r="G1720" s="217">
        <f>VLOOKUP(C1720,Hoja2!$D$2:$N$5000,5,FALSE)</f>
        <v>45291</v>
      </c>
      <c r="H1720" s="218">
        <f>VLOOKUP(C1720,Hoja2!$D$2:$N$5000,6,FALSE)</f>
        <v>8.3280000000000003E-3</v>
      </c>
      <c r="I1720" s="218">
        <f>VLOOKUP(C1720,Hoja2!$D$2:$N$5000,7,FALSE)</f>
        <v>0.61482199999999998</v>
      </c>
      <c r="J1720" s="218">
        <f>VLOOKUP(C1720,Hoja2!$D$2:$N$5000,8,FALSE)</f>
        <v>0.31112000000000001</v>
      </c>
      <c r="K1720" s="218">
        <f>VLOOKUP(C1720,Hoja2!$D$2:$N$5000,9,FALSE)</f>
        <v>2.9243999999999999E-2</v>
      </c>
      <c r="L1720" s="218">
        <f>VLOOKUP(C1720,Hoja2!$D$2:$N$5000,10,FALSE)</f>
        <v>147.59433300000001</v>
      </c>
      <c r="M1720" s="218">
        <f>VLOOKUP(C1720,Hoja2!$D$2:$N$5000,11,FALSE)</f>
        <v>10.991720000000001</v>
      </c>
    </row>
    <row r="1721" spans="1:13">
      <c r="A1721" s="529"/>
      <c r="B1721" s="529"/>
      <c r="C1721" s="401" t="s">
        <v>3654</v>
      </c>
      <c r="D1721" s="221" t="str">
        <f>VLOOKUP(C1721,Hoja2!$D$2:$N$5000,2,FALSE)</f>
        <v>Industria Metalúrgica</v>
      </c>
      <c r="E1721" s="215">
        <f>VLOOKUP(C1721,Hoja2!$D$2:$N$5000,3,FALSE)</f>
        <v>6</v>
      </c>
      <c r="F1721" s="217">
        <f>VLOOKUP(C1721,Hoja2!$D$2:$N$5000,4,FALSE)</f>
        <v>43313</v>
      </c>
      <c r="G1721" s="217">
        <f>VLOOKUP(C1721,Hoja2!$D$2:$N$5000,5,FALSE)</f>
        <v>44196</v>
      </c>
      <c r="H1721" s="218">
        <f>VLOOKUP(C1721,Hoja2!$D$2:$N$5000,6,FALSE)</f>
        <v>0.12829599999999999</v>
      </c>
      <c r="I1721" s="218">
        <f>VLOOKUP(C1721,Hoja2!$D$2:$N$5000,7,FALSE)</f>
        <v>0.38280700000000001</v>
      </c>
      <c r="J1721" s="218">
        <f>VLOOKUP(C1721,Hoja2!$D$2:$N$5000,8,FALSE)</f>
        <v>1.2616000000000001</v>
      </c>
      <c r="K1721" s="218">
        <f>VLOOKUP(C1721,Hoja2!$D$2:$N$5000,9,FALSE)</f>
        <v>0.98248599999999997</v>
      </c>
      <c r="L1721" s="218">
        <f>VLOOKUP(C1721,Hoja2!$D$2:$N$5000,10,FALSE)</f>
        <v>369.07766700000002</v>
      </c>
      <c r="M1721" s="218">
        <f>VLOOKUP(C1721,Hoja2!$D$2:$N$5000,11,FALSE)</f>
        <v>17.04063</v>
      </c>
    </row>
    <row r="1722" spans="1:13">
      <c r="A1722" s="529"/>
      <c r="B1722" s="529"/>
      <c r="C1722" s="401" t="s">
        <v>7261</v>
      </c>
      <c r="D1722" s="221" t="str">
        <f>VLOOKUP(C1722,Hoja2!$D$2:$N$5000,2,FALSE)</f>
        <v>Otros</v>
      </c>
      <c r="E1722" s="215">
        <f>VLOOKUP(C1722,Hoja2!$D$2:$N$5000,3,FALSE)</f>
        <v>7</v>
      </c>
      <c r="F1722" s="217">
        <f>VLOOKUP(C1722,Hoja2!$D$2:$N$5000,4,FALSE)</f>
        <v>44409</v>
      </c>
      <c r="G1722" s="217">
        <f>VLOOKUP(C1722,Hoja2!$D$2:$N$5000,5,FALSE)</f>
        <v>46022</v>
      </c>
      <c r="H1722" s="218">
        <f>VLOOKUP(C1722,Hoja2!$D$2:$N$5000,6,FALSE)</f>
        <v>0.285995</v>
      </c>
      <c r="I1722" s="218">
        <f>VLOOKUP(C1722,Hoja2!$D$2:$N$5000,7,FALSE)</f>
        <v>0.52980300000000002</v>
      </c>
      <c r="J1722" s="218">
        <f>VLOOKUP(C1722,Hoja2!$D$2:$N$5000,8,FALSE)</f>
        <v>6.1719999999999997E-2</v>
      </c>
      <c r="K1722" s="218">
        <f>VLOOKUP(C1722,Hoja2!$D$2:$N$5000,9,FALSE)</f>
        <v>6.3657000000000005E-2</v>
      </c>
      <c r="L1722" s="218">
        <f>VLOOKUP(C1722,Hoja2!$D$2:$N$5000,10,FALSE)</f>
        <v>25.066027999999999</v>
      </c>
      <c r="M1722" s="218">
        <f>VLOOKUP(C1722,Hoja2!$D$2:$N$5000,11,FALSE)</f>
        <v>16.724636</v>
      </c>
    </row>
    <row r="1723" spans="1:13">
      <c r="A1723" s="529"/>
      <c r="B1723" s="529"/>
      <c r="C1723" s="401" t="s">
        <v>6378</v>
      </c>
      <c r="D1723" s="221" t="str">
        <f>VLOOKUP(C1723,Hoja2!$D$2:$N$5000,2,FALSE)</f>
        <v>Agroindustria</v>
      </c>
      <c r="E1723" s="215">
        <f>VLOOKUP(C1723,Hoja2!$D$2:$N$5000,3,FALSE)</f>
        <v>8</v>
      </c>
      <c r="F1723" s="217">
        <f>VLOOKUP(C1723,Hoja2!$D$2:$N$5000,4,FALSE)</f>
        <v>44044</v>
      </c>
      <c r="G1723" s="217">
        <f>VLOOKUP(C1723,Hoja2!$D$2:$N$5000,5,FALSE)</f>
        <v>44773</v>
      </c>
      <c r="H1723" s="218">
        <f>VLOOKUP(C1723,Hoja2!$D$2:$N$5000,6,FALSE)</f>
        <v>3.5966999999999999E-2</v>
      </c>
      <c r="I1723" s="218">
        <f>VLOOKUP(C1723,Hoja2!$D$2:$N$5000,7,FALSE)</f>
        <v>0.26228499999999999</v>
      </c>
      <c r="J1723" s="218">
        <f>VLOOKUP(C1723,Hoja2!$D$2:$N$5000,8,FALSE)</f>
        <v>0.2616</v>
      </c>
      <c r="K1723" s="218">
        <f>VLOOKUP(C1723,Hoja2!$D$2:$N$5000,9,FALSE)</f>
        <v>0.20144799999999999</v>
      </c>
      <c r="L1723" s="218">
        <f>VLOOKUP(C1723,Hoja2!$D$2:$N$5000,10,FALSE)</f>
        <v>52.943021000000002</v>
      </c>
      <c r="M1723" s="218">
        <f>VLOOKUP(C1723,Hoja2!$D$2:$N$5000,11,FALSE)</f>
        <v>21.10061</v>
      </c>
    </row>
    <row r="1724" spans="1:13">
      <c r="A1724" s="529"/>
      <c r="B1724" s="529"/>
      <c r="C1724" s="401" t="s">
        <v>3658</v>
      </c>
      <c r="D1724" s="221" t="str">
        <f>VLOOKUP(C1724,Hoja2!$D$2:$N$5000,2,FALSE)</f>
        <v>Agroindustria</v>
      </c>
      <c r="E1724" s="215">
        <f>VLOOKUP(C1724,Hoja2!$D$2:$N$5000,3,FALSE)</f>
        <v>8</v>
      </c>
      <c r="F1724" s="217">
        <f>VLOOKUP(C1724,Hoja2!$D$2:$N$5000,4,FALSE)</f>
        <v>43344</v>
      </c>
      <c r="G1724" s="217">
        <f>VLOOKUP(C1724,Hoja2!$D$2:$N$5000,5,FALSE)</f>
        <v>45291</v>
      </c>
      <c r="H1724" s="218">
        <f>VLOOKUP(C1724,Hoja2!$D$2:$N$5000,6,FALSE)</f>
        <v>0.18751000000000001</v>
      </c>
      <c r="I1724" s="218">
        <f>VLOOKUP(C1724,Hoja2!$D$2:$N$5000,7,FALSE)</f>
        <v>0.68599900000000003</v>
      </c>
      <c r="J1724" s="218">
        <f>VLOOKUP(C1724,Hoja2!$D$2:$N$5000,8,FALSE)</f>
        <v>2.8633600000000001</v>
      </c>
      <c r="K1724" s="218">
        <f>VLOOKUP(C1724,Hoja2!$D$2:$N$5000,9,FALSE)</f>
        <v>2.7575919999999998</v>
      </c>
      <c r="L1724" s="218">
        <f>VLOOKUP(C1724,Hoja2!$D$2:$N$5000,10,FALSE)</f>
        <v>1515.6401450000001</v>
      </c>
      <c r="M1724" s="218">
        <f>VLOOKUP(C1724,Hoja2!$D$2:$N$5000,11,FALSE)</f>
        <v>20.768066000000001</v>
      </c>
    </row>
    <row r="1725" spans="1:13">
      <c r="A1725" s="529"/>
      <c r="B1725" s="529"/>
      <c r="C1725" s="401" t="s">
        <v>3652</v>
      </c>
      <c r="D1725" s="221" t="str">
        <f>VLOOKUP(C1725,Hoja2!$D$2:$N$5000,2,FALSE)</f>
        <v>Agroindustria</v>
      </c>
      <c r="E1725" s="215">
        <f>VLOOKUP(C1725,Hoja2!$D$2:$N$5000,3,FALSE)</f>
        <v>8</v>
      </c>
      <c r="F1725" s="217">
        <f>VLOOKUP(C1725,Hoja2!$D$2:$N$5000,4,FALSE)</f>
        <v>43282</v>
      </c>
      <c r="G1725" s="217">
        <f>VLOOKUP(C1725,Hoja2!$D$2:$N$5000,5,FALSE)</f>
        <v>45291</v>
      </c>
      <c r="H1725" s="218">
        <f>VLOOKUP(C1725,Hoja2!$D$2:$N$5000,6,FALSE)</f>
        <v>3.8217000000000001E-2</v>
      </c>
      <c r="I1725" s="218">
        <f>VLOOKUP(C1725,Hoja2!$D$2:$N$5000,7,FALSE)</f>
        <v>0.61205799999999999</v>
      </c>
      <c r="J1725" s="218">
        <f>VLOOKUP(C1725,Hoja2!$D$2:$N$5000,8,FALSE)</f>
        <v>0.39028000000000002</v>
      </c>
      <c r="K1725" s="218">
        <f>VLOOKUP(C1725,Hoja2!$D$2:$N$5000,9,FALSE)</f>
        <v>3.0669999999999998E-3</v>
      </c>
      <c r="L1725" s="218">
        <f>VLOOKUP(C1725,Hoja2!$D$2:$N$5000,10,FALSE)</f>
        <v>184.318219</v>
      </c>
      <c r="M1725" s="218">
        <f>VLOOKUP(C1725,Hoja2!$D$2:$N$5000,11,FALSE)</f>
        <v>10.477173000000001</v>
      </c>
    </row>
    <row r="1726" spans="1:13">
      <c r="A1726" s="529"/>
      <c r="B1726" s="529"/>
      <c r="C1726" s="401" t="s">
        <v>3521</v>
      </c>
      <c r="D1726" s="221" t="str">
        <f>VLOOKUP(C1726,Hoja2!$D$2:$N$5000,2,FALSE)</f>
        <v>Alimentos</v>
      </c>
      <c r="E1726" s="215">
        <f>VLOOKUP(C1726,Hoja2!$D$2:$N$5000,3,FALSE)</f>
        <v>8</v>
      </c>
      <c r="F1726" s="217">
        <f>VLOOKUP(C1726,Hoja2!$D$2:$N$5000,4,FALSE)</f>
        <v>43466</v>
      </c>
      <c r="G1726" s="217">
        <f>VLOOKUP(C1726,Hoja2!$D$2:$N$5000,5,FALSE)</f>
        <v>45260</v>
      </c>
      <c r="H1726" s="218">
        <f>VLOOKUP(C1726,Hoja2!$D$2:$N$5000,6,FALSE)</f>
        <v>2.1506000000000001E-2</v>
      </c>
      <c r="I1726" s="218">
        <f>VLOOKUP(C1726,Hoja2!$D$2:$N$5000,7,FALSE)</f>
        <v>0.53484299999999996</v>
      </c>
      <c r="J1726" s="218">
        <f>VLOOKUP(C1726,Hoja2!$D$2:$N$5000,8,FALSE)</f>
        <v>0.26756000000000002</v>
      </c>
      <c r="K1726" s="218">
        <f>VLOOKUP(C1726,Hoja2!$D$2:$N$5000,9,FALSE)</f>
        <v>0.23758499999999999</v>
      </c>
      <c r="L1726" s="218">
        <f>VLOOKUP(C1726,Hoja2!$D$2:$N$5000,10,FALSE)</f>
        <v>110.419389</v>
      </c>
      <c r="M1726" s="218">
        <f>VLOOKUP(C1726,Hoja2!$D$2:$N$5000,11,FALSE)</f>
        <v>31.779955999999999</v>
      </c>
    </row>
    <row r="1727" spans="1:13">
      <c r="A1727" s="529"/>
      <c r="B1727" s="529"/>
      <c r="C1727" s="401" t="s">
        <v>2954</v>
      </c>
      <c r="D1727" s="221" t="str">
        <f>VLOOKUP(C1727,Hoja2!$D$2:$N$5000,2,FALSE)</f>
        <v>Otros</v>
      </c>
      <c r="E1727" s="215">
        <f>VLOOKUP(C1727,Hoja2!$D$2:$N$5000,3,FALSE)</f>
        <v>8</v>
      </c>
      <c r="F1727" s="217">
        <f>VLOOKUP(C1727,Hoja2!$D$2:$N$5000,4,FALSE)</f>
        <v>43221</v>
      </c>
      <c r="G1727" s="217">
        <f>VLOOKUP(C1727,Hoja2!$D$2:$N$5000,5,FALSE)</f>
        <v>45291</v>
      </c>
      <c r="H1727" s="218">
        <f>VLOOKUP(C1727,Hoja2!$D$2:$N$5000,6,FALSE)</f>
        <v>0.217255</v>
      </c>
      <c r="I1727" s="218">
        <f>VLOOKUP(C1727,Hoja2!$D$2:$N$5000,7,FALSE)</f>
        <v>0.90362200000000004</v>
      </c>
      <c r="J1727" s="218">
        <f>VLOOKUP(C1727,Hoja2!$D$2:$N$5000,8,FALSE)</f>
        <v>0.28867999999999999</v>
      </c>
      <c r="K1727" s="218">
        <f>VLOOKUP(C1727,Hoja2!$D$2:$N$5000,9,FALSE)</f>
        <v>0.30319000000000002</v>
      </c>
      <c r="L1727" s="218">
        <f>VLOOKUP(C1727,Hoja2!$D$2:$N$5000,10,FALSE)</f>
        <v>201.27938900000001</v>
      </c>
      <c r="M1727" s="218">
        <f>VLOOKUP(C1727,Hoja2!$D$2:$N$5000,11,FALSE)</f>
        <v>17.3504</v>
      </c>
    </row>
    <row r="1728" spans="1:13">
      <c r="A1728" s="529"/>
      <c r="B1728" s="529"/>
      <c r="C1728" s="401" t="s">
        <v>2957</v>
      </c>
      <c r="D1728" s="221" t="str">
        <f>VLOOKUP(C1728,Hoja2!$D$2:$N$5000,2,FALSE)</f>
        <v>Agroindustria</v>
      </c>
      <c r="E1728" s="215">
        <f>VLOOKUP(C1728,Hoja2!$D$2:$N$5000,3,FALSE)</f>
        <v>8</v>
      </c>
      <c r="F1728" s="217">
        <f>VLOOKUP(C1728,Hoja2!$D$2:$N$5000,4,FALSE)</f>
        <v>43221</v>
      </c>
      <c r="G1728" s="217">
        <f>VLOOKUP(C1728,Hoja2!$D$2:$N$5000,5,FALSE)</f>
        <v>45291</v>
      </c>
      <c r="H1728" s="218">
        <f>VLOOKUP(C1728,Hoja2!$D$2:$N$5000,6,FALSE)</f>
        <v>0.16959099999999999</v>
      </c>
      <c r="I1728" s="218">
        <f>VLOOKUP(C1728,Hoja2!$D$2:$N$5000,7,FALSE)</f>
        <v>0.55749599999999999</v>
      </c>
      <c r="J1728" s="218">
        <f>VLOOKUP(C1728,Hoja2!$D$2:$N$5000,8,FALSE)</f>
        <v>0.70631999999999995</v>
      </c>
      <c r="K1728" s="218">
        <f>VLOOKUP(C1728,Hoja2!$D$2:$N$5000,9,FALSE)</f>
        <v>0.53934000000000004</v>
      </c>
      <c r="L1728" s="218">
        <f>VLOOKUP(C1728,Hoja2!$D$2:$N$5000,10,FALSE)</f>
        <v>303.83664800000003</v>
      </c>
      <c r="M1728" s="218">
        <f>VLOOKUP(C1728,Hoja2!$D$2:$N$5000,11,FALSE)</f>
        <v>17.112404000000002</v>
      </c>
    </row>
    <row r="1729" spans="1:13">
      <c r="A1729" s="529"/>
      <c r="B1729" s="529"/>
      <c r="C1729" s="401" t="s">
        <v>7262</v>
      </c>
      <c r="D1729" s="221" t="str">
        <f>VLOOKUP(C1729,Hoja2!$D$2:$N$5000,2,FALSE)</f>
        <v>Vidrios, cauchos y plásticos</v>
      </c>
      <c r="E1729" s="215">
        <f>VLOOKUP(C1729,Hoja2!$D$2:$N$5000,3,FALSE)</f>
        <v>7</v>
      </c>
      <c r="F1729" s="217">
        <f>VLOOKUP(C1729,Hoja2!$D$2:$N$5000,4,FALSE)</f>
        <v>44409</v>
      </c>
      <c r="G1729" s="217">
        <f>VLOOKUP(C1729,Hoja2!$D$2:$N$5000,5,FALSE)</f>
        <v>45657</v>
      </c>
      <c r="H1729" s="218">
        <f>VLOOKUP(C1729,Hoja2!$D$2:$N$5000,6,FALSE)</f>
        <v>0.21656900000000001</v>
      </c>
      <c r="I1729" s="218">
        <f>VLOOKUP(C1729,Hoja2!$D$2:$N$5000,7,FALSE)</f>
        <v>0.47585699999999997</v>
      </c>
      <c r="J1729" s="218">
        <f>VLOOKUP(C1729,Hoja2!$D$2:$N$5000,8,FALSE)</f>
        <v>0.44080000000000003</v>
      </c>
      <c r="K1729" s="218">
        <f>VLOOKUP(C1729,Hoja2!$D$2:$N$5000,9,FALSE)</f>
        <v>0.42998799999999998</v>
      </c>
      <c r="L1729" s="218">
        <f>VLOOKUP(C1729,Hoja2!$D$2:$N$5000,10,FALSE)</f>
        <v>160.79042200000001</v>
      </c>
      <c r="M1729" s="218">
        <f>VLOOKUP(C1729,Hoja2!$D$2:$N$5000,11,FALSE)</f>
        <v>15.585229999999999</v>
      </c>
    </row>
    <row r="1730" spans="1:13">
      <c r="A1730" s="529"/>
      <c r="B1730" s="529"/>
      <c r="C1730" s="401" t="s">
        <v>3543</v>
      </c>
      <c r="D1730" s="221" t="str">
        <f>VLOOKUP(C1730,Hoja2!$D$2:$N$5000,2,FALSE)</f>
        <v>Agroindustria</v>
      </c>
      <c r="E1730" s="215">
        <f>VLOOKUP(C1730,Hoja2!$D$2:$N$5000,3,FALSE)</f>
        <v>8</v>
      </c>
      <c r="F1730" s="217">
        <f>VLOOKUP(C1730,Hoja2!$D$2:$N$5000,4,FALSE)</f>
        <v>43831</v>
      </c>
      <c r="G1730" s="217">
        <f>VLOOKUP(C1730,Hoja2!$D$2:$N$5000,5,FALSE)</f>
        <v>45657</v>
      </c>
      <c r="H1730" s="218">
        <f>VLOOKUP(C1730,Hoja2!$D$2:$N$5000,6,FALSE)</f>
        <v>0.16286200000000001</v>
      </c>
      <c r="I1730" s="218">
        <f>VLOOKUP(C1730,Hoja2!$D$2:$N$5000,7,FALSE)</f>
        <v>0.74609800000000004</v>
      </c>
      <c r="J1730" s="218">
        <f>VLOOKUP(C1730,Hoja2!$D$2:$N$5000,8,FALSE)</f>
        <v>0.89215999999999995</v>
      </c>
      <c r="K1730" s="218">
        <f>VLOOKUP(C1730,Hoja2!$D$2:$N$5000,9,FALSE)</f>
        <v>0.94619799999999998</v>
      </c>
      <c r="L1730" s="218">
        <f>VLOOKUP(C1730,Hoja2!$D$2:$N$5000,10,FALSE)</f>
        <v>513.61185399999999</v>
      </c>
      <c r="M1730" s="218">
        <f>VLOOKUP(C1730,Hoja2!$D$2:$N$5000,11,FALSE)</f>
        <v>19.407682999999999</v>
      </c>
    </row>
    <row r="1731" spans="1:13">
      <c r="A1731" s="529"/>
      <c r="B1731" s="529"/>
      <c r="C1731" s="401" t="s">
        <v>3346</v>
      </c>
      <c r="D1731" s="221" t="str">
        <f>VLOOKUP(C1731,Hoja2!$D$2:$N$5000,2,FALSE)</f>
        <v>Agroindustria</v>
      </c>
      <c r="E1731" s="215">
        <f>VLOOKUP(C1731,Hoja2!$D$2:$N$5000,3,FALSE)</f>
        <v>8</v>
      </c>
      <c r="F1731" s="217">
        <f>VLOOKUP(C1731,Hoja2!$D$2:$N$5000,4,FALSE)</f>
        <v>43374</v>
      </c>
      <c r="G1731" s="217">
        <f>VLOOKUP(C1731,Hoja2!$D$2:$N$5000,5,FALSE)</f>
        <v>44561</v>
      </c>
      <c r="H1731" s="218">
        <f>VLOOKUP(C1731,Hoja2!$D$2:$N$5000,6,FALSE)</f>
        <v>4.1999000000000002E-2</v>
      </c>
      <c r="I1731" s="218">
        <f>VLOOKUP(C1731,Hoja2!$D$2:$N$5000,7,FALSE)</f>
        <v>0.50688200000000005</v>
      </c>
      <c r="J1731" s="218">
        <f>VLOOKUP(C1731,Hoja2!$D$2:$N$5000,8,FALSE)</f>
        <v>0.63795999999999997</v>
      </c>
      <c r="K1731" s="218">
        <f>VLOOKUP(C1731,Hoja2!$D$2:$N$5000,9,FALSE)</f>
        <v>0.29763699999999998</v>
      </c>
      <c r="L1731" s="218">
        <f>VLOOKUP(C1731,Hoja2!$D$2:$N$5000,10,FALSE)</f>
        <v>249.51527899999999</v>
      </c>
      <c r="M1731" s="218">
        <f>VLOOKUP(C1731,Hoja2!$D$2:$N$5000,11,FALSE)</f>
        <v>13.73176</v>
      </c>
    </row>
    <row r="1732" spans="1:13">
      <c r="A1732" s="529"/>
      <c r="B1732" s="529"/>
      <c r="C1732" s="401" t="s">
        <v>3518</v>
      </c>
      <c r="D1732" s="221" t="str">
        <f>VLOOKUP(C1732,Hoja2!$D$2:$N$5000,2,FALSE)</f>
        <v>Agroindustria</v>
      </c>
      <c r="E1732" s="215">
        <f>VLOOKUP(C1732,Hoja2!$D$2:$N$5000,3,FALSE)</f>
        <v>8</v>
      </c>
      <c r="F1732" s="217">
        <f>VLOOKUP(C1732,Hoja2!$D$2:$N$5000,4,FALSE)</f>
        <v>43466</v>
      </c>
      <c r="G1732" s="217">
        <f>VLOOKUP(C1732,Hoja2!$D$2:$N$5000,5,FALSE)</f>
        <v>44926</v>
      </c>
      <c r="H1732" s="218">
        <f>VLOOKUP(C1732,Hoja2!$D$2:$N$5000,6,FALSE)</f>
        <v>4.1980000000000003E-2</v>
      </c>
      <c r="I1732" s="218">
        <f>VLOOKUP(C1732,Hoja2!$D$2:$N$5000,7,FALSE)</f>
        <v>0.40789300000000001</v>
      </c>
      <c r="J1732" s="218">
        <f>VLOOKUP(C1732,Hoja2!$D$2:$N$5000,8,FALSE)</f>
        <v>0.41496</v>
      </c>
      <c r="K1732" s="218">
        <f>VLOOKUP(C1732,Hoja2!$D$2:$N$5000,9,FALSE)</f>
        <v>0.30065999999999998</v>
      </c>
      <c r="L1732" s="218">
        <f>VLOOKUP(C1732,Hoja2!$D$2:$N$5000,10,FALSE)</f>
        <v>130.60199399999999</v>
      </c>
      <c r="M1732" s="218">
        <f>VLOOKUP(C1732,Hoja2!$D$2:$N$5000,11,FALSE)</f>
        <v>17.566478</v>
      </c>
    </row>
    <row r="1733" spans="1:13">
      <c r="A1733" s="529"/>
      <c r="B1733" s="529"/>
      <c r="C1733" s="401" t="s">
        <v>5914</v>
      </c>
      <c r="D1733" s="221" t="str">
        <f>VLOOKUP(C1733,Hoja2!$D$2:$N$5000,2,FALSE)</f>
        <v>Agroindustria</v>
      </c>
      <c r="E1733" s="215">
        <f>VLOOKUP(C1733,Hoja2!$D$2:$N$5000,3,FALSE)</f>
        <v>2</v>
      </c>
      <c r="F1733" s="217">
        <f>VLOOKUP(C1733,Hoja2!$D$2:$N$5000,4,FALSE)</f>
        <v>43800</v>
      </c>
      <c r="G1733" s="217">
        <f>VLOOKUP(C1733,Hoja2!$D$2:$N$5000,5,FALSE)</f>
        <v>45657</v>
      </c>
      <c r="H1733" s="218">
        <f>VLOOKUP(C1733,Hoja2!$D$2:$N$5000,6,FALSE)</f>
        <v>0.21521000000000001</v>
      </c>
      <c r="I1733" s="218">
        <f>VLOOKUP(C1733,Hoja2!$D$2:$N$5000,7,FALSE)</f>
        <v>0.43817200000000001</v>
      </c>
      <c r="J1733" s="218">
        <f>VLOOKUP(C1733,Hoja2!$D$2:$N$5000,8,FALSE)</f>
        <v>0.39128000000000002</v>
      </c>
      <c r="K1733" s="218">
        <f>VLOOKUP(C1733,Hoja2!$D$2:$N$5000,9,FALSE)</f>
        <v>0.40543499999999999</v>
      </c>
      <c r="L1733" s="218">
        <f>VLOOKUP(C1733,Hoja2!$D$2:$N$5000,10,FALSE)</f>
        <v>131.64452199999999</v>
      </c>
      <c r="M1733" s="218">
        <f>VLOOKUP(C1733,Hoja2!$D$2:$N$5000,11,FALSE)</f>
        <v>23.738071000000001</v>
      </c>
    </row>
    <row r="1734" spans="1:13">
      <c r="A1734" s="529"/>
      <c r="B1734" s="529"/>
      <c r="C1734" s="401" t="s">
        <v>5595</v>
      </c>
      <c r="D1734" s="221" t="str">
        <f>VLOOKUP(C1734,Hoja2!$D$2:$N$5000,2,FALSE)</f>
        <v>Agroindustria</v>
      </c>
      <c r="E1734" s="215">
        <f>VLOOKUP(C1734,Hoja2!$D$2:$N$5000,3,FALSE)</f>
        <v>6</v>
      </c>
      <c r="F1734" s="217">
        <f>VLOOKUP(C1734,Hoja2!$D$2:$N$5000,4,FALSE)</f>
        <v>43709</v>
      </c>
      <c r="G1734" s="217">
        <f>VLOOKUP(C1734,Hoja2!$D$2:$N$5000,5,FALSE)</f>
        <v>44926</v>
      </c>
      <c r="H1734" s="218">
        <f>VLOOKUP(C1734,Hoja2!$D$2:$N$5000,6,FALSE)</f>
        <v>4.2901000000000002E-2</v>
      </c>
      <c r="I1734" s="218">
        <f>VLOOKUP(C1734,Hoja2!$D$2:$N$5000,7,FALSE)</f>
        <v>0.56182200000000004</v>
      </c>
      <c r="J1734" s="218">
        <f>VLOOKUP(C1734,Hoja2!$D$2:$N$5000,8,FALSE)</f>
        <v>0.30736000000000002</v>
      </c>
      <c r="K1734" s="218">
        <f>VLOOKUP(C1734,Hoja2!$D$2:$N$5000,9,FALSE)</f>
        <v>0.26985100000000001</v>
      </c>
      <c r="L1734" s="218">
        <f>VLOOKUP(C1734,Hoja2!$D$2:$N$5000,10,FALSE)</f>
        <v>132.29340300000001</v>
      </c>
      <c r="M1734" s="218">
        <f>VLOOKUP(C1734,Hoja2!$D$2:$N$5000,11,FALSE)</f>
        <v>16.716843999999998</v>
      </c>
    </row>
    <row r="1735" spans="1:13">
      <c r="A1735" s="529"/>
      <c r="B1735" s="529"/>
      <c r="C1735" s="401" t="s">
        <v>3637</v>
      </c>
      <c r="D1735" s="221" t="str">
        <f>VLOOKUP(C1735,Hoja2!$D$2:$N$5000,2,FALSE)</f>
        <v>Agroindustria</v>
      </c>
      <c r="E1735" s="215">
        <f>VLOOKUP(C1735,Hoja2!$D$2:$N$5000,3,FALSE)</f>
        <v>2</v>
      </c>
      <c r="F1735" s="217">
        <f>VLOOKUP(C1735,Hoja2!$D$2:$N$5000,4,FALSE)</f>
        <v>43040</v>
      </c>
      <c r="G1735" s="217">
        <f>VLOOKUP(C1735,Hoja2!$D$2:$N$5000,5,FALSE)</f>
        <v>44104</v>
      </c>
      <c r="H1735" s="218">
        <f>VLOOKUP(C1735,Hoja2!$D$2:$N$5000,6,FALSE)</f>
        <v>4.5494E-2</v>
      </c>
      <c r="I1735" s="218">
        <f>VLOOKUP(C1735,Hoja2!$D$2:$N$5000,7,FALSE)</f>
        <v>0.16336999999999999</v>
      </c>
      <c r="J1735" s="218">
        <f>VLOOKUP(C1735,Hoja2!$D$2:$N$5000,8,FALSE)</f>
        <v>0.13164000000000001</v>
      </c>
      <c r="K1735" s="218">
        <f>VLOOKUP(C1735,Hoja2!$D$2:$N$5000,9,FALSE)</f>
        <v>2.9704000000000001E-2</v>
      </c>
      <c r="L1735" s="218">
        <f>VLOOKUP(C1735,Hoja2!$D$2:$N$5000,10,FALSE)</f>
        <v>16.513303000000001</v>
      </c>
      <c r="M1735" s="218">
        <f>VLOOKUP(C1735,Hoja2!$D$2:$N$5000,11,FALSE)</f>
        <v>32.540458999999998</v>
      </c>
    </row>
    <row r="1736" spans="1:13">
      <c r="A1736" s="529"/>
      <c r="B1736" s="529"/>
      <c r="C1736" s="401" t="s">
        <v>3157</v>
      </c>
      <c r="D1736" s="221" t="str">
        <f>VLOOKUP(C1736,Hoja2!$D$2:$N$5000,2,FALSE)</f>
        <v>Textiles</v>
      </c>
      <c r="E1736" s="215">
        <f>VLOOKUP(C1736,Hoja2!$D$2:$N$5000,3,FALSE)</f>
        <v>7</v>
      </c>
      <c r="F1736" s="217">
        <f>VLOOKUP(C1736,Hoja2!$D$2:$N$5000,4,FALSE)</f>
        <v>44409</v>
      </c>
      <c r="G1736" s="217">
        <f>VLOOKUP(C1736,Hoja2!$D$2:$N$5000,5,FALSE)</f>
        <v>46234</v>
      </c>
      <c r="H1736" s="218">
        <f>VLOOKUP(C1736,Hoja2!$D$2:$N$5000,6,FALSE)</f>
        <v>0.20937900000000001</v>
      </c>
      <c r="I1736" s="218">
        <f>VLOOKUP(C1736,Hoja2!$D$2:$N$5000,7,FALSE)</f>
        <v>0.86670700000000001</v>
      </c>
      <c r="J1736" s="218">
        <f>VLOOKUP(C1736,Hoja2!$D$2:$N$5000,8,FALSE)</f>
        <v>1.3704000000000001</v>
      </c>
      <c r="K1736" s="218">
        <f>VLOOKUP(C1736,Hoja2!$D$2:$N$5000,9,FALSE)</f>
        <v>1.3945730000000001</v>
      </c>
      <c r="L1736" s="218">
        <f>VLOOKUP(C1736,Hoja2!$D$2:$N$5000,10,FALSE)</f>
        <v>910.46091200000001</v>
      </c>
      <c r="M1736" s="218">
        <f>VLOOKUP(C1736,Hoja2!$D$2:$N$5000,11,FALSE)</f>
        <v>16.860900000000001</v>
      </c>
    </row>
    <row r="1737" spans="1:13">
      <c r="A1737" s="529"/>
      <c r="B1737" s="529"/>
      <c r="C1737" s="401" t="s">
        <v>6888</v>
      </c>
      <c r="D1737" s="221" t="str">
        <f>VLOOKUP(C1737,Hoja2!$D$2:$N$5000,2,FALSE)</f>
        <v>Vidrios, cauchos y plásticos</v>
      </c>
      <c r="E1737" s="215">
        <f>VLOOKUP(C1737,Hoja2!$D$2:$N$5000,3,FALSE)</f>
        <v>7</v>
      </c>
      <c r="F1737" s="217">
        <f>VLOOKUP(C1737,Hoja2!$D$2:$N$5000,4,FALSE)</f>
        <v>44228</v>
      </c>
      <c r="G1737" s="217">
        <f>VLOOKUP(C1737,Hoja2!$D$2:$N$5000,5,FALSE)</f>
        <v>45657</v>
      </c>
      <c r="H1737" s="218">
        <f>VLOOKUP(C1737,Hoja2!$D$2:$N$5000,6,FALSE)</f>
        <v>0.189752</v>
      </c>
      <c r="I1737" s="218">
        <f>VLOOKUP(C1737,Hoja2!$D$2:$N$5000,7,FALSE)</f>
        <v>0.42406199999999999</v>
      </c>
      <c r="J1737" s="218">
        <f>VLOOKUP(C1737,Hoja2!$D$2:$N$5000,8,FALSE)</f>
        <v>0.24035999999999999</v>
      </c>
      <c r="K1737" s="218">
        <f>VLOOKUP(C1737,Hoja2!$D$2:$N$5000,9,FALSE)</f>
        <v>0.24862500000000001</v>
      </c>
      <c r="L1737" s="218">
        <f>VLOOKUP(C1737,Hoja2!$D$2:$N$5000,10,FALSE)</f>
        <v>85.261111</v>
      </c>
      <c r="M1737" s="218">
        <f>VLOOKUP(C1737,Hoja2!$D$2:$N$5000,11,FALSE)</f>
        <v>19.764064000000001</v>
      </c>
    </row>
    <row r="1738" spans="1:13">
      <c r="A1738" s="529"/>
      <c r="B1738" s="529"/>
      <c r="C1738" s="401" t="s">
        <v>2956</v>
      </c>
      <c r="D1738" s="221" t="str">
        <f>VLOOKUP(C1738,Hoja2!$D$2:$N$5000,2,FALSE)</f>
        <v>Agroindustria</v>
      </c>
      <c r="E1738" s="215">
        <f>VLOOKUP(C1738,Hoja2!$D$2:$N$5000,3,FALSE)</f>
        <v>8</v>
      </c>
      <c r="F1738" s="217">
        <f>VLOOKUP(C1738,Hoja2!$D$2:$N$5000,4,FALSE)</f>
        <v>43221</v>
      </c>
      <c r="G1738" s="217">
        <f>VLOOKUP(C1738,Hoja2!$D$2:$N$5000,5,FALSE)</f>
        <v>45291</v>
      </c>
      <c r="H1738" s="218">
        <f>VLOOKUP(C1738,Hoja2!$D$2:$N$5000,6,FALSE)</f>
        <v>1.0989999999999999E-3</v>
      </c>
      <c r="I1738" s="218">
        <f>VLOOKUP(C1738,Hoja2!$D$2:$N$5000,7,FALSE)</f>
        <v>0.22290699999999999</v>
      </c>
      <c r="J1738" s="218">
        <f>VLOOKUP(C1738,Hoja2!$D$2:$N$5000,8,FALSE)</f>
        <v>0.18487999999999999</v>
      </c>
      <c r="K1738" s="218">
        <f>VLOOKUP(C1738,Hoja2!$D$2:$N$5000,9,FALSE)</f>
        <v>3.88E-4</v>
      </c>
      <c r="L1738" s="218">
        <f>VLOOKUP(C1738,Hoja2!$D$2:$N$5000,10,FALSE)</f>
        <v>31.795020999999998</v>
      </c>
      <c r="M1738" s="218">
        <f>VLOOKUP(C1738,Hoja2!$D$2:$N$5000,11,FALSE)</f>
        <v>13.114596000000001</v>
      </c>
    </row>
    <row r="1739" spans="1:13">
      <c r="A1739" s="529"/>
      <c r="B1739" s="529"/>
      <c r="C1739" s="401" t="s">
        <v>3001</v>
      </c>
      <c r="D1739" s="221" t="str">
        <f>VLOOKUP(C1739,Hoja2!$D$2:$N$5000,2,FALSE)</f>
        <v>Agroindustria</v>
      </c>
      <c r="E1739" s="215">
        <f>VLOOKUP(C1739,Hoja2!$D$2:$N$5000,3,FALSE)</f>
        <v>2</v>
      </c>
      <c r="F1739" s="217">
        <f>VLOOKUP(C1739,Hoja2!$D$2:$N$5000,4,FALSE)</f>
        <v>43252</v>
      </c>
      <c r="G1739" s="217">
        <f>VLOOKUP(C1739,Hoja2!$D$2:$N$5000,5,FALSE)</f>
        <v>44561</v>
      </c>
      <c r="H1739" s="218">
        <f>VLOOKUP(C1739,Hoja2!$D$2:$N$5000,6,FALSE)</f>
        <v>5.3388999999999999E-2</v>
      </c>
      <c r="I1739" s="218">
        <f>VLOOKUP(C1739,Hoja2!$D$2:$N$5000,7,FALSE)</f>
        <v>0.44334600000000002</v>
      </c>
      <c r="J1739" s="218">
        <f>VLOOKUP(C1739,Hoja2!$D$2:$N$5000,8,FALSE)</f>
        <v>1.6102799999999999</v>
      </c>
      <c r="K1739" s="218">
        <f>VLOOKUP(C1739,Hoja2!$D$2:$N$5000,9,FALSE)</f>
        <v>1.2412369999999999</v>
      </c>
      <c r="L1739" s="218">
        <f>VLOOKUP(C1739,Hoja2!$D$2:$N$5000,10,FALSE)</f>
        <v>548.17031299999996</v>
      </c>
      <c r="M1739" s="218">
        <f>VLOOKUP(C1739,Hoja2!$D$2:$N$5000,11,FALSE)</f>
        <v>17.489367000000001</v>
      </c>
    </row>
    <row r="1740" spans="1:13">
      <c r="A1740" s="529"/>
      <c r="B1740" s="529"/>
      <c r="C1740" s="401" t="s">
        <v>6254</v>
      </c>
      <c r="D1740" s="221" t="str">
        <f>VLOOKUP(C1740,Hoja2!$D$2:$N$5000,2,FALSE)</f>
        <v>Comercio</v>
      </c>
      <c r="E1740" s="215">
        <f>VLOOKUP(C1740,Hoja2!$D$2:$N$5000,3,FALSE)</f>
        <v>6</v>
      </c>
      <c r="F1740" s="217">
        <f>VLOOKUP(C1740,Hoja2!$D$2:$N$5000,4,FALSE)</f>
        <v>43983</v>
      </c>
      <c r="G1740" s="217">
        <f>VLOOKUP(C1740,Hoja2!$D$2:$N$5000,5,FALSE)</f>
        <v>45077</v>
      </c>
      <c r="H1740" s="218">
        <f>VLOOKUP(C1740,Hoja2!$D$2:$N$5000,6,FALSE)</f>
        <v>0.14689199999999999</v>
      </c>
      <c r="I1740" s="218">
        <f>VLOOKUP(C1740,Hoja2!$D$2:$N$5000,7,FALSE)</f>
        <v>0.37201499999999998</v>
      </c>
      <c r="J1740" s="218">
        <f>VLOOKUP(C1740,Hoja2!$D$2:$N$5000,8,FALSE)</f>
        <v>0.27600000000000002</v>
      </c>
      <c r="K1740" s="218">
        <f>VLOOKUP(C1740,Hoja2!$D$2:$N$5000,9,FALSE)</f>
        <v>0.24942900000000001</v>
      </c>
      <c r="L1740" s="218">
        <f>VLOOKUP(C1740,Hoja2!$D$2:$N$5000,10,FALSE)</f>
        <v>78.466750000000005</v>
      </c>
      <c r="M1740" s="218">
        <f>VLOOKUP(C1740,Hoja2!$D$2:$N$5000,11,FALSE)</f>
        <v>20.048679</v>
      </c>
    </row>
    <row r="1741" spans="1:13">
      <c r="A1741" s="529"/>
      <c r="B1741" s="529"/>
      <c r="C1741" s="401" t="s">
        <v>3519</v>
      </c>
      <c r="D1741" s="221" t="str">
        <f>VLOOKUP(C1741,Hoja2!$D$2:$N$5000,2,FALSE)</f>
        <v>Agroindustria</v>
      </c>
      <c r="E1741" s="215">
        <f>VLOOKUP(C1741,Hoja2!$D$2:$N$5000,3,FALSE)</f>
        <v>8</v>
      </c>
      <c r="F1741" s="217">
        <f>VLOOKUP(C1741,Hoja2!$D$2:$N$5000,4,FALSE)</f>
        <v>43466</v>
      </c>
      <c r="G1741" s="217">
        <f>VLOOKUP(C1741,Hoja2!$D$2:$N$5000,5,FALSE)</f>
        <v>44926</v>
      </c>
      <c r="H1741" s="218">
        <f>VLOOKUP(C1741,Hoja2!$D$2:$N$5000,6,FALSE)</f>
        <v>4.2737999999999998E-2</v>
      </c>
      <c r="I1741" s="218">
        <f>VLOOKUP(C1741,Hoja2!$D$2:$N$5000,7,FALSE)</f>
        <v>0.39899299999999999</v>
      </c>
      <c r="J1741" s="218">
        <f>VLOOKUP(C1741,Hoja2!$D$2:$N$5000,8,FALSE)</f>
        <v>0.21772</v>
      </c>
      <c r="K1741" s="218">
        <f>VLOOKUP(C1741,Hoja2!$D$2:$N$5000,9,FALSE)</f>
        <v>0.19303699999999999</v>
      </c>
      <c r="L1741" s="218">
        <f>VLOOKUP(C1741,Hoja2!$D$2:$N$5000,10,FALSE)</f>
        <v>67.027428999999998</v>
      </c>
      <c r="M1741" s="218">
        <f>VLOOKUP(C1741,Hoja2!$D$2:$N$5000,11,FALSE)</f>
        <v>19.204715</v>
      </c>
    </row>
    <row r="1742" spans="1:13">
      <c r="A1742" s="529"/>
      <c r="B1742" s="529"/>
      <c r="C1742" s="401" t="s">
        <v>465</v>
      </c>
      <c r="D1742" s="221" t="str">
        <f>VLOOKUP(C1742,Hoja2!$D$2:$N$5000,2,FALSE)</f>
        <v>Agroindustria</v>
      </c>
      <c r="E1742" s="215">
        <f>VLOOKUP(C1742,Hoja2!$D$2:$N$5000,3,FALSE)</f>
        <v>2</v>
      </c>
      <c r="F1742" s="217">
        <f>VLOOKUP(C1742,Hoja2!$D$2:$N$5000,4,FALSE)</f>
        <v>41791</v>
      </c>
      <c r="G1742" s="217">
        <f>VLOOKUP(C1742,Hoja2!$D$2:$N$5000,5,FALSE)</f>
        <v>44926</v>
      </c>
      <c r="H1742" s="218">
        <f>VLOOKUP(C1742,Hoja2!$D$2:$N$5000,6,FALSE)</f>
        <v>0.14336299999999999</v>
      </c>
      <c r="I1742" s="218">
        <f>VLOOKUP(C1742,Hoja2!$D$2:$N$5000,7,FALSE)</f>
        <v>6.2341000000000001E-2</v>
      </c>
      <c r="J1742" s="218">
        <f>VLOOKUP(C1742,Hoja2!$D$2:$N$5000,8,FALSE)</f>
        <v>6.1430800000000003</v>
      </c>
      <c r="K1742" s="218">
        <f>VLOOKUP(C1742,Hoja2!$D$2:$N$5000,9,FALSE)</f>
        <v>5.5604570000000004</v>
      </c>
      <c r="L1742" s="218">
        <f>VLOOKUP(C1742,Hoja2!$D$2:$N$5000,10,FALSE)</f>
        <v>294.05918300000002</v>
      </c>
      <c r="M1742" s="218">
        <f>VLOOKUP(C1742,Hoja2!$D$2:$N$5000,11,FALSE)</f>
        <v>63.588991</v>
      </c>
    </row>
    <row r="1743" spans="1:13">
      <c r="A1743" s="529"/>
      <c r="B1743" s="529"/>
      <c r="C1743" s="401" t="s">
        <v>3515</v>
      </c>
      <c r="D1743" s="221" t="str">
        <f>VLOOKUP(C1743,Hoja2!$D$2:$N$5000,2,FALSE)</f>
        <v>Textiles</v>
      </c>
      <c r="E1743" s="215">
        <f>VLOOKUP(C1743,Hoja2!$D$2:$N$5000,3,FALSE)</f>
        <v>8</v>
      </c>
      <c r="F1743" s="217">
        <f>VLOOKUP(C1743,Hoja2!$D$2:$N$5000,4,FALSE)</f>
        <v>43466</v>
      </c>
      <c r="G1743" s="217">
        <f>VLOOKUP(C1743,Hoja2!$D$2:$N$5000,5,FALSE)</f>
        <v>44926</v>
      </c>
      <c r="H1743" s="218">
        <f>VLOOKUP(C1743,Hoja2!$D$2:$N$5000,6,FALSE)</f>
        <v>0.18592900000000001</v>
      </c>
      <c r="I1743" s="218">
        <f>VLOOKUP(C1743,Hoja2!$D$2:$N$5000,7,FALSE)</f>
        <v>0.60868800000000001</v>
      </c>
      <c r="J1743" s="218">
        <f>VLOOKUP(C1743,Hoja2!$D$2:$N$5000,8,FALSE)</f>
        <v>0.32823999999999998</v>
      </c>
      <c r="K1743" s="218">
        <f>VLOOKUP(C1743,Hoja2!$D$2:$N$5000,9,FALSE)</f>
        <v>0.27204200000000001</v>
      </c>
      <c r="L1743" s="218">
        <f>VLOOKUP(C1743,Hoja2!$D$2:$N$5000,10,FALSE)</f>
        <v>154.193973</v>
      </c>
      <c r="M1743" s="218">
        <f>VLOOKUP(C1743,Hoja2!$D$2:$N$5000,11,FALSE)</f>
        <v>16.729624999999999</v>
      </c>
    </row>
    <row r="1744" spans="1:13">
      <c r="A1744" s="529"/>
      <c r="B1744" s="529"/>
      <c r="C1744" s="401" t="s">
        <v>3648</v>
      </c>
      <c r="D1744" s="221" t="str">
        <f>VLOOKUP(C1744,Hoja2!$D$2:$N$5000,2,FALSE)</f>
        <v>Agroindustria</v>
      </c>
      <c r="E1744" s="215">
        <f>VLOOKUP(C1744,Hoja2!$D$2:$N$5000,3,FALSE)</f>
        <v>2</v>
      </c>
      <c r="F1744" s="217">
        <f>VLOOKUP(C1744,Hoja2!$D$2:$N$5000,4,FALSE)</f>
        <v>43252</v>
      </c>
      <c r="G1744" s="217">
        <f>VLOOKUP(C1744,Hoja2!$D$2:$N$5000,5,FALSE)</f>
        <v>44926</v>
      </c>
      <c r="H1744" s="218">
        <f>VLOOKUP(C1744,Hoja2!$D$2:$N$5000,6,FALSE)</f>
        <v>1.5640999999999999E-2</v>
      </c>
      <c r="I1744" s="218">
        <f>VLOOKUP(C1744,Hoja2!$D$2:$N$5000,7,FALSE)</f>
        <v>0.21881700000000001</v>
      </c>
      <c r="J1744" s="218">
        <f>VLOOKUP(C1744,Hoja2!$D$2:$N$5000,8,FALSE)</f>
        <v>0.48287999999999998</v>
      </c>
      <c r="K1744" s="218">
        <f>VLOOKUP(C1744,Hoja2!$D$2:$N$5000,9,FALSE)</f>
        <v>3.8436999999999999E-2</v>
      </c>
      <c r="L1744" s="218">
        <f>VLOOKUP(C1744,Hoja2!$D$2:$N$5000,10,FALSE)</f>
        <v>81.132001000000002</v>
      </c>
      <c r="M1744" s="218">
        <f>VLOOKUP(C1744,Hoja2!$D$2:$N$5000,11,FALSE)</f>
        <v>13.503106000000001</v>
      </c>
    </row>
    <row r="1745" spans="1:13">
      <c r="A1745" s="529"/>
      <c r="B1745" s="529"/>
      <c r="C1745" s="401" t="s">
        <v>3707</v>
      </c>
      <c r="D1745" s="221" t="str">
        <f>VLOOKUP(C1745,Hoja2!$D$2:$N$5000,2,FALSE)</f>
        <v>Agroindustria</v>
      </c>
      <c r="E1745" s="215">
        <f>VLOOKUP(C1745,Hoja2!$D$2:$N$5000,3,FALSE)</f>
        <v>2</v>
      </c>
      <c r="F1745" s="217">
        <f>VLOOKUP(C1745,Hoja2!$D$2:$N$5000,4,FALSE)</f>
        <v>43525</v>
      </c>
      <c r="G1745" s="217">
        <f>VLOOKUP(C1745,Hoja2!$D$2:$N$5000,5,FALSE)</f>
        <v>45291</v>
      </c>
      <c r="H1745" s="218">
        <f>VLOOKUP(C1745,Hoja2!$D$2:$N$5000,6,FALSE)</f>
        <v>3.8311999999999999E-2</v>
      </c>
      <c r="I1745" s="218">
        <f>VLOOKUP(C1745,Hoja2!$D$2:$N$5000,7,FALSE)</f>
        <v>0.26513799999999998</v>
      </c>
      <c r="J1745" s="218">
        <f>VLOOKUP(C1745,Hoja2!$D$2:$N$5000,8,FALSE)</f>
        <v>1.0149999999999999</v>
      </c>
      <c r="K1745" s="218">
        <f>VLOOKUP(C1745,Hoja2!$D$2:$N$5000,9,FALSE)</f>
        <v>0.19142600000000001</v>
      </c>
      <c r="L1745" s="218">
        <f>VLOOKUP(C1745,Hoja2!$D$2:$N$5000,10,FALSE)</f>
        <v>206.638046</v>
      </c>
      <c r="M1745" s="218">
        <f>VLOOKUP(C1745,Hoja2!$D$2:$N$5000,11,FALSE)</f>
        <v>14.626296</v>
      </c>
    </row>
    <row r="1746" spans="1:13">
      <c r="A1746" s="529"/>
      <c r="B1746" s="529"/>
      <c r="C1746" s="401" t="s">
        <v>4870</v>
      </c>
      <c r="D1746" s="221" t="str">
        <f>VLOOKUP(C1746,Hoja2!$D$2:$N$5000,2,FALSE)</f>
        <v>Agroindustria</v>
      </c>
      <c r="E1746" s="215">
        <f>VLOOKUP(C1746,Hoja2!$D$2:$N$5000,3,FALSE)</f>
        <v>2</v>
      </c>
      <c r="F1746" s="217">
        <f>VLOOKUP(C1746,Hoja2!$D$2:$N$5000,4,FALSE)</f>
        <v>43647</v>
      </c>
      <c r="G1746" s="217">
        <f>VLOOKUP(C1746,Hoja2!$D$2:$N$5000,5,FALSE)</f>
        <v>45291</v>
      </c>
      <c r="H1746" s="218">
        <f>VLOOKUP(C1746,Hoja2!$D$2:$N$5000,6,FALSE)</f>
        <v>0.145181</v>
      </c>
      <c r="I1746" s="218">
        <f>VLOOKUP(C1746,Hoja2!$D$2:$N$5000,7,FALSE)</f>
        <v>0.44885000000000003</v>
      </c>
      <c r="J1746" s="218">
        <f>VLOOKUP(C1746,Hoja2!$D$2:$N$5000,8,FALSE)</f>
        <v>4.0545200000000001</v>
      </c>
      <c r="K1746" s="218">
        <f>VLOOKUP(C1746,Hoja2!$D$2:$N$5000,9,FALSE)</f>
        <v>3.6336020000000002</v>
      </c>
      <c r="L1746" s="218">
        <f>VLOOKUP(C1746,Hoja2!$D$2:$N$5000,10,FALSE)</f>
        <v>1397.3715500000001</v>
      </c>
      <c r="M1746" s="218">
        <f>VLOOKUP(C1746,Hoja2!$D$2:$N$5000,11,FALSE)</f>
        <v>22.379283999999998</v>
      </c>
    </row>
    <row r="1747" spans="1:13">
      <c r="A1747" s="529"/>
      <c r="B1747" s="529"/>
      <c r="C1747" s="401" t="s">
        <v>436</v>
      </c>
      <c r="D1747" s="221" t="str">
        <f>VLOOKUP(C1747,Hoja2!$D$2:$N$5000,2,FALSE)</f>
        <v>Agroindustria</v>
      </c>
      <c r="E1747" s="215">
        <f>VLOOKUP(C1747,Hoja2!$D$2:$N$5000,3,FALSE)</f>
        <v>2</v>
      </c>
      <c r="F1747" s="217">
        <f>VLOOKUP(C1747,Hoja2!$D$2:$N$5000,4,FALSE)</f>
        <v>41944</v>
      </c>
      <c r="G1747" s="217">
        <f>VLOOKUP(C1747,Hoja2!$D$2:$N$5000,5,FALSE)</f>
        <v>45291</v>
      </c>
      <c r="H1747" s="218">
        <f>VLOOKUP(C1747,Hoja2!$D$2:$N$5000,6,FALSE)</f>
        <v>3.9503000000000003E-2</v>
      </c>
      <c r="I1747" s="218">
        <f>VLOOKUP(C1747,Hoja2!$D$2:$N$5000,7,FALSE)</f>
        <v>0.29990099999999997</v>
      </c>
      <c r="J1747" s="218">
        <f>VLOOKUP(C1747,Hoja2!$D$2:$N$5000,8,FALSE)</f>
        <v>1.9543999999999999</v>
      </c>
      <c r="K1747" s="218">
        <f>VLOOKUP(C1747,Hoja2!$D$2:$N$5000,9,FALSE)</f>
        <v>0.35536600000000002</v>
      </c>
      <c r="L1747" s="218">
        <f>VLOOKUP(C1747,Hoja2!$D$2:$N$5000,10,FALSE)</f>
        <v>450.05086699999998</v>
      </c>
      <c r="M1747" s="218">
        <f>VLOOKUP(C1747,Hoja2!$D$2:$N$5000,11,FALSE)</f>
        <v>14.238552</v>
      </c>
    </row>
    <row r="1748" spans="1:13">
      <c r="A1748" s="529"/>
      <c r="B1748" s="529"/>
      <c r="C1748" s="401" t="s">
        <v>7196</v>
      </c>
      <c r="D1748" s="221" t="str">
        <f>VLOOKUP(C1748,Hoja2!$D$2:$N$5000,2,FALSE)</f>
        <v>Alimentos</v>
      </c>
      <c r="E1748" s="215">
        <f>VLOOKUP(C1748,Hoja2!$D$2:$N$5000,3,FALSE)</f>
        <v>8</v>
      </c>
      <c r="F1748" s="217">
        <f>VLOOKUP(C1748,Hoja2!$D$2:$N$5000,4,FALSE)</f>
        <v>44378</v>
      </c>
      <c r="G1748" s="217">
        <f>VLOOKUP(C1748,Hoja2!$D$2:$N$5000,5,FALSE)</f>
        <v>44561</v>
      </c>
      <c r="H1748" s="218">
        <f>VLOOKUP(C1748,Hoja2!$D$2:$N$5000,6,FALSE)</f>
        <v>0.119424</v>
      </c>
      <c r="I1748" s="218">
        <f>VLOOKUP(C1748,Hoja2!$D$2:$N$5000,7,FALSE)</f>
        <v>0.60290600000000005</v>
      </c>
      <c r="J1748" s="218">
        <f>VLOOKUP(C1748,Hoja2!$D$2:$N$5000,8,FALSE)</f>
        <v>0.42512</v>
      </c>
      <c r="K1748" s="218">
        <f>VLOOKUP(C1748,Hoja2!$D$2:$N$5000,9,FALSE)</f>
        <v>0.35642000000000001</v>
      </c>
      <c r="L1748" s="218">
        <f>VLOOKUP(C1748,Hoja2!$D$2:$N$5000,10,FALSE)</f>
        <v>197.76872599999999</v>
      </c>
      <c r="M1748" s="218">
        <f>VLOOKUP(C1748,Hoja2!$D$2:$N$5000,11,FALSE)</f>
        <v>16.029254000000002</v>
      </c>
    </row>
    <row r="1749" spans="1:13">
      <c r="A1749" s="529"/>
      <c r="B1749" s="529"/>
      <c r="C1749" s="401" t="s">
        <v>5951</v>
      </c>
      <c r="D1749" s="221" t="str">
        <f>VLOOKUP(C1749,Hoja2!$D$2:$N$5000,2,FALSE)</f>
        <v>Agroindustria</v>
      </c>
      <c r="E1749" s="215">
        <f>VLOOKUP(C1749,Hoja2!$D$2:$N$5000,3,FALSE)</f>
        <v>8</v>
      </c>
      <c r="F1749" s="217">
        <f>VLOOKUP(C1749,Hoja2!$D$2:$N$5000,4,FALSE)</f>
        <v>43831</v>
      </c>
      <c r="G1749" s="217">
        <f>VLOOKUP(C1749,Hoja2!$D$2:$N$5000,5,FALSE)</f>
        <v>45657</v>
      </c>
      <c r="H1749" s="218">
        <f>VLOOKUP(C1749,Hoja2!$D$2:$N$5000,6,FALSE)</f>
        <v>0.191415</v>
      </c>
      <c r="I1749" s="218">
        <f>VLOOKUP(C1749,Hoja2!$D$2:$N$5000,7,FALSE)</f>
        <v>0.73064200000000001</v>
      </c>
      <c r="J1749" s="218">
        <f>VLOOKUP(C1749,Hoja2!$D$2:$N$5000,8,FALSE)</f>
        <v>0.46348</v>
      </c>
      <c r="K1749" s="218">
        <f>VLOOKUP(C1749,Hoja2!$D$2:$N$5000,9,FALSE)</f>
        <v>0.50152699999999995</v>
      </c>
      <c r="L1749" s="218">
        <f>VLOOKUP(C1749,Hoja2!$D$2:$N$5000,10,FALSE)</f>
        <v>261.29523999999998</v>
      </c>
      <c r="M1749" s="218">
        <f>VLOOKUP(C1749,Hoja2!$D$2:$N$5000,11,FALSE)</f>
        <v>19.583881999999999</v>
      </c>
    </row>
    <row r="1750" spans="1:13">
      <c r="A1750" s="529"/>
      <c r="B1750" s="529"/>
      <c r="C1750" s="401" t="s">
        <v>3426</v>
      </c>
      <c r="D1750" s="221" t="str">
        <f>VLOOKUP(C1750,Hoja2!$D$2:$N$5000,2,FALSE)</f>
        <v>Agroindustria</v>
      </c>
      <c r="E1750" s="215">
        <f>VLOOKUP(C1750,Hoja2!$D$2:$N$5000,3,FALSE)</f>
        <v>8</v>
      </c>
      <c r="F1750" s="217">
        <f>VLOOKUP(C1750,Hoja2!$D$2:$N$5000,4,FALSE)</f>
        <v>43435</v>
      </c>
      <c r="G1750" s="217">
        <f>VLOOKUP(C1750,Hoja2!$D$2:$N$5000,5,FALSE)</f>
        <v>44561</v>
      </c>
      <c r="H1750" s="218">
        <f>VLOOKUP(C1750,Hoja2!$D$2:$N$5000,6,FALSE)</f>
        <v>0.17787800000000001</v>
      </c>
      <c r="I1750" s="218">
        <f>VLOOKUP(C1750,Hoja2!$D$2:$N$5000,7,FALSE)</f>
        <v>0.60533700000000001</v>
      </c>
      <c r="J1750" s="218">
        <f>VLOOKUP(C1750,Hoja2!$D$2:$N$5000,8,FALSE)</f>
        <v>0.35288000000000003</v>
      </c>
      <c r="K1750" s="218">
        <f>VLOOKUP(C1750,Hoja2!$D$2:$N$5000,9,FALSE)</f>
        <v>0.35249999999999998</v>
      </c>
      <c r="L1750" s="218">
        <f>VLOOKUP(C1750,Hoja2!$D$2:$N$5000,10,FALSE)</f>
        <v>164.82402200000001</v>
      </c>
      <c r="M1750" s="218">
        <f>VLOOKUP(C1750,Hoja2!$D$2:$N$5000,11,FALSE)</f>
        <v>17.523057000000001</v>
      </c>
    </row>
    <row r="1751" spans="1:13">
      <c r="A1751" s="529"/>
      <c r="B1751" s="529"/>
      <c r="C1751" s="401" t="s">
        <v>2955</v>
      </c>
      <c r="D1751" s="221" t="str">
        <f>VLOOKUP(C1751,Hoja2!$D$2:$N$5000,2,FALSE)</f>
        <v>Agroindustria</v>
      </c>
      <c r="E1751" s="215">
        <f>VLOOKUP(C1751,Hoja2!$D$2:$N$5000,3,FALSE)</f>
        <v>8</v>
      </c>
      <c r="F1751" s="217">
        <f>VLOOKUP(C1751,Hoja2!$D$2:$N$5000,4,FALSE)</f>
        <v>43221</v>
      </c>
      <c r="G1751" s="217">
        <f>VLOOKUP(C1751,Hoja2!$D$2:$N$5000,5,FALSE)</f>
        <v>45291</v>
      </c>
      <c r="H1751" s="218">
        <f>VLOOKUP(C1751,Hoja2!$D$2:$N$5000,6,FALSE)</f>
        <v>3.6290000000000003E-2</v>
      </c>
      <c r="I1751" s="218">
        <f>VLOOKUP(C1751,Hoja2!$D$2:$N$5000,7,FALSE)</f>
        <v>0.566751</v>
      </c>
      <c r="J1751" s="218">
        <f>VLOOKUP(C1751,Hoja2!$D$2:$N$5000,8,FALSE)</f>
        <v>0.26144000000000001</v>
      </c>
      <c r="K1751" s="218">
        <f>VLOOKUP(C1751,Hoja2!$D$2:$N$5000,9,FALSE)</f>
        <v>9.1000000000000004E-3</v>
      </c>
      <c r="L1751" s="218">
        <f>VLOOKUP(C1751,Hoja2!$D$2:$N$5000,10,FALSE)</f>
        <v>114.330062</v>
      </c>
      <c r="M1751" s="218">
        <f>VLOOKUP(C1751,Hoja2!$D$2:$N$5000,11,FALSE)</f>
        <v>13.305649000000001</v>
      </c>
    </row>
    <row r="1752" spans="1:13">
      <c r="A1752" s="529"/>
      <c r="B1752" s="529"/>
      <c r="C1752" s="401" t="s">
        <v>6372</v>
      </c>
      <c r="D1752" s="221" t="str">
        <f>VLOOKUP(C1752,Hoja2!$D$2:$N$5000,2,FALSE)</f>
        <v>Agroindustria</v>
      </c>
      <c r="E1752" s="215">
        <f>VLOOKUP(C1752,Hoja2!$D$2:$N$5000,3,FALSE)</f>
        <v>2</v>
      </c>
      <c r="F1752" s="217">
        <f>VLOOKUP(C1752,Hoja2!$D$2:$N$5000,4,FALSE)</f>
        <v>44044</v>
      </c>
      <c r="G1752" s="217">
        <f>VLOOKUP(C1752,Hoja2!$D$2:$N$5000,5,FALSE)</f>
        <v>44773</v>
      </c>
      <c r="H1752" s="218">
        <f>VLOOKUP(C1752,Hoja2!$D$2:$N$5000,6,FALSE)</f>
        <v>0.15329200000000001</v>
      </c>
      <c r="I1752" s="218">
        <f>VLOOKUP(C1752,Hoja2!$D$2:$N$5000,7,FALSE)</f>
        <v>0.59281200000000001</v>
      </c>
      <c r="J1752" s="218">
        <f>VLOOKUP(C1752,Hoja2!$D$2:$N$5000,8,FALSE)</f>
        <v>1.21828</v>
      </c>
      <c r="K1752" s="218">
        <f>VLOOKUP(C1752,Hoja2!$D$2:$N$5000,9,FALSE)</f>
        <v>0.83842000000000005</v>
      </c>
      <c r="L1752" s="218">
        <f>VLOOKUP(C1752,Hoja2!$D$2:$N$5000,10,FALSE)</f>
        <v>554.54263000000003</v>
      </c>
      <c r="M1752" s="218">
        <f>VLOOKUP(C1752,Hoja2!$D$2:$N$5000,11,FALSE)</f>
        <v>13.971696</v>
      </c>
    </row>
    <row r="1753" spans="1:13" s="361" customFormat="1">
      <c r="A1753" s="529"/>
      <c r="B1753" s="529"/>
      <c r="C1753" s="401" t="s">
        <v>6961</v>
      </c>
      <c r="D1753" s="369" t="str">
        <f>VLOOKUP(C1753,Hoja2!$D$2:$N$5000,2,FALSE)</f>
        <v>Agroindustria</v>
      </c>
      <c r="E1753" s="364">
        <f>VLOOKUP(C1753,Hoja2!$D$2:$N$5000,3,FALSE)</f>
        <v>8</v>
      </c>
      <c r="F1753" s="366">
        <f>VLOOKUP(C1753,Hoja2!$D$2:$N$5000,4,FALSE)</f>
        <v>44283</v>
      </c>
      <c r="G1753" s="366">
        <f>VLOOKUP(C1753,Hoja2!$D$2:$N$5000,5,FALSE)</f>
        <v>44926</v>
      </c>
      <c r="H1753" s="367">
        <f>VLOOKUP(C1753,Hoja2!$D$2:$N$5000,6,FALSE)</f>
        <v>0.180561</v>
      </c>
      <c r="I1753" s="367">
        <f>VLOOKUP(C1753,Hoja2!$D$2:$N$5000,7,FALSE)</f>
        <v>0.48306500000000002</v>
      </c>
      <c r="J1753" s="367">
        <f>VLOOKUP(C1753,Hoja2!$D$2:$N$5000,8,FALSE)</f>
        <v>0.30536000000000002</v>
      </c>
      <c r="K1753" s="367">
        <f>VLOOKUP(C1753,Hoja2!$D$2:$N$5000,9,FALSE)</f>
        <v>0.27429100000000001</v>
      </c>
      <c r="L1753" s="367">
        <f>VLOOKUP(C1753,Hoja2!$D$2:$N$5000,10,FALSE)</f>
        <v>113.819142</v>
      </c>
      <c r="M1753" s="367">
        <f>VLOOKUP(C1753,Hoja2!$D$2:$N$5000,11,FALSE)</f>
        <v>17.882023</v>
      </c>
    </row>
    <row r="1754" spans="1:13" s="361" customFormat="1">
      <c r="A1754" s="529"/>
      <c r="B1754" s="529"/>
      <c r="C1754" s="401" t="s">
        <v>2440</v>
      </c>
      <c r="D1754" s="369" t="str">
        <f>VLOOKUP(C1754,Hoja2!$D$2:$N$5000,2,FALSE)</f>
        <v>Otros</v>
      </c>
      <c r="E1754" s="364">
        <f>VLOOKUP(C1754,Hoja2!$D$2:$N$5000,3,FALSE)</f>
        <v>7</v>
      </c>
      <c r="F1754" s="366">
        <f>VLOOKUP(C1754,Hoja2!$D$2:$N$5000,4,FALSE)</f>
        <v>43009</v>
      </c>
      <c r="G1754" s="366">
        <f>VLOOKUP(C1754,Hoja2!$D$2:$N$5000,5,FALSE)</f>
        <v>44926</v>
      </c>
      <c r="H1754" s="367">
        <f>VLOOKUP(C1754,Hoja2!$D$2:$N$5000,6,FALSE)</f>
        <v>0.201039</v>
      </c>
      <c r="I1754" s="367">
        <f>VLOOKUP(C1754,Hoja2!$D$2:$N$5000,7,FALSE)</f>
        <v>0.18416399999999999</v>
      </c>
      <c r="J1754" s="367">
        <f>VLOOKUP(C1754,Hoja2!$D$2:$N$5000,8,FALSE)</f>
        <v>2.036E-2</v>
      </c>
      <c r="K1754" s="367">
        <f>VLOOKUP(C1754,Hoja2!$D$2:$N$5000,9,FALSE)</f>
        <v>2.0766E-2</v>
      </c>
      <c r="L1754" s="367">
        <f>VLOOKUP(C1754,Hoja2!$D$2:$N$5000,10,FALSE)</f>
        <v>2.8736929999999998</v>
      </c>
      <c r="M1754" s="367">
        <f>VLOOKUP(C1754,Hoja2!$D$2:$N$5000,11,FALSE)</f>
        <v>33.167516999999997</v>
      </c>
    </row>
    <row r="1755" spans="1:13" s="361" customFormat="1">
      <c r="A1755" s="529"/>
      <c r="B1755" s="529"/>
      <c r="C1755" s="401" t="s">
        <v>3678</v>
      </c>
      <c r="D1755" s="369" t="str">
        <f>VLOOKUP(C1755,Hoja2!$D$2:$N$5000,2,FALSE)</f>
        <v>Alimentos</v>
      </c>
      <c r="E1755" s="364">
        <f>VLOOKUP(C1755,Hoja2!$D$2:$N$5000,3,FALSE)</f>
        <v>2</v>
      </c>
      <c r="F1755" s="366">
        <f>VLOOKUP(C1755,Hoja2!$D$2:$N$5000,4,FALSE)</f>
        <v>43497</v>
      </c>
      <c r="G1755" s="366">
        <f>VLOOKUP(C1755,Hoja2!$D$2:$N$5000,5,FALSE)</f>
        <v>45291</v>
      </c>
      <c r="H1755" s="367">
        <f>VLOOKUP(C1755,Hoja2!$D$2:$N$5000,6,FALSE)</f>
        <v>0.14574699999999999</v>
      </c>
      <c r="I1755" s="367">
        <f>VLOOKUP(C1755,Hoja2!$D$2:$N$5000,7,FALSE)</f>
        <v>0.24876400000000001</v>
      </c>
      <c r="J1755" s="367">
        <f>VLOOKUP(C1755,Hoja2!$D$2:$N$5000,8,FALSE)</f>
        <v>0.47839999999999999</v>
      </c>
      <c r="K1755" s="367">
        <f>VLOOKUP(C1755,Hoja2!$D$2:$N$5000,9,FALSE)</f>
        <v>0.25353900000000001</v>
      </c>
      <c r="L1755" s="367">
        <f>VLOOKUP(C1755,Hoja2!$D$2:$N$5000,10,FALSE)</f>
        <v>91.380089999999996</v>
      </c>
      <c r="M1755" s="367">
        <f>VLOOKUP(C1755,Hoja2!$D$2:$N$5000,11,FALSE)</f>
        <v>20.685860999999999</v>
      </c>
    </row>
    <row r="1756" spans="1:13" s="361" customFormat="1">
      <c r="A1756" s="529"/>
      <c r="B1756" s="529"/>
      <c r="C1756" s="401" t="s">
        <v>6059</v>
      </c>
      <c r="D1756" s="369" t="str">
        <f>VLOOKUP(C1756,Hoja2!$D$2:$N$5000,2,FALSE)</f>
        <v>Agroindustria</v>
      </c>
      <c r="E1756" s="364">
        <f>VLOOKUP(C1756,Hoja2!$D$2:$N$5000,3,FALSE)</f>
        <v>2</v>
      </c>
      <c r="F1756" s="366">
        <f>VLOOKUP(C1756,Hoja2!$D$2:$N$5000,4,FALSE)</f>
        <v>43862</v>
      </c>
      <c r="G1756" s="366">
        <f>VLOOKUP(C1756,Hoja2!$D$2:$N$5000,5,FALSE)</f>
        <v>45657</v>
      </c>
      <c r="H1756" s="367">
        <f>VLOOKUP(C1756,Hoja2!$D$2:$N$5000,6,FALSE)</f>
        <v>2.3668999999999999E-2</v>
      </c>
      <c r="I1756" s="367">
        <f>VLOOKUP(C1756,Hoja2!$D$2:$N$5000,7,FALSE)</f>
        <v>0.28110200000000002</v>
      </c>
      <c r="J1756" s="367">
        <f>VLOOKUP(C1756,Hoja2!$D$2:$N$5000,8,FALSE)</f>
        <v>1.2787999999999999</v>
      </c>
      <c r="K1756" s="367">
        <f>VLOOKUP(C1756,Hoja2!$D$2:$N$5000,9,FALSE)</f>
        <v>0.50487099999999996</v>
      </c>
      <c r="L1756" s="367">
        <f>VLOOKUP(C1756,Hoja2!$D$2:$N$5000,10,FALSE)</f>
        <v>276.01792899999998</v>
      </c>
      <c r="M1756" s="367">
        <f>VLOOKUP(C1756,Hoja2!$D$2:$N$5000,11,FALSE)</f>
        <v>15.633737</v>
      </c>
    </row>
    <row r="1757" spans="1:13" s="361" customFormat="1">
      <c r="A1757" s="529"/>
      <c r="B1757" s="529"/>
      <c r="C1757" s="401" t="s">
        <v>2155</v>
      </c>
      <c r="D1757" s="369" t="str">
        <f>VLOOKUP(C1757,Hoja2!$D$2:$N$5000,2,FALSE)</f>
        <v>Minería</v>
      </c>
      <c r="E1757" s="364">
        <f>VLOOKUP(C1757,Hoja2!$D$2:$N$5000,3,FALSE)</f>
        <v>5</v>
      </c>
      <c r="F1757" s="366">
        <f>VLOOKUP(C1757,Hoja2!$D$2:$N$5000,4,FALSE)</f>
        <v>43221</v>
      </c>
      <c r="G1757" s="366">
        <f>VLOOKUP(C1757,Hoja2!$D$2:$N$5000,5,FALSE)</f>
        <v>45291</v>
      </c>
      <c r="H1757" s="367">
        <f>VLOOKUP(C1757,Hoja2!$D$2:$N$5000,6,FALSE)</f>
        <v>0.20888100000000001</v>
      </c>
      <c r="I1757" s="367">
        <f>VLOOKUP(C1757,Hoja2!$D$2:$N$5000,7,FALSE)</f>
        <v>0.61947099999999999</v>
      </c>
      <c r="J1757" s="367">
        <f>VLOOKUP(C1757,Hoja2!$D$2:$N$5000,8,FALSE)</f>
        <v>1.45828</v>
      </c>
      <c r="K1757" s="367">
        <f>VLOOKUP(C1757,Hoja2!$D$2:$N$5000,9,FALSE)</f>
        <v>1.311847</v>
      </c>
      <c r="L1757" s="367">
        <f>VLOOKUP(C1757,Hoja2!$D$2:$N$5000,10,FALSE)</f>
        <v>748.06992100000002</v>
      </c>
      <c r="M1757" s="367">
        <f>VLOOKUP(C1757,Hoja2!$D$2:$N$5000,11,FALSE)</f>
        <v>15.143565000000001</v>
      </c>
    </row>
    <row r="1758" spans="1:13">
      <c r="A1758" s="529"/>
      <c r="B1758" s="529"/>
      <c r="C1758" s="401" t="s">
        <v>2439</v>
      </c>
      <c r="D1758" s="369" t="str">
        <f>VLOOKUP(C1758,Hoja2!$D$2:$N$5000,2,FALSE)</f>
        <v>Otros</v>
      </c>
      <c r="E1758" s="364">
        <f>VLOOKUP(C1758,Hoja2!$D$2:$N$5000,3,FALSE)</f>
        <v>7</v>
      </c>
      <c r="F1758" s="366">
        <f>VLOOKUP(C1758,Hoja2!$D$2:$N$5000,4,FALSE)</f>
        <v>43009</v>
      </c>
      <c r="G1758" s="366">
        <f>VLOOKUP(C1758,Hoja2!$D$2:$N$5000,5,FALSE)</f>
        <v>47939</v>
      </c>
      <c r="H1758" s="367">
        <f>VLOOKUP(C1758,Hoja2!$D$2:$N$5000,6,FALSE)</f>
        <v>0.24118200000000001</v>
      </c>
      <c r="I1758" s="367">
        <f>VLOOKUP(C1758,Hoja2!$D$2:$N$5000,7,FALSE)</f>
        <v>0.29658000000000001</v>
      </c>
      <c r="J1758" s="367">
        <f>VLOOKUP(C1758,Hoja2!$D$2:$N$5000,8,FALSE)</f>
        <v>0.18184</v>
      </c>
      <c r="K1758" s="367">
        <f>VLOOKUP(C1758,Hoja2!$D$2:$N$5000,9,FALSE)</f>
        <v>0.14135200000000001</v>
      </c>
      <c r="L1758" s="367">
        <f>VLOOKUP(C1758,Hoja2!$D$2:$N$5000,10,FALSE)</f>
        <v>41.334023999999999</v>
      </c>
      <c r="M1758" s="367">
        <f>VLOOKUP(C1758,Hoja2!$D$2:$N$5000,11,FALSE)</f>
        <v>27.870708</v>
      </c>
    </row>
    <row r="1759" spans="1:13">
      <c r="A1759" s="529"/>
      <c r="B1759" s="529"/>
      <c r="C1759" s="401" t="s">
        <v>6815</v>
      </c>
      <c r="D1759" s="221" t="str">
        <f>VLOOKUP(C1759,Hoja2!$D$2:$N$5000,2,FALSE)</f>
        <v>Otros</v>
      </c>
      <c r="E1759" s="215">
        <f>VLOOKUP(C1759,Hoja2!$D$2:$N$5000,3,FALSE)</f>
        <v>7</v>
      </c>
      <c r="F1759" s="217">
        <f>VLOOKUP(C1759,Hoja2!$D$2:$N$5000,4,FALSE)</f>
        <v>44197</v>
      </c>
      <c r="G1759" s="217">
        <f>VLOOKUP(C1759,Hoja2!$D$2:$N$5000,5,FALSE)</f>
        <v>46022</v>
      </c>
      <c r="H1759" s="218">
        <f>VLOOKUP(C1759,Hoja2!$D$2:$N$5000,6,FALSE)</f>
        <v>0.19680600000000001</v>
      </c>
      <c r="I1759" s="218">
        <f>VLOOKUP(C1759,Hoja2!$D$2:$N$5000,7,FALSE)</f>
        <v>0.55710400000000004</v>
      </c>
      <c r="J1759" s="218">
        <f>VLOOKUP(C1759,Hoja2!$D$2:$N$5000,8,FALSE)</f>
        <v>0.1832</v>
      </c>
      <c r="K1759" s="218">
        <f>VLOOKUP(C1759,Hoja2!$D$2:$N$5000,9,FALSE)</f>
        <v>0.16506299999999999</v>
      </c>
      <c r="L1759" s="218">
        <f>VLOOKUP(C1759,Hoja2!$D$2:$N$5000,10,FALSE)</f>
        <v>78.235422</v>
      </c>
      <c r="M1759" s="218">
        <f>VLOOKUP(C1759,Hoja2!$D$2:$N$5000,11,FALSE)</f>
        <v>16.148838000000001</v>
      </c>
    </row>
    <row r="1760" spans="1:13">
      <c r="A1760" s="529"/>
      <c r="B1760" s="529"/>
      <c r="C1760" s="401" t="s">
        <v>6726</v>
      </c>
      <c r="D1760" s="221" t="str">
        <f>VLOOKUP(C1760,Hoja2!$D$2:$N$5000,2,FALSE)</f>
        <v>Agroindustria</v>
      </c>
      <c r="E1760" s="215">
        <f>VLOOKUP(C1760,Hoja2!$D$2:$N$5000,3,FALSE)</f>
        <v>8</v>
      </c>
      <c r="F1760" s="217">
        <f>VLOOKUP(C1760,Hoja2!$D$2:$N$5000,4,FALSE)</f>
        <v>44166</v>
      </c>
      <c r="G1760" s="217">
        <f>VLOOKUP(C1760,Hoja2!$D$2:$N$5000,5,FALSE)</f>
        <v>44926</v>
      </c>
      <c r="H1760" s="218">
        <f>VLOOKUP(C1760,Hoja2!$D$2:$N$5000,6,FALSE)</f>
        <v>0.15781600000000001</v>
      </c>
      <c r="I1760" s="218">
        <f>VLOOKUP(C1760,Hoja2!$D$2:$N$5000,7,FALSE)</f>
        <v>0.51431800000000005</v>
      </c>
      <c r="J1760" s="218">
        <f>VLOOKUP(C1760,Hoja2!$D$2:$N$5000,8,FALSE)</f>
        <v>0.2918</v>
      </c>
      <c r="K1760" s="218">
        <f>VLOOKUP(C1760,Hoja2!$D$2:$N$5000,9,FALSE)</f>
        <v>0.258303</v>
      </c>
      <c r="L1760" s="218">
        <f>VLOOKUP(C1760,Hoja2!$D$2:$N$5000,10,FALSE)</f>
        <v>115.800904</v>
      </c>
      <c r="M1760" s="218">
        <f>VLOOKUP(C1760,Hoja2!$D$2:$N$5000,11,FALSE)</f>
        <v>15.363689000000001</v>
      </c>
    </row>
    <row r="1761" spans="1:13">
      <c r="A1761" s="529"/>
      <c r="B1761" s="529"/>
      <c r="C1761" s="401" t="s">
        <v>6061</v>
      </c>
      <c r="D1761" s="221" t="str">
        <f>VLOOKUP(C1761,Hoja2!$D$2:$N$5000,2,FALSE)</f>
        <v>Agroindustria</v>
      </c>
      <c r="E1761" s="215">
        <f>VLOOKUP(C1761,Hoja2!$D$2:$N$5000,3,FALSE)</f>
        <v>6</v>
      </c>
      <c r="F1761" s="217">
        <f>VLOOKUP(C1761,Hoja2!$D$2:$N$5000,4,FALSE)</f>
        <v>43862</v>
      </c>
      <c r="G1761" s="217">
        <f>VLOOKUP(C1761,Hoja2!$D$2:$N$5000,5,FALSE)</f>
        <v>44926</v>
      </c>
      <c r="H1761" s="218">
        <f>VLOOKUP(C1761,Hoja2!$D$2:$N$5000,6,FALSE)</f>
        <v>0.17328499999999999</v>
      </c>
      <c r="I1761" s="218">
        <f>VLOOKUP(C1761,Hoja2!$D$2:$N$5000,7,FALSE)</f>
        <v>0.61401300000000003</v>
      </c>
      <c r="J1761" s="218">
        <f>VLOOKUP(C1761,Hoja2!$D$2:$N$5000,8,FALSE)</f>
        <v>0.46472000000000002</v>
      </c>
      <c r="K1761" s="218">
        <f>VLOOKUP(C1761,Hoja2!$D$2:$N$5000,9,FALSE)</f>
        <v>0.37658599999999998</v>
      </c>
      <c r="L1761" s="218">
        <f>VLOOKUP(C1761,Hoja2!$D$2:$N$5000,10,FALSE)</f>
        <v>218.604162</v>
      </c>
      <c r="M1761" s="218">
        <f>VLOOKUP(C1761,Hoja2!$D$2:$N$5000,11,FALSE)</f>
        <v>15.992888000000001</v>
      </c>
    </row>
    <row r="1762" spans="1:13">
      <c r="A1762" s="529"/>
      <c r="B1762" s="529"/>
      <c r="C1762" s="401" t="s">
        <v>7198</v>
      </c>
      <c r="D1762" s="221" t="str">
        <f>VLOOKUP(C1762,Hoja2!$D$2:$N$5000,2,FALSE)</f>
        <v>Agroindustria</v>
      </c>
      <c r="E1762" s="215">
        <f>VLOOKUP(C1762,Hoja2!$D$2:$N$5000,3,FALSE)</f>
        <v>8</v>
      </c>
      <c r="F1762" s="217">
        <f>VLOOKUP(C1762,Hoja2!$D$2:$N$5000,4,FALSE)</f>
        <v>44378</v>
      </c>
      <c r="G1762" s="217">
        <f>VLOOKUP(C1762,Hoja2!$D$2:$N$5000,5,FALSE)</f>
        <v>45291</v>
      </c>
      <c r="H1762" s="218">
        <f>VLOOKUP(C1762,Hoja2!$D$2:$N$5000,6,FALSE)</f>
        <v>0.132107</v>
      </c>
      <c r="I1762" s="218">
        <f>VLOOKUP(C1762,Hoja2!$D$2:$N$5000,7,FALSE)</f>
        <v>0.35824299999999998</v>
      </c>
      <c r="J1762" s="218">
        <f>VLOOKUP(C1762,Hoja2!$D$2:$N$5000,8,FALSE)</f>
        <v>0.54712000000000005</v>
      </c>
      <c r="K1762" s="218">
        <f>VLOOKUP(C1762,Hoja2!$D$2:$N$5000,9,FALSE)</f>
        <v>0.28909600000000002</v>
      </c>
      <c r="L1762" s="218">
        <f>VLOOKUP(C1762,Hoja2!$D$2:$N$5000,10,FALSE)</f>
        <v>151.23694499999999</v>
      </c>
      <c r="M1762" s="218">
        <f>VLOOKUP(C1762,Hoja2!$D$2:$N$5000,11,FALSE)</f>
        <v>17.799226000000001</v>
      </c>
    </row>
    <row r="1763" spans="1:13">
      <c r="A1763" s="529"/>
      <c r="B1763" s="529"/>
      <c r="C1763" s="401" t="s">
        <v>4816</v>
      </c>
      <c r="D1763" s="221" t="str">
        <f>VLOOKUP(C1763,Hoja2!$D$2:$N$5000,2,FALSE)</f>
        <v>Agroindustria</v>
      </c>
      <c r="E1763" s="304">
        <f>VLOOKUP(C1763,Hoja2!$D$2:$N$5000,3,FALSE)</f>
        <v>2</v>
      </c>
      <c r="F1763" s="217">
        <f>VLOOKUP(C1763,Hoja2!$D$2:$N$5000,4,FALSE)</f>
        <v>43617</v>
      </c>
      <c r="G1763" s="217">
        <f>VLOOKUP(C1763,Hoja2!$D$2:$N$5000,5,FALSE)</f>
        <v>45291</v>
      </c>
      <c r="H1763" s="218">
        <f>VLOOKUP(C1763,Hoja2!$D$2:$N$5000,6,FALSE)</f>
        <v>0.18093300000000001</v>
      </c>
      <c r="I1763" s="218">
        <f>VLOOKUP(C1763,Hoja2!$D$2:$N$5000,7,FALSE)</f>
        <v>0.70491099999999995</v>
      </c>
      <c r="J1763" s="218">
        <f>VLOOKUP(C1763,Hoja2!$D$2:$N$5000,8,FALSE)</f>
        <v>1.29956</v>
      </c>
      <c r="K1763" s="218">
        <f>VLOOKUP(C1763,Hoja2!$D$2:$N$5000,9,FALSE)</f>
        <v>1.232051</v>
      </c>
      <c r="L1763" s="218">
        <f>VLOOKUP(C1763,Hoja2!$D$2:$N$5000,10,FALSE)</f>
        <v>703.39857099999995</v>
      </c>
      <c r="M1763" s="218">
        <f>VLOOKUP(C1763,Hoja2!$D$2:$N$5000,11,FALSE)</f>
        <v>16.965696999999999</v>
      </c>
    </row>
    <row r="1764" spans="1:13">
      <c r="A1764" s="529"/>
      <c r="B1764" s="529"/>
      <c r="C1764" s="401" t="s">
        <v>3709</v>
      </c>
      <c r="D1764" s="221" t="str">
        <f>VLOOKUP(C1764,Hoja2!$D$2:$N$5000,2,FALSE)</f>
        <v>Otros</v>
      </c>
      <c r="E1764" s="215">
        <f>VLOOKUP(C1764,Hoja2!$D$2:$N$5000,3,FALSE)</f>
        <v>8</v>
      </c>
      <c r="F1764" s="217">
        <f>VLOOKUP(C1764,Hoja2!$D$2:$N$5000,4,FALSE)</f>
        <v>43525</v>
      </c>
      <c r="G1764" s="217">
        <f>VLOOKUP(C1764,Hoja2!$D$2:$N$5000,5,FALSE)</f>
        <v>45291</v>
      </c>
      <c r="H1764" s="218">
        <f>VLOOKUP(C1764,Hoja2!$D$2:$N$5000,6,FALSE)</f>
        <v>0.16075999999999999</v>
      </c>
      <c r="I1764" s="218">
        <f>VLOOKUP(C1764,Hoja2!$D$2:$N$5000,7,FALSE)</f>
        <v>0.28372000000000003</v>
      </c>
      <c r="J1764" s="218">
        <f>VLOOKUP(C1764,Hoja2!$D$2:$N$5000,8,FALSE)</f>
        <v>1.50892</v>
      </c>
      <c r="K1764" s="218">
        <f>VLOOKUP(C1764,Hoja2!$D$2:$N$5000,9,FALSE)</f>
        <v>0.688836</v>
      </c>
      <c r="L1764" s="218">
        <f>VLOOKUP(C1764,Hoja2!$D$2:$N$5000,10,FALSE)</f>
        <v>330.33445499999999</v>
      </c>
      <c r="M1764" s="218">
        <f>VLOOKUP(C1764,Hoja2!$D$2:$N$5000,11,FALSE)</f>
        <v>16.221736</v>
      </c>
    </row>
    <row r="1765" spans="1:13">
      <c r="A1765" s="529"/>
      <c r="B1765" s="529"/>
      <c r="C1765" s="401" t="s">
        <v>3517</v>
      </c>
      <c r="D1765" s="221" t="str">
        <f>VLOOKUP(C1765,Hoja2!$D$2:$N$5000,2,FALSE)</f>
        <v>Vidrios, cauchos y plásticos</v>
      </c>
      <c r="E1765" s="215">
        <f>VLOOKUP(C1765,Hoja2!$D$2:$N$5000,3,FALSE)</f>
        <v>8</v>
      </c>
      <c r="F1765" s="217">
        <f>VLOOKUP(C1765,Hoja2!$D$2:$N$5000,4,FALSE)</f>
        <v>43466</v>
      </c>
      <c r="G1765" s="217">
        <f>VLOOKUP(C1765,Hoja2!$D$2:$N$5000,5,FALSE)</f>
        <v>44561</v>
      </c>
      <c r="H1765" s="218">
        <f>VLOOKUP(C1765,Hoja2!$D$2:$N$5000,6,FALSE)</f>
        <v>0.220335</v>
      </c>
      <c r="I1765" s="218">
        <f>VLOOKUP(C1765,Hoja2!$D$2:$N$5000,7,FALSE)</f>
        <v>0.72776099999999999</v>
      </c>
      <c r="J1765" s="218">
        <f>VLOOKUP(C1765,Hoja2!$D$2:$N$5000,8,FALSE)</f>
        <v>0.44268000000000002</v>
      </c>
      <c r="K1765" s="218">
        <f>VLOOKUP(C1765,Hoja2!$D$2:$N$5000,9,FALSE)</f>
        <v>0.44212000000000001</v>
      </c>
      <c r="L1765" s="218">
        <f>VLOOKUP(C1765,Hoja2!$D$2:$N$5000,10,FALSE)</f>
        <v>248.58508900000001</v>
      </c>
      <c r="M1765" s="218">
        <f>VLOOKUP(C1765,Hoja2!$D$2:$N$5000,11,FALSE)</f>
        <v>15.422177</v>
      </c>
    </row>
    <row r="1766" spans="1:13" s="392" customFormat="1">
      <c r="A1766" s="529"/>
      <c r="B1766" s="529"/>
      <c r="C1766" s="401" t="s">
        <v>5598</v>
      </c>
      <c r="D1766" s="402" t="str">
        <f>VLOOKUP(C1766,Hoja2!$D$2:$N$5000,2,FALSE)</f>
        <v>Agroindustria</v>
      </c>
      <c r="E1766" s="421">
        <f>VLOOKUP(C1766,Hoja2!$D$2:$N$5000,3,FALSE)</f>
        <v>2</v>
      </c>
      <c r="F1766" s="399">
        <f>VLOOKUP(C1766,Hoja2!$D$2:$N$5000,4,FALSE)</f>
        <v>43709</v>
      </c>
      <c r="G1766" s="399">
        <f>VLOOKUP(C1766,Hoja2!$D$2:$N$5000,5,FALSE)</f>
        <v>45291</v>
      </c>
      <c r="H1766" s="400">
        <f>VLOOKUP(C1766,Hoja2!$D$2:$N$5000,6,FALSE)</f>
        <v>8.0671999999999994E-2</v>
      </c>
      <c r="I1766" s="400">
        <f>VLOOKUP(C1766,Hoja2!$D$2:$N$5000,7,FALSE)</f>
        <v>0.62040899999999999</v>
      </c>
      <c r="J1766" s="400">
        <f>VLOOKUP(C1766,Hoja2!$D$2:$N$5000,8,FALSE)</f>
        <v>0.26168000000000002</v>
      </c>
      <c r="K1766" s="400">
        <f>VLOOKUP(C1766,Hoja2!$D$2:$N$5000,9,FALSE)</f>
        <v>0.27204400000000001</v>
      </c>
      <c r="L1766" s="400">
        <f>VLOOKUP(C1766,Hoja2!$D$2:$N$5000,10,FALSE)</f>
        <v>124.65664200000001</v>
      </c>
      <c r="M1766" s="400">
        <f>VLOOKUP(C1766,Hoja2!$D$2:$N$5000,11,FALSE)</f>
        <v>17.63477</v>
      </c>
    </row>
    <row r="1767" spans="1:13" s="392" customFormat="1">
      <c r="A1767" s="529"/>
      <c r="B1767" s="529"/>
      <c r="C1767" s="401" t="s">
        <v>7075</v>
      </c>
      <c r="D1767" s="402" t="str">
        <f>VLOOKUP(C1767,Hoja2!$D$2:$N$5000,2,FALSE)</f>
        <v>Agroindustria</v>
      </c>
      <c r="E1767" s="421">
        <f>VLOOKUP(C1767,Hoja2!$D$2:$N$5000,3,FALSE)</f>
        <v>8</v>
      </c>
      <c r="F1767" s="399">
        <f>VLOOKUP(C1767,Hoja2!$D$2:$N$5000,4,FALSE)</f>
        <v>44317</v>
      </c>
      <c r="G1767" s="399">
        <f>VLOOKUP(C1767,Hoja2!$D$2:$N$5000,5,FALSE)</f>
        <v>45291</v>
      </c>
      <c r="H1767" s="400">
        <f>VLOOKUP(C1767,Hoja2!$D$2:$N$5000,6,FALSE)</f>
        <v>0.18806899999999999</v>
      </c>
      <c r="I1767" s="400">
        <f>VLOOKUP(C1767,Hoja2!$D$2:$N$5000,7,FALSE)</f>
        <v>0.198494</v>
      </c>
      <c r="J1767" s="400">
        <f>VLOOKUP(C1767,Hoja2!$D$2:$N$5000,8,FALSE)</f>
        <v>4.5400000000000003E-2</v>
      </c>
      <c r="K1767" s="400">
        <f>VLOOKUP(C1767,Hoja2!$D$2:$N$5000,9,FALSE)</f>
        <v>4.7766999999999997E-2</v>
      </c>
      <c r="L1767" s="400">
        <f>VLOOKUP(C1767,Hoja2!$D$2:$N$5000,10,FALSE)</f>
        <v>6.9535970000000002</v>
      </c>
      <c r="M1767" s="400">
        <f>VLOOKUP(C1767,Hoja2!$D$2:$N$5000,11,FALSE)</f>
        <v>30.964725999999999</v>
      </c>
    </row>
    <row r="1768" spans="1:13" s="392" customFormat="1">
      <c r="A1768" s="529"/>
      <c r="B1768" s="529"/>
      <c r="C1768" s="401" t="s">
        <v>3650</v>
      </c>
      <c r="D1768" s="402" t="str">
        <f>VLOOKUP(C1768,Hoja2!$D$2:$N$5000,2,FALSE)</f>
        <v>Industria Metalúrgica</v>
      </c>
      <c r="E1768" s="421">
        <f>VLOOKUP(C1768,Hoja2!$D$2:$N$5000,3,FALSE)</f>
        <v>8</v>
      </c>
      <c r="F1768" s="399">
        <f>VLOOKUP(C1768,Hoja2!$D$2:$N$5000,4,FALSE)</f>
        <v>43221</v>
      </c>
      <c r="G1768" s="399">
        <f>VLOOKUP(C1768,Hoja2!$D$2:$N$5000,5,FALSE)</f>
        <v>44561</v>
      </c>
      <c r="H1768" s="400">
        <f>VLOOKUP(C1768,Hoja2!$D$2:$N$5000,6,FALSE)</f>
        <v>0.21962899999999999</v>
      </c>
      <c r="I1768" s="400">
        <f>VLOOKUP(C1768,Hoja2!$D$2:$N$5000,7,FALSE)</f>
        <v>0.72655199999999998</v>
      </c>
      <c r="J1768" s="400">
        <f>VLOOKUP(C1768,Hoja2!$D$2:$N$5000,8,FALSE)</f>
        <v>0.48715999999999998</v>
      </c>
      <c r="K1768" s="400">
        <f>VLOOKUP(C1768,Hoja2!$D$2:$N$5000,9,FALSE)</f>
        <v>0.49470500000000001</v>
      </c>
      <c r="L1768" s="400">
        <f>VLOOKUP(C1768,Hoja2!$D$2:$N$5000,10,FALSE)</f>
        <v>273.16230200000001</v>
      </c>
      <c r="M1768" s="400">
        <f>VLOOKUP(C1768,Hoja2!$D$2:$N$5000,11,FALSE)</f>
        <v>14.624268000000001</v>
      </c>
    </row>
    <row r="1769" spans="1:13" s="392" customFormat="1">
      <c r="A1769" s="529"/>
      <c r="B1769" s="529"/>
      <c r="C1769" s="401" t="s">
        <v>7263</v>
      </c>
      <c r="D1769" s="402" t="str">
        <f>VLOOKUP(C1769,Hoja2!$D$2:$N$5000,2,FALSE)</f>
        <v>Otros</v>
      </c>
      <c r="E1769" s="421">
        <f>VLOOKUP(C1769,Hoja2!$D$2:$N$5000,3,FALSE)</f>
        <v>6</v>
      </c>
      <c r="F1769" s="399">
        <f>VLOOKUP(C1769,Hoja2!$D$2:$N$5000,4,FALSE)</f>
        <v>44409</v>
      </c>
      <c r="G1769" s="399">
        <f>VLOOKUP(C1769,Hoja2!$D$2:$N$5000,5,FALSE)</f>
        <v>45657</v>
      </c>
      <c r="H1769" s="400">
        <f>VLOOKUP(C1769,Hoja2!$D$2:$N$5000,6,FALSE)</f>
        <v>7.7276999999999998E-2</v>
      </c>
      <c r="I1769" s="400">
        <f>VLOOKUP(C1769,Hoja2!$D$2:$N$5000,7,FALSE)</f>
        <v>0.13420199999999999</v>
      </c>
      <c r="J1769" s="400">
        <f>VLOOKUP(C1769,Hoja2!$D$2:$N$5000,8,FALSE)</f>
        <v>0.32600000000000001</v>
      </c>
      <c r="K1769" s="400">
        <f>VLOOKUP(C1769,Hoja2!$D$2:$N$5000,9,FALSE)</f>
        <v>8.3555000000000004E-2</v>
      </c>
      <c r="L1769" s="400">
        <f>VLOOKUP(C1769,Hoja2!$D$2:$N$5000,10,FALSE)</f>
        <v>33.434530000000002</v>
      </c>
      <c r="M1769" s="400">
        <f>VLOOKUP(C1769,Hoja2!$D$2:$N$5000,11,FALSE)</f>
        <v>13.705361999999999</v>
      </c>
    </row>
    <row r="1770" spans="1:13" s="392" customFormat="1">
      <c r="A1770" s="529"/>
      <c r="B1770" s="529"/>
      <c r="C1770" s="401" t="s">
        <v>6921</v>
      </c>
      <c r="D1770" s="402" t="str">
        <f>VLOOKUP(C1770,Hoja2!$D$2:$N$5000,2,FALSE)</f>
        <v>Comercio</v>
      </c>
      <c r="E1770" s="421">
        <f>VLOOKUP(C1770,Hoja2!$D$2:$N$5000,3,FALSE)</f>
        <v>7</v>
      </c>
      <c r="F1770" s="399">
        <f>VLOOKUP(C1770,Hoja2!$D$2:$N$5000,4,FALSE)</f>
        <v>44256</v>
      </c>
      <c r="G1770" s="399">
        <f>VLOOKUP(C1770,Hoja2!$D$2:$N$5000,5,FALSE)</f>
        <v>45291</v>
      </c>
      <c r="H1770" s="400">
        <f>VLOOKUP(C1770,Hoja2!$D$2:$N$5000,6,FALSE)</f>
        <v>0.14451800000000001</v>
      </c>
      <c r="I1770" s="400">
        <f>VLOOKUP(C1770,Hoja2!$D$2:$N$5000,7,FALSE)</f>
        <v>0.44133099999999997</v>
      </c>
      <c r="J1770" s="400">
        <f>VLOOKUP(C1770,Hoja2!$D$2:$N$5000,8,FALSE)</f>
        <v>0.33860000000000001</v>
      </c>
      <c r="K1770" s="400">
        <f>VLOOKUP(C1770,Hoja2!$D$2:$N$5000,9,FALSE)</f>
        <v>0.155365</v>
      </c>
      <c r="L1770" s="400">
        <f>VLOOKUP(C1770,Hoja2!$D$2:$N$5000,10,FALSE)</f>
        <v>114.54944999999999</v>
      </c>
      <c r="M1770" s="400">
        <f>VLOOKUP(C1770,Hoja2!$D$2:$N$5000,11,FALSE)</f>
        <v>13.123792999999999</v>
      </c>
    </row>
    <row r="1771" spans="1:13" s="392" customFormat="1">
      <c r="A1771" s="529"/>
      <c r="B1771" s="529"/>
      <c r="C1771" s="401" t="s">
        <v>3229</v>
      </c>
      <c r="D1771" s="402" t="str">
        <f>VLOOKUP(C1771,Hoja2!$D$2:$N$5000,2,FALSE)</f>
        <v>Agroindustria</v>
      </c>
      <c r="E1771" s="444">
        <f>VLOOKUP(C1771,Hoja2!$D$2:$N$5000,3,FALSE)</f>
        <v>8</v>
      </c>
      <c r="F1771" s="399">
        <f>VLOOKUP(C1771,Hoja2!$D$2:$N$5000,4,FALSE)</f>
        <v>43344</v>
      </c>
      <c r="G1771" s="399">
        <f>VLOOKUP(C1771,Hoja2!$D$2:$N$5000,5,FALSE)</f>
        <v>45291</v>
      </c>
      <c r="H1771" s="400">
        <f>VLOOKUP(C1771,Hoja2!$D$2:$N$5000,6,FALSE)</f>
        <v>0.106874</v>
      </c>
      <c r="I1771" s="400">
        <f>VLOOKUP(C1771,Hoja2!$D$2:$N$5000,7,FALSE)</f>
        <v>0.32168400000000003</v>
      </c>
      <c r="J1771" s="400">
        <f>VLOOKUP(C1771,Hoja2!$D$2:$N$5000,8,FALSE)</f>
        <v>0.26495999999999997</v>
      </c>
      <c r="K1771" s="400">
        <f>VLOOKUP(C1771,Hoja2!$D$2:$N$5000,9,FALSE)</f>
        <v>5.3959E-2</v>
      </c>
      <c r="L1771" s="400">
        <f>VLOOKUP(C1771,Hoja2!$D$2:$N$5000,10,FALSE)</f>
        <v>65.766900000000007</v>
      </c>
      <c r="M1771" s="400">
        <f>VLOOKUP(C1771,Hoja2!$D$2:$N$5000,11,FALSE)</f>
        <v>13.375999</v>
      </c>
    </row>
    <row r="1772" spans="1:13" s="392" customFormat="1">
      <c r="A1772" s="529"/>
      <c r="B1772" s="529"/>
      <c r="C1772" s="401" t="s">
        <v>2664</v>
      </c>
      <c r="D1772" s="402" t="str">
        <f>VLOOKUP(C1772,Hoja2!$D$2:$N$5000,2,FALSE)</f>
        <v>Alimentos</v>
      </c>
      <c r="E1772" s="444">
        <f>VLOOKUP(C1772,Hoja2!$D$2:$N$5000,3,FALSE)</f>
        <v>2</v>
      </c>
      <c r="F1772" s="399">
        <f>VLOOKUP(C1772,Hoja2!$D$2:$N$5000,4,FALSE)</f>
        <v>44378</v>
      </c>
      <c r="G1772" s="399">
        <f>VLOOKUP(C1772,Hoja2!$D$2:$N$5000,5,FALSE)</f>
        <v>46387</v>
      </c>
      <c r="H1772" s="400">
        <f>VLOOKUP(C1772,Hoja2!$D$2:$N$5000,6,FALSE)</f>
        <v>0.19123399999999999</v>
      </c>
      <c r="I1772" s="400">
        <f>VLOOKUP(C1772,Hoja2!$D$2:$N$5000,7,FALSE)</f>
        <v>0.70194699999999999</v>
      </c>
      <c r="J1772" s="400">
        <f>VLOOKUP(C1772,Hoja2!$D$2:$N$5000,8,FALSE)</f>
        <v>0.98368</v>
      </c>
      <c r="K1772" s="400">
        <f>VLOOKUP(C1772,Hoja2!$D$2:$N$5000,9,FALSE)</f>
        <v>0.98966600000000005</v>
      </c>
      <c r="L1772" s="400">
        <f>VLOOKUP(C1772,Hoja2!$D$2:$N$5000,10,FALSE)</f>
        <v>533.43269899999996</v>
      </c>
      <c r="M1772" s="400">
        <f>VLOOKUP(C1772,Hoja2!$D$2:$N$5000,11,FALSE)</f>
        <v>14.275599</v>
      </c>
    </row>
    <row r="1773" spans="1:13" s="392" customFormat="1">
      <c r="A1773" s="529"/>
      <c r="B1773" s="529"/>
      <c r="C1773" s="401" t="s">
        <v>2686</v>
      </c>
      <c r="D1773" s="402" t="str">
        <f>VLOOKUP(C1773,Hoja2!$D$2:$N$5000,2,FALSE)</f>
        <v>Alimentos</v>
      </c>
      <c r="E1773" s="444">
        <f>VLOOKUP(C1773,Hoja2!$D$2:$N$5000,3,FALSE)</f>
        <v>7</v>
      </c>
      <c r="F1773" s="399">
        <f>VLOOKUP(C1773,Hoja2!$D$2:$N$5000,4,FALSE)</f>
        <v>43101</v>
      </c>
      <c r="G1773" s="399">
        <f>VLOOKUP(C1773,Hoja2!$D$2:$N$5000,5,FALSE)</f>
        <v>44196</v>
      </c>
      <c r="H1773" s="400">
        <f>VLOOKUP(C1773,Hoja2!$D$2:$N$5000,6,FALSE)</f>
        <v>0.15490000000000001</v>
      </c>
      <c r="I1773" s="400">
        <f>VLOOKUP(C1773,Hoja2!$D$2:$N$5000,7,FALSE)</f>
        <v>0.56969199999999998</v>
      </c>
      <c r="J1773" s="400">
        <f>VLOOKUP(C1773,Hoja2!$D$2:$N$5000,8,FALSE)</f>
        <v>0.17648</v>
      </c>
      <c r="K1773" s="400">
        <f>VLOOKUP(C1773,Hoja2!$D$2:$N$5000,9,FALSE)</f>
        <v>0.14004</v>
      </c>
      <c r="L1773" s="400">
        <f>VLOOKUP(C1773,Hoja2!$D$2:$N$5000,10,FALSE)</f>
        <v>77.068950999999998</v>
      </c>
      <c r="M1773" s="400">
        <f>VLOOKUP(C1773,Hoja2!$D$2:$N$5000,11,FALSE)</f>
        <v>15.088380000000001</v>
      </c>
    </row>
    <row r="1774" spans="1:13" s="392" customFormat="1">
      <c r="A1774" s="529"/>
      <c r="B1774" s="529"/>
      <c r="C1774" s="401" t="s">
        <v>2969</v>
      </c>
      <c r="D1774" s="402" t="str">
        <f>VLOOKUP(C1774,Hoja2!$D$2:$N$5000,2,FALSE)</f>
        <v>Alimentos</v>
      </c>
      <c r="E1774" s="444">
        <f>VLOOKUP(C1774,Hoja2!$D$2:$N$5000,3,FALSE)</f>
        <v>7</v>
      </c>
      <c r="F1774" s="399">
        <f>VLOOKUP(C1774,Hoja2!$D$2:$N$5000,4,FALSE)</f>
        <v>42942</v>
      </c>
      <c r="G1774" s="399">
        <f>VLOOKUP(C1774,Hoja2!$D$2:$N$5000,5,FALSE)</f>
        <v>44926</v>
      </c>
      <c r="H1774" s="400">
        <f>VLOOKUP(C1774,Hoja2!$D$2:$N$5000,6,FALSE)</f>
        <v>0.121447</v>
      </c>
      <c r="I1774" s="400">
        <f>VLOOKUP(C1774,Hoja2!$D$2:$N$5000,7,FALSE)</f>
        <v>0.213842</v>
      </c>
      <c r="J1774" s="400">
        <f>VLOOKUP(C1774,Hoja2!$D$2:$N$5000,8,FALSE)</f>
        <v>0.26663999999999999</v>
      </c>
      <c r="K1774" s="400">
        <f>VLOOKUP(C1774,Hoja2!$D$2:$N$5000,9,FALSE)</f>
        <v>0.21961600000000001</v>
      </c>
      <c r="L1774" s="400">
        <f>VLOOKUP(C1774,Hoja2!$D$2:$N$5000,10,FALSE)</f>
        <v>43.707971999999998</v>
      </c>
      <c r="M1774" s="400">
        <f>VLOOKUP(C1774,Hoja2!$D$2:$N$5000,11,FALSE)</f>
        <v>27.076232999999998</v>
      </c>
    </row>
    <row r="1775" spans="1:13" s="392" customFormat="1">
      <c r="A1775" s="529"/>
      <c r="B1775" s="529"/>
      <c r="C1775" s="401" t="s">
        <v>3680</v>
      </c>
      <c r="D1775" s="402" t="str">
        <f>VLOOKUP(C1775,Hoja2!$D$2:$N$5000,2,FALSE)</f>
        <v>Otros</v>
      </c>
      <c r="E1775" s="444">
        <f>VLOOKUP(C1775,Hoja2!$D$2:$N$5000,3,FALSE)</f>
        <v>7</v>
      </c>
      <c r="F1775" s="399">
        <f>VLOOKUP(C1775,Hoja2!$D$2:$N$5000,4,FALSE)</f>
        <v>43497</v>
      </c>
      <c r="G1775" s="399">
        <f>VLOOKUP(C1775,Hoja2!$D$2:$N$5000,5,FALSE)</f>
        <v>44561</v>
      </c>
      <c r="H1775" s="400">
        <f>VLOOKUP(C1775,Hoja2!$D$2:$N$5000,6,FALSE)</f>
        <v>0.28180500000000003</v>
      </c>
      <c r="I1775" s="400">
        <f>VLOOKUP(C1775,Hoja2!$D$2:$N$5000,7,FALSE)</f>
        <v>0.46609299999999998</v>
      </c>
      <c r="J1775" s="400">
        <f>VLOOKUP(C1775,Hoja2!$D$2:$N$5000,8,FALSE)</f>
        <v>6.6360000000000002E-2</v>
      </c>
      <c r="K1775" s="400">
        <f>VLOOKUP(C1775,Hoja2!$D$2:$N$5000,9,FALSE)</f>
        <v>6.8459999999999993E-2</v>
      </c>
      <c r="L1775" s="400">
        <f>VLOOKUP(C1775,Hoja2!$D$2:$N$5000,10,FALSE)</f>
        <v>23.701395000000002</v>
      </c>
      <c r="M1775" s="400">
        <f>VLOOKUP(C1775,Hoja2!$D$2:$N$5000,11,FALSE)</f>
        <v>19.427188999999998</v>
      </c>
    </row>
    <row r="1776" spans="1:13" s="392" customFormat="1">
      <c r="A1776" s="529"/>
      <c r="B1776" s="529"/>
      <c r="C1776" s="401" t="s">
        <v>7264</v>
      </c>
      <c r="D1776" s="402" t="str">
        <f>VLOOKUP(C1776,Hoja2!$D$2:$N$5000,2,FALSE)</f>
        <v>Otros</v>
      </c>
      <c r="E1776" s="444">
        <f>VLOOKUP(C1776,Hoja2!$D$2:$N$5000,3,FALSE)</f>
        <v>6</v>
      </c>
      <c r="F1776" s="399">
        <f>VLOOKUP(C1776,Hoja2!$D$2:$N$5000,4,FALSE)</f>
        <v>44409</v>
      </c>
      <c r="G1776" s="399">
        <f>VLOOKUP(C1776,Hoja2!$D$2:$N$5000,5,FALSE)</f>
        <v>45657</v>
      </c>
      <c r="H1776" s="400">
        <f>VLOOKUP(C1776,Hoja2!$D$2:$N$5000,6,FALSE)</f>
        <v>0.149918</v>
      </c>
      <c r="I1776" s="400">
        <f>VLOOKUP(C1776,Hoja2!$D$2:$N$5000,7,FALSE)</f>
        <v>0.45510299999999998</v>
      </c>
      <c r="J1776" s="400">
        <f>VLOOKUP(C1776,Hoja2!$D$2:$N$5000,8,FALSE)</f>
        <v>0.40760000000000002</v>
      </c>
      <c r="K1776" s="400">
        <f>VLOOKUP(C1776,Hoja2!$D$2:$N$5000,9,FALSE)</f>
        <v>0.279887</v>
      </c>
      <c r="L1776" s="400">
        <f>VLOOKUP(C1776,Hoja2!$D$2:$N$5000,10,FALSE)</f>
        <v>141.76207700000001</v>
      </c>
      <c r="M1776" s="400">
        <f>VLOOKUP(C1776,Hoja2!$D$2:$N$5000,11,FALSE)</f>
        <v>12.507425</v>
      </c>
    </row>
    <row r="1777" spans="1:13" s="392" customFormat="1">
      <c r="A1777" s="529"/>
      <c r="B1777" s="529"/>
      <c r="C1777" s="401" t="s">
        <v>7077</v>
      </c>
      <c r="D1777" s="402" t="str">
        <f>VLOOKUP(C1777,Hoja2!$D$2:$N$5000,2,FALSE)</f>
        <v>Alimentos</v>
      </c>
      <c r="E1777" s="444">
        <f>VLOOKUP(C1777,Hoja2!$D$2:$N$5000,3,FALSE)</f>
        <v>6</v>
      </c>
      <c r="F1777" s="399">
        <f>VLOOKUP(C1777,Hoja2!$D$2:$N$5000,4,FALSE)</f>
        <v>44336</v>
      </c>
      <c r="G1777" s="399">
        <f>VLOOKUP(C1777,Hoja2!$D$2:$N$5000,5,FALSE)</f>
        <v>46022</v>
      </c>
      <c r="H1777" s="400">
        <f>VLOOKUP(C1777,Hoja2!$D$2:$N$5000,6,FALSE)</f>
        <v>0.25932300000000003</v>
      </c>
      <c r="I1777" s="400">
        <f>VLOOKUP(C1777,Hoja2!$D$2:$N$5000,7,FALSE)</f>
        <v>0.35446899999999998</v>
      </c>
      <c r="J1777" s="400">
        <f>VLOOKUP(C1777,Hoja2!$D$2:$N$5000,8,FALSE)</f>
        <v>3.2399999999999998E-2</v>
      </c>
      <c r="K1777" s="400">
        <f>VLOOKUP(C1777,Hoja2!$D$2:$N$5000,9,FALSE)</f>
        <v>2.0434999999999998E-2</v>
      </c>
      <c r="L1777" s="400">
        <f>VLOOKUP(C1777,Hoja2!$D$2:$N$5000,10,FALSE)</f>
        <v>8.7985779999999991</v>
      </c>
      <c r="M1777" s="400">
        <f>VLOOKUP(C1777,Hoja2!$D$2:$N$5000,11,FALSE)</f>
        <v>16.734663000000001</v>
      </c>
    </row>
    <row r="1778" spans="1:13" s="392" customFormat="1">
      <c r="A1778" s="529"/>
      <c r="B1778" s="529"/>
      <c r="C1778" s="401" t="s">
        <v>7194</v>
      </c>
      <c r="D1778" s="402" t="str">
        <f>VLOOKUP(C1778,Hoja2!$D$2:$N$5000,2,FALSE)</f>
        <v>Agroindustria</v>
      </c>
      <c r="E1778" s="444">
        <f>VLOOKUP(C1778,Hoja2!$D$2:$N$5000,3,FALSE)</f>
        <v>8</v>
      </c>
      <c r="F1778" s="399">
        <f>VLOOKUP(C1778,Hoja2!$D$2:$N$5000,4,FALSE)</f>
        <v>44378</v>
      </c>
      <c r="G1778" s="399">
        <f>VLOOKUP(C1778,Hoja2!$D$2:$N$5000,5,FALSE)</f>
        <v>44865</v>
      </c>
      <c r="H1778" s="400">
        <f>VLOOKUP(C1778,Hoja2!$D$2:$N$5000,6,FALSE)</f>
        <v>0.17336199999999999</v>
      </c>
      <c r="I1778" s="400">
        <f>VLOOKUP(C1778,Hoja2!$D$2:$N$5000,7,FALSE)</f>
        <v>0.786775</v>
      </c>
      <c r="J1778" s="400">
        <f>VLOOKUP(C1778,Hoja2!$D$2:$N$5000,8,FALSE)</f>
        <v>2.641</v>
      </c>
      <c r="K1778" s="400">
        <f>VLOOKUP(C1778,Hoja2!$D$2:$N$5000,9,FALSE)</f>
        <v>2.44089</v>
      </c>
      <c r="L1778" s="400">
        <f>VLOOKUP(C1778,Hoja2!$D$2:$N$5000,10,FALSE)</f>
        <v>1603.3023949999999</v>
      </c>
      <c r="M1778" s="400">
        <f>VLOOKUP(C1778,Hoja2!$D$2:$N$5000,11,FALSE)</f>
        <v>14.436043</v>
      </c>
    </row>
    <row r="1779" spans="1:13" s="392" customFormat="1">
      <c r="A1779" s="529"/>
      <c r="B1779" s="529"/>
      <c r="C1779" s="401" t="s">
        <v>3131</v>
      </c>
      <c r="D1779" s="402" t="str">
        <f>VLOOKUP(C1779,Hoja2!$D$2:$N$5000,2,FALSE)</f>
        <v>Agroindustria</v>
      </c>
      <c r="E1779" s="444">
        <f>VLOOKUP(C1779,Hoja2!$D$2:$N$5000,3,FALSE)</f>
        <v>8</v>
      </c>
      <c r="F1779" s="399">
        <f>VLOOKUP(C1779,Hoja2!$D$2:$N$5000,4,FALSE)</f>
        <v>44378</v>
      </c>
      <c r="G1779" s="399">
        <f>VLOOKUP(C1779,Hoja2!$D$2:$N$5000,5,FALSE)</f>
        <v>44865</v>
      </c>
      <c r="H1779" s="400">
        <f>VLOOKUP(C1779,Hoja2!$D$2:$N$5000,6,FALSE)</f>
        <v>0.19838700000000001</v>
      </c>
      <c r="I1779" s="400">
        <f>VLOOKUP(C1779,Hoja2!$D$2:$N$5000,7,FALSE)</f>
        <v>0.58629100000000001</v>
      </c>
      <c r="J1779" s="400">
        <f>VLOOKUP(C1779,Hoja2!$D$2:$N$5000,8,FALSE)</f>
        <v>0.24296000000000001</v>
      </c>
      <c r="K1779" s="400">
        <f>VLOOKUP(C1779,Hoja2!$D$2:$N$5000,9,FALSE)</f>
        <v>0.24210100000000001</v>
      </c>
      <c r="L1779" s="400">
        <f>VLOOKUP(C1779,Hoja2!$D$2:$N$5000,10,FALSE)</f>
        <v>109.933834</v>
      </c>
      <c r="M1779" s="400">
        <f>VLOOKUP(C1779,Hoja2!$D$2:$N$5000,11,FALSE)</f>
        <v>16.373358</v>
      </c>
    </row>
    <row r="1780" spans="1:13" s="392" customFormat="1">
      <c r="A1780" s="529"/>
      <c r="B1780" s="529"/>
      <c r="C1780" s="401" t="s">
        <v>5669</v>
      </c>
      <c r="D1780" s="402" t="str">
        <f>VLOOKUP(C1780,Hoja2!$D$2:$N$5000,2,FALSE)</f>
        <v>Minería</v>
      </c>
      <c r="E1780" s="444">
        <f>VLOOKUP(C1780,Hoja2!$D$2:$N$5000,3,FALSE)</f>
        <v>8</v>
      </c>
      <c r="F1780" s="399">
        <f>VLOOKUP(C1780,Hoja2!$D$2:$N$5000,4,FALSE)</f>
        <v>43739</v>
      </c>
      <c r="G1780" s="399">
        <f>VLOOKUP(C1780,Hoja2!$D$2:$N$5000,5,FALSE)</f>
        <v>45291</v>
      </c>
      <c r="H1780" s="400">
        <f>VLOOKUP(C1780,Hoja2!$D$2:$N$5000,6,FALSE)</f>
        <v>0.221918</v>
      </c>
      <c r="I1780" s="400">
        <f>VLOOKUP(C1780,Hoja2!$D$2:$N$5000,7,FALSE)</f>
        <v>0.734182</v>
      </c>
      <c r="J1780" s="400">
        <f>VLOOKUP(C1780,Hoja2!$D$2:$N$5000,8,FALSE)</f>
        <v>0.58079999999999998</v>
      </c>
      <c r="K1780" s="400">
        <f>VLOOKUP(C1780,Hoja2!$D$2:$N$5000,9,FALSE)</f>
        <v>0.59995699999999996</v>
      </c>
      <c r="L1780" s="400">
        <f>VLOOKUP(C1780,Hoja2!$D$2:$N$5000,10,FALSE)</f>
        <v>329.088461</v>
      </c>
      <c r="M1780" s="400">
        <f>VLOOKUP(C1780,Hoja2!$D$2:$N$5000,11,FALSE)</f>
        <v>18.148451999999999</v>
      </c>
    </row>
    <row r="1781" spans="1:13" s="392" customFormat="1">
      <c r="A1781" s="529"/>
      <c r="B1781" s="529"/>
      <c r="C1781" s="401" t="s">
        <v>7397</v>
      </c>
      <c r="D1781" s="402" t="str">
        <f>VLOOKUP(C1781,Hoja2!$D$2:$N$5000,2,FALSE)</f>
        <v>Vidrios, cauchos y plásticos</v>
      </c>
      <c r="E1781" s="444">
        <f>VLOOKUP(C1781,Hoja2!$D$2:$N$5000,3,FALSE)</f>
        <v>6</v>
      </c>
      <c r="F1781" s="399">
        <f>VLOOKUP(C1781,Hoja2!$D$2:$N$5000,4,FALSE)</f>
        <v>44470</v>
      </c>
      <c r="G1781" s="399">
        <f>VLOOKUP(C1781,Hoja2!$D$2:$N$5000,5,FALSE)</f>
        <v>45657</v>
      </c>
      <c r="H1781" s="400">
        <f>VLOOKUP(C1781,Hoja2!$D$2:$N$5000,6,FALSE)</f>
        <v>0.20868500000000001</v>
      </c>
      <c r="I1781" s="400">
        <f>VLOOKUP(C1781,Hoja2!$D$2:$N$5000,7,FALSE)</f>
        <v>0.55142500000000005</v>
      </c>
      <c r="J1781" s="400">
        <f>VLOOKUP(C1781,Hoja2!$D$2:$N$5000,8,FALSE)</f>
        <v>0.27960000000000002</v>
      </c>
      <c r="K1781" s="400">
        <f>VLOOKUP(C1781,Hoja2!$D$2:$N$5000,9,FALSE)</f>
        <v>0.28441499999999997</v>
      </c>
      <c r="L1781" s="400">
        <f>VLOOKUP(C1781,Hoja2!$D$2:$N$5000,10,FALSE)</f>
        <v>117.825574</v>
      </c>
      <c r="M1781" s="400">
        <f>VLOOKUP(C1781,Hoja2!$D$2:$N$5000,11,FALSE)</f>
        <v>20.330852</v>
      </c>
    </row>
    <row r="1782" spans="1:13" s="392" customFormat="1">
      <c r="A1782" s="529"/>
      <c r="B1782" s="529"/>
      <c r="C1782" s="401" t="s">
        <v>5910</v>
      </c>
      <c r="D1782" s="402" t="str">
        <f>VLOOKUP(C1782,Hoja2!$D$2:$N$5000,2,FALSE)</f>
        <v>Agroindustria</v>
      </c>
      <c r="E1782" s="421">
        <f>VLOOKUP(C1782,Hoja2!$D$2:$N$5000,3,FALSE)</f>
        <v>8</v>
      </c>
      <c r="F1782" s="399">
        <f>VLOOKUP(C1782,Hoja2!$D$2:$N$5000,4,FALSE)</f>
        <v>43800</v>
      </c>
      <c r="G1782" s="399">
        <f>VLOOKUP(C1782,Hoja2!$D$2:$N$5000,5,FALSE)</f>
        <v>45291</v>
      </c>
      <c r="H1782" s="400">
        <f>VLOOKUP(C1782,Hoja2!$D$2:$N$5000,6,FALSE)</f>
        <v>2.8909999999999999E-3</v>
      </c>
      <c r="I1782" s="400">
        <f>VLOOKUP(C1782,Hoja2!$D$2:$N$5000,7,FALSE)</f>
        <v>0.59120300000000003</v>
      </c>
      <c r="J1782" s="400">
        <f>VLOOKUP(C1782,Hoja2!$D$2:$N$5000,8,FALSE)</f>
        <v>0.22692000000000001</v>
      </c>
      <c r="K1782" s="400">
        <f>VLOOKUP(C1782,Hoja2!$D$2:$N$5000,9,FALSE)</f>
        <v>2.1029999999999998E-3</v>
      </c>
      <c r="L1782" s="400">
        <f>VLOOKUP(C1782,Hoja2!$D$2:$N$5000,10,FALSE)</f>
        <v>103.51633699999999</v>
      </c>
      <c r="M1782" s="400">
        <f>VLOOKUP(C1782,Hoja2!$D$2:$N$5000,11,FALSE)</f>
        <v>10.887594</v>
      </c>
    </row>
    <row r="1783" spans="1:13" s="392" customFormat="1">
      <c r="A1783" s="529"/>
      <c r="B1783" s="529"/>
      <c r="C1783" s="401" t="s">
        <v>1301</v>
      </c>
      <c r="D1783" s="402" t="str">
        <f>VLOOKUP(C1783,Hoja2!$D$2:$N$5000,2,FALSE)</f>
        <v>Textiles</v>
      </c>
      <c r="E1783" s="421">
        <f>VLOOKUP(C1783,Hoja2!$D$2:$N$5000,3,FALSE)</f>
        <v>6</v>
      </c>
      <c r="F1783" s="399">
        <f>VLOOKUP(C1783,Hoja2!$D$2:$N$5000,4,FALSE)</f>
        <v>44440</v>
      </c>
      <c r="G1783" s="399">
        <f>VLOOKUP(C1783,Hoja2!$D$2:$N$5000,5,FALSE)</f>
        <v>46265</v>
      </c>
      <c r="H1783" s="400">
        <f>VLOOKUP(C1783,Hoja2!$D$2:$N$5000,6,FALSE)</f>
        <v>0.20061000000000001</v>
      </c>
      <c r="I1783" s="400">
        <f>VLOOKUP(C1783,Hoja2!$D$2:$N$5000,7,FALSE)</f>
        <v>0.81100799999999995</v>
      </c>
      <c r="J1783" s="400">
        <f>VLOOKUP(C1783,Hoja2!$D$2:$N$5000,8,FALSE)</f>
        <v>2.3068</v>
      </c>
      <c r="K1783" s="400">
        <f>VLOOKUP(C1783,Hoja2!$D$2:$N$5000,9,FALSE)</f>
        <v>2.0896859999999999</v>
      </c>
      <c r="L1783" s="400">
        <f>VLOOKUP(C1783,Hoja2!$D$2:$N$5000,10,FALSE)</f>
        <v>1429.720638</v>
      </c>
      <c r="M1783" s="400">
        <f>VLOOKUP(C1783,Hoja2!$D$2:$N$5000,11,FALSE)</f>
        <v>15.992186</v>
      </c>
    </row>
    <row r="1784" spans="1:13" s="392" customFormat="1">
      <c r="A1784" s="529"/>
      <c r="B1784" s="529"/>
      <c r="C1784" s="401" t="s">
        <v>7265</v>
      </c>
      <c r="D1784" s="402" t="str">
        <f>VLOOKUP(C1784,Hoja2!$D$2:$N$5000,2,FALSE)</f>
        <v>Agroindustria</v>
      </c>
      <c r="E1784" s="421">
        <f>VLOOKUP(C1784,Hoja2!$D$2:$N$5000,3,FALSE)</f>
        <v>2</v>
      </c>
      <c r="F1784" s="399">
        <f>VLOOKUP(C1784,Hoja2!$D$2:$N$5000,4,FALSE)</f>
        <v>44409</v>
      </c>
      <c r="G1784" s="399">
        <f>VLOOKUP(C1784,Hoja2!$D$2:$N$5000,5,FALSE)</f>
        <v>46022</v>
      </c>
      <c r="H1784" s="400">
        <f>VLOOKUP(C1784,Hoja2!$D$2:$N$5000,6,FALSE)</f>
        <v>0.18130399999999999</v>
      </c>
      <c r="I1784" s="400">
        <f>VLOOKUP(C1784,Hoja2!$D$2:$N$5000,7,FALSE)</f>
        <v>0.31731300000000001</v>
      </c>
      <c r="J1784" s="400">
        <f>VLOOKUP(C1784,Hoja2!$D$2:$N$5000,8,FALSE)</f>
        <v>0.83728000000000002</v>
      </c>
      <c r="K1784" s="400">
        <f>VLOOKUP(C1784,Hoja2!$D$2:$N$5000,9,FALSE)</f>
        <v>0.71718099999999996</v>
      </c>
      <c r="L1784" s="400">
        <f>VLOOKUP(C1784,Hoja2!$D$2:$N$5000,10,FALSE)</f>
        <v>203.99958000000001</v>
      </c>
      <c r="M1784" s="400">
        <f>VLOOKUP(C1784,Hoja2!$D$2:$N$5000,11,FALSE)</f>
        <v>23.246725999999999</v>
      </c>
    </row>
    <row r="1785" spans="1:13" s="392" customFormat="1">
      <c r="A1785" s="529"/>
      <c r="B1785" s="529"/>
      <c r="C1785" s="401" t="s">
        <v>7266</v>
      </c>
      <c r="D1785" s="402" t="str">
        <f>VLOOKUP(C1785,Hoja2!$D$2:$N$5000,2,FALSE)</f>
        <v>Agroindustria</v>
      </c>
      <c r="E1785" s="421">
        <f>VLOOKUP(C1785,Hoja2!$D$2:$N$5000,3,FALSE)</f>
        <v>2</v>
      </c>
      <c r="F1785" s="399">
        <f>VLOOKUP(C1785,Hoja2!$D$2:$N$5000,4,FALSE)</f>
        <v>44409</v>
      </c>
      <c r="G1785" s="399">
        <f>VLOOKUP(C1785,Hoja2!$D$2:$N$5000,5,FALSE)</f>
        <v>46022</v>
      </c>
      <c r="H1785" s="400">
        <f>VLOOKUP(C1785,Hoja2!$D$2:$N$5000,6,FALSE)</f>
        <v>0.22000800000000001</v>
      </c>
      <c r="I1785" s="400">
        <f>VLOOKUP(C1785,Hoja2!$D$2:$N$5000,7,FALSE)</f>
        <v>0.49952099999999999</v>
      </c>
      <c r="J1785" s="400">
        <f>VLOOKUP(C1785,Hoja2!$D$2:$N$5000,8,FALSE)</f>
        <v>0.72860000000000003</v>
      </c>
      <c r="K1785" s="400">
        <f>VLOOKUP(C1785,Hoja2!$D$2:$N$5000,9,FALSE)</f>
        <v>0.65030699999999997</v>
      </c>
      <c r="L1785" s="400">
        <f>VLOOKUP(C1785,Hoja2!$D$2:$N$5000,10,FALSE)</f>
        <v>279.456322</v>
      </c>
      <c r="M1785" s="400">
        <f>VLOOKUP(C1785,Hoja2!$D$2:$N$5000,11,FALSE)</f>
        <v>19.877167</v>
      </c>
    </row>
    <row r="1786" spans="1:13" s="392" customFormat="1">
      <c r="A1786" s="529"/>
      <c r="B1786" s="529"/>
      <c r="C1786" s="401" t="s">
        <v>6474</v>
      </c>
      <c r="D1786" s="402" t="str">
        <f>VLOOKUP(C1786,Hoja2!$D$2:$N$5000,2,FALSE)</f>
        <v>Agroindustria</v>
      </c>
      <c r="E1786" s="421">
        <f>VLOOKUP(C1786,Hoja2!$D$2:$N$5000,3,FALSE)</f>
        <v>8</v>
      </c>
      <c r="F1786" s="399">
        <f>VLOOKUP(C1786,Hoja2!$D$2:$N$5000,4,FALSE)</f>
        <v>44075</v>
      </c>
      <c r="G1786" s="399">
        <f>VLOOKUP(C1786,Hoja2!$D$2:$N$5000,5,FALSE)</f>
        <v>45535</v>
      </c>
      <c r="H1786" s="400">
        <f>VLOOKUP(C1786,Hoja2!$D$2:$N$5000,6,FALSE)</f>
        <v>4.8500000000000003E-4</v>
      </c>
      <c r="I1786" s="400">
        <f>VLOOKUP(C1786,Hoja2!$D$2:$N$5000,7,FALSE)</f>
        <v>0.477877</v>
      </c>
      <c r="J1786" s="400">
        <f>VLOOKUP(C1786,Hoja2!$D$2:$N$5000,8,FALSE)</f>
        <v>0.25640000000000002</v>
      </c>
      <c r="K1786" s="400">
        <f>VLOOKUP(C1786,Hoja2!$D$2:$N$5000,9,FALSE)</f>
        <v>1.6819999999999999E-3</v>
      </c>
      <c r="L1786" s="400">
        <f>VLOOKUP(C1786,Hoja2!$D$2:$N$5000,10,FALSE)</f>
        <v>94.543158000000005</v>
      </c>
      <c r="M1786" s="400">
        <f>VLOOKUP(C1786,Hoja2!$D$2:$N$5000,11,FALSE)</f>
        <v>11.870437000000001</v>
      </c>
    </row>
    <row r="1787" spans="1:13" s="392" customFormat="1">
      <c r="A1787" s="529"/>
      <c r="B1787" s="529"/>
      <c r="C1787" s="401" t="s">
        <v>3232</v>
      </c>
      <c r="D1787" s="402" t="str">
        <f>VLOOKUP(C1787,Hoja2!$D$2:$N$5000,2,FALSE)</f>
        <v>Agroindustria</v>
      </c>
      <c r="E1787" s="421">
        <f>VLOOKUP(C1787,Hoja2!$D$2:$N$5000,3,FALSE)</f>
        <v>8</v>
      </c>
      <c r="F1787" s="399">
        <f>VLOOKUP(C1787,Hoja2!$D$2:$N$5000,4,FALSE)</f>
        <v>43344</v>
      </c>
      <c r="G1787" s="399">
        <f>VLOOKUP(C1787,Hoja2!$D$2:$N$5000,5,FALSE)</f>
        <v>44561</v>
      </c>
      <c r="H1787" s="400">
        <f>VLOOKUP(C1787,Hoja2!$D$2:$N$5000,6,FALSE)</f>
        <v>7.3630000000000001E-2</v>
      </c>
      <c r="I1787" s="400">
        <f>VLOOKUP(C1787,Hoja2!$D$2:$N$5000,7,FALSE)</f>
        <v>0.42336299999999999</v>
      </c>
      <c r="J1787" s="400">
        <f>VLOOKUP(C1787,Hoja2!$D$2:$N$5000,8,FALSE)</f>
        <v>0.91571999999999998</v>
      </c>
      <c r="K1787" s="400">
        <f>VLOOKUP(C1787,Hoja2!$D$2:$N$5000,9,FALSE)</f>
        <v>0.68676700000000002</v>
      </c>
      <c r="L1787" s="400">
        <f>VLOOKUP(C1787,Hoja2!$D$2:$N$5000,10,FALSE)</f>
        <v>299.13806599999998</v>
      </c>
      <c r="M1787" s="400">
        <f>VLOOKUP(C1787,Hoja2!$D$2:$N$5000,11,FALSE)</f>
        <v>16.428647999999999</v>
      </c>
    </row>
    <row r="1788" spans="1:13">
      <c r="A1788" s="529"/>
      <c r="B1788" s="529"/>
      <c r="C1788" s="401" t="s">
        <v>3656</v>
      </c>
      <c r="D1788" s="402" t="str">
        <f>VLOOKUP(C1788,Hoja2!$D$2:$N$5000,2,FALSE)</f>
        <v>Agroindustria</v>
      </c>
      <c r="E1788" s="421">
        <f>VLOOKUP(C1788,Hoja2!$D$2:$N$5000,3,FALSE)</f>
        <v>8</v>
      </c>
      <c r="F1788" s="399">
        <f>VLOOKUP(C1788,Hoja2!$D$2:$N$5000,4,FALSE)</f>
        <v>43313</v>
      </c>
      <c r="G1788" s="399">
        <f>VLOOKUP(C1788,Hoja2!$D$2:$N$5000,5,FALSE)</f>
        <v>45291</v>
      </c>
      <c r="H1788" s="400">
        <f>VLOOKUP(C1788,Hoja2!$D$2:$N$5000,6,FALSE)</f>
        <v>0.14561199999999999</v>
      </c>
      <c r="I1788" s="400">
        <f>VLOOKUP(C1788,Hoja2!$D$2:$N$5000,7,FALSE)</f>
        <v>0.52868000000000004</v>
      </c>
      <c r="J1788" s="400">
        <f>VLOOKUP(C1788,Hoja2!$D$2:$N$5000,8,FALSE)</f>
        <v>0.29712</v>
      </c>
      <c r="K1788" s="400">
        <f>VLOOKUP(C1788,Hoja2!$D$2:$N$5000,9,FALSE)</f>
        <v>0.24573200000000001</v>
      </c>
      <c r="L1788" s="400">
        <f>VLOOKUP(C1788,Hoja2!$D$2:$N$5000,10,FALSE)</f>
        <v>121.205</v>
      </c>
      <c r="M1788" s="400">
        <f>VLOOKUP(C1788,Hoja2!$D$2:$N$5000,11,FALSE)</f>
        <v>18.827701000000001</v>
      </c>
    </row>
    <row r="1789" spans="1:13">
      <c r="A1789" s="529"/>
      <c r="B1789" s="529"/>
      <c r="C1789" s="401" t="s">
        <v>5912</v>
      </c>
      <c r="D1789" s="402" t="str">
        <f>VLOOKUP(C1789,Hoja2!$D$2:$N$5000,2,FALSE)</f>
        <v>Agroindustria</v>
      </c>
      <c r="E1789" s="421">
        <f>VLOOKUP(C1789,Hoja2!$D$2:$N$5000,3,FALSE)</f>
        <v>8</v>
      </c>
      <c r="F1789" s="399">
        <f>VLOOKUP(C1789,Hoja2!$D$2:$N$5000,4,FALSE)</f>
        <v>43800</v>
      </c>
      <c r="G1789" s="399">
        <f>VLOOKUP(C1789,Hoja2!$D$2:$N$5000,5,FALSE)</f>
        <v>45291</v>
      </c>
      <c r="H1789" s="400">
        <f>VLOOKUP(C1789,Hoja2!$D$2:$N$5000,6,FALSE)</f>
        <v>5.1859999999999996E-3</v>
      </c>
      <c r="I1789" s="400">
        <f>VLOOKUP(C1789,Hoja2!$D$2:$N$5000,7,FALSE)</f>
        <v>0.501722</v>
      </c>
      <c r="J1789" s="400">
        <f>VLOOKUP(C1789,Hoja2!$D$2:$N$5000,8,FALSE)</f>
        <v>0.23068</v>
      </c>
      <c r="K1789" s="400">
        <f>VLOOKUP(C1789,Hoja2!$D$2:$N$5000,9,FALSE)</f>
        <v>5.3439999999999998E-3</v>
      </c>
      <c r="L1789" s="400">
        <f>VLOOKUP(C1789,Hoja2!$D$2:$N$5000,10,FALSE)</f>
        <v>89.303961999999999</v>
      </c>
      <c r="M1789" s="400">
        <f>VLOOKUP(C1789,Hoja2!$D$2:$N$5000,11,FALSE)</f>
        <v>10.999647</v>
      </c>
    </row>
    <row r="1790" spans="1:13">
      <c r="A1790" s="529"/>
      <c r="B1790" s="529"/>
      <c r="C1790" s="401" t="s">
        <v>5800</v>
      </c>
      <c r="D1790" s="221" t="str">
        <f>VLOOKUP(C1790,Hoja2!$D$2:$N$5000,2,FALSE)</f>
        <v>Agroindustria</v>
      </c>
      <c r="E1790" s="215">
        <f>VLOOKUP(C1790,Hoja2!$D$2:$N$5000,3,FALSE)</f>
        <v>8</v>
      </c>
      <c r="F1790" s="217">
        <f>VLOOKUP(C1790,Hoja2!$D$2:$N$5000,4,FALSE)</f>
        <v>43770</v>
      </c>
      <c r="G1790" s="217">
        <f>VLOOKUP(C1790,Hoja2!$D$2:$N$5000,5,FALSE)</f>
        <v>45291</v>
      </c>
      <c r="H1790" s="218">
        <f>VLOOKUP(C1790,Hoja2!$D$2:$N$5000,6,FALSE)</f>
        <v>2.0811E-2</v>
      </c>
      <c r="I1790" s="218">
        <f>VLOOKUP(C1790,Hoja2!$D$2:$N$5000,7,FALSE)</f>
        <v>0.55189900000000003</v>
      </c>
      <c r="J1790" s="218">
        <f>VLOOKUP(C1790,Hoja2!$D$2:$N$5000,8,FALSE)</f>
        <v>0.54896</v>
      </c>
      <c r="K1790" s="218">
        <f>VLOOKUP(C1790,Hoja2!$D$2:$N$5000,9,FALSE)</f>
        <v>7.2843000000000005E-2</v>
      </c>
      <c r="L1790" s="218">
        <f>VLOOKUP(C1790,Hoja2!$D$2:$N$5000,10,FALSE)</f>
        <v>233.77469300000001</v>
      </c>
      <c r="M1790" s="218">
        <f>VLOOKUP(C1790,Hoja2!$D$2:$N$5000,11,FALSE)</f>
        <v>11.713371</v>
      </c>
    </row>
    <row r="1791" spans="1:13">
      <c r="A1791" s="529"/>
      <c r="B1791" s="529"/>
      <c r="C1791" s="401" t="s">
        <v>3525</v>
      </c>
      <c r="D1791" s="221" t="str">
        <f>VLOOKUP(C1791,Hoja2!$D$2:$N$5000,2,FALSE)</f>
        <v>Construcción</v>
      </c>
      <c r="E1791" s="215">
        <f>VLOOKUP(C1791,Hoja2!$D$2:$N$5000,3,FALSE)</f>
        <v>3</v>
      </c>
      <c r="F1791" s="217">
        <f>VLOOKUP(C1791,Hoja2!$D$2:$N$5000,4,FALSE)</f>
        <v>44378</v>
      </c>
      <c r="G1791" s="217">
        <f>VLOOKUP(C1791,Hoja2!$D$2:$N$5000,5,FALSE)</f>
        <v>45657</v>
      </c>
      <c r="H1791" s="218">
        <f>VLOOKUP(C1791,Hoja2!$D$2:$N$5000,6,FALSE)</f>
        <v>0.20868400000000001</v>
      </c>
      <c r="I1791" s="218">
        <f>VLOOKUP(C1791,Hoja2!$D$2:$N$5000,7,FALSE)</f>
        <v>0.52648399999999995</v>
      </c>
      <c r="J1791" s="218">
        <f>VLOOKUP(C1791,Hoja2!$D$2:$N$5000,8,FALSE)</f>
        <v>0.75344</v>
      </c>
      <c r="K1791" s="218">
        <f>VLOOKUP(C1791,Hoja2!$D$2:$N$5000,9,FALSE)</f>
        <v>0.79218900000000003</v>
      </c>
      <c r="L1791" s="218">
        <f>VLOOKUP(C1791,Hoja2!$D$2:$N$5000,10,FALSE)</f>
        <v>306.29718000000003</v>
      </c>
      <c r="M1791" s="218">
        <f>VLOOKUP(C1791,Hoja2!$D$2:$N$5000,11,FALSE)</f>
        <v>16.354616</v>
      </c>
    </row>
    <row r="1792" spans="1:13">
      <c r="A1792" s="529"/>
      <c r="B1792" s="529"/>
      <c r="C1792" s="401" t="s">
        <v>3527</v>
      </c>
      <c r="D1792" s="221" t="str">
        <f>VLOOKUP(C1792,Hoja2!$D$2:$N$5000,2,FALSE)</f>
        <v>Construcción</v>
      </c>
      <c r="E1792" s="215">
        <f>VLOOKUP(C1792,Hoja2!$D$2:$N$5000,3,FALSE)</f>
        <v>3</v>
      </c>
      <c r="F1792" s="217">
        <f>VLOOKUP(C1792,Hoja2!$D$2:$N$5000,4,FALSE)</f>
        <v>44378</v>
      </c>
      <c r="G1792" s="217">
        <f>VLOOKUP(C1792,Hoja2!$D$2:$N$5000,5,FALSE)</f>
        <v>45657</v>
      </c>
      <c r="H1792" s="218">
        <f>VLOOKUP(C1792,Hoja2!$D$2:$N$5000,6,FALSE)</f>
        <v>0.21918899999999999</v>
      </c>
      <c r="I1792" s="218">
        <f>VLOOKUP(C1792,Hoja2!$D$2:$N$5000,7,FALSE)</f>
        <v>0.42155199999999998</v>
      </c>
      <c r="J1792" s="218">
        <f>VLOOKUP(C1792,Hoja2!$D$2:$N$5000,8,FALSE)</f>
        <v>0.63819999999999999</v>
      </c>
      <c r="K1792" s="218">
        <f>VLOOKUP(C1792,Hoja2!$D$2:$N$5000,9,FALSE)</f>
        <v>0.66909799999999997</v>
      </c>
      <c r="L1792" s="218">
        <f>VLOOKUP(C1792,Hoja2!$D$2:$N$5000,10,FALSE)</f>
        <v>207.73769200000001</v>
      </c>
      <c r="M1792" s="218">
        <f>VLOOKUP(C1792,Hoja2!$D$2:$N$5000,11,FALSE)</f>
        <v>17.803266000000001</v>
      </c>
    </row>
    <row r="1793" spans="1:13">
      <c r="A1793" s="529"/>
      <c r="B1793" s="529"/>
      <c r="C1793" s="401" t="s">
        <v>5802</v>
      </c>
      <c r="D1793" s="221" t="str">
        <f>VLOOKUP(C1793,Hoja2!$D$2:$N$5000,2,FALSE)</f>
        <v>Agroindustria</v>
      </c>
      <c r="E1793" s="215">
        <f>VLOOKUP(C1793,Hoja2!$D$2:$N$5000,3,FALSE)</f>
        <v>8</v>
      </c>
      <c r="F1793" s="217">
        <f>VLOOKUP(C1793,Hoja2!$D$2:$N$5000,4,FALSE)</f>
        <v>43770</v>
      </c>
      <c r="G1793" s="217">
        <f>VLOOKUP(C1793,Hoja2!$D$2:$N$5000,5,FALSE)</f>
        <v>45291</v>
      </c>
      <c r="H1793" s="218">
        <f>VLOOKUP(C1793,Hoja2!$D$2:$N$5000,6,FALSE)</f>
        <v>3.9024000000000003E-2</v>
      </c>
      <c r="I1793" s="218">
        <f>VLOOKUP(C1793,Hoja2!$D$2:$N$5000,7,FALSE)</f>
        <v>0.53582399999999997</v>
      </c>
      <c r="J1793" s="218">
        <f>VLOOKUP(C1793,Hoja2!$D$2:$N$5000,8,FALSE)</f>
        <v>0.67588000000000004</v>
      </c>
      <c r="K1793" s="218">
        <f>VLOOKUP(C1793,Hoja2!$D$2:$N$5000,9,FALSE)</f>
        <v>0.122866</v>
      </c>
      <c r="L1793" s="218">
        <f>VLOOKUP(C1793,Hoja2!$D$2:$N$5000,10,FALSE)</f>
        <v>279.44038899999998</v>
      </c>
      <c r="M1793" s="218">
        <f>VLOOKUP(C1793,Hoja2!$D$2:$N$5000,11,FALSE)</f>
        <v>14.686508999999999</v>
      </c>
    </row>
    <row r="1794" spans="1:13" s="324" customFormat="1">
      <c r="A1794" s="529"/>
      <c r="B1794" s="529"/>
      <c r="C1794" s="401" t="s">
        <v>4161</v>
      </c>
      <c r="D1794" s="329" t="str">
        <f>VLOOKUP(C1794,Hoja2!$D$2:$N$5000,2,FALSE)</f>
        <v>Agroindustria</v>
      </c>
      <c r="E1794" s="326">
        <f>VLOOKUP(C1794,Hoja2!$D$2:$N$5000,3,FALSE)</f>
        <v>8</v>
      </c>
      <c r="F1794" s="327">
        <f>VLOOKUP(C1794,Hoja2!$D$2:$N$5000,4,FALSE)</f>
        <v>43556</v>
      </c>
      <c r="G1794" s="327">
        <f>VLOOKUP(C1794,Hoja2!$D$2:$N$5000,5,FALSE)</f>
        <v>45291</v>
      </c>
      <c r="H1794" s="328">
        <f>VLOOKUP(C1794,Hoja2!$D$2:$N$5000,6,FALSE)</f>
        <v>0.193775</v>
      </c>
      <c r="I1794" s="328">
        <f>VLOOKUP(C1794,Hoja2!$D$2:$N$5000,7,FALSE)</f>
        <v>0.32684000000000002</v>
      </c>
      <c r="J1794" s="328">
        <f>VLOOKUP(C1794,Hoja2!$D$2:$N$5000,8,FALSE)</f>
        <v>0.27335999999999999</v>
      </c>
      <c r="K1794" s="328">
        <f>VLOOKUP(C1794,Hoja2!$D$2:$N$5000,9,FALSE)</f>
        <v>0.16986599999999999</v>
      </c>
      <c r="L1794" s="328">
        <f>VLOOKUP(C1794,Hoja2!$D$2:$N$5000,10,FALSE)</f>
        <v>68.939153000000005</v>
      </c>
      <c r="M1794" s="328">
        <f>VLOOKUP(C1794,Hoja2!$D$2:$N$5000,11,FALSE)</f>
        <v>18.025435999999999</v>
      </c>
    </row>
    <row r="1795" spans="1:13">
      <c r="A1795" s="529"/>
      <c r="B1795" s="529"/>
      <c r="C1795" s="401" t="s">
        <v>3230</v>
      </c>
      <c r="D1795" s="221" t="str">
        <f>VLOOKUP(C1795,Hoja2!$D$2:$N$5000,2,FALSE)</f>
        <v>Agroindustria</v>
      </c>
      <c r="E1795" s="215">
        <f>VLOOKUP(C1795,Hoja2!$D$2:$N$5000,3,FALSE)</f>
        <v>8</v>
      </c>
      <c r="F1795" s="217">
        <f>VLOOKUP(C1795,Hoja2!$D$2:$N$5000,4,FALSE)</f>
        <v>43344</v>
      </c>
      <c r="G1795" s="217">
        <f>VLOOKUP(C1795,Hoja2!$D$2:$N$5000,5,FALSE)</f>
        <v>45291</v>
      </c>
      <c r="H1795" s="218">
        <f>VLOOKUP(C1795,Hoja2!$D$2:$N$5000,6,FALSE)</f>
        <v>0.20503099999999999</v>
      </c>
      <c r="I1795" s="218">
        <f>VLOOKUP(C1795,Hoja2!$D$2:$N$5000,7,FALSE)</f>
        <v>0.53004899999999999</v>
      </c>
      <c r="J1795" s="218">
        <f>VLOOKUP(C1795,Hoja2!$D$2:$N$5000,8,FALSE)</f>
        <v>1.0252399999999999</v>
      </c>
      <c r="K1795" s="218">
        <f>VLOOKUP(C1795,Hoja2!$D$2:$N$5000,9,FALSE)</f>
        <v>0.97486700000000004</v>
      </c>
      <c r="L1795" s="218">
        <f>VLOOKUP(C1795,Hoja2!$D$2:$N$5000,10,FALSE)</f>
        <v>419.312656</v>
      </c>
      <c r="M1795" s="218">
        <f>VLOOKUP(C1795,Hoja2!$D$2:$N$5000,11,FALSE)</f>
        <v>16.681138000000001</v>
      </c>
    </row>
    <row r="1796" spans="1:13">
      <c r="A1796" s="529"/>
      <c r="B1796" s="529"/>
      <c r="C1796" s="401" t="s">
        <v>6962</v>
      </c>
      <c r="D1796" s="221" t="str">
        <f>VLOOKUP(C1796,Hoja2!$D$2:$N$5000,2,FALSE)</f>
        <v>Agroindustria</v>
      </c>
      <c r="E1796" s="215">
        <f>VLOOKUP(C1796,Hoja2!$D$2:$N$5000,3,FALSE)</f>
        <v>8</v>
      </c>
      <c r="F1796" s="217">
        <f>VLOOKUP(C1796,Hoja2!$D$2:$N$5000,4,FALSE)</f>
        <v>44287</v>
      </c>
      <c r="G1796" s="217">
        <f>VLOOKUP(C1796,Hoja2!$D$2:$N$5000,5,FALSE)</f>
        <v>45657</v>
      </c>
      <c r="H1796" s="218">
        <f>VLOOKUP(C1796,Hoja2!$D$2:$N$5000,6,FALSE)</f>
        <v>0.21113899999999999</v>
      </c>
      <c r="I1796" s="218">
        <f>VLOOKUP(C1796,Hoja2!$D$2:$N$5000,7,FALSE)</f>
        <v>0.488479</v>
      </c>
      <c r="J1796" s="218">
        <f>VLOOKUP(C1796,Hoja2!$D$2:$N$5000,8,FALSE)</f>
        <v>0.13855999999999999</v>
      </c>
      <c r="K1796" s="218">
        <f>VLOOKUP(C1796,Hoja2!$D$2:$N$5000,9,FALSE)</f>
        <v>0.11301</v>
      </c>
      <c r="L1796" s="218">
        <f>VLOOKUP(C1796,Hoja2!$D$2:$N$5000,10,FALSE)</f>
        <v>52.225605999999999</v>
      </c>
      <c r="M1796" s="218">
        <f>VLOOKUP(C1796,Hoja2!$D$2:$N$5000,11,FALSE)</f>
        <v>17.184602999999999</v>
      </c>
    </row>
    <row r="1797" spans="1:13">
      <c r="A1797" s="529"/>
      <c r="B1797" s="529"/>
      <c r="C1797" s="401" t="s">
        <v>3529</v>
      </c>
      <c r="D1797" s="221" t="str">
        <f>VLOOKUP(C1797,Hoja2!$D$2:$N$5000,2,FALSE)</f>
        <v>Alimentos</v>
      </c>
      <c r="E1797" s="215">
        <f>VLOOKUP(C1797,Hoja2!$D$2:$N$5000,3,FALSE)</f>
        <v>3</v>
      </c>
      <c r="F1797" s="217">
        <f>VLOOKUP(C1797,Hoja2!$D$2:$N$5000,4,FALSE)</f>
        <v>44378</v>
      </c>
      <c r="G1797" s="217">
        <f>VLOOKUP(C1797,Hoja2!$D$2:$N$5000,5,FALSE)</f>
        <v>45657</v>
      </c>
      <c r="H1797" s="218">
        <f>VLOOKUP(C1797,Hoja2!$D$2:$N$5000,6,FALSE)</f>
        <v>0.19533200000000001</v>
      </c>
      <c r="I1797" s="218">
        <f>VLOOKUP(C1797,Hoja2!$D$2:$N$5000,7,FALSE)</f>
        <v>0.26530199999999998</v>
      </c>
      <c r="J1797" s="218">
        <f>VLOOKUP(C1797,Hoja2!$D$2:$N$5000,8,FALSE)</f>
        <v>0.77700000000000002</v>
      </c>
      <c r="K1797" s="218">
        <f>VLOOKUP(C1797,Hoja2!$D$2:$N$5000,9,FALSE)</f>
        <v>0.80728100000000003</v>
      </c>
      <c r="L1797" s="218">
        <f>VLOOKUP(C1797,Hoja2!$D$2:$N$5000,10,FALSE)</f>
        <v>157.98635899999999</v>
      </c>
      <c r="M1797" s="218">
        <f>VLOOKUP(C1797,Hoja2!$D$2:$N$5000,11,FALSE)</f>
        <v>21.705705999999999</v>
      </c>
    </row>
    <row r="1798" spans="1:13">
      <c r="A1798" s="529"/>
      <c r="B1798" s="529"/>
      <c r="C1798" s="401" t="s">
        <v>3514</v>
      </c>
      <c r="D1798" s="221" t="str">
        <f>VLOOKUP(C1798,Hoja2!$D$2:$N$5000,2,FALSE)</f>
        <v>Agroindustria</v>
      </c>
      <c r="E1798" s="215">
        <f>VLOOKUP(C1798,Hoja2!$D$2:$N$5000,3,FALSE)</f>
        <v>2</v>
      </c>
      <c r="F1798" s="217">
        <f>VLOOKUP(C1798,Hoja2!$D$2:$N$5000,4,FALSE)</f>
        <v>43466</v>
      </c>
      <c r="G1798" s="217">
        <f>VLOOKUP(C1798,Hoja2!$D$2:$N$5000,5,FALSE)</f>
        <v>45291</v>
      </c>
      <c r="H1798" s="218">
        <f>VLOOKUP(C1798,Hoja2!$D$2:$N$5000,6,FALSE)</f>
        <v>7.3464000000000002E-2</v>
      </c>
      <c r="I1798" s="218">
        <f>VLOOKUP(C1798,Hoja2!$D$2:$N$5000,7,FALSE)</f>
        <v>0.28828300000000001</v>
      </c>
      <c r="J1798" s="218">
        <f>VLOOKUP(C1798,Hoja2!$D$2:$N$5000,8,FALSE)</f>
        <v>1.4932799999999999</v>
      </c>
      <c r="K1798" s="218">
        <f>VLOOKUP(C1798,Hoja2!$D$2:$N$5000,9,FALSE)</f>
        <v>0.68718500000000005</v>
      </c>
      <c r="L1798" s="218">
        <f>VLOOKUP(C1798,Hoja2!$D$2:$N$5000,10,FALSE)</f>
        <v>330.54593899999998</v>
      </c>
      <c r="M1798" s="218">
        <f>VLOOKUP(C1798,Hoja2!$D$2:$N$5000,11,FALSE)</f>
        <v>15.628297</v>
      </c>
    </row>
    <row r="1799" spans="1:13">
      <c r="A1799" s="529"/>
      <c r="B1799" s="529"/>
      <c r="C1799" s="401" t="s">
        <v>6374</v>
      </c>
      <c r="D1799" s="221" t="str">
        <f>VLOOKUP(C1799,Hoja2!$D$2:$N$5000,2,FALSE)</f>
        <v>Otros</v>
      </c>
      <c r="E1799" s="288">
        <f>VLOOKUP(C1799,Hoja2!$D$2:$N$5000,3,FALSE)</f>
        <v>7</v>
      </c>
      <c r="F1799" s="217">
        <f>VLOOKUP(C1799,Hoja2!$D$2:$N$5000,4,FALSE)</f>
        <v>44058</v>
      </c>
      <c r="G1799" s="217">
        <f>VLOOKUP(C1799,Hoja2!$D$2:$N$5000,5,FALSE)</f>
        <v>46387</v>
      </c>
      <c r="H1799" s="218">
        <f>VLOOKUP(C1799,Hoja2!$D$2:$N$5000,6,FALSE)</f>
        <v>0.11199000000000001</v>
      </c>
      <c r="I1799" s="218">
        <f>VLOOKUP(C1799,Hoja2!$D$2:$N$5000,7,FALSE)</f>
        <v>0.33325300000000002</v>
      </c>
      <c r="J1799" s="218">
        <f>VLOOKUP(C1799,Hoja2!$D$2:$N$5000,8,FALSE)</f>
        <v>0.253</v>
      </c>
      <c r="K1799" s="218">
        <f>VLOOKUP(C1799,Hoja2!$D$2:$N$5000,9,FALSE)</f>
        <v>0.10440199999999999</v>
      </c>
      <c r="L1799" s="218">
        <f>VLOOKUP(C1799,Hoja2!$D$2:$N$5000,10,FALSE)</f>
        <v>64.630413000000004</v>
      </c>
      <c r="M1799" s="218">
        <f>VLOOKUP(C1799,Hoja2!$D$2:$N$5000,11,FALSE)</f>
        <v>16.437957000000001</v>
      </c>
    </row>
    <row r="1800" spans="1:13">
      <c r="A1800" s="529"/>
      <c r="B1800" s="529"/>
      <c r="C1800" s="401" t="s">
        <v>3345</v>
      </c>
      <c r="D1800" s="221" t="str">
        <f>VLOOKUP(C1800,Hoja2!$D$2:$N$5000,2,FALSE)</f>
        <v>Agroindustria</v>
      </c>
      <c r="E1800" s="288">
        <f>VLOOKUP(C1800,Hoja2!$D$2:$N$5000,3,FALSE)</f>
        <v>8</v>
      </c>
      <c r="F1800" s="217">
        <f>VLOOKUP(C1800,Hoja2!$D$2:$N$5000,4,FALSE)</f>
        <v>43374</v>
      </c>
      <c r="G1800" s="217">
        <f>VLOOKUP(C1800,Hoja2!$D$2:$N$5000,5,FALSE)</f>
        <v>45291</v>
      </c>
      <c r="H1800" s="218">
        <f>VLOOKUP(C1800,Hoja2!$D$2:$N$5000,6,FALSE)</f>
        <v>0.17502300000000001</v>
      </c>
      <c r="I1800" s="218">
        <f>VLOOKUP(C1800,Hoja2!$D$2:$N$5000,7,FALSE)</f>
        <v>0.54811600000000005</v>
      </c>
      <c r="J1800" s="218">
        <f>VLOOKUP(C1800,Hoja2!$D$2:$N$5000,8,FALSE)</f>
        <v>0.58735999999999999</v>
      </c>
      <c r="K1800" s="218">
        <f>VLOOKUP(C1800,Hoja2!$D$2:$N$5000,9,FALSE)</f>
        <v>0.475213</v>
      </c>
      <c r="L1800" s="218">
        <f>VLOOKUP(C1800,Hoja2!$D$2:$N$5000,10,FALSE)</f>
        <v>248.41255699999999</v>
      </c>
      <c r="M1800" s="218">
        <f>VLOOKUP(C1800,Hoja2!$D$2:$N$5000,11,FALSE)</f>
        <v>17.013352000000001</v>
      </c>
    </row>
    <row r="1801" spans="1:13">
      <c r="A1801" s="529"/>
      <c r="B1801" s="529"/>
      <c r="C1801" s="401" t="s">
        <v>3425</v>
      </c>
      <c r="D1801" s="221" t="str">
        <f>VLOOKUP(C1801,Hoja2!$D$2:$N$5000,2,FALSE)</f>
        <v>Agroindustria</v>
      </c>
      <c r="E1801" s="288">
        <f>VLOOKUP(C1801,Hoja2!$D$2:$N$5000,3,FALSE)</f>
        <v>8</v>
      </c>
      <c r="F1801" s="217">
        <f>VLOOKUP(C1801,Hoja2!$D$2:$N$5000,4,FALSE)</f>
        <v>43435</v>
      </c>
      <c r="G1801" s="217">
        <f>VLOOKUP(C1801,Hoja2!$D$2:$N$5000,5,FALSE)</f>
        <v>44500</v>
      </c>
      <c r="H1801" s="218">
        <f>VLOOKUP(C1801,Hoja2!$D$2:$N$5000,6,FALSE)</f>
        <v>0.17934600000000001</v>
      </c>
      <c r="I1801" s="218">
        <f>VLOOKUP(C1801,Hoja2!$D$2:$N$5000,7,FALSE)</f>
        <v>0.64913600000000005</v>
      </c>
      <c r="J1801" s="218">
        <f>VLOOKUP(C1801,Hoja2!$D$2:$N$5000,8,FALSE)</f>
        <v>0.37907999999999997</v>
      </c>
      <c r="K1801" s="218">
        <f>VLOOKUP(C1801,Hoja2!$D$2:$N$5000,9,FALSE)</f>
        <v>0.39628000000000002</v>
      </c>
      <c r="L1801" s="218">
        <f>VLOOKUP(C1801,Hoja2!$D$2:$N$5000,10,FALSE)</f>
        <v>189.87319500000001</v>
      </c>
      <c r="M1801" s="218">
        <f>VLOOKUP(C1801,Hoja2!$D$2:$N$5000,11,FALSE)</f>
        <v>16.916862999999999</v>
      </c>
    </row>
    <row r="1802" spans="1:13">
      <c r="A1802" s="529"/>
      <c r="B1802" s="529"/>
      <c r="C1802" s="401" t="s">
        <v>3520</v>
      </c>
      <c r="D1802" s="221" t="str">
        <f>VLOOKUP(C1802,Hoja2!$D$2:$N$5000,2,FALSE)</f>
        <v>Agroindustria</v>
      </c>
      <c r="E1802" s="215">
        <f>VLOOKUP(C1802,Hoja2!$D$2:$N$5000,3,FALSE)</f>
        <v>8</v>
      </c>
      <c r="F1802" s="217">
        <f>VLOOKUP(C1802,Hoja2!$D$2:$N$5000,4,FALSE)</f>
        <v>43466</v>
      </c>
      <c r="G1802" s="217">
        <f>VLOOKUP(C1802,Hoja2!$D$2:$N$5000,5,FALSE)</f>
        <v>45291</v>
      </c>
      <c r="H1802" s="218">
        <f>VLOOKUP(C1802,Hoja2!$D$2:$N$5000,6,FALSE)</f>
        <v>9.3519999999999992E-3</v>
      </c>
      <c r="I1802" s="218">
        <f>VLOOKUP(C1802,Hoja2!$D$2:$N$5000,7,FALSE)</f>
        <v>0.63270400000000004</v>
      </c>
      <c r="J1802" s="218">
        <f>VLOOKUP(C1802,Hoja2!$D$2:$N$5000,8,FALSE)</f>
        <v>0.23200000000000001</v>
      </c>
      <c r="K1802" s="218">
        <f>VLOOKUP(C1802,Hoja2!$D$2:$N$5000,9,FALSE)</f>
        <v>1.3623E-2</v>
      </c>
      <c r="L1802" s="218">
        <f>VLOOKUP(C1802,Hoja2!$D$2:$N$5000,10,FALSE)</f>
        <v>113.26218900000001</v>
      </c>
      <c r="M1802" s="218">
        <f>VLOOKUP(C1802,Hoja2!$D$2:$N$5000,11,FALSE)</f>
        <v>11.990989000000001</v>
      </c>
    </row>
    <row r="1803" spans="1:13">
      <c r="A1803" s="529"/>
      <c r="B1803" s="529"/>
      <c r="C1803" s="401" t="s">
        <v>7267</v>
      </c>
      <c r="D1803" s="221" t="str">
        <f>VLOOKUP(C1803,Hoja2!$D$2:$N$5000,2,FALSE)</f>
        <v>Otros</v>
      </c>
      <c r="E1803" s="215">
        <f>VLOOKUP(C1803,Hoja2!$D$2:$N$5000,3,FALSE)</f>
        <v>6</v>
      </c>
      <c r="F1803" s="217">
        <f>VLOOKUP(C1803,Hoja2!$D$2:$N$5000,4,FALSE)</f>
        <v>44409</v>
      </c>
      <c r="G1803" s="217">
        <f>VLOOKUP(C1803,Hoja2!$D$2:$N$5000,5,FALSE)</f>
        <v>45657</v>
      </c>
      <c r="H1803" s="218">
        <f>VLOOKUP(C1803,Hoja2!$D$2:$N$5000,6,FALSE)</f>
        <v>0.121998</v>
      </c>
      <c r="I1803" s="218">
        <f>VLOOKUP(C1803,Hoja2!$D$2:$N$5000,7,FALSE)</f>
        <v>0.29695500000000002</v>
      </c>
      <c r="J1803" s="218">
        <f>VLOOKUP(C1803,Hoja2!$D$2:$N$5000,8,FALSE)</f>
        <v>0.43559999999999999</v>
      </c>
      <c r="K1803" s="218">
        <f>VLOOKUP(C1803,Hoja2!$D$2:$N$5000,9,FALSE)</f>
        <v>0.320635</v>
      </c>
      <c r="L1803" s="218">
        <f>VLOOKUP(C1803,Hoja2!$D$2:$N$5000,10,FALSE)</f>
        <v>98.854150000000004</v>
      </c>
      <c r="M1803" s="218">
        <f>VLOOKUP(C1803,Hoja2!$D$2:$N$5000,11,FALSE)</f>
        <v>17.578188999999998</v>
      </c>
    </row>
    <row r="1804" spans="1:13">
      <c r="A1804" s="529"/>
      <c r="B1804" s="529"/>
      <c r="C1804" s="401" t="s">
        <v>5602</v>
      </c>
      <c r="D1804" s="221" t="str">
        <f>VLOOKUP(C1804,Hoja2!$D$2:$N$5000,2,FALSE)</f>
        <v>Agroindustria</v>
      </c>
      <c r="E1804" s="215">
        <f>VLOOKUP(C1804,Hoja2!$D$2:$N$5000,3,FALSE)</f>
        <v>2</v>
      </c>
      <c r="F1804" s="217">
        <f>VLOOKUP(C1804,Hoja2!$D$2:$N$5000,4,FALSE)</f>
        <v>43709</v>
      </c>
      <c r="G1804" s="217">
        <f>VLOOKUP(C1804,Hoja2!$D$2:$N$5000,5,FALSE)</f>
        <v>44926</v>
      </c>
      <c r="H1804" s="218">
        <f>VLOOKUP(C1804,Hoja2!$D$2:$N$5000,6,FALSE)</f>
        <v>4.1213E-2</v>
      </c>
      <c r="I1804" s="218">
        <f>VLOOKUP(C1804,Hoja2!$D$2:$N$5000,7,FALSE)</f>
        <v>0.14194799999999999</v>
      </c>
      <c r="J1804" s="218">
        <f>VLOOKUP(C1804,Hoja2!$D$2:$N$5000,8,FALSE)</f>
        <v>0.22367999999999999</v>
      </c>
      <c r="K1804" s="218">
        <f>VLOOKUP(C1804,Hoja2!$D$2:$N$5000,9,FALSE)</f>
        <v>0.23222100000000001</v>
      </c>
      <c r="L1804" s="218">
        <f>VLOOKUP(C1804,Hoja2!$D$2:$N$5000,10,FALSE)</f>
        <v>24.380172000000002</v>
      </c>
      <c r="M1804" s="218">
        <f>VLOOKUP(C1804,Hoja2!$D$2:$N$5000,11,FALSE)</f>
        <v>38.443832999999998</v>
      </c>
    </row>
    <row r="1805" spans="1:13" ht="12.75">
      <c r="A1805" s="530" t="s">
        <v>4080</v>
      </c>
      <c r="B1805" s="531"/>
      <c r="C1805" s="531"/>
      <c r="D1805" s="531"/>
      <c r="E1805" s="531"/>
      <c r="F1805" s="531"/>
      <c r="G1805" s="532"/>
      <c r="H1805" s="195">
        <f>+Hoja3!S8</f>
        <v>0.15301999999999999</v>
      </c>
      <c r="I1805" s="195">
        <f>+Hoja3!T8</f>
        <v>0.62126400000000004</v>
      </c>
      <c r="J1805"/>
      <c r="K1805"/>
      <c r="L1805" s="195">
        <f>+Hoja3!W8</f>
        <v>22241.614686000001</v>
      </c>
      <c r="M1805" s="195">
        <f>+Hoja3!X8</f>
        <v>17.632441</v>
      </c>
    </row>
    <row r="1806" spans="1:13">
      <c r="A1806" s="536"/>
      <c r="B1806" s="537"/>
      <c r="C1806" s="537"/>
      <c r="D1806" s="537"/>
      <c r="E1806" s="537"/>
      <c r="F1806" s="537"/>
      <c r="G1806" s="537"/>
      <c r="H1806" s="537"/>
      <c r="I1806" s="537"/>
      <c r="J1806" s="537"/>
      <c r="K1806" s="537"/>
      <c r="L1806" s="537"/>
      <c r="M1806" s="538"/>
    </row>
    <row r="1807" spans="1:13">
      <c r="A1807" s="528" t="s">
        <v>4081</v>
      </c>
      <c r="B1807" s="528" t="s">
        <v>3817</v>
      </c>
      <c r="C1807" s="401" t="s">
        <v>4976</v>
      </c>
      <c r="D1807" s="329" t="str">
        <f>VLOOKUP(C1807,Hoja2!$D$2:$N$5000,2,FALSE)</f>
        <v>Minería</v>
      </c>
      <c r="E1807" s="326">
        <f>VLOOKUP(C1807,Hoja2!$D$2:$N$5000,3,FALSE)</f>
        <v>8</v>
      </c>
      <c r="F1807" s="327">
        <f>VLOOKUP(C1807,Hoja2!$D$2:$N$5000,4,FALSE)</f>
        <v>43678</v>
      </c>
      <c r="G1807" s="327">
        <f>VLOOKUP(C1807,Hoja2!$D$2:$N$5000,5,FALSE)</f>
        <v>44681</v>
      </c>
      <c r="H1807" s="328">
        <f>VLOOKUP(C1807,Hoja2!$D$2:$N$5000,6,FALSE)</f>
        <v>0.215001</v>
      </c>
      <c r="I1807" s="328">
        <f>VLOOKUP(C1807,Hoja2!$D$2:$N$5000,7,FALSE)</f>
        <v>0.66024700000000003</v>
      </c>
      <c r="J1807" s="328">
        <f>VLOOKUP(C1807,Hoja2!$D$2:$N$5000,8,FALSE)</f>
        <v>0.28395999999999999</v>
      </c>
      <c r="K1807" s="328">
        <f>VLOOKUP(C1807,Hoja2!$D$2:$N$5000,9,FALSE)</f>
        <v>0.27979799999999999</v>
      </c>
      <c r="L1807" s="328">
        <f>VLOOKUP(C1807,Hoja2!$D$2:$N$5000,10,FALSE)</f>
        <v>144.96470299999999</v>
      </c>
      <c r="M1807" s="328">
        <f>VLOOKUP(C1807,Hoja2!$D$2:$N$5000,11,FALSE)</f>
        <v>16.508704000000002</v>
      </c>
    </row>
    <row r="1808" spans="1:13">
      <c r="A1808" s="529"/>
      <c r="B1808" s="529"/>
      <c r="C1808" s="401" t="s">
        <v>7268</v>
      </c>
      <c r="D1808" s="329" t="str">
        <f>VLOOKUP(C1808,Hoja2!$D$2:$N$5000,2,FALSE)</f>
        <v>Otros</v>
      </c>
      <c r="E1808" s="326">
        <f>VLOOKUP(C1808,Hoja2!$D$2:$N$5000,3,FALSE)</f>
        <v>8</v>
      </c>
      <c r="F1808" s="327">
        <f>VLOOKUP(C1808,Hoja2!$D$2:$N$5000,4,FALSE)</f>
        <v>44409</v>
      </c>
      <c r="G1808" s="327">
        <f>VLOOKUP(C1808,Hoja2!$D$2:$N$5000,5,FALSE)</f>
        <v>45657</v>
      </c>
      <c r="H1808" s="328">
        <f>VLOOKUP(C1808,Hoja2!$D$2:$N$5000,6,FALSE)</f>
        <v>4.0377999999999997E-2</v>
      </c>
      <c r="I1808" s="328">
        <f>VLOOKUP(C1808,Hoja2!$D$2:$N$5000,7,FALSE)</f>
        <v>0.118163</v>
      </c>
      <c r="J1808" s="328">
        <f>VLOOKUP(C1808,Hoja2!$D$2:$N$5000,8,FALSE)</f>
        <v>0.18831800000000001</v>
      </c>
      <c r="K1808" s="328">
        <f>VLOOKUP(C1808,Hoja2!$D$2:$N$5000,9,FALSE)</f>
        <v>6.2177000000000003E-2</v>
      </c>
      <c r="L1808" s="328">
        <f>VLOOKUP(C1808,Hoja2!$D$2:$N$5000,10,FALSE)</f>
        <v>17.199555</v>
      </c>
      <c r="M1808" s="328">
        <f>VLOOKUP(C1808,Hoja2!$D$2:$N$5000,11,FALSE)</f>
        <v>19.046410000000002</v>
      </c>
    </row>
    <row r="1809" spans="1:13">
      <c r="A1809" s="529"/>
      <c r="B1809" s="529"/>
      <c r="C1809" s="401" t="s">
        <v>6924</v>
      </c>
      <c r="D1809" s="329" t="str">
        <f>VLOOKUP(C1809,Hoja2!$D$2:$N$5000,2,FALSE)</f>
        <v>Otros</v>
      </c>
      <c r="E1809" s="326">
        <f>VLOOKUP(C1809,Hoja2!$D$2:$N$5000,3,FALSE)</f>
        <v>8</v>
      </c>
      <c r="F1809" s="327">
        <f>VLOOKUP(C1809,Hoja2!$D$2:$N$5000,4,FALSE)</f>
        <v>44256</v>
      </c>
      <c r="G1809" s="327">
        <f>VLOOKUP(C1809,Hoja2!$D$2:$N$5000,5,FALSE)</f>
        <v>44926</v>
      </c>
      <c r="H1809" s="328">
        <f>VLOOKUP(C1809,Hoja2!$D$2:$N$5000,6,FALSE)</f>
        <v>0.197877</v>
      </c>
      <c r="I1809" s="328">
        <f>VLOOKUP(C1809,Hoja2!$D$2:$N$5000,7,FALSE)</f>
        <v>0.65464900000000004</v>
      </c>
      <c r="J1809" s="328">
        <f>VLOOKUP(C1809,Hoja2!$D$2:$N$5000,8,FALSE)</f>
        <v>0.32930920000000002</v>
      </c>
      <c r="K1809" s="328">
        <f>VLOOKUP(C1809,Hoja2!$D$2:$N$5000,9,FALSE)</f>
        <v>0.34197499999999997</v>
      </c>
      <c r="L1809" s="328">
        <f>VLOOKUP(C1809,Hoja2!$D$2:$N$5000,10,FALSE)</f>
        <v>166.65380999999999</v>
      </c>
      <c r="M1809" s="328">
        <f>VLOOKUP(C1809,Hoja2!$D$2:$N$5000,11,FALSE)</f>
        <v>14.912705000000001</v>
      </c>
    </row>
    <row r="1810" spans="1:13">
      <c r="A1810" s="529"/>
      <c r="B1810" s="529"/>
      <c r="C1810" s="401" t="s">
        <v>3186</v>
      </c>
      <c r="D1810" s="329" t="str">
        <f>VLOOKUP(C1810,Hoja2!$D$2:$N$5000,2,FALSE)</f>
        <v>Minería</v>
      </c>
      <c r="E1810" s="326">
        <f>VLOOKUP(C1810,Hoja2!$D$2:$N$5000,3,FALSE)</f>
        <v>8</v>
      </c>
      <c r="F1810" s="327">
        <f>VLOOKUP(C1810,Hoja2!$D$2:$N$5000,4,FALSE)</f>
        <v>43344</v>
      </c>
      <c r="G1810" s="327">
        <f>VLOOKUP(C1810,Hoja2!$D$2:$N$5000,5,FALSE)</f>
        <v>44074</v>
      </c>
      <c r="H1810" s="328">
        <f>VLOOKUP(C1810,Hoja2!$D$2:$N$5000,6,FALSE)</f>
        <v>0.19003500000000001</v>
      </c>
      <c r="I1810" s="328">
        <f>VLOOKUP(C1810,Hoja2!$D$2:$N$5000,7,FALSE)</f>
        <v>0.66526700000000005</v>
      </c>
      <c r="J1810" s="328">
        <f>VLOOKUP(C1810,Hoja2!$D$2:$N$5000,8,FALSE)</f>
        <v>2.2315008000000001</v>
      </c>
      <c r="K1810" s="328">
        <f>VLOOKUP(C1810,Hoja2!$D$2:$N$5000,9,FALSE)</f>
        <v>2.3109220000000001</v>
      </c>
      <c r="L1810" s="328">
        <f>VLOOKUP(C1810,Hoja2!$D$2:$N$5000,10,FALSE)</f>
        <v>1147.8286310000001</v>
      </c>
      <c r="M1810" s="328">
        <f>VLOOKUP(C1810,Hoja2!$D$2:$N$5000,11,FALSE)</f>
        <v>12.198204</v>
      </c>
    </row>
    <row r="1811" spans="1:13">
      <c r="A1811" s="529"/>
      <c r="B1811" s="529"/>
      <c r="C1811" s="401" t="s">
        <v>6732</v>
      </c>
      <c r="D1811" s="329" t="str">
        <f>VLOOKUP(C1811,Hoja2!$D$2:$N$5000,2,FALSE)</f>
        <v>Bebidas</v>
      </c>
      <c r="E1811" s="326">
        <f>VLOOKUP(C1811,Hoja2!$D$2:$N$5000,3,FALSE)</f>
        <v>8</v>
      </c>
      <c r="F1811" s="327">
        <f>VLOOKUP(C1811,Hoja2!$D$2:$N$5000,4,FALSE)</f>
        <v>44166</v>
      </c>
      <c r="G1811" s="327">
        <f>VLOOKUP(C1811,Hoja2!$D$2:$N$5000,5,FALSE)</f>
        <v>45046</v>
      </c>
      <c r="H1811" s="328">
        <f>VLOOKUP(C1811,Hoja2!$D$2:$N$5000,6,FALSE)</f>
        <v>2.0237000000000002E-2</v>
      </c>
      <c r="I1811" s="328">
        <f>VLOOKUP(C1811,Hoja2!$D$2:$N$5000,7,FALSE)</f>
        <v>0.202461</v>
      </c>
      <c r="J1811" s="328">
        <f>VLOOKUP(C1811,Hoja2!$D$2:$N$5000,8,FALSE)</f>
        <v>0.24731839999999999</v>
      </c>
      <c r="K1811" s="328">
        <f>VLOOKUP(C1811,Hoja2!$D$2:$N$5000,9,FALSE)</f>
        <v>2.0726000000000001E-2</v>
      </c>
      <c r="L1811" s="328">
        <f>VLOOKUP(C1811,Hoja2!$D$2:$N$5000,10,FALSE)</f>
        <v>38.743164999999998</v>
      </c>
      <c r="M1811" s="328">
        <f>VLOOKUP(C1811,Hoja2!$D$2:$N$5000,11,FALSE)</f>
        <v>12.006734</v>
      </c>
    </row>
    <row r="1812" spans="1:13">
      <c r="A1812" s="529"/>
      <c r="B1812" s="529"/>
      <c r="C1812" s="401" t="s">
        <v>6390</v>
      </c>
      <c r="D1812" s="329" t="str">
        <f>VLOOKUP(C1812,Hoja2!$D$2:$N$5000,2,FALSE)</f>
        <v>Agroindustria</v>
      </c>
      <c r="E1812" s="326">
        <f>VLOOKUP(C1812,Hoja2!$D$2:$N$5000,3,FALSE)</f>
        <v>8</v>
      </c>
      <c r="F1812" s="327">
        <f>VLOOKUP(C1812,Hoja2!$D$2:$N$5000,4,FALSE)</f>
        <v>44044</v>
      </c>
      <c r="G1812" s="327">
        <f>VLOOKUP(C1812,Hoja2!$D$2:$N$5000,5,FALSE)</f>
        <v>45138</v>
      </c>
      <c r="H1812" s="328">
        <f>VLOOKUP(C1812,Hoja2!$D$2:$N$5000,6,FALSE)</f>
        <v>3.8531000000000003E-2</v>
      </c>
      <c r="I1812" s="328">
        <f>VLOOKUP(C1812,Hoja2!$D$2:$N$5000,7,FALSE)</f>
        <v>0.44899</v>
      </c>
      <c r="J1812" s="328">
        <f>VLOOKUP(C1812,Hoja2!$D$2:$N$5000,8,FALSE)</f>
        <v>0.2396692</v>
      </c>
      <c r="K1812" s="328">
        <f>VLOOKUP(C1812,Hoja2!$D$2:$N$5000,9,FALSE)</f>
        <v>0.134717</v>
      </c>
      <c r="L1812" s="328">
        <f>VLOOKUP(C1812,Hoja2!$D$2:$N$5000,10,FALSE)</f>
        <v>83.18141</v>
      </c>
      <c r="M1812" s="328">
        <f>VLOOKUP(C1812,Hoja2!$D$2:$N$5000,11,FALSE)</f>
        <v>15.319356000000001</v>
      </c>
    </row>
    <row r="1813" spans="1:13">
      <c r="A1813" s="529"/>
      <c r="B1813" s="529"/>
      <c r="C1813" s="401" t="s">
        <v>5762</v>
      </c>
      <c r="D1813" s="329" t="str">
        <f>VLOOKUP(C1813,Hoja2!$D$2:$N$5000,2,FALSE)</f>
        <v>Agroindustria</v>
      </c>
      <c r="E1813" s="326">
        <f>VLOOKUP(C1813,Hoja2!$D$2:$N$5000,3,FALSE)</f>
        <v>8</v>
      </c>
      <c r="F1813" s="327">
        <f>VLOOKUP(C1813,Hoja2!$D$2:$N$5000,4,FALSE)</f>
        <v>43770</v>
      </c>
      <c r="G1813" s="327">
        <f>VLOOKUP(C1813,Hoja2!$D$2:$N$5000,5,FALSE)</f>
        <v>44681</v>
      </c>
      <c r="H1813" s="328">
        <f>VLOOKUP(C1813,Hoja2!$D$2:$N$5000,6,FALSE)</f>
        <v>0.20375299999999999</v>
      </c>
      <c r="I1813" s="328">
        <f>VLOOKUP(C1813,Hoja2!$D$2:$N$5000,7,FALSE)</f>
        <v>0.83609999999999995</v>
      </c>
      <c r="J1813" s="328">
        <f>VLOOKUP(C1813,Hoja2!$D$2:$N$5000,8,FALSE)</f>
        <v>7.3090799999999997E-2</v>
      </c>
      <c r="K1813" s="328">
        <f>VLOOKUP(C1813,Hoja2!$D$2:$N$5000,9,FALSE)</f>
        <v>7.2539999999999993E-2</v>
      </c>
      <c r="L1813" s="328">
        <f>VLOOKUP(C1813,Hoja2!$D$2:$N$5000,10,FALSE)</f>
        <v>47.244213999999999</v>
      </c>
      <c r="M1813" s="328">
        <f>VLOOKUP(C1813,Hoja2!$D$2:$N$5000,11,FALSE)</f>
        <v>15.196319000000001</v>
      </c>
    </row>
    <row r="1814" spans="1:13">
      <c r="A1814" s="529"/>
      <c r="B1814" s="529"/>
      <c r="C1814" s="401" t="s">
        <v>5706</v>
      </c>
      <c r="D1814" s="329" t="str">
        <f>VLOOKUP(C1814,Hoja2!$D$2:$N$5000,2,FALSE)</f>
        <v>Comercio</v>
      </c>
      <c r="E1814" s="326">
        <f>VLOOKUP(C1814,Hoja2!$D$2:$N$5000,3,FALSE)</f>
        <v>8</v>
      </c>
      <c r="F1814" s="327">
        <f>VLOOKUP(C1814,Hoja2!$D$2:$N$5000,4,FALSE)</f>
        <v>44228</v>
      </c>
      <c r="G1814" s="327">
        <f>VLOOKUP(C1814,Hoja2!$D$2:$N$5000,5,FALSE)</f>
        <v>45291</v>
      </c>
      <c r="H1814" s="328">
        <f>VLOOKUP(C1814,Hoja2!$D$2:$N$5000,6,FALSE)</f>
        <v>0.105933</v>
      </c>
      <c r="I1814" s="328">
        <f>VLOOKUP(C1814,Hoja2!$D$2:$N$5000,7,FALSE)</f>
        <v>0.236287</v>
      </c>
      <c r="J1814" s="328">
        <f>VLOOKUP(C1814,Hoja2!$D$2:$N$5000,8,FALSE)</f>
        <v>2.4357199999999999E-2</v>
      </c>
      <c r="K1814" s="328">
        <f>VLOOKUP(C1814,Hoja2!$D$2:$N$5000,9,FALSE)</f>
        <v>2.0726000000000001E-2</v>
      </c>
      <c r="L1814" s="328">
        <f>VLOOKUP(C1814,Hoja2!$D$2:$N$5000,10,FALSE)</f>
        <v>4.4479819999999997</v>
      </c>
      <c r="M1814" s="328">
        <f>VLOOKUP(C1814,Hoja2!$D$2:$N$5000,11,FALSE)</f>
        <v>22.153216</v>
      </c>
    </row>
    <row r="1815" spans="1:13">
      <c r="A1815" s="529"/>
      <c r="B1815" s="529"/>
      <c r="C1815" s="401" t="s">
        <v>7269</v>
      </c>
      <c r="D1815" s="329" t="str">
        <f>VLOOKUP(C1815,Hoja2!$D$2:$N$5000,2,FALSE)</f>
        <v>Otros</v>
      </c>
      <c r="E1815" s="326">
        <f>VLOOKUP(C1815,Hoja2!$D$2:$N$5000,3,FALSE)</f>
        <v>8</v>
      </c>
      <c r="F1815" s="327">
        <f>VLOOKUP(C1815,Hoja2!$D$2:$N$5000,4,FALSE)</f>
        <v>44409</v>
      </c>
      <c r="G1815" s="327">
        <f>VLOOKUP(C1815,Hoja2!$D$2:$N$5000,5,FALSE)</f>
        <v>45657</v>
      </c>
      <c r="H1815" s="328">
        <f>VLOOKUP(C1815,Hoja2!$D$2:$N$5000,6,FALSE)</f>
        <v>1.0000999999999999E-2</v>
      </c>
      <c r="I1815" s="328">
        <f>VLOOKUP(C1815,Hoja2!$D$2:$N$5000,7,FALSE)</f>
        <v>0.17824100000000001</v>
      </c>
      <c r="J1815" s="328">
        <f>VLOOKUP(C1815,Hoja2!$D$2:$N$5000,8,FALSE)</f>
        <v>0.27209359999999999</v>
      </c>
      <c r="K1815" s="328">
        <f>VLOOKUP(C1815,Hoja2!$D$2:$N$5000,9,FALSE)</f>
        <v>0</v>
      </c>
      <c r="L1815" s="328">
        <f>VLOOKUP(C1815,Hoja2!$D$2:$N$5000,10,FALSE)</f>
        <v>37.485675000000001</v>
      </c>
      <c r="M1815" s="328">
        <f>VLOOKUP(C1815,Hoja2!$D$2:$N$5000,11,FALSE)</f>
        <v>10.16</v>
      </c>
    </row>
    <row r="1816" spans="1:13">
      <c r="A1816" s="529"/>
      <c r="B1816" s="529"/>
      <c r="C1816" s="401" t="s">
        <v>5766</v>
      </c>
      <c r="D1816" s="329" t="str">
        <f>VLOOKUP(C1816,Hoja2!$D$2:$N$5000,2,FALSE)</f>
        <v>Otros</v>
      </c>
      <c r="E1816" s="326">
        <f>VLOOKUP(C1816,Hoja2!$D$2:$N$5000,3,FALSE)</f>
        <v>8</v>
      </c>
      <c r="F1816" s="327">
        <f>VLOOKUP(C1816,Hoja2!$D$2:$N$5000,4,FALSE)</f>
        <v>43770</v>
      </c>
      <c r="G1816" s="327">
        <f>VLOOKUP(C1816,Hoja2!$D$2:$N$5000,5,FALSE)</f>
        <v>44681</v>
      </c>
      <c r="H1816" s="328">
        <f>VLOOKUP(C1816,Hoja2!$D$2:$N$5000,6,FALSE)</f>
        <v>0.210172</v>
      </c>
      <c r="I1816" s="328">
        <f>VLOOKUP(C1816,Hoja2!$D$2:$N$5000,7,FALSE)</f>
        <v>0.33178000000000002</v>
      </c>
      <c r="J1816" s="328">
        <f>VLOOKUP(C1816,Hoja2!$D$2:$N$5000,8,FALSE)</f>
        <v>0.4172728</v>
      </c>
      <c r="K1816" s="328">
        <f>VLOOKUP(C1816,Hoja2!$D$2:$N$5000,9,FALSE)</f>
        <v>0.35233799999999998</v>
      </c>
      <c r="L1816" s="328">
        <f>VLOOKUP(C1816,Hoja2!$D$2:$N$5000,10,FALSE)</f>
        <v>107.032151</v>
      </c>
      <c r="M1816" s="328">
        <f>VLOOKUP(C1816,Hoja2!$D$2:$N$5000,11,FALSE)</f>
        <v>19.996734</v>
      </c>
    </row>
    <row r="1817" spans="1:13">
      <c r="A1817" s="529"/>
      <c r="B1817" s="529"/>
      <c r="C1817" s="401" t="s">
        <v>2289</v>
      </c>
      <c r="D1817" s="329" t="str">
        <f>VLOOKUP(C1817,Hoja2!$D$2:$N$5000,2,FALSE)</f>
        <v>Otros</v>
      </c>
      <c r="E1817" s="326">
        <f>VLOOKUP(C1817,Hoja2!$D$2:$N$5000,3,FALSE)</f>
        <v>8</v>
      </c>
      <c r="F1817" s="327">
        <f>VLOOKUP(C1817,Hoja2!$D$2:$N$5000,4,FALSE)</f>
        <v>44409</v>
      </c>
      <c r="G1817" s="327">
        <f>VLOOKUP(C1817,Hoja2!$D$2:$N$5000,5,FALSE)</f>
        <v>45291</v>
      </c>
      <c r="H1817" s="328">
        <f>VLOOKUP(C1817,Hoja2!$D$2:$N$5000,6,FALSE)</f>
        <v>0.21057500000000001</v>
      </c>
      <c r="I1817" s="328">
        <f>VLOOKUP(C1817,Hoja2!$D$2:$N$5000,7,FALSE)</f>
        <v>0.87971699999999997</v>
      </c>
      <c r="J1817" s="328">
        <f>VLOOKUP(C1817,Hoja2!$D$2:$N$5000,8,FALSE)</f>
        <v>1.8733636</v>
      </c>
      <c r="K1817" s="328">
        <f>VLOOKUP(C1817,Hoja2!$D$2:$N$5000,9,FALSE)</f>
        <v>1.937859</v>
      </c>
      <c r="L1817" s="328">
        <f>VLOOKUP(C1817,Hoja2!$D$2:$N$5000,10,FALSE)</f>
        <v>1274.2427580000001</v>
      </c>
      <c r="M1817" s="328">
        <f>VLOOKUP(C1817,Hoja2!$D$2:$N$5000,11,FALSE)</f>
        <v>12.031696</v>
      </c>
    </row>
    <row r="1818" spans="1:13">
      <c r="A1818" s="529"/>
      <c r="B1818" s="529"/>
      <c r="C1818" s="401" t="s">
        <v>3513</v>
      </c>
      <c r="D1818" s="329" t="str">
        <f>VLOOKUP(C1818,Hoja2!$D$2:$N$5000,2,FALSE)</f>
        <v>Minería</v>
      </c>
      <c r="E1818" s="326">
        <f>VLOOKUP(C1818,Hoja2!$D$2:$N$5000,3,FALSE)</f>
        <v>8</v>
      </c>
      <c r="F1818" s="327">
        <f>VLOOKUP(C1818,Hoja2!$D$2:$N$5000,4,FALSE)</f>
        <v>43466</v>
      </c>
      <c r="G1818" s="327">
        <f>VLOOKUP(C1818,Hoja2!$D$2:$N$5000,5,FALSE)</f>
        <v>44316</v>
      </c>
      <c r="H1818" s="328">
        <f>VLOOKUP(C1818,Hoja2!$D$2:$N$5000,6,FALSE)</f>
        <v>0.21023900000000001</v>
      </c>
      <c r="I1818" s="328">
        <f>VLOOKUP(C1818,Hoja2!$D$2:$N$5000,7,FALSE)</f>
        <v>0.71434500000000001</v>
      </c>
      <c r="J1818" s="328">
        <f>VLOOKUP(C1818,Hoja2!$D$2:$N$5000,8,FALSE)</f>
        <v>0.32401400000000002</v>
      </c>
      <c r="K1818" s="328">
        <f>VLOOKUP(C1818,Hoja2!$D$2:$N$5000,9,FALSE)</f>
        <v>0.30052400000000001</v>
      </c>
      <c r="L1818" s="328">
        <f>VLOOKUP(C1818,Hoja2!$D$2:$N$5000,10,FALSE)</f>
        <v>178.968898</v>
      </c>
      <c r="M1818" s="328">
        <f>VLOOKUP(C1818,Hoja2!$D$2:$N$5000,11,FALSE)</f>
        <v>16.640547999999999</v>
      </c>
    </row>
    <row r="1819" spans="1:13">
      <c r="A1819" s="529"/>
      <c r="B1819" s="529"/>
      <c r="C1819" s="401" t="s">
        <v>3611</v>
      </c>
      <c r="D1819" s="329" t="str">
        <f>VLOOKUP(C1819,Hoja2!$D$2:$N$5000,2,FALSE)</f>
        <v>Minería</v>
      </c>
      <c r="E1819" s="326">
        <f>VLOOKUP(C1819,Hoja2!$D$2:$N$5000,3,FALSE)</f>
        <v>8</v>
      </c>
      <c r="F1819" s="327">
        <f>VLOOKUP(C1819,Hoja2!$D$2:$N$5000,4,FALSE)</f>
        <v>43497</v>
      </c>
      <c r="G1819" s="327">
        <f>VLOOKUP(C1819,Hoja2!$D$2:$N$5000,5,FALSE)</f>
        <v>44583</v>
      </c>
      <c r="H1819" s="328">
        <f>VLOOKUP(C1819,Hoja2!$D$2:$N$5000,6,FALSE)</f>
        <v>0.206238</v>
      </c>
      <c r="I1819" s="328">
        <f>VLOOKUP(C1819,Hoja2!$D$2:$N$5000,7,FALSE)</f>
        <v>0.47070299999999998</v>
      </c>
      <c r="J1819" s="328">
        <f>VLOOKUP(C1819,Hoja2!$D$2:$N$5000,8,FALSE)</f>
        <v>0.26734720000000001</v>
      </c>
      <c r="K1819" s="328">
        <f>VLOOKUP(C1819,Hoja2!$D$2:$N$5000,9,FALSE)</f>
        <v>0.26943499999999998</v>
      </c>
      <c r="L1819" s="328">
        <f>VLOOKUP(C1819,Hoja2!$D$2:$N$5000,10,FALSE)</f>
        <v>97.294398000000001</v>
      </c>
      <c r="M1819" s="328">
        <f>VLOOKUP(C1819,Hoja2!$D$2:$N$5000,11,FALSE)</f>
        <v>20.584889</v>
      </c>
    </row>
    <row r="1820" spans="1:13">
      <c r="A1820" s="529"/>
      <c r="B1820" s="529"/>
      <c r="C1820" s="401" t="s">
        <v>4464</v>
      </c>
      <c r="D1820" s="329" t="str">
        <f>VLOOKUP(C1820,Hoja2!$D$2:$N$5000,2,FALSE)</f>
        <v>Otros</v>
      </c>
      <c r="E1820" s="326">
        <f>VLOOKUP(C1820,Hoja2!$D$2:$N$5000,3,FALSE)</f>
        <v>8</v>
      </c>
      <c r="F1820" s="327">
        <f>VLOOKUP(C1820,Hoja2!$D$2:$N$5000,4,FALSE)</f>
        <v>43556</v>
      </c>
      <c r="G1820" s="327">
        <f>VLOOKUP(C1820,Hoja2!$D$2:$N$5000,5,FALSE)</f>
        <v>44620</v>
      </c>
      <c r="H1820" s="328">
        <f>VLOOKUP(C1820,Hoja2!$D$2:$N$5000,6,FALSE)</f>
        <v>0.25182700000000002</v>
      </c>
      <c r="I1820" s="328">
        <f>VLOOKUP(C1820,Hoja2!$D$2:$N$5000,7,FALSE)</f>
        <v>0.55195899999999998</v>
      </c>
      <c r="J1820" s="328">
        <f>VLOOKUP(C1820,Hoja2!$D$2:$N$5000,8,FALSE)</f>
        <v>3.14544E-2</v>
      </c>
      <c r="K1820" s="328">
        <f>VLOOKUP(C1820,Hoja2!$D$2:$N$5000,9,FALSE)</f>
        <v>3.1088999999999999E-2</v>
      </c>
      <c r="L1820" s="328">
        <f>VLOOKUP(C1820,Hoja2!$D$2:$N$5000,10,FALSE)</f>
        <v>13.427084000000001</v>
      </c>
      <c r="M1820" s="328">
        <f>VLOOKUP(C1820,Hoja2!$D$2:$N$5000,11,FALSE)</f>
        <v>18.783042999999999</v>
      </c>
    </row>
    <row r="1821" spans="1:13">
      <c r="A1821" s="529"/>
      <c r="B1821" s="529"/>
      <c r="C1821" s="401" t="s">
        <v>6093</v>
      </c>
      <c r="D1821" s="329" t="str">
        <f>VLOOKUP(C1821,Hoja2!$D$2:$N$5000,2,FALSE)</f>
        <v>Construcción</v>
      </c>
      <c r="E1821" s="326">
        <f>VLOOKUP(C1821,Hoja2!$D$2:$N$5000,3,FALSE)</f>
        <v>8</v>
      </c>
      <c r="F1821" s="327">
        <f>VLOOKUP(C1821,Hoja2!$D$2:$N$5000,4,FALSE)</f>
        <v>43862</v>
      </c>
      <c r="G1821" s="327">
        <f>VLOOKUP(C1821,Hoja2!$D$2:$N$5000,5,FALSE)</f>
        <v>44196</v>
      </c>
      <c r="H1821" s="328">
        <f>VLOOKUP(C1821,Hoja2!$D$2:$N$5000,6,FALSE)</f>
        <v>7.6909000000000005E-2</v>
      </c>
      <c r="I1821" s="328">
        <f>VLOOKUP(C1821,Hoja2!$D$2:$N$5000,7,FALSE)</f>
        <v>0.27710600000000002</v>
      </c>
      <c r="J1821" s="328">
        <f>VLOOKUP(C1821,Hoja2!$D$2:$N$5000,8,FALSE)</f>
        <v>0.272318</v>
      </c>
      <c r="K1821" s="328">
        <f>VLOOKUP(C1821,Hoja2!$D$2:$N$5000,9,FALSE)</f>
        <v>3.1088999999999999E-2</v>
      </c>
      <c r="L1821" s="328">
        <f>VLOOKUP(C1821,Hoja2!$D$2:$N$5000,10,FALSE)</f>
        <v>58.353776000000003</v>
      </c>
      <c r="M1821" s="328">
        <f>VLOOKUP(C1821,Hoja2!$D$2:$N$5000,11,FALSE)</f>
        <v>12.420890999999999</v>
      </c>
    </row>
    <row r="1822" spans="1:13">
      <c r="A1822" s="529"/>
      <c r="B1822" s="529"/>
      <c r="C1822" s="401" t="s">
        <v>5760</v>
      </c>
      <c r="D1822" s="329" t="str">
        <f>VLOOKUP(C1822,Hoja2!$D$2:$N$5000,2,FALSE)</f>
        <v>Comercio</v>
      </c>
      <c r="E1822" s="326">
        <f>VLOOKUP(C1822,Hoja2!$D$2:$N$5000,3,FALSE)</f>
        <v>8</v>
      </c>
      <c r="F1822" s="327">
        <f>VLOOKUP(C1822,Hoja2!$D$2:$N$5000,4,FALSE)</f>
        <v>43770</v>
      </c>
      <c r="G1822" s="327">
        <f>VLOOKUP(C1822,Hoja2!$D$2:$N$5000,5,FALSE)</f>
        <v>44681</v>
      </c>
      <c r="H1822" s="328">
        <f>VLOOKUP(C1822,Hoja2!$D$2:$N$5000,6,FALSE)</f>
        <v>0.15093400000000001</v>
      </c>
      <c r="I1822" s="328">
        <f>VLOOKUP(C1822,Hoja2!$D$2:$N$5000,7,FALSE)</f>
        <v>8.3968000000000001E-2</v>
      </c>
      <c r="J1822" s="328">
        <f>VLOOKUP(C1822,Hoja2!$D$2:$N$5000,8,FALSE)</f>
        <v>7.2109199999999998E-2</v>
      </c>
      <c r="K1822" s="328">
        <f>VLOOKUP(C1822,Hoja2!$D$2:$N$5000,9,FALSE)</f>
        <v>6.2177000000000003E-2</v>
      </c>
      <c r="L1822" s="328">
        <f>VLOOKUP(C1822,Hoja2!$D$2:$N$5000,10,FALSE)</f>
        <v>4.6766160000000001</v>
      </c>
      <c r="M1822" s="328">
        <f>VLOOKUP(C1822,Hoja2!$D$2:$N$5000,11,FALSE)</f>
        <v>47.968778</v>
      </c>
    </row>
    <row r="1823" spans="1:13">
      <c r="A1823" s="529"/>
      <c r="B1823" s="529"/>
      <c r="C1823" s="401" t="s">
        <v>4914</v>
      </c>
      <c r="D1823" s="329" t="str">
        <f>VLOOKUP(C1823,Hoja2!$D$2:$N$5000,2,FALSE)</f>
        <v>Agroindustria</v>
      </c>
      <c r="E1823" s="326">
        <f>VLOOKUP(C1823,Hoja2!$D$2:$N$5000,3,FALSE)</f>
        <v>8</v>
      </c>
      <c r="F1823" s="327">
        <f>VLOOKUP(C1823,Hoja2!$D$2:$N$5000,4,FALSE)</f>
        <v>43647</v>
      </c>
      <c r="G1823" s="327">
        <f>VLOOKUP(C1823,Hoja2!$D$2:$N$5000,5,FALSE)</f>
        <v>44681</v>
      </c>
      <c r="H1823" s="328">
        <f>VLOOKUP(C1823,Hoja2!$D$2:$N$5000,6,FALSE)</f>
        <v>0.10104299999999999</v>
      </c>
      <c r="I1823" s="328">
        <f>VLOOKUP(C1823,Hoja2!$D$2:$N$5000,7,FALSE)</f>
        <v>0.44100400000000001</v>
      </c>
      <c r="J1823" s="328">
        <f>VLOOKUP(C1823,Hoja2!$D$2:$N$5000,8,FALSE)</f>
        <v>0.3569484</v>
      </c>
      <c r="K1823" s="328">
        <f>VLOOKUP(C1823,Hoja2!$D$2:$N$5000,9,FALSE)</f>
        <v>0.155443</v>
      </c>
      <c r="L1823" s="328">
        <f>VLOOKUP(C1823,Hoja2!$D$2:$N$5000,10,FALSE)</f>
        <v>121.71672599999999</v>
      </c>
      <c r="M1823" s="328">
        <f>VLOOKUP(C1823,Hoja2!$D$2:$N$5000,11,FALSE)</f>
        <v>14.66522</v>
      </c>
    </row>
    <row r="1824" spans="1:13">
      <c r="A1824" s="529"/>
      <c r="B1824" s="529"/>
      <c r="C1824" s="401" t="s">
        <v>6180</v>
      </c>
      <c r="D1824" s="329" t="str">
        <f>VLOOKUP(C1824,Hoja2!$D$2:$N$5000,2,FALSE)</f>
        <v>Agroindustria</v>
      </c>
      <c r="E1824" s="326">
        <f>VLOOKUP(C1824,Hoja2!$D$2:$N$5000,3,FALSE)</f>
        <v>8</v>
      </c>
      <c r="F1824" s="327">
        <f>VLOOKUP(C1824,Hoja2!$D$2:$N$5000,4,FALSE)</f>
        <v>43922</v>
      </c>
      <c r="G1824" s="327">
        <f>VLOOKUP(C1824,Hoja2!$D$2:$N$5000,5,FALSE)</f>
        <v>45016</v>
      </c>
      <c r="H1824" s="328">
        <f>VLOOKUP(C1824,Hoja2!$D$2:$N$5000,6,FALSE)</f>
        <v>0.16308400000000001</v>
      </c>
      <c r="I1824" s="328">
        <f>VLOOKUP(C1824,Hoja2!$D$2:$N$5000,7,FALSE)</f>
        <v>0.63200800000000001</v>
      </c>
      <c r="J1824" s="328">
        <f>VLOOKUP(C1824,Hoja2!$D$2:$N$5000,8,FALSE)</f>
        <v>0.13007279999999999</v>
      </c>
      <c r="K1824" s="328">
        <f>VLOOKUP(C1824,Hoja2!$D$2:$N$5000,9,FALSE)</f>
        <v>0.12435499999999999</v>
      </c>
      <c r="L1824" s="328">
        <f>VLOOKUP(C1824,Hoja2!$D$2:$N$5000,10,FALSE)</f>
        <v>63.560408000000002</v>
      </c>
      <c r="M1824" s="328">
        <f>VLOOKUP(C1824,Hoja2!$D$2:$N$5000,11,FALSE)</f>
        <v>16.145555999999999</v>
      </c>
    </row>
    <row r="1825" spans="1:13">
      <c r="A1825" s="529"/>
      <c r="B1825" s="529"/>
      <c r="C1825" s="401" t="s">
        <v>3231</v>
      </c>
      <c r="D1825" s="329" t="str">
        <f>VLOOKUP(C1825,Hoja2!$D$2:$N$5000,2,FALSE)</f>
        <v>Otros</v>
      </c>
      <c r="E1825" s="326">
        <f>VLOOKUP(C1825,Hoja2!$D$2:$N$5000,3,FALSE)</f>
        <v>8</v>
      </c>
      <c r="F1825" s="327">
        <f>VLOOKUP(C1825,Hoja2!$D$2:$N$5000,4,FALSE)</f>
        <v>44197</v>
      </c>
      <c r="G1825" s="327">
        <f>VLOOKUP(C1825,Hoja2!$D$2:$N$5000,5,FALSE)</f>
        <v>45291</v>
      </c>
      <c r="H1825" s="328">
        <f>VLOOKUP(C1825,Hoja2!$D$2:$N$5000,6,FALSE)</f>
        <v>7.3171E-2</v>
      </c>
      <c r="I1825" s="328">
        <f>VLOOKUP(C1825,Hoja2!$D$2:$N$5000,7,FALSE)</f>
        <v>0.20456199999999999</v>
      </c>
      <c r="J1825" s="328">
        <f>VLOOKUP(C1825,Hoja2!$D$2:$N$5000,8,FALSE)</f>
        <v>0.26043559999999999</v>
      </c>
      <c r="K1825" s="328">
        <f>VLOOKUP(C1825,Hoja2!$D$2:$N$5000,9,FALSE)</f>
        <v>0.21762000000000001</v>
      </c>
      <c r="L1825" s="328">
        <f>VLOOKUP(C1825,Hoja2!$D$2:$N$5000,10,FALSE)</f>
        <v>41.185397999999999</v>
      </c>
      <c r="M1825" s="328">
        <f>VLOOKUP(C1825,Hoja2!$D$2:$N$5000,11,FALSE)</f>
        <v>23.999811000000001</v>
      </c>
    </row>
    <row r="1826" spans="1:13">
      <c r="A1826" s="529"/>
      <c r="B1826" s="529"/>
      <c r="C1826" s="401" t="s">
        <v>7337</v>
      </c>
      <c r="D1826" s="329" t="str">
        <f>VLOOKUP(C1826,Hoja2!$D$2:$N$5000,2,FALSE)</f>
        <v>Otros</v>
      </c>
      <c r="E1826" s="326">
        <f>VLOOKUP(C1826,Hoja2!$D$2:$N$5000,3,FALSE)</f>
        <v>8</v>
      </c>
      <c r="F1826" s="327">
        <f>VLOOKUP(C1826,Hoja2!$D$2:$N$5000,4,FALSE)</f>
        <v>44440</v>
      </c>
      <c r="G1826" s="327">
        <f>VLOOKUP(C1826,Hoja2!$D$2:$N$5000,5,FALSE)</f>
        <v>45291</v>
      </c>
      <c r="H1826" s="328">
        <f>VLOOKUP(C1826,Hoja2!$D$2:$N$5000,6,FALSE)</f>
        <v>1.0496999999999999E-2</v>
      </c>
      <c r="I1826" s="328">
        <f>VLOOKUP(C1826,Hoja2!$D$2:$N$5000,7,FALSE)</f>
        <v>0.41147899999999998</v>
      </c>
      <c r="J1826" s="328">
        <f>VLOOKUP(C1826,Hoja2!$D$2:$N$5000,8,FALSE)</f>
        <v>0.25319079999999999</v>
      </c>
      <c r="K1826" s="328">
        <f>VLOOKUP(C1826,Hoja2!$D$2:$N$5000,9,FALSE)</f>
        <v>8.2903000000000004E-2</v>
      </c>
      <c r="L1826" s="328">
        <f>VLOOKUP(C1826,Hoja2!$D$2:$N$5000,10,FALSE)</f>
        <v>80.572897999999995</v>
      </c>
      <c r="M1826" s="328">
        <f>VLOOKUP(C1826,Hoja2!$D$2:$N$5000,11,FALSE)</f>
        <v>11.413543000000001</v>
      </c>
    </row>
    <row r="1827" spans="1:13">
      <c r="A1827" s="529"/>
      <c r="B1827" s="529"/>
      <c r="C1827" s="401" t="s">
        <v>7085</v>
      </c>
      <c r="D1827" s="329" t="str">
        <f>VLOOKUP(C1827,Hoja2!$D$2:$N$5000,2,FALSE)</f>
        <v>Minería</v>
      </c>
      <c r="E1827" s="326">
        <f>VLOOKUP(C1827,Hoja2!$D$2:$N$5000,3,FALSE)</f>
        <v>8</v>
      </c>
      <c r="F1827" s="327">
        <f>VLOOKUP(C1827,Hoja2!$D$2:$N$5000,4,FALSE)</f>
        <v>44317</v>
      </c>
      <c r="G1827" s="327">
        <f>VLOOKUP(C1827,Hoja2!$D$2:$N$5000,5,FALSE)</f>
        <v>45291</v>
      </c>
      <c r="H1827" s="328">
        <f>VLOOKUP(C1827,Hoja2!$D$2:$N$5000,6,FALSE)</f>
        <v>0.212925</v>
      </c>
      <c r="I1827" s="328">
        <f>VLOOKUP(C1827,Hoja2!$D$2:$N$5000,7,FALSE)</f>
        <v>0.59387699999999999</v>
      </c>
      <c r="J1827" s="328">
        <f>VLOOKUP(C1827,Hoja2!$D$2:$N$5000,8,FALSE)</f>
        <v>0.13034280000000001</v>
      </c>
      <c r="K1827" s="328">
        <f>VLOOKUP(C1827,Hoja2!$D$2:$N$5000,9,FALSE)</f>
        <v>0.12435499999999999</v>
      </c>
      <c r="L1827" s="328">
        <f>VLOOKUP(C1827,Hoja2!$D$2:$N$5000,10,FALSE)</f>
        <v>59.860684999999997</v>
      </c>
      <c r="M1827" s="328">
        <f>VLOOKUP(C1827,Hoja2!$D$2:$N$5000,11,FALSE)</f>
        <v>14.6614</v>
      </c>
    </row>
    <row r="1828" spans="1:13">
      <c r="A1828" s="529"/>
      <c r="B1828" s="529"/>
      <c r="C1828" s="401" t="s">
        <v>6543</v>
      </c>
      <c r="D1828" s="329" t="str">
        <f>VLOOKUP(C1828,Hoja2!$D$2:$N$5000,2,FALSE)</f>
        <v>Alimentos</v>
      </c>
      <c r="E1828" s="326">
        <f>VLOOKUP(C1828,Hoja2!$D$2:$N$5000,3,FALSE)</f>
        <v>8</v>
      </c>
      <c r="F1828" s="327">
        <f>VLOOKUP(C1828,Hoja2!$D$2:$N$5000,4,FALSE)</f>
        <v>44105</v>
      </c>
      <c r="G1828" s="327">
        <f>VLOOKUP(C1828,Hoja2!$D$2:$N$5000,5,FALSE)</f>
        <v>45199</v>
      </c>
      <c r="H1828" s="328">
        <f>VLOOKUP(C1828,Hoja2!$D$2:$N$5000,6,FALSE)</f>
        <v>0.20380799999999999</v>
      </c>
      <c r="I1828" s="328">
        <f>VLOOKUP(C1828,Hoja2!$D$2:$N$5000,7,FALSE)</f>
        <v>0.60131400000000002</v>
      </c>
      <c r="J1828" s="328">
        <f>VLOOKUP(C1828,Hoja2!$D$2:$N$5000,8,FALSE)</f>
        <v>0.19364039999999999</v>
      </c>
      <c r="K1828" s="328">
        <f>VLOOKUP(C1828,Hoja2!$D$2:$N$5000,9,FALSE)</f>
        <v>0.155443</v>
      </c>
      <c r="L1828" s="328">
        <f>VLOOKUP(C1828,Hoja2!$D$2:$N$5000,10,FALSE)</f>
        <v>90.040447</v>
      </c>
      <c r="M1828" s="328">
        <f>VLOOKUP(C1828,Hoja2!$D$2:$N$5000,11,FALSE)</f>
        <v>14.134225000000001</v>
      </c>
    </row>
    <row r="1829" spans="1:13">
      <c r="A1829" s="529"/>
      <c r="B1829" s="529"/>
      <c r="C1829" s="401" t="s">
        <v>3300</v>
      </c>
      <c r="D1829" s="329" t="str">
        <f>VLOOKUP(C1829,Hoja2!$D$2:$N$5000,2,FALSE)</f>
        <v>Minería</v>
      </c>
      <c r="E1829" s="326">
        <f>VLOOKUP(C1829,Hoja2!$D$2:$N$5000,3,FALSE)</f>
        <v>8</v>
      </c>
      <c r="F1829" s="327">
        <f>VLOOKUP(C1829,Hoja2!$D$2:$N$5000,4,FALSE)</f>
        <v>43374</v>
      </c>
      <c r="G1829" s="327">
        <f>VLOOKUP(C1829,Hoja2!$D$2:$N$5000,5,FALSE)</f>
        <v>44104</v>
      </c>
      <c r="H1829" s="328">
        <f>VLOOKUP(C1829,Hoja2!$D$2:$N$5000,6,FALSE)</f>
        <v>0.21398300000000001</v>
      </c>
      <c r="I1829" s="328">
        <f>VLOOKUP(C1829,Hoja2!$D$2:$N$5000,7,FALSE)</f>
        <v>0.85393799999999997</v>
      </c>
      <c r="J1829" s="328">
        <f>VLOOKUP(C1829,Hoja2!$D$2:$N$5000,8,FALSE)</f>
        <v>0.53523560000000003</v>
      </c>
      <c r="K1829" s="328">
        <f>VLOOKUP(C1829,Hoja2!$D$2:$N$5000,9,FALSE)</f>
        <v>0.54923299999999997</v>
      </c>
      <c r="L1829" s="328">
        <f>VLOOKUP(C1829,Hoja2!$D$2:$N$5000,10,FALSE)</f>
        <v>353.41706799999997</v>
      </c>
      <c r="M1829" s="328">
        <f>VLOOKUP(C1829,Hoja2!$D$2:$N$5000,11,FALSE)</f>
        <v>13.18469</v>
      </c>
    </row>
    <row r="1830" spans="1:13">
      <c r="A1830" s="529"/>
      <c r="B1830" s="529"/>
      <c r="C1830" s="401" t="s">
        <v>5667</v>
      </c>
      <c r="D1830" s="329" t="str">
        <f>VLOOKUP(C1830,Hoja2!$D$2:$N$5000,2,FALSE)</f>
        <v>Minería</v>
      </c>
      <c r="E1830" s="326">
        <f>VLOOKUP(C1830,Hoja2!$D$2:$N$5000,3,FALSE)</f>
        <v>8</v>
      </c>
      <c r="F1830" s="327">
        <f>VLOOKUP(C1830,Hoja2!$D$2:$N$5000,4,FALSE)</f>
        <v>43739</v>
      </c>
      <c r="G1830" s="327">
        <f>VLOOKUP(C1830,Hoja2!$D$2:$N$5000,5,FALSE)</f>
        <v>44681</v>
      </c>
      <c r="H1830" s="328">
        <f>VLOOKUP(C1830,Hoja2!$D$2:$N$5000,6,FALSE)</f>
        <v>0.20955099999999999</v>
      </c>
      <c r="I1830" s="328">
        <f>VLOOKUP(C1830,Hoja2!$D$2:$N$5000,7,FALSE)</f>
        <v>0.59798300000000004</v>
      </c>
      <c r="J1830" s="328">
        <f>VLOOKUP(C1830,Hoja2!$D$2:$N$5000,8,FALSE)</f>
        <v>0.3562824</v>
      </c>
      <c r="K1830" s="328">
        <f>VLOOKUP(C1830,Hoja2!$D$2:$N$5000,9,FALSE)</f>
        <v>0.35233799999999998</v>
      </c>
      <c r="L1830" s="328">
        <f>VLOOKUP(C1830,Hoja2!$D$2:$N$5000,10,FALSE)</f>
        <v>164.7312</v>
      </c>
      <c r="M1830" s="328">
        <f>VLOOKUP(C1830,Hoja2!$D$2:$N$5000,11,FALSE)</f>
        <v>16.905521</v>
      </c>
    </row>
    <row r="1831" spans="1:13">
      <c r="A1831" s="529"/>
      <c r="B1831" s="529"/>
      <c r="C1831" s="401" t="s">
        <v>4974</v>
      </c>
      <c r="D1831" s="329" t="str">
        <f>VLOOKUP(C1831,Hoja2!$D$2:$N$5000,2,FALSE)</f>
        <v>Minería</v>
      </c>
      <c r="E1831" s="326">
        <f>VLOOKUP(C1831,Hoja2!$D$2:$N$5000,3,FALSE)</f>
        <v>8</v>
      </c>
      <c r="F1831" s="327">
        <f>VLOOKUP(C1831,Hoja2!$D$2:$N$5000,4,FALSE)</f>
        <v>43678</v>
      </c>
      <c r="G1831" s="327">
        <f>VLOOKUP(C1831,Hoja2!$D$2:$N$5000,5,FALSE)</f>
        <v>44681</v>
      </c>
      <c r="H1831" s="328">
        <f>VLOOKUP(C1831,Hoja2!$D$2:$N$5000,6,FALSE)</f>
        <v>0.218914</v>
      </c>
      <c r="I1831" s="328">
        <f>VLOOKUP(C1831,Hoja2!$D$2:$N$5000,7,FALSE)</f>
        <v>0.71207900000000002</v>
      </c>
      <c r="J1831" s="328">
        <f>VLOOKUP(C1831,Hoja2!$D$2:$N$5000,8,FALSE)</f>
        <v>0.34980800000000001</v>
      </c>
      <c r="K1831" s="328">
        <f>VLOOKUP(C1831,Hoja2!$D$2:$N$5000,9,FALSE)</f>
        <v>0.34197499999999997</v>
      </c>
      <c r="L1831" s="328">
        <f>VLOOKUP(C1831,Hoja2!$D$2:$N$5000,10,FALSE)</f>
        <v>192.64540099999999</v>
      </c>
      <c r="M1831" s="328">
        <f>VLOOKUP(C1831,Hoja2!$D$2:$N$5000,11,FALSE)</f>
        <v>16.071255000000001</v>
      </c>
    </row>
    <row r="1832" spans="1:13">
      <c r="A1832" s="529"/>
      <c r="B1832" s="529"/>
      <c r="C1832" s="401" t="s">
        <v>7338</v>
      </c>
      <c r="D1832" s="329" t="str">
        <f>VLOOKUP(C1832,Hoja2!$D$2:$N$5000,2,FALSE)</f>
        <v>Otros</v>
      </c>
      <c r="E1832" s="326">
        <f>VLOOKUP(C1832,Hoja2!$D$2:$N$5000,3,FALSE)</f>
        <v>8</v>
      </c>
      <c r="F1832" s="327">
        <f>VLOOKUP(C1832,Hoja2!$D$2:$N$5000,4,FALSE)</f>
        <v>44440</v>
      </c>
      <c r="G1832" s="327">
        <f>VLOOKUP(C1832,Hoja2!$D$2:$N$5000,5,FALSE)</f>
        <v>45657</v>
      </c>
      <c r="H1832" s="328">
        <f>VLOOKUP(C1832,Hoja2!$D$2:$N$5000,6,FALSE)</f>
        <v>0.17365900000000001</v>
      </c>
      <c r="I1832" s="328">
        <f>VLOOKUP(C1832,Hoja2!$D$2:$N$5000,7,FALSE)</f>
        <v>0.14254</v>
      </c>
      <c r="J1832" s="328">
        <f>VLOOKUP(C1832,Hoja2!$D$2:$N$5000,8,FALSE)</f>
        <v>4.7954400000000001E-2</v>
      </c>
      <c r="K1832" s="328">
        <f>VLOOKUP(C1832,Hoja2!$D$2:$N$5000,9,FALSE)</f>
        <v>2.0726000000000001E-2</v>
      </c>
      <c r="L1832" s="328">
        <f>VLOOKUP(C1832,Hoja2!$D$2:$N$5000,10,FALSE)</f>
        <v>5.2793799999999997</v>
      </c>
      <c r="M1832" s="328">
        <f>VLOOKUP(C1832,Hoja2!$D$2:$N$5000,11,FALSE)</f>
        <v>20.624317999999999</v>
      </c>
    </row>
    <row r="1833" spans="1:13">
      <c r="A1833" s="529"/>
      <c r="B1833" s="529"/>
      <c r="C1833" s="401" t="s">
        <v>6348</v>
      </c>
      <c r="D1833" s="329" t="str">
        <f>VLOOKUP(C1833,Hoja2!$D$2:$N$5000,2,FALSE)</f>
        <v>Cerámicos</v>
      </c>
      <c r="E1833" s="326">
        <f>VLOOKUP(C1833,Hoja2!$D$2:$N$5000,3,FALSE)</f>
        <v>8</v>
      </c>
      <c r="F1833" s="327">
        <f>VLOOKUP(C1833,Hoja2!$D$2:$N$5000,4,FALSE)</f>
        <v>44013</v>
      </c>
      <c r="G1833" s="327">
        <f>VLOOKUP(C1833,Hoja2!$D$2:$N$5000,5,FALSE)</f>
        <v>45107</v>
      </c>
      <c r="H1833" s="328">
        <f>VLOOKUP(C1833,Hoja2!$D$2:$N$5000,6,FALSE)</f>
        <v>0.110725</v>
      </c>
      <c r="I1833" s="328">
        <f>VLOOKUP(C1833,Hoja2!$D$2:$N$5000,7,FALSE)</f>
        <v>0.24429000000000001</v>
      </c>
      <c r="J1833" s="328">
        <f>VLOOKUP(C1833,Hoja2!$D$2:$N$5000,8,FALSE)</f>
        <v>0.36793599999999999</v>
      </c>
      <c r="K1833" s="328">
        <f>VLOOKUP(C1833,Hoja2!$D$2:$N$5000,9,FALSE)</f>
        <v>6.2177000000000003E-2</v>
      </c>
      <c r="L1833" s="328">
        <f>VLOOKUP(C1833,Hoja2!$D$2:$N$5000,10,FALSE)</f>
        <v>69.515298000000001</v>
      </c>
      <c r="M1833" s="328">
        <f>VLOOKUP(C1833,Hoja2!$D$2:$N$5000,11,FALSE)</f>
        <v>11.915461000000001</v>
      </c>
    </row>
    <row r="1834" spans="1:13">
      <c r="A1834" s="529"/>
      <c r="B1834" s="529"/>
      <c r="C1834" s="401" t="s">
        <v>4912</v>
      </c>
      <c r="D1834" s="329" t="str">
        <f>VLOOKUP(C1834,Hoja2!$D$2:$N$5000,2,FALSE)</f>
        <v>Minería</v>
      </c>
      <c r="E1834" s="326">
        <f>VLOOKUP(C1834,Hoja2!$D$2:$N$5000,3,FALSE)</f>
        <v>8</v>
      </c>
      <c r="F1834" s="327">
        <f>VLOOKUP(C1834,Hoja2!$D$2:$N$5000,4,FALSE)</f>
        <v>43647</v>
      </c>
      <c r="G1834" s="327">
        <f>VLOOKUP(C1834,Hoja2!$D$2:$N$5000,5,FALSE)</f>
        <v>44681</v>
      </c>
      <c r="H1834" s="328">
        <f>VLOOKUP(C1834,Hoja2!$D$2:$N$5000,6,FALSE)</f>
        <v>0.22037200000000001</v>
      </c>
      <c r="I1834" s="328">
        <f>VLOOKUP(C1834,Hoja2!$D$2:$N$5000,7,FALSE)</f>
        <v>0.755243</v>
      </c>
      <c r="J1834" s="328">
        <f>VLOOKUP(C1834,Hoja2!$D$2:$N$5000,8,FALSE)</f>
        <v>0.76673360000000002</v>
      </c>
      <c r="K1834" s="328">
        <f>VLOOKUP(C1834,Hoja2!$D$2:$N$5000,9,FALSE)</f>
        <v>0.77721600000000002</v>
      </c>
      <c r="L1834" s="328">
        <f>VLOOKUP(C1834,Hoja2!$D$2:$N$5000,10,FALSE)</f>
        <v>447.739216</v>
      </c>
      <c r="M1834" s="328">
        <f>VLOOKUP(C1834,Hoja2!$D$2:$N$5000,11,FALSE)</f>
        <v>17.240354</v>
      </c>
    </row>
    <row r="1835" spans="1:13">
      <c r="A1835" s="529"/>
      <c r="B1835" s="529"/>
      <c r="C1835" s="401" t="s">
        <v>6963</v>
      </c>
      <c r="D1835" s="329" t="str">
        <f>VLOOKUP(C1835,Hoja2!$D$2:$N$5000,2,FALSE)</f>
        <v>Saneamiento</v>
      </c>
      <c r="E1835" s="326">
        <f>VLOOKUP(C1835,Hoja2!$D$2:$N$5000,3,FALSE)</f>
        <v>8</v>
      </c>
      <c r="F1835" s="327">
        <f>VLOOKUP(C1835,Hoja2!$D$2:$N$5000,4,FALSE)</f>
        <v>44287</v>
      </c>
      <c r="G1835" s="327">
        <f>VLOOKUP(C1835,Hoja2!$D$2:$N$5000,5,FALSE)</f>
        <v>45291</v>
      </c>
      <c r="H1835" s="328">
        <f>VLOOKUP(C1835,Hoja2!$D$2:$N$5000,6,FALSE)</f>
        <v>0.213423</v>
      </c>
      <c r="I1835" s="328">
        <f>VLOOKUP(C1835,Hoja2!$D$2:$N$5000,7,FALSE)</f>
        <v>0.82387999999999995</v>
      </c>
      <c r="J1835" s="328">
        <f>VLOOKUP(C1835,Hoja2!$D$2:$N$5000,8,FALSE)</f>
        <v>2.44908E-2</v>
      </c>
      <c r="K1835" s="328">
        <f>VLOOKUP(C1835,Hoja2!$D$2:$N$5000,9,FALSE)</f>
        <v>2.0726000000000001E-2</v>
      </c>
      <c r="L1835" s="328">
        <f>VLOOKUP(C1835,Hoja2!$D$2:$N$5000,10,FALSE)</f>
        <v>15.599112</v>
      </c>
      <c r="M1835" s="328">
        <f>VLOOKUP(C1835,Hoja2!$D$2:$N$5000,11,FALSE)</f>
        <v>12.742642999999999</v>
      </c>
    </row>
    <row r="1836" spans="1:13">
      <c r="A1836" s="529"/>
      <c r="B1836" s="529"/>
      <c r="C1836" s="401" t="s">
        <v>6212</v>
      </c>
      <c r="D1836" s="329" t="str">
        <f>VLOOKUP(C1836,Hoja2!$D$2:$N$5000,2,FALSE)</f>
        <v>Agroindustria</v>
      </c>
      <c r="E1836" s="326">
        <f>VLOOKUP(C1836,Hoja2!$D$2:$N$5000,3,FALSE)</f>
        <v>8</v>
      </c>
      <c r="F1836" s="327">
        <f>VLOOKUP(C1836,Hoja2!$D$2:$N$5000,4,FALSE)</f>
        <v>43952</v>
      </c>
      <c r="G1836" s="327">
        <f>VLOOKUP(C1836,Hoja2!$D$2:$N$5000,5,FALSE)</f>
        <v>45046</v>
      </c>
      <c r="H1836" s="328">
        <f>VLOOKUP(C1836,Hoja2!$D$2:$N$5000,6,FALSE)</f>
        <v>0.146284</v>
      </c>
      <c r="I1836" s="328">
        <f>VLOOKUP(C1836,Hoja2!$D$2:$N$5000,7,FALSE)</f>
        <v>0.53430100000000003</v>
      </c>
      <c r="J1836" s="328">
        <f>VLOOKUP(C1836,Hoja2!$D$2:$N$5000,8,FALSE)</f>
        <v>0.16244439999999999</v>
      </c>
      <c r="K1836" s="328">
        <f>VLOOKUP(C1836,Hoja2!$D$2:$N$5000,9,FALSE)</f>
        <v>0.103629</v>
      </c>
      <c r="L1836" s="328">
        <f>VLOOKUP(C1836,Hoja2!$D$2:$N$5000,10,FALSE)</f>
        <v>67.114635000000007</v>
      </c>
      <c r="M1836" s="328">
        <f>VLOOKUP(C1836,Hoja2!$D$2:$N$5000,11,FALSE)</f>
        <v>15.118005999999999</v>
      </c>
    </row>
    <row r="1837" spans="1:13">
      <c r="A1837" s="529"/>
      <c r="B1837" s="529"/>
      <c r="C1837" s="401" t="s">
        <v>2848</v>
      </c>
      <c r="D1837" s="329" t="str">
        <f>VLOOKUP(C1837,Hoja2!$D$2:$N$5000,2,FALSE)</f>
        <v>Pesquería</v>
      </c>
      <c r="E1837" s="326">
        <f>VLOOKUP(C1837,Hoja2!$D$2:$N$5000,3,FALSE)</f>
        <v>8</v>
      </c>
      <c r="F1837" s="327">
        <f>VLOOKUP(C1837,Hoja2!$D$2:$N$5000,4,FALSE)</f>
        <v>43191</v>
      </c>
      <c r="G1837" s="327">
        <f>VLOOKUP(C1837,Hoja2!$D$2:$N$5000,5,FALSE)</f>
        <v>44651</v>
      </c>
      <c r="H1837" s="328">
        <f>VLOOKUP(C1837,Hoja2!$D$2:$N$5000,6,FALSE)</f>
        <v>0.18110999999999999</v>
      </c>
      <c r="I1837" s="328">
        <f>VLOOKUP(C1837,Hoja2!$D$2:$N$5000,7,FALSE)</f>
        <v>0.46845700000000001</v>
      </c>
      <c r="J1837" s="328">
        <f>VLOOKUP(C1837,Hoja2!$D$2:$N$5000,8,FALSE)</f>
        <v>0.42668159999999999</v>
      </c>
      <c r="K1837" s="328">
        <f>VLOOKUP(C1837,Hoja2!$D$2:$N$5000,9,FALSE)</f>
        <v>0.393789</v>
      </c>
      <c r="L1837" s="328">
        <f>VLOOKUP(C1837,Hoja2!$D$2:$N$5000,10,FALSE)</f>
        <v>154.52578500000001</v>
      </c>
      <c r="M1837" s="328">
        <f>VLOOKUP(C1837,Hoja2!$D$2:$N$5000,11,FALSE)</f>
        <v>21.081568000000001</v>
      </c>
    </row>
    <row r="1838" spans="1:13">
      <c r="A1838" s="529"/>
      <c r="B1838" s="529"/>
      <c r="C1838" s="401" t="s">
        <v>6256</v>
      </c>
      <c r="D1838" s="329" t="str">
        <f>VLOOKUP(C1838,Hoja2!$D$2:$N$5000,2,FALSE)</f>
        <v>Alimentos</v>
      </c>
      <c r="E1838" s="326">
        <f>VLOOKUP(C1838,Hoja2!$D$2:$N$5000,3,FALSE)</f>
        <v>8</v>
      </c>
      <c r="F1838" s="327">
        <f>VLOOKUP(C1838,Hoja2!$D$2:$N$5000,4,FALSE)</f>
        <v>43983</v>
      </c>
      <c r="G1838" s="327">
        <f>VLOOKUP(C1838,Hoja2!$D$2:$N$5000,5,FALSE)</f>
        <v>45077</v>
      </c>
      <c r="H1838" s="328">
        <f>VLOOKUP(C1838,Hoja2!$D$2:$N$5000,6,FALSE)</f>
        <v>0.230377</v>
      </c>
      <c r="I1838" s="328">
        <f>VLOOKUP(C1838,Hoja2!$D$2:$N$5000,7,FALSE)</f>
        <v>0.41325499999999998</v>
      </c>
      <c r="J1838" s="328">
        <f>VLOOKUP(C1838,Hoja2!$D$2:$N$5000,8,FALSE)</f>
        <v>0.13809080000000001</v>
      </c>
      <c r="K1838" s="328">
        <f>VLOOKUP(C1838,Hoja2!$D$2:$N$5000,9,FALSE)</f>
        <v>0.113992</v>
      </c>
      <c r="L1838" s="328">
        <f>VLOOKUP(C1838,Hoja2!$D$2:$N$5000,10,FALSE)</f>
        <v>44.126471000000002</v>
      </c>
      <c r="M1838" s="328">
        <f>VLOOKUP(C1838,Hoja2!$D$2:$N$5000,11,FALSE)</f>
        <v>16.419667</v>
      </c>
    </row>
    <row r="1839" spans="1:13">
      <c r="A1839" s="529"/>
      <c r="B1839" s="529"/>
      <c r="C1839" s="401" t="s">
        <v>6545</v>
      </c>
      <c r="D1839" s="329" t="str">
        <f>VLOOKUP(C1839,Hoja2!$D$2:$N$5000,2,FALSE)</f>
        <v>Otros</v>
      </c>
      <c r="E1839" s="326">
        <f>VLOOKUP(C1839,Hoja2!$D$2:$N$5000,3,FALSE)</f>
        <v>8</v>
      </c>
      <c r="F1839" s="327">
        <f>VLOOKUP(C1839,Hoja2!$D$2:$N$5000,4,FALSE)</f>
        <v>44105</v>
      </c>
      <c r="G1839" s="327">
        <f>VLOOKUP(C1839,Hoja2!$D$2:$N$5000,5,FALSE)</f>
        <v>45199</v>
      </c>
      <c r="H1839" s="328">
        <f>VLOOKUP(C1839,Hoja2!$D$2:$N$5000,6,FALSE)</f>
        <v>7.6150999999999996E-2</v>
      </c>
      <c r="I1839" s="328">
        <f>VLOOKUP(C1839,Hoja2!$D$2:$N$5000,7,FALSE)</f>
        <v>0.28221499999999999</v>
      </c>
      <c r="J1839" s="328">
        <f>VLOOKUP(C1839,Hoja2!$D$2:$N$5000,8,FALSE)</f>
        <v>0.28372720000000001</v>
      </c>
      <c r="K1839" s="328">
        <f>VLOOKUP(C1839,Hoja2!$D$2:$N$5000,9,FALSE)</f>
        <v>4.1452000000000003E-2</v>
      </c>
      <c r="L1839" s="328">
        <f>VLOOKUP(C1839,Hoja2!$D$2:$N$5000,10,FALSE)</f>
        <v>61.918396000000001</v>
      </c>
      <c r="M1839" s="328">
        <f>VLOOKUP(C1839,Hoja2!$D$2:$N$5000,11,FALSE)</f>
        <v>11.095454</v>
      </c>
    </row>
    <row r="1840" spans="1:13">
      <c r="A1840" s="529"/>
      <c r="B1840" s="529"/>
      <c r="C1840" s="401" t="s">
        <v>4910</v>
      </c>
      <c r="D1840" s="329" t="str">
        <f>VLOOKUP(C1840,Hoja2!$D$2:$N$5000,2,FALSE)</f>
        <v>Hidrocarburos</v>
      </c>
      <c r="E1840" s="326">
        <f>VLOOKUP(C1840,Hoja2!$D$2:$N$5000,3,FALSE)</f>
        <v>8</v>
      </c>
      <c r="F1840" s="327">
        <f>VLOOKUP(C1840,Hoja2!$D$2:$N$5000,4,FALSE)</f>
        <v>43647</v>
      </c>
      <c r="G1840" s="327">
        <f>VLOOKUP(C1840,Hoja2!$D$2:$N$5000,5,FALSE)</f>
        <v>44681</v>
      </c>
      <c r="H1840" s="328">
        <f>VLOOKUP(C1840,Hoja2!$D$2:$N$5000,6,FALSE)</f>
        <v>0.22277</v>
      </c>
      <c r="I1840" s="328">
        <f>VLOOKUP(C1840,Hoja2!$D$2:$N$5000,7,FALSE)</f>
        <v>0.53272900000000001</v>
      </c>
      <c r="J1840" s="328">
        <f>VLOOKUP(C1840,Hoja2!$D$2:$N$5000,8,FALSE)</f>
        <v>0.33750439999999998</v>
      </c>
      <c r="K1840" s="328">
        <f>VLOOKUP(C1840,Hoja2!$D$2:$N$5000,9,FALSE)</f>
        <v>0.35233799999999998</v>
      </c>
      <c r="L1840" s="328">
        <f>VLOOKUP(C1840,Hoja2!$D$2:$N$5000,10,FALSE)</f>
        <v>139.07216700000001</v>
      </c>
      <c r="M1840" s="328">
        <f>VLOOKUP(C1840,Hoja2!$D$2:$N$5000,11,FALSE)</f>
        <v>18.471226999999999</v>
      </c>
    </row>
    <row r="1841" spans="1:13">
      <c r="A1841" s="529"/>
      <c r="B1841" s="529"/>
      <c r="C1841" s="401" t="s">
        <v>1793</v>
      </c>
      <c r="D1841" s="329" t="str">
        <f>VLOOKUP(C1841,Hoja2!$D$2:$N$5000,2,FALSE)</f>
        <v>Minería</v>
      </c>
      <c r="E1841" s="326">
        <f>VLOOKUP(C1841,Hoja2!$D$2:$N$5000,3,FALSE)</f>
        <v>8</v>
      </c>
      <c r="F1841" s="327">
        <f>VLOOKUP(C1841,Hoja2!$D$2:$N$5000,4,FALSE)</f>
        <v>42767</v>
      </c>
      <c r="G1841" s="327">
        <f>VLOOKUP(C1841,Hoja2!$D$2:$N$5000,5,FALSE)</f>
        <v>44592</v>
      </c>
      <c r="H1841" s="328">
        <f>VLOOKUP(C1841,Hoja2!$D$2:$N$5000,6,FALSE)</f>
        <v>0.218976</v>
      </c>
      <c r="I1841" s="328">
        <f>VLOOKUP(C1841,Hoja2!$D$2:$N$5000,7,FALSE)</f>
        <v>0.77426499999999998</v>
      </c>
      <c r="J1841" s="328">
        <f>VLOOKUP(C1841,Hoja2!$D$2:$N$5000,8,FALSE)</f>
        <v>0.67919320000000005</v>
      </c>
      <c r="K1841" s="328">
        <f>VLOOKUP(C1841,Hoja2!$D$2:$N$5000,9,FALSE)</f>
        <v>0.70467599999999997</v>
      </c>
      <c r="L1841" s="328">
        <f>VLOOKUP(C1841,Hoja2!$D$2:$N$5000,10,FALSE)</f>
        <v>406.60577999999998</v>
      </c>
      <c r="M1841" s="328">
        <f>VLOOKUP(C1841,Hoja2!$D$2:$N$5000,11,FALSE)</f>
        <v>17.796219000000001</v>
      </c>
    </row>
    <row r="1842" spans="1:13">
      <c r="A1842" s="529"/>
      <c r="B1842" s="529"/>
      <c r="C1842" s="401" t="s">
        <v>2938</v>
      </c>
      <c r="D1842" s="329" t="str">
        <f>VLOOKUP(C1842,Hoja2!$D$2:$N$5000,2,FALSE)</f>
        <v>Transporte</v>
      </c>
      <c r="E1842" s="326">
        <f>VLOOKUP(C1842,Hoja2!$D$2:$N$5000,3,FALSE)</f>
        <v>8</v>
      </c>
      <c r="F1842" s="327">
        <f>VLOOKUP(C1842,Hoja2!$D$2:$N$5000,4,FALSE)</f>
        <v>43221</v>
      </c>
      <c r="G1842" s="327">
        <f>VLOOKUP(C1842,Hoja2!$D$2:$N$5000,5,FALSE)</f>
        <v>45046</v>
      </c>
      <c r="H1842" s="328">
        <f>VLOOKUP(C1842,Hoja2!$D$2:$N$5000,6,FALSE)</f>
        <v>0.25270100000000001</v>
      </c>
      <c r="I1842" s="328">
        <f>VLOOKUP(C1842,Hoja2!$D$2:$N$5000,7,FALSE)</f>
        <v>0.596634</v>
      </c>
      <c r="J1842" s="328">
        <f>VLOOKUP(C1842,Hoja2!$D$2:$N$5000,8,FALSE)</f>
        <v>6.5672800000000003E-2</v>
      </c>
      <c r="K1842" s="328">
        <f>VLOOKUP(C1842,Hoja2!$D$2:$N$5000,9,FALSE)</f>
        <v>7.2539999999999993E-2</v>
      </c>
      <c r="L1842" s="328">
        <f>VLOOKUP(C1842,Hoja2!$D$2:$N$5000,10,FALSE)</f>
        <v>30.294080000000001</v>
      </c>
      <c r="M1842" s="328">
        <f>VLOOKUP(C1842,Hoja2!$D$2:$N$5000,11,FALSE)</f>
        <v>20.603114000000001</v>
      </c>
    </row>
    <row r="1843" spans="1:13">
      <c r="A1843" s="529"/>
      <c r="B1843" s="529"/>
      <c r="C1843" s="401" t="s">
        <v>7083</v>
      </c>
      <c r="D1843" s="329" t="str">
        <f>VLOOKUP(C1843,Hoja2!$D$2:$N$5000,2,FALSE)</f>
        <v>Comercio</v>
      </c>
      <c r="E1843" s="326">
        <f>VLOOKUP(C1843,Hoja2!$D$2:$N$5000,3,FALSE)</f>
        <v>8</v>
      </c>
      <c r="F1843" s="327">
        <f>VLOOKUP(C1843,Hoja2!$D$2:$N$5000,4,FALSE)</f>
        <v>44317</v>
      </c>
      <c r="G1843" s="327">
        <f>VLOOKUP(C1843,Hoja2!$D$2:$N$5000,5,FALSE)</f>
        <v>45291</v>
      </c>
      <c r="H1843" s="328">
        <f>VLOOKUP(C1843,Hoja2!$D$2:$N$5000,6,FALSE)</f>
        <v>0.26305400000000001</v>
      </c>
      <c r="I1843" s="328">
        <f>VLOOKUP(C1843,Hoja2!$D$2:$N$5000,7,FALSE)</f>
        <v>0.20721100000000001</v>
      </c>
      <c r="J1843" s="328">
        <f>VLOOKUP(C1843,Hoja2!$D$2:$N$5000,8,FALSE)</f>
        <v>0.135682</v>
      </c>
      <c r="K1843" s="328">
        <f>VLOOKUP(C1843,Hoja2!$D$2:$N$5000,9,FALSE)</f>
        <v>0.134717</v>
      </c>
      <c r="L1843" s="328">
        <f>VLOOKUP(C1843,Hoja2!$D$2:$N$5000,10,FALSE)</f>
        <v>21.761852999999999</v>
      </c>
      <c r="M1843" s="328">
        <f>VLOOKUP(C1843,Hoja2!$D$2:$N$5000,11,FALSE)</f>
        <v>25.256757</v>
      </c>
    </row>
    <row r="1844" spans="1:13">
      <c r="A1844" s="529"/>
      <c r="B1844" s="529"/>
      <c r="C1844" s="401" t="s">
        <v>4916</v>
      </c>
      <c r="D1844" s="329" t="str">
        <f>VLOOKUP(C1844,Hoja2!$D$2:$N$5000,2,FALSE)</f>
        <v>Comercio</v>
      </c>
      <c r="E1844" s="326">
        <f>VLOOKUP(C1844,Hoja2!$D$2:$N$5000,3,FALSE)</f>
        <v>8</v>
      </c>
      <c r="F1844" s="327">
        <f>VLOOKUP(C1844,Hoja2!$D$2:$N$5000,4,FALSE)</f>
        <v>43647</v>
      </c>
      <c r="G1844" s="327">
        <f>VLOOKUP(C1844,Hoja2!$D$2:$N$5000,5,FALSE)</f>
        <v>44681</v>
      </c>
      <c r="H1844" s="328">
        <f>VLOOKUP(C1844,Hoja2!$D$2:$N$5000,6,FALSE)</f>
        <v>0.27704099999999998</v>
      </c>
      <c r="I1844" s="328">
        <f>VLOOKUP(C1844,Hoja2!$D$2:$N$5000,7,FALSE)</f>
        <v>0.50221400000000005</v>
      </c>
      <c r="J1844" s="328">
        <f>VLOOKUP(C1844,Hoja2!$D$2:$N$5000,8,FALSE)</f>
        <v>0.13978960000000001</v>
      </c>
      <c r="K1844" s="328">
        <f>VLOOKUP(C1844,Hoja2!$D$2:$N$5000,9,FALSE)</f>
        <v>0.134717</v>
      </c>
      <c r="L1844" s="328">
        <f>VLOOKUP(C1844,Hoja2!$D$2:$N$5000,10,FALSE)</f>
        <v>54.279922999999997</v>
      </c>
      <c r="M1844" s="328">
        <f>VLOOKUP(C1844,Hoja2!$D$2:$N$5000,11,FALSE)</f>
        <v>18.330677999999999</v>
      </c>
    </row>
    <row r="1845" spans="1:13">
      <c r="A1845" s="529"/>
      <c r="B1845" s="529"/>
      <c r="C1845" s="401" t="s">
        <v>6541</v>
      </c>
      <c r="D1845" s="329" t="str">
        <f>VLOOKUP(C1845,Hoja2!$D$2:$N$5000,2,FALSE)</f>
        <v>Agroindustria</v>
      </c>
      <c r="E1845" s="326">
        <f>VLOOKUP(C1845,Hoja2!$D$2:$N$5000,3,FALSE)</f>
        <v>8</v>
      </c>
      <c r="F1845" s="327">
        <f>VLOOKUP(C1845,Hoja2!$D$2:$N$5000,4,FALSE)</f>
        <v>44105</v>
      </c>
      <c r="G1845" s="327">
        <f>VLOOKUP(C1845,Hoja2!$D$2:$N$5000,5,FALSE)</f>
        <v>45199</v>
      </c>
      <c r="H1845" s="328">
        <f>VLOOKUP(C1845,Hoja2!$D$2:$N$5000,6,FALSE)</f>
        <v>7.7835000000000001E-2</v>
      </c>
      <c r="I1845" s="328">
        <f>VLOOKUP(C1845,Hoja2!$D$2:$N$5000,7,FALSE)</f>
        <v>0.47050700000000001</v>
      </c>
      <c r="J1845" s="328">
        <f>VLOOKUP(C1845,Hoja2!$D$2:$N$5000,8,FALSE)</f>
        <v>0.30789080000000002</v>
      </c>
      <c r="K1845" s="328">
        <f>VLOOKUP(C1845,Hoja2!$D$2:$N$5000,9,FALSE)</f>
        <v>0.310886</v>
      </c>
      <c r="L1845" s="328">
        <f>VLOOKUP(C1845,Hoja2!$D$2:$N$5000,10,FALSE)</f>
        <v>112.072504</v>
      </c>
      <c r="M1845" s="328">
        <f>VLOOKUP(C1845,Hoja2!$D$2:$N$5000,11,FALSE)</f>
        <v>16.708182999999998</v>
      </c>
    </row>
    <row r="1846" spans="1:13">
      <c r="A1846" s="529"/>
      <c r="B1846" s="529"/>
      <c r="C1846" s="401" t="s">
        <v>2384</v>
      </c>
      <c r="D1846" s="329" t="str">
        <f>VLOOKUP(C1846,Hoja2!$D$2:$N$5000,2,FALSE)</f>
        <v>Construcción</v>
      </c>
      <c r="E1846" s="326">
        <f>VLOOKUP(C1846,Hoja2!$D$2:$N$5000,3,FALSE)</f>
        <v>8</v>
      </c>
      <c r="F1846" s="327">
        <f>VLOOKUP(C1846,Hoja2!$D$2:$N$5000,4,FALSE)</f>
        <v>44378</v>
      </c>
      <c r="G1846" s="327">
        <f>VLOOKUP(C1846,Hoja2!$D$2:$N$5000,5,FALSE)</f>
        <v>45657</v>
      </c>
      <c r="H1846" s="328">
        <f>VLOOKUP(C1846,Hoja2!$D$2:$N$5000,6,FALSE)</f>
        <v>0.108311</v>
      </c>
      <c r="I1846" s="328">
        <f>VLOOKUP(C1846,Hoja2!$D$2:$N$5000,7,FALSE)</f>
        <v>0.464943</v>
      </c>
      <c r="J1846" s="328">
        <f>VLOOKUP(C1846,Hoja2!$D$2:$N$5000,8,FALSE)</f>
        <v>0.4128</v>
      </c>
      <c r="K1846" s="328">
        <f>VLOOKUP(C1846,Hoja2!$D$2:$N$5000,9,FALSE)</f>
        <v>0.25907200000000002</v>
      </c>
      <c r="L1846" s="328">
        <f>VLOOKUP(C1846,Hoja2!$D$2:$N$5000,10,FALSE)</f>
        <v>148.44618399999999</v>
      </c>
      <c r="M1846" s="328">
        <f>VLOOKUP(C1846,Hoja2!$D$2:$N$5000,11,FALSE)</f>
        <v>14.757315999999999</v>
      </c>
    </row>
    <row r="1847" spans="1:13">
      <c r="A1847" s="529"/>
      <c r="B1847" s="529"/>
      <c r="C1847" s="401" t="s">
        <v>7081</v>
      </c>
      <c r="D1847" s="329" t="str">
        <f>VLOOKUP(C1847,Hoja2!$D$2:$N$5000,2,FALSE)</f>
        <v>Agroindustria</v>
      </c>
      <c r="E1847" s="326">
        <f>VLOOKUP(C1847,Hoja2!$D$2:$N$5000,3,FALSE)</f>
        <v>8</v>
      </c>
      <c r="F1847" s="327">
        <f>VLOOKUP(C1847,Hoja2!$D$2:$N$5000,4,FALSE)</f>
        <v>44317</v>
      </c>
      <c r="G1847" s="327">
        <f>VLOOKUP(C1847,Hoja2!$D$2:$N$5000,5,FALSE)</f>
        <v>45291</v>
      </c>
      <c r="H1847" s="328">
        <f>VLOOKUP(C1847,Hoja2!$D$2:$N$5000,6,FALSE)</f>
        <v>0.10516</v>
      </c>
      <c r="I1847" s="328">
        <f>VLOOKUP(C1847,Hoja2!$D$2:$N$5000,7,FALSE)</f>
        <v>0.21546499999999999</v>
      </c>
      <c r="J1847" s="328">
        <f>VLOOKUP(C1847,Hoja2!$D$2:$N$5000,8,FALSE)</f>
        <v>0.20697879999999999</v>
      </c>
      <c r="K1847" s="328">
        <f>VLOOKUP(C1847,Hoja2!$D$2:$N$5000,9,FALSE)</f>
        <v>8.2903000000000004E-2</v>
      </c>
      <c r="L1847" s="328">
        <f>VLOOKUP(C1847,Hoja2!$D$2:$N$5000,10,FALSE)</f>
        <v>34.482249000000003</v>
      </c>
      <c r="M1847" s="328">
        <f>VLOOKUP(C1847,Hoja2!$D$2:$N$5000,11,FALSE)</f>
        <v>15.503276</v>
      </c>
    </row>
    <row r="1848" spans="1:13">
      <c r="A1848" s="529"/>
      <c r="B1848" s="529"/>
      <c r="C1848" s="401" t="s">
        <v>5758</v>
      </c>
      <c r="D1848" s="329" t="str">
        <f>VLOOKUP(C1848,Hoja2!$D$2:$N$5000,2,FALSE)</f>
        <v>Agroindustria</v>
      </c>
      <c r="E1848" s="326">
        <f>VLOOKUP(C1848,Hoja2!$D$2:$N$5000,3,FALSE)</f>
        <v>8</v>
      </c>
      <c r="F1848" s="327">
        <f>VLOOKUP(C1848,Hoja2!$D$2:$N$5000,4,FALSE)</f>
        <v>43770</v>
      </c>
      <c r="G1848" s="327">
        <f>VLOOKUP(C1848,Hoja2!$D$2:$N$5000,5,FALSE)</f>
        <v>44681</v>
      </c>
      <c r="H1848" s="328">
        <f>VLOOKUP(C1848,Hoja2!$D$2:$N$5000,6,FALSE)</f>
        <v>0.14344199999999999</v>
      </c>
      <c r="I1848" s="328">
        <f>VLOOKUP(C1848,Hoja2!$D$2:$N$5000,7,FALSE)</f>
        <v>0.56816100000000003</v>
      </c>
      <c r="J1848" s="328">
        <f>VLOOKUP(C1848,Hoja2!$D$2:$N$5000,8,FALSE)</f>
        <v>0.21281839999999999</v>
      </c>
      <c r="K1848" s="328">
        <f>VLOOKUP(C1848,Hoja2!$D$2:$N$5000,9,FALSE)</f>
        <v>0.14507999999999999</v>
      </c>
      <c r="L1848" s="328">
        <f>VLOOKUP(C1848,Hoja2!$D$2:$N$5000,10,FALSE)</f>
        <v>93.490750000000006</v>
      </c>
      <c r="M1848" s="328">
        <f>VLOOKUP(C1848,Hoja2!$D$2:$N$5000,11,FALSE)</f>
        <v>15.241099</v>
      </c>
    </row>
    <row r="1849" spans="1:13">
      <c r="A1849" s="529"/>
      <c r="B1849" s="529"/>
      <c r="C1849" s="401" t="s">
        <v>7398</v>
      </c>
      <c r="D1849" s="329" t="str">
        <f>VLOOKUP(C1849,Hoja2!$D$2:$N$5000,2,FALSE)</f>
        <v>Otros</v>
      </c>
      <c r="E1849" s="326">
        <f>VLOOKUP(C1849,Hoja2!$D$2:$N$5000,3,FALSE)</f>
        <v>8</v>
      </c>
      <c r="F1849" s="327">
        <f>VLOOKUP(C1849,Hoja2!$D$2:$N$5000,4,FALSE)</f>
        <v>44470</v>
      </c>
      <c r="G1849" s="327">
        <f>VLOOKUP(C1849,Hoja2!$D$2:$N$5000,5,FALSE)</f>
        <v>45657</v>
      </c>
      <c r="H1849" s="328">
        <f>VLOOKUP(C1849,Hoja2!$D$2:$N$5000,6,FALSE)</f>
        <v>0.21445400000000001</v>
      </c>
      <c r="I1849" s="328">
        <f>VLOOKUP(C1849,Hoja2!$D$2:$N$5000,7,FALSE)</f>
        <v>0.26569900000000002</v>
      </c>
      <c r="J1849" s="328">
        <f>VLOOKUP(C1849,Hoja2!$D$2:$N$5000,8,FALSE)</f>
        <v>4.1672800000000003E-2</v>
      </c>
      <c r="K1849" s="328">
        <f>VLOOKUP(C1849,Hoja2!$D$2:$N$5000,9,FALSE)</f>
        <v>2.0726000000000001E-2</v>
      </c>
      <c r="L1849" s="328">
        <f>VLOOKUP(C1849,Hoja2!$D$2:$N$5000,10,FALSE)</f>
        <v>8.5634029999999992</v>
      </c>
      <c r="M1849" s="328">
        <f>VLOOKUP(C1849,Hoja2!$D$2:$N$5000,11,FALSE)</f>
        <v>16.248342000000001</v>
      </c>
    </row>
    <row r="1850" spans="1:13">
      <c r="A1850" s="529"/>
      <c r="B1850" s="529"/>
      <c r="C1850" s="401" t="s">
        <v>3370</v>
      </c>
      <c r="D1850" s="329" t="str">
        <f>VLOOKUP(C1850,Hoja2!$D$2:$N$5000,2,FALSE)</f>
        <v>Minería</v>
      </c>
      <c r="E1850" s="326">
        <f>VLOOKUP(C1850,Hoja2!$D$2:$N$5000,3,FALSE)</f>
        <v>8</v>
      </c>
      <c r="F1850" s="327">
        <f>VLOOKUP(C1850,Hoja2!$D$2:$N$5000,4,FALSE)</f>
        <v>43405</v>
      </c>
      <c r="G1850" s="327">
        <f>VLOOKUP(C1850,Hoja2!$D$2:$N$5000,5,FALSE)</f>
        <v>44500</v>
      </c>
      <c r="H1850" s="328">
        <f>VLOOKUP(C1850,Hoja2!$D$2:$N$5000,6,FALSE)</f>
        <v>0.21393499999999999</v>
      </c>
      <c r="I1850" s="328">
        <f>VLOOKUP(C1850,Hoja2!$D$2:$N$5000,7,FALSE)</f>
        <v>0.45120500000000002</v>
      </c>
      <c r="J1850" s="328">
        <f>VLOOKUP(C1850,Hoja2!$D$2:$N$5000,8,FALSE)</f>
        <v>0.37097999999999998</v>
      </c>
      <c r="K1850" s="328">
        <f>VLOOKUP(C1850,Hoja2!$D$2:$N$5000,9,FALSE)</f>
        <v>0.38342700000000002</v>
      </c>
      <c r="L1850" s="328">
        <f>VLOOKUP(C1850,Hoja2!$D$2:$N$5000,10,FALSE)</f>
        <v>129.34480600000001</v>
      </c>
      <c r="M1850" s="328">
        <f>VLOOKUP(C1850,Hoja2!$D$2:$N$5000,11,FALSE)</f>
        <v>21.171647</v>
      </c>
    </row>
    <row r="1851" spans="1:13">
      <c r="A1851" s="529"/>
      <c r="B1851" s="529"/>
      <c r="C1851" s="401" t="s">
        <v>7215</v>
      </c>
      <c r="D1851" s="329" t="str">
        <f>VLOOKUP(C1851,Hoja2!$D$2:$N$5000,2,FALSE)</f>
        <v>Otros</v>
      </c>
      <c r="E1851" s="326">
        <f>VLOOKUP(C1851,Hoja2!$D$2:$N$5000,3,FALSE)</f>
        <v>7</v>
      </c>
      <c r="F1851" s="327">
        <f>VLOOKUP(C1851,Hoja2!$D$2:$N$5000,4,FALSE)</f>
        <v>44378</v>
      </c>
      <c r="G1851" s="327">
        <f>VLOOKUP(C1851,Hoja2!$D$2:$N$5000,5,FALSE)</f>
        <v>45412</v>
      </c>
      <c r="H1851" s="328">
        <f>VLOOKUP(C1851,Hoja2!$D$2:$N$5000,6,FALSE)</f>
        <v>0.20702699999999999</v>
      </c>
      <c r="I1851" s="328">
        <f>VLOOKUP(C1851,Hoja2!$D$2:$N$5000,7,FALSE)</f>
        <v>0.30514400000000003</v>
      </c>
      <c r="J1851" s="328">
        <f>VLOOKUP(C1851,Hoja2!$D$2:$N$5000,8,FALSE)</f>
        <v>0.1615</v>
      </c>
      <c r="K1851" s="328">
        <f>VLOOKUP(C1851,Hoja2!$D$2:$N$5000,9,FALSE)</f>
        <v>0.16589000000000001</v>
      </c>
      <c r="L1851" s="328">
        <f>VLOOKUP(C1851,Hoja2!$D$2:$N$5000,10,FALSE)</f>
        <v>37.960239000000001</v>
      </c>
      <c r="M1851" s="328">
        <f>VLOOKUP(C1851,Hoja2!$D$2:$N$5000,11,FALSE)</f>
        <v>23.58568</v>
      </c>
    </row>
    <row r="1852" spans="1:13">
      <c r="A1852" s="529"/>
      <c r="B1852" s="529"/>
      <c r="C1852" s="401" t="s">
        <v>1068</v>
      </c>
      <c r="D1852" s="329" t="str">
        <f>VLOOKUP(C1852,Hoja2!$D$2:$N$5000,2,FALSE)</f>
        <v>Otros</v>
      </c>
      <c r="E1852" s="326">
        <f>VLOOKUP(C1852,Hoja2!$D$2:$N$5000,3,FALSE)</f>
        <v>3</v>
      </c>
      <c r="F1852" s="327">
        <f>VLOOKUP(C1852,Hoja2!$D$2:$N$5000,4,FALSE)</f>
        <v>44197</v>
      </c>
      <c r="G1852" s="327">
        <f>VLOOKUP(C1852,Hoja2!$D$2:$N$5000,5,FALSE)</f>
        <v>46752</v>
      </c>
      <c r="H1852" s="328">
        <f>VLOOKUP(C1852,Hoja2!$D$2:$N$5000,6,FALSE)</f>
        <v>0.2757</v>
      </c>
      <c r="I1852" s="328">
        <f>VLOOKUP(C1852,Hoja2!$D$2:$N$5000,7,FALSE)</f>
        <v>0.58118999999999998</v>
      </c>
      <c r="J1852" s="328">
        <f>VLOOKUP(C1852,Hoja2!$D$2:$N$5000,8,FALSE)</f>
        <v>0.88459600000000005</v>
      </c>
      <c r="K1852" s="328">
        <f>VLOOKUP(C1852,Hoja2!$D$2:$N$5000,9,FALSE)</f>
        <v>0.83853200000000006</v>
      </c>
      <c r="L1852" s="328">
        <f>VLOOKUP(C1852,Hoja2!$D$2:$N$5000,10,FALSE)</f>
        <v>390.49425000000002</v>
      </c>
      <c r="M1852" s="328">
        <f>VLOOKUP(C1852,Hoja2!$D$2:$N$5000,11,FALSE)</f>
        <v>13.200106999999999</v>
      </c>
    </row>
    <row r="1853" spans="1:13">
      <c r="A1853" s="529"/>
      <c r="B1853" s="529"/>
      <c r="C1853" s="401" t="s">
        <v>3044</v>
      </c>
      <c r="D1853" s="329" t="str">
        <f>VLOOKUP(C1853,Hoja2!$D$2:$N$5000,2,FALSE)</f>
        <v>Minería</v>
      </c>
      <c r="E1853" s="326">
        <f>VLOOKUP(C1853,Hoja2!$D$2:$N$5000,3,FALSE)</f>
        <v>8</v>
      </c>
      <c r="F1853" s="327">
        <f>VLOOKUP(C1853,Hoja2!$D$2:$N$5000,4,FALSE)</f>
        <v>43282</v>
      </c>
      <c r="G1853" s="327">
        <f>VLOOKUP(C1853,Hoja2!$D$2:$N$5000,5,FALSE)</f>
        <v>44377</v>
      </c>
      <c r="H1853" s="328">
        <f>VLOOKUP(C1853,Hoja2!$D$2:$N$5000,6,FALSE)</f>
        <v>0.14307900000000001</v>
      </c>
      <c r="I1853" s="328">
        <f>VLOOKUP(C1853,Hoja2!$D$2:$N$5000,7,FALSE)</f>
        <v>0.104352</v>
      </c>
      <c r="J1853" s="328">
        <f>VLOOKUP(C1853,Hoja2!$D$2:$N$5000,8,FALSE)</f>
        <v>0.12205679999999999</v>
      </c>
      <c r="K1853" s="328">
        <f>VLOOKUP(C1853,Hoja2!$D$2:$N$5000,9,FALSE)</f>
        <v>6.2177000000000003E-2</v>
      </c>
      <c r="L1853" s="328">
        <f>VLOOKUP(C1853,Hoja2!$D$2:$N$5000,10,FALSE)</f>
        <v>9.8520710000000005</v>
      </c>
      <c r="M1853" s="328">
        <f>VLOOKUP(C1853,Hoja2!$D$2:$N$5000,11,FALSE)</f>
        <v>30.124614999999999</v>
      </c>
    </row>
    <row r="1854" spans="1:13">
      <c r="A1854" s="529"/>
      <c r="B1854" s="529"/>
      <c r="C1854" s="401" t="s">
        <v>7399</v>
      </c>
      <c r="D1854" s="329" t="str">
        <f>VLOOKUP(C1854,Hoja2!$D$2:$N$5000,2,FALSE)</f>
        <v>Otros</v>
      </c>
      <c r="E1854" s="326">
        <f>VLOOKUP(C1854,Hoja2!$D$2:$N$5000,3,FALSE)</f>
        <v>8</v>
      </c>
      <c r="F1854" s="327">
        <f>VLOOKUP(C1854,Hoja2!$D$2:$N$5000,4,FALSE)</f>
        <v>44470</v>
      </c>
      <c r="G1854" s="327">
        <f>VLOOKUP(C1854,Hoja2!$D$2:$N$5000,5,FALSE)</f>
        <v>45657</v>
      </c>
      <c r="H1854" s="328">
        <f>VLOOKUP(C1854,Hoja2!$D$2:$N$5000,6,FALSE)</f>
        <v>6.0999999999999997E-4</v>
      </c>
      <c r="I1854" s="328">
        <f>VLOOKUP(C1854,Hoja2!$D$2:$N$5000,7,FALSE)</f>
        <v>1.1939999999999999E-2</v>
      </c>
      <c r="J1854" s="328">
        <f>VLOOKUP(C1854,Hoja2!$D$2:$N$5000,8,FALSE)</f>
        <v>2.2507999999999998E-3</v>
      </c>
      <c r="K1854" s="328">
        <f>VLOOKUP(C1854,Hoja2!$D$2:$N$5000,9,FALSE)</f>
        <v>0</v>
      </c>
      <c r="L1854" s="328">
        <f>VLOOKUP(C1854,Hoja2!$D$2:$N$5000,10,FALSE)</f>
        <v>2.0785000000000001E-2</v>
      </c>
      <c r="M1854" s="328">
        <f>VLOOKUP(C1854,Hoja2!$D$2:$N$5000,11,FALSE)</f>
        <v>11</v>
      </c>
    </row>
    <row r="1855" spans="1:13">
      <c r="A1855" s="529"/>
      <c r="B1855" s="529"/>
      <c r="C1855" s="401" t="s">
        <v>2940</v>
      </c>
      <c r="D1855" s="329" t="str">
        <f>VLOOKUP(C1855,Hoja2!$D$2:$N$5000,2,FALSE)</f>
        <v>Alimentos</v>
      </c>
      <c r="E1855" s="326">
        <f>VLOOKUP(C1855,Hoja2!$D$2:$N$5000,3,FALSE)</f>
        <v>8</v>
      </c>
      <c r="F1855" s="327">
        <f>VLOOKUP(C1855,Hoja2!$D$2:$N$5000,4,FALSE)</f>
        <v>43221</v>
      </c>
      <c r="G1855" s="327">
        <f>VLOOKUP(C1855,Hoja2!$D$2:$N$5000,5,FALSE)</f>
        <v>44316</v>
      </c>
      <c r="H1855" s="328">
        <f>VLOOKUP(C1855,Hoja2!$D$2:$N$5000,6,FALSE)</f>
        <v>0.21323400000000001</v>
      </c>
      <c r="I1855" s="328">
        <f>VLOOKUP(C1855,Hoja2!$D$2:$N$5000,7,FALSE)</f>
        <v>0.55963200000000002</v>
      </c>
      <c r="J1855" s="328">
        <f>VLOOKUP(C1855,Hoja2!$D$2:$N$5000,8,FALSE)</f>
        <v>0.29699999999999999</v>
      </c>
      <c r="K1855" s="328">
        <f>VLOOKUP(C1855,Hoja2!$D$2:$N$5000,9,FALSE)</f>
        <v>0.290161</v>
      </c>
      <c r="L1855" s="328">
        <f>VLOOKUP(C1855,Hoja2!$D$2:$N$5000,10,FALSE)</f>
        <v>128.513408</v>
      </c>
      <c r="M1855" s="328">
        <f>VLOOKUP(C1855,Hoja2!$D$2:$N$5000,11,FALSE)</f>
        <v>15.560356000000001</v>
      </c>
    </row>
    <row r="1856" spans="1:13">
      <c r="A1856" s="529"/>
      <c r="B1856" s="529"/>
      <c r="C1856" s="401" t="s">
        <v>2942</v>
      </c>
      <c r="D1856" s="329" t="str">
        <f>VLOOKUP(C1856,Hoja2!$D$2:$N$5000,2,FALSE)</f>
        <v>Alimentos</v>
      </c>
      <c r="E1856" s="326">
        <f>VLOOKUP(C1856,Hoja2!$D$2:$N$5000,3,FALSE)</f>
        <v>8</v>
      </c>
      <c r="F1856" s="327">
        <f>VLOOKUP(C1856,Hoja2!$D$2:$N$5000,4,FALSE)</f>
        <v>43221</v>
      </c>
      <c r="G1856" s="327">
        <f>VLOOKUP(C1856,Hoja2!$D$2:$N$5000,5,FALSE)</f>
        <v>44316</v>
      </c>
      <c r="H1856" s="328">
        <f>VLOOKUP(C1856,Hoja2!$D$2:$N$5000,6,FALSE)</f>
        <v>0.20693600000000001</v>
      </c>
      <c r="I1856" s="328">
        <f>VLOOKUP(C1856,Hoja2!$D$2:$N$5000,7,FALSE)</f>
        <v>0.64154900000000004</v>
      </c>
      <c r="J1856" s="328">
        <f>VLOOKUP(C1856,Hoja2!$D$2:$N$5000,8,FALSE)</f>
        <v>1.8932728000000001</v>
      </c>
      <c r="K1856" s="328">
        <f>VLOOKUP(C1856,Hoja2!$D$2:$N$5000,9,FALSE)</f>
        <v>1.9585840000000001</v>
      </c>
      <c r="L1856" s="328">
        <f>VLOOKUP(C1856,Hoja2!$D$2:$N$5000,10,FALSE)</f>
        <v>939.11645499999997</v>
      </c>
      <c r="M1856" s="328">
        <f>VLOOKUP(C1856,Hoja2!$D$2:$N$5000,11,FALSE)</f>
        <v>15.117804</v>
      </c>
    </row>
    <row r="1857" spans="1:13">
      <c r="A1857" s="529"/>
      <c r="B1857" s="529"/>
      <c r="C1857" s="401" t="s">
        <v>3372</v>
      </c>
      <c r="D1857" s="329" t="str">
        <f>VLOOKUP(C1857,Hoja2!$D$2:$N$5000,2,FALSE)</f>
        <v>Minería</v>
      </c>
      <c r="E1857" s="326">
        <f>VLOOKUP(C1857,Hoja2!$D$2:$N$5000,3,FALSE)</f>
        <v>8</v>
      </c>
      <c r="F1857" s="327">
        <f>VLOOKUP(C1857,Hoja2!$D$2:$N$5000,4,FALSE)</f>
        <v>43405</v>
      </c>
      <c r="G1857" s="327">
        <f>VLOOKUP(C1857,Hoja2!$D$2:$N$5000,5,FALSE)</f>
        <v>44500</v>
      </c>
      <c r="H1857" s="328">
        <f>VLOOKUP(C1857,Hoja2!$D$2:$N$5000,6,FALSE)</f>
        <v>0.22983899999999999</v>
      </c>
      <c r="I1857" s="328">
        <f>VLOOKUP(C1857,Hoja2!$D$2:$N$5000,7,FALSE)</f>
        <v>0.679477</v>
      </c>
      <c r="J1857" s="328">
        <f>VLOOKUP(C1857,Hoja2!$D$2:$N$5000,8,FALSE)</f>
        <v>0.35769800000000002</v>
      </c>
      <c r="K1857" s="328">
        <f>VLOOKUP(C1857,Hoja2!$D$2:$N$5000,9,FALSE)</f>
        <v>0.35233799999999998</v>
      </c>
      <c r="L1857" s="328">
        <f>VLOOKUP(C1857,Hoja2!$D$2:$N$5000,10,FALSE)</f>
        <v>187.906431</v>
      </c>
      <c r="M1857" s="328">
        <f>VLOOKUP(C1857,Hoja2!$D$2:$N$5000,11,FALSE)</f>
        <v>18.194569999999999</v>
      </c>
    </row>
    <row r="1858" spans="1:13" s="361" customFormat="1">
      <c r="A1858" s="529"/>
      <c r="B1858" s="529"/>
      <c r="C1858" s="401" t="s">
        <v>6386</v>
      </c>
      <c r="D1858" s="369" t="str">
        <f>VLOOKUP(C1858,Hoja2!$D$2:$N$5000,2,FALSE)</f>
        <v>Otros</v>
      </c>
      <c r="E1858" s="364">
        <f>VLOOKUP(C1858,Hoja2!$D$2:$N$5000,3,FALSE)</f>
        <v>8</v>
      </c>
      <c r="F1858" s="366">
        <f>VLOOKUP(C1858,Hoja2!$D$2:$N$5000,4,FALSE)</f>
        <v>44044</v>
      </c>
      <c r="G1858" s="366">
        <f>VLOOKUP(C1858,Hoja2!$D$2:$N$5000,5,FALSE)</f>
        <v>44926</v>
      </c>
      <c r="H1858" s="367">
        <f>VLOOKUP(C1858,Hoja2!$D$2:$N$5000,6,FALSE)</f>
        <v>0.217725</v>
      </c>
      <c r="I1858" s="367">
        <f>VLOOKUP(C1858,Hoja2!$D$2:$N$5000,7,FALSE)</f>
        <v>0.25645200000000001</v>
      </c>
      <c r="J1858" s="367">
        <f>VLOOKUP(C1858,Hoja2!$D$2:$N$5000,8,FALSE)</f>
        <v>0.13381799999999999</v>
      </c>
      <c r="K1858" s="367">
        <f>VLOOKUP(C1858,Hoja2!$D$2:$N$5000,9,FALSE)</f>
        <v>0.12435499999999999</v>
      </c>
      <c r="L1858" s="367">
        <f>VLOOKUP(C1858,Hoja2!$D$2:$N$5000,10,FALSE)</f>
        <v>26.532001000000001</v>
      </c>
      <c r="M1858" s="367">
        <f>VLOOKUP(C1858,Hoja2!$D$2:$N$5000,11,FALSE)</f>
        <v>23.809519999999999</v>
      </c>
    </row>
    <row r="1859" spans="1:13" s="361" customFormat="1">
      <c r="A1859" s="529"/>
      <c r="B1859" s="529"/>
      <c r="C1859" s="401" t="s">
        <v>7211</v>
      </c>
      <c r="D1859" s="369" t="str">
        <f>VLOOKUP(C1859,Hoja2!$D$2:$N$5000,2,FALSE)</f>
        <v>Otros</v>
      </c>
      <c r="E1859" s="364">
        <f>VLOOKUP(C1859,Hoja2!$D$2:$N$5000,3,FALSE)</f>
        <v>1</v>
      </c>
      <c r="F1859" s="366">
        <f>VLOOKUP(C1859,Hoja2!$D$2:$N$5000,4,FALSE)</f>
        <v>44378</v>
      </c>
      <c r="G1859" s="366">
        <f>VLOOKUP(C1859,Hoja2!$D$2:$N$5000,5,FALSE)</f>
        <v>45657</v>
      </c>
      <c r="H1859" s="367">
        <f>VLOOKUP(C1859,Hoja2!$D$2:$N$5000,6,FALSE)</f>
        <v>0.14588599999999999</v>
      </c>
      <c r="I1859" s="367">
        <f>VLOOKUP(C1859,Hoja2!$D$2:$N$5000,7,FALSE)</f>
        <v>0.24960499999999999</v>
      </c>
      <c r="J1859" s="367">
        <f>VLOOKUP(C1859,Hoja2!$D$2:$N$5000,8,FALSE)</f>
        <v>1.0362427999999999</v>
      </c>
      <c r="K1859" s="367">
        <f>VLOOKUP(C1859,Hoja2!$D$2:$N$5000,9,FALSE)</f>
        <v>0.79768300000000003</v>
      </c>
      <c r="L1859" s="367">
        <f>VLOOKUP(C1859,Hoja2!$D$2:$N$5000,10,FALSE)</f>
        <v>200.68024800000001</v>
      </c>
      <c r="M1859" s="367">
        <f>VLOOKUP(C1859,Hoja2!$D$2:$N$5000,11,FALSE)</f>
        <v>20.043054000000001</v>
      </c>
    </row>
    <row r="1860" spans="1:13" s="361" customFormat="1">
      <c r="A1860" s="529"/>
      <c r="B1860" s="529"/>
      <c r="C1860" s="401" t="s">
        <v>3347</v>
      </c>
      <c r="D1860" s="369" t="str">
        <f>VLOOKUP(C1860,Hoja2!$D$2:$N$5000,2,FALSE)</f>
        <v>Comercio</v>
      </c>
      <c r="E1860" s="364">
        <f>VLOOKUP(C1860,Hoja2!$D$2:$N$5000,3,FALSE)</f>
        <v>8</v>
      </c>
      <c r="F1860" s="366">
        <f>VLOOKUP(C1860,Hoja2!$D$2:$N$5000,4,FALSE)</f>
        <v>44228</v>
      </c>
      <c r="G1860" s="366">
        <f>VLOOKUP(C1860,Hoja2!$D$2:$N$5000,5,FALSE)</f>
        <v>45291</v>
      </c>
      <c r="H1860" s="367">
        <f>VLOOKUP(C1860,Hoja2!$D$2:$N$5000,6,FALSE)</f>
        <v>9.3629999999999998E-3</v>
      </c>
      <c r="I1860" s="367">
        <f>VLOOKUP(C1860,Hoja2!$D$2:$N$5000,7,FALSE)</f>
        <v>0.38589800000000002</v>
      </c>
      <c r="J1860" s="367">
        <f>VLOOKUP(C1860,Hoja2!$D$2:$N$5000,8,FALSE)</f>
        <v>1.4455104000000001</v>
      </c>
      <c r="K1860" s="367">
        <f>VLOOKUP(C1860,Hoja2!$D$2:$N$5000,9,FALSE)</f>
        <v>0.17616899999999999</v>
      </c>
      <c r="L1860" s="367">
        <f>VLOOKUP(C1860,Hoja2!$D$2:$N$5000,10,FALSE)</f>
        <v>431.24635000000001</v>
      </c>
      <c r="M1860" s="367">
        <f>VLOOKUP(C1860,Hoja2!$D$2:$N$5000,11,FALSE)</f>
        <v>9.5783760000000004</v>
      </c>
    </row>
    <row r="1861" spans="1:13" s="361" customFormat="1">
      <c r="A1861" s="529"/>
      <c r="B1861" s="529"/>
      <c r="C1861" s="401" t="s">
        <v>6346</v>
      </c>
      <c r="D1861" s="369" t="str">
        <f>VLOOKUP(C1861,Hoja2!$D$2:$N$5000,2,FALSE)</f>
        <v>Agroindustria</v>
      </c>
      <c r="E1861" s="364">
        <f>VLOOKUP(C1861,Hoja2!$D$2:$N$5000,3,FALSE)</f>
        <v>8</v>
      </c>
      <c r="F1861" s="366">
        <f>VLOOKUP(C1861,Hoja2!$D$2:$N$5000,4,FALSE)</f>
        <v>44013</v>
      </c>
      <c r="G1861" s="366">
        <f>VLOOKUP(C1861,Hoja2!$D$2:$N$5000,5,FALSE)</f>
        <v>45107</v>
      </c>
      <c r="H1861" s="367">
        <f>VLOOKUP(C1861,Hoja2!$D$2:$N$5000,6,FALSE)</f>
        <v>0.172962</v>
      </c>
      <c r="I1861" s="367">
        <f>VLOOKUP(C1861,Hoja2!$D$2:$N$5000,7,FALSE)</f>
        <v>0.35652</v>
      </c>
      <c r="J1861" s="367">
        <f>VLOOKUP(C1861,Hoja2!$D$2:$N$5000,8,FALSE)</f>
        <v>0.14387240000000001</v>
      </c>
      <c r="K1861" s="367">
        <f>VLOOKUP(C1861,Hoja2!$D$2:$N$5000,9,FALSE)</f>
        <v>0.12435499999999999</v>
      </c>
      <c r="L1861" s="367">
        <f>VLOOKUP(C1861,Hoja2!$D$2:$N$5000,10,FALSE)</f>
        <v>39.657704000000003</v>
      </c>
      <c r="M1861" s="367">
        <f>VLOOKUP(C1861,Hoja2!$D$2:$N$5000,11,FALSE)</f>
        <v>17.892934</v>
      </c>
    </row>
    <row r="1862" spans="1:13" s="361" customFormat="1">
      <c r="A1862" s="529"/>
      <c r="B1862" s="529"/>
      <c r="C1862" s="401" t="s">
        <v>2846</v>
      </c>
      <c r="D1862" s="369" t="str">
        <f>VLOOKUP(C1862,Hoja2!$D$2:$N$5000,2,FALSE)</f>
        <v>Agroindustria</v>
      </c>
      <c r="E1862" s="364">
        <f>VLOOKUP(C1862,Hoja2!$D$2:$N$5000,3,FALSE)</f>
        <v>8</v>
      </c>
      <c r="F1862" s="366">
        <f>VLOOKUP(C1862,Hoja2!$D$2:$N$5000,4,FALSE)</f>
        <v>43191</v>
      </c>
      <c r="G1862" s="366">
        <f>VLOOKUP(C1862,Hoja2!$D$2:$N$5000,5,FALSE)</f>
        <v>45016</v>
      </c>
      <c r="H1862" s="367">
        <f>VLOOKUP(C1862,Hoja2!$D$2:$N$5000,6,FALSE)</f>
        <v>2.1998E-2</v>
      </c>
      <c r="I1862" s="367">
        <f>VLOOKUP(C1862,Hoja2!$D$2:$N$5000,7,FALSE)</f>
        <v>0.37430099999999999</v>
      </c>
      <c r="J1862" s="367">
        <f>VLOOKUP(C1862,Hoja2!$D$2:$N$5000,8,FALSE)</f>
        <v>0.42723080000000002</v>
      </c>
      <c r="K1862" s="367">
        <f>VLOOKUP(C1862,Hoja2!$D$2:$N$5000,9,FALSE)</f>
        <v>4.1452000000000003E-2</v>
      </c>
      <c r="L1862" s="367">
        <f>VLOOKUP(C1862,Hoja2!$D$2:$N$5000,10,FALSE)</f>
        <v>123.722475</v>
      </c>
      <c r="M1862" s="367">
        <f>VLOOKUP(C1862,Hoja2!$D$2:$N$5000,11,FALSE)</f>
        <v>15.061308</v>
      </c>
    </row>
    <row r="1863" spans="1:13" s="361" customFormat="1">
      <c r="A1863" s="529"/>
      <c r="B1863" s="529"/>
      <c r="C1863" s="401" t="s">
        <v>3703</v>
      </c>
      <c r="D1863" s="369" t="str">
        <f>VLOOKUP(C1863,Hoja2!$D$2:$N$5000,2,FALSE)</f>
        <v>Alimentos</v>
      </c>
      <c r="E1863" s="364">
        <f>VLOOKUP(C1863,Hoja2!$D$2:$N$5000,3,FALSE)</f>
        <v>8</v>
      </c>
      <c r="F1863" s="366">
        <f>VLOOKUP(C1863,Hoja2!$D$2:$N$5000,4,FALSE)</f>
        <v>43525</v>
      </c>
      <c r="G1863" s="366">
        <f>VLOOKUP(C1863,Hoja2!$D$2:$N$5000,5,FALSE)</f>
        <v>44620</v>
      </c>
      <c r="H1863" s="367">
        <f>VLOOKUP(C1863,Hoja2!$D$2:$N$5000,6,FALSE)</f>
        <v>0.19766800000000001</v>
      </c>
      <c r="I1863" s="367">
        <f>VLOOKUP(C1863,Hoja2!$D$2:$N$5000,7,FALSE)</f>
        <v>0.33796500000000002</v>
      </c>
      <c r="J1863" s="367">
        <f>VLOOKUP(C1863,Hoja2!$D$2:$N$5000,8,FALSE)</f>
        <v>0.15549080000000001</v>
      </c>
      <c r="K1863" s="367">
        <f>VLOOKUP(C1863,Hoja2!$D$2:$N$5000,9,FALSE)</f>
        <v>0.134717</v>
      </c>
      <c r="L1863" s="367">
        <f>VLOOKUP(C1863,Hoja2!$D$2:$N$5000,10,FALSE)</f>
        <v>40.624203999999999</v>
      </c>
      <c r="M1863" s="367">
        <f>VLOOKUP(C1863,Hoja2!$D$2:$N$5000,11,FALSE)</f>
        <v>20.753261999999999</v>
      </c>
    </row>
    <row r="1864" spans="1:13" s="392" customFormat="1">
      <c r="A1864" s="529"/>
      <c r="B1864" s="529"/>
      <c r="C1864" s="401" t="s">
        <v>6922</v>
      </c>
      <c r="D1864" s="402" t="str">
        <f>VLOOKUP(C1864,Hoja2!$D$2:$N$5000,2,FALSE)</f>
        <v>Agroindustria</v>
      </c>
      <c r="E1864" s="421">
        <f>VLOOKUP(C1864,Hoja2!$D$2:$N$5000,3,FALSE)</f>
        <v>8</v>
      </c>
      <c r="F1864" s="399">
        <f>VLOOKUP(C1864,Hoja2!$D$2:$N$5000,4,FALSE)</f>
        <v>44256</v>
      </c>
      <c r="G1864" s="399">
        <f>VLOOKUP(C1864,Hoja2!$D$2:$N$5000,5,FALSE)</f>
        <v>45291</v>
      </c>
      <c r="H1864" s="400">
        <f>VLOOKUP(C1864,Hoja2!$D$2:$N$5000,6,FALSE)</f>
        <v>0.22240399999999999</v>
      </c>
      <c r="I1864" s="400">
        <f>VLOOKUP(C1864,Hoja2!$D$2:$N$5000,7,FALSE)</f>
        <v>0.51303500000000002</v>
      </c>
      <c r="J1864" s="400">
        <f>VLOOKUP(C1864,Hoja2!$D$2:$N$5000,8,FALSE)</f>
        <v>0.32527279999999997</v>
      </c>
      <c r="K1864" s="400">
        <f>VLOOKUP(C1864,Hoja2!$D$2:$N$5000,9,FALSE)</f>
        <v>0.32124900000000001</v>
      </c>
      <c r="L1864" s="400">
        <f>VLOOKUP(C1864,Hoja2!$D$2:$N$5000,10,FALSE)</f>
        <v>129.00185400000001</v>
      </c>
      <c r="M1864" s="400">
        <f>VLOOKUP(C1864,Hoja2!$D$2:$N$5000,11,FALSE)</f>
        <v>14.875745</v>
      </c>
    </row>
    <row r="1865" spans="1:13" s="392" customFormat="1">
      <c r="A1865" s="529"/>
      <c r="B1865" s="529"/>
      <c r="C1865" s="401" t="s">
        <v>3046</v>
      </c>
      <c r="D1865" s="402" t="str">
        <f>VLOOKUP(C1865,Hoja2!$D$2:$N$5000,2,FALSE)</f>
        <v>Alimentos</v>
      </c>
      <c r="E1865" s="421">
        <f>VLOOKUP(C1865,Hoja2!$D$2:$N$5000,3,FALSE)</f>
        <v>8</v>
      </c>
      <c r="F1865" s="399">
        <f>VLOOKUP(C1865,Hoja2!$D$2:$N$5000,4,FALSE)</f>
        <v>43282</v>
      </c>
      <c r="G1865" s="399">
        <f>VLOOKUP(C1865,Hoja2!$D$2:$N$5000,5,FALSE)</f>
        <v>44377</v>
      </c>
      <c r="H1865" s="400">
        <f>VLOOKUP(C1865,Hoja2!$D$2:$N$5000,6,FALSE)</f>
        <v>0.157055</v>
      </c>
      <c r="I1865" s="400">
        <f>VLOOKUP(C1865,Hoja2!$D$2:$N$5000,7,FALSE)</f>
        <v>0.417906</v>
      </c>
      <c r="J1865" s="400">
        <f>VLOOKUP(C1865,Hoja2!$D$2:$N$5000,8,FALSE)</f>
        <v>0.62672720000000004</v>
      </c>
      <c r="K1865" s="400">
        <f>VLOOKUP(C1865,Hoja2!$D$2:$N$5000,9,FALSE)</f>
        <v>0.30052400000000001</v>
      </c>
      <c r="L1865" s="400">
        <f>VLOOKUP(C1865,Hoja2!$D$2:$N$5000,10,FALSE)</f>
        <v>202.42472599999999</v>
      </c>
      <c r="M1865" s="400">
        <f>VLOOKUP(C1865,Hoja2!$D$2:$N$5000,11,FALSE)</f>
        <v>18.030353000000002</v>
      </c>
    </row>
    <row r="1866" spans="1:13" s="392" customFormat="1">
      <c r="A1866" s="529"/>
      <c r="B1866" s="529"/>
      <c r="C1866" s="401" t="s">
        <v>2735</v>
      </c>
      <c r="D1866" s="402" t="str">
        <f>VLOOKUP(C1866,Hoja2!$D$2:$N$5000,2,FALSE)</f>
        <v>Agroindustria</v>
      </c>
      <c r="E1866" s="421">
        <f>VLOOKUP(C1866,Hoja2!$D$2:$N$5000,3,FALSE)</f>
        <v>8</v>
      </c>
      <c r="F1866" s="399">
        <f>VLOOKUP(C1866,Hoja2!$D$2:$N$5000,4,FALSE)</f>
        <v>44197</v>
      </c>
      <c r="G1866" s="399">
        <f>VLOOKUP(C1866,Hoja2!$D$2:$N$5000,5,FALSE)</f>
        <v>45291</v>
      </c>
      <c r="H1866" s="400">
        <f>VLOOKUP(C1866,Hoja2!$D$2:$N$5000,6,FALSE)</f>
        <v>0.204739</v>
      </c>
      <c r="I1866" s="400">
        <f>VLOOKUP(C1866,Hoja2!$D$2:$N$5000,7,FALSE)</f>
        <v>0.41558499999999998</v>
      </c>
      <c r="J1866" s="400">
        <f>VLOOKUP(C1866,Hoja2!$D$2:$N$5000,8,FALSE)</f>
        <v>1.1612728000000001</v>
      </c>
      <c r="K1866" s="400">
        <f>VLOOKUP(C1866,Hoja2!$D$2:$N$5000,9,FALSE)</f>
        <v>0.82903000000000004</v>
      </c>
      <c r="L1866" s="400">
        <f>VLOOKUP(C1866,Hoja2!$D$2:$N$5000,10,FALSE)</f>
        <v>377.25649299999998</v>
      </c>
      <c r="M1866" s="400">
        <f>VLOOKUP(C1866,Hoja2!$D$2:$N$5000,11,FALSE)</f>
        <v>14.330795</v>
      </c>
    </row>
    <row r="1867" spans="1:13" s="392" customFormat="1">
      <c r="A1867" s="529"/>
      <c r="B1867" s="529"/>
      <c r="C1867" s="401" t="s">
        <v>6755</v>
      </c>
      <c r="D1867" s="402" t="str">
        <f>VLOOKUP(C1867,Hoja2!$D$2:$N$5000,2,FALSE)</f>
        <v>Otros</v>
      </c>
      <c r="E1867" s="421">
        <f>VLOOKUP(C1867,Hoja2!$D$2:$N$5000,3,FALSE)</f>
        <v>8</v>
      </c>
      <c r="F1867" s="399">
        <f>VLOOKUP(C1867,Hoja2!$D$2:$N$5000,4,FALSE)</f>
        <v>44197</v>
      </c>
      <c r="G1867" s="399">
        <f>VLOOKUP(C1867,Hoja2!$D$2:$N$5000,5,FALSE)</f>
        <v>45291</v>
      </c>
      <c r="H1867" s="400">
        <f>VLOOKUP(C1867,Hoja2!$D$2:$N$5000,6,FALSE)</f>
        <v>0.18171799999999999</v>
      </c>
      <c r="I1867" s="400">
        <f>VLOOKUP(C1867,Hoja2!$D$2:$N$5000,7,FALSE)</f>
        <v>0.60015099999999999</v>
      </c>
      <c r="J1867" s="400">
        <f>VLOOKUP(C1867,Hoja2!$D$2:$N$5000,8,FALSE)</f>
        <v>0.23632800000000001</v>
      </c>
      <c r="K1867" s="400">
        <f>VLOOKUP(C1867,Hoja2!$D$2:$N$5000,9,FALSE)</f>
        <v>0.19689499999999999</v>
      </c>
      <c r="L1867" s="400">
        <f>VLOOKUP(C1867,Hoja2!$D$2:$N$5000,10,FALSE)</f>
        <v>109.65105699999999</v>
      </c>
      <c r="M1867" s="400">
        <f>VLOOKUP(C1867,Hoja2!$D$2:$N$5000,11,FALSE)</f>
        <v>13.758191</v>
      </c>
    </row>
    <row r="1868" spans="1:13" s="392" customFormat="1">
      <c r="A1868" s="529"/>
      <c r="B1868" s="529"/>
      <c r="C1868" s="401" t="s">
        <v>7253</v>
      </c>
      <c r="D1868" s="402" t="str">
        <f>VLOOKUP(C1868,Hoja2!$D$2:$N$5000,2,FALSE)</f>
        <v>Alimentos</v>
      </c>
      <c r="E1868" s="421">
        <f>VLOOKUP(C1868,Hoja2!$D$2:$N$5000,3,FALSE)</f>
        <v>8</v>
      </c>
      <c r="F1868" s="399">
        <f>VLOOKUP(C1868,Hoja2!$D$2:$N$5000,4,FALSE)</f>
        <v>44378</v>
      </c>
      <c r="G1868" s="399">
        <f>VLOOKUP(C1868,Hoja2!$D$2:$N$5000,5,FALSE)</f>
        <v>45657</v>
      </c>
      <c r="H1868" s="400">
        <f>VLOOKUP(C1868,Hoja2!$D$2:$N$5000,6,FALSE)</f>
        <v>0.21093100000000001</v>
      </c>
      <c r="I1868" s="400">
        <f>VLOOKUP(C1868,Hoja2!$D$2:$N$5000,7,FALSE)</f>
        <v>0.11391999999999999</v>
      </c>
      <c r="J1868" s="400">
        <f>VLOOKUP(C1868,Hoja2!$D$2:$N$5000,8,FALSE)</f>
        <v>1.0460712000000001</v>
      </c>
      <c r="K1868" s="400">
        <f>VLOOKUP(C1868,Hoja2!$D$2:$N$5000,9,FALSE)</f>
        <v>0.29696</v>
      </c>
      <c r="L1868" s="400">
        <f>VLOOKUP(C1868,Hoja2!$D$2:$N$5000,10,FALSE)</f>
        <v>91.408460000000005</v>
      </c>
      <c r="M1868" s="400">
        <f>VLOOKUP(C1868,Hoja2!$D$2:$N$5000,11,FALSE)</f>
        <v>18.548489</v>
      </c>
    </row>
    <row r="1869" spans="1:13" s="392" customFormat="1">
      <c r="A1869" s="529"/>
      <c r="B1869" s="529"/>
      <c r="C1869" s="401" t="s">
        <v>1070</v>
      </c>
      <c r="D1869" s="402" t="str">
        <f>VLOOKUP(C1869,Hoja2!$D$2:$N$5000,2,FALSE)</f>
        <v>Otros</v>
      </c>
      <c r="E1869" s="421">
        <f>VLOOKUP(C1869,Hoja2!$D$2:$N$5000,3,FALSE)</f>
        <v>3</v>
      </c>
      <c r="F1869" s="399">
        <f>VLOOKUP(C1869,Hoja2!$D$2:$N$5000,4,FALSE)</f>
        <v>44197</v>
      </c>
      <c r="G1869" s="399">
        <f>VLOOKUP(C1869,Hoja2!$D$2:$N$5000,5,FALSE)</f>
        <v>46752</v>
      </c>
      <c r="H1869" s="400">
        <f>VLOOKUP(C1869,Hoja2!$D$2:$N$5000,6,FALSE)</f>
        <v>0.32903300000000002</v>
      </c>
      <c r="I1869" s="400">
        <f>VLOOKUP(C1869,Hoja2!$D$2:$N$5000,7,FALSE)</f>
        <v>0.51944599999999996</v>
      </c>
      <c r="J1869" s="400">
        <f>VLOOKUP(C1869,Hoja2!$D$2:$N$5000,8,FALSE)</f>
        <v>0.28511999999999998</v>
      </c>
      <c r="K1869" s="400">
        <f>VLOOKUP(C1869,Hoja2!$D$2:$N$5000,9,FALSE)</f>
        <v>0.29529</v>
      </c>
      <c r="L1869" s="400">
        <f>VLOOKUP(C1869,Hoja2!$D$2:$N$5000,10,FALSE)</f>
        <v>114.642431</v>
      </c>
      <c r="M1869" s="400">
        <f>VLOOKUP(C1869,Hoja2!$D$2:$N$5000,11,FALSE)</f>
        <v>14.229521999999999</v>
      </c>
    </row>
    <row r="1870" spans="1:13" s="392" customFormat="1">
      <c r="A1870" s="529"/>
      <c r="B1870" s="529"/>
      <c r="C1870" s="401" t="s">
        <v>7270</v>
      </c>
      <c r="D1870" s="402" t="str">
        <f>VLOOKUP(C1870,Hoja2!$D$2:$N$5000,2,FALSE)</f>
        <v>Otros</v>
      </c>
      <c r="E1870" s="421">
        <f>VLOOKUP(C1870,Hoja2!$D$2:$N$5000,3,FALSE)</f>
        <v>8</v>
      </c>
      <c r="F1870" s="399">
        <f>VLOOKUP(C1870,Hoja2!$D$2:$N$5000,4,FALSE)</f>
        <v>44409</v>
      </c>
      <c r="G1870" s="399">
        <f>VLOOKUP(C1870,Hoja2!$D$2:$N$5000,5,FALSE)</f>
        <v>45412</v>
      </c>
      <c r="H1870" s="400">
        <f>VLOOKUP(C1870,Hoja2!$D$2:$N$5000,6,FALSE)</f>
        <v>0.22798199999999999</v>
      </c>
      <c r="I1870" s="400">
        <f>VLOOKUP(C1870,Hoja2!$D$2:$N$5000,7,FALSE)</f>
        <v>0.63791699999999996</v>
      </c>
      <c r="J1870" s="400">
        <f>VLOOKUP(C1870,Hoja2!$D$2:$N$5000,8,FALSE)</f>
        <v>1.0456364</v>
      </c>
      <c r="K1870" s="400">
        <f>VLOOKUP(C1870,Hoja2!$D$2:$N$5000,9,FALSE)</f>
        <v>1.025925</v>
      </c>
      <c r="L1870" s="400">
        <f>VLOOKUP(C1870,Hoja2!$D$2:$N$5000,10,FALSE)</f>
        <v>515.71642799999995</v>
      </c>
      <c r="M1870" s="400">
        <f>VLOOKUP(C1870,Hoja2!$D$2:$N$5000,11,FALSE)</f>
        <v>14.758986999999999</v>
      </c>
    </row>
    <row r="1871" spans="1:13" s="392" customFormat="1">
      <c r="A1871" s="529"/>
      <c r="B1871" s="529"/>
      <c r="C1871" s="401" t="s">
        <v>4826</v>
      </c>
      <c r="D1871" s="402" t="str">
        <f>VLOOKUP(C1871,Hoja2!$D$2:$N$5000,2,FALSE)</f>
        <v>Agroindustria</v>
      </c>
      <c r="E1871" s="421">
        <f>VLOOKUP(C1871,Hoja2!$D$2:$N$5000,3,FALSE)</f>
        <v>8</v>
      </c>
      <c r="F1871" s="399">
        <f>VLOOKUP(C1871,Hoja2!$D$2:$N$5000,4,FALSE)</f>
        <v>43617</v>
      </c>
      <c r="G1871" s="399">
        <f>VLOOKUP(C1871,Hoja2!$D$2:$N$5000,5,FALSE)</f>
        <v>44681</v>
      </c>
      <c r="H1871" s="400">
        <f>VLOOKUP(C1871,Hoja2!$D$2:$N$5000,6,FALSE)</f>
        <v>0.113339</v>
      </c>
      <c r="I1871" s="400">
        <f>VLOOKUP(C1871,Hoja2!$D$2:$N$5000,7,FALSE)</f>
        <v>0.39366600000000002</v>
      </c>
      <c r="J1871" s="400">
        <f>VLOOKUP(C1871,Hoja2!$D$2:$N$5000,8,FALSE)</f>
        <v>0.15192720000000001</v>
      </c>
      <c r="K1871" s="400">
        <f>VLOOKUP(C1871,Hoja2!$D$2:$N$5000,9,FALSE)</f>
        <v>6.2177000000000003E-2</v>
      </c>
      <c r="L1871" s="400">
        <f>VLOOKUP(C1871,Hoja2!$D$2:$N$5000,10,FALSE)</f>
        <v>46.246535999999999</v>
      </c>
      <c r="M1871" s="400">
        <f>VLOOKUP(C1871,Hoja2!$D$2:$N$5000,11,FALSE)</f>
        <v>14.855434000000001</v>
      </c>
    </row>
    <row r="1872" spans="1:13" s="392" customFormat="1">
      <c r="A1872" s="529"/>
      <c r="B1872" s="529"/>
      <c r="C1872" s="401" t="s">
        <v>6178</v>
      </c>
      <c r="D1872" s="402" t="str">
        <f>VLOOKUP(C1872,Hoja2!$D$2:$N$5000,2,FALSE)</f>
        <v>Pesquería</v>
      </c>
      <c r="E1872" s="421">
        <f>VLOOKUP(C1872,Hoja2!$D$2:$N$5000,3,FALSE)</f>
        <v>8</v>
      </c>
      <c r="F1872" s="399">
        <f>VLOOKUP(C1872,Hoja2!$D$2:$N$5000,4,FALSE)</f>
        <v>43922</v>
      </c>
      <c r="G1872" s="399">
        <f>VLOOKUP(C1872,Hoja2!$D$2:$N$5000,5,FALSE)</f>
        <v>45016</v>
      </c>
      <c r="H1872" s="400">
        <f>VLOOKUP(C1872,Hoja2!$D$2:$N$5000,6,FALSE)</f>
        <v>0.182446</v>
      </c>
      <c r="I1872" s="400">
        <f>VLOOKUP(C1872,Hoja2!$D$2:$N$5000,7,FALSE)</f>
        <v>4.7033999999999999E-2</v>
      </c>
      <c r="J1872" s="400">
        <f>VLOOKUP(C1872,Hoja2!$D$2:$N$5000,8,FALSE)</f>
        <v>1.1814544</v>
      </c>
      <c r="K1872" s="400">
        <f>VLOOKUP(C1872,Hoja2!$D$2:$N$5000,9,FALSE)</f>
        <v>8.2903000000000004E-2</v>
      </c>
      <c r="L1872" s="400">
        <f>VLOOKUP(C1872,Hoja2!$D$2:$N$5000,10,FALSE)</f>
        <v>42.962511999999997</v>
      </c>
      <c r="M1872" s="400">
        <f>VLOOKUP(C1872,Hoja2!$D$2:$N$5000,11,FALSE)</f>
        <v>15.3064</v>
      </c>
    </row>
    <row r="1873" spans="1:13" s="392" customFormat="1">
      <c r="A1873" s="529"/>
      <c r="B1873" s="529"/>
      <c r="C1873" s="401" t="s">
        <v>5661</v>
      </c>
      <c r="D1873" s="402" t="str">
        <f>VLOOKUP(C1873,Hoja2!$D$2:$N$5000,2,FALSE)</f>
        <v>Agroindustria</v>
      </c>
      <c r="E1873" s="421">
        <f>VLOOKUP(C1873,Hoja2!$D$2:$N$5000,3,FALSE)</f>
        <v>8</v>
      </c>
      <c r="F1873" s="399">
        <f>VLOOKUP(C1873,Hoja2!$D$2:$N$5000,4,FALSE)</f>
        <v>43709</v>
      </c>
      <c r="G1873" s="399">
        <f>VLOOKUP(C1873,Hoja2!$D$2:$N$5000,5,FALSE)</f>
        <v>44681</v>
      </c>
      <c r="H1873" s="400">
        <f>VLOOKUP(C1873,Hoja2!$D$2:$N$5000,6,FALSE)</f>
        <v>0.16935600000000001</v>
      </c>
      <c r="I1873" s="400">
        <f>VLOOKUP(C1873,Hoja2!$D$2:$N$5000,7,FALSE)</f>
        <v>0.62256</v>
      </c>
      <c r="J1873" s="400">
        <f>VLOOKUP(C1873,Hoja2!$D$2:$N$5000,8,FALSE)</f>
        <v>0.37456080000000003</v>
      </c>
      <c r="K1873" s="400">
        <f>VLOOKUP(C1873,Hoja2!$D$2:$N$5000,9,FALSE)</f>
        <v>0.24870900000000001</v>
      </c>
      <c r="L1873" s="400">
        <f>VLOOKUP(C1873,Hoja2!$D$2:$N$5000,10,FALSE)</f>
        <v>180.299136</v>
      </c>
      <c r="M1873" s="400">
        <f>VLOOKUP(C1873,Hoja2!$D$2:$N$5000,11,FALSE)</f>
        <v>15.282037000000001</v>
      </c>
    </row>
    <row r="1874" spans="1:13" s="392" customFormat="1">
      <c r="A1874" s="529"/>
      <c r="B1874" s="529"/>
      <c r="C1874" s="401" t="s">
        <v>4462</v>
      </c>
      <c r="D1874" s="402" t="str">
        <f>VLOOKUP(C1874,Hoja2!$D$2:$N$5000,2,FALSE)</f>
        <v>Agroindustria</v>
      </c>
      <c r="E1874" s="421">
        <f>VLOOKUP(C1874,Hoja2!$D$2:$N$5000,3,FALSE)</f>
        <v>8</v>
      </c>
      <c r="F1874" s="399">
        <f>VLOOKUP(C1874,Hoja2!$D$2:$N$5000,4,FALSE)</f>
        <v>43556</v>
      </c>
      <c r="G1874" s="399">
        <f>VLOOKUP(C1874,Hoja2!$D$2:$N$5000,5,FALSE)</f>
        <v>44651</v>
      </c>
      <c r="H1874" s="400">
        <f>VLOOKUP(C1874,Hoja2!$D$2:$N$5000,6,FALSE)</f>
        <v>1.0161E-2</v>
      </c>
      <c r="I1874" s="400">
        <f>VLOOKUP(C1874,Hoja2!$D$2:$N$5000,7,FALSE)</f>
        <v>0.34096199999999999</v>
      </c>
      <c r="J1874" s="400">
        <f>VLOOKUP(C1874,Hoja2!$D$2:$N$5000,8,FALSE)</f>
        <v>0.2117724</v>
      </c>
      <c r="K1874" s="400">
        <f>VLOOKUP(C1874,Hoja2!$D$2:$N$5000,9,FALSE)</f>
        <v>5.1813999999999999E-2</v>
      </c>
      <c r="L1874" s="400">
        <f>VLOOKUP(C1874,Hoja2!$D$2:$N$5000,10,FALSE)</f>
        <v>55.828401999999997</v>
      </c>
      <c r="M1874" s="400">
        <f>VLOOKUP(C1874,Hoja2!$D$2:$N$5000,11,FALSE)</f>
        <v>14.188127</v>
      </c>
    </row>
    <row r="1875" spans="1:13" s="392" customFormat="1">
      <c r="A1875" s="529"/>
      <c r="B1875" s="529"/>
      <c r="C1875" s="401" t="s">
        <v>5953</v>
      </c>
      <c r="D1875" s="402" t="str">
        <f>VLOOKUP(C1875,Hoja2!$D$2:$N$5000,2,FALSE)</f>
        <v>Agroindustria</v>
      </c>
      <c r="E1875" s="421">
        <f>VLOOKUP(C1875,Hoja2!$D$2:$N$5000,3,FALSE)</f>
        <v>8</v>
      </c>
      <c r="F1875" s="399">
        <f>VLOOKUP(C1875,Hoja2!$D$2:$N$5000,4,FALSE)</f>
        <v>43831</v>
      </c>
      <c r="G1875" s="399">
        <f>VLOOKUP(C1875,Hoja2!$D$2:$N$5000,5,FALSE)</f>
        <v>44651</v>
      </c>
      <c r="H1875" s="400">
        <f>VLOOKUP(C1875,Hoja2!$D$2:$N$5000,6,FALSE)</f>
        <v>1.0023000000000001E-2</v>
      </c>
      <c r="I1875" s="400">
        <f>VLOOKUP(C1875,Hoja2!$D$2:$N$5000,7,FALSE)</f>
        <v>0.41682999999999998</v>
      </c>
      <c r="J1875" s="400">
        <f>VLOOKUP(C1875,Hoja2!$D$2:$N$5000,8,FALSE)</f>
        <v>0.26419999999999999</v>
      </c>
      <c r="K1875" s="400">
        <f>VLOOKUP(C1875,Hoja2!$D$2:$N$5000,9,FALSE)</f>
        <v>3.1088999999999999E-2</v>
      </c>
      <c r="L1875" s="400">
        <f>VLOOKUP(C1875,Hoja2!$D$2:$N$5000,10,FALSE)</f>
        <v>85.166374000000005</v>
      </c>
      <c r="M1875" s="400">
        <f>VLOOKUP(C1875,Hoja2!$D$2:$N$5000,11,FALSE)</f>
        <v>12.524364</v>
      </c>
    </row>
    <row r="1876" spans="1:13" s="392" customFormat="1">
      <c r="A1876" s="529"/>
      <c r="B1876" s="529"/>
      <c r="C1876" s="401" t="s">
        <v>6730</v>
      </c>
      <c r="D1876" s="402" t="str">
        <f>VLOOKUP(C1876,Hoja2!$D$2:$N$5000,2,FALSE)</f>
        <v>Agroindustria</v>
      </c>
      <c r="E1876" s="421">
        <f>VLOOKUP(C1876,Hoja2!$D$2:$N$5000,3,FALSE)</f>
        <v>8</v>
      </c>
      <c r="F1876" s="399">
        <f>VLOOKUP(C1876,Hoja2!$D$2:$N$5000,4,FALSE)</f>
        <v>44166</v>
      </c>
      <c r="G1876" s="399">
        <f>VLOOKUP(C1876,Hoja2!$D$2:$N$5000,5,FALSE)</f>
        <v>45260</v>
      </c>
      <c r="H1876" s="400">
        <f>VLOOKUP(C1876,Hoja2!$D$2:$N$5000,6,FALSE)</f>
        <v>4.879E-2</v>
      </c>
      <c r="I1876" s="400">
        <f>VLOOKUP(C1876,Hoja2!$D$2:$N$5000,7,FALSE)</f>
        <v>0.28795799999999999</v>
      </c>
      <c r="J1876" s="400">
        <f>VLOOKUP(C1876,Hoja2!$D$2:$N$5000,8,FALSE)</f>
        <v>0.27536359999999999</v>
      </c>
      <c r="K1876" s="400">
        <f>VLOOKUP(C1876,Hoja2!$D$2:$N$5000,9,FALSE)</f>
        <v>0.238346</v>
      </c>
      <c r="L1876" s="400">
        <f>VLOOKUP(C1876,Hoja2!$D$2:$N$5000,10,FALSE)</f>
        <v>61.367595000000001</v>
      </c>
      <c r="M1876" s="400">
        <f>VLOOKUP(C1876,Hoja2!$D$2:$N$5000,11,FALSE)</f>
        <v>20.098378</v>
      </c>
    </row>
    <row r="1877" spans="1:13" s="361" customFormat="1">
      <c r="A1877" s="529"/>
      <c r="B1877" s="529"/>
      <c r="C1877" s="401" t="s">
        <v>3511</v>
      </c>
      <c r="D1877" s="402" t="str">
        <f>VLOOKUP(C1877,Hoja2!$D$2:$N$5000,2,FALSE)</f>
        <v>Alimentos</v>
      </c>
      <c r="E1877" s="421">
        <f>VLOOKUP(C1877,Hoja2!$D$2:$N$5000,3,FALSE)</f>
        <v>8</v>
      </c>
      <c r="F1877" s="399">
        <f>VLOOKUP(C1877,Hoja2!$D$2:$N$5000,4,FALSE)</f>
        <v>43466</v>
      </c>
      <c r="G1877" s="399">
        <f>VLOOKUP(C1877,Hoja2!$D$2:$N$5000,5,FALSE)</f>
        <v>44316</v>
      </c>
      <c r="H1877" s="400">
        <f>VLOOKUP(C1877,Hoja2!$D$2:$N$5000,6,FALSE)</f>
        <v>0.20555699999999999</v>
      </c>
      <c r="I1877" s="400">
        <f>VLOOKUP(C1877,Hoja2!$D$2:$N$5000,7,FALSE)</f>
        <v>0.72069700000000003</v>
      </c>
      <c r="J1877" s="400">
        <f>VLOOKUP(C1877,Hoja2!$D$2:$N$5000,8,FALSE)</f>
        <v>0.59309080000000003</v>
      </c>
      <c r="K1877" s="400">
        <f>VLOOKUP(C1877,Hoja2!$D$2:$N$5000,9,FALSE)</f>
        <v>0.58032099999999998</v>
      </c>
      <c r="L1877" s="400">
        <f>VLOOKUP(C1877,Hoja2!$D$2:$N$5000,10,FALSE)</f>
        <v>330.50164899999999</v>
      </c>
      <c r="M1877" s="400">
        <f>VLOOKUP(C1877,Hoja2!$D$2:$N$5000,11,FALSE)</f>
        <v>15.953144999999999</v>
      </c>
    </row>
    <row r="1878" spans="1:13" s="392" customFormat="1" ht="12.6" customHeight="1">
      <c r="A1878" s="529"/>
      <c r="B1878" s="529"/>
      <c r="C1878" s="401" t="s">
        <v>6493</v>
      </c>
      <c r="D1878" s="402" t="str">
        <f>VLOOKUP(C1878,Hoja2!$D$2:$N$5000,2,FALSE)</f>
        <v>Transporte</v>
      </c>
      <c r="E1878" s="397">
        <f>VLOOKUP(C1878,Hoja2!$D$2:$N$5000,3,FALSE)</f>
        <v>8</v>
      </c>
      <c r="F1878" s="399">
        <f>VLOOKUP(C1878,Hoja2!$D$2:$N$5000,4,FALSE)</f>
        <v>44075</v>
      </c>
      <c r="G1878" s="399">
        <f>VLOOKUP(C1878,Hoja2!$D$2:$N$5000,5,FALSE)</f>
        <v>45169</v>
      </c>
      <c r="H1878" s="400">
        <f>VLOOKUP(C1878,Hoja2!$D$2:$N$5000,6,FALSE)</f>
        <v>4.5709E-2</v>
      </c>
      <c r="I1878" s="400">
        <f>VLOOKUP(C1878,Hoja2!$D$2:$N$5000,7,FALSE)</f>
        <v>0.239677</v>
      </c>
      <c r="J1878" s="400">
        <f>VLOOKUP(C1878,Hoja2!$D$2:$N$5000,8,FALSE)</f>
        <v>0.22515879999999999</v>
      </c>
      <c r="K1878" s="400">
        <f>VLOOKUP(C1878,Hoja2!$D$2:$N$5000,9,FALSE)</f>
        <v>0.12435499999999999</v>
      </c>
      <c r="L1878" s="400">
        <f>VLOOKUP(C1878,Hoja2!$D$2:$N$5000,10,FALSE)</f>
        <v>41.705022999999997</v>
      </c>
      <c r="M1878" s="400">
        <f>VLOOKUP(C1878,Hoja2!$D$2:$N$5000,11,FALSE)</f>
        <v>17.692394</v>
      </c>
    </row>
    <row r="1879" spans="1:13" s="392" customFormat="1" ht="12.6" customHeight="1">
      <c r="A1879" s="529"/>
      <c r="B1879" s="529"/>
      <c r="C1879" s="401" t="s">
        <v>7148</v>
      </c>
      <c r="D1879" s="402" t="str">
        <f>VLOOKUP(C1879,Hoja2!$D$2:$N$5000,2,FALSE)</f>
        <v>Otros</v>
      </c>
      <c r="E1879" s="444">
        <f>VLOOKUP(C1879,Hoja2!$D$2:$N$5000,3,FALSE)</f>
        <v>8</v>
      </c>
      <c r="F1879" s="399">
        <f>VLOOKUP(C1879,Hoja2!$D$2:$N$5000,4,FALSE)</f>
        <v>44348</v>
      </c>
      <c r="G1879" s="399">
        <f>VLOOKUP(C1879,Hoja2!$D$2:$N$5000,5,FALSE)</f>
        <v>45443</v>
      </c>
      <c r="H1879" s="400">
        <f>VLOOKUP(C1879,Hoja2!$D$2:$N$5000,6,FALSE)</f>
        <v>0.20782999999999999</v>
      </c>
      <c r="I1879" s="400">
        <f>VLOOKUP(C1879,Hoja2!$D$2:$N$5000,7,FALSE)</f>
        <v>0.56175399999999998</v>
      </c>
      <c r="J1879" s="400">
        <f>VLOOKUP(C1879,Hoja2!$D$2:$N$5000,8,FALSE)</f>
        <v>1.0479039999999999</v>
      </c>
      <c r="K1879" s="400">
        <f>VLOOKUP(C1879,Hoja2!$D$2:$N$5000,9,FALSE)</f>
        <v>0.93265900000000002</v>
      </c>
      <c r="L1879" s="400">
        <f>VLOOKUP(C1879,Hoja2!$D$2:$N$5000,10,FALSE)</f>
        <v>455.16983900000002</v>
      </c>
      <c r="M1879" s="400">
        <f>VLOOKUP(C1879,Hoja2!$D$2:$N$5000,11,FALSE)</f>
        <v>14.360976000000001</v>
      </c>
    </row>
    <row r="1880" spans="1:13" s="392" customFormat="1" ht="12.6" customHeight="1">
      <c r="A1880" s="529"/>
      <c r="B1880" s="529"/>
      <c r="C1880" s="401" t="s">
        <v>7150</v>
      </c>
      <c r="D1880" s="402" t="str">
        <f>VLOOKUP(C1880,Hoja2!$D$2:$N$5000,2,FALSE)</f>
        <v>Otros</v>
      </c>
      <c r="E1880" s="444">
        <f>VLOOKUP(C1880,Hoja2!$D$2:$N$5000,3,FALSE)</f>
        <v>8</v>
      </c>
      <c r="F1880" s="399">
        <f>VLOOKUP(C1880,Hoja2!$D$2:$N$5000,4,FALSE)</f>
        <v>44348</v>
      </c>
      <c r="G1880" s="399">
        <f>VLOOKUP(C1880,Hoja2!$D$2:$N$5000,5,FALSE)</f>
        <v>45443</v>
      </c>
      <c r="H1880" s="400">
        <f>VLOOKUP(C1880,Hoja2!$D$2:$N$5000,6,FALSE)</f>
        <v>0.181335</v>
      </c>
      <c r="I1880" s="400">
        <f>VLOOKUP(C1880,Hoja2!$D$2:$N$5000,7,FALSE)</f>
        <v>0.43234800000000001</v>
      </c>
      <c r="J1880" s="400">
        <f>VLOOKUP(C1880,Hoja2!$D$2:$N$5000,8,FALSE)</f>
        <v>0.22423679999999999</v>
      </c>
      <c r="K1880" s="400">
        <f>VLOOKUP(C1880,Hoja2!$D$2:$N$5000,9,FALSE)</f>
        <v>0.17616899999999999</v>
      </c>
      <c r="L1880" s="400">
        <f>VLOOKUP(C1880,Hoja2!$D$2:$N$5000,10,FALSE)</f>
        <v>74.960958000000005</v>
      </c>
      <c r="M1880" s="400">
        <f>VLOOKUP(C1880,Hoja2!$D$2:$N$5000,11,FALSE)</f>
        <v>15.054729999999999</v>
      </c>
    </row>
    <row r="1881" spans="1:13" s="392" customFormat="1" ht="12.6" customHeight="1">
      <c r="A1881" s="529"/>
      <c r="B1881" s="529"/>
      <c r="C1881" s="401" t="s">
        <v>6388</v>
      </c>
      <c r="D1881" s="402" t="str">
        <f>VLOOKUP(C1881,Hoja2!$D$2:$N$5000,2,FALSE)</f>
        <v>Agroindustria</v>
      </c>
      <c r="E1881" s="444">
        <f>VLOOKUP(C1881,Hoja2!$D$2:$N$5000,3,FALSE)</f>
        <v>8</v>
      </c>
      <c r="F1881" s="399">
        <f>VLOOKUP(C1881,Hoja2!$D$2:$N$5000,4,FALSE)</f>
        <v>44044</v>
      </c>
      <c r="G1881" s="399">
        <f>VLOOKUP(C1881,Hoja2!$D$2:$N$5000,5,FALSE)</f>
        <v>45138</v>
      </c>
      <c r="H1881" s="400">
        <f>VLOOKUP(C1881,Hoja2!$D$2:$N$5000,6,FALSE)</f>
        <v>0.12594900000000001</v>
      </c>
      <c r="I1881" s="400">
        <f>VLOOKUP(C1881,Hoja2!$D$2:$N$5000,7,FALSE)</f>
        <v>0.27159</v>
      </c>
      <c r="J1881" s="400">
        <f>VLOOKUP(C1881,Hoja2!$D$2:$N$5000,8,FALSE)</f>
        <v>0.2437356</v>
      </c>
      <c r="K1881" s="400">
        <f>VLOOKUP(C1881,Hoja2!$D$2:$N$5000,9,FALSE)</f>
        <v>0.155443</v>
      </c>
      <c r="L1881" s="400">
        <f>VLOOKUP(C1881,Hoja2!$D$2:$N$5000,10,FALSE)</f>
        <v>51.182963999999998</v>
      </c>
      <c r="M1881" s="400">
        <f>VLOOKUP(C1881,Hoja2!$D$2:$N$5000,11,FALSE)</f>
        <v>17.629697</v>
      </c>
    </row>
    <row r="1882" spans="1:13" s="392" customFormat="1" ht="12.6" customHeight="1">
      <c r="A1882" s="529"/>
      <c r="B1882" s="529"/>
      <c r="C1882" s="401" t="s">
        <v>342</v>
      </c>
      <c r="D1882" s="402" t="str">
        <f>VLOOKUP(C1882,Hoja2!$D$2:$N$5000,2,FALSE)</f>
        <v>Bebidas</v>
      </c>
      <c r="E1882" s="444">
        <f>VLOOKUP(C1882,Hoja2!$D$2:$N$5000,3,FALSE)</f>
        <v>8</v>
      </c>
      <c r="F1882" s="399">
        <f>VLOOKUP(C1882,Hoja2!$D$2:$N$5000,4,FALSE)</f>
        <v>41306</v>
      </c>
      <c r="G1882" s="399">
        <f>VLOOKUP(C1882,Hoja2!$D$2:$N$5000,5,FALSE)</f>
        <v>48610</v>
      </c>
      <c r="H1882" s="400">
        <f>VLOOKUP(C1882,Hoja2!$D$2:$N$5000,6,FALSE)</f>
        <v>7.4260999999999994E-2</v>
      </c>
      <c r="I1882" s="400">
        <f>VLOOKUP(C1882,Hoja2!$D$2:$N$5000,7,FALSE)</f>
        <v>0.41510999999999998</v>
      </c>
      <c r="J1882" s="400">
        <f>VLOOKUP(C1882,Hoja2!$D$2:$N$5000,8,FALSE)</f>
        <v>0.5528324</v>
      </c>
      <c r="K1882" s="400">
        <f>VLOOKUP(C1882,Hoja2!$D$2:$N$5000,9,FALSE)</f>
        <v>0.21504000000000001</v>
      </c>
      <c r="L1882" s="400">
        <f>VLOOKUP(C1882,Hoja2!$D$2:$N$5000,10,FALSE)</f>
        <v>176.05356</v>
      </c>
      <c r="M1882" s="400">
        <f>VLOOKUP(C1882,Hoja2!$D$2:$N$5000,11,FALSE)</f>
        <v>26.741309000000001</v>
      </c>
    </row>
    <row r="1883" spans="1:13" s="392" customFormat="1" ht="12.6" customHeight="1">
      <c r="A1883" s="529"/>
      <c r="B1883" s="529"/>
      <c r="C1883" s="401" t="s">
        <v>3705</v>
      </c>
      <c r="D1883" s="402" t="str">
        <f>VLOOKUP(C1883,Hoja2!$D$2:$N$5000,2,FALSE)</f>
        <v>Agroindustria</v>
      </c>
      <c r="E1883" s="444">
        <f>VLOOKUP(C1883,Hoja2!$D$2:$N$5000,3,FALSE)</f>
        <v>8</v>
      </c>
      <c r="F1883" s="399">
        <f>VLOOKUP(C1883,Hoja2!$D$2:$N$5000,4,FALSE)</f>
        <v>43525</v>
      </c>
      <c r="G1883" s="399">
        <f>VLOOKUP(C1883,Hoja2!$D$2:$N$5000,5,FALSE)</f>
        <v>44255</v>
      </c>
      <c r="H1883" s="400">
        <f>VLOOKUP(C1883,Hoja2!$D$2:$N$5000,6,FALSE)</f>
        <v>5.4087999999999997E-2</v>
      </c>
      <c r="I1883" s="400">
        <f>VLOOKUP(C1883,Hoja2!$D$2:$N$5000,7,FALSE)</f>
        <v>0.27299400000000001</v>
      </c>
      <c r="J1883" s="400">
        <f>VLOOKUP(C1883,Hoja2!$D$2:$N$5000,8,FALSE)</f>
        <v>0.18736359999999999</v>
      </c>
      <c r="K1883" s="400">
        <f>VLOOKUP(C1883,Hoja2!$D$2:$N$5000,9,FALSE)</f>
        <v>9.3266000000000002E-2</v>
      </c>
      <c r="L1883" s="400">
        <f>VLOOKUP(C1883,Hoja2!$D$2:$N$5000,10,FALSE)</f>
        <v>39.532994000000002</v>
      </c>
      <c r="M1883" s="400">
        <f>VLOOKUP(C1883,Hoja2!$D$2:$N$5000,11,FALSE)</f>
        <v>15.329547</v>
      </c>
    </row>
    <row r="1884" spans="1:13" s="392" customFormat="1" ht="12.6" customHeight="1">
      <c r="A1884" s="529"/>
      <c r="B1884" s="529"/>
      <c r="C1884" s="401" t="s">
        <v>4466</v>
      </c>
      <c r="D1884" s="402" t="str">
        <f>VLOOKUP(C1884,Hoja2!$D$2:$N$5000,2,FALSE)</f>
        <v>Otros</v>
      </c>
      <c r="E1884" s="444">
        <f>VLOOKUP(C1884,Hoja2!$D$2:$N$5000,3,FALSE)</f>
        <v>8</v>
      </c>
      <c r="F1884" s="399">
        <f>VLOOKUP(C1884,Hoja2!$D$2:$N$5000,4,FALSE)</f>
        <v>43556</v>
      </c>
      <c r="G1884" s="399">
        <f>VLOOKUP(C1884,Hoja2!$D$2:$N$5000,5,FALSE)</f>
        <v>44255</v>
      </c>
      <c r="H1884" s="400">
        <f>VLOOKUP(C1884,Hoja2!$D$2:$N$5000,6,FALSE)</f>
        <v>0.175347</v>
      </c>
      <c r="I1884" s="400">
        <f>VLOOKUP(C1884,Hoja2!$D$2:$N$5000,7,FALSE)</f>
        <v>0.68035000000000001</v>
      </c>
      <c r="J1884" s="400">
        <f>VLOOKUP(C1884,Hoja2!$D$2:$N$5000,8,FALSE)</f>
        <v>0.9793288</v>
      </c>
      <c r="K1884" s="400">
        <f>VLOOKUP(C1884,Hoja2!$D$2:$N$5000,9,FALSE)</f>
        <v>0.79794200000000004</v>
      </c>
      <c r="L1884" s="400">
        <f>VLOOKUP(C1884,Hoja2!$D$2:$N$5000,10,FALSE)</f>
        <v>515.20719599999995</v>
      </c>
      <c r="M1884" s="400">
        <f>VLOOKUP(C1884,Hoja2!$D$2:$N$5000,11,FALSE)</f>
        <v>14.514093000000001</v>
      </c>
    </row>
    <row r="1885" spans="1:13" s="392" customFormat="1" ht="12.6" customHeight="1">
      <c r="A1885" s="529"/>
      <c r="B1885" s="529"/>
      <c r="C1885" s="401" t="s">
        <v>7400</v>
      </c>
      <c r="D1885" s="402" t="str">
        <f>VLOOKUP(C1885,Hoja2!$D$2:$N$5000,2,FALSE)</f>
        <v>Otros</v>
      </c>
      <c r="E1885" s="444">
        <f>VLOOKUP(C1885,Hoja2!$D$2:$N$5000,3,FALSE)</f>
        <v>8</v>
      </c>
      <c r="F1885" s="399">
        <f>VLOOKUP(C1885,Hoja2!$D$2:$N$5000,4,FALSE)</f>
        <v>44470</v>
      </c>
      <c r="G1885" s="399">
        <f>VLOOKUP(C1885,Hoja2!$D$2:$N$5000,5,FALSE)</f>
        <v>45657</v>
      </c>
      <c r="H1885" s="400">
        <f>VLOOKUP(C1885,Hoja2!$D$2:$N$5000,6,FALSE)</f>
        <v>0.169902</v>
      </c>
      <c r="I1885" s="400">
        <f>VLOOKUP(C1885,Hoja2!$D$2:$N$5000,7,FALSE)</f>
        <v>0.16778899999999999</v>
      </c>
      <c r="J1885" s="400">
        <f>VLOOKUP(C1885,Hoja2!$D$2:$N$5000,8,FALSE)</f>
        <v>0.19159080000000001</v>
      </c>
      <c r="K1885" s="400">
        <f>VLOOKUP(C1885,Hoja2!$D$2:$N$5000,9,FALSE)</f>
        <v>4.1452000000000003E-2</v>
      </c>
      <c r="L1885" s="400">
        <f>VLOOKUP(C1885,Hoja2!$D$2:$N$5000,10,FALSE)</f>
        <v>24.858812</v>
      </c>
      <c r="M1885" s="400">
        <f>VLOOKUP(C1885,Hoja2!$D$2:$N$5000,11,FALSE)</f>
        <v>14.905279</v>
      </c>
    </row>
    <row r="1886" spans="1:13" s="392" customFormat="1" ht="12.6" customHeight="1">
      <c r="A1886" s="529"/>
      <c r="B1886" s="529"/>
      <c r="C1886" s="401" t="s">
        <v>5955</v>
      </c>
      <c r="D1886" s="402" t="str">
        <f>VLOOKUP(C1886,Hoja2!$D$2:$N$5000,2,FALSE)</f>
        <v>Otros</v>
      </c>
      <c r="E1886" s="444">
        <f>VLOOKUP(C1886,Hoja2!$D$2:$N$5000,3,FALSE)</f>
        <v>8</v>
      </c>
      <c r="F1886" s="399">
        <f>VLOOKUP(C1886,Hoja2!$D$2:$N$5000,4,FALSE)</f>
        <v>43831</v>
      </c>
      <c r="G1886" s="399">
        <f>VLOOKUP(C1886,Hoja2!$D$2:$N$5000,5,FALSE)</f>
        <v>44681</v>
      </c>
      <c r="H1886" s="400">
        <f>VLOOKUP(C1886,Hoja2!$D$2:$N$5000,6,FALSE)</f>
        <v>0.210401</v>
      </c>
      <c r="I1886" s="400">
        <f>VLOOKUP(C1886,Hoja2!$D$2:$N$5000,7,FALSE)</f>
        <v>0.78891599999999995</v>
      </c>
      <c r="J1886" s="400">
        <f>VLOOKUP(C1886,Hoja2!$D$2:$N$5000,8,FALSE)</f>
        <v>0.25118200000000002</v>
      </c>
      <c r="K1886" s="400">
        <f>VLOOKUP(C1886,Hoja2!$D$2:$N$5000,9,FALSE)</f>
        <v>0.25907200000000002</v>
      </c>
      <c r="L1886" s="400">
        <f>VLOOKUP(C1886,Hoja2!$D$2:$N$5000,10,FALSE)</f>
        <v>153.21633299999999</v>
      </c>
      <c r="M1886" s="400">
        <f>VLOOKUP(C1886,Hoja2!$D$2:$N$5000,11,FALSE)</f>
        <v>15.773383000000001</v>
      </c>
    </row>
    <row r="1887" spans="1:13" s="392" customFormat="1" ht="12.6" customHeight="1">
      <c r="A1887" s="529"/>
      <c r="B1887" s="529"/>
      <c r="C1887" s="401" t="s">
        <v>5756</v>
      </c>
      <c r="D1887" s="402" t="str">
        <f>VLOOKUP(C1887,Hoja2!$D$2:$N$5000,2,FALSE)</f>
        <v>Otros</v>
      </c>
      <c r="E1887" s="444">
        <f>VLOOKUP(C1887,Hoja2!$D$2:$N$5000,3,FALSE)</f>
        <v>8</v>
      </c>
      <c r="F1887" s="399">
        <f>VLOOKUP(C1887,Hoja2!$D$2:$N$5000,4,FALSE)</f>
        <v>43770</v>
      </c>
      <c r="G1887" s="399">
        <f>VLOOKUP(C1887,Hoja2!$D$2:$N$5000,5,FALSE)</f>
        <v>44681</v>
      </c>
      <c r="H1887" s="400">
        <f>VLOOKUP(C1887,Hoja2!$D$2:$N$5000,6,FALSE)</f>
        <v>0.219473</v>
      </c>
      <c r="I1887" s="400">
        <f>VLOOKUP(C1887,Hoja2!$D$2:$N$5000,7,FALSE)</f>
        <v>0.79302600000000001</v>
      </c>
      <c r="J1887" s="400">
        <f>VLOOKUP(C1887,Hoja2!$D$2:$N$5000,8,FALSE)</f>
        <v>1.3599999999999999E-2</v>
      </c>
      <c r="K1887" s="400">
        <f>VLOOKUP(C1887,Hoja2!$D$2:$N$5000,9,FALSE)</f>
        <v>1.0363000000000001E-2</v>
      </c>
      <c r="L1887" s="400">
        <f>VLOOKUP(C1887,Hoja2!$D$2:$N$5000,10,FALSE)</f>
        <v>8.3347689999999997</v>
      </c>
      <c r="M1887" s="400">
        <f>VLOOKUP(C1887,Hoja2!$D$2:$N$5000,11,FALSE)</f>
        <v>14.398066</v>
      </c>
    </row>
    <row r="1888" spans="1:13" s="392" customFormat="1" ht="12.6" customHeight="1">
      <c r="A1888" s="529"/>
      <c r="B1888" s="529"/>
      <c r="C1888" s="401" t="s">
        <v>6539</v>
      </c>
      <c r="D1888" s="402" t="str">
        <f>VLOOKUP(C1888,Hoja2!$D$2:$N$5000,2,FALSE)</f>
        <v>Otros</v>
      </c>
      <c r="E1888" s="444">
        <f>VLOOKUP(C1888,Hoja2!$D$2:$N$5000,3,FALSE)</f>
        <v>8</v>
      </c>
      <c r="F1888" s="399">
        <f>VLOOKUP(C1888,Hoja2!$D$2:$N$5000,4,FALSE)</f>
        <v>44105</v>
      </c>
      <c r="G1888" s="399">
        <f>VLOOKUP(C1888,Hoja2!$D$2:$N$5000,5,FALSE)</f>
        <v>45199</v>
      </c>
      <c r="H1888" s="400">
        <f>VLOOKUP(C1888,Hoja2!$D$2:$N$5000,6,FALSE)</f>
        <v>0.217783</v>
      </c>
      <c r="I1888" s="400">
        <f>VLOOKUP(C1888,Hoja2!$D$2:$N$5000,7,FALSE)</f>
        <v>0.22160299999999999</v>
      </c>
      <c r="J1888" s="400">
        <f>VLOOKUP(C1888,Hoja2!$D$2:$N$5000,8,FALSE)</f>
        <v>8.0799999999999997E-2</v>
      </c>
      <c r="K1888" s="400">
        <f>VLOOKUP(C1888,Hoja2!$D$2:$N$5000,9,FALSE)</f>
        <v>5.1813999999999999E-2</v>
      </c>
      <c r="L1888" s="400">
        <f>VLOOKUP(C1888,Hoja2!$D$2:$N$5000,10,FALSE)</f>
        <v>13.842783000000001</v>
      </c>
      <c r="M1888" s="400">
        <f>VLOOKUP(C1888,Hoja2!$D$2:$N$5000,11,FALSE)</f>
        <v>19.512667</v>
      </c>
    </row>
    <row r="1889" spans="1:13" s="392" customFormat="1" ht="12.6" customHeight="1">
      <c r="A1889" s="529"/>
      <c r="B1889" s="529"/>
      <c r="C1889" s="401" t="s">
        <v>5768</v>
      </c>
      <c r="D1889" s="402" t="str">
        <f>VLOOKUP(C1889,Hoja2!$D$2:$N$5000,2,FALSE)</f>
        <v>Otros</v>
      </c>
      <c r="E1889" s="444">
        <f>VLOOKUP(C1889,Hoja2!$D$2:$N$5000,3,FALSE)</f>
        <v>8</v>
      </c>
      <c r="F1889" s="399">
        <f>VLOOKUP(C1889,Hoja2!$D$2:$N$5000,4,FALSE)</f>
        <v>43770</v>
      </c>
      <c r="G1889" s="399">
        <f>VLOOKUP(C1889,Hoja2!$D$2:$N$5000,5,FALSE)</f>
        <v>44865</v>
      </c>
      <c r="H1889" s="400">
        <f>VLOOKUP(C1889,Hoja2!$D$2:$N$5000,6,FALSE)</f>
        <v>0.21689900000000001</v>
      </c>
      <c r="I1889" s="400">
        <f>VLOOKUP(C1889,Hoja2!$D$2:$N$5000,7,FALSE)</f>
        <v>0.59145700000000001</v>
      </c>
      <c r="J1889" s="400">
        <f>VLOOKUP(C1889,Hoja2!$D$2:$N$5000,8,FALSE)</f>
        <v>0.24218200000000001</v>
      </c>
      <c r="K1889" s="400">
        <f>VLOOKUP(C1889,Hoja2!$D$2:$N$5000,9,FALSE)</f>
        <v>0.19689499999999999</v>
      </c>
      <c r="L1889" s="400">
        <f>VLOOKUP(C1889,Hoja2!$D$2:$N$5000,10,FALSE)</f>
        <v>110.75266000000001</v>
      </c>
      <c r="M1889" s="400">
        <f>VLOOKUP(C1889,Hoja2!$D$2:$N$5000,11,FALSE)</f>
        <v>15.764476999999999</v>
      </c>
    </row>
    <row r="1890" spans="1:13" s="392" customFormat="1" ht="12.6" customHeight="1">
      <c r="A1890" s="529"/>
      <c r="B1890" s="529"/>
      <c r="C1890" s="401" t="s">
        <v>6923</v>
      </c>
      <c r="D1890" s="402" t="str">
        <f>VLOOKUP(C1890,Hoja2!$D$2:$N$5000,2,FALSE)</f>
        <v>Agroindustria</v>
      </c>
      <c r="E1890" s="444">
        <f>VLOOKUP(C1890,Hoja2!$D$2:$N$5000,3,FALSE)</f>
        <v>8</v>
      </c>
      <c r="F1890" s="399">
        <f>VLOOKUP(C1890,Hoja2!$D$2:$N$5000,4,FALSE)</f>
        <v>44256</v>
      </c>
      <c r="G1890" s="399">
        <f>VLOOKUP(C1890,Hoja2!$D$2:$N$5000,5,FALSE)</f>
        <v>45291</v>
      </c>
      <c r="H1890" s="400">
        <f>VLOOKUP(C1890,Hoja2!$D$2:$N$5000,6,FALSE)</f>
        <v>0.15099599999999999</v>
      </c>
      <c r="I1890" s="400">
        <f>VLOOKUP(C1890,Hoja2!$D$2:$N$5000,7,FALSE)</f>
        <v>0.435693</v>
      </c>
      <c r="J1890" s="400">
        <f>VLOOKUP(C1890,Hoja2!$D$2:$N$5000,8,FALSE)</f>
        <v>0.68503639999999999</v>
      </c>
      <c r="K1890" s="400">
        <f>VLOOKUP(C1890,Hoja2!$D$2:$N$5000,9,FALSE)</f>
        <v>0.53886999999999996</v>
      </c>
      <c r="L1890" s="400">
        <f>VLOOKUP(C1890,Hoja2!$D$2:$N$5000,10,FALSE)</f>
        <v>230.77541099999999</v>
      </c>
      <c r="M1890" s="400">
        <f>VLOOKUP(C1890,Hoja2!$D$2:$N$5000,11,FALSE)</f>
        <v>15.325065</v>
      </c>
    </row>
    <row r="1891" spans="1:13" s="392" customFormat="1" ht="12.6" customHeight="1">
      <c r="A1891" s="529"/>
      <c r="B1891" s="529"/>
      <c r="C1891" s="401" t="s">
        <v>6964</v>
      </c>
      <c r="D1891" s="402" t="str">
        <f>VLOOKUP(C1891,Hoja2!$D$2:$N$5000,2,FALSE)</f>
        <v>Agroindustria</v>
      </c>
      <c r="E1891" s="444">
        <f>VLOOKUP(C1891,Hoja2!$D$2:$N$5000,3,FALSE)</f>
        <v>8</v>
      </c>
      <c r="F1891" s="399">
        <f>VLOOKUP(C1891,Hoja2!$D$2:$N$5000,4,FALSE)</f>
        <v>44287</v>
      </c>
      <c r="G1891" s="399">
        <f>VLOOKUP(C1891,Hoja2!$D$2:$N$5000,5,FALSE)</f>
        <v>45291</v>
      </c>
      <c r="H1891" s="400">
        <f>VLOOKUP(C1891,Hoja2!$D$2:$N$5000,6,FALSE)</f>
        <v>0.20554800000000001</v>
      </c>
      <c r="I1891" s="400">
        <f>VLOOKUP(C1891,Hoja2!$D$2:$N$5000,7,FALSE)</f>
        <v>0.33121499999999998</v>
      </c>
      <c r="J1891" s="400">
        <f>VLOOKUP(C1891,Hoja2!$D$2:$N$5000,8,FALSE)</f>
        <v>0.16087280000000001</v>
      </c>
      <c r="K1891" s="400">
        <f>VLOOKUP(C1891,Hoja2!$D$2:$N$5000,9,FALSE)</f>
        <v>0.103629</v>
      </c>
      <c r="L1891" s="400">
        <f>VLOOKUP(C1891,Hoja2!$D$2:$N$5000,10,FALSE)</f>
        <v>41.206183000000003</v>
      </c>
      <c r="M1891" s="400">
        <f>VLOOKUP(C1891,Hoja2!$D$2:$N$5000,11,FALSE)</f>
        <v>15.798355000000001</v>
      </c>
    </row>
    <row r="1892" spans="1:13" s="392" customFormat="1">
      <c r="A1892" s="529"/>
      <c r="B1892" s="529"/>
      <c r="C1892" s="401" t="s">
        <v>7271</v>
      </c>
      <c r="D1892" s="402" t="str">
        <f>VLOOKUP(C1892,Hoja2!$D$2:$N$5000,2,FALSE)</f>
        <v>Otros</v>
      </c>
      <c r="E1892" s="444">
        <f>VLOOKUP(C1892,Hoja2!$D$2:$N$5000,3,FALSE)</f>
        <v>8</v>
      </c>
      <c r="F1892" s="399">
        <f>VLOOKUP(C1892,Hoja2!$D$2:$N$5000,4,FALSE)</f>
        <v>44409</v>
      </c>
      <c r="G1892" s="399">
        <f>VLOOKUP(C1892,Hoja2!$D$2:$N$5000,5,FALSE)</f>
        <v>45657</v>
      </c>
      <c r="H1892" s="400">
        <f>VLOOKUP(C1892,Hoja2!$D$2:$N$5000,6,FALSE)</f>
        <v>0.34349800000000003</v>
      </c>
      <c r="I1892" s="400">
        <f>VLOOKUP(C1892,Hoja2!$D$2:$N$5000,7,FALSE)</f>
        <v>0.46430900000000003</v>
      </c>
      <c r="J1892" s="400">
        <f>VLOOKUP(C1892,Hoja2!$D$2:$N$5000,8,FALSE)</f>
        <v>9.9092E-3</v>
      </c>
      <c r="K1892" s="400">
        <f>VLOOKUP(C1892,Hoja2!$D$2:$N$5000,9,FALSE)</f>
        <v>1.0363000000000001E-2</v>
      </c>
      <c r="L1892" s="400">
        <f>VLOOKUP(C1892,Hoja2!$D$2:$N$5000,10,FALSE)</f>
        <v>3.5542280000000002</v>
      </c>
      <c r="M1892" s="400">
        <f>VLOOKUP(C1892,Hoja2!$D$2:$N$5000,11,FALSE)</f>
        <v>17.408515000000001</v>
      </c>
    </row>
    <row r="1893" spans="1:13" s="392" customFormat="1">
      <c r="A1893" s="529"/>
      <c r="B1893" s="529"/>
      <c r="C1893" s="401" t="s">
        <v>7213</v>
      </c>
      <c r="D1893" s="402" t="str">
        <f>VLOOKUP(C1893,Hoja2!$D$2:$N$5000,2,FALSE)</f>
        <v>Otros</v>
      </c>
      <c r="E1893" s="397">
        <f>VLOOKUP(C1893,Hoja2!$D$2:$N$5000,3,FALSE)</f>
        <v>8</v>
      </c>
      <c r="F1893" s="399">
        <f>VLOOKUP(C1893,Hoja2!$D$2:$N$5000,4,FALSE)</f>
        <v>44378</v>
      </c>
      <c r="G1893" s="399">
        <f>VLOOKUP(C1893,Hoja2!$D$2:$N$5000,5,FALSE)</f>
        <v>45291</v>
      </c>
      <c r="H1893" s="400">
        <f>VLOOKUP(C1893,Hoja2!$D$2:$N$5000,6,FALSE)</f>
        <v>0.19064700000000001</v>
      </c>
      <c r="I1893" s="400">
        <f>VLOOKUP(C1893,Hoja2!$D$2:$N$5000,7,FALSE)</f>
        <v>0.45832699999999998</v>
      </c>
      <c r="J1893" s="400">
        <f>VLOOKUP(C1893,Hoja2!$D$2:$N$5000,8,FALSE)</f>
        <v>0.2060728</v>
      </c>
      <c r="K1893" s="400">
        <f>VLOOKUP(C1893,Hoja2!$D$2:$N$5000,9,FALSE)</f>
        <v>0.16580600000000001</v>
      </c>
      <c r="L1893" s="400">
        <f>VLOOKUP(C1893,Hoja2!$D$2:$N$5000,10,FALSE)</f>
        <v>73.048742000000004</v>
      </c>
      <c r="M1893" s="400">
        <f>VLOOKUP(C1893,Hoja2!$D$2:$N$5000,11,FALSE)</f>
        <v>14.973063</v>
      </c>
    </row>
    <row r="1894" spans="1:13" s="361" customFormat="1">
      <c r="A1894" s="529"/>
      <c r="B1894" s="529"/>
      <c r="C1894" s="401" t="s">
        <v>5754</v>
      </c>
      <c r="D1894" s="369" t="str">
        <f>VLOOKUP(C1894,Hoja2!$D$2:$N$5000,2,FALSE)</f>
        <v>SALUD</v>
      </c>
      <c r="E1894" s="364">
        <f>VLOOKUP(C1894,Hoja2!$D$2:$N$5000,3,FALSE)</f>
        <v>7</v>
      </c>
      <c r="F1894" s="366">
        <f>VLOOKUP(C1894,Hoja2!$D$2:$N$5000,4,FALSE)</f>
        <v>43770</v>
      </c>
      <c r="G1894" s="366">
        <f>VLOOKUP(C1894,Hoja2!$D$2:$N$5000,5,FALSE)</f>
        <v>44865</v>
      </c>
      <c r="H1894" s="367">
        <f>VLOOKUP(C1894,Hoja2!$D$2:$N$5000,6,FALSE)</f>
        <v>0.19131500000000001</v>
      </c>
      <c r="I1894" s="367">
        <f>VLOOKUP(C1894,Hoja2!$D$2:$N$5000,7,FALSE)</f>
        <v>0.52786900000000003</v>
      </c>
      <c r="J1894" s="367">
        <f>VLOOKUP(C1894,Hoja2!$D$2:$N$5000,8,FALSE)</f>
        <v>0.59040000000000004</v>
      </c>
      <c r="K1894" s="367">
        <f>VLOOKUP(C1894,Hoja2!$D$2:$N$5000,9,FALSE)</f>
        <v>0.518405</v>
      </c>
      <c r="L1894" s="367">
        <f>VLOOKUP(C1894,Hoja2!$D$2:$N$5000,10,FALSE)</f>
        <v>240.093851</v>
      </c>
      <c r="M1894" s="367">
        <f>VLOOKUP(C1894,Hoja2!$D$2:$N$5000,11,FALSE)</f>
        <v>15.846932000000001</v>
      </c>
    </row>
    <row r="1895" spans="1:13" s="361" customFormat="1">
      <c r="A1895" s="529"/>
      <c r="B1895" s="529"/>
      <c r="C1895" s="401" t="s">
        <v>6214</v>
      </c>
      <c r="D1895" s="369" t="str">
        <f>VLOOKUP(C1895,Hoja2!$D$2:$N$5000,2,FALSE)</f>
        <v>SALUD</v>
      </c>
      <c r="E1895" s="364">
        <f>VLOOKUP(C1895,Hoja2!$D$2:$N$5000,3,FALSE)</f>
        <v>7</v>
      </c>
      <c r="F1895" s="366">
        <f>VLOOKUP(C1895,Hoja2!$D$2:$N$5000,4,FALSE)</f>
        <v>43952</v>
      </c>
      <c r="G1895" s="366">
        <f>VLOOKUP(C1895,Hoja2!$D$2:$N$5000,5,FALSE)</f>
        <v>45046</v>
      </c>
      <c r="H1895" s="367">
        <f>VLOOKUP(C1895,Hoja2!$D$2:$N$5000,6,FALSE)</f>
        <v>0.195631</v>
      </c>
      <c r="I1895" s="367">
        <f>VLOOKUP(C1895,Hoja2!$D$2:$N$5000,7,FALSE)</f>
        <v>0.53218799999999999</v>
      </c>
      <c r="J1895" s="367">
        <f>VLOOKUP(C1895,Hoja2!$D$2:$N$5000,8,FALSE)</f>
        <v>0.39296399999999998</v>
      </c>
      <c r="K1895" s="367">
        <f>VLOOKUP(C1895,Hoja2!$D$2:$N$5000,9,FALSE)</f>
        <v>0.38362000000000002</v>
      </c>
      <c r="L1895" s="367">
        <f>VLOOKUP(C1895,Hoja2!$D$2:$N$5000,10,FALSE)</f>
        <v>161.09803500000001</v>
      </c>
      <c r="M1895" s="367">
        <f>VLOOKUP(C1895,Hoja2!$D$2:$N$5000,11,FALSE)</f>
        <v>16.510888000000001</v>
      </c>
    </row>
    <row r="1896" spans="1:13">
      <c r="A1896" s="529"/>
      <c r="B1896" s="529"/>
      <c r="C1896" s="401" t="s">
        <v>6216</v>
      </c>
      <c r="D1896" s="369" t="str">
        <f>VLOOKUP(C1896,Hoja2!$D$2:$N$5000,2,FALSE)</f>
        <v>SALUD</v>
      </c>
      <c r="E1896" s="364">
        <f>VLOOKUP(C1896,Hoja2!$D$2:$N$5000,3,FALSE)</f>
        <v>7</v>
      </c>
      <c r="F1896" s="366">
        <f>VLOOKUP(C1896,Hoja2!$D$2:$N$5000,4,FALSE)</f>
        <v>43952</v>
      </c>
      <c r="G1896" s="366">
        <f>VLOOKUP(C1896,Hoja2!$D$2:$N$5000,5,FALSE)</f>
        <v>45046</v>
      </c>
      <c r="H1896" s="367">
        <f>VLOOKUP(C1896,Hoja2!$D$2:$N$5000,6,FALSE)</f>
        <v>0.19472100000000001</v>
      </c>
      <c r="I1896" s="367">
        <f>VLOOKUP(C1896,Hoja2!$D$2:$N$5000,7,FALSE)</f>
        <v>0.55546499999999999</v>
      </c>
      <c r="J1896" s="367">
        <f>VLOOKUP(C1896,Hoja2!$D$2:$N$5000,8,FALSE)</f>
        <v>0.18779999999999999</v>
      </c>
      <c r="K1896" s="367">
        <f>VLOOKUP(C1896,Hoja2!$D$2:$N$5000,9,FALSE)</f>
        <v>0.145153</v>
      </c>
      <c r="L1896" s="367">
        <f>VLOOKUP(C1896,Hoja2!$D$2:$N$5000,10,FALSE)</f>
        <v>80.362633000000002</v>
      </c>
      <c r="M1896" s="367">
        <f>VLOOKUP(C1896,Hoja2!$D$2:$N$5000,11,FALSE)</f>
        <v>14.965133</v>
      </c>
    </row>
    <row r="1897" spans="1:13">
      <c r="A1897" s="529"/>
      <c r="B1897" s="529"/>
      <c r="C1897" s="401" t="s">
        <v>5631</v>
      </c>
      <c r="D1897" s="329" t="str">
        <f>VLOOKUP(C1897,Hoja2!$D$2:$N$5000,2,FALSE)</f>
        <v>Agroindustria</v>
      </c>
      <c r="E1897" s="326">
        <f>VLOOKUP(C1897,Hoja2!$D$2:$N$5000,3,FALSE)</f>
        <v>8</v>
      </c>
      <c r="F1897" s="327">
        <f>VLOOKUP(C1897,Hoja2!$D$2:$N$5000,4,FALSE)</f>
        <v>43709</v>
      </c>
      <c r="G1897" s="327">
        <f>VLOOKUP(C1897,Hoja2!$D$2:$N$5000,5,FALSE)</f>
        <v>44681</v>
      </c>
      <c r="H1897" s="328">
        <f>VLOOKUP(C1897,Hoja2!$D$2:$N$5000,6,FALSE)</f>
        <v>0.18774099999999999</v>
      </c>
      <c r="I1897" s="328">
        <f>VLOOKUP(C1897,Hoja2!$D$2:$N$5000,7,FALSE)</f>
        <v>0.73634999999999995</v>
      </c>
      <c r="J1897" s="328">
        <f>VLOOKUP(C1897,Hoja2!$D$2:$N$5000,8,FALSE)</f>
        <v>0.2660148</v>
      </c>
      <c r="K1897" s="328">
        <f>VLOOKUP(C1897,Hoja2!$D$2:$N$5000,9,FALSE)</f>
        <v>0.22798299999999999</v>
      </c>
      <c r="L1897" s="328">
        <f>VLOOKUP(C1897,Hoja2!$D$2:$N$5000,10,FALSE)</f>
        <v>151.460003</v>
      </c>
      <c r="M1897" s="328">
        <f>VLOOKUP(C1897,Hoja2!$D$2:$N$5000,11,FALSE)</f>
        <v>15.627893</v>
      </c>
    </row>
    <row r="1898" spans="1:13">
      <c r="A1898" s="529"/>
      <c r="B1898" s="529"/>
      <c r="C1898" s="401" t="s">
        <v>6965</v>
      </c>
      <c r="D1898" s="329" t="str">
        <f>VLOOKUP(C1898,Hoja2!$D$2:$N$5000,2,FALSE)</f>
        <v>Otros</v>
      </c>
      <c r="E1898" s="326">
        <f>VLOOKUP(C1898,Hoja2!$D$2:$N$5000,3,FALSE)</f>
        <v>8</v>
      </c>
      <c r="F1898" s="327">
        <f>VLOOKUP(C1898,Hoja2!$D$2:$N$5000,4,FALSE)</f>
        <v>44287</v>
      </c>
      <c r="G1898" s="327">
        <f>VLOOKUP(C1898,Hoja2!$D$2:$N$5000,5,FALSE)</f>
        <v>45291</v>
      </c>
      <c r="H1898" s="328">
        <f>VLOOKUP(C1898,Hoja2!$D$2:$N$5000,6,FALSE)</f>
        <v>9.9139999999999992E-3</v>
      </c>
      <c r="I1898" s="328">
        <f>VLOOKUP(C1898,Hoja2!$D$2:$N$5000,7,FALSE)</f>
        <v>0.170569</v>
      </c>
      <c r="J1898" s="328">
        <f>VLOOKUP(C1898,Hoja2!$D$2:$N$5000,8,FALSE)</f>
        <v>0.1046364</v>
      </c>
      <c r="K1898" s="328">
        <f>VLOOKUP(C1898,Hoja2!$D$2:$N$5000,9,FALSE)</f>
        <v>0</v>
      </c>
      <c r="L1898" s="328">
        <f>VLOOKUP(C1898,Hoja2!$D$2:$N$5000,10,FALSE)</f>
        <v>13.821998000000001</v>
      </c>
      <c r="M1898" s="328">
        <f>VLOOKUP(C1898,Hoja2!$D$2:$N$5000,11,FALSE)</f>
        <v>9.3199989999999993</v>
      </c>
    </row>
    <row r="1899" spans="1:13" s="392" customFormat="1">
      <c r="A1899" s="529"/>
      <c r="B1899" s="529"/>
      <c r="C1899" s="401" t="s">
        <v>5764</v>
      </c>
      <c r="D1899" s="402" t="str">
        <f>VLOOKUP(C1899,Hoja2!$D$2:$N$5000,2,FALSE)</f>
        <v>Agroindustria</v>
      </c>
      <c r="E1899" s="421">
        <f>VLOOKUP(C1899,Hoja2!$D$2:$N$5000,3,FALSE)</f>
        <v>8</v>
      </c>
      <c r="F1899" s="399">
        <f>VLOOKUP(C1899,Hoja2!$D$2:$N$5000,4,FALSE)</f>
        <v>43770</v>
      </c>
      <c r="G1899" s="399">
        <f>VLOOKUP(C1899,Hoja2!$D$2:$N$5000,5,FALSE)</f>
        <v>44865</v>
      </c>
      <c r="H1899" s="400">
        <f>VLOOKUP(C1899,Hoja2!$D$2:$N$5000,6,FALSE)</f>
        <v>0.21623800000000001</v>
      </c>
      <c r="I1899" s="400">
        <f>VLOOKUP(C1899,Hoja2!$D$2:$N$5000,7,FALSE)</f>
        <v>0.33649600000000002</v>
      </c>
      <c r="J1899" s="400">
        <f>VLOOKUP(C1899,Hoja2!$D$2:$N$5000,8,FALSE)</f>
        <v>0.1425836</v>
      </c>
      <c r="K1899" s="400">
        <f>VLOOKUP(C1899,Hoja2!$D$2:$N$5000,9,FALSE)</f>
        <v>0.14507999999999999</v>
      </c>
      <c r="L1899" s="400">
        <f>VLOOKUP(C1899,Hoja2!$D$2:$N$5000,10,FALSE)</f>
        <v>37.090761000000001</v>
      </c>
      <c r="M1899" s="400">
        <f>VLOOKUP(C1899,Hoja2!$D$2:$N$5000,11,FALSE)</f>
        <v>21.482783000000001</v>
      </c>
    </row>
    <row r="1900" spans="1:13" s="392" customFormat="1">
      <c r="A1900" s="529"/>
      <c r="B1900" s="529"/>
      <c r="C1900" s="401" t="s">
        <v>6890</v>
      </c>
      <c r="D1900" s="402" t="str">
        <f>VLOOKUP(C1900,Hoja2!$D$2:$N$5000,2,FALSE)</f>
        <v>Comercio</v>
      </c>
      <c r="E1900" s="421">
        <f>VLOOKUP(C1900,Hoja2!$D$2:$N$5000,3,FALSE)</f>
        <v>8</v>
      </c>
      <c r="F1900" s="399">
        <f>VLOOKUP(C1900,Hoja2!$D$2:$N$5000,4,FALSE)</f>
        <v>44228</v>
      </c>
      <c r="G1900" s="399">
        <f>VLOOKUP(C1900,Hoja2!$D$2:$N$5000,5,FALSE)</f>
        <v>45291</v>
      </c>
      <c r="H1900" s="400">
        <f>VLOOKUP(C1900,Hoja2!$D$2:$N$5000,6,FALSE)</f>
        <v>0.22753000000000001</v>
      </c>
      <c r="I1900" s="400">
        <f>VLOOKUP(C1900,Hoja2!$D$2:$N$5000,7,FALSE)</f>
        <v>0.41847699999999999</v>
      </c>
      <c r="J1900" s="400">
        <f>VLOOKUP(C1900,Hoja2!$D$2:$N$5000,8,FALSE)</f>
        <v>0.19086120000000001</v>
      </c>
      <c r="K1900" s="400">
        <f>VLOOKUP(C1900,Hoja2!$D$2:$N$5000,9,FALSE)</f>
        <v>0.19689499999999999</v>
      </c>
      <c r="L1900" s="400">
        <f>VLOOKUP(C1900,Hoja2!$D$2:$N$5000,10,FALSE)</f>
        <v>61.752116000000001</v>
      </c>
      <c r="M1900" s="400">
        <f>VLOOKUP(C1900,Hoja2!$D$2:$N$5000,11,FALSE)</f>
        <v>17.313507999999999</v>
      </c>
    </row>
    <row r="1901" spans="1:13" s="392" customFormat="1">
      <c r="A1901" s="529"/>
      <c r="B1901" s="529"/>
      <c r="C1901" s="401" t="s">
        <v>357</v>
      </c>
      <c r="D1901" s="402" t="str">
        <f>VLOOKUP(C1901,Hoja2!$D$2:$N$5000,2,FALSE)</f>
        <v>Alimentos</v>
      </c>
      <c r="E1901" s="421">
        <f>VLOOKUP(C1901,Hoja2!$D$2:$N$5000,3,FALSE)</f>
        <v>8</v>
      </c>
      <c r="F1901" s="399">
        <f>VLOOKUP(C1901,Hoja2!$D$2:$N$5000,4,FALSE)</f>
        <v>41334</v>
      </c>
      <c r="G1901" s="399">
        <f>VLOOKUP(C1901,Hoja2!$D$2:$N$5000,5,FALSE)</f>
        <v>48638</v>
      </c>
      <c r="H1901" s="400">
        <f>VLOOKUP(C1901,Hoja2!$D$2:$N$5000,6,FALSE)</f>
        <v>8.2280000000000006E-2</v>
      </c>
      <c r="I1901" s="400">
        <f>VLOOKUP(C1901,Hoja2!$D$2:$N$5000,7,FALSE)</f>
        <v>0.375693</v>
      </c>
      <c r="J1901" s="400">
        <f>VLOOKUP(C1901,Hoja2!$D$2:$N$5000,8,FALSE)</f>
        <v>0.7261012</v>
      </c>
      <c r="K1901" s="400">
        <f>VLOOKUP(C1901,Hoja2!$D$2:$N$5000,9,FALSE)</f>
        <v>0.50175999999999998</v>
      </c>
      <c r="L1901" s="400">
        <f>VLOOKUP(C1901,Hoja2!$D$2:$N$5000,10,FALSE)</f>
        <v>209.20021</v>
      </c>
      <c r="M1901" s="400">
        <f>VLOOKUP(C1901,Hoja2!$D$2:$N$5000,11,FALSE)</f>
        <v>28.991869999999999</v>
      </c>
    </row>
    <row r="1902" spans="1:13" s="392" customFormat="1">
      <c r="A1902" s="529"/>
      <c r="B1902" s="529"/>
      <c r="C1902" s="401" t="s">
        <v>358</v>
      </c>
      <c r="D1902" s="402" t="str">
        <f>VLOOKUP(C1902,Hoja2!$D$2:$N$5000,2,FALSE)</f>
        <v>Alimentos</v>
      </c>
      <c r="E1902" s="421">
        <f>VLOOKUP(C1902,Hoja2!$D$2:$N$5000,3,FALSE)</f>
        <v>8</v>
      </c>
      <c r="F1902" s="399">
        <f>VLOOKUP(C1902,Hoja2!$D$2:$N$5000,4,FALSE)</f>
        <v>41334</v>
      </c>
      <c r="G1902" s="399">
        <f>VLOOKUP(C1902,Hoja2!$D$2:$N$5000,5,FALSE)</f>
        <v>48638</v>
      </c>
      <c r="H1902" s="400">
        <f>VLOOKUP(C1902,Hoja2!$D$2:$N$5000,6,FALSE)</f>
        <v>0.112745</v>
      </c>
      <c r="I1902" s="400">
        <f>VLOOKUP(C1902,Hoja2!$D$2:$N$5000,7,FALSE)</f>
        <v>0.43076300000000001</v>
      </c>
      <c r="J1902" s="400">
        <f>VLOOKUP(C1902,Hoja2!$D$2:$N$5000,8,FALSE)</f>
        <v>0.4418184</v>
      </c>
      <c r="K1902" s="400">
        <f>VLOOKUP(C1902,Hoja2!$D$2:$N$5000,9,FALSE)</f>
        <v>0.16580600000000001</v>
      </c>
      <c r="L1902" s="400">
        <f>VLOOKUP(C1902,Hoja2!$D$2:$N$5000,10,FALSE)</f>
        <v>147.178302</v>
      </c>
      <c r="M1902" s="400">
        <f>VLOOKUP(C1902,Hoja2!$D$2:$N$5000,11,FALSE)</f>
        <v>26.430212999999998</v>
      </c>
    </row>
    <row r="1903" spans="1:13" s="392" customFormat="1">
      <c r="A1903" s="529"/>
      <c r="B1903" s="529"/>
      <c r="C1903" s="401" t="s">
        <v>359</v>
      </c>
      <c r="D1903" s="402" t="str">
        <f>VLOOKUP(C1903,Hoja2!$D$2:$N$5000,2,FALSE)</f>
        <v>Alimentos</v>
      </c>
      <c r="E1903" s="421">
        <f>VLOOKUP(C1903,Hoja2!$D$2:$N$5000,3,FALSE)</f>
        <v>8</v>
      </c>
      <c r="F1903" s="399">
        <f>VLOOKUP(C1903,Hoja2!$D$2:$N$5000,4,FALSE)</f>
        <v>41334</v>
      </c>
      <c r="G1903" s="399">
        <f>VLOOKUP(C1903,Hoja2!$D$2:$N$5000,5,FALSE)</f>
        <v>48638</v>
      </c>
      <c r="H1903" s="400">
        <f>VLOOKUP(C1903,Hoja2!$D$2:$N$5000,6,FALSE)</f>
        <v>0.16186900000000001</v>
      </c>
      <c r="I1903" s="400">
        <f>VLOOKUP(C1903,Hoja2!$D$2:$N$5000,7,FALSE)</f>
        <v>0.39889799999999997</v>
      </c>
      <c r="J1903" s="400">
        <f>VLOOKUP(C1903,Hoja2!$D$2:$N$5000,8,FALSE)</f>
        <v>0.42599999999999999</v>
      </c>
      <c r="K1903" s="400">
        <f>VLOOKUP(C1903,Hoja2!$D$2:$N$5000,9,FALSE)</f>
        <v>0.362701</v>
      </c>
      <c r="L1903" s="400">
        <f>VLOOKUP(C1903,Hoja2!$D$2:$N$5000,10,FALSE)</f>
        <v>131.40251799999999</v>
      </c>
      <c r="M1903" s="400">
        <f>VLOOKUP(C1903,Hoja2!$D$2:$N$5000,11,FALSE)</f>
        <v>30.097515000000001</v>
      </c>
    </row>
    <row r="1904" spans="1:13" s="392" customFormat="1">
      <c r="A1904" s="529"/>
      <c r="B1904" s="529"/>
      <c r="C1904" s="401" t="s">
        <v>360</v>
      </c>
      <c r="D1904" s="402" t="str">
        <f>VLOOKUP(C1904,Hoja2!$D$2:$N$5000,2,FALSE)</f>
        <v>Alimentos</v>
      </c>
      <c r="E1904" s="421">
        <f>VLOOKUP(C1904,Hoja2!$D$2:$N$5000,3,FALSE)</f>
        <v>8</v>
      </c>
      <c r="F1904" s="399">
        <f>VLOOKUP(C1904,Hoja2!$D$2:$N$5000,4,FALSE)</f>
        <v>41334</v>
      </c>
      <c r="G1904" s="399">
        <f>VLOOKUP(C1904,Hoja2!$D$2:$N$5000,5,FALSE)</f>
        <v>48638</v>
      </c>
      <c r="H1904" s="400">
        <f>VLOOKUP(C1904,Hoja2!$D$2:$N$5000,6,FALSE)</f>
        <v>0.18068000000000001</v>
      </c>
      <c r="I1904" s="400">
        <f>VLOOKUP(C1904,Hoja2!$D$2:$N$5000,7,FALSE)</f>
        <v>0.55170799999999998</v>
      </c>
      <c r="J1904" s="400">
        <f>VLOOKUP(C1904,Hoja2!$D$2:$N$5000,8,FALSE)</f>
        <v>0.89359999999999995</v>
      </c>
      <c r="K1904" s="400">
        <f>VLOOKUP(C1904,Hoja2!$D$2:$N$5000,9,FALSE)</f>
        <v>0.73576399999999997</v>
      </c>
      <c r="L1904" s="400">
        <f>VLOOKUP(C1904,Hoja2!$D$2:$N$5000,10,FALSE)</f>
        <v>381.17538200000001</v>
      </c>
      <c r="M1904" s="400">
        <f>VLOOKUP(C1904,Hoja2!$D$2:$N$5000,11,FALSE)</f>
        <v>29.848943999999999</v>
      </c>
    </row>
    <row r="1905" spans="1:13">
      <c r="A1905" s="529"/>
      <c r="B1905" s="529"/>
      <c r="C1905" s="401" t="s">
        <v>361</v>
      </c>
      <c r="D1905" s="402" t="str">
        <f>VLOOKUP(C1905,Hoja2!$D$2:$N$5000,2,FALSE)</f>
        <v>Alimentos</v>
      </c>
      <c r="E1905" s="421">
        <f>VLOOKUP(C1905,Hoja2!$D$2:$N$5000,3,FALSE)</f>
        <v>8</v>
      </c>
      <c r="F1905" s="399">
        <f>VLOOKUP(C1905,Hoja2!$D$2:$N$5000,4,FALSE)</f>
        <v>41334</v>
      </c>
      <c r="G1905" s="399">
        <f>VLOOKUP(C1905,Hoja2!$D$2:$N$5000,5,FALSE)</f>
        <v>48638</v>
      </c>
      <c r="H1905" s="400">
        <f>VLOOKUP(C1905,Hoja2!$D$2:$N$5000,6,FALSE)</f>
        <v>0.225748</v>
      </c>
      <c r="I1905" s="400">
        <f>VLOOKUP(C1905,Hoja2!$D$2:$N$5000,7,FALSE)</f>
        <v>0.66914300000000004</v>
      </c>
      <c r="J1905" s="400">
        <f>VLOOKUP(C1905,Hoja2!$D$2:$N$5000,8,FALSE)</f>
        <v>0.62345439999999996</v>
      </c>
      <c r="K1905" s="400">
        <f>VLOOKUP(C1905,Hoja2!$D$2:$N$5000,9,FALSE)</f>
        <v>0.62177300000000002</v>
      </c>
      <c r="L1905" s="400">
        <f>VLOOKUP(C1905,Hoja2!$D$2:$N$5000,10,FALSE)</f>
        <v>322.57218699999999</v>
      </c>
      <c r="M1905" s="400">
        <f>VLOOKUP(C1905,Hoja2!$D$2:$N$5000,11,FALSE)</f>
        <v>30.012834000000002</v>
      </c>
    </row>
    <row r="1906" spans="1:13" s="324" customFormat="1">
      <c r="A1906" s="529"/>
      <c r="B1906" s="529"/>
      <c r="C1906" s="401" t="s">
        <v>2091</v>
      </c>
      <c r="D1906" s="402" t="str">
        <f>VLOOKUP(C1906,Hoja2!$D$2:$N$5000,2,FALSE)</f>
        <v>Comercio</v>
      </c>
      <c r="E1906" s="421">
        <f>VLOOKUP(C1906,Hoja2!$D$2:$N$5000,3,FALSE)</f>
        <v>8</v>
      </c>
      <c r="F1906" s="399">
        <f>VLOOKUP(C1906,Hoja2!$D$2:$N$5000,4,FALSE)</f>
        <v>44348</v>
      </c>
      <c r="G1906" s="399">
        <f>VLOOKUP(C1906,Hoja2!$D$2:$N$5000,5,FALSE)</f>
        <v>45412</v>
      </c>
      <c r="H1906" s="400">
        <f>VLOOKUP(C1906,Hoja2!$D$2:$N$5000,6,FALSE)</f>
        <v>0.223556</v>
      </c>
      <c r="I1906" s="400">
        <f>VLOOKUP(C1906,Hoja2!$D$2:$N$5000,7,FALSE)</f>
        <v>0.280163</v>
      </c>
      <c r="J1906" s="400">
        <f>VLOOKUP(C1906,Hoja2!$D$2:$N$5000,8,FALSE)</f>
        <v>0.41127279999999999</v>
      </c>
      <c r="K1906" s="400">
        <f>VLOOKUP(C1906,Hoja2!$D$2:$N$5000,9,FALSE)</f>
        <v>0.393789</v>
      </c>
      <c r="L1906" s="400">
        <f>VLOOKUP(C1906,Hoja2!$D$2:$N$5000,10,FALSE)</f>
        <v>89.094730999999996</v>
      </c>
      <c r="M1906" s="400">
        <f>VLOOKUP(C1906,Hoja2!$D$2:$N$5000,11,FALSE)</f>
        <v>21.781383999999999</v>
      </c>
    </row>
    <row r="1907" spans="1:13" s="324" customFormat="1">
      <c r="A1907" s="529"/>
      <c r="B1907" s="529"/>
      <c r="C1907" s="401" t="s">
        <v>7146</v>
      </c>
      <c r="D1907" s="402" t="str">
        <f>VLOOKUP(C1907,Hoja2!$D$2:$N$5000,2,FALSE)</f>
        <v>Otros</v>
      </c>
      <c r="E1907" s="421">
        <f>VLOOKUP(C1907,Hoja2!$D$2:$N$5000,3,FALSE)</f>
        <v>8</v>
      </c>
      <c r="F1907" s="399">
        <f>VLOOKUP(C1907,Hoja2!$D$2:$N$5000,4,FALSE)</f>
        <v>44348</v>
      </c>
      <c r="G1907" s="399">
        <f>VLOOKUP(C1907,Hoja2!$D$2:$N$5000,5,FALSE)</f>
        <v>45412</v>
      </c>
      <c r="H1907" s="400">
        <f>VLOOKUP(C1907,Hoja2!$D$2:$N$5000,6,FALSE)</f>
        <v>0.27116000000000001</v>
      </c>
      <c r="I1907" s="400">
        <f>VLOOKUP(C1907,Hoja2!$D$2:$N$5000,7,FALSE)</f>
        <v>0.35794900000000002</v>
      </c>
      <c r="J1907" s="400">
        <f>VLOOKUP(C1907,Hoja2!$D$2:$N$5000,8,FALSE)</f>
        <v>0.2072</v>
      </c>
      <c r="K1907" s="400">
        <f>VLOOKUP(C1907,Hoja2!$D$2:$N$5000,9,FALSE)</f>
        <v>0.207258</v>
      </c>
      <c r="L1907" s="400">
        <f>VLOOKUP(C1907,Hoja2!$D$2:$N$5000,10,FALSE)</f>
        <v>57.356096999999998</v>
      </c>
      <c r="M1907" s="400">
        <f>VLOOKUP(C1907,Hoja2!$D$2:$N$5000,11,FALSE)</f>
        <v>19.695573</v>
      </c>
    </row>
    <row r="1908" spans="1:13" s="324" customFormat="1">
      <c r="A1908" s="529"/>
      <c r="B1908" s="529"/>
      <c r="C1908" s="401" t="s">
        <v>7159</v>
      </c>
      <c r="D1908" s="402" t="str">
        <f>VLOOKUP(C1908,Hoja2!$D$2:$N$5000,2,FALSE)</f>
        <v>Otros</v>
      </c>
      <c r="E1908" s="421">
        <f>VLOOKUP(C1908,Hoja2!$D$2:$N$5000,3,FALSE)</f>
        <v>8</v>
      </c>
      <c r="F1908" s="399">
        <f>VLOOKUP(C1908,Hoja2!$D$2:$N$5000,4,FALSE)</f>
        <v>44348</v>
      </c>
      <c r="G1908" s="399">
        <f>VLOOKUP(C1908,Hoja2!$D$2:$N$5000,5,FALSE)</f>
        <v>45412</v>
      </c>
      <c r="H1908" s="400">
        <f>VLOOKUP(C1908,Hoja2!$D$2:$N$5000,6,FALSE)</f>
        <v>0.30382799999999999</v>
      </c>
      <c r="I1908" s="400">
        <f>VLOOKUP(C1908,Hoja2!$D$2:$N$5000,7,FALSE)</f>
        <v>0.28828999999999999</v>
      </c>
      <c r="J1908" s="400">
        <f>VLOOKUP(C1908,Hoja2!$D$2:$N$5000,8,FALSE)</f>
        <v>0.43380000000000002</v>
      </c>
      <c r="K1908" s="400">
        <f>VLOOKUP(C1908,Hoja2!$D$2:$N$5000,9,FALSE)</f>
        <v>0.445604</v>
      </c>
      <c r="L1908" s="400">
        <f>VLOOKUP(C1908,Hoja2!$D$2:$N$5000,10,FALSE)</f>
        <v>96.691633999999993</v>
      </c>
      <c r="M1908" s="400">
        <f>VLOOKUP(C1908,Hoja2!$D$2:$N$5000,11,FALSE)</f>
        <v>21.987998000000001</v>
      </c>
    </row>
    <row r="1909" spans="1:13">
      <c r="A1909" s="529"/>
      <c r="B1909" s="529"/>
      <c r="C1909" s="401" t="s">
        <v>7161</v>
      </c>
      <c r="D1909" s="329" t="str">
        <f>VLOOKUP(C1909,Hoja2!$D$2:$N$5000,2,FALSE)</f>
        <v>Otros</v>
      </c>
      <c r="E1909" s="326">
        <f>VLOOKUP(C1909,Hoja2!$D$2:$N$5000,3,FALSE)</f>
        <v>8</v>
      </c>
      <c r="F1909" s="327">
        <f>VLOOKUP(C1909,Hoja2!$D$2:$N$5000,4,FALSE)</f>
        <v>44348</v>
      </c>
      <c r="G1909" s="327">
        <f>VLOOKUP(C1909,Hoja2!$D$2:$N$5000,5,FALSE)</f>
        <v>45412</v>
      </c>
      <c r="H1909" s="328">
        <f>VLOOKUP(C1909,Hoja2!$D$2:$N$5000,6,FALSE)</f>
        <v>0.25884299999999999</v>
      </c>
      <c r="I1909" s="328">
        <f>VLOOKUP(C1909,Hoja2!$D$2:$N$5000,7,FALSE)</f>
        <v>0.59720899999999999</v>
      </c>
      <c r="J1909" s="328">
        <f>VLOOKUP(C1909,Hoja2!$D$2:$N$5000,8,FALSE)</f>
        <v>0.18432000000000001</v>
      </c>
      <c r="K1909" s="328">
        <f>VLOOKUP(C1909,Hoja2!$D$2:$N$5000,9,FALSE)</f>
        <v>0.186532</v>
      </c>
      <c r="L1909" s="328">
        <f>VLOOKUP(C1909,Hoja2!$D$2:$N$5000,10,FALSE)</f>
        <v>85.124803999999997</v>
      </c>
      <c r="M1909" s="328">
        <f>VLOOKUP(C1909,Hoja2!$D$2:$N$5000,11,FALSE)</f>
        <v>16.418700999999999</v>
      </c>
    </row>
    <row r="1910" spans="1:13" ht="12.75">
      <c r="A1910" s="530" t="s">
        <v>4082</v>
      </c>
      <c r="B1910" s="531"/>
      <c r="C1910" s="531"/>
      <c r="D1910" s="531"/>
      <c r="E1910" s="531"/>
      <c r="F1910" s="531"/>
      <c r="G1910" s="532"/>
      <c r="H1910" s="195">
        <f>+Hoja3!S12</f>
        <v>0.18390899999999999</v>
      </c>
      <c r="I1910" s="195">
        <f>+Hoja3!T12</f>
        <v>0.68043200000000004</v>
      </c>
      <c r="J1910"/>
      <c r="K1910"/>
      <c r="L1910" s="195">
        <f>+Hoja3!W12</f>
        <v>15811.385039999999</v>
      </c>
      <c r="M1910" s="195">
        <f>+Hoja3!X12</f>
        <v>16.357018</v>
      </c>
    </row>
    <row r="1911" spans="1:13">
      <c r="A1911" s="525"/>
      <c r="B1911" s="526"/>
      <c r="C1911" s="526"/>
      <c r="D1911" s="526"/>
      <c r="E1911" s="526"/>
      <c r="F1911" s="526"/>
      <c r="G1911" s="526"/>
      <c r="H1911" s="526"/>
      <c r="I1911" s="526"/>
      <c r="J1911" s="526"/>
      <c r="K1911" s="526"/>
      <c r="L1911" s="526"/>
      <c r="M1911" s="527"/>
    </row>
    <row r="1912" spans="1:13">
      <c r="A1912" s="528" t="s">
        <v>4083</v>
      </c>
      <c r="B1912" s="528" t="s">
        <v>3818</v>
      </c>
      <c r="C1912" s="401" t="s">
        <v>531</v>
      </c>
      <c r="D1912" s="221" t="str">
        <f>VLOOKUP(C1912,Hoja2!$D$2:$N$5000,2,FALSE)</f>
        <v>Cementos</v>
      </c>
      <c r="E1912" s="215">
        <f>VLOOKUP(C1912,Hoja2!$D$2:$N$5000,3,FALSE)</f>
        <v>4</v>
      </c>
      <c r="F1912" s="217">
        <f>VLOOKUP(C1912,Hoja2!$D$2:$N$5000,4,FALSE)</f>
        <v>40513</v>
      </c>
      <c r="G1912" s="217">
        <f>VLOOKUP(C1912,Hoja2!$D$2:$N$5000,5,FALSE)</f>
        <v>44895</v>
      </c>
      <c r="H1912" s="218">
        <f>VLOOKUP(C1912,Hoja2!$D$2:$N$5000,6,FALSE)</f>
        <v>0.17879900000000001</v>
      </c>
      <c r="I1912" s="218">
        <f>VLOOKUP(C1912,Hoja2!$D$2:$N$5000,7,FALSE)</f>
        <v>0.82052499999999995</v>
      </c>
      <c r="J1912" s="218">
        <f>VLOOKUP(C1912,Hoja2!$D$2:$N$5000,8,FALSE)</f>
        <v>5.9241948000000004</v>
      </c>
      <c r="K1912" s="218">
        <f>VLOOKUP(C1912,Hoja2!$D$2:$N$5000,9,FALSE)</f>
        <v>4.5852630000000003</v>
      </c>
      <c r="L1912" s="218">
        <f>VLOOKUP(C1912,Hoja2!$D$2:$N$5000,10,FALSE)</f>
        <v>3697.1982469999998</v>
      </c>
      <c r="M1912" s="218">
        <f>VLOOKUP(C1912,Hoja2!$D$2:$N$5000,11,FALSE)</f>
        <v>19.371275000000001</v>
      </c>
    </row>
    <row r="1913" spans="1:13">
      <c r="A1913" s="529"/>
      <c r="B1913" s="529"/>
      <c r="C1913" s="401" t="s">
        <v>3304</v>
      </c>
      <c r="D1913" s="221" t="str">
        <f>VLOOKUP(C1913,Hoja2!$D$2:$N$5000,2,FALSE)</f>
        <v>Agroindustria</v>
      </c>
      <c r="E1913" s="215">
        <f>VLOOKUP(C1913,Hoja2!$D$2:$N$5000,3,FALSE)</f>
        <v>4</v>
      </c>
      <c r="F1913" s="217">
        <f>VLOOKUP(C1913,Hoja2!$D$2:$N$5000,4,FALSE)</f>
        <v>43374</v>
      </c>
      <c r="G1913" s="217">
        <f>VLOOKUP(C1913,Hoja2!$D$2:$N$5000,5,FALSE)</f>
        <v>44926</v>
      </c>
      <c r="H1913" s="218">
        <f>VLOOKUP(C1913,Hoja2!$D$2:$N$5000,6,FALSE)</f>
        <v>0.22104299999999999</v>
      </c>
      <c r="I1913" s="218">
        <f>VLOOKUP(C1913,Hoja2!$D$2:$N$5000,7,FALSE)</f>
        <v>0.42779800000000001</v>
      </c>
      <c r="J1913" s="218">
        <f>VLOOKUP(C1913,Hoja2!$D$2:$N$5000,8,FALSE)</f>
        <v>0.36550280000000002</v>
      </c>
      <c r="K1913" s="218">
        <f>VLOOKUP(C1913,Hoja2!$D$2:$N$5000,9,FALSE)</f>
        <v>0.320463</v>
      </c>
      <c r="L1913" s="218">
        <f>VLOOKUP(C1913,Hoja2!$D$2:$N$5000,10,FALSE)</f>
        <v>122.412206</v>
      </c>
      <c r="M1913" s="218">
        <f>VLOOKUP(C1913,Hoja2!$D$2:$N$5000,11,FALSE)</f>
        <v>23.286580000000001</v>
      </c>
    </row>
    <row r="1914" spans="1:13">
      <c r="A1914" s="529"/>
      <c r="B1914" s="542"/>
      <c r="C1914" s="401" t="s">
        <v>6753</v>
      </c>
      <c r="D1914" s="221" t="str">
        <f>VLOOKUP(C1914,Hoja2!$D$2:$N$5000,2,FALSE)</f>
        <v>Alimentos</v>
      </c>
      <c r="E1914" s="215">
        <f>VLOOKUP(C1914,Hoja2!$D$2:$N$5000,3,FALSE)</f>
        <v>4</v>
      </c>
      <c r="F1914" s="217">
        <f>VLOOKUP(C1914,Hoja2!$D$2:$N$5000,4,FALSE)</f>
        <v>44197</v>
      </c>
      <c r="G1914" s="217">
        <f>VLOOKUP(C1914,Hoja2!$D$2:$N$5000,5,FALSE)</f>
        <v>45657</v>
      </c>
      <c r="H1914" s="218">
        <f>VLOOKUP(C1914,Hoja2!$D$2:$N$5000,6,FALSE)</f>
        <v>0.22922600000000001</v>
      </c>
      <c r="I1914" s="218">
        <f>VLOOKUP(C1914,Hoja2!$D$2:$N$5000,7,FALSE)</f>
        <v>0.61214999999999997</v>
      </c>
      <c r="J1914" s="218">
        <f>VLOOKUP(C1914,Hoja2!$D$2:$N$5000,8,FALSE)</f>
        <v>0.35528599999999999</v>
      </c>
      <c r="K1914" s="218">
        <f>VLOOKUP(C1914,Hoja2!$D$2:$N$5000,9,FALSE)</f>
        <v>0.375668</v>
      </c>
      <c r="L1914" s="218">
        <f>VLOOKUP(C1914,Hoja2!$D$2:$N$5000,10,FALSE)</f>
        <v>170.26712599999999</v>
      </c>
      <c r="M1914" s="218">
        <f>VLOOKUP(C1914,Hoja2!$D$2:$N$5000,11,FALSE)</f>
        <v>21.375724000000002</v>
      </c>
    </row>
    <row r="1915" spans="1:13">
      <c r="A1915" s="529"/>
      <c r="B1915" s="528" t="s">
        <v>3817</v>
      </c>
      <c r="C1915" s="401" t="s">
        <v>6892</v>
      </c>
      <c r="D1915" s="221" t="str">
        <f>VLOOKUP(C1915,Hoja2!$D$2:$N$5000,2,FALSE)</f>
        <v>Alimentos</v>
      </c>
      <c r="E1915" s="215">
        <f>VLOOKUP(C1915,Hoja2!$D$2:$N$5000,3,FALSE)</f>
        <v>4</v>
      </c>
      <c r="F1915" s="217" t="str">
        <f>VLOOKUP(C1915,Hoja2!$D$2:$N$5000,4,FALSE)</f>
        <v>-</v>
      </c>
      <c r="G1915" s="217" t="str">
        <f>VLOOKUP(C1915,Hoja2!$D$2:$N$5000,5,FALSE)</f>
        <v>-</v>
      </c>
      <c r="H1915" s="218">
        <f>VLOOKUP(C1915,Hoja2!$D$2:$N$5000,6,FALSE)</f>
        <v>1.4161E-2</v>
      </c>
      <c r="I1915" s="218">
        <f>VLOOKUP(C1915,Hoja2!$D$2:$N$5000,7,FALSE)</f>
        <v>0.55230400000000002</v>
      </c>
      <c r="J1915" s="218">
        <f>VLOOKUP(C1915,Hoja2!$D$2:$N$5000,8,FALSE)</f>
        <v>0.2153524</v>
      </c>
      <c r="K1915" s="218">
        <f>VLOOKUP(C1915,Hoja2!$D$2:$N$5000,9,FALSE)</f>
        <v>0.20641499999999999</v>
      </c>
      <c r="L1915" s="218">
        <f>VLOOKUP(C1915,Hoja2!$D$2:$N$5000,10,FALSE)</f>
        <v>92.400658000000007</v>
      </c>
      <c r="M1915" s="218">
        <f>VLOOKUP(C1915,Hoja2!$D$2:$N$5000,11,FALSE)</f>
        <v>24.060670999999999</v>
      </c>
    </row>
    <row r="1916" spans="1:13">
      <c r="A1916" s="529"/>
      <c r="B1916" s="529"/>
      <c r="C1916" s="401" t="s">
        <v>1825</v>
      </c>
      <c r="D1916" s="221" t="str">
        <f>VLOOKUP(C1916,Hoja2!$D$2:$N$5000,2,FALSE)</f>
        <v>Agroindustria</v>
      </c>
      <c r="E1916" s="215">
        <f>VLOOKUP(C1916,Hoja2!$D$2:$N$5000,3,FALSE)</f>
        <v>4</v>
      </c>
      <c r="F1916" s="217">
        <f>VLOOKUP(C1916,Hoja2!$D$2:$N$5000,4,FALSE)</f>
        <v>44378</v>
      </c>
      <c r="G1916" s="217">
        <f>VLOOKUP(C1916,Hoja2!$D$2:$N$5000,5,FALSE)</f>
        <v>45657</v>
      </c>
      <c r="H1916" s="218">
        <f>VLOOKUP(C1916,Hoja2!$D$2:$N$5000,6,FALSE)</f>
        <v>0.20619100000000001</v>
      </c>
      <c r="I1916" s="218">
        <f>VLOOKUP(C1916,Hoja2!$D$2:$N$5000,7,FALSE)</f>
        <v>0.649204</v>
      </c>
      <c r="J1916" s="218">
        <f>VLOOKUP(C1916,Hoja2!$D$2:$N$5000,8,FALSE)</f>
        <v>0.87140919999999999</v>
      </c>
      <c r="K1916" s="218">
        <f>VLOOKUP(C1916,Hoja2!$D$2:$N$5000,9,FALSE)</f>
        <v>0.901864</v>
      </c>
      <c r="L1916" s="218">
        <f>VLOOKUP(C1916,Hoja2!$D$2:$N$5000,10,FALSE)</f>
        <v>439.49198899999999</v>
      </c>
      <c r="M1916" s="218">
        <f>VLOOKUP(C1916,Hoja2!$D$2:$N$5000,11,FALSE)</f>
        <v>18.706835000000002</v>
      </c>
    </row>
    <row r="1917" spans="1:13">
      <c r="A1917" s="529"/>
      <c r="B1917" s="529"/>
      <c r="C1917" s="401" t="s">
        <v>1827</v>
      </c>
      <c r="D1917" s="221" t="str">
        <f>VLOOKUP(C1917,Hoja2!$D$2:$N$5000,2,FALSE)</f>
        <v>Agroindustria</v>
      </c>
      <c r="E1917" s="215">
        <f>VLOOKUP(C1917,Hoja2!$D$2:$N$5000,3,FALSE)</f>
        <v>4</v>
      </c>
      <c r="F1917" s="217">
        <f>VLOOKUP(C1917,Hoja2!$D$2:$N$5000,4,FALSE)</f>
        <v>44378</v>
      </c>
      <c r="G1917" s="217">
        <f>VLOOKUP(C1917,Hoja2!$D$2:$N$5000,5,FALSE)</f>
        <v>45657</v>
      </c>
      <c r="H1917" s="218">
        <f>VLOOKUP(C1917,Hoja2!$D$2:$N$5000,6,FALSE)</f>
        <v>0.202185</v>
      </c>
      <c r="I1917" s="218">
        <f>VLOOKUP(C1917,Hoja2!$D$2:$N$5000,7,FALSE)</f>
        <v>0.68441799999999997</v>
      </c>
      <c r="J1917" s="218">
        <f>VLOOKUP(C1917,Hoja2!$D$2:$N$5000,8,FALSE)</f>
        <v>0.45945439999999999</v>
      </c>
      <c r="K1917" s="218">
        <f>VLOOKUP(C1917,Hoja2!$D$2:$N$5000,9,FALSE)</f>
        <v>0.47826600000000002</v>
      </c>
      <c r="L1917" s="218">
        <f>VLOOKUP(C1917,Hoja2!$D$2:$N$5000,10,FALSE)</f>
        <v>246.18329600000001</v>
      </c>
      <c r="M1917" s="218">
        <f>VLOOKUP(C1917,Hoja2!$D$2:$N$5000,11,FALSE)</f>
        <v>18.823637999999999</v>
      </c>
    </row>
    <row r="1918" spans="1:13">
      <c r="A1918" s="529"/>
      <c r="B1918" s="529"/>
      <c r="C1918" s="401" t="s">
        <v>7339</v>
      </c>
      <c r="D1918" s="221" t="str">
        <f>VLOOKUP(C1918,Hoja2!$D$2:$N$5000,2,FALSE)</f>
        <v>SALUD</v>
      </c>
      <c r="E1918" s="215">
        <f>VLOOKUP(C1918,Hoja2!$D$2:$N$5000,3,FALSE)</f>
        <v>4</v>
      </c>
      <c r="F1918" s="217">
        <f>VLOOKUP(C1918,Hoja2!$D$2:$N$5000,4,FALSE)</f>
        <v>44440</v>
      </c>
      <c r="G1918" s="217">
        <f>VLOOKUP(C1918,Hoja2!$D$2:$N$5000,5,FALSE)</f>
        <v>46022</v>
      </c>
      <c r="H1918" s="218">
        <f>VLOOKUP(C1918,Hoja2!$D$2:$N$5000,6,FALSE)</f>
        <v>0.22308700000000001</v>
      </c>
      <c r="I1918" s="218">
        <f>VLOOKUP(C1918,Hoja2!$D$2:$N$5000,7,FALSE)</f>
        <v>0.59003399999999995</v>
      </c>
      <c r="J1918" s="218">
        <f>VLOOKUP(C1918,Hoja2!$D$2:$N$5000,8,FALSE)</f>
        <v>0.30703279999999999</v>
      </c>
      <c r="K1918" s="218">
        <f>VLOOKUP(C1918,Hoja2!$D$2:$N$5000,9,FALSE)</f>
        <v>0.27068500000000001</v>
      </c>
      <c r="L1918" s="218">
        <f>VLOOKUP(C1918,Hoja2!$D$2:$N$5000,10,FALSE)</f>
        <v>140.73737199999999</v>
      </c>
      <c r="M1918" s="218">
        <f>VLOOKUP(C1918,Hoja2!$D$2:$N$5000,11,FALSE)</f>
        <v>19.913212999999999</v>
      </c>
    </row>
    <row r="1919" spans="1:13">
      <c r="A1919" s="529"/>
      <c r="B1919" s="529"/>
      <c r="C1919" s="401" t="s">
        <v>7340</v>
      </c>
      <c r="D1919" s="221" t="str">
        <f>VLOOKUP(C1919,Hoja2!$D$2:$N$5000,2,FALSE)</f>
        <v>SALUD</v>
      </c>
      <c r="E1919" s="215">
        <f>VLOOKUP(C1919,Hoja2!$D$2:$N$5000,3,FALSE)</f>
        <v>4</v>
      </c>
      <c r="F1919" s="217">
        <f>VLOOKUP(C1919,Hoja2!$D$2:$N$5000,4,FALSE)</f>
        <v>44440</v>
      </c>
      <c r="G1919" s="217">
        <f>VLOOKUP(C1919,Hoja2!$D$2:$N$5000,5,FALSE)</f>
        <v>46022</v>
      </c>
      <c r="H1919" s="218">
        <f>VLOOKUP(C1919,Hoja2!$D$2:$N$5000,6,FALSE)</f>
        <v>0.21421100000000001</v>
      </c>
      <c r="I1919" s="218">
        <f>VLOOKUP(C1919,Hoja2!$D$2:$N$5000,7,FALSE)</f>
        <v>0.64738600000000002</v>
      </c>
      <c r="J1919" s="218">
        <f>VLOOKUP(C1919,Hoja2!$D$2:$N$5000,8,FALSE)</f>
        <v>0.55694319999999997</v>
      </c>
      <c r="K1919" s="218">
        <f>VLOOKUP(C1919,Hoja2!$D$2:$N$5000,9,FALSE)</f>
        <v>0.55759400000000003</v>
      </c>
      <c r="L1919" s="218">
        <f>VLOOKUP(C1919,Hoja2!$D$2:$N$5000,10,FALSE)</f>
        <v>280.10530699999998</v>
      </c>
      <c r="M1919" s="218">
        <f>VLOOKUP(C1919,Hoja2!$D$2:$N$5000,11,FALSE)</f>
        <v>20.476019999999998</v>
      </c>
    </row>
    <row r="1920" spans="1:13">
      <c r="A1920" s="529"/>
      <c r="B1920" s="529"/>
      <c r="C1920" s="401" t="s">
        <v>2313</v>
      </c>
      <c r="D1920" s="221" t="str">
        <f>VLOOKUP(C1920,Hoja2!$D$2:$N$5000,2,FALSE)</f>
        <v>Agroindustria</v>
      </c>
      <c r="E1920" s="215">
        <f>VLOOKUP(C1920,Hoja2!$D$2:$N$5000,3,FALSE)</f>
        <v>4</v>
      </c>
      <c r="F1920" s="217">
        <f>VLOOKUP(C1920,Hoja2!$D$2:$N$5000,4,FALSE)</f>
        <v>42979</v>
      </c>
      <c r="G1920" s="217">
        <f>VLOOKUP(C1920,Hoja2!$D$2:$N$5000,5,FALSE)</f>
        <v>44926</v>
      </c>
      <c r="H1920" s="218">
        <f>VLOOKUP(C1920,Hoja2!$D$2:$N$5000,6,FALSE)</f>
        <v>8.7415999999999994E-2</v>
      </c>
      <c r="I1920" s="218">
        <f>VLOOKUP(C1920,Hoja2!$D$2:$N$5000,7,FALSE)</f>
        <v>0.45923399999999998</v>
      </c>
      <c r="J1920" s="218">
        <f>VLOOKUP(C1920,Hoja2!$D$2:$N$5000,8,FALSE)</f>
        <v>0.5718164</v>
      </c>
      <c r="K1920" s="218">
        <f>VLOOKUP(C1920,Hoja2!$D$2:$N$5000,9,FALSE)</f>
        <v>0.209346</v>
      </c>
      <c r="L1920" s="218">
        <f>VLOOKUP(C1920,Hoja2!$D$2:$N$5000,10,FALSE)</f>
        <v>204.00362100000001</v>
      </c>
      <c r="M1920" s="218">
        <f>VLOOKUP(C1920,Hoja2!$D$2:$N$5000,11,FALSE)</f>
        <v>19.967946000000001</v>
      </c>
    </row>
    <row r="1921" spans="1:13">
      <c r="A1921" s="529"/>
      <c r="B1921" s="529"/>
      <c r="C1921" s="401" t="s">
        <v>7341</v>
      </c>
      <c r="D1921" s="221" t="str">
        <f>VLOOKUP(C1921,Hoja2!$D$2:$N$5000,2,FALSE)</f>
        <v>Agroindustria</v>
      </c>
      <c r="E1921" s="215">
        <f>VLOOKUP(C1921,Hoja2!$D$2:$N$5000,3,FALSE)</f>
        <v>4</v>
      </c>
      <c r="F1921" s="217">
        <f>VLOOKUP(C1921,Hoja2!$D$2:$N$5000,4,FALSE)</f>
        <v>44440</v>
      </c>
      <c r="G1921" s="217">
        <f>VLOOKUP(C1921,Hoja2!$D$2:$N$5000,5,FALSE)</f>
        <v>46022</v>
      </c>
      <c r="H1921" s="218">
        <f>VLOOKUP(C1921,Hoja2!$D$2:$N$5000,6,FALSE)</f>
        <v>0.105406</v>
      </c>
      <c r="I1921" s="218">
        <f>VLOOKUP(C1921,Hoja2!$D$2:$N$5000,7,FALSE)</f>
        <v>0.26983299999999999</v>
      </c>
      <c r="J1921" s="218">
        <f>VLOOKUP(C1921,Hoja2!$D$2:$N$5000,8,FALSE)</f>
        <v>0.3518656</v>
      </c>
      <c r="K1921" s="218">
        <f>VLOOKUP(C1921,Hoja2!$D$2:$N$5000,9,FALSE)</f>
        <v>0.114722</v>
      </c>
      <c r="L1921" s="218">
        <f>VLOOKUP(C1921,Hoja2!$D$2:$N$5000,10,FALSE)</f>
        <v>73.759806999999995</v>
      </c>
      <c r="M1921" s="218">
        <f>VLOOKUP(C1921,Hoja2!$D$2:$N$5000,11,FALSE)</f>
        <v>22.133731000000001</v>
      </c>
    </row>
    <row r="1922" spans="1:13">
      <c r="A1922" s="529"/>
      <c r="B1922" s="529"/>
      <c r="C1922" s="401" t="s">
        <v>7342</v>
      </c>
      <c r="D1922" s="221" t="str">
        <f>VLOOKUP(C1922,Hoja2!$D$2:$N$5000,2,FALSE)</f>
        <v>Agroindustria</v>
      </c>
      <c r="E1922" s="215">
        <f>VLOOKUP(C1922,Hoja2!$D$2:$N$5000,3,FALSE)</f>
        <v>4</v>
      </c>
      <c r="F1922" s="217">
        <f>VLOOKUP(C1922,Hoja2!$D$2:$N$5000,4,FALSE)</f>
        <v>44440</v>
      </c>
      <c r="G1922" s="217">
        <f>VLOOKUP(C1922,Hoja2!$D$2:$N$5000,5,FALSE)</f>
        <v>46022</v>
      </c>
      <c r="H1922" s="218">
        <f>VLOOKUP(C1922,Hoja2!$D$2:$N$5000,6,FALSE)</f>
        <v>3.6200000000000002E-4</v>
      </c>
      <c r="I1922" s="218">
        <f>VLOOKUP(C1922,Hoja2!$D$2:$N$5000,7,FALSE)</f>
        <v>0.37595099999999998</v>
      </c>
      <c r="J1922" s="218">
        <f>VLOOKUP(C1922,Hoja2!$D$2:$N$5000,8,FALSE)</f>
        <v>0.17530399999999999</v>
      </c>
      <c r="K1922" s="218">
        <f>VLOOKUP(C1922,Hoja2!$D$2:$N$5000,9,FALSE)</f>
        <v>6.3954999999999998E-2</v>
      </c>
      <c r="L1922" s="218">
        <f>VLOOKUP(C1922,Hoja2!$D$2:$N$5000,10,FALSE)</f>
        <v>51.200054999999999</v>
      </c>
      <c r="M1922" s="218">
        <f>VLOOKUP(C1922,Hoja2!$D$2:$N$5000,11,FALSE)</f>
        <v>21.303477000000001</v>
      </c>
    </row>
    <row r="1923" spans="1:13">
      <c r="A1923" s="529"/>
      <c r="B1923" s="529"/>
      <c r="C1923" s="401" t="s">
        <v>1540</v>
      </c>
      <c r="D1923" s="221" t="str">
        <f>VLOOKUP(C1923,Hoja2!$D$2:$N$5000,2,FALSE)</f>
        <v>Comercio</v>
      </c>
      <c r="E1923" s="215">
        <f>VLOOKUP(C1923,Hoja2!$D$2:$N$5000,3,FALSE)</f>
        <v>2</v>
      </c>
      <c r="F1923" s="217">
        <f>VLOOKUP(C1923,Hoja2!$D$2:$N$5000,4,FALSE)</f>
        <v>42705</v>
      </c>
      <c r="G1923" s="217">
        <f>VLOOKUP(C1923,Hoja2!$D$2:$N$5000,5,FALSE)</f>
        <v>44926</v>
      </c>
      <c r="H1923" s="218">
        <f>VLOOKUP(C1923,Hoja2!$D$2:$N$5000,6,FALSE)</f>
        <v>0.23899599999999999</v>
      </c>
      <c r="I1923" s="218">
        <f>VLOOKUP(C1923,Hoja2!$D$2:$N$5000,7,FALSE)</f>
        <v>0.56180099999999999</v>
      </c>
      <c r="J1923" s="218">
        <f>VLOOKUP(C1923,Hoja2!$D$2:$N$5000,8,FALSE)</f>
        <v>0.69493039999999995</v>
      </c>
      <c r="K1923" s="218">
        <f>VLOOKUP(C1923,Hoja2!$D$2:$N$5000,9,FALSE)</f>
        <v>0.62073100000000003</v>
      </c>
      <c r="L1923" s="218">
        <f>VLOOKUP(C1923,Hoja2!$D$2:$N$5000,10,FALSE)</f>
        <v>299.64533799999998</v>
      </c>
      <c r="M1923" s="218">
        <f>VLOOKUP(C1923,Hoja2!$D$2:$N$5000,11,FALSE)</f>
        <v>19.157238</v>
      </c>
    </row>
    <row r="1924" spans="1:13">
      <c r="A1924" s="529"/>
      <c r="B1924" s="529"/>
      <c r="C1924" s="401" t="s">
        <v>6495</v>
      </c>
      <c r="D1924" s="221" t="str">
        <f>VLOOKUP(C1924,Hoja2!$D$2:$N$5000,2,FALSE)</f>
        <v>Otros</v>
      </c>
      <c r="E1924" s="215">
        <f>VLOOKUP(C1924,Hoja2!$D$2:$N$5000,3,FALSE)</f>
        <v>4</v>
      </c>
      <c r="F1924" s="217">
        <f>VLOOKUP(C1924,Hoja2!$D$2:$N$5000,4,FALSE)</f>
        <v>44075</v>
      </c>
      <c r="G1924" s="217">
        <f>VLOOKUP(C1924,Hoja2!$D$2:$N$5000,5,FALSE)</f>
        <v>45199</v>
      </c>
      <c r="H1924" s="218">
        <f>VLOOKUP(C1924,Hoja2!$D$2:$N$5000,6,FALSE)</f>
        <v>1.3469E-2</v>
      </c>
      <c r="I1924" s="218">
        <f>VLOOKUP(C1924,Hoja2!$D$2:$N$5000,7,FALSE)</f>
        <v>0.130139</v>
      </c>
      <c r="J1924" s="218">
        <f>VLOOKUP(C1924,Hoja2!$D$2:$N$5000,8,FALSE)</f>
        <v>0.33609600000000001</v>
      </c>
      <c r="K1924" s="218">
        <f>VLOOKUP(C1924,Hoja2!$D$2:$N$5000,9,FALSE)</f>
        <v>6.28E-3</v>
      </c>
      <c r="L1924" s="218">
        <f>VLOOKUP(C1924,Hoja2!$D$2:$N$5000,10,FALSE)</f>
        <v>33.979703000000001</v>
      </c>
      <c r="M1924" s="218">
        <f>VLOOKUP(C1924,Hoja2!$D$2:$N$5000,11,FALSE)</f>
        <v>16.114847999999999</v>
      </c>
    </row>
    <row r="1925" spans="1:13">
      <c r="A1925" s="529"/>
      <c r="B1925" s="529"/>
      <c r="C1925" s="401" t="s">
        <v>2317</v>
      </c>
      <c r="D1925" s="221" t="str">
        <f>VLOOKUP(C1925,Hoja2!$D$2:$N$5000,2,FALSE)</f>
        <v>Agroindustria</v>
      </c>
      <c r="E1925" s="215">
        <f>VLOOKUP(C1925,Hoja2!$D$2:$N$5000,3,FALSE)</f>
        <v>4</v>
      </c>
      <c r="F1925" s="217">
        <f>VLOOKUP(C1925,Hoja2!$D$2:$N$5000,4,FALSE)</f>
        <v>42979</v>
      </c>
      <c r="G1925" s="217">
        <f>VLOOKUP(C1925,Hoja2!$D$2:$N$5000,5,FALSE)</f>
        <v>44926</v>
      </c>
      <c r="H1925" s="218">
        <f>VLOOKUP(C1925,Hoja2!$D$2:$N$5000,6,FALSE)</f>
        <v>6.5189999999999996E-3</v>
      </c>
      <c r="I1925" s="218">
        <f>VLOOKUP(C1925,Hoja2!$D$2:$N$5000,7,FALSE)</f>
        <v>0.27777000000000002</v>
      </c>
      <c r="J1925" s="218">
        <f>VLOOKUP(C1925,Hoja2!$D$2:$N$5000,8,FALSE)</f>
        <v>0.32087280000000001</v>
      </c>
      <c r="K1925" s="218">
        <f>VLOOKUP(C1925,Hoja2!$D$2:$N$5000,9,FALSE)</f>
        <v>3.7680000000000001E-3</v>
      </c>
      <c r="L1925" s="218">
        <f>VLOOKUP(C1925,Hoja2!$D$2:$N$5000,10,FALSE)</f>
        <v>69.241444999999999</v>
      </c>
      <c r="M1925" s="218">
        <f>VLOOKUP(C1925,Hoja2!$D$2:$N$5000,11,FALSE)</f>
        <v>17.661601000000001</v>
      </c>
    </row>
    <row r="1926" spans="1:13">
      <c r="A1926" s="529"/>
      <c r="B1926" s="529"/>
      <c r="C1926" s="401" t="s">
        <v>1730</v>
      </c>
      <c r="D1926" s="221" t="str">
        <f>VLOOKUP(C1926,Hoja2!$D$2:$N$5000,2,FALSE)</f>
        <v>Agroindustria</v>
      </c>
      <c r="E1926" s="215">
        <f>VLOOKUP(C1926,Hoja2!$D$2:$N$5000,3,FALSE)</f>
        <v>4</v>
      </c>
      <c r="F1926" s="217">
        <f>VLOOKUP(C1926,Hoja2!$D$2:$N$5000,4,FALSE)</f>
        <v>42736</v>
      </c>
      <c r="G1926" s="217">
        <f>VLOOKUP(C1926,Hoja2!$D$2:$N$5000,5,FALSE)</f>
        <v>44926</v>
      </c>
      <c r="H1926" s="218">
        <f>VLOOKUP(C1926,Hoja2!$D$2:$N$5000,6,FALSE)</f>
        <v>1.5302E-2</v>
      </c>
      <c r="I1926" s="218">
        <f>VLOOKUP(C1926,Hoja2!$D$2:$N$5000,7,FALSE)</f>
        <v>0.17463300000000001</v>
      </c>
      <c r="J1926" s="218">
        <f>VLOOKUP(C1926,Hoja2!$D$2:$N$5000,8,FALSE)</f>
        <v>0.28276240000000002</v>
      </c>
      <c r="K1926" s="218">
        <f>VLOOKUP(C1926,Hoja2!$D$2:$N$5000,9,FALSE)</f>
        <v>4.5846999999999999E-2</v>
      </c>
      <c r="L1926" s="218">
        <f>VLOOKUP(C1926,Hoja2!$D$2:$N$5000,10,FALSE)</f>
        <v>38.361485000000002</v>
      </c>
      <c r="M1926" s="218">
        <f>VLOOKUP(C1926,Hoja2!$D$2:$N$5000,11,FALSE)</f>
        <v>20.276211</v>
      </c>
    </row>
    <row r="1927" spans="1:13">
      <c r="A1927" s="529"/>
      <c r="B1927" s="529"/>
      <c r="C1927" s="401" t="s">
        <v>4832</v>
      </c>
      <c r="D1927" s="221" t="str">
        <f>VLOOKUP(C1927,Hoja2!$D$2:$N$5000,2,FALSE)</f>
        <v>Otros</v>
      </c>
      <c r="E1927" s="215">
        <f>VLOOKUP(C1927,Hoja2!$D$2:$N$5000,3,FALSE)</f>
        <v>2</v>
      </c>
      <c r="F1927" s="217">
        <f>VLOOKUP(C1927,Hoja2!$D$2:$N$5000,4,FALSE)</f>
        <v>43617</v>
      </c>
      <c r="G1927" s="217">
        <f>VLOOKUP(C1927,Hoja2!$D$2:$N$5000,5,FALSE)</f>
        <v>44926</v>
      </c>
      <c r="H1927" s="218">
        <f>VLOOKUP(C1927,Hoja2!$D$2:$N$5000,6,FALSE)</f>
        <v>1.5579000000000001E-2</v>
      </c>
      <c r="I1927" s="218">
        <f>VLOOKUP(C1927,Hoja2!$D$2:$N$5000,7,FALSE)</f>
        <v>0.20786199999999999</v>
      </c>
      <c r="J1927" s="218">
        <f>VLOOKUP(C1927,Hoja2!$D$2:$N$5000,8,FALSE)</f>
        <v>0.47982560000000002</v>
      </c>
      <c r="K1927" s="218">
        <f>VLOOKUP(C1927,Hoja2!$D$2:$N$5000,9,FALSE)</f>
        <v>0.33022400000000002</v>
      </c>
      <c r="L1927" s="218">
        <f>VLOOKUP(C1927,Hoja2!$D$2:$N$5000,10,FALSE)</f>
        <v>77.338836999999998</v>
      </c>
      <c r="M1927" s="218">
        <f>VLOOKUP(C1927,Hoja2!$D$2:$N$5000,11,FALSE)</f>
        <v>26.748654999999999</v>
      </c>
    </row>
    <row r="1928" spans="1:13" s="392" customFormat="1">
      <c r="A1928" s="529"/>
      <c r="B1928" s="529"/>
      <c r="C1928" s="401" t="s">
        <v>2315</v>
      </c>
      <c r="D1928" s="402" t="str">
        <f>VLOOKUP(C1928,Hoja2!$D$2:$N$5000,2,FALSE)</f>
        <v>Saneamiento</v>
      </c>
      <c r="E1928" s="421">
        <f>VLOOKUP(C1928,Hoja2!$D$2:$N$5000,3,FALSE)</f>
        <v>4</v>
      </c>
      <c r="F1928" s="399">
        <f>VLOOKUP(C1928,Hoja2!$D$2:$N$5000,4,FALSE)</f>
        <v>42979</v>
      </c>
      <c r="G1928" s="399">
        <f>VLOOKUP(C1928,Hoja2!$D$2:$N$5000,5,FALSE)</f>
        <v>44926</v>
      </c>
      <c r="H1928" s="400">
        <f>VLOOKUP(C1928,Hoja2!$D$2:$N$5000,6,FALSE)</f>
        <v>4.1190000000000003E-3</v>
      </c>
      <c r="I1928" s="400">
        <f>VLOOKUP(C1928,Hoja2!$D$2:$N$5000,7,FALSE)</f>
        <v>0.39666400000000002</v>
      </c>
      <c r="J1928" s="400">
        <f>VLOOKUP(C1928,Hoja2!$D$2:$N$5000,8,FALSE)</f>
        <v>0.22894800000000001</v>
      </c>
      <c r="K1928" s="400">
        <f>VLOOKUP(C1928,Hoja2!$D$2:$N$5000,9,FALSE)</f>
        <v>9.2322000000000001E-2</v>
      </c>
      <c r="L1928" s="400">
        <f>VLOOKUP(C1928,Hoja2!$D$2:$N$5000,10,FALSE)</f>
        <v>70.551677999999995</v>
      </c>
      <c r="M1928" s="400">
        <f>VLOOKUP(C1928,Hoja2!$D$2:$N$5000,11,FALSE)</f>
        <v>20.523441999999999</v>
      </c>
    </row>
    <row r="1929" spans="1:13" s="392" customFormat="1">
      <c r="A1929" s="529"/>
      <c r="B1929" s="529"/>
      <c r="C1929" s="401" t="s">
        <v>1732</v>
      </c>
      <c r="D1929" s="402" t="str">
        <f>VLOOKUP(C1929,Hoja2!$D$2:$N$5000,2,FALSE)</f>
        <v>Agroindustria</v>
      </c>
      <c r="E1929" s="421">
        <f>VLOOKUP(C1929,Hoja2!$D$2:$N$5000,3,FALSE)</f>
        <v>4</v>
      </c>
      <c r="F1929" s="399">
        <f>VLOOKUP(C1929,Hoja2!$D$2:$N$5000,4,FALSE)</f>
        <v>42736</v>
      </c>
      <c r="G1929" s="399">
        <f>VLOOKUP(C1929,Hoja2!$D$2:$N$5000,5,FALSE)</f>
        <v>44926</v>
      </c>
      <c r="H1929" s="400">
        <f>VLOOKUP(C1929,Hoja2!$D$2:$N$5000,6,FALSE)</f>
        <v>0.19930800000000001</v>
      </c>
      <c r="I1929" s="400">
        <f>VLOOKUP(C1929,Hoja2!$D$2:$N$5000,7,FALSE)</f>
        <v>0.61388600000000004</v>
      </c>
      <c r="J1929" s="400">
        <f>VLOOKUP(C1929,Hoja2!$D$2:$N$5000,8,FALSE)</f>
        <v>0.47489039999999999</v>
      </c>
      <c r="K1929" s="400">
        <f>VLOOKUP(C1929,Hoja2!$D$2:$N$5000,9,FALSE)</f>
        <v>0.49227799999999999</v>
      </c>
      <c r="L1929" s="400">
        <f>VLOOKUP(C1929,Hoja2!$D$2:$N$5000,10,FALSE)</f>
        <v>226.47921099999999</v>
      </c>
      <c r="M1929" s="400">
        <f>VLOOKUP(C1929,Hoja2!$D$2:$N$5000,11,FALSE)</f>
        <v>22.745433999999999</v>
      </c>
    </row>
    <row r="1930" spans="1:13">
      <c r="A1930" s="529"/>
      <c r="B1930" s="529"/>
      <c r="C1930" s="401" t="s">
        <v>6925</v>
      </c>
      <c r="D1930" s="221" t="str">
        <f>VLOOKUP(C1930,Hoja2!$D$2:$N$5000,2,FALSE)</f>
        <v>Agroindustria</v>
      </c>
      <c r="E1930" s="215">
        <f>VLOOKUP(C1930,Hoja2!$D$2:$N$5000,3,FALSE)</f>
        <v>4</v>
      </c>
      <c r="F1930" s="217">
        <f>VLOOKUP(C1930,Hoja2!$D$2:$N$5000,4,FALSE)</f>
        <v>44256</v>
      </c>
      <c r="G1930" s="217">
        <f>VLOOKUP(C1930,Hoja2!$D$2:$N$5000,5,FALSE)</f>
        <v>45657</v>
      </c>
      <c r="H1930" s="218">
        <f>VLOOKUP(C1930,Hoja2!$D$2:$N$5000,6,FALSE)</f>
        <v>7.3655999999999999E-2</v>
      </c>
      <c r="I1930" s="218">
        <f>VLOOKUP(C1930,Hoja2!$D$2:$N$5000,7,FALSE)</f>
        <v>0.243757</v>
      </c>
      <c r="J1930" s="218">
        <f>VLOOKUP(C1930,Hoja2!$D$2:$N$5000,8,FALSE)</f>
        <v>0.21818560000000001</v>
      </c>
      <c r="K1930" s="218">
        <f>VLOOKUP(C1930,Hoja2!$D$2:$N$5000,9,FALSE)</f>
        <v>2.722E-3</v>
      </c>
      <c r="L1930" s="218">
        <f>VLOOKUP(C1930,Hoja2!$D$2:$N$5000,10,FALSE)</f>
        <v>41.317236999999999</v>
      </c>
      <c r="M1930" s="218">
        <f>VLOOKUP(C1930,Hoja2!$D$2:$N$5000,11,FALSE)</f>
        <v>19.097387000000001</v>
      </c>
    </row>
    <row r="1931" spans="1:13" ht="24">
      <c r="A1931" s="529"/>
      <c r="B1931" s="529"/>
      <c r="C1931" s="401" t="s">
        <v>2783</v>
      </c>
      <c r="D1931" s="221" t="str">
        <f>VLOOKUP(C1931,Hoja2!$D$2:$N$5000,2,FALSE)</f>
        <v>Otros</v>
      </c>
      <c r="E1931" s="215">
        <f>VLOOKUP(C1931,Hoja2!$D$2:$N$5000,3,FALSE)</f>
        <v>4</v>
      </c>
      <c r="F1931" s="217">
        <f>VLOOKUP(C1931,Hoja2!$D$2:$N$5000,4,FALSE)</f>
        <v>43160</v>
      </c>
      <c r="G1931" s="217">
        <f>VLOOKUP(C1931,Hoja2!$D$2:$N$5000,5,FALSE)</f>
        <v>44926</v>
      </c>
      <c r="H1931" s="218">
        <f>VLOOKUP(C1931,Hoja2!$D$2:$N$5000,6,FALSE)</f>
        <v>5.3070000000000001E-3</v>
      </c>
      <c r="I1931" s="218">
        <f>VLOOKUP(C1931,Hoja2!$D$2:$N$5000,7,FALSE)</f>
        <v>0.30869400000000002</v>
      </c>
      <c r="J1931" s="218">
        <f>VLOOKUP(C1931,Hoja2!$D$2:$N$5000,8,FALSE)</f>
        <v>0.31665720000000003</v>
      </c>
      <c r="K1931" s="218">
        <f>VLOOKUP(C1931,Hoja2!$D$2:$N$5000,9,FALSE)</f>
        <v>9.6299999999999997E-3</v>
      </c>
      <c r="L1931" s="218">
        <f>VLOOKUP(C1931,Hoja2!$D$2:$N$5000,10,FALSE)</f>
        <v>75.939108000000004</v>
      </c>
      <c r="M1931" s="218">
        <f>VLOOKUP(C1931,Hoja2!$D$2:$N$5000,11,FALSE)</f>
        <v>15.974729999999999</v>
      </c>
    </row>
    <row r="1932" spans="1:13">
      <c r="A1932" s="529"/>
      <c r="B1932" s="529"/>
      <c r="C1932" s="401" t="s">
        <v>1457</v>
      </c>
      <c r="D1932" s="221" t="str">
        <f>VLOOKUP(C1932,Hoja2!$D$2:$N$5000,2,FALSE)</f>
        <v>Agroindustria</v>
      </c>
      <c r="E1932" s="215">
        <f>VLOOKUP(C1932,Hoja2!$D$2:$N$5000,3,FALSE)</f>
        <v>4</v>
      </c>
      <c r="F1932" s="217">
        <f>VLOOKUP(C1932,Hoja2!$D$2:$N$5000,4,FALSE)</f>
        <v>42675</v>
      </c>
      <c r="G1932" s="217">
        <f>VLOOKUP(C1932,Hoja2!$D$2:$N$5000,5,FALSE)</f>
        <v>44926</v>
      </c>
      <c r="H1932" s="218">
        <f>VLOOKUP(C1932,Hoja2!$D$2:$N$5000,6,FALSE)</f>
        <v>6.9131999999999999E-2</v>
      </c>
      <c r="I1932" s="218">
        <f>VLOOKUP(C1932,Hoja2!$D$2:$N$5000,7,FALSE)</f>
        <v>0.27425300000000002</v>
      </c>
      <c r="J1932" s="218">
        <f>VLOOKUP(C1932,Hoja2!$D$2:$N$5000,8,FALSE)</f>
        <v>0.43477840000000001</v>
      </c>
      <c r="K1932" s="218">
        <f>VLOOKUP(C1932,Hoja2!$D$2:$N$5000,9,FALSE)</f>
        <v>0.14099500000000001</v>
      </c>
      <c r="L1932" s="218">
        <f>VLOOKUP(C1932,Hoja2!$D$2:$N$5000,10,FALSE)</f>
        <v>92.633404999999996</v>
      </c>
      <c r="M1932" s="218">
        <f>VLOOKUP(C1932,Hoja2!$D$2:$N$5000,11,FALSE)</f>
        <v>21.551296000000001</v>
      </c>
    </row>
    <row r="1933" spans="1:13">
      <c r="A1933" s="529"/>
      <c r="B1933" s="529"/>
      <c r="C1933" s="401" t="s">
        <v>2689</v>
      </c>
      <c r="D1933" s="221" t="str">
        <f>VLOOKUP(C1933,Hoja2!$D$2:$N$5000,2,FALSE)</f>
        <v>Agroindustria</v>
      </c>
      <c r="E1933" s="215">
        <f>VLOOKUP(C1933,Hoja2!$D$2:$N$5000,3,FALSE)</f>
        <v>4</v>
      </c>
      <c r="F1933" s="217">
        <f>VLOOKUP(C1933,Hoja2!$D$2:$N$5000,4,FALSE)</f>
        <v>43132</v>
      </c>
      <c r="G1933" s="217">
        <f>VLOOKUP(C1933,Hoja2!$D$2:$N$5000,5,FALSE)</f>
        <v>44926</v>
      </c>
      <c r="H1933" s="218">
        <f>VLOOKUP(C1933,Hoja2!$D$2:$N$5000,6,FALSE)</f>
        <v>5.4429999999999999E-3</v>
      </c>
      <c r="I1933" s="218">
        <f>VLOOKUP(C1933,Hoja2!$D$2:$N$5000,7,FALSE)</f>
        <v>0.25817000000000001</v>
      </c>
      <c r="J1933" s="218">
        <f>VLOOKUP(C1933,Hoja2!$D$2:$N$5000,8,FALSE)</f>
        <v>0.28468840000000001</v>
      </c>
      <c r="K1933" s="218">
        <f>VLOOKUP(C1933,Hoja2!$D$2:$N$5000,9,FALSE)</f>
        <v>9.2890000000000004E-3</v>
      </c>
      <c r="L1933" s="218">
        <f>VLOOKUP(C1933,Hoja2!$D$2:$N$5000,10,FALSE)</f>
        <v>57.540095999999998</v>
      </c>
      <c r="M1933" s="218">
        <f>VLOOKUP(C1933,Hoja2!$D$2:$N$5000,11,FALSE)</f>
        <v>19.314914000000002</v>
      </c>
    </row>
    <row r="1934" spans="1:13">
      <c r="A1934" s="529"/>
      <c r="B1934" s="529"/>
      <c r="C1934" s="401" t="s">
        <v>2691</v>
      </c>
      <c r="D1934" s="221" t="str">
        <f>VLOOKUP(C1934,Hoja2!$D$2:$N$5000,2,FALSE)</f>
        <v>Agroindustria</v>
      </c>
      <c r="E1934" s="215">
        <f>VLOOKUP(C1934,Hoja2!$D$2:$N$5000,3,FALSE)</f>
        <v>4</v>
      </c>
      <c r="F1934" s="217">
        <f>VLOOKUP(C1934,Hoja2!$D$2:$N$5000,4,FALSE)</f>
        <v>43132</v>
      </c>
      <c r="G1934" s="217">
        <f>VLOOKUP(C1934,Hoja2!$D$2:$N$5000,5,FALSE)</f>
        <v>44926</v>
      </c>
      <c r="H1934" s="218">
        <f>VLOOKUP(C1934,Hoja2!$D$2:$N$5000,6,FALSE)</f>
        <v>8.09E-3</v>
      </c>
      <c r="I1934" s="218">
        <f>VLOOKUP(C1934,Hoja2!$D$2:$N$5000,7,FALSE)</f>
        <v>0.46980699999999997</v>
      </c>
      <c r="J1934" s="218">
        <f>VLOOKUP(C1934,Hoja2!$D$2:$N$5000,8,FALSE)</f>
        <v>0.3643016</v>
      </c>
      <c r="K1934" s="218">
        <f>VLOOKUP(C1934,Hoja2!$D$2:$N$5000,9,FALSE)</f>
        <v>6.3755000000000006E-2</v>
      </c>
      <c r="L1934" s="218">
        <f>VLOOKUP(C1934,Hoja2!$D$2:$N$5000,10,FALSE)</f>
        <v>133.99101999999999</v>
      </c>
      <c r="M1934" s="218">
        <f>VLOOKUP(C1934,Hoja2!$D$2:$N$5000,11,FALSE)</f>
        <v>20.036393</v>
      </c>
    </row>
    <row r="1935" spans="1:13">
      <c r="A1935" s="529"/>
      <c r="B1935" s="529"/>
      <c r="C1935" s="401" t="s">
        <v>3010</v>
      </c>
      <c r="D1935" s="221" t="str">
        <f>VLOOKUP(C1935,Hoja2!$D$2:$N$5000,2,FALSE)</f>
        <v>Agroindustria</v>
      </c>
      <c r="E1935" s="215">
        <f>VLOOKUP(C1935,Hoja2!$D$2:$N$5000,3,FALSE)</f>
        <v>4</v>
      </c>
      <c r="F1935" s="217">
        <f>VLOOKUP(C1935,Hoja2!$D$2:$N$5000,4,FALSE)</f>
        <v>42675</v>
      </c>
      <c r="G1935" s="217">
        <f>VLOOKUP(C1935,Hoja2!$D$2:$N$5000,5,FALSE)</f>
        <v>44926</v>
      </c>
      <c r="H1935" s="218">
        <f>VLOOKUP(C1935,Hoja2!$D$2:$N$5000,6,FALSE)</f>
        <v>4.0800000000000003E-3</v>
      </c>
      <c r="I1935" s="218">
        <f>VLOOKUP(C1935,Hoja2!$D$2:$N$5000,7,FALSE)</f>
        <v>0.24002899999999999</v>
      </c>
      <c r="J1935" s="218">
        <f>VLOOKUP(C1935,Hoja2!$D$2:$N$5000,8,FALSE)</f>
        <v>0.27168680000000001</v>
      </c>
      <c r="K1935" s="218">
        <f>VLOOKUP(C1935,Hoja2!$D$2:$N$5000,9,FALSE)</f>
        <v>2.0929999999999998E-3</v>
      </c>
      <c r="L1935" s="218">
        <f>VLOOKUP(C1935,Hoja2!$D$2:$N$5000,10,FALSE)</f>
        <v>50.661783</v>
      </c>
      <c r="M1935" s="218">
        <f>VLOOKUP(C1935,Hoja2!$D$2:$N$5000,11,FALSE)</f>
        <v>18.088895999999998</v>
      </c>
    </row>
    <row r="1936" spans="1:13">
      <c r="A1936" s="529"/>
      <c r="B1936" s="529"/>
      <c r="C1936" s="401" t="s">
        <v>2813</v>
      </c>
      <c r="D1936" s="221" t="str">
        <f>VLOOKUP(C1936,Hoja2!$D$2:$N$5000,2,FALSE)</f>
        <v>Otros</v>
      </c>
      <c r="E1936" s="215">
        <f>VLOOKUP(C1936,Hoja2!$D$2:$N$5000,3,FALSE)</f>
        <v>4</v>
      </c>
      <c r="F1936" s="217">
        <f>VLOOKUP(C1936,Hoja2!$D$2:$N$5000,4,FALSE)</f>
        <v>43191</v>
      </c>
      <c r="G1936" s="217">
        <f>VLOOKUP(C1936,Hoja2!$D$2:$N$5000,5,FALSE)</f>
        <v>44926</v>
      </c>
      <c r="H1936" s="218">
        <f>VLOOKUP(C1936,Hoja2!$D$2:$N$5000,6,FALSE)</f>
        <v>0.206043</v>
      </c>
      <c r="I1936" s="218">
        <f>VLOOKUP(C1936,Hoja2!$D$2:$N$5000,7,FALSE)</f>
        <v>0.70659499999999997</v>
      </c>
      <c r="J1936" s="218">
        <f>VLOOKUP(C1936,Hoja2!$D$2:$N$5000,8,FALSE)</f>
        <v>0.74043479999999995</v>
      </c>
      <c r="K1936" s="218">
        <f>VLOOKUP(C1936,Hoja2!$D$2:$N$5000,9,FALSE)</f>
        <v>0.728325</v>
      </c>
      <c r="L1936" s="218">
        <f>VLOOKUP(C1936,Hoja2!$D$2:$N$5000,10,FALSE)</f>
        <v>409.59244899999999</v>
      </c>
      <c r="M1936" s="218">
        <f>VLOOKUP(C1936,Hoja2!$D$2:$N$5000,11,FALSE)</f>
        <v>22.275386999999998</v>
      </c>
    </row>
    <row r="1937" spans="1:13">
      <c r="A1937" s="529"/>
      <c r="B1937" s="529"/>
      <c r="C1937" s="401" t="s">
        <v>7343</v>
      </c>
      <c r="D1937" s="221" t="str">
        <f>VLOOKUP(C1937,Hoja2!$D$2:$N$5000,2,FALSE)</f>
        <v>SALUD</v>
      </c>
      <c r="E1937" s="215">
        <f>VLOOKUP(C1937,Hoja2!$D$2:$N$5000,3,FALSE)</f>
        <v>4</v>
      </c>
      <c r="F1937" s="217">
        <f>VLOOKUP(C1937,Hoja2!$D$2:$N$5000,4,FALSE)</f>
        <v>44440</v>
      </c>
      <c r="G1937" s="217">
        <f>VLOOKUP(C1937,Hoja2!$D$2:$N$5000,5,FALSE)</f>
        <v>46022</v>
      </c>
      <c r="H1937" s="218">
        <f>VLOOKUP(C1937,Hoja2!$D$2:$N$5000,6,FALSE)</f>
        <v>0.213503</v>
      </c>
      <c r="I1937" s="218">
        <f>VLOOKUP(C1937,Hoja2!$D$2:$N$5000,7,FALSE)</f>
        <v>0.68498899999999996</v>
      </c>
      <c r="J1937" s="218">
        <f>VLOOKUP(C1937,Hoja2!$D$2:$N$5000,8,FALSE)</f>
        <v>0.84729679999999996</v>
      </c>
      <c r="K1937" s="218">
        <f>VLOOKUP(C1937,Hoja2!$D$2:$N$5000,9,FALSE)</f>
        <v>0.73564300000000005</v>
      </c>
      <c r="L1937" s="218">
        <f>VLOOKUP(C1937,Hoja2!$D$2:$N$5000,10,FALSE)</f>
        <v>450.88541900000001</v>
      </c>
      <c r="M1937" s="218">
        <f>VLOOKUP(C1937,Hoja2!$D$2:$N$5000,11,FALSE)</f>
        <v>19.652937999999999</v>
      </c>
    </row>
    <row r="1938" spans="1:13">
      <c r="A1938" s="529"/>
      <c r="B1938" s="529"/>
      <c r="C1938" s="401" t="s">
        <v>1726</v>
      </c>
      <c r="D1938" s="221" t="str">
        <f>VLOOKUP(C1938,Hoja2!$D$2:$N$5000,2,FALSE)</f>
        <v>Cerámicos</v>
      </c>
      <c r="E1938" s="215">
        <f>VLOOKUP(C1938,Hoja2!$D$2:$N$5000,3,FALSE)</f>
        <v>4</v>
      </c>
      <c r="F1938" s="217">
        <f>VLOOKUP(C1938,Hoja2!$D$2:$N$5000,4,FALSE)</f>
        <v>42736</v>
      </c>
      <c r="G1938" s="217">
        <f>VLOOKUP(C1938,Hoja2!$D$2:$N$5000,5,FALSE)</f>
        <v>44926</v>
      </c>
      <c r="H1938" s="218">
        <f>VLOOKUP(C1938,Hoja2!$D$2:$N$5000,6,FALSE)</f>
        <v>0.100163</v>
      </c>
      <c r="I1938" s="218">
        <f>VLOOKUP(C1938,Hoja2!$D$2:$N$5000,7,FALSE)</f>
        <v>0.49339699999999997</v>
      </c>
      <c r="J1938" s="218">
        <f>VLOOKUP(C1938,Hoja2!$D$2:$N$5000,8,FALSE)</f>
        <v>0.58954079999999998</v>
      </c>
      <c r="K1938" s="218">
        <f>VLOOKUP(C1938,Hoja2!$D$2:$N$5000,9,FALSE)</f>
        <v>0.17458699999999999</v>
      </c>
      <c r="L1938" s="218">
        <f>VLOOKUP(C1938,Hoja2!$D$2:$N$5000,10,FALSE)</f>
        <v>227.72188399999999</v>
      </c>
      <c r="M1938" s="218">
        <f>VLOOKUP(C1938,Hoja2!$D$2:$N$5000,11,FALSE)</f>
        <v>19.853133</v>
      </c>
    </row>
    <row r="1939" spans="1:13">
      <c r="A1939" s="529"/>
      <c r="B1939" s="529"/>
      <c r="C1939" s="401" t="s">
        <v>3306</v>
      </c>
      <c r="D1939" s="221" t="str">
        <f>VLOOKUP(C1939,Hoja2!$D$2:$N$5000,2,FALSE)</f>
        <v>Agroindustria</v>
      </c>
      <c r="E1939" s="304">
        <f>VLOOKUP(C1939,Hoja2!$D$2:$N$5000,3,FALSE)</f>
        <v>4</v>
      </c>
      <c r="F1939" s="217">
        <f>VLOOKUP(C1939,Hoja2!$D$2:$N$5000,4,FALSE)</f>
        <v>44470</v>
      </c>
      <c r="G1939" s="217">
        <f>VLOOKUP(C1939,Hoja2!$D$2:$N$5000,5,FALSE)</f>
        <v>45930</v>
      </c>
      <c r="H1939" s="218">
        <f>VLOOKUP(C1939,Hoja2!$D$2:$N$5000,6,FALSE)</f>
        <v>6.7018999999999995E-2</v>
      </c>
      <c r="I1939" s="218">
        <f>VLOOKUP(C1939,Hoja2!$D$2:$N$5000,7,FALSE)</f>
        <v>0.21035799999999999</v>
      </c>
      <c r="J1939" s="218">
        <f>VLOOKUP(C1939,Hoja2!$D$2:$N$5000,8,FALSE)</f>
        <v>0.37041639999999998</v>
      </c>
      <c r="K1939" s="218">
        <f>VLOOKUP(C1939,Hoja2!$D$2:$N$5000,9,FALSE)</f>
        <v>5.9035999999999998E-2</v>
      </c>
      <c r="L1939" s="218">
        <f>VLOOKUP(C1939,Hoja2!$D$2:$N$5000,10,FALSE)</f>
        <v>60.533638000000003</v>
      </c>
      <c r="M1939" s="218">
        <f>VLOOKUP(C1939,Hoja2!$D$2:$N$5000,11,FALSE)</f>
        <v>18.400345000000002</v>
      </c>
    </row>
    <row r="1940" spans="1:13">
      <c r="A1940" s="529"/>
      <c r="B1940" s="529"/>
      <c r="C1940" s="401" t="s">
        <v>3603</v>
      </c>
      <c r="D1940" s="221" t="str">
        <f>VLOOKUP(C1940,Hoja2!$D$2:$N$5000,2,FALSE)</f>
        <v>Agroindustria</v>
      </c>
      <c r="E1940" s="298">
        <f>VLOOKUP(C1940,Hoja2!$D$2:$N$5000,3,FALSE)</f>
        <v>4</v>
      </c>
      <c r="F1940" s="217">
        <f>VLOOKUP(C1940,Hoja2!$D$2:$N$5000,4,FALSE)</f>
        <v>43497</v>
      </c>
      <c r="G1940" s="217">
        <f>VLOOKUP(C1940,Hoja2!$D$2:$N$5000,5,FALSE)</f>
        <v>44926</v>
      </c>
      <c r="H1940" s="218">
        <f>VLOOKUP(C1940,Hoja2!$D$2:$N$5000,6,FALSE)</f>
        <v>0.10470400000000001</v>
      </c>
      <c r="I1940" s="218">
        <f>VLOOKUP(C1940,Hoja2!$D$2:$N$5000,7,FALSE)</f>
        <v>0.26498100000000002</v>
      </c>
      <c r="J1940" s="218">
        <f>VLOOKUP(C1940,Hoja2!$D$2:$N$5000,8,FALSE)</f>
        <v>0.42656040000000001</v>
      </c>
      <c r="K1940" s="218">
        <f>VLOOKUP(C1940,Hoja2!$D$2:$N$5000,9,FALSE)</f>
        <v>0.13638900000000001</v>
      </c>
      <c r="L1940" s="218">
        <f>VLOOKUP(C1940,Hoja2!$D$2:$N$5000,10,FALSE)</f>
        <v>87.809831000000003</v>
      </c>
      <c r="M1940" s="218">
        <f>VLOOKUP(C1940,Hoja2!$D$2:$N$5000,11,FALSE)</f>
        <v>22.126408999999999</v>
      </c>
    </row>
    <row r="1941" spans="1:13">
      <c r="A1941" s="529"/>
      <c r="B1941" s="529"/>
      <c r="C1941" s="401" t="s">
        <v>2120</v>
      </c>
      <c r="D1941" s="221" t="str">
        <f>VLOOKUP(C1941,Hoja2!$D$2:$N$5000,2,FALSE)</f>
        <v>Agroindustria</v>
      </c>
      <c r="E1941" s="215">
        <f>VLOOKUP(C1941,Hoja2!$D$2:$N$5000,3,FALSE)</f>
        <v>4</v>
      </c>
      <c r="F1941" s="217">
        <f>VLOOKUP(C1941,Hoja2!$D$2:$N$5000,4,FALSE)</f>
        <v>42917</v>
      </c>
      <c r="G1941" s="217">
        <f>VLOOKUP(C1941,Hoja2!$D$2:$N$5000,5,FALSE)</f>
        <v>44926</v>
      </c>
      <c r="H1941" s="218">
        <f>VLOOKUP(C1941,Hoja2!$D$2:$N$5000,6,FALSE)</f>
        <v>7.6554999999999998E-2</v>
      </c>
      <c r="I1941" s="218">
        <f>VLOOKUP(C1941,Hoja2!$D$2:$N$5000,7,FALSE)</f>
        <v>0.37905699999999998</v>
      </c>
      <c r="J1941" s="218">
        <f>VLOOKUP(C1941,Hoja2!$D$2:$N$5000,8,FALSE)</f>
        <v>0.41127360000000002</v>
      </c>
      <c r="K1941" s="218">
        <f>VLOOKUP(C1941,Hoja2!$D$2:$N$5000,9,FALSE)</f>
        <v>0.13534199999999999</v>
      </c>
      <c r="L1941" s="218">
        <f>VLOOKUP(C1941,Hoja2!$D$2:$N$5000,10,FALSE)</f>
        <v>121.110923</v>
      </c>
      <c r="M1941" s="218">
        <f>VLOOKUP(C1941,Hoja2!$D$2:$N$5000,11,FALSE)</f>
        <v>20.175136999999999</v>
      </c>
    </row>
    <row r="1942" spans="1:13">
      <c r="A1942" s="529"/>
      <c r="B1942" s="529"/>
      <c r="C1942" s="401" t="s">
        <v>3494</v>
      </c>
      <c r="D1942" s="221" t="str">
        <f>VLOOKUP(C1942,Hoja2!$D$2:$N$5000,2,FALSE)</f>
        <v>Alimentos</v>
      </c>
      <c r="E1942" s="215">
        <f>VLOOKUP(C1942,Hoja2!$D$2:$N$5000,3,FALSE)</f>
        <v>4</v>
      </c>
      <c r="F1942" s="217">
        <f>VLOOKUP(C1942,Hoja2!$D$2:$N$5000,4,FALSE)</f>
        <v>43466</v>
      </c>
      <c r="G1942" s="217">
        <f>VLOOKUP(C1942,Hoja2!$D$2:$N$5000,5,FALSE)</f>
        <v>44926</v>
      </c>
      <c r="H1942" s="218">
        <f>VLOOKUP(C1942,Hoja2!$D$2:$N$5000,6,FALSE)</f>
        <v>5.6820000000000004E-3</v>
      </c>
      <c r="I1942" s="218">
        <f>VLOOKUP(C1942,Hoja2!$D$2:$N$5000,7,FALSE)</f>
        <v>0.23777999999999999</v>
      </c>
      <c r="J1942" s="218">
        <f>VLOOKUP(C1942,Hoja2!$D$2:$N$5000,8,FALSE)</f>
        <v>0.27899400000000002</v>
      </c>
      <c r="K1942" s="218">
        <f>VLOOKUP(C1942,Hoja2!$D$2:$N$5000,9,FALSE)</f>
        <v>5.594E-3</v>
      </c>
      <c r="L1942" s="218">
        <f>VLOOKUP(C1942,Hoja2!$D$2:$N$5000,10,FALSE)</f>
        <v>51.935675000000003</v>
      </c>
      <c r="M1942" s="218">
        <f>VLOOKUP(C1942,Hoja2!$D$2:$N$5000,11,FALSE)</f>
        <v>19.192620999999999</v>
      </c>
    </row>
    <row r="1943" spans="1:13" s="392" customFormat="1">
      <c r="A1943" s="529"/>
      <c r="B1943" s="529"/>
      <c r="C1943" s="401" t="s">
        <v>3206</v>
      </c>
      <c r="D1943" s="402" t="str">
        <f>VLOOKUP(C1943,Hoja2!$D$2:$N$5000,2,FALSE)</f>
        <v>Alimentos</v>
      </c>
      <c r="E1943" s="444">
        <f>VLOOKUP(C1943,Hoja2!$D$2:$N$5000,3,FALSE)</f>
        <v>2</v>
      </c>
      <c r="F1943" s="399">
        <f>VLOOKUP(C1943,Hoja2!$D$2:$N$5000,4,FALSE)</f>
        <v>43313</v>
      </c>
      <c r="G1943" s="399">
        <f>VLOOKUP(C1943,Hoja2!$D$2:$N$5000,5,FALSE)</f>
        <v>44561</v>
      </c>
      <c r="H1943" s="400">
        <f>VLOOKUP(C1943,Hoja2!$D$2:$N$5000,6,FALSE)</f>
        <v>6.9496000000000002E-2</v>
      </c>
      <c r="I1943" s="400">
        <f>VLOOKUP(C1943,Hoja2!$D$2:$N$5000,7,FALSE)</f>
        <v>0.25299300000000002</v>
      </c>
      <c r="J1943" s="400">
        <f>VLOOKUP(C1943,Hoja2!$D$2:$N$5000,8,FALSE)</f>
        <v>0.42931799999999998</v>
      </c>
      <c r="K1943" s="400">
        <f>VLOOKUP(C1943,Hoja2!$D$2:$N$5000,9,FALSE)</f>
        <v>0.13969000000000001</v>
      </c>
      <c r="L1943" s="400">
        <f>VLOOKUP(C1943,Hoja2!$D$2:$N$5000,10,FALSE)</f>
        <v>85.499061999999995</v>
      </c>
      <c r="M1943" s="400">
        <f>VLOOKUP(C1943,Hoja2!$D$2:$N$5000,11,FALSE)</f>
        <v>16.619365999999999</v>
      </c>
    </row>
    <row r="1944" spans="1:13" s="392" customFormat="1">
      <c r="A1944" s="529"/>
      <c r="B1944" s="529"/>
      <c r="C1944" s="401" t="s">
        <v>1823</v>
      </c>
      <c r="D1944" s="402" t="str">
        <f>VLOOKUP(C1944,Hoja2!$D$2:$N$5000,2,FALSE)</f>
        <v>Agroindustria</v>
      </c>
      <c r="E1944" s="444">
        <f>VLOOKUP(C1944,Hoja2!$D$2:$N$5000,3,FALSE)</f>
        <v>4</v>
      </c>
      <c r="F1944" s="399">
        <f>VLOOKUP(C1944,Hoja2!$D$2:$N$5000,4,FALSE)</f>
        <v>42795</v>
      </c>
      <c r="G1944" s="399">
        <f>VLOOKUP(C1944,Hoja2!$D$2:$N$5000,5,FALSE)</f>
        <v>44926</v>
      </c>
      <c r="H1944" s="400">
        <f>VLOOKUP(C1944,Hoja2!$D$2:$N$5000,6,FALSE)</f>
        <v>8.2235000000000003E-2</v>
      </c>
      <c r="I1944" s="400">
        <f>VLOOKUP(C1944,Hoja2!$D$2:$N$5000,7,FALSE)</f>
        <v>0.31914100000000001</v>
      </c>
      <c r="J1944" s="400">
        <f>VLOOKUP(C1944,Hoja2!$D$2:$N$5000,8,FALSE)</f>
        <v>0.35800399999999999</v>
      </c>
      <c r="K1944" s="400">
        <f>VLOOKUP(C1944,Hoja2!$D$2:$N$5000,9,FALSE)</f>
        <v>0.12969</v>
      </c>
      <c r="L1944" s="400">
        <f>VLOOKUP(C1944,Hoja2!$D$2:$N$5000,10,FALSE)</f>
        <v>88.760031999999995</v>
      </c>
      <c r="M1944" s="400">
        <f>VLOOKUP(C1944,Hoja2!$D$2:$N$5000,11,FALSE)</f>
        <v>20.964496</v>
      </c>
    </row>
    <row r="1945" spans="1:13" s="392" customFormat="1">
      <c r="A1945" s="529"/>
      <c r="B1945" s="529"/>
      <c r="C1945" s="401" t="s">
        <v>2890</v>
      </c>
      <c r="D1945" s="402" t="str">
        <f>VLOOKUP(C1945,Hoja2!$D$2:$N$5000,2,FALSE)</f>
        <v>Agroindustria</v>
      </c>
      <c r="E1945" s="444">
        <f>VLOOKUP(C1945,Hoja2!$D$2:$N$5000,3,FALSE)</f>
        <v>4</v>
      </c>
      <c r="F1945" s="399">
        <f>VLOOKUP(C1945,Hoja2!$D$2:$N$5000,4,FALSE)</f>
        <v>43221</v>
      </c>
      <c r="G1945" s="399">
        <f>VLOOKUP(C1945,Hoja2!$D$2:$N$5000,5,FALSE)</f>
        <v>44926</v>
      </c>
      <c r="H1945" s="400">
        <f>VLOOKUP(C1945,Hoja2!$D$2:$N$5000,6,FALSE)</f>
        <v>6.3485E-2</v>
      </c>
      <c r="I1945" s="400">
        <f>VLOOKUP(C1945,Hoja2!$D$2:$N$5000,7,FALSE)</f>
        <v>3.0383E-2</v>
      </c>
      <c r="J1945" s="400">
        <f>VLOOKUP(C1945,Hoja2!$D$2:$N$5000,8,FALSE)</f>
        <v>0.30158360000000001</v>
      </c>
      <c r="K1945" s="400">
        <f>VLOOKUP(C1945,Hoja2!$D$2:$N$5000,9,FALSE)</f>
        <v>8.5500000000000003E-3</v>
      </c>
      <c r="L1945" s="400">
        <f>VLOOKUP(C1945,Hoja2!$D$2:$N$5000,10,FALSE)</f>
        <v>7.1735449999999998</v>
      </c>
      <c r="M1945" s="400">
        <f>VLOOKUP(C1945,Hoja2!$D$2:$N$5000,11,FALSE)</f>
        <v>18.885746000000001</v>
      </c>
    </row>
    <row r="1946" spans="1:13" s="392" customFormat="1">
      <c r="A1946" s="529"/>
      <c r="B1946" s="529"/>
      <c r="C1946" s="401" t="s">
        <v>2389</v>
      </c>
      <c r="D1946" s="402" t="str">
        <f>VLOOKUP(C1946,Hoja2!$D$2:$N$5000,2,FALSE)</f>
        <v>Agroindustria</v>
      </c>
      <c r="E1946" s="444">
        <f>VLOOKUP(C1946,Hoja2!$D$2:$N$5000,3,FALSE)</f>
        <v>4</v>
      </c>
      <c r="F1946" s="399">
        <f>VLOOKUP(C1946,Hoja2!$D$2:$N$5000,4,FALSE)</f>
        <v>43009</v>
      </c>
      <c r="G1946" s="399">
        <f>VLOOKUP(C1946,Hoja2!$D$2:$N$5000,5,FALSE)</f>
        <v>44926</v>
      </c>
      <c r="H1946" s="400">
        <f>VLOOKUP(C1946,Hoja2!$D$2:$N$5000,6,FALSE)</f>
        <v>1.1601999999999999E-2</v>
      </c>
      <c r="I1946" s="400">
        <f>VLOOKUP(C1946,Hoja2!$D$2:$N$5000,7,FALSE)</f>
        <v>0.157967</v>
      </c>
      <c r="J1946" s="400">
        <f>VLOOKUP(C1946,Hoja2!$D$2:$N$5000,8,FALSE)</f>
        <v>0.31616759999999999</v>
      </c>
      <c r="K1946" s="400">
        <f>VLOOKUP(C1946,Hoja2!$D$2:$N$5000,9,FALSE)</f>
        <v>1.2351000000000001E-2</v>
      </c>
      <c r="L1946" s="400">
        <f>VLOOKUP(C1946,Hoja2!$D$2:$N$5000,10,FALSE)</f>
        <v>38.800040000000003</v>
      </c>
      <c r="M1946" s="400">
        <f>VLOOKUP(C1946,Hoja2!$D$2:$N$5000,11,FALSE)</f>
        <v>18.268632</v>
      </c>
    </row>
    <row r="1947" spans="1:13" s="392" customFormat="1">
      <c r="A1947" s="529"/>
      <c r="B1947" s="529"/>
      <c r="C1947" s="401" t="s">
        <v>3454</v>
      </c>
      <c r="D1947" s="402" t="str">
        <f>VLOOKUP(C1947,Hoja2!$D$2:$N$5000,2,FALSE)</f>
        <v>Agroindustria</v>
      </c>
      <c r="E1947" s="444">
        <f>VLOOKUP(C1947,Hoja2!$D$2:$N$5000,3,FALSE)</f>
        <v>4</v>
      </c>
      <c r="F1947" s="399">
        <f>VLOOKUP(C1947,Hoja2!$D$2:$N$5000,4,FALSE)</f>
        <v>43435</v>
      </c>
      <c r="G1947" s="399">
        <f>VLOOKUP(C1947,Hoja2!$D$2:$N$5000,5,FALSE)</f>
        <v>44926</v>
      </c>
      <c r="H1947" s="400">
        <f>VLOOKUP(C1947,Hoja2!$D$2:$N$5000,6,FALSE)</f>
        <v>8.2330000000000007E-3</v>
      </c>
      <c r="I1947" s="400">
        <f>VLOOKUP(C1947,Hoja2!$D$2:$N$5000,7,FALSE)</f>
        <v>0.36012100000000002</v>
      </c>
      <c r="J1947" s="400">
        <f>VLOOKUP(C1947,Hoja2!$D$2:$N$5000,8,FALSE)</f>
        <v>0.58959399999999995</v>
      </c>
      <c r="K1947" s="400">
        <f>VLOOKUP(C1947,Hoja2!$D$2:$N$5000,9,FALSE)</f>
        <v>6.4165E-2</v>
      </c>
      <c r="L1947" s="400">
        <f>VLOOKUP(C1947,Hoja2!$D$2:$N$5000,10,FALSE)</f>
        <v>164.948802</v>
      </c>
      <c r="M1947" s="400">
        <f>VLOOKUP(C1947,Hoja2!$D$2:$N$5000,11,FALSE)</f>
        <v>15.655837</v>
      </c>
    </row>
    <row r="1948" spans="1:13" s="392" customFormat="1">
      <c r="A1948" s="529"/>
      <c r="B1948" s="529"/>
      <c r="C1948" s="401" t="s">
        <v>3456</v>
      </c>
      <c r="D1948" s="402" t="str">
        <f>VLOOKUP(C1948,Hoja2!$D$2:$N$5000,2,FALSE)</f>
        <v>Agroindustria</v>
      </c>
      <c r="E1948" s="444">
        <f>VLOOKUP(C1948,Hoja2!$D$2:$N$5000,3,FALSE)</f>
        <v>4</v>
      </c>
      <c r="F1948" s="399">
        <f>VLOOKUP(C1948,Hoja2!$D$2:$N$5000,4,FALSE)</f>
        <v>43435</v>
      </c>
      <c r="G1948" s="399">
        <f>VLOOKUP(C1948,Hoja2!$D$2:$N$5000,5,FALSE)</f>
        <v>44926</v>
      </c>
      <c r="H1948" s="400">
        <f>VLOOKUP(C1948,Hoja2!$D$2:$N$5000,6,FALSE)</f>
        <v>0.20214299999999999</v>
      </c>
      <c r="I1948" s="400">
        <f>VLOOKUP(C1948,Hoja2!$D$2:$N$5000,7,FALSE)</f>
        <v>0.55269299999999999</v>
      </c>
      <c r="J1948" s="400">
        <f>VLOOKUP(C1948,Hoja2!$D$2:$N$5000,8,FALSE)</f>
        <v>0.38663999999999998</v>
      </c>
      <c r="K1948" s="400">
        <f>VLOOKUP(C1948,Hoja2!$D$2:$N$5000,9,FALSE)</f>
        <v>0.33170899999999998</v>
      </c>
      <c r="L1948" s="400">
        <f>VLOOKUP(C1948,Hoja2!$D$2:$N$5000,10,FALSE)</f>
        <v>166.011461</v>
      </c>
      <c r="M1948" s="400">
        <f>VLOOKUP(C1948,Hoja2!$D$2:$N$5000,11,FALSE)</f>
        <v>19.506069</v>
      </c>
    </row>
    <row r="1949" spans="1:13" s="392" customFormat="1">
      <c r="A1949" s="529"/>
      <c r="B1949" s="529"/>
      <c r="C1949" s="401" t="s">
        <v>1460</v>
      </c>
      <c r="D1949" s="402" t="str">
        <f>VLOOKUP(C1949,Hoja2!$D$2:$N$5000,2,FALSE)</f>
        <v>Bebidas</v>
      </c>
      <c r="E1949" s="444">
        <f>VLOOKUP(C1949,Hoja2!$D$2:$N$5000,3,FALSE)</f>
        <v>4</v>
      </c>
      <c r="F1949" s="399">
        <f>VLOOKUP(C1949,Hoja2!$D$2:$N$5000,4,FALSE)</f>
        <v>42675</v>
      </c>
      <c r="G1949" s="399">
        <f>VLOOKUP(C1949,Hoja2!$D$2:$N$5000,5,FALSE)</f>
        <v>44926</v>
      </c>
      <c r="H1949" s="400">
        <f>VLOOKUP(C1949,Hoja2!$D$2:$N$5000,6,FALSE)</f>
        <v>0.21976000000000001</v>
      </c>
      <c r="I1949" s="400">
        <f>VLOOKUP(C1949,Hoja2!$D$2:$N$5000,7,FALSE)</f>
        <v>0.53150799999999998</v>
      </c>
      <c r="J1949" s="400">
        <f>VLOOKUP(C1949,Hoja2!$D$2:$N$5000,8,FALSE)</f>
        <v>0.27337679999999998</v>
      </c>
      <c r="K1949" s="400">
        <f>VLOOKUP(C1949,Hoja2!$D$2:$N$5000,9,FALSE)</f>
        <v>0.26461400000000002</v>
      </c>
      <c r="L1949" s="400">
        <f>VLOOKUP(C1949,Hoja2!$D$2:$N$5000,10,FALSE)</f>
        <v>112.88051299999999</v>
      </c>
      <c r="M1949" s="400">
        <f>VLOOKUP(C1949,Hoja2!$D$2:$N$5000,11,FALSE)</f>
        <v>23.584503000000002</v>
      </c>
    </row>
    <row r="1950" spans="1:13" s="392" customFormat="1">
      <c r="A1950" s="529"/>
      <c r="B1950" s="529"/>
      <c r="C1950" s="401" t="s">
        <v>2606</v>
      </c>
      <c r="D1950" s="402" t="str">
        <f>VLOOKUP(C1950,Hoja2!$D$2:$N$5000,2,FALSE)</f>
        <v>Otros</v>
      </c>
      <c r="E1950" s="444">
        <f>VLOOKUP(C1950,Hoja2!$D$2:$N$5000,3,FALSE)</f>
        <v>2</v>
      </c>
      <c r="F1950" s="399">
        <f>VLOOKUP(C1950,Hoja2!$D$2:$N$5000,4,FALSE)</f>
        <v>43101</v>
      </c>
      <c r="G1950" s="399">
        <f>VLOOKUP(C1950,Hoja2!$D$2:$N$5000,5,FALSE)</f>
        <v>44926</v>
      </c>
      <c r="H1950" s="400">
        <f>VLOOKUP(C1950,Hoja2!$D$2:$N$5000,6,FALSE)</f>
        <v>3.4417999999999997E-2</v>
      </c>
      <c r="I1950" s="400">
        <f>VLOOKUP(C1950,Hoja2!$D$2:$N$5000,7,FALSE)</f>
        <v>0.462918</v>
      </c>
      <c r="J1950" s="400">
        <f>VLOOKUP(C1950,Hoja2!$D$2:$N$5000,8,FALSE)</f>
        <v>1.0535728</v>
      </c>
      <c r="K1950" s="400">
        <f>VLOOKUP(C1950,Hoja2!$D$2:$N$5000,9,FALSE)</f>
        <v>7.208E-3</v>
      </c>
      <c r="L1950" s="400">
        <f>VLOOKUP(C1950,Hoja2!$D$2:$N$5000,10,FALSE)</f>
        <v>378.18758300000002</v>
      </c>
      <c r="M1950" s="400">
        <f>VLOOKUP(C1950,Hoja2!$D$2:$N$5000,11,FALSE)</f>
        <v>13.31559</v>
      </c>
    </row>
    <row r="1951" spans="1:13">
      <c r="A1951" s="529"/>
      <c r="B1951" s="529"/>
      <c r="C1951" s="401" t="s">
        <v>2608</v>
      </c>
      <c r="D1951" s="402" t="str">
        <f>VLOOKUP(C1951,Hoja2!$D$2:$N$5000,2,FALSE)</f>
        <v>Otros</v>
      </c>
      <c r="E1951" s="444">
        <f>VLOOKUP(C1951,Hoja2!$D$2:$N$5000,3,FALSE)</f>
        <v>2</v>
      </c>
      <c r="F1951" s="399">
        <f>VLOOKUP(C1951,Hoja2!$D$2:$N$5000,4,FALSE)</f>
        <v>43101</v>
      </c>
      <c r="G1951" s="399">
        <f>VLOOKUP(C1951,Hoja2!$D$2:$N$5000,5,FALSE)</f>
        <v>44926</v>
      </c>
      <c r="H1951" s="400">
        <f>VLOOKUP(C1951,Hoja2!$D$2:$N$5000,6,FALSE)</f>
        <v>3.0587E-2</v>
      </c>
      <c r="I1951" s="400">
        <f>VLOOKUP(C1951,Hoja2!$D$2:$N$5000,7,FALSE)</f>
        <v>0.41683399999999998</v>
      </c>
      <c r="J1951" s="400">
        <f>VLOOKUP(C1951,Hoja2!$D$2:$N$5000,8,FALSE)</f>
        <v>0.62711919999999999</v>
      </c>
      <c r="K1951" s="400">
        <f>VLOOKUP(C1951,Hoja2!$D$2:$N$5000,9,FALSE)</f>
        <v>6.5079999999999999E-3</v>
      </c>
      <c r="L1951" s="400">
        <f>VLOOKUP(C1951,Hoja2!$D$2:$N$5000,10,FALSE)</f>
        <v>200.63044400000001</v>
      </c>
      <c r="M1951" s="400">
        <f>VLOOKUP(C1951,Hoja2!$D$2:$N$5000,11,FALSE)</f>
        <v>13.346475</v>
      </c>
    </row>
    <row r="1952" spans="1:13">
      <c r="A1952" s="529"/>
      <c r="B1952" s="529"/>
      <c r="C1952" s="401" t="s">
        <v>3452</v>
      </c>
      <c r="D1952" s="221" t="str">
        <f>VLOOKUP(C1952,Hoja2!$D$2:$N$5000,2,FALSE)</f>
        <v>Cerámicos</v>
      </c>
      <c r="E1952" s="215">
        <f>VLOOKUP(C1952,Hoja2!$D$2:$N$5000,3,FALSE)</f>
        <v>2</v>
      </c>
      <c r="F1952" s="217">
        <f>VLOOKUP(C1952,Hoja2!$D$2:$N$5000,4,FALSE)</f>
        <v>43435</v>
      </c>
      <c r="G1952" s="217">
        <f>VLOOKUP(C1952,Hoja2!$D$2:$N$5000,5,FALSE)</f>
        <v>44926</v>
      </c>
      <c r="H1952" s="218">
        <f>VLOOKUP(C1952,Hoja2!$D$2:$N$5000,6,FALSE)</f>
        <v>0.21990499999999999</v>
      </c>
      <c r="I1952" s="218">
        <f>VLOOKUP(C1952,Hoja2!$D$2:$N$5000,7,FALSE)</f>
        <v>0.60696799999999995</v>
      </c>
      <c r="J1952" s="218">
        <f>VLOOKUP(C1952,Hoja2!$D$2:$N$5000,8,FALSE)</f>
        <v>0.42687960000000003</v>
      </c>
      <c r="K1952" s="218">
        <f>VLOOKUP(C1952,Hoja2!$D$2:$N$5000,9,FALSE)</f>
        <v>0.41413</v>
      </c>
      <c r="L1952" s="218">
        <f>VLOOKUP(C1952,Hoja2!$D$2:$N$5000,10,FALSE)</f>
        <v>198.86342099999999</v>
      </c>
      <c r="M1952" s="218">
        <f>VLOOKUP(C1952,Hoja2!$D$2:$N$5000,11,FALSE)</f>
        <v>20.53023</v>
      </c>
    </row>
    <row r="1953" spans="1:13" s="196" customFormat="1">
      <c r="A1953" s="529"/>
      <c r="B1953" s="529"/>
      <c r="C1953" s="401" t="s">
        <v>5087</v>
      </c>
      <c r="D1953" s="221" t="str">
        <f>VLOOKUP(C1953,Hoja2!$D$2:$N$5000,2,FALSE)</f>
        <v>Hidrocarburos</v>
      </c>
      <c r="E1953" s="215">
        <f>VLOOKUP(C1953,Hoja2!$D$2:$N$5000,3,FALSE)</f>
        <v>2</v>
      </c>
      <c r="F1953" s="217">
        <f>VLOOKUP(C1953,Hoja2!$D$2:$N$5000,4,FALSE)</f>
        <v>43678</v>
      </c>
      <c r="G1953" s="217">
        <f>VLOOKUP(C1953,Hoja2!$D$2:$N$5000,5,FALSE)</f>
        <v>44926</v>
      </c>
      <c r="H1953" s="218">
        <f>VLOOKUP(C1953,Hoja2!$D$2:$N$5000,6,FALSE)</f>
        <v>0.226853</v>
      </c>
      <c r="I1953" s="218">
        <f>VLOOKUP(C1953,Hoja2!$D$2:$N$5000,7,FALSE)</f>
        <v>0.52621899999999999</v>
      </c>
      <c r="J1953" s="218">
        <f>VLOOKUP(C1953,Hoja2!$D$2:$N$5000,8,FALSE)</f>
        <v>0.23051479999999999</v>
      </c>
      <c r="K1953" s="218">
        <f>VLOOKUP(C1953,Hoja2!$D$2:$N$5000,9,FALSE)</f>
        <v>0.23852000000000001</v>
      </c>
      <c r="L1953" s="218">
        <f>VLOOKUP(C1953,Hoja2!$D$2:$N$5000,10,FALSE)</f>
        <v>93.099816000000004</v>
      </c>
      <c r="M1953" s="218">
        <f>VLOOKUP(C1953,Hoja2!$D$2:$N$5000,11,FALSE)</f>
        <v>22.765816999999998</v>
      </c>
    </row>
    <row r="1954" spans="1:13" s="196" customFormat="1">
      <c r="A1954" s="529"/>
      <c r="B1954" s="529"/>
      <c r="C1954" s="401" t="s">
        <v>5808</v>
      </c>
      <c r="D1954" s="221" t="str">
        <f>VLOOKUP(C1954,Hoja2!$D$2:$N$5000,2,FALSE)</f>
        <v>Agroindustria</v>
      </c>
      <c r="E1954" s="215">
        <f>VLOOKUP(C1954,Hoja2!$D$2:$N$5000,3,FALSE)</f>
        <v>4</v>
      </c>
      <c r="F1954" s="217">
        <f>VLOOKUP(C1954,Hoja2!$D$2:$N$5000,4,FALSE)</f>
        <v>43770</v>
      </c>
      <c r="G1954" s="217">
        <f>VLOOKUP(C1954,Hoja2!$D$2:$N$5000,5,FALSE)</f>
        <v>44926</v>
      </c>
      <c r="H1954" s="218">
        <f>VLOOKUP(C1954,Hoja2!$D$2:$N$5000,6,FALSE)</f>
        <v>1.5806000000000001E-2</v>
      </c>
      <c r="I1954" s="218">
        <f>VLOOKUP(C1954,Hoja2!$D$2:$N$5000,7,FALSE)</f>
        <v>0.121825</v>
      </c>
      <c r="J1954" s="218">
        <f>VLOOKUP(C1954,Hoja2!$D$2:$N$5000,8,FALSE)</f>
        <v>0.1974716</v>
      </c>
      <c r="K1954" s="218">
        <f>VLOOKUP(C1954,Hoja2!$D$2:$N$5000,9,FALSE)</f>
        <v>2.722E-3</v>
      </c>
      <c r="L1954" s="218">
        <f>VLOOKUP(C1954,Hoja2!$D$2:$N$5000,10,FALSE)</f>
        <v>18.689301</v>
      </c>
      <c r="M1954" s="218">
        <f>VLOOKUP(C1954,Hoja2!$D$2:$N$5000,11,FALSE)</f>
        <v>16.027822</v>
      </c>
    </row>
    <row r="1955" spans="1:13">
      <c r="A1955" s="529"/>
      <c r="B1955" s="529"/>
      <c r="C1955" s="401" t="s">
        <v>5848</v>
      </c>
      <c r="D1955" s="221" t="str">
        <f>VLOOKUP(C1955,Hoja2!$D$2:$N$5000,2,FALSE)</f>
        <v>Otros</v>
      </c>
      <c r="E1955" s="215">
        <f>VLOOKUP(C1955,Hoja2!$D$2:$N$5000,3,FALSE)</f>
        <v>4</v>
      </c>
      <c r="F1955" s="217">
        <f>VLOOKUP(C1955,Hoja2!$D$2:$N$5000,4,FALSE)</f>
        <v>43812</v>
      </c>
      <c r="G1955" s="217">
        <f>VLOOKUP(C1955,Hoja2!$D$2:$N$5000,5,FALSE)</f>
        <v>44926</v>
      </c>
      <c r="H1955" s="218">
        <f>VLOOKUP(C1955,Hoja2!$D$2:$N$5000,6,FALSE)</f>
        <v>6.6406000000000007E-2</v>
      </c>
      <c r="I1955" s="218">
        <f>VLOOKUP(C1955,Hoja2!$D$2:$N$5000,7,FALSE)</f>
        <v>9.4317999999999999E-2</v>
      </c>
      <c r="J1955" s="218">
        <f>VLOOKUP(C1955,Hoja2!$D$2:$N$5000,8,FALSE)</f>
        <v>0.26142919999999997</v>
      </c>
      <c r="K1955" s="218">
        <f>VLOOKUP(C1955,Hoja2!$D$2:$N$5000,9,FALSE)</f>
        <v>2.4074999999999999E-2</v>
      </c>
      <c r="L1955" s="218">
        <f>VLOOKUP(C1955,Hoja2!$D$2:$N$5000,10,FALSE)</f>
        <v>19.155735</v>
      </c>
      <c r="M1955" s="218">
        <f>VLOOKUP(C1955,Hoja2!$D$2:$N$5000,11,FALSE)</f>
        <v>20.364675999999999</v>
      </c>
    </row>
    <row r="1956" spans="1:13">
      <c r="A1956" s="529"/>
      <c r="B1956" s="529"/>
      <c r="C1956" s="401" t="s">
        <v>1724</v>
      </c>
      <c r="D1956" s="221" t="str">
        <f>VLOOKUP(C1956,Hoja2!$D$2:$N$5000,2,FALSE)</f>
        <v>Otros</v>
      </c>
      <c r="E1956" s="215">
        <f>VLOOKUP(C1956,Hoja2!$D$2:$N$5000,3,FALSE)</f>
        <v>4</v>
      </c>
      <c r="F1956" s="217">
        <f>VLOOKUP(C1956,Hoja2!$D$2:$N$5000,4,FALSE)</f>
        <v>42736</v>
      </c>
      <c r="G1956" s="217">
        <f>VLOOKUP(C1956,Hoja2!$D$2:$N$5000,5,FALSE)</f>
        <v>44926</v>
      </c>
      <c r="H1956" s="218">
        <f>VLOOKUP(C1956,Hoja2!$D$2:$N$5000,6,FALSE)</f>
        <v>0.20414399999999999</v>
      </c>
      <c r="I1956" s="218">
        <f>VLOOKUP(C1956,Hoja2!$D$2:$N$5000,7,FALSE)</f>
        <v>0.65421099999999999</v>
      </c>
      <c r="J1956" s="218">
        <f>VLOOKUP(C1956,Hoja2!$D$2:$N$5000,8,FALSE)</f>
        <v>0.5123356</v>
      </c>
      <c r="K1956" s="218">
        <f>VLOOKUP(C1956,Hoja2!$D$2:$N$5000,9,FALSE)</f>
        <v>0.45641799999999999</v>
      </c>
      <c r="L1956" s="218">
        <f>VLOOKUP(C1956,Hoja2!$D$2:$N$5000,10,FALSE)</f>
        <v>254.682603</v>
      </c>
      <c r="M1956" s="218">
        <f>VLOOKUP(C1956,Hoja2!$D$2:$N$5000,11,FALSE)</f>
        <v>22.310390000000002</v>
      </c>
    </row>
    <row r="1957" spans="1:13">
      <c r="A1957" s="529"/>
      <c r="B1957" s="529"/>
      <c r="C1957" s="401" t="s">
        <v>1728</v>
      </c>
      <c r="D1957" s="221" t="str">
        <f>VLOOKUP(C1957,Hoja2!$D$2:$N$5000,2,FALSE)</f>
        <v>Otros</v>
      </c>
      <c r="E1957" s="215">
        <f>VLOOKUP(C1957,Hoja2!$D$2:$N$5000,3,FALSE)</f>
        <v>4</v>
      </c>
      <c r="F1957" s="217">
        <f>VLOOKUP(C1957,Hoja2!$D$2:$N$5000,4,FALSE)</f>
        <v>42736</v>
      </c>
      <c r="G1957" s="217">
        <f>VLOOKUP(C1957,Hoja2!$D$2:$N$5000,5,FALSE)</f>
        <v>44926</v>
      </c>
      <c r="H1957" s="218">
        <f>VLOOKUP(C1957,Hoja2!$D$2:$N$5000,6,FALSE)</f>
        <v>0.216753</v>
      </c>
      <c r="I1957" s="218">
        <f>VLOOKUP(C1957,Hoja2!$D$2:$N$5000,7,FALSE)</f>
        <v>0.45282499999999998</v>
      </c>
      <c r="J1957" s="218">
        <f>VLOOKUP(C1957,Hoja2!$D$2:$N$5000,8,FALSE)</f>
        <v>0.25387080000000001</v>
      </c>
      <c r="K1957" s="218">
        <f>VLOOKUP(C1957,Hoja2!$D$2:$N$5000,9,FALSE)</f>
        <v>0.16056899999999999</v>
      </c>
      <c r="L1957" s="218">
        <f>VLOOKUP(C1957,Hoja2!$D$2:$N$5000,10,FALSE)</f>
        <v>89.308120000000002</v>
      </c>
      <c r="M1957" s="218">
        <f>VLOOKUP(C1957,Hoja2!$D$2:$N$5000,11,FALSE)</f>
        <v>22.337060000000001</v>
      </c>
    </row>
    <row r="1958" spans="1:13">
      <c r="A1958" s="529"/>
      <c r="B1958" s="529"/>
      <c r="C1958" s="401" t="s">
        <v>2610</v>
      </c>
      <c r="D1958" s="221" t="str">
        <f>VLOOKUP(C1958,Hoja2!$D$2:$N$5000,2,FALSE)</f>
        <v>Comercio</v>
      </c>
      <c r="E1958" s="215">
        <f>VLOOKUP(C1958,Hoja2!$D$2:$N$5000,3,FALSE)</f>
        <v>2</v>
      </c>
      <c r="F1958" s="217">
        <f>VLOOKUP(C1958,Hoja2!$D$2:$N$5000,4,FALSE)</f>
        <v>43101</v>
      </c>
      <c r="G1958" s="217">
        <f>VLOOKUP(C1958,Hoja2!$D$2:$N$5000,5,FALSE)</f>
        <v>44926</v>
      </c>
      <c r="H1958" s="218">
        <f>VLOOKUP(C1958,Hoja2!$D$2:$N$5000,6,FALSE)</f>
        <v>1.8931E-2</v>
      </c>
      <c r="I1958" s="218">
        <f>VLOOKUP(C1958,Hoja2!$D$2:$N$5000,7,FALSE)</f>
        <v>0.249781</v>
      </c>
      <c r="J1958" s="218">
        <f>VLOOKUP(C1958,Hoja2!$D$2:$N$5000,8,FALSE)</f>
        <v>0.56284239999999996</v>
      </c>
      <c r="K1958" s="218">
        <f>VLOOKUP(C1958,Hoja2!$D$2:$N$5000,9,FALSE)</f>
        <v>8.5738999999999996E-2</v>
      </c>
      <c r="L1958" s="218">
        <f>VLOOKUP(C1958,Hoja2!$D$2:$N$5000,10,FALSE)</f>
        <v>107.90231199999999</v>
      </c>
      <c r="M1958" s="218">
        <f>VLOOKUP(C1958,Hoja2!$D$2:$N$5000,11,FALSE)</f>
        <v>15.101756999999999</v>
      </c>
    </row>
    <row r="1959" spans="1:13">
      <c r="A1959" s="529"/>
      <c r="B1959" s="529"/>
      <c r="C1959" s="401" t="s">
        <v>2391</v>
      </c>
      <c r="D1959" s="221" t="str">
        <f>VLOOKUP(C1959,Hoja2!$D$2:$N$5000,2,FALSE)</f>
        <v>Agroindustria</v>
      </c>
      <c r="E1959" s="215">
        <f>VLOOKUP(C1959,Hoja2!$D$2:$N$5000,3,FALSE)</f>
        <v>4</v>
      </c>
      <c r="F1959" s="217">
        <f>VLOOKUP(C1959,Hoja2!$D$2:$N$5000,4,FALSE)</f>
        <v>43009</v>
      </c>
      <c r="G1959" s="217">
        <f>VLOOKUP(C1959,Hoja2!$D$2:$N$5000,5,FALSE)</f>
        <v>44926</v>
      </c>
      <c r="H1959" s="218">
        <f>VLOOKUP(C1959,Hoja2!$D$2:$N$5000,6,FALSE)</f>
        <v>3.9240000000000004E-3</v>
      </c>
      <c r="I1959" s="218">
        <f>VLOOKUP(C1959,Hoja2!$D$2:$N$5000,7,FALSE)</f>
        <v>0.280559</v>
      </c>
      <c r="J1959" s="218">
        <f>VLOOKUP(C1959,Hoja2!$D$2:$N$5000,8,FALSE)</f>
        <v>0.20609160000000001</v>
      </c>
      <c r="K1959" s="218">
        <f>VLOOKUP(C1959,Hoja2!$D$2:$N$5000,9,FALSE)</f>
        <v>9.0019999999999996E-3</v>
      </c>
      <c r="L1959" s="218">
        <f>VLOOKUP(C1959,Hoja2!$D$2:$N$5000,10,FALSE)</f>
        <v>44.919227999999997</v>
      </c>
      <c r="M1959" s="218">
        <f>VLOOKUP(C1959,Hoja2!$D$2:$N$5000,11,FALSE)</f>
        <v>17.992128999999998</v>
      </c>
    </row>
    <row r="1960" spans="1:13" ht="12.75">
      <c r="A1960" s="530" t="s">
        <v>4084</v>
      </c>
      <c r="B1960" s="531"/>
      <c r="C1960" s="531"/>
      <c r="D1960" s="531"/>
      <c r="E1960" s="531"/>
      <c r="F1960" s="531"/>
      <c r="G1960" s="532"/>
      <c r="H1960" s="195">
        <f>+Hoja3!S13</f>
        <v>0.154168</v>
      </c>
      <c r="I1960" s="195">
        <f>+Hoja3!T13</f>
        <v>0.66968399999999995</v>
      </c>
      <c r="J1960"/>
      <c r="K1960"/>
      <c r="L1960" s="195">
        <f>+Hoja3!W13</f>
        <v>10215.204003999999</v>
      </c>
      <c r="M1960" s="195">
        <f>+Hoja3!X13</f>
        <v>19.570229999999999</v>
      </c>
    </row>
    <row r="1961" spans="1:13">
      <c r="A1961" s="525"/>
      <c r="B1961" s="526"/>
      <c r="C1961" s="526"/>
      <c r="D1961" s="526"/>
      <c r="E1961" s="526"/>
      <c r="F1961" s="526"/>
      <c r="G1961" s="526"/>
      <c r="H1961" s="526"/>
      <c r="I1961" s="526"/>
      <c r="J1961" s="526"/>
      <c r="K1961" s="526"/>
      <c r="L1961" s="526"/>
      <c r="M1961" s="527"/>
    </row>
    <row r="1962" spans="1:13" ht="12.75" hidden="1">
      <c r="A1962" s="221" t="s">
        <v>4085</v>
      </c>
      <c r="B1962" s="221" t="s">
        <v>3817</v>
      </c>
      <c r="C1962"/>
      <c r="D1962" s="221" t="e">
        <f>VLOOKUP(C1962,Hoja2!$D$2:$N$5000,2,FALSE)</f>
        <v>#N/A</v>
      </c>
      <c r="E1962" s="215" t="e">
        <f>VLOOKUP(C1962,Hoja2!$D$2:$N$5000,3,FALSE)</f>
        <v>#N/A</v>
      </c>
      <c r="F1962" s="217" t="e">
        <f>VLOOKUP(C1962,Hoja2!$D$2:$N$5000,4,FALSE)</f>
        <v>#N/A</v>
      </c>
      <c r="G1962" s="217" t="e">
        <f>VLOOKUP(C1962,Hoja2!$D$2:$N$5000,5,FALSE)</f>
        <v>#N/A</v>
      </c>
      <c r="H1962" s="218" t="e">
        <f>VLOOKUP(C1962,Hoja2!$D$2:$N$5000,6,FALSE)</f>
        <v>#N/A</v>
      </c>
      <c r="I1962" s="218" t="e">
        <f>VLOOKUP(C1962,Hoja2!$D$2:$N$5000,7,FALSE)</f>
        <v>#N/A</v>
      </c>
      <c r="J1962" s="218" t="e">
        <f>VLOOKUP(C1962,Hoja2!$D$2:$N$5000,8,FALSE)</f>
        <v>#N/A</v>
      </c>
      <c r="K1962" s="218" t="e">
        <f>VLOOKUP(C1962,Hoja2!$D$2:$N$5000,9,FALSE)</f>
        <v>#N/A</v>
      </c>
      <c r="L1962" s="218" t="e">
        <f>VLOOKUP(C1962,Hoja2!$D$2:$N$5000,10,FALSE)</f>
        <v>#N/A</v>
      </c>
      <c r="M1962" s="218" t="e">
        <f>VLOOKUP(C1962,Hoja2!$D$2:$N$5000,11,FALSE)</f>
        <v>#N/A</v>
      </c>
    </row>
    <row r="1963" spans="1:13" ht="12.75" hidden="1">
      <c r="A1963" s="530" t="s">
        <v>4086</v>
      </c>
      <c r="B1963" s="531"/>
      <c r="C1963" s="531"/>
      <c r="D1963" s="531"/>
      <c r="E1963" s="531"/>
      <c r="F1963" s="531"/>
      <c r="G1963" s="532"/>
      <c r="H1963" s="195">
        <f>+Hoja3!S14</f>
        <v>0</v>
      </c>
      <c r="I1963" s="195">
        <f>+Hoja3!T14</f>
        <v>0</v>
      </c>
      <c r="J1963"/>
      <c r="K1963"/>
      <c r="L1963" s="195">
        <f>+Hoja3!W14</f>
        <v>0</v>
      </c>
      <c r="M1963" s="195">
        <f>+Hoja3!X14</f>
        <v>0</v>
      </c>
    </row>
    <row r="1964" spans="1:13">
      <c r="A1964" s="525"/>
      <c r="B1964" s="526"/>
      <c r="C1964" s="526"/>
      <c r="D1964" s="526"/>
      <c r="E1964" s="526"/>
      <c r="F1964" s="526"/>
      <c r="G1964" s="526"/>
      <c r="H1964" s="526"/>
      <c r="I1964" s="526"/>
      <c r="J1964" s="526"/>
      <c r="K1964" s="526"/>
      <c r="L1964" s="526"/>
      <c r="M1964" s="527"/>
    </row>
    <row r="1965" spans="1:13">
      <c r="A1965" s="528" t="s">
        <v>4087</v>
      </c>
      <c r="B1965" s="221" t="s">
        <v>3818</v>
      </c>
      <c r="C1965" s="401" t="s">
        <v>99</v>
      </c>
      <c r="D1965" s="221" t="str">
        <f>VLOOKUP(C1965,Hoja2!$D$2:$N$5000,2,FALSE)</f>
        <v>Saneamiento</v>
      </c>
      <c r="E1965" s="215">
        <f>VLOOKUP(C1965,Hoja2!$D$2:$N$5000,3,FALSE)</f>
        <v>10</v>
      </c>
      <c r="F1965" s="217">
        <f>VLOOKUP(C1965,Hoja2!$D$2:$N$5000,4,FALSE)</f>
        <v>43009</v>
      </c>
      <c r="G1965" s="217">
        <f>VLOOKUP(C1965,Hoja2!$D$2:$N$5000,5,FALSE)</f>
        <v>44834</v>
      </c>
      <c r="H1965" s="218">
        <f>VLOOKUP(C1965,Hoja2!$D$2:$N$5000,6,FALSE)</f>
        <v>6.0613E-2</v>
      </c>
      <c r="I1965" s="218">
        <f>VLOOKUP(C1965,Hoja2!$D$2:$N$5000,7,FALSE)</f>
        <v>0.546759</v>
      </c>
      <c r="J1965" s="218">
        <f>VLOOKUP(C1965,Hoja2!$D$2:$N$5000,8,FALSE)</f>
        <v>4.8971200000000001</v>
      </c>
      <c r="K1965" s="218">
        <f>VLOOKUP(C1965,Hoja2!$D$2:$N$5000,9,FALSE)</f>
        <v>2.8229000000000001E-2</v>
      </c>
      <c r="L1965" s="218">
        <f>VLOOKUP(C1965,Hoja2!$D$2:$N$5000,10,FALSE)</f>
        <v>2007.6320310000001</v>
      </c>
      <c r="M1965" s="218">
        <f>VLOOKUP(C1965,Hoja2!$D$2:$N$5000,11,FALSE)</f>
        <v>20.333241000000001</v>
      </c>
    </row>
    <row r="1966" spans="1:13">
      <c r="A1966" s="529"/>
      <c r="B1966" s="528" t="s">
        <v>3817</v>
      </c>
      <c r="C1966" s="401" t="s">
        <v>6966</v>
      </c>
      <c r="D1966" s="221" t="str">
        <f>VLOOKUP(C1966,Hoja2!$D$2:$N$5000,2,FALSE)</f>
        <v>Otros</v>
      </c>
      <c r="E1966" s="215">
        <f>VLOOKUP(C1966,Hoja2!$D$2:$N$5000,3,FALSE)</f>
        <v>10</v>
      </c>
      <c r="F1966" s="217">
        <f>VLOOKUP(C1966,Hoja2!$D$2:$N$5000,4,FALSE)</f>
        <v>44287</v>
      </c>
      <c r="G1966" s="217">
        <f>VLOOKUP(C1966,Hoja2!$D$2:$N$5000,5,FALSE)</f>
        <v>45291</v>
      </c>
      <c r="H1966" s="218">
        <f>VLOOKUP(C1966,Hoja2!$D$2:$N$5000,6,FALSE)</f>
        <v>0.18714600000000001</v>
      </c>
      <c r="I1966" s="218">
        <f>VLOOKUP(C1966,Hoja2!$D$2:$N$5000,7,FALSE)</f>
        <v>0.57655599999999996</v>
      </c>
      <c r="J1966" s="218">
        <f>VLOOKUP(C1966,Hoja2!$D$2:$N$5000,8,FALSE)</f>
        <v>0.31028</v>
      </c>
      <c r="K1966" s="218">
        <f>VLOOKUP(C1966,Hoja2!$D$2:$N$5000,9,FALSE)</f>
        <v>0.28967500000000002</v>
      </c>
      <c r="L1966" s="218">
        <f>VLOOKUP(C1966,Hoja2!$D$2:$N$5000,10,FALSE)</f>
        <v>140.98007000000001</v>
      </c>
      <c r="M1966" s="218">
        <f>VLOOKUP(C1966,Hoja2!$D$2:$N$5000,11,FALSE)</f>
        <v>19.312987</v>
      </c>
    </row>
    <row r="1967" spans="1:13">
      <c r="A1967" s="529"/>
      <c r="B1967" s="529"/>
      <c r="C1967" s="401" t="s">
        <v>5996</v>
      </c>
      <c r="D1967" s="221" t="str">
        <f>VLOOKUP(C1967,Hoja2!$D$2:$N$5000,2,FALSE)</f>
        <v>Minería</v>
      </c>
      <c r="E1967" s="215">
        <f>VLOOKUP(C1967,Hoja2!$D$2:$N$5000,3,FALSE)</f>
        <v>10</v>
      </c>
      <c r="F1967" s="217">
        <f>VLOOKUP(C1967,Hoja2!$D$2:$N$5000,4,FALSE)</f>
        <v>43831</v>
      </c>
      <c r="G1967" s="217">
        <f>VLOOKUP(C1967,Hoja2!$D$2:$N$5000,5,FALSE)</f>
        <v>46022</v>
      </c>
      <c r="H1967" s="218">
        <f>VLOOKUP(C1967,Hoja2!$D$2:$N$5000,6,FALSE)</f>
        <v>0.20638200000000001</v>
      </c>
      <c r="I1967" s="218">
        <f>VLOOKUP(C1967,Hoja2!$D$2:$N$5000,7,FALSE)</f>
        <v>0.79923599999999995</v>
      </c>
      <c r="J1967" s="218">
        <f>VLOOKUP(C1967,Hoja2!$D$2:$N$5000,8,FALSE)</f>
        <v>0.96804000000000001</v>
      </c>
      <c r="K1967" s="218">
        <f>VLOOKUP(C1967,Hoja2!$D$2:$N$5000,9,FALSE)</f>
        <v>0.98021000000000003</v>
      </c>
      <c r="L1967" s="218">
        <f>VLOOKUP(C1967,Hoja2!$D$2:$N$5000,10,FALSE)</f>
        <v>609.72179200000005</v>
      </c>
      <c r="M1967" s="218">
        <f>VLOOKUP(C1967,Hoja2!$D$2:$N$5000,11,FALSE)</f>
        <v>18.141836999999999</v>
      </c>
    </row>
    <row r="1968" spans="1:13" s="361" customFormat="1">
      <c r="A1968" s="529"/>
      <c r="B1968" s="529"/>
      <c r="C1968" s="401" t="s">
        <v>7120</v>
      </c>
      <c r="D1968" s="369" t="str">
        <f>VLOOKUP(C1968,Hoja2!$D$2:$N$5000,2,FALSE)</f>
        <v>Otros</v>
      </c>
      <c r="E1968" s="364">
        <f>VLOOKUP(C1968,Hoja2!$D$2:$N$5000,3,FALSE)</f>
        <v>10</v>
      </c>
      <c r="F1968" s="366">
        <f>VLOOKUP(C1968,Hoja2!$D$2:$N$5000,4,FALSE)</f>
        <v>44317</v>
      </c>
      <c r="G1968" s="366">
        <f>VLOOKUP(C1968,Hoja2!$D$2:$N$5000,5,FALSE)</f>
        <v>46022</v>
      </c>
      <c r="H1968" s="367">
        <f>VLOOKUP(C1968,Hoja2!$D$2:$N$5000,6,FALSE)</f>
        <v>0.27228200000000002</v>
      </c>
      <c r="I1968" s="367">
        <f>VLOOKUP(C1968,Hoja2!$D$2:$N$5000,7,FALSE)</f>
        <v>0.63141700000000001</v>
      </c>
      <c r="J1968" s="367">
        <f>VLOOKUP(C1968,Hoja2!$D$2:$N$5000,8,FALSE)</f>
        <v>0.55696000000000001</v>
      </c>
      <c r="K1968" s="367">
        <f>VLOOKUP(C1968,Hoja2!$D$2:$N$5000,9,FALSE)</f>
        <v>0.56650999999999996</v>
      </c>
      <c r="L1968" s="367">
        <f>VLOOKUP(C1968,Hoja2!$D$2:$N$5000,10,FALSE)</f>
        <v>277.14191699999998</v>
      </c>
      <c r="M1968" s="367">
        <f>VLOOKUP(C1968,Hoja2!$D$2:$N$5000,11,FALSE)</f>
        <v>16.408757999999999</v>
      </c>
    </row>
    <row r="1969" spans="1:13" s="361" customFormat="1">
      <c r="A1969" s="529"/>
      <c r="B1969" s="529"/>
      <c r="C1969" s="401" t="s">
        <v>564</v>
      </c>
      <c r="D1969" s="369" t="str">
        <f>VLOOKUP(C1969,Hoja2!$D$2:$N$5000,2,FALSE)</f>
        <v>Minería</v>
      </c>
      <c r="E1969" s="364">
        <f>VLOOKUP(C1969,Hoja2!$D$2:$N$5000,3,FALSE)</f>
        <v>10</v>
      </c>
      <c r="F1969" s="366">
        <f>VLOOKUP(C1969,Hoja2!$D$2:$N$5000,4,FALSE)</f>
        <v>43647</v>
      </c>
      <c r="G1969" s="366">
        <f>VLOOKUP(C1969,Hoja2!$D$2:$N$5000,5,FALSE)</f>
        <v>44561</v>
      </c>
      <c r="H1969" s="367">
        <f>VLOOKUP(C1969,Hoja2!$D$2:$N$5000,6,FALSE)</f>
        <v>0.25020399999999998</v>
      </c>
      <c r="I1969" s="367">
        <f>VLOOKUP(C1969,Hoja2!$D$2:$N$5000,7,FALSE)</f>
        <v>0.16168399999999999</v>
      </c>
      <c r="J1969" s="367">
        <f>VLOOKUP(C1969,Hoja2!$D$2:$N$5000,8,FALSE)</f>
        <v>4.9079999999999999E-2</v>
      </c>
      <c r="K1969" s="367">
        <f>VLOOKUP(C1969,Hoja2!$D$2:$N$5000,9,FALSE)</f>
        <v>5.083E-2</v>
      </c>
      <c r="L1969" s="367">
        <f>VLOOKUP(C1969,Hoja2!$D$2:$N$5000,10,FALSE)</f>
        <v>6.253374</v>
      </c>
      <c r="M1969" s="367">
        <f>VLOOKUP(C1969,Hoja2!$D$2:$N$5000,11,FALSE)</f>
        <v>38.737099999999998</v>
      </c>
    </row>
    <row r="1970" spans="1:13">
      <c r="A1970" s="529"/>
      <c r="B1970" s="529"/>
      <c r="C1970" s="401" t="s">
        <v>4960</v>
      </c>
      <c r="D1970" s="221" t="str">
        <f>VLOOKUP(C1970,Hoja2!$D$2:$N$5000,2,FALSE)</f>
        <v>Comercio</v>
      </c>
      <c r="E1970" s="215">
        <f>VLOOKUP(C1970,Hoja2!$D$2:$N$5000,3,FALSE)</f>
        <v>10</v>
      </c>
      <c r="F1970" s="217">
        <f>VLOOKUP(C1970,Hoja2!$D$2:$N$5000,4,FALSE)</f>
        <v>43678</v>
      </c>
      <c r="G1970" s="217">
        <f>VLOOKUP(C1970,Hoja2!$D$2:$N$5000,5,FALSE)</f>
        <v>44561</v>
      </c>
      <c r="H1970" s="218">
        <f>VLOOKUP(C1970,Hoja2!$D$2:$N$5000,6,FALSE)</f>
        <v>0.21295600000000001</v>
      </c>
      <c r="I1970" s="218">
        <f>VLOOKUP(C1970,Hoja2!$D$2:$N$5000,7,FALSE)</f>
        <v>0.67671800000000004</v>
      </c>
      <c r="J1970" s="218">
        <f>VLOOKUP(C1970,Hoja2!$D$2:$N$5000,8,FALSE)</f>
        <v>0.41696</v>
      </c>
      <c r="K1970" s="218">
        <f>VLOOKUP(C1970,Hoja2!$D$2:$N$5000,9,FALSE)</f>
        <v>0.42825299999999999</v>
      </c>
      <c r="L1970" s="218">
        <f>VLOOKUP(C1970,Hoja2!$D$2:$N$5000,10,FALSE)</f>
        <v>222.364811</v>
      </c>
      <c r="M1970" s="218">
        <f>VLOOKUP(C1970,Hoja2!$D$2:$N$5000,11,FALSE)</f>
        <v>17.718471999999998</v>
      </c>
    </row>
    <row r="1971" spans="1:13">
      <c r="A1971" s="529"/>
      <c r="B1971" s="529"/>
      <c r="C1971" s="401" t="s">
        <v>5676</v>
      </c>
      <c r="D1971" s="221" t="str">
        <f>VLOOKUP(C1971,Hoja2!$D$2:$N$5000,2,FALSE)</f>
        <v>Otros</v>
      </c>
      <c r="E1971" s="215">
        <f>VLOOKUP(C1971,Hoja2!$D$2:$N$5000,3,FALSE)</f>
        <v>10</v>
      </c>
      <c r="F1971" s="217">
        <f>VLOOKUP(C1971,Hoja2!$D$2:$N$5000,4,FALSE)</f>
        <v>43753</v>
      </c>
      <c r="G1971" s="217">
        <f>VLOOKUP(C1971,Hoja2!$D$2:$N$5000,5,FALSE)</f>
        <v>44926</v>
      </c>
      <c r="H1971" s="218">
        <f>VLOOKUP(C1971,Hoja2!$D$2:$N$5000,6,FALSE)</f>
        <v>0.217141</v>
      </c>
      <c r="I1971" s="218">
        <f>VLOOKUP(C1971,Hoja2!$D$2:$N$5000,7,FALSE)</f>
        <v>0.69863699999999995</v>
      </c>
      <c r="J1971" s="218">
        <f>VLOOKUP(C1971,Hoja2!$D$2:$N$5000,8,FALSE)</f>
        <v>0.38535999999999998</v>
      </c>
      <c r="K1971" s="218">
        <f>VLOOKUP(C1971,Hoja2!$D$2:$N$5000,9,FALSE)</f>
        <v>0.39882499999999999</v>
      </c>
      <c r="L1971" s="218">
        <f>VLOOKUP(C1971,Hoja2!$D$2:$N$5000,10,FALSE)</f>
        <v>212.168667</v>
      </c>
      <c r="M1971" s="218">
        <f>VLOOKUP(C1971,Hoja2!$D$2:$N$5000,11,FALSE)</f>
        <v>17.713359000000001</v>
      </c>
    </row>
    <row r="1972" spans="1:13" ht="12.75">
      <c r="A1972" s="530" t="s">
        <v>4088</v>
      </c>
      <c r="B1972" s="531"/>
      <c r="C1972" s="531"/>
      <c r="D1972" s="531"/>
      <c r="E1972" s="531"/>
      <c r="F1972" s="531"/>
      <c r="G1972" s="532"/>
      <c r="H1972" s="195">
        <f>+Hoja3!S15</f>
        <v>0.12590199999999999</v>
      </c>
      <c r="I1972" s="195">
        <f>+Hoja3!T15</f>
        <v>0.64998100000000003</v>
      </c>
      <c r="J1972"/>
      <c r="K1972"/>
      <c r="L1972" s="195">
        <f>+Hoja3!W15</f>
        <v>3476.2626620000001</v>
      </c>
      <c r="M1972" s="195">
        <f>+Hoja3!X15</f>
        <v>19.300573</v>
      </c>
    </row>
    <row r="1973" spans="1:13">
      <c r="A1973" s="525"/>
      <c r="B1973" s="526"/>
      <c r="C1973" s="526"/>
      <c r="D1973" s="526"/>
      <c r="E1973" s="526"/>
      <c r="F1973" s="526"/>
      <c r="G1973" s="526"/>
      <c r="H1973" s="526"/>
      <c r="I1973" s="526"/>
      <c r="J1973" s="526"/>
      <c r="K1973" s="526"/>
      <c r="L1973" s="526"/>
      <c r="M1973" s="527"/>
    </row>
    <row r="1974" spans="1:13">
      <c r="A1974" s="529" t="s">
        <v>6502</v>
      </c>
      <c r="B1974" s="528" t="s">
        <v>3817</v>
      </c>
      <c r="C1974" s="219" t="s">
        <v>6437</v>
      </c>
      <c r="D1974" s="221" t="str">
        <f>VLOOKUP(C1974,Hoja2!$D$2:$N$5000,2,FALSE)</f>
        <v>Otros</v>
      </c>
      <c r="E1974" s="215">
        <f>VLOOKUP(C1974,Hoja2!$D$2:$N$5000,3,FALSE)</f>
        <v>14</v>
      </c>
      <c r="F1974" s="217">
        <f>VLOOKUP(C1974,Hoja2!$D$2:$N$5000,4,FALSE)</f>
        <v>44044</v>
      </c>
      <c r="G1974" s="217">
        <f>VLOOKUP(C1974,Hoja2!$D$2:$N$5000,5,FALSE)</f>
        <v>45138</v>
      </c>
      <c r="H1974" s="218">
        <f>VLOOKUP(C1974,Hoja2!$D$2:$N$5000,6,FALSE)</f>
        <v>0.17444599999999999</v>
      </c>
      <c r="I1974" s="218">
        <f>VLOOKUP(C1974,Hoja2!$D$2:$N$5000,7,FALSE)</f>
        <v>0.32521</v>
      </c>
      <c r="J1974" s="218">
        <f>VLOOKUP(C1974,Hoja2!$D$2:$N$5000,8,FALSE)</f>
        <v>0.58021800000000001</v>
      </c>
      <c r="K1974" s="218">
        <f>VLOOKUP(C1974,Hoja2!$D$2:$N$5000,9,FALSE)</f>
        <v>0.50515100000000002</v>
      </c>
      <c r="L1974" s="218">
        <f>VLOOKUP(C1974,Hoja2!$D$2:$N$5000,10,FALSE)</f>
        <v>145.07495599999999</v>
      </c>
      <c r="M1974" s="218">
        <f>VLOOKUP(C1974,Hoja2!$D$2:$N$5000,11,FALSE)</f>
        <v>25.911470000000001</v>
      </c>
    </row>
    <row r="1975" spans="1:13">
      <c r="A1975" s="529"/>
      <c r="B1975" s="529"/>
      <c r="C1975" s="219" t="s">
        <v>6432</v>
      </c>
      <c r="D1975" s="221" t="str">
        <f>VLOOKUP(C1975,Hoja2!$D$2:$N$5000,2,FALSE)</f>
        <v>Otros</v>
      </c>
      <c r="E1975" s="215">
        <f>VLOOKUP(C1975,Hoja2!$D$2:$N$5000,3,FALSE)</f>
        <v>14</v>
      </c>
      <c r="F1975" s="217">
        <f>VLOOKUP(C1975,Hoja2!$D$2:$N$5000,4,FALSE)</f>
        <v>43435</v>
      </c>
      <c r="G1975" s="217">
        <f>VLOOKUP(C1975,Hoja2!$D$2:$N$5000,5,FALSE)</f>
        <v>44561</v>
      </c>
      <c r="H1975" s="218">
        <f>VLOOKUP(C1975,Hoja2!$D$2:$N$5000,6,FALSE)</f>
        <v>0.15640299999999999</v>
      </c>
      <c r="I1975" s="218">
        <f>VLOOKUP(C1975,Hoja2!$D$2:$N$5000,7,FALSE)</f>
        <v>0.55506999999999995</v>
      </c>
      <c r="J1975" s="218">
        <f>VLOOKUP(C1975,Hoja2!$D$2:$N$5000,8,FALSE)</f>
        <v>0.68366919999999998</v>
      </c>
      <c r="K1975" s="218">
        <f>VLOOKUP(C1975,Hoja2!$D$2:$N$5000,9,FALSE)</f>
        <v>0.64881500000000003</v>
      </c>
      <c r="L1975" s="218">
        <f>VLOOKUP(C1975,Hoja2!$D$2:$N$5000,10,FALSE)</f>
        <v>291.76302800000002</v>
      </c>
      <c r="M1975" s="218">
        <f>VLOOKUP(C1975,Hoja2!$D$2:$N$5000,11,FALSE)</f>
        <v>19.984397999999999</v>
      </c>
    </row>
    <row r="1976" spans="1:13">
      <c r="A1976" s="529"/>
      <c r="B1976" s="529"/>
      <c r="C1976" s="219" t="s">
        <v>6910</v>
      </c>
      <c r="D1976" s="221" t="str">
        <f>VLOOKUP(C1976,Hoja2!$D$2:$N$5000,2,FALSE)</f>
        <v>Otros</v>
      </c>
      <c r="E1976" s="304">
        <f>VLOOKUP(C1976,Hoja2!$D$2:$N$5000,3,FALSE)</f>
        <v>14</v>
      </c>
      <c r="F1976" s="217">
        <f>VLOOKUP(C1976,Hoja2!$D$2:$N$5000,4,FALSE)</f>
        <v>44228</v>
      </c>
      <c r="G1976" s="217">
        <f>VLOOKUP(C1976,Hoja2!$D$2:$N$5000,5,FALSE)</f>
        <v>45322</v>
      </c>
      <c r="H1976" s="218">
        <f>VLOOKUP(C1976,Hoja2!$D$2:$N$5000,6,FALSE)</f>
        <v>8.6822999999999997E-2</v>
      </c>
      <c r="I1976" s="218">
        <f>VLOOKUP(C1976,Hoja2!$D$2:$N$5000,7,FALSE)</f>
        <v>0.281196</v>
      </c>
      <c r="J1976" s="218">
        <f>VLOOKUP(C1976,Hoja2!$D$2:$N$5000,8,FALSE)</f>
        <v>0.3644</v>
      </c>
      <c r="K1976" s="218">
        <f>VLOOKUP(C1976,Hoja2!$D$2:$N$5000,9,FALSE)</f>
        <v>7.0848999999999995E-2</v>
      </c>
      <c r="L1976" s="218">
        <f>VLOOKUP(C1976,Hoja2!$D$2:$N$5000,10,FALSE)</f>
        <v>78.781616</v>
      </c>
      <c r="M1976" s="218">
        <f>VLOOKUP(C1976,Hoja2!$D$2:$N$5000,11,FALSE)</f>
        <v>18.939540000000001</v>
      </c>
    </row>
    <row r="1977" spans="1:13">
      <c r="A1977" s="529"/>
      <c r="B1977" s="529"/>
      <c r="C1977" s="219" t="s">
        <v>6435</v>
      </c>
      <c r="D1977" s="221" t="str">
        <f>VLOOKUP(C1977,Hoja2!$D$2:$N$5000,2,FALSE)</f>
        <v>Otros</v>
      </c>
      <c r="E1977" s="215">
        <f>VLOOKUP(C1977,Hoja2!$D$2:$N$5000,3,FALSE)</f>
        <v>14</v>
      </c>
      <c r="F1977" s="217">
        <f>VLOOKUP(C1977,Hoja2!$D$2:$N$5000,4,FALSE)</f>
        <v>43647</v>
      </c>
      <c r="G1977" s="217">
        <f>VLOOKUP(C1977,Hoja2!$D$2:$N$5000,5,FALSE)</f>
        <v>44561</v>
      </c>
      <c r="H1977" s="218">
        <f>VLOOKUP(C1977,Hoja2!$D$2:$N$5000,6,FALSE)</f>
        <v>0.122544</v>
      </c>
      <c r="I1977" s="218">
        <f>VLOOKUP(C1977,Hoja2!$D$2:$N$5000,7,FALSE)</f>
        <v>0.43260399999999999</v>
      </c>
      <c r="J1977" s="218">
        <f>VLOOKUP(C1977,Hoja2!$D$2:$N$5000,8,FALSE)</f>
        <v>0.712418</v>
      </c>
      <c r="K1977" s="218">
        <f>VLOOKUP(C1977,Hoja2!$D$2:$N$5000,9,FALSE)</f>
        <v>0.415684</v>
      </c>
      <c r="L1977" s="218">
        <f>VLOOKUP(C1977,Hoja2!$D$2:$N$5000,10,FALSE)</f>
        <v>236.95299800000001</v>
      </c>
      <c r="M1977" s="218">
        <f>VLOOKUP(C1977,Hoja2!$D$2:$N$5000,11,FALSE)</f>
        <v>18.163408</v>
      </c>
    </row>
    <row r="1978" spans="1:13" ht="12.75" customHeight="1">
      <c r="A1978" s="530" t="s">
        <v>6504</v>
      </c>
      <c r="B1978" s="531"/>
      <c r="C1978" s="531"/>
      <c r="D1978" s="531"/>
      <c r="E1978" s="531"/>
      <c r="F1978" s="531"/>
      <c r="G1978" s="532"/>
      <c r="H1978" s="195">
        <f>+Hoja3!S16</f>
        <v>0.14193700000000001</v>
      </c>
      <c r="I1978" s="195">
        <f>+Hoja3!T16</f>
        <v>0.47586000000000001</v>
      </c>
      <c r="J1978"/>
      <c r="K1978"/>
      <c r="L1978" s="195">
        <f>+Hoja3!W16</f>
        <v>752.57259799999997</v>
      </c>
      <c r="M1978" s="195">
        <f>+Hoja3!X16</f>
        <v>20.444241000000002</v>
      </c>
    </row>
    <row r="1979" spans="1:13">
      <c r="A1979" s="525"/>
      <c r="B1979" s="526"/>
      <c r="C1979" s="526"/>
      <c r="D1979" s="526"/>
      <c r="E1979" s="526"/>
      <c r="F1979" s="526"/>
      <c r="G1979" s="526"/>
      <c r="H1979" s="526"/>
      <c r="I1979" s="526"/>
      <c r="J1979" s="526"/>
      <c r="K1979" s="526"/>
      <c r="L1979" s="526"/>
      <c r="M1979" s="527"/>
    </row>
    <row r="1980" spans="1:13" s="361" customFormat="1">
      <c r="A1980" s="529"/>
      <c r="B1980" s="529"/>
      <c r="C1980" s="368" t="s">
        <v>5625</v>
      </c>
      <c r="D1980" s="369" t="str">
        <f>VLOOKUP(C1980,Hoja2!$D$2:$N$5000,2,FALSE)</f>
        <v>Alimentos</v>
      </c>
      <c r="E1980" s="364">
        <f>VLOOKUP(C1980,Hoja2!$D$2:$N$5000,3,FALSE)</f>
        <v>5</v>
      </c>
      <c r="F1980" s="366">
        <f>VLOOKUP(C1980,Hoja2!$D$2:$N$5000,4,FALSE)</f>
        <v>44440</v>
      </c>
      <c r="G1980" s="366">
        <f>VLOOKUP(C1980,Hoja2!$D$2:$N$5000,5,FALSE)</f>
        <v>44804</v>
      </c>
      <c r="H1980" s="367">
        <f>VLOOKUP(C1980,Hoja2!$D$2:$N$5000,6,FALSE)</f>
        <v>0.21035499999999999</v>
      </c>
      <c r="I1980" s="367">
        <f>VLOOKUP(C1980,Hoja2!$D$2:$N$5000,7,FALSE)</f>
        <v>0.69323699999999999</v>
      </c>
      <c r="J1980" s="367">
        <f>VLOOKUP(C1980,Hoja2!$D$2:$N$5000,8,FALSE)</f>
        <v>0.28410560000000001</v>
      </c>
      <c r="K1980" s="367">
        <f>VLOOKUP(C1980,Hoja2!$D$2:$N$5000,9,FALSE)</f>
        <v>0.275808</v>
      </c>
      <c r="L1980" s="367">
        <f>VLOOKUP(C1980,Hoja2!$D$2:$N$5000,10,FALSE)</f>
        <v>152.445562</v>
      </c>
      <c r="M1980" s="367">
        <f>VLOOKUP(C1980,Hoja2!$D$2:$N$5000,11,FALSE)</f>
        <v>15.492265</v>
      </c>
    </row>
    <row r="1981" spans="1:13">
      <c r="A1981" s="529"/>
      <c r="B1981" s="529"/>
      <c r="C1981" s="368" t="s">
        <v>1904</v>
      </c>
      <c r="D1981" s="221" t="str">
        <f>VLOOKUP(C1981,Hoja2!$D$2:$N$5000,2,FALSE)</f>
        <v>Minería</v>
      </c>
      <c r="E1981" s="298">
        <f>VLOOKUP(C1981,Hoja2!$D$2:$N$5000,3,FALSE)</f>
        <v>5</v>
      </c>
      <c r="F1981" s="217">
        <f>VLOOKUP(C1981,Hoja2!$D$2:$N$5000,4,FALSE)</f>
        <v>42795</v>
      </c>
      <c r="G1981" s="217">
        <f>VLOOKUP(C1981,Hoja2!$D$2:$N$5000,5,FALSE)</f>
        <v>43889</v>
      </c>
      <c r="H1981" s="218">
        <f>VLOOKUP(C1981,Hoja2!$D$2:$N$5000,6,FALSE)</f>
        <v>0.18338299999999999</v>
      </c>
      <c r="I1981" s="218">
        <f>VLOOKUP(C1981,Hoja2!$D$2:$N$5000,7,FALSE)</f>
        <v>0.41719499999999998</v>
      </c>
      <c r="J1981" s="218">
        <f>VLOOKUP(C1981,Hoja2!$D$2:$N$5000,8,FALSE)</f>
        <v>0.77759999999999996</v>
      </c>
      <c r="K1981" s="218">
        <f>VLOOKUP(C1981,Hoja2!$D$2:$N$5000,9,FALSE)</f>
        <v>0.58637799999999995</v>
      </c>
      <c r="L1981" s="218">
        <f>VLOOKUP(C1981,Hoja2!$D$2:$N$5000,10,FALSE)</f>
        <v>250.044219</v>
      </c>
      <c r="M1981" s="218">
        <f>VLOOKUP(C1981,Hoja2!$D$2:$N$5000,11,FALSE)</f>
        <v>17.346202000000002</v>
      </c>
    </row>
    <row r="1982" spans="1:13">
      <c r="A1982" s="529"/>
      <c r="B1982" s="529"/>
      <c r="C1982" s="368" t="s">
        <v>6967</v>
      </c>
      <c r="D1982" s="221" t="str">
        <f>VLOOKUP(C1982,Hoja2!$D$2:$N$5000,2,FALSE)</f>
        <v>Alimentos</v>
      </c>
      <c r="E1982" s="215">
        <f>VLOOKUP(C1982,Hoja2!$D$2:$N$5000,3,FALSE)</f>
        <v>5</v>
      </c>
      <c r="F1982" s="217">
        <f>VLOOKUP(C1982,Hoja2!$D$2:$N$5000,4,FALSE)</f>
        <v>44287</v>
      </c>
      <c r="G1982" s="217">
        <f>VLOOKUP(C1982,Hoja2!$D$2:$N$5000,5,FALSE)</f>
        <v>45382</v>
      </c>
      <c r="H1982" s="218">
        <f>VLOOKUP(C1982,Hoja2!$D$2:$N$5000,6,FALSE)</f>
        <v>0.18249699999999999</v>
      </c>
      <c r="I1982" s="218">
        <f>VLOOKUP(C1982,Hoja2!$D$2:$N$5000,7,FALSE)</f>
        <v>0.48402800000000001</v>
      </c>
      <c r="J1982" s="218">
        <f>VLOOKUP(C1982,Hoja2!$D$2:$N$5000,8,FALSE)</f>
        <v>0.1803688</v>
      </c>
      <c r="K1982" s="218">
        <f>VLOOKUP(C1982,Hoja2!$D$2:$N$5000,9,FALSE)</f>
        <v>0.13948099999999999</v>
      </c>
      <c r="L1982" s="218">
        <f>VLOOKUP(C1982,Hoja2!$D$2:$N$5000,10,FALSE)</f>
        <v>67.290515999999997</v>
      </c>
      <c r="M1982" s="218">
        <f>VLOOKUP(C1982,Hoja2!$D$2:$N$5000,11,FALSE)</f>
        <v>14.954316</v>
      </c>
    </row>
    <row r="1983" spans="1:13" ht="12.75">
      <c r="A1983" s="530" t="s">
        <v>4090</v>
      </c>
      <c r="B1983" s="531"/>
      <c r="C1983" s="531"/>
      <c r="D1983" s="531"/>
      <c r="E1983" s="531"/>
      <c r="F1983" s="531"/>
      <c r="G1983" s="532"/>
      <c r="H1983" s="195">
        <f>+Hoja3!S17</f>
        <v>0.14931700000000001</v>
      </c>
      <c r="I1983" s="195">
        <f>+Hoja3!T17</f>
        <v>0.47137299999999999</v>
      </c>
      <c r="J1983"/>
      <c r="K1983"/>
      <c r="L1983" s="195">
        <f>+Hoja3!W17</f>
        <v>396.16346399999998</v>
      </c>
      <c r="M1983" s="195">
        <f>+Hoja3!X17</f>
        <v>15.592131</v>
      </c>
    </row>
    <row r="1984" spans="1:13">
      <c r="A1984" s="525"/>
      <c r="B1984" s="526"/>
      <c r="C1984" s="526"/>
      <c r="D1984" s="526"/>
      <c r="E1984" s="526"/>
      <c r="F1984" s="526"/>
      <c r="G1984" s="526"/>
      <c r="H1984" s="526"/>
      <c r="I1984" s="526"/>
      <c r="J1984" s="526"/>
      <c r="K1984" s="526"/>
      <c r="L1984" s="526"/>
      <c r="M1984" s="527"/>
    </row>
    <row r="1985" spans="1:13">
      <c r="A1985" s="528" t="s">
        <v>4091</v>
      </c>
      <c r="B1985" s="540" t="s">
        <v>3818</v>
      </c>
      <c r="C1985" s="401" t="s">
        <v>7115</v>
      </c>
      <c r="D1985" s="221" t="str">
        <f>VLOOKUP(C1985,Hoja2!$D$2:$N$5000,2,FALSE)</f>
        <v>Agroindustria</v>
      </c>
      <c r="E1985" s="215">
        <f>VLOOKUP(C1985,Hoja2!$D$2:$N$5000,3,FALSE)</f>
        <v>1</v>
      </c>
      <c r="F1985" s="217">
        <f>VLOOKUP(C1985,Hoja2!$D$2:$N$5000,4,FALSE)</f>
        <v>44317</v>
      </c>
      <c r="G1985" s="217">
        <f>VLOOKUP(C1985,Hoja2!$D$2:$N$5000,5,FALSE)</f>
        <v>45291</v>
      </c>
      <c r="H1985" s="218">
        <f>VLOOKUP(C1985,Hoja2!$D$2:$N$5000,6,FALSE)</f>
        <v>0.19808500000000001</v>
      </c>
      <c r="I1985" s="218">
        <f>VLOOKUP(C1985,Hoja2!$D$2:$N$5000,7,FALSE)</f>
        <v>0.59864799999999996</v>
      </c>
      <c r="J1985" s="218">
        <f>VLOOKUP(C1985,Hoja2!$D$2:$N$5000,8,FALSE)</f>
        <v>0.50994519999999999</v>
      </c>
      <c r="K1985" s="218">
        <f>VLOOKUP(C1985,Hoja2!$D$2:$N$5000,9,FALSE)</f>
        <v>0.50990000000000002</v>
      </c>
      <c r="L1985" s="218">
        <f>VLOOKUP(C1985,Hoja2!$D$2:$N$5000,10,FALSE)</f>
        <v>227.1268</v>
      </c>
      <c r="M1985" s="218">
        <f>VLOOKUP(C1985,Hoja2!$D$2:$N$5000,11,FALSE)</f>
        <v>18.380852999999998</v>
      </c>
    </row>
    <row r="1986" spans="1:13">
      <c r="A1986" s="529"/>
      <c r="B1986" s="541"/>
      <c r="C1986" s="401" t="s">
        <v>7117</v>
      </c>
      <c r="D1986" s="221" t="str">
        <f>VLOOKUP(C1986,Hoja2!$D$2:$N$5000,2,FALSE)</f>
        <v>Agroindustria</v>
      </c>
      <c r="E1986" s="215">
        <f>VLOOKUP(C1986,Hoja2!$D$2:$N$5000,3,FALSE)</f>
        <v>1</v>
      </c>
      <c r="F1986" s="217">
        <f>VLOOKUP(C1986,Hoja2!$D$2:$N$5000,4,FALSE)</f>
        <v>44317</v>
      </c>
      <c r="G1986" s="217">
        <f>VLOOKUP(C1986,Hoja2!$D$2:$N$5000,5,FALSE)</f>
        <v>45291</v>
      </c>
      <c r="H1986" s="218">
        <f>VLOOKUP(C1986,Hoja2!$D$2:$N$5000,6,FALSE)</f>
        <v>0.189135</v>
      </c>
      <c r="I1986" s="218">
        <f>VLOOKUP(C1986,Hoja2!$D$2:$N$5000,7,FALSE)</f>
        <v>0.76199899999999998</v>
      </c>
      <c r="J1986" s="218">
        <f>VLOOKUP(C1986,Hoja2!$D$2:$N$5000,8,FALSE)</f>
        <v>0.62471560000000004</v>
      </c>
      <c r="K1986" s="218">
        <f>VLOOKUP(C1986,Hoja2!$D$2:$N$5000,9,FALSE)</f>
        <v>0.57540000000000002</v>
      </c>
      <c r="L1986" s="218">
        <f>VLOOKUP(C1986,Hoja2!$D$2:$N$5000,10,FALSE)</f>
        <v>354.16849999999999</v>
      </c>
      <c r="M1986" s="218">
        <f>VLOOKUP(C1986,Hoja2!$D$2:$N$5000,11,FALSE)</f>
        <v>16.935434999999998</v>
      </c>
    </row>
    <row r="1987" spans="1:13">
      <c r="A1987" s="529"/>
      <c r="B1987" s="541"/>
      <c r="C1987" s="401" t="s">
        <v>6046</v>
      </c>
      <c r="D1987" s="221" t="str">
        <f>VLOOKUP(C1987,Hoja2!$D$2:$N$5000,2,FALSE)</f>
        <v>Agroindustria</v>
      </c>
      <c r="E1987" s="215">
        <f>VLOOKUP(C1987,Hoja2!$D$2:$N$5000,3,FALSE)</f>
        <v>1</v>
      </c>
      <c r="F1987" s="217">
        <f>VLOOKUP(C1987,Hoja2!$D$2:$N$5000,4,FALSE)</f>
        <v>43831</v>
      </c>
      <c r="G1987" s="217">
        <f>VLOOKUP(C1987,Hoja2!$D$2:$N$5000,5,FALSE)</f>
        <v>44561</v>
      </c>
      <c r="H1987" s="218">
        <f>VLOOKUP(C1987,Hoja2!$D$2:$N$5000,6,FALSE)</f>
        <v>4.2467999999999999E-2</v>
      </c>
      <c r="I1987" s="218">
        <f>VLOOKUP(C1987,Hoja2!$D$2:$N$5000,7,FALSE)</f>
        <v>0.41884300000000002</v>
      </c>
      <c r="J1987" s="218">
        <f>VLOOKUP(C1987,Hoja2!$D$2:$N$5000,8,FALSE)</f>
        <v>1.1937636</v>
      </c>
      <c r="K1987" s="218">
        <f>VLOOKUP(C1987,Hoja2!$D$2:$N$5000,9,FALSE)</f>
        <v>0</v>
      </c>
      <c r="L1987" s="218">
        <f>VLOOKUP(C1987,Hoja2!$D$2:$N$5000,10,FALSE)</f>
        <v>372</v>
      </c>
      <c r="M1987" s="218">
        <f>VLOOKUP(C1987,Hoja2!$D$2:$N$5000,11,FALSE)</f>
        <v>13.57</v>
      </c>
    </row>
    <row r="1988" spans="1:13">
      <c r="A1988" s="529"/>
      <c r="B1988" s="549"/>
      <c r="C1988" s="401" t="s">
        <v>5886</v>
      </c>
      <c r="D1988" s="221" t="str">
        <f>VLOOKUP(C1988,Hoja2!$D$2:$N$5000,2,FALSE)</f>
        <v>Alimentos</v>
      </c>
      <c r="E1988" s="215">
        <f>VLOOKUP(C1988,Hoja2!$D$2:$N$5000,3,FALSE)</f>
        <v>1</v>
      </c>
      <c r="F1988" s="217">
        <f>VLOOKUP(C1988,Hoja2!$D$2:$N$5000,4,FALSE)</f>
        <v>43800</v>
      </c>
      <c r="G1988" s="217">
        <f>VLOOKUP(C1988,Hoja2!$D$2:$N$5000,5,FALSE)</f>
        <v>44926</v>
      </c>
      <c r="H1988" s="218">
        <f>VLOOKUP(C1988,Hoja2!$D$2:$N$5000,6,FALSE)</f>
        <v>0.18549599999999999</v>
      </c>
      <c r="I1988" s="218">
        <f>VLOOKUP(C1988,Hoja2!$D$2:$N$5000,7,FALSE)</f>
        <v>0.61748700000000001</v>
      </c>
      <c r="J1988" s="218">
        <f>VLOOKUP(C1988,Hoja2!$D$2:$N$5000,8,FALSE)</f>
        <v>0.504664</v>
      </c>
      <c r="K1988" s="218">
        <f>VLOOKUP(C1988,Hoja2!$D$2:$N$5000,9,FALSE)</f>
        <v>0.4985</v>
      </c>
      <c r="L1988" s="218">
        <f>VLOOKUP(C1988,Hoja2!$D$2:$N$5000,10,FALSE)</f>
        <v>231.84780000000001</v>
      </c>
      <c r="M1988" s="218">
        <f>VLOOKUP(C1988,Hoja2!$D$2:$N$5000,11,FALSE)</f>
        <v>19.893830999999999</v>
      </c>
    </row>
    <row r="1989" spans="1:13">
      <c r="A1989" s="529"/>
      <c r="B1989" s="528" t="s">
        <v>3817</v>
      </c>
      <c r="C1989" s="401" t="s">
        <v>7344</v>
      </c>
      <c r="D1989" s="221" t="str">
        <f>VLOOKUP(C1989,Hoja2!$D$2:$N$5000,2,FALSE)</f>
        <v>Agroindustria</v>
      </c>
      <c r="E1989" s="215">
        <f>VLOOKUP(C1989,Hoja2!$D$2:$N$5000,3,FALSE)</f>
        <v>1</v>
      </c>
      <c r="F1989" s="217">
        <f>VLOOKUP(C1989,Hoja2!$D$2:$N$5000,4,FALSE)</f>
        <v>44440</v>
      </c>
      <c r="G1989" s="217">
        <f>VLOOKUP(C1989,Hoja2!$D$2:$N$5000,5,FALSE)</f>
        <v>45291</v>
      </c>
      <c r="H1989" s="218">
        <f>VLOOKUP(C1989,Hoja2!$D$2:$N$5000,6,FALSE)</f>
        <v>0.20932000000000001</v>
      </c>
      <c r="I1989" s="218">
        <f>VLOOKUP(C1989,Hoja2!$D$2:$N$5000,7,FALSE)</f>
        <v>0.49099500000000001</v>
      </c>
      <c r="J1989" s="218">
        <f>VLOOKUP(C1989,Hoja2!$D$2:$N$5000,8,FALSE)</f>
        <v>1.05633</v>
      </c>
      <c r="K1989" s="218">
        <f>VLOOKUP(C1989,Hoja2!$D$2:$N$5000,9,FALSE)</f>
        <v>1.0563</v>
      </c>
      <c r="L1989" s="218">
        <f>VLOOKUP(C1989,Hoja2!$D$2:$N$5000,10,FALSE)</f>
        <v>385.8784</v>
      </c>
      <c r="M1989" s="218">
        <f>VLOOKUP(C1989,Hoja2!$D$2:$N$5000,11,FALSE)</f>
        <v>20.411525000000001</v>
      </c>
    </row>
    <row r="1990" spans="1:13">
      <c r="A1990" s="529"/>
      <c r="B1990" s="529"/>
      <c r="C1990" s="401" t="s">
        <v>2979</v>
      </c>
      <c r="D1990" s="221" t="str">
        <f>VLOOKUP(C1990,Hoja2!$D$2:$N$5000,2,FALSE)</f>
        <v>Pesquería</v>
      </c>
      <c r="E1990" s="215">
        <f>VLOOKUP(C1990,Hoja2!$D$2:$N$5000,3,FALSE)</f>
        <v>1</v>
      </c>
      <c r="F1990" s="217">
        <f>VLOOKUP(C1990,Hoja2!$D$2:$N$5000,4,FALSE)</f>
        <v>43252</v>
      </c>
      <c r="G1990" s="217">
        <f>VLOOKUP(C1990,Hoja2!$D$2:$N$5000,5,FALSE)</f>
        <v>44926</v>
      </c>
      <c r="H1990" s="218">
        <f>VLOOKUP(C1990,Hoja2!$D$2:$N$5000,6,FALSE)</f>
        <v>0.21395600000000001</v>
      </c>
      <c r="I1990" s="218">
        <f>VLOOKUP(C1990,Hoja2!$D$2:$N$5000,7,FALSE)</f>
        <v>0.42938900000000002</v>
      </c>
      <c r="J1990" s="218">
        <f>VLOOKUP(C1990,Hoja2!$D$2:$N$5000,8,FALSE)</f>
        <v>0.32574560000000002</v>
      </c>
      <c r="K1990" s="218">
        <f>VLOOKUP(C1990,Hoja2!$D$2:$N$5000,9,FALSE)</f>
        <v>0.32450000000000001</v>
      </c>
      <c r="L1990" s="218">
        <f>VLOOKUP(C1990,Hoja2!$D$2:$N$5000,10,FALSE)</f>
        <v>104.0646</v>
      </c>
      <c r="M1990" s="218">
        <f>VLOOKUP(C1990,Hoja2!$D$2:$N$5000,11,FALSE)</f>
        <v>22.444458000000001</v>
      </c>
    </row>
    <row r="1991" spans="1:13">
      <c r="A1991" s="529"/>
      <c r="B1991" s="529"/>
      <c r="C1991" s="401" t="s">
        <v>3503</v>
      </c>
      <c r="D1991" s="221" t="str">
        <f>VLOOKUP(C1991,Hoja2!$D$2:$N$5000,2,FALSE)</f>
        <v>Pesquería</v>
      </c>
      <c r="E1991" s="215">
        <f>VLOOKUP(C1991,Hoja2!$D$2:$N$5000,3,FALSE)</f>
        <v>1</v>
      </c>
      <c r="F1991" s="217">
        <f>VLOOKUP(C1991,Hoja2!$D$2:$N$5000,4,FALSE)</f>
        <v>43466</v>
      </c>
      <c r="G1991" s="217">
        <f>VLOOKUP(C1991,Hoja2!$D$2:$N$5000,5,FALSE)</f>
        <v>44926</v>
      </c>
      <c r="H1991" s="218">
        <f>VLOOKUP(C1991,Hoja2!$D$2:$N$5000,6,FALSE)</f>
        <v>0.21528800000000001</v>
      </c>
      <c r="I1991" s="218">
        <f>VLOOKUP(C1991,Hoja2!$D$2:$N$5000,7,FALSE)</f>
        <v>0.48605199999999998</v>
      </c>
      <c r="J1991" s="218">
        <f>VLOOKUP(C1991,Hoja2!$D$2:$N$5000,8,FALSE)</f>
        <v>1.2228600000000001</v>
      </c>
      <c r="K1991" s="218">
        <f>VLOOKUP(C1991,Hoja2!$D$2:$N$5000,9,FALSE)</f>
        <v>1.1906000000000001</v>
      </c>
      <c r="L1991" s="218">
        <f>VLOOKUP(C1991,Hoja2!$D$2:$N$5000,10,FALSE)</f>
        <v>442.21449999999999</v>
      </c>
      <c r="M1991" s="218">
        <f>VLOOKUP(C1991,Hoja2!$D$2:$N$5000,11,FALSE)</f>
        <v>20.513583000000001</v>
      </c>
    </row>
    <row r="1992" spans="1:13">
      <c r="A1992" s="529"/>
      <c r="B1992" s="529"/>
      <c r="C1992" s="401" t="s">
        <v>4830</v>
      </c>
      <c r="D1992" s="221" t="str">
        <f>VLOOKUP(C1992,Hoja2!$D$2:$N$5000,2,FALSE)</f>
        <v>Agroindustria</v>
      </c>
      <c r="E1992" s="215">
        <f>VLOOKUP(C1992,Hoja2!$D$2:$N$5000,3,FALSE)</f>
        <v>1</v>
      </c>
      <c r="F1992" s="217">
        <f>VLOOKUP(C1992,Hoja2!$D$2:$N$5000,4,FALSE)</f>
        <v>43617</v>
      </c>
      <c r="G1992" s="217">
        <f>VLOOKUP(C1992,Hoja2!$D$2:$N$5000,5,FALSE)</f>
        <v>44926</v>
      </c>
      <c r="H1992" s="218">
        <f>VLOOKUP(C1992,Hoja2!$D$2:$N$5000,6,FALSE)</f>
        <v>0.21305099999999999</v>
      </c>
      <c r="I1992" s="218">
        <f>VLOOKUP(C1992,Hoja2!$D$2:$N$5000,7,FALSE)</f>
        <v>0.158222</v>
      </c>
      <c r="J1992" s="218">
        <f>VLOOKUP(C1992,Hoja2!$D$2:$N$5000,8,FALSE)</f>
        <v>0.95899920000000005</v>
      </c>
      <c r="K1992" s="218">
        <f>VLOOKUP(C1992,Hoja2!$D$2:$N$5000,9,FALSE)</f>
        <v>0.85860000000000003</v>
      </c>
      <c r="L1992" s="218">
        <f>VLOOKUP(C1992,Hoja2!$D$2:$N$5000,10,FALSE)</f>
        <v>112.8909</v>
      </c>
      <c r="M1992" s="218">
        <f>VLOOKUP(C1992,Hoja2!$D$2:$N$5000,11,FALSE)</f>
        <v>34.310558</v>
      </c>
    </row>
    <row r="1993" spans="1:13">
      <c r="A1993" s="529"/>
      <c r="B1993" s="529"/>
      <c r="C1993" s="401" t="s">
        <v>855</v>
      </c>
      <c r="D1993" s="221" t="str">
        <f>VLOOKUP(C1993,Hoja2!$D$2:$N$5000,2,FALSE)</f>
        <v>Otros</v>
      </c>
      <c r="E1993" s="215">
        <f>VLOOKUP(C1993,Hoja2!$D$2:$N$5000,3,FALSE)</f>
        <v>1</v>
      </c>
      <c r="F1993" s="217">
        <f>VLOOKUP(C1993,Hoja2!$D$2:$N$5000,4,FALSE)</f>
        <v>42522</v>
      </c>
      <c r="G1993" s="217">
        <f>VLOOKUP(C1993,Hoja2!$D$2:$N$5000,5,FALSE)</f>
        <v>43830</v>
      </c>
      <c r="H1993" s="218">
        <f>VLOOKUP(C1993,Hoja2!$D$2:$N$5000,6,FALSE)</f>
        <v>0.142288</v>
      </c>
      <c r="I1993" s="218">
        <f>VLOOKUP(C1993,Hoja2!$D$2:$N$5000,7,FALSE)</f>
        <v>0.24387200000000001</v>
      </c>
      <c r="J1993" s="218">
        <f>VLOOKUP(C1993,Hoja2!$D$2:$N$5000,8,FALSE)</f>
        <v>0.59340000000000004</v>
      </c>
      <c r="K1993" s="218">
        <f>VLOOKUP(C1993,Hoja2!$D$2:$N$5000,9,FALSE)</f>
        <v>0.59340000000000004</v>
      </c>
      <c r="L1993" s="218">
        <f>VLOOKUP(C1993,Hoja2!$D$2:$N$5000,10,FALSE)</f>
        <v>107.6673</v>
      </c>
      <c r="M1993" s="218">
        <f>VLOOKUP(C1993,Hoja2!$D$2:$N$5000,11,FALSE)</f>
        <v>27.37088</v>
      </c>
    </row>
    <row r="1994" spans="1:13">
      <c r="A1994" s="529"/>
      <c r="B1994" s="529"/>
      <c r="C1994" s="401" t="s">
        <v>2417</v>
      </c>
      <c r="D1994" s="221" t="str">
        <f>VLOOKUP(C1994,Hoja2!$D$2:$N$5000,2,FALSE)</f>
        <v>Cerámicos</v>
      </c>
      <c r="E1994" s="215">
        <f>VLOOKUP(C1994,Hoja2!$D$2:$N$5000,3,FALSE)</f>
        <v>1</v>
      </c>
      <c r="F1994" s="217">
        <f>VLOOKUP(C1994,Hoja2!$D$2:$N$5000,4,FALSE)</f>
        <v>43009</v>
      </c>
      <c r="G1994" s="217">
        <f>VLOOKUP(C1994,Hoja2!$D$2:$N$5000,5,FALSE)</f>
        <v>44196</v>
      </c>
      <c r="H1994" s="218">
        <f>VLOOKUP(C1994,Hoja2!$D$2:$N$5000,6,FALSE)</f>
        <v>0.161972</v>
      </c>
      <c r="I1994" s="218">
        <f>VLOOKUP(C1994,Hoja2!$D$2:$N$5000,7,FALSE)</f>
        <v>0.331092</v>
      </c>
      <c r="J1994" s="218">
        <f>VLOOKUP(C1994,Hoja2!$D$2:$N$5000,8,FALSE)</f>
        <v>0.20841799999999999</v>
      </c>
      <c r="K1994" s="218">
        <f>VLOOKUP(C1994,Hoja2!$D$2:$N$5000,9,FALSE)</f>
        <v>0.1885</v>
      </c>
      <c r="L1994" s="218">
        <f>VLOOKUP(C1994,Hoja2!$D$2:$N$5000,10,FALSE)</f>
        <v>51.340200000000003</v>
      </c>
      <c r="M1994" s="218">
        <f>VLOOKUP(C1994,Hoja2!$D$2:$N$5000,11,FALSE)</f>
        <v>21.880793000000001</v>
      </c>
    </row>
    <row r="1995" spans="1:13">
      <c r="A1995" s="529"/>
      <c r="B1995" s="529"/>
      <c r="C1995" s="401" t="s">
        <v>5932</v>
      </c>
      <c r="D1995" s="221" t="str">
        <f>VLOOKUP(C1995,Hoja2!$D$2:$N$5000,2,FALSE)</f>
        <v>Agroindustria</v>
      </c>
      <c r="E1995" s="215">
        <f>VLOOKUP(C1995,Hoja2!$D$2:$N$5000,3,FALSE)</f>
        <v>1</v>
      </c>
      <c r="F1995" s="217">
        <f>VLOOKUP(C1995,Hoja2!$D$2:$N$5000,4,FALSE)</f>
        <v>43800</v>
      </c>
      <c r="G1995" s="217">
        <f>VLOOKUP(C1995,Hoja2!$D$2:$N$5000,5,FALSE)</f>
        <v>44926</v>
      </c>
      <c r="H1995" s="218">
        <f>VLOOKUP(C1995,Hoja2!$D$2:$N$5000,6,FALSE)</f>
        <v>0.29399700000000001</v>
      </c>
      <c r="I1995" s="218">
        <f>VLOOKUP(C1995,Hoja2!$D$2:$N$5000,7,FALSE)</f>
        <v>0.59322799999999998</v>
      </c>
      <c r="J1995" s="218">
        <f>VLOOKUP(C1995,Hoja2!$D$2:$N$5000,8,FALSE)</f>
        <v>1.882E-3</v>
      </c>
      <c r="K1995" s="218">
        <f>VLOOKUP(C1995,Hoja2!$D$2:$N$5000,9,FALSE)</f>
        <v>1.9E-3</v>
      </c>
      <c r="L1995" s="218">
        <f>VLOOKUP(C1995,Hoja2!$D$2:$N$5000,10,FALSE)</f>
        <v>0.83069999999999999</v>
      </c>
      <c r="M1995" s="218">
        <f>VLOOKUP(C1995,Hoja2!$D$2:$N$5000,11,FALSE)</f>
        <v>22.902484000000001</v>
      </c>
    </row>
    <row r="1996" spans="1:13">
      <c r="A1996" s="529"/>
      <c r="B1996" s="529"/>
      <c r="C1996" s="401" t="s">
        <v>1329</v>
      </c>
      <c r="D1996" s="221" t="str">
        <f>VLOOKUP(C1996,Hoja2!$D$2:$N$5000,2,FALSE)</f>
        <v>Pesquería</v>
      </c>
      <c r="E1996" s="215">
        <f>VLOOKUP(C1996,Hoja2!$D$2:$N$5000,3,FALSE)</f>
        <v>1</v>
      </c>
      <c r="F1996" s="217">
        <f>VLOOKUP(C1996,Hoja2!$D$2:$N$5000,4,FALSE)</f>
        <v>42614</v>
      </c>
      <c r="G1996" s="217">
        <f>VLOOKUP(C1996,Hoja2!$D$2:$N$5000,5,FALSE)</f>
        <v>43830</v>
      </c>
      <c r="H1996" s="218">
        <f>VLOOKUP(C1996,Hoja2!$D$2:$N$5000,6,FALSE)</f>
        <v>0.21074000000000001</v>
      </c>
      <c r="I1996" s="218">
        <f>VLOOKUP(C1996,Hoja2!$D$2:$N$5000,7,FALSE)</f>
        <v>0.700735</v>
      </c>
      <c r="J1996" s="218">
        <f>VLOOKUP(C1996,Hoja2!$D$2:$N$5000,8,FALSE)</f>
        <v>3.3029820000000001</v>
      </c>
      <c r="K1996" s="218">
        <f>VLOOKUP(C1996,Hoja2!$D$2:$N$5000,9,FALSE)</f>
        <v>3.1126</v>
      </c>
      <c r="L1996" s="218">
        <f>VLOOKUP(C1996,Hoja2!$D$2:$N$5000,10,FALSE)</f>
        <v>1721.9999</v>
      </c>
      <c r="M1996" s="218">
        <f>VLOOKUP(C1996,Hoja2!$D$2:$N$5000,11,FALSE)</f>
        <v>18.942696000000002</v>
      </c>
    </row>
    <row r="1997" spans="1:13">
      <c r="A1997" s="529"/>
      <c r="B1997" s="529"/>
      <c r="C1997" s="401" t="s">
        <v>3050</v>
      </c>
      <c r="D1997" s="221" t="str">
        <f>VLOOKUP(C1997,Hoja2!$D$2:$N$5000,2,FALSE)</f>
        <v>Alimentos</v>
      </c>
      <c r="E1997" s="215">
        <f>VLOOKUP(C1997,Hoja2!$D$2:$N$5000,3,FALSE)</f>
        <v>1</v>
      </c>
      <c r="F1997" s="217">
        <f>VLOOKUP(C1997,Hoja2!$D$2:$N$5000,4,FALSE)</f>
        <v>43282</v>
      </c>
      <c r="G1997" s="217">
        <f>VLOOKUP(C1997,Hoja2!$D$2:$N$5000,5,FALSE)</f>
        <v>44926</v>
      </c>
      <c r="H1997" s="218">
        <f>VLOOKUP(C1997,Hoja2!$D$2:$N$5000,6,FALSE)</f>
        <v>0.112409</v>
      </c>
      <c r="I1997" s="218">
        <f>VLOOKUP(C1997,Hoja2!$D$2:$N$5000,7,FALSE)</f>
        <v>0.42425600000000002</v>
      </c>
      <c r="J1997" s="218">
        <f>VLOOKUP(C1997,Hoja2!$D$2:$N$5000,8,FALSE)</f>
        <v>0.4187784</v>
      </c>
      <c r="K1997" s="218">
        <f>VLOOKUP(C1997,Hoja2!$D$2:$N$5000,9,FALSE)</f>
        <v>0.3821</v>
      </c>
      <c r="L1997" s="218">
        <f>VLOOKUP(C1997,Hoja2!$D$2:$N$5000,10,FALSE)</f>
        <v>132.18600000000001</v>
      </c>
      <c r="M1997" s="218">
        <f>VLOOKUP(C1997,Hoja2!$D$2:$N$5000,11,FALSE)</f>
        <v>20.988824999999999</v>
      </c>
    </row>
    <row r="1998" spans="1:13">
      <c r="A1998" s="529"/>
      <c r="B1998" s="529"/>
      <c r="C1998" s="401" t="s">
        <v>5888</v>
      </c>
      <c r="D1998" s="221" t="str">
        <f>VLOOKUP(C1998,Hoja2!$D$2:$N$5000,2,FALSE)</f>
        <v>Otros</v>
      </c>
      <c r="E1998" s="215">
        <f>VLOOKUP(C1998,Hoja2!$D$2:$N$5000,3,FALSE)</f>
        <v>1</v>
      </c>
      <c r="F1998" s="217">
        <f>VLOOKUP(C1998,Hoja2!$D$2:$N$5000,4,FALSE)</f>
        <v>43800</v>
      </c>
      <c r="G1998" s="217">
        <f>VLOOKUP(C1998,Hoja2!$D$2:$N$5000,5,FALSE)</f>
        <v>45657</v>
      </c>
      <c r="H1998" s="218">
        <f>VLOOKUP(C1998,Hoja2!$D$2:$N$5000,6,FALSE)</f>
        <v>0.20738699999999999</v>
      </c>
      <c r="I1998" s="218">
        <f>VLOOKUP(C1998,Hoja2!$D$2:$N$5000,7,FALSE)</f>
        <v>0.64342500000000002</v>
      </c>
      <c r="J1998" s="218">
        <f>VLOOKUP(C1998,Hoja2!$D$2:$N$5000,8,FALSE)</f>
        <v>2.9402696000000001</v>
      </c>
      <c r="K1998" s="218">
        <f>VLOOKUP(C1998,Hoja2!$D$2:$N$5000,9,FALSE)</f>
        <v>2.8706999999999998</v>
      </c>
      <c r="L1998" s="218">
        <f>VLOOKUP(C1998,Hoja2!$D$2:$N$5000,10,FALSE)</f>
        <v>1407.5326</v>
      </c>
      <c r="M1998" s="218">
        <f>VLOOKUP(C1998,Hoja2!$D$2:$N$5000,11,FALSE)</f>
        <v>18.288744000000001</v>
      </c>
    </row>
    <row r="1999" spans="1:13">
      <c r="A1999" s="529"/>
      <c r="B1999" s="529"/>
      <c r="C1999" s="401" t="s">
        <v>4785</v>
      </c>
      <c r="D1999" s="221" t="str">
        <f>VLOOKUP(C1999,Hoja2!$D$2:$N$5000,2,FALSE)</f>
        <v>Agroindustria</v>
      </c>
      <c r="E1999" s="215">
        <f>VLOOKUP(C1999,Hoja2!$D$2:$N$5000,3,FALSE)</f>
        <v>1</v>
      </c>
      <c r="F1999" s="217">
        <f>VLOOKUP(C1999,Hoja2!$D$2:$N$5000,4,FALSE)</f>
        <v>43586</v>
      </c>
      <c r="G1999" s="217">
        <f>VLOOKUP(C1999,Hoja2!$D$2:$N$5000,5,FALSE)</f>
        <v>45291</v>
      </c>
      <c r="H1999" s="218">
        <f>VLOOKUP(C1999,Hoja2!$D$2:$N$5000,6,FALSE)</f>
        <v>0.20397999999999999</v>
      </c>
      <c r="I1999" s="218">
        <f>VLOOKUP(C1999,Hoja2!$D$2:$N$5000,7,FALSE)</f>
        <v>0.21649399999999999</v>
      </c>
      <c r="J1999" s="218">
        <f>VLOOKUP(C1999,Hoja2!$D$2:$N$5000,8,FALSE)</f>
        <v>0.33079039999999998</v>
      </c>
      <c r="K1999" s="218">
        <f>VLOOKUP(C1999,Hoja2!$D$2:$N$5000,9,FALSE)</f>
        <v>0.28920000000000001</v>
      </c>
      <c r="L1999" s="218">
        <f>VLOOKUP(C1999,Hoja2!$D$2:$N$5000,10,FALSE)</f>
        <v>53.280900000000003</v>
      </c>
      <c r="M1999" s="218">
        <f>VLOOKUP(C1999,Hoja2!$D$2:$N$5000,11,FALSE)</f>
        <v>26.870522999999999</v>
      </c>
    </row>
    <row r="2000" spans="1:13">
      <c r="A2000" s="529"/>
      <c r="B2000" s="529"/>
      <c r="C2000" s="401" t="s">
        <v>5870</v>
      </c>
      <c r="D2000" s="221" t="str">
        <f>VLOOKUP(C2000,Hoja2!$D$2:$N$5000,2,FALSE)</f>
        <v>Agroindustria</v>
      </c>
      <c r="E2000" s="215">
        <f>VLOOKUP(C2000,Hoja2!$D$2:$N$5000,3,FALSE)</f>
        <v>1</v>
      </c>
      <c r="F2000" s="217">
        <f>VLOOKUP(C2000,Hoja2!$D$2:$N$5000,4,FALSE)</f>
        <v>43800</v>
      </c>
      <c r="G2000" s="217">
        <f>VLOOKUP(C2000,Hoja2!$D$2:$N$5000,5,FALSE)</f>
        <v>45657</v>
      </c>
      <c r="H2000" s="218">
        <f>VLOOKUP(C2000,Hoja2!$D$2:$N$5000,6,FALSE)</f>
        <v>0.16644800000000001</v>
      </c>
      <c r="I2000" s="218">
        <f>VLOOKUP(C2000,Hoja2!$D$2:$N$5000,7,FALSE)</f>
        <v>0.63143499999999997</v>
      </c>
      <c r="J2000" s="218">
        <f>VLOOKUP(C2000,Hoja2!$D$2:$N$5000,8,FALSE)</f>
        <v>0.641876</v>
      </c>
      <c r="K2000" s="218">
        <f>VLOOKUP(C2000,Hoja2!$D$2:$N$5000,9,FALSE)</f>
        <v>0.58079999999999998</v>
      </c>
      <c r="L2000" s="218">
        <f>VLOOKUP(C2000,Hoja2!$D$2:$N$5000,10,FALSE)</f>
        <v>301.5455</v>
      </c>
      <c r="M2000" s="218">
        <f>VLOOKUP(C2000,Hoja2!$D$2:$N$5000,11,FALSE)</f>
        <v>18.906807000000001</v>
      </c>
    </row>
    <row r="2001" spans="1:13">
      <c r="A2001" s="529"/>
      <c r="B2001" s="529"/>
      <c r="C2001" s="401" t="s">
        <v>5674</v>
      </c>
      <c r="D2001" s="221" t="str">
        <f>VLOOKUP(C2001,Hoja2!$D$2:$N$5000,2,FALSE)</f>
        <v>Alimentos</v>
      </c>
      <c r="E2001" s="215">
        <f>VLOOKUP(C2001,Hoja2!$D$2:$N$5000,3,FALSE)</f>
        <v>1</v>
      </c>
      <c r="F2001" s="217">
        <f>VLOOKUP(C2001,Hoja2!$D$2:$N$5000,4,FALSE)</f>
        <v>43739</v>
      </c>
      <c r="G2001" s="217">
        <f>VLOOKUP(C2001,Hoja2!$D$2:$N$5000,5,FALSE)</f>
        <v>44957</v>
      </c>
      <c r="H2001" s="218">
        <f>VLOOKUP(C2001,Hoja2!$D$2:$N$5000,6,FALSE)</f>
        <v>0.258025</v>
      </c>
      <c r="I2001" s="218">
        <f>VLOOKUP(C2001,Hoja2!$D$2:$N$5000,7,FALSE)</f>
        <v>0.20812900000000001</v>
      </c>
      <c r="J2001" s="218">
        <f>VLOOKUP(C2001,Hoja2!$D$2:$N$5000,8,FALSE)</f>
        <v>5.18372E-2</v>
      </c>
      <c r="K2001" s="218">
        <f>VLOOKUP(C2001,Hoja2!$D$2:$N$5000,9,FALSE)</f>
        <v>2.6499999999999999E-2</v>
      </c>
      <c r="L2001" s="218">
        <f>VLOOKUP(C2001,Hoja2!$D$2:$N$5000,10,FALSE)</f>
        <v>8.0268999999999995</v>
      </c>
      <c r="M2001" s="218">
        <f>VLOOKUP(C2001,Hoja2!$D$2:$N$5000,11,FALSE)</f>
        <v>23.553453000000001</v>
      </c>
    </row>
    <row r="2002" spans="1:13">
      <c r="A2002" s="529"/>
      <c r="B2002" s="529"/>
      <c r="C2002" s="401" t="s">
        <v>6704</v>
      </c>
      <c r="D2002" s="221" t="str">
        <f>VLOOKUP(C2002,Hoja2!$D$2:$N$5000,2,FALSE)</f>
        <v>Otros</v>
      </c>
      <c r="E2002" s="215">
        <f>VLOOKUP(C2002,Hoja2!$D$2:$N$5000,3,FALSE)</f>
        <v>1</v>
      </c>
      <c r="F2002" s="217">
        <f>VLOOKUP(C2002,Hoja2!$D$2:$N$5000,4,FALSE)</f>
        <v>44317</v>
      </c>
      <c r="G2002" s="217">
        <f>VLOOKUP(C2002,Hoja2!$D$2:$N$5000,5,FALSE)</f>
        <v>45291</v>
      </c>
      <c r="H2002" s="218">
        <f>VLOOKUP(C2002,Hoja2!$D$2:$N$5000,6,FALSE)</f>
        <v>8.3350000000000004E-3</v>
      </c>
      <c r="I2002" s="218">
        <f>VLOOKUP(C2002,Hoja2!$D$2:$N$5000,7,FALSE)</f>
        <v>0.260878</v>
      </c>
      <c r="J2002" s="218">
        <f>VLOOKUP(C2002,Hoja2!$D$2:$N$5000,8,FALSE)</f>
        <v>0.23995040000000001</v>
      </c>
      <c r="K2002" s="218">
        <f>VLOOKUP(C2002,Hoja2!$D$2:$N$5000,9,FALSE)</f>
        <v>1.8499999999999999E-2</v>
      </c>
      <c r="L2002" s="218">
        <f>VLOOKUP(C2002,Hoja2!$D$2:$N$5000,10,FALSE)</f>
        <v>46.572800000000001</v>
      </c>
      <c r="M2002" s="218">
        <f>VLOOKUP(C2002,Hoja2!$D$2:$N$5000,11,FALSE)</f>
        <v>15.012154000000001</v>
      </c>
    </row>
    <row r="2003" spans="1:13">
      <c r="A2003" s="529"/>
      <c r="B2003" s="529"/>
      <c r="C2003" s="401" t="s">
        <v>2977</v>
      </c>
      <c r="D2003" s="221" t="str">
        <f>VLOOKUP(C2003,Hoja2!$D$2:$N$5000,2,FALSE)</f>
        <v>Agroindustria</v>
      </c>
      <c r="E2003" s="215">
        <f>VLOOKUP(C2003,Hoja2!$D$2:$N$5000,3,FALSE)</f>
        <v>1</v>
      </c>
      <c r="F2003" s="217">
        <f>VLOOKUP(C2003,Hoja2!$D$2:$N$5000,4,FALSE)</f>
        <v>43252</v>
      </c>
      <c r="G2003" s="217">
        <f>VLOOKUP(C2003,Hoja2!$D$2:$N$5000,5,FALSE)</f>
        <v>44926</v>
      </c>
      <c r="H2003" s="218">
        <f>VLOOKUP(C2003,Hoja2!$D$2:$N$5000,6,FALSE)</f>
        <v>0.150454</v>
      </c>
      <c r="I2003" s="218">
        <f>VLOOKUP(C2003,Hoja2!$D$2:$N$5000,7,FALSE)</f>
        <v>0.112384</v>
      </c>
      <c r="J2003" s="218">
        <f>VLOOKUP(C2003,Hoja2!$D$2:$N$5000,8,FALSE)</f>
        <v>0.1620904</v>
      </c>
      <c r="K2003" s="218">
        <f>VLOOKUP(C2003,Hoja2!$D$2:$N$5000,9,FALSE)</f>
        <v>0.1143</v>
      </c>
      <c r="L2003" s="218">
        <f>VLOOKUP(C2003,Hoja2!$D$2:$N$5000,10,FALSE)</f>
        <v>13.553000000000001</v>
      </c>
      <c r="M2003" s="218">
        <f>VLOOKUP(C2003,Hoja2!$D$2:$N$5000,11,FALSE)</f>
        <v>35.185236000000003</v>
      </c>
    </row>
    <row r="2004" spans="1:13" s="196" customFormat="1">
      <c r="A2004" s="529"/>
      <c r="B2004" s="529"/>
      <c r="C2004" s="401" t="s">
        <v>2709</v>
      </c>
      <c r="D2004" s="221" t="str">
        <f>VLOOKUP(C2004,Hoja2!$D$2:$N$5000,2,FALSE)</f>
        <v>Bebidas</v>
      </c>
      <c r="E2004" s="215">
        <f>VLOOKUP(C2004,Hoja2!$D$2:$N$5000,3,FALSE)</f>
        <v>1</v>
      </c>
      <c r="F2004" s="217">
        <f>VLOOKUP(C2004,Hoja2!$D$2:$N$5000,4,FALSE)</f>
        <v>43132</v>
      </c>
      <c r="G2004" s="217">
        <f>VLOOKUP(C2004,Hoja2!$D$2:$N$5000,5,FALSE)</f>
        <v>44926</v>
      </c>
      <c r="H2004" s="218">
        <f>VLOOKUP(C2004,Hoja2!$D$2:$N$5000,6,FALSE)</f>
        <v>0.222659</v>
      </c>
      <c r="I2004" s="218">
        <f>VLOOKUP(C2004,Hoja2!$D$2:$N$5000,7,FALSE)</f>
        <v>0.645509</v>
      </c>
      <c r="J2004" s="218">
        <f>VLOOKUP(C2004,Hoja2!$D$2:$N$5000,8,FALSE)</f>
        <v>0.56127280000000002</v>
      </c>
      <c r="K2004" s="218">
        <f>VLOOKUP(C2004,Hoja2!$D$2:$N$5000,9,FALSE)</f>
        <v>0.56130000000000002</v>
      </c>
      <c r="L2004" s="218">
        <f>VLOOKUP(C2004,Hoja2!$D$2:$N$5000,10,FALSE)</f>
        <v>269.5566</v>
      </c>
      <c r="M2004" s="218">
        <f>VLOOKUP(C2004,Hoja2!$D$2:$N$5000,11,FALSE)</f>
        <v>18.601292999999998</v>
      </c>
    </row>
    <row r="2005" spans="1:13">
      <c r="A2005" s="529"/>
      <c r="B2005" s="529"/>
      <c r="C2005" s="401" t="s">
        <v>2711</v>
      </c>
      <c r="D2005" s="221" t="str">
        <f>VLOOKUP(C2005,Hoja2!$D$2:$N$5000,2,FALSE)</f>
        <v>Bebidas</v>
      </c>
      <c r="E2005" s="215">
        <f>VLOOKUP(C2005,Hoja2!$D$2:$N$5000,3,FALSE)</f>
        <v>1</v>
      </c>
      <c r="F2005" s="217">
        <f>VLOOKUP(C2005,Hoja2!$D$2:$N$5000,4,FALSE)</f>
        <v>43132</v>
      </c>
      <c r="G2005" s="217">
        <f>VLOOKUP(C2005,Hoja2!$D$2:$N$5000,5,FALSE)</f>
        <v>44926</v>
      </c>
      <c r="H2005" s="218">
        <f>VLOOKUP(C2005,Hoja2!$D$2:$N$5000,6,FALSE)</f>
        <v>0.22270899999999999</v>
      </c>
      <c r="I2005" s="218">
        <f>VLOOKUP(C2005,Hoja2!$D$2:$N$5000,7,FALSE)</f>
        <v>0.64859800000000001</v>
      </c>
      <c r="J2005" s="218">
        <f>VLOOKUP(C2005,Hoja2!$D$2:$N$5000,8,FALSE)</f>
        <v>0.59699999999999998</v>
      </c>
      <c r="K2005" s="218">
        <f>VLOOKUP(C2005,Hoja2!$D$2:$N$5000,9,FALSE)</f>
        <v>0.59379999999999999</v>
      </c>
      <c r="L2005" s="218">
        <f>VLOOKUP(C2005,Hoja2!$D$2:$N$5000,10,FALSE)</f>
        <v>288.08659999999998</v>
      </c>
      <c r="M2005" s="218">
        <f>VLOOKUP(C2005,Hoja2!$D$2:$N$5000,11,FALSE)</f>
        <v>18.100662</v>
      </c>
    </row>
    <row r="2006" spans="1:13">
      <c r="A2006" s="529"/>
      <c r="B2006" s="529"/>
      <c r="C2006" s="401" t="s">
        <v>1381</v>
      </c>
      <c r="D2006" s="221" t="str">
        <f>VLOOKUP(C2006,Hoja2!$D$2:$N$5000,2,FALSE)</f>
        <v>Alimentos</v>
      </c>
      <c r="E2006" s="215">
        <f>VLOOKUP(C2006,Hoja2!$D$2:$N$5000,3,FALSE)</f>
        <v>1</v>
      </c>
      <c r="F2006" s="217">
        <f>VLOOKUP(C2006,Hoja2!$D$2:$N$5000,4,FALSE)</f>
        <v>42644</v>
      </c>
      <c r="G2006" s="217">
        <f>VLOOKUP(C2006,Hoja2!$D$2:$N$5000,5,FALSE)</f>
        <v>43830</v>
      </c>
      <c r="H2006" s="218">
        <f>VLOOKUP(C2006,Hoja2!$D$2:$N$5000,6,FALSE)</f>
        <v>0.236209</v>
      </c>
      <c r="I2006" s="218">
        <f>VLOOKUP(C2006,Hoja2!$D$2:$N$5000,7,FALSE)</f>
        <v>0.23630399999999999</v>
      </c>
      <c r="J2006" s="218">
        <f>VLOOKUP(C2006,Hoja2!$D$2:$N$5000,8,FALSE)</f>
        <v>0.18523999999999999</v>
      </c>
      <c r="K2006" s="218">
        <f>VLOOKUP(C2006,Hoja2!$D$2:$N$5000,9,FALSE)</f>
        <v>0.14829999999999999</v>
      </c>
      <c r="L2006" s="218">
        <f>VLOOKUP(C2006,Hoja2!$D$2:$N$5000,10,FALSE)</f>
        <v>32.5672</v>
      </c>
      <c r="M2006" s="218">
        <f>VLOOKUP(C2006,Hoja2!$D$2:$N$5000,11,FALSE)</f>
        <v>26.665126000000001</v>
      </c>
    </row>
    <row r="2007" spans="1:13" s="196" customFormat="1">
      <c r="A2007" s="529"/>
      <c r="B2007" s="529"/>
      <c r="C2007" s="401" t="s">
        <v>3509</v>
      </c>
      <c r="D2007" s="221" t="str">
        <f>VLOOKUP(C2007,Hoja2!$D$2:$N$5000,2,FALSE)</f>
        <v>Otros</v>
      </c>
      <c r="E2007" s="215">
        <f>VLOOKUP(C2007,Hoja2!$D$2:$N$5000,3,FALSE)</f>
        <v>1</v>
      </c>
      <c r="F2007" s="217">
        <f>VLOOKUP(C2007,Hoja2!$D$2:$N$5000,4,FALSE)</f>
        <v>43466</v>
      </c>
      <c r="G2007" s="217">
        <f>VLOOKUP(C2007,Hoja2!$D$2:$N$5000,5,FALSE)</f>
        <v>44926</v>
      </c>
      <c r="H2007" s="218">
        <f>VLOOKUP(C2007,Hoja2!$D$2:$N$5000,6,FALSE)</f>
        <v>0.21382399999999999</v>
      </c>
      <c r="I2007" s="218">
        <f>VLOOKUP(C2007,Hoja2!$D$2:$N$5000,7,FALSE)</f>
        <v>0.74681500000000001</v>
      </c>
      <c r="J2007" s="218">
        <f>VLOOKUP(C2007,Hoja2!$D$2:$N$5000,8,FALSE)</f>
        <v>0.33539639999999998</v>
      </c>
      <c r="K2007" s="218">
        <f>VLOOKUP(C2007,Hoja2!$D$2:$N$5000,9,FALSE)</f>
        <v>0.33539999999999998</v>
      </c>
      <c r="L2007" s="218">
        <f>VLOOKUP(C2007,Hoja2!$D$2:$N$5000,10,FALSE)</f>
        <v>186.35650000000001</v>
      </c>
      <c r="M2007" s="218">
        <f>VLOOKUP(C2007,Hoja2!$D$2:$N$5000,11,FALSE)</f>
        <v>18.174063</v>
      </c>
    </row>
    <row r="2008" spans="1:13">
      <c r="A2008" s="529"/>
      <c r="B2008" s="529"/>
      <c r="C2008" s="401" t="s">
        <v>2590</v>
      </c>
      <c r="D2008" s="221" t="str">
        <f>VLOOKUP(C2008,Hoja2!$D$2:$N$5000,2,FALSE)</f>
        <v>Otros</v>
      </c>
      <c r="E2008" s="215">
        <f>VLOOKUP(C2008,Hoja2!$D$2:$N$5000,3,FALSE)</f>
        <v>1</v>
      </c>
      <c r="F2008" s="217">
        <f>VLOOKUP(C2008,Hoja2!$D$2:$N$5000,4,FALSE)</f>
        <v>43070</v>
      </c>
      <c r="G2008" s="217">
        <f>VLOOKUP(C2008,Hoja2!$D$2:$N$5000,5,FALSE)</f>
        <v>44196</v>
      </c>
      <c r="H2008" s="218">
        <f>VLOOKUP(C2008,Hoja2!$D$2:$N$5000,6,FALSE)</f>
        <v>5.8380000000000001E-2</v>
      </c>
      <c r="I2008" s="218">
        <f>VLOOKUP(C2008,Hoja2!$D$2:$N$5000,7,FALSE)</f>
        <v>0.23169899999999999</v>
      </c>
      <c r="J2008" s="218">
        <f>VLOOKUP(C2008,Hoja2!$D$2:$N$5000,8,FALSE)</f>
        <v>0.425954</v>
      </c>
      <c r="K2008" s="218">
        <f>VLOOKUP(C2008,Hoja2!$D$2:$N$5000,9,FALSE)</f>
        <v>0.29239999999999999</v>
      </c>
      <c r="L2008" s="218">
        <f>VLOOKUP(C2008,Hoja2!$D$2:$N$5000,10,FALSE)</f>
        <v>73.427899999999994</v>
      </c>
      <c r="M2008" s="218">
        <f>VLOOKUP(C2008,Hoja2!$D$2:$N$5000,11,FALSE)</f>
        <v>21.785183</v>
      </c>
    </row>
    <row r="2009" spans="1:13" s="196" customFormat="1">
      <c r="A2009" s="529"/>
      <c r="B2009" s="529"/>
      <c r="C2009" s="401" t="s">
        <v>2114</v>
      </c>
      <c r="D2009" s="221" t="str">
        <f>VLOOKUP(C2009,Hoja2!$D$2:$N$5000,2,FALSE)</f>
        <v>Agroindustria</v>
      </c>
      <c r="E2009" s="215">
        <f>VLOOKUP(C2009,Hoja2!$D$2:$N$5000,3,FALSE)</f>
        <v>1</v>
      </c>
      <c r="F2009" s="217">
        <f>VLOOKUP(C2009,Hoja2!$D$2:$N$5000,4,FALSE)</f>
        <v>42826</v>
      </c>
      <c r="G2009" s="217">
        <f>VLOOKUP(C2009,Hoja2!$D$2:$N$5000,5,FALSE)</f>
        <v>46538</v>
      </c>
      <c r="H2009" s="218">
        <f>VLOOKUP(C2009,Hoja2!$D$2:$N$5000,6,FALSE)</f>
        <v>0.20263100000000001</v>
      </c>
      <c r="I2009" s="218">
        <f>VLOOKUP(C2009,Hoja2!$D$2:$N$5000,7,FALSE)</f>
        <v>8.7194999999999995E-2</v>
      </c>
      <c r="J2009" s="218">
        <f>VLOOKUP(C2009,Hoja2!$D$2:$N$5000,8,FALSE)</f>
        <v>0.25831199999999999</v>
      </c>
      <c r="K2009" s="218">
        <f>VLOOKUP(C2009,Hoja2!$D$2:$N$5000,9,FALSE)</f>
        <v>2.4199999999999999E-2</v>
      </c>
      <c r="L2009" s="218">
        <f>VLOOKUP(C2009,Hoja2!$D$2:$N$5000,10,FALSE)</f>
        <v>16.7575</v>
      </c>
      <c r="M2009" s="218">
        <f>VLOOKUP(C2009,Hoja2!$D$2:$N$5000,11,FALSE)</f>
        <v>16.423736999999999</v>
      </c>
    </row>
    <row r="2010" spans="1:13">
      <c r="A2010" s="529"/>
      <c r="B2010" s="529"/>
      <c r="C2010" s="401" t="s">
        <v>2844</v>
      </c>
      <c r="D2010" s="221" t="str">
        <f>VLOOKUP(C2010,Hoja2!$D$2:$N$5000,2,FALSE)</f>
        <v>Alimentos</v>
      </c>
      <c r="E2010" s="215">
        <f>VLOOKUP(C2010,Hoja2!$D$2:$N$5000,3,FALSE)</f>
        <v>1</v>
      </c>
      <c r="F2010" s="217">
        <f>VLOOKUP(C2010,Hoja2!$D$2:$N$5000,4,FALSE)</f>
        <v>43191</v>
      </c>
      <c r="G2010" s="217">
        <f>VLOOKUP(C2010,Hoja2!$D$2:$N$5000,5,FALSE)</f>
        <v>44926</v>
      </c>
      <c r="H2010" s="218">
        <f>VLOOKUP(C2010,Hoja2!$D$2:$N$5000,6,FALSE)</f>
        <v>3.2573999999999999E-2</v>
      </c>
      <c r="I2010" s="218">
        <f>VLOOKUP(C2010,Hoja2!$D$2:$N$5000,7,FALSE)</f>
        <v>0.50782099999999997</v>
      </c>
      <c r="J2010" s="218">
        <f>VLOOKUP(C2010,Hoja2!$D$2:$N$5000,8,FALSE)</f>
        <v>0.44305240000000001</v>
      </c>
      <c r="K2010" s="218">
        <f>VLOOKUP(C2010,Hoja2!$D$2:$N$5000,9,FALSE)</f>
        <v>2.9499999999999998E-2</v>
      </c>
      <c r="L2010" s="218">
        <f>VLOOKUP(C2010,Hoja2!$D$2:$N$5000,10,FALSE)</f>
        <v>167.39359999999999</v>
      </c>
      <c r="M2010" s="218">
        <f>VLOOKUP(C2010,Hoja2!$D$2:$N$5000,11,FALSE)</f>
        <v>15.162426</v>
      </c>
    </row>
    <row r="2011" spans="1:13">
      <c r="A2011" s="529"/>
      <c r="B2011" s="529"/>
      <c r="C2011" s="401" t="s">
        <v>3589</v>
      </c>
      <c r="D2011" s="221" t="str">
        <f>VLOOKUP(C2011,Hoja2!$D$2:$N$5000,2,FALSE)</f>
        <v>Alimentos</v>
      </c>
      <c r="E2011" s="215">
        <f>VLOOKUP(C2011,Hoja2!$D$2:$N$5000,3,FALSE)</f>
        <v>1</v>
      </c>
      <c r="F2011" s="217">
        <f>VLOOKUP(C2011,Hoja2!$D$2:$N$5000,4,FALSE)</f>
        <v>43497</v>
      </c>
      <c r="G2011" s="217">
        <f>VLOOKUP(C2011,Hoja2!$D$2:$N$5000,5,FALSE)</f>
        <v>45291</v>
      </c>
      <c r="H2011" s="218">
        <f>VLOOKUP(C2011,Hoja2!$D$2:$N$5000,6,FALSE)</f>
        <v>0.20490800000000001</v>
      </c>
      <c r="I2011" s="218">
        <f>VLOOKUP(C2011,Hoja2!$D$2:$N$5000,7,FALSE)</f>
        <v>0.53672299999999995</v>
      </c>
      <c r="J2011" s="218">
        <f>VLOOKUP(C2011,Hoja2!$D$2:$N$5000,8,FALSE)</f>
        <v>0.20921799999999999</v>
      </c>
      <c r="K2011" s="218">
        <f>VLOOKUP(C2011,Hoja2!$D$2:$N$5000,9,FALSE)</f>
        <v>0.20419999999999999</v>
      </c>
      <c r="L2011" s="218">
        <f>VLOOKUP(C2011,Hoja2!$D$2:$N$5000,10,FALSE)</f>
        <v>83.545400000000001</v>
      </c>
      <c r="M2011" s="218">
        <f>VLOOKUP(C2011,Hoja2!$D$2:$N$5000,11,FALSE)</f>
        <v>20.148699000000001</v>
      </c>
    </row>
    <row r="2012" spans="1:13">
      <c r="A2012" s="529"/>
      <c r="B2012" s="529"/>
      <c r="C2012" s="401" t="s">
        <v>3591</v>
      </c>
      <c r="D2012" s="221" t="str">
        <f>VLOOKUP(C2012,Hoja2!$D$2:$N$5000,2,FALSE)</f>
        <v>Alimentos</v>
      </c>
      <c r="E2012" s="215">
        <f>VLOOKUP(C2012,Hoja2!$D$2:$N$5000,3,FALSE)</f>
        <v>1</v>
      </c>
      <c r="F2012" s="217">
        <f>VLOOKUP(C2012,Hoja2!$D$2:$N$5000,4,FALSE)</f>
        <v>43497</v>
      </c>
      <c r="G2012" s="217">
        <f>VLOOKUP(C2012,Hoja2!$D$2:$N$5000,5,FALSE)</f>
        <v>45291</v>
      </c>
      <c r="H2012" s="218">
        <f>VLOOKUP(C2012,Hoja2!$D$2:$N$5000,6,FALSE)</f>
        <v>0.20441500000000001</v>
      </c>
      <c r="I2012" s="218">
        <f>VLOOKUP(C2012,Hoja2!$D$2:$N$5000,7,FALSE)</f>
        <v>0.49894699999999997</v>
      </c>
      <c r="J2012" s="218">
        <f>VLOOKUP(C2012,Hoja2!$D$2:$N$5000,8,FALSE)</f>
        <v>0.33515440000000002</v>
      </c>
      <c r="K2012" s="218">
        <f>VLOOKUP(C2012,Hoja2!$D$2:$N$5000,9,FALSE)</f>
        <v>0.32140000000000002</v>
      </c>
      <c r="L2012" s="218">
        <f>VLOOKUP(C2012,Hoja2!$D$2:$N$5000,10,FALSE)</f>
        <v>124.4149</v>
      </c>
      <c r="M2012" s="218">
        <f>VLOOKUP(C2012,Hoja2!$D$2:$N$5000,11,FALSE)</f>
        <v>20.482150000000001</v>
      </c>
    </row>
    <row r="2013" spans="1:13">
      <c r="A2013" s="529"/>
      <c r="B2013" s="529"/>
      <c r="C2013" s="401" t="s">
        <v>5874</v>
      </c>
      <c r="D2013" s="221" t="str">
        <f>VLOOKUP(C2013,Hoja2!$D$2:$N$5000,2,FALSE)</f>
        <v>Otros</v>
      </c>
      <c r="E2013" s="215">
        <f>VLOOKUP(C2013,Hoja2!$D$2:$N$5000,3,FALSE)</f>
        <v>1</v>
      </c>
      <c r="F2013" s="217">
        <f>VLOOKUP(C2013,Hoja2!$D$2:$N$5000,4,FALSE)</f>
        <v>43800</v>
      </c>
      <c r="G2013" s="217">
        <f>VLOOKUP(C2013,Hoja2!$D$2:$N$5000,5,FALSE)</f>
        <v>44926</v>
      </c>
      <c r="H2013" s="218">
        <f>VLOOKUP(C2013,Hoja2!$D$2:$N$5000,6,FALSE)</f>
        <v>0.27360800000000002</v>
      </c>
      <c r="I2013" s="218">
        <f>VLOOKUP(C2013,Hoja2!$D$2:$N$5000,7,FALSE)</f>
        <v>0.66290700000000002</v>
      </c>
      <c r="J2013" s="218">
        <f>VLOOKUP(C2013,Hoja2!$D$2:$N$5000,8,FALSE)</f>
        <v>8.3636000000000005E-3</v>
      </c>
      <c r="K2013" s="218">
        <f>VLOOKUP(C2013,Hoja2!$D$2:$N$5000,9,FALSE)</f>
        <v>8.3999999999999995E-3</v>
      </c>
      <c r="L2013" s="218">
        <f>VLOOKUP(C2013,Hoja2!$D$2:$N$5000,10,FALSE)</f>
        <v>4.125</v>
      </c>
      <c r="M2013" s="218">
        <f>VLOOKUP(C2013,Hoja2!$D$2:$N$5000,11,FALSE)</f>
        <v>19.171163</v>
      </c>
    </row>
    <row r="2014" spans="1:13">
      <c r="A2014" s="529"/>
      <c r="B2014" s="529"/>
      <c r="C2014" s="401" t="s">
        <v>5876</v>
      </c>
      <c r="D2014" s="221" t="str">
        <f>VLOOKUP(C2014,Hoja2!$D$2:$N$5000,2,FALSE)</f>
        <v>Otros</v>
      </c>
      <c r="E2014" s="215">
        <f>VLOOKUP(C2014,Hoja2!$D$2:$N$5000,3,FALSE)</f>
        <v>1</v>
      </c>
      <c r="F2014" s="217">
        <f>VLOOKUP(C2014,Hoja2!$D$2:$N$5000,4,FALSE)</f>
        <v>43800</v>
      </c>
      <c r="G2014" s="217">
        <f>VLOOKUP(C2014,Hoja2!$D$2:$N$5000,5,FALSE)</f>
        <v>44926</v>
      </c>
      <c r="H2014" s="218">
        <f>VLOOKUP(C2014,Hoja2!$D$2:$N$5000,6,FALSE)</f>
        <v>0.125807</v>
      </c>
      <c r="I2014" s="218">
        <f>VLOOKUP(C2014,Hoja2!$D$2:$N$5000,7,FALSE)</f>
        <v>8.9536000000000004E-2</v>
      </c>
      <c r="J2014" s="218">
        <f>VLOOKUP(C2014,Hoja2!$D$2:$N$5000,8,FALSE)</f>
        <v>0.54809039999999998</v>
      </c>
      <c r="K2014" s="218">
        <f>VLOOKUP(C2014,Hoja2!$D$2:$N$5000,9,FALSE)</f>
        <v>0.1641</v>
      </c>
      <c r="L2014" s="218">
        <f>VLOOKUP(C2014,Hoja2!$D$2:$N$5000,10,FALSE)</f>
        <v>36.511000000000003</v>
      </c>
      <c r="M2014" s="218">
        <f>VLOOKUP(C2014,Hoja2!$D$2:$N$5000,11,FALSE)</f>
        <v>25.063402</v>
      </c>
    </row>
    <row r="2015" spans="1:13">
      <c r="A2015" s="529"/>
      <c r="B2015" s="529"/>
      <c r="C2015" s="401" t="s">
        <v>6968</v>
      </c>
      <c r="D2015" s="221" t="str">
        <f>VLOOKUP(C2015,Hoja2!$D$2:$N$5000,2,FALSE)</f>
        <v>Otros</v>
      </c>
      <c r="E2015" s="215">
        <f>VLOOKUP(C2015,Hoja2!$D$2:$N$5000,3,FALSE)</f>
        <v>1</v>
      </c>
      <c r="F2015" s="217">
        <f>VLOOKUP(C2015,Hoja2!$D$2:$N$5000,4,FALSE)</f>
        <v>44287</v>
      </c>
      <c r="G2015" s="217">
        <f>VLOOKUP(C2015,Hoja2!$D$2:$N$5000,5,FALSE)</f>
        <v>45291</v>
      </c>
      <c r="H2015" s="218" t="str">
        <f>VLOOKUP(C2015,Hoja2!$D$2:$N$5000,6,FALSE)</f>
        <v>-</v>
      </c>
      <c r="I2015" s="218" t="str">
        <f>VLOOKUP(C2015,Hoja2!$D$2:$N$5000,7,FALSE)</f>
        <v>-</v>
      </c>
      <c r="J2015" s="218">
        <f>VLOOKUP(C2015,Hoja2!$D$2:$N$5000,8,FALSE)</f>
        <v>0</v>
      </c>
      <c r="K2015" s="218">
        <f>VLOOKUP(C2015,Hoja2!$D$2:$N$5000,9,FALSE)</f>
        <v>0</v>
      </c>
      <c r="L2015" s="218">
        <f>VLOOKUP(C2015,Hoja2!$D$2:$N$5000,10,FALSE)</f>
        <v>0</v>
      </c>
      <c r="M2015" s="218">
        <f>VLOOKUP(C2015,Hoja2!$D$2:$N$5000,11,FALSE)</f>
        <v>0</v>
      </c>
    </row>
    <row r="2016" spans="1:13">
      <c r="A2016" s="529"/>
      <c r="B2016" s="529"/>
      <c r="C2016" s="401" t="s">
        <v>900</v>
      </c>
      <c r="D2016" s="221" t="str">
        <f>VLOOKUP(C2016,Hoja2!$D$2:$N$5000,2,FALSE)</f>
        <v>Agroindustria</v>
      </c>
      <c r="E2016" s="215">
        <f>VLOOKUP(C2016,Hoja2!$D$2:$N$5000,3,FALSE)</f>
        <v>1</v>
      </c>
      <c r="F2016" s="217">
        <f>VLOOKUP(C2016,Hoja2!$D$2:$N$5000,4,FALSE)</f>
        <v>42552</v>
      </c>
      <c r="G2016" s="217">
        <f>VLOOKUP(C2016,Hoja2!$D$2:$N$5000,5,FALSE)</f>
        <v>43830</v>
      </c>
      <c r="H2016" s="218">
        <f>VLOOKUP(C2016,Hoja2!$D$2:$N$5000,6,FALSE)</f>
        <v>0.20107700000000001</v>
      </c>
      <c r="I2016" s="218">
        <f>VLOOKUP(C2016,Hoja2!$D$2:$N$5000,7,FALSE)</f>
        <v>0.52726700000000004</v>
      </c>
      <c r="J2016" s="218">
        <f>VLOOKUP(C2016,Hoja2!$D$2:$N$5000,8,FALSE)</f>
        <v>1.3799956</v>
      </c>
      <c r="K2016" s="218">
        <f>VLOOKUP(C2016,Hoja2!$D$2:$N$5000,9,FALSE)</f>
        <v>1.2690999999999999</v>
      </c>
      <c r="L2016" s="218">
        <f>VLOOKUP(C2016,Hoja2!$D$2:$N$5000,10,FALSE)</f>
        <v>541.35410000000002</v>
      </c>
      <c r="M2016" s="218">
        <f>VLOOKUP(C2016,Hoja2!$D$2:$N$5000,11,FALSE)</f>
        <v>19.239301999999999</v>
      </c>
    </row>
    <row r="2017" spans="1:13">
      <c r="A2017" s="529"/>
      <c r="B2017" s="529"/>
      <c r="C2017" s="401" t="s">
        <v>902</v>
      </c>
      <c r="D2017" s="221" t="str">
        <f>VLOOKUP(C2017,Hoja2!$D$2:$N$5000,2,FALSE)</f>
        <v>Agroindustria</v>
      </c>
      <c r="E2017" s="215">
        <f>VLOOKUP(C2017,Hoja2!$D$2:$N$5000,3,FALSE)</f>
        <v>1</v>
      </c>
      <c r="F2017" s="217">
        <f>VLOOKUP(C2017,Hoja2!$D$2:$N$5000,4,FALSE)</f>
        <v>42552</v>
      </c>
      <c r="G2017" s="217">
        <f>VLOOKUP(C2017,Hoja2!$D$2:$N$5000,5,FALSE)</f>
        <v>43830</v>
      </c>
      <c r="H2017" s="218">
        <f>VLOOKUP(C2017,Hoja2!$D$2:$N$5000,6,FALSE)</f>
        <v>0.18632199999999999</v>
      </c>
      <c r="I2017" s="218">
        <f>VLOOKUP(C2017,Hoja2!$D$2:$N$5000,7,FALSE)</f>
        <v>0.61691700000000005</v>
      </c>
      <c r="J2017" s="218">
        <f>VLOOKUP(C2017,Hoja2!$D$2:$N$5000,8,FALSE)</f>
        <v>0.58412679999999995</v>
      </c>
      <c r="K2017" s="218">
        <f>VLOOKUP(C2017,Hoja2!$D$2:$N$5000,9,FALSE)</f>
        <v>0.53839999999999999</v>
      </c>
      <c r="L2017" s="218">
        <f>VLOOKUP(C2017,Hoja2!$D$2:$N$5000,10,FALSE)</f>
        <v>268.10649999999998</v>
      </c>
      <c r="M2017" s="218">
        <f>VLOOKUP(C2017,Hoja2!$D$2:$N$5000,11,FALSE)</f>
        <v>18.433551999999999</v>
      </c>
    </row>
    <row r="2018" spans="1:13">
      <c r="A2018" s="529"/>
      <c r="B2018" s="529"/>
      <c r="C2018" s="401" t="s">
        <v>1973</v>
      </c>
      <c r="D2018" s="221" t="str">
        <f>VLOOKUP(C2018,Hoja2!$D$2:$N$5000,2,FALSE)</f>
        <v>Alimentos</v>
      </c>
      <c r="E2018" s="215">
        <f>VLOOKUP(C2018,Hoja2!$D$2:$N$5000,3,FALSE)</f>
        <v>1</v>
      </c>
      <c r="F2018" s="217">
        <f>VLOOKUP(C2018,Hoja2!$D$2:$N$5000,4,FALSE)</f>
        <v>42826</v>
      </c>
      <c r="G2018" s="217">
        <f>VLOOKUP(C2018,Hoja2!$D$2:$N$5000,5,FALSE)</f>
        <v>44561</v>
      </c>
      <c r="H2018" s="218">
        <f>VLOOKUP(C2018,Hoja2!$D$2:$N$5000,6,FALSE)</f>
        <v>0.212704</v>
      </c>
      <c r="I2018" s="218">
        <f>VLOOKUP(C2018,Hoja2!$D$2:$N$5000,7,FALSE)</f>
        <v>0.563195</v>
      </c>
      <c r="J2018" s="218">
        <f>VLOOKUP(C2018,Hoja2!$D$2:$N$5000,8,FALSE)</f>
        <v>0.93120000000000003</v>
      </c>
      <c r="K2018" s="218">
        <f>VLOOKUP(C2018,Hoja2!$D$2:$N$5000,9,FALSE)</f>
        <v>0.93120000000000003</v>
      </c>
      <c r="L2018" s="218">
        <f>VLOOKUP(C2018,Hoja2!$D$2:$N$5000,10,FALSE)</f>
        <v>390.1893</v>
      </c>
      <c r="M2018" s="218">
        <f>VLOOKUP(C2018,Hoja2!$D$2:$N$5000,11,FALSE)</f>
        <v>21.670521000000001</v>
      </c>
    </row>
    <row r="2019" spans="1:13">
      <c r="A2019" s="529"/>
      <c r="B2019" s="529"/>
      <c r="C2019" s="401" t="s">
        <v>411</v>
      </c>
      <c r="D2019" s="221" t="str">
        <f>VLOOKUP(C2019,Hoja2!$D$2:$N$5000,2,FALSE)</f>
        <v>Otros</v>
      </c>
      <c r="E2019" s="215">
        <f>VLOOKUP(C2019,Hoja2!$D$2:$N$5000,3,FALSE)</f>
        <v>1</v>
      </c>
      <c r="F2019" s="217">
        <f>VLOOKUP(C2019,Hoja2!$D$2:$N$5000,4,FALSE)</f>
        <v>41760</v>
      </c>
      <c r="G2019" s="217">
        <f>VLOOKUP(C2019,Hoja2!$D$2:$N$5000,5,FALSE)</f>
        <v>45413</v>
      </c>
      <c r="H2019" s="218">
        <f>VLOOKUP(C2019,Hoja2!$D$2:$N$5000,6,FALSE)</f>
        <v>0.21363699999999999</v>
      </c>
      <c r="I2019" s="218">
        <f>VLOOKUP(C2019,Hoja2!$D$2:$N$5000,7,FALSE)</f>
        <v>0.58241299999999996</v>
      </c>
      <c r="J2019" s="218">
        <f>VLOOKUP(C2019,Hoja2!$D$2:$N$5000,8,FALSE)</f>
        <v>4.4829280000000002</v>
      </c>
      <c r="K2019" s="218">
        <f>VLOOKUP(C2019,Hoja2!$D$2:$N$5000,9,FALSE)</f>
        <v>4.2431999999999999</v>
      </c>
      <c r="L2019" s="218">
        <f>VLOOKUP(C2019,Hoja2!$D$2:$N$5000,10,FALSE)</f>
        <v>1942.5211999999999</v>
      </c>
      <c r="M2019" s="218">
        <f>VLOOKUP(C2019,Hoja2!$D$2:$N$5000,11,FALSE)</f>
        <v>17.965952999999999</v>
      </c>
    </row>
    <row r="2020" spans="1:13">
      <c r="A2020" s="529"/>
      <c r="B2020" s="529"/>
      <c r="C2020" s="401" t="s">
        <v>4952</v>
      </c>
      <c r="D2020" s="221" t="str">
        <f>VLOOKUP(C2020,Hoja2!$D$2:$N$5000,2,FALSE)</f>
        <v>Otros</v>
      </c>
      <c r="E2020" s="215">
        <f>VLOOKUP(C2020,Hoja2!$D$2:$N$5000,3,FALSE)</f>
        <v>1</v>
      </c>
      <c r="F2020" s="217">
        <f>VLOOKUP(C2020,Hoja2!$D$2:$N$5000,4,FALSE)</f>
        <v>43678</v>
      </c>
      <c r="G2020" s="217">
        <f>VLOOKUP(C2020,Hoja2!$D$2:$N$5000,5,FALSE)</f>
        <v>44561</v>
      </c>
      <c r="H2020" s="218">
        <f>VLOOKUP(C2020,Hoja2!$D$2:$N$5000,6,FALSE)</f>
        <v>3.7817000000000003E-2</v>
      </c>
      <c r="I2020" s="218">
        <f>VLOOKUP(C2020,Hoja2!$D$2:$N$5000,7,FALSE)</f>
        <v>0.18249199999999999</v>
      </c>
      <c r="J2020" s="218">
        <f>VLOOKUP(C2020,Hoja2!$D$2:$N$5000,8,FALSE)</f>
        <v>0.22594520000000001</v>
      </c>
      <c r="K2020" s="218">
        <f>VLOOKUP(C2020,Hoja2!$D$2:$N$5000,9,FALSE)</f>
        <v>1.44E-2</v>
      </c>
      <c r="L2020" s="218">
        <f>VLOOKUP(C2020,Hoja2!$D$2:$N$5000,10,FALSE)</f>
        <v>30.677700000000002</v>
      </c>
      <c r="M2020" s="218">
        <f>VLOOKUP(C2020,Hoja2!$D$2:$N$5000,11,FALSE)</f>
        <v>15.175143</v>
      </c>
    </row>
    <row r="2021" spans="1:13">
      <c r="A2021" s="529"/>
      <c r="B2021" s="529"/>
      <c r="C2021" s="401" t="s">
        <v>3145</v>
      </c>
      <c r="D2021" s="221" t="str">
        <f>VLOOKUP(C2021,Hoja2!$D$2:$N$5000,2,FALSE)</f>
        <v>Comercio</v>
      </c>
      <c r="E2021" s="215">
        <f>VLOOKUP(C2021,Hoja2!$D$2:$N$5000,3,FALSE)</f>
        <v>1</v>
      </c>
      <c r="F2021" s="217">
        <f>VLOOKUP(C2021,Hoja2!$D$2:$N$5000,4,FALSE)</f>
        <v>43313</v>
      </c>
      <c r="G2021" s="217">
        <f>VLOOKUP(C2021,Hoja2!$D$2:$N$5000,5,FALSE)</f>
        <v>44926</v>
      </c>
      <c r="H2021" s="218">
        <f>VLOOKUP(C2021,Hoja2!$D$2:$N$5000,6,FALSE)</f>
        <v>0.25694499999999998</v>
      </c>
      <c r="I2021" s="218">
        <f>VLOOKUP(C2021,Hoja2!$D$2:$N$5000,7,FALSE)</f>
        <v>0.21834700000000001</v>
      </c>
      <c r="J2021" s="218">
        <f>VLOOKUP(C2021,Hoja2!$D$2:$N$5000,8,FALSE)</f>
        <v>0.29934519999999998</v>
      </c>
      <c r="K2021" s="218">
        <f>VLOOKUP(C2021,Hoja2!$D$2:$N$5000,9,FALSE)</f>
        <v>0.29930000000000001</v>
      </c>
      <c r="L2021" s="218">
        <f>VLOOKUP(C2021,Hoja2!$D$2:$N$5000,10,FALSE)</f>
        <v>48.628799999999998</v>
      </c>
      <c r="M2021" s="218">
        <f>VLOOKUP(C2021,Hoja2!$D$2:$N$5000,11,FALSE)</f>
        <v>29.493029</v>
      </c>
    </row>
    <row r="2022" spans="1:13">
      <c r="A2022" s="529"/>
      <c r="B2022" s="529"/>
      <c r="C2022" s="401" t="s">
        <v>6599</v>
      </c>
      <c r="D2022" s="221" t="str">
        <f>VLOOKUP(C2022,Hoja2!$D$2:$N$5000,2,FALSE)</f>
        <v>Alimentos</v>
      </c>
      <c r="E2022" s="215">
        <f>VLOOKUP(C2022,Hoja2!$D$2:$N$5000,3,FALSE)</f>
        <v>1</v>
      </c>
      <c r="F2022" s="217">
        <f>VLOOKUP(C2022,Hoja2!$D$2:$N$5000,4,FALSE)</f>
        <v>44105</v>
      </c>
      <c r="G2022" s="217">
        <f>VLOOKUP(C2022,Hoja2!$D$2:$N$5000,5,FALSE)</f>
        <v>45291</v>
      </c>
      <c r="H2022" s="218">
        <f>VLOOKUP(C2022,Hoja2!$D$2:$N$5000,6,FALSE)</f>
        <v>0.21467800000000001</v>
      </c>
      <c r="I2022" s="218">
        <f>VLOOKUP(C2022,Hoja2!$D$2:$N$5000,7,FALSE)</f>
        <v>0.36856499999999998</v>
      </c>
      <c r="J2022" s="218">
        <f>VLOOKUP(C2022,Hoja2!$D$2:$N$5000,8,FALSE)</f>
        <v>1.7593859999999999</v>
      </c>
      <c r="K2022" s="218">
        <f>VLOOKUP(C2022,Hoja2!$D$2:$N$5000,9,FALSE)</f>
        <v>1.1567000000000001</v>
      </c>
      <c r="L2022" s="218">
        <f>VLOOKUP(C2022,Hoja2!$D$2:$N$5000,10,FALSE)</f>
        <v>482.44600000000003</v>
      </c>
      <c r="M2022" s="218">
        <f>VLOOKUP(C2022,Hoja2!$D$2:$N$5000,11,FALSE)</f>
        <v>19.146984</v>
      </c>
    </row>
    <row r="2023" spans="1:13">
      <c r="A2023" s="529"/>
      <c r="B2023" s="529"/>
      <c r="C2023" s="401" t="s">
        <v>1464</v>
      </c>
      <c r="D2023" s="221" t="str">
        <f>VLOOKUP(C2023,Hoja2!$D$2:$N$5000,2,FALSE)</f>
        <v>Agroindustria</v>
      </c>
      <c r="E2023" s="215">
        <f>VLOOKUP(C2023,Hoja2!$D$2:$N$5000,3,FALSE)</f>
        <v>1</v>
      </c>
      <c r="F2023" s="217">
        <f>VLOOKUP(C2023,Hoja2!$D$2:$N$5000,4,FALSE)</f>
        <v>42675</v>
      </c>
      <c r="G2023" s="217">
        <f>VLOOKUP(C2023,Hoja2!$D$2:$N$5000,5,FALSE)</f>
        <v>43830</v>
      </c>
      <c r="H2023" s="218">
        <f>VLOOKUP(C2023,Hoja2!$D$2:$N$5000,6,FALSE)</f>
        <v>0.216641</v>
      </c>
      <c r="I2023" s="218">
        <f>VLOOKUP(C2023,Hoja2!$D$2:$N$5000,7,FALSE)</f>
        <v>0.463723</v>
      </c>
      <c r="J2023" s="218">
        <f>VLOOKUP(C2023,Hoja2!$D$2:$N$5000,8,FALSE)</f>
        <v>1.4029372</v>
      </c>
      <c r="K2023" s="218">
        <f>VLOOKUP(C2023,Hoja2!$D$2:$N$5000,9,FALSE)</f>
        <v>1.2649999999999999</v>
      </c>
      <c r="L2023" s="218">
        <f>VLOOKUP(C2023,Hoja2!$D$2:$N$5000,10,FALSE)</f>
        <v>484.02820000000003</v>
      </c>
      <c r="M2023" s="218">
        <f>VLOOKUP(C2023,Hoja2!$D$2:$N$5000,11,FALSE)</f>
        <v>20.874521000000001</v>
      </c>
    </row>
    <row r="2024" spans="1:13">
      <c r="A2024" s="529"/>
      <c r="B2024" s="529"/>
      <c r="C2024" s="401" t="s">
        <v>5090</v>
      </c>
      <c r="D2024" s="221" t="str">
        <f>VLOOKUP(C2024,Hoja2!$D$2:$N$5000,2,FALSE)</f>
        <v>Agroindustria</v>
      </c>
      <c r="E2024" s="215">
        <f>VLOOKUP(C2024,Hoja2!$D$2:$N$5000,3,FALSE)</f>
        <v>1</v>
      </c>
      <c r="F2024" s="217">
        <f>VLOOKUP(C2024,Hoja2!$D$2:$N$5000,4,FALSE)</f>
        <v>42370</v>
      </c>
      <c r="G2024" s="217">
        <f>VLOOKUP(C2024,Hoja2!$D$2:$N$5000,5,FALSE)</f>
        <v>43555</v>
      </c>
      <c r="H2024" s="218">
        <f>VLOOKUP(C2024,Hoja2!$D$2:$N$5000,6,FALSE)</f>
        <v>9.7216999999999998E-2</v>
      </c>
      <c r="I2024" s="218">
        <f>VLOOKUP(C2024,Hoja2!$D$2:$N$5000,7,FALSE)</f>
        <v>0.635799</v>
      </c>
      <c r="J2024" s="218">
        <f>VLOOKUP(C2024,Hoja2!$D$2:$N$5000,8,FALSE)</f>
        <v>8.8167872000000003</v>
      </c>
      <c r="K2024" s="218">
        <f>VLOOKUP(C2024,Hoja2!$D$2:$N$5000,9,FALSE)</f>
        <v>5.9215999999999998</v>
      </c>
      <c r="L2024" s="218">
        <f>VLOOKUP(C2024,Hoja2!$D$2:$N$5000,10,FALSE)</f>
        <v>4170.6481999999996</v>
      </c>
      <c r="M2024" s="218">
        <f>VLOOKUP(C2024,Hoja2!$D$2:$N$5000,11,FALSE)</f>
        <v>4.0559810000000001</v>
      </c>
    </row>
    <row r="2025" spans="1:13">
      <c r="A2025" s="529"/>
      <c r="B2025" s="529"/>
      <c r="C2025" s="401" t="s">
        <v>1383</v>
      </c>
      <c r="D2025" s="221" t="str">
        <f>VLOOKUP(C2025,Hoja2!$D$2:$N$5000,2,FALSE)</f>
        <v>Agroindustria</v>
      </c>
      <c r="E2025" s="215">
        <f>VLOOKUP(C2025,Hoja2!$D$2:$N$5000,3,FALSE)</f>
        <v>1</v>
      </c>
      <c r="F2025" s="217">
        <f>VLOOKUP(C2025,Hoja2!$D$2:$N$5000,4,FALSE)</f>
        <v>42644</v>
      </c>
      <c r="G2025" s="217">
        <f>VLOOKUP(C2025,Hoja2!$D$2:$N$5000,5,FALSE)</f>
        <v>43830</v>
      </c>
      <c r="H2025" s="218">
        <f>VLOOKUP(C2025,Hoja2!$D$2:$N$5000,6,FALSE)</f>
        <v>0.154859</v>
      </c>
      <c r="I2025" s="218">
        <f>VLOOKUP(C2025,Hoja2!$D$2:$N$5000,7,FALSE)</f>
        <v>0.47726200000000002</v>
      </c>
      <c r="J2025" s="218">
        <f>VLOOKUP(C2025,Hoja2!$D$2:$N$5000,8,FALSE)</f>
        <v>1.2314368</v>
      </c>
      <c r="K2025" s="218">
        <f>VLOOKUP(C2025,Hoja2!$D$2:$N$5000,9,FALSE)</f>
        <v>0.90190000000000003</v>
      </c>
      <c r="L2025" s="218">
        <f>VLOOKUP(C2025,Hoja2!$D$2:$N$5000,10,FALSE)</f>
        <v>437.26310000000001</v>
      </c>
      <c r="M2025" s="218">
        <f>VLOOKUP(C2025,Hoja2!$D$2:$N$5000,11,FALSE)</f>
        <v>19.104057999999998</v>
      </c>
    </row>
    <row r="2026" spans="1:13">
      <c r="A2026" s="529"/>
      <c r="B2026" s="529"/>
      <c r="C2026" s="401" t="s">
        <v>4954</v>
      </c>
      <c r="D2026" s="221" t="str">
        <f>VLOOKUP(C2026,Hoja2!$D$2:$N$5000,2,FALSE)</f>
        <v>Pesquería</v>
      </c>
      <c r="E2026" s="215">
        <f>VLOOKUP(C2026,Hoja2!$D$2:$N$5000,3,FALSE)</f>
        <v>1</v>
      </c>
      <c r="F2026" s="217">
        <f>VLOOKUP(C2026,Hoja2!$D$2:$N$5000,4,FALSE)</f>
        <v>43678</v>
      </c>
      <c r="G2026" s="217">
        <f>VLOOKUP(C2026,Hoja2!$D$2:$N$5000,5,FALSE)</f>
        <v>44926</v>
      </c>
      <c r="H2026" s="218">
        <f>VLOOKUP(C2026,Hoja2!$D$2:$N$5000,6,FALSE)</f>
        <v>0.20671700000000001</v>
      </c>
      <c r="I2026" s="218">
        <f>VLOOKUP(C2026,Hoja2!$D$2:$N$5000,7,FALSE)</f>
        <v>0.55858600000000003</v>
      </c>
      <c r="J2026" s="218">
        <f>VLOOKUP(C2026,Hoja2!$D$2:$N$5000,8,FALSE)</f>
        <v>0.43635439999999998</v>
      </c>
      <c r="K2026" s="218">
        <f>VLOOKUP(C2026,Hoja2!$D$2:$N$5000,9,FALSE)</f>
        <v>0.41899999999999998</v>
      </c>
      <c r="L2026" s="218">
        <f>VLOOKUP(C2026,Hoja2!$D$2:$N$5000,10,FALSE)</f>
        <v>181.34379999999999</v>
      </c>
      <c r="M2026" s="218">
        <f>VLOOKUP(C2026,Hoja2!$D$2:$N$5000,11,FALSE)</f>
        <v>20.028335999999999</v>
      </c>
    </row>
    <row r="2027" spans="1:13">
      <c r="A2027" s="529"/>
      <c r="B2027" s="529"/>
      <c r="C2027" s="401" t="s">
        <v>745</v>
      </c>
      <c r="D2027" s="221" t="str">
        <f>VLOOKUP(C2027,Hoja2!$D$2:$N$5000,2,FALSE)</f>
        <v>Alimentos</v>
      </c>
      <c r="E2027" s="215">
        <f>VLOOKUP(C2027,Hoja2!$D$2:$N$5000,3,FALSE)</f>
        <v>1</v>
      </c>
      <c r="F2027" s="217">
        <f>VLOOKUP(C2027,Hoja2!$D$2:$N$5000,4,FALSE)</f>
        <v>42461</v>
      </c>
      <c r="G2027" s="217">
        <f>VLOOKUP(C2027,Hoja2!$D$2:$N$5000,5,FALSE)</f>
        <v>43555</v>
      </c>
      <c r="H2027" s="218">
        <f>VLOOKUP(C2027,Hoja2!$D$2:$N$5000,6,FALSE)</f>
        <v>0.16376399999999999</v>
      </c>
      <c r="I2027" s="218">
        <f>VLOOKUP(C2027,Hoja2!$D$2:$N$5000,7,FALSE)</f>
        <v>0.54014200000000001</v>
      </c>
      <c r="J2027" s="218">
        <f>VLOOKUP(C2027,Hoja2!$D$2:$N$5000,8,FALSE)</f>
        <v>2.8680463999999999</v>
      </c>
      <c r="K2027" s="218">
        <f>VLOOKUP(C2027,Hoja2!$D$2:$N$5000,9,FALSE)</f>
        <v>2.7787999999999999</v>
      </c>
      <c r="L2027" s="218">
        <f>VLOOKUP(C2027,Hoja2!$D$2:$N$5000,10,FALSE)</f>
        <v>1152.5704000000001</v>
      </c>
      <c r="M2027" s="218">
        <f>VLOOKUP(C2027,Hoja2!$D$2:$N$5000,11,FALSE)</f>
        <v>19.369067999999999</v>
      </c>
    </row>
    <row r="2028" spans="1:13">
      <c r="A2028" s="529"/>
      <c r="B2028" s="529"/>
      <c r="C2028" s="401" t="s">
        <v>1327</v>
      </c>
      <c r="D2028" s="221" t="str">
        <f>VLOOKUP(C2028,Hoja2!$D$2:$N$5000,2,FALSE)</f>
        <v>Pesquería</v>
      </c>
      <c r="E2028" s="215">
        <f>VLOOKUP(C2028,Hoja2!$D$2:$N$5000,3,FALSE)</f>
        <v>1</v>
      </c>
      <c r="F2028" s="217">
        <f>VLOOKUP(C2028,Hoja2!$D$2:$N$5000,4,FALSE)</f>
        <v>42614</v>
      </c>
      <c r="G2028" s="217">
        <f>VLOOKUP(C2028,Hoja2!$D$2:$N$5000,5,FALSE)</f>
        <v>43555</v>
      </c>
      <c r="H2028" s="218">
        <f>VLOOKUP(C2028,Hoja2!$D$2:$N$5000,6,FALSE)</f>
        <v>9.1790999999999998E-2</v>
      </c>
      <c r="I2028" s="218">
        <f>VLOOKUP(C2028,Hoja2!$D$2:$N$5000,7,FALSE)</f>
        <v>0.54496800000000001</v>
      </c>
      <c r="J2028" s="218">
        <f>VLOOKUP(C2028,Hoja2!$D$2:$N$5000,8,FALSE)</f>
        <v>0.37660080000000001</v>
      </c>
      <c r="K2028" s="218">
        <f>VLOOKUP(C2028,Hoja2!$D$2:$N$5000,9,FALSE)</f>
        <v>0.29049999999999998</v>
      </c>
      <c r="L2028" s="218">
        <f>VLOOKUP(C2028,Hoja2!$D$2:$N$5000,10,FALSE)</f>
        <v>152.6953</v>
      </c>
      <c r="M2028" s="218">
        <f>VLOOKUP(C2028,Hoja2!$D$2:$N$5000,11,FALSE)</f>
        <v>18.380248000000002</v>
      </c>
    </row>
    <row r="2029" spans="1:13">
      <c r="A2029" s="529"/>
      <c r="B2029" s="529"/>
      <c r="C2029" s="401" t="s">
        <v>3505</v>
      </c>
      <c r="D2029" s="221" t="str">
        <f>VLOOKUP(C2029,Hoja2!$D$2:$N$5000,2,FALSE)</f>
        <v>Otros</v>
      </c>
      <c r="E2029" s="215">
        <f>VLOOKUP(C2029,Hoja2!$D$2:$N$5000,3,FALSE)</f>
        <v>1</v>
      </c>
      <c r="F2029" s="217">
        <f>VLOOKUP(C2029,Hoja2!$D$2:$N$5000,4,FALSE)</f>
        <v>43466</v>
      </c>
      <c r="G2029" s="217">
        <f>VLOOKUP(C2029,Hoja2!$D$2:$N$5000,5,FALSE)</f>
        <v>44926</v>
      </c>
      <c r="H2029" s="218">
        <f>VLOOKUP(C2029,Hoja2!$D$2:$N$5000,6,FALSE)</f>
        <v>0.22550200000000001</v>
      </c>
      <c r="I2029" s="218">
        <f>VLOOKUP(C2029,Hoja2!$D$2:$N$5000,7,FALSE)</f>
        <v>0.59057499999999996</v>
      </c>
      <c r="J2029" s="218">
        <f>VLOOKUP(C2029,Hoja2!$D$2:$N$5000,8,FALSE)</f>
        <v>0.54737999999999998</v>
      </c>
      <c r="K2029" s="218">
        <f>VLOOKUP(C2029,Hoja2!$D$2:$N$5000,9,FALSE)</f>
        <v>0.5474</v>
      </c>
      <c r="L2029" s="218">
        <f>VLOOKUP(C2029,Hoja2!$D$2:$N$5000,10,FALSE)</f>
        <v>240.5121</v>
      </c>
      <c r="M2029" s="218">
        <f>VLOOKUP(C2029,Hoja2!$D$2:$N$5000,11,FALSE)</f>
        <v>19.683026000000002</v>
      </c>
    </row>
    <row r="2030" spans="1:13">
      <c r="A2030" s="529"/>
      <c r="B2030" s="529"/>
      <c r="C2030" s="401" t="s">
        <v>2486</v>
      </c>
      <c r="D2030" s="221" t="str">
        <f>VLOOKUP(C2030,Hoja2!$D$2:$N$5000,2,FALSE)</f>
        <v>Agroindustria</v>
      </c>
      <c r="E2030" s="215">
        <f>VLOOKUP(C2030,Hoja2!$D$2:$N$5000,3,FALSE)</f>
        <v>1</v>
      </c>
      <c r="F2030" s="217">
        <f>VLOOKUP(C2030,Hoja2!$D$2:$N$5000,4,FALSE)</f>
        <v>43040</v>
      </c>
      <c r="G2030" s="217">
        <f>VLOOKUP(C2030,Hoja2!$D$2:$N$5000,5,FALSE)</f>
        <v>43951</v>
      </c>
      <c r="H2030" s="218">
        <f>VLOOKUP(C2030,Hoja2!$D$2:$N$5000,6,FALSE)</f>
        <v>1.6709000000000002E-2</v>
      </c>
      <c r="I2030" s="218">
        <f>VLOOKUP(C2030,Hoja2!$D$2:$N$5000,7,FALSE)</f>
        <v>0.63312100000000004</v>
      </c>
      <c r="J2030" s="218">
        <f>VLOOKUP(C2030,Hoja2!$D$2:$N$5000,8,FALSE)</f>
        <v>0.210066</v>
      </c>
      <c r="K2030" s="218">
        <f>VLOOKUP(C2030,Hoja2!$D$2:$N$5000,9,FALSE)</f>
        <v>9.8900000000000002E-2</v>
      </c>
      <c r="L2030" s="218">
        <f>VLOOKUP(C2030,Hoja2!$D$2:$N$5000,10,FALSE)</f>
        <v>98.950100000000006</v>
      </c>
      <c r="M2030" s="218">
        <f>VLOOKUP(C2030,Hoja2!$D$2:$N$5000,11,FALSE)</f>
        <v>16.455786</v>
      </c>
    </row>
    <row r="2031" spans="1:13">
      <c r="A2031" s="529"/>
      <c r="B2031" s="529"/>
      <c r="C2031" s="401" t="s">
        <v>1385</v>
      </c>
      <c r="D2031" s="221" t="str">
        <f>VLOOKUP(C2031,Hoja2!$D$2:$N$5000,2,FALSE)</f>
        <v>Pesquería</v>
      </c>
      <c r="E2031" s="215">
        <f>VLOOKUP(C2031,Hoja2!$D$2:$N$5000,3,FALSE)</f>
        <v>1</v>
      </c>
      <c r="F2031" s="217">
        <f>VLOOKUP(C2031,Hoja2!$D$2:$N$5000,4,FALSE)</f>
        <v>42644</v>
      </c>
      <c r="G2031" s="217">
        <f>VLOOKUP(C2031,Hoja2!$D$2:$N$5000,5,FALSE)</f>
        <v>43830</v>
      </c>
      <c r="H2031" s="218">
        <f>VLOOKUP(C2031,Hoja2!$D$2:$N$5000,6,FALSE)</f>
        <v>0.17552200000000001</v>
      </c>
      <c r="I2031" s="218">
        <f>VLOOKUP(C2031,Hoja2!$D$2:$N$5000,7,FALSE)</f>
        <v>0.57130000000000003</v>
      </c>
      <c r="J2031" s="218">
        <f>VLOOKUP(C2031,Hoja2!$D$2:$N$5000,8,FALSE)</f>
        <v>1.1918823999999999</v>
      </c>
      <c r="K2031" s="218">
        <f>VLOOKUP(C2031,Hoja2!$D$2:$N$5000,9,FALSE)</f>
        <v>1.1317999999999999</v>
      </c>
      <c r="L2031" s="218">
        <f>VLOOKUP(C2031,Hoja2!$D$2:$N$5000,10,FALSE)</f>
        <v>506.6071</v>
      </c>
      <c r="M2031" s="218">
        <f>VLOOKUP(C2031,Hoja2!$D$2:$N$5000,11,FALSE)</f>
        <v>19.265086</v>
      </c>
    </row>
    <row r="2032" spans="1:13">
      <c r="A2032" s="529"/>
      <c r="B2032" s="529"/>
      <c r="C2032" s="401" t="s">
        <v>3048</v>
      </c>
      <c r="D2032" s="221" t="str">
        <f>VLOOKUP(C2032,Hoja2!$D$2:$N$5000,2,FALSE)</f>
        <v>Pesquería</v>
      </c>
      <c r="E2032" s="215">
        <f>VLOOKUP(C2032,Hoja2!$D$2:$N$5000,3,FALSE)</f>
        <v>1</v>
      </c>
      <c r="F2032" s="217">
        <f>VLOOKUP(C2032,Hoja2!$D$2:$N$5000,4,FALSE)</f>
        <v>43101</v>
      </c>
      <c r="G2032" s="217">
        <f>VLOOKUP(C2032,Hoja2!$D$2:$N$5000,5,FALSE)</f>
        <v>44196</v>
      </c>
      <c r="H2032" s="218">
        <f>VLOOKUP(C2032,Hoja2!$D$2:$N$5000,6,FALSE)</f>
        <v>0.17544999999999999</v>
      </c>
      <c r="I2032" s="218">
        <f>VLOOKUP(C2032,Hoja2!$D$2:$N$5000,7,FALSE)</f>
        <v>0.124761</v>
      </c>
      <c r="J2032" s="218">
        <f>VLOOKUP(C2032,Hoja2!$D$2:$N$5000,8,FALSE)</f>
        <v>0.44736199999999998</v>
      </c>
      <c r="K2032" s="218">
        <f>VLOOKUP(C2032,Hoja2!$D$2:$N$5000,9,FALSE)</f>
        <v>0.39439999999999997</v>
      </c>
      <c r="L2032" s="218">
        <f>VLOOKUP(C2032,Hoja2!$D$2:$N$5000,10,FALSE)</f>
        <v>41.525199999999998</v>
      </c>
      <c r="M2032" s="218">
        <f>VLOOKUP(C2032,Hoja2!$D$2:$N$5000,11,FALSE)</f>
        <v>35.426338999999999</v>
      </c>
    </row>
    <row r="2033" spans="1:13">
      <c r="A2033" s="529"/>
      <c r="B2033" s="529"/>
      <c r="C2033" s="401" t="s">
        <v>4828</v>
      </c>
      <c r="D2033" s="221" t="str">
        <f>VLOOKUP(C2033,Hoja2!$D$2:$N$5000,2,FALSE)</f>
        <v>Agroindustria</v>
      </c>
      <c r="E2033" s="215">
        <f>VLOOKUP(C2033,Hoja2!$D$2:$N$5000,3,FALSE)</f>
        <v>1</v>
      </c>
      <c r="F2033" s="217">
        <f>VLOOKUP(C2033,Hoja2!$D$2:$N$5000,4,FALSE)</f>
        <v>43617</v>
      </c>
      <c r="G2033" s="217">
        <f>VLOOKUP(C2033,Hoja2!$D$2:$N$5000,5,FALSE)</f>
        <v>45291</v>
      </c>
      <c r="H2033" s="218">
        <f>VLOOKUP(C2033,Hoja2!$D$2:$N$5000,6,FALSE)</f>
        <v>0.21296899999999999</v>
      </c>
      <c r="I2033" s="218">
        <f>VLOOKUP(C2033,Hoja2!$D$2:$N$5000,7,FALSE)</f>
        <v>0.45960699999999999</v>
      </c>
      <c r="J2033" s="218">
        <f>VLOOKUP(C2033,Hoja2!$D$2:$N$5000,8,FALSE)</f>
        <v>0.1603908</v>
      </c>
      <c r="K2033" s="218">
        <f>VLOOKUP(C2033,Hoja2!$D$2:$N$5000,9,FALSE)</f>
        <v>0.1293</v>
      </c>
      <c r="L2033" s="218">
        <f>VLOOKUP(C2033,Hoja2!$D$2:$N$5000,10,FALSE)</f>
        <v>54.845399999999998</v>
      </c>
      <c r="M2033" s="218">
        <f>VLOOKUP(C2033,Hoja2!$D$2:$N$5000,11,FALSE)</f>
        <v>19.511012999999998</v>
      </c>
    </row>
    <row r="2034" spans="1:13">
      <c r="A2034" s="529"/>
      <c r="B2034" s="529"/>
      <c r="C2034" s="401" t="s">
        <v>1619</v>
      </c>
      <c r="D2034" s="221" t="str">
        <f>VLOOKUP(C2034,Hoja2!$D$2:$N$5000,2,FALSE)</f>
        <v>Pesquería</v>
      </c>
      <c r="E2034" s="215">
        <f>VLOOKUP(C2034,Hoja2!$D$2:$N$5000,3,FALSE)</f>
        <v>1</v>
      </c>
      <c r="F2034" s="217">
        <f>VLOOKUP(C2034,Hoja2!$D$2:$N$5000,4,FALSE)</f>
        <v>42705</v>
      </c>
      <c r="G2034" s="217">
        <f>VLOOKUP(C2034,Hoja2!$D$2:$N$5000,5,FALSE)</f>
        <v>43830</v>
      </c>
      <c r="H2034" s="218">
        <f>VLOOKUP(C2034,Hoja2!$D$2:$N$5000,6,FALSE)</f>
        <v>0.102728</v>
      </c>
      <c r="I2034" s="218">
        <f>VLOOKUP(C2034,Hoja2!$D$2:$N$5000,7,FALSE)</f>
        <v>0.54022199999999998</v>
      </c>
      <c r="J2034" s="218">
        <f>VLOOKUP(C2034,Hoja2!$D$2:$N$5000,8,FALSE)</f>
        <v>0.71164879999999997</v>
      </c>
      <c r="K2034" s="218">
        <f>VLOOKUP(C2034,Hoja2!$D$2:$N$5000,9,FALSE)</f>
        <v>0.69889999999999997</v>
      </c>
      <c r="L2034" s="218">
        <f>VLOOKUP(C2034,Hoja2!$D$2:$N$5000,10,FALSE)</f>
        <v>286.02960000000002</v>
      </c>
      <c r="M2034" s="218">
        <f>VLOOKUP(C2034,Hoja2!$D$2:$N$5000,11,FALSE)</f>
        <v>17.716957000000001</v>
      </c>
    </row>
    <row r="2035" spans="1:13">
      <c r="A2035" s="529"/>
      <c r="B2035" s="529"/>
      <c r="C2035" s="401" t="s">
        <v>2415</v>
      </c>
      <c r="D2035" s="221" t="str">
        <f>VLOOKUP(C2035,Hoja2!$D$2:$N$5000,2,FALSE)</f>
        <v>Agroindustria</v>
      </c>
      <c r="E2035" s="215">
        <f>VLOOKUP(C2035,Hoja2!$D$2:$N$5000,3,FALSE)</f>
        <v>1</v>
      </c>
      <c r="F2035" s="217">
        <f>VLOOKUP(C2035,Hoja2!$D$2:$N$5000,4,FALSE)</f>
        <v>43009</v>
      </c>
      <c r="G2035" s="217">
        <f>VLOOKUP(C2035,Hoja2!$D$2:$N$5000,5,FALSE)</f>
        <v>44196</v>
      </c>
      <c r="H2035" s="218">
        <f>VLOOKUP(C2035,Hoja2!$D$2:$N$5000,6,FALSE)</f>
        <v>0.19676399999999999</v>
      </c>
      <c r="I2035" s="218">
        <f>VLOOKUP(C2035,Hoja2!$D$2:$N$5000,7,FALSE)</f>
        <v>0.390511</v>
      </c>
      <c r="J2035" s="218">
        <f>VLOOKUP(C2035,Hoja2!$D$2:$N$5000,8,FALSE)</f>
        <v>0.47163640000000001</v>
      </c>
      <c r="K2035" s="218">
        <f>VLOOKUP(C2035,Hoja2!$D$2:$N$5000,9,FALSE)</f>
        <v>0.41599999999999998</v>
      </c>
      <c r="L2035" s="218">
        <f>VLOOKUP(C2035,Hoja2!$D$2:$N$5000,10,FALSE)</f>
        <v>137.02959999999999</v>
      </c>
      <c r="M2035" s="218">
        <f>VLOOKUP(C2035,Hoja2!$D$2:$N$5000,11,FALSE)</f>
        <v>19.616909</v>
      </c>
    </row>
    <row r="2036" spans="1:13">
      <c r="A2036" s="529"/>
      <c r="B2036" s="529"/>
      <c r="C2036" s="401" t="s">
        <v>904</v>
      </c>
      <c r="D2036" s="221" t="str">
        <f>VLOOKUP(C2036,Hoja2!$D$2:$N$5000,2,FALSE)</f>
        <v>Otros</v>
      </c>
      <c r="E2036" s="215">
        <f>VLOOKUP(C2036,Hoja2!$D$2:$N$5000,3,FALSE)</f>
        <v>1</v>
      </c>
      <c r="F2036" s="217">
        <f>VLOOKUP(C2036,Hoja2!$D$2:$N$5000,4,FALSE)</f>
        <v>42552</v>
      </c>
      <c r="G2036" s="217">
        <f>VLOOKUP(C2036,Hoja2!$D$2:$N$5000,5,FALSE)</f>
        <v>43921</v>
      </c>
      <c r="H2036" s="218">
        <f>VLOOKUP(C2036,Hoja2!$D$2:$N$5000,6,FALSE)</f>
        <v>0.25264700000000001</v>
      </c>
      <c r="I2036" s="218">
        <f>VLOOKUP(C2036,Hoja2!$D$2:$N$5000,7,FALSE)</f>
        <v>0.57068399999999997</v>
      </c>
      <c r="J2036" s="218">
        <f>VLOOKUP(C2036,Hoja2!$D$2:$N$5000,8,FALSE)</f>
        <v>0.16067119999999999</v>
      </c>
      <c r="K2036" s="218">
        <f>VLOOKUP(C2036,Hoja2!$D$2:$N$5000,9,FALSE)</f>
        <v>0.1731</v>
      </c>
      <c r="L2036" s="218">
        <f>VLOOKUP(C2036,Hoja2!$D$2:$N$5000,10,FALSE)</f>
        <v>68.219300000000004</v>
      </c>
      <c r="M2036" s="218">
        <f>VLOOKUP(C2036,Hoja2!$D$2:$N$5000,11,FALSE)</f>
        <v>20.372160000000001</v>
      </c>
    </row>
    <row r="2037" spans="1:13">
      <c r="A2037" s="529"/>
      <c r="B2037" s="529"/>
      <c r="C2037" s="401" t="s">
        <v>7401</v>
      </c>
      <c r="D2037" s="221" t="str">
        <f>VLOOKUP(C2037,Hoja2!$D$2:$N$5000,2,FALSE)</f>
        <v>Agroindustria</v>
      </c>
      <c r="E2037" s="215">
        <f>VLOOKUP(C2037,Hoja2!$D$2:$N$5000,3,FALSE)</f>
        <v>1</v>
      </c>
      <c r="F2037" s="217">
        <f>VLOOKUP(C2037,Hoja2!$D$2:$N$5000,4,FALSE)</f>
        <v>44470</v>
      </c>
      <c r="G2037" s="217">
        <f>VLOOKUP(C2037,Hoja2!$D$2:$N$5000,5,FALSE)</f>
        <v>45657</v>
      </c>
      <c r="H2037" s="218">
        <f>VLOOKUP(C2037,Hoja2!$D$2:$N$5000,6,FALSE)</f>
        <v>0.20771899999999999</v>
      </c>
      <c r="I2037" s="218">
        <f>VLOOKUP(C2037,Hoja2!$D$2:$N$5000,7,FALSE)</f>
        <v>0.398061</v>
      </c>
      <c r="J2037" s="218">
        <f>VLOOKUP(C2037,Hoja2!$D$2:$N$5000,8,FALSE)</f>
        <v>0.91159000000000001</v>
      </c>
      <c r="K2037" s="218">
        <f>VLOOKUP(C2037,Hoja2!$D$2:$N$5000,9,FALSE)</f>
        <v>0.69699999999999995</v>
      </c>
      <c r="L2037" s="218">
        <f>VLOOKUP(C2037,Hoja2!$D$2:$N$5000,10,FALSE)</f>
        <v>269.97430000000003</v>
      </c>
      <c r="M2037" s="218">
        <f>VLOOKUP(C2037,Hoja2!$D$2:$N$5000,11,FALSE)</f>
        <v>19.618400000000001</v>
      </c>
    </row>
    <row r="2038" spans="1:13">
      <c r="A2038" s="529"/>
      <c r="B2038" s="529"/>
      <c r="C2038" s="401" t="s">
        <v>853</v>
      </c>
      <c r="D2038" s="221" t="str">
        <f>VLOOKUP(C2038,Hoja2!$D$2:$N$5000,2,FALSE)</f>
        <v>Pesquería</v>
      </c>
      <c r="E2038" s="215">
        <f>VLOOKUP(C2038,Hoja2!$D$2:$N$5000,3,FALSE)</f>
        <v>1</v>
      </c>
      <c r="F2038" s="217">
        <f>VLOOKUP(C2038,Hoja2!$D$2:$N$5000,4,FALSE)</f>
        <v>42522</v>
      </c>
      <c r="G2038" s="217">
        <f>VLOOKUP(C2038,Hoja2!$D$2:$N$5000,5,FALSE)</f>
        <v>43830</v>
      </c>
      <c r="H2038" s="218">
        <f>VLOOKUP(C2038,Hoja2!$D$2:$N$5000,6,FALSE)</f>
        <v>0.22813800000000001</v>
      </c>
      <c r="I2038" s="218">
        <f>VLOOKUP(C2038,Hoja2!$D$2:$N$5000,7,FALSE)</f>
        <v>0.43007699999999999</v>
      </c>
      <c r="J2038" s="218">
        <f>VLOOKUP(C2038,Hoja2!$D$2:$N$5000,8,FALSE)</f>
        <v>1.2321816000000001</v>
      </c>
      <c r="K2038" s="218">
        <f>VLOOKUP(C2038,Hoja2!$D$2:$N$5000,9,FALSE)</f>
        <v>1.1926000000000001</v>
      </c>
      <c r="L2038" s="218">
        <f>VLOOKUP(C2038,Hoja2!$D$2:$N$5000,10,FALSE)</f>
        <v>394.27089999999998</v>
      </c>
      <c r="M2038" s="218">
        <f>VLOOKUP(C2038,Hoja2!$D$2:$N$5000,11,FALSE)</f>
        <v>21.410502000000001</v>
      </c>
    </row>
    <row r="2039" spans="1:13">
      <c r="A2039" s="529"/>
      <c r="B2039" s="529"/>
      <c r="C2039" s="401" t="s">
        <v>1971</v>
      </c>
      <c r="D2039" s="221" t="str">
        <f>VLOOKUP(C2039,Hoja2!$D$2:$N$5000,2,FALSE)</f>
        <v>Otros</v>
      </c>
      <c r="E2039" s="215">
        <f>VLOOKUP(C2039,Hoja2!$D$2:$N$5000,3,FALSE)</f>
        <v>1</v>
      </c>
      <c r="F2039" s="217">
        <f>VLOOKUP(C2039,Hoja2!$D$2:$N$5000,4,FALSE)</f>
        <v>42826</v>
      </c>
      <c r="G2039" s="217">
        <f>VLOOKUP(C2039,Hoja2!$D$2:$N$5000,5,FALSE)</f>
        <v>44561</v>
      </c>
      <c r="H2039" s="218">
        <f>VLOOKUP(C2039,Hoja2!$D$2:$N$5000,6,FALSE)</f>
        <v>0.17136100000000001</v>
      </c>
      <c r="I2039" s="218">
        <f>VLOOKUP(C2039,Hoja2!$D$2:$N$5000,7,FALSE)</f>
        <v>0.25240299999999999</v>
      </c>
      <c r="J2039" s="218">
        <f>VLOOKUP(C2039,Hoja2!$D$2:$N$5000,8,FALSE)</f>
        <v>0.22174479999999999</v>
      </c>
      <c r="K2039" s="218">
        <f>VLOOKUP(C2039,Hoja2!$D$2:$N$5000,9,FALSE)</f>
        <v>0.154</v>
      </c>
      <c r="L2039" s="218">
        <f>VLOOKUP(C2039,Hoja2!$D$2:$N$5000,10,FALSE)</f>
        <v>41.641100000000002</v>
      </c>
      <c r="M2039" s="218">
        <f>VLOOKUP(C2039,Hoja2!$D$2:$N$5000,11,FALSE)</f>
        <v>25.804751</v>
      </c>
    </row>
    <row r="2040" spans="1:13">
      <c r="A2040" s="529"/>
      <c r="B2040" s="529"/>
      <c r="C2040" s="401" t="s">
        <v>5089</v>
      </c>
      <c r="D2040" s="221" t="str">
        <f>VLOOKUP(C2040,Hoja2!$D$2:$N$5000,2,FALSE)</f>
        <v>Pesquería</v>
      </c>
      <c r="E2040" s="215">
        <f>VLOOKUP(C2040,Hoja2!$D$2:$N$5000,3,FALSE)</f>
        <v>1</v>
      </c>
      <c r="F2040" s="217">
        <f>VLOOKUP(C2040,Hoja2!$D$2:$N$5000,4,FALSE)</f>
        <v>42979</v>
      </c>
      <c r="G2040" s="217">
        <f>VLOOKUP(C2040,Hoja2!$D$2:$N$5000,5,FALSE)</f>
        <v>44561</v>
      </c>
      <c r="H2040" s="218">
        <f>VLOOKUP(C2040,Hoja2!$D$2:$N$5000,6,FALSE)</f>
        <v>0.21787699999999999</v>
      </c>
      <c r="I2040" s="218">
        <f>VLOOKUP(C2040,Hoja2!$D$2:$N$5000,7,FALSE)</f>
        <v>0.63691699999999996</v>
      </c>
      <c r="J2040" s="218">
        <f>VLOOKUP(C2040,Hoja2!$D$2:$N$5000,8,FALSE)</f>
        <v>0.34560000000000002</v>
      </c>
      <c r="K2040" s="218">
        <f>VLOOKUP(C2040,Hoja2!$D$2:$N$5000,9,FALSE)</f>
        <v>0.26490000000000002</v>
      </c>
      <c r="L2040" s="218">
        <f>VLOOKUP(C2040,Hoja2!$D$2:$N$5000,10,FALSE)</f>
        <v>163.76820000000001</v>
      </c>
      <c r="M2040" s="218">
        <f>VLOOKUP(C2040,Hoja2!$D$2:$N$5000,11,FALSE)</f>
        <v>17.347218999999999</v>
      </c>
    </row>
    <row r="2041" spans="1:13">
      <c r="A2041" s="529"/>
      <c r="B2041" s="529"/>
      <c r="C2041" s="401" t="s">
        <v>3507</v>
      </c>
      <c r="D2041" s="221" t="str">
        <f>VLOOKUP(C2041,Hoja2!$D$2:$N$5000,2,FALSE)</f>
        <v>Pesquería</v>
      </c>
      <c r="E2041" s="215">
        <f>VLOOKUP(C2041,Hoja2!$D$2:$N$5000,3,FALSE)</f>
        <v>1</v>
      </c>
      <c r="F2041" s="217">
        <f>VLOOKUP(C2041,Hoja2!$D$2:$N$5000,4,FALSE)</f>
        <v>43466</v>
      </c>
      <c r="G2041" s="217">
        <f>VLOOKUP(C2041,Hoja2!$D$2:$N$5000,5,FALSE)</f>
        <v>44926</v>
      </c>
      <c r="H2041" s="218">
        <f>VLOOKUP(C2041,Hoja2!$D$2:$N$5000,6,FALSE)</f>
        <v>7.6787999999999995E-2</v>
      </c>
      <c r="I2041" s="218">
        <f>VLOOKUP(C2041,Hoja2!$D$2:$N$5000,7,FALSE)</f>
        <v>0.16580900000000001</v>
      </c>
      <c r="J2041" s="218">
        <f>VLOOKUP(C2041,Hoja2!$D$2:$N$5000,8,FALSE)</f>
        <v>0.56912759999999996</v>
      </c>
      <c r="K2041" s="218">
        <f>VLOOKUP(C2041,Hoja2!$D$2:$N$5000,9,FALSE)</f>
        <v>0.22869999999999999</v>
      </c>
      <c r="L2041" s="218">
        <f>VLOOKUP(C2041,Hoja2!$D$2:$N$5000,10,FALSE)</f>
        <v>70.208799999999997</v>
      </c>
      <c r="M2041" s="218">
        <f>VLOOKUP(C2041,Hoja2!$D$2:$N$5000,11,FALSE)</f>
        <v>22.468050999999999</v>
      </c>
    </row>
    <row r="2042" spans="1:13">
      <c r="A2042" s="529"/>
      <c r="B2042" s="529"/>
      <c r="C2042" s="401" t="s">
        <v>5880</v>
      </c>
      <c r="D2042" s="221" t="str">
        <f>VLOOKUP(C2042,Hoja2!$D$2:$N$5000,2,FALSE)</f>
        <v>Otros</v>
      </c>
      <c r="E2042" s="215">
        <f>VLOOKUP(C2042,Hoja2!$D$2:$N$5000,3,FALSE)</f>
        <v>1</v>
      </c>
      <c r="F2042" s="217">
        <f>VLOOKUP(C2042,Hoja2!$D$2:$N$5000,4,FALSE)</f>
        <v>43800</v>
      </c>
      <c r="G2042" s="217">
        <f>VLOOKUP(C2042,Hoja2!$D$2:$N$5000,5,FALSE)</f>
        <v>45657</v>
      </c>
      <c r="H2042" s="218">
        <f>VLOOKUP(C2042,Hoja2!$D$2:$N$5000,6,FALSE)</f>
        <v>0.164744</v>
      </c>
      <c r="I2042" s="218">
        <f>VLOOKUP(C2042,Hoja2!$D$2:$N$5000,7,FALSE)</f>
        <v>2.4995E-2</v>
      </c>
      <c r="J2042" s="218">
        <f>VLOOKUP(C2042,Hoja2!$D$2:$N$5000,8,FALSE)</f>
        <v>0.28054560000000001</v>
      </c>
      <c r="K2042" s="218">
        <f>VLOOKUP(C2042,Hoja2!$D$2:$N$5000,9,FALSE)</f>
        <v>1.26E-2</v>
      </c>
      <c r="L2042" s="218">
        <f>VLOOKUP(C2042,Hoja2!$D$2:$N$5000,10,FALSE)</f>
        <v>5.2171000000000003</v>
      </c>
      <c r="M2042" s="218">
        <f>VLOOKUP(C2042,Hoja2!$D$2:$N$5000,11,FALSE)</f>
        <v>21.429078000000001</v>
      </c>
    </row>
    <row r="2043" spans="1:13">
      <c r="A2043" s="529"/>
      <c r="B2043" s="529"/>
      <c r="C2043" s="401" t="s">
        <v>6260</v>
      </c>
      <c r="D2043" s="221" t="str">
        <f>VLOOKUP(C2043,Hoja2!$D$2:$N$5000,2,FALSE)</f>
        <v>Otros</v>
      </c>
      <c r="E2043" s="215">
        <f>VLOOKUP(C2043,Hoja2!$D$2:$N$5000,3,FALSE)</f>
        <v>1</v>
      </c>
      <c r="F2043" s="217" t="str">
        <f>VLOOKUP(C2043,Hoja2!$D$2:$N$5000,4,FALSE)</f>
        <v>-</v>
      </c>
      <c r="G2043" s="217" t="str">
        <f>VLOOKUP(C2043,Hoja2!$D$2:$N$5000,5,FALSE)</f>
        <v>-</v>
      </c>
      <c r="H2043" s="218">
        <f>VLOOKUP(C2043,Hoja2!$D$2:$N$5000,6,FALSE)</f>
        <v>0.22670699999999999</v>
      </c>
      <c r="I2043" s="218">
        <f>VLOOKUP(C2043,Hoja2!$D$2:$N$5000,7,FALSE)</f>
        <v>0.46213900000000002</v>
      </c>
      <c r="J2043" s="218">
        <f>VLOOKUP(C2043,Hoja2!$D$2:$N$5000,8,FALSE)</f>
        <v>0.49640840000000003</v>
      </c>
      <c r="K2043" s="218">
        <f>VLOOKUP(C2043,Hoja2!$D$2:$N$5000,9,FALSE)</f>
        <v>0.46710000000000002</v>
      </c>
      <c r="L2043" s="218">
        <f>VLOOKUP(C2043,Hoja2!$D$2:$N$5000,10,FALSE)</f>
        <v>170.68109999999999</v>
      </c>
      <c r="M2043" s="218">
        <f>VLOOKUP(C2043,Hoja2!$D$2:$N$5000,11,FALSE)</f>
        <v>20.849827999999999</v>
      </c>
    </row>
    <row r="2044" spans="1:13">
      <c r="A2044" s="529"/>
      <c r="B2044" s="529"/>
      <c r="C2044" s="401" t="s">
        <v>6600</v>
      </c>
      <c r="D2044" s="221" t="str">
        <f>VLOOKUP(C2044,Hoja2!$D$2:$N$5000,2,FALSE)</f>
        <v>Agroindustria</v>
      </c>
      <c r="E2044" s="215">
        <f>VLOOKUP(C2044,Hoja2!$D$2:$N$5000,3,FALSE)</f>
        <v>1</v>
      </c>
      <c r="F2044" s="217">
        <f>VLOOKUP(C2044,Hoja2!$D$2:$N$5000,4,FALSE)</f>
        <v>44105</v>
      </c>
      <c r="G2044" s="217">
        <f>VLOOKUP(C2044,Hoja2!$D$2:$N$5000,5,FALSE)</f>
        <v>45291</v>
      </c>
      <c r="H2044" s="218">
        <f>VLOOKUP(C2044,Hoja2!$D$2:$N$5000,6,FALSE)</f>
        <v>0.24068000000000001</v>
      </c>
      <c r="I2044" s="218">
        <f>VLOOKUP(C2044,Hoja2!$D$2:$N$5000,7,FALSE)</f>
        <v>0.48161399999999999</v>
      </c>
      <c r="J2044" s="218">
        <f>VLOOKUP(C2044,Hoja2!$D$2:$N$5000,8,FALSE)</f>
        <v>1.4874532</v>
      </c>
      <c r="K2044" s="218">
        <f>VLOOKUP(C2044,Hoja2!$D$2:$N$5000,9,FALSE)</f>
        <v>1.4450000000000001</v>
      </c>
      <c r="L2044" s="218">
        <f>VLOOKUP(C2044,Hoja2!$D$2:$N$5000,10,FALSE)</f>
        <v>532.98559999999998</v>
      </c>
      <c r="M2044" s="218">
        <f>VLOOKUP(C2044,Hoja2!$D$2:$N$5000,11,FALSE)</f>
        <v>20.788608</v>
      </c>
    </row>
    <row r="2045" spans="1:13" s="361" customFormat="1">
      <c r="A2045" s="529"/>
      <c r="B2045" s="529"/>
      <c r="C2045" s="401" t="s">
        <v>2787</v>
      </c>
      <c r="D2045" s="369" t="str">
        <f>VLOOKUP(C2045,Hoja2!$D$2:$N$5000,2,FALSE)</f>
        <v>Alimentos</v>
      </c>
      <c r="E2045" s="364">
        <f>VLOOKUP(C2045,Hoja2!$D$2:$N$5000,3,FALSE)</f>
        <v>1</v>
      </c>
      <c r="F2045" s="366">
        <f>VLOOKUP(C2045,Hoja2!$D$2:$N$5000,4,FALSE)</f>
        <v>43160</v>
      </c>
      <c r="G2045" s="366">
        <f>VLOOKUP(C2045,Hoja2!$D$2:$N$5000,5,FALSE)</f>
        <v>44926</v>
      </c>
      <c r="H2045" s="367">
        <f>VLOOKUP(C2045,Hoja2!$D$2:$N$5000,6,FALSE)</f>
        <v>0.19530700000000001</v>
      </c>
      <c r="I2045" s="367">
        <f>VLOOKUP(C2045,Hoja2!$D$2:$N$5000,7,FALSE)</f>
        <v>0.29275400000000001</v>
      </c>
      <c r="J2045" s="367">
        <f>VLOOKUP(C2045,Hoja2!$D$2:$N$5000,8,FALSE)</f>
        <v>8.6520399999999997E-2</v>
      </c>
      <c r="K2045" s="367">
        <f>VLOOKUP(C2045,Hoja2!$D$2:$N$5000,9,FALSE)</f>
        <v>6.6199999999999995E-2</v>
      </c>
      <c r="L2045" s="367">
        <f>VLOOKUP(C2045,Hoja2!$D$2:$N$5000,10,FALSE)</f>
        <v>18.844999999999999</v>
      </c>
      <c r="M2045" s="367">
        <f>VLOOKUP(C2045,Hoja2!$D$2:$N$5000,11,FALSE)</f>
        <v>22.480343999999999</v>
      </c>
    </row>
    <row r="2046" spans="1:13" s="361" customFormat="1">
      <c r="A2046" s="529"/>
      <c r="B2046" s="529"/>
      <c r="C2046" s="401" t="s">
        <v>2789</v>
      </c>
      <c r="D2046" s="369" t="str">
        <f>VLOOKUP(C2046,Hoja2!$D$2:$N$5000,2,FALSE)</f>
        <v>Alimentos</v>
      </c>
      <c r="E2046" s="364">
        <f>VLOOKUP(C2046,Hoja2!$D$2:$N$5000,3,FALSE)</f>
        <v>1</v>
      </c>
      <c r="F2046" s="366">
        <f>VLOOKUP(C2046,Hoja2!$D$2:$N$5000,4,FALSE)</f>
        <v>43160</v>
      </c>
      <c r="G2046" s="366">
        <f>VLOOKUP(C2046,Hoja2!$D$2:$N$5000,5,FALSE)</f>
        <v>44926</v>
      </c>
      <c r="H2046" s="367">
        <f>VLOOKUP(C2046,Hoja2!$D$2:$N$5000,6,FALSE)</f>
        <v>0.20560700000000001</v>
      </c>
      <c r="I2046" s="367">
        <f>VLOOKUP(C2046,Hoja2!$D$2:$N$5000,7,FALSE)</f>
        <v>0.40374900000000002</v>
      </c>
      <c r="J2046" s="367">
        <f>VLOOKUP(C2046,Hoja2!$D$2:$N$5000,8,FALSE)</f>
        <v>0.20438239999999999</v>
      </c>
      <c r="K2046" s="367">
        <f>VLOOKUP(C2046,Hoja2!$D$2:$N$5000,9,FALSE)</f>
        <v>0.188</v>
      </c>
      <c r="L2046" s="367">
        <f>VLOOKUP(C2046,Hoja2!$D$2:$N$5000,10,FALSE)</f>
        <v>61.394300000000001</v>
      </c>
      <c r="M2046" s="367">
        <f>VLOOKUP(C2046,Hoja2!$D$2:$N$5000,11,FALSE)</f>
        <v>21.400029</v>
      </c>
    </row>
    <row r="2047" spans="1:13" s="361" customFormat="1">
      <c r="A2047" s="529"/>
      <c r="B2047" s="529"/>
      <c r="C2047" s="401" t="s">
        <v>5982</v>
      </c>
      <c r="D2047" s="369" t="str">
        <f>VLOOKUP(C2047,Hoja2!$D$2:$N$5000,2,FALSE)</f>
        <v>Agroindustria</v>
      </c>
      <c r="E2047" s="364">
        <f>VLOOKUP(C2047,Hoja2!$D$2:$N$5000,3,FALSE)</f>
        <v>1</v>
      </c>
      <c r="F2047" s="366">
        <f>VLOOKUP(C2047,Hoja2!$D$2:$N$5000,4,FALSE)</f>
        <v>43831</v>
      </c>
      <c r="G2047" s="366">
        <f>VLOOKUP(C2047,Hoja2!$D$2:$N$5000,5,FALSE)</f>
        <v>44926</v>
      </c>
      <c r="H2047" s="367">
        <f>VLOOKUP(C2047,Hoja2!$D$2:$N$5000,6,FALSE)</f>
        <v>0.201825</v>
      </c>
      <c r="I2047" s="367">
        <f>VLOOKUP(C2047,Hoja2!$D$2:$N$5000,7,FALSE)</f>
        <v>0.55709699999999995</v>
      </c>
      <c r="J2047" s="367">
        <f>VLOOKUP(C2047,Hoja2!$D$2:$N$5000,8,FALSE)</f>
        <v>0.114292</v>
      </c>
      <c r="K2047" s="367">
        <f>VLOOKUP(C2047,Hoja2!$D$2:$N$5000,9,FALSE)</f>
        <v>9.3299999999999994E-2</v>
      </c>
      <c r="L2047" s="367">
        <f>VLOOKUP(C2047,Hoja2!$D$2:$N$5000,10,FALSE)</f>
        <v>47.3718</v>
      </c>
      <c r="M2047" s="367">
        <f>VLOOKUP(C2047,Hoja2!$D$2:$N$5000,11,FALSE)</f>
        <v>18.780954000000001</v>
      </c>
    </row>
    <row r="2048" spans="1:13" s="361" customFormat="1">
      <c r="A2048" s="529"/>
      <c r="B2048" s="529"/>
      <c r="C2048" s="401" t="s">
        <v>4787</v>
      </c>
      <c r="D2048" s="369" t="str">
        <f>VLOOKUP(C2048,Hoja2!$D$2:$N$5000,2,FALSE)</f>
        <v>Agroindustria</v>
      </c>
      <c r="E2048" s="364">
        <f>VLOOKUP(C2048,Hoja2!$D$2:$N$5000,3,FALSE)</f>
        <v>1</v>
      </c>
      <c r="F2048" s="366">
        <f>VLOOKUP(C2048,Hoja2!$D$2:$N$5000,4,FALSE)</f>
        <v>43586</v>
      </c>
      <c r="G2048" s="366">
        <f>VLOOKUP(C2048,Hoja2!$D$2:$N$5000,5,FALSE)</f>
        <v>44926</v>
      </c>
      <c r="H2048" s="367">
        <f>VLOOKUP(C2048,Hoja2!$D$2:$N$5000,6,FALSE)</f>
        <v>0.17521300000000001</v>
      </c>
      <c r="I2048" s="367">
        <f>VLOOKUP(C2048,Hoja2!$D$2:$N$5000,7,FALSE)</f>
        <v>0.351989</v>
      </c>
      <c r="J2048" s="367">
        <f>VLOOKUP(C2048,Hoja2!$D$2:$N$5000,8,FALSE)</f>
        <v>0.95102640000000005</v>
      </c>
      <c r="K2048" s="367">
        <f>VLOOKUP(C2048,Hoja2!$D$2:$N$5000,9,FALSE)</f>
        <v>0.7944</v>
      </c>
      <c r="L2048" s="367">
        <f>VLOOKUP(C2048,Hoja2!$D$2:$N$5000,10,FALSE)</f>
        <v>249.05510000000001</v>
      </c>
      <c r="M2048" s="367">
        <f>VLOOKUP(C2048,Hoja2!$D$2:$N$5000,11,FALSE)</f>
        <v>21.705604000000001</v>
      </c>
    </row>
    <row r="2049" spans="1:13" s="361" customFormat="1">
      <c r="A2049" s="529"/>
      <c r="B2049" s="529"/>
      <c r="C2049" s="401" t="s">
        <v>5872</v>
      </c>
      <c r="D2049" s="369" t="str">
        <f>VLOOKUP(C2049,Hoja2!$D$2:$N$5000,2,FALSE)</f>
        <v>Otros</v>
      </c>
      <c r="E2049" s="364">
        <f>VLOOKUP(C2049,Hoja2!$D$2:$N$5000,3,FALSE)</f>
        <v>1</v>
      </c>
      <c r="F2049" s="366">
        <f>VLOOKUP(C2049,Hoja2!$D$2:$N$5000,4,FALSE)</f>
        <v>43800</v>
      </c>
      <c r="G2049" s="366">
        <f>VLOOKUP(C2049,Hoja2!$D$2:$N$5000,5,FALSE)</f>
        <v>44561</v>
      </c>
      <c r="H2049" s="367">
        <f>VLOOKUP(C2049,Hoja2!$D$2:$N$5000,6,FALSE)</f>
        <v>0.11579200000000001</v>
      </c>
      <c r="I2049" s="367">
        <f>VLOOKUP(C2049,Hoja2!$D$2:$N$5000,7,FALSE)</f>
        <v>0.71115899999999999</v>
      </c>
      <c r="J2049" s="367">
        <f>VLOOKUP(C2049,Hoja2!$D$2:$N$5000,8,FALSE)</f>
        <v>0.28088200000000002</v>
      </c>
      <c r="K2049" s="367">
        <f>VLOOKUP(C2049,Hoja2!$D$2:$N$5000,9,FALSE)</f>
        <v>0.24429999999999999</v>
      </c>
      <c r="L2049" s="367">
        <f>VLOOKUP(C2049,Hoja2!$D$2:$N$5000,10,FALSE)</f>
        <v>148.61539999999999</v>
      </c>
      <c r="M2049" s="367">
        <f>VLOOKUP(C2049,Hoja2!$D$2:$N$5000,11,FALSE)</f>
        <v>19.090285000000002</v>
      </c>
    </row>
    <row r="2050" spans="1:13" s="361" customFormat="1">
      <c r="A2050" s="529"/>
      <c r="B2050" s="529"/>
      <c r="C2050" s="401" t="s">
        <v>5088</v>
      </c>
      <c r="D2050" s="369" t="str">
        <f>VLOOKUP(C2050,Hoja2!$D$2:$N$5000,2,FALSE)</f>
        <v>Comercio</v>
      </c>
      <c r="E2050" s="364">
        <f>VLOOKUP(C2050,Hoja2!$D$2:$N$5000,3,FALSE)</f>
        <v>1</v>
      </c>
      <c r="F2050" s="366">
        <f>VLOOKUP(C2050,Hoja2!$D$2:$N$5000,4,FALSE)</f>
        <v>42401</v>
      </c>
      <c r="G2050" s="366">
        <f>VLOOKUP(C2050,Hoja2!$D$2:$N$5000,5,FALSE)</f>
        <v>44561</v>
      </c>
      <c r="H2050" s="367">
        <f>VLOOKUP(C2050,Hoja2!$D$2:$N$5000,6,FALSE)</f>
        <v>0.22528500000000001</v>
      </c>
      <c r="I2050" s="367">
        <f>VLOOKUP(C2050,Hoja2!$D$2:$N$5000,7,FALSE)</f>
        <v>0.64496600000000004</v>
      </c>
      <c r="J2050" s="367">
        <f>VLOOKUP(C2050,Hoja2!$D$2:$N$5000,8,FALSE)</f>
        <v>0.45228000000000002</v>
      </c>
      <c r="K2050" s="367">
        <f>VLOOKUP(C2050,Hoja2!$D$2:$N$5000,9,FALSE)</f>
        <v>0.39650000000000002</v>
      </c>
      <c r="L2050" s="367">
        <f>VLOOKUP(C2050,Hoja2!$D$2:$N$5000,10,FALSE)</f>
        <v>217.02879999999999</v>
      </c>
      <c r="M2050" s="367">
        <f>VLOOKUP(C2050,Hoja2!$D$2:$N$5000,11,FALSE)</f>
        <v>17.77919</v>
      </c>
    </row>
    <row r="2051" spans="1:13" s="361" customFormat="1">
      <c r="A2051" s="529"/>
      <c r="B2051" s="529"/>
      <c r="C2051" s="401" t="s">
        <v>6047</v>
      </c>
      <c r="D2051" s="369" t="str">
        <f>VLOOKUP(C2051,Hoja2!$D$2:$N$5000,2,FALSE)</f>
        <v>Comercio</v>
      </c>
      <c r="E2051" s="364">
        <f>VLOOKUP(C2051,Hoja2!$D$2:$N$5000,3,FALSE)</f>
        <v>1</v>
      </c>
      <c r="F2051" s="366">
        <f>VLOOKUP(C2051,Hoja2!$D$2:$N$5000,4,FALSE)</f>
        <v>43831</v>
      </c>
      <c r="G2051" s="366">
        <f>VLOOKUP(C2051,Hoja2!$D$2:$N$5000,5,FALSE)</f>
        <v>45657</v>
      </c>
      <c r="H2051" s="367">
        <f>VLOOKUP(C2051,Hoja2!$D$2:$N$5000,6,FALSE)</f>
        <v>0.204152</v>
      </c>
      <c r="I2051" s="367">
        <f>VLOOKUP(C2051,Hoja2!$D$2:$N$5000,7,FALSE)</f>
        <v>0.62547200000000003</v>
      </c>
      <c r="J2051" s="367">
        <f>VLOOKUP(C2051,Hoja2!$D$2:$N$5000,8,FALSE)</f>
        <v>0.26512720000000001</v>
      </c>
      <c r="K2051" s="367">
        <f>VLOOKUP(C2051,Hoja2!$D$2:$N$5000,9,FALSE)</f>
        <v>0.2316</v>
      </c>
      <c r="L2051" s="367">
        <f>VLOOKUP(C2051,Hoja2!$D$2:$N$5000,10,FALSE)</f>
        <v>123.37739999999999</v>
      </c>
      <c r="M2051" s="367">
        <f>VLOOKUP(C2051,Hoja2!$D$2:$N$5000,11,FALSE)</f>
        <v>17.899569</v>
      </c>
    </row>
    <row r="2052" spans="1:13" s="361" customFormat="1">
      <c r="A2052" s="529"/>
      <c r="B2052" s="529"/>
      <c r="C2052" s="401" t="s">
        <v>6048</v>
      </c>
      <c r="D2052" s="369" t="str">
        <f>VLOOKUP(C2052,Hoja2!$D$2:$N$5000,2,FALSE)</f>
        <v>Comercio</v>
      </c>
      <c r="E2052" s="364">
        <f>VLOOKUP(C2052,Hoja2!$D$2:$N$5000,3,FALSE)</f>
        <v>1</v>
      </c>
      <c r="F2052" s="366">
        <f>VLOOKUP(C2052,Hoja2!$D$2:$N$5000,4,FALSE)</f>
        <v>43831</v>
      </c>
      <c r="G2052" s="366">
        <f>VLOOKUP(C2052,Hoja2!$D$2:$N$5000,5,FALSE)</f>
        <v>45657</v>
      </c>
      <c r="H2052" s="367">
        <f>VLOOKUP(C2052,Hoja2!$D$2:$N$5000,6,FALSE)</f>
        <v>0.24388199999999999</v>
      </c>
      <c r="I2052" s="367">
        <f>VLOOKUP(C2052,Hoja2!$D$2:$N$5000,7,FALSE)</f>
        <v>0.58848800000000001</v>
      </c>
      <c r="J2052" s="367">
        <f>VLOOKUP(C2052,Hoja2!$D$2:$N$5000,8,FALSE)</f>
        <v>0.31915919999999998</v>
      </c>
      <c r="K2052" s="367">
        <f>VLOOKUP(C2052,Hoja2!$D$2:$N$5000,9,FALSE)</f>
        <v>0.2838</v>
      </c>
      <c r="L2052" s="367">
        <f>VLOOKUP(C2052,Hoja2!$D$2:$N$5000,10,FALSE)</f>
        <v>139.73920000000001</v>
      </c>
      <c r="M2052" s="367">
        <f>VLOOKUP(C2052,Hoja2!$D$2:$N$5000,11,FALSE)</f>
        <v>18.268129999999999</v>
      </c>
    </row>
    <row r="2053" spans="1:13" s="361" customFormat="1">
      <c r="A2053" s="529"/>
      <c r="B2053" s="529"/>
      <c r="C2053" s="401" t="s">
        <v>6049</v>
      </c>
      <c r="D2053" s="369" t="str">
        <f>VLOOKUP(C2053,Hoja2!$D$2:$N$5000,2,FALSE)</f>
        <v>Comercio</v>
      </c>
      <c r="E2053" s="364">
        <f>VLOOKUP(C2053,Hoja2!$D$2:$N$5000,3,FALSE)</f>
        <v>1</v>
      </c>
      <c r="F2053" s="366">
        <f>VLOOKUP(C2053,Hoja2!$D$2:$N$5000,4,FALSE)</f>
        <v>43831</v>
      </c>
      <c r="G2053" s="366">
        <f>VLOOKUP(C2053,Hoja2!$D$2:$N$5000,5,FALSE)</f>
        <v>45657</v>
      </c>
      <c r="H2053" s="367">
        <f>VLOOKUP(C2053,Hoja2!$D$2:$N$5000,6,FALSE)</f>
        <v>0.216367</v>
      </c>
      <c r="I2053" s="367">
        <f>VLOOKUP(C2053,Hoja2!$D$2:$N$5000,7,FALSE)</f>
        <v>0.78096399999999999</v>
      </c>
      <c r="J2053" s="367">
        <f>VLOOKUP(C2053,Hoja2!$D$2:$N$5000,8,FALSE)</f>
        <v>0.17927999999999999</v>
      </c>
      <c r="K2053" s="367">
        <f>VLOOKUP(C2053,Hoja2!$D$2:$N$5000,9,FALSE)</f>
        <v>0.1741</v>
      </c>
      <c r="L2053" s="367">
        <f>VLOOKUP(C2053,Hoja2!$D$2:$N$5000,10,FALSE)</f>
        <v>104.1683</v>
      </c>
      <c r="M2053" s="367">
        <f>VLOOKUP(C2053,Hoja2!$D$2:$N$5000,11,FALSE)</f>
        <v>17.406186999999999</v>
      </c>
    </row>
    <row r="2054" spans="1:13">
      <c r="A2054" s="529"/>
      <c r="B2054" s="529"/>
      <c r="C2054" s="401" t="s">
        <v>6050</v>
      </c>
      <c r="D2054" s="369" t="str">
        <f>VLOOKUP(C2054,Hoja2!$D$2:$N$5000,2,FALSE)</f>
        <v>Comercio</v>
      </c>
      <c r="E2054" s="364">
        <f>VLOOKUP(C2054,Hoja2!$D$2:$N$5000,3,FALSE)</f>
        <v>1</v>
      </c>
      <c r="F2054" s="366">
        <f>VLOOKUP(C2054,Hoja2!$D$2:$N$5000,4,FALSE)</f>
        <v>43831</v>
      </c>
      <c r="G2054" s="366">
        <f>VLOOKUP(C2054,Hoja2!$D$2:$N$5000,5,FALSE)</f>
        <v>45657</v>
      </c>
      <c r="H2054" s="367">
        <f>VLOOKUP(C2054,Hoja2!$D$2:$N$5000,6,FALSE)</f>
        <v>0.176012</v>
      </c>
      <c r="I2054" s="367">
        <f>VLOOKUP(C2054,Hoja2!$D$2:$N$5000,7,FALSE)</f>
        <v>0.63536400000000004</v>
      </c>
      <c r="J2054" s="367">
        <f>VLOOKUP(C2054,Hoja2!$D$2:$N$5000,8,FALSE)</f>
        <v>0.37565399999999999</v>
      </c>
      <c r="K2054" s="367">
        <f>VLOOKUP(C2054,Hoja2!$D$2:$N$5000,9,FALSE)</f>
        <v>0.25640000000000002</v>
      </c>
      <c r="L2054" s="367">
        <f>VLOOKUP(C2054,Hoja2!$D$2:$N$5000,10,FALSE)</f>
        <v>177.57579999999999</v>
      </c>
      <c r="M2054" s="367">
        <f>VLOOKUP(C2054,Hoja2!$D$2:$N$5000,11,FALSE)</f>
        <v>16.861004999999999</v>
      </c>
    </row>
    <row r="2055" spans="1:13">
      <c r="A2055" s="529"/>
      <c r="B2055" s="529"/>
      <c r="C2055" s="401" t="s">
        <v>6051</v>
      </c>
      <c r="D2055" s="221" t="str">
        <f>VLOOKUP(C2055,Hoja2!$D$2:$N$5000,2,FALSE)</f>
        <v>Comercio</v>
      </c>
      <c r="E2055" s="215">
        <f>VLOOKUP(C2055,Hoja2!$D$2:$N$5000,3,FALSE)</f>
        <v>1</v>
      </c>
      <c r="F2055" s="217">
        <f>VLOOKUP(C2055,Hoja2!$D$2:$N$5000,4,FALSE)</f>
        <v>43831</v>
      </c>
      <c r="G2055" s="217">
        <f>VLOOKUP(C2055,Hoja2!$D$2:$N$5000,5,FALSE)</f>
        <v>45657</v>
      </c>
      <c r="H2055" s="218">
        <f>VLOOKUP(C2055,Hoja2!$D$2:$N$5000,6,FALSE)</f>
        <v>0.19930300000000001</v>
      </c>
      <c r="I2055" s="218">
        <f>VLOOKUP(C2055,Hoja2!$D$2:$N$5000,7,FALSE)</f>
        <v>0.59540199999999999</v>
      </c>
      <c r="J2055" s="218">
        <f>VLOOKUP(C2055,Hoja2!$D$2:$N$5000,8,FALSE)</f>
        <v>0.67933880000000002</v>
      </c>
      <c r="K2055" s="218">
        <f>VLOOKUP(C2055,Hoja2!$D$2:$N$5000,9,FALSE)</f>
        <v>0.62470000000000003</v>
      </c>
      <c r="L2055" s="218">
        <f>VLOOKUP(C2055,Hoja2!$D$2:$N$5000,10,FALSE)</f>
        <v>300.9332</v>
      </c>
      <c r="M2055" s="218">
        <f>VLOOKUP(C2055,Hoja2!$D$2:$N$5000,11,FALSE)</f>
        <v>18.375874</v>
      </c>
    </row>
    <row r="2056" spans="1:13">
      <c r="A2056" s="529"/>
      <c r="B2056" s="529"/>
      <c r="C2056" s="401" t="s">
        <v>1072</v>
      </c>
      <c r="D2056" s="221" t="str">
        <f>VLOOKUP(C2056,Hoja2!$D$2:$N$5000,2,FALSE)</f>
        <v>Otros</v>
      </c>
      <c r="E2056" s="215">
        <f>VLOOKUP(C2056,Hoja2!$D$2:$N$5000,3,FALSE)</f>
        <v>1</v>
      </c>
      <c r="F2056" s="217">
        <f>VLOOKUP(C2056,Hoja2!$D$2:$N$5000,4,FALSE)</f>
        <v>42583</v>
      </c>
      <c r="G2056" s="217">
        <f>VLOOKUP(C2056,Hoja2!$D$2:$N$5000,5,FALSE)</f>
        <v>43830</v>
      </c>
      <c r="H2056" s="218">
        <f>VLOOKUP(C2056,Hoja2!$D$2:$N$5000,6,FALSE)</f>
        <v>0.198765</v>
      </c>
      <c r="I2056" s="218">
        <f>VLOOKUP(C2056,Hoja2!$D$2:$N$5000,7,FALSE)</f>
        <v>0.19763800000000001</v>
      </c>
      <c r="J2056" s="218">
        <f>VLOOKUP(C2056,Hoja2!$D$2:$N$5000,8,FALSE)</f>
        <v>0.50936360000000003</v>
      </c>
      <c r="K2056" s="218">
        <f>VLOOKUP(C2056,Hoja2!$D$2:$N$5000,9,FALSE)</f>
        <v>0.24679999999999999</v>
      </c>
      <c r="L2056" s="218">
        <f>VLOOKUP(C2056,Hoja2!$D$2:$N$5000,10,FALSE)</f>
        <v>74.898399999999995</v>
      </c>
      <c r="M2056" s="218">
        <f>VLOOKUP(C2056,Hoja2!$D$2:$N$5000,11,FALSE)</f>
        <v>24.338426999999999</v>
      </c>
    </row>
    <row r="2057" spans="1:13">
      <c r="A2057" s="529"/>
      <c r="B2057" s="529"/>
      <c r="C2057" s="401" t="s">
        <v>1074</v>
      </c>
      <c r="D2057" s="221" t="str">
        <f>VLOOKUP(C2057,Hoja2!$D$2:$N$5000,2,FALSE)</f>
        <v>Otros</v>
      </c>
      <c r="E2057" s="215">
        <f>VLOOKUP(C2057,Hoja2!$D$2:$N$5000,3,FALSE)</f>
        <v>1</v>
      </c>
      <c r="F2057" s="217">
        <f>VLOOKUP(C2057,Hoja2!$D$2:$N$5000,4,FALSE)</f>
        <v>42583</v>
      </c>
      <c r="G2057" s="217">
        <f>VLOOKUP(C2057,Hoja2!$D$2:$N$5000,5,FALSE)</f>
        <v>43830</v>
      </c>
      <c r="H2057" s="218">
        <f>VLOOKUP(C2057,Hoja2!$D$2:$N$5000,6,FALSE)</f>
        <v>0.18714900000000001</v>
      </c>
      <c r="I2057" s="218">
        <f>VLOOKUP(C2057,Hoja2!$D$2:$N$5000,7,FALSE)</f>
        <v>0.116186</v>
      </c>
      <c r="J2057" s="218">
        <f>VLOOKUP(C2057,Hoja2!$D$2:$N$5000,8,FALSE)</f>
        <v>0.22696359999999999</v>
      </c>
      <c r="K2057" s="218">
        <f>VLOOKUP(C2057,Hoja2!$D$2:$N$5000,9,FALSE)</f>
        <v>0.1241</v>
      </c>
      <c r="L2057" s="218">
        <f>VLOOKUP(C2057,Hoja2!$D$2:$N$5000,10,FALSE)</f>
        <v>19.619299999999999</v>
      </c>
      <c r="M2057" s="218">
        <f>VLOOKUP(C2057,Hoja2!$D$2:$N$5000,11,FALSE)</f>
        <v>31.601993</v>
      </c>
    </row>
    <row r="2058" spans="1:13">
      <c r="A2058" s="529"/>
      <c r="B2058" s="529"/>
      <c r="C2058" s="401" t="s">
        <v>2171</v>
      </c>
      <c r="D2058" s="221" t="str">
        <f>VLOOKUP(C2058,Hoja2!$D$2:$N$5000,2,FALSE)</f>
        <v>Químicos</v>
      </c>
      <c r="E2058" s="215">
        <f>VLOOKUP(C2058,Hoja2!$D$2:$N$5000,3,FALSE)</f>
        <v>1</v>
      </c>
      <c r="F2058" s="217">
        <f>VLOOKUP(C2058,Hoja2!$D$2:$N$5000,4,FALSE)</f>
        <v>42917</v>
      </c>
      <c r="G2058" s="217">
        <f>VLOOKUP(C2058,Hoja2!$D$2:$N$5000,5,FALSE)</f>
        <v>44561</v>
      </c>
      <c r="H2058" s="218">
        <f>VLOOKUP(C2058,Hoja2!$D$2:$N$5000,6,FALSE)</f>
        <v>0.122389</v>
      </c>
      <c r="I2058" s="218">
        <f>VLOOKUP(C2058,Hoja2!$D$2:$N$5000,7,FALSE)</f>
        <v>0.214313</v>
      </c>
      <c r="J2058" s="218">
        <f>VLOOKUP(C2058,Hoja2!$D$2:$N$5000,8,FALSE)</f>
        <v>0.2319976</v>
      </c>
      <c r="K2058" s="218">
        <f>VLOOKUP(C2058,Hoja2!$D$2:$N$5000,9,FALSE)</f>
        <v>0.16950000000000001</v>
      </c>
      <c r="L2058" s="218">
        <f>VLOOKUP(C2058,Hoja2!$D$2:$N$5000,10,FALSE)</f>
        <v>36.991900000000001</v>
      </c>
      <c r="M2058" s="218">
        <f>VLOOKUP(C2058,Hoja2!$D$2:$N$5000,11,FALSE)</f>
        <v>27.713255</v>
      </c>
    </row>
    <row r="2059" spans="1:13">
      <c r="A2059" s="529"/>
      <c r="B2059" s="529"/>
      <c r="C2059" s="401" t="s">
        <v>2163</v>
      </c>
      <c r="D2059" s="221" t="str">
        <f>VLOOKUP(C2059,Hoja2!$D$2:$N$5000,2,FALSE)</f>
        <v>Agroindustria</v>
      </c>
      <c r="E2059" s="215">
        <f>VLOOKUP(C2059,Hoja2!$D$2:$N$5000,3,FALSE)</f>
        <v>1</v>
      </c>
      <c r="F2059" s="217">
        <f>VLOOKUP(C2059,Hoja2!$D$2:$N$5000,4,FALSE)</f>
        <v>42917</v>
      </c>
      <c r="G2059" s="217">
        <f>VLOOKUP(C2059,Hoja2!$D$2:$N$5000,5,FALSE)</f>
        <v>44561</v>
      </c>
      <c r="H2059" s="218">
        <f>VLOOKUP(C2059,Hoja2!$D$2:$N$5000,6,FALSE)</f>
        <v>0.169571</v>
      </c>
      <c r="I2059" s="218">
        <f>VLOOKUP(C2059,Hoja2!$D$2:$N$5000,7,FALSE)</f>
        <v>0.426348</v>
      </c>
      <c r="J2059" s="218">
        <f>VLOOKUP(C2059,Hoja2!$D$2:$N$5000,8,FALSE)</f>
        <v>0.82669000000000004</v>
      </c>
      <c r="K2059" s="218">
        <f>VLOOKUP(C2059,Hoja2!$D$2:$N$5000,9,FALSE)</f>
        <v>0.77980000000000005</v>
      </c>
      <c r="L2059" s="218">
        <f>VLOOKUP(C2059,Hoja2!$D$2:$N$5000,10,FALSE)</f>
        <v>262.22910000000002</v>
      </c>
      <c r="M2059" s="218">
        <f>VLOOKUP(C2059,Hoja2!$D$2:$N$5000,11,FALSE)</f>
        <v>23.368044000000001</v>
      </c>
    </row>
    <row r="2060" spans="1:13">
      <c r="A2060" s="529"/>
      <c r="B2060" s="529"/>
      <c r="C2060" s="401" t="s">
        <v>2165</v>
      </c>
      <c r="D2060" s="221" t="str">
        <f>VLOOKUP(C2060,Hoja2!$D$2:$N$5000,2,FALSE)</f>
        <v>Agroindustria</v>
      </c>
      <c r="E2060" s="215">
        <f>VLOOKUP(C2060,Hoja2!$D$2:$N$5000,3,FALSE)</f>
        <v>1</v>
      </c>
      <c r="F2060" s="217">
        <f>VLOOKUP(C2060,Hoja2!$D$2:$N$5000,4,FALSE)</f>
        <v>42917</v>
      </c>
      <c r="G2060" s="217">
        <f>VLOOKUP(C2060,Hoja2!$D$2:$N$5000,5,FALSE)</f>
        <v>44561</v>
      </c>
      <c r="H2060" s="218">
        <f>VLOOKUP(C2060,Hoja2!$D$2:$N$5000,6,FALSE)</f>
        <v>0.200045</v>
      </c>
      <c r="I2060" s="218">
        <f>VLOOKUP(C2060,Hoja2!$D$2:$N$5000,7,FALSE)</f>
        <v>0.19514599999999999</v>
      </c>
      <c r="J2060" s="218">
        <f>VLOOKUP(C2060,Hoja2!$D$2:$N$5000,8,FALSE)</f>
        <v>0.1685024</v>
      </c>
      <c r="K2060" s="218">
        <f>VLOOKUP(C2060,Hoja2!$D$2:$N$5000,9,FALSE)</f>
        <v>0.1414</v>
      </c>
      <c r="L2060" s="218">
        <f>VLOOKUP(C2060,Hoja2!$D$2:$N$5000,10,FALSE)</f>
        <v>24.4648</v>
      </c>
      <c r="M2060" s="218">
        <f>VLOOKUP(C2060,Hoja2!$D$2:$N$5000,11,FALSE)</f>
        <v>30.584018</v>
      </c>
    </row>
    <row r="2061" spans="1:13">
      <c r="A2061" s="529"/>
      <c r="B2061" s="529"/>
      <c r="C2061" s="401" t="s">
        <v>2167</v>
      </c>
      <c r="D2061" s="221" t="str">
        <f>VLOOKUP(C2061,Hoja2!$D$2:$N$5000,2,FALSE)</f>
        <v>Agroindustria</v>
      </c>
      <c r="E2061" s="215">
        <f>VLOOKUP(C2061,Hoja2!$D$2:$N$5000,3,FALSE)</f>
        <v>1</v>
      </c>
      <c r="F2061" s="217">
        <f>VLOOKUP(C2061,Hoja2!$D$2:$N$5000,4,FALSE)</f>
        <v>42917</v>
      </c>
      <c r="G2061" s="217">
        <f>VLOOKUP(C2061,Hoja2!$D$2:$N$5000,5,FALSE)</f>
        <v>44561</v>
      </c>
      <c r="H2061" s="218">
        <f>VLOOKUP(C2061,Hoja2!$D$2:$N$5000,6,FALSE)</f>
        <v>0.213058</v>
      </c>
      <c r="I2061" s="218">
        <f>VLOOKUP(C2061,Hoja2!$D$2:$N$5000,7,FALSE)</f>
        <v>0.41648000000000002</v>
      </c>
      <c r="J2061" s="218">
        <f>VLOOKUP(C2061,Hoja2!$D$2:$N$5000,8,FALSE)</f>
        <v>0.24981800000000001</v>
      </c>
      <c r="K2061" s="218">
        <f>VLOOKUP(C2061,Hoja2!$D$2:$N$5000,9,FALSE)</f>
        <v>0.22159999999999999</v>
      </c>
      <c r="L2061" s="218">
        <f>VLOOKUP(C2061,Hoja2!$D$2:$N$5000,10,FALSE)</f>
        <v>77.409000000000006</v>
      </c>
      <c r="M2061" s="218">
        <f>VLOOKUP(C2061,Hoja2!$D$2:$N$5000,11,FALSE)</f>
        <v>23.101929999999999</v>
      </c>
    </row>
    <row r="2062" spans="1:13">
      <c r="A2062" s="529"/>
      <c r="B2062" s="529"/>
      <c r="C2062" s="401" t="s">
        <v>5878</v>
      </c>
      <c r="D2062" s="221" t="str">
        <f>VLOOKUP(C2062,Hoja2!$D$2:$N$5000,2,FALSE)</f>
        <v>Alimentos</v>
      </c>
      <c r="E2062" s="215">
        <f>VLOOKUP(C2062,Hoja2!$D$2:$N$5000,3,FALSE)</f>
        <v>1</v>
      </c>
      <c r="F2062" s="217">
        <f>VLOOKUP(C2062,Hoja2!$D$2:$N$5000,4,FALSE)</f>
        <v>43800</v>
      </c>
      <c r="G2062" s="217">
        <f>VLOOKUP(C2062,Hoja2!$D$2:$N$5000,5,FALSE)</f>
        <v>45291</v>
      </c>
      <c r="H2062" s="218">
        <f>VLOOKUP(C2062,Hoja2!$D$2:$N$5000,6,FALSE)</f>
        <v>0.20733799999999999</v>
      </c>
      <c r="I2062" s="218">
        <f>VLOOKUP(C2062,Hoja2!$D$2:$N$5000,7,FALSE)</f>
        <v>0.25596099999999999</v>
      </c>
      <c r="J2062" s="218">
        <f>VLOOKUP(C2062,Hoja2!$D$2:$N$5000,8,FALSE)</f>
        <v>0.17334559999999999</v>
      </c>
      <c r="K2062" s="218">
        <f>VLOOKUP(C2062,Hoja2!$D$2:$N$5000,9,FALSE)</f>
        <v>0.127</v>
      </c>
      <c r="L2062" s="218">
        <f>VLOOKUP(C2062,Hoja2!$D$2:$N$5000,10,FALSE)</f>
        <v>33.011200000000002</v>
      </c>
      <c r="M2062" s="218">
        <f>VLOOKUP(C2062,Hoja2!$D$2:$N$5000,11,FALSE)</f>
        <v>24.411688000000002</v>
      </c>
    </row>
    <row r="2063" spans="1:13">
      <c r="A2063" s="529"/>
      <c r="B2063" s="529"/>
      <c r="C2063" s="401" t="s">
        <v>1623</v>
      </c>
      <c r="D2063" s="221" t="str">
        <f>VLOOKUP(C2063,Hoja2!$D$2:$N$5000,2,FALSE)</f>
        <v>Saneamiento</v>
      </c>
      <c r="E2063" s="215">
        <f>VLOOKUP(C2063,Hoja2!$D$2:$N$5000,3,FALSE)</f>
        <v>1</v>
      </c>
      <c r="F2063" s="217">
        <f>VLOOKUP(C2063,Hoja2!$D$2:$N$5000,4,FALSE)</f>
        <v>42705</v>
      </c>
      <c r="G2063" s="217">
        <f>VLOOKUP(C2063,Hoja2!$D$2:$N$5000,5,FALSE)</f>
        <v>43830</v>
      </c>
      <c r="H2063" s="218">
        <f>VLOOKUP(C2063,Hoja2!$D$2:$N$5000,6,FALSE)</f>
        <v>0.19600899999999999</v>
      </c>
      <c r="I2063" s="218">
        <f>VLOOKUP(C2063,Hoja2!$D$2:$N$5000,7,FALSE)</f>
        <v>0.64602499999999996</v>
      </c>
      <c r="J2063" s="218">
        <f>VLOOKUP(C2063,Hoja2!$D$2:$N$5000,8,FALSE)</f>
        <v>0.84954479999999999</v>
      </c>
      <c r="K2063" s="218">
        <f>VLOOKUP(C2063,Hoja2!$D$2:$N$5000,9,FALSE)</f>
        <v>0.8125</v>
      </c>
      <c r="L2063" s="218">
        <f>VLOOKUP(C2063,Hoja2!$D$2:$N$5000,10,FALSE)</f>
        <v>408.32799999999997</v>
      </c>
      <c r="M2063" s="218">
        <f>VLOOKUP(C2063,Hoja2!$D$2:$N$5000,11,FALSE)</f>
        <v>19.379602999999999</v>
      </c>
    </row>
    <row r="2064" spans="1:13">
      <c r="A2064" s="529"/>
      <c r="B2064" s="529"/>
      <c r="C2064" s="401" t="s">
        <v>1625</v>
      </c>
      <c r="D2064" s="221" t="str">
        <f>VLOOKUP(C2064,Hoja2!$D$2:$N$5000,2,FALSE)</f>
        <v>Saneamiento</v>
      </c>
      <c r="E2064" s="215">
        <f>VLOOKUP(C2064,Hoja2!$D$2:$N$5000,3,FALSE)</f>
        <v>1</v>
      </c>
      <c r="F2064" s="217">
        <f>VLOOKUP(C2064,Hoja2!$D$2:$N$5000,4,FALSE)</f>
        <v>42705</v>
      </c>
      <c r="G2064" s="217">
        <f>VLOOKUP(C2064,Hoja2!$D$2:$N$5000,5,FALSE)</f>
        <v>43830</v>
      </c>
      <c r="H2064" s="218">
        <f>VLOOKUP(C2064,Hoja2!$D$2:$N$5000,6,FALSE)</f>
        <v>0.208759</v>
      </c>
      <c r="I2064" s="218">
        <f>VLOOKUP(C2064,Hoja2!$D$2:$N$5000,7,FALSE)</f>
        <v>0.972445</v>
      </c>
      <c r="J2064" s="218">
        <f>VLOOKUP(C2064,Hoja2!$D$2:$N$5000,8,FALSE)</f>
        <v>1.1317680000000001</v>
      </c>
      <c r="K2064" s="218">
        <f>VLOOKUP(C2064,Hoja2!$D$2:$N$5000,9,FALSE)</f>
        <v>1.1277999999999999</v>
      </c>
      <c r="L2064" s="218">
        <f>VLOOKUP(C2064,Hoja2!$D$2:$N$5000,10,FALSE)</f>
        <v>818.83370000000002</v>
      </c>
      <c r="M2064" s="218">
        <f>VLOOKUP(C2064,Hoja2!$D$2:$N$5000,11,FALSE)</f>
        <v>17.911446999999999</v>
      </c>
    </row>
    <row r="2065" spans="1:13">
      <c r="A2065" s="529"/>
      <c r="B2065" s="529"/>
      <c r="C2065" s="401" t="s">
        <v>1627</v>
      </c>
      <c r="D2065" s="221" t="str">
        <f>VLOOKUP(C2065,Hoja2!$D$2:$N$5000,2,FALSE)</f>
        <v>Saneamiento</v>
      </c>
      <c r="E2065" s="215">
        <f>VLOOKUP(C2065,Hoja2!$D$2:$N$5000,3,FALSE)</f>
        <v>1</v>
      </c>
      <c r="F2065" s="217">
        <f>VLOOKUP(C2065,Hoja2!$D$2:$N$5000,4,FALSE)</f>
        <v>42705</v>
      </c>
      <c r="G2065" s="217">
        <f>VLOOKUP(C2065,Hoja2!$D$2:$N$5000,5,FALSE)</f>
        <v>43830</v>
      </c>
      <c r="H2065" s="218">
        <f>VLOOKUP(C2065,Hoja2!$D$2:$N$5000,6,FALSE)</f>
        <v>0.20960300000000001</v>
      </c>
      <c r="I2065" s="218">
        <f>VLOOKUP(C2065,Hoja2!$D$2:$N$5000,7,FALSE)</f>
        <v>0.96904199999999996</v>
      </c>
      <c r="J2065" s="218">
        <f>VLOOKUP(C2065,Hoja2!$D$2:$N$5000,8,FALSE)</f>
        <v>0.81129600000000002</v>
      </c>
      <c r="K2065" s="218">
        <f>VLOOKUP(C2065,Hoja2!$D$2:$N$5000,9,FALSE)</f>
        <v>0.79900000000000004</v>
      </c>
      <c r="L2065" s="218">
        <f>VLOOKUP(C2065,Hoja2!$D$2:$N$5000,10,FALSE)</f>
        <v>584.91840000000002</v>
      </c>
      <c r="M2065" s="218">
        <f>VLOOKUP(C2065,Hoja2!$D$2:$N$5000,11,FALSE)</f>
        <v>17.884308000000001</v>
      </c>
    </row>
    <row r="2066" spans="1:13">
      <c r="A2066" s="529"/>
      <c r="B2066" s="529"/>
      <c r="C2066" s="401" t="s">
        <v>1629</v>
      </c>
      <c r="D2066" s="221" t="str">
        <f>VLOOKUP(C2066,Hoja2!$D$2:$N$5000,2,FALSE)</f>
        <v>Saneamiento</v>
      </c>
      <c r="E2066" s="215">
        <f>VLOOKUP(C2066,Hoja2!$D$2:$N$5000,3,FALSE)</f>
        <v>1</v>
      </c>
      <c r="F2066" s="217">
        <f>VLOOKUP(C2066,Hoja2!$D$2:$N$5000,4,FALSE)</f>
        <v>42705</v>
      </c>
      <c r="G2066" s="217">
        <f>VLOOKUP(C2066,Hoja2!$D$2:$N$5000,5,FALSE)</f>
        <v>43830</v>
      </c>
      <c r="H2066" s="218">
        <f>VLOOKUP(C2066,Hoja2!$D$2:$N$5000,6,FALSE)</f>
        <v>0.20981</v>
      </c>
      <c r="I2066" s="218">
        <f>VLOOKUP(C2066,Hoja2!$D$2:$N$5000,7,FALSE)</f>
        <v>0.96839200000000003</v>
      </c>
      <c r="J2066" s="218">
        <f>VLOOKUP(C2066,Hoja2!$D$2:$N$5000,8,FALSE)</f>
        <v>0.80413840000000003</v>
      </c>
      <c r="K2066" s="218">
        <f>VLOOKUP(C2066,Hoja2!$D$2:$N$5000,9,FALSE)</f>
        <v>0.79900000000000004</v>
      </c>
      <c r="L2066" s="218">
        <f>VLOOKUP(C2066,Hoja2!$D$2:$N$5000,10,FALSE)</f>
        <v>579.36900000000003</v>
      </c>
      <c r="M2066" s="218">
        <f>VLOOKUP(C2066,Hoja2!$D$2:$N$5000,11,FALSE)</f>
        <v>17.915669999999999</v>
      </c>
    </row>
    <row r="2067" spans="1:13">
      <c r="A2067" s="529"/>
      <c r="B2067" s="529"/>
      <c r="C2067" s="401" t="s">
        <v>6095</v>
      </c>
      <c r="D2067" s="221" t="str">
        <f>VLOOKUP(C2067,Hoja2!$D$2:$N$5000,2,FALSE)</f>
        <v>Saneamiento</v>
      </c>
      <c r="E2067" s="215">
        <f>VLOOKUP(C2067,Hoja2!$D$2:$N$5000,3,FALSE)</f>
        <v>1</v>
      </c>
      <c r="F2067" s="217">
        <f>VLOOKUP(C2067,Hoja2!$D$2:$N$5000,4,FALSE)</f>
        <v>43862</v>
      </c>
      <c r="G2067" s="217">
        <f>VLOOKUP(C2067,Hoja2!$D$2:$N$5000,5,FALSE)</f>
        <v>45657</v>
      </c>
      <c r="H2067" s="218">
        <f>VLOOKUP(C2067,Hoja2!$D$2:$N$5000,6,FALSE)</f>
        <v>0.209728</v>
      </c>
      <c r="I2067" s="218">
        <f>VLOOKUP(C2067,Hoja2!$D$2:$N$5000,7,FALSE)</f>
        <v>0.82530999999999999</v>
      </c>
      <c r="J2067" s="218">
        <f>VLOOKUP(C2067,Hoja2!$D$2:$N$5000,8,FALSE)</f>
        <v>0.32943080000000002</v>
      </c>
      <c r="K2067" s="218">
        <f>VLOOKUP(C2067,Hoja2!$D$2:$N$5000,9,FALSE)</f>
        <v>0.31950000000000001</v>
      </c>
      <c r="L2067" s="218">
        <f>VLOOKUP(C2067,Hoja2!$D$2:$N$5000,10,FALSE)</f>
        <v>202.2808</v>
      </c>
      <c r="M2067" s="218">
        <f>VLOOKUP(C2067,Hoja2!$D$2:$N$5000,11,FALSE)</f>
        <v>18.396031000000001</v>
      </c>
    </row>
    <row r="2068" spans="1:13">
      <c r="A2068" s="529"/>
      <c r="B2068" s="529"/>
      <c r="C2068" s="401" t="s">
        <v>6097</v>
      </c>
      <c r="D2068" s="221" t="str">
        <f>VLOOKUP(C2068,Hoja2!$D$2:$N$5000,2,FALSE)</f>
        <v>Saneamiento</v>
      </c>
      <c r="E2068" s="278">
        <f>VLOOKUP(C2068,Hoja2!$D$2:$N$5000,3,FALSE)</f>
        <v>1</v>
      </c>
      <c r="F2068" s="217">
        <f>VLOOKUP(C2068,Hoja2!$D$2:$N$5000,4,FALSE)</f>
        <v>43862</v>
      </c>
      <c r="G2068" s="217">
        <f>VLOOKUP(C2068,Hoja2!$D$2:$N$5000,5,FALSE)</f>
        <v>45657</v>
      </c>
      <c r="H2068" s="218">
        <f>VLOOKUP(C2068,Hoja2!$D$2:$N$5000,6,FALSE)</f>
        <v>0.20702899999999999</v>
      </c>
      <c r="I2068" s="218">
        <f>VLOOKUP(C2068,Hoja2!$D$2:$N$5000,7,FALSE)</f>
        <v>0.47150500000000001</v>
      </c>
      <c r="J2068" s="218">
        <f>VLOOKUP(C2068,Hoja2!$D$2:$N$5000,8,FALSE)</f>
        <v>0.196268</v>
      </c>
      <c r="K2068" s="218">
        <f>VLOOKUP(C2068,Hoja2!$D$2:$N$5000,9,FALSE)</f>
        <v>0.14000000000000001</v>
      </c>
      <c r="L2068" s="218">
        <f>VLOOKUP(C2068,Hoja2!$D$2:$N$5000,10,FALSE)</f>
        <v>68.850800000000007</v>
      </c>
      <c r="M2068" s="218">
        <f>VLOOKUP(C2068,Hoja2!$D$2:$N$5000,11,FALSE)</f>
        <v>19.484017000000001</v>
      </c>
    </row>
    <row r="2069" spans="1:13">
      <c r="A2069" s="529"/>
      <c r="B2069" s="529"/>
      <c r="C2069" s="401" t="s">
        <v>2049</v>
      </c>
      <c r="D2069" s="221" t="str">
        <f>VLOOKUP(C2069,Hoja2!$D$2:$N$5000,2,FALSE)</f>
        <v>Otros</v>
      </c>
      <c r="E2069" s="278">
        <f>VLOOKUP(C2069,Hoja2!$D$2:$N$5000,3,FALSE)</f>
        <v>1</v>
      </c>
      <c r="F2069" s="217">
        <f>VLOOKUP(C2069,Hoja2!$D$2:$N$5000,4,FALSE)</f>
        <v>42856</v>
      </c>
      <c r="G2069" s="217">
        <f>VLOOKUP(C2069,Hoja2!$D$2:$N$5000,5,FALSE)</f>
        <v>44561</v>
      </c>
      <c r="H2069" s="218">
        <f>VLOOKUP(C2069,Hoja2!$D$2:$N$5000,6,FALSE)</f>
        <v>0.176592</v>
      </c>
      <c r="I2069" s="218">
        <f>VLOOKUP(C2069,Hoja2!$D$2:$N$5000,7,FALSE)</f>
        <v>0.37258799999999997</v>
      </c>
      <c r="J2069" s="218">
        <f>VLOOKUP(C2069,Hoja2!$D$2:$N$5000,8,FALSE)</f>
        <v>0.52137279999999997</v>
      </c>
      <c r="K2069" s="218">
        <f>VLOOKUP(C2069,Hoja2!$D$2:$N$5000,9,FALSE)</f>
        <v>0.4874</v>
      </c>
      <c r="L2069" s="218">
        <f>VLOOKUP(C2069,Hoja2!$D$2:$N$5000,10,FALSE)</f>
        <v>144.5275</v>
      </c>
      <c r="M2069" s="218">
        <f>VLOOKUP(C2069,Hoja2!$D$2:$N$5000,11,FALSE)</f>
        <v>20.803567000000001</v>
      </c>
    </row>
    <row r="2070" spans="1:13">
      <c r="A2070" s="529"/>
      <c r="B2070" s="529"/>
      <c r="C2070" s="401" t="s">
        <v>1462</v>
      </c>
      <c r="D2070" s="221" t="str">
        <f>VLOOKUP(C2070,Hoja2!$D$2:$N$5000,2,FALSE)</f>
        <v>Agroindustria</v>
      </c>
      <c r="E2070" s="278">
        <f>VLOOKUP(C2070,Hoja2!$D$2:$N$5000,3,FALSE)</f>
        <v>1</v>
      </c>
      <c r="F2070" s="217">
        <f>VLOOKUP(C2070,Hoja2!$D$2:$N$5000,4,FALSE)</f>
        <v>42644</v>
      </c>
      <c r="G2070" s="217">
        <f>VLOOKUP(C2070,Hoja2!$D$2:$N$5000,5,FALSE)</f>
        <v>43830</v>
      </c>
      <c r="H2070" s="218">
        <f>VLOOKUP(C2070,Hoja2!$D$2:$N$5000,6,FALSE)</f>
        <v>0.108544</v>
      </c>
      <c r="I2070" s="218">
        <f>VLOOKUP(C2070,Hoja2!$D$2:$N$5000,7,FALSE)</f>
        <v>0.39780500000000002</v>
      </c>
      <c r="J2070" s="218">
        <f>VLOOKUP(C2070,Hoja2!$D$2:$N$5000,8,FALSE)</f>
        <v>0.65733399999999997</v>
      </c>
      <c r="K2070" s="218">
        <f>VLOOKUP(C2070,Hoja2!$D$2:$N$5000,9,FALSE)</f>
        <v>0.43390000000000001</v>
      </c>
      <c r="L2070" s="218">
        <f>VLOOKUP(C2070,Hoja2!$D$2:$N$5000,10,FALSE)</f>
        <v>194.5496</v>
      </c>
      <c r="M2070" s="218">
        <f>VLOOKUP(C2070,Hoja2!$D$2:$N$5000,11,FALSE)</f>
        <v>20.645980000000002</v>
      </c>
    </row>
    <row r="2071" spans="1:13">
      <c r="A2071" s="529"/>
      <c r="B2071" s="529"/>
      <c r="C2071" s="401" t="s">
        <v>6350</v>
      </c>
      <c r="D2071" s="221" t="str">
        <f>VLOOKUP(C2071,Hoja2!$D$2:$N$5000,2,FALSE)</f>
        <v>Agroindustria</v>
      </c>
      <c r="E2071" s="215">
        <f>VLOOKUP(C2071,Hoja2!$D$2:$N$5000,3,FALSE)</f>
        <v>1</v>
      </c>
      <c r="F2071" s="217">
        <f>VLOOKUP(C2071,Hoja2!$D$2:$N$5000,4,FALSE)</f>
        <v>44013</v>
      </c>
      <c r="G2071" s="217">
        <f>VLOOKUP(C2071,Hoja2!$D$2:$N$5000,5,FALSE)</f>
        <v>45291</v>
      </c>
      <c r="H2071" s="218">
        <f>VLOOKUP(C2071,Hoja2!$D$2:$N$5000,6,FALSE)</f>
        <v>0.21624199999999999</v>
      </c>
      <c r="I2071" s="218">
        <f>VLOOKUP(C2071,Hoja2!$D$2:$N$5000,7,FALSE)</f>
        <v>0.30164200000000002</v>
      </c>
      <c r="J2071" s="218">
        <f>VLOOKUP(C2071,Hoja2!$D$2:$N$5000,8,FALSE)</f>
        <v>9.1079999999999998E-3</v>
      </c>
      <c r="K2071" s="218">
        <f>VLOOKUP(C2071,Hoja2!$D$2:$N$5000,9,FALSE)</f>
        <v>8.9999999999999993E-3</v>
      </c>
      <c r="L2071" s="218">
        <f>VLOOKUP(C2071,Hoja2!$D$2:$N$5000,10,FALSE)</f>
        <v>2.0440999999999998</v>
      </c>
      <c r="M2071" s="218">
        <f>VLOOKUP(C2071,Hoja2!$D$2:$N$5000,11,FALSE)</f>
        <v>25.853788000000002</v>
      </c>
    </row>
    <row r="2072" spans="1:13">
      <c r="A2072" s="529"/>
      <c r="B2072" s="529"/>
      <c r="C2072" s="401" t="s">
        <v>1969</v>
      </c>
      <c r="D2072" s="221" t="str">
        <f>VLOOKUP(C2072,Hoja2!$D$2:$N$5000,2,FALSE)</f>
        <v>Construcción</v>
      </c>
      <c r="E2072" s="215">
        <f>VLOOKUP(C2072,Hoja2!$D$2:$N$5000,3,FALSE)</f>
        <v>1</v>
      </c>
      <c r="F2072" s="217">
        <f>VLOOKUP(C2072,Hoja2!$D$2:$N$5000,4,FALSE)</f>
        <v>42826</v>
      </c>
      <c r="G2072" s="217">
        <f>VLOOKUP(C2072,Hoja2!$D$2:$N$5000,5,FALSE)</f>
        <v>44561</v>
      </c>
      <c r="H2072" s="218">
        <f>VLOOKUP(C2072,Hoja2!$D$2:$N$5000,6,FALSE)</f>
        <v>0.209789</v>
      </c>
      <c r="I2072" s="218">
        <f>VLOOKUP(C2072,Hoja2!$D$2:$N$5000,7,FALSE)</f>
        <v>0.75203900000000001</v>
      </c>
      <c r="J2072" s="218">
        <f>VLOOKUP(C2072,Hoja2!$D$2:$N$5000,8,FALSE)</f>
        <v>0.5684612</v>
      </c>
      <c r="K2072" s="218">
        <f>VLOOKUP(C2072,Hoja2!$D$2:$N$5000,9,FALSE)</f>
        <v>0.51790000000000003</v>
      </c>
      <c r="L2072" s="218">
        <f>VLOOKUP(C2072,Hoja2!$D$2:$N$5000,10,FALSE)</f>
        <v>318.06400000000002</v>
      </c>
      <c r="M2072" s="218">
        <f>VLOOKUP(C2072,Hoja2!$D$2:$N$5000,11,FALSE)</f>
        <v>19.373007000000001</v>
      </c>
    </row>
    <row r="2073" spans="1:13">
      <c r="A2073" s="529"/>
      <c r="B2073" s="529"/>
      <c r="C2073" s="401" t="s">
        <v>747</v>
      </c>
      <c r="D2073" s="221" t="str">
        <f>VLOOKUP(C2073,Hoja2!$D$2:$N$5000,2,FALSE)</f>
        <v>Alimentos</v>
      </c>
      <c r="E2073" s="215">
        <f>VLOOKUP(C2073,Hoja2!$D$2:$N$5000,3,FALSE)</f>
        <v>1</v>
      </c>
      <c r="F2073" s="217">
        <f>VLOOKUP(C2073,Hoja2!$D$2:$N$5000,4,FALSE)</f>
        <v>42461</v>
      </c>
      <c r="G2073" s="217">
        <f>VLOOKUP(C2073,Hoja2!$D$2:$N$5000,5,FALSE)</f>
        <v>43921</v>
      </c>
      <c r="H2073" s="218">
        <f>VLOOKUP(C2073,Hoja2!$D$2:$N$5000,6,FALSE)</f>
        <v>0.16564599999999999</v>
      </c>
      <c r="I2073" s="218">
        <f>VLOOKUP(C2073,Hoja2!$D$2:$N$5000,7,FALSE)</f>
        <v>0.681508</v>
      </c>
      <c r="J2073" s="218">
        <f>VLOOKUP(C2073,Hoja2!$D$2:$N$5000,8,FALSE)</f>
        <v>11.4369356</v>
      </c>
      <c r="K2073" s="218">
        <f>VLOOKUP(C2073,Hoja2!$D$2:$N$5000,9,FALSE)</f>
        <v>8.9544999999999995</v>
      </c>
      <c r="L2073" s="218">
        <f>VLOOKUP(C2073,Hoja2!$D$2:$N$5000,10,FALSE)</f>
        <v>5799.0082000000002</v>
      </c>
      <c r="M2073" s="218">
        <f>VLOOKUP(C2073,Hoja2!$D$2:$N$5000,11,FALSE)</f>
        <v>17.761310999999999</v>
      </c>
    </row>
    <row r="2074" spans="1:13">
      <c r="A2074" s="529"/>
      <c r="B2074" s="529"/>
      <c r="C2074" s="401" t="s">
        <v>5884</v>
      </c>
      <c r="D2074" s="221" t="str">
        <f>VLOOKUP(C2074,Hoja2!$D$2:$N$5000,2,FALSE)</f>
        <v>Otros</v>
      </c>
      <c r="E2074" s="215">
        <f>VLOOKUP(C2074,Hoja2!$D$2:$N$5000,3,FALSE)</f>
        <v>1</v>
      </c>
      <c r="F2074" s="217">
        <f>VLOOKUP(C2074,Hoja2!$D$2:$N$5000,4,FALSE)</f>
        <v>43800</v>
      </c>
      <c r="G2074" s="217">
        <f>VLOOKUP(C2074,Hoja2!$D$2:$N$5000,5,FALSE)</f>
        <v>44926</v>
      </c>
      <c r="H2074" s="218">
        <f>VLOOKUP(C2074,Hoja2!$D$2:$N$5000,6,FALSE)</f>
        <v>0.11462799999999999</v>
      </c>
      <c r="I2074" s="218">
        <f>VLOOKUP(C2074,Hoja2!$D$2:$N$5000,7,FALSE)</f>
        <v>0.29921199999999998</v>
      </c>
      <c r="J2074" s="218">
        <f>VLOOKUP(C2074,Hoja2!$D$2:$N$5000,8,FALSE)</f>
        <v>0.31792680000000001</v>
      </c>
      <c r="K2074" s="218">
        <f>VLOOKUP(C2074,Hoja2!$D$2:$N$5000,9,FALSE)</f>
        <v>0.2676</v>
      </c>
      <c r="L2074" s="218">
        <f>VLOOKUP(C2074,Hoja2!$D$2:$N$5000,10,FALSE)</f>
        <v>70.774900000000002</v>
      </c>
      <c r="M2074" s="218">
        <f>VLOOKUP(C2074,Hoja2!$D$2:$N$5000,11,FALSE)</f>
        <v>23.803059999999999</v>
      </c>
    </row>
    <row r="2075" spans="1:13">
      <c r="A2075" s="529"/>
      <c r="B2075" s="529"/>
      <c r="C2075" s="401" t="s">
        <v>2964</v>
      </c>
      <c r="D2075" s="221" t="str">
        <f>VLOOKUP(C2075,Hoja2!$D$2:$N$5000,2,FALSE)</f>
        <v>Pesquería</v>
      </c>
      <c r="E2075" s="215">
        <f>VLOOKUP(C2075,Hoja2!$D$2:$N$5000,3,FALSE)</f>
        <v>1</v>
      </c>
      <c r="F2075" s="217">
        <f>VLOOKUP(C2075,Hoja2!$D$2:$N$5000,4,FALSE)</f>
        <v>43221</v>
      </c>
      <c r="G2075" s="217">
        <f>VLOOKUP(C2075,Hoja2!$D$2:$N$5000,5,FALSE)</f>
        <v>44926</v>
      </c>
      <c r="H2075" s="218">
        <f>VLOOKUP(C2075,Hoja2!$D$2:$N$5000,6,FALSE)</f>
        <v>0.231352</v>
      </c>
      <c r="I2075" s="218">
        <f>VLOOKUP(C2075,Hoja2!$D$2:$N$5000,7,FALSE)</f>
        <v>0.55434000000000005</v>
      </c>
      <c r="J2075" s="218">
        <f>VLOOKUP(C2075,Hoja2!$D$2:$N$5000,8,FALSE)</f>
        <v>0.45597280000000001</v>
      </c>
      <c r="K2075" s="218">
        <f>VLOOKUP(C2075,Hoja2!$D$2:$N$5000,9,FALSE)</f>
        <v>0.44850000000000001</v>
      </c>
      <c r="L2075" s="218">
        <f>VLOOKUP(C2075,Hoja2!$D$2:$N$5000,10,FALSE)</f>
        <v>188.0566</v>
      </c>
      <c r="M2075" s="218">
        <f>VLOOKUP(C2075,Hoja2!$D$2:$N$5000,11,FALSE)</f>
        <v>20.236653</v>
      </c>
    </row>
    <row r="2076" spans="1:13">
      <c r="A2076" s="529"/>
      <c r="B2076" s="529"/>
      <c r="C2076" s="401" t="s">
        <v>1631</v>
      </c>
      <c r="D2076" s="221" t="str">
        <f>VLOOKUP(C2076,Hoja2!$D$2:$N$5000,2,FALSE)</f>
        <v>Otros</v>
      </c>
      <c r="E2076" s="215">
        <f>VLOOKUP(C2076,Hoja2!$D$2:$N$5000,3,FALSE)</f>
        <v>1</v>
      </c>
      <c r="F2076" s="217">
        <f>VLOOKUP(C2076,Hoja2!$D$2:$N$5000,4,FALSE)</f>
        <v>42705</v>
      </c>
      <c r="G2076" s="217">
        <f>VLOOKUP(C2076,Hoja2!$D$2:$N$5000,5,FALSE)</f>
        <v>43830</v>
      </c>
      <c r="H2076" s="218">
        <f>VLOOKUP(C2076,Hoja2!$D$2:$N$5000,6,FALSE)</f>
        <v>0.22417599999999999</v>
      </c>
      <c r="I2076" s="218">
        <f>VLOOKUP(C2076,Hoja2!$D$2:$N$5000,7,FALSE)</f>
        <v>0.61384899999999998</v>
      </c>
      <c r="J2076" s="218">
        <f>VLOOKUP(C2076,Hoja2!$D$2:$N$5000,8,FALSE)</f>
        <v>0.15679080000000001</v>
      </c>
      <c r="K2076" s="218">
        <f>VLOOKUP(C2076,Hoja2!$D$2:$N$5000,9,FALSE)</f>
        <v>0.14069999999999999</v>
      </c>
      <c r="L2076" s="218">
        <f>VLOOKUP(C2076,Hoja2!$D$2:$N$5000,10,FALSE)</f>
        <v>71.606999999999999</v>
      </c>
      <c r="M2076" s="218">
        <f>VLOOKUP(C2076,Hoja2!$D$2:$N$5000,11,FALSE)</f>
        <v>19.746355999999999</v>
      </c>
    </row>
    <row r="2077" spans="1:13">
      <c r="A2077" s="529"/>
      <c r="B2077" s="529"/>
      <c r="C2077" s="401" t="s">
        <v>743</v>
      </c>
      <c r="D2077" s="221" t="str">
        <f>VLOOKUP(C2077,Hoja2!$D$2:$N$5000,2,FALSE)</f>
        <v>Alimentos</v>
      </c>
      <c r="E2077" s="215">
        <f>VLOOKUP(C2077,Hoja2!$D$2:$N$5000,3,FALSE)</f>
        <v>1</v>
      </c>
      <c r="F2077" s="217">
        <f>VLOOKUP(C2077,Hoja2!$D$2:$N$5000,4,FALSE)</f>
        <v>42461</v>
      </c>
      <c r="G2077" s="217">
        <f>VLOOKUP(C2077,Hoja2!$D$2:$N$5000,5,FALSE)</f>
        <v>43921</v>
      </c>
      <c r="H2077" s="218">
        <f>VLOOKUP(C2077,Hoja2!$D$2:$N$5000,6,FALSE)</f>
        <v>0.22106999999999999</v>
      </c>
      <c r="I2077" s="218">
        <f>VLOOKUP(C2077,Hoja2!$D$2:$N$5000,7,FALSE)</f>
        <v>0.62540200000000001</v>
      </c>
      <c r="J2077" s="218">
        <f>VLOOKUP(C2077,Hoja2!$D$2:$N$5000,8,FALSE)</f>
        <v>3.2973544000000001</v>
      </c>
      <c r="K2077" s="218">
        <f>VLOOKUP(C2077,Hoja2!$D$2:$N$5000,9,FALSE)</f>
        <v>3.5478999999999998</v>
      </c>
      <c r="L2077" s="218">
        <f>VLOOKUP(C2077,Hoja2!$D$2:$N$5000,10,FALSE)</f>
        <v>1534.2571</v>
      </c>
      <c r="M2077" s="218">
        <f>VLOOKUP(C2077,Hoja2!$D$2:$N$5000,11,FALSE)</f>
        <v>18.492953</v>
      </c>
    </row>
    <row r="2078" spans="1:13">
      <c r="A2078" s="529"/>
      <c r="B2078" s="529"/>
      <c r="C2078" s="401" t="s">
        <v>2588</v>
      </c>
      <c r="D2078" s="221" t="str">
        <f>VLOOKUP(C2078,Hoja2!$D$2:$N$5000,2,FALSE)</f>
        <v>Comercio</v>
      </c>
      <c r="E2078" s="215">
        <f>VLOOKUP(C2078,Hoja2!$D$2:$N$5000,3,FALSE)</f>
        <v>1</v>
      </c>
      <c r="F2078" s="217">
        <f>VLOOKUP(C2078,Hoja2!$D$2:$N$5000,4,FALSE)</f>
        <v>43070</v>
      </c>
      <c r="G2078" s="217">
        <f>VLOOKUP(C2078,Hoja2!$D$2:$N$5000,5,FALSE)</f>
        <v>44926</v>
      </c>
      <c r="H2078" s="218">
        <f>VLOOKUP(C2078,Hoja2!$D$2:$N$5000,6,FALSE)</f>
        <v>0.188666</v>
      </c>
      <c r="I2078" s="218">
        <f>VLOOKUP(C2078,Hoja2!$D$2:$N$5000,7,FALSE)</f>
        <v>0.32367200000000002</v>
      </c>
      <c r="J2078" s="218">
        <f>VLOOKUP(C2078,Hoja2!$D$2:$N$5000,8,FALSE)</f>
        <v>0.35914479999999999</v>
      </c>
      <c r="K2078" s="218">
        <f>VLOOKUP(C2078,Hoja2!$D$2:$N$5000,9,FALSE)</f>
        <v>0.21879999999999999</v>
      </c>
      <c r="L2078" s="218">
        <f>VLOOKUP(C2078,Hoja2!$D$2:$N$5000,10,FALSE)</f>
        <v>86.486500000000007</v>
      </c>
      <c r="M2078" s="218">
        <f>VLOOKUP(C2078,Hoja2!$D$2:$N$5000,11,FALSE)</f>
        <v>20.124109000000001</v>
      </c>
    </row>
    <row r="2079" spans="1:13" ht="12.75">
      <c r="A2079" s="530" t="s">
        <v>4092</v>
      </c>
      <c r="B2079" s="531"/>
      <c r="C2079" s="531"/>
      <c r="D2079" s="531"/>
      <c r="E2079" s="531"/>
      <c r="F2079" s="531"/>
      <c r="G2079" s="532"/>
      <c r="H2079" s="195">
        <f>+Hoja3!S18</f>
        <v>0.177842</v>
      </c>
      <c r="I2079" s="195">
        <f>+Hoja3!T18</f>
        <v>0.81423000000000001</v>
      </c>
      <c r="J2079"/>
      <c r="K2079"/>
      <c r="L2079" s="195">
        <f>+Hoja3!W18</f>
        <v>33911.091800000002</v>
      </c>
      <c r="M2079" s="195">
        <f>+Hoja3!X18</f>
        <v>17.136391</v>
      </c>
    </row>
    <row r="2080" spans="1:13">
      <c r="A2080" s="525"/>
      <c r="B2080" s="526"/>
      <c r="C2080" s="526"/>
      <c r="D2080" s="526"/>
      <c r="E2080" s="526"/>
      <c r="F2080" s="526"/>
      <c r="G2080" s="526"/>
      <c r="H2080" s="526"/>
      <c r="I2080" s="526"/>
      <c r="J2080" s="526"/>
      <c r="K2080" s="526"/>
      <c r="L2080" s="526"/>
      <c r="M2080" s="527"/>
    </row>
    <row r="2081" spans="1:13">
      <c r="A2081" s="528" t="s">
        <v>4093</v>
      </c>
      <c r="B2081" s="540" t="s">
        <v>3818</v>
      </c>
      <c r="C2081" s="401" t="s">
        <v>4475</v>
      </c>
      <c r="D2081" s="221" t="str">
        <f>VLOOKUP(C2081,Hoja2!$D$2:$N$5000,2,FALSE)</f>
        <v>Comercio</v>
      </c>
      <c r="E2081" s="215">
        <f>VLOOKUP(C2081,Hoja2!$D$2:$N$5000,3,FALSE)</f>
        <v>2</v>
      </c>
      <c r="F2081" s="217">
        <f>VLOOKUP(C2081,Hoja2!$D$2:$N$5000,4,FALSE)</f>
        <v>43563</v>
      </c>
      <c r="G2081" s="217">
        <f>VLOOKUP(C2081,Hoja2!$D$2:$N$5000,5,FALSE)</f>
        <v>45291</v>
      </c>
      <c r="H2081" s="218">
        <f>VLOOKUP(C2081,Hoja2!$D$2:$N$5000,6,FALSE)</f>
        <v>0.24574099999999999</v>
      </c>
      <c r="I2081" s="218">
        <f>VLOOKUP(C2081,Hoja2!$D$2:$N$5000,7,FALSE)</f>
        <v>2.4774999999999998E-2</v>
      </c>
      <c r="J2081" s="218">
        <f>VLOOKUP(C2081,Hoja2!$D$2:$N$5000,8,FALSE)</f>
        <v>9.8090800000000006E-2</v>
      </c>
      <c r="K2081" s="218">
        <f>VLOOKUP(C2081,Hoja2!$D$2:$N$5000,9,FALSE)</f>
        <v>0</v>
      </c>
      <c r="L2081" s="218">
        <f>VLOOKUP(C2081,Hoja2!$D$2:$N$5000,10,FALSE)</f>
        <v>1.883124</v>
      </c>
      <c r="M2081" s="218">
        <f>VLOOKUP(C2081,Hoja2!$D$2:$N$5000,11,FALSE)</f>
        <v>15</v>
      </c>
    </row>
    <row r="2082" spans="1:13">
      <c r="A2082" s="529"/>
      <c r="B2082" s="541"/>
      <c r="C2082" s="401" t="s">
        <v>6258</v>
      </c>
      <c r="D2082" s="221" t="str">
        <f>VLOOKUP(C2082,Hoja2!$D$2:$N$5000,2,FALSE)</f>
        <v>Agroindustria</v>
      </c>
      <c r="E2082" s="215">
        <f>VLOOKUP(C2082,Hoja2!$D$2:$N$5000,3,FALSE)</f>
        <v>2</v>
      </c>
      <c r="F2082" s="217">
        <f>VLOOKUP(C2082,Hoja2!$D$2:$N$5000,4,FALSE)</f>
        <v>43983</v>
      </c>
      <c r="G2082" s="217">
        <f>VLOOKUP(C2082,Hoja2!$D$2:$N$5000,5,FALSE)</f>
        <v>45657</v>
      </c>
      <c r="H2082" s="218">
        <f>VLOOKUP(C2082,Hoja2!$D$2:$N$5000,6,FALSE)</f>
        <v>3.2715000000000001E-2</v>
      </c>
      <c r="I2082" s="218">
        <f>VLOOKUP(C2082,Hoja2!$D$2:$N$5000,7,FALSE)</f>
        <v>0.35217500000000002</v>
      </c>
      <c r="J2082" s="218">
        <f>VLOOKUP(C2082,Hoja2!$D$2:$N$5000,8,FALSE)</f>
        <v>0.35926960000000002</v>
      </c>
      <c r="K2082" s="218">
        <f>VLOOKUP(C2082,Hoja2!$D$2:$N$5000,9,FALSE)</f>
        <v>7.3541999999999996E-2</v>
      </c>
      <c r="L2082" s="218">
        <f>VLOOKUP(C2082,Hoja2!$D$2:$N$5000,10,FALSE)</f>
        <v>97.943256000000005</v>
      </c>
      <c r="M2082" s="218">
        <f>VLOOKUP(C2082,Hoja2!$D$2:$N$5000,11,FALSE)</f>
        <v>12.714971</v>
      </c>
    </row>
    <row r="2083" spans="1:13">
      <c r="A2083" s="529"/>
      <c r="B2083" s="540" t="s">
        <v>3817</v>
      </c>
      <c r="C2083" s="401" t="s">
        <v>2707</v>
      </c>
      <c r="D2083" s="221" t="str">
        <f>VLOOKUP(C2083,Hoja2!$D$2:$N$5000,2,FALSE)</f>
        <v>Otros</v>
      </c>
      <c r="E2083" s="215">
        <f>VLOOKUP(C2083,Hoja2!$D$2:$N$5000,3,FALSE)</f>
        <v>2</v>
      </c>
      <c r="F2083" s="217">
        <f>VLOOKUP(C2083,Hoja2!$D$2:$N$5000,4,FALSE)</f>
        <v>43132</v>
      </c>
      <c r="G2083" s="217">
        <f>VLOOKUP(C2083,Hoja2!$D$2:$N$5000,5,FALSE)</f>
        <v>44926</v>
      </c>
      <c r="H2083" s="218">
        <f>VLOOKUP(C2083,Hoja2!$D$2:$N$5000,6,FALSE)</f>
        <v>0.19442899999999999</v>
      </c>
      <c r="I2083" s="218">
        <f>VLOOKUP(C2083,Hoja2!$D$2:$N$5000,7,FALSE)</f>
        <v>0.56446700000000005</v>
      </c>
      <c r="J2083" s="218">
        <f>VLOOKUP(C2083,Hoja2!$D$2:$N$5000,8,FALSE)</f>
        <v>0.25345440000000002</v>
      </c>
      <c r="K2083" s="218">
        <f>VLOOKUP(C2083,Hoja2!$D$2:$N$5000,9,FALSE)</f>
        <v>0.189108</v>
      </c>
      <c r="L2083" s="218">
        <f>VLOOKUP(C2083,Hoja2!$D$2:$N$5000,10,FALSE)</f>
        <v>110.74017600000001</v>
      </c>
      <c r="M2083" s="218">
        <f>VLOOKUP(C2083,Hoja2!$D$2:$N$5000,11,FALSE)</f>
        <v>17.841252000000001</v>
      </c>
    </row>
    <row r="2084" spans="1:13">
      <c r="A2084" s="529"/>
      <c r="B2084" s="541"/>
      <c r="C2084" s="401" t="s">
        <v>7165</v>
      </c>
      <c r="D2084" s="221" t="str">
        <f>VLOOKUP(C2084,Hoja2!$D$2:$N$5000,2,FALSE)</f>
        <v>Alimentos</v>
      </c>
      <c r="E2084" s="215">
        <f>VLOOKUP(C2084,Hoja2!$D$2:$N$5000,3,FALSE)</f>
        <v>2</v>
      </c>
      <c r="F2084" s="217">
        <f>VLOOKUP(C2084,Hoja2!$D$2:$N$5000,4,FALSE)</f>
        <v>44376</v>
      </c>
      <c r="G2084" s="217">
        <f>VLOOKUP(C2084,Hoja2!$D$2:$N$5000,5,FALSE)</f>
        <v>45657</v>
      </c>
      <c r="H2084" s="218">
        <f>VLOOKUP(C2084,Hoja2!$D$2:$N$5000,6,FALSE)</f>
        <v>0.22913800000000001</v>
      </c>
      <c r="I2084" s="218">
        <f>VLOOKUP(C2084,Hoja2!$D$2:$N$5000,7,FALSE)</f>
        <v>0.53315999999999997</v>
      </c>
      <c r="J2084" s="218">
        <f>VLOOKUP(C2084,Hoja2!$D$2:$N$5000,8,FALSE)</f>
        <v>0.36367280000000002</v>
      </c>
      <c r="K2084" s="218">
        <f>VLOOKUP(C2084,Hoja2!$D$2:$N$5000,9,FALSE)</f>
        <v>0.378216</v>
      </c>
      <c r="L2084" s="218">
        <f>VLOOKUP(C2084,Hoja2!$D$2:$N$5000,10,FALSE)</f>
        <v>150.08810399999999</v>
      </c>
      <c r="M2084" s="218">
        <f>VLOOKUP(C2084,Hoja2!$D$2:$N$5000,11,FALSE)</f>
        <v>20.755587999999999</v>
      </c>
    </row>
    <row r="2085" spans="1:13">
      <c r="A2085" s="529"/>
      <c r="B2085" s="541"/>
      <c r="C2085" s="401" t="s">
        <v>3260</v>
      </c>
      <c r="D2085" s="221" t="str">
        <f>VLOOKUP(C2085,Hoja2!$D$2:$N$5000,2,FALSE)</f>
        <v>Agroindustria</v>
      </c>
      <c r="E2085" s="215">
        <f>VLOOKUP(C2085,Hoja2!$D$2:$N$5000,3,FALSE)</f>
        <v>2</v>
      </c>
      <c r="F2085" s="217">
        <f>VLOOKUP(C2085,Hoja2!$D$2:$N$5000,4,FALSE)</f>
        <v>43160</v>
      </c>
      <c r="G2085" s="217">
        <f>VLOOKUP(C2085,Hoja2!$D$2:$N$5000,5,FALSE)</f>
        <v>44926</v>
      </c>
      <c r="H2085" s="218">
        <f>VLOOKUP(C2085,Hoja2!$D$2:$N$5000,6,FALSE)</f>
        <v>1.1358E-2</v>
      </c>
      <c r="I2085" s="218">
        <f>VLOOKUP(C2085,Hoja2!$D$2:$N$5000,7,FALSE)</f>
        <v>0.213922</v>
      </c>
      <c r="J2085" s="218">
        <f>VLOOKUP(C2085,Hoja2!$D$2:$N$5000,8,FALSE)</f>
        <v>0.54349080000000005</v>
      </c>
      <c r="K2085" s="218">
        <f>VLOOKUP(C2085,Hoja2!$D$2:$N$5000,9,FALSE)</f>
        <v>1.0506E-2</v>
      </c>
      <c r="L2085" s="218">
        <f>VLOOKUP(C2085,Hoja2!$D$2:$N$5000,10,FALSE)</f>
        <v>89.994600000000005</v>
      </c>
      <c r="M2085" s="218">
        <f>VLOOKUP(C2085,Hoja2!$D$2:$N$5000,11,FALSE)</f>
        <v>12.330958000000001</v>
      </c>
    </row>
    <row r="2086" spans="1:13">
      <c r="A2086" s="529"/>
      <c r="B2086" s="541"/>
      <c r="C2086" s="401" t="s">
        <v>3262</v>
      </c>
      <c r="D2086" s="221" t="str">
        <f>VLOOKUP(C2086,Hoja2!$D$2:$N$5000,2,FALSE)</f>
        <v>Agroindustria</v>
      </c>
      <c r="E2086" s="215">
        <f>VLOOKUP(C2086,Hoja2!$D$2:$N$5000,3,FALSE)</f>
        <v>2</v>
      </c>
      <c r="F2086" s="217">
        <f>VLOOKUP(C2086,Hoja2!$D$2:$N$5000,4,FALSE)</f>
        <v>43160</v>
      </c>
      <c r="G2086" s="217">
        <f>VLOOKUP(C2086,Hoja2!$D$2:$N$5000,5,FALSE)</f>
        <v>44926</v>
      </c>
      <c r="H2086" s="218">
        <f>VLOOKUP(C2086,Hoja2!$D$2:$N$5000,6,FALSE)</f>
        <v>8.0211000000000005E-2</v>
      </c>
      <c r="I2086" s="218">
        <f>VLOOKUP(C2086,Hoja2!$D$2:$N$5000,7,FALSE)</f>
        <v>0.26423200000000002</v>
      </c>
      <c r="J2086" s="218">
        <f>VLOOKUP(C2086,Hoja2!$D$2:$N$5000,8,FALSE)</f>
        <v>0.286582</v>
      </c>
      <c r="K2086" s="218">
        <f>VLOOKUP(C2086,Hoja2!$D$2:$N$5000,9,FALSE)</f>
        <v>0.21012</v>
      </c>
      <c r="L2086" s="218">
        <f>VLOOKUP(C2086,Hoja2!$D$2:$N$5000,10,FALSE)</f>
        <v>58.605732000000003</v>
      </c>
      <c r="M2086" s="218">
        <f>VLOOKUP(C2086,Hoja2!$D$2:$N$5000,11,FALSE)</f>
        <v>22.164366999999999</v>
      </c>
    </row>
    <row r="2087" spans="1:13">
      <c r="A2087" s="529"/>
      <c r="B2087" s="541"/>
      <c r="C2087" s="401" t="s">
        <v>2852</v>
      </c>
      <c r="D2087" s="221" t="str">
        <f>VLOOKUP(C2087,Hoja2!$D$2:$N$5000,2,FALSE)</f>
        <v>Agroindustria</v>
      </c>
      <c r="E2087" s="215">
        <f>VLOOKUP(C2087,Hoja2!$D$2:$N$5000,3,FALSE)</f>
        <v>2</v>
      </c>
      <c r="F2087" s="217">
        <f>VLOOKUP(C2087,Hoja2!$D$2:$N$5000,4,FALSE)</f>
        <v>43191</v>
      </c>
      <c r="G2087" s="217">
        <f>VLOOKUP(C2087,Hoja2!$D$2:$N$5000,5,FALSE)</f>
        <v>44926</v>
      </c>
      <c r="H2087" s="218">
        <f>VLOOKUP(C2087,Hoja2!$D$2:$N$5000,6,FALSE)</f>
        <v>0.14533099999999999</v>
      </c>
      <c r="I2087" s="218">
        <f>VLOOKUP(C2087,Hoja2!$D$2:$N$5000,7,FALSE)</f>
        <v>0.51478900000000005</v>
      </c>
      <c r="J2087" s="218">
        <f>VLOOKUP(C2087,Hoja2!$D$2:$N$5000,8,FALSE)</f>
        <v>0.58320000000000005</v>
      </c>
      <c r="K2087" s="218">
        <f>VLOOKUP(C2087,Hoja2!$D$2:$N$5000,9,FALSE)</f>
        <v>0.54631200000000002</v>
      </c>
      <c r="L2087" s="218">
        <f>VLOOKUP(C2087,Hoja2!$D$2:$N$5000,10,FALSE)</f>
        <v>232.394148</v>
      </c>
      <c r="M2087" s="218">
        <f>VLOOKUP(C2087,Hoja2!$D$2:$N$5000,11,FALSE)</f>
        <v>18.664515000000002</v>
      </c>
    </row>
    <row r="2088" spans="1:13">
      <c r="A2088" s="529"/>
      <c r="B2088" s="541"/>
      <c r="C2088" s="401" t="s">
        <v>3142</v>
      </c>
      <c r="D2088" s="221" t="str">
        <f>VLOOKUP(C2088,Hoja2!$D$2:$N$5000,2,FALSE)</f>
        <v>Agroindustria</v>
      </c>
      <c r="E2088" s="215">
        <f>VLOOKUP(C2088,Hoja2!$D$2:$N$5000,3,FALSE)</f>
        <v>2</v>
      </c>
      <c r="F2088" s="217">
        <f>VLOOKUP(C2088,Hoja2!$D$2:$N$5000,4,FALSE)</f>
        <v>43313</v>
      </c>
      <c r="G2088" s="217">
        <f>VLOOKUP(C2088,Hoja2!$D$2:$N$5000,5,FALSE)</f>
        <v>44561</v>
      </c>
      <c r="H2088" s="218">
        <f>VLOOKUP(C2088,Hoja2!$D$2:$N$5000,6,FALSE)</f>
        <v>0.20779900000000001</v>
      </c>
      <c r="I2088" s="218">
        <f>VLOOKUP(C2088,Hoja2!$D$2:$N$5000,7,FALSE)</f>
        <v>0.44097599999999998</v>
      </c>
      <c r="J2088" s="218">
        <f>VLOOKUP(C2088,Hoja2!$D$2:$N$5000,8,FALSE)</f>
        <v>0.49570920000000002</v>
      </c>
      <c r="K2088" s="218">
        <f>VLOOKUP(C2088,Hoja2!$D$2:$N$5000,9,FALSE)</f>
        <v>0.493782</v>
      </c>
      <c r="L2088" s="218">
        <f>VLOOKUP(C2088,Hoja2!$D$2:$N$5000,10,FALSE)</f>
        <v>169.20025200000001</v>
      </c>
      <c r="M2088" s="218">
        <f>VLOOKUP(C2088,Hoja2!$D$2:$N$5000,11,FALSE)</f>
        <v>21.273461999999999</v>
      </c>
    </row>
    <row r="2089" spans="1:13">
      <c r="A2089" s="529"/>
      <c r="B2089" s="541"/>
      <c r="C2089" s="401" t="s">
        <v>4777</v>
      </c>
      <c r="D2089" s="221" t="str">
        <f>VLOOKUP(C2089,Hoja2!$D$2:$N$5000,2,FALSE)</f>
        <v>Alimentos</v>
      </c>
      <c r="E2089" s="215">
        <f>VLOOKUP(C2089,Hoja2!$D$2:$N$5000,3,FALSE)</f>
        <v>2</v>
      </c>
      <c r="F2089" s="217">
        <f>VLOOKUP(C2089,Hoja2!$D$2:$N$5000,4,FALSE)</f>
        <v>43586</v>
      </c>
      <c r="G2089" s="217">
        <f>VLOOKUP(C2089,Hoja2!$D$2:$N$5000,5,FALSE)</f>
        <v>45291</v>
      </c>
      <c r="H2089" s="218">
        <f>VLOOKUP(C2089,Hoja2!$D$2:$N$5000,6,FALSE)</f>
        <v>0.16009899999999999</v>
      </c>
      <c r="I2089" s="218">
        <f>VLOOKUP(C2089,Hoja2!$D$2:$N$5000,7,FALSE)</f>
        <v>0.29231699999999999</v>
      </c>
      <c r="J2089" s="218">
        <f>VLOOKUP(C2089,Hoja2!$D$2:$N$5000,8,FALSE)</f>
        <v>0.1810068</v>
      </c>
      <c r="K2089" s="218">
        <f>VLOOKUP(C2089,Hoja2!$D$2:$N$5000,9,FALSE)</f>
        <v>0.136578</v>
      </c>
      <c r="L2089" s="218">
        <f>VLOOKUP(C2089,Hoja2!$D$2:$N$5000,10,FALSE)</f>
        <v>40.950144000000002</v>
      </c>
      <c r="M2089" s="218">
        <f>VLOOKUP(C2089,Hoja2!$D$2:$N$5000,11,FALSE)</f>
        <v>25.455366000000001</v>
      </c>
    </row>
    <row r="2090" spans="1:13">
      <c r="A2090" s="529"/>
      <c r="B2090" s="541"/>
      <c r="C2090" s="401" t="s">
        <v>2943</v>
      </c>
      <c r="D2090" s="221" t="str">
        <f>VLOOKUP(C2090,Hoja2!$D$2:$N$5000,2,FALSE)</f>
        <v>Cerámicos</v>
      </c>
      <c r="E2090" s="278">
        <f>VLOOKUP(C2090,Hoja2!$D$2:$N$5000,3,FALSE)</f>
        <v>2</v>
      </c>
      <c r="F2090" s="217">
        <f>VLOOKUP(C2090,Hoja2!$D$2:$N$5000,4,FALSE)</f>
        <v>43221</v>
      </c>
      <c r="G2090" s="217">
        <f>VLOOKUP(C2090,Hoja2!$D$2:$N$5000,5,FALSE)</f>
        <v>44926</v>
      </c>
      <c r="H2090" s="218">
        <f>VLOOKUP(C2090,Hoja2!$D$2:$N$5000,6,FALSE)</f>
        <v>0.151781</v>
      </c>
      <c r="I2090" s="218">
        <f>VLOOKUP(C2090,Hoja2!$D$2:$N$5000,7,FALSE)</f>
        <v>0.61998299999999995</v>
      </c>
      <c r="J2090" s="218">
        <f>VLOOKUP(C2090,Hoja2!$D$2:$N$5000,8,FALSE)</f>
        <v>0.92163640000000002</v>
      </c>
      <c r="K2090" s="218">
        <f>VLOOKUP(C2090,Hoja2!$D$2:$N$5000,9,FALSE)</f>
        <v>0.86149200000000004</v>
      </c>
      <c r="L2090" s="218">
        <f>VLOOKUP(C2090,Hoja2!$D$2:$N$5000,10,FALSE)</f>
        <v>442.294848</v>
      </c>
      <c r="M2090" s="218">
        <f>VLOOKUP(C2090,Hoja2!$D$2:$N$5000,11,FALSE)</f>
        <v>18.521948999999999</v>
      </c>
    </row>
    <row r="2091" spans="1:13">
      <c r="A2091" s="529"/>
      <c r="B2091" s="541"/>
      <c r="C2091" s="401" t="s">
        <v>3275</v>
      </c>
      <c r="D2091" s="221" t="str">
        <f>VLOOKUP(C2091,Hoja2!$D$2:$N$5000,2,FALSE)</f>
        <v>Agroindustria</v>
      </c>
      <c r="E2091" s="215">
        <f>VLOOKUP(C2091,Hoja2!$D$2:$N$5000,3,FALSE)</f>
        <v>2</v>
      </c>
      <c r="F2091" s="217">
        <f>VLOOKUP(C2091,Hoja2!$D$2:$N$5000,4,FALSE)</f>
        <v>43252</v>
      </c>
      <c r="G2091" s="217">
        <f>VLOOKUP(C2091,Hoja2!$D$2:$N$5000,5,FALSE)</f>
        <v>44926</v>
      </c>
      <c r="H2091" s="218">
        <f>VLOOKUP(C2091,Hoja2!$D$2:$N$5000,6,FALSE)</f>
        <v>0.16456599999999999</v>
      </c>
      <c r="I2091" s="218">
        <f>VLOOKUP(C2091,Hoja2!$D$2:$N$5000,7,FALSE)</f>
        <v>0.344391</v>
      </c>
      <c r="J2091" s="218">
        <f>VLOOKUP(C2091,Hoja2!$D$2:$N$5000,8,FALSE)</f>
        <v>0.46461799999999998</v>
      </c>
      <c r="K2091" s="218">
        <f>VLOOKUP(C2091,Hoja2!$D$2:$N$5000,9,FALSE)</f>
        <v>0.40973399999999999</v>
      </c>
      <c r="L2091" s="218">
        <f>VLOOKUP(C2091,Hoja2!$D$2:$N$5000,10,FALSE)</f>
        <v>123.849216</v>
      </c>
      <c r="M2091" s="218">
        <f>VLOOKUP(C2091,Hoja2!$D$2:$N$5000,11,FALSE)</f>
        <v>21.379113</v>
      </c>
    </row>
    <row r="2092" spans="1:13">
      <c r="A2092" s="529"/>
      <c r="B2092" s="541"/>
      <c r="C2092" s="401" t="s">
        <v>7402</v>
      </c>
      <c r="D2092" s="221" t="str">
        <f>VLOOKUP(C2092,Hoja2!$D$2:$N$5000,2,FALSE)</f>
        <v>Cementos</v>
      </c>
      <c r="E2092" s="215">
        <f>VLOOKUP(C2092,Hoja2!$D$2:$N$5000,3,FALSE)</f>
        <v>2</v>
      </c>
      <c r="F2092" s="217">
        <f>VLOOKUP(C2092,Hoja2!$D$2:$N$5000,4,FALSE)</f>
        <v>44470</v>
      </c>
      <c r="G2092" s="217">
        <f>VLOOKUP(C2092,Hoja2!$D$2:$N$5000,5,FALSE)</f>
        <v>46387</v>
      </c>
      <c r="H2092" s="218">
        <f>VLOOKUP(C2092,Hoja2!$D$2:$N$5000,6,FALSE)</f>
        <v>7.5563000000000005E-2</v>
      </c>
      <c r="I2092" s="218">
        <f>VLOOKUP(C2092,Hoja2!$D$2:$N$5000,7,FALSE)</f>
        <v>0.26900800000000002</v>
      </c>
      <c r="J2092" s="218">
        <f>VLOOKUP(C2092,Hoja2!$D$2:$N$5000,8,FALSE)</f>
        <v>0.27215919999999999</v>
      </c>
      <c r="K2092" s="218">
        <f>VLOOKUP(C2092,Hoja2!$D$2:$N$5000,9,FALSE)</f>
        <v>6.3035999999999995E-2</v>
      </c>
      <c r="L2092" s="218">
        <f>VLOOKUP(C2092,Hoja2!$D$2:$N$5000,10,FALSE)</f>
        <v>56.670588000000002</v>
      </c>
      <c r="M2092" s="218">
        <f>VLOOKUP(C2092,Hoja2!$D$2:$N$5000,11,FALSE)</f>
        <v>17.540545000000002</v>
      </c>
    </row>
    <row r="2093" spans="1:13">
      <c r="A2093" s="529"/>
      <c r="B2093" s="541"/>
      <c r="C2093" s="401" t="s">
        <v>7163</v>
      </c>
      <c r="D2093" s="221" t="str">
        <f>VLOOKUP(C2093,Hoja2!$D$2:$N$5000,2,FALSE)</f>
        <v>Alimentos</v>
      </c>
      <c r="E2093" s="215">
        <f>VLOOKUP(C2093,Hoja2!$D$2:$N$5000,3,FALSE)</f>
        <v>2</v>
      </c>
      <c r="F2093" s="217">
        <f>VLOOKUP(C2093,Hoja2!$D$2:$N$5000,4,FALSE)</f>
        <v>44347</v>
      </c>
      <c r="G2093" s="217">
        <f>VLOOKUP(C2093,Hoja2!$D$2:$N$5000,5,FALSE)</f>
        <v>45657</v>
      </c>
      <c r="H2093" s="218">
        <f>VLOOKUP(C2093,Hoja2!$D$2:$N$5000,6,FALSE)</f>
        <v>0.208838</v>
      </c>
      <c r="I2093" s="218">
        <f>VLOOKUP(C2093,Hoja2!$D$2:$N$5000,7,FALSE)</f>
        <v>0.87715500000000002</v>
      </c>
      <c r="J2093" s="218">
        <f>VLOOKUP(C2093,Hoja2!$D$2:$N$5000,8,FALSE)</f>
        <v>1.018E-3</v>
      </c>
      <c r="K2093" s="218">
        <f>VLOOKUP(C2093,Hoja2!$D$2:$N$5000,9,FALSE)</f>
        <v>0</v>
      </c>
      <c r="L2093" s="218">
        <f>VLOOKUP(C2093,Hoja2!$D$2:$N$5000,10,FALSE)</f>
        <v>0.68666400000000005</v>
      </c>
      <c r="M2093" s="218">
        <f>VLOOKUP(C2093,Hoja2!$D$2:$N$5000,11,FALSE)</f>
        <v>13</v>
      </c>
    </row>
    <row r="2094" spans="1:13">
      <c r="A2094" s="529"/>
      <c r="B2094" s="541"/>
      <c r="C2094" s="401" t="s">
        <v>7219</v>
      </c>
      <c r="D2094" s="221" t="str">
        <f>VLOOKUP(C2094,Hoja2!$D$2:$N$5000,2,FALSE)</f>
        <v>Cementos</v>
      </c>
      <c r="E2094" s="215">
        <f>VLOOKUP(C2094,Hoja2!$D$2:$N$5000,3,FALSE)</f>
        <v>2</v>
      </c>
      <c r="F2094" s="217">
        <f>VLOOKUP(C2094,Hoja2!$D$2:$N$5000,4,FALSE)</f>
        <v>44378</v>
      </c>
      <c r="G2094" s="217">
        <f>VLOOKUP(C2094,Hoja2!$D$2:$N$5000,5,FALSE)</f>
        <v>45657</v>
      </c>
      <c r="H2094" s="218">
        <f>VLOOKUP(C2094,Hoja2!$D$2:$N$5000,6,FALSE)</f>
        <v>0.21934100000000001</v>
      </c>
      <c r="I2094" s="218">
        <f>VLOOKUP(C2094,Hoja2!$D$2:$N$5000,7,FALSE)</f>
        <v>0.59320099999999998</v>
      </c>
      <c r="J2094" s="218">
        <f>VLOOKUP(C2094,Hoja2!$D$2:$N$5000,8,FALSE)</f>
        <v>1.3991999999999999E-2</v>
      </c>
      <c r="K2094" s="218">
        <f>VLOOKUP(C2094,Hoja2!$D$2:$N$5000,9,FALSE)</f>
        <v>1.1526E-2</v>
      </c>
      <c r="L2094" s="218">
        <f>VLOOKUP(C2094,Hoja2!$D$2:$N$5000,10,FALSE)</f>
        <v>6.9227400000000001</v>
      </c>
      <c r="M2094" s="218">
        <f>VLOOKUP(C2094,Hoja2!$D$2:$N$5000,11,FALSE)</f>
        <v>19.802741999999999</v>
      </c>
    </row>
    <row r="2095" spans="1:13">
      <c r="A2095" s="529"/>
      <c r="B2095" s="541"/>
      <c r="C2095" s="401" t="s">
        <v>2850</v>
      </c>
      <c r="D2095" s="221" t="str">
        <f>VLOOKUP(C2095,Hoja2!$D$2:$N$5000,2,FALSE)</f>
        <v>Transporte</v>
      </c>
      <c r="E2095" s="215">
        <f>VLOOKUP(C2095,Hoja2!$D$2:$N$5000,3,FALSE)</f>
        <v>2</v>
      </c>
      <c r="F2095" s="217">
        <f>VLOOKUP(C2095,Hoja2!$D$2:$N$5000,4,FALSE)</f>
        <v>43191</v>
      </c>
      <c r="G2095" s="217">
        <f>VLOOKUP(C2095,Hoja2!$D$2:$N$5000,5,FALSE)</f>
        <v>44926</v>
      </c>
      <c r="H2095" s="218">
        <f>VLOOKUP(C2095,Hoja2!$D$2:$N$5000,6,FALSE)</f>
        <v>6.3641000000000003E-2</v>
      </c>
      <c r="I2095" s="218">
        <f>VLOOKUP(C2095,Hoja2!$D$2:$N$5000,7,FALSE)</f>
        <v>0.41745599999999999</v>
      </c>
      <c r="J2095" s="218">
        <f>VLOOKUP(C2095,Hoja2!$D$2:$N$5000,8,FALSE)</f>
        <v>0.40427279999999999</v>
      </c>
      <c r="K2095" s="218">
        <f>VLOOKUP(C2095,Hoja2!$D$2:$N$5000,9,FALSE)</f>
        <v>0.36770999999999998</v>
      </c>
      <c r="L2095" s="218">
        <f>VLOOKUP(C2095,Hoja2!$D$2:$N$5000,10,FALSE)</f>
        <v>130.63262399999999</v>
      </c>
      <c r="M2095" s="218">
        <f>VLOOKUP(C2095,Hoja2!$D$2:$N$5000,11,FALSE)</f>
        <v>19.980073000000001</v>
      </c>
    </row>
    <row r="2096" spans="1:13">
      <c r="A2096" s="529"/>
      <c r="B2096" s="541"/>
      <c r="C2096" s="401" t="s">
        <v>6421</v>
      </c>
      <c r="D2096" s="221" t="str">
        <f>VLOOKUP(C2096,Hoja2!$D$2:$N$5000,2,FALSE)</f>
        <v>Comercio</v>
      </c>
      <c r="E2096" s="215">
        <f>VLOOKUP(C2096,Hoja2!$D$2:$N$5000,3,FALSE)</f>
        <v>2</v>
      </c>
      <c r="F2096" s="217">
        <f>VLOOKUP(C2096,Hoja2!$D$2:$N$5000,4,FALSE)</f>
        <v>44044</v>
      </c>
      <c r="G2096" s="217">
        <f>VLOOKUP(C2096,Hoja2!$D$2:$N$5000,5,FALSE)</f>
        <v>45657</v>
      </c>
      <c r="H2096" s="218">
        <f>VLOOKUP(C2096,Hoja2!$D$2:$N$5000,6,FALSE)</f>
        <v>0.25820799999999999</v>
      </c>
      <c r="I2096" s="218">
        <f>VLOOKUP(C2096,Hoja2!$D$2:$N$5000,7,FALSE)</f>
        <v>0.58509900000000004</v>
      </c>
      <c r="J2096" s="218">
        <f>VLOOKUP(C2096,Hoja2!$D$2:$N$5000,8,FALSE)</f>
        <v>1.0736000000000001</v>
      </c>
      <c r="K2096" s="218">
        <f>VLOOKUP(C2096,Hoja2!$D$2:$N$5000,9,FALSE)</f>
        <v>0.96655199999999997</v>
      </c>
      <c r="L2096" s="218">
        <f>VLOOKUP(C2096,Hoja2!$D$2:$N$5000,10,FALSE)</f>
        <v>486.23093999999998</v>
      </c>
      <c r="M2096" s="218">
        <f>VLOOKUP(C2096,Hoja2!$D$2:$N$5000,11,FALSE)</f>
        <v>16.540239</v>
      </c>
    </row>
    <row r="2097" spans="1:13">
      <c r="A2097" s="529"/>
      <c r="B2097" s="541"/>
      <c r="C2097" s="401" t="s">
        <v>6422</v>
      </c>
      <c r="D2097" s="221" t="str">
        <f>VLOOKUP(C2097,Hoja2!$D$2:$N$5000,2,FALSE)</f>
        <v>Comercio</v>
      </c>
      <c r="E2097" s="215">
        <f>VLOOKUP(C2097,Hoja2!$D$2:$N$5000,3,FALSE)</f>
        <v>2</v>
      </c>
      <c r="F2097" s="217">
        <f>VLOOKUP(C2097,Hoja2!$D$2:$N$5000,4,FALSE)</f>
        <v>44044</v>
      </c>
      <c r="G2097" s="217">
        <f>VLOOKUP(C2097,Hoja2!$D$2:$N$5000,5,FALSE)</f>
        <v>45657</v>
      </c>
      <c r="H2097" s="218">
        <f>VLOOKUP(C2097,Hoja2!$D$2:$N$5000,6,FALSE)</f>
        <v>0.30573499999999998</v>
      </c>
      <c r="I2097" s="218">
        <f>VLOOKUP(C2097,Hoja2!$D$2:$N$5000,7,FALSE)</f>
        <v>0.52869200000000005</v>
      </c>
      <c r="J2097" s="218">
        <f>VLOOKUP(C2097,Hoja2!$D$2:$N$5000,8,FALSE)</f>
        <v>0.48139999999999999</v>
      </c>
      <c r="K2097" s="218">
        <f>VLOOKUP(C2097,Hoja2!$D$2:$N$5000,9,FALSE)</f>
        <v>0.50428799999999996</v>
      </c>
      <c r="L2097" s="218">
        <f>VLOOKUP(C2097,Hoja2!$D$2:$N$5000,10,FALSE)</f>
        <v>196.99974</v>
      </c>
      <c r="M2097" s="218">
        <f>VLOOKUP(C2097,Hoja2!$D$2:$N$5000,11,FALSE)</f>
        <v>17.846675999999999</v>
      </c>
    </row>
    <row r="2098" spans="1:13">
      <c r="A2098" s="529"/>
      <c r="B2098" s="541"/>
      <c r="C2098" s="401" t="s">
        <v>7152</v>
      </c>
      <c r="D2098" s="221" t="str">
        <f>VLOOKUP(C2098,Hoja2!$D$2:$N$5000,2,FALSE)</f>
        <v>Cementos</v>
      </c>
      <c r="E2098" s="215">
        <f>VLOOKUP(C2098,Hoja2!$D$2:$N$5000,3,FALSE)</f>
        <v>2</v>
      </c>
      <c r="F2098" s="217">
        <f>VLOOKUP(C2098,Hoja2!$D$2:$N$5000,4,FALSE)</f>
        <v>44361</v>
      </c>
      <c r="G2098" s="217">
        <f>VLOOKUP(C2098,Hoja2!$D$2:$N$5000,5,FALSE)</f>
        <v>45443</v>
      </c>
      <c r="H2098" s="218">
        <f>VLOOKUP(C2098,Hoja2!$D$2:$N$5000,6,FALSE)</f>
        <v>0.109447</v>
      </c>
      <c r="I2098" s="218">
        <f>VLOOKUP(C2098,Hoja2!$D$2:$N$5000,7,FALSE)</f>
        <v>0.13163900000000001</v>
      </c>
      <c r="J2098" s="218">
        <f>VLOOKUP(C2098,Hoja2!$D$2:$N$5000,8,FALSE)</f>
        <v>0.26071359999999999</v>
      </c>
      <c r="K2098" s="218">
        <f>VLOOKUP(C2098,Hoja2!$D$2:$N$5000,9,FALSE)</f>
        <v>3.1517999999999997E-2</v>
      </c>
      <c r="L2098" s="218">
        <f>VLOOKUP(C2098,Hoja2!$D$2:$N$5000,10,FALSE)</f>
        <v>26.561412000000001</v>
      </c>
      <c r="M2098" s="218">
        <f>VLOOKUP(C2098,Hoja2!$D$2:$N$5000,11,FALSE)</f>
        <v>15.710213</v>
      </c>
    </row>
    <row r="2099" spans="1:13">
      <c r="A2099" s="529"/>
      <c r="B2099" s="541"/>
      <c r="C2099" s="401" t="s">
        <v>2584</v>
      </c>
      <c r="D2099" s="221" t="str">
        <f>VLOOKUP(C2099,Hoja2!$D$2:$N$5000,2,FALSE)</f>
        <v>Vidrios, cauchos y plásticos</v>
      </c>
      <c r="E2099" s="215">
        <f>VLOOKUP(C2099,Hoja2!$D$2:$N$5000,3,FALSE)</f>
        <v>2</v>
      </c>
      <c r="F2099" s="217">
        <f>VLOOKUP(C2099,Hoja2!$D$2:$N$5000,4,FALSE)</f>
        <v>43070</v>
      </c>
      <c r="G2099" s="217">
        <f>VLOOKUP(C2099,Hoja2!$D$2:$N$5000,5,FALSE)</f>
        <v>44926</v>
      </c>
      <c r="H2099" s="218">
        <f>VLOOKUP(C2099,Hoja2!$D$2:$N$5000,6,FALSE)</f>
        <v>0.203151</v>
      </c>
      <c r="I2099" s="218">
        <f>VLOOKUP(C2099,Hoja2!$D$2:$N$5000,7,FALSE)</f>
        <v>0.65568199999999999</v>
      </c>
      <c r="J2099" s="218">
        <f>VLOOKUP(C2099,Hoja2!$D$2:$N$5000,8,FALSE)</f>
        <v>0.93348719999999996</v>
      </c>
      <c r="K2099" s="218">
        <f>VLOOKUP(C2099,Hoja2!$D$2:$N$5000,9,FALSE)</f>
        <v>0.89300999999999997</v>
      </c>
      <c r="L2099" s="218">
        <f>VLOOKUP(C2099,Hoja2!$D$2:$N$5000,10,FALSE)</f>
        <v>473.77735200000001</v>
      </c>
      <c r="M2099" s="218">
        <f>VLOOKUP(C2099,Hoja2!$D$2:$N$5000,11,FALSE)</f>
        <v>17.343613999999999</v>
      </c>
    </row>
    <row r="2100" spans="1:13">
      <c r="A2100" s="529"/>
      <c r="B2100" s="541"/>
      <c r="C2100" s="401" t="s">
        <v>3143</v>
      </c>
      <c r="D2100" s="221" t="str">
        <f>VLOOKUP(C2100,Hoja2!$D$2:$N$5000,2,FALSE)</f>
        <v>Alimentos</v>
      </c>
      <c r="E2100" s="215">
        <f>VLOOKUP(C2100,Hoja2!$D$2:$N$5000,3,FALSE)</f>
        <v>2</v>
      </c>
      <c r="F2100" s="217">
        <f>VLOOKUP(C2100,Hoja2!$D$2:$N$5000,4,FALSE)</f>
        <v>43313</v>
      </c>
      <c r="G2100" s="217">
        <f>VLOOKUP(C2100,Hoja2!$D$2:$N$5000,5,FALSE)</f>
        <v>44926</v>
      </c>
      <c r="H2100" s="218">
        <f>VLOOKUP(C2100,Hoja2!$D$2:$N$5000,6,FALSE)</f>
        <v>5.8166000000000002E-2</v>
      </c>
      <c r="I2100" s="218">
        <f>VLOOKUP(C2100,Hoja2!$D$2:$N$5000,7,FALSE)</f>
        <v>8.1398999999999999E-2</v>
      </c>
      <c r="J2100" s="218">
        <f>VLOOKUP(C2100,Hoja2!$D$2:$N$5000,8,FALSE)</f>
        <v>0.27565919999999999</v>
      </c>
      <c r="K2100" s="218">
        <f>VLOOKUP(C2100,Hoja2!$D$2:$N$5000,9,FALSE)</f>
        <v>5.253E-2</v>
      </c>
      <c r="L2100" s="218">
        <f>VLOOKUP(C2100,Hoja2!$D$2:$N$5000,10,FALSE)</f>
        <v>17.374680000000001</v>
      </c>
      <c r="M2100" s="218">
        <f>VLOOKUP(C2100,Hoja2!$D$2:$N$5000,11,FALSE)</f>
        <v>23.571242000000002</v>
      </c>
    </row>
    <row r="2101" spans="1:13">
      <c r="A2101" s="529"/>
      <c r="B2101" s="541"/>
      <c r="C2101" s="401" t="s">
        <v>2851</v>
      </c>
      <c r="D2101" s="221" t="str">
        <f>VLOOKUP(C2101,Hoja2!$D$2:$N$5000,2,FALSE)</f>
        <v>Cerámicos</v>
      </c>
      <c r="E2101" s="215">
        <f>VLOOKUP(C2101,Hoja2!$D$2:$N$5000,3,FALSE)</f>
        <v>2</v>
      </c>
      <c r="F2101" s="217">
        <f>VLOOKUP(C2101,Hoja2!$D$2:$N$5000,4,FALSE)</f>
        <v>43191</v>
      </c>
      <c r="G2101" s="217">
        <f>VLOOKUP(C2101,Hoja2!$D$2:$N$5000,5,FALSE)</f>
        <v>44926</v>
      </c>
      <c r="H2101" s="218">
        <f>VLOOKUP(C2101,Hoja2!$D$2:$N$5000,6,FALSE)</f>
        <v>0.13209199999999999</v>
      </c>
      <c r="I2101" s="218">
        <f>VLOOKUP(C2101,Hoja2!$D$2:$N$5000,7,FALSE)</f>
        <v>0.59684899999999996</v>
      </c>
      <c r="J2101" s="218">
        <f>VLOOKUP(C2101,Hoja2!$D$2:$N$5000,8,FALSE)</f>
        <v>0.84744560000000002</v>
      </c>
      <c r="K2101" s="218">
        <f>VLOOKUP(C2101,Hoja2!$D$2:$N$5000,9,FALSE)</f>
        <v>0.378216</v>
      </c>
      <c r="L2101" s="218">
        <f>VLOOKUP(C2101,Hoja2!$D$2:$N$5000,10,FALSE)</f>
        <v>391.52332799999999</v>
      </c>
      <c r="M2101" s="218">
        <f>VLOOKUP(C2101,Hoja2!$D$2:$N$5000,11,FALSE)</f>
        <v>14.738642</v>
      </c>
    </row>
    <row r="2102" spans="1:13">
      <c r="A2102" s="529"/>
      <c r="B2102" s="541"/>
      <c r="C2102" s="401" t="s">
        <v>2849</v>
      </c>
      <c r="D2102" s="221" t="str">
        <f>VLOOKUP(C2102,Hoja2!$D$2:$N$5000,2,FALSE)</f>
        <v>Agroindustria</v>
      </c>
      <c r="E2102" s="215">
        <f>VLOOKUP(C2102,Hoja2!$D$2:$N$5000,3,FALSE)</f>
        <v>2</v>
      </c>
      <c r="F2102" s="217">
        <f>VLOOKUP(C2102,Hoja2!$D$2:$N$5000,4,FALSE)</f>
        <v>43191</v>
      </c>
      <c r="G2102" s="217">
        <f>VLOOKUP(C2102,Hoja2!$D$2:$N$5000,5,FALSE)</f>
        <v>44926</v>
      </c>
      <c r="H2102" s="218">
        <f>VLOOKUP(C2102,Hoja2!$D$2:$N$5000,6,FALSE)</f>
        <v>4.3305999999999997E-2</v>
      </c>
      <c r="I2102" s="218">
        <f>VLOOKUP(C2102,Hoja2!$D$2:$N$5000,7,FALSE)</f>
        <v>0.253446</v>
      </c>
      <c r="J2102" s="218">
        <f>VLOOKUP(C2102,Hoja2!$D$2:$N$5000,8,FALSE)</f>
        <v>0.3834708</v>
      </c>
      <c r="K2102" s="218">
        <f>VLOOKUP(C2102,Hoja2!$D$2:$N$5000,9,FALSE)</f>
        <v>6.3035999999999995E-2</v>
      </c>
      <c r="L2102" s="218">
        <f>VLOOKUP(C2102,Hoja2!$D$2:$N$5000,10,FALSE)</f>
        <v>75.231324000000001</v>
      </c>
      <c r="M2102" s="218">
        <f>VLOOKUP(C2102,Hoja2!$D$2:$N$5000,11,FALSE)</f>
        <v>14.375434</v>
      </c>
    </row>
    <row r="2103" spans="1:13">
      <c r="A2103" s="529"/>
      <c r="B2103" s="541"/>
      <c r="C2103" s="401" t="s">
        <v>2561</v>
      </c>
      <c r="D2103" s="221" t="str">
        <f>VLOOKUP(C2103,Hoja2!$D$2:$N$5000,2,FALSE)</f>
        <v>Agroindustria</v>
      </c>
      <c r="E2103" s="215">
        <f>VLOOKUP(C2103,Hoja2!$D$2:$N$5000,3,FALSE)</f>
        <v>2</v>
      </c>
      <c r="F2103" s="217">
        <f>VLOOKUP(C2103,Hoja2!$D$2:$N$5000,4,FALSE)</f>
        <v>43070</v>
      </c>
      <c r="G2103" s="217">
        <f>VLOOKUP(C2103,Hoja2!$D$2:$N$5000,5,FALSE)</f>
        <v>44926</v>
      </c>
      <c r="H2103" s="218">
        <f>VLOOKUP(C2103,Hoja2!$D$2:$N$5000,6,FALSE)</f>
        <v>0.11679</v>
      </c>
      <c r="I2103" s="218">
        <f>VLOOKUP(C2103,Hoja2!$D$2:$N$5000,7,FALSE)</f>
        <v>0.42978</v>
      </c>
      <c r="J2103" s="218">
        <f>VLOOKUP(C2103,Hoja2!$D$2:$N$5000,8,FALSE)</f>
        <v>0.56540919999999995</v>
      </c>
      <c r="K2103" s="218">
        <f>VLOOKUP(C2103,Hoja2!$D$2:$N$5000,9,FALSE)</f>
        <v>0.493782</v>
      </c>
      <c r="L2103" s="218">
        <f>VLOOKUP(C2103,Hoja2!$D$2:$N$5000,10,FALSE)</f>
        <v>188.09391600000001</v>
      </c>
      <c r="M2103" s="218">
        <f>VLOOKUP(C2103,Hoja2!$D$2:$N$5000,11,FALSE)</f>
        <v>19.442409000000001</v>
      </c>
    </row>
    <row r="2104" spans="1:13">
      <c r="A2104" s="529"/>
      <c r="B2104" s="541"/>
      <c r="C2104" s="401" t="s">
        <v>3294</v>
      </c>
      <c r="D2104" s="221" t="str">
        <f>VLOOKUP(C2104,Hoja2!$D$2:$N$5000,2,FALSE)</f>
        <v>Otros</v>
      </c>
      <c r="E2104" s="215">
        <f>VLOOKUP(C2104,Hoja2!$D$2:$N$5000,3,FALSE)</f>
        <v>6</v>
      </c>
      <c r="F2104" s="217">
        <f>VLOOKUP(C2104,Hoja2!$D$2:$N$5000,4,FALSE)</f>
        <v>43374</v>
      </c>
      <c r="G2104" s="217">
        <f>VLOOKUP(C2104,Hoja2!$D$2:$N$5000,5,FALSE)</f>
        <v>44500</v>
      </c>
      <c r="H2104" s="218">
        <f>VLOOKUP(C2104,Hoja2!$D$2:$N$5000,6,FALSE)</f>
        <v>0.30944300000000002</v>
      </c>
      <c r="I2104" s="218">
        <f>VLOOKUP(C2104,Hoja2!$D$2:$N$5000,7,FALSE)</f>
        <v>0.23603299999999999</v>
      </c>
      <c r="J2104" s="218">
        <f>VLOOKUP(C2104,Hoja2!$D$2:$N$5000,8,FALSE)</f>
        <v>0.34520000000000001</v>
      </c>
      <c r="K2104" s="218">
        <f>VLOOKUP(C2104,Hoja2!$D$2:$N$5000,9,FALSE)</f>
        <v>0.308699</v>
      </c>
      <c r="L2104" s="218">
        <f>VLOOKUP(C2104,Hoja2!$D$2:$N$5000,10,FALSE)</f>
        <v>62.267333000000001</v>
      </c>
      <c r="M2104" s="218">
        <f>VLOOKUP(C2104,Hoja2!$D$2:$N$5000,11,FALSE)</f>
        <v>22.269072999999999</v>
      </c>
    </row>
    <row r="2105" spans="1:13">
      <c r="A2105" s="529"/>
      <c r="B2105" s="541"/>
      <c r="C2105" s="401" t="s">
        <v>2356</v>
      </c>
      <c r="D2105" s="221" t="str">
        <f>VLOOKUP(C2105,Hoja2!$D$2:$N$5000,2,FALSE)</f>
        <v>Agroindustria</v>
      </c>
      <c r="E2105" s="215">
        <f>VLOOKUP(C2105,Hoja2!$D$2:$N$5000,3,FALSE)</f>
        <v>2</v>
      </c>
      <c r="F2105" s="217">
        <f>VLOOKUP(C2105,Hoja2!$D$2:$N$5000,4,FALSE)</f>
        <v>43952</v>
      </c>
      <c r="G2105" s="217">
        <f>VLOOKUP(C2105,Hoja2!$D$2:$N$5000,5,FALSE)</f>
        <v>45657</v>
      </c>
      <c r="H2105" s="218">
        <f>VLOOKUP(C2105,Hoja2!$D$2:$N$5000,6,FALSE)</f>
        <v>0.188358</v>
      </c>
      <c r="I2105" s="218">
        <f>VLOOKUP(C2105,Hoja2!$D$2:$N$5000,7,FALSE)</f>
        <v>0.40548899999999999</v>
      </c>
      <c r="J2105" s="218">
        <f>VLOOKUP(C2105,Hoja2!$D$2:$N$5000,8,FALSE)</f>
        <v>0.54735160000000005</v>
      </c>
      <c r="K2105" s="218">
        <f>VLOOKUP(C2105,Hoja2!$D$2:$N$5000,9,FALSE)</f>
        <v>0.56732400000000005</v>
      </c>
      <c r="L2105" s="218">
        <f>VLOOKUP(C2105,Hoja2!$D$2:$N$5000,10,FALSE)</f>
        <v>171.80125200000001</v>
      </c>
      <c r="M2105" s="218">
        <f>VLOOKUP(C2105,Hoja2!$D$2:$N$5000,11,FALSE)</f>
        <v>19.361768000000001</v>
      </c>
    </row>
    <row r="2106" spans="1:13">
      <c r="A2106" s="529"/>
      <c r="B2106" s="541"/>
      <c r="C2106" s="401" t="s">
        <v>5980</v>
      </c>
      <c r="D2106" s="221" t="str">
        <f>VLOOKUP(C2106,Hoja2!$D$2:$N$5000,2,FALSE)</f>
        <v>Agroindustria</v>
      </c>
      <c r="E2106" s="215">
        <f>VLOOKUP(C2106,Hoja2!$D$2:$N$5000,3,FALSE)</f>
        <v>2</v>
      </c>
      <c r="F2106" s="217">
        <f>VLOOKUP(C2106,Hoja2!$D$2:$N$5000,4,FALSE)</f>
        <v>43831</v>
      </c>
      <c r="G2106" s="217">
        <f>VLOOKUP(C2106,Hoja2!$D$2:$N$5000,5,FALSE)</f>
        <v>44926</v>
      </c>
      <c r="H2106" s="218">
        <f>VLOOKUP(C2106,Hoja2!$D$2:$N$5000,6,FALSE)</f>
        <v>7.5017E-2</v>
      </c>
      <c r="I2106" s="218">
        <f>VLOOKUP(C2106,Hoja2!$D$2:$N$5000,7,FALSE)</f>
        <v>0.39559299999999997</v>
      </c>
      <c r="J2106" s="218">
        <f>VLOOKUP(C2106,Hoja2!$D$2:$N$5000,8,FALSE)</f>
        <v>0.46345439999999999</v>
      </c>
      <c r="K2106" s="218">
        <f>VLOOKUP(C2106,Hoja2!$D$2:$N$5000,9,FALSE)</f>
        <v>0.43074600000000002</v>
      </c>
      <c r="L2106" s="218">
        <f>VLOOKUP(C2106,Hoja2!$D$2:$N$5000,10,FALSE)</f>
        <v>141.920964</v>
      </c>
      <c r="M2106" s="218">
        <f>VLOOKUP(C2106,Hoja2!$D$2:$N$5000,11,FALSE)</f>
        <v>18.932195</v>
      </c>
    </row>
    <row r="2107" spans="1:13">
      <c r="A2107" s="529"/>
      <c r="B2107" s="541"/>
      <c r="C2107" s="401" t="s">
        <v>3583</v>
      </c>
      <c r="D2107" s="221" t="str">
        <f>VLOOKUP(C2107,Hoja2!$D$2:$N$5000,2,FALSE)</f>
        <v>Alimentos</v>
      </c>
      <c r="E2107" s="215">
        <f>VLOOKUP(C2107,Hoja2!$D$2:$N$5000,3,FALSE)</f>
        <v>2</v>
      </c>
      <c r="F2107" s="217">
        <f>VLOOKUP(C2107,Hoja2!$D$2:$N$5000,4,FALSE)</f>
        <v>43497</v>
      </c>
      <c r="G2107" s="217">
        <f>VLOOKUP(C2107,Hoja2!$D$2:$N$5000,5,FALSE)</f>
        <v>44620</v>
      </c>
      <c r="H2107" s="218">
        <f>VLOOKUP(C2107,Hoja2!$D$2:$N$5000,6,FALSE)</f>
        <v>0.131352</v>
      </c>
      <c r="I2107" s="218">
        <f>VLOOKUP(C2107,Hoja2!$D$2:$N$5000,7,FALSE)</f>
        <v>0.40220899999999998</v>
      </c>
      <c r="J2107" s="218">
        <f>VLOOKUP(C2107,Hoja2!$D$2:$N$5000,8,FALSE)</f>
        <v>0.4172728</v>
      </c>
      <c r="K2107" s="218">
        <f>VLOOKUP(C2107,Hoja2!$D$2:$N$5000,9,FALSE)</f>
        <v>0.44125199999999998</v>
      </c>
      <c r="L2107" s="218">
        <f>VLOOKUP(C2107,Hoja2!$D$2:$N$5000,10,FALSE)</f>
        <v>129.90434400000001</v>
      </c>
      <c r="M2107" s="218">
        <f>VLOOKUP(C2107,Hoja2!$D$2:$N$5000,11,FALSE)</f>
        <v>25.629773</v>
      </c>
    </row>
    <row r="2108" spans="1:13">
      <c r="A2108" s="529"/>
      <c r="B2108" s="541"/>
      <c r="C2108" s="401" t="s">
        <v>3246</v>
      </c>
      <c r="D2108" s="221" t="str">
        <f>VLOOKUP(C2108,Hoja2!$D$2:$N$5000,2,FALSE)</f>
        <v>Agroindustria</v>
      </c>
      <c r="E2108" s="215">
        <f>VLOOKUP(C2108,Hoja2!$D$2:$N$5000,3,FALSE)</f>
        <v>2</v>
      </c>
      <c r="F2108" s="217">
        <f>VLOOKUP(C2108,Hoja2!$D$2:$N$5000,4,FALSE)</f>
        <v>43070</v>
      </c>
      <c r="G2108" s="217">
        <f>VLOOKUP(C2108,Hoja2!$D$2:$N$5000,5,FALSE)</f>
        <v>44926</v>
      </c>
      <c r="H2108" s="218">
        <f>VLOOKUP(C2108,Hoja2!$D$2:$N$5000,6,FALSE)</f>
        <v>0.15873000000000001</v>
      </c>
      <c r="I2108" s="218">
        <f>VLOOKUP(C2108,Hoja2!$D$2:$N$5000,7,FALSE)</f>
        <v>0.26269300000000001</v>
      </c>
      <c r="J2108" s="218">
        <f>VLOOKUP(C2108,Hoja2!$D$2:$N$5000,8,FALSE)</f>
        <v>0.18592719999999999</v>
      </c>
      <c r="K2108" s="218">
        <f>VLOOKUP(C2108,Hoja2!$D$2:$N$5000,9,FALSE)</f>
        <v>0.136578</v>
      </c>
      <c r="L2108" s="218">
        <f>VLOOKUP(C2108,Hoja2!$D$2:$N$5000,10,FALSE)</f>
        <v>37.808135999999998</v>
      </c>
      <c r="M2108" s="218">
        <f>VLOOKUP(C2108,Hoja2!$D$2:$N$5000,11,FALSE)</f>
        <v>22.241143999999998</v>
      </c>
    </row>
    <row r="2109" spans="1:13">
      <c r="A2109" s="529"/>
      <c r="B2109" s="541"/>
      <c r="C2109" s="401" t="s">
        <v>3248</v>
      </c>
      <c r="D2109" s="221" t="str">
        <f>VLOOKUP(C2109,Hoja2!$D$2:$N$5000,2,FALSE)</f>
        <v>Agroindustria</v>
      </c>
      <c r="E2109" s="215">
        <f>VLOOKUP(C2109,Hoja2!$D$2:$N$5000,3,FALSE)</f>
        <v>2</v>
      </c>
      <c r="F2109" s="217">
        <f>VLOOKUP(C2109,Hoja2!$D$2:$N$5000,4,FALSE)</f>
        <v>43070</v>
      </c>
      <c r="G2109" s="217">
        <f>VLOOKUP(C2109,Hoja2!$D$2:$N$5000,5,FALSE)</f>
        <v>44926</v>
      </c>
      <c r="H2109" s="218">
        <f>VLOOKUP(C2109,Hoja2!$D$2:$N$5000,6,FALSE)</f>
        <v>9.0356000000000006E-2</v>
      </c>
      <c r="I2109" s="218">
        <f>VLOOKUP(C2109,Hoja2!$D$2:$N$5000,7,FALSE)</f>
        <v>0.42285400000000001</v>
      </c>
      <c r="J2109" s="218">
        <f>VLOOKUP(C2109,Hoja2!$D$2:$N$5000,8,FALSE)</f>
        <v>0.31023640000000002</v>
      </c>
      <c r="K2109" s="218">
        <f>VLOOKUP(C2109,Hoja2!$D$2:$N$5000,9,FALSE)</f>
        <v>0.304674</v>
      </c>
      <c r="L2109" s="218">
        <f>VLOOKUP(C2109,Hoja2!$D$2:$N$5000,10,FALSE)</f>
        <v>101.54304</v>
      </c>
      <c r="M2109" s="218">
        <f>VLOOKUP(C2109,Hoja2!$D$2:$N$5000,11,FALSE)</f>
        <v>20.506253000000001</v>
      </c>
    </row>
    <row r="2110" spans="1:13">
      <c r="A2110" s="529"/>
      <c r="B2110" s="541"/>
      <c r="C2110" s="401" t="s">
        <v>5770</v>
      </c>
      <c r="D2110" s="221" t="str">
        <f>VLOOKUP(C2110,Hoja2!$D$2:$N$5000,2,FALSE)</f>
        <v>Alimentos</v>
      </c>
      <c r="E2110" s="215">
        <f>VLOOKUP(C2110,Hoja2!$D$2:$N$5000,3,FALSE)</f>
        <v>2</v>
      </c>
      <c r="F2110" s="217">
        <f>VLOOKUP(C2110,Hoja2!$D$2:$N$5000,4,FALSE)</f>
        <v>43770</v>
      </c>
      <c r="G2110" s="217">
        <f>VLOOKUP(C2110,Hoja2!$D$2:$N$5000,5,FALSE)</f>
        <v>44926</v>
      </c>
      <c r="H2110" s="218">
        <f>VLOOKUP(C2110,Hoja2!$D$2:$N$5000,6,FALSE)</f>
        <v>8.6139999999999994E-2</v>
      </c>
      <c r="I2110" s="218">
        <f>VLOOKUP(C2110,Hoja2!$D$2:$N$5000,7,FALSE)</f>
        <v>0.32252199999999998</v>
      </c>
      <c r="J2110" s="218">
        <f>VLOOKUP(C2110,Hoja2!$D$2:$N$5000,8,FALSE)</f>
        <v>0.36035440000000002</v>
      </c>
      <c r="K2110" s="218">
        <f>VLOOKUP(C2110,Hoja2!$D$2:$N$5000,9,FALSE)</f>
        <v>0.33619199999999999</v>
      </c>
      <c r="L2110" s="218">
        <f>VLOOKUP(C2110,Hoja2!$D$2:$N$5000,10,FALSE)</f>
        <v>89.963387999999995</v>
      </c>
      <c r="M2110" s="218">
        <f>VLOOKUP(C2110,Hoja2!$D$2:$N$5000,11,FALSE)</f>
        <v>21.535277000000001</v>
      </c>
    </row>
    <row r="2111" spans="1:13">
      <c r="A2111" s="529"/>
      <c r="B2111" s="541"/>
      <c r="C2111" s="401" t="s">
        <v>2665</v>
      </c>
      <c r="D2111" s="221" t="str">
        <f>VLOOKUP(C2111,Hoja2!$D$2:$N$5000,2,FALSE)</f>
        <v>Agroindustria</v>
      </c>
      <c r="E2111" s="215">
        <f>VLOOKUP(C2111,Hoja2!$D$2:$N$5000,3,FALSE)</f>
        <v>2</v>
      </c>
      <c r="F2111" s="217">
        <f>VLOOKUP(C2111,Hoja2!$D$2:$N$5000,4,FALSE)</f>
        <v>43101</v>
      </c>
      <c r="G2111" s="217">
        <f>VLOOKUP(C2111,Hoja2!$D$2:$N$5000,5,FALSE)</f>
        <v>44926</v>
      </c>
      <c r="H2111" s="218">
        <f>VLOOKUP(C2111,Hoja2!$D$2:$N$5000,6,FALSE)</f>
        <v>0.19205800000000001</v>
      </c>
      <c r="I2111" s="218">
        <f>VLOOKUP(C2111,Hoja2!$D$2:$N$5000,7,FALSE)</f>
        <v>0.58034799999999997</v>
      </c>
      <c r="J2111" s="218">
        <f>VLOOKUP(C2111,Hoja2!$D$2:$N$5000,8,FALSE)</f>
        <v>1.1047271999999999</v>
      </c>
      <c r="K2111" s="218">
        <f>VLOOKUP(C2111,Hoja2!$D$2:$N$5000,9,FALSE)</f>
        <v>1.1556599999999999</v>
      </c>
      <c r="L2111" s="218">
        <f>VLOOKUP(C2111,Hoja2!$D$2:$N$5000,10,FALSE)</f>
        <v>496.27080000000001</v>
      </c>
      <c r="M2111" s="218">
        <f>VLOOKUP(C2111,Hoja2!$D$2:$N$5000,11,FALSE)</f>
        <v>19.601831000000001</v>
      </c>
    </row>
    <row r="2112" spans="1:13">
      <c r="A2112" s="529"/>
      <c r="B2112" s="541"/>
      <c r="C2112" s="401" t="s">
        <v>3057</v>
      </c>
      <c r="D2112" s="221" t="str">
        <f>VLOOKUP(C2112,Hoja2!$D$2:$N$5000,2,FALSE)</f>
        <v>Alimentos</v>
      </c>
      <c r="E2112" s="215">
        <f>VLOOKUP(C2112,Hoja2!$D$2:$N$5000,3,FALSE)</f>
        <v>2</v>
      </c>
      <c r="F2112" s="217">
        <f>VLOOKUP(C2112,Hoja2!$D$2:$N$5000,4,FALSE)</f>
        <v>43282</v>
      </c>
      <c r="G2112" s="217">
        <f>VLOOKUP(C2112,Hoja2!$D$2:$N$5000,5,FALSE)</f>
        <v>44926</v>
      </c>
      <c r="H2112" s="218">
        <f>VLOOKUP(C2112,Hoja2!$D$2:$N$5000,6,FALSE)</f>
        <v>3.2496999999999998E-2</v>
      </c>
      <c r="I2112" s="218">
        <f>VLOOKUP(C2112,Hoja2!$D$2:$N$5000,7,FALSE)</f>
        <v>0.46318900000000002</v>
      </c>
      <c r="J2112" s="218">
        <f>VLOOKUP(C2112,Hoja2!$D$2:$N$5000,8,FALSE)</f>
        <v>0.40190920000000002</v>
      </c>
      <c r="K2112" s="218">
        <f>VLOOKUP(C2112,Hoja2!$D$2:$N$5000,9,FALSE)</f>
        <v>8.4047999999999998E-2</v>
      </c>
      <c r="L2112" s="218">
        <f>VLOOKUP(C2112,Hoja2!$D$2:$N$5000,10,FALSE)</f>
        <v>144.10580400000001</v>
      </c>
      <c r="M2112" s="218">
        <f>VLOOKUP(C2112,Hoja2!$D$2:$N$5000,11,FALSE)</f>
        <v>13.65348</v>
      </c>
    </row>
    <row r="2113" spans="1:13">
      <c r="A2113" s="529"/>
      <c r="B2113" s="541"/>
      <c r="C2113" s="401" t="s">
        <v>6132</v>
      </c>
      <c r="D2113" s="221" t="str">
        <f>VLOOKUP(C2113,Hoja2!$D$2:$N$5000,2,FALSE)</f>
        <v>Agroindustria</v>
      </c>
      <c r="E2113" s="215">
        <f>VLOOKUP(C2113,Hoja2!$D$2:$N$5000,3,FALSE)</f>
        <v>2</v>
      </c>
      <c r="F2113" s="217">
        <f>VLOOKUP(C2113,Hoja2!$D$2:$N$5000,4,FALSE)</f>
        <v>43862</v>
      </c>
      <c r="G2113" s="217">
        <f>VLOOKUP(C2113,Hoja2!$D$2:$N$5000,5,FALSE)</f>
        <v>45291</v>
      </c>
      <c r="H2113" s="218">
        <f>VLOOKUP(C2113,Hoja2!$D$2:$N$5000,6,FALSE)</f>
        <v>0.17156199999999999</v>
      </c>
      <c r="I2113" s="218">
        <f>VLOOKUP(C2113,Hoja2!$D$2:$N$5000,7,FALSE)</f>
        <v>0.28750100000000001</v>
      </c>
      <c r="J2113" s="218">
        <f>VLOOKUP(C2113,Hoja2!$D$2:$N$5000,8,FALSE)</f>
        <v>0.53490919999999997</v>
      </c>
      <c r="K2113" s="218">
        <f>VLOOKUP(C2113,Hoja2!$D$2:$N$5000,9,FALSE)</f>
        <v>0.34669800000000001</v>
      </c>
      <c r="L2113" s="218">
        <f>VLOOKUP(C2113,Hoja2!$D$2:$N$5000,10,FALSE)</f>
        <v>119.042568</v>
      </c>
      <c r="M2113" s="218">
        <f>VLOOKUP(C2113,Hoja2!$D$2:$N$5000,11,FALSE)</f>
        <v>18.651890999999999</v>
      </c>
    </row>
    <row r="2114" spans="1:13">
      <c r="A2114" s="529"/>
      <c r="B2114" s="541"/>
      <c r="C2114" s="401" t="s">
        <v>3424</v>
      </c>
      <c r="D2114" s="221" t="str">
        <f>VLOOKUP(C2114,Hoja2!$D$2:$N$5000,2,FALSE)</f>
        <v>Alimentos</v>
      </c>
      <c r="E2114" s="215">
        <f>VLOOKUP(C2114,Hoja2!$D$2:$N$5000,3,FALSE)</f>
        <v>2</v>
      </c>
      <c r="F2114" s="217">
        <f>VLOOKUP(C2114,Hoja2!$D$2:$N$5000,4,FALSE)</f>
        <v>43435</v>
      </c>
      <c r="G2114" s="217">
        <f>VLOOKUP(C2114,Hoja2!$D$2:$N$5000,5,FALSE)</f>
        <v>44926</v>
      </c>
      <c r="H2114" s="218">
        <f>VLOOKUP(C2114,Hoja2!$D$2:$N$5000,6,FALSE)</f>
        <v>0.17777799999999999</v>
      </c>
      <c r="I2114" s="218">
        <f>VLOOKUP(C2114,Hoja2!$D$2:$N$5000,7,FALSE)</f>
        <v>0.49874400000000002</v>
      </c>
      <c r="J2114" s="218">
        <f>VLOOKUP(C2114,Hoja2!$D$2:$N$5000,8,FALSE)</f>
        <v>0.61504559999999997</v>
      </c>
      <c r="K2114" s="218">
        <f>VLOOKUP(C2114,Hoja2!$D$2:$N$5000,9,FALSE)</f>
        <v>0.61985400000000002</v>
      </c>
      <c r="L2114" s="218">
        <f>VLOOKUP(C2114,Hoja2!$D$2:$N$5000,10,FALSE)</f>
        <v>237.440088</v>
      </c>
      <c r="M2114" s="218">
        <f>VLOOKUP(C2114,Hoja2!$D$2:$N$5000,11,FALSE)</f>
        <v>20.400966</v>
      </c>
    </row>
    <row r="2115" spans="1:13" s="392" customFormat="1">
      <c r="A2115" s="529"/>
      <c r="B2115" s="541"/>
      <c r="C2115" s="401" t="s">
        <v>5729</v>
      </c>
      <c r="D2115" s="402" t="str">
        <f>VLOOKUP(C2115,Hoja2!$D$2:$N$5000,2,FALSE)</f>
        <v>Alimentos</v>
      </c>
      <c r="E2115" s="444">
        <f>VLOOKUP(C2115,Hoja2!$D$2:$N$5000,3,FALSE)</f>
        <v>2</v>
      </c>
      <c r="F2115" s="399">
        <f>VLOOKUP(C2115,Hoja2!$D$2:$N$5000,4,FALSE)</f>
        <v>43739</v>
      </c>
      <c r="G2115" s="399">
        <f>VLOOKUP(C2115,Hoja2!$D$2:$N$5000,5,FALSE)</f>
        <v>45291</v>
      </c>
      <c r="H2115" s="400">
        <f>VLOOKUP(C2115,Hoja2!$D$2:$N$5000,6,FALSE)</f>
        <v>4.0962999999999999E-2</v>
      </c>
      <c r="I2115" s="400">
        <f>VLOOKUP(C2115,Hoja2!$D$2:$N$5000,7,FALSE)</f>
        <v>0.34970200000000001</v>
      </c>
      <c r="J2115" s="400">
        <f>VLOOKUP(C2115,Hoja2!$D$2:$N$5000,8,FALSE)</f>
        <v>0.34127279999999999</v>
      </c>
      <c r="K2115" s="400">
        <f>VLOOKUP(C2115,Hoja2!$D$2:$N$5000,9,FALSE)</f>
        <v>0.115566</v>
      </c>
      <c r="L2115" s="400">
        <f>VLOOKUP(C2115,Hoja2!$D$2:$N$5000,10,FALSE)</f>
        <v>92.377116000000001</v>
      </c>
      <c r="M2115" s="400">
        <f>VLOOKUP(C2115,Hoja2!$D$2:$N$5000,11,FALSE)</f>
        <v>17.857337999999999</v>
      </c>
    </row>
    <row r="2116" spans="1:13" s="392" customFormat="1">
      <c r="A2116" s="529"/>
      <c r="B2116" s="541"/>
      <c r="C2116" s="401" t="s">
        <v>5727</v>
      </c>
      <c r="D2116" s="402" t="str">
        <f>VLOOKUP(C2116,Hoja2!$D$2:$N$5000,2,FALSE)</f>
        <v>Alimentos</v>
      </c>
      <c r="E2116" s="444">
        <f>VLOOKUP(C2116,Hoja2!$D$2:$N$5000,3,FALSE)</f>
        <v>2</v>
      </c>
      <c r="F2116" s="399">
        <f>VLOOKUP(C2116,Hoja2!$D$2:$N$5000,4,FALSE)</f>
        <v>43739</v>
      </c>
      <c r="G2116" s="399">
        <f>VLOOKUP(C2116,Hoja2!$D$2:$N$5000,5,FALSE)</f>
        <v>45283</v>
      </c>
      <c r="H2116" s="400">
        <f>VLOOKUP(C2116,Hoja2!$D$2:$N$5000,6,FALSE)</f>
        <v>5.1553000000000002E-2</v>
      </c>
      <c r="I2116" s="400">
        <f>VLOOKUP(C2116,Hoja2!$D$2:$N$5000,7,FALSE)</f>
        <v>0.36100300000000002</v>
      </c>
      <c r="J2116" s="400">
        <f>VLOOKUP(C2116,Hoja2!$D$2:$N$5000,8,FALSE)</f>
        <v>1.44295</v>
      </c>
      <c r="K2116" s="400">
        <f>VLOOKUP(C2116,Hoja2!$D$2:$N$5000,9,FALSE)</f>
        <v>7.3541999999999996E-2</v>
      </c>
      <c r="L2116" s="400">
        <f>VLOOKUP(C2116,Hoja2!$D$2:$N$5000,10,FALSE)</f>
        <v>403.21742399999999</v>
      </c>
      <c r="M2116" s="400">
        <f>VLOOKUP(C2116,Hoja2!$D$2:$N$5000,11,FALSE)</f>
        <v>13.416574000000001</v>
      </c>
    </row>
    <row r="2117" spans="1:13" s="392" customFormat="1">
      <c r="A2117" s="529"/>
      <c r="B2117" s="541"/>
      <c r="C2117" s="401" t="s">
        <v>4978</v>
      </c>
      <c r="D2117" s="402" t="str">
        <f>VLOOKUP(C2117,Hoja2!$D$2:$N$5000,2,FALSE)</f>
        <v>Agroindustria</v>
      </c>
      <c r="E2117" s="444">
        <f>VLOOKUP(C2117,Hoja2!$D$2:$N$5000,3,FALSE)</f>
        <v>2</v>
      </c>
      <c r="F2117" s="399">
        <f>VLOOKUP(C2117,Hoja2!$D$2:$N$5000,4,FALSE)</f>
        <v>43678</v>
      </c>
      <c r="G2117" s="399">
        <f>VLOOKUP(C2117,Hoja2!$D$2:$N$5000,5,FALSE)</f>
        <v>44773</v>
      </c>
      <c r="H2117" s="400">
        <f>VLOOKUP(C2117,Hoja2!$D$2:$N$5000,6,FALSE)</f>
        <v>8.3578E-2</v>
      </c>
      <c r="I2117" s="400">
        <f>VLOOKUP(C2117,Hoja2!$D$2:$N$5000,7,FALSE)</f>
        <v>0.234569</v>
      </c>
      <c r="J2117" s="400">
        <f>VLOOKUP(C2117,Hoja2!$D$2:$N$5000,8,FALSE)</f>
        <v>0.35047400000000001</v>
      </c>
      <c r="K2117" s="400">
        <f>VLOOKUP(C2117,Hoja2!$D$2:$N$5000,9,FALSE)</f>
        <v>7.3541999999999996E-2</v>
      </c>
      <c r="L2117" s="400">
        <f>VLOOKUP(C2117,Hoja2!$D$2:$N$5000,10,FALSE)</f>
        <v>63.630864000000003</v>
      </c>
      <c r="M2117" s="400">
        <f>VLOOKUP(C2117,Hoja2!$D$2:$N$5000,11,FALSE)</f>
        <v>15.639754999999999</v>
      </c>
    </row>
    <row r="2118" spans="1:13" s="392" customFormat="1">
      <c r="A2118" s="529"/>
      <c r="B2118" s="541"/>
      <c r="C2118" s="401" t="s">
        <v>5604</v>
      </c>
      <c r="D2118" s="402" t="str">
        <f>VLOOKUP(C2118,Hoja2!$D$2:$N$5000,2,FALSE)</f>
        <v>Agroindustria</v>
      </c>
      <c r="E2118" s="397">
        <f>VLOOKUP(C2118,Hoja2!$D$2:$N$5000,3,FALSE)</f>
        <v>2</v>
      </c>
      <c r="F2118" s="399">
        <f>VLOOKUP(C2118,Hoja2!$D$2:$N$5000,4,FALSE)</f>
        <v>43709</v>
      </c>
      <c r="G2118" s="399">
        <f>VLOOKUP(C2118,Hoja2!$D$2:$N$5000,5,FALSE)</f>
        <v>45283</v>
      </c>
      <c r="H2118" s="400">
        <f>VLOOKUP(C2118,Hoja2!$D$2:$N$5000,6,FALSE)</f>
        <v>0.13068199999999999</v>
      </c>
      <c r="I2118" s="400">
        <f>VLOOKUP(C2118,Hoja2!$D$2:$N$5000,7,FALSE)</f>
        <v>0.46235999999999999</v>
      </c>
      <c r="J2118" s="400">
        <f>VLOOKUP(C2118,Hoja2!$D$2:$N$5000,8,FALSE)</f>
        <v>0.2275636</v>
      </c>
      <c r="K2118" s="400">
        <f>VLOOKUP(C2118,Hoja2!$D$2:$N$5000,9,FALSE)</f>
        <v>0.15759000000000001</v>
      </c>
      <c r="L2118" s="400">
        <f>VLOOKUP(C2118,Hoja2!$D$2:$N$5000,10,FALSE)</f>
        <v>81.442511999999994</v>
      </c>
      <c r="M2118" s="400">
        <f>VLOOKUP(C2118,Hoja2!$D$2:$N$5000,11,FALSE)</f>
        <v>17.419505000000001</v>
      </c>
    </row>
    <row r="2119" spans="1:13" s="392" customFormat="1">
      <c r="A2119" s="529"/>
      <c r="B2119" s="541"/>
      <c r="C2119" s="401" t="s">
        <v>3264</v>
      </c>
      <c r="D2119" s="402" t="str">
        <f>VLOOKUP(C2119,Hoja2!$D$2:$N$5000,2,FALSE)</f>
        <v>Agroindustria</v>
      </c>
      <c r="E2119" s="421">
        <f>VLOOKUP(C2119,Hoja2!$D$2:$N$5000,3,FALSE)</f>
        <v>2</v>
      </c>
      <c r="F2119" s="399">
        <f>VLOOKUP(C2119,Hoja2!$D$2:$N$5000,4,FALSE)</f>
        <v>43132</v>
      </c>
      <c r="G2119" s="399">
        <f>VLOOKUP(C2119,Hoja2!$D$2:$N$5000,5,FALSE)</f>
        <v>44926</v>
      </c>
      <c r="H2119" s="400">
        <f>VLOOKUP(C2119,Hoja2!$D$2:$N$5000,6,FALSE)</f>
        <v>0.196219</v>
      </c>
      <c r="I2119" s="400">
        <f>VLOOKUP(C2119,Hoja2!$D$2:$N$5000,7,FALSE)</f>
        <v>0.47732200000000002</v>
      </c>
      <c r="J2119" s="400">
        <f>VLOOKUP(C2119,Hoja2!$D$2:$N$5000,8,FALSE)</f>
        <v>0.41509360000000001</v>
      </c>
      <c r="K2119" s="400">
        <f>VLOOKUP(C2119,Hoja2!$D$2:$N$5000,9,FALSE)</f>
        <v>0.31518000000000002</v>
      </c>
      <c r="L2119" s="400">
        <f>VLOOKUP(C2119,Hoja2!$D$2:$N$5000,10,FALSE)</f>
        <v>153.365364</v>
      </c>
      <c r="M2119" s="400">
        <f>VLOOKUP(C2119,Hoja2!$D$2:$N$5000,11,FALSE)</f>
        <v>18.826187000000001</v>
      </c>
    </row>
    <row r="2120" spans="1:13" s="392" customFormat="1">
      <c r="A2120" s="529"/>
      <c r="B2120" s="541"/>
      <c r="C2120" s="401" t="s">
        <v>3256</v>
      </c>
      <c r="D2120" s="402" t="str">
        <f>VLOOKUP(C2120,Hoja2!$D$2:$N$5000,2,FALSE)</f>
        <v>Otros</v>
      </c>
      <c r="E2120" s="397">
        <f>VLOOKUP(C2120,Hoja2!$D$2:$N$5000,3,FALSE)</f>
        <v>2</v>
      </c>
      <c r="F2120" s="399">
        <f>VLOOKUP(C2120,Hoja2!$D$2:$N$5000,4,FALSE)</f>
        <v>43132</v>
      </c>
      <c r="G2120" s="399">
        <f>VLOOKUP(C2120,Hoja2!$D$2:$N$5000,5,FALSE)</f>
        <v>44926</v>
      </c>
      <c r="H2120" s="400">
        <f>VLOOKUP(C2120,Hoja2!$D$2:$N$5000,6,FALSE)</f>
        <v>0.22681000000000001</v>
      </c>
      <c r="I2120" s="400">
        <f>VLOOKUP(C2120,Hoja2!$D$2:$N$5000,7,FALSE)</f>
        <v>0.27069599999999999</v>
      </c>
      <c r="J2120" s="400">
        <f>VLOOKUP(C2120,Hoja2!$D$2:$N$5000,8,FALSE)</f>
        <v>0.14367279999999999</v>
      </c>
      <c r="K2120" s="400">
        <f>VLOOKUP(C2120,Hoja2!$D$2:$N$5000,9,FALSE)</f>
        <v>9.4553999999999999E-2</v>
      </c>
      <c r="L2120" s="400">
        <f>VLOOKUP(C2120,Hoja2!$D$2:$N$5000,10,FALSE)</f>
        <v>30.098772</v>
      </c>
      <c r="M2120" s="400">
        <f>VLOOKUP(C2120,Hoja2!$D$2:$N$5000,11,FALSE)</f>
        <v>21.906030999999999</v>
      </c>
    </row>
    <row r="2121" spans="1:13">
      <c r="A2121" s="529"/>
      <c r="B2121" s="541"/>
      <c r="C2121" s="401" t="s">
        <v>2560</v>
      </c>
      <c r="D2121" s="402" t="str">
        <f>VLOOKUP(C2121,Hoja2!$D$2:$N$5000,2,FALSE)</f>
        <v>Agroindustria</v>
      </c>
      <c r="E2121" s="397">
        <f>VLOOKUP(C2121,Hoja2!$D$2:$N$5000,3,FALSE)</f>
        <v>2</v>
      </c>
      <c r="F2121" s="399">
        <f>VLOOKUP(C2121,Hoja2!$D$2:$N$5000,4,FALSE)</f>
        <v>43070</v>
      </c>
      <c r="G2121" s="399">
        <f>VLOOKUP(C2121,Hoja2!$D$2:$N$5000,5,FALSE)</f>
        <v>44926</v>
      </c>
      <c r="H2121" s="400">
        <f>VLOOKUP(C2121,Hoja2!$D$2:$N$5000,6,FALSE)</f>
        <v>9.7942000000000001E-2</v>
      </c>
      <c r="I2121" s="400">
        <f>VLOOKUP(C2121,Hoja2!$D$2:$N$5000,7,FALSE)</f>
        <v>0.329818</v>
      </c>
      <c r="J2121" s="400">
        <f>VLOOKUP(C2121,Hoja2!$D$2:$N$5000,8,FALSE)</f>
        <v>0.36489559999999999</v>
      </c>
      <c r="K2121" s="400">
        <f>VLOOKUP(C2121,Hoja2!$D$2:$N$5000,9,FALSE)</f>
        <v>0.27315600000000001</v>
      </c>
      <c r="L2121" s="400">
        <f>VLOOKUP(C2121,Hoja2!$D$2:$N$5000,10,FALSE)</f>
        <v>93.157415999999998</v>
      </c>
      <c r="M2121" s="400">
        <f>VLOOKUP(C2121,Hoja2!$D$2:$N$5000,11,FALSE)</f>
        <v>20.312781999999999</v>
      </c>
    </row>
    <row r="2122" spans="1:13">
      <c r="A2122" s="529"/>
      <c r="B2122" s="541"/>
      <c r="C2122" s="401" t="s">
        <v>6441</v>
      </c>
      <c r="D2122" s="221" t="str">
        <f>VLOOKUP(C2122,Hoja2!$D$2:$N$5000,2,FALSE)</f>
        <v>Pesquería</v>
      </c>
      <c r="E2122" s="215">
        <f>VLOOKUP(C2122,Hoja2!$D$2:$N$5000,3,FALSE)</f>
        <v>2</v>
      </c>
      <c r="F2122" s="217">
        <f>VLOOKUP(C2122,Hoja2!$D$2:$N$5000,4,FALSE)</f>
        <v>44075</v>
      </c>
      <c r="G2122" s="217">
        <f>VLOOKUP(C2122,Hoja2!$D$2:$N$5000,5,FALSE)</f>
        <v>45657</v>
      </c>
      <c r="H2122" s="218">
        <f>VLOOKUP(C2122,Hoja2!$D$2:$N$5000,6,FALSE)</f>
        <v>4.8641999999999998E-2</v>
      </c>
      <c r="I2122" s="218">
        <f>VLOOKUP(C2122,Hoja2!$D$2:$N$5000,7,FALSE)</f>
        <v>0.27576899999999999</v>
      </c>
      <c r="J2122" s="218">
        <f>VLOOKUP(C2122,Hoja2!$D$2:$N$5000,8,FALSE)</f>
        <v>0.81818199999999996</v>
      </c>
      <c r="K2122" s="218">
        <f>VLOOKUP(C2122,Hoja2!$D$2:$N$5000,9,FALSE)</f>
        <v>0.58833599999999997</v>
      </c>
      <c r="L2122" s="218">
        <f>VLOOKUP(C2122,Hoja2!$D$2:$N$5000,10,FALSE)</f>
        <v>174.651948</v>
      </c>
      <c r="M2122" s="218">
        <f>VLOOKUP(C2122,Hoja2!$D$2:$N$5000,11,FALSE)</f>
        <v>19.693926999999999</v>
      </c>
    </row>
    <row r="2123" spans="1:13" s="196" customFormat="1">
      <c r="A2123" s="529"/>
      <c r="B2123" s="541"/>
      <c r="C2123" s="401" t="s">
        <v>2663</v>
      </c>
      <c r="D2123" s="221" t="str">
        <f>VLOOKUP(C2123,Hoja2!$D$2:$N$5000,2,FALSE)</f>
        <v>Agroindustria</v>
      </c>
      <c r="E2123" s="215">
        <f>VLOOKUP(C2123,Hoja2!$D$2:$N$5000,3,FALSE)</f>
        <v>2</v>
      </c>
      <c r="F2123" s="217">
        <f>VLOOKUP(C2123,Hoja2!$D$2:$N$5000,4,FALSE)</f>
        <v>43101</v>
      </c>
      <c r="G2123" s="217">
        <f>VLOOKUP(C2123,Hoja2!$D$2:$N$5000,5,FALSE)</f>
        <v>44926</v>
      </c>
      <c r="H2123" s="218">
        <f>VLOOKUP(C2123,Hoja2!$D$2:$N$5000,6,FALSE)</f>
        <v>0.20133000000000001</v>
      </c>
      <c r="I2123" s="218">
        <f>VLOOKUP(C2123,Hoja2!$D$2:$N$5000,7,FALSE)</f>
        <v>0.57748600000000005</v>
      </c>
      <c r="J2123" s="218">
        <f>VLOOKUP(C2123,Hoja2!$D$2:$N$5000,8,FALSE)</f>
        <v>0.64777839999999998</v>
      </c>
      <c r="K2123" s="218">
        <f>VLOOKUP(C2123,Hoja2!$D$2:$N$5000,9,FALSE)</f>
        <v>0.61985400000000002</v>
      </c>
      <c r="L2123" s="218">
        <f>VLOOKUP(C2123,Hoja2!$D$2:$N$5000,10,FALSE)</f>
        <v>289.56412799999998</v>
      </c>
      <c r="M2123" s="218">
        <f>VLOOKUP(C2123,Hoja2!$D$2:$N$5000,11,FALSE)</f>
        <v>19.068728</v>
      </c>
    </row>
    <row r="2124" spans="1:13">
      <c r="A2124" s="529"/>
      <c r="B2124" s="541"/>
      <c r="C2124" s="401" t="s">
        <v>3273</v>
      </c>
      <c r="D2124" s="221" t="str">
        <f>VLOOKUP(C2124,Hoja2!$D$2:$N$5000,2,FALSE)</f>
        <v>Vidrios, cauchos y plásticos</v>
      </c>
      <c r="E2124" s="215">
        <f>VLOOKUP(C2124,Hoja2!$D$2:$N$5000,3,FALSE)</f>
        <v>2</v>
      </c>
      <c r="F2124" s="217">
        <f>VLOOKUP(C2124,Hoja2!$D$2:$N$5000,4,FALSE)</f>
        <v>43221</v>
      </c>
      <c r="G2124" s="217">
        <f>VLOOKUP(C2124,Hoja2!$D$2:$N$5000,5,FALSE)</f>
        <v>44926</v>
      </c>
      <c r="H2124" s="218">
        <f>VLOOKUP(C2124,Hoja2!$D$2:$N$5000,6,FALSE)</f>
        <v>0.20265</v>
      </c>
      <c r="I2124" s="218">
        <f>VLOOKUP(C2124,Hoja2!$D$2:$N$5000,7,FALSE)</f>
        <v>0.438809</v>
      </c>
      <c r="J2124" s="218">
        <f>VLOOKUP(C2124,Hoja2!$D$2:$N$5000,8,FALSE)</f>
        <v>0.94514560000000003</v>
      </c>
      <c r="K2124" s="218">
        <f>VLOOKUP(C2124,Hoja2!$D$2:$N$5000,9,FALSE)</f>
        <v>0.97705799999999998</v>
      </c>
      <c r="L2124" s="218">
        <f>VLOOKUP(C2124,Hoja2!$D$2:$N$5000,10,FALSE)</f>
        <v>321.03622799999999</v>
      </c>
      <c r="M2124" s="218">
        <f>VLOOKUP(C2124,Hoja2!$D$2:$N$5000,11,FALSE)</f>
        <v>20.628183</v>
      </c>
    </row>
    <row r="2125" spans="1:13">
      <c r="A2125" s="529"/>
      <c r="B2125" s="541"/>
      <c r="C2125" s="401" t="s">
        <v>7217</v>
      </c>
      <c r="D2125" s="221" t="str">
        <f>VLOOKUP(C2125,Hoja2!$D$2:$N$5000,2,FALSE)</f>
        <v>Alimentos</v>
      </c>
      <c r="E2125" s="215">
        <f>VLOOKUP(C2125,Hoja2!$D$2:$N$5000,3,FALSE)</f>
        <v>2</v>
      </c>
      <c r="F2125" s="217">
        <f>VLOOKUP(C2125,Hoja2!$D$2:$N$5000,4,FALSE)</f>
        <v>44378</v>
      </c>
      <c r="G2125" s="217">
        <f>VLOOKUP(C2125,Hoja2!$D$2:$N$5000,5,FALSE)</f>
        <v>45657</v>
      </c>
      <c r="H2125" s="218">
        <f>VLOOKUP(C2125,Hoja2!$D$2:$N$5000,6,FALSE)</f>
        <v>0.109859</v>
      </c>
      <c r="I2125" s="218">
        <f>VLOOKUP(C2125,Hoja2!$D$2:$N$5000,7,FALSE)</f>
        <v>0.20805100000000001</v>
      </c>
      <c r="J2125" s="218">
        <f>VLOOKUP(C2125,Hoja2!$D$2:$N$5000,8,FALSE)</f>
        <v>0.2747636</v>
      </c>
      <c r="K2125" s="218">
        <f>VLOOKUP(C2125,Hoja2!$D$2:$N$5000,9,FALSE)</f>
        <v>9.4553999999999999E-2</v>
      </c>
      <c r="L2125" s="218">
        <f>VLOOKUP(C2125,Hoja2!$D$2:$N$5000,10,FALSE)</f>
        <v>44.248212000000002</v>
      </c>
      <c r="M2125" s="218">
        <f>VLOOKUP(C2125,Hoja2!$D$2:$N$5000,11,FALSE)</f>
        <v>17.880678</v>
      </c>
    </row>
    <row r="2126" spans="1:13">
      <c r="A2126" s="529"/>
      <c r="B2126" s="541"/>
      <c r="C2126" s="401" t="s">
        <v>7345</v>
      </c>
      <c r="D2126" s="221" t="str">
        <f>VLOOKUP(C2126,Hoja2!$D$2:$N$5000,2,FALSE)</f>
        <v>Alimentos</v>
      </c>
      <c r="E2126" s="215">
        <f>VLOOKUP(C2126,Hoja2!$D$2:$N$5000,3,FALSE)</f>
        <v>2</v>
      </c>
      <c r="F2126" s="217">
        <f>VLOOKUP(C2126,Hoja2!$D$2:$N$5000,4,FALSE)</f>
        <v>44440</v>
      </c>
      <c r="G2126" s="217">
        <f>VLOOKUP(C2126,Hoja2!$D$2:$N$5000,5,FALSE)</f>
        <v>45657</v>
      </c>
      <c r="H2126" s="218">
        <f>VLOOKUP(C2126,Hoja2!$D$2:$N$5000,6,FALSE)</f>
        <v>0.191859</v>
      </c>
      <c r="I2126" s="218">
        <f>VLOOKUP(C2126,Hoja2!$D$2:$N$5000,7,FALSE)</f>
        <v>0.153364</v>
      </c>
      <c r="J2126" s="218">
        <f>VLOOKUP(C2126,Hoja2!$D$2:$N$5000,8,FALSE)</f>
        <v>0.2228636</v>
      </c>
      <c r="K2126" s="218">
        <f>VLOOKUP(C2126,Hoja2!$D$2:$N$5000,9,FALSE)</f>
        <v>0.10506</v>
      </c>
      <c r="L2126" s="218">
        <f>VLOOKUP(C2126,Hoja2!$D$2:$N$5000,10,FALSE)</f>
        <v>26.457371999999999</v>
      </c>
      <c r="M2126" s="218">
        <f>VLOOKUP(C2126,Hoja2!$D$2:$N$5000,11,FALSE)</f>
        <v>24.069569999999999</v>
      </c>
    </row>
    <row r="2127" spans="1:13">
      <c r="A2127" s="529"/>
      <c r="B2127" s="541"/>
      <c r="C2127" s="401" t="s">
        <v>3242</v>
      </c>
      <c r="D2127" s="221" t="str">
        <f>VLOOKUP(C2127,Hoja2!$D$2:$N$5000,2,FALSE)</f>
        <v>Agroindustria</v>
      </c>
      <c r="E2127" s="215">
        <f>VLOOKUP(C2127,Hoja2!$D$2:$N$5000,3,FALSE)</f>
        <v>2</v>
      </c>
      <c r="F2127" s="217">
        <f>VLOOKUP(C2127,Hoja2!$D$2:$N$5000,4,FALSE)</f>
        <v>42826</v>
      </c>
      <c r="G2127" s="217">
        <f>VLOOKUP(C2127,Hoja2!$D$2:$N$5000,5,FALSE)</f>
        <v>46568</v>
      </c>
      <c r="H2127" s="218">
        <f>VLOOKUP(C2127,Hoja2!$D$2:$N$5000,6,FALSE)</f>
        <v>0.195932</v>
      </c>
      <c r="I2127" s="218">
        <f>VLOOKUP(C2127,Hoja2!$D$2:$N$5000,7,FALSE)</f>
        <v>0.49333500000000002</v>
      </c>
      <c r="J2127" s="218">
        <f>VLOOKUP(C2127,Hoja2!$D$2:$N$5000,8,FALSE)</f>
        <v>0.7970448</v>
      </c>
      <c r="K2127" s="218">
        <f>VLOOKUP(C2127,Hoja2!$D$2:$N$5000,9,FALSE)</f>
        <v>0.71440800000000004</v>
      </c>
      <c r="L2127" s="218">
        <f>VLOOKUP(C2127,Hoja2!$D$2:$N$5000,10,FALSE)</f>
        <v>304.36901999999998</v>
      </c>
      <c r="M2127" s="218">
        <f>VLOOKUP(C2127,Hoja2!$D$2:$N$5000,11,FALSE)</f>
        <v>18.374247</v>
      </c>
    </row>
    <row r="2128" spans="1:13">
      <c r="A2128" s="529"/>
      <c r="B2128" s="541"/>
      <c r="C2128" s="401" t="s">
        <v>3270</v>
      </c>
      <c r="D2128" s="221" t="str">
        <f>VLOOKUP(C2128,Hoja2!$D$2:$N$5000,2,FALSE)</f>
        <v>Agroindustria</v>
      </c>
      <c r="E2128" s="215">
        <f>VLOOKUP(C2128,Hoja2!$D$2:$N$5000,3,FALSE)</f>
        <v>2</v>
      </c>
      <c r="F2128" s="217">
        <f>VLOOKUP(C2128,Hoja2!$D$2:$N$5000,4,FALSE)</f>
        <v>43191</v>
      </c>
      <c r="G2128" s="217">
        <f>VLOOKUP(C2128,Hoja2!$D$2:$N$5000,5,FALSE)</f>
        <v>44926</v>
      </c>
      <c r="H2128" s="218">
        <f>VLOOKUP(C2128,Hoja2!$D$2:$N$5000,6,FALSE)</f>
        <v>0.191996</v>
      </c>
      <c r="I2128" s="218">
        <f>VLOOKUP(C2128,Hoja2!$D$2:$N$5000,7,FALSE)</f>
        <v>0.63935399999999998</v>
      </c>
      <c r="J2128" s="218">
        <f>VLOOKUP(C2128,Hoja2!$D$2:$N$5000,8,FALSE)</f>
        <v>1.2373495999999999</v>
      </c>
      <c r="K2128" s="218">
        <f>VLOOKUP(C2128,Hoja2!$D$2:$N$5000,9,FALSE)</f>
        <v>1.1871780000000001</v>
      </c>
      <c r="L2128" s="218">
        <f>VLOOKUP(C2128,Hoja2!$D$2:$N$5000,10,FALSE)</f>
        <v>612.36903600000005</v>
      </c>
      <c r="M2128" s="218">
        <f>VLOOKUP(C2128,Hoja2!$D$2:$N$5000,11,FALSE)</f>
        <v>17.216113</v>
      </c>
    </row>
    <row r="2129" spans="1:13">
      <c r="A2129" s="529"/>
      <c r="B2129" s="541"/>
      <c r="C2129" s="401" t="s">
        <v>5092</v>
      </c>
      <c r="D2129" s="221" t="str">
        <f>VLOOKUP(C2129,Hoja2!$D$2:$N$5000,2,FALSE)</f>
        <v>Bebidas</v>
      </c>
      <c r="E2129" s="215">
        <f>VLOOKUP(C2129,Hoja2!$D$2:$N$5000,3,FALSE)</f>
        <v>2</v>
      </c>
      <c r="F2129" s="217">
        <f>VLOOKUP(C2129,Hoja2!$D$2:$N$5000,4,FALSE)</f>
        <v>38473</v>
      </c>
      <c r="G2129" s="217">
        <f>VLOOKUP(C2129,Hoja2!$D$2:$N$5000,5,FALSE)</f>
        <v>42124</v>
      </c>
      <c r="H2129" s="218">
        <f>VLOOKUP(C2129,Hoja2!$D$2:$N$5000,6,FALSE)</f>
        <v>0.20960000000000001</v>
      </c>
      <c r="I2129" s="218">
        <f>VLOOKUP(C2129,Hoja2!$D$2:$N$5000,7,FALSE)</f>
        <v>0.45454600000000001</v>
      </c>
      <c r="J2129" s="218">
        <f>VLOOKUP(C2129,Hoja2!$D$2:$N$5000,8,FALSE)</f>
        <v>0.27932800000000002</v>
      </c>
      <c r="K2129" s="218">
        <f>VLOOKUP(C2129,Hoja2!$D$2:$N$5000,9,FALSE)</f>
        <v>0.29416799999999999</v>
      </c>
      <c r="L2129" s="218">
        <f>VLOOKUP(C2129,Hoja2!$D$2:$N$5000,10,FALSE)</f>
        <v>98.276184000000001</v>
      </c>
      <c r="M2129" s="218">
        <f>VLOOKUP(C2129,Hoja2!$D$2:$N$5000,11,FALSE)</f>
        <v>31.026306000000002</v>
      </c>
    </row>
    <row r="2130" spans="1:13">
      <c r="A2130" s="529"/>
      <c r="B2130" s="541"/>
      <c r="C2130" s="401" t="s">
        <v>4874</v>
      </c>
      <c r="D2130" s="221" t="str">
        <f>VLOOKUP(C2130,Hoja2!$D$2:$N$5000,2,FALSE)</f>
        <v>Otros</v>
      </c>
      <c r="E2130" s="215">
        <f>VLOOKUP(C2130,Hoja2!$D$2:$N$5000,3,FALSE)</f>
        <v>2</v>
      </c>
      <c r="F2130" s="217">
        <f>VLOOKUP(C2130,Hoja2!$D$2:$N$5000,4,FALSE)</f>
        <v>43647</v>
      </c>
      <c r="G2130" s="217">
        <f>VLOOKUP(C2130,Hoja2!$D$2:$N$5000,5,FALSE)</f>
        <v>45291</v>
      </c>
      <c r="H2130" s="218">
        <f>VLOOKUP(C2130,Hoja2!$D$2:$N$5000,6,FALSE)</f>
        <v>0.10310900000000001</v>
      </c>
      <c r="I2130" s="218">
        <f>VLOOKUP(C2130,Hoja2!$D$2:$N$5000,7,FALSE)</f>
        <v>0.43057299999999998</v>
      </c>
      <c r="J2130" s="218">
        <f>VLOOKUP(C2130,Hoja2!$D$2:$N$5000,8,FALSE)</f>
        <v>0.54536359999999995</v>
      </c>
      <c r="K2130" s="218">
        <f>VLOOKUP(C2130,Hoja2!$D$2:$N$5000,9,FALSE)</f>
        <v>0.55681800000000004</v>
      </c>
      <c r="L2130" s="218">
        <f>VLOOKUP(C2130,Hoja2!$D$2:$N$5000,10,FALSE)</f>
        <v>181.75788</v>
      </c>
      <c r="M2130" s="218">
        <f>VLOOKUP(C2130,Hoja2!$D$2:$N$5000,11,FALSE)</f>
        <v>20.685064000000001</v>
      </c>
    </row>
    <row r="2131" spans="1:13">
      <c r="A2131" s="529"/>
      <c r="B2131" s="541"/>
      <c r="C2131" s="401" t="s">
        <v>2986</v>
      </c>
      <c r="D2131" s="221" t="str">
        <f>VLOOKUP(C2131,Hoja2!$D$2:$N$5000,2,FALSE)</f>
        <v>Alimentos</v>
      </c>
      <c r="E2131" s="215">
        <f>VLOOKUP(C2131,Hoja2!$D$2:$N$5000,3,FALSE)</f>
        <v>2</v>
      </c>
      <c r="F2131" s="217">
        <f>VLOOKUP(C2131,Hoja2!$D$2:$N$5000,4,FALSE)</f>
        <v>43252</v>
      </c>
      <c r="G2131" s="217">
        <f>VLOOKUP(C2131,Hoja2!$D$2:$N$5000,5,FALSE)</f>
        <v>44926</v>
      </c>
      <c r="H2131" s="218">
        <f>VLOOKUP(C2131,Hoja2!$D$2:$N$5000,6,FALSE)</f>
        <v>2.2657E-2</v>
      </c>
      <c r="I2131" s="218">
        <f>VLOOKUP(C2131,Hoja2!$D$2:$N$5000,7,FALSE)</f>
        <v>0.35034900000000002</v>
      </c>
      <c r="J2131" s="218">
        <f>VLOOKUP(C2131,Hoja2!$D$2:$N$5000,8,FALSE)</f>
        <v>0.24141799999999999</v>
      </c>
      <c r="K2131" s="218">
        <f>VLOOKUP(C2131,Hoja2!$D$2:$N$5000,9,FALSE)</f>
        <v>0.24163799999999999</v>
      </c>
      <c r="L2131" s="218">
        <f>VLOOKUP(C2131,Hoja2!$D$2:$N$5000,10,FALSE)</f>
        <v>65.472371999999993</v>
      </c>
      <c r="M2131" s="218">
        <f>VLOOKUP(C2131,Hoja2!$D$2:$N$5000,11,FALSE)</f>
        <v>23.463094999999999</v>
      </c>
    </row>
    <row r="2132" spans="1:13">
      <c r="A2132" s="529"/>
      <c r="B2132" s="541"/>
      <c r="C2132" s="401" t="s">
        <v>1956</v>
      </c>
      <c r="D2132" s="221" t="str">
        <f>VLOOKUP(C2132,Hoja2!$D$2:$N$5000,2,FALSE)</f>
        <v>Alimentos</v>
      </c>
      <c r="E2132" s="215">
        <f>VLOOKUP(C2132,Hoja2!$D$2:$N$5000,3,FALSE)</f>
        <v>2</v>
      </c>
      <c r="F2132" s="217">
        <f>VLOOKUP(C2132,Hoja2!$D$2:$N$5000,4,FALSE)</f>
        <v>43922</v>
      </c>
      <c r="G2132" s="217">
        <f>VLOOKUP(C2132,Hoja2!$D$2:$N$5000,5,FALSE)</f>
        <v>45657</v>
      </c>
      <c r="H2132" s="218">
        <f>VLOOKUP(C2132,Hoja2!$D$2:$N$5000,6,FALSE)</f>
        <v>4.3258999999999999E-2</v>
      </c>
      <c r="I2132" s="218">
        <f>VLOOKUP(C2132,Hoja2!$D$2:$N$5000,7,FALSE)</f>
        <v>0.28136100000000003</v>
      </c>
      <c r="J2132" s="218">
        <f>VLOOKUP(C2132,Hoja2!$D$2:$N$5000,8,FALSE)</f>
        <v>0.323382</v>
      </c>
      <c r="K2132" s="218">
        <f>VLOOKUP(C2132,Hoja2!$D$2:$N$5000,9,FALSE)</f>
        <v>4.2023999999999999E-2</v>
      </c>
      <c r="L2132" s="218">
        <f>VLOOKUP(C2132,Hoja2!$D$2:$N$5000,10,FALSE)</f>
        <v>70.424676000000005</v>
      </c>
      <c r="M2132" s="218">
        <f>VLOOKUP(C2132,Hoja2!$D$2:$N$5000,11,FALSE)</f>
        <v>10.691708</v>
      </c>
    </row>
    <row r="2133" spans="1:13">
      <c r="A2133" s="529"/>
      <c r="B2133" s="541"/>
      <c r="C2133" s="401" t="s">
        <v>3058</v>
      </c>
      <c r="D2133" s="221" t="str">
        <f>VLOOKUP(C2133,Hoja2!$D$2:$N$5000,2,FALSE)</f>
        <v>Comercio</v>
      </c>
      <c r="E2133" s="215">
        <f>VLOOKUP(C2133,Hoja2!$D$2:$N$5000,3,FALSE)</f>
        <v>2</v>
      </c>
      <c r="F2133" s="217">
        <f>VLOOKUP(C2133,Hoja2!$D$2:$N$5000,4,FALSE)</f>
        <v>43282</v>
      </c>
      <c r="G2133" s="217">
        <f>VLOOKUP(C2133,Hoja2!$D$2:$N$5000,5,FALSE)</f>
        <v>44926</v>
      </c>
      <c r="H2133" s="218">
        <f>VLOOKUP(C2133,Hoja2!$D$2:$N$5000,6,FALSE)</f>
        <v>0.10516300000000001</v>
      </c>
      <c r="I2133" s="218">
        <f>VLOOKUP(C2133,Hoja2!$D$2:$N$5000,7,FALSE)</f>
        <v>0.17505599999999999</v>
      </c>
      <c r="J2133" s="218">
        <f>VLOOKUP(C2133,Hoja2!$D$2:$N$5000,8,FALSE)</f>
        <v>0.1968636</v>
      </c>
      <c r="K2133" s="218">
        <f>VLOOKUP(C2133,Hoja2!$D$2:$N$5000,9,FALSE)</f>
        <v>5.253E-2</v>
      </c>
      <c r="L2133" s="218">
        <f>VLOOKUP(C2133,Hoja2!$D$2:$N$5000,10,FALSE)</f>
        <v>26.675856</v>
      </c>
      <c r="M2133" s="218">
        <f>VLOOKUP(C2133,Hoja2!$D$2:$N$5000,11,FALSE)</f>
        <v>20.582673</v>
      </c>
    </row>
    <row r="2134" spans="1:13">
      <c r="A2134" s="529"/>
      <c r="B2134" s="541"/>
      <c r="C2134" s="401" t="s">
        <v>5091</v>
      </c>
      <c r="D2134" s="221" t="str">
        <f>VLOOKUP(C2134,Hoja2!$D$2:$N$5000,2,FALSE)</f>
        <v>Comercio</v>
      </c>
      <c r="E2134" s="215">
        <f>VLOOKUP(C2134,Hoja2!$D$2:$N$5000,3,FALSE)</f>
        <v>2</v>
      </c>
      <c r="F2134" s="217">
        <f>VLOOKUP(C2134,Hoja2!$D$2:$N$5000,4,FALSE)</f>
        <v>43593</v>
      </c>
      <c r="G2134" s="217">
        <f>VLOOKUP(C2134,Hoja2!$D$2:$N$5000,5,FALSE)</f>
        <v>45291</v>
      </c>
      <c r="H2134" s="218">
        <f>VLOOKUP(C2134,Hoja2!$D$2:$N$5000,6,FALSE)</f>
        <v>0.183314</v>
      </c>
      <c r="I2134" s="218">
        <f>VLOOKUP(C2134,Hoja2!$D$2:$N$5000,7,FALSE)</f>
        <v>0.59422600000000003</v>
      </c>
      <c r="J2134" s="218">
        <f>VLOOKUP(C2134,Hoja2!$D$2:$N$5000,8,FALSE)</f>
        <v>0.88322719999999999</v>
      </c>
      <c r="K2134" s="218">
        <f>VLOOKUP(C2134,Hoja2!$D$2:$N$5000,9,FALSE)</f>
        <v>0.85098600000000002</v>
      </c>
      <c r="L2134" s="218">
        <f>VLOOKUP(C2134,Hoja2!$D$2:$N$5000,10,FALSE)</f>
        <v>406.25539199999997</v>
      </c>
      <c r="M2134" s="218">
        <f>VLOOKUP(C2134,Hoja2!$D$2:$N$5000,11,FALSE)</f>
        <v>20.938493999999999</v>
      </c>
    </row>
    <row r="2135" spans="1:13">
      <c r="A2135" s="529"/>
      <c r="B2135" s="541"/>
      <c r="C2135" s="401" t="s">
        <v>6423</v>
      </c>
      <c r="D2135" s="221" t="str">
        <f>VLOOKUP(C2135,Hoja2!$D$2:$N$5000,2,FALSE)</f>
        <v>Agroindustria</v>
      </c>
      <c r="E2135" s="215">
        <f>VLOOKUP(C2135,Hoja2!$D$2:$N$5000,3,FALSE)</f>
        <v>2</v>
      </c>
      <c r="F2135" s="217">
        <f>VLOOKUP(C2135,Hoja2!$D$2:$N$5000,4,FALSE)</f>
        <v>44044</v>
      </c>
      <c r="G2135" s="217">
        <f>VLOOKUP(C2135,Hoja2!$D$2:$N$5000,5,FALSE)</f>
        <v>45657</v>
      </c>
      <c r="H2135" s="218">
        <f>VLOOKUP(C2135,Hoja2!$D$2:$N$5000,6,FALSE)</f>
        <v>0.24238299999999999</v>
      </c>
      <c r="I2135" s="218">
        <f>VLOOKUP(C2135,Hoja2!$D$2:$N$5000,7,FALSE)</f>
        <v>0.37399900000000003</v>
      </c>
      <c r="J2135" s="218">
        <f>VLOOKUP(C2135,Hoja2!$D$2:$N$5000,8,FALSE)</f>
        <v>0.57636359999999998</v>
      </c>
      <c r="K2135" s="218">
        <f>VLOOKUP(C2135,Hoja2!$D$2:$N$5000,9,FALSE)</f>
        <v>0.56732400000000005</v>
      </c>
      <c r="L2135" s="218">
        <f>VLOOKUP(C2135,Hoja2!$D$2:$N$5000,10,FALSE)</f>
        <v>166.859352</v>
      </c>
      <c r="M2135" s="218">
        <f>VLOOKUP(C2135,Hoja2!$D$2:$N$5000,11,FALSE)</f>
        <v>19.765630000000002</v>
      </c>
    </row>
    <row r="2136" spans="1:13">
      <c r="A2136" s="529"/>
      <c r="B2136" s="541"/>
      <c r="C2136" s="401" t="s">
        <v>6601</v>
      </c>
      <c r="D2136" s="221" t="str">
        <f>VLOOKUP(C2136,Hoja2!$D$2:$N$5000,2,FALSE)</f>
        <v>Pesquería</v>
      </c>
      <c r="E2136" s="215">
        <f>VLOOKUP(C2136,Hoja2!$D$2:$N$5000,3,FALSE)</f>
        <v>2</v>
      </c>
      <c r="F2136" s="217">
        <f>VLOOKUP(C2136,Hoja2!$D$2:$N$5000,4,FALSE)</f>
        <v>44105</v>
      </c>
      <c r="G2136" s="217">
        <f>VLOOKUP(C2136,Hoja2!$D$2:$N$5000,5,FALSE)</f>
        <v>45657</v>
      </c>
      <c r="H2136" s="218">
        <f>VLOOKUP(C2136,Hoja2!$D$2:$N$5000,6,FALSE)</f>
        <v>0.25540099999999999</v>
      </c>
      <c r="I2136" s="218">
        <f>VLOOKUP(C2136,Hoja2!$D$2:$N$5000,7,FALSE)</f>
        <v>0.49451000000000001</v>
      </c>
      <c r="J2136" s="218">
        <f>VLOOKUP(C2136,Hoja2!$D$2:$N$5000,8,FALSE)</f>
        <v>0.55900439999999996</v>
      </c>
      <c r="K2136" s="218">
        <f>VLOOKUP(C2136,Hoja2!$D$2:$N$5000,9,FALSE)</f>
        <v>0.54631200000000002</v>
      </c>
      <c r="L2136" s="218">
        <f>VLOOKUP(C2136,Hoja2!$D$2:$N$5000,10,FALSE)</f>
        <v>213.97906800000001</v>
      </c>
      <c r="M2136" s="218">
        <f>VLOOKUP(C2136,Hoja2!$D$2:$N$5000,11,FALSE)</f>
        <v>17.831302000000001</v>
      </c>
    </row>
    <row r="2137" spans="1:13">
      <c r="A2137" s="529"/>
      <c r="B2137" s="541"/>
      <c r="C2137" s="401" t="s">
        <v>2706</v>
      </c>
      <c r="D2137" s="221" t="str">
        <f>VLOOKUP(C2137,Hoja2!$D$2:$N$5000,2,FALSE)</f>
        <v>Agroindustria</v>
      </c>
      <c r="E2137" s="215">
        <f>VLOOKUP(C2137,Hoja2!$D$2:$N$5000,3,FALSE)</f>
        <v>2</v>
      </c>
      <c r="F2137" s="217">
        <f>VLOOKUP(C2137,Hoja2!$D$2:$N$5000,4,FALSE)</f>
        <v>43132</v>
      </c>
      <c r="G2137" s="217">
        <f>VLOOKUP(C2137,Hoja2!$D$2:$N$5000,5,FALSE)</f>
        <v>44592</v>
      </c>
      <c r="H2137" s="218">
        <f>VLOOKUP(C2137,Hoja2!$D$2:$N$5000,6,FALSE)</f>
        <v>8.1356999999999999E-2</v>
      </c>
      <c r="I2137" s="218">
        <f>VLOOKUP(C2137,Hoja2!$D$2:$N$5000,7,FALSE)</f>
        <v>0.36143500000000001</v>
      </c>
      <c r="J2137" s="218">
        <f>VLOOKUP(C2137,Hoja2!$D$2:$N$5000,8,FALSE)</f>
        <v>0.54118200000000005</v>
      </c>
      <c r="K2137" s="218">
        <f>VLOOKUP(C2137,Hoja2!$D$2:$N$5000,9,FALSE)</f>
        <v>0.50428799999999996</v>
      </c>
      <c r="L2137" s="218">
        <f>VLOOKUP(C2137,Hoja2!$D$2:$N$5000,10,FALSE)</f>
        <v>151.409412</v>
      </c>
      <c r="M2137" s="218">
        <f>VLOOKUP(C2137,Hoja2!$D$2:$N$5000,11,FALSE)</f>
        <v>21.442322000000001</v>
      </c>
    </row>
    <row r="2138" spans="1:13">
      <c r="A2138" s="529"/>
      <c r="B2138" s="541"/>
      <c r="C2138" s="401" t="s">
        <v>2424</v>
      </c>
      <c r="D2138" s="221" t="str">
        <f>VLOOKUP(C2138,Hoja2!$D$2:$N$5000,2,FALSE)</f>
        <v>Agroindustria</v>
      </c>
      <c r="E2138" s="215">
        <f>VLOOKUP(C2138,Hoja2!$D$2:$N$5000,3,FALSE)</f>
        <v>2</v>
      </c>
      <c r="F2138" s="217">
        <f>VLOOKUP(C2138,Hoja2!$D$2:$N$5000,4,FALSE)</f>
        <v>43952</v>
      </c>
      <c r="G2138" s="217">
        <f>VLOOKUP(C2138,Hoja2!$D$2:$N$5000,5,FALSE)</f>
        <v>45657</v>
      </c>
      <c r="H2138" s="218">
        <f>VLOOKUP(C2138,Hoja2!$D$2:$N$5000,6,FALSE)</f>
        <v>5.5187E-2</v>
      </c>
      <c r="I2138" s="218">
        <f>VLOOKUP(C2138,Hoja2!$D$2:$N$5000,7,FALSE)</f>
        <v>0.28227999999999998</v>
      </c>
      <c r="J2138" s="218">
        <f>VLOOKUP(C2138,Hoja2!$D$2:$N$5000,8,FALSE)</f>
        <v>1.4547688000000001</v>
      </c>
      <c r="K2138" s="218">
        <f>VLOOKUP(C2138,Hoja2!$D$2:$N$5000,9,FALSE)</f>
        <v>0.31518000000000002</v>
      </c>
      <c r="L2138" s="218">
        <f>VLOOKUP(C2138,Hoja2!$D$2:$N$5000,10,FALSE)</f>
        <v>317.87341199999997</v>
      </c>
      <c r="M2138" s="218">
        <f>VLOOKUP(C2138,Hoja2!$D$2:$N$5000,11,FALSE)</f>
        <v>12.810978</v>
      </c>
    </row>
    <row r="2139" spans="1:13" ht="12.75">
      <c r="A2139" s="530" t="s">
        <v>4094</v>
      </c>
      <c r="B2139" s="531"/>
      <c r="C2139" s="531"/>
      <c r="D2139" s="531"/>
      <c r="E2139" s="531"/>
      <c r="F2139" s="531"/>
      <c r="G2139" s="532"/>
      <c r="H2139" s="195">
        <f>+Hoja3!S19</f>
        <v>0.15709500000000001</v>
      </c>
      <c r="I2139" s="195">
        <f>+Hoja3!T19</f>
        <v>0.62734400000000001</v>
      </c>
      <c r="J2139"/>
      <c r="K2139"/>
      <c r="L2139" s="195">
        <f>+Hoja3!W19</f>
        <v>9650.2654920000004</v>
      </c>
      <c r="M2139" s="195">
        <f>+Hoja3!X19</f>
        <v>18.451239000000001</v>
      </c>
    </row>
    <row r="2140" spans="1:13">
      <c r="A2140" s="525"/>
      <c r="B2140" s="526"/>
      <c r="C2140" s="526"/>
      <c r="D2140" s="526"/>
      <c r="E2140" s="526"/>
      <c r="F2140" s="526"/>
      <c r="G2140" s="526"/>
      <c r="H2140" s="526"/>
      <c r="I2140" s="526"/>
      <c r="J2140" s="526"/>
      <c r="K2140" s="526"/>
      <c r="L2140" s="526"/>
      <c r="M2140" s="527"/>
    </row>
    <row r="2141" spans="1:13">
      <c r="A2141" s="528" t="s">
        <v>4095</v>
      </c>
      <c r="B2141" s="528" t="s">
        <v>3817</v>
      </c>
      <c r="C2141" s="401" t="s">
        <v>5665</v>
      </c>
      <c r="D2141" s="221" t="str">
        <f>VLOOKUP(C2141,Hoja2!$D$2:$N$5000,2,FALSE)</f>
        <v>Alimentos</v>
      </c>
      <c r="E2141" s="215">
        <f>VLOOKUP(C2141,Hoja2!$D$2:$N$5000,3,FALSE)</f>
        <v>13</v>
      </c>
      <c r="F2141" s="217">
        <f>VLOOKUP(C2141,Hoja2!$D$2:$N$5000,4,FALSE)</f>
        <v>43739</v>
      </c>
      <c r="G2141" s="217">
        <f>VLOOKUP(C2141,Hoja2!$D$2:$N$5000,5,FALSE)</f>
        <v>45657</v>
      </c>
      <c r="H2141" s="218">
        <f>VLOOKUP(C2141,Hoja2!$D$2:$N$5000,6,FALSE)</f>
        <v>6.905E-2</v>
      </c>
      <c r="I2141" s="218">
        <f>VLOOKUP(C2141,Hoja2!$D$2:$N$5000,7,FALSE)</f>
        <v>5.2131999999999998E-2</v>
      </c>
      <c r="J2141" s="218">
        <f>VLOOKUP(C2141,Hoja2!$D$2:$N$5000,8,FALSE)</f>
        <v>0.39850360000000001</v>
      </c>
      <c r="K2141" s="218">
        <f>VLOOKUP(C2141,Hoja2!$D$2:$N$5000,9,FALSE)</f>
        <v>2.1139000000000002E-2</v>
      </c>
      <c r="L2141" s="218">
        <f>VLOOKUP(C2141,Hoja2!$D$2:$N$5000,10,FALSE)</f>
        <v>16.060561</v>
      </c>
      <c r="M2141" s="218">
        <f>VLOOKUP(C2141,Hoja2!$D$2:$N$5000,11,FALSE)</f>
        <v>20.280252999999998</v>
      </c>
    </row>
    <row r="2142" spans="1:13">
      <c r="A2142" s="529"/>
      <c r="B2142" s="529"/>
      <c r="C2142" s="401" t="s">
        <v>6555</v>
      </c>
      <c r="D2142" s="221" t="str">
        <f>VLOOKUP(C2142,Hoja2!$D$2:$N$5000,2,FALSE)</f>
        <v>Alimentos</v>
      </c>
      <c r="E2142" s="215">
        <f>VLOOKUP(C2142,Hoja2!$D$2:$N$5000,3,FALSE)</f>
        <v>13</v>
      </c>
      <c r="F2142" s="217">
        <f>VLOOKUP(C2142,Hoja2!$D$2:$N$5000,4,FALSE)</f>
        <v>44105</v>
      </c>
      <c r="G2142" s="217">
        <f>VLOOKUP(C2142,Hoja2!$D$2:$N$5000,5,FALSE)</f>
        <v>45657</v>
      </c>
      <c r="H2142" s="218">
        <f>VLOOKUP(C2142,Hoja2!$D$2:$N$5000,6,FALSE)</f>
        <v>4.7817999999999999E-2</v>
      </c>
      <c r="I2142" s="218">
        <f>VLOOKUP(C2142,Hoja2!$D$2:$N$5000,7,FALSE)</f>
        <v>0.35691499999999998</v>
      </c>
      <c r="J2142" s="218">
        <f>VLOOKUP(C2142,Hoja2!$D$2:$N$5000,8,FALSE)</f>
        <v>5.5306399999999999E-2</v>
      </c>
      <c r="K2142" s="218">
        <f>VLOOKUP(C2142,Hoja2!$D$2:$N$5000,9,FALSE)</f>
        <v>3.9529000000000002E-2</v>
      </c>
      <c r="L2142" s="218">
        <f>VLOOKUP(C2142,Hoja2!$D$2:$N$5000,10,FALSE)</f>
        <v>15.260168</v>
      </c>
      <c r="M2142" s="218">
        <f>VLOOKUP(C2142,Hoja2!$D$2:$N$5000,11,FALSE)</f>
        <v>23.335836</v>
      </c>
    </row>
    <row r="2143" spans="1:13">
      <c r="A2143" s="529"/>
      <c r="B2143" s="529"/>
      <c r="C2143" s="401" t="s">
        <v>6551</v>
      </c>
      <c r="D2143" s="221" t="str">
        <f>VLOOKUP(C2143,Hoja2!$D$2:$N$5000,2,FALSE)</f>
        <v>Vidrios, cauchos y plásticos</v>
      </c>
      <c r="E2143" s="215">
        <f>VLOOKUP(C2143,Hoja2!$D$2:$N$5000,3,FALSE)</f>
        <v>13</v>
      </c>
      <c r="F2143" s="217">
        <f>VLOOKUP(C2143,Hoja2!$D$2:$N$5000,4,FALSE)</f>
        <v>44105</v>
      </c>
      <c r="G2143" s="217">
        <f>VLOOKUP(C2143,Hoja2!$D$2:$N$5000,5,FALSE)</f>
        <v>45657</v>
      </c>
      <c r="H2143" s="218">
        <f>VLOOKUP(C2143,Hoja2!$D$2:$N$5000,6,FALSE)</f>
        <v>0.19922699999999999</v>
      </c>
      <c r="I2143" s="218">
        <f>VLOOKUP(C2143,Hoja2!$D$2:$N$5000,7,FALSE)</f>
        <v>0.61380400000000002</v>
      </c>
      <c r="J2143" s="218">
        <f>VLOOKUP(C2143,Hoja2!$D$2:$N$5000,8,FALSE)</f>
        <v>0.17207239999999999</v>
      </c>
      <c r="K2143" s="218">
        <f>VLOOKUP(C2143,Hoja2!$D$2:$N$5000,9,FALSE)</f>
        <v>0.154312</v>
      </c>
      <c r="L2143" s="218">
        <f>VLOOKUP(C2143,Hoja2!$D$2:$N$5000,10,FALSE)</f>
        <v>81.650373000000002</v>
      </c>
      <c r="M2143" s="218">
        <f>VLOOKUP(C2143,Hoja2!$D$2:$N$5000,11,FALSE)</f>
        <v>21.232748000000001</v>
      </c>
    </row>
    <row r="2144" spans="1:13">
      <c r="A2144" s="529"/>
      <c r="B2144" s="529"/>
      <c r="C2144" s="401" t="s">
        <v>6497</v>
      </c>
      <c r="D2144" s="221" t="str">
        <f>VLOOKUP(C2144,Hoja2!$D$2:$N$5000,2,FALSE)</f>
        <v>Otros</v>
      </c>
      <c r="E2144" s="215">
        <f>VLOOKUP(C2144,Hoja2!$D$2:$N$5000,3,FALSE)</f>
        <v>13</v>
      </c>
      <c r="F2144" s="217">
        <f>VLOOKUP(C2144,Hoja2!$D$2:$N$5000,4,FALSE)</f>
        <v>44075</v>
      </c>
      <c r="G2144" s="217">
        <f>VLOOKUP(C2144,Hoja2!$D$2:$N$5000,5,FALSE)</f>
        <v>45657</v>
      </c>
      <c r="H2144" s="218">
        <f>VLOOKUP(C2144,Hoja2!$D$2:$N$5000,6,FALSE)</f>
        <v>0.209698</v>
      </c>
      <c r="I2144" s="218">
        <f>VLOOKUP(C2144,Hoja2!$D$2:$N$5000,7,FALSE)</f>
        <v>0.50916600000000001</v>
      </c>
      <c r="J2144" s="218">
        <f>VLOOKUP(C2144,Hoja2!$D$2:$N$5000,8,FALSE)</f>
        <v>0.39008399999999999</v>
      </c>
      <c r="K2144" s="218">
        <f>VLOOKUP(C2144,Hoja2!$D$2:$N$5000,9,FALSE)</f>
        <v>0.30429</v>
      </c>
      <c r="L2144" s="218">
        <f>VLOOKUP(C2144,Hoja2!$D$2:$N$5000,10,FALSE)</f>
        <v>153.544625</v>
      </c>
      <c r="M2144" s="218">
        <f>VLOOKUP(C2144,Hoja2!$D$2:$N$5000,11,FALSE)</f>
        <v>22.076347999999999</v>
      </c>
    </row>
    <row r="2145" spans="1:13">
      <c r="A2145" s="529"/>
      <c r="B2145" s="529"/>
      <c r="C2145" s="401" t="s">
        <v>2914</v>
      </c>
      <c r="D2145" s="221" t="str">
        <f>VLOOKUP(C2145,Hoja2!$D$2:$N$5000,2,FALSE)</f>
        <v>Otros</v>
      </c>
      <c r="E2145" s="215">
        <f>VLOOKUP(C2145,Hoja2!$D$2:$N$5000,3,FALSE)</f>
        <v>12</v>
      </c>
      <c r="F2145" s="217">
        <f>VLOOKUP(C2145,Hoja2!$D$2:$N$5000,4,FALSE)</f>
        <v>43952</v>
      </c>
      <c r="G2145" s="217">
        <f>VLOOKUP(C2145,Hoja2!$D$2:$N$5000,5,FALSE)</f>
        <v>44926</v>
      </c>
      <c r="H2145" s="218">
        <f>VLOOKUP(C2145,Hoja2!$D$2:$N$5000,6,FALSE)</f>
        <v>0.20413799999999999</v>
      </c>
      <c r="I2145" s="218">
        <f>VLOOKUP(C2145,Hoja2!$D$2:$N$5000,7,FALSE)</f>
        <v>0.45060600000000001</v>
      </c>
      <c r="J2145" s="218">
        <f>VLOOKUP(C2145,Hoja2!$D$2:$N$5000,8,FALSE)</f>
        <v>0.31607239999999998</v>
      </c>
      <c r="K2145" s="218">
        <f>VLOOKUP(C2145,Hoja2!$D$2:$N$5000,9,FALSE)</f>
        <v>0.32841599999999999</v>
      </c>
      <c r="L2145" s="218">
        <f>VLOOKUP(C2145,Hoja2!$D$2:$N$5000,10,FALSE)</f>
        <v>109.237104</v>
      </c>
      <c r="M2145" s="218">
        <f>VLOOKUP(C2145,Hoja2!$D$2:$N$5000,11,FALSE)</f>
        <v>24.365337</v>
      </c>
    </row>
    <row r="2146" spans="1:13">
      <c r="A2146" s="529"/>
      <c r="B2146" s="529"/>
      <c r="C2146" s="401" t="s">
        <v>4541</v>
      </c>
      <c r="D2146" s="221" t="str">
        <f>VLOOKUP(C2146,Hoja2!$D$2:$N$5000,2,FALSE)</f>
        <v>Otros</v>
      </c>
      <c r="E2146" s="215">
        <f>VLOOKUP(C2146,Hoja2!$D$2:$N$5000,3,FALSE)</f>
        <v>12</v>
      </c>
      <c r="F2146" s="217">
        <f>VLOOKUP(C2146,Hoja2!$D$2:$N$5000,4,FALSE)</f>
        <v>43556</v>
      </c>
      <c r="G2146" s="217">
        <f>VLOOKUP(C2146,Hoja2!$D$2:$N$5000,5,FALSE)</f>
        <v>45657</v>
      </c>
      <c r="H2146" s="218">
        <f>VLOOKUP(C2146,Hoja2!$D$2:$N$5000,6,FALSE)</f>
        <v>0.22192700000000001</v>
      </c>
      <c r="I2146" s="218">
        <f>VLOOKUP(C2146,Hoja2!$D$2:$N$5000,7,FALSE)</f>
        <v>0.32088800000000001</v>
      </c>
      <c r="J2146" s="218">
        <f>VLOOKUP(C2146,Hoja2!$D$2:$N$5000,8,FALSE)</f>
        <v>0.30722680000000002</v>
      </c>
      <c r="K2146" s="218">
        <f>VLOOKUP(C2146,Hoja2!$D$2:$N$5000,9,FALSE)</f>
        <v>0.27512500000000001</v>
      </c>
      <c r="L2146" s="218">
        <f>VLOOKUP(C2146,Hoja2!$D$2:$N$5000,10,FALSE)</f>
        <v>75.613506999999998</v>
      </c>
      <c r="M2146" s="218">
        <f>VLOOKUP(C2146,Hoja2!$D$2:$N$5000,11,FALSE)</f>
        <v>26.919588000000001</v>
      </c>
    </row>
    <row r="2147" spans="1:13">
      <c r="A2147" s="529"/>
      <c r="B2147" s="529"/>
      <c r="C2147" s="401" t="s">
        <v>2916</v>
      </c>
      <c r="D2147" s="221" t="str">
        <f>VLOOKUP(C2147,Hoja2!$D$2:$N$5000,2,FALSE)</f>
        <v>Alimentos</v>
      </c>
      <c r="E2147" s="215">
        <f>VLOOKUP(C2147,Hoja2!$D$2:$N$5000,3,FALSE)</f>
        <v>12</v>
      </c>
      <c r="F2147" s="217">
        <f>VLOOKUP(C2147,Hoja2!$D$2:$N$5000,4,FALSE)</f>
        <v>43952</v>
      </c>
      <c r="G2147" s="217">
        <f>VLOOKUP(C2147,Hoja2!$D$2:$N$5000,5,FALSE)</f>
        <v>44926</v>
      </c>
      <c r="H2147" s="218">
        <f>VLOOKUP(C2147,Hoja2!$D$2:$N$5000,6,FALSE)</f>
        <v>0.212233</v>
      </c>
      <c r="I2147" s="218">
        <f>VLOOKUP(C2147,Hoja2!$D$2:$N$5000,7,FALSE)</f>
        <v>0.41048000000000001</v>
      </c>
      <c r="J2147" s="218">
        <f>VLOOKUP(C2147,Hoja2!$D$2:$N$5000,8,FALSE)</f>
        <v>5.8655199999999998E-2</v>
      </c>
      <c r="K2147" s="218">
        <f>VLOOKUP(C2147,Hoja2!$D$2:$N$5000,9,FALSE)</f>
        <v>5.8619999999999998E-2</v>
      </c>
      <c r="L2147" s="218">
        <f>VLOOKUP(C2147,Hoja2!$D$2:$N$5000,10,FALSE)</f>
        <v>18.466587000000001</v>
      </c>
      <c r="M2147" s="218">
        <f>VLOOKUP(C2147,Hoja2!$D$2:$N$5000,11,FALSE)</f>
        <v>24.762785999999998</v>
      </c>
    </row>
    <row r="2148" spans="1:13">
      <c r="A2148" s="529"/>
      <c r="B2148" s="529"/>
      <c r="C2148" s="401" t="s">
        <v>5774</v>
      </c>
      <c r="D2148" s="221" t="str">
        <f>VLOOKUP(C2148,Hoja2!$D$2:$N$5000,2,FALSE)</f>
        <v>Transporte</v>
      </c>
      <c r="E2148" s="215">
        <f>VLOOKUP(C2148,Hoja2!$D$2:$N$5000,3,FALSE)</f>
        <v>12</v>
      </c>
      <c r="F2148" s="217">
        <f>VLOOKUP(C2148,Hoja2!$D$2:$N$5000,4,FALSE)</f>
        <v>43770</v>
      </c>
      <c r="G2148" s="217">
        <f>VLOOKUP(C2148,Hoja2!$D$2:$N$5000,5,FALSE)</f>
        <v>45657</v>
      </c>
      <c r="H2148" s="218">
        <f>VLOOKUP(C2148,Hoja2!$D$2:$N$5000,6,FALSE)</f>
        <v>0.21244399999999999</v>
      </c>
      <c r="I2148" s="218">
        <f>VLOOKUP(C2148,Hoja2!$D$2:$N$5000,7,FALSE)</f>
        <v>0.41094599999999998</v>
      </c>
      <c r="J2148" s="218">
        <f>VLOOKUP(C2148,Hoja2!$D$2:$N$5000,8,FALSE)</f>
        <v>0.29578159999999998</v>
      </c>
      <c r="K2148" s="218">
        <f>VLOOKUP(C2148,Hoja2!$D$2:$N$5000,9,FALSE)</f>
        <v>0.30302499999999999</v>
      </c>
      <c r="L2148" s="218">
        <f>VLOOKUP(C2148,Hoja2!$D$2:$N$5000,10,FALSE)</f>
        <v>93.227339000000001</v>
      </c>
      <c r="M2148" s="218">
        <f>VLOOKUP(C2148,Hoja2!$D$2:$N$5000,11,FALSE)</f>
        <v>24.955542999999999</v>
      </c>
    </row>
    <row r="2149" spans="1:13">
      <c r="A2149" s="529"/>
      <c r="B2149" s="529"/>
      <c r="C2149" s="401" t="s">
        <v>5772</v>
      </c>
      <c r="D2149" s="221" t="str">
        <f>VLOOKUP(C2149,Hoja2!$D$2:$N$5000,2,FALSE)</f>
        <v>Otros</v>
      </c>
      <c r="E2149" s="278">
        <f>VLOOKUP(C2149,Hoja2!$D$2:$N$5000,3,FALSE)</f>
        <v>13</v>
      </c>
      <c r="F2149" s="217">
        <f>VLOOKUP(C2149,Hoja2!$D$2:$N$5000,4,FALSE)</f>
        <v>43770</v>
      </c>
      <c r="G2149" s="217">
        <f>VLOOKUP(C2149,Hoja2!$D$2:$N$5000,5,FALSE)</f>
        <v>45657</v>
      </c>
      <c r="H2149" s="218">
        <f>VLOOKUP(C2149,Hoja2!$D$2:$N$5000,6,FALSE)</f>
        <v>0.30837300000000001</v>
      </c>
      <c r="I2149" s="218">
        <f>VLOOKUP(C2149,Hoja2!$D$2:$N$5000,7,FALSE)</f>
        <v>0.25648300000000002</v>
      </c>
      <c r="J2149" s="218">
        <f>VLOOKUP(C2149,Hoja2!$D$2:$N$5000,8,FALSE)</f>
        <v>7.2981599999999994E-2</v>
      </c>
      <c r="K2149" s="218">
        <f>VLOOKUP(C2149,Hoja2!$D$2:$N$5000,9,FALSE)</f>
        <v>7.7156000000000002E-2</v>
      </c>
      <c r="L2149" s="218">
        <f>VLOOKUP(C2149,Hoja2!$D$2:$N$5000,10,FALSE)</f>
        <v>14.470682999999999</v>
      </c>
      <c r="M2149" s="218">
        <f>VLOOKUP(C2149,Hoja2!$D$2:$N$5000,11,FALSE)</f>
        <v>30.261374</v>
      </c>
    </row>
    <row r="2150" spans="1:13">
      <c r="A2150" s="529"/>
      <c r="B2150" s="529"/>
      <c r="C2150" s="401" t="s">
        <v>3121</v>
      </c>
      <c r="D2150" s="221" t="str">
        <f>VLOOKUP(C2150,Hoja2!$D$2:$N$5000,2,FALSE)</f>
        <v>Saneamiento</v>
      </c>
      <c r="E2150" s="278">
        <f>VLOOKUP(C2150,Hoja2!$D$2:$N$5000,3,FALSE)</f>
        <v>13</v>
      </c>
      <c r="F2150" s="217">
        <f>VLOOKUP(C2150,Hoja2!$D$2:$N$5000,4,FALSE)</f>
        <v>43952</v>
      </c>
      <c r="G2150" s="217">
        <f>VLOOKUP(C2150,Hoja2!$D$2:$N$5000,5,FALSE)</f>
        <v>45657</v>
      </c>
      <c r="H2150" s="218">
        <f>VLOOKUP(C2150,Hoja2!$D$2:$N$5000,6,FALSE)</f>
        <v>0.14574899999999999</v>
      </c>
      <c r="I2150" s="218">
        <f>VLOOKUP(C2150,Hoja2!$D$2:$N$5000,7,FALSE)</f>
        <v>0.82515300000000003</v>
      </c>
      <c r="J2150" s="218">
        <f>VLOOKUP(C2150,Hoja2!$D$2:$N$5000,8,FALSE)</f>
        <v>0.18263599999999999</v>
      </c>
      <c r="K2150" s="218">
        <f>VLOOKUP(C2150,Hoja2!$D$2:$N$5000,9,FALSE)</f>
        <v>0.192995</v>
      </c>
      <c r="L2150" s="218">
        <f>VLOOKUP(C2150,Hoja2!$D$2:$N$5000,10,FALSE)</f>
        <v>116.503309</v>
      </c>
      <c r="M2150" s="218">
        <f>VLOOKUP(C2150,Hoja2!$D$2:$N$5000,11,FALSE)</f>
        <v>21.789888999999999</v>
      </c>
    </row>
    <row r="2151" spans="1:13" s="392" customFormat="1">
      <c r="A2151" s="529"/>
      <c r="B2151" s="529"/>
      <c r="C2151" s="401" t="s">
        <v>3123</v>
      </c>
      <c r="D2151" s="402" t="str">
        <f>VLOOKUP(C2151,Hoja2!$D$2:$N$5000,2,FALSE)</f>
        <v>Saneamiento</v>
      </c>
      <c r="E2151" s="421">
        <f>VLOOKUP(C2151,Hoja2!$D$2:$N$5000,3,FALSE)</f>
        <v>13</v>
      </c>
      <c r="F2151" s="399">
        <f>VLOOKUP(C2151,Hoja2!$D$2:$N$5000,4,FALSE)</f>
        <v>43952</v>
      </c>
      <c r="G2151" s="399">
        <f>VLOOKUP(C2151,Hoja2!$D$2:$N$5000,5,FALSE)</f>
        <v>45657</v>
      </c>
      <c r="H2151" s="400">
        <f>VLOOKUP(C2151,Hoja2!$D$2:$N$5000,6,FALSE)</f>
        <v>0.208957</v>
      </c>
      <c r="I2151" s="400">
        <f>VLOOKUP(C2151,Hoja2!$D$2:$N$5000,7,FALSE)</f>
        <v>0.97806999999999999</v>
      </c>
      <c r="J2151" s="400">
        <f>VLOOKUP(C2151,Hoja2!$D$2:$N$5000,8,FALSE)</f>
        <v>0.4072268</v>
      </c>
      <c r="K2151" s="400">
        <f>VLOOKUP(C2151,Hoja2!$D$2:$N$5000,9,FALSE)</f>
        <v>0.428479</v>
      </c>
      <c r="L2151" s="400">
        <f>VLOOKUP(C2151,Hoja2!$D$2:$N$5000,10,FALSE)</f>
        <v>307.90959400000003</v>
      </c>
      <c r="M2151" s="400">
        <f>VLOOKUP(C2151,Hoja2!$D$2:$N$5000,11,FALSE)</f>
        <v>21.216051</v>
      </c>
    </row>
    <row r="2152" spans="1:13">
      <c r="A2152" s="529"/>
      <c r="B2152" s="529"/>
      <c r="C2152" s="401" t="s">
        <v>3691</v>
      </c>
      <c r="D2152" s="221" t="str">
        <f>VLOOKUP(C2152,Hoja2!$D$2:$N$5000,2,FALSE)</f>
        <v>Saneamiento</v>
      </c>
      <c r="E2152" s="278">
        <f>VLOOKUP(C2152,Hoja2!$D$2:$N$5000,3,FALSE)</f>
        <v>13</v>
      </c>
      <c r="F2152" s="217">
        <f>VLOOKUP(C2152,Hoja2!$D$2:$N$5000,4,FALSE)</f>
        <v>43525</v>
      </c>
      <c r="G2152" s="217">
        <f>VLOOKUP(C2152,Hoja2!$D$2:$N$5000,5,FALSE)</f>
        <v>45657</v>
      </c>
      <c r="H2152" s="218">
        <f>VLOOKUP(C2152,Hoja2!$D$2:$N$5000,6,FALSE)</f>
        <v>0.18861700000000001</v>
      </c>
      <c r="I2152" s="218">
        <f>VLOOKUP(C2152,Hoja2!$D$2:$N$5000,7,FALSE)</f>
        <v>0.60299999999999998</v>
      </c>
      <c r="J2152" s="218">
        <f>VLOOKUP(C2152,Hoja2!$D$2:$N$5000,8,FALSE)</f>
        <v>0.52725200000000005</v>
      </c>
      <c r="K2152" s="218">
        <f>VLOOKUP(C2152,Hoja2!$D$2:$N$5000,9,FALSE)</f>
        <v>0.422983</v>
      </c>
      <c r="L2152" s="218">
        <f>VLOOKUP(C2152,Hoja2!$D$2:$N$5000,10,FALSE)</f>
        <v>245.783412</v>
      </c>
      <c r="M2152" s="218">
        <f>VLOOKUP(C2152,Hoja2!$D$2:$N$5000,11,FALSE)</f>
        <v>21.987470999999999</v>
      </c>
    </row>
    <row r="2153" spans="1:13">
      <c r="A2153" s="529"/>
      <c r="B2153" s="529"/>
      <c r="C2153" s="401" t="s">
        <v>2211</v>
      </c>
      <c r="D2153" s="221" t="str">
        <f>VLOOKUP(C2153,Hoja2!$D$2:$N$5000,2,FALSE)</f>
        <v>Agroindustria</v>
      </c>
      <c r="E2153" s="215">
        <f>VLOOKUP(C2153,Hoja2!$D$2:$N$5000,3,FALSE)</f>
        <v>13</v>
      </c>
      <c r="F2153" s="217">
        <f>VLOOKUP(C2153,Hoja2!$D$2:$N$5000,4,FALSE)</f>
        <v>43952</v>
      </c>
      <c r="G2153" s="217">
        <f>VLOOKUP(C2153,Hoja2!$D$2:$N$5000,5,FALSE)</f>
        <v>45657</v>
      </c>
      <c r="H2153" s="218">
        <f>VLOOKUP(C2153,Hoja2!$D$2:$N$5000,6,FALSE)</f>
        <v>0.21090300000000001</v>
      </c>
      <c r="I2153" s="218">
        <f>VLOOKUP(C2153,Hoja2!$D$2:$N$5000,7,FALSE)</f>
        <v>0.53041199999999999</v>
      </c>
      <c r="J2153" s="218">
        <f>VLOOKUP(C2153,Hoja2!$D$2:$N$5000,8,FALSE)</f>
        <v>1.9489879999999999</v>
      </c>
      <c r="K2153" s="218">
        <f>VLOOKUP(C2153,Hoja2!$D$2:$N$5000,9,FALSE)</f>
        <v>1.912196</v>
      </c>
      <c r="L2153" s="218">
        <f>VLOOKUP(C2153,Hoja2!$D$2:$N$5000,10,FALSE)</f>
        <v>799.17051700000002</v>
      </c>
      <c r="M2153" s="218">
        <f>VLOOKUP(C2153,Hoja2!$D$2:$N$5000,11,FALSE)</f>
        <v>20.812431</v>
      </c>
    </row>
    <row r="2154" spans="1:13">
      <c r="A2154" s="529"/>
      <c r="B2154" s="529"/>
      <c r="C2154" s="401" t="s">
        <v>2213</v>
      </c>
      <c r="D2154" s="221" t="str">
        <f>VLOOKUP(C2154,Hoja2!$D$2:$N$5000,2,FALSE)</f>
        <v>Agroindustria</v>
      </c>
      <c r="E2154" s="215">
        <f>VLOOKUP(C2154,Hoja2!$D$2:$N$5000,3,FALSE)</f>
        <v>13</v>
      </c>
      <c r="F2154" s="217">
        <f>VLOOKUP(C2154,Hoja2!$D$2:$N$5000,4,FALSE)</f>
        <v>43952</v>
      </c>
      <c r="G2154" s="217">
        <f>VLOOKUP(C2154,Hoja2!$D$2:$N$5000,5,FALSE)</f>
        <v>45657</v>
      </c>
      <c r="H2154" s="218">
        <f>VLOOKUP(C2154,Hoja2!$D$2:$N$5000,6,FALSE)</f>
        <v>0.20996699999999999</v>
      </c>
      <c r="I2154" s="218">
        <f>VLOOKUP(C2154,Hoja2!$D$2:$N$5000,7,FALSE)</f>
        <v>0.28449400000000002</v>
      </c>
      <c r="J2154" s="218">
        <f>VLOOKUP(C2154,Hoja2!$D$2:$N$5000,8,FALSE)</f>
        <v>0.7709992</v>
      </c>
      <c r="K2154" s="218">
        <f>VLOOKUP(C2154,Hoja2!$D$2:$N$5000,9,FALSE)</f>
        <v>0.80886800000000003</v>
      </c>
      <c r="L2154" s="218">
        <f>VLOOKUP(C2154,Hoja2!$D$2:$N$5000,10,FALSE)</f>
        <v>169.56850700000001</v>
      </c>
      <c r="M2154" s="218">
        <f>VLOOKUP(C2154,Hoja2!$D$2:$N$5000,11,FALSE)</f>
        <v>26.548079999999999</v>
      </c>
    </row>
    <row r="2155" spans="1:13">
      <c r="A2155" s="529"/>
      <c r="B2155" s="529"/>
      <c r="C2155" s="401" t="s">
        <v>3141</v>
      </c>
      <c r="D2155" s="221" t="str">
        <f>VLOOKUP(C2155,Hoja2!$D$2:$N$5000,2,FALSE)</f>
        <v>Agroindustria</v>
      </c>
      <c r="E2155" s="215">
        <f>VLOOKUP(C2155,Hoja2!$D$2:$N$5000,3,FALSE)</f>
        <v>12</v>
      </c>
      <c r="F2155" s="217">
        <f>VLOOKUP(C2155,Hoja2!$D$2:$N$5000,4,FALSE)</f>
        <v>43952</v>
      </c>
      <c r="G2155" s="217">
        <f>VLOOKUP(C2155,Hoja2!$D$2:$N$5000,5,FALSE)</f>
        <v>45657</v>
      </c>
      <c r="H2155" s="218">
        <f>VLOOKUP(C2155,Hoja2!$D$2:$N$5000,6,FALSE)</f>
        <v>0.20646999999999999</v>
      </c>
      <c r="I2155" s="218">
        <f>VLOOKUP(C2155,Hoja2!$D$2:$N$5000,7,FALSE)</f>
        <v>0.45855400000000002</v>
      </c>
      <c r="J2155" s="218">
        <f>VLOOKUP(C2155,Hoja2!$D$2:$N$5000,8,FALSE)</f>
        <v>1.3961440000000001</v>
      </c>
      <c r="K2155" s="218">
        <f>VLOOKUP(C2155,Hoja2!$D$2:$N$5000,9,FALSE)</f>
        <v>1.4588019999999999</v>
      </c>
      <c r="L2155" s="218">
        <f>VLOOKUP(C2155,Hoja2!$D$2:$N$5000,10,FALSE)</f>
        <v>491.02894400000002</v>
      </c>
      <c r="M2155" s="218">
        <f>VLOOKUP(C2155,Hoja2!$D$2:$N$5000,11,FALSE)</f>
        <v>22.086677999999999</v>
      </c>
    </row>
    <row r="2156" spans="1:13">
      <c r="A2156" s="529"/>
      <c r="B2156" s="529"/>
      <c r="C2156" s="401" t="s">
        <v>6053</v>
      </c>
      <c r="D2156" s="221" t="str">
        <f>VLOOKUP(C2156,Hoja2!$D$2:$N$5000,2,FALSE)</f>
        <v>Alimentos</v>
      </c>
      <c r="E2156" s="215">
        <f>VLOOKUP(C2156,Hoja2!$D$2:$N$5000,3,FALSE)</f>
        <v>12</v>
      </c>
      <c r="F2156" s="217">
        <f>VLOOKUP(C2156,Hoja2!$D$2:$N$5000,4,FALSE)</f>
        <v>44378</v>
      </c>
      <c r="G2156" s="217">
        <f>VLOOKUP(C2156,Hoja2!$D$2:$N$5000,5,FALSE)</f>
        <v>45657</v>
      </c>
      <c r="H2156" s="218">
        <f>VLOOKUP(C2156,Hoja2!$D$2:$N$5000,6,FALSE)</f>
        <v>0.18332200000000001</v>
      </c>
      <c r="I2156" s="218">
        <f>VLOOKUP(C2156,Hoja2!$D$2:$N$5000,7,FALSE)</f>
        <v>4.3899000000000001E-2</v>
      </c>
      <c r="J2156" s="218">
        <f>VLOOKUP(C2156,Hoja2!$D$2:$N$5000,8,FALSE)</f>
        <v>1.4114728000000001</v>
      </c>
      <c r="K2156" s="218">
        <f>VLOOKUP(C2156,Hoja2!$D$2:$N$5000,9,FALSE)</f>
        <v>0.53687600000000002</v>
      </c>
      <c r="L2156" s="218">
        <f>VLOOKUP(C2156,Hoja2!$D$2:$N$5000,10,FALSE)</f>
        <v>47.525081999999998</v>
      </c>
      <c r="M2156" s="218">
        <f>VLOOKUP(C2156,Hoja2!$D$2:$N$5000,11,FALSE)</f>
        <v>40.289073000000002</v>
      </c>
    </row>
    <row r="2157" spans="1:13">
      <c r="A2157" s="529"/>
      <c r="B2157" s="529"/>
      <c r="C2157" s="401" t="s">
        <v>6553</v>
      </c>
      <c r="D2157" s="221" t="str">
        <f>VLOOKUP(C2157,Hoja2!$D$2:$N$5000,2,FALSE)</f>
        <v>Pesquería</v>
      </c>
      <c r="E2157" s="215">
        <f>VLOOKUP(C2157,Hoja2!$D$2:$N$5000,3,FALSE)</f>
        <v>13</v>
      </c>
      <c r="F2157" s="217">
        <f>VLOOKUP(C2157,Hoja2!$D$2:$N$5000,4,FALSE)</f>
        <v>44105</v>
      </c>
      <c r="G2157" s="217">
        <f>VLOOKUP(C2157,Hoja2!$D$2:$N$5000,5,FALSE)</f>
        <v>45657</v>
      </c>
      <c r="H2157" s="218">
        <f>VLOOKUP(C2157,Hoja2!$D$2:$N$5000,6,FALSE)</f>
        <v>0.194799</v>
      </c>
      <c r="I2157" s="218">
        <f>VLOOKUP(C2157,Hoja2!$D$2:$N$5000,7,FALSE)</f>
        <v>0.22386300000000001</v>
      </c>
      <c r="J2157" s="218">
        <f>VLOOKUP(C2157,Hoja2!$D$2:$N$5000,8,FALSE)</f>
        <v>0.13581799999999999</v>
      </c>
      <c r="K2157" s="218">
        <f>VLOOKUP(C2157,Hoja2!$D$2:$N$5000,9,FALSE)</f>
        <v>7.3562000000000002E-2</v>
      </c>
      <c r="L2157" s="218">
        <f>VLOOKUP(C2157,Hoja2!$D$2:$N$5000,10,FALSE)</f>
        <v>23.504963</v>
      </c>
      <c r="M2157" s="218">
        <f>VLOOKUP(C2157,Hoja2!$D$2:$N$5000,11,FALSE)</f>
        <v>23.160793999999999</v>
      </c>
    </row>
    <row r="2158" spans="1:13">
      <c r="A2158" s="529"/>
      <c r="B2158" s="529"/>
      <c r="C2158" s="401" t="s">
        <v>6503</v>
      </c>
      <c r="D2158" s="221" t="str">
        <f>VLOOKUP(C2158,Hoja2!$D$2:$N$5000,2,FALSE)</f>
        <v>Minería</v>
      </c>
      <c r="E2158" s="215">
        <f>VLOOKUP(C2158,Hoja2!$D$2:$N$5000,3,FALSE)</f>
        <v>9</v>
      </c>
      <c r="F2158" s="217">
        <f>VLOOKUP(C2158,Hoja2!$D$2:$N$5000,4,FALSE)</f>
        <v>44075</v>
      </c>
      <c r="G2158" s="217">
        <f>VLOOKUP(C2158,Hoja2!$D$2:$N$5000,5,FALSE)</f>
        <v>45657</v>
      </c>
      <c r="H2158" s="218">
        <f>VLOOKUP(C2158,Hoja2!$D$2:$N$5000,6,FALSE)</f>
        <v>0.26447900000000002</v>
      </c>
      <c r="I2158" s="218">
        <f>VLOOKUP(C2158,Hoja2!$D$2:$N$5000,7,FALSE)</f>
        <v>0.46932099999999999</v>
      </c>
      <c r="J2158" s="218">
        <f>VLOOKUP(C2158,Hoja2!$D$2:$N$5000,8,FALSE)</f>
        <v>0.16094520000000001</v>
      </c>
      <c r="K2158" s="218">
        <f>VLOOKUP(C2158,Hoja2!$D$2:$N$5000,9,FALSE)</f>
        <v>0.12961700000000001</v>
      </c>
      <c r="L2158" s="218">
        <f>VLOOKUP(C2158,Hoja2!$D$2:$N$5000,10,FALSE)</f>
        <v>57.985795000000003</v>
      </c>
      <c r="M2158" s="218">
        <f>VLOOKUP(C2158,Hoja2!$D$2:$N$5000,11,FALSE)</f>
        <v>18.554362000000001</v>
      </c>
    </row>
    <row r="2159" spans="1:13">
      <c r="A2159" s="529"/>
      <c r="B2159" s="529"/>
      <c r="C2159" s="401" t="s">
        <v>5093</v>
      </c>
      <c r="D2159" s="221" t="str">
        <f>VLOOKUP(C2159,Hoja2!$D$2:$N$5000,2,FALSE)</f>
        <v>Comercio</v>
      </c>
      <c r="E2159" s="215">
        <f>VLOOKUP(C2159,Hoja2!$D$2:$N$5000,3,FALSE)</f>
        <v>12</v>
      </c>
      <c r="F2159" s="217">
        <f>VLOOKUP(C2159,Hoja2!$D$2:$N$5000,4,FALSE)</f>
        <v>44013</v>
      </c>
      <c r="G2159" s="217">
        <f>VLOOKUP(C2159,Hoja2!$D$2:$N$5000,5,FALSE)</f>
        <v>45657</v>
      </c>
      <c r="H2159" s="218">
        <f>VLOOKUP(C2159,Hoja2!$D$2:$N$5000,6,FALSE)</f>
        <v>0.26027099999999997</v>
      </c>
      <c r="I2159" s="218">
        <f>VLOOKUP(C2159,Hoja2!$D$2:$N$5000,7,FALSE)</f>
        <v>0.63703299999999996</v>
      </c>
      <c r="J2159" s="218">
        <f>VLOOKUP(C2159,Hoja2!$D$2:$N$5000,8,FALSE)</f>
        <v>0.39636320000000003</v>
      </c>
      <c r="K2159" s="218">
        <f>VLOOKUP(C2159,Hoja2!$D$2:$N$5000,9,FALSE)</f>
        <v>0.41420299999999999</v>
      </c>
      <c r="L2159" s="218">
        <f>VLOOKUP(C2159,Hoja2!$D$2:$N$5000,10,FALSE)</f>
        <v>193.66082599999999</v>
      </c>
      <c r="M2159" s="218">
        <f>VLOOKUP(C2159,Hoja2!$D$2:$N$5000,11,FALSE)</f>
        <v>18.384139999999999</v>
      </c>
    </row>
    <row r="2160" spans="1:13">
      <c r="A2160" s="529"/>
      <c r="B2160" s="529"/>
      <c r="C2160" s="401" t="s">
        <v>5094</v>
      </c>
      <c r="D2160" s="221" t="str">
        <f>VLOOKUP(C2160,Hoja2!$D$2:$N$5000,2,FALSE)</f>
        <v>Comercio</v>
      </c>
      <c r="E2160" s="278">
        <f>VLOOKUP(C2160,Hoja2!$D$2:$N$5000,3,FALSE)</f>
        <v>12</v>
      </c>
      <c r="F2160" s="217">
        <f>VLOOKUP(C2160,Hoja2!$D$2:$N$5000,4,FALSE)</f>
        <v>44013</v>
      </c>
      <c r="G2160" s="217">
        <f>VLOOKUP(C2160,Hoja2!$D$2:$N$5000,5,FALSE)</f>
        <v>45657</v>
      </c>
      <c r="H2160" s="218">
        <f>VLOOKUP(C2160,Hoja2!$D$2:$N$5000,6,FALSE)</f>
        <v>0.240319</v>
      </c>
      <c r="I2160" s="218">
        <f>VLOOKUP(C2160,Hoja2!$D$2:$N$5000,7,FALSE)</f>
        <v>0.63161100000000003</v>
      </c>
      <c r="J2160" s="218">
        <f>VLOOKUP(C2160,Hoja2!$D$2:$N$5000,8,FALSE)</f>
        <v>0.37259039999999999</v>
      </c>
      <c r="K2160" s="218">
        <f>VLOOKUP(C2160,Hoja2!$D$2:$N$5000,9,FALSE)</f>
        <v>0.37021199999999999</v>
      </c>
      <c r="L2160" s="218">
        <f>VLOOKUP(C2160,Hoja2!$D$2:$N$5000,10,FALSE)</f>
        <v>180.49611999999999</v>
      </c>
      <c r="M2160" s="218">
        <f>VLOOKUP(C2160,Hoja2!$D$2:$N$5000,11,FALSE)</f>
        <v>18.254836999999998</v>
      </c>
    </row>
    <row r="2161" spans="1:13" ht="12.75">
      <c r="A2161" s="530" t="s">
        <v>4096</v>
      </c>
      <c r="B2161" s="531"/>
      <c r="C2161" s="531"/>
      <c r="D2161" s="531"/>
      <c r="E2161" s="531"/>
      <c r="F2161" s="531"/>
      <c r="G2161" s="532"/>
      <c r="H2161" s="195">
        <f>+Hoja3!S21</f>
        <v>0.20971300000000001</v>
      </c>
      <c r="I2161" s="195">
        <f>+Hoja3!T21</f>
        <v>0.56230000000000002</v>
      </c>
      <c r="J2161"/>
      <c r="K2161"/>
      <c r="L2161" s="195">
        <f>+Hoja3!W21</f>
        <v>3210.6680160000001</v>
      </c>
      <c r="M2161" s="195">
        <f>+Hoja3!X21</f>
        <v>21.979603000000001</v>
      </c>
    </row>
    <row r="2162" spans="1:13">
      <c r="A2162" s="536"/>
      <c r="B2162" s="537"/>
      <c r="C2162" s="537"/>
      <c r="D2162" s="537"/>
      <c r="E2162" s="537"/>
      <c r="F2162" s="537"/>
      <c r="G2162" s="537"/>
      <c r="H2162" s="537"/>
      <c r="I2162" s="537"/>
      <c r="J2162" s="537"/>
      <c r="K2162" s="537"/>
      <c r="L2162" s="537"/>
      <c r="M2162" s="538"/>
    </row>
    <row r="2163" spans="1:13">
      <c r="A2163" s="528" t="s">
        <v>4097</v>
      </c>
      <c r="B2163" s="528" t="s">
        <v>3818</v>
      </c>
      <c r="C2163" s="401" t="s">
        <v>5095</v>
      </c>
      <c r="D2163" s="221" t="str">
        <f>VLOOKUP(C2163,Hoja2!$D$2:$N$5000,2,FALSE)</f>
        <v>Transporte</v>
      </c>
      <c r="E2163" s="215">
        <f>VLOOKUP(C2163,Hoja2!$D$2:$N$5000,3,FALSE)</f>
        <v>6</v>
      </c>
      <c r="F2163" s="217">
        <f>VLOOKUP(C2163,Hoja2!$D$2:$N$5000,4,FALSE)</f>
        <v>42736</v>
      </c>
      <c r="G2163" s="217">
        <f>VLOOKUP(C2163,Hoja2!$D$2:$N$5000,5,FALSE)</f>
        <v>44227</v>
      </c>
      <c r="H2163" s="218">
        <f>VLOOKUP(C2163,Hoja2!$D$2:$N$5000,6,FALSE)</f>
        <v>0.292383</v>
      </c>
      <c r="I2163" s="218">
        <f>VLOOKUP(C2163,Hoja2!$D$2:$N$5000,7,FALSE)</f>
        <v>0.41567799999999999</v>
      </c>
      <c r="J2163" s="218">
        <f>VLOOKUP(C2163,Hoja2!$D$2:$N$5000,8,FALSE)</f>
        <v>7.2548000000000004</v>
      </c>
      <c r="K2163" s="218">
        <f>VLOOKUP(C2163,Hoja2!$D$2:$N$5000,9,FALSE)</f>
        <v>7.341132</v>
      </c>
      <c r="L2163" s="218">
        <f>VLOOKUP(C2163,Hoja2!$D$2:$N$5000,10,FALSE)</f>
        <v>2267.4395629999999</v>
      </c>
      <c r="M2163" s="218">
        <f>VLOOKUP(C2163,Hoja2!$D$2:$N$5000,11,FALSE)</f>
        <v>16.606465</v>
      </c>
    </row>
    <row r="2164" spans="1:13">
      <c r="A2164" s="529"/>
      <c r="B2164" s="529"/>
      <c r="C2164" s="401" t="s">
        <v>5096</v>
      </c>
      <c r="D2164" s="221" t="str">
        <f>VLOOKUP(C2164,Hoja2!$D$2:$N$5000,2,FALSE)</f>
        <v>Transporte</v>
      </c>
      <c r="E2164" s="215">
        <f>VLOOKUP(C2164,Hoja2!$D$2:$N$5000,3,FALSE)</f>
        <v>6</v>
      </c>
      <c r="F2164" s="217">
        <f>VLOOKUP(C2164,Hoja2!$D$2:$N$5000,4,FALSE)</f>
        <v>42736</v>
      </c>
      <c r="G2164" s="217">
        <f>VLOOKUP(C2164,Hoja2!$D$2:$N$5000,5,FALSE)</f>
        <v>44227</v>
      </c>
      <c r="H2164" s="218">
        <f>VLOOKUP(C2164,Hoja2!$D$2:$N$5000,6,FALSE)</f>
        <v>0.29869000000000001</v>
      </c>
      <c r="I2164" s="218">
        <f>VLOOKUP(C2164,Hoja2!$D$2:$N$5000,7,FALSE)</f>
        <v>0.41361100000000001</v>
      </c>
      <c r="J2164" s="218">
        <f>VLOOKUP(C2164,Hoja2!$D$2:$N$5000,8,FALSE)</f>
        <v>7.3654688000000004</v>
      </c>
      <c r="K2164" s="218">
        <f>VLOOKUP(C2164,Hoja2!$D$2:$N$5000,9,FALSE)</f>
        <v>7.4531489999999998</v>
      </c>
      <c r="L2164" s="218">
        <f>VLOOKUP(C2164,Hoja2!$D$2:$N$5000,10,FALSE)</f>
        <v>2290.57917</v>
      </c>
      <c r="M2164" s="218">
        <f>VLOOKUP(C2164,Hoja2!$D$2:$N$5000,11,FALSE)</f>
        <v>16.643454999999999</v>
      </c>
    </row>
    <row r="2165" spans="1:13">
      <c r="A2165" s="529"/>
      <c r="B2165" s="529"/>
      <c r="C2165" s="401" t="s">
        <v>101</v>
      </c>
      <c r="D2165" s="221" t="str">
        <f>VLOOKUP(C2165,Hoja2!$D$2:$N$5000,2,FALSE)</f>
        <v>Transporte</v>
      </c>
      <c r="E2165" s="215">
        <f>VLOOKUP(C2165,Hoja2!$D$2:$N$5000,3,FALSE)</f>
        <v>6</v>
      </c>
      <c r="F2165" s="217">
        <f>VLOOKUP(C2165,Hoja2!$D$2:$N$5000,4,FALSE)</f>
        <v>42675</v>
      </c>
      <c r="G2165" s="217">
        <f>VLOOKUP(C2165,Hoja2!$D$2:$N$5000,5,FALSE)</f>
        <v>44530</v>
      </c>
      <c r="H2165" s="218">
        <f>VLOOKUP(C2165,Hoja2!$D$2:$N$5000,6,FALSE)</f>
        <v>0.22112699999999999</v>
      </c>
      <c r="I2165" s="218">
        <f>VLOOKUP(C2165,Hoja2!$D$2:$N$5000,7,FALSE)</f>
        <v>0.56113999999999997</v>
      </c>
      <c r="J2165" s="218">
        <f>VLOOKUP(C2165,Hoja2!$D$2:$N$5000,8,FALSE)</f>
        <v>5.3304</v>
      </c>
      <c r="K2165" s="218">
        <f>VLOOKUP(C2165,Hoja2!$D$2:$N$5000,9,FALSE)</f>
        <v>5.1801180000000002</v>
      </c>
      <c r="L2165" s="218">
        <f>VLOOKUP(C2165,Hoja2!$D$2:$N$5000,10,FALSE)</f>
        <v>2248.9709480000001</v>
      </c>
      <c r="M2165" s="218">
        <f>VLOOKUP(C2165,Hoja2!$D$2:$N$5000,11,FALSE)</f>
        <v>14.640986</v>
      </c>
    </row>
    <row r="2166" spans="1:13">
      <c r="A2166" s="529"/>
      <c r="B2166" s="529"/>
      <c r="C2166" s="401" t="s">
        <v>197</v>
      </c>
      <c r="D2166" s="221" t="str">
        <f>VLOOKUP(C2166,Hoja2!$D$2:$N$5000,2,FALSE)</f>
        <v>Transporte</v>
      </c>
      <c r="E2166" s="215">
        <f>VLOOKUP(C2166,Hoja2!$D$2:$N$5000,3,FALSE)</f>
        <v>6</v>
      </c>
      <c r="F2166" s="217">
        <f>VLOOKUP(C2166,Hoja2!$D$2:$N$5000,4,FALSE)</f>
        <v>42370</v>
      </c>
      <c r="G2166" s="217">
        <f>VLOOKUP(C2166,Hoja2!$D$2:$N$5000,5,FALSE)</f>
        <v>44227</v>
      </c>
      <c r="H2166" s="218">
        <f>VLOOKUP(C2166,Hoja2!$D$2:$N$5000,6,FALSE)</f>
        <v>0.22645599999999999</v>
      </c>
      <c r="I2166" s="218">
        <f>VLOOKUP(C2166,Hoja2!$D$2:$N$5000,7,FALSE)</f>
        <v>0.85584499999999997</v>
      </c>
      <c r="J2166" s="218">
        <f>VLOOKUP(C2166,Hoja2!$D$2:$N$5000,8,FALSE)</f>
        <v>3.9236</v>
      </c>
      <c r="K2166" s="218">
        <f>VLOOKUP(C2166,Hoja2!$D$2:$N$5000,9,FALSE)</f>
        <v>3.970291</v>
      </c>
      <c r="L2166" s="218">
        <f>VLOOKUP(C2166,Hoja2!$D$2:$N$5000,10,FALSE)</f>
        <v>2524.831803</v>
      </c>
      <c r="M2166" s="218">
        <f>VLOOKUP(C2166,Hoja2!$D$2:$N$5000,11,FALSE)</f>
        <v>13.288676000000001</v>
      </c>
    </row>
    <row r="2167" spans="1:13" s="196" customFormat="1">
      <c r="A2167" s="529"/>
      <c r="B2167" s="529"/>
      <c r="C2167" s="401" t="s">
        <v>149</v>
      </c>
      <c r="D2167" s="221" t="str">
        <f>VLOOKUP(C2167,Hoja2!$D$2:$N$5000,2,FALSE)</f>
        <v>Otros</v>
      </c>
      <c r="E2167" s="215">
        <f>VLOOKUP(C2167,Hoja2!$D$2:$N$5000,3,FALSE)</f>
        <v>6</v>
      </c>
      <c r="F2167" s="217">
        <f>VLOOKUP(C2167,Hoja2!$D$2:$N$5000,4,FALSE)</f>
        <v>40330</v>
      </c>
      <c r="G2167" s="217">
        <f>VLOOKUP(C2167,Hoja2!$D$2:$N$5000,5,FALSE)</f>
        <v>44408</v>
      </c>
      <c r="H2167" s="218">
        <f>VLOOKUP(C2167,Hoja2!$D$2:$N$5000,6,FALSE)</f>
        <v>0.19817199999999999</v>
      </c>
      <c r="I2167" s="218">
        <f>VLOOKUP(C2167,Hoja2!$D$2:$N$5000,7,FALSE)</f>
        <v>0.470887</v>
      </c>
      <c r="J2167" s="218">
        <f>VLOOKUP(C2167,Hoja2!$D$2:$N$5000,8,FALSE)</f>
        <v>4.5136000000000003</v>
      </c>
      <c r="K2167" s="218">
        <f>VLOOKUP(C2167,Hoja2!$D$2:$N$5000,9,FALSE)</f>
        <v>3.5954830000000002</v>
      </c>
      <c r="L2167" s="218">
        <f>VLOOKUP(C2167,Hoja2!$D$2:$N$5000,10,FALSE)</f>
        <v>1598.0587479999999</v>
      </c>
      <c r="M2167" s="218">
        <f>VLOOKUP(C2167,Hoja2!$D$2:$N$5000,11,FALSE)</f>
        <v>15.875500000000001</v>
      </c>
    </row>
    <row r="2168" spans="1:13">
      <c r="A2168" s="529"/>
      <c r="B2168" s="542"/>
      <c r="C2168" s="401" t="s">
        <v>121</v>
      </c>
      <c r="D2168" s="221" t="str">
        <f>VLOOKUP(C2168,Hoja2!$D$2:$N$5000,2,FALSE)</f>
        <v>Otros</v>
      </c>
      <c r="E2168" s="215">
        <f>VLOOKUP(C2168,Hoja2!$D$2:$N$5000,3,FALSE)</f>
        <v>6</v>
      </c>
      <c r="F2168" s="217">
        <f>VLOOKUP(C2168,Hoja2!$D$2:$N$5000,4,FALSE)</f>
        <v>42522</v>
      </c>
      <c r="G2168" s="217">
        <f>VLOOKUP(C2168,Hoja2!$D$2:$N$5000,5,FALSE)</f>
        <v>44042</v>
      </c>
      <c r="H2168" s="218">
        <f>VLOOKUP(C2168,Hoja2!$D$2:$N$5000,6,FALSE)</f>
        <v>0.16189600000000001</v>
      </c>
      <c r="I2168" s="218">
        <f>VLOOKUP(C2168,Hoja2!$D$2:$N$5000,7,FALSE)</f>
        <v>0.29766500000000001</v>
      </c>
      <c r="J2168" s="218">
        <f>VLOOKUP(C2168,Hoja2!$D$2:$N$5000,8,FALSE)</f>
        <v>0.87</v>
      </c>
      <c r="K2168" s="218">
        <f>VLOOKUP(C2168,Hoja2!$D$2:$N$5000,9,FALSE)</f>
        <v>0.17688000000000001</v>
      </c>
      <c r="L2168" s="218">
        <f>VLOOKUP(C2168,Hoja2!$D$2:$N$5000,10,FALSE)</f>
        <v>194.71523300000001</v>
      </c>
      <c r="M2168" s="218">
        <f>VLOOKUP(C2168,Hoja2!$D$2:$N$5000,11,FALSE)</f>
        <v>22.531289999999998</v>
      </c>
    </row>
    <row r="2169" spans="1:13">
      <c r="A2169" s="529"/>
      <c r="B2169" s="528" t="s">
        <v>3817</v>
      </c>
      <c r="C2169" s="401" t="s">
        <v>7201</v>
      </c>
      <c r="D2169" s="221" t="str">
        <f>VLOOKUP(C2169,Hoja2!$D$2:$N$5000,2,FALSE)</f>
        <v>Vidrios, cauchos y plásticos</v>
      </c>
      <c r="E2169" s="215">
        <f>VLOOKUP(C2169,Hoja2!$D$2:$N$5000,3,FALSE)</f>
        <v>6</v>
      </c>
      <c r="F2169" s="217">
        <f>VLOOKUP(C2169,Hoja2!$D$2:$N$5000,4,FALSE)</f>
        <v>44378</v>
      </c>
      <c r="G2169" s="217">
        <f>VLOOKUP(C2169,Hoja2!$D$2:$N$5000,5,FALSE)</f>
        <v>46203</v>
      </c>
      <c r="H2169" s="218">
        <f>VLOOKUP(C2169,Hoja2!$D$2:$N$5000,6,FALSE)</f>
        <v>7.7048000000000005E-2</v>
      </c>
      <c r="I2169" s="218">
        <f>VLOOKUP(C2169,Hoja2!$D$2:$N$5000,7,FALSE)</f>
        <v>0.324374</v>
      </c>
      <c r="J2169" s="218">
        <f>VLOOKUP(C2169,Hoja2!$D$2:$N$5000,8,FALSE)</f>
        <v>0.35360000000000003</v>
      </c>
      <c r="K2169" s="218">
        <f>VLOOKUP(C2169,Hoja2!$D$2:$N$5000,9,FALSE)</f>
        <v>0.28029900000000002</v>
      </c>
      <c r="L2169" s="218">
        <f>VLOOKUP(C2169,Hoja2!$D$2:$N$5000,10,FALSE)</f>
        <v>87.654695000000004</v>
      </c>
      <c r="M2169" s="218">
        <f>VLOOKUP(C2169,Hoja2!$D$2:$N$5000,11,FALSE)</f>
        <v>16.921589000000001</v>
      </c>
    </row>
    <row r="2170" spans="1:13" s="196" customFormat="1">
      <c r="A2170" s="529"/>
      <c r="B2170" s="529"/>
      <c r="C2170" s="401" t="s">
        <v>862</v>
      </c>
      <c r="D2170" s="221" t="str">
        <f>VLOOKUP(C2170,Hoja2!$D$2:$N$5000,2,FALSE)</f>
        <v>Alimentos</v>
      </c>
      <c r="E2170" s="215">
        <f>VLOOKUP(C2170,Hoja2!$D$2:$N$5000,3,FALSE)</f>
        <v>6</v>
      </c>
      <c r="F2170" s="217">
        <f>VLOOKUP(C2170,Hoja2!$D$2:$N$5000,4,FALSE)</f>
        <v>42491</v>
      </c>
      <c r="G2170" s="217">
        <f>VLOOKUP(C2170,Hoja2!$D$2:$N$5000,5,FALSE)</f>
        <v>45688</v>
      </c>
      <c r="H2170" s="218">
        <f>VLOOKUP(C2170,Hoja2!$D$2:$N$5000,6,FALSE)</f>
        <v>0.19794800000000001</v>
      </c>
      <c r="I2170" s="218">
        <f>VLOOKUP(C2170,Hoja2!$D$2:$N$5000,7,FALSE)</f>
        <v>0.619784</v>
      </c>
      <c r="J2170" s="218">
        <f>VLOOKUP(C2170,Hoja2!$D$2:$N$5000,8,FALSE)</f>
        <v>1.6428</v>
      </c>
      <c r="K2170" s="218">
        <f>VLOOKUP(C2170,Hoja2!$D$2:$N$5000,9,FALSE)</f>
        <v>1.519828</v>
      </c>
      <c r="L2170" s="218">
        <f>VLOOKUP(C2170,Hoja2!$D$2:$N$5000,10,FALSE)</f>
        <v>778.11075800000003</v>
      </c>
      <c r="M2170" s="218">
        <f>VLOOKUP(C2170,Hoja2!$D$2:$N$5000,11,FALSE)</f>
        <v>16.854043000000001</v>
      </c>
    </row>
    <row r="2171" spans="1:13">
      <c r="A2171" s="529"/>
      <c r="B2171" s="529"/>
      <c r="C2171" s="401" t="s">
        <v>1348</v>
      </c>
      <c r="D2171" s="221" t="str">
        <f>VLOOKUP(C2171,Hoja2!$D$2:$N$5000,2,FALSE)</f>
        <v>Vidrios, cauchos y plásticos</v>
      </c>
      <c r="E2171" s="215">
        <f>VLOOKUP(C2171,Hoja2!$D$2:$N$5000,3,FALSE)</f>
        <v>6</v>
      </c>
      <c r="F2171" s="217">
        <f>VLOOKUP(C2171,Hoja2!$D$2:$N$5000,4,FALSE)</f>
        <v>42644</v>
      </c>
      <c r="G2171" s="217">
        <f>VLOOKUP(C2171,Hoja2!$D$2:$N$5000,5,FALSE)</f>
        <v>44134</v>
      </c>
      <c r="H2171" s="218">
        <f>VLOOKUP(C2171,Hoja2!$D$2:$N$5000,6,FALSE)</f>
        <v>9.8383999999999999E-2</v>
      </c>
      <c r="I2171" s="218">
        <f>VLOOKUP(C2171,Hoja2!$D$2:$N$5000,7,FALSE)</f>
        <v>0.295962</v>
      </c>
      <c r="J2171" s="218">
        <f>VLOOKUP(C2171,Hoja2!$D$2:$N$5000,8,FALSE)</f>
        <v>0.38279999999999997</v>
      </c>
      <c r="K2171" s="218">
        <f>VLOOKUP(C2171,Hoja2!$D$2:$N$5000,9,FALSE)</f>
        <v>0.209504</v>
      </c>
      <c r="L2171" s="218">
        <f>VLOOKUP(C2171,Hoja2!$D$2:$N$5000,10,FALSE)</f>
        <v>86.581300999999996</v>
      </c>
      <c r="M2171" s="218">
        <f>VLOOKUP(C2171,Hoja2!$D$2:$N$5000,11,FALSE)</f>
        <v>15.563447</v>
      </c>
    </row>
    <row r="2172" spans="1:13">
      <c r="A2172" s="529"/>
      <c r="B2172" s="529"/>
      <c r="C2172" s="401" t="s">
        <v>5978</v>
      </c>
      <c r="D2172" s="221" t="str">
        <f>VLOOKUP(C2172,Hoja2!$D$2:$N$5000,2,FALSE)</f>
        <v>Papel</v>
      </c>
      <c r="E2172" s="215">
        <f>VLOOKUP(C2172,Hoja2!$D$2:$N$5000,3,FALSE)</f>
        <v>6</v>
      </c>
      <c r="F2172" s="217">
        <f>VLOOKUP(C2172,Hoja2!$D$2:$N$5000,4,FALSE)</f>
        <v>43831</v>
      </c>
      <c r="G2172" s="217">
        <f>VLOOKUP(C2172,Hoja2!$D$2:$N$5000,5,FALSE)</f>
        <v>45291</v>
      </c>
      <c r="H2172" s="218">
        <f>VLOOKUP(C2172,Hoja2!$D$2:$N$5000,6,FALSE)</f>
        <v>0.207734</v>
      </c>
      <c r="I2172" s="218">
        <f>VLOOKUP(C2172,Hoja2!$D$2:$N$5000,7,FALSE)</f>
        <v>0.28858899999999998</v>
      </c>
      <c r="J2172" s="218">
        <f>VLOOKUP(C2172,Hoja2!$D$2:$N$5000,8,FALSE)</f>
        <v>0.59160000000000001</v>
      </c>
      <c r="K2172" s="218">
        <f>VLOOKUP(C2172,Hoja2!$D$2:$N$5000,9,FALSE)</f>
        <v>0.59681799999999996</v>
      </c>
      <c r="L2172" s="218">
        <f>VLOOKUP(C2172,Hoja2!$D$2:$N$5000,10,FALSE)</f>
        <v>130.47428500000001</v>
      </c>
      <c r="M2172" s="218">
        <f>VLOOKUP(C2172,Hoja2!$D$2:$N$5000,11,FALSE)</f>
        <v>22.869009999999999</v>
      </c>
    </row>
    <row r="2173" spans="1:13">
      <c r="A2173" s="529"/>
      <c r="B2173" s="529"/>
      <c r="C2173" s="401" t="s">
        <v>7349</v>
      </c>
      <c r="D2173" s="221" t="str">
        <f>VLOOKUP(C2173,Hoja2!$D$2:$N$5000,2,FALSE)</f>
        <v>Vidrios, cauchos y plásticos</v>
      </c>
      <c r="E2173" s="215">
        <f>VLOOKUP(C2173,Hoja2!$D$2:$N$5000,3,FALSE)</f>
        <v>6</v>
      </c>
      <c r="F2173" s="217">
        <f>VLOOKUP(C2173,Hoja2!$D$2:$N$5000,4,FALSE)</f>
        <v>44440</v>
      </c>
      <c r="G2173" s="217">
        <f>VLOOKUP(C2173,Hoja2!$D$2:$N$5000,5,FALSE)</f>
        <v>45535</v>
      </c>
      <c r="H2173" s="218">
        <f>VLOOKUP(C2173,Hoja2!$D$2:$N$5000,6,FALSE)</f>
        <v>0.206709</v>
      </c>
      <c r="I2173" s="218">
        <f>VLOOKUP(C2173,Hoja2!$D$2:$N$5000,7,FALSE)</f>
        <v>0.52035500000000001</v>
      </c>
      <c r="J2173" s="218">
        <f>VLOOKUP(C2173,Hoja2!$D$2:$N$5000,8,FALSE)</f>
        <v>0.44280000000000003</v>
      </c>
      <c r="K2173" s="218">
        <f>VLOOKUP(C2173,Hoja2!$D$2:$N$5000,9,FALSE)</f>
        <v>0.45111200000000001</v>
      </c>
      <c r="L2173" s="218">
        <f>VLOOKUP(C2173,Hoja2!$D$2:$N$5000,10,FALSE)</f>
        <v>176.085418</v>
      </c>
      <c r="M2173" s="218">
        <f>VLOOKUP(C2173,Hoja2!$D$2:$N$5000,11,FALSE)</f>
        <v>18.557224000000001</v>
      </c>
    </row>
    <row r="2174" spans="1:13" s="196" customFormat="1">
      <c r="A2174" s="529"/>
      <c r="B2174" s="529"/>
      <c r="C2174" s="401" t="s">
        <v>2695</v>
      </c>
      <c r="D2174" s="221" t="str">
        <f>VLOOKUP(C2174,Hoja2!$D$2:$N$5000,2,FALSE)</f>
        <v>Construcción</v>
      </c>
      <c r="E2174" s="215">
        <f>VLOOKUP(C2174,Hoja2!$D$2:$N$5000,3,FALSE)</f>
        <v>6</v>
      </c>
      <c r="F2174" s="217">
        <f>VLOOKUP(C2174,Hoja2!$D$2:$N$5000,4,FALSE)</f>
        <v>43101</v>
      </c>
      <c r="G2174" s="217">
        <f>VLOOKUP(C2174,Hoja2!$D$2:$N$5000,5,FALSE)</f>
        <v>44255</v>
      </c>
      <c r="H2174" s="218">
        <f>VLOOKUP(C2174,Hoja2!$D$2:$N$5000,6,FALSE)</f>
        <v>0.27211400000000002</v>
      </c>
      <c r="I2174" s="218">
        <f>VLOOKUP(C2174,Hoja2!$D$2:$N$5000,7,FALSE)</f>
        <v>0.60759700000000005</v>
      </c>
      <c r="J2174" s="218">
        <f>VLOOKUP(C2174,Hoja2!$D$2:$N$5000,8,FALSE)</f>
        <v>0.11799999999999999</v>
      </c>
      <c r="K2174" s="218">
        <f>VLOOKUP(C2174,Hoja2!$D$2:$N$5000,9,FALSE)</f>
        <v>0.121422</v>
      </c>
      <c r="L2174" s="218">
        <f>VLOOKUP(C2174,Hoja2!$D$2:$N$5000,10,FALSE)</f>
        <v>54.791580000000003</v>
      </c>
      <c r="M2174" s="218">
        <f>VLOOKUP(C2174,Hoja2!$D$2:$N$5000,11,FALSE)</f>
        <v>15.967983</v>
      </c>
    </row>
    <row r="2175" spans="1:13">
      <c r="A2175" s="529"/>
      <c r="B2175" s="529"/>
      <c r="C2175" s="401" t="s">
        <v>3286</v>
      </c>
      <c r="D2175" s="221" t="str">
        <f>VLOOKUP(C2175,Hoja2!$D$2:$N$5000,2,FALSE)</f>
        <v>Pesquería</v>
      </c>
      <c r="E2175" s="215">
        <f>VLOOKUP(C2175,Hoja2!$D$2:$N$5000,3,FALSE)</f>
        <v>6</v>
      </c>
      <c r="F2175" s="217">
        <f>VLOOKUP(C2175,Hoja2!$D$2:$N$5000,4,FALSE)</f>
        <v>43374</v>
      </c>
      <c r="G2175" s="217">
        <f>VLOOKUP(C2175,Hoja2!$D$2:$N$5000,5,FALSE)</f>
        <v>44500</v>
      </c>
      <c r="H2175" s="218">
        <f>VLOOKUP(C2175,Hoja2!$D$2:$N$5000,6,FALSE)</f>
        <v>0.20489599999999999</v>
      </c>
      <c r="I2175" s="218">
        <f>VLOOKUP(C2175,Hoja2!$D$2:$N$5000,7,FALSE)</f>
        <v>0.784806</v>
      </c>
      <c r="J2175" s="218">
        <f>VLOOKUP(C2175,Hoja2!$D$2:$N$5000,8,FALSE)</f>
        <v>0.53680000000000005</v>
      </c>
      <c r="K2175" s="218">
        <f>VLOOKUP(C2175,Hoja2!$D$2:$N$5000,9,FALSE)</f>
        <v>0.55236499999999999</v>
      </c>
      <c r="L2175" s="218">
        <f>VLOOKUP(C2175,Hoja2!$D$2:$N$5000,10,FALSE)</f>
        <v>321.951866</v>
      </c>
      <c r="M2175" s="218">
        <f>VLOOKUP(C2175,Hoja2!$D$2:$N$5000,11,FALSE)</f>
        <v>14.027559</v>
      </c>
    </row>
    <row r="2176" spans="1:13">
      <c r="A2176" s="529"/>
      <c r="B2176" s="529"/>
      <c r="C2176" s="401" t="s">
        <v>1081</v>
      </c>
      <c r="D2176" s="221" t="str">
        <f>VLOOKUP(C2176,Hoja2!$D$2:$N$5000,2,FALSE)</f>
        <v>Alimentos</v>
      </c>
      <c r="E2176" s="215">
        <f>VLOOKUP(C2176,Hoja2!$D$2:$N$5000,3,FALSE)</f>
        <v>6</v>
      </c>
      <c r="F2176" s="217">
        <f>VLOOKUP(C2176,Hoja2!$D$2:$N$5000,4,FALSE)</f>
        <v>42614</v>
      </c>
      <c r="G2176" s="217">
        <f>VLOOKUP(C2176,Hoja2!$D$2:$N$5000,5,FALSE)</f>
        <v>44469</v>
      </c>
      <c r="H2176" s="218">
        <f>VLOOKUP(C2176,Hoja2!$D$2:$N$5000,6,FALSE)</f>
        <v>0.16158400000000001</v>
      </c>
      <c r="I2176" s="218">
        <f>VLOOKUP(C2176,Hoja2!$D$2:$N$5000,7,FALSE)</f>
        <v>0.380519</v>
      </c>
      <c r="J2176" s="218">
        <f>VLOOKUP(C2176,Hoja2!$D$2:$N$5000,8,FALSE)</f>
        <v>1.5196000000000001</v>
      </c>
      <c r="K2176" s="218">
        <f>VLOOKUP(C2176,Hoja2!$D$2:$N$5000,9,FALSE)</f>
        <v>1.0907359999999999</v>
      </c>
      <c r="L2176" s="218">
        <f>VLOOKUP(C2176,Hoja2!$D$2:$N$5000,10,FALSE)</f>
        <v>441.89826099999999</v>
      </c>
      <c r="M2176" s="218">
        <f>VLOOKUP(C2176,Hoja2!$D$2:$N$5000,11,FALSE)</f>
        <v>15.388804</v>
      </c>
    </row>
    <row r="2177" spans="1:13">
      <c r="A2177" s="529"/>
      <c r="B2177" s="529"/>
      <c r="C2177" s="401" t="s">
        <v>7403</v>
      </c>
      <c r="D2177" s="221" t="str">
        <f>VLOOKUP(C2177,Hoja2!$D$2:$N$5000,2,FALSE)</f>
        <v>Comercio</v>
      </c>
      <c r="E2177" s="215">
        <f>VLOOKUP(C2177,Hoja2!$D$2:$N$5000,3,FALSE)</f>
        <v>6</v>
      </c>
      <c r="F2177" s="217">
        <f>VLOOKUP(C2177,Hoja2!$D$2:$N$5000,4,FALSE)</f>
        <v>44470</v>
      </c>
      <c r="G2177" s="217">
        <f>VLOOKUP(C2177,Hoja2!$D$2:$N$5000,5,FALSE)</f>
        <v>46022</v>
      </c>
      <c r="H2177" s="218">
        <f>VLOOKUP(C2177,Hoja2!$D$2:$N$5000,6,FALSE)</f>
        <v>0.247755</v>
      </c>
      <c r="I2177" s="218">
        <f>VLOOKUP(C2177,Hoja2!$D$2:$N$5000,7,FALSE)</f>
        <v>0.48478700000000002</v>
      </c>
      <c r="J2177" s="218">
        <f>VLOOKUP(C2177,Hoja2!$D$2:$N$5000,8,FALSE)</f>
        <v>0.51280000000000003</v>
      </c>
      <c r="K2177" s="218">
        <f>VLOOKUP(C2177,Hoja2!$D$2:$N$5000,9,FALSE)</f>
        <v>0.52766900000000005</v>
      </c>
      <c r="L2177" s="218">
        <f>VLOOKUP(C2177,Hoja2!$D$2:$N$5000,10,FALSE)</f>
        <v>189.98335499999999</v>
      </c>
      <c r="M2177" s="218">
        <f>VLOOKUP(C2177,Hoja2!$D$2:$N$5000,11,FALSE)</f>
        <v>17.857234999999999</v>
      </c>
    </row>
    <row r="2178" spans="1:13">
      <c r="A2178" s="529"/>
      <c r="B2178" s="529"/>
      <c r="C2178" s="401" t="s">
        <v>7350</v>
      </c>
      <c r="D2178" s="221" t="str">
        <f>VLOOKUP(C2178,Hoja2!$D$2:$N$5000,2,FALSE)</f>
        <v>SALUD</v>
      </c>
      <c r="E2178" s="215">
        <f>VLOOKUP(C2178,Hoja2!$D$2:$N$5000,3,FALSE)</f>
        <v>6</v>
      </c>
      <c r="F2178" s="217">
        <f>VLOOKUP(C2178,Hoja2!$D$2:$N$5000,4,FALSE)</f>
        <v>44440</v>
      </c>
      <c r="G2178" s="217">
        <f>VLOOKUP(C2178,Hoja2!$D$2:$N$5000,5,FALSE)</f>
        <v>46387</v>
      </c>
      <c r="H2178" s="218">
        <f>VLOOKUP(C2178,Hoja2!$D$2:$N$5000,6,FALSE)</f>
        <v>0.20478499999999999</v>
      </c>
      <c r="I2178" s="218">
        <f>VLOOKUP(C2178,Hoja2!$D$2:$N$5000,7,FALSE)</f>
        <v>0.66821200000000003</v>
      </c>
      <c r="J2178" s="218">
        <f>VLOOKUP(C2178,Hoja2!$D$2:$N$5000,8,FALSE)</f>
        <v>0.31559999999999999</v>
      </c>
      <c r="K2178" s="218">
        <f>VLOOKUP(C2178,Hoja2!$D$2:$N$5000,9,FALSE)</f>
        <v>0.30334800000000001</v>
      </c>
      <c r="L2178" s="218">
        <f>VLOOKUP(C2178,Hoja2!$D$2:$N$5000,10,FALSE)</f>
        <v>161.16370000000001</v>
      </c>
      <c r="M2178" s="218">
        <f>VLOOKUP(C2178,Hoja2!$D$2:$N$5000,11,FALSE)</f>
        <v>13.903584</v>
      </c>
    </row>
    <row r="2179" spans="1:13">
      <c r="A2179" s="529"/>
      <c r="B2179" s="529"/>
      <c r="C2179" s="401" t="s">
        <v>5920</v>
      </c>
      <c r="D2179" s="221" t="str">
        <f>VLOOKUP(C2179,Hoja2!$D$2:$N$5000,2,FALSE)</f>
        <v>Cerámicos</v>
      </c>
      <c r="E2179" s="215">
        <f>VLOOKUP(C2179,Hoja2!$D$2:$N$5000,3,FALSE)</f>
        <v>6</v>
      </c>
      <c r="F2179" s="217">
        <f>VLOOKUP(C2179,Hoja2!$D$2:$N$5000,4,FALSE)</f>
        <v>43800</v>
      </c>
      <c r="G2179" s="217">
        <f>VLOOKUP(C2179,Hoja2!$D$2:$N$5000,5,FALSE)</f>
        <v>45260</v>
      </c>
      <c r="H2179" s="218">
        <f>VLOOKUP(C2179,Hoja2!$D$2:$N$5000,6,FALSE)</f>
        <v>0.206316</v>
      </c>
      <c r="I2179" s="218">
        <f>VLOOKUP(C2179,Hoja2!$D$2:$N$5000,7,FALSE)</f>
        <v>0.65673400000000004</v>
      </c>
      <c r="J2179" s="218">
        <f>VLOOKUP(C2179,Hoja2!$D$2:$N$5000,8,FALSE)</f>
        <v>0.2053876</v>
      </c>
      <c r="K2179" s="218">
        <f>VLOOKUP(C2179,Hoja2!$D$2:$N$5000,9,FALSE)</f>
        <v>0.178119</v>
      </c>
      <c r="L2179" s="218">
        <f>VLOOKUP(C2179,Hoja2!$D$2:$N$5000,10,FALSE)</f>
        <v>103.08126799999999</v>
      </c>
      <c r="M2179" s="218">
        <f>VLOOKUP(C2179,Hoja2!$D$2:$N$5000,11,FALSE)</f>
        <v>17.850874999999998</v>
      </c>
    </row>
    <row r="2180" spans="1:13" s="196" customFormat="1">
      <c r="A2180" s="529"/>
      <c r="B2180" s="529"/>
      <c r="C2180" s="401" t="s">
        <v>4895</v>
      </c>
      <c r="D2180" s="221" t="str">
        <f>VLOOKUP(C2180,Hoja2!$D$2:$N$5000,2,FALSE)</f>
        <v>Vidrios, cauchos y plásticos</v>
      </c>
      <c r="E2180" s="215">
        <f>VLOOKUP(C2180,Hoja2!$D$2:$N$5000,3,FALSE)</f>
        <v>6</v>
      </c>
      <c r="F2180" s="217">
        <f>VLOOKUP(C2180,Hoja2!$D$2:$N$5000,4,FALSE)</f>
        <v>43647</v>
      </c>
      <c r="G2180" s="217">
        <f>VLOOKUP(C2180,Hoja2!$D$2:$N$5000,5,FALSE)</f>
        <v>44772</v>
      </c>
      <c r="H2180" s="218">
        <f>VLOOKUP(C2180,Hoja2!$D$2:$N$5000,6,FALSE)</f>
        <v>0.207648</v>
      </c>
      <c r="I2180" s="218">
        <f>VLOOKUP(C2180,Hoja2!$D$2:$N$5000,7,FALSE)</f>
        <v>0.809029</v>
      </c>
      <c r="J2180" s="218">
        <f>VLOOKUP(C2180,Hoja2!$D$2:$N$5000,8,FALSE)</f>
        <v>0.2316</v>
      </c>
      <c r="K2180" s="218">
        <f>VLOOKUP(C2180,Hoja2!$D$2:$N$5000,9,FALSE)</f>
        <v>0.23502300000000001</v>
      </c>
      <c r="L2180" s="218">
        <f>VLOOKUP(C2180,Hoja2!$D$2:$N$5000,10,FALSE)</f>
        <v>143.192002</v>
      </c>
      <c r="M2180" s="218">
        <f>VLOOKUP(C2180,Hoja2!$D$2:$N$5000,11,FALSE)</f>
        <v>18.132344</v>
      </c>
    </row>
    <row r="2181" spans="1:13">
      <c r="A2181" s="529"/>
      <c r="B2181" s="529"/>
      <c r="C2181" s="401" t="s">
        <v>807</v>
      </c>
      <c r="D2181" s="221" t="str">
        <f>VLOOKUP(C2181,Hoja2!$D$2:$N$5000,2,FALSE)</f>
        <v>Comercio</v>
      </c>
      <c r="E2181" s="215">
        <f>VLOOKUP(C2181,Hoja2!$D$2:$N$5000,3,FALSE)</f>
        <v>6</v>
      </c>
      <c r="F2181" s="217">
        <f>VLOOKUP(C2181,Hoja2!$D$2:$N$5000,4,FALSE)</f>
        <v>42497</v>
      </c>
      <c r="G2181" s="217">
        <f>VLOOKUP(C2181,Hoja2!$D$2:$N$5000,5,FALSE)</f>
        <v>44346</v>
      </c>
      <c r="H2181" s="218">
        <f>VLOOKUP(C2181,Hoja2!$D$2:$N$5000,6,FALSE)</f>
        <v>0.22444600000000001</v>
      </c>
      <c r="I2181" s="218">
        <f>VLOOKUP(C2181,Hoja2!$D$2:$N$5000,7,FALSE)</f>
        <v>0.72003300000000003</v>
      </c>
      <c r="J2181" s="218">
        <f>VLOOKUP(C2181,Hoja2!$D$2:$N$5000,8,FALSE)</f>
        <v>0.4496</v>
      </c>
      <c r="K2181" s="218">
        <f>VLOOKUP(C2181,Hoja2!$D$2:$N$5000,9,FALSE)</f>
        <v>0.43258999999999997</v>
      </c>
      <c r="L2181" s="218">
        <f>VLOOKUP(C2181,Hoja2!$D$2:$N$5000,10,FALSE)</f>
        <v>247.397201</v>
      </c>
      <c r="M2181" s="218">
        <f>VLOOKUP(C2181,Hoja2!$D$2:$N$5000,11,FALSE)</f>
        <v>12.798691</v>
      </c>
    </row>
    <row r="2182" spans="1:13">
      <c r="A2182" s="529"/>
      <c r="B2182" s="529"/>
      <c r="C2182" s="401" t="s">
        <v>809</v>
      </c>
      <c r="D2182" s="221" t="str">
        <f>VLOOKUP(C2182,Hoja2!$D$2:$N$5000,2,FALSE)</f>
        <v>Comercio</v>
      </c>
      <c r="E2182" s="215">
        <f>VLOOKUP(C2182,Hoja2!$D$2:$N$5000,3,FALSE)</f>
        <v>6</v>
      </c>
      <c r="F2182" s="217">
        <f>VLOOKUP(C2182,Hoja2!$D$2:$N$5000,4,FALSE)</f>
        <v>42509</v>
      </c>
      <c r="G2182" s="217">
        <f>VLOOKUP(C2182,Hoja2!$D$2:$N$5000,5,FALSE)</f>
        <v>44346</v>
      </c>
      <c r="H2182" s="218">
        <f>VLOOKUP(C2182,Hoja2!$D$2:$N$5000,6,FALSE)</f>
        <v>0.21664800000000001</v>
      </c>
      <c r="I2182" s="218">
        <f>VLOOKUP(C2182,Hoja2!$D$2:$N$5000,7,FALSE)</f>
        <v>0.57058200000000003</v>
      </c>
      <c r="J2182" s="218">
        <f>VLOOKUP(C2182,Hoja2!$D$2:$N$5000,8,FALSE)</f>
        <v>0.48320000000000002</v>
      </c>
      <c r="K2182" s="218">
        <f>VLOOKUP(C2182,Hoja2!$D$2:$N$5000,9,FALSE)</f>
        <v>0.49474200000000002</v>
      </c>
      <c r="L2182" s="218">
        <f>VLOOKUP(C2182,Hoja2!$D$2:$N$5000,10,FALSE)</f>
        <v>210.69842199999999</v>
      </c>
      <c r="M2182" s="218">
        <f>VLOOKUP(C2182,Hoja2!$D$2:$N$5000,11,FALSE)</f>
        <v>14.164797</v>
      </c>
    </row>
    <row r="2183" spans="1:13">
      <c r="A2183" s="529"/>
      <c r="B2183" s="529"/>
      <c r="C2183" s="401" t="s">
        <v>811</v>
      </c>
      <c r="D2183" s="221" t="str">
        <f>VLOOKUP(C2183,Hoja2!$D$2:$N$5000,2,FALSE)</f>
        <v>Comercio</v>
      </c>
      <c r="E2183" s="215">
        <f>VLOOKUP(C2183,Hoja2!$D$2:$N$5000,3,FALSE)</f>
        <v>6</v>
      </c>
      <c r="F2183" s="217">
        <f>VLOOKUP(C2183,Hoja2!$D$2:$N$5000,4,FALSE)</f>
        <v>42517</v>
      </c>
      <c r="G2183" s="217">
        <f>VLOOKUP(C2183,Hoja2!$D$2:$N$5000,5,FALSE)</f>
        <v>44346</v>
      </c>
      <c r="H2183" s="218">
        <f>VLOOKUP(C2183,Hoja2!$D$2:$N$5000,6,FALSE)</f>
        <v>0.22603599999999999</v>
      </c>
      <c r="I2183" s="218">
        <f>VLOOKUP(C2183,Hoja2!$D$2:$N$5000,7,FALSE)</f>
        <v>0.76402700000000001</v>
      </c>
      <c r="J2183" s="218">
        <f>VLOOKUP(C2183,Hoja2!$D$2:$N$5000,8,FALSE)</f>
        <v>0.2208</v>
      </c>
      <c r="K2183" s="218">
        <f>VLOOKUP(C2183,Hoja2!$D$2:$N$5000,9,FALSE)</f>
        <v>0.22185199999999999</v>
      </c>
      <c r="L2183" s="218">
        <f>VLOOKUP(C2183,Hoja2!$D$2:$N$5000,10,FALSE)</f>
        <v>128.921099</v>
      </c>
      <c r="M2183" s="218">
        <f>VLOOKUP(C2183,Hoja2!$D$2:$N$5000,11,FALSE)</f>
        <v>12.735588999999999</v>
      </c>
    </row>
    <row r="2184" spans="1:13">
      <c r="A2184" s="529"/>
      <c r="B2184" s="529"/>
      <c r="C2184" s="401" t="s">
        <v>813</v>
      </c>
      <c r="D2184" s="221" t="str">
        <f>VLOOKUP(C2184,Hoja2!$D$2:$N$5000,2,FALSE)</f>
        <v>Comercio</v>
      </c>
      <c r="E2184" s="215">
        <f>VLOOKUP(C2184,Hoja2!$D$2:$N$5000,3,FALSE)</f>
        <v>6</v>
      </c>
      <c r="F2184" s="217">
        <f>VLOOKUP(C2184,Hoja2!$D$2:$N$5000,4,FALSE)</f>
        <v>42524</v>
      </c>
      <c r="G2184" s="217">
        <f>VLOOKUP(C2184,Hoja2!$D$2:$N$5000,5,FALSE)</f>
        <v>44377</v>
      </c>
      <c r="H2184" s="218">
        <f>VLOOKUP(C2184,Hoja2!$D$2:$N$5000,6,FALSE)</f>
        <v>0.22350700000000001</v>
      </c>
      <c r="I2184" s="218">
        <f>VLOOKUP(C2184,Hoja2!$D$2:$N$5000,7,FALSE)</f>
        <v>0.75434400000000001</v>
      </c>
      <c r="J2184" s="218">
        <f>VLOOKUP(C2184,Hoja2!$D$2:$N$5000,8,FALSE)</f>
        <v>0.19120000000000001</v>
      </c>
      <c r="K2184" s="218">
        <f>VLOOKUP(C2184,Hoja2!$D$2:$N$5000,9,FALSE)</f>
        <v>0.196744</v>
      </c>
      <c r="L2184" s="218">
        <f>VLOOKUP(C2184,Hoja2!$D$2:$N$5000,10,FALSE)</f>
        <v>110.223294</v>
      </c>
      <c r="M2184" s="218">
        <f>VLOOKUP(C2184,Hoja2!$D$2:$N$5000,11,FALSE)</f>
        <v>12.881024</v>
      </c>
    </row>
    <row r="2185" spans="1:13">
      <c r="A2185" s="529"/>
      <c r="B2185" s="529"/>
      <c r="C2185" s="401" t="s">
        <v>5619</v>
      </c>
      <c r="D2185" s="221" t="str">
        <f>VLOOKUP(C2185,Hoja2!$D$2:$N$5000,2,FALSE)</f>
        <v>Otros</v>
      </c>
      <c r="E2185" s="215">
        <f>VLOOKUP(C2185,Hoja2!$D$2:$N$5000,3,FALSE)</f>
        <v>6</v>
      </c>
      <c r="F2185" s="217">
        <f>VLOOKUP(C2185,Hoja2!$D$2:$N$5000,4,FALSE)</f>
        <v>43709</v>
      </c>
      <c r="G2185" s="217">
        <f>VLOOKUP(C2185,Hoja2!$D$2:$N$5000,5,FALSE)</f>
        <v>46022</v>
      </c>
      <c r="H2185" s="218">
        <f>VLOOKUP(C2185,Hoja2!$D$2:$N$5000,6,FALSE)</f>
        <v>0.142815</v>
      </c>
      <c r="I2185" s="218">
        <f>VLOOKUP(C2185,Hoja2!$D$2:$N$5000,7,FALSE)</f>
        <v>0.40600799999999998</v>
      </c>
      <c r="J2185" s="218">
        <f>VLOOKUP(C2185,Hoja2!$D$2:$N$5000,8,FALSE)</f>
        <v>0.32040000000000002</v>
      </c>
      <c r="K2185" s="218">
        <f>VLOOKUP(C2185,Hoja2!$D$2:$N$5000,9,FALSE)</f>
        <v>0.31034499999999998</v>
      </c>
      <c r="L2185" s="218">
        <f>VLOOKUP(C2185,Hoja2!$D$2:$N$5000,10,FALSE)</f>
        <v>99.413137000000006</v>
      </c>
      <c r="M2185" s="218">
        <f>VLOOKUP(C2185,Hoja2!$D$2:$N$5000,11,FALSE)</f>
        <v>21.460564999999999</v>
      </c>
    </row>
    <row r="2186" spans="1:13">
      <c r="A2186" s="529"/>
      <c r="B2186" s="529"/>
      <c r="C2186" s="401" t="s">
        <v>7351</v>
      </c>
      <c r="D2186" s="221" t="str">
        <f>VLOOKUP(C2186,Hoja2!$D$2:$N$5000,2,FALSE)</f>
        <v>SALUD</v>
      </c>
      <c r="E2186" s="215">
        <f>VLOOKUP(C2186,Hoja2!$D$2:$N$5000,3,FALSE)</f>
        <v>6</v>
      </c>
      <c r="F2186" s="217">
        <f>VLOOKUP(C2186,Hoja2!$D$2:$N$5000,4,FALSE)</f>
        <v>44440</v>
      </c>
      <c r="G2186" s="217">
        <f>VLOOKUP(C2186,Hoja2!$D$2:$N$5000,5,FALSE)</f>
        <v>46387</v>
      </c>
      <c r="H2186" s="218">
        <f>VLOOKUP(C2186,Hoja2!$D$2:$N$5000,6,FALSE)</f>
        <v>0.208702</v>
      </c>
      <c r="I2186" s="218">
        <f>VLOOKUP(C2186,Hoja2!$D$2:$N$5000,7,FALSE)</f>
        <v>0.55768799999999996</v>
      </c>
      <c r="J2186" s="218">
        <f>VLOOKUP(C2186,Hoja2!$D$2:$N$5000,8,FALSE)</f>
        <v>0.1212</v>
      </c>
      <c r="K2186" s="218">
        <f>VLOOKUP(C2186,Hoja2!$D$2:$N$5000,9,FALSE)</f>
        <v>0.12101000000000001</v>
      </c>
      <c r="L2186" s="218">
        <f>VLOOKUP(C2186,Hoja2!$D$2:$N$5000,10,FALSE)</f>
        <v>51.654702</v>
      </c>
      <c r="M2186" s="218">
        <f>VLOOKUP(C2186,Hoja2!$D$2:$N$5000,11,FALSE)</f>
        <v>14.925585999999999</v>
      </c>
    </row>
    <row r="2187" spans="1:13">
      <c r="A2187" s="529"/>
      <c r="B2187" s="529"/>
      <c r="C2187" s="401" t="s">
        <v>462</v>
      </c>
      <c r="D2187" s="221" t="str">
        <f>VLOOKUP(C2187,Hoja2!$D$2:$N$5000,2,FALSE)</f>
        <v>Vidrios, cauchos y plásticos</v>
      </c>
      <c r="E2187" s="215">
        <f>VLOOKUP(C2187,Hoja2!$D$2:$N$5000,3,FALSE)</f>
        <v>6</v>
      </c>
      <c r="F2187" s="217">
        <f>VLOOKUP(C2187,Hoja2!$D$2:$N$5000,4,FALSE)</f>
        <v>42125</v>
      </c>
      <c r="G2187" s="217">
        <f>VLOOKUP(C2187,Hoja2!$D$2:$N$5000,5,FALSE)</f>
        <v>45688</v>
      </c>
      <c r="H2187" s="218">
        <f>VLOOKUP(C2187,Hoja2!$D$2:$N$5000,6,FALSE)</f>
        <v>0.208116</v>
      </c>
      <c r="I2187" s="218">
        <f>VLOOKUP(C2187,Hoja2!$D$2:$N$5000,7,FALSE)</f>
        <v>0.74198399999999998</v>
      </c>
      <c r="J2187" s="218">
        <f>VLOOKUP(C2187,Hoja2!$D$2:$N$5000,8,FALSE)</f>
        <v>5.032</v>
      </c>
      <c r="K2187" s="218">
        <f>VLOOKUP(C2187,Hoja2!$D$2:$N$5000,9,FALSE)</f>
        <v>4.9712880000000004</v>
      </c>
      <c r="L2187" s="218">
        <f>VLOOKUP(C2187,Hoja2!$D$2:$N$5000,10,FALSE)</f>
        <v>2853.3258049999999</v>
      </c>
      <c r="M2187" s="218">
        <f>VLOOKUP(C2187,Hoja2!$D$2:$N$5000,11,FALSE)</f>
        <v>15.106579999999999</v>
      </c>
    </row>
    <row r="2188" spans="1:13">
      <c r="A2188" s="529"/>
      <c r="B2188" s="529"/>
      <c r="C2188" s="401" t="s">
        <v>5115</v>
      </c>
      <c r="D2188" s="221" t="str">
        <f>VLOOKUP(C2188,Hoja2!$D$2:$N$5000,2,FALSE)</f>
        <v>Comercio</v>
      </c>
      <c r="E2188" s="215">
        <f>VLOOKUP(C2188,Hoja2!$D$2:$N$5000,3,FALSE)</f>
        <v>6</v>
      </c>
      <c r="F2188" s="217">
        <f>VLOOKUP(C2188,Hoja2!$D$2:$N$5000,4,FALSE)</f>
        <v>42430</v>
      </c>
      <c r="G2188" s="217">
        <f>VLOOKUP(C2188,Hoja2!$D$2:$N$5000,5,FALSE)</f>
        <v>44651</v>
      </c>
      <c r="H2188" s="218">
        <f>VLOOKUP(C2188,Hoja2!$D$2:$N$5000,6,FALSE)</f>
        <v>0.228376</v>
      </c>
      <c r="I2188" s="218">
        <f>VLOOKUP(C2188,Hoja2!$D$2:$N$5000,7,FALSE)</f>
        <v>0.72039699999999995</v>
      </c>
      <c r="J2188" s="218">
        <f>VLOOKUP(C2188,Hoja2!$D$2:$N$5000,8,FALSE)</f>
        <v>0.20399999999999999</v>
      </c>
      <c r="K2188" s="218">
        <f>VLOOKUP(C2188,Hoja2!$D$2:$N$5000,9,FALSE)</f>
        <v>0.20991499999999999</v>
      </c>
      <c r="L2188" s="218">
        <f>VLOOKUP(C2188,Hoja2!$D$2:$N$5000,10,FALSE)</f>
        <v>112.30999199999999</v>
      </c>
      <c r="M2188" s="218">
        <f>VLOOKUP(C2188,Hoja2!$D$2:$N$5000,11,FALSE)</f>
        <v>13.206355</v>
      </c>
    </row>
    <row r="2189" spans="1:13">
      <c r="A2189" s="529"/>
      <c r="B2189" s="529"/>
      <c r="C2189" s="401" t="s">
        <v>5116</v>
      </c>
      <c r="D2189" s="221" t="str">
        <f>VLOOKUP(C2189,Hoja2!$D$2:$N$5000,2,FALSE)</f>
        <v>Comercio</v>
      </c>
      <c r="E2189" s="215">
        <f>VLOOKUP(C2189,Hoja2!$D$2:$N$5000,3,FALSE)</f>
        <v>6</v>
      </c>
      <c r="F2189" s="217">
        <f>VLOOKUP(C2189,Hoja2!$D$2:$N$5000,4,FALSE)</f>
        <v>42430</v>
      </c>
      <c r="G2189" s="217">
        <f>VLOOKUP(C2189,Hoja2!$D$2:$N$5000,5,FALSE)</f>
        <v>44651</v>
      </c>
      <c r="H2189" s="218">
        <f>VLOOKUP(C2189,Hoja2!$D$2:$N$5000,6,FALSE)</f>
        <v>0.20060500000000001</v>
      </c>
      <c r="I2189" s="218">
        <f>VLOOKUP(C2189,Hoja2!$D$2:$N$5000,7,FALSE)</f>
        <v>0.57725800000000005</v>
      </c>
      <c r="J2189" s="218">
        <f>VLOOKUP(C2189,Hoja2!$D$2:$N$5000,8,FALSE)</f>
        <v>0.2356</v>
      </c>
      <c r="K2189" s="218">
        <f>VLOOKUP(C2189,Hoja2!$D$2:$N$5000,9,FALSE)</f>
        <v>0.202095</v>
      </c>
      <c r="L2189" s="218">
        <f>VLOOKUP(C2189,Hoja2!$D$2:$N$5000,10,FALSE)</f>
        <v>103.934951</v>
      </c>
      <c r="M2189" s="218">
        <f>VLOOKUP(C2189,Hoja2!$D$2:$N$5000,11,FALSE)</f>
        <v>13.364387000000001</v>
      </c>
    </row>
    <row r="2190" spans="1:13">
      <c r="A2190" s="529"/>
      <c r="B2190" s="529"/>
      <c r="C2190" s="401" t="s">
        <v>5117</v>
      </c>
      <c r="D2190" s="221" t="str">
        <f>VLOOKUP(C2190,Hoja2!$D$2:$N$5000,2,FALSE)</f>
        <v>Comercio</v>
      </c>
      <c r="E2190" s="215">
        <f>VLOOKUP(C2190,Hoja2!$D$2:$N$5000,3,FALSE)</f>
        <v>6</v>
      </c>
      <c r="F2190" s="217">
        <f>VLOOKUP(C2190,Hoja2!$D$2:$N$5000,4,FALSE)</f>
        <v>42430</v>
      </c>
      <c r="G2190" s="217">
        <f>VLOOKUP(C2190,Hoja2!$D$2:$N$5000,5,FALSE)</f>
        <v>44651</v>
      </c>
      <c r="H2190" s="218">
        <f>VLOOKUP(C2190,Hoja2!$D$2:$N$5000,6,FALSE)</f>
        <v>0.22187599999999999</v>
      </c>
      <c r="I2190" s="218">
        <f>VLOOKUP(C2190,Hoja2!$D$2:$N$5000,7,FALSE)</f>
        <v>0.890212</v>
      </c>
      <c r="J2190" s="218">
        <f>VLOOKUP(C2190,Hoja2!$D$2:$N$5000,8,FALSE)</f>
        <v>0.2152</v>
      </c>
      <c r="K2190" s="218">
        <f>VLOOKUP(C2190,Hoja2!$D$2:$N$5000,9,FALSE)</f>
        <v>0.221028</v>
      </c>
      <c r="L2190" s="218">
        <f>VLOOKUP(C2190,Hoja2!$D$2:$N$5000,10,FALSE)</f>
        <v>146.40355500000001</v>
      </c>
      <c r="M2190" s="218">
        <f>VLOOKUP(C2190,Hoja2!$D$2:$N$5000,11,FALSE)</f>
        <v>12.381747000000001</v>
      </c>
    </row>
    <row r="2191" spans="1:13">
      <c r="A2191" s="529"/>
      <c r="B2191" s="529"/>
      <c r="C2191" s="401" t="s">
        <v>5097</v>
      </c>
      <c r="D2191" s="221" t="str">
        <f>VLOOKUP(C2191,Hoja2!$D$2:$N$5000,2,FALSE)</f>
        <v>Comercio</v>
      </c>
      <c r="E2191" s="215">
        <f>VLOOKUP(C2191,Hoja2!$D$2:$N$5000,3,FALSE)</f>
        <v>6</v>
      </c>
      <c r="F2191" s="217">
        <f>VLOOKUP(C2191,Hoja2!$D$2:$N$5000,4,FALSE)</f>
        <v>42430</v>
      </c>
      <c r="G2191" s="217">
        <f>VLOOKUP(C2191,Hoja2!$D$2:$N$5000,5,FALSE)</f>
        <v>44651</v>
      </c>
      <c r="H2191" s="218">
        <f>VLOOKUP(C2191,Hoja2!$D$2:$N$5000,6,FALSE)</f>
        <v>0.212087</v>
      </c>
      <c r="I2191" s="218">
        <f>VLOOKUP(C2191,Hoja2!$D$2:$N$5000,7,FALSE)</f>
        <v>0.583704</v>
      </c>
      <c r="J2191" s="218">
        <f>VLOOKUP(C2191,Hoja2!$D$2:$N$5000,8,FALSE)</f>
        <v>3.44E-2</v>
      </c>
      <c r="K2191" s="218">
        <f>VLOOKUP(C2191,Hoja2!$D$2:$N$5000,9,FALSE)</f>
        <v>2.7989E-2</v>
      </c>
      <c r="L2191" s="218">
        <f>VLOOKUP(C2191,Hoja2!$D$2:$N$5000,10,FALSE)</f>
        <v>15.345015</v>
      </c>
      <c r="M2191" s="218">
        <f>VLOOKUP(C2191,Hoja2!$D$2:$N$5000,11,FALSE)</f>
        <v>13.097286</v>
      </c>
    </row>
    <row r="2192" spans="1:13">
      <c r="A2192" s="529"/>
      <c r="B2192" s="529"/>
      <c r="C2192" s="401" t="s">
        <v>5098</v>
      </c>
      <c r="D2192" s="221" t="str">
        <f>VLOOKUP(C2192,Hoja2!$D$2:$N$5000,2,FALSE)</f>
        <v>Comercio</v>
      </c>
      <c r="E2192" s="215">
        <f>VLOOKUP(C2192,Hoja2!$D$2:$N$5000,3,FALSE)</f>
        <v>6</v>
      </c>
      <c r="F2192" s="217">
        <f>VLOOKUP(C2192,Hoja2!$D$2:$N$5000,4,FALSE)</f>
        <v>42430</v>
      </c>
      <c r="G2192" s="217">
        <f>VLOOKUP(C2192,Hoja2!$D$2:$N$5000,5,FALSE)</f>
        <v>44651</v>
      </c>
      <c r="H2192" s="218">
        <f>VLOOKUP(C2192,Hoja2!$D$2:$N$5000,6,FALSE)</f>
        <v>0.21110499999999999</v>
      </c>
      <c r="I2192" s="218">
        <f>VLOOKUP(C2192,Hoja2!$D$2:$N$5000,7,FALSE)</f>
        <v>0.74504999999999999</v>
      </c>
      <c r="J2192" s="218">
        <f>VLOOKUP(C2192,Hoja2!$D$2:$N$5000,8,FALSE)</f>
        <v>1.04E-2</v>
      </c>
      <c r="K2192" s="218">
        <f>VLOOKUP(C2192,Hoja2!$D$2:$N$5000,9,FALSE)</f>
        <v>1.0290000000000001E-2</v>
      </c>
      <c r="L2192" s="218">
        <f>VLOOKUP(C2192,Hoja2!$D$2:$N$5000,10,FALSE)</f>
        <v>5.9215400000000002</v>
      </c>
      <c r="M2192" s="218">
        <f>VLOOKUP(C2192,Hoja2!$D$2:$N$5000,11,FALSE)</f>
        <v>12.898555999999999</v>
      </c>
    </row>
    <row r="2193" spans="1:13">
      <c r="A2193" s="529"/>
      <c r="B2193" s="529"/>
      <c r="C2193" s="401" t="s">
        <v>5099</v>
      </c>
      <c r="D2193" s="221" t="str">
        <f>VLOOKUP(C2193,Hoja2!$D$2:$N$5000,2,FALSE)</f>
        <v>Comercio</v>
      </c>
      <c r="E2193" s="215">
        <f>VLOOKUP(C2193,Hoja2!$D$2:$N$5000,3,FALSE)</f>
        <v>6</v>
      </c>
      <c r="F2193" s="217">
        <f>VLOOKUP(C2193,Hoja2!$D$2:$N$5000,4,FALSE)</f>
        <v>42430</v>
      </c>
      <c r="G2193" s="217">
        <f>VLOOKUP(C2193,Hoja2!$D$2:$N$5000,5,FALSE)</f>
        <v>44651</v>
      </c>
      <c r="H2193" s="218">
        <f>VLOOKUP(C2193,Hoja2!$D$2:$N$5000,6,FALSE)</f>
        <v>0.23051099999999999</v>
      </c>
      <c r="I2193" s="218">
        <f>VLOOKUP(C2193,Hoja2!$D$2:$N$5000,7,FALSE)</f>
        <v>0.798211</v>
      </c>
      <c r="J2193" s="218">
        <f>VLOOKUP(C2193,Hoja2!$D$2:$N$5000,8,FALSE)</f>
        <v>0.25359999999999999</v>
      </c>
      <c r="K2193" s="218">
        <f>VLOOKUP(C2193,Hoja2!$D$2:$N$5000,9,FALSE)</f>
        <v>0.25436799999999998</v>
      </c>
      <c r="L2193" s="218">
        <f>VLOOKUP(C2193,Hoja2!$D$2:$N$5000,10,FALSE)</f>
        <v>154.697451</v>
      </c>
      <c r="M2193" s="218">
        <f>VLOOKUP(C2193,Hoja2!$D$2:$N$5000,11,FALSE)</f>
        <v>12.692765</v>
      </c>
    </row>
    <row r="2194" spans="1:13">
      <c r="A2194" s="529"/>
      <c r="B2194" s="529"/>
      <c r="C2194" s="401" t="s">
        <v>5100</v>
      </c>
      <c r="D2194" s="221" t="str">
        <f>VLOOKUP(C2194,Hoja2!$D$2:$N$5000,2,FALSE)</f>
        <v>Comercio</v>
      </c>
      <c r="E2194" s="215">
        <f>VLOOKUP(C2194,Hoja2!$D$2:$N$5000,3,FALSE)</f>
        <v>6</v>
      </c>
      <c r="F2194" s="217">
        <f>VLOOKUP(C2194,Hoja2!$D$2:$N$5000,4,FALSE)</f>
        <v>42430</v>
      </c>
      <c r="G2194" s="217">
        <f>VLOOKUP(C2194,Hoja2!$D$2:$N$5000,5,FALSE)</f>
        <v>44651</v>
      </c>
      <c r="H2194" s="218">
        <f>VLOOKUP(C2194,Hoja2!$D$2:$N$5000,6,FALSE)</f>
        <v>0.209283</v>
      </c>
      <c r="I2194" s="218">
        <f>VLOOKUP(C2194,Hoja2!$D$2:$N$5000,7,FALSE)</f>
        <v>0.73731199999999997</v>
      </c>
      <c r="J2194" s="218">
        <f>VLOOKUP(C2194,Hoja2!$D$2:$N$5000,8,FALSE)</f>
        <v>0.19600000000000001</v>
      </c>
      <c r="K2194" s="218">
        <f>VLOOKUP(C2194,Hoja2!$D$2:$N$5000,9,FALSE)</f>
        <v>0.16957900000000001</v>
      </c>
      <c r="L2194" s="218">
        <f>VLOOKUP(C2194,Hoja2!$D$2:$N$5000,10,FALSE)</f>
        <v>110.439308</v>
      </c>
      <c r="M2194" s="218">
        <f>VLOOKUP(C2194,Hoja2!$D$2:$N$5000,11,FALSE)</f>
        <v>12.435112999999999</v>
      </c>
    </row>
    <row r="2195" spans="1:13">
      <c r="A2195" s="529"/>
      <c r="B2195" s="529"/>
      <c r="C2195" s="401" t="s">
        <v>5101</v>
      </c>
      <c r="D2195" s="221" t="str">
        <f>VLOOKUP(C2195,Hoja2!$D$2:$N$5000,2,FALSE)</f>
        <v>Comercio</v>
      </c>
      <c r="E2195" s="215">
        <f>VLOOKUP(C2195,Hoja2!$D$2:$N$5000,3,FALSE)</f>
        <v>6</v>
      </c>
      <c r="F2195" s="217">
        <f>VLOOKUP(C2195,Hoja2!$D$2:$N$5000,4,FALSE)</f>
        <v>42430</v>
      </c>
      <c r="G2195" s="217">
        <f>VLOOKUP(C2195,Hoja2!$D$2:$N$5000,5,FALSE)</f>
        <v>44651</v>
      </c>
      <c r="H2195" s="218">
        <f>VLOOKUP(C2195,Hoja2!$D$2:$N$5000,6,FALSE)</f>
        <v>0.21648800000000001</v>
      </c>
      <c r="I2195" s="218">
        <f>VLOOKUP(C2195,Hoja2!$D$2:$N$5000,7,FALSE)</f>
        <v>0.66051099999999996</v>
      </c>
      <c r="J2195" s="218">
        <f>VLOOKUP(C2195,Hoja2!$D$2:$N$5000,8,FALSE)</f>
        <v>0.16439999999999999</v>
      </c>
      <c r="K2195" s="218">
        <f>VLOOKUP(C2195,Hoja2!$D$2:$N$5000,9,FALSE)</f>
        <v>0.15723100000000001</v>
      </c>
      <c r="L2195" s="218">
        <f>VLOOKUP(C2195,Hoja2!$D$2:$N$5000,10,FALSE)</f>
        <v>82.984763000000001</v>
      </c>
      <c r="M2195" s="218">
        <f>VLOOKUP(C2195,Hoja2!$D$2:$N$5000,11,FALSE)</f>
        <v>13.258675</v>
      </c>
    </row>
    <row r="2196" spans="1:13">
      <c r="A2196" s="529"/>
      <c r="B2196" s="529"/>
      <c r="C2196" s="401" t="s">
        <v>5102</v>
      </c>
      <c r="D2196" s="221" t="str">
        <f>VLOOKUP(C2196,Hoja2!$D$2:$N$5000,2,FALSE)</f>
        <v>Comercio</v>
      </c>
      <c r="E2196" s="215">
        <f>VLOOKUP(C2196,Hoja2!$D$2:$N$5000,3,FALSE)</f>
        <v>6</v>
      </c>
      <c r="F2196" s="217">
        <f>VLOOKUP(C2196,Hoja2!$D$2:$N$5000,4,FALSE)</f>
        <v>42430</v>
      </c>
      <c r="G2196" s="217">
        <f>VLOOKUP(C2196,Hoja2!$D$2:$N$5000,5,FALSE)</f>
        <v>44651</v>
      </c>
      <c r="H2196" s="218">
        <f>VLOOKUP(C2196,Hoja2!$D$2:$N$5000,6,FALSE)</f>
        <v>0.26094099999999998</v>
      </c>
      <c r="I2196" s="218">
        <f>VLOOKUP(C2196,Hoja2!$D$2:$N$5000,7,FALSE)</f>
        <v>0.73743199999999998</v>
      </c>
      <c r="J2196" s="218">
        <f>VLOOKUP(C2196,Hoja2!$D$2:$N$5000,8,FALSE)</f>
        <v>0.14360000000000001</v>
      </c>
      <c r="K2196" s="218">
        <f>VLOOKUP(C2196,Hoja2!$D$2:$N$5000,9,FALSE)</f>
        <v>0.14776400000000001</v>
      </c>
      <c r="L2196" s="218">
        <f>VLOOKUP(C2196,Hoja2!$D$2:$N$5000,10,FALSE)</f>
        <v>80.926824999999994</v>
      </c>
      <c r="M2196" s="218">
        <f>VLOOKUP(C2196,Hoja2!$D$2:$N$5000,11,FALSE)</f>
        <v>13.120471999999999</v>
      </c>
    </row>
    <row r="2197" spans="1:13">
      <c r="A2197" s="529"/>
      <c r="B2197" s="529"/>
      <c r="C2197" s="401" t="s">
        <v>5103</v>
      </c>
      <c r="D2197" s="221" t="str">
        <f>VLOOKUP(C2197,Hoja2!$D$2:$N$5000,2,FALSE)</f>
        <v>Comercio</v>
      </c>
      <c r="E2197" s="215">
        <f>VLOOKUP(C2197,Hoja2!$D$2:$N$5000,3,FALSE)</f>
        <v>6</v>
      </c>
      <c r="F2197" s="217">
        <f>VLOOKUP(C2197,Hoja2!$D$2:$N$5000,4,FALSE)</f>
        <v>42430</v>
      </c>
      <c r="G2197" s="217">
        <f>VLOOKUP(C2197,Hoja2!$D$2:$N$5000,5,FALSE)</f>
        <v>44651</v>
      </c>
      <c r="H2197" s="218">
        <f>VLOOKUP(C2197,Hoja2!$D$2:$N$5000,6,FALSE)</f>
        <v>0.22731499999999999</v>
      </c>
      <c r="I2197" s="218">
        <f>VLOOKUP(C2197,Hoja2!$D$2:$N$5000,7,FALSE)</f>
        <v>0.69037400000000004</v>
      </c>
      <c r="J2197" s="218">
        <f>VLOOKUP(C2197,Hoja2!$D$2:$N$5000,8,FALSE)</f>
        <v>0.32400000000000001</v>
      </c>
      <c r="K2197" s="218">
        <f>VLOOKUP(C2197,Hoja2!$D$2:$N$5000,9,FALSE)</f>
        <v>0.30911100000000002</v>
      </c>
      <c r="L2197" s="218">
        <f>VLOOKUP(C2197,Hoja2!$D$2:$N$5000,10,FALSE)</f>
        <v>170.94083000000001</v>
      </c>
      <c r="M2197" s="218">
        <f>VLOOKUP(C2197,Hoja2!$D$2:$N$5000,11,FALSE)</f>
        <v>13.065336</v>
      </c>
    </row>
    <row r="2198" spans="1:13">
      <c r="A2198" s="529"/>
      <c r="B2198" s="529"/>
      <c r="C2198" s="401" t="s">
        <v>5104</v>
      </c>
      <c r="D2198" s="221" t="str">
        <f>VLOOKUP(C2198,Hoja2!$D$2:$N$5000,2,FALSE)</f>
        <v>Comercio</v>
      </c>
      <c r="E2198" s="215">
        <f>VLOOKUP(C2198,Hoja2!$D$2:$N$5000,3,FALSE)</f>
        <v>6</v>
      </c>
      <c r="F2198" s="217">
        <f>VLOOKUP(C2198,Hoja2!$D$2:$N$5000,4,FALSE)</f>
        <v>42430</v>
      </c>
      <c r="G2198" s="217">
        <f>VLOOKUP(C2198,Hoja2!$D$2:$N$5000,5,FALSE)</f>
        <v>44651</v>
      </c>
      <c r="H2198" s="218">
        <f>VLOOKUP(C2198,Hoja2!$D$2:$N$5000,6,FALSE)</f>
        <v>0.231373</v>
      </c>
      <c r="I2198" s="218">
        <f>VLOOKUP(C2198,Hoja2!$D$2:$N$5000,7,FALSE)</f>
        <v>0.63491200000000003</v>
      </c>
      <c r="J2198" s="218">
        <f>VLOOKUP(C2198,Hoja2!$D$2:$N$5000,8,FALSE)</f>
        <v>0.17480000000000001</v>
      </c>
      <c r="K2198" s="218">
        <f>VLOOKUP(C2198,Hoja2!$D$2:$N$5000,9,FALSE)</f>
        <v>0.16834399999999999</v>
      </c>
      <c r="L2198" s="218">
        <f>VLOOKUP(C2198,Hoja2!$D$2:$N$5000,10,FALSE)</f>
        <v>84.814668999999995</v>
      </c>
      <c r="M2198" s="218">
        <f>VLOOKUP(C2198,Hoja2!$D$2:$N$5000,11,FALSE)</f>
        <v>13.470985000000001</v>
      </c>
    </row>
    <row r="2199" spans="1:13">
      <c r="A2199" s="529"/>
      <c r="B2199" s="529"/>
      <c r="C2199" s="401" t="s">
        <v>5105</v>
      </c>
      <c r="D2199" s="221" t="str">
        <f>VLOOKUP(C2199,Hoja2!$D$2:$N$5000,2,FALSE)</f>
        <v>Comercio</v>
      </c>
      <c r="E2199" s="215">
        <f>VLOOKUP(C2199,Hoja2!$D$2:$N$5000,3,FALSE)</f>
        <v>6</v>
      </c>
      <c r="F2199" s="217">
        <f>VLOOKUP(C2199,Hoja2!$D$2:$N$5000,4,FALSE)</f>
        <v>42430</v>
      </c>
      <c r="G2199" s="217">
        <f>VLOOKUP(C2199,Hoja2!$D$2:$N$5000,5,FALSE)</f>
        <v>44651</v>
      </c>
      <c r="H2199" s="218">
        <f>VLOOKUP(C2199,Hoja2!$D$2:$N$5000,6,FALSE)</f>
        <v>0.202769</v>
      </c>
      <c r="I2199" s="218">
        <f>VLOOKUP(C2199,Hoja2!$D$2:$N$5000,7,FALSE)</f>
        <v>0.60970899999999995</v>
      </c>
      <c r="J2199" s="218">
        <f>VLOOKUP(C2199,Hoja2!$D$2:$N$5000,8,FALSE)</f>
        <v>0.2772</v>
      </c>
      <c r="K2199" s="218">
        <f>VLOOKUP(C2199,Hoja2!$D$2:$N$5000,9,FALSE)</f>
        <v>0.250664</v>
      </c>
      <c r="L2199" s="218">
        <f>VLOOKUP(C2199,Hoja2!$D$2:$N$5000,10,FALSE)</f>
        <v>129.16114899999999</v>
      </c>
      <c r="M2199" s="218">
        <f>VLOOKUP(C2199,Hoja2!$D$2:$N$5000,11,FALSE)</f>
        <v>13.358002000000001</v>
      </c>
    </row>
    <row r="2200" spans="1:13">
      <c r="A2200" s="529"/>
      <c r="B2200" s="529"/>
      <c r="C2200" s="401" t="s">
        <v>5106</v>
      </c>
      <c r="D2200" s="221" t="str">
        <f>VLOOKUP(C2200,Hoja2!$D$2:$N$5000,2,FALSE)</f>
        <v>Comercio</v>
      </c>
      <c r="E2200" s="215">
        <f>VLOOKUP(C2200,Hoja2!$D$2:$N$5000,3,FALSE)</f>
        <v>6</v>
      </c>
      <c r="F2200" s="217">
        <f>VLOOKUP(C2200,Hoja2!$D$2:$N$5000,4,FALSE)</f>
        <v>42430</v>
      </c>
      <c r="G2200" s="217">
        <f>VLOOKUP(C2200,Hoja2!$D$2:$N$5000,5,FALSE)</f>
        <v>44651</v>
      </c>
      <c r="H2200" s="218">
        <f>VLOOKUP(C2200,Hoja2!$D$2:$N$5000,6,FALSE)</f>
        <v>0.20142699999999999</v>
      </c>
      <c r="I2200" s="218">
        <f>VLOOKUP(C2200,Hoja2!$D$2:$N$5000,7,FALSE)</f>
        <v>0.16537499999999999</v>
      </c>
      <c r="J2200" s="218">
        <f>VLOOKUP(C2200,Hoja2!$D$2:$N$5000,8,FALSE)</f>
        <v>0.12559999999999999</v>
      </c>
      <c r="K2200" s="218">
        <f>VLOOKUP(C2200,Hoja2!$D$2:$N$5000,9,FALSE)</f>
        <v>8.2320000000000004E-2</v>
      </c>
      <c r="L2200" s="218">
        <f>VLOOKUP(C2200,Hoja2!$D$2:$N$5000,10,FALSE)</f>
        <v>15.873597999999999</v>
      </c>
      <c r="M2200" s="218">
        <f>VLOOKUP(C2200,Hoja2!$D$2:$N$5000,11,FALSE)</f>
        <v>20.770783000000002</v>
      </c>
    </row>
    <row r="2201" spans="1:13">
      <c r="A2201" s="529"/>
      <c r="B2201" s="529"/>
      <c r="C2201" s="401" t="s">
        <v>5107</v>
      </c>
      <c r="D2201" s="221" t="str">
        <f>VLOOKUP(C2201,Hoja2!$D$2:$N$5000,2,FALSE)</f>
        <v>Comercio</v>
      </c>
      <c r="E2201" s="215">
        <f>VLOOKUP(C2201,Hoja2!$D$2:$N$5000,3,FALSE)</f>
        <v>6</v>
      </c>
      <c r="F2201" s="217">
        <f>VLOOKUP(C2201,Hoja2!$D$2:$N$5000,4,FALSE)</f>
        <v>42430</v>
      </c>
      <c r="G2201" s="217">
        <f>VLOOKUP(C2201,Hoja2!$D$2:$N$5000,5,FALSE)</f>
        <v>44651</v>
      </c>
      <c r="H2201" s="218">
        <f>VLOOKUP(C2201,Hoja2!$D$2:$N$5000,6,FALSE)</f>
        <v>0.202907</v>
      </c>
      <c r="I2201" s="218">
        <f>VLOOKUP(C2201,Hoja2!$D$2:$N$5000,7,FALSE)</f>
        <v>0.68006100000000003</v>
      </c>
      <c r="J2201" s="218">
        <f>VLOOKUP(C2201,Hoja2!$D$2:$N$5000,8,FALSE)</f>
        <v>0.14802000000000001</v>
      </c>
      <c r="K2201" s="218">
        <f>VLOOKUP(C2201,Hoja2!$D$2:$N$5000,9,FALSE)</f>
        <v>0.139017</v>
      </c>
      <c r="L2201" s="218">
        <f>VLOOKUP(C2201,Hoja2!$D$2:$N$5000,10,FALSE)</f>
        <v>76.928047000000007</v>
      </c>
      <c r="M2201" s="218">
        <f>VLOOKUP(C2201,Hoja2!$D$2:$N$5000,11,FALSE)</f>
        <v>13.056732999999999</v>
      </c>
    </row>
    <row r="2202" spans="1:13">
      <c r="A2202" s="529"/>
      <c r="B2202" s="529"/>
      <c r="C2202" s="401" t="s">
        <v>5108</v>
      </c>
      <c r="D2202" s="221" t="str">
        <f>VLOOKUP(C2202,Hoja2!$D$2:$N$5000,2,FALSE)</f>
        <v>Comercio</v>
      </c>
      <c r="E2202" s="215">
        <f>VLOOKUP(C2202,Hoja2!$D$2:$N$5000,3,FALSE)</f>
        <v>6</v>
      </c>
      <c r="F2202" s="217">
        <f>VLOOKUP(C2202,Hoja2!$D$2:$N$5000,4,FALSE)</f>
        <v>42430</v>
      </c>
      <c r="G2202" s="217">
        <f>VLOOKUP(C2202,Hoja2!$D$2:$N$5000,5,FALSE)</f>
        <v>44651</v>
      </c>
      <c r="H2202" s="218">
        <f>VLOOKUP(C2202,Hoja2!$D$2:$N$5000,6,FALSE)</f>
        <v>0.229939</v>
      </c>
      <c r="I2202" s="218">
        <f>VLOOKUP(C2202,Hoja2!$D$2:$N$5000,7,FALSE)</f>
        <v>0.82127499999999998</v>
      </c>
      <c r="J2202" s="218">
        <f>VLOOKUP(C2202,Hoja2!$D$2:$N$5000,8,FALSE)</f>
        <v>0.18640000000000001</v>
      </c>
      <c r="K2202" s="218">
        <f>VLOOKUP(C2202,Hoja2!$D$2:$N$5000,9,FALSE)</f>
        <v>0.189747</v>
      </c>
      <c r="L2202" s="218">
        <f>VLOOKUP(C2202,Hoja2!$D$2:$N$5000,10,FALSE)</f>
        <v>116.990503</v>
      </c>
      <c r="M2202" s="218">
        <f>VLOOKUP(C2202,Hoja2!$D$2:$N$5000,11,FALSE)</f>
        <v>12.641304999999999</v>
      </c>
    </row>
    <row r="2203" spans="1:13">
      <c r="A2203" s="529"/>
      <c r="B2203" s="529"/>
      <c r="C2203" s="401" t="s">
        <v>5109</v>
      </c>
      <c r="D2203" s="221" t="str">
        <f>VLOOKUP(C2203,Hoja2!$D$2:$N$5000,2,FALSE)</f>
        <v>Comercio</v>
      </c>
      <c r="E2203" s="215">
        <f>VLOOKUP(C2203,Hoja2!$D$2:$N$5000,3,FALSE)</f>
        <v>6</v>
      </c>
      <c r="F2203" s="217">
        <f>VLOOKUP(C2203,Hoja2!$D$2:$N$5000,4,FALSE)</f>
        <v>42430</v>
      </c>
      <c r="G2203" s="217">
        <f>VLOOKUP(C2203,Hoja2!$D$2:$N$5000,5,FALSE)</f>
        <v>44651</v>
      </c>
      <c r="H2203" s="218">
        <f>VLOOKUP(C2203,Hoja2!$D$2:$N$5000,6,FALSE)</f>
        <v>0.25088700000000003</v>
      </c>
      <c r="I2203" s="218">
        <f>VLOOKUP(C2203,Hoja2!$D$2:$N$5000,7,FALSE)</f>
        <v>0.70550500000000005</v>
      </c>
      <c r="J2203" s="218">
        <f>VLOOKUP(C2203,Hoja2!$D$2:$N$5000,8,FALSE)</f>
        <v>0.17799999999999999</v>
      </c>
      <c r="K2203" s="218">
        <f>VLOOKUP(C2203,Hoja2!$D$2:$N$5000,9,FALSE)</f>
        <v>0.17945700000000001</v>
      </c>
      <c r="L2203" s="218">
        <f>VLOOKUP(C2203,Hoja2!$D$2:$N$5000,10,FALSE)</f>
        <v>95.970160000000007</v>
      </c>
      <c r="M2203" s="218">
        <f>VLOOKUP(C2203,Hoja2!$D$2:$N$5000,11,FALSE)</f>
        <v>13.216811</v>
      </c>
    </row>
    <row r="2204" spans="1:13">
      <c r="A2204" s="529"/>
      <c r="B2204" s="529"/>
      <c r="C2204" s="401" t="s">
        <v>5110</v>
      </c>
      <c r="D2204" s="221" t="str">
        <f>VLOOKUP(C2204,Hoja2!$D$2:$N$5000,2,FALSE)</f>
        <v>Comercio</v>
      </c>
      <c r="E2204" s="215">
        <f>VLOOKUP(C2204,Hoja2!$D$2:$N$5000,3,FALSE)</f>
        <v>6</v>
      </c>
      <c r="F2204" s="217">
        <f>VLOOKUP(C2204,Hoja2!$D$2:$N$5000,4,FALSE)</f>
        <v>42430</v>
      </c>
      <c r="G2204" s="217">
        <f>VLOOKUP(C2204,Hoja2!$D$2:$N$5000,5,FALSE)</f>
        <v>44651</v>
      </c>
      <c r="H2204" s="218">
        <f>VLOOKUP(C2204,Hoja2!$D$2:$N$5000,6,FALSE)</f>
        <v>0.18704200000000001</v>
      </c>
      <c r="I2204" s="218">
        <f>VLOOKUP(C2204,Hoja2!$D$2:$N$5000,7,FALSE)</f>
        <v>0.560388</v>
      </c>
      <c r="J2204" s="218">
        <f>VLOOKUP(C2204,Hoja2!$D$2:$N$5000,8,FALSE)</f>
        <v>0.14118</v>
      </c>
      <c r="K2204" s="218">
        <f>VLOOKUP(C2204,Hoja2!$D$2:$N$5000,9,FALSE)</f>
        <v>0.120187</v>
      </c>
      <c r="L2204" s="218">
        <f>VLOOKUP(C2204,Hoja2!$D$2:$N$5000,10,FALSE)</f>
        <v>60.461463000000002</v>
      </c>
      <c r="M2204" s="218">
        <f>VLOOKUP(C2204,Hoja2!$D$2:$N$5000,11,FALSE)</f>
        <v>13.458017</v>
      </c>
    </row>
    <row r="2205" spans="1:13">
      <c r="A2205" s="529"/>
      <c r="B2205" s="529"/>
      <c r="C2205" s="401" t="s">
        <v>5111</v>
      </c>
      <c r="D2205" s="221" t="str">
        <f>VLOOKUP(C2205,Hoja2!$D$2:$N$5000,2,FALSE)</f>
        <v>Comercio</v>
      </c>
      <c r="E2205" s="215">
        <f>VLOOKUP(C2205,Hoja2!$D$2:$N$5000,3,FALSE)</f>
        <v>6</v>
      </c>
      <c r="F2205" s="217">
        <f>VLOOKUP(C2205,Hoja2!$D$2:$N$5000,4,FALSE)</f>
        <v>42430</v>
      </c>
      <c r="G2205" s="217">
        <f>VLOOKUP(C2205,Hoja2!$D$2:$N$5000,5,FALSE)</f>
        <v>44651</v>
      </c>
      <c r="H2205" s="218">
        <f>VLOOKUP(C2205,Hoja2!$D$2:$N$5000,6,FALSE)</f>
        <v>0.20988200000000001</v>
      </c>
      <c r="I2205" s="218">
        <f>VLOOKUP(C2205,Hoja2!$D$2:$N$5000,7,FALSE)</f>
        <v>0.55580300000000005</v>
      </c>
      <c r="J2205" s="218">
        <f>VLOOKUP(C2205,Hoja2!$D$2:$N$5000,8,FALSE)</f>
        <v>0.29520000000000002</v>
      </c>
      <c r="K2205" s="218">
        <f>VLOOKUP(C2205,Hoja2!$D$2:$N$5000,9,FALSE)</f>
        <v>0.27412500000000001</v>
      </c>
      <c r="L2205" s="218">
        <f>VLOOKUP(C2205,Hoja2!$D$2:$N$5000,10,FALSE)</f>
        <v>125.387219</v>
      </c>
      <c r="M2205" s="218">
        <f>VLOOKUP(C2205,Hoja2!$D$2:$N$5000,11,FALSE)</f>
        <v>13.921023999999999</v>
      </c>
    </row>
    <row r="2206" spans="1:13">
      <c r="A2206" s="529"/>
      <c r="B2206" s="529"/>
      <c r="C2206" s="401" t="s">
        <v>5112</v>
      </c>
      <c r="D2206" s="221" t="str">
        <f>VLOOKUP(C2206,Hoja2!$D$2:$N$5000,2,FALSE)</f>
        <v>Comercio</v>
      </c>
      <c r="E2206" s="215">
        <f>VLOOKUP(C2206,Hoja2!$D$2:$N$5000,3,FALSE)</f>
        <v>6</v>
      </c>
      <c r="F2206" s="217">
        <f>VLOOKUP(C2206,Hoja2!$D$2:$N$5000,4,FALSE)</f>
        <v>42430</v>
      </c>
      <c r="G2206" s="217">
        <f>VLOOKUP(C2206,Hoja2!$D$2:$N$5000,5,FALSE)</f>
        <v>44651</v>
      </c>
      <c r="H2206" s="218">
        <f>VLOOKUP(C2206,Hoja2!$D$2:$N$5000,6,FALSE)</f>
        <v>0.240619</v>
      </c>
      <c r="I2206" s="218">
        <f>VLOOKUP(C2206,Hoja2!$D$2:$N$5000,7,FALSE)</f>
        <v>0.75750700000000004</v>
      </c>
      <c r="J2206" s="218">
        <f>VLOOKUP(C2206,Hoja2!$D$2:$N$5000,8,FALSE)</f>
        <v>0.39079999999999998</v>
      </c>
      <c r="K2206" s="218">
        <f>VLOOKUP(C2206,Hoja2!$D$2:$N$5000,9,FALSE)</f>
        <v>0.40213199999999999</v>
      </c>
      <c r="L2206" s="218">
        <f>VLOOKUP(C2206,Hoja2!$D$2:$N$5000,10,FALSE)</f>
        <v>226.23356799999999</v>
      </c>
      <c r="M2206" s="218">
        <f>VLOOKUP(C2206,Hoja2!$D$2:$N$5000,11,FALSE)</f>
        <v>13.001645999999999</v>
      </c>
    </row>
    <row r="2207" spans="1:13">
      <c r="A2207" s="529"/>
      <c r="B2207" s="529"/>
      <c r="C2207" s="401" t="s">
        <v>5113</v>
      </c>
      <c r="D2207" s="221" t="str">
        <f>VLOOKUP(C2207,Hoja2!$D$2:$N$5000,2,FALSE)</f>
        <v>Comercio</v>
      </c>
      <c r="E2207" s="215">
        <f>VLOOKUP(C2207,Hoja2!$D$2:$N$5000,3,FALSE)</f>
        <v>6</v>
      </c>
      <c r="F2207" s="217">
        <f>VLOOKUP(C2207,Hoja2!$D$2:$N$5000,4,FALSE)</f>
        <v>42430</v>
      </c>
      <c r="G2207" s="217">
        <f>VLOOKUP(C2207,Hoja2!$D$2:$N$5000,5,FALSE)</f>
        <v>44651</v>
      </c>
      <c r="H2207" s="218">
        <f>VLOOKUP(C2207,Hoja2!$D$2:$N$5000,6,FALSE)</f>
        <v>0.25171300000000002</v>
      </c>
      <c r="I2207" s="218">
        <f>VLOOKUP(C2207,Hoja2!$D$2:$N$5000,7,FALSE)</f>
        <v>0.674516</v>
      </c>
      <c r="J2207" s="218">
        <f>VLOOKUP(C2207,Hoja2!$D$2:$N$5000,8,FALSE)</f>
        <v>0.34799999999999998</v>
      </c>
      <c r="K2207" s="218">
        <f>VLOOKUP(C2207,Hoja2!$D$2:$N$5000,9,FALSE)</f>
        <v>0.354798</v>
      </c>
      <c r="L2207" s="218">
        <f>VLOOKUP(C2207,Hoja2!$D$2:$N$5000,10,FALSE)</f>
        <v>179.385617</v>
      </c>
      <c r="M2207" s="218">
        <f>VLOOKUP(C2207,Hoja2!$D$2:$N$5000,11,FALSE)</f>
        <v>13.462885999999999</v>
      </c>
    </row>
    <row r="2208" spans="1:13">
      <c r="A2208" s="529"/>
      <c r="B2208" s="529"/>
      <c r="C2208" s="401" t="s">
        <v>5114</v>
      </c>
      <c r="D2208" s="221" t="str">
        <f>VLOOKUP(C2208,Hoja2!$D$2:$N$5000,2,FALSE)</f>
        <v>Comercio</v>
      </c>
      <c r="E2208" s="215">
        <f>VLOOKUP(C2208,Hoja2!$D$2:$N$5000,3,FALSE)</f>
        <v>6</v>
      </c>
      <c r="F2208" s="217">
        <f>VLOOKUP(C2208,Hoja2!$D$2:$N$5000,4,FALSE)</f>
        <v>42430</v>
      </c>
      <c r="G2208" s="217">
        <f>VLOOKUP(C2208,Hoja2!$D$2:$N$5000,5,FALSE)</f>
        <v>44651</v>
      </c>
      <c r="H2208" s="218">
        <f>VLOOKUP(C2208,Hoja2!$D$2:$N$5000,6,FALSE)</f>
        <v>0.34350599999999998</v>
      </c>
      <c r="I2208" s="218">
        <f>VLOOKUP(C2208,Hoja2!$D$2:$N$5000,7,FALSE)</f>
        <v>0.26971699999999998</v>
      </c>
      <c r="J2208" s="218">
        <f>VLOOKUP(C2208,Hoja2!$D$2:$N$5000,8,FALSE)</f>
        <v>0.10199999999999999</v>
      </c>
      <c r="K2208" s="218">
        <f>VLOOKUP(C2208,Hoja2!$D$2:$N$5000,9,FALSE)</f>
        <v>9.3433000000000002E-2</v>
      </c>
      <c r="L2208" s="218">
        <f>VLOOKUP(C2208,Hoja2!$D$2:$N$5000,10,FALSE)</f>
        <v>21.024450999999999</v>
      </c>
      <c r="M2208" s="218">
        <f>VLOOKUP(C2208,Hoja2!$D$2:$N$5000,11,FALSE)</f>
        <v>19.1372</v>
      </c>
    </row>
    <row r="2209" spans="1:13">
      <c r="A2209" s="529"/>
      <c r="B2209" s="529"/>
      <c r="C2209" s="401" t="s">
        <v>5118</v>
      </c>
      <c r="D2209" s="221" t="str">
        <f>VLOOKUP(C2209,Hoja2!$D$2:$N$5000,2,FALSE)</f>
        <v>Comercio</v>
      </c>
      <c r="E2209" s="215">
        <f>VLOOKUP(C2209,Hoja2!$D$2:$N$5000,3,FALSE)</f>
        <v>6</v>
      </c>
      <c r="F2209" s="217">
        <f>VLOOKUP(C2209,Hoja2!$D$2:$N$5000,4,FALSE)</f>
        <v>42430</v>
      </c>
      <c r="G2209" s="217">
        <f>VLOOKUP(C2209,Hoja2!$D$2:$N$5000,5,FALSE)</f>
        <v>44651</v>
      </c>
      <c r="H2209" s="218">
        <f>VLOOKUP(C2209,Hoja2!$D$2:$N$5000,6,FALSE)</f>
        <v>0.22567000000000001</v>
      </c>
      <c r="I2209" s="218">
        <f>VLOOKUP(C2209,Hoja2!$D$2:$N$5000,7,FALSE)</f>
        <v>0.71222200000000002</v>
      </c>
      <c r="J2209" s="218">
        <f>VLOOKUP(C2209,Hoja2!$D$2:$N$5000,8,FALSE)</f>
        <v>0.1784</v>
      </c>
      <c r="K2209" s="218">
        <f>VLOOKUP(C2209,Hoja2!$D$2:$N$5000,9,FALSE)</f>
        <v>0.182338</v>
      </c>
      <c r="L2209" s="218">
        <f>VLOOKUP(C2209,Hoja2!$D$2:$N$5000,10,FALSE)</f>
        <v>97.101590999999999</v>
      </c>
      <c r="M2209" s="218">
        <f>VLOOKUP(C2209,Hoja2!$D$2:$N$5000,11,FALSE)</f>
        <v>13.223761</v>
      </c>
    </row>
    <row r="2210" spans="1:13">
      <c r="A2210" s="529"/>
      <c r="B2210" s="529"/>
      <c r="C2210" s="401" t="s">
        <v>5730</v>
      </c>
      <c r="D2210" s="221" t="str">
        <f>VLOOKUP(C2210,Hoja2!$D$2:$N$5000,2,FALSE)</f>
        <v>Comercio</v>
      </c>
      <c r="E2210" s="215">
        <f>VLOOKUP(C2210,Hoja2!$D$2:$N$5000,3,FALSE)</f>
        <v>6</v>
      </c>
      <c r="F2210" s="217">
        <f>VLOOKUP(C2210,Hoja2!$D$2:$N$5000,4,FALSE)</f>
        <v>43739</v>
      </c>
      <c r="G2210" s="217">
        <f>VLOOKUP(C2210,Hoja2!$D$2:$N$5000,5,FALSE)</f>
        <v>45199</v>
      </c>
      <c r="H2210" s="218">
        <f>VLOOKUP(C2210,Hoja2!$D$2:$N$5000,6,FALSE)</f>
        <v>0.204237</v>
      </c>
      <c r="I2210" s="218">
        <f>VLOOKUP(C2210,Hoja2!$D$2:$N$5000,7,FALSE)</f>
        <v>0.57899500000000004</v>
      </c>
      <c r="J2210" s="218">
        <f>VLOOKUP(C2210,Hoja2!$D$2:$N$5000,8,FALSE)</f>
        <v>0.18279999999999999</v>
      </c>
      <c r="K2210" s="218">
        <f>VLOOKUP(C2210,Hoja2!$D$2:$N$5000,9,FALSE)</f>
        <v>0.160523</v>
      </c>
      <c r="L2210" s="218">
        <f>VLOOKUP(C2210,Hoja2!$D$2:$N$5000,10,FALSE)</f>
        <v>80.884815000000003</v>
      </c>
      <c r="M2210" s="218">
        <f>VLOOKUP(C2210,Hoja2!$D$2:$N$5000,11,FALSE)</f>
        <v>13.45829</v>
      </c>
    </row>
    <row r="2211" spans="1:13">
      <c r="A2211" s="529"/>
      <c r="B2211" s="529"/>
      <c r="C2211" s="401" t="s">
        <v>5731</v>
      </c>
      <c r="D2211" s="221" t="str">
        <f>VLOOKUP(C2211,Hoja2!$D$2:$N$5000,2,FALSE)</f>
        <v>Comercio</v>
      </c>
      <c r="E2211" s="215">
        <f>VLOOKUP(C2211,Hoja2!$D$2:$N$5000,3,FALSE)</f>
        <v>6</v>
      </c>
      <c r="F2211" s="217">
        <f>VLOOKUP(C2211,Hoja2!$D$2:$N$5000,4,FALSE)</f>
        <v>43739</v>
      </c>
      <c r="G2211" s="217">
        <f>VLOOKUP(C2211,Hoja2!$D$2:$N$5000,5,FALSE)</f>
        <v>45199</v>
      </c>
      <c r="H2211" s="218">
        <f>VLOOKUP(C2211,Hoja2!$D$2:$N$5000,6,FALSE)</f>
        <v>0.22229099999999999</v>
      </c>
      <c r="I2211" s="218">
        <f>VLOOKUP(C2211,Hoja2!$D$2:$N$5000,7,FALSE)</f>
        <v>0.68107099999999998</v>
      </c>
      <c r="J2211" s="218">
        <f>VLOOKUP(C2211,Hoja2!$D$2:$N$5000,8,FALSE)</f>
        <v>0.16320000000000001</v>
      </c>
      <c r="K2211" s="218">
        <f>VLOOKUP(C2211,Hoja2!$D$2:$N$5000,9,FALSE)</f>
        <v>0.162993</v>
      </c>
      <c r="L2211" s="218">
        <f>VLOOKUP(C2211,Hoja2!$D$2:$N$5000,10,FALSE)</f>
        <v>84.943168</v>
      </c>
      <c r="M2211" s="218">
        <f>VLOOKUP(C2211,Hoja2!$D$2:$N$5000,11,FALSE)</f>
        <v>13.316314</v>
      </c>
    </row>
    <row r="2212" spans="1:13">
      <c r="A2212" s="529"/>
      <c r="B2212" s="529"/>
      <c r="C2212" s="401" t="s">
        <v>3284</v>
      </c>
      <c r="D2212" s="221" t="str">
        <f>VLOOKUP(C2212,Hoja2!$D$2:$N$5000,2,FALSE)</f>
        <v>Comercio</v>
      </c>
      <c r="E2212" s="215">
        <f>VLOOKUP(C2212,Hoja2!$D$2:$N$5000,3,FALSE)</f>
        <v>6</v>
      </c>
      <c r="F2212" s="217">
        <f>VLOOKUP(C2212,Hoja2!$D$2:$N$5000,4,FALSE)</f>
        <v>43374</v>
      </c>
      <c r="G2212" s="217">
        <f>VLOOKUP(C2212,Hoja2!$D$2:$N$5000,5,FALSE)</f>
        <v>44500</v>
      </c>
      <c r="H2212" s="218">
        <f>VLOOKUP(C2212,Hoja2!$D$2:$N$5000,6,FALSE)</f>
        <v>0.19239000000000001</v>
      </c>
      <c r="I2212" s="218">
        <f>VLOOKUP(C2212,Hoja2!$D$2:$N$5000,7,FALSE)</f>
        <v>0.56468300000000005</v>
      </c>
      <c r="J2212" s="218">
        <f>VLOOKUP(C2212,Hoja2!$D$2:$N$5000,8,FALSE)</f>
        <v>0.37</v>
      </c>
      <c r="K2212" s="218">
        <f>VLOOKUP(C2212,Hoja2!$D$2:$N$5000,9,FALSE)</f>
        <v>0.38072899999999998</v>
      </c>
      <c r="L2212" s="218">
        <f>VLOOKUP(C2212,Hoja2!$D$2:$N$5000,10,FALSE)</f>
        <v>159.66988499999999</v>
      </c>
      <c r="M2212" s="218">
        <f>VLOOKUP(C2212,Hoja2!$D$2:$N$5000,11,FALSE)</f>
        <v>16.016921</v>
      </c>
    </row>
    <row r="2213" spans="1:13">
      <c r="A2213" s="529"/>
      <c r="B2213" s="529"/>
      <c r="C2213" s="401" t="s">
        <v>5824</v>
      </c>
      <c r="D2213" s="221" t="str">
        <f>VLOOKUP(C2213,Hoja2!$D$2:$N$5000,2,FALSE)</f>
        <v>Otros</v>
      </c>
      <c r="E2213" s="215">
        <f>VLOOKUP(C2213,Hoja2!$D$2:$N$5000,3,FALSE)</f>
        <v>6</v>
      </c>
      <c r="F2213" s="217">
        <f>VLOOKUP(C2213,Hoja2!$D$2:$N$5000,4,FALSE)</f>
        <v>43770</v>
      </c>
      <c r="G2213" s="217">
        <f>VLOOKUP(C2213,Hoja2!$D$2:$N$5000,5,FALSE)</f>
        <v>45230</v>
      </c>
      <c r="H2213" s="218">
        <f>VLOOKUP(C2213,Hoja2!$D$2:$N$5000,6,FALSE)</f>
        <v>0.21642800000000001</v>
      </c>
      <c r="I2213" s="218">
        <f>VLOOKUP(C2213,Hoja2!$D$2:$N$5000,7,FALSE)</f>
        <v>0.52347600000000005</v>
      </c>
      <c r="J2213" s="218">
        <f>VLOOKUP(C2213,Hoja2!$D$2:$N$5000,8,FALSE)</f>
        <v>0.18720000000000001</v>
      </c>
      <c r="K2213" s="218">
        <f>VLOOKUP(C2213,Hoja2!$D$2:$N$5000,9,FALSE)</f>
        <v>0.19262799999999999</v>
      </c>
      <c r="L2213" s="218">
        <f>VLOOKUP(C2213,Hoja2!$D$2:$N$5000,10,FALSE)</f>
        <v>74.889214999999993</v>
      </c>
      <c r="M2213" s="218">
        <f>VLOOKUP(C2213,Hoja2!$D$2:$N$5000,11,FALSE)</f>
        <v>18.890577</v>
      </c>
    </row>
    <row r="2214" spans="1:13">
      <c r="A2214" s="529"/>
      <c r="B2214" s="529"/>
      <c r="C2214" s="401" t="s">
        <v>3030</v>
      </c>
      <c r="D2214" s="221" t="str">
        <f>VLOOKUP(C2214,Hoja2!$D$2:$N$5000,2,FALSE)</f>
        <v>Vidrios, cauchos y plásticos</v>
      </c>
      <c r="E2214" s="215">
        <f>VLOOKUP(C2214,Hoja2!$D$2:$N$5000,3,FALSE)</f>
        <v>6</v>
      </c>
      <c r="F2214" s="217">
        <f>VLOOKUP(C2214,Hoja2!$D$2:$N$5000,4,FALSE)</f>
        <v>43282</v>
      </c>
      <c r="G2214" s="217">
        <f>VLOOKUP(C2214,Hoja2!$D$2:$N$5000,5,FALSE)</f>
        <v>44772</v>
      </c>
      <c r="H2214" s="218">
        <f>VLOOKUP(C2214,Hoja2!$D$2:$N$5000,6,FALSE)</f>
        <v>0.20468700000000001</v>
      </c>
      <c r="I2214" s="218">
        <f>VLOOKUP(C2214,Hoja2!$D$2:$N$5000,7,FALSE)</f>
        <v>0.55569299999999999</v>
      </c>
      <c r="J2214" s="218">
        <f>VLOOKUP(C2214,Hoja2!$D$2:$N$5000,8,FALSE)</f>
        <v>0.1724</v>
      </c>
      <c r="K2214" s="218">
        <f>VLOOKUP(C2214,Hoja2!$D$2:$N$5000,9,FALSE)</f>
        <v>0.17246</v>
      </c>
      <c r="L2214" s="218">
        <f>VLOOKUP(C2214,Hoja2!$D$2:$N$5000,10,FALSE)</f>
        <v>73.212974000000003</v>
      </c>
      <c r="M2214" s="218">
        <f>VLOOKUP(C2214,Hoja2!$D$2:$N$5000,11,FALSE)</f>
        <v>18.850314000000001</v>
      </c>
    </row>
    <row r="2215" spans="1:13">
      <c r="A2215" s="529"/>
      <c r="B2215" s="529"/>
      <c r="C2215" s="401" t="s">
        <v>3032</v>
      </c>
      <c r="D2215" s="221" t="str">
        <f>VLOOKUP(C2215,Hoja2!$D$2:$N$5000,2,FALSE)</f>
        <v>Vidrios, cauchos y plásticos</v>
      </c>
      <c r="E2215" s="215">
        <f>VLOOKUP(C2215,Hoja2!$D$2:$N$5000,3,FALSE)</f>
        <v>6</v>
      </c>
      <c r="F2215" s="217">
        <f>VLOOKUP(C2215,Hoja2!$D$2:$N$5000,4,FALSE)</f>
        <v>43282</v>
      </c>
      <c r="G2215" s="217">
        <f>VLOOKUP(C2215,Hoja2!$D$2:$N$5000,5,FALSE)</f>
        <v>44772</v>
      </c>
      <c r="H2215" s="218">
        <f>VLOOKUP(C2215,Hoja2!$D$2:$N$5000,6,FALSE)</f>
        <v>0.213202</v>
      </c>
      <c r="I2215" s="218">
        <f>VLOOKUP(C2215,Hoja2!$D$2:$N$5000,7,FALSE)</f>
        <v>0.74341699999999999</v>
      </c>
      <c r="J2215" s="218">
        <f>VLOOKUP(C2215,Hoja2!$D$2:$N$5000,8,FALSE)</f>
        <v>0.49519999999999997</v>
      </c>
      <c r="K2215" s="218">
        <f>VLOOKUP(C2215,Hoja2!$D$2:$N$5000,9,FALSE)</f>
        <v>0.50873599999999997</v>
      </c>
      <c r="L2215" s="218">
        <f>VLOOKUP(C2215,Hoja2!$D$2:$N$5000,10,FALSE)</f>
        <v>281.33874300000002</v>
      </c>
      <c r="M2215" s="218">
        <f>VLOOKUP(C2215,Hoja2!$D$2:$N$5000,11,FALSE)</f>
        <v>17.574791000000001</v>
      </c>
    </row>
    <row r="2216" spans="1:13">
      <c r="A2216" s="529"/>
      <c r="B2216" s="529"/>
      <c r="C2216" s="401" t="s">
        <v>3194</v>
      </c>
      <c r="D2216" s="221" t="str">
        <f>VLOOKUP(C2216,Hoja2!$D$2:$N$5000,2,FALSE)</f>
        <v>Otros</v>
      </c>
      <c r="E2216" s="215">
        <f>VLOOKUP(C2216,Hoja2!$D$2:$N$5000,3,FALSE)</f>
        <v>6</v>
      </c>
      <c r="F2216" s="217">
        <f>VLOOKUP(C2216,Hoja2!$D$2:$N$5000,4,FALSE)</f>
        <v>43313</v>
      </c>
      <c r="G2216" s="217">
        <f>VLOOKUP(C2216,Hoja2!$D$2:$N$5000,5,FALSE)</f>
        <v>44469</v>
      </c>
      <c r="H2216" s="218">
        <f>VLOOKUP(C2216,Hoja2!$D$2:$N$5000,6,FALSE)</f>
        <v>0.206677</v>
      </c>
      <c r="I2216" s="218">
        <f>VLOOKUP(C2216,Hoja2!$D$2:$N$5000,7,FALSE)</f>
        <v>0.49231200000000003</v>
      </c>
      <c r="J2216" s="218">
        <f>VLOOKUP(C2216,Hoja2!$D$2:$N$5000,8,FALSE)</f>
        <v>0.72199999999999998</v>
      </c>
      <c r="K2216" s="218">
        <f>VLOOKUP(C2216,Hoja2!$D$2:$N$5000,9,FALSE)</f>
        <v>0.65649999999999997</v>
      </c>
      <c r="L2216" s="218">
        <f>VLOOKUP(C2216,Hoja2!$D$2:$N$5000,10,FALSE)</f>
        <v>271.639883</v>
      </c>
      <c r="M2216" s="218">
        <f>VLOOKUP(C2216,Hoja2!$D$2:$N$5000,11,FALSE)</f>
        <v>18.437425000000001</v>
      </c>
    </row>
    <row r="2217" spans="1:13">
      <c r="A2217" s="529"/>
      <c r="B2217" s="529"/>
      <c r="C2217" s="401" t="s">
        <v>1509</v>
      </c>
      <c r="D2217" s="221" t="str">
        <f>VLOOKUP(C2217,Hoja2!$D$2:$N$5000,2,FALSE)</f>
        <v>Alimentos</v>
      </c>
      <c r="E2217" s="215">
        <f>VLOOKUP(C2217,Hoja2!$D$2:$N$5000,3,FALSE)</f>
        <v>6</v>
      </c>
      <c r="F2217" s="217">
        <f>VLOOKUP(C2217,Hoja2!$D$2:$N$5000,4,FALSE)</f>
        <v>42705</v>
      </c>
      <c r="G2217" s="217">
        <f>VLOOKUP(C2217,Hoja2!$D$2:$N$5000,5,FALSE)</f>
        <v>46022</v>
      </c>
      <c r="H2217" s="218">
        <f>VLOOKUP(C2217,Hoja2!$D$2:$N$5000,6,FALSE)</f>
        <v>0.24674399999999999</v>
      </c>
      <c r="I2217" s="218">
        <f>VLOOKUP(C2217,Hoja2!$D$2:$N$5000,7,FALSE)</f>
        <v>0.38342799999999999</v>
      </c>
      <c r="J2217" s="218">
        <f>VLOOKUP(C2217,Hoja2!$D$2:$N$5000,8,FALSE)</f>
        <v>1.44E-2</v>
      </c>
      <c r="K2217" s="218">
        <f>VLOOKUP(C2217,Hoja2!$D$2:$N$5000,9,FALSE)</f>
        <v>8.2319999999999997E-3</v>
      </c>
      <c r="L2217" s="218">
        <f>VLOOKUP(C2217,Hoja2!$D$2:$N$5000,10,FALSE)</f>
        <v>4.2195169999999997</v>
      </c>
      <c r="M2217" s="218">
        <f>VLOOKUP(C2217,Hoja2!$D$2:$N$5000,11,FALSE)</f>
        <v>15.904408999999999</v>
      </c>
    </row>
    <row r="2218" spans="1:13">
      <c r="A2218" s="529"/>
      <c r="B2218" s="529"/>
      <c r="C2218" s="401" t="s">
        <v>2650</v>
      </c>
      <c r="D2218" s="221" t="str">
        <f>VLOOKUP(C2218,Hoja2!$D$2:$N$5000,2,FALSE)</f>
        <v>Comercio</v>
      </c>
      <c r="E2218" s="215">
        <f>VLOOKUP(C2218,Hoja2!$D$2:$N$5000,3,FALSE)</f>
        <v>6</v>
      </c>
      <c r="F2218" s="217">
        <f>VLOOKUP(C2218,Hoja2!$D$2:$N$5000,4,FALSE)</f>
        <v>43101</v>
      </c>
      <c r="G2218" s="217">
        <f>VLOOKUP(C2218,Hoja2!$D$2:$N$5000,5,FALSE)</f>
        <v>46418</v>
      </c>
      <c r="H2218" s="218">
        <f>VLOOKUP(C2218,Hoja2!$D$2:$N$5000,6,FALSE)</f>
        <v>0.24764800000000001</v>
      </c>
      <c r="I2218" s="218">
        <f>VLOOKUP(C2218,Hoja2!$D$2:$N$5000,7,FALSE)</f>
        <v>0.37907099999999999</v>
      </c>
      <c r="J2218" s="218">
        <f>VLOOKUP(C2218,Hoja2!$D$2:$N$5000,8,FALSE)</f>
        <v>0.27079999999999999</v>
      </c>
      <c r="K2218" s="218">
        <f>VLOOKUP(C2218,Hoja2!$D$2:$N$5000,9,FALSE)</f>
        <v>0.27041999999999999</v>
      </c>
      <c r="L2218" s="218">
        <f>VLOOKUP(C2218,Hoja2!$D$2:$N$5000,10,FALSE)</f>
        <v>78.448672000000002</v>
      </c>
      <c r="M2218" s="218">
        <f>VLOOKUP(C2218,Hoja2!$D$2:$N$5000,11,FALSE)</f>
        <v>18.426898999999999</v>
      </c>
    </row>
    <row r="2219" spans="1:13">
      <c r="A2219" s="529"/>
      <c r="B2219" s="529"/>
      <c r="C2219" s="401" t="s">
        <v>1759</v>
      </c>
      <c r="D2219" s="221" t="str">
        <f>VLOOKUP(C2219,Hoja2!$D$2:$N$5000,2,FALSE)</f>
        <v>Vidrios, cauchos y plásticos</v>
      </c>
      <c r="E2219" s="215">
        <f>VLOOKUP(C2219,Hoja2!$D$2:$N$5000,3,FALSE)</f>
        <v>6</v>
      </c>
      <c r="F2219" s="217">
        <f>VLOOKUP(C2219,Hoja2!$D$2:$N$5000,4,FALSE)</f>
        <v>42767</v>
      </c>
      <c r="G2219" s="217">
        <f>VLOOKUP(C2219,Hoja2!$D$2:$N$5000,5,FALSE)</f>
        <v>44255</v>
      </c>
      <c r="H2219" s="218">
        <f>VLOOKUP(C2219,Hoja2!$D$2:$N$5000,6,FALSE)</f>
        <v>0.19194600000000001</v>
      </c>
      <c r="I2219" s="218">
        <f>VLOOKUP(C2219,Hoja2!$D$2:$N$5000,7,FALSE)</f>
        <v>0.60233599999999998</v>
      </c>
      <c r="J2219" s="218">
        <f>VLOOKUP(C2219,Hoja2!$D$2:$N$5000,8,FALSE)</f>
        <v>0.29799999999999999</v>
      </c>
      <c r="K2219" s="218">
        <f>VLOOKUP(C2219,Hoja2!$D$2:$N$5000,9,FALSE)</f>
        <v>0.27124300000000001</v>
      </c>
      <c r="L2219" s="218">
        <f>VLOOKUP(C2219,Hoja2!$D$2:$N$5000,10,FALSE)</f>
        <v>137.17390700000001</v>
      </c>
      <c r="M2219" s="218">
        <f>VLOOKUP(C2219,Hoja2!$D$2:$N$5000,11,FALSE)</f>
        <v>15.167329000000001</v>
      </c>
    </row>
    <row r="2220" spans="1:13">
      <c r="A2220" s="529"/>
      <c r="B2220" s="529"/>
      <c r="C2220" s="401" t="s">
        <v>1761</v>
      </c>
      <c r="D2220" s="221" t="str">
        <f>VLOOKUP(C2220,Hoja2!$D$2:$N$5000,2,FALSE)</f>
        <v>Vidrios, cauchos y plásticos</v>
      </c>
      <c r="E2220" s="215">
        <f>VLOOKUP(C2220,Hoja2!$D$2:$N$5000,3,FALSE)</f>
        <v>6</v>
      </c>
      <c r="F2220" s="217">
        <f>VLOOKUP(C2220,Hoja2!$D$2:$N$5000,4,FALSE)</f>
        <v>42767</v>
      </c>
      <c r="G2220" s="217">
        <f>VLOOKUP(C2220,Hoja2!$D$2:$N$5000,5,FALSE)</f>
        <v>44255</v>
      </c>
      <c r="H2220" s="218">
        <f>VLOOKUP(C2220,Hoja2!$D$2:$N$5000,6,FALSE)</f>
        <v>0.20707100000000001</v>
      </c>
      <c r="I2220" s="218">
        <f>VLOOKUP(C2220,Hoja2!$D$2:$N$5000,7,FALSE)</f>
        <v>0.50166500000000003</v>
      </c>
      <c r="J2220" s="218">
        <f>VLOOKUP(C2220,Hoja2!$D$2:$N$5000,8,FALSE)</f>
        <v>0.4052</v>
      </c>
      <c r="K2220" s="218">
        <f>VLOOKUP(C2220,Hoja2!$D$2:$N$5000,9,FALSE)</f>
        <v>0.38978400000000002</v>
      </c>
      <c r="L2220" s="218">
        <f>VLOOKUP(C2220,Hoja2!$D$2:$N$5000,10,FALSE)</f>
        <v>155.34580099999999</v>
      </c>
      <c r="M2220" s="218">
        <f>VLOOKUP(C2220,Hoja2!$D$2:$N$5000,11,FALSE)</f>
        <v>16.388528000000001</v>
      </c>
    </row>
    <row r="2221" spans="1:13">
      <c r="A2221" s="529"/>
      <c r="B2221" s="529"/>
      <c r="C2221" s="401" t="s">
        <v>1763</v>
      </c>
      <c r="D2221" s="221" t="str">
        <f>VLOOKUP(C2221,Hoja2!$D$2:$N$5000,2,FALSE)</f>
        <v>Vidrios, cauchos y plásticos</v>
      </c>
      <c r="E2221" s="215">
        <f>VLOOKUP(C2221,Hoja2!$D$2:$N$5000,3,FALSE)</f>
        <v>6</v>
      </c>
      <c r="F2221" s="217">
        <f>VLOOKUP(C2221,Hoja2!$D$2:$N$5000,4,FALSE)</f>
        <v>42767</v>
      </c>
      <c r="G2221" s="217">
        <f>VLOOKUP(C2221,Hoja2!$D$2:$N$5000,5,FALSE)</f>
        <v>44255</v>
      </c>
      <c r="H2221" s="218">
        <f>VLOOKUP(C2221,Hoja2!$D$2:$N$5000,6,FALSE)</f>
        <v>0.20116100000000001</v>
      </c>
      <c r="I2221" s="218">
        <f>VLOOKUP(C2221,Hoja2!$D$2:$N$5000,7,FALSE)</f>
        <v>0.459117</v>
      </c>
      <c r="J2221" s="218">
        <f>VLOOKUP(C2221,Hoja2!$D$2:$N$5000,8,FALSE)</f>
        <v>0.214</v>
      </c>
      <c r="K2221" s="218">
        <f>VLOOKUP(C2221,Hoja2!$D$2:$N$5000,9,FALSE)</f>
        <v>0.19509799999999999</v>
      </c>
      <c r="L2221" s="218">
        <f>VLOOKUP(C2221,Hoja2!$D$2:$N$5000,10,FALSE)</f>
        <v>75.085095999999993</v>
      </c>
      <c r="M2221" s="218">
        <f>VLOOKUP(C2221,Hoja2!$D$2:$N$5000,11,FALSE)</f>
        <v>16.588325999999999</v>
      </c>
    </row>
    <row r="2222" spans="1:13">
      <c r="A2222" s="529"/>
      <c r="B2222" s="529"/>
      <c r="C2222" s="401" t="s">
        <v>3352</v>
      </c>
      <c r="D2222" s="221" t="str">
        <f>VLOOKUP(C2222,Hoja2!$D$2:$N$5000,2,FALSE)</f>
        <v>Fundición</v>
      </c>
      <c r="E2222" s="215">
        <f>VLOOKUP(C2222,Hoja2!$D$2:$N$5000,3,FALSE)</f>
        <v>6</v>
      </c>
      <c r="F2222" s="217">
        <f>VLOOKUP(C2222,Hoja2!$D$2:$N$5000,4,FALSE)</f>
        <v>43405</v>
      </c>
      <c r="G2222" s="217">
        <f>VLOOKUP(C2222,Hoja2!$D$2:$N$5000,5,FALSE)</f>
        <v>44530</v>
      </c>
      <c r="H2222" s="218">
        <f>VLOOKUP(C2222,Hoja2!$D$2:$N$5000,6,FALSE)</f>
        <v>5.6466000000000002E-2</v>
      </c>
      <c r="I2222" s="218">
        <f>VLOOKUP(C2222,Hoja2!$D$2:$N$5000,7,FALSE)</f>
        <v>0.401509</v>
      </c>
      <c r="J2222" s="218">
        <f>VLOOKUP(C2222,Hoja2!$D$2:$N$5000,8,FALSE)</f>
        <v>1.1923999999999999</v>
      </c>
      <c r="K2222" s="218">
        <f>VLOOKUP(C2222,Hoja2!$D$2:$N$5000,9,FALSE)</f>
        <v>0.46304800000000002</v>
      </c>
      <c r="L2222" s="218">
        <f>VLOOKUP(C2222,Hoja2!$D$2:$N$5000,10,FALSE)</f>
        <v>365.87535700000001</v>
      </c>
      <c r="M2222" s="218">
        <f>VLOOKUP(C2222,Hoja2!$D$2:$N$5000,11,FALSE)</f>
        <v>13.306374</v>
      </c>
    </row>
    <row r="2223" spans="1:13">
      <c r="A2223" s="529"/>
      <c r="B2223" s="529"/>
      <c r="C2223" s="401" t="s">
        <v>6136</v>
      </c>
      <c r="D2223" s="221" t="str">
        <f>VLOOKUP(C2223,Hoja2!$D$2:$N$5000,2,FALSE)</f>
        <v>Agroindustria</v>
      </c>
      <c r="E2223" s="215">
        <f>VLOOKUP(C2223,Hoja2!$D$2:$N$5000,3,FALSE)</f>
        <v>6</v>
      </c>
      <c r="F2223" s="217">
        <f>VLOOKUP(C2223,Hoja2!$D$2:$N$5000,4,FALSE)</f>
        <v>43891</v>
      </c>
      <c r="G2223" s="217">
        <f>VLOOKUP(C2223,Hoja2!$D$2:$N$5000,5,FALSE)</f>
        <v>45716</v>
      </c>
      <c r="H2223" s="218">
        <f>VLOOKUP(C2223,Hoja2!$D$2:$N$5000,6,FALSE)</f>
        <v>2.5006E-2</v>
      </c>
      <c r="I2223" s="218">
        <f>VLOOKUP(C2223,Hoja2!$D$2:$N$5000,7,FALSE)</f>
        <v>0.19573099999999999</v>
      </c>
      <c r="J2223" s="218">
        <f>VLOOKUP(C2223,Hoja2!$D$2:$N$5000,8,FALSE)</f>
        <v>0.28120000000000001</v>
      </c>
      <c r="K2223" s="218">
        <f>VLOOKUP(C2223,Hoja2!$D$2:$N$5000,9,FALSE)</f>
        <v>0.104134</v>
      </c>
      <c r="L2223" s="218">
        <f>VLOOKUP(C2223,Hoja2!$D$2:$N$5000,10,FALSE)</f>
        <v>42.062255999999998</v>
      </c>
      <c r="M2223" s="218">
        <f>VLOOKUP(C2223,Hoja2!$D$2:$N$5000,11,FALSE)</f>
        <v>19.17351</v>
      </c>
    </row>
    <row r="2224" spans="1:13">
      <c r="A2224" s="529"/>
      <c r="B2224" s="529"/>
      <c r="C2224" s="401" t="s">
        <v>3292</v>
      </c>
      <c r="D2224" s="221" t="str">
        <f>VLOOKUP(C2224,Hoja2!$D$2:$N$5000,2,FALSE)</f>
        <v>Otros</v>
      </c>
      <c r="E2224" s="215">
        <f>VLOOKUP(C2224,Hoja2!$D$2:$N$5000,3,FALSE)</f>
        <v>6</v>
      </c>
      <c r="F2224" s="217">
        <f>VLOOKUP(C2224,Hoja2!$D$2:$N$5000,4,FALSE)</f>
        <v>43374</v>
      </c>
      <c r="G2224" s="217">
        <f>VLOOKUP(C2224,Hoja2!$D$2:$N$5000,5,FALSE)</f>
        <v>44500</v>
      </c>
      <c r="H2224" s="218">
        <f>VLOOKUP(C2224,Hoja2!$D$2:$N$5000,6,FALSE)</f>
        <v>0.21290000000000001</v>
      </c>
      <c r="I2224" s="218">
        <f>VLOOKUP(C2224,Hoja2!$D$2:$N$5000,7,FALSE)</f>
        <v>0.48050399999999999</v>
      </c>
      <c r="J2224" s="218">
        <f>VLOOKUP(C2224,Hoja2!$D$2:$N$5000,8,FALSE)</f>
        <v>0.31879999999999997</v>
      </c>
      <c r="K2224" s="218">
        <f>VLOOKUP(C2224,Hoja2!$D$2:$N$5000,9,FALSE)</f>
        <v>0.30828699999999998</v>
      </c>
      <c r="L2224" s="218">
        <f>VLOOKUP(C2224,Hoja2!$D$2:$N$5000,10,FALSE)</f>
        <v>117.066309</v>
      </c>
      <c r="M2224" s="218">
        <f>VLOOKUP(C2224,Hoja2!$D$2:$N$5000,11,FALSE)</f>
        <v>16.688355000000001</v>
      </c>
    </row>
    <row r="2225" spans="1:13">
      <c r="A2225" s="529"/>
      <c r="B2225" s="529"/>
      <c r="C2225" s="401" t="s">
        <v>6614</v>
      </c>
      <c r="D2225" s="221" t="str">
        <f>VLOOKUP(C2225,Hoja2!$D$2:$N$5000,2,FALSE)</f>
        <v>Fundición</v>
      </c>
      <c r="E2225" s="215">
        <f>VLOOKUP(C2225,Hoja2!$D$2:$N$5000,3,FALSE)</f>
        <v>6</v>
      </c>
      <c r="F2225" s="217">
        <f>VLOOKUP(C2225,Hoja2!$D$2:$N$5000,4,FALSE)</f>
        <v>44136</v>
      </c>
      <c r="G2225" s="217">
        <f>VLOOKUP(C2225,Hoja2!$D$2:$N$5000,5,FALSE)</f>
        <v>45961</v>
      </c>
      <c r="H2225" s="218">
        <f>VLOOKUP(C2225,Hoja2!$D$2:$N$5000,6,FALSE)</f>
        <v>3.2985E-2</v>
      </c>
      <c r="I2225" s="218">
        <f>VLOOKUP(C2225,Hoja2!$D$2:$N$5000,7,FALSE)</f>
        <v>0.16118099999999999</v>
      </c>
      <c r="J2225" s="218">
        <f>VLOOKUP(C2225,Hoja2!$D$2:$N$5000,8,FALSE)</f>
        <v>0.70920000000000005</v>
      </c>
      <c r="K2225" s="218">
        <f>VLOOKUP(C2225,Hoja2!$D$2:$N$5000,9,FALSE)</f>
        <v>4.8156999999999998E-2</v>
      </c>
      <c r="L2225" s="218">
        <f>VLOOKUP(C2225,Hoja2!$D$2:$N$5000,10,FALSE)</f>
        <v>87.357432000000003</v>
      </c>
      <c r="M2225" s="218">
        <f>VLOOKUP(C2225,Hoja2!$D$2:$N$5000,11,FALSE)</f>
        <v>10.838665000000001</v>
      </c>
    </row>
    <row r="2226" spans="1:13">
      <c r="A2226" s="529"/>
      <c r="B2226" s="529"/>
      <c r="C2226" s="401" t="s">
        <v>1662</v>
      </c>
      <c r="D2226" s="221" t="str">
        <f>VLOOKUP(C2226,Hoja2!$D$2:$N$5000,2,FALSE)</f>
        <v>Otros</v>
      </c>
      <c r="E2226" s="215">
        <f>VLOOKUP(C2226,Hoja2!$D$2:$N$5000,3,FALSE)</f>
        <v>6</v>
      </c>
      <c r="F2226" s="217">
        <f>VLOOKUP(C2226,Hoja2!$D$2:$N$5000,4,FALSE)</f>
        <v>42736</v>
      </c>
      <c r="G2226" s="217">
        <f>VLOOKUP(C2226,Hoja2!$D$2:$N$5000,5,FALSE)</f>
        <v>44227</v>
      </c>
      <c r="H2226" s="218">
        <f>VLOOKUP(C2226,Hoja2!$D$2:$N$5000,6,FALSE)</f>
        <v>0.23873900000000001</v>
      </c>
      <c r="I2226" s="218">
        <f>VLOOKUP(C2226,Hoja2!$D$2:$N$5000,7,FALSE)</f>
        <v>0.26459199999999999</v>
      </c>
      <c r="J2226" s="218">
        <f>VLOOKUP(C2226,Hoja2!$D$2:$N$5000,8,FALSE)</f>
        <v>0.17080000000000001</v>
      </c>
      <c r="K2226" s="218">
        <f>VLOOKUP(C2226,Hoja2!$D$2:$N$5000,9,FALSE)</f>
        <v>0.12883</v>
      </c>
      <c r="L2226" s="218">
        <f>VLOOKUP(C2226,Hoja2!$D$2:$N$5000,10,FALSE)</f>
        <v>34.536788999999999</v>
      </c>
      <c r="M2226" s="218">
        <f>VLOOKUP(C2226,Hoja2!$D$2:$N$5000,11,FALSE)</f>
        <v>18.186313999999999</v>
      </c>
    </row>
    <row r="2227" spans="1:13">
      <c r="A2227" s="529"/>
      <c r="B2227" s="529"/>
      <c r="C2227" s="401" t="s">
        <v>2150</v>
      </c>
      <c r="D2227" s="221" t="str">
        <f>VLOOKUP(C2227,Hoja2!$D$2:$N$5000,2,FALSE)</f>
        <v>Otros</v>
      </c>
      <c r="E2227" s="215">
        <f>VLOOKUP(C2227,Hoja2!$D$2:$N$5000,3,FALSE)</f>
        <v>6</v>
      </c>
      <c r="F2227" s="217">
        <f>VLOOKUP(C2227,Hoja2!$D$2:$N$5000,4,FALSE)</f>
        <v>42917</v>
      </c>
      <c r="G2227" s="217">
        <f>VLOOKUP(C2227,Hoja2!$D$2:$N$5000,5,FALSE)</f>
        <v>44408</v>
      </c>
      <c r="H2227" s="218">
        <f>VLOOKUP(C2227,Hoja2!$D$2:$N$5000,6,FALSE)</f>
        <v>0.24990100000000001</v>
      </c>
      <c r="I2227" s="218">
        <f>VLOOKUP(C2227,Hoja2!$D$2:$N$5000,7,FALSE)</f>
        <v>0.32381300000000002</v>
      </c>
      <c r="J2227" s="218">
        <f>VLOOKUP(C2227,Hoja2!$D$2:$N$5000,8,FALSE)</f>
        <v>0.1308</v>
      </c>
      <c r="K2227" s="218">
        <f>VLOOKUP(C2227,Hoja2!$D$2:$N$5000,9,FALSE)</f>
        <v>6.5855999999999998E-2</v>
      </c>
      <c r="L2227" s="218">
        <f>VLOOKUP(C2227,Hoja2!$D$2:$N$5000,10,FALSE)</f>
        <v>32.368223999999998</v>
      </c>
      <c r="M2227" s="218">
        <f>VLOOKUP(C2227,Hoja2!$D$2:$N$5000,11,FALSE)</f>
        <v>14.31385</v>
      </c>
    </row>
    <row r="2228" spans="1:13">
      <c r="A2228" s="529"/>
      <c r="B2228" s="529"/>
      <c r="C2228" s="401" t="s">
        <v>1311</v>
      </c>
      <c r="D2228" s="221" t="str">
        <f>VLOOKUP(C2228,Hoja2!$D$2:$N$5000,2,FALSE)</f>
        <v>Agroindustria</v>
      </c>
      <c r="E2228" s="215">
        <f>VLOOKUP(C2228,Hoja2!$D$2:$N$5000,3,FALSE)</f>
        <v>6</v>
      </c>
      <c r="F2228" s="217">
        <f>VLOOKUP(C2228,Hoja2!$D$2:$N$5000,4,FALSE)</f>
        <v>42614</v>
      </c>
      <c r="G2228" s="217">
        <f>VLOOKUP(C2228,Hoja2!$D$2:$N$5000,5,FALSE)</f>
        <v>44469</v>
      </c>
      <c r="H2228" s="218">
        <f>VLOOKUP(C2228,Hoja2!$D$2:$N$5000,6,FALSE)</f>
        <v>0.21815999999999999</v>
      </c>
      <c r="I2228" s="218">
        <f>VLOOKUP(C2228,Hoja2!$D$2:$N$5000,7,FALSE)</f>
        <v>0.61312500000000003</v>
      </c>
      <c r="J2228" s="218">
        <f>VLOOKUP(C2228,Hoja2!$D$2:$N$5000,8,FALSE)</f>
        <v>0.8236</v>
      </c>
      <c r="K2228" s="218">
        <f>VLOOKUP(C2228,Hoja2!$D$2:$N$5000,9,FALSE)</f>
        <v>0.79191599999999995</v>
      </c>
      <c r="L2228" s="218">
        <f>VLOOKUP(C2228,Hoja2!$D$2:$N$5000,10,FALSE)</f>
        <v>385.90602000000001</v>
      </c>
      <c r="M2228" s="218">
        <f>VLOOKUP(C2228,Hoja2!$D$2:$N$5000,11,FALSE)</f>
        <v>13.458983</v>
      </c>
    </row>
    <row r="2229" spans="1:13">
      <c r="A2229" s="529"/>
      <c r="B2229" s="529"/>
      <c r="C2229" s="401" t="s">
        <v>4306</v>
      </c>
      <c r="D2229" s="221" t="str">
        <f>VLOOKUP(C2229,Hoja2!$D$2:$N$5000,2,FALSE)</f>
        <v>Alimentos</v>
      </c>
      <c r="E2229" s="215">
        <f>VLOOKUP(C2229,Hoja2!$D$2:$N$5000,3,FALSE)</f>
        <v>6</v>
      </c>
      <c r="F2229" s="217">
        <f>VLOOKUP(C2229,Hoja2!$D$2:$N$5000,4,FALSE)</f>
        <v>43556</v>
      </c>
      <c r="G2229" s="217">
        <f>VLOOKUP(C2229,Hoja2!$D$2:$N$5000,5,FALSE)</f>
        <v>44316</v>
      </c>
      <c r="H2229" s="218">
        <f>VLOOKUP(C2229,Hoja2!$D$2:$N$5000,6,FALSE)</f>
        <v>0.166884</v>
      </c>
      <c r="I2229" s="218">
        <f>VLOOKUP(C2229,Hoja2!$D$2:$N$5000,7,FALSE)</f>
        <v>0.24562200000000001</v>
      </c>
      <c r="J2229" s="218">
        <f>VLOOKUP(C2229,Hoja2!$D$2:$N$5000,8,FALSE)</f>
        <v>0.25491520000000001</v>
      </c>
      <c r="K2229" s="218">
        <f>VLOOKUP(C2229,Hoja2!$D$2:$N$5000,9,FALSE)</f>
        <v>0.20929800000000001</v>
      </c>
      <c r="L2229" s="218">
        <f>VLOOKUP(C2229,Hoja2!$D$2:$N$5000,10,FALSE)</f>
        <v>47.849853000000003</v>
      </c>
      <c r="M2229" s="218">
        <f>VLOOKUP(C2229,Hoja2!$D$2:$N$5000,11,FALSE)</f>
        <v>20.582127</v>
      </c>
    </row>
    <row r="2230" spans="1:13">
      <c r="A2230" s="529"/>
      <c r="B2230" s="529"/>
      <c r="C2230" s="401" t="s">
        <v>1648</v>
      </c>
      <c r="D2230" s="221" t="str">
        <f>VLOOKUP(C2230,Hoja2!$D$2:$N$5000,2,FALSE)</f>
        <v>Vidrios, cauchos y plásticos</v>
      </c>
      <c r="E2230" s="215">
        <f>VLOOKUP(C2230,Hoja2!$D$2:$N$5000,3,FALSE)</f>
        <v>6</v>
      </c>
      <c r="F2230" s="217">
        <f>VLOOKUP(C2230,Hoja2!$D$2:$N$5000,4,FALSE)</f>
        <v>42736</v>
      </c>
      <c r="G2230" s="217">
        <f>VLOOKUP(C2230,Hoja2!$D$2:$N$5000,5,FALSE)</f>
        <v>45688</v>
      </c>
      <c r="H2230" s="218">
        <f>VLOOKUP(C2230,Hoja2!$D$2:$N$5000,6,FALSE)</f>
        <v>0.21354000000000001</v>
      </c>
      <c r="I2230" s="218">
        <f>VLOOKUP(C2230,Hoja2!$D$2:$N$5000,7,FALSE)</f>
        <v>0.78632299999999999</v>
      </c>
      <c r="J2230" s="218">
        <f>VLOOKUP(C2230,Hoja2!$D$2:$N$5000,8,FALSE)</f>
        <v>1.4188000000000001</v>
      </c>
      <c r="K2230" s="218">
        <f>VLOOKUP(C2230,Hoja2!$D$2:$N$5000,9,FALSE)</f>
        <v>1.45994</v>
      </c>
      <c r="L2230" s="218">
        <f>VLOOKUP(C2230,Hoja2!$D$2:$N$5000,10,FALSE)</f>
        <v>852.58602299999995</v>
      </c>
      <c r="M2230" s="218">
        <f>VLOOKUP(C2230,Hoja2!$D$2:$N$5000,11,FALSE)</f>
        <v>16.654368999999999</v>
      </c>
    </row>
    <row r="2231" spans="1:13">
      <c r="A2231" s="529"/>
      <c r="B2231" s="529"/>
      <c r="C2231" s="401" t="s">
        <v>330</v>
      </c>
      <c r="D2231" s="221" t="str">
        <f>VLOOKUP(C2231,Hoja2!$D$2:$N$5000,2,FALSE)</f>
        <v>Otros</v>
      </c>
      <c r="E2231" s="215">
        <f>VLOOKUP(C2231,Hoja2!$D$2:$N$5000,3,FALSE)</f>
        <v>6</v>
      </c>
      <c r="F2231" s="217">
        <f>VLOOKUP(C2231,Hoja2!$D$2:$N$5000,4,FALSE)</f>
        <v>42736</v>
      </c>
      <c r="G2231" s="217">
        <f>VLOOKUP(C2231,Hoja2!$D$2:$N$5000,5,FALSE)</f>
        <v>44227</v>
      </c>
      <c r="H2231" s="218">
        <f>VLOOKUP(C2231,Hoja2!$D$2:$N$5000,6,FALSE)</f>
        <v>0.20430000000000001</v>
      </c>
      <c r="I2231" s="218">
        <f>VLOOKUP(C2231,Hoja2!$D$2:$N$5000,7,FALSE)</f>
        <v>0.45109500000000002</v>
      </c>
      <c r="J2231" s="218">
        <f>VLOOKUP(C2231,Hoja2!$D$2:$N$5000,8,FALSE)</f>
        <v>3.5407999999999999</v>
      </c>
      <c r="K2231" s="218">
        <f>VLOOKUP(C2231,Hoja2!$D$2:$N$5000,9,FALSE)</f>
        <v>3.3409460000000002</v>
      </c>
      <c r="L2231" s="218">
        <f>VLOOKUP(C2231,Hoja2!$D$2:$N$5000,10,FALSE)</f>
        <v>1220.634669</v>
      </c>
      <c r="M2231" s="218">
        <f>VLOOKUP(C2231,Hoja2!$D$2:$N$5000,11,FALSE)</f>
        <v>17.203233999999998</v>
      </c>
    </row>
    <row r="2232" spans="1:13">
      <c r="A2232" s="529"/>
      <c r="B2232" s="529"/>
      <c r="C2232" s="401" t="s">
        <v>1362</v>
      </c>
      <c r="D2232" s="221" t="str">
        <f>VLOOKUP(C2232,Hoja2!$D$2:$N$5000,2,FALSE)</f>
        <v>Hidrocarburos</v>
      </c>
      <c r="E2232" s="215">
        <f>VLOOKUP(C2232,Hoja2!$D$2:$N$5000,3,FALSE)</f>
        <v>6</v>
      </c>
      <c r="F2232" s="217">
        <f>VLOOKUP(C2232,Hoja2!$D$2:$N$5000,4,FALSE)</f>
        <v>42644</v>
      </c>
      <c r="G2232" s="217">
        <f>VLOOKUP(C2232,Hoja2!$D$2:$N$5000,5,FALSE)</f>
        <v>44500</v>
      </c>
      <c r="H2232" s="218">
        <f>VLOOKUP(C2232,Hoja2!$D$2:$N$5000,6,FALSE)</f>
        <v>0.25515199999999999</v>
      </c>
      <c r="I2232" s="218">
        <f>VLOOKUP(C2232,Hoja2!$D$2:$N$5000,7,FALSE)</f>
        <v>0.29490899999999998</v>
      </c>
      <c r="J2232" s="218">
        <f>VLOOKUP(C2232,Hoja2!$D$2:$N$5000,8,FALSE)</f>
        <v>1.42</v>
      </c>
      <c r="K2232" s="218">
        <f>VLOOKUP(C2232,Hoja2!$D$2:$N$5000,9,FALSE)</f>
        <v>1.267312</v>
      </c>
      <c r="L2232" s="218">
        <f>VLOOKUP(C2232,Hoja2!$D$2:$N$5000,10,FALSE)</f>
        <v>320.03126099999997</v>
      </c>
      <c r="M2232" s="218">
        <f>VLOOKUP(C2232,Hoja2!$D$2:$N$5000,11,FALSE)</f>
        <v>18.418983999999998</v>
      </c>
    </row>
    <row r="2233" spans="1:13">
      <c r="A2233" s="529"/>
      <c r="B2233" s="529"/>
      <c r="C2233" s="401" t="s">
        <v>7352</v>
      </c>
      <c r="D2233" s="221" t="str">
        <f>VLOOKUP(C2233,Hoja2!$D$2:$N$5000,2,FALSE)</f>
        <v>SALUD</v>
      </c>
      <c r="E2233" s="215">
        <f>VLOOKUP(C2233,Hoja2!$D$2:$N$5000,3,FALSE)</f>
        <v>6</v>
      </c>
      <c r="F2233" s="217">
        <f>VLOOKUP(C2233,Hoja2!$D$2:$N$5000,4,FALSE)</f>
        <v>44440</v>
      </c>
      <c r="G2233" s="217">
        <f>VLOOKUP(C2233,Hoja2!$D$2:$N$5000,5,FALSE)</f>
        <v>46387</v>
      </c>
      <c r="H2233" s="218">
        <f>VLOOKUP(C2233,Hoja2!$D$2:$N$5000,6,FALSE)</f>
        <v>0.20480699999999999</v>
      </c>
      <c r="I2233" s="218">
        <f>VLOOKUP(C2233,Hoja2!$D$2:$N$5000,7,FALSE)</f>
        <v>0.63335799999999998</v>
      </c>
      <c r="J2233" s="218">
        <f>VLOOKUP(C2233,Hoja2!$D$2:$N$5000,8,FALSE)</f>
        <v>0.4592</v>
      </c>
      <c r="K2233" s="218">
        <f>VLOOKUP(C2233,Hoja2!$D$2:$N$5000,9,FALSE)</f>
        <v>0.408306</v>
      </c>
      <c r="L2233" s="218">
        <f>VLOOKUP(C2233,Hoja2!$D$2:$N$5000,10,FALSE)</f>
        <v>222.263037</v>
      </c>
      <c r="M2233" s="218">
        <f>VLOOKUP(C2233,Hoja2!$D$2:$N$5000,11,FALSE)</f>
        <v>13.803266000000001</v>
      </c>
    </row>
    <row r="2234" spans="1:13">
      <c r="A2234" s="529"/>
      <c r="B2234" s="529"/>
      <c r="C2234" s="401" t="s">
        <v>3294</v>
      </c>
      <c r="D2234" s="221" t="str">
        <f>VLOOKUP(C2234,Hoja2!$D$2:$N$5000,2,FALSE)</f>
        <v>Otros</v>
      </c>
      <c r="E2234" s="215">
        <f>VLOOKUP(C2234,Hoja2!$D$2:$N$5000,3,FALSE)</f>
        <v>6</v>
      </c>
      <c r="F2234" s="217">
        <f>VLOOKUP(C2234,Hoja2!$D$2:$N$5000,4,FALSE)</f>
        <v>43374</v>
      </c>
      <c r="G2234" s="217">
        <f>VLOOKUP(C2234,Hoja2!$D$2:$N$5000,5,FALSE)</f>
        <v>44500</v>
      </c>
      <c r="H2234" s="218">
        <f>VLOOKUP(C2234,Hoja2!$D$2:$N$5000,6,FALSE)</f>
        <v>0.30944300000000002</v>
      </c>
      <c r="I2234" s="218">
        <f>VLOOKUP(C2234,Hoja2!$D$2:$N$5000,7,FALSE)</f>
        <v>0.23603299999999999</v>
      </c>
      <c r="J2234" s="218">
        <f>VLOOKUP(C2234,Hoja2!$D$2:$N$5000,8,FALSE)</f>
        <v>0.34520000000000001</v>
      </c>
      <c r="K2234" s="218">
        <f>VLOOKUP(C2234,Hoja2!$D$2:$N$5000,9,FALSE)</f>
        <v>0.308699</v>
      </c>
      <c r="L2234" s="218">
        <f>VLOOKUP(C2234,Hoja2!$D$2:$N$5000,10,FALSE)</f>
        <v>62.267333000000001</v>
      </c>
      <c r="M2234" s="218">
        <f>VLOOKUP(C2234,Hoja2!$D$2:$N$5000,11,FALSE)</f>
        <v>22.269072999999999</v>
      </c>
    </row>
    <row r="2235" spans="1:13">
      <c r="A2235" s="529"/>
      <c r="B2235" s="529"/>
      <c r="C2235" s="401" t="s">
        <v>2221</v>
      </c>
      <c r="D2235" s="221" t="str">
        <f>VLOOKUP(C2235,Hoja2!$D$2:$N$5000,2,FALSE)</f>
        <v>Hidrocarburos</v>
      </c>
      <c r="E2235" s="215">
        <f>VLOOKUP(C2235,Hoja2!$D$2:$N$5000,3,FALSE)</f>
        <v>6</v>
      </c>
      <c r="F2235" s="217">
        <f>VLOOKUP(C2235,Hoja2!$D$2:$N$5000,4,FALSE)</f>
        <v>42948</v>
      </c>
      <c r="G2235" s="217">
        <f>VLOOKUP(C2235,Hoja2!$D$2:$N$5000,5,FALSE)</f>
        <v>44439</v>
      </c>
      <c r="H2235" s="218">
        <f>VLOOKUP(C2235,Hoja2!$D$2:$N$5000,6,FALSE)</f>
        <v>0.26969300000000002</v>
      </c>
      <c r="I2235" s="218">
        <f>VLOOKUP(C2235,Hoja2!$D$2:$N$5000,7,FALSE)</f>
        <v>0.60016800000000003</v>
      </c>
      <c r="J2235" s="218">
        <f>VLOOKUP(C2235,Hoja2!$D$2:$N$5000,8,FALSE)</f>
        <v>1.2E-2</v>
      </c>
      <c r="K2235" s="218">
        <f>VLOOKUP(C2235,Hoja2!$D$2:$N$5000,9,FALSE)</f>
        <v>1.2348E-2</v>
      </c>
      <c r="L2235" s="218">
        <f>VLOOKUP(C2235,Hoja2!$D$2:$N$5000,10,FALSE)</f>
        <v>5.5038919999999996</v>
      </c>
      <c r="M2235" s="218">
        <f>VLOOKUP(C2235,Hoja2!$D$2:$N$5000,11,FALSE)</f>
        <v>16.261064999999999</v>
      </c>
    </row>
    <row r="2236" spans="1:13">
      <c r="A2236" s="529"/>
      <c r="B2236" s="529"/>
      <c r="C2236" s="401" t="s">
        <v>4765</v>
      </c>
      <c r="D2236" s="221" t="str">
        <f>VLOOKUP(C2236,Hoja2!$D$2:$N$5000,2,FALSE)</f>
        <v>Alimentos</v>
      </c>
      <c r="E2236" s="215">
        <f>VLOOKUP(C2236,Hoja2!$D$2:$N$5000,3,FALSE)</f>
        <v>6</v>
      </c>
      <c r="F2236" s="217">
        <f>VLOOKUP(C2236,Hoja2!$D$2:$N$5000,4,FALSE)</f>
        <v>43586</v>
      </c>
      <c r="G2236" s="217">
        <f>VLOOKUP(C2236,Hoja2!$D$2:$N$5000,5,FALSE)</f>
        <v>45077</v>
      </c>
      <c r="H2236" s="218">
        <f>VLOOKUP(C2236,Hoja2!$D$2:$N$5000,6,FALSE)</f>
        <v>0.19162199999999999</v>
      </c>
      <c r="I2236" s="218">
        <f>VLOOKUP(C2236,Hoja2!$D$2:$N$5000,7,FALSE)</f>
        <v>0.67265399999999997</v>
      </c>
      <c r="J2236" s="218">
        <f>VLOOKUP(C2236,Hoja2!$D$2:$N$5000,8,FALSE)</f>
        <v>1.3188</v>
      </c>
      <c r="K2236" s="218">
        <f>VLOOKUP(C2236,Hoja2!$D$2:$N$5000,9,FALSE)</f>
        <v>1.334403</v>
      </c>
      <c r="L2236" s="218">
        <f>VLOOKUP(C2236,Hoja2!$D$2:$N$5000,10,FALSE)</f>
        <v>677.93268699999999</v>
      </c>
      <c r="M2236" s="218">
        <f>VLOOKUP(C2236,Hoja2!$D$2:$N$5000,11,FALSE)</f>
        <v>20.111035999999999</v>
      </c>
    </row>
    <row r="2237" spans="1:13">
      <c r="A2237" s="529"/>
      <c r="B2237" s="529"/>
      <c r="C2237" s="401" t="s">
        <v>3020</v>
      </c>
      <c r="D2237" s="221" t="str">
        <f>VLOOKUP(C2237,Hoja2!$D$2:$N$5000,2,FALSE)</f>
        <v>Vidrios, cauchos y plásticos</v>
      </c>
      <c r="E2237" s="215">
        <f>VLOOKUP(C2237,Hoja2!$D$2:$N$5000,3,FALSE)</f>
        <v>6</v>
      </c>
      <c r="F2237" s="217">
        <f>VLOOKUP(C2237,Hoja2!$D$2:$N$5000,4,FALSE)</f>
        <v>43282</v>
      </c>
      <c r="G2237" s="217">
        <f>VLOOKUP(C2237,Hoja2!$D$2:$N$5000,5,FALSE)</f>
        <v>44408</v>
      </c>
      <c r="H2237" s="218">
        <f>VLOOKUP(C2237,Hoja2!$D$2:$N$5000,6,FALSE)</f>
        <v>0.20377899999999999</v>
      </c>
      <c r="I2237" s="218">
        <f>VLOOKUP(C2237,Hoja2!$D$2:$N$5000,7,FALSE)</f>
        <v>0.492365</v>
      </c>
      <c r="J2237" s="218">
        <f>VLOOKUP(C2237,Hoja2!$D$2:$N$5000,8,FALSE)</f>
        <v>0.74880000000000002</v>
      </c>
      <c r="K2237" s="218">
        <f>VLOOKUP(C2237,Hoja2!$D$2:$N$5000,9,FALSE)</f>
        <v>0.66555500000000001</v>
      </c>
      <c r="L2237" s="218">
        <f>VLOOKUP(C2237,Hoja2!$D$2:$N$5000,10,FALSE)</f>
        <v>281.75372099999998</v>
      </c>
      <c r="M2237" s="218">
        <f>VLOOKUP(C2237,Hoja2!$D$2:$N$5000,11,FALSE)</f>
        <v>17.844757999999999</v>
      </c>
    </row>
    <row r="2238" spans="1:13">
      <c r="A2238" s="529"/>
      <c r="B2238" s="529"/>
      <c r="C2238" s="401" t="s">
        <v>3282</v>
      </c>
      <c r="D2238" s="221" t="str">
        <f>VLOOKUP(C2238,Hoja2!$D$2:$N$5000,2,FALSE)</f>
        <v>Comercio</v>
      </c>
      <c r="E2238" s="215">
        <f>VLOOKUP(C2238,Hoja2!$D$2:$N$5000,3,FALSE)</f>
        <v>6</v>
      </c>
      <c r="F2238" s="217">
        <f>VLOOKUP(C2238,Hoja2!$D$2:$N$5000,4,FALSE)</f>
        <v>43374</v>
      </c>
      <c r="G2238" s="217">
        <f>VLOOKUP(C2238,Hoja2!$D$2:$N$5000,5,FALSE)</f>
        <v>44500</v>
      </c>
      <c r="H2238" s="218">
        <f>VLOOKUP(C2238,Hoja2!$D$2:$N$5000,6,FALSE)</f>
        <v>0.21961800000000001</v>
      </c>
      <c r="I2238" s="218">
        <f>VLOOKUP(C2238,Hoja2!$D$2:$N$5000,7,FALSE)</f>
        <v>0.47427799999999998</v>
      </c>
      <c r="J2238" s="218">
        <f>VLOOKUP(C2238,Hoja2!$D$2:$N$5000,8,FALSE)</f>
        <v>0.79159999999999997</v>
      </c>
      <c r="K2238" s="218">
        <f>VLOOKUP(C2238,Hoja2!$D$2:$N$5000,9,FALSE)</f>
        <v>0.80920300000000001</v>
      </c>
      <c r="L2238" s="218">
        <f>VLOOKUP(C2238,Hoja2!$D$2:$N$5000,10,FALSE)</f>
        <v>286.91618099999999</v>
      </c>
      <c r="M2238" s="218">
        <f>VLOOKUP(C2238,Hoja2!$D$2:$N$5000,11,FALSE)</f>
        <v>16.565950000000001</v>
      </c>
    </row>
    <row r="2239" spans="1:13">
      <c r="A2239" s="529"/>
      <c r="B2239" s="529"/>
      <c r="C2239" s="401" t="s">
        <v>3028</v>
      </c>
      <c r="D2239" s="221" t="str">
        <f>VLOOKUP(C2239,Hoja2!$D$2:$N$5000,2,FALSE)</f>
        <v>Vidrios, cauchos y plásticos</v>
      </c>
      <c r="E2239" s="215">
        <f>VLOOKUP(C2239,Hoja2!$D$2:$N$5000,3,FALSE)</f>
        <v>6</v>
      </c>
      <c r="F2239" s="217">
        <f>VLOOKUP(C2239,Hoja2!$D$2:$N$5000,4,FALSE)</f>
        <v>43282</v>
      </c>
      <c r="G2239" s="217">
        <f>VLOOKUP(C2239,Hoja2!$D$2:$N$5000,5,FALSE)</f>
        <v>44772</v>
      </c>
      <c r="H2239" s="218">
        <f>VLOOKUP(C2239,Hoja2!$D$2:$N$5000,6,FALSE)</f>
        <v>0.192549</v>
      </c>
      <c r="I2239" s="218">
        <f>VLOOKUP(C2239,Hoja2!$D$2:$N$5000,7,FALSE)</f>
        <v>0.65022800000000003</v>
      </c>
      <c r="J2239" s="218">
        <f>VLOOKUP(C2239,Hoja2!$D$2:$N$5000,8,FALSE)</f>
        <v>0.55600000000000005</v>
      </c>
      <c r="K2239" s="218">
        <f>VLOOKUP(C2239,Hoja2!$D$2:$N$5000,9,FALSE)</f>
        <v>0.561832</v>
      </c>
      <c r="L2239" s="218">
        <f>VLOOKUP(C2239,Hoja2!$D$2:$N$5000,10,FALSE)</f>
        <v>276.28444400000001</v>
      </c>
      <c r="M2239" s="218">
        <f>VLOOKUP(C2239,Hoja2!$D$2:$N$5000,11,FALSE)</f>
        <v>18.078379000000002</v>
      </c>
    </row>
    <row r="2240" spans="1:13">
      <c r="A2240" s="529"/>
      <c r="B2240" s="529"/>
      <c r="C2240" s="401" t="s">
        <v>4908</v>
      </c>
      <c r="D2240" s="221" t="str">
        <f>VLOOKUP(C2240,Hoja2!$D$2:$N$5000,2,FALSE)</f>
        <v>Industria Metalúrgica</v>
      </c>
      <c r="E2240" s="215">
        <f>VLOOKUP(C2240,Hoja2!$D$2:$N$5000,3,FALSE)</f>
        <v>6</v>
      </c>
      <c r="F2240" s="217">
        <f>VLOOKUP(C2240,Hoja2!$D$2:$N$5000,4,FALSE)</f>
        <v>43647</v>
      </c>
      <c r="G2240" s="217">
        <f>VLOOKUP(C2240,Hoja2!$D$2:$N$5000,5,FALSE)</f>
        <v>45138</v>
      </c>
      <c r="H2240" s="218">
        <f>VLOOKUP(C2240,Hoja2!$D$2:$N$5000,6,FALSE)</f>
        <v>0.22681000000000001</v>
      </c>
      <c r="I2240" s="218">
        <f>VLOOKUP(C2240,Hoja2!$D$2:$N$5000,7,FALSE)</f>
        <v>0.42631999999999998</v>
      </c>
      <c r="J2240" s="218">
        <f>VLOOKUP(C2240,Hoja2!$D$2:$N$5000,8,FALSE)</f>
        <v>0.20960000000000001</v>
      </c>
      <c r="K2240" s="218">
        <f>VLOOKUP(C2240,Hoja2!$D$2:$N$5000,9,FALSE)</f>
        <v>0.19550899999999999</v>
      </c>
      <c r="L2240" s="218">
        <f>VLOOKUP(C2240,Hoja2!$D$2:$N$5000,10,FALSE)</f>
        <v>68.287892999999997</v>
      </c>
      <c r="M2240" s="218">
        <f>VLOOKUP(C2240,Hoja2!$D$2:$N$5000,11,FALSE)</f>
        <v>19.901176</v>
      </c>
    </row>
    <row r="2241" spans="1:13">
      <c r="A2241" s="529"/>
      <c r="B2241" s="529"/>
      <c r="C2241" s="401" t="s">
        <v>1646</v>
      </c>
      <c r="D2241" s="221" t="str">
        <f>VLOOKUP(C2241,Hoja2!$D$2:$N$5000,2,FALSE)</f>
        <v>Alimentos</v>
      </c>
      <c r="E2241" s="215">
        <f>VLOOKUP(C2241,Hoja2!$D$2:$N$5000,3,FALSE)</f>
        <v>6</v>
      </c>
      <c r="F2241" s="217">
        <f>VLOOKUP(C2241,Hoja2!$D$2:$N$5000,4,FALSE)</f>
        <v>42736</v>
      </c>
      <c r="G2241" s="217">
        <f>VLOOKUP(C2241,Hoja2!$D$2:$N$5000,5,FALSE)</f>
        <v>44227</v>
      </c>
      <c r="H2241" s="218">
        <f>VLOOKUP(C2241,Hoja2!$D$2:$N$5000,6,FALSE)</f>
        <v>0.20991099999999999</v>
      </c>
      <c r="I2241" s="218">
        <f>VLOOKUP(C2241,Hoja2!$D$2:$N$5000,7,FALSE)</f>
        <v>0.68615800000000005</v>
      </c>
      <c r="J2241" s="218">
        <f>VLOOKUP(C2241,Hoja2!$D$2:$N$5000,8,FALSE)</f>
        <v>1.5284</v>
      </c>
      <c r="K2241" s="218">
        <f>VLOOKUP(C2241,Hoja2!$D$2:$N$5000,9,FALSE)</f>
        <v>1.4805200000000001</v>
      </c>
      <c r="L2241" s="218">
        <f>VLOOKUP(C2241,Hoja2!$D$2:$N$5000,10,FALSE)</f>
        <v>801.45117300000004</v>
      </c>
      <c r="M2241" s="218">
        <f>VLOOKUP(C2241,Hoja2!$D$2:$N$5000,11,FALSE)</f>
        <v>14.022714000000001</v>
      </c>
    </row>
    <row r="2242" spans="1:13">
      <c r="A2242" s="529"/>
      <c r="B2242" s="529"/>
      <c r="C2242" s="401" t="s">
        <v>3288</v>
      </c>
      <c r="D2242" s="221" t="str">
        <f>VLOOKUP(C2242,Hoja2!$D$2:$N$5000,2,FALSE)</f>
        <v>Químicos</v>
      </c>
      <c r="E2242" s="215">
        <f>VLOOKUP(C2242,Hoja2!$D$2:$N$5000,3,FALSE)</f>
        <v>6</v>
      </c>
      <c r="F2242" s="217">
        <f>VLOOKUP(C2242,Hoja2!$D$2:$N$5000,4,FALSE)</f>
        <v>43374</v>
      </c>
      <c r="G2242" s="217">
        <f>VLOOKUP(C2242,Hoja2!$D$2:$N$5000,5,FALSE)</f>
        <v>45747</v>
      </c>
      <c r="H2242" s="218">
        <f>VLOOKUP(C2242,Hoja2!$D$2:$N$5000,6,FALSE)</f>
        <v>0.163769</v>
      </c>
      <c r="I2242" s="218">
        <f>VLOOKUP(C2242,Hoja2!$D$2:$N$5000,7,FALSE)</f>
        <v>0.454569</v>
      </c>
      <c r="J2242" s="218">
        <f>VLOOKUP(C2242,Hoja2!$D$2:$N$5000,8,FALSE)</f>
        <v>0.17960000000000001</v>
      </c>
      <c r="K2242" s="218">
        <f>VLOOKUP(C2242,Hoja2!$D$2:$N$5000,9,FALSE)</f>
        <v>0.13994400000000001</v>
      </c>
      <c r="L2242" s="218">
        <f>VLOOKUP(C2242,Hoja2!$D$2:$N$5000,10,FALSE)</f>
        <v>62.391108000000003</v>
      </c>
      <c r="M2242" s="218">
        <f>VLOOKUP(C2242,Hoja2!$D$2:$N$5000,11,FALSE)</f>
        <v>18.330349999999999</v>
      </c>
    </row>
    <row r="2243" spans="1:13">
      <c r="A2243" s="529"/>
      <c r="B2243" s="529"/>
      <c r="C2243" s="401" t="s">
        <v>5122</v>
      </c>
      <c r="D2243" s="221" t="str">
        <f>VLOOKUP(C2243,Hoja2!$D$2:$N$5000,2,FALSE)</f>
        <v>Comercio</v>
      </c>
      <c r="E2243" s="215">
        <f>VLOOKUP(C2243,Hoja2!$D$2:$N$5000,3,FALSE)</f>
        <v>6</v>
      </c>
      <c r="F2243" s="217">
        <f>VLOOKUP(C2243,Hoja2!$D$2:$N$5000,4,FALSE)</f>
        <v>42705</v>
      </c>
      <c r="G2243" s="217">
        <f>VLOOKUP(C2243,Hoja2!$D$2:$N$5000,5,FALSE)</f>
        <v>44560</v>
      </c>
      <c r="H2243" s="218">
        <f>VLOOKUP(C2243,Hoja2!$D$2:$N$5000,6,FALSE)</f>
        <v>0.30313800000000002</v>
      </c>
      <c r="I2243" s="218">
        <f>VLOOKUP(C2243,Hoja2!$D$2:$N$5000,7,FALSE)</f>
        <v>0.52933200000000002</v>
      </c>
      <c r="J2243" s="218">
        <f>VLOOKUP(C2243,Hoja2!$D$2:$N$5000,8,FALSE)</f>
        <v>0.2928</v>
      </c>
      <c r="K2243" s="218">
        <f>VLOOKUP(C2243,Hoja2!$D$2:$N$5000,9,FALSE)</f>
        <v>0.29429300000000003</v>
      </c>
      <c r="L2243" s="218">
        <f>VLOOKUP(C2243,Hoja2!$D$2:$N$5000,10,FALSE)</f>
        <v>118.444671</v>
      </c>
      <c r="M2243" s="218">
        <f>VLOOKUP(C2243,Hoja2!$D$2:$N$5000,11,FALSE)</f>
        <v>14.348682999999999</v>
      </c>
    </row>
    <row r="2244" spans="1:13">
      <c r="A2244" s="529"/>
      <c r="B2244" s="529"/>
      <c r="C2244" s="401" t="s">
        <v>5123</v>
      </c>
      <c r="D2244" s="221" t="str">
        <f>VLOOKUP(C2244,Hoja2!$D$2:$N$5000,2,FALSE)</f>
        <v>Comercio</v>
      </c>
      <c r="E2244" s="215">
        <f>VLOOKUP(C2244,Hoja2!$D$2:$N$5000,3,FALSE)</f>
        <v>6</v>
      </c>
      <c r="F2244" s="217">
        <f>VLOOKUP(C2244,Hoja2!$D$2:$N$5000,4,FALSE)</f>
        <v>42705</v>
      </c>
      <c r="G2244" s="217">
        <f>VLOOKUP(C2244,Hoja2!$D$2:$N$5000,5,FALSE)</f>
        <v>44560</v>
      </c>
      <c r="H2244" s="218">
        <f>VLOOKUP(C2244,Hoja2!$D$2:$N$5000,6,FALSE)</f>
        <v>8.2013000000000003E-2</v>
      </c>
      <c r="I2244" s="218">
        <f>VLOOKUP(C2244,Hoja2!$D$2:$N$5000,7,FALSE)</f>
        <v>0.34195199999999998</v>
      </c>
      <c r="J2244" s="218">
        <f>VLOOKUP(C2244,Hoja2!$D$2:$N$5000,8,FALSE)</f>
        <v>0.1084</v>
      </c>
      <c r="K2244" s="218">
        <f>VLOOKUP(C2244,Hoja2!$D$2:$N$5000,9,FALSE)</f>
        <v>3.6631999999999998E-2</v>
      </c>
      <c r="L2244" s="218">
        <f>VLOOKUP(C2244,Hoja2!$D$2:$N$5000,10,FALSE)</f>
        <v>28.327639999999999</v>
      </c>
      <c r="M2244" s="218">
        <f>VLOOKUP(C2244,Hoja2!$D$2:$N$5000,11,FALSE)</f>
        <v>11.627578</v>
      </c>
    </row>
    <row r="2245" spans="1:13">
      <c r="A2245" s="529"/>
      <c r="B2245" s="529"/>
      <c r="C2245" s="401" t="s">
        <v>5119</v>
      </c>
      <c r="D2245" s="221" t="str">
        <f>VLOOKUP(C2245,Hoja2!$D$2:$N$5000,2,FALSE)</f>
        <v>Comercio</v>
      </c>
      <c r="E2245" s="215">
        <f>VLOOKUP(C2245,Hoja2!$D$2:$N$5000,3,FALSE)</f>
        <v>6</v>
      </c>
      <c r="F2245" s="217">
        <f>VLOOKUP(C2245,Hoja2!$D$2:$N$5000,4,FALSE)</f>
        <v>42705</v>
      </c>
      <c r="G2245" s="217">
        <f>VLOOKUP(C2245,Hoja2!$D$2:$N$5000,5,FALSE)</f>
        <v>44560</v>
      </c>
      <c r="H2245" s="218">
        <f>VLOOKUP(C2245,Hoja2!$D$2:$N$5000,6,FALSE)</f>
        <v>0.263625</v>
      </c>
      <c r="I2245" s="218">
        <f>VLOOKUP(C2245,Hoja2!$D$2:$N$5000,7,FALSE)</f>
        <v>0.66427599999999998</v>
      </c>
      <c r="J2245" s="218">
        <f>VLOOKUP(C2245,Hoja2!$D$2:$N$5000,8,FALSE)</f>
        <v>0.33360000000000001</v>
      </c>
      <c r="K2245" s="218">
        <f>VLOOKUP(C2245,Hoja2!$D$2:$N$5000,9,FALSE)</f>
        <v>0.34327299999999999</v>
      </c>
      <c r="L2245" s="218">
        <f>VLOOKUP(C2245,Hoja2!$D$2:$N$5000,10,FALSE)</f>
        <v>169.35220799999999</v>
      </c>
      <c r="M2245" s="218">
        <f>VLOOKUP(C2245,Hoja2!$D$2:$N$5000,11,FALSE)</f>
        <v>13.303469</v>
      </c>
    </row>
    <row r="2246" spans="1:13">
      <c r="A2246" s="529"/>
      <c r="B2246" s="529"/>
      <c r="C2246" s="401" t="s">
        <v>5121</v>
      </c>
      <c r="D2246" s="221" t="str">
        <f>VLOOKUP(C2246,Hoja2!$D$2:$N$5000,2,FALSE)</f>
        <v>Comercio</v>
      </c>
      <c r="E2246" s="215">
        <f>VLOOKUP(C2246,Hoja2!$D$2:$N$5000,3,FALSE)</f>
        <v>6</v>
      </c>
      <c r="F2246" s="217">
        <f>VLOOKUP(C2246,Hoja2!$D$2:$N$5000,4,FALSE)</f>
        <v>42705</v>
      </c>
      <c r="G2246" s="217">
        <f>VLOOKUP(C2246,Hoja2!$D$2:$N$5000,5,FALSE)</f>
        <v>44560</v>
      </c>
      <c r="H2246" s="218">
        <f>VLOOKUP(C2246,Hoja2!$D$2:$N$5000,6,FALSE)</f>
        <v>0.32119399999999998</v>
      </c>
      <c r="I2246" s="218">
        <f>VLOOKUP(C2246,Hoja2!$D$2:$N$5000,7,FALSE)</f>
        <v>0.55057199999999995</v>
      </c>
      <c r="J2246" s="218">
        <f>VLOOKUP(C2246,Hoja2!$D$2:$N$5000,8,FALSE)</f>
        <v>0.3644</v>
      </c>
      <c r="K2246" s="218">
        <f>VLOOKUP(C2246,Hoja2!$D$2:$N$5000,9,FALSE)</f>
        <v>0.36838100000000001</v>
      </c>
      <c r="L2246" s="218">
        <f>VLOOKUP(C2246,Hoja2!$D$2:$N$5000,10,FALSE)</f>
        <v>153.323609</v>
      </c>
      <c r="M2246" s="218">
        <f>VLOOKUP(C2246,Hoja2!$D$2:$N$5000,11,FALSE)</f>
        <v>14.161394</v>
      </c>
    </row>
    <row r="2247" spans="1:13">
      <c r="A2247" s="529"/>
      <c r="B2247" s="529"/>
      <c r="C2247" s="401" t="s">
        <v>5120</v>
      </c>
      <c r="D2247" s="221" t="str">
        <f>VLOOKUP(C2247,Hoja2!$D$2:$N$5000,2,FALSE)</f>
        <v>Comercio</v>
      </c>
      <c r="E2247" s="215">
        <f>VLOOKUP(C2247,Hoja2!$D$2:$N$5000,3,FALSE)</f>
        <v>6</v>
      </c>
      <c r="F2247" s="217">
        <f>VLOOKUP(C2247,Hoja2!$D$2:$N$5000,4,FALSE)</f>
        <v>42705</v>
      </c>
      <c r="G2247" s="217">
        <f>VLOOKUP(C2247,Hoja2!$D$2:$N$5000,5,FALSE)</f>
        <v>44560</v>
      </c>
      <c r="H2247" s="218">
        <f>VLOOKUP(C2247,Hoja2!$D$2:$N$5000,6,FALSE)</f>
        <v>0.27679700000000002</v>
      </c>
      <c r="I2247" s="218">
        <f>VLOOKUP(C2247,Hoja2!$D$2:$N$5000,7,FALSE)</f>
        <v>0.59470400000000001</v>
      </c>
      <c r="J2247" s="218">
        <f>VLOOKUP(C2247,Hoja2!$D$2:$N$5000,8,FALSE)</f>
        <v>0.1128</v>
      </c>
      <c r="K2247" s="218">
        <f>VLOOKUP(C2247,Hoja2!$D$2:$N$5000,9,FALSE)</f>
        <v>0.11607099999999999</v>
      </c>
      <c r="L2247" s="218">
        <f>VLOOKUP(C2247,Hoja2!$D$2:$N$5000,10,FALSE)</f>
        <v>51.265608999999998</v>
      </c>
      <c r="M2247" s="218">
        <f>VLOOKUP(C2247,Hoja2!$D$2:$N$5000,11,FALSE)</f>
        <v>13.845029</v>
      </c>
    </row>
    <row r="2248" spans="1:13">
      <c r="A2248" s="529"/>
      <c r="B2248" s="529"/>
      <c r="C2248" s="401" t="s">
        <v>1527</v>
      </c>
      <c r="D2248" s="221" t="str">
        <f>VLOOKUP(C2248,Hoja2!$D$2:$N$5000,2,FALSE)</f>
        <v>Otros</v>
      </c>
      <c r="E2248" s="215">
        <f>VLOOKUP(C2248,Hoja2!$D$2:$N$5000,3,FALSE)</f>
        <v>6</v>
      </c>
      <c r="F2248" s="217">
        <f>VLOOKUP(C2248,Hoja2!$D$2:$N$5000,4,FALSE)</f>
        <v>42705</v>
      </c>
      <c r="G2248" s="217">
        <f>VLOOKUP(C2248,Hoja2!$D$2:$N$5000,5,FALSE)</f>
        <v>45747</v>
      </c>
      <c r="H2248" s="218">
        <f>VLOOKUP(C2248,Hoja2!$D$2:$N$5000,6,FALSE)</f>
        <v>0.13333900000000001</v>
      </c>
      <c r="I2248" s="218">
        <f>VLOOKUP(C2248,Hoja2!$D$2:$N$5000,7,FALSE)</f>
        <v>0.37521399999999999</v>
      </c>
      <c r="J2248" s="218">
        <f>VLOOKUP(C2248,Hoja2!$D$2:$N$5000,8,FALSE)</f>
        <v>0.34399999999999997</v>
      </c>
      <c r="K2248" s="218">
        <f>VLOOKUP(C2248,Hoja2!$D$2:$N$5000,9,FALSE)</f>
        <v>0.153115</v>
      </c>
      <c r="L2248" s="218">
        <f>VLOOKUP(C2248,Hoja2!$D$2:$N$5000,10,FALSE)</f>
        <v>98.640293</v>
      </c>
      <c r="M2248" s="218">
        <f>VLOOKUP(C2248,Hoja2!$D$2:$N$5000,11,FALSE)</f>
        <v>15.402915999999999</v>
      </c>
    </row>
    <row r="2249" spans="1:13">
      <c r="A2249" s="529"/>
      <c r="B2249" s="529"/>
      <c r="C2249" s="401" t="s">
        <v>3024</v>
      </c>
      <c r="D2249" s="221" t="str">
        <f>VLOOKUP(C2249,Hoja2!$D$2:$N$5000,2,FALSE)</f>
        <v>Agroindustria</v>
      </c>
      <c r="E2249" s="215">
        <f>VLOOKUP(C2249,Hoja2!$D$2:$N$5000,3,FALSE)</f>
        <v>6</v>
      </c>
      <c r="F2249" s="217">
        <f>VLOOKUP(C2249,Hoja2!$D$2:$N$5000,4,FALSE)</f>
        <v>43282</v>
      </c>
      <c r="G2249" s="217">
        <f>VLOOKUP(C2249,Hoja2!$D$2:$N$5000,5,FALSE)</f>
        <v>44408</v>
      </c>
      <c r="H2249" s="218">
        <f>VLOOKUP(C2249,Hoja2!$D$2:$N$5000,6,FALSE)</f>
        <v>0.145569</v>
      </c>
      <c r="I2249" s="218">
        <f>VLOOKUP(C2249,Hoja2!$D$2:$N$5000,7,FALSE)</f>
        <v>0.44759300000000002</v>
      </c>
      <c r="J2249" s="218">
        <f>VLOOKUP(C2249,Hoja2!$D$2:$N$5000,8,FALSE)</f>
        <v>0.40679999999999999</v>
      </c>
      <c r="K2249" s="218">
        <f>VLOOKUP(C2249,Hoja2!$D$2:$N$5000,9,FALSE)</f>
        <v>0.24449000000000001</v>
      </c>
      <c r="L2249" s="218">
        <f>VLOOKUP(C2249,Hoja2!$D$2:$N$5000,10,FALSE)</f>
        <v>139.149261</v>
      </c>
      <c r="M2249" s="218">
        <f>VLOOKUP(C2249,Hoja2!$D$2:$N$5000,11,FALSE)</f>
        <v>13.777379</v>
      </c>
    </row>
    <row r="2250" spans="1:13">
      <c r="A2250" s="529"/>
      <c r="B2250" s="529"/>
      <c r="C2250" s="401" t="s">
        <v>868</v>
      </c>
      <c r="D2250" s="221" t="str">
        <f>VLOOKUP(C2250,Hoja2!$D$2:$N$5000,2,FALSE)</f>
        <v>Pesquería</v>
      </c>
      <c r="E2250" s="215">
        <f>VLOOKUP(C2250,Hoja2!$D$2:$N$5000,3,FALSE)</f>
        <v>6</v>
      </c>
      <c r="F2250" s="217">
        <f>VLOOKUP(C2250,Hoja2!$D$2:$N$5000,4,FALSE)</f>
        <v>42552</v>
      </c>
      <c r="G2250" s="217">
        <f>VLOOKUP(C2250,Hoja2!$D$2:$N$5000,5,FALSE)</f>
        <v>44042</v>
      </c>
      <c r="H2250" s="218">
        <f>VLOOKUP(C2250,Hoja2!$D$2:$N$5000,6,FALSE)</f>
        <v>0.18732799999999999</v>
      </c>
      <c r="I2250" s="218">
        <f>VLOOKUP(C2250,Hoja2!$D$2:$N$5000,7,FALSE)</f>
        <v>0.40762300000000001</v>
      </c>
      <c r="J2250" s="218">
        <f>VLOOKUP(C2250,Hoja2!$D$2:$N$5000,8,FALSE)</f>
        <v>0.6956</v>
      </c>
      <c r="K2250" s="218">
        <f>VLOOKUP(C2250,Hoja2!$D$2:$N$5000,9,FALSE)</f>
        <v>0.69354400000000005</v>
      </c>
      <c r="L2250" s="218">
        <f>VLOOKUP(C2250,Hoja2!$D$2:$N$5000,10,FALSE)</f>
        <v>216.68765400000001</v>
      </c>
      <c r="M2250" s="218">
        <f>VLOOKUP(C2250,Hoja2!$D$2:$N$5000,11,FALSE)</f>
        <v>18.398308</v>
      </c>
    </row>
    <row r="2251" spans="1:13">
      <c r="A2251" s="529"/>
      <c r="B2251" s="529"/>
      <c r="C2251" s="401" t="s">
        <v>1360</v>
      </c>
      <c r="D2251" s="221" t="str">
        <f>VLOOKUP(C2251,Hoja2!$D$2:$N$5000,2,FALSE)</f>
        <v>Otros</v>
      </c>
      <c r="E2251" s="215">
        <f>VLOOKUP(C2251,Hoja2!$D$2:$N$5000,3,FALSE)</f>
        <v>6</v>
      </c>
      <c r="F2251" s="217">
        <f>VLOOKUP(C2251,Hoja2!$D$2:$N$5000,4,FALSE)</f>
        <v>42644</v>
      </c>
      <c r="G2251" s="217">
        <f>VLOOKUP(C2251,Hoja2!$D$2:$N$5000,5,FALSE)</f>
        <v>45900</v>
      </c>
      <c r="H2251" s="218">
        <f>VLOOKUP(C2251,Hoja2!$D$2:$N$5000,6,FALSE)</f>
        <v>0.12943299999999999</v>
      </c>
      <c r="I2251" s="218">
        <f>VLOOKUP(C2251,Hoja2!$D$2:$N$5000,7,FALSE)</f>
        <v>0.34028000000000003</v>
      </c>
      <c r="J2251" s="218">
        <f>VLOOKUP(C2251,Hoja2!$D$2:$N$5000,8,FALSE)</f>
        <v>0.61240000000000006</v>
      </c>
      <c r="K2251" s="218">
        <f>VLOOKUP(C2251,Hoja2!$D$2:$N$5000,9,FALSE)</f>
        <v>0.22802600000000001</v>
      </c>
      <c r="L2251" s="218">
        <f>VLOOKUP(C2251,Hoja2!$D$2:$N$5000,10,FALSE)</f>
        <v>159.25316100000001</v>
      </c>
      <c r="M2251" s="218">
        <f>VLOOKUP(C2251,Hoja2!$D$2:$N$5000,11,FALSE)</f>
        <v>15.171882999999999</v>
      </c>
    </row>
    <row r="2252" spans="1:13">
      <c r="A2252" s="529"/>
      <c r="B2252" s="529"/>
      <c r="C2252" s="401" t="s">
        <v>1365</v>
      </c>
      <c r="D2252" s="221" t="str">
        <f>VLOOKUP(C2252,Hoja2!$D$2:$N$5000,2,FALSE)</f>
        <v>Comercio</v>
      </c>
      <c r="E2252" s="215">
        <f>VLOOKUP(C2252,Hoja2!$D$2:$N$5000,3,FALSE)</f>
        <v>6</v>
      </c>
      <c r="F2252" s="217">
        <f>VLOOKUP(C2252,Hoja2!$D$2:$N$5000,4,FALSE)</f>
        <v>42644</v>
      </c>
      <c r="G2252" s="217">
        <f>VLOOKUP(C2252,Hoja2!$D$2:$N$5000,5,FALSE)</f>
        <v>44500</v>
      </c>
      <c r="H2252" s="218">
        <f>VLOOKUP(C2252,Hoja2!$D$2:$N$5000,6,FALSE)</f>
        <v>0.240449</v>
      </c>
      <c r="I2252" s="218">
        <f>VLOOKUP(C2252,Hoja2!$D$2:$N$5000,7,FALSE)</f>
        <v>0.51879200000000003</v>
      </c>
      <c r="J2252" s="218">
        <f>VLOOKUP(C2252,Hoja2!$D$2:$N$5000,8,FALSE)</f>
        <v>0.14080000000000001</v>
      </c>
      <c r="K2252" s="218">
        <f>VLOOKUP(C2252,Hoja2!$D$2:$N$5000,9,FALSE)</f>
        <v>0.13294600000000001</v>
      </c>
      <c r="L2252" s="218">
        <f>VLOOKUP(C2252,Hoja2!$D$2:$N$5000,10,FALSE)</f>
        <v>55.822859999999999</v>
      </c>
      <c r="M2252" s="218">
        <f>VLOOKUP(C2252,Hoja2!$D$2:$N$5000,11,FALSE)</f>
        <v>14.814279000000001</v>
      </c>
    </row>
    <row r="2253" spans="1:13">
      <c r="A2253" s="529"/>
      <c r="B2253" s="529"/>
      <c r="C2253" s="401" t="s">
        <v>3685</v>
      </c>
      <c r="D2253" s="221" t="str">
        <f>VLOOKUP(C2253,Hoja2!$D$2:$N$5000,2,FALSE)</f>
        <v>Pesquería</v>
      </c>
      <c r="E2253" s="215">
        <f>VLOOKUP(C2253,Hoja2!$D$2:$N$5000,3,FALSE)</f>
        <v>6</v>
      </c>
      <c r="F2253" s="217">
        <f>VLOOKUP(C2253,Hoja2!$D$2:$N$5000,4,FALSE)</f>
        <v>43525</v>
      </c>
      <c r="G2253" s="217">
        <f>VLOOKUP(C2253,Hoja2!$D$2:$N$5000,5,FALSE)</f>
        <v>44286</v>
      </c>
      <c r="H2253" s="218">
        <f>VLOOKUP(C2253,Hoja2!$D$2:$N$5000,6,FALSE)</f>
        <v>0.21407399999999999</v>
      </c>
      <c r="I2253" s="218">
        <f>VLOOKUP(C2253,Hoja2!$D$2:$N$5000,7,FALSE)</f>
        <v>0.38350899999999999</v>
      </c>
      <c r="J2253" s="218">
        <f>VLOOKUP(C2253,Hoja2!$D$2:$N$5000,8,FALSE)</f>
        <v>0.60760000000000003</v>
      </c>
      <c r="K2253" s="218">
        <f>VLOOKUP(C2253,Hoja2!$D$2:$N$5000,9,FALSE)</f>
        <v>0.61657499999999998</v>
      </c>
      <c r="L2253" s="218">
        <f>VLOOKUP(C2253,Hoja2!$D$2:$N$5000,10,FALSE)</f>
        <v>178.07772</v>
      </c>
      <c r="M2253" s="218">
        <f>VLOOKUP(C2253,Hoja2!$D$2:$N$5000,11,FALSE)</f>
        <v>20.219714</v>
      </c>
    </row>
    <row r="2254" spans="1:13">
      <c r="A2254" s="529"/>
      <c r="B2254" s="529"/>
      <c r="C2254" s="401" t="s">
        <v>3133</v>
      </c>
      <c r="D2254" s="221" t="str">
        <f>VLOOKUP(C2254,Hoja2!$D$2:$N$5000,2,FALSE)</f>
        <v>Alimentos</v>
      </c>
      <c r="E2254" s="215">
        <f>VLOOKUP(C2254,Hoja2!$D$2:$N$5000,3,FALSE)</f>
        <v>6</v>
      </c>
      <c r="F2254" s="217">
        <f>VLOOKUP(C2254,Hoja2!$D$2:$N$5000,4,FALSE)</f>
        <v>43313</v>
      </c>
      <c r="G2254" s="217">
        <f>VLOOKUP(C2254,Hoja2!$D$2:$N$5000,5,FALSE)</f>
        <v>44439</v>
      </c>
      <c r="H2254" s="218">
        <f>VLOOKUP(C2254,Hoja2!$D$2:$N$5000,6,FALSE)</f>
        <v>0.22881599999999999</v>
      </c>
      <c r="I2254" s="218">
        <f>VLOOKUP(C2254,Hoja2!$D$2:$N$5000,7,FALSE)</f>
        <v>0.66571899999999995</v>
      </c>
      <c r="J2254" s="218">
        <f>VLOOKUP(C2254,Hoja2!$D$2:$N$5000,8,FALSE)</f>
        <v>0.4728</v>
      </c>
      <c r="K2254" s="218">
        <f>VLOOKUP(C2254,Hoja2!$D$2:$N$5000,9,FALSE)</f>
        <v>0.454405</v>
      </c>
      <c r="L2254" s="218">
        <f>VLOOKUP(C2254,Hoja2!$D$2:$N$5000,10,FALSE)</f>
        <v>240.53836699999999</v>
      </c>
      <c r="M2254" s="218">
        <f>VLOOKUP(C2254,Hoja2!$D$2:$N$5000,11,FALSE)</f>
        <v>15.882652999999999</v>
      </c>
    </row>
    <row r="2255" spans="1:13">
      <c r="A2255" s="529"/>
      <c r="B2255" s="529"/>
      <c r="C2255" s="401" t="s">
        <v>3135</v>
      </c>
      <c r="D2255" s="221" t="str">
        <f>VLOOKUP(C2255,Hoja2!$D$2:$N$5000,2,FALSE)</f>
        <v>Alimentos</v>
      </c>
      <c r="E2255" s="215">
        <f>VLOOKUP(C2255,Hoja2!$D$2:$N$5000,3,FALSE)</f>
        <v>6</v>
      </c>
      <c r="F2255" s="217">
        <f>VLOOKUP(C2255,Hoja2!$D$2:$N$5000,4,FALSE)</f>
        <v>43313</v>
      </c>
      <c r="G2255" s="217">
        <f>VLOOKUP(C2255,Hoja2!$D$2:$N$5000,5,FALSE)</f>
        <v>44439</v>
      </c>
      <c r="H2255" s="218">
        <f>VLOOKUP(C2255,Hoja2!$D$2:$N$5000,6,FALSE)</f>
        <v>0.230684</v>
      </c>
      <c r="I2255" s="218">
        <f>VLOOKUP(C2255,Hoja2!$D$2:$N$5000,7,FALSE)</f>
        <v>0.81328299999999998</v>
      </c>
      <c r="J2255" s="218">
        <f>VLOOKUP(C2255,Hoja2!$D$2:$N$5000,8,FALSE)</f>
        <v>3.5999999999999999E-3</v>
      </c>
      <c r="K2255" s="218">
        <f>VLOOKUP(C2255,Hoja2!$D$2:$N$5000,9,FALSE)</f>
        <v>3.7039999999999998E-3</v>
      </c>
      <c r="L2255" s="218">
        <f>VLOOKUP(C2255,Hoja2!$D$2:$N$5000,10,FALSE)</f>
        <v>2.2374869999999998</v>
      </c>
      <c r="M2255" s="218">
        <f>VLOOKUP(C2255,Hoja2!$D$2:$N$5000,11,FALSE)</f>
        <v>15.346232000000001</v>
      </c>
    </row>
    <row r="2256" spans="1:13">
      <c r="A2256" s="529"/>
      <c r="B2256" s="529"/>
      <c r="C2256" s="401" t="s">
        <v>621</v>
      </c>
      <c r="D2256" s="221" t="str">
        <f>VLOOKUP(C2256,Hoja2!$D$2:$N$5000,2,FALSE)</f>
        <v>Alimentos</v>
      </c>
      <c r="E2256" s="215">
        <f>VLOOKUP(C2256,Hoja2!$D$2:$N$5000,3,FALSE)</f>
        <v>6</v>
      </c>
      <c r="F2256" s="217">
        <f>VLOOKUP(C2256,Hoja2!$D$2:$N$5000,4,FALSE)</f>
        <v>42438</v>
      </c>
      <c r="G2256" s="217">
        <f>VLOOKUP(C2256,Hoja2!$D$2:$N$5000,5,FALSE)</f>
        <v>45747</v>
      </c>
      <c r="H2256" s="218">
        <f>VLOOKUP(C2256,Hoja2!$D$2:$N$5000,6,FALSE)</f>
        <v>0.217137</v>
      </c>
      <c r="I2256" s="218">
        <f>VLOOKUP(C2256,Hoja2!$D$2:$N$5000,7,FALSE)</f>
        <v>0.46631899999999998</v>
      </c>
      <c r="J2256" s="218">
        <f>VLOOKUP(C2256,Hoja2!$D$2:$N$5000,8,FALSE)</f>
        <v>1.7496</v>
      </c>
      <c r="K2256" s="218">
        <f>VLOOKUP(C2256,Hoja2!$D$2:$N$5000,9,FALSE)</f>
        <v>1.6570959999999999</v>
      </c>
      <c r="L2256" s="218">
        <f>VLOOKUP(C2256,Hoja2!$D$2:$N$5000,10,FALSE)</f>
        <v>623.50215700000001</v>
      </c>
      <c r="M2256" s="218">
        <f>VLOOKUP(C2256,Hoja2!$D$2:$N$5000,11,FALSE)</f>
        <v>17.256292999999999</v>
      </c>
    </row>
    <row r="2257" spans="1:13">
      <c r="A2257" s="529"/>
      <c r="B2257" s="529"/>
      <c r="C2257" s="401" t="s">
        <v>2646</v>
      </c>
      <c r="D2257" s="221" t="str">
        <f>VLOOKUP(C2257,Hoja2!$D$2:$N$5000,2,FALSE)</f>
        <v>Agroindustria</v>
      </c>
      <c r="E2257" s="215">
        <f>VLOOKUP(C2257,Hoja2!$D$2:$N$5000,3,FALSE)</f>
        <v>6</v>
      </c>
      <c r="F2257" s="217">
        <f>VLOOKUP(C2257,Hoja2!$D$2:$N$5000,4,FALSE)</f>
        <v>43101</v>
      </c>
      <c r="G2257" s="217">
        <f>VLOOKUP(C2257,Hoja2!$D$2:$N$5000,5,FALSE)</f>
        <v>44227</v>
      </c>
      <c r="H2257" s="218">
        <f>VLOOKUP(C2257,Hoja2!$D$2:$N$5000,6,FALSE)</f>
        <v>3.9205999999999998E-2</v>
      </c>
      <c r="I2257" s="218">
        <f>VLOOKUP(C2257,Hoja2!$D$2:$N$5000,7,FALSE)</f>
        <v>0.23947199999999999</v>
      </c>
      <c r="J2257" s="218">
        <f>VLOOKUP(C2257,Hoja2!$D$2:$N$5000,8,FALSE)</f>
        <v>0.44519999999999998</v>
      </c>
      <c r="K2257" s="218">
        <f>VLOOKUP(C2257,Hoja2!$D$2:$N$5000,9,FALSE)</f>
        <v>2.2432000000000001E-2</v>
      </c>
      <c r="L2257" s="218">
        <f>VLOOKUP(C2257,Hoja2!$D$2:$N$5000,10,FALSE)</f>
        <v>81.475541000000007</v>
      </c>
      <c r="M2257" s="218">
        <f>VLOOKUP(C2257,Hoja2!$D$2:$N$5000,11,FALSE)</f>
        <v>11.004884000000001</v>
      </c>
    </row>
    <row r="2258" spans="1:13" s="196" customFormat="1">
      <c r="A2258" s="529"/>
      <c r="B2258" s="529"/>
      <c r="C2258" s="401" t="s">
        <v>2138</v>
      </c>
      <c r="D2258" s="221" t="str">
        <f>VLOOKUP(C2258,Hoja2!$D$2:$N$5000,2,FALSE)</f>
        <v>Otros</v>
      </c>
      <c r="E2258" s="215">
        <f>VLOOKUP(C2258,Hoja2!$D$2:$N$5000,3,FALSE)</f>
        <v>6</v>
      </c>
      <c r="F2258" s="217">
        <f>VLOOKUP(C2258,Hoja2!$D$2:$N$5000,4,FALSE)</f>
        <v>42917</v>
      </c>
      <c r="G2258" s="217">
        <f>VLOOKUP(C2258,Hoja2!$D$2:$N$5000,5,FALSE)</f>
        <v>44408</v>
      </c>
      <c r="H2258" s="218">
        <f>VLOOKUP(C2258,Hoja2!$D$2:$N$5000,6,FALSE)</f>
        <v>0.15551400000000001</v>
      </c>
      <c r="I2258" s="218">
        <f>VLOOKUP(C2258,Hoja2!$D$2:$N$5000,7,FALSE)</f>
        <v>0.31354599999999999</v>
      </c>
      <c r="J2258" s="218">
        <f>VLOOKUP(C2258,Hoja2!$D$2:$N$5000,8,FALSE)</f>
        <v>0.17760000000000001</v>
      </c>
      <c r="K2258" s="218">
        <f>VLOOKUP(C2258,Hoja2!$D$2:$N$5000,9,FALSE)</f>
        <v>0.107839</v>
      </c>
      <c r="L2258" s="218">
        <f>VLOOKUP(C2258,Hoja2!$D$2:$N$5000,10,FALSE)</f>
        <v>42.556016999999997</v>
      </c>
      <c r="M2258" s="218">
        <f>VLOOKUP(C2258,Hoja2!$D$2:$N$5000,11,FALSE)</f>
        <v>16.934308999999999</v>
      </c>
    </row>
    <row r="2259" spans="1:13">
      <c r="A2259" s="529"/>
      <c r="B2259" s="529"/>
      <c r="C2259" s="401" t="s">
        <v>2140</v>
      </c>
      <c r="D2259" s="221" t="str">
        <f>VLOOKUP(C2259,Hoja2!$D$2:$N$5000,2,FALSE)</f>
        <v>Otros</v>
      </c>
      <c r="E2259" s="215">
        <f>VLOOKUP(C2259,Hoja2!$D$2:$N$5000,3,FALSE)</f>
        <v>6</v>
      </c>
      <c r="F2259" s="217">
        <f>VLOOKUP(C2259,Hoja2!$D$2:$N$5000,4,FALSE)</f>
        <v>42917</v>
      </c>
      <c r="G2259" s="217">
        <f>VLOOKUP(C2259,Hoja2!$D$2:$N$5000,5,FALSE)</f>
        <v>44408</v>
      </c>
      <c r="H2259" s="218">
        <f>VLOOKUP(C2259,Hoja2!$D$2:$N$5000,6,FALSE)</f>
        <v>0.20976900000000001</v>
      </c>
      <c r="I2259" s="218">
        <f>VLOOKUP(C2259,Hoja2!$D$2:$N$5000,7,FALSE)</f>
        <v>0.77065600000000001</v>
      </c>
      <c r="J2259" s="218">
        <f>VLOOKUP(C2259,Hoja2!$D$2:$N$5000,8,FALSE)</f>
        <v>0.22439999999999999</v>
      </c>
      <c r="K2259" s="218">
        <f>VLOOKUP(C2259,Hoja2!$D$2:$N$5000,9,FALSE)</f>
        <v>0.21197299999999999</v>
      </c>
      <c r="L2259" s="218">
        <f>VLOOKUP(C2259,Hoja2!$D$2:$N$5000,10,FALSE)</f>
        <v>132.159873</v>
      </c>
      <c r="M2259" s="218">
        <f>VLOOKUP(C2259,Hoja2!$D$2:$N$5000,11,FALSE)</f>
        <v>14.810085000000001</v>
      </c>
    </row>
    <row r="2260" spans="1:13">
      <c r="A2260" s="529"/>
      <c r="B2260" s="529"/>
      <c r="C2260" s="401" t="s">
        <v>3011</v>
      </c>
      <c r="D2260" s="221" t="str">
        <f>VLOOKUP(C2260,Hoja2!$D$2:$N$5000,2,FALSE)</f>
        <v>Otros</v>
      </c>
      <c r="E2260" s="215">
        <f>VLOOKUP(C2260,Hoja2!$D$2:$N$5000,3,FALSE)</f>
        <v>6</v>
      </c>
      <c r="F2260" s="217">
        <f>VLOOKUP(C2260,Hoja2!$D$2:$N$5000,4,FALSE)</f>
        <v>42917</v>
      </c>
      <c r="G2260" s="217">
        <f>VLOOKUP(C2260,Hoja2!$D$2:$N$5000,5,FALSE)</f>
        <v>44408</v>
      </c>
      <c r="H2260" s="218">
        <f>VLOOKUP(C2260,Hoja2!$D$2:$N$5000,6,FALSE)</f>
        <v>0.206652</v>
      </c>
      <c r="I2260" s="218">
        <f>VLOOKUP(C2260,Hoja2!$D$2:$N$5000,7,FALSE)</f>
        <v>0.69990699999999995</v>
      </c>
      <c r="J2260" s="218">
        <f>VLOOKUP(C2260,Hoja2!$D$2:$N$5000,8,FALSE)</f>
        <v>0.19919999999999999</v>
      </c>
      <c r="K2260" s="218">
        <f>VLOOKUP(C2260,Hoja2!$D$2:$N$5000,9,FALSE)</f>
        <v>0.17945700000000001</v>
      </c>
      <c r="L2260" s="218">
        <f>VLOOKUP(C2260,Hoja2!$D$2:$N$5000,10,FALSE)</f>
        <v>106.548177</v>
      </c>
      <c r="M2260" s="218">
        <f>VLOOKUP(C2260,Hoja2!$D$2:$N$5000,11,FALSE)</f>
        <v>14.993625</v>
      </c>
    </row>
    <row r="2261" spans="1:13">
      <c r="A2261" s="529"/>
      <c r="B2261" s="529"/>
      <c r="C2261" s="401" t="s">
        <v>3012</v>
      </c>
      <c r="D2261" s="221" t="str">
        <f>VLOOKUP(C2261,Hoja2!$D$2:$N$5000,2,FALSE)</f>
        <v>Otros</v>
      </c>
      <c r="E2261" s="215">
        <f>VLOOKUP(C2261,Hoja2!$D$2:$N$5000,3,FALSE)</f>
        <v>6</v>
      </c>
      <c r="F2261" s="217">
        <f>VLOOKUP(C2261,Hoja2!$D$2:$N$5000,4,FALSE)</f>
        <v>42917</v>
      </c>
      <c r="G2261" s="217">
        <f>VLOOKUP(C2261,Hoja2!$D$2:$N$5000,5,FALSE)</f>
        <v>44408</v>
      </c>
      <c r="H2261" s="218">
        <f>VLOOKUP(C2261,Hoja2!$D$2:$N$5000,6,FALSE)</f>
        <v>0.20122599999999999</v>
      </c>
      <c r="I2261" s="218">
        <f>VLOOKUP(C2261,Hoja2!$D$2:$N$5000,7,FALSE)</f>
        <v>0.63522100000000004</v>
      </c>
      <c r="J2261" s="218">
        <f>VLOOKUP(C2261,Hoja2!$D$2:$N$5000,8,FALSE)</f>
        <v>4.2799999999999998E-2</v>
      </c>
      <c r="K2261" s="218">
        <f>VLOOKUP(C2261,Hoja2!$D$2:$N$5000,9,FALSE)</f>
        <v>4.1570999999999997E-2</v>
      </c>
      <c r="L2261" s="218">
        <f>VLOOKUP(C2261,Hoja2!$D$2:$N$5000,10,FALSE)</f>
        <v>20.777108999999999</v>
      </c>
      <c r="M2261" s="218">
        <f>VLOOKUP(C2261,Hoja2!$D$2:$N$5000,11,FALSE)</f>
        <v>15.716502999999999</v>
      </c>
    </row>
    <row r="2262" spans="1:13">
      <c r="A2262" s="529"/>
      <c r="B2262" s="529"/>
      <c r="C2262" s="401" t="s">
        <v>370</v>
      </c>
      <c r="D2262" s="221" t="str">
        <f>VLOOKUP(C2262,Hoja2!$D$2:$N$5000,2,FALSE)</f>
        <v>Otros</v>
      </c>
      <c r="E2262" s="215">
        <f>VLOOKUP(C2262,Hoja2!$D$2:$N$5000,3,FALSE)</f>
        <v>6</v>
      </c>
      <c r="F2262" s="217">
        <f>VLOOKUP(C2262,Hoja2!$D$2:$N$5000,4,FALSE)</f>
        <v>42401</v>
      </c>
      <c r="G2262" s="217">
        <f>VLOOKUP(C2262,Hoja2!$D$2:$N$5000,5,FALSE)</f>
        <v>45716</v>
      </c>
      <c r="H2262" s="218">
        <f>VLOOKUP(C2262,Hoja2!$D$2:$N$5000,6,FALSE)</f>
        <v>0.20393500000000001</v>
      </c>
      <c r="I2262" s="218">
        <f>VLOOKUP(C2262,Hoja2!$D$2:$N$5000,7,FALSE)</f>
        <v>0.48719699999999999</v>
      </c>
      <c r="J2262" s="218">
        <f>VLOOKUP(C2262,Hoja2!$D$2:$N$5000,8,FALSE)</f>
        <v>0.85560000000000003</v>
      </c>
      <c r="K2262" s="218">
        <f>VLOOKUP(C2262,Hoja2!$D$2:$N$5000,9,FALSE)</f>
        <v>0.709596</v>
      </c>
      <c r="L2262" s="218">
        <f>VLOOKUP(C2262,Hoja2!$D$2:$N$5000,10,FALSE)</f>
        <v>318.560044</v>
      </c>
      <c r="M2262" s="218">
        <f>VLOOKUP(C2262,Hoja2!$D$2:$N$5000,11,FALSE)</f>
        <v>16.847645</v>
      </c>
    </row>
    <row r="2263" spans="1:13">
      <c r="A2263" s="529"/>
      <c r="B2263" s="529"/>
      <c r="C2263" s="401" t="s">
        <v>736</v>
      </c>
      <c r="D2263" s="221" t="str">
        <f>VLOOKUP(C2263,Hoja2!$D$2:$N$5000,2,FALSE)</f>
        <v>Comercio</v>
      </c>
      <c r="E2263" s="215">
        <f>VLOOKUP(C2263,Hoja2!$D$2:$N$5000,3,FALSE)</f>
        <v>6</v>
      </c>
      <c r="F2263" s="217">
        <f>VLOOKUP(C2263,Hoja2!$D$2:$N$5000,4,FALSE)</f>
        <v>42430</v>
      </c>
      <c r="G2263" s="217">
        <f>VLOOKUP(C2263,Hoja2!$D$2:$N$5000,5,FALSE)</f>
        <v>44651</v>
      </c>
      <c r="H2263" s="218">
        <f>VLOOKUP(C2263,Hoja2!$D$2:$N$5000,6,FALSE)</f>
        <v>0.27355699999999999</v>
      </c>
      <c r="I2263" s="218">
        <f>VLOOKUP(C2263,Hoja2!$D$2:$N$5000,7,FALSE)</f>
        <v>0.58241900000000002</v>
      </c>
      <c r="J2263" s="218">
        <f>VLOOKUP(C2263,Hoja2!$D$2:$N$5000,8,FALSE)</f>
        <v>0.14760000000000001</v>
      </c>
      <c r="K2263" s="218">
        <f>VLOOKUP(C2263,Hoja2!$D$2:$N$5000,9,FALSE)</f>
        <v>0.15187999999999999</v>
      </c>
      <c r="L2263" s="218">
        <f>VLOOKUP(C2263,Hoja2!$D$2:$N$5000,10,FALSE)</f>
        <v>65.695929000000007</v>
      </c>
      <c r="M2263" s="218">
        <f>VLOOKUP(C2263,Hoja2!$D$2:$N$5000,11,FALSE)</f>
        <v>14.237778</v>
      </c>
    </row>
    <row r="2264" spans="1:13">
      <c r="A2264" s="529"/>
      <c r="B2264" s="529"/>
      <c r="C2264" s="401" t="s">
        <v>251</v>
      </c>
      <c r="D2264" s="221" t="str">
        <f>VLOOKUP(C2264,Hoja2!$D$2:$N$5000,2,FALSE)</f>
        <v>Otros</v>
      </c>
      <c r="E2264" s="215">
        <f>VLOOKUP(C2264,Hoja2!$D$2:$N$5000,3,FALSE)</f>
        <v>6</v>
      </c>
      <c r="F2264" s="217">
        <f>VLOOKUP(C2264,Hoja2!$D$2:$N$5000,4,FALSE)</f>
        <v>43101</v>
      </c>
      <c r="G2264" s="217">
        <f>VLOOKUP(C2264,Hoja2!$D$2:$N$5000,5,FALSE)</f>
        <v>44227</v>
      </c>
      <c r="H2264" s="218">
        <f>VLOOKUP(C2264,Hoja2!$D$2:$N$5000,6,FALSE)</f>
        <v>0.209317</v>
      </c>
      <c r="I2264" s="218">
        <f>VLOOKUP(C2264,Hoja2!$D$2:$N$5000,7,FALSE)</f>
        <v>0.61228400000000005</v>
      </c>
      <c r="J2264" s="218">
        <f>VLOOKUP(C2264,Hoja2!$D$2:$N$5000,8,FALSE)</f>
        <v>3.7776000000000001</v>
      </c>
      <c r="K2264" s="218">
        <f>VLOOKUP(C2264,Hoja2!$D$2:$N$5000,9,FALSE)</f>
        <v>3.6669320000000001</v>
      </c>
      <c r="L2264" s="218">
        <f>VLOOKUP(C2264,Hoja2!$D$2:$N$5000,10,FALSE)</f>
        <v>1767.6046510000001</v>
      </c>
      <c r="M2264" s="218">
        <f>VLOOKUP(C2264,Hoja2!$D$2:$N$5000,11,FALSE)</f>
        <v>13.127567000000001</v>
      </c>
    </row>
    <row r="2265" spans="1:13">
      <c r="A2265" s="529"/>
      <c r="B2265" s="529"/>
      <c r="C2265" s="401" t="s">
        <v>3016</v>
      </c>
      <c r="D2265" s="221" t="str">
        <f>VLOOKUP(C2265,Hoja2!$D$2:$N$5000,2,FALSE)</f>
        <v>Otros</v>
      </c>
      <c r="E2265" s="215">
        <f>VLOOKUP(C2265,Hoja2!$D$2:$N$5000,3,FALSE)</f>
        <v>6</v>
      </c>
      <c r="F2265" s="217">
        <f>VLOOKUP(C2265,Hoja2!$D$2:$N$5000,4,FALSE)</f>
        <v>43282</v>
      </c>
      <c r="G2265" s="217">
        <f>VLOOKUP(C2265,Hoja2!$D$2:$N$5000,5,FALSE)</f>
        <v>44408</v>
      </c>
      <c r="H2265" s="218">
        <f>VLOOKUP(C2265,Hoja2!$D$2:$N$5000,6,FALSE)</f>
        <v>0.19641400000000001</v>
      </c>
      <c r="I2265" s="218">
        <f>VLOOKUP(C2265,Hoja2!$D$2:$N$5000,7,FALSE)</f>
        <v>0.56984999999999997</v>
      </c>
      <c r="J2265" s="218">
        <f>VLOOKUP(C2265,Hoja2!$D$2:$N$5000,8,FALSE)</f>
        <v>0.15640000000000001</v>
      </c>
      <c r="K2265" s="218">
        <f>VLOOKUP(C2265,Hoja2!$D$2:$N$5000,9,FALSE)</f>
        <v>0.140767</v>
      </c>
      <c r="L2265" s="218">
        <f>VLOOKUP(C2265,Hoja2!$D$2:$N$5000,10,FALSE)</f>
        <v>68.110398000000004</v>
      </c>
      <c r="M2265" s="218">
        <f>VLOOKUP(C2265,Hoja2!$D$2:$N$5000,11,FALSE)</f>
        <v>14.978529</v>
      </c>
    </row>
    <row r="2266" spans="1:13">
      <c r="A2266" s="529"/>
      <c r="B2266" s="529"/>
      <c r="C2266" s="401" t="s">
        <v>2154</v>
      </c>
      <c r="D2266" s="221" t="str">
        <f>VLOOKUP(C2266,Hoja2!$D$2:$N$5000,2,FALSE)</f>
        <v>Vidrios, cauchos y plásticos</v>
      </c>
      <c r="E2266" s="215">
        <f>VLOOKUP(C2266,Hoja2!$D$2:$N$5000,3,FALSE)</f>
        <v>6</v>
      </c>
      <c r="F2266" s="217">
        <f>VLOOKUP(C2266,Hoja2!$D$2:$N$5000,4,FALSE)</f>
        <v>42917</v>
      </c>
      <c r="G2266" s="217">
        <f>VLOOKUP(C2266,Hoja2!$D$2:$N$5000,5,FALSE)</f>
        <v>44408</v>
      </c>
      <c r="H2266" s="218">
        <f>VLOOKUP(C2266,Hoja2!$D$2:$N$5000,6,FALSE)</f>
        <v>0.20837</v>
      </c>
      <c r="I2266" s="218">
        <f>VLOOKUP(C2266,Hoja2!$D$2:$N$5000,7,FALSE)</f>
        <v>0.90185099999999996</v>
      </c>
      <c r="J2266" s="218">
        <f>VLOOKUP(C2266,Hoja2!$D$2:$N$5000,8,FALSE)</f>
        <v>0.51280000000000003</v>
      </c>
      <c r="K2266" s="218">
        <f>VLOOKUP(C2266,Hoja2!$D$2:$N$5000,9,FALSE)</f>
        <v>0.50503100000000001</v>
      </c>
      <c r="L2266" s="218">
        <f>VLOOKUP(C2266,Hoja2!$D$2:$N$5000,10,FALSE)</f>
        <v>353.42624599999999</v>
      </c>
      <c r="M2266" s="218">
        <f>VLOOKUP(C2266,Hoja2!$D$2:$N$5000,11,FALSE)</f>
        <v>14.761024000000001</v>
      </c>
    </row>
    <row r="2267" spans="1:13">
      <c r="A2267" s="529"/>
      <c r="B2267" s="529"/>
      <c r="C2267" s="401" t="s">
        <v>823</v>
      </c>
      <c r="D2267" s="221" t="str">
        <f>VLOOKUP(C2267,Hoja2!$D$2:$N$5000,2,FALSE)</f>
        <v>Construcción</v>
      </c>
      <c r="E2267" s="215">
        <f>VLOOKUP(C2267,Hoja2!$D$2:$N$5000,3,FALSE)</f>
        <v>6</v>
      </c>
      <c r="F2267" s="217">
        <f>VLOOKUP(C2267,Hoja2!$D$2:$N$5000,4,FALSE)</f>
        <v>42522</v>
      </c>
      <c r="G2267" s="217">
        <f>VLOOKUP(C2267,Hoja2!$D$2:$N$5000,5,FALSE)</f>
        <v>44377</v>
      </c>
      <c r="H2267" s="218">
        <f>VLOOKUP(C2267,Hoja2!$D$2:$N$5000,6,FALSE)</f>
        <v>0.20682800000000001</v>
      </c>
      <c r="I2267" s="218">
        <f>VLOOKUP(C2267,Hoja2!$D$2:$N$5000,7,FALSE)</f>
        <v>0.67960299999999996</v>
      </c>
      <c r="J2267" s="218">
        <f>VLOOKUP(C2267,Hoja2!$D$2:$N$5000,8,FALSE)</f>
        <v>1.0112000000000001</v>
      </c>
      <c r="K2267" s="218">
        <f>VLOOKUP(C2267,Hoja2!$D$2:$N$5000,9,FALSE)</f>
        <v>0.82813599999999998</v>
      </c>
      <c r="L2267" s="218">
        <f>VLOOKUP(C2267,Hoja2!$D$2:$N$5000,10,FALSE)</f>
        <v>525.18008199999997</v>
      </c>
      <c r="M2267" s="218">
        <f>VLOOKUP(C2267,Hoja2!$D$2:$N$5000,11,FALSE)</f>
        <v>11.603802999999999</v>
      </c>
    </row>
    <row r="2268" spans="1:13">
      <c r="A2268" s="529"/>
      <c r="B2268" s="529"/>
      <c r="C2268" s="401" t="s">
        <v>1507</v>
      </c>
      <c r="D2268" s="221" t="str">
        <f>VLOOKUP(C2268,Hoja2!$D$2:$N$5000,2,FALSE)</f>
        <v>Vidrios, cauchos y plásticos</v>
      </c>
      <c r="E2268" s="215">
        <f>VLOOKUP(C2268,Hoja2!$D$2:$N$5000,3,FALSE)</f>
        <v>6</v>
      </c>
      <c r="F2268" s="217">
        <f>VLOOKUP(C2268,Hoja2!$D$2:$N$5000,4,FALSE)</f>
        <v>42705</v>
      </c>
      <c r="G2268" s="217">
        <f>VLOOKUP(C2268,Hoja2!$D$2:$N$5000,5,FALSE)</f>
        <v>45747</v>
      </c>
      <c r="H2268" s="218">
        <f>VLOOKUP(C2268,Hoja2!$D$2:$N$5000,6,FALSE)</f>
        <v>0.207845</v>
      </c>
      <c r="I2268" s="218">
        <f>VLOOKUP(C2268,Hoja2!$D$2:$N$5000,7,FALSE)</f>
        <v>0.78055300000000005</v>
      </c>
      <c r="J2268" s="218">
        <f>VLOOKUP(C2268,Hoja2!$D$2:$N$5000,8,FALSE)</f>
        <v>0.67520000000000002</v>
      </c>
      <c r="K2268" s="218">
        <f>VLOOKUP(C2268,Hoja2!$D$2:$N$5000,9,FALSE)</f>
        <v>0.66061599999999998</v>
      </c>
      <c r="L2268" s="218">
        <f>VLOOKUP(C2268,Hoja2!$D$2:$N$5000,10,FALSE)</f>
        <v>402.76426400000003</v>
      </c>
      <c r="M2268" s="218">
        <f>VLOOKUP(C2268,Hoja2!$D$2:$N$5000,11,FALSE)</f>
        <v>15.604882999999999</v>
      </c>
    </row>
    <row r="2269" spans="1:13">
      <c r="A2269" s="529"/>
      <c r="B2269" s="529"/>
      <c r="C2269" s="401" t="s">
        <v>2658</v>
      </c>
      <c r="D2269" s="221" t="str">
        <f>VLOOKUP(C2269,Hoja2!$D$2:$N$5000,2,FALSE)</f>
        <v>Otros</v>
      </c>
      <c r="E2269" s="215">
        <f>VLOOKUP(C2269,Hoja2!$D$2:$N$5000,3,FALSE)</f>
        <v>6</v>
      </c>
      <c r="F2269" s="217">
        <f>VLOOKUP(C2269,Hoja2!$D$2:$N$5000,4,FALSE)</f>
        <v>43101</v>
      </c>
      <c r="G2269" s="217">
        <f>VLOOKUP(C2269,Hoja2!$D$2:$N$5000,5,FALSE)</f>
        <v>44227</v>
      </c>
      <c r="H2269" s="218">
        <f>VLOOKUP(C2269,Hoja2!$D$2:$N$5000,6,FALSE)</f>
        <v>0.231768</v>
      </c>
      <c r="I2269" s="218">
        <f>VLOOKUP(C2269,Hoja2!$D$2:$N$5000,7,FALSE)</f>
        <v>0.60801700000000003</v>
      </c>
      <c r="J2269" s="218">
        <f>VLOOKUP(C2269,Hoja2!$D$2:$N$5000,8,FALSE)</f>
        <v>0.224</v>
      </c>
      <c r="K2269" s="218">
        <f>VLOOKUP(C2269,Hoja2!$D$2:$N$5000,9,FALSE)</f>
        <v>0.182338</v>
      </c>
      <c r="L2269" s="218">
        <f>VLOOKUP(C2269,Hoja2!$D$2:$N$5000,10,FALSE)</f>
        <v>104.08306899999999</v>
      </c>
      <c r="M2269" s="218">
        <f>VLOOKUP(C2269,Hoja2!$D$2:$N$5000,11,FALSE)</f>
        <v>17.126867000000001</v>
      </c>
    </row>
    <row r="2270" spans="1:13">
      <c r="A2270" s="529"/>
      <c r="B2270" s="529"/>
      <c r="C2270" s="401" t="s">
        <v>6836</v>
      </c>
      <c r="D2270" s="221" t="str">
        <f>VLOOKUP(C2270,Hoja2!$D$2:$N$5000,2,FALSE)</f>
        <v>Otros</v>
      </c>
      <c r="E2270" s="215">
        <f>VLOOKUP(C2270,Hoja2!$D$2:$N$5000,3,FALSE)</f>
        <v>6</v>
      </c>
      <c r="F2270" s="217">
        <f>VLOOKUP(C2270,Hoja2!$D$2:$N$5000,4,FALSE)</f>
        <v>42675</v>
      </c>
      <c r="G2270" s="217">
        <f>VLOOKUP(C2270,Hoja2!$D$2:$N$5000,5,FALSE)</f>
        <v>44530</v>
      </c>
      <c r="H2270" s="218">
        <f>VLOOKUP(C2270,Hoja2!$D$2:$N$5000,6,FALSE)</f>
        <v>0.196524</v>
      </c>
      <c r="I2270" s="218">
        <f>VLOOKUP(C2270,Hoja2!$D$2:$N$5000,7,FALSE)</f>
        <v>0.29661700000000002</v>
      </c>
      <c r="J2270" s="218">
        <f>VLOOKUP(C2270,Hoja2!$D$2:$N$5000,8,FALSE)</f>
        <v>0.49719999999999998</v>
      </c>
      <c r="K2270" s="218">
        <f>VLOOKUP(C2270,Hoja2!$D$2:$N$5000,9,FALSE)</f>
        <v>0.19797899999999999</v>
      </c>
      <c r="L2270" s="218">
        <f>VLOOKUP(C2270,Hoja2!$D$2:$N$5000,10,FALSE)</f>
        <v>112.705248</v>
      </c>
      <c r="M2270" s="218">
        <f>VLOOKUP(C2270,Hoja2!$D$2:$N$5000,11,FALSE)</f>
        <v>12.228407000000001</v>
      </c>
    </row>
    <row r="2271" spans="1:13">
      <c r="A2271" s="529"/>
      <c r="B2271" s="529"/>
      <c r="C2271" s="401" t="s">
        <v>1056</v>
      </c>
      <c r="D2271" s="221" t="str">
        <f>VLOOKUP(C2271,Hoja2!$D$2:$N$5000,2,FALSE)</f>
        <v>Otros</v>
      </c>
      <c r="E2271" s="215">
        <f>VLOOKUP(C2271,Hoja2!$D$2:$N$5000,3,FALSE)</f>
        <v>6</v>
      </c>
      <c r="F2271" s="217">
        <f>VLOOKUP(C2271,Hoja2!$D$2:$N$5000,4,FALSE)</f>
        <v>42583</v>
      </c>
      <c r="G2271" s="217">
        <f>VLOOKUP(C2271,Hoja2!$D$2:$N$5000,5,FALSE)</f>
        <v>45869</v>
      </c>
      <c r="H2271" s="218">
        <f>VLOOKUP(C2271,Hoja2!$D$2:$N$5000,6,FALSE)</f>
        <v>0.28370299999999998</v>
      </c>
      <c r="I2271" s="218">
        <f>VLOOKUP(C2271,Hoja2!$D$2:$N$5000,7,FALSE)</f>
        <v>0.54842599999999997</v>
      </c>
      <c r="J2271" s="218">
        <f>VLOOKUP(C2271,Hoja2!$D$2:$N$5000,8,FALSE)</f>
        <v>0.32679999999999998</v>
      </c>
      <c r="K2271" s="218">
        <f>VLOOKUP(C2271,Hoja2!$D$2:$N$5000,9,FALSE)</f>
        <v>0.32104700000000003</v>
      </c>
      <c r="L2271" s="218">
        <f>VLOOKUP(C2271,Hoja2!$D$2:$N$5000,10,FALSE)</f>
        <v>136.96713700000001</v>
      </c>
      <c r="M2271" s="218">
        <f>VLOOKUP(C2271,Hoja2!$D$2:$N$5000,11,FALSE)</f>
        <v>16.572520000000001</v>
      </c>
    </row>
    <row r="2272" spans="1:13">
      <c r="A2272" s="529"/>
      <c r="B2272" s="529"/>
      <c r="C2272" s="401" t="s">
        <v>2648</v>
      </c>
      <c r="D2272" s="221" t="str">
        <f>VLOOKUP(C2272,Hoja2!$D$2:$N$5000,2,FALSE)</f>
        <v>Otros</v>
      </c>
      <c r="E2272" s="215">
        <f>VLOOKUP(C2272,Hoja2!$D$2:$N$5000,3,FALSE)</f>
        <v>6</v>
      </c>
      <c r="F2272" s="217">
        <f>VLOOKUP(C2272,Hoja2!$D$2:$N$5000,4,FALSE)</f>
        <v>43101</v>
      </c>
      <c r="G2272" s="217">
        <f>VLOOKUP(C2272,Hoja2!$D$2:$N$5000,5,FALSE)</f>
        <v>44227</v>
      </c>
      <c r="H2272" s="218">
        <f>VLOOKUP(C2272,Hoja2!$D$2:$N$5000,6,FALSE)</f>
        <v>8.0646999999999996E-2</v>
      </c>
      <c r="I2272" s="218">
        <f>VLOOKUP(C2272,Hoja2!$D$2:$N$5000,7,FALSE)</f>
        <v>0.23207</v>
      </c>
      <c r="J2272" s="218">
        <f>VLOOKUP(C2272,Hoja2!$D$2:$N$5000,8,FALSE)</f>
        <v>0.37919999999999998</v>
      </c>
      <c r="K2272" s="218">
        <f>VLOOKUP(C2272,Hoja2!$D$2:$N$5000,9,FALSE)</f>
        <v>0.17616399999999999</v>
      </c>
      <c r="L2272" s="218">
        <f>VLOOKUP(C2272,Hoja2!$D$2:$N$5000,10,FALSE)</f>
        <v>67.251886999999996</v>
      </c>
      <c r="M2272" s="218">
        <f>VLOOKUP(C2272,Hoja2!$D$2:$N$5000,11,FALSE)</f>
        <v>15.922181999999999</v>
      </c>
    </row>
    <row r="2273" spans="1:13">
      <c r="A2273" s="529"/>
      <c r="B2273" s="529"/>
      <c r="C2273" s="401" t="s">
        <v>1404</v>
      </c>
      <c r="D2273" s="221" t="str">
        <f>VLOOKUP(C2273,Hoja2!$D$2:$N$5000,2,FALSE)</f>
        <v>Textiles</v>
      </c>
      <c r="E2273" s="215">
        <f>VLOOKUP(C2273,Hoja2!$D$2:$N$5000,3,FALSE)</f>
        <v>6</v>
      </c>
      <c r="F2273" s="217">
        <f>VLOOKUP(C2273,Hoja2!$D$2:$N$5000,4,FALSE)</f>
        <v>42675</v>
      </c>
      <c r="G2273" s="217">
        <f>VLOOKUP(C2273,Hoja2!$D$2:$N$5000,5,FALSE)</f>
        <v>44530</v>
      </c>
      <c r="H2273" s="218">
        <f>VLOOKUP(C2273,Hoja2!$D$2:$N$5000,6,FALSE)</f>
        <v>0.20880000000000001</v>
      </c>
      <c r="I2273" s="218">
        <f>VLOOKUP(C2273,Hoja2!$D$2:$N$5000,7,FALSE)</f>
        <v>0.79407000000000005</v>
      </c>
      <c r="J2273" s="218">
        <f>VLOOKUP(C2273,Hoja2!$D$2:$N$5000,8,FALSE)</f>
        <v>1.2170000000000001</v>
      </c>
      <c r="K2273" s="218">
        <f>VLOOKUP(C2273,Hoja2!$D$2:$N$5000,9,FALSE)</f>
        <v>1.218332</v>
      </c>
      <c r="L2273" s="218">
        <f>VLOOKUP(C2273,Hoja2!$D$2:$N$5000,10,FALSE)</f>
        <v>738.52542300000005</v>
      </c>
      <c r="M2273" s="218">
        <f>VLOOKUP(C2273,Hoja2!$D$2:$N$5000,11,FALSE)</f>
        <v>14.856210000000001</v>
      </c>
    </row>
    <row r="2274" spans="1:13">
      <c r="A2274" s="529"/>
      <c r="B2274" s="529"/>
      <c r="C2274" s="401" t="s">
        <v>4771</v>
      </c>
      <c r="D2274" s="221" t="str">
        <f>VLOOKUP(C2274,Hoja2!$D$2:$N$5000,2,FALSE)</f>
        <v>Comercio</v>
      </c>
      <c r="E2274" s="215">
        <f>VLOOKUP(C2274,Hoja2!$D$2:$N$5000,3,FALSE)</f>
        <v>6</v>
      </c>
      <c r="F2274" s="217">
        <f>VLOOKUP(C2274,Hoja2!$D$2:$N$5000,4,FALSE)</f>
        <v>43586</v>
      </c>
      <c r="G2274" s="217">
        <f>VLOOKUP(C2274,Hoja2!$D$2:$N$5000,5,FALSE)</f>
        <v>45077</v>
      </c>
      <c r="H2274" s="218">
        <f>VLOOKUP(C2274,Hoja2!$D$2:$N$5000,6,FALSE)</f>
        <v>8.6611999999999995E-2</v>
      </c>
      <c r="I2274" s="218">
        <f>VLOOKUP(C2274,Hoja2!$D$2:$N$5000,7,FALSE)</f>
        <v>0.46527499999999999</v>
      </c>
      <c r="J2274" s="218">
        <f>VLOOKUP(C2274,Hoja2!$D$2:$N$5000,8,FALSE)</f>
        <v>0.17888000000000001</v>
      </c>
      <c r="K2274" s="218">
        <f>VLOOKUP(C2274,Hoja2!$D$2:$N$5000,9,FALSE)</f>
        <v>0.148587</v>
      </c>
      <c r="L2274" s="218">
        <f>VLOOKUP(C2274,Hoja2!$D$2:$N$5000,10,FALSE)</f>
        <v>63.604505000000003</v>
      </c>
      <c r="M2274" s="218">
        <f>VLOOKUP(C2274,Hoja2!$D$2:$N$5000,11,FALSE)</f>
        <v>18.418944</v>
      </c>
    </row>
    <row r="2275" spans="1:13">
      <c r="A2275" s="529"/>
      <c r="B2275" s="529"/>
      <c r="C2275" s="401" t="s">
        <v>5819</v>
      </c>
      <c r="D2275" s="221" t="str">
        <f>VLOOKUP(C2275,Hoja2!$D$2:$N$5000,2,FALSE)</f>
        <v>Vidrios, cauchos y plásticos</v>
      </c>
      <c r="E2275" s="215">
        <f>VLOOKUP(C2275,Hoja2!$D$2:$N$5000,3,FALSE)</f>
        <v>6</v>
      </c>
      <c r="F2275" s="217">
        <f>VLOOKUP(C2275,Hoja2!$D$2:$N$5000,4,FALSE)</f>
        <v>43770</v>
      </c>
      <c r="G2275" s="217">
        <f>VLOOKUP(C2275,Hoja2!$D$2:$N$5000,5,FALSE)</f>
        <v>45230</v>
      </c>
      <c r="H2275" s="218">
        <f>VLOOKUP(C2275,Hoja2!$D$2:$N$5000,6,FALSE)</f>
        <v>0.19279499999999999</v>
      </c>
      <c r="I2275" s="218">
        <f>VLOOKUP(C2275,Hoja2!$D$2:$N$5000,7,FALSE)</f>
        <v>0.43730799999999997</v>
      </c>
      <c r="J2275" s="218">
        <f>VLOOKUP(C2275,Hoja2!$D$2:$N$5000,8,FALSE)</f>
        <v>0.46800000000000003</v>
      </c>
      <c r="K2275" s="218">
        <f>VLOOKUP(C2275,Hoja2!$D$2:$N$5000,9,FALSE)</f>
        <v>0.47292699999999999</v>
      </c>
      <c r="L2275" s="218">
        <f>VLOOKUP(C2275,Hoja2!$D$2:$N$5000,10,FALSE)</f>
        <v>156.40460899999999</v>
      </c>
      <c r="M2275" s="218">
        <f>VLOOKUP(C2275,Hoja2!$D$2:$N$5000,11,FALSE)</f>
        <v>20.067339</v>
      </c>
    </row>
    <row r="2276" spans="1:13">
      <c r="A2276" s="529"/>
      <c r="B2276" s="529"/>
      <c r="C2276" s="401" t="s">
        <v>3683</v>
      </c>
      <c r="D2276" s="221" t="str">
        <f>VLOOKUP(C2276,Hoja2!$D$2:$N$5000,2,FALSE)</f>
        <v>Hidrocarburos</v>
      </c>
      <c r="E2276" s="215">
        <f>VLOOKUP(C2276,Hoja2!$D$2:$N$5000,3,FALSE)</f>
        <v>6</v>
      </c>
      <c r="F2276" s="217">
        <f>VLOOKUP(C2276,Hoja2!$D$2:$N$5000,4,FALSE)</f>
        <v>42948</v>
      </c>
      <c r="G2276" s="217">
        <f>VLOOKUP(C2276,Hoja2!$D$2:$N$5000,5,FALSE)</f>
        <v>44439</v>
      </c>
      <c r="H2276" s="218">
        <f>VLOOKUP(C2276,Hoja2!$D$2:$N$5000,6,FALSE)</f>
        <v>0.33719399999999999</v>
      </c>
      <c r="I2276" s="218">
        <f>VLOOKUP(C2276,Hoja2!$D$2:$N$5000,7,FALSE)</f>
        <v>0.192108</v>
      </c>
      <c r="J2276" s="218">
        <f>VLOOKUP(C2276,Hoja2!$D$2:$N$5000,8,FALSE)</f>
        <v>0.2848</v>
      </c>
      <c r="K2276" s="218">
        <f>VLOOKUP(C2276,Hoja2!$D$2:$N$5000,9,FALSE)</f>
        <v>0.29305799999999999</v>
      </c>
      <c r="L2276" s="218">
        <f>VLOOKUP(C2276,Hoja2!$D$2:$N$5000,10,FALSE)</f>
        <v>41.812241999999998</v>
      </c>
      <c r="M2276" s="218">
        <f>VLOOKUP(C2276,Hoja2!$D$2:$N$5000,11,FALSE)</f>
        <v>27.144195</v>
      </c>
    </row>
    <row r="2277" spans="1:13">
      <c r="A2277" s="529"/>
      <c r="B2277" s="529"/>
      <c r="C2277" s="401" t="s">
        <v>1052</v>
      </c>
      <c r="D2277" s="221" t="str">
        <f>VLOOKUP(C2277,Hoja2!$D$2:$N$5000,2,FALSE)</f>
        <v>Construcción</v>
      </c>
      <c r="E2277" s="215">
        <f>VLOOKUP(C2277,Hoja2!$D$2:$N$5000,3,FALSE)</f>
        <v>6</v>
      </c>
      <c r="F2277" s="217">
        <f>VLOOKUP(C2277,Hoja2!$D$2:$N$5000,4,FALSE)</f>
        <v>42583</v>
      </c>
      <c r="G2277" s="217">
        <f>VLOOKUP(C2277,Hoja2!$D$2:$N$5000,5,FALSE)</f>
        <v>44439</v>
      </c>
      <c r="H2277" s="218">
        <f>VLOOKUP(C2277,Hoja2!$D$2:$N$5000,6,FALSE)</f>
        <v>0.25741199999999997</v>
      </c>
      <c r="I2277" s="218">
        <f>VLOOKUP(C2277,Hoja2!$D$2:$N$5000,7,FALSE)</f>
        <v>0.65216600000000002</v>
      </c>
      <c r="J2277" s="218">
        <f>VLOOKUP(C2277,Hoja2!$D$2:$N$5000,8,FALSE)</f>
        <v>0.3372</v>
      </c>
      <c r="K2277" s="218">
        <f>VLOOKUP(C2277,Hoja2!$D$2:$N$5000,9,FALSE)</f>
        <v>0.337922</v>
      </c>
      <c r="L2277" s="218">
        <f>VLOOKUP(C2277,Hoja2!$D$2:$N$5000,10,FALSE)</f>
        <v>168.059101</v>
      </c>
      <c r="M2277" s="218">
        <f>VLOOKUP(C2277,Hoja2!$D$2:$N$5000,11,FALSE)</f>
        <v>15.682012</v>
      </c>
    </row>
    <row r="2278" spans="1:13">
      <c r="A2278" s="529"/>
      <c r="B2278" s="529"/>
      <c r="C2278" s="401" t="s">
        <v>3687</v>
      </c>
      <c r="D2278" s="221" t="str">
        <f>VLOOKUP(C2278,Hoja2!$D$2:$N$5000,2,FALSE)</f>
        <v>Alimentos</v>
      </c>
      <c r="E2278" s="215">
        <f>VLOOKUP(C2278,Hoja2!$D$2:$N$5000,3,FALSE)</f>
        <v>6</v>
      </c>
      <c r="F2278" s="217">
        <f>VLOOKUP(C2278,Hoja2!$D$2:$N$5000,4,FALSE)</f>
        <v>43525</v>
      </c>
      <c r="G2278" s="217">
        <f>VLOOKUP(C2278,Hoja2!$D$2:$N$5000,5,FALSE)</f>
        <v>44648</v>
      </c>
      <c r="H2278" s="218">
        <f>VLOOKUP(C2278,Hoja2!$D$2:$N$5000,6,FALSE)</f>
        <v>3.2347000000000001E-2</v>
      </c>
      <c r="I2278" s="218">
        <f>VLOOKUP(C2278,Hoja2!$D$2:$N$5000,7,FALSE)</f>
        <v>0.56935599999999997</v>
      </c>
      <c r="J2278" s="218">
        <f>VLOOKUP(C2278,Hoja2!$D$2:$N$5000,8,FALSE)</f>
        <v>0.73760000000000003</v>
      </c>
      <c r="K2278" s="218">
        <f>VLOOKUP(C2278,Hoja2!$D$2:$N$5000,9,FALSE)</f>
        <v>2.3460999999999999E-2</v>
      </c>
      <c r="L2278" s="218">
        <f>VLOOKUP(C2278,Hoja2!$D$2:$N$5000,10,FALSE)</f>
        <v>320.93784299999999</v>
      </c>
      <c r="M2278" s="218">
        <f>VLOOKUP(C2278,Hoja2!$D$2:$N$5000,11,FALSE)</f>
        <v>14.546886000000001</v>
      </c>
    </row>
    <row r="2279" spans="1:13">
      <c r="A2279" s="529"/>
      <c r="B2279" s="529"/>
      <c r="C2279" s="401" t="s">
        <v>2527</v>
      </c>
      <c r="D2279" s="221" t="str">
        <f>VLOOKUP(C2279,Hoja2!$D$2:$N$5000,2,FALSE)</f>
        <v>Alimentos</v>
      </c>
      <c r="E2279" s="215">
        <f>VLOOKUP(C2279,Hoja2!$D$2:$N$5000,3,FALSE)</f>
        <v>6</v>
      </c>
      <c r="F2279" s="217">
        <f>VLOOKUP(C2279,Hoja2!$D$2:$N$5000,4,FALSE)</f>
        <v>43070</v>
      </c>
      <c r="G2279" s="217">
        <f>VLOOKUP(C2279,Hoja2!$D$2:$N$5000,5,FALSE)</f>
        <v>44561</v>
      </c>
      <c r="H2279" s="218">
        <f>VLOOKUP(C2279,Hoja2!$D$2:$N$5000,6,FALSE)</f>
        <v>0.20791200000000001</v>
      </c>
      <c r="I2279" s="218">
        <f>VLOOKUP(C2279,Hoja2!$D$2:$N$5000,7,FALSE)</f>
        <v>0.49121900000000002</v>
      </c>
      <c r="J2279" s="218">
        <f>VLOOKUP(C2279,Hoja2!$D$2:$N$5000,8,FALSE)</f>
        <v>1.7924</v>
      </c>
      <c r="K2279" s="218">
        <f>VLOOKUP(C2279,Hoja2!$D$2:$N$5000,9,FALSE)</f>
        <v>1.8126800000000001</v>
      </c>
      <c r="L2279" s="218">
        <f>VLOOKUP(C2279,Hoja2!$D$2:$N$5000,10,FALSE)</f>
        <v>672.86287700000003</v>
      </c>
      <c r="M2279" s="218">
        <f>VLOOKUP(C2279,Hoja2!$D$2:$N$5000,11,FALSE)</f>
        <v>15.55696</v>
      </c>
    </row>
    <row r="2280" spans="1:13">
      <c r="A2280" s="529"/>
      <c r="B2280" s="529"/>
      <c r="C2280" s="401" t="s">
        <v>2331</v>
      </c>
      <c r="D2280" s="221" t="str">
        <f>VLOOKUP(C2280,Hoja2!$D$2:$N$5000,2,FALSE)</f>
        <v>Transporte</v>
      </c>
      <c r="E2280" s="215">
        <f>VLOOKUP(C2280,Hoja2!$D$2:$N$5000,3,FALSE)</f>
        <v>6</v>
      </c>
      <c r="F2280" s="217">
        <f>VLOOKUP(C2280,Hoja2!$D$2:$N$5000,4,FALSE)</f>
        <v>42979</v>
      </c>
      <c r="G2280" s="217">
        <f>VLOOKUP(C2280,Hoja2!$D$2:$N$5000,5,FALSE)</f>
        <v>44469</v>
      </c>
      <c r="H2280" s="218">
        <f>VLOOKUP(C2280,Hoja2!$D$2:$N$5000,6,FALSE)</f>
        <v>0.17489099999999999</v>
      </c>
      <c r="I2280" s="218">
        <f>VLOOKUP(C2280,Hoja2!$D$2:$N$5000,7,FALSE)</f>
        <v>0.37372300000000003</v>
      </c>
      <c r="J2280" s="218">
        <f>VLOOKUP(C2280,Hoja2!$D$2:$N$5000,8,FALSE)</f>
        <v>0.1096</v>
      </c>
      <c r="K2280" s="218">
        <f>VLOOKUP(C2280,Hoja2!$D$2:$N$5000,9,FALSE)</f>
        <v>9.5078999999999997E-2</v>
      </c>
      <c r="L2280" s="218">
        <f>VLOOKUP(C2280,Hoja2!$D$2:$N$5000,10,FALSE)</f>
        <v>31.302327999999999</v>
      </c>
      <c r="M2280" s="218">
        <f>VLOOKUP(C2280,Hoja2!$D$2:$N$5000,11,FALSE)</f>
        <v>17.791948000000001</v>
      </c>
    </row>
    <row r="2281" spans="1:13">
      <c r="A2281" s="529"/>
      <c r="B2281" s="529"/>
      <c r="C2281" s="401" t="s">
        <v>2333</v>
      </c>
      <c r="D2281" s="221" t="str">
        <f>VLOOKUP(C2281,Hoja2!$D$2:$N$5000,2,FALSE)</f>
        <v>Transporte</v>
      </c>
      <c r="E2281" s="215">
        <f>VLOOKUP(C2281,Hoja2!$D$2:$N$5000,3,FALSE)</f>
        <v>6</v>
      </c>
      <c r="F2281" s="217">
        <f>VLOOKUP(C2281,Hoja2!$D$2:$N$5000,4,FALSE)</f>
        <v>42979</v>
      </c>
      <c r="G2281" s="217">
        <f>VLOOKUP(C2281,Hoja2!$D$2:$N$5000,5,FALSE)</f>
        <v>44469</v>
      </c>
      <c r="H2281" s="218">
        <f>VLOOKUP(C2281,Hoja2!$D$2:$N$5000,6,FALSE)</f>
        <v>0.193665</v>
      </c>
      <c r="I2281" s="218">
        <f>VLOOKUP(C2281,Hoja2!$D$2:$N$5000,7,FALSE)</f>
        <v>0.384851</v>
      </c>
      <c r="J2281" s="218">
        <f>VLOOKUP(C2281,Hoja2!$D$2:$N$5000,8,FALSE)</f>
        <v>0.25</v>
      </c>
      <c r="K2281" s="218">
        <f>VLOOKUP(C2281,Hoja2!$D$2:$N$5000,9,FALSE)</f>
        <v>0.19303999999999999</v>
      </c>
      <c r="L2281" s="218">
        <f>VLOOKUP(C2281,Hoja2!$D$2:$N$5000,10,FALSE)</f>
        <v>73.527288999999996</v>
      </c>
      <c r="M2281" s="218">
        <f>VLOOKUP(C2281,Hoja2!$D$2:$N$5000,11,FALSE)</f>
        <v>16.850981000000001</v>
      </c>
    </row>
    <row r="2282" spans="1:13">
      <c r="A2282" s="529"/>
      <c r="B2282" s="529"/>
      <c r="C2282" s="401" t="s">
        <v>3190</v>
      </c>
      <c r="D2282" s="221" t="str">
        <f>VLOOKUP(C2282,Hoja2!$D$2:$N$5000,2,FALSE)</f>
        <v>Industria Metalúrgica</v>
      </c>
      <c r="E2282" s="215">
        <f>VLOOKUP(C2282,Hoja2!$D$2:$N$5000,3,FALSE)</f>
        <v>6</v>
      </c>
      <c r="F2282" s="217">
        <f>VLOOKUP(C2282,Hoja2!$D$2:$N$5000,4,FALSE)</f>
        <v>43313</v>
      </c>
      <c r="G2282" s="217">
        <f>VLOOKUP(C2282,Hoja2!$D$2:$N$5000,5,FALSE)</f>
        <v>44469</v>
      </c>
      <c r="H2282" s="218">
        <f>VLOOKUP(C2282,Hoja2!$D$2:$N$5000,6,FALSE)</f>
        <v>0.19908500000000001</v>
      </c>
      <c r="I2282" s="218">
        <f>VLOOKUP(C2282,Hoja2!$D$2:$N$5000,7,FALSE)</f>
        <v>0.48211900000000002</v>
      </c>
      <c r="J2282" s="218">
        <f>VLOOKUP(C2282,Hoja2!$D$2:$N$5000,8,FALSE)</f>
        <v>1.0591999999999999</v>
      </c>
      <c r="K2282" s="218">
        <f>VLOOKUP(C2282,Hoja2!$D$2:$N$5000,9,FALSE)</f>
        <v>1.0425789999999999</v>
      </c>
      <c r="L2282" s="218">
        <f>VLOOKUP(C2282,Hoja2!$D$2:$N$5000,10,FALSE)</f>
        <v>390.255269</v>
      </c>
      <c r="M2282" s="218">
        <f>VLOOKUP(C2282,Hoja2!$D$2:$N$5000,11,FALSE)</f>
        <v>16.765848999999999</v>
      </c>
    </row>
    <row r="2283" spans="1:13">
      <c r="A2283" s="529"/>
      <c r="B2283" s="529"/>
      <c r="C2283" s="401" t="s">
        <v>2559</v>
      </c>
      <c r="D2283" s="221" t="str">
        <f>VLOOKUP(C2283,Hoja2!$D$2:$N$5000,2,FALSE)</f>
        <v>Otros</v>
      </c>
      <c r="E2283" s="215">
        <f>VLOOKUP(C2283,Hoja2!$D$2:$N$5000,3,FALSE)</f>
        <v>6</v>
      </c>
      <c r="F2283" s="217">
        <f>VLOOKUP(C2283,Hoja2!$D$2:$N$5000,4,FALSE)</f>
        <v>43070</v>
      </c>
      <c r="G2283" s="217">
        <f>VLOOKUP(C2283,Hoja2!$D$2:$N$5000,5,FALSE)</f>
        <v>45869</v>
      </c>
      <c r="H2283" s="218">
        <f>VLOOKUP(C2283,Hoja2!$D$2:$N$5000,6,FALSE)</f>
        <v>0.258988</v>
      </c>
      <c r="I2283" s="218">
        <f>VLOOKUP(C2283,Hoja2!$D$2:$N$5000,7,FALSE)</f>
        <v>0.490504</v>
      </c>
      <c r="J2283" s="218">
        <f>VLOOKUP(C2283,Hoja2!$D$2:$N$5000,8,FALSE)</f>
        <v>0.2344</v>
      </c>
      <c r="K2283" s="218">
        <f>VLOOKUP(C2283,Hoja2!$D$2:$N$5000,9,FALSE)</f>
        <v>0.238316</v>
      </c>
      <c r="L2283" s="218">
        <f>VLOOKUP(C2283,Hoja2!$D$2:$N$5000,10,FALSE)</f>
        <v>87.865161999999998</v>
      </c>
      <c r="M2283" s="218">
        <f>VLOOKUP(C2283,Hoja2!$D$2:$N$5000,11,FALSE)</f>
        <v>17.284974999999999</v>
      </c>
    </row>
    <row r="2284" spans="1:13">
      <c r="A2284" s="529"/>
      <c r="B2284" s="529"/>
      <c r="C2284" s="401" t="s">
        <v>1303</v>
      </c>
      <c r="D2284" s="221" t="str">
        <f>VLOOKUP(C2284,Hoja2!$D$2:$N$5000,2,FALSE)</f>
        <v>Textiles</v>
      </c>
      <c r="E2284" s="215">
        <f>VLOOKUP(C2284,Hoja2!$D$2:$N$5000,3,FALSE)</f>
        <v>6</v>
      </c>
      <c r="F2284" s="217">
        <f>VLOOKUP(C2284,Hoja2!$D$2:$N$5000,4,FALSE)</f>
        <v>42614</v>
      </c>
      <c r="G2284" s="217">
        <f>VLOOKUP(C2284,Hoja2!$D$2:$N$5000,5,FALSE)</f>
        <v>44712</v>
      </c>
      <c r="H2284" s="218">
        <f>VLOOKUP(C2284,Hoja2!$D$2:$N$5000,6,FALSE)</f>
        <v>0.20077800000000001</v>
      </c>
      <c r="I2284" s="218">
        <f>VLOOKUP(C2284,Hoja2!$D$2:$N$5000,7,FALSE)</f>
        <v>0.67375700000000005</v>
      </c>
      <c r="J2284" s="218">
        <f>VLOOKUP(C2284,Hoja2!$D$2:$N$5000,8,FALSE)</f>
        <v>1.0187999999999999</v>
      </c>
      <c r="K2284" s="218">
        <f>VLOOKUP(C2284,Hoja2!$D$2:$N$5000,9,FALSE)</f>
        <v>0.95367400000000002</v>
      </c>
      <c r="L2284" s="218">
        <f>VLOOKUP(C2284,Hoja2!$D$2:$N$5000,10,FALSE)</f>
        <v>524.57610499999998</v>
      </c>
      <c r="M2284" s="218">
        <f>VLOOKUP(C2284,Hoja2!$D$2:$N$5000,11,FALSE)</f>
        <v>15.230888</v>
      </c>
    </row>
    <row r="2285" spans="1:13">
      <c r="A2285" s="529"/>
      <c r="B2285" s="529"/>
      <c r="C2285" s="401" t="s">
        <v>1305</v>
      </c>
      <c r="D2285" s="221" t="str">
        <f>VLOOKUP(C2285,Hoja2!$D$2:$N$5000,2,FALSE)</f>
        <v>Textiles</v>
      </c>
      <c r="E2285" s="215">
        <f>VLOOKUP(C2285,Hoja2!$D$2:$N$5000,3,FALSE)</f>
        <v>6</v>
      </c>
      <c r="F2285" s="217">
        <f>VLOOKUP(C2285,Hoja2!$D$2:$N$5000,4,FALSE)</f>
        <v>42614</v>
      </c>
      <c r="G2285" s="217">
        <f>VLOOKUP(C2285,Hoja2!$D$2:$N$5000,5,FALSE)</f>
        <v>44712</v>
      </c>
      <c r="H2285" s="218">
        <f>VLOOKUP(C2285,Hoja2!$D$2:$N$5000,6,FALSE)</f>
        <v>0.20913499999999999</v>
      </c>
      <c r="I2285" s="218">
        <f>VLOOKUP(C2285,Hoja2!$D$2:$N$5000,7,FALSE)</f>
        <v>0.73920200000000003</v>
      </c>
      <c r="J2285" s="218">
        <f>VLOOKUP(C2285,Hoja2!$D$2:$N$5000,8,FALSE)</f>
        <v>0.6028</v>
      </c>
      <c r="K2285" s="218">
        <f>VLOOKUP(C2285,Hoja2!$D$2:$N$5000,9,FALSE)</f>
        <v>0.61204700000000001</v>
      </c>
      <c r="L2285" s="218">
        <f>VLOOKUP(C2285,Hoja2!$D$2:$N$5000,10,FALSE)</f>
        <v>340.52795200000003</v>
      </c>
      <c r="M2285" s="218">
        <f>VLOOKUP(C2285,Hoja2!$D$2:$N$5000,11,FALSE)</f>
        <v>15.183745</v>
      </c>
    </row>
    <row r="2286" spans="1:13">
      <c r="A2286" s="529"/>
      <c r="B2286" s="529"/>
      <c r="C2286" s="401" t="s">
        <v>1307</v>
      </c>
      <c r="D2286" s="221" t="str">
        <f>VLOOKUP(C2286,Hoja2!$D$2:$N$5000,2,FALSE)</f>
        <v>Textiles</v>
      </c>
      <c r="E2286" s="215">
        <f>VLOOKUP(C2286,Hoja2!$D$2:$N$5000,3,FALSE)</f>
        <v>6</v>
      </c>
      <c r="F2286" s="217">
        <f>VLOOKUP(C2286,Hoja2!$D$2:$N$5000,4,FALSE)</f>
        <v>42614</v>
      </c>
      <c r="G2286" s="217">
        <f>VLOOKUP(C2286,Hoja2!$D$2:$N$5000,5,FALSE)</f>
        <v>44712</v>
      </c>
      <c r="H2286" s="218">
        <f>VLOOKUP(C2286,Hoja2!$D$2:$N$5000,6,FALSE)</f>
        <v>0.21101200000000001</v>
      </c>
      <c r="I2286" s="218">
        <f>VLOOKUP(C2286,Hoja2!$D$2:$N$5000,7,FALSE)</f>
        <v>0.80901800000000001</v>
      </c>
      <c r="J2286" s="218">
        <f>VLOOKUP(C2286,Hoja2!$D$2:$N$5000,8,FALSE)</f>
        <v>0.59560000000000002</v>
      </c>
      <c r="K2286" s="218">
        <f>VLOOKUP(C2286,Hoja2!$D$2:$N$5000,9,FALSE)</f>
        <v>0.61287000000000003</v>
      </c>
      <c r="L2286" s="218">
        <f>VLOOKUP(C2286,Hoja2!$D$2:$N$5000,10,FALSE)</f>
        <v>368.23826200000002</v>
      </c>
      <c r="M2286" s="218">
        <f>VLOOKUP(C2286,Hoja2!$D$2:$N$5000,11,FALSE)</f>
        <v>14.879963</v>
      </c>
    </row>
    <row r="2287" spans="1:13">
      <c r="A2287" s="529"/>
      <c r="B2287" s="529"/>
      <c r="C2287" s="401" t="s">
        <v>2482</v>
      </c>
      <c r="D2287" s="221" t="str">
        <f>VLOOKUP(C2287,Hoja2!$D$2:$N$5000,2,FALSE)</f>
        <v>Vidrios, cauchos y plásticos</v>
      </c>
      <c r="E2287" s="215">
        <f>VLOOKUP(C2287,Hoja2!$D$2:$N$5000,3,FALSE)</f>
        <v>6</v>
      </c>
      <c r="F2287" s="217">
        <f>VLOOKUP(C2287,Hoja2!$D$2:$N$5000,4,FALSE)</f>
        <v>43040</v>
      </c>
      <c r="G2287" s="217">
        <f>VLOOKUP(C2287,Hoja2!$D$2:$N$5000,5,FALSE)</f>
        <v>44530</v>
      </c>
      <c r="H2287" s="218">
        <f>VLOOKUP(C2287,Hoja2!$D$2:$N$5000,6,FALSE)</f>
        <v>4.3434E-2</v>
      </c>
      <c r="I2287" s="218">
        <f>VLOOKUP(C2287,Hoja2!$D$2:$N$5000,7,FALSE)</f>
        <v>0.236091</v>
      </c>
      <c r="J2287" s="218">
        <f>VLOOKUP(C2287,Hoja2!$D$2:$N$5000,8,FALSE)</f>
        <v>0.54479999999999995</v>
      </c>
      <c r="K2287" s="218">
        <f>VLOOKUP(C2287,Hoja2!$D$2:$N$5000,9,FALSE)</f>
        <v>0.160523</v>
      </c>
      <c r="L2287" s="218">
        <f>VLOOKUP(C2287,Hoja2!$D$2:$N$5000,10,FALSE)</f>
        <v>98.295368999999994</v>
      </c>
      <c r="M2287" s="218">
        <f>VLOOKUP(C2287,Hoja2!$D$2:$N$5000,11,FALSE)</f>
        <v>13.435867</v>
      </c>
    </row>
    <row r="2288" spans="1:13">
      <c r="A2288" s="529"/>
      <c r="B2288" s="529"/>
      <c r="C2288" s="401" t="s">
        <v>3626</v>
      </c>
      <c r="D2288" s="221" t="str">
        <f>VLOOKUP(C2288,Hoja2!$D$2:$N$5000,2,FALSE)</f>
        <v>Comercio</v>
      </c>
      <c r="E2288" s="215">
        <f>VLOOKUP(C2288,Hoja2!$D$2:$N$5000,3,FALSE)</f>
        <v>6</v>
      </c>
      <c r="F2288" s="217">
        <f>VLOOKUP(C2288,Hoja2!$D$2:$N$5000,4,FALSE)</f>
        <v>43221</v>
      </c>
      <c r="G2288" s="217">
        <f>VLOOKUP(C2288,Hoja2!$D$2:$N$5000,5,FALSE)</f>
        <v>44347</v>
      </c>
      <c r="H2288" s="218">
        <f>VLOOKUP(C2288,Hoja2!$D$2:$N$5000,6,FALSE)</f>
        <v>0.28559099999999998</v>
      </c>
      <c r="I2288" s="218">
        <f>VLOOKUP(C2288,Hoja2!$D$2:$N$5000,7,FALSE)</f>
        <v>0.23491999999999999</v>
      </c>
      <c r="J2288" s="218">
        <f>VLOOKUP(C2288,Hoja2!$D$2:$N$5000,8,FALSE)</f>
        <v>0.19159999999999999</v>
      </c>
      <c r="K2288" s="218">
        <f>VLOOKUP(C2288,Hoja2!$D$2:$N$5000,9,FALSE)</f>
        <v>0.16710900000000001</v>
      </c>
      <c r="L2288" s="218">
        <f>VLOOKUP(C2288,Hoja2!$D$2:$N$5000,10,FALSE)</f>
        <v>34.397914999999998</v>
      </c>
      <c r="M2288" s="218">
        <f>VLOOKUP(C2288,Hoja2!$D$2:$N$5000,11,FALSE)</f>
        <v>21.492363999999998</v>
      </c>
    </row>
    <row r="2289" spans="1:13">
      <c r="A2289" s="529"/>
      <c r="B2289" s="529"/>
      <c r="C2289" s="401" t="s">
        <v>3627</v>
      </c>
      <c r="D2289" s="221" t="str">
        <f>VLOOKUP(C2289,Hoja2!$D$2:$N$5000,2,FALSE)</f>
        <v>Comercio</v>
      </c>
      <c r="E2289" s="215">
        <f>VLOOKUP(C2289,Hoja2!$D$2:$N$5000,3,FALSE)</f>
        <v>6</v>
      </c>
      <c r="F2289" s="217">
        <f>VLOOKUP(C2289,Hoja2!$D$2:$N$5000,4,FALSE)</f>
        <v>43221</v>
      </c>
      <c r="G2289" s="217">
        <f>VLOOKUP(C2289,Hoja2!$D$2:$N$5000,5,FALSE)</f>
        <v>44347</v>
      </c>
      <c r="H2289" s="218">
        <f>VLOOKUP(C2289,Hoja2!$D$2:$N$5000,6,FALSE)</f>
        <v>0.27113599999999999</v>
      </c>
      <c r="I2289" s="218">
        <f>VLOOKUP(C2289,Hoja2!$D$2:$N$5000,7,FALSE)</f>
        <v>0.37086400000000003</v>
      </c>
      <c r="J2289" s="218">
        <f>VLOOKUP(C2289,Hoja2!$D$2:$N$5000,8,FALSE)</f>
        <v>0.11600000000000001</v>
      </c>
      <c r="K2289" s="218">
        <f>VLOOKUP(C2289,Hoja2!$D$2:$N$5000,9,FALSE)</f>
        <v>0.115659</v>
      </c>
      <c r="L2289" s="218">
        <f>VLOOKUP(C2289,Hoja2!$D$2:$N$5000,10,FALSE)</f>
        <v>32.876776</v>
      </c>
      <c r="M2289" s="218">
        <f>VLOOKUP(C2289,Hoja2!$D$2:$N$5000,11,FALSE)</f>
        <v>18.431733000000001</v>
      </c>
    </row>
    <row r="2290" spans="1:13">
      <c r="A2290" s="529"/>
      <c r="B2290" s="529"/>
      <c r="C2290" s="401" t="s">
        <v>3628</v>
      </c>
      <c r="D2290" s="221" t="str">
        <f>VLOOKUP(C2290,Hoja2!$D$2:$N$5000,2,FALSE)</f>
        <v>Comercio</v>
      </c>
      <c r="E2290" s="215">
        <f>VLOOKUP(C2290,Hoja2!$D$2:$N$5000,3,FALSE)</f>
        <v>6</v>
      </c>
      <c r="F2290" s="217">
        <f>VLOOKUP(C2290,Hoja2!$D$2:$N$5000,4,FALSE)</f>
        <v>43221</v>
      </c>
      <c r="G2290" s="217">
        <f>VLOOKUP(C2290,Hoja2!$D$2:$N$5000,5,FALSE)</f>
        <v>44347</v>
      </c>
      <c r="H2290" s="218">
        <f>VLOOKUP(C2290,Hoja2!$D$2:$N$5000,6,FALSE)</f>
        <v>0.22789400000000001</v>
      </c>
      <c r="I2290" s="218">
        <f>VLOOKUP(C2290,Hoja2!$D$2:$N$5000,7,FALSE)</f>
        <v>0.21385299999999999</v>
      </c>
      <c r="J2290" s="218">
        <f>VLOOKUP(C2290,Hoja2!$D$2:$N$5000,8,FALSE)</f>
        <v>0.23760000000000001</v>
      </c>
      <c r="K2290" s="218">
        <f>VLOOKUP(C2290,Hoja2!$D$2:$N$5000,9,FALSE)</f>
        <v>0.153526</v>
      </c>
      <c r="L2290" s="218">
        <f>VLOOKUP(C2290,Hoja2!$D$2:$N$5000,10,FALSE)</f>
        <v>38.831083999999997</v>
      </c>
      <c r="M2290" s="218">
        <f>VLOOKUP(C2290,Hoja2!$D$2:$N$5000,11,FALSE)</f>
        <v>19.426853000000001</v>
      </c>
    </row>
    <row r="2291" spans="1:13">
      <c r="A2291" s="529"/>
      <c r="B2291" s="529"/>
      <c r="C2291" s="401" t="s">
        <v>2329</v>
      </c>
      <c r="D2291" s="221" t="str">
        <f>VLOOKUP(C2291,Hoja2!$D$2:$N$5000,2,FALSE)</f>
        <v>Agroindustria</v>
      </c>
      <c r="E2291" s="215">
        <f>VLOOKUP(C2291,Hoja2!$D$2:$N$5000,3,FALSE)</f>
        <v>6</v>
      </c>
      <c r="F2291" s="217">
        <f>VLOOKUP(C2291,Hoja2!$D$2:$N$5000,4,FALSE)</f>
        <v>42979</v>
      </c>
      <c r="G2291" s="217">
        <f>VLOOKUP(C2291,Hoja2!$D$2:$N$5000,5,FALSE)</f>
        <v>44469</v>
      </c>
      <c r="H2291" s="218">
        <f>VLOOKUP(C2291,Hoja2!$D$2:$N$5000,6,FALSE)</f>
        <v>0.17156099999999999</v>
      </c>
      <c r="I2291" s="218">
        <f>VLOOKUP(C2291,Hoja2!$D$2:$N$5000,7,FALSE)</f>
        <v>0.47350999999999999</v>
      </c>
      <c r="J2291" s="218">
        <f>VLOOKUP(C2291,Hoja2!$D$2:$N$5000,8,FALSE)</f>
        <v>0.15720000000000001</v>
      </c>
      <c r="K2291" s="218">
        <f>VLOOKUP(C2291,Hoja2!$D$2:$N$5000,9,FALSE)</f>
        <v>0.121833</v>
      </c>
      <c r="L2291" s="218">
        <f>VLOOKUP(C2291,Hoja2!$D$2:$N$5000,10,FALSE)</f>
        <v>56.885058000000001</v>
      </c>
      <c r="M2291" s="218">
        <f>VLOOKUP(C2291,Hoja2!$D$2:$N$5000,11,FALSE)</f>
        <v>14.636462999999999</v>
      </c>
    </row>
    <row r="2292" spans="1:13">
      <c r="A2292" s="529"/>
      <c r="B2292" s="529"/>
      <c r="C2292" s="401" t="s">
        <v>3400</v>
      </c>
      <c r="D2292" s="221" t="str">
        <f>VLOOKUP(C2292,Hoja2!$D$2:$N$5000,2,FALSE)</f>
        <v>Transporte</v>
      </c>
      <c r="E2292" s="215">
        <f>VLOOKUP(C2292,Hoja2!$D$2:$N$5000,3,FALSE)</f>
        <v>6</v>
      </c>
      <c r="F2292" s="217">
        <f>VLOOKUP(C2292,Hoja2!$D$2:$N$5000,4,FALSE)</f>
        <v>42887</v>
      </c>
      <c r="G2292" s="217">
        <f>VLOOKUP(C2292,Hoja2!$D$2:$N$5000,5,FALSE)</f>
        <v>44377</v>
      </c>
      <c r="H2292" s="218">
        <f>VLOOKUP(C2292,Hoja2!$D$2:$N$5000,6,FALSE)</f>
        <v>0.16838900000000001</v>
      </c>
      <c r="I2292" s="218">
        <f>VLOOKUP(C2292,Hoja2!$D$2:$N$5000,7,FALSE)</f>
        <v>0.40153699999999998</v>
      </c>
      <c r="J2292" s="218">
        <f>VLOOKUP(C2292,Hoja2!$D$2:$N$5000,8,FALSE)</f>
        <v>0.53920000000000001</v>
      </c>
      <c r="K2292" s="218">
        <f>VLOOKUP(C2292,Hoja2!$D$2:$N$5000,9,FALSE)</f>
        <v>0.40707100000000002</v>
      </c>
      <c r="L2292" s="218">
        <f>VLOOKUP(C2292,Hoja2!$D$2:$N$5000,10,FALSE)</f>
        <v>165.45963800000001</v>
      </c>
      <c r="M2292" s="218">
        <f>VLOOKUP(C2292,Hoja2!$D$2:$N$5000,11,FALSE)</f>
        <v>18.181927000000002</v>
      </c>
    </row>
    <row r="2293" spans="1:13">
      <c r="A2293" s="529"/>
      <c r="B2293" s="529"/>
      <c r="C2293" s="401" t="s">
        <v>795</v>
      </c>
      <c r="D2293" s="221" t="str">
        <f>VLOOKUP(C2293,Hoja2!$D$2:$N$5000,2,FALSE)</f>
        <v>Pesquería</v>
      </c>
      <c r="E2293" s="215">
        <f>VLOOKUP(C2293,Hoja2!$D$2:$N$5000,3,FALSE)</f>
        <v>1</v>
      </c>
      <c r="F2293" s="217">
        <f>VLOOKUP(C2293,Hoja2!$D$2:$N$5000,4,FALSE)</f>
        <v>44440</v>
      </c>
      <c r="G2293" s="217">
        <f>VLOOKUP(C2293,Hoja2!$D$2:$N$5000,5,FALSE)</f>
        <v>45291</v>
      </c>
      <c r="H2293" s="218">
        <f>VLOOKUP(C2293,Hoja2!$D$2:$N$5000,6,FALSE)</f>
        <v>0.22057399999999999</v>
      </c>
      <c r="I2293" s="218">
        <f>VLOOKUP(C2293,Hoja2!$D$2:$N$5000,7,FALSE)</f>
        <v>0.66031799999999996</v>
      </c>
      <c r="J2293" s="218">
        <f>VLOOKUP(C2293,Hoja2!$D$2:$N$5000,8,FALSE)</f>
        <v>1.2657271999999999</v>
      </c>
      <c r="K2293" s="218">
        <f>VLOOKUP(C2293,Hoja2!$D$2:$N$5000,9,FALSE)</f>
        <v>1.2778670000000001</v>
      </c>
      <c r="L2293" s="218">
        <f>VLOOKUP(C2293,Hoja2!$D$2:$N$5000,10,FALSE)</f>
        <v>648.21346200000005</v>
      </c>
      <c r="M2293" s="218">
        <f>VLOOKUP(C2293,Hoja2!$D$2:$N$5000,11,FALSE)</f>
        <v>13.39162</v>
      </c>
    </row>
    <row r="2294" spans="1:13">
      <c r="A2294" s="529"/>
      <c r="B2294" s="529"/>
      <c r="C2294" s="401" t="s">
        <v>3466</v>
      </c>
      <c r="D2294" s="221" t="str">
        <f>VLOOKUP(C2294,Hoja2!$D$2:$N$5000,2,FALSE)</f>
        <v>Otros</v>
      </c>
      <c r="E2294" s="215">
        <f>VLOOKUP(C2294,Hoja2!$D$2:$N$5000,3,FALSE)</f>
        <v>6</v>
      </c>
      <c r="F2294" s="217">
        <f>VLOOKUP(C2294,Hoja2!$D$2:$N$5000,4,FALSE)</f>
        <v>43466</v>
      </c>
      <c r="G2294" s="217">
        <f>VLOOKUP(C2294,Hoja2!$D$2:$N$5000,5,FALSE)</f>
        <v>44227</v>
      </c>
      <c r="H2294" s="218">
        <f>VLOOKUP(C2294,Hoja2!$D$2:$N$5000,6,FALSE)</f>
        <v>0.22517999999999999</v>
      </c>
      <c r="I2294" s="218">
        <f>VLOOKUP(C2294,Hoja2!$D$2:$N$5000,7,FALSE)</f>
        <v>0.69717600000000002</v>
      </c>
      <c r="J2294" s="218">
        <f>VLOOKUP(C2294,Hoja2!$D$2:$N$5000,8,FALSE)</f>
        <v>0.186</v>
      </c>
      <c r="K2294" s="218">
        <f>VLOOKUP(C2294,Hoja2!$D$2:$N$5000,9,FALSE)</f>
        <v>0.17575299999999999</v>
      </c>
      <c r="L2294" s="218">
        <f>VLOOKUP(C2294,Hoja2!$D$2:$N$5000,10,FALSE)</f>
        <v>99.099541000000002</v>
      </c>
      <c r="M2294" s="218">
        <f>VLOOKUP(C2294,Hoja2!$D$2:$N$5000,11,FALSE)</f>
        <v>14.748059</v>
      </c>
    </row>
    <row r="2295" spans="1:13">
      <c r="A2295" s="529"/>
      <c r="B2295" s="529"/>
      <c r="C2295" s="401" t="s">
        <v>1293</v>
      </c>
      <c r="D2295" s="221" t="str">
        <f>VLOOKUP(C2295,Hoja2!$D$2:$N$5000,2,FALSE)</f>
        <v>Otros</v>
      </c>
      <c r="E2295" s="215">
        <f>VLOOKUP(C2295,Hoja2!$D$2:$N$5000,3,FALSE)</f>
        <v>6</v>
      </c>
      <c r="F2295" s="217">
        <f>VLOOKUP(C2295,Hoja2!$D$2:$N$5000,4,FALSE)</f>
        <v>42614</v>
      </c>
      <c r="G2295" s="217">
        <f>VLOOKUP(C2295,Hoja2!$D$2:$N$5000,5,FALSE)</f>
        <v>44469</v>
      </c>
      <c r="H2295" s="218">
        <f>VLOOKUP(C2295,Hoja2!$D$2:$N$5000,6,FALSE)</f>
        <v>0.18659800000000001</v>
      </c>
      <c r="I2295" s="218">
        <f>VLOOKUP(C2295,Hoja2!$D$2:$N$5000,7,FALSE)</f>
        <v>0.30818699999999999</v>
      </c>
      <c r="J2295" s="218">
        <f>VLOOKUP(C2295,Hoja2!$D$2:$N$5000,8,FALSE)</f>
        <v>0.73240000000000005</v>
      </c>
      <c r="K2295" s="218">
        <f>VLOOKUP(C2295,Hoja2!$D$2:$N$5000,9,FALSE)</f>
        <v>0.66267399999999999</v>
      </c>
      <c r="L2295" s="218">
        <f>VLOOKUP(C2295,Hoja2!$D$2:$N$5000,10,FALSE)</f>
        <v>172.496071</v>
      </c>
      <c r="M2295" s="218">
        <f>VLOOKUP(C2295,Hoja2!$D$2:$N$5000,11,FALSE)</f>
        <v>17.506788</v>
      </c>
    </row>
    <row r="2296" spans="1:13">
      <c r="A2296" s="529"/>
      <c r="B2296" s="529"/>
      <c r="C2296" s="401" t="s">
        <v>1295</v>
      </c>
      <c r="D2296" s="221" t="str">
        <f>VLOOKUP(C2296,Hoja2!$D$2:$N$5000,2,FALSE)</f>
        <v>Otros</v>
      </c>
      <c r="E2296" s="215">
        <f>VLOOKUP(C2296,Hoja2!$D$2:$N$5000,3,FALSE)</f>
        <v>6</v>
      </c>
      <c r="F2296" s="217">
        <f>VLOOKUP(C2296,Hoja2!$D$2:$N$5000,4,FALSE)</f>
        <v>42614</v>
      </c>
      <c r="G2296" s="217">
        <f>VLOOKUP(C2296,Hoja2!$D$2:$N$5000,5,FALSE)</f>
        <v>44469</v>
      </c>
      <c r="H2296" s="218">
        <f>VLOOKUP(C2296,Hoja2!$D$2:$N$5000,6,FALSE)</f>
        <v>0.18806400000000001</v>
      </c>
      <c r="I2296" s="218">
        <f>VLOOKUP(C2296,Hoja2!$D$2:$N$5000,7,FALSE)</f>
        <v>0.42237599999999997</v>
      </c>
      <c r="J2296" s="218">
        <f>VLOOKUP(C2296,Hoja2!$D$2:$N$5000,8,FALSE)</f>
        <v>0.90959999999999996</v>
      </c>
      <c r="K2296" s="218">
        <f>VLOOKUP(C2296,Hoja2!$D$2:$N$5000,9,FALSE)</f>
        <v>0.71288899999999999</v>
      </c>
      <c r="L2296" s="218">
        <f>VLOOKUP(C2296,Hoja2!$D$2:$N$5000,10,FALSE)</f>
        <v>293.60707300000001</v>
      </c>
      <c r="M2296" s="218">
        <f>VLOOKUP(C2296,Hoja2!$D$2:$N$5000,11,FALSE)</f>
        <v>14.282152</v>
      </c>
    </row>
    <row r="2297" spans="1:13">
      <c r="A2297" s="529"/>
      <c r="B2297" s="529"/>
      <c r="C2297" s="401" t="s">
        <v>2644</v>
      </c>
      <c r="D2297" s="221" t="str">
        <f>VLOOKUP(C2297,Hoja2!$D$2:$N$5000,2,FALSE)</f>
        <v>Cables</v>
      </c>
      <c r="E2297" s="215">
        <f>VLOOKUP(C2297,Hoja2!$D$2:$N$5000,3,FALSE)</f>
        <v>6</v>
      </c>
      <c r="F2297" s="217">
        <f>VLOOKUP(C2297,Hoja2!$D$2:$N$5000,4,FALSE)</f>
        <v>43101</v>
      </c>
      <c r="G2297" s="217">
        <f>VLOOKUP(C2297,Hoja2!$D$2:$N$5000,5,FALSE)</f>
        <v>45747</v>
      </c>
      <c r="H2297" s="218">
        <f>VLOOKUP(C2297,Hoja2!$D$2:$N$5000,6,FALSE)</f>
        <v>0.179702</v>
      </c>
      <c r="I2297" s="218">
        <f>VLOOKUP(C2297,Hoja2!$D$2:$N$5000,7,FALSE)</f>
        <v>0.439054</v>
      </c>
      <c r="J2297" s="218">
        <f>VLOOKUP(C2297,Hoja2!$D$2:$N$5000,8,FALSE)</f>
        <v>0.54400000000000004</v>
      </c>
      <c r="K2297" s="218">
        <f>VLOOKUP(C2297,Hoja2!$D$2:$N$5000,9,FALSE)</f>
        <v>0.51285199999999997</v>
      </c>
      <c r="L2297" s="218">
        <f>VLOOKUP(C2297,Hoja2!$D$2:$N$5000,10,FALSE)</f>
        <v>182.529583</v>
      </c>
      <c r="M2297" s="218">
        <f>VLOOKUP(C2297,Hoja2!$D$2:$N$5000,11,FALSE)</f>
        <v>18.441248999999999</v>
      </c>
    </row>
    <row r="2298" spans="1:13">
      <c r="A2298" s="529"/>
      <c r="B2298" s="529"/>
      <c r="C2298" s="401" t="s">
        <v>4950</v>
      </c>
      <c r="D2298" s="221" t="str">
        <f>VLOOKUP(C2298,Hoja2!$D$2:$N$5000,2,FALSE)</f>
        <v>Otros</v>
      </c>
      <c r="E2298" s="215">
        <f>VLOOKUP(C2298,Hoja2!$D$2:$N$5000,3,FALSE)</f>
        <v>6</v>
      </c>
      <c r="F2298" s="217">
        <f>VLOOKUP(C2298,Hoja2!$D$2:$N$5000,4,FALSE)</f>
        <v>43678</v>
      </c>
      <c r="G2298" s="217">
        <f>VLOOKUP(C2298,Hoja2!$D$2:$N$5000,5,FALSE)</f>
        <v>44774</v>
      </c>
      <c r="H2298" s="218">
        <f>VLOOKUP(C2298,Hoja2!$D$2:$N$5000,6,FALSE)</f>
        <v>0.13092000000000001</v>
      </c>
      <c r="I2298" s="218">
        <f>VLOOKUP(C2298,Hoja2!$D$2:$N$5000,7,FALSE)</f>
        <v>0.38287700000000002</v>
      </c>
      <c r="J2298" s="218">
        <f>VLOOKUP(C2298,Hoja2!$D$2:$N$5000,8,FALSE)</f>
        <v>0.39639999999999997</v>
      </c>
      <c r="K2298" s="218">
        <f>VLOOKUP(C2298,Hoja2!$D$2:$N$5000,9,FALSE)</f>
        <v>0.34450799999999998</v>
      </c>
      <c r="L2298" s="218">
        <f>VLOOKUP(C2298,Hoja2!$D$2:$N$5000,10,FALSE)</f>
        <v>115.986958</v>
      </c>
      <c r="M2298" s="218">
        <f>VLOOKUP(C2298,Hoja2!$D$2:$N$5000,11,FALSE)</f>
        <v>19.575752999999999</v>
      </c>
    </row>
    <row r="2299" spans="1:13">
      <c r="A2299" s="529"/>
      <c r="B2299" s="529"/>
      <c r="C2299" s="401" t="s">
        <v>6141</v>
      </c>
      <c r="D2299" s="221" t="str">
        <f>VLOOKUP(C2299,Hoja2!$D$2:$N$5000,2,FALSE)</f>
        <v>Industria Metalúrgica</v>
      </c>
      <c r="E2299" s="215">
        <f>VLOOKUP(C2299,Hoja2!$D$2:$N$5000,3,FALSE)</f>
        <v>6</v>
      </c>
      <c r="F2299" s="217">
        <f>VLOOKUP(C2299,Hoja2!$D$2:$N$5000,4,FALSE)</f>
        <v>43891</v>
      </c>
      <c r="G2299" s="217">
        <f>VLOOKUP(C2299,Hoja2!$D$2:$N$5000,5,FALSE)</f>
        <v>45716</v>
      </c>
      <c r="H2299" s="218">
        <f>VLOOKUP(C2299,Hoja2!$D$2:$N$5000,6,FALSE)</f>
        <v>0.21731300000000001</v>
      </c>
      <c r="I2299" s="218">
        <f>VLOOKUP(C2299,Hoja2!$D$2:$N$5000,7,FALSE)</f>
        <v>0.754077</v>
      </c>
      <c r="J2299" s="218">
        <f>VLOOKUP(C2299,Hoja2!$D$2:$N$5000,8,FALSE)</f>
        <v>8.8000000000000005E-3</v>
      </c>
      <c r="K2299" s="218">
        <f>VLOOKUP(C2299,Hoja2!$D$2:$N$5000,9,FALSE)</f>
        <v>9.0550000000000005E-3</v>
      </c>
      <c r="L2299" s="218">
        <f>VLOOKUP(C2299,Hoja2!$D$2:$N$5000,10,FALSE)</f>
        <v>5.0712479999999998</v>
      </c>
      <c r="M2299" s="218">
        <f>VLOOKUP(C2299,Hoja2!$D$2:$N$5000,11,FALSE)</f>
        <v>16.782612</v>
      </c>
    </row>
    <row r="2300" spans="1:13" s="196" customFormat="1">
      <c r="A2300" s="529"/>
      <c r="B2300" s="529"/>
      <c r="C2300" s="401" t="s">
        <v>6969</v>
      </c>
      <c r="D2300" s="221" t="str">
        <f>VLOOKUP(C2300,Hoja2!$D$2:$N$5000,2,FALSE)</f>
        <v>Construcción</v>
      </c>
      <c r="E2300" s="215">
        <f>VLOOKUP(C2300,Hoja2!$D$2:$N$5000,3,FALSE)</f>
        <v>6</v>
      </c>
      <c r="F2300" s="217">
        <f>VLOOKUP(C2300,Hoja2!$D$2:$N$5000,4,FALSE)</f>
        <v>44044</v>
      </c>
      <c r="G2300" s="217">
        <f>VLOOKUP(C2300,Hoja2!$D$2:$N$5000,5,FALSE)</f>
        <v>45869</v>
      </c>
      <c r="H2300" s="218">
        <f>VLOOKUP(C2300,Hoja2!$D$2:$N$5000,6,FALSE)</f>
        <v>0.24376500000000001</v>
      </c>
      <c r="I2300" s="218">
        <f>VLOOKUP(C2300,Hoja2!$D$2:$N$5000,7,FALSE)</f>
        <v>0.33113100000000001</v>
      </c>
      <c r="J2300" s="218">
        <f>VLOOKUP(C2300,Hoja2!$D$2:$N$5000,8,FALSE)</f>
        <v>7.3800000000000004E-2</v>
      </c>
      <c r="K2300" s="218">
        <f>VLOOKUP(C2300,Hoja2!$D$2:$N$5000,9,FALSE)</f>
        <v>4.2395000000000002E-2</v>
      </c>
      <c r="L2300" s="218">
        <f>VLOOKUP(C2300,Hoja2!$D$2:$N$5000,10,FALSE)</f>
        <v>18.675515999999998</v>
      </c>
      <c r="M2300" s="218">
        <f>VLOOKUP(C2300,Hoja2!$D$2:$N$5000,11,FALSE)</f>
        <v>18.395375999999999</v>
      </c>
    </row>
    <row r="2301" spans="1:13">
      <c r="A2301" s="529"/>
      <c r="B2301" s="529"/>
      <c r="C2301" s="401" t="s">
        <v>6970</v>
      </c>
      <c r="D2301" s="221" t="str">
        <f>VLOOKUP(C2301,Hoja2!$D$2:$N$5000,2,FALSE)</f>
        <v>Construcción</v>
      </c>
      <c r="E2301" s="215">
        <f>VLOOKUP(C2301,Hoja2!$D$2:$N$5000,3,FALSE)</f>
        <v>7</v>
      </c>
      <c r="F2301" s="217">
        <f>VLOOKUP(C2301,Hoja2!$D$2:$N$5000,4,FALSE)</f>
        <v>44287</v>
      </c>
      <c r="G2301" s="217">
        <f>VLOOKUP(C2301,Hoja2!$D$2:$N$5000,5,FALSE)</f>
        <v>46112</v>
      </c>
      <c r="H2301" s="218">
        <f>VLOOKUP(C2301,Hoja2!$D$2:$N$5000,6,FALSE)</f>
        <v>0.16675100000000001</v>
      </c>
      <c r="I2301" s="218">
        <f>VLOOKUP(C2301,Hoja2!$D$2:$N$5000,7,FALSE)</f>
        <v>8.0212000000000006E-2</v>
      </c>
      <c r="J2301" s="218">
        <f>VLOOKUP(C2301,Hoja2!$D$2:$N$5000,8,FALSE)</f>
        <v>2.8395999999999999</v>
      </c>
      <c r="K2301" s="218">
        <f>VLOOKUP(C2301,Hoja2!$D$2:$N$5000,9,FALSE)</f>
        <v>2.0162399999999998</v>
      </c>
      <c r="L2301" s="218">
        <f>VLOOKUP(C2301,Hoja2!$D$2:$N$5000,10,FALSE)</f>
        <v>174.59895700000001</v>
      </c>
      <c r="M2301" s="218">
        <f>VLOOKUP(C2301,Hoja2!$D$2:$N$5000,11,FALSE)</f>
        <v>36.156444</v>
      </c>
    </row>
    <row r="2302" spans="1:13">
      <c r="A2302" s="529"/>
      <c r="B2302" s="529"/>
      <c r="C2302" s="401" t="s">
        <v>2888</v>
      </c>
      <c r="D2302" s="221" t="str">
        <f>VLOOKUP(C2302,Hoja2!$D$2:$N$5000,2,FALSE)</f>
        <v>Comercio</v>
      </c>
      <c r="E2302" s="215">
        <f>VLOOKUP(C2302,Hoja2!$D$2:$N$5000,3,FALSE)</f>
        <v>6</v>
      </c>
      <c r="F2302" s="217">
        <f>VLOOKUP(C2302,Hoja2!$D$2:$N$5000,4,FALSE)</f>
        <v>42675</v>
      </c>
      <c r="G2302" s="217">
        <f>VLOOKUP(C2302,Hoja2!$D$2:$N$5000,5,FALSE)</f>
        <v>44530</v>
      </c>
      <c r="H2302" s="218">
        <f>VLOOKUP(C2302,Hoja2!$D$2:$N$5000,6,FALSE)</f>
        <v>2.9443E-2</v>
      </c>
      <c r="I2302" s="218">
        <f>VLOOKUP(C2302,Hoja2!$D$2:$N$5000,7,FALSE)</f>
        <v>0.33523399999999998</v>
      </c>
      <c r="J2302" s="218">
        <f>VLOOKUP(C2302,Hoja2!$D$2:$N$5000,8,FALSE)</f>
        <v>0.86399999999999999</v>
      </c>
      <c r="K2302" s="218">
        <f>VLOOKUP(C2302,Hoja2!$D$2:$N$5000,9,FALSE)</f>
        <v>5.3095999999999997E-2</v>
      </c>
      <c r="L2302" s="218">
        <f>VLOOKUP(C2302,Hoja2!$D$2:$N$5000,10,FALSE)</f>
        <v>221.34947099999999</v>
      </c>
      <c r="M2302" s="218">
        <f>VLOOKUP(C2302,Hoja2!$D$2:$N$5000,11,FALSE)</f>
        <v>10.686627</v>
      </c>
    </row>
    <row r="2303" spans="1:13">
      <c r="A2303" s="529"/>
      <c r="B2303" s="529"/>
      <c r="C2303" s="401" t="s">
        <v>4893</v>
      </c>
      <c r="D2303" s="221" t="str">
        <f>VLOOKUP(C2303,Hoja2!$D$2:$N$5000,2,FALSE)</f>
        <v>Vidrios, cauchos y plásticos</v>
      </c>
      <c r="E2303" s="215">
        <f>VLOOKUP(C2303,Hoja2!$D$2:$N$5000,3,FALSE)</f>
        <v>6</v>
      </c>
      <c r="F2303" s="217">
        <f>VLOOKUP(C2303,Hoja2!$D$2:$N$5000,4,FALSE)</f>
        <v>43647</v>
      </c>
      <c r="G2303" s="217">
        <f>VLOOKUP(C2303,Hoja2!$D$2:$N$5000,5,FALSE)</f>
        <v>45869</v>
      </c>
      <c r="H2303" s="218">
        <f>VLOOKUP(C2303,Hoja2!$D$2:$N$5000,6,FALSE)</f>
        <v>0.210258</v>
      </c>
      <c r="I2303" s="218">
        <f>VLOOKUP(C2303,Hoja2!$D$2:$N$5000,7,FALSE)</f>
        <v>0.56636399999999998</v>
      </c>
      <c r="J2303" s="218">
        <f>VLOOKUP(C2303,Hoja2!$D$2:$N$5000,8,FALSE)</f>
        <v>0.37959999999999999</v>
      </c>
      <c r="K2303" s="218">
        <f>VLOOKUP(C2303,Hoja2!$D$2:$N$5000,9,FALSE)</f>
        <v>0.37743599999999999</v>
      </c>
      <c r="L2303" s="218">
        <f>VLOOKUP(C2303,Hoja2!$D$2:$N$5000,10,FALSE)</f>
        <v>164.30016800000001</v>
      </c>
      <c r="M2303" s="218">
        <f>VLOOKUP(C2303,Hoja2!$D$2:$N$5000,11,FALSE)</f>
        <v>19.334254999999999</v>
      </c>
    </row>
    <row r="2304" spans="1:13">
      <c r="A2304" s="529"/>
      <c r="B2304" s="529"/>
      <c r="C2304" s="401" t="s">
        <v>3699</v>
      </c>
      <c r="D2304" s="221" t="str">
        <f>VLOOKUP(C2304,Hoja2!$D$2:$N$5000,2,FALSE)</f>
        <v>Construcción</v>
      </c>
      <c r="E2304" s="215">
        <f>VLOOKUP(C2304,Hoja2!$D$2:$N$5000,3,FALSE)</f>
        <v>6</v>
      </c>
      <c r="F2304" s="217">
        <f>VLOOKUP(C2304,Hoja2!$D$2:$N$5000,4,FALSE)</f>
        <v>43525</v>
      </c>
      <c r="G2304" s="217">
        <f>VLOOKUP(C2304,Hoja2!$D$2:$N$5000,5,FALSE)</f>
        <v>45380</v>
      </c>
      <c r="H2304" s="218">
        <f>VLOOKUP(C2304,Hoja2!$D$2:$N$5000,6,FALSE)</f>
        <v>0.18398600000000001</v>
      </c>
      <c r="I2304" s="218">
        <f>VLOOKUP(C2304,Hoja2!$D$2:$N$5000,7,FALSE)</f>
        <v>0.60825799999999997</v>
      </c>
      <c r="J2304" s="218">
        <f>VLOOKUP(C2304,Hoja2!$D$2:$N$5000,8,FALSE)</f>
        <v>9.2399999999999996E-2</v>
      </c>
      <c r="K2304" s="218">
        <f>VLOOKUP(C2304,Hoja2!$D$2:$N$5000,9,FALSE)</f>
        <v>6.1328000000000001E-2</v>
      </c>
      <c r="L2304" s="218">
        <f>VLOOKUP(C2304,Hoja2!$D$2:$N$5000,10,FALSE)</f>
        <v>42.951273</v>
      </c>
      <c r="M2304" s="218">
        <f>VLOOKUP(C2304,Hoja2!$D$2:$N$5000,11,FALSE)</f>
        <v>17.032450000000001</v>
      </c>
    </row>
    <row r="2305" spans="1:13">
      <c r="A2305" s="529"/>
      <c r="B2305" s="529"/>
      <c r="C2305" s="401" t="s">
        <v>6537</v>
      </c>
      <c r="D2305" s="221" t="str">
        <f>VLOOKUP(C2305,Hoja2!$D$2:$N$5000,2,FALSE)</f>
        <v>Químicos</v>
      </c>
      <c r="E2305" s="215">
        <f>VLOOKUP(C2305,Hoja2!$D$2:$N$5000,3,FALSE)</f>
        <v>6</v>
      </c>
      <c r="F2305" s="217">
        <f>VLOOKUP(C2305,Hoja2!$D$2:$N$5000,4,FALSE)</f>
        <v>44105</v>
      </c>
      <c r="G2305" s="217">
        <f>VLOOKUP(C2305,Hoja2!$D$2:$N$5000,5,FALSE)</f>
        <v>45930</v>
      </c>
      <c r="H2305" s="218">
        <f>VLOOKUP(C2305,Hoja2!$D$2:$N$5000,6,FALSE)</f>
        <v>9.6855999999999998E-2</v>
      </c>
      <c r="I2305" s="218">
        <f>VLOOKUP(C2305,Hoja2!$D$2:$N$5000,7,FALSE)</f>
        <v>0.186666</v>
      </c>
      <c r="J2305" s="218">
        <f>VLOOKUP(C2305,Hoja2!$D$2:$N$5000,8,FALSE)</f>
        <v>0.17280000000000001</v>
      </c>
      <c r="K2305" s="218">
        <f>VLOOKUP(C2305,Hoja2!$D$2:$N$5000,9,FALSE)</f>
        <v>4.6510999999999997E-2</v>
      </c>
      <c r="L2305" s="218">
        <f>VLOOKUP(C2305,Hoja2!$D$2:$N$5000,10,FALSE)</f>
        <v>24.650570999999999</v>
      </c>
      <c r="M2305" s="218">
        <f>VLOOKUP(C2305,Hoja2!$D$2:$N$5000,11,FALSE)</f>
        <v>20.839863999999999</v>
      </c>
    </row>
    <row r="2306" spans="1:13">
      <c r="A2306" s="529"/>
      <c r="B2306" s="529"/>
      <c r="C2306" s="401" t="s">
        <v>874</v>
      </c>
      <c r="D2306" s="221" t="str">
        <f>VLOOKUP(C2306,Hoja2!$D$2:$N$5000,2,FALSE)</f>
        <v>Alimentos</v>
      </c>
      <c r="E2306" s="215">
        <f>VLOOKUP(C2306,Hoja2!$D$2:$N$5000,3,FALSE)</f>
        <v>6</v>
      </c>
      <c r="F2306" s="217">
        <f>VLOOKUP(C2306,Hoja2!$D$2:$N$5000,4,FALSE)</f>
        <v>42552</v>
      </c>
      <c r="G2306" s="217">
        <f>VLOOKUP(C2306,Hoja2!$D$2:$N$5000,5,FALSE)</f>
        <v>44407</v>
      </c>
      <c r="H2306" s="218">
        <f>VLOOKUP(C2306,Hoja2!$D$2:$N$5000,6,FALSE)</f>
        <v>0.198856</v>
      </c>
      <c r="I2306" s="218">
        <f>VLOOKUP(C2306,Hoja2!$D$2:$N$5000,7,FALSE)</f>
        <v>0.82099900000000003</v>
      </c>
      <c r="J2306" s="218">
        <f>VLOOKUP(C2306,Hoja2!$D$2:$N$5000,8,FALSE)</f>
        <v>1.518</v>
      </c>
      <c r="K2306" s="218">
        <f>VLOOKUP(C2306,Hoja2!$D$2:$N$5000,9,FALSE)</f>
        <v>1.475169</v>
      </c>
      <c r="L2306" s="218">
        <f>VLOOKUP(C2306,Hoja2!$D$2:$N$5000,10,FALSE)</f>
        <v>952.42389500000002</v>
      </c>
      <c r="M2306" s="218">
        <f>VLOOKUP(C2306,Hoja2!$D$2:$N$5000,11,FALSE)</f>
        <v>13.683515999999999</v>
      </c>
    </row>
    <row r="2307" spans="1:13">
      <c r="A2307" s="529"/>
      <c r="B2307" s="529"/>
      <c r="C2307" s="401" t="s">
        <v>2777</v>
      </c>
      <c r="D2307" s="221" t="str">
        <f>VLOOKUP(C2307,Hoja2!$D$2:$N$5000,2,FALSE)</f>
        <v>Alimentos</v>
      </c>
      <c r="E2307" s="215">
        <f>VLOOKUP(C2307,Hoja2!$D$2:$N$5000,3,FALSE)</f>
        <v>6</v>
      </c>
      <c r="F2307" s="217">
        <f>VLOOKUP(C2307,Hoja2!$D$2:$N$5000,4,FALSE)</f>
        <v>43168</v>
      </c>
      <c r="G2307" s="217">
        <f>VLOOKUP(C2307,Hoja2!$D$2:$N$5000,5,FALSE)</f>
        <v>44286</v>
      </c>
      <c r="H2307" s="218">
        <f>VLOOKUP(C2307,Hoja2!$D$2:$N$5000,6,FALSE)</f>
        <v>0.205647</v>
      </c>
      <c r="I2307" s="218">
        <f>VLOOKUP(C2307,Hoja2!$D$2:$N$5000,7,FALSE)</f>
        <v>0.44170300000000001</v>
      </c>
      <c r="J2307" s="218">
        <f>VLOOKUP(C2307,Hoja2!$D$2:$N$5000,8,FALSE)</f>
        <v>1.72E-2</v>
      </c>
      <c r="K2307" s="218">
        <f>VLOOKUP(C2307,Hoja2!$D$2:$N$5000,9,FALSE)</f>
        <v>1.1936E-2</v>
      </c>
      <c r="L2307" s="218">
        <f>VLOOKUP(C2307,Hoja2!$D$2:$N$5000,10,FALSE)</f>
        <v>5.8059830000000003</v>
      </c>
      <c r="M2307" s="218">
        <f>VLOOKUP(C2307,Hoja2!$D$2:$N$5000,11,FALSE)</f>
        <v>16.296859000000001</v>
      </c>
    </row>
    <row r="2308" spans="1:13">
      <c r="A2308" s="529"/>
      <c r="B2308" s="529"/>
      <c r="C2308" s="401" t="s">
        <v>2484</v>
      </c>
      <c r="D2308" s="221" t="str">
        <f>VLOOKUP(C2308,Hoja2!$D$2:$N$5000,2,FALSE)</f>
        <v>Otros</v>
      </c>
      <c r="E2308" s="215">
        <f>VLOOKUP(C2308,Hoja2!$D$2:$N$5000,3,FALSE)</f>
        <v>6</v>
      </c>
      <c r="F2308" s="217">
        <f>VLOOKUP(C2308,Hoja2!$D$2:$N$5000,4,FALSE)</f>
        <v>43040</v>
      </c>
      <c r="G2308" s="217">
        <f>VLOOKUP(C2308,Hoja2!$D$2:$N$5000,5,FALSE)</f>
        <v>44530</v>
      </c>
      <c r="H2308" s="218">
        <f>VLOOKUP(C2308,Hoja2!$D$2:$N$5000,6,FALSE)</f>
        <v>9.0194999999999997E-2</v>
      </c>
      <c r="I2308" s="218">
        <f>VLOOKUP(C2308,Hoja2!$D$2:$N$5000,7,FALSE)</f>
        <v>1.6306999999999999E-2</v>
      </c>
      <c r="J2308" s="218">
        <f>VLOOKUP(C2308,Hoja2!$D$2:$N$5000,8,FALSE)</f>
        <v>0.2248</v>
      </c>
      <c r="K2308" s="218">
        <f>VLOOKUP(C2308,Hoja2!$D$2:$N$5000,9,FALSE)</f>
        <v>4.5279999999999999E-3</v>
      </c>
      <c r="L2308" s="218">
        <f>VLOOKUP(C2308,Hoja2!$D$2:$N$5000,10,FALSE)</f>
        <v>2.801507</v>
      </c>
      <c r="M2308" s="218">
        <f>VLOOKUP(C2308,Hoja2!$D$2:$N$5000,11,FALSE)</f>
        <v>17.816773999999999</v>
      </c>
    </row>
    <row r="2309" spans="1:13">
      <c r="A2309" s="529"/>
      <c r="B2309" s="529"/>
      <c r="C2309" s="401" t="s">
        <v>2043</v>
      </c>
      <c r="D2309" s="221" t="str">
        <f>VLOOKUP(C2309,Hoja2!$D$2:$N$5000,2,FALSE)</f>
        <v>Cerámicos</v>
      </c>
      <c r="E2309" s="215">
        <f>VLOOKUP(C2309,Hoja2!$D$2:$N$5000,3,FALSE)</f>
        <v>6</v>
      </c>
      <c r="F2309" s="217">
        <f>VLOOKUP(C2309,Hoja2!$D$2:$N$5000,4,FALSE)</f>
        <v>42795</v>
      </c>
      <c r="G2309" s="217">
        <f>VLOOKUP(C2309,Hoja2!$D$2:$N$5000,5,FALSE)</f>
        <v>44648</v>
      </c>
      <c r="H2309" s="218">
        <f>VLOOKUP(C2309,Hoja2!$D$2:$N$5000,6,FALSE)</f>
        <v>0.17663799999999999</v>
      </c>
      <c r="I2309" s="218">
        <f>VLOOKUP(C2309,Hoja2!$D$2:$N$5000,7,FALSE)</f>
        <v>0.72974600000000001</v>
      </c>
      <c r="J2309" s="218">
        <f>VLOOKUP(C2309,Hoja2!$D$2:$N$5000,8,FALSE)</f>
        <v>2.5091999999999999</v>
      </c>
      <c r="K2309" s="218">
        <f>VLOOKUP(C2309,Hoja2!$D$2:$N$5000,9,FALSE)</f>
        <v>2.4259620000000002</v>
      </c>
      <c r="L2309" s="218">
        <f>VLOOKUP(C2309,Hoja2!$D$2:$N$5000,10,FALSE)</f>
        <v>1399.3391690000001</v>
      </c>
      <c r="M2309" s="218">
        <f>VLOOKUP(C2309,Hoja2!$D$2:$N$5000,11,FALSE)</f>
        <v>22.661515999999999</v>
      </c>
    </row>
    <row r="2310" spans="1:13">
      <c r="A2310" s="529"/>
      <c r="B2310" s="529"/>
      <c r="C2310" s="401" t="s">
        <v>4769</v>
      </c>
      <c r="D2310" s="221" t="str">
        <f>VLOOKUP(C2310,Hoja2!$D$2:$N$5000,2,FALSE)</f>
        <v>Otros</v>
      </c>
      <c r="E2310" s="215">
        <f>VLOOKUP(C2310,Hoja2!$D$2:$N$5000,3,FALSE)</f>
        <v>6</v>
      </c>
      <c r="F2310" s="217">
        <f>VLOOKUP(C2310,Hoja2!$D$2:$N$5000,4,FALSE)</f>
        <v>43586</v>
      </c>
      <c r="G2310" s="217">
        <f>VLOOKUP(C2310,Hoja2!$D$2:$N$5000,5,FALSE)</f>
        <v>44712</v>
      </c>
      <c r="H2310" s="218">
        <f>VLOOKUP(C2310,Hoja2!$D$2:$N$5000,6,FALSE)</f>
        <v>0.21205299999999999</v>
      </c>
      <c r="I2310" s="218">
        <f>VLOOKUP(C2310,Hoja2!$D$2:$N$5000,7,FALSE)</f>
        <v>0.89883999999999997</v>
      </c>
      <c r="J2310" s="218">
        <f>VLOOKUP(C2310,Hoja2!$D$2:$N$5000,8,FALSE)</f>
        <v>0.49</v>
      </c>
      <c r="K2310" s="218">
        <f>VLOOKUP(C2310,Hoja2!$D$2:$N$5000,9,FALSE)</f>
        <v>0.498446</v>
      </c>
      <c r="L2310" s="218">
        <f>VLOOKUP(C2310,Hoja2!$D$2:$N$5000,10,FALSE)</f>
        <v>336.58484700000002</v>
      </c>
      <c r="M2310" s="218">
        <f>VLOOKUP(C2310,Hoja2!$D$2:$N$5000,11,FALSE)</f>
        <v>15.853132</v>
      </c>
    </row>
    <row r="2311" spans="1:13">
      <c r="A2311" s="529"/>
      <c r="B2311" s="529"/>
      <c r="C2311" s="401" t="s">
        <v>6138</v>
      </c>
      <c r="D2311" s="221" t="str">
        <f>VLOOKUP(C2311,Hoja2!$D$2:$N$5000,2,FALSE)</f>
        <v>Comercio</v>
      </c>
      <c r="E2311" s="215">
        <f>VLOOKUP(C2311,Hoja2!$D$2:$N$5000,3,FALSE)</f>
        <v>6</v>
      </c>
      <c r="F2311" s="217">
        <f>VLOOKUP(C2311,Hoja2!$D$2:$N$5000,4,FALSE)</f>
        <v>43891</v>
      </c>
      <c r="G2311" s="217">
        <f>VLOOKUP(C2311,Hoja2!$D$2:$N$5000,5,FALSE)</f>
        <v>45716</v>
      </c>
      <c r="H2311" s="218">
        <f>VLOOKUP(C2311,Hoja2!$D$2:$N$5000,6,FALSE)</f>
        <v>0.21585699999999999</v>
      </c>
      <c r="I2311" s="218">
        <f>VLOOKUP(C2311,Hoja2!$D$2:$N$5000,7,FALSE)</f>
        <v>0.62617500000000004</v>
      </c>
      <c r="J2311" s="218">
        <f>VLOOKUP(C2311,Hoja2!$D$2:$N$5000,8,FALSE)</f>
        <v>4.7999999999999996E-3</v>
      </c>
      <c r="K2311" s="218">
        <f>VLOOKUP(C2311,Hoja2!$D$2:$N$5000,9,FALSE)</f>
        <v>3.7039999999999998E-3</v>
      </c>
      <c r="L2311" s="218">
        <f>VLOOKUP(C2311,Hoja2!$D$2:$N$5000,10,FALSE)</f>
        <v>2.2969599999999999</v>
      </c>
      <c r="M2311" s="218">
        <f>VLOOKUP(C2311,Hoja2!$D$2:$N$5000,11,FALSE)</f>
        <v>15.136042</v>
      </c>
    </row>
    <row r="2312" spans="1:13">
      <c r="A2312" s="529"/>
      <c r="B2312" s="529"/>
      <c r="C2312" s="401" t="s">
        <v>6298</v>
      </c>
      <c r="D2312" s="221" t="str">
        <f>VLOOKUP(C2312,Hoja2!$D$2:$N$5000,2,FALSE)</f>
        <v>Comercio</v>
      </c>
      <c r="E2312" s="215">
        <f>VLOOKUP(C2312,Hoja2!$D$2:$N$5000,3,FALSE)</f>
        <v>6</v>
      </c>
      <c r="F2312" s="217">
        <f>VLOOKUP(C2312,Hoja2!$D$2:$N$5000,4,FALSE)</f>
        <v>44013</v>
      </c>
      <c r="G2312" s="217">
        <f>VLOOKUP(C2312,Hoja2!$D$2:$N$5000,5,FALSE)</f>
        <v>45838</v>
      </c>
      <c r="H2312" s="218">
        <f>VLOOKUP(C2312,Hoja2!$D$2:$N$5000,6,FALSE)</f>
        <v>0.22528899999999999</v>
      </c>
      <c r="I2312" s="218">
        <f>VLOOKUP(C2312,Hoja2!$D$2:$N$5000,7,FALSE)</f>
        <v>0.274339</v>
      </c>
      <c r="J2312" s="218">
        <f>VLOOKUP(C2312,Hoja2!$D$2:$N$5000,8,FALSE)</f>
        <v>0.40620000000000001</v>
      </c>
      <c r="K2312" s="218">
        <f>VLOOKUP(C2312,Hoja2!$D$2:$N$5000,9,FALSE)</f>
        <v>0.26918500000000001</v>
      </c>
      <c r="L2312" s="218">
        <f>VLOOKUP(C2312,Hoja2!$D$2:$N$5000,10,FALSE)</f>
        <v>85.161647000000002</v>
      </c>
      <c r="M2312" s="218">
        <f>VLOOKUP(C2312,Hoja2!$D$2:$N$5000,11,FALSE)</f>
        <v>18.820717999999999</v>
      </c>
    </row>
    <row r="2313" spans="1:13" s="196" customFormat="1">
      <c r="A2313" s="529"/>
      <c r="B2313" s="529"/>
      <c r="C2313" s="401" t="s">
        <v>6301</v>
      </c>
      <c r="D2313" s="221" t="str">
        <f>VLOOKUP(C2313,Hoja2!$D$2:$N$5000,2,FALSE)</f>
        <v>Comercio</v>
      </c>
      <c r="E2313" s="215">
        <f>VLOOKUP(C2313,Hoja2!$D$2:$N$5000,3,FALSE)</f>
        <v>6</v>
      </c>
      <c r="F2313" s="217">
        <f>VLOOKUP(C2313,Hoja2!$D$2:$N$5000,4,FALSE)</f>
        <v>44013</v>
      </c>
      <c r="G2313" s="217">
        <f>VLOOKUP(C2313,Hoja2!$D$2:$N$5000,5,FALSE)</f>
        <v>45838</v>
      </c>
      <c r="H2313" s="218">
        <f>VLOOKUP(C2313,Hoja2!$D$2:$N$5000,6,FALSE)</f>
        <v>0.27359800000000001</v>
      </c>
      <c r="I2313" s="218">
        <f>VLOOKUP(C2313,Hoja2!$D$2:$N$5000,7,FALSE)</f>
        <v>0.64524599999999999</v>
      </c>
      <c r="J2313" s="218">
        <f>VLOOKUP(C2313,Hoja2!$D$2:$N$5000,8,FALSE)</f>
        <v>0.66779999999999995</v>
      </c>
      <c r="K2313" s="218">
        <f>VLOOKUP(C2313,Hoja2!$D$2:$N$5000,9,FALSE)</f>
        <v>0.687164</v>
      </c>
      <c r="L2313" s="218">
        <f>VLOOKUP(C2313,Hoja2!$D$2:$N$5000,10,FALSE)</f>
        <v>329.29706599999997</v>
      </c>
      <c r="M2313" s="218">
        <f>VLOOKUP(C2313,Hoja2!$D$2:$N$5000,11,FALSE)</f>
        <v>16.312369</v>
      </c>
    </row>
    <row r="2314" spans="1:13">
      <c r="A2314" s="529"/>
      <c r="B2314" s="529"/>
      <c r="C2314" s="401" t="s">
        <v>6303</v>
      </c>
      <c r="D2314" s="221" t="str">
        <f>VLOOKUP(C2314,Hoja2!$D$2:$N$5000,2,FALSE)</f>
        <v>Comercio</v>
      </c>
      <c r="E2314" s="215">
        <f>VLOOKUP(C2314,Hoja2!$D$2:$N$5000,3,FALSE)</f>
        <v>6</v>
      </c>
      <c r="F2314" s="217">
        <f>VLOOKUP(C2314,Hoja2!$D$2:$N$5000,4,FALSE)</f>
        <v>44013</v>
      </c>
      <c r="G2314" s="217">
        <f>VLOOKUP(C2314,Hoja2!$D$2:$N$5000,5,FALSE)</f>
        <v>45838</v>
      </c>
      <c r="H2314" s="218">
        <f>VLOOKUP(C2314,Hoja2!$D$2:$N$5000,6,FALSE)</f>
        <v>0.24299200000000001</v>
      </c>
      <c r="I2314" s="218">
        <f>VLOOKUP(C2314,Hoja2!$D$2:$N$5000,7,FALSE)</f>
        <v>0.49854599999999999</v>
      </c>
      <c r="J2314" s="218">
        <f>VLOOKUP(C2314,Hoja2!$D$2:$N$5000,8,FALSE)</f>
        <v>9.1999999999999998E-3</v>
      </c>
      <c r="K2314" s="218">
        <f>VLOOKUP(C2314,Hoja2!$D$2:$N$5000,9,FALSE)</f>
        <v>9.4669999999999997E-3</v>
      </c>
      <c r="L2314" s="218">
        <f>VLOOKUP(C2314,Hoja2!$D$2:$N$5000,10,FALSE)</f>
        <v>3.505223</v>
      </c>
      <c r="M2314" s="218">
        <f>VLOOKUP(C2314,Hoja2!$D$2:$N$5000,11,FALSE)</f>
        <v>17.746386999999999</v>
      </c>
    </row>
    <row r="2315" spans="1:13">
      <c r="A2315" s="529"/>
      <c r="B2315" s="529"/>
      <c r="C2315" s="401" t="s">
        <v>6305</v>
      </c>
      <c r="D2315" s="221" t="str">
        <f>VLOOKUP(C2315,Hoja2!$D$2:$N$5000,2,FALSE)</f>
        <v>Comercio</v>
      </c>
      <c r="E2315" s="215">
        <f>VLOOKUP(C2315,Hoja2!$D$2:$N$5000,3,FALSE)</f>
        <v>6</v>
      </c>
      <c r="F2315" s="217">
        <f>VLOOKUP(C2315,Hoja2!$D$2:$N$5000,4,FALSE)</f>
        <v>44013</v>
      </c>
      <c r="G2315" s="217">
        <f>VLOOKUP(C2315,Hoja2!$D$2:$N$5000,5,FALSE)</f>
        <v>45838</v>
      </c>
      <c r="H2315" s="218">
        <f>VLOOKUP(C2315,Hoja2!$D$2:$N$5000,6,FALSE)</f>
        <v>0.294294</v>
      </c>
      <c r="I2315" s="218">
        <f>VLOOKUP(C2315,Hoja2!$D$2:$N$5000,7,FALSE)</f>
        <v>0.47217999999999999</v>
      </c>
      <c r="J2315" s="218">
        <f>VLOOKUP(C2315,Hoja2!$D$2:$N$5000,8,FALSE)</f>
        <v>0.17</v>
      </c>
      <c r="K2315" s="218">
        <f>VLOOKUP(C2315,Hoja2!$D$2:$N$5000,9,FALSE)</f>
        <v>0.16628599999999999</v>
      </c>
      <c r="L2315" s="218">
        <f>VLOOKUP(C2315,Hoja2!$D$2:$N$5000,10,FALSE)</f>
        <v>61.344214000000001</v>
      </c>
      <c r="M2315" s="218">
        <f>VLOOKUP(C2315,Hoja2!$D$2:$N$5000,11,FALSE)</f>
        <v>17.769452999999999</v>
      </c>
    </row>
    <row r="2316" spans="1:13">
      <c r="A2316" s="529"/>
      <c r="B2316" s="529"/>
      <c r="C2316" s="401" t="s">
        <v>2045</v>
      </c>
      <c r="D2316" s="221" t="str">
        <f>VLOOKUP(C2316,Hoja2!$D$2:$N$5000,2,FALSE)</f>
        <v>Cerámicos</v>
      </c>
      <c r="E2316" s="215">
        <f>VLOOKUP(C2316,Hoja2!$D$2:$N$5000,3,FALSE)</f>
        <v>6</v>
      </c>
      <c r="F2316" s="217">
        <f>VLOOKUP(C2316,Hoja2!$D$2:$N$5000,4,FALSE)</f>
        <v>42856</v>
      </c>
      <c r="G2316" s="217">
        <f>VLOOKUP(C2316,Hoja2!$D$2:$N$5000,5,FALSE)</f>
        <v>44347</v>
      </c>
      <c r="H2316" s="218">
        <f>VLOOKUP(C2316,Hoja2!$D$2:$N$5000,6,FALSE)</f>
        <v>0.15432899999999999</v>
      </c>
      <c r="I2316" s="218">
        <f>VLOOKUP(C2316,Hoja2!$D$2:$N$5000,7,FALSE)</f>
        <v>0.565465</v>
      </c>
      <c r="J2316" s="218">
        <f>VLOOKUP(C2316,Hoja2!$D$2:$N$5000,8,FALSE)</f>
        <v>0.91679999999999995</v>
      </c>
      <c r="K2316" s="218">
        <f>VLOOKUP(C2316,Hoja2!$D$2:$N$5000,9,FALSE)</f>
        <v>0.45810899999999999</v>
      </c>
      <c r="L2316" s="218">
        <f>VLOOKUP(C2316,Hoja2!$D$2:$N$5000,10,FALSE)</f>
        <v>292.45427799999999</v>
      </c>
      <c r="M2316" s="218">
        <f>VLOOKUP(C2316,Hoja2!$D$2:$N$5000,11,FALSE)</f>
        <v>18.742497</v>
      </c>
    </row>
    <row r="2317" spans="1:13">
      <c r="A2317" s="529"/>
      <c r="B2317" s="529"/>
      <c r="C2317" s="401" t="s">
        <v>3124</v>
      </c>
      <c r="D2317" s="221" t="str">
        <f>VLOOKUP(C2317,Hoja2!$D$2:$N$5000,2,FALSE)</f>
        <v>Comercio</v>
      </c>
      <c r="E2317" s="215">
        <f>VLOOKUP(C2317,Hoja2!$D$2:$N$5000,3,FALSE)</f>
        <v>6</v>
      </c>
      <c r="F2317" s="217">
        <f>VLOOKUP(C2317,Hoja2!$D$2:$N$5000,4,FALSE)</f>
        <v>42644</v>
      </c>
      <c r="G2317" s="217">
        <f>VLOOKUP(C2317,Hoja2!$D$2:$N$5000,5,FALSE)</f>
        <v>44500</v>
      </c>
      <c r="H2317" s="218">
        <f>VLOOKUP(C2317,Hoja2!$D$2:$N$5000,6,FALSE)</f>
        <v>0.28304299999999999</v>
      </c>
      <c r="I2317" s="218">
        <f>VLOOKUP(C2317,Hoja2!$D$2:$N$5000,7,FALSE)</f>
        <v>0.31552400000000003</v>
      </c>
      <c r="J2317" s="218">
        <f>VLOOKUP(C2317,Hoja2!$D$2:$N$5000,8,FALSE)</f>
        <v>0.12959999999999999</v>
      </c>
      <c r="K2317" s="218">
        <f>VLOOKUP(C2317,Hoja2!$D$2:$N$5000,9,FALSE)</f>
        <v>0.116894</v>
      </c>
      <c r="L2317" s="218">
        <f>VLOOKUP(C2317,Hoja2!$D$2:$N$5000,10,FALSE)</f>
        <v>31.250250000000001</v>
      </c>
      <c r="M2317" s="218">
        <f>VLOOKUP(C2317,Hoja2!$D$2:$N$5000,11,FALSE)</f>
        <v>17.917957999999999</v>
      </c>
    </row>
    <row r="2318" spans="1:13">
      <c r="A2318" s="529"/>
      <c r="B2318" s="529"/>
      <c r="C2318" s="401" t="s">
        <v>3399</v>
      </c>
      <c r="D2318" s="221" t="str">
        <f>VLOOKUP(C2318,Hoja2!$D$2:$N$5000,2,FALSE)</f>
        <v>Agroindustria</v>
      </c>
      <c r="E2318" s="215">
        <f>VLOOKUP(C2318,Hoja2!$D$2:$N$5000,3,FALSE)</f>
        <v>6</v>
      </c>
      <c r="F2318" s="217">
        <f>VLOOKUP(C2318,Hoja2!$D$2:$N$5000,4,FALSE)</f>
        <v>42736</v>
      </c>
      <c r="G2318" s="217">
        <f>VLOOKUP(C2318,Hoja2!$D$2:$N$5000,5,FALSE)</f>
        <v>44227</v>
      </c>
      <c r="H2318" s="218">
        <f>VLOOKUP(C2318,Hoja2!$D$2:$N$5000,6,FALSE)</f>
        <v>0.137767</v>
      </c>
      <c r="I2318" s="218">
        <f>VLOOKUP(C2318,Hoja2!$D$2:$N$5000,7,FALSE)</f>
        <v>0.55557599999999996</v>
      </c>
      <c r="J2318" s="218">
        <f>VLOOKUP(C2318,Hoja2!$D$2:$N$5000,8,FALSE)</f>
        <v>1.3308</v>
      </c>
      <c r="K2318" s="218">
        <f>VLOOKUP(C2318,Hoja2!$D$2:$N$5000,9,FALSE)</f>
        <v>0.82237400000000005</v>
      </c>
      <c r="L2318" s="218">
        <f>VLOOKUP(C2318,Hoja2!$D$2:$N$5000,10,FALSE)</f>
        <v>565.03104399999995</v>
      </c>
      <c r="M2318" s="218">
        <f>VLOOKUP(C2318,Hoja2!$D$2:$N$5000,11,FALSE)</f>
        <v>14.957825</v>
      </c>
    </row>
    <row r="2319" spans="1:13">
      <c r="A2319" s="529"/>
      <c r="B2319" s="529"/>
      <c r="C2319" s="401" t="s">
        <v>5617</v>
      </c>
      <c r="D2319" s="221" t="str">
        <f>VLOOKUP(C2319,Hoja2!$D$2:$N$5000,2,FALSE)</f>
        <v>Comercio</v>
      </c>
      <c r="E2319" s="215">
        <f>VLOOKUP(C2319,Hoja2!$D$2:$N$5000,3,FALSE)</f>
        <v>6</v>
      </c>
      <c r="F2319" s="217">
        <f>VLOOKUP(C2319,Hoja2!$D$2:$N$5000,4,FALSE)</f>
        <v>43709</v>
      </c>
      <c r="G2319" s="217">
        <f>VLOOKUP(C2319,Hoja2!$D$2:$N$5000,5,FALSE)</f>
        <v>44804</v>
      </c>
      <c r="H2319" s="218">
        <f>VLOOKUP(C2319,Hoja2!$D$2:$N$5000,6,FALSE)</f>
        <v>6.8055000000000004E-2</v>
      </c>
      <c r="I2319" s="218">
        <f>VLOOKUP(C2319,Hoja2!$D$2:$N$5000,7,FALSE)</f>
        <v>0.28349800000000003</v>
      </c>
      <c r="J2319" s="218">
        <f>VLOOKUP(C2319,Hoja2!$D$2:$N$5000,8,FALSE)</f>
        <v>0.26679999999999998</v>
      </c>
      <c r="K2319" s="218">
        <f>VLOOKUP(C2319,Hoja2!$D$2:$N$5000,9,FALSE)</f>
        <v>0.13377</v>
      </c>
      <c r="L2319" s="218">
        <f>VLOOKUP(C2319,Hoja2!$D$2:$N$5000,10,FALSE)</f>
        <v>57.803348999999997</v>
      </c>
      <c r="M2319" s="218">
        <f>VLOOKUP(C2319,Hoja2!$D$2:$N$5000,11,FALSE)</f>
        <v>18.021564999999999</v>
      </c>
    </row>
    <row r="2320" spans="1:13">
      <c r="A2320" s="529"/>
      <c r="B2320" s="529"/>
      <c r="C2320" s="401" t="s">
        <v>2136</v>
      </c>
      <c r="D2320" s="221" t="str">
        <f>VLOOKUP(C2320,Hoja2!$D$2:$N$5000,2,FALSE)</f>
        <v>Hidrocarburos</v>
      </c>
      <c r="E2320" s="215">
        <f>VLOOKUP(C2320,Hoja2!$D$2:$N$5000,3,FALSE)</f>
        <v>6</v>
      </c>
      <c r="F2320" s="217">
        <f>VLOOKUP(C2320,Hoja2!$D$2:$N$5000,4,FALSE)</f>
        <v>42917</v>
      </c>
      <c r="G2320" s="217">
        <f>VLOOKUP(C2320,Hoja2!$D$2:$N$5000,5,FALSE)</f>
        <v>44408</v>
      </c>
      <c r="H2320" s="218" t="str">
        <f>VLOOKUP(C2320,Hoja2!$D$2:$N$5000,6,FALSE)</f>
        <v>-</v>
      </c>
      <c r="I2320" s="218" t="str">
        <f>VLOOKUP(C2320,Hoja2!$D$2:$N$5000,7,FALSE)</f>
        <v>-</v>
      </c>
      <c r="J2320" s="218">
        <f>VLOOKUP(C2320,Hoja2!$D$2:$N$5000,8,FALSE)</f>
        <v>0</v>
      </c>
      <c r="K2320" s="218">
        <f>VLOOKUP(C2320,Hoja2!$D$2:$N$5000,9,FALSE)</f>
        <v>0</v>
      </c>
      <c r="L2320" s="218">
        <f>VLOOKUP(C2320,Hoja2!$D$2:$N$5000,10,FALSE)</f>
        <v>0</v>
      </c>
      <c r="M2320" s="218">
        <f>VLOOKUP(C2320,Hoja2!$D$2:$N$5000,11,FALSE)</f>
        <v>0</v>
      </c>
    </row>
    <row r="2321" spans="1:13">
      <c r="A2321" s="529"/>
      <c r="B2321" s="529"/>
      <c r="C2321" s="401" t="s">
        <v>7205</v>
      </c>
      <c r="D2321" s="221" t="str">
        <f>VLOOKUP(C2321,Hoja2!$D$2:$N$5000,2,FALSE)</f>
        <v>Transporte</v>
      </c>
      <c r="E2321" s="215">
        <f>VLOOKUP(C2321,Hoja2!$D$2:$N$5000,3,FALSE)</f>
        <v>6</v>
      </c>
      <c r="F2321" s="217">
        <f>VLOOKUP(C2321,Hoja2!$D$2:$N$5000,4,FALSE)</f>
        <v>44378</v>
      </c>
      <c r="G2321" s="217">
        <f>VLOOKUP(C2321,Hoja2!$D$2:$N$5000,5,FALSE)</f>
        <v>46203</v>
      </c>
      <c r="H2321" s="218">
        <f>VLOOKUP(C2321,Hoja2!$D$2:$N$5000,6,FALSE)</f>
        <v>5.6447999999999998E-2</v>
      </c>
      <c r="I2321" s="218">
        <f>VLOOKUP(C2321,Hoja2!$D$2:$N$5000,7,FALSE)</f>
        <v>0.43482700000000002</v>
      </c>
      <c r="J2321" s="218">
        <f>VLOOKUP(C2321,Hoja2!$D$2:$N$5000,8,FALSE)</f>
        <v>0.36120000000000002</v>
      </c>
      <c r="K2321" s="218">
        <f>VLOOKUP(C2321,Hoja2!$D$2:$N$5000,9,FALSE)</f>
        <v>0.27494800000000003</v>
      </c>
      <c r="L2321" s="218">
        <f>VLOOKUP(C2321,Hoja2!$D$2:$N$5000,10,FALSE)</f>
        <v>120.027541</v>
      </c>
      <c r="M2321" s="218">
        <f>VLOOKUP(C2321,Hoja2!$D$2:$N$5000,11,FALSE)</f>
        <v>14.889071</v>
      </c>
    </row>
    <row r="2322" spans="1:13">
      <c r="A2322" s="529"/>
      <c r="B2322" s="529"/>
      <c r="C2322" s="401" t="s">
        <v>7404</v>
      </c>
      <c r="D2322" s="221" t="str">
        <f>VLOOKUP(C2322,Hoja2!$D$2:$N$5000,2,FALSE)</f>
        <v>Comercio</v>
      </c>
      <c r="E2322" s="215">
        <f>VLOOKUP(C2322,Hoja2!$D$2:$N$5000,3,FALSE)</f>
        <v>6</v>
      </c>
      <c r="F2322" s="217">
        <f>VLOOKUP(C2322,Hoja2!$D$2:$N$5000,4,FALSE)</f>
        <v>44470</v>
      </c>
      <c r="G2322" s="217">
        <f>VLOOKUP(C2322,Hoja2!$D$2:$N$5000,5,FALSE)</f>
        <v>48121</v>
      </c>
      <c r="H2322" s="218" t="str">
        <f>VLOOKUP(C2322,Hoja2!$D$2:$N$5000,6,FALSE)</f>
        <v>-</v>
      </c>
      <c r="I2322" s="218" t="str">
        <f>VLOOKUP(C2322,Hoja2!$D$2:$N$5000,7,FALSE)</f>
        <v>-</v>
      </c>
      <c r="J2322" s="218">
        <f>VLOOKUP(C2322,Hoja2!$D$2:$N$5000,8,FALSE)</f>
        <v>0</v>
      </c>
      <c r="K2322" s="218">
        <f>VLOOKUP(C2322,Hoja2!$D$2:$N$5000,9,FALSE)</f>
        <v>0</v>
      </c>
      <c r="L2322" s="218">
        <f>VLOOKUP(C2322,Hoja2!$D$2:$N$5000,10,FALSE)</f>
        <v>0</v>
      </c>
      <c r="M2322" s="218">
        <f>VLOOKUP(C2322,Hoja2!$D$2:$N$5000,11,FALSE)</f>
        <v>0</v>
      </c>
    </row>
    <row r="2323" spans="1:13">
      <c r="A2323" s="529"/>
      <c r="B2323" s="529"/>
      <c r="C2323" s="401" t="s">
        <v>7405</v>
      </c>
      <c r="D2323" s="221" t="str">
        <f>VLOOKUP(C2323,Hoja2!$D$2:$N$5000,2,FALSE)</f>
        <v>Transporte</v>
      </c>
      <c r="E2323" s="215">
        <f>VLOOKUP(C2323,Hoja2!$D$2:$N$5000,3,FALSE)</f>
        <v>6</v>
      </c>
      <c r="F2323" s="217">
        <f>VLOOKUP(C2323,Hoja2!$D$2:$N$5000,4,FALSE)</f>
        <v>44470</v>
      </c>
      <c r="G2323" s="217">
        <f>VLOOKUP(C2323,Hoja2!$D$2:$N$5000,5,FALSE)</f>
        <v>48121</v>
      </c>
      <c r="H2323" s="218" t="str">
        <f>VLOOKUP(C2323,Hoja2!$D$2:$N$5000,6,FALSE)</f>
        <v>-</v>
      </c>
      <c r="I2323" s="218" t="str">
        <f>VLOOKUP(C2323,Hoja2!$D$2:$N$5000,7,FALSE)</f>
        <v>-</v>
      </c>
      <c r="J2323" s="218">
        <f>VLOOKUP(C2323,Hoja2!$D$2:$N$5000,8,FALSE)</f>
        <v>0</v>
      </c>
      <c r="K2323" s="218">
        <f>VLOOKUP(C2323,Hoja2!$D$2:$N$5000,9,FALSE)</f>
        <v>0</v>
      </c>
      <c r="L2323" s="218">
        <f>VLOOKUP(C2323,Hoja2!$D$2:$N$5000,10,FALSE)</f>
        <v>0</v>
      </c>
      <c r="M2323" s="218">
        <f>VLOOKUP(C2323,Hoja2!$D$2:$N$5000,11,FALSE)</f>
        <v>0</v>
      </c>
    </row>
    <row r="2324" spans="1:13">
      <c r="A2324" s="529"/>
      <c r="B2324" s="529"/>
      <c r="C2324" s="401" t="s">
        <v>7207</v>
      </c>
      <c r="D2324" s="221" t="str">
        <f>VLOOKUP(C2324,Hoja2!$D$2:$N$5000,2,FALSE)</f>
        <v>Otros</v>
      </c>
      <c r="E2324" s="215">
        <f>VLOOKUP(C2324,Hoja2!$D$2:$N$5000,3,FALSE)</f>
        <v>6</v>
      </c>
      <c r="F2324" s="217">
        <f>VLOOKUP(C2324,Hoja2!$D$2:$N$5000,4,FALSE)</f>
        <v>44378</v>
      </c>
      <c r="G2324" s="217">
        <f>VLOOKUP(C2324,Hoja2!$D$2:$N$5000,5,FALSE)</f>
        <v>46203</v>
      </c>
      <c r="H2324" s="218">
        <f>VLOOKUP(C2324,Hoja2!$D$2:$N$5000,6,FALSE)</f>
        <v>2.8618999999999999E-2</v>
      </c>
      <c r="I2324" s="218">
        <f>VLOOKUP(C2324,Hoja2!$D$2:$N$5000,7,FALSE)</f>
        <v>0.24210100000000001</v>
      </c>
      <c r="J2324" s="218">
        <f>VLOOKUP(C2324,Hoja2!$D$2:$N$5000,8,FALSE)</f>
        <v>0.62839999999999996</v>
      </c>
      <c r="K2324" s="218">
        <f>VLOOKUP(C2324,Hoja2!$D$2:$N$5000,9,FALSE)</f>
        <v>3.7455000000000002E-2</v>
      </c>
      <c r="L2324" s="218">
        <f>VLOOKUP(C2324,Hoja2!$D$2:$N$5000,10,FALSE)</f>
        <v>116.265218</v>
      </c>
      <c r="M2324" s="218">
        <f>VLOOKUP(C2324,Hoja2!$D$2:$N$5000,11,FALSE)</f>
        <v>11.337623000000001</v>
      </c>
    </row>
    <row r="2325" spans="1:13">
      <c r="A2325" s="529"/>
      <c r="B2325" s="529"/>
      <c r="C2325" s="401" t="s">
        <v>7406</v>
      </c>
      <c r="D2325" s="221" t="str">
        <f>VLOOKUP(C2325,Hoja2!$D$2:$N$5000,2,FALSE)</f>
        <v>Comercio</v>
      </c>
      <c r="E2325" s="215">
        <f>VLOOKUP(C2325,Hoja2!$D$2:$N$5000,3,FALSE)</f>
        <v>6</v>
      </c>
      <c r="F2325" s="217">
        <f>VLOOKUP(C2325,Hoja2!$D$2:$N$5000,4,FALSE)</f>
        <v>44470</v>
      </c>
      <c r="G2325" s="217">
        <f>VLOOKUP(C2325,Hoja2!$D$2:$N$5000,5,FALSE)</f>
        <v>46022</v>
      </c>
      <c r="H2325" s="218">
        <f>VLOOKUP(C2325,Hoja2!$D$2:$N$5000,6,FALSE)</f>
        <v>0.29397899999999999</v>
      </c>
      <c r="I2325" s="218">
        <f>VLOOKUP(C2325,Hoja2!$D$2:$N$5000,7,FALSE)</f>
        <v>4.2000000000000003E-2</v>
      </c>
      <c r="J2325" s="218">
        <f>VLOOKUP(C2325,Hoja2!$D$2:$N$5000,8,FALSE)</f>
        <v>3.9999999999999998E-6</v>
      </c>
      <c r="K2325" s="218">
        <f>VLOOKUP(C2325,Hoja2!$D$2:$N$5000,9,FALSE)</f>
        <v>0</v>
      </c>
      <c r="L2325" s="218">
        <f>VLOOKUP(C2325,Hoja2!$D$2:$N$5000,10,FALSE)</f>
        <v>1.03E-4</v>
      </c>
      <c r="M2325" s="218">
        <f>VLOOKUP(C2325,Hoja2!$D$2:$N$5000,11,FALSE)</f>
        <v>10.601941</v>
      </c>
    </row>
    <row r="2326" spans="1:13">
      <c r="A2326" s="529"/>
      <c r="B2326" s="529"/>
      <c r="C2326" s="401" t="s">
        <v>516</v>
      </c>
      <c r="D2326" s="221" t="str">
        <f>VLOOKUP(C2326,Hoja2!$D$2:$N$5000,2,FALSE)</f>
        <v>Otros</v>
      </c>
      <c r="E2326" s="215">
        <f>VLOOKUP(C2326,Hoja2!$D$2:$N$5000,3,FALSE)</f>
        <v>7</v>
      </c>
      <c r="F2326" s="217">
        <f>VLOOKUP(C2326,Hoja2!$D$2:$N$5000,4,FALSE)</f>
        <v>44470</v>
      </c>
      <c r="G2326" s="217">
        <f>VLOOKUP(C2326,Hoja2!$D$2:$N$5000,5,FALSE)</f>
        <v>44834</v>
      </c>
      <c r="H2326" s="218">
        <f>VLOOKUP(C2326,Hoja2!$D$2:$N$5000,6,FALSE)</f>
        <v>0.208873</v>
      </c>
      <c r="I2326" s="218">
        <f>VLOOKUP(C2326,Hoja2!$D$2:$N$5000,7,FALSE)</f>
        <v>0.95409500000000003</v>
      </c>
      <c r="J2326" s="218">
        <f>VLOOKUP(C2326,Hoja2!$D$2:$N$5000,8,FALSE)</f>
        <v>0.43940000000000001</v>
      </c>
      <c r="K2326" s="218">
        <f>VLOOKUP(C2326,Hoja2!$D$2:$N$5000,9,FALSE)</f>
        <v>0.44587599999999999</v>
      </c>
      <c r="L2326" s="218">
        <f>VLOOKUP(C2326,Hoja2!$D$2:$N$5000,10,FALSE)</f>
        <v>321.36118199999999</v>
      </c>
      <c r="M2326" s="218">
        <f>VLOOKUP(C2326,Hoja2!$D$2:$N$5000,11,FALSE)</f>
        <v>13.301667999999999</v>
      </c>
    </row>
    <row r="2327" spans="1:13">
      <c r="A2327" s="529"/>
      <c r="B2327" s="529"/>
      <c r="C2327" s="401" t="s">
        <v>3022</v>
      </c>
      <c r="D2327" s="221" t="str">
        <f>VLOOKUP(C2327,Hoja2!$D$2:$N$5000,2,FALSE)</f>
        <v>Alimentos</v>
      </c>
      <c r="E2327" s="215">
        <f>VLOOKUP(C2327,Hoja2!$D$2:$N$5000,3,FALSE)</f>
        <v>6</v>
      </c>
      <c r="F2327" s="217">
        <f>VLOOKUP(C2327,Hoja2!$D$2:$N$5000,4,FALSE)</f>
        <v>43282</v>
      </c>
      <c r="G2327" s="217">
        <f>VLOOKUP(C2327,Hoja2!$D$2:$N$5000,5,FALSE)</f>
        <v>44408</v>
      </c>
      <c r="H2327" s="218">
        <f>VLOOKUP(C2327,Hoja2!$D$2:$N$5000,6,FALSE)</f>
        <v>0.19816400000000001</v>
      </c>
      <c r="I2327" s="218">
        <f>VLOOKUP(C2327,Hoja2!$D$2:$N$5000,7,FALSE)</f>
        <v>0.30442000000000002</v>
      </c>
      <c r="J2327" s="218">
        <f>VLOOKUP(C2327,Hoja2!$D$2:$N$5000,8,FALSE)</f>
        <v>3.56E-2</v>
      </c>
      <c r="K2327" s="218">
        <f>VLOOKUP(C2327,Hoja2!$D$2:$N$5000,9,FALSE)</f>
        <v>1.4406E-2</v>
      </c>
      <c r="L2327" s="218">
        <f>VLOOKUP(C2327,Hoja2!$D$2:$N$5000,10,FALSE)</f>
        <v>8.2820830000000001</v>
      </c>
      <c r="M2327" s="218">
        <f>VLOOKUP(C2327,Hoja2!$D$2:$N$5000,11,FALSE)</f>
        <v>14.43384</v>
      </c>
    </row>
    <row r="2328" spans="1:13">
      <c r="A2328" s="529"/>
      <c r="B2328" s="529"/>
      <c r="C2328" s="401" t="s">
        <v>135</v>
      </c>
      <c r="D2328" s="221" t="str">
        <f>VLOOKUP(C2328,Hoja2!$D$2:$N$5000,2,FALSE)</f>
        <v>Textiles</v>
      </c>
      <c r="E2328" s="215">
        <f>VLOOKUP(C2328,Hoja2!$D$2:$N$5000,3,FALSE)</f>
        <v>6</v>
      </c>
      <c r="F2328" s="217">
        <f>VLOOKUP(C2328,Hoja2!$D$2:$N$5000,4,FALSE)</f>
        <v>42461</v>
      </c>
      <c r="G2328" s="217">
        <f>VLOOKUP(C2328,Hoja2!$D$2:$N$5000,5,FALSE)</f>
        <v>44316</v>
      </c>
      <c r="H2328" s="218">
        <f>VLOOKUP(C2328,Hoja2!$D$2:$N$5000,6,FALSE)</f>
        <v>0.201569</v>
      </c>
      <c r="I2328" s="218">
        <f>VLOOKUP(C2328,Hoja2!$D$2:$N$5000,7,FALSE)</f>
        <v>0.59869099999999997</v>
      </c>
      <c r="J2328" s="218">
        <f>VLOOKUP(C2328,Hoja2!$D$2:$N$5000,8,FALSE)</f>
        <v>1.83</v>
      </c>
      <c r="K2328" s="218">
        <f>VLOOKUP(C2328,Hoja2!$D$2:$N$5000,9,FALSE)</f>
        <v>1.836141</v>
      </c>
      <c r="L2328" s="218">
        <f>VLOOKUP(C2328,Hoja2!$D$2:$N$5000,10,FALSE)</f>
        <v>837.27870399999995</v>
      </c>
      <c r="M2328" s="218">
        <f>VLOOKUP(C2328,Hoja2!$D$2:$N$5000,11,FALSE)</f>
        <v>14.987199</v>
      </c>
    </row>
    <row r="2329" spans="1:13">
      <c r="A2329" s="529"/>
      <c r="B2329" s="529"/>
      <c r="C2329" s="401" t="s">
        <v>3192</v>
      </c>
      <c r="D2329" s="221" t="str">
        <f>VLOOKUP(C2329,Hoja2!$D$2:$N$5000,2,FALSE)</f>
        <v>Construcción</v>
      </c>
      <c r="E2329" s="215">
        <f>VLOOKUP(C2329,Hoja2!$D$2:$N$5000,3,FALSE)</f>
        <v>6</v>
      </c>
      <c r="F2329" s="217">
        <f>VLOOKUP(C2329,Hoja2!$D$2:$N$5000,4,FALSE)</f>
        <v>43313</v>
      </c>
      <c r="G2329" s="217">
        <f>VLOOKUP(C2329,Hoja2!$D$2:$N$5000,5,FALSE)</f>
        <v>44834</v>
      </c>
      <c r="H2329" s="218">
        <f>VLOOKUP(C2329,Hoja2!$D$2:$N$5000,6,FALSE)</f>
        <v>0.18861800000000001</v>
      </c>
      <c r="I2329" s="218">
        <f>VLOOKUP(C2329,Hoja2!$D$2:$N$5000,7,FALSE)</f>
        <v>0.53944000000000003</v>
      </c>
      <c r="J2329" s="218">
        <f>VLOOKUP(C2329,Hoja2!$D$2:$N$5000,8,FALSE)</f>
        <v>0.3</v>
      </c>
      <c r="K2329" s="218">
        <f>VLOOKUP(C2329,Hoja2!$D$2:$N$5000,9,FALSE)</f>
        <v>0.25107499999999999</v>
      </c>
      <c r="L2329" s="218">
        <f>VLOOKUP(C2329,Hoja2!$D$2:$N$5000,10,FALSE)</f>
        <v>123.674616</v>
      </c>
      <c r="M2329" s="218">
        <f>VLOOKUP(C2329,Hoja2!$D$2:$N$5000,11,FALSE)</f>
        <v>16.310337000000001</v>
      </c>
    </row>
    <row r="2330" spans="1:13">
      <c r="A2330" s="529"/>
      <c r="B2330" s="529"/>
      <c r="C2330" s="401" t="s">
        <v>5916</v>
      </c>
      <c r="D2330" s="221" t="str">
        <f>VLOOKUP(C2330,Hoja2!$D$2:$N$5000,2,FALSE)</f>
        <v>Textiles</v>
      </c>
      <c r="E2330" s="215">
        <f>VLOOKUP(C2330,Hoja2!$D$2:$N$5000,3,FALSE)</f>
        <v>6</v>
      </c>
      <c r="F2330" s="217">
        <f>VLOOKUP(C2330,Hoja2!$D$2:$N$5000,4,FALSE)</f>
        <v>43800</v>
      </c>
      <c r="G2330" s="217">
        <f>VLOOKUP(C2330,Hoja2!$D$2:$N$5000,5,FALSE)</f>
        <v>45260</v>
      </c>
      <c r="H2330" s="218">
        <f>VLOOKUP(C2330,Hoja2!$D$2:$N$5000,6,FALSE)</f>
        <v>0.20258300000000001</v>
      </c>
      <c r="I2330" s="218">
        <f>VLOOKUP(C2330,Hoja2!$D$2:$N$5000,7,FALSE)</f>
        <v>0.44802199999999998</v>
      </c>
      <c r="J2330" s="218">
        <f>VLOOKUP(C2330,Hoja2!$D$2:$N$5000,8,FALSE)</f>
        <v>0.41220000000000001</v>
      </c>
      <c r="K2330" s="218">
        <f>VLOOKUP(C2330,Hoja2!$D$2:$N$5000,9,FALSE)</f>
        <v>0.41941899999999999</v>
      </c>
      <c r="L2330" s="218">
        <f>VLOOKUP(C2330,Hoja2!$D$2:$N$5000,10,FALSE)</f>
        <v>141.131496</v>
      </c>
      <c r="M2330" s="218">
        <f>VLOOKUP(C2330,Hoja2!$D$2:$N$5000,11,FALSE)</f>
        <v>19.365207999999999</v>
      </c>
    </row>
    <row r="2331" spans="1:13">
      <c r="A2331" s="529"/>
      <c r="B2331" s="529"/>
      <c r="C2331" s="401" t="s">
        <v>7209</v>
      </c>
      <c r="D2331" s="221" t="str">
        <f>VLOOKUP(C2331,Hoja2!$D$2:$N$5000,2,FALSE)</f>
        <v>Vidrios, cauchos y plásticos</v>
      </c>
      <c r="E2331" s="215">
        <f>VLOOKUP(C2331,Hoja2!$D$2:$N$5000,3,FALSE)</f>
        <v>6</v>
      </c>
      <c r="F2331" s="217">
        <f>VLOOKUP(C2331,Hoja2!$D$2:$N$5000,4,FALSE)</f>
        <v>44378</v>
      </c>
      <c r="G2331" s="217">
        <f>VLOOKUP(C2331,Hoja2!$D$2:$N$5000,5,FALSE)</f>
        <v>46203</v>
      </c>
      <c r="H2331" s="218">
        <f>VLOOKUP(C2331,Hoja2!$D$2:$N$5000,6,FALSE)</f>
        <v>0.198602</v>
      </c>
      <c r="I2331" s="218">
        <f>VLOOKUP(C2331,Hoja2!$D$2:$N$5000,7,FALSE)</f>
        <v>0.71707900000000002</v>
      </c>
      <c r="J2331" s="218">
        <f>VLOOKUP(C2331,Hoja2!$D$2:$N$5000,8,FALSE)</f>
        <v>0.34960000000000002</v>
      </c>
      <c r="K2331" s="218">
        <f>VLOOKUP(C2331,Hoja2!$D$2:$N$5000,9,FALSE)</f>
        <v>0.35973699999999997</v>
      </c>
      <c r="L2331" s="218">
        <f>VLOOKUP(C2331,Hoja2!$D$2:$N$5000,10,FALSE)</f>
        <v>191.581839</v>
      </c>
      <c r="M2331" s="218">
        <f>VLOOKUP(C2331,Hoja2!$D$2:$N$5000,11,FALSE)</f>
        <v>18.102898</v>
      </c>
    </row>
    <row r="2332" spans="1:13">
      <c r="A2332" s="529"/>
      <c r="B2332" s="529"/>
      <c r="C2332" s="401" t="s">
        <v>1054</v>
      </c>
      <c r="D2332" s="221" t="str">
        <f>VLOOKUP(C2332,Hoja2!$D$2:$N$5000,2,FALSE)</f>
        <v>Otros</v>
      </c>
      <c r="E2332" s="215">
        <f>VLOOKUP(C2332,Hoja2!$D$2:$N$5000,3,FALSE)</f>
        <v>6</v>
      </c>
      <c r="F2332" s="217">
        <f>VLOOKUP(C2332,Hoja2!$D$2:$N$5000,4,FALSE)</f>
        <v>42583</v>
      </c>
      <c r="G2332" s="217">
        <f>VLOOKUP(C2332,Hoja2!$D$2:$N$5000,5,FALSE)</f>
        <v>45869</v>
      </c>
      <c r="H2332" s="218">
        <f>VLOOKUP(C2332,Hoja2!$D$2:$N$5000,6,FALSE)</f>
        <v>0.224326</v>
      </c>
      <c r="I2332" s="218">
        <f>VLOOKUP(C2332,Hoja2!$D$2:$N$5000,7,FALSE)</f>
        <v>0.78817199999999998</v>
      </c>
      <c r="J2332" s="218">
        <f>VLOOKUP(C2332,Hoja2!$D$2:$N$5000,8,FALSE)</f>
        <v>0.02</v>
      </c>
      <c r="K2332" s="218">
        <f>VLOOKUP(C2332,Hoja2!$D$2:$N$5000,9,FALSE)</f>
        <v>2.0167999999999998E-2</v>
      </c>
      <c r="L2332" s="218">
        <f>VLOOKUP(C2332,Hoja2!$D$2:$N$5000,10,FALSE)</f>
        <v>12.046666</v>
      </c>
      <c r="M2332" s="218">
        <f>VLOOKUP(C2332,Hoja2!$D$2:$N$5000,11,FALSE)</f>
        <v>14.902150000000001</v>
      </c>
    </row>
    <row r="2333" spans="1:13">
      <c r="A2333" s="529"/>
      <c r="B2333" s="529"/>
      <c r="C2333" s="401" t="s">
        <v>4899</v>
      </c>
      <c r="D2333" s="221" t="str">
        <f>VLOOKUP(C2333,Hoja2!$D$2:$N$5000,2,FALSE)</f>
        <v>Alimentos</v>
      </c>
      <c r="E2333" s="215">
        <f>VLOOKUP(C2333,Hoja2!$D$2:$N$5000,3,FALSE)</f>
        <v>6</v>
      </c>
      <c r="F2333" s="217">
        <f>VLOOKUP(C2333,Hoja2!$D$2:$N$5000,4,FALSE)</f>
        <v>43647</v>
      </c>
      <c r="G2333" s="217">
        <f>VLOOKUP(C2333,Hoja2!$D$2:$N$5000,5,FALSE)</f>
        <v>45503</v>
      </c>
      <c r="H2333" s="218">
        <f>VLOOKUP(C2333,Hoja2!$D$2:$N$5000,6,FALSE)</f>
        <v>0.20227100000000001</v>
      </c>
      <c r="I2333" s="218">
        <f>VLOOKUP(C2333,Hoja2!$D$2:$N$5000,7,FALSE)</f>
        <v>0.76868199999999998</v>
      </c>
      <c r="J2333" s="218">
        <f>VLOOKUP(C2333,Hoja2!$D$2:$N$5000,8,FALSE)</f>
        <v>0.2732</v>
      </c>
      <c r="K2333" s="218">
        <f>VLOOKUP(C2333,Hoja2!$D$2:$N$5000,9,FALSE)</f>
        <v>0.27371299999999998</v>
      </c>
      <c r="L2333" s="218">
        <f>VLOOKUP(C2333,Hoja2!$D$2:$N$5000,10,FALSE)</f>
        <v>160.48833500000001</v>
      </c>
      <c r="M2333" s="218">
        <f>VLOOKUP(C2333,Hoja2!$D$2:$N$5000,11,FALSE)</f>
        <v>13.606018000000001</v>
      </c>
    </row>
    <row r="2334" spans="1:13">
      <c r="A2334" s="529"/>
      <c r="B2334" s="529"/>
      <c r="C2334" s="401" t="s">
        <v>4902</v>
      </c>
      <c r="D2334" s="221" t="str">
        <f>VLOOKUP(C2334,Hoja2!$D$2:$N$5000,2,FALSE)</f>
        <v>Alimentos</v>
      </c>
      <c r="E2334" s="215">
        <f>VLOOKUP(C2334,Hoja2!$D$2:$N$5000,3,FALSE)</f>
        <v>6</v>
      </c>
      <c r="F2334" s="217">
        <f>VLOOKUP(C2334,Hoja2!$D$2:$N$5000,4,FALSE)</f>
        <v>43647</v>
      </c>
      <c r="G2334" s="217">
        <f>VLOOKUP(C2334,Hoja2!$D$2:$N$5000,5,FALSE)</f>
        <v>45503</v>
      </c>
      <c r="H2334" s="218">
        <f>VLOOKUP(C2334,Hoja2!$D$2:$N$5000,6,FALSE)</f>
        <v>0.19709499999999999</v>
      </c>
      <c r="I2334" s="218">
        <f>VLOOKUP(C2334,Hoja2!$D$2:$N$5000,7,FALSE)</f>
        <v>0.13012199999999999</v>
      </c>
      <c r="J2334" s="218">
        <f>VLOOKUP(C2334,Hoja2!$D$2:$N$5000,8,FALSE)</f>
        <v>0.15920000000000001</v>
      </c>
      <c r="K2334" s="218">
        <f>VLOOKUP(C2334,Hoja2!$D$2:$N$5000,9,FALSE)</f>
        <v>0.16093499999999999</v>
      </c>
      <c r="L2334" s="218">
        <f>VLOOKUP(C2334,Hoja2!$D$2:$N$5000,10,FALSE)</f>
        <v>15.831073</v>
      </c>
      <c r="M2334" s="218">
        <f>VLOOKUP(C2334,Hoja2!$D$2:$N$5000,11,FALSE)</f>
        <v>32.51632</v>
      </c>
    </row>
    <row r="2335" spans="1:13">
      <c r="A2335" s="529"/>
      <c r="B2335" s="529"/>
      <c r="C2335" s="401" t="s">
        <v>2148</v>
      </c>
      <c r="D2335" s="221" t="str">
        <f>VLOOKUP(C2335,Hoja2!$D$2:$N$5000,2,FALSE)</f>
        <v>Otros</v>
      </c>
      <c r="E2335" s="215">
        <f>VLOOKUP(C2335,Hoja2!$D$2:$N$5000,3,FALSE)</f>
        <v>6</v>
      </c>
      <c r="F2335" s="217">
        <f>VLOOKUP(C2335,Hoja2!$D$2:$N$5000,4,FALSE)</f>
        <v>42917</v>
      </c>
      <c r="G2335" s="217">
        <f>VLOOKUP(C2335,Hoja2!$D$2:$N$5000,5,FALSE)</f>
        <v>44408</v>
      </c>
      <c r="H2335" s="218">
        <f>VLOOKUP(C2335,Hoja2!$D$2:$N$5000,6,FALSE)</f>
        <v>0.191748</v>
      </c>
      <c r="I2335" s="218">
        <f>VLOOKUP(C2335,Hoja2!$D$2:$N$5000,7,FALSE)</f>
        <v>0.67849199999999998</v>
      </c>
      <c r="J2335" s="218">
        <f>VLOOKUP(C2335,Hoja2!$D$2:$N$5000,8,FALSE)</f>
        <v>0.41959999999999997</v>
      </c>
      <c r="K2335" s="218">
        <f>VLOOKUP(C2335,Hoja2!$D$2:$N$5000,9,FALSE)</f>
        <v>0.33257199999999998</v>
      </c>
      <c r="L2335" s="218">
        <f>VLOOKUP(C2335,Hoja2!$D$2:$N$5000,10,FALSE)</f>
        <v>217.568555</v>
      </c>
      <c r="M2335" s="218">
        <f>VLOOKUP(C2335,Hoja2!$D$2:$N$5000,11,FALSE)</f>
        <v>14.365451</v>
      </c>
    </row>
    <row r="2336" spans="1:13">
      <c r="A2336" s="529"/>
      <c r="B2336" s="529"/>
      <c r="C2336" s="401" t="s">
        <v>722</v>
      </c>
      <c r="D2336" s="221" t="str">
        <f>VLOOKUP(C2336,Hoja2!$D$2:$N$5000,2,FALSE)</f>
        <v>Comercio</v>
      </c>
      <c r="E2336" s="215">
        <f>VLOOKUP(C2336,Hoja2!$D$2:$N$5000,3,FALSE)</f>
        <v>6</v>
      </c>
      <c r="F2336" s="217">
        <f>VLOOKUP(C2336,Hoja2!$D$2:$N$5000,4,FALSE)</f>
        <v>42430</v>
      </c>
      <c r="G2336" s="217">
        <f>VLOOKUP(C2336,Hoja2!$D$2:$N$5000,5,FALSE)</f>
        <v>44651</v>
      </c>
      <c r="H2336" s="218">
        <f>VLOOKUP(C2336,Hoja2!$D$2:$N$5000,6,FALSE)</f>
        <v>0.22430800000000001</v>
      </c>
      <c r="I2336" s="218">
        <f>VLOOKUP(C2336,Hoja2!$D$2:$N$5000,7,FALSE)</f>
        <v>0.80534799999999995</v>
      </c>
      <c r="J2336" s="218">
        <f>VLOOKUP(C2336,Hoja2!$D$2:$N$5000,8,FALSE)</f>
        <v>0.20399999999999999</v>
      </c>
      <c r="K2336" s="218">
        <f>VLOOKUP(C2336,Hoja2!$D$2:$N$5000,9,FALSE)</f>
        <v>0.20991499999999999</v>
      </c>
      <c r="L2336" s="218">
        <f>VLOOKUP(C2336,Hoja2!$D$2:$N$5000,10,FALSE)</f>
        <v>125.553826</v>
      </c>
      <c r="M2336" s="218">
        <f>VLOOKUP(C2336,Hoja2!$D$2:$N$5000,11,FALSE)</f>
        <v>12.753762999999999</v>
      </c>
    </row>
    <row r="2337" spans="1:13">
      <c r="A2337" s="529"/>
      <c r="B2337" s="529"/>
      <c r="C2337" s="401" t="s">
        <v>724</v>
      </c>
      <c r="D2337" s="221" t="str">
        <f>VLOOKUP(C2337,Hoja2!$D$2:$N$5000,2,FALSE)</f>
        <v>Comercio</v>
      </c>
      <c r="E2337" s="215">
        <f>VLOOKUP(C2337,Hoja2!$D$2:$N$5000,3,FALSE)</f>
        <v>6</v>
      </c>
      <c r="F2337" s="217">
        <f>VLOOKUP(C2337,Hoja2!$D$2:$N$5000,4,FALSE)</f>
        <v>42430</v>
      </c>
      <c r="G2337" s="217">
        <f>VLOOKUP(C2337,Hoja2!$D$2:$N$5000,5,FALSE)</f>
        <v>44651</v>
      </c>
      <c r="H2337" s="218">
        <f>VLOOKUP(C2337,Hoja2!$D$2:$N$5000,6,FALSE)</f>
        <v>0.224855</v>
      </c>
      <c r="I2337" s="218">
        <f>VLOOKUP(C2337,Hoja2!$D$2:$N$5000,7,FALSE)</f>
        <v>0.82555100000000003</v>
      </c>
      <c r="J2337" s="218">
        <f>VLOOKUP(C2337,Hoja2!$D$2:$N$5000,8,FALSE)</f>
        <v>0.1696</v>
      </c>
      <c r="K2337" s="218">
        <f>VLOOKUP(C2337,Hoja2!$D$2:$N$5000,9,FALSE)</f>
        <v>0.17451800000000001</v>
      </c>
      <c r="L2337" s="218">
        <f>VLOOKUP(C2337,Hoja2!$D$2:$N$5000,10,FALSE)</f>
        <v>107.00054299999999</v>
      </c>
      <c r="M2337" s="218">
        <f>VLOOKUP(C2337,Hoja2!$D$2:$N$5000,11,FALSE)</f>
        <v>12.660845999999999</v>
      </c>
    </row>
    <row r="2338" spans="1:13">
      <c r="A2338" s="529"/>
      <c r="B2338" s="529"/>
      <c r="C2338" s="401" t="s">
        <v>726</v>
      </c>
      <c r="D2338" s="221" t="str">
        <f>VLOOKUP(C2338,Hoja2!$D$2:$N$5000,2,FALSE)</f>
        <v>Comercio</v>
      </c>
      <c r="E2338" s="215">
        <f>VLOOKUP(C2338,Hoja2!$D$2:$N$5000,3,FALSE)</f>
        <v>6</v>
      </c>
      <c r="F2338" s="217">
        <f>VLOOKUP(C2338,Hoja2!$D$2:$N$5000,4,FALSE)</f>
        <v>42430</v>
      </c>
      <c r="G2338" s="217">
        <f>VLOOKUP(C2338,Hoja2!$D$2:$N$5000,5,FALSE)</f>
        <v>44651</v>
      </c>
      <c r="H2338" s="218">
        <f>VLOOKUP(C2338,Hoja2!$D$2:$N$5000,6,FALSE)</f>
        <v>0.21263199999999999</v>
      </c>
      <c r="I2338" s="218">
        <f>VLOOKUP(C2338,Hoja2!$D$2:$N$5000,7,FALSE)</f>
        <v>0.51658499999999996</v>
      </c>
      <c r="J2338" s="218">
        <f>VLOOKUP(C2338,Hoja2!$D$2:$N$5000,8,FALSE)</f>
        <v>1.12E-2</v>
      </c>
      <c r="K2338" s="218">
        <f>VLOOKUP(C2338,Hoja2!$D$2:$N$5000,9,FALSE)</f>
        <v>9.8779999999999996E-3</v>
      </c>
      <c r="L2338" s="218">
        <f>VLOOKUP(C2338,Hoja2!$D$2:$N$5000,10,FALSE)</f>
        <v>4.4215619999999998</v>
      </c>
      <c r="M2338" s="218">
        <f>VLOOKUP(C2338,Hoja2!$D$2:$N$5000,11,FALSE)</f>
        <v>14.031905999999999</v>
      </c>
    </row>
    <row r="2339" spans="1:13">
      <c r="A2339" s="529"/>
      <c r="B2339" s="529"/>
      <c r="C2339" s="401" t="s">
        <v>728</v>
      </c>
      <c r="D2339" s="221" t="str">
        <f>VLOOKUP(C2339,Hoja2!$D$2:$N$5000,2,FALSE)</f>
        <v>Comercio</v>
      </c>
      <c r="E2339" s="215">
        <f>VLOOKUP(C2339,Hoja2!$D$2:$N$5000,3,FALSE)</f>
        <v>6</v>
      </c>
      <c r="F2339" s="217">
        <f>VLOOKUP(C2339,Hoja2!$D$2:$N$5000,4,FALSE)</f>
        <v>42430</v>
      </c>
      <c r="G2339" s="217">
        <f>VLOOKUP(C2339,Hoja2!$D$2:$N$5000,5,FALSE)</f>
        <v>44651</v>
      </c>
      <c r="H2339" s="218">
        <f>VLOOKUP(C2339,Hoja2!$D$2:$N$5000,6,FALSE)</f>
        <v>0.24934000000000001</v>
      </c>
      <c r="I2339" s="218">
        <f>VLOOKUP(C2339,Hoja2!$D$2:$N$5000,7,FALSE)</f>
        <v>0.73858999999999997</v>
      </c>
      <c r="J2339" s="218">
        <f>VLOOKUP(C2339,Hoja2!$D$2:$N$5000,8,FALSE)</f>
        <v>0.14319999999999999</v>
      </c>
      <c r="K2339" s="218">
        <f>VLOOKUP(C2339,Hoja2!$D$2:$N$5000,9,FALSE)</f>
        <v>0.14735200000000001</v>
      </c>
      <c r="L2339" s="218">
        <f>VLOOKUP(C2339,Hoja2!$D$2:$N$5000,10,FALSE)</f>
        <v>80.828114999999997</v>
      </c>
      <c r="M2339" s="218">
        <f>VLOOKUP(C2339,Hoja2!$D$2:$N$5000,11,FALSE)</f>
        <v>13.109355000000001</v>
      </c>
    </row>
    <row r="2340" spans="1:13">
      <c r="A2340" s="529"/>
      <c r="B2340" s="529"/>
      <c r="C2340" s="401" t="s">
        <v>730</v>
      </c>
      <c r="D2340" s="221" t="str">
        <f>VLOOKUP(C2340,Hoja2!$D$2:$N$5000,2,FALSE)</f>
        <v>Comercio</v>
      </c>
      <c r="E2340" s="215">
        <f>VLOOKUP(C2340,Hoja2!$D$2:$N$5000,3,FALSE)</f>
        <v>6</v>
      </c>
      <c r="F2340" s="217">
        <f>VLOOKUP(C2340,Hoja2!$D$2:$N$5000,4,FALSE)</f>
        <v>42430</v>
      </c>
      <c r="G2340" s="217">
        <f>VLOOKUP(C2340,Hoja2!$D$2:$N$5000,5,FALSE)</f>
        <v>44651</v>
      </c>
      <c r="H2340" s="218">
        <f>VLOOKUP(C2340,Hoja2!$D$2:$N$5000,6,FALSE)</f>
        <v>0.246225</v>
      </c>
      <c r="I2340" s="218">
        <f>VLOOKUP(C2340,Hoja2!$D$2:$N$5000,7,FALSE)</f>
        <v>0.66077600000000003</v>
      </c>
      <c r="J2340" s="218">
        <f>VLOOKUP(C2340,Hoja2!$D$2:$N$5000,8,FALSE)</f>
        <v>0.23080000000000001</v>
      </c>
      <c r="K2340" s="218">
        <f>VLOOKUP(C2340,Hoja2!$D$2:$N$5000,9,FALSE)</f>
        <v>0.235434</v>
      </c>
      <c r="L2340" s="218">
        <f>VLOOKUP(C2340,Hoja2!$D$2:$N$5000,10,FALSE)</f>
        <v>116.54830699999999</v>
      </c>
      <c r="M2340" s="218">
        <f>VLOOKUP(C2340,Hoja2!$D$2:$N$5000,11,FALSE)</f>
        <v>13.559044999999999</v>
      </c>
    </row>
    <row r="2341" spans="1:13">
      <c r="A2341" s="529"/>
      <c r="B2341" s="529"/>
      <c r="C2341" s="401" t="s">
        <v>732</v>
      </c>
      <c r="D2341" s="221" t="str">
        <f>VLOOKUP(C2341,Hoja2!$D$2:$N$5000,2,FALSE)</f>
        <v>Comercio</v>
      </c>
      <c r="E2341" s="215">
        <f>VLOOKUP(C2341,Hoja2!$D$2:$N$5000,3,FALSE)</f>
        <v>6</v>
      </c>
      <c r="F2341" s="217">
        <f>VLOOKUP(C2341,Hoja2!$D$2:$N$5000,4,FALSE)</f>
        <v>42430</v>
      </c>
      <c r="G2341" s="217">
        <f>VLOOKUP(C2341,Hoja2!$D$2:$N$5000,5,FALSE)</f>
        <v>44651</v>
      </c>
      <c r="H2341" s="218">
        <f>VLOOKUP(C2341,Hoja2!$D$2:$N$5000,6,FALSE)</f>
        <v>0.29860900000000001</v>
      </c>
      <c r="I2341" s="218">
        <f>VLOOKUP(C2341,Hoja2!$D$2:$N$5000,7,FALSE)</f>
        <v>0.65193400000000001</v>
      </c>
      <c r="J2341" s="218">
        <f>VLOOKUP(C2341,Hoja2!$D$2:$N$5000,8,FALSE)</f>
        <v>0.18920000000000001</v>
      </c>
      <c r="K2341" s="218">
        <f>VLOOKUP(C2341,Hoja2!$D$2:$N$5000,9,FALSE)</f>
        <v>0.194686</v>
      </c>
      <c r="L2341" s="218">
        <f>VLOOKUP(C2341,Hoja2!$D$2:$N$5000,10,FALSE)</f>
        <v>94.263002</v>
      </c>
      <c r="M2341" s="218">
        <f>VLOOKUP(C2341,Hoja2!$D$2:$N$5000,11,FALSE)</f>
        <v>13.68347</v>
      </c>
    </row>
    <row r="2342" spans="1:13">
      <c r="A2342" s="529"/>
      <c r="B2342" s="529"/>
      <c r="C2342" s="401" t="s">
        <v>734</v>
      </c>
      <c r="D2342" s="221" t="str">
        <f>VLOOKUP(C2342,Hoja2!$D$2:$N$5000,2,FALSE)</f>
        <v>Comercio</v>
      </c>
      <c r="E2342" s="215">
        <f>VLOOKUP(C2342,Hoja2!$D$2:$N$5000,3,FALSE)</f>
        <v>6</v>
      </c>
      <c r="F2342" s="217">
        <f>VLOOKUP(C2342,Hoja2!$D$2:$N$5000,4,FALSE)</f>
        <v>42430</v>
      </c>
      <c r="G2342" s="217">
        <f>VLOOKUP(C2342,Hoja2!$D$2:$N$5000,5,FALSE)</f>
        <v>44651</v>
      </c>
      <c r="H2342" s="218">
        <f>VLOOKUP(C2342,Hoja2!$D$2:$N$5000,6,FALSE)</f>
        <v>0.22392400000000001</v>
      </c>
      <c r="I2342" s="218">
        <f>VLOOKUP(C2342,Hoja2!$D$2:$N$5000,7,FALSE)</f>
        <v>0.74916499999999997</v>
      </c>
      <c r="J2342" s="218">
        <f>VLOOKUP(C2342,Hoja2!$D$2:$N$5000,8,FALSE)</f>
        <v>0.1804</v>
      </c>
      <c r="K2342" s="218">
        <f>VLOOKUP(C2342,Hoja2!$D$2:$N$5000,9,FALSE)</f>
        <v>0.18563099999999999</v>
      </c>
      <c r="L2342" s="218">
        <f>VLOOKUP(C2342,Hoja2!$D$2:$N$5000,10,FALSE)</f>
        <v>103.28331300000001</v>
      </c>
      <c r="M2342" s="218">
        <f>VLOOKUP(C2342,Hoja2!$D$2:$N$5000,11,FALSE)</f>
        <v>13.039501</v>
      </c>
    </row>
    <row r="2343" spans="1:13">
      <c r="A2343" s="529"/>
      <c r="B2343" s="529"/>
      <c r="C2343" s="401" t="s">
        <v>817</v>
      </c>
      <c r="D2343" s="221" t="str">
        <f>VLOOKUP(C2343,Hoja2!$D$2:$N$5000,2,FALSE)</f>
        <v>Comercio</v>
      </c>
      <c r="E2343" s="215">
        <f>VLOOKUP(C2343,Hoja2!$D$2:$N$5000,3,FALSE)</f>
        <v>6</v>
      </c>
      <c r="F2343" s="217">
        <f>VLOOKUP(C2343,Hoja2!$D$2:$N$5000,4,FALSE)</f>
        <v>42430</v>
      </c>
      <c r="G2343" s="217">
        <f>VLOOKUP(C2343,Hoja2!$D$2:$N$5000,5,FALSE)</f>
        <v>44651</v>
      </c>
      <c r="H2343" s="218">
        <f>VLOOKUP(C2343,Hoja2!$D$2:$N$5000,6,FALSE)</f>
        <v>0.34606300000000001</v>
      </c>
      <c r="I2343" s="218">
        <f>VLOOKUP(C2343,Hoja2!$D$2:$N$5000,7,FALSE)</f>
        <v>0.194936</v>
      </c>
      <c r="J2343" s="218">
        <f>VLOOKUP(C2343,Hoja2!$D$2:$N$5000,8,FALSE)</f>
        <v>0.1396</v>
      </c>
      <c r="K2343" s="218">
        <f>VLOOKUP(C2343,Hoja2!$D$2:$N$5000,9,FALSE)</f>
        <v>0.118952</v>
      </c>
      <c r="L2343" s="218">
        <f>VLOOKUP(C2343,Hoja2!$D$2:$N$5000,10,FALSE)</f>
        <v>20.796727000000001</v>
      </c>
      <c r="M2343" s="218">
        <f>VLOOKUP(C2343,Hoja2!$D$2:$N$5000,11,FALSE)</f>
        <v>22.047028999999998</v>
      </c>
    </row>
    <row r="2344" spans="1:13">
      <c r="A2344" s="529"/>
      <c r="B2344" s="529"/>
      <c r="C2344" s="401" t="s">
        <v>4303</v>
      </c>
      <c r="D2344" s="221" t="str">
        <f>VLOOKUP(C2344,Hoja2!$D$2:$N$5000,2,FALSE)</f>
        <v>Comercio</v>
      </c>
      <c r="E2344" s="215">
        <f>VLOOKUP(C2344,Hoja2!$D$2:$N$5000,3,FALSE)</f>
        <v>6</v>
      </c>
      <c r="F2344" s="217">
        <f>VLOOKUP(C2344,Hoja2!$D$2:$N$5000,4,FALSE)</f>
        <v>43556</v>
      </c>
      <c r="G2344" s="217">
        <f>VLOOKUP(C2344,Hoja2!$D$2:$N$5000,5,FALSE)</f>
        <v>44681</v>
      </c>
      <c r="H2344" s="218">
        <f>VLOOKUP(C2344,Hoja2!$D$2:$N$5000,6,FALSE)</f>
        <v>0.26455099999999998</v>
      </c>
      <c r="I2344" s="218">
        <f>VLOOKUP(C2344,Hoja2!$D$2:$N$5000,7,FALSE)</f>
        <v>0.58212799999999998</v>
      </c>
      <c r="J2344" s="218">
        <f>VLOOKUP(C2344,Hoja2!$D$2:$N$5000,8,FALSE)</f>
        <v>0.12920000000000001</v>
      </c>
      <c r="K2344" s="218">
        <f>VLOOKUP(C2344,Hoja2!$D$2:$N$5000,9,FALSE)</f>
        <v>0.131712</v>
      </c>
      <c r="L2344" s="218">
        <f>VLOOKUP(C2344,Hoja2!$D$2:$N$5000,10,FALSE)</f>
        <v>57.477426999999999</v>
      </c>
      <c r="M2344" s="218">
        <f>VLOOKUP(C2344,Hoja2!$D$2:$N$5000,11,FALSE)</f>
        <v>14.187898000000001</v>
      </c>
    </row>
    <row r="2345" spans="1:13">
      <c r="A2345" s="529"/>
      <c r="B2345" s="529"/>
      <c r="C2345" s="401" t="s">
        <v>4972</v>
      </c>
      <c r="D2345" s="221" t="str">
        <f>VLOOKUP(C2345,Hoja2!$D$2:$N$5000,2,FALSE)</f>
        <v>Comercio</v>
      </c>
      <c r="E2345" s="215">
        <f>VLOOKUP(C2345,Hoja2!$D$2:$N$5000,3,FALSE)</f>
        <v>6</v>
      </c>
      <c r="F2345" s="217">
        <f>VLOOKUP(C2345,Hoja2!$D$2:$N$5000,4,FALSE)</f>
        <v>43678</v>
      </c>
      <c r="G2345" s="217">
        <f>VLOOKUP(C2345,Hoja2!$D$2:$N$5000,5,FALSE)</f>
        <v>44681</v>
      </c>
      <c r="H2345" s="218">
        <f>VLOOKUP(C2345,Hoja2!$D$2:$N$5000,6,FALSE)</f>
        <v>0.24193799999999999</v>
      </c>
      <c r="I2345" s="218">
        <f>VLOOKUP(C2345,Hoja2!$D$2:$N$5000,7,FALSE)</f>
        <v>0.75164699999999995</v>
      </c>
      <c r="J2345" s="218">
        <f>VLOOKUP(C2345,Hoja2!$D$2:$N$5000,8,FALSE)</f>
        <v>0.158</v>
      </c>
      <c r="K2345" s="218">
        <f>VLOOKUP(C2345,Hoja2!$D$2:$N$5000,9,FALSE)</f>
        <v>0.162581</v>
      </c>
      <c r="L2345" s="218">
        <f>VLOOKUP(C2345,Hoja2!$D$2:$N$5000,10,FALSE)</f>
        <v>90.758499</v>
      </c>
      <c r="M2345" s="218">
        <f>VLOOKUP(C2345,Hoja2!$D$2:$N$5000,11,FALSE)</f>
        <v>13.034571</v>
      </c>
    </row>
    <row r="2346" spans="1:13">
      <c r="A2346" s="529"/>
      <c r="B2346" s="529"/>
      <c r="C2346" s="401" t="s">
        <v>2003</v>
      </c>
      <c r="D2346" s="221" t="str">
        <f>VLOOKUP(C2346,Hoja2!$D$2:$N$5000,2,FALSE)</f>
        <v>Otros</v>
      </c>
      <c r="E2346" s="215">
        <f>VLOOKUP(C2346,Hoja2!$D$2:$N$5000,3,FALSE)</f>
        <v>6</v>
      </c>
      <c r="F2346" s="217">
        <f>VLOOKUP(C2346,Hoja2!$D$2:$N$5000,4,FALSE)</f>
        <v>42856</v>
      </c>
      <c r="G2346" s="217">
        <f>VLOOKUP(C2346,Hoja2!$D$2:$N$5000,5,FALSE)</f>
        <v>44347</v>
      </c>
      <c r="H2346" s="218">
        <f>VLOOKUP(C2346,Hoja2!$D$2:$N$5000,6,FALSE)</f>
        <v>0.22770499999999999</v>
      </c>
      <c r="I2346" s="218">
        <f>VLOOKUP(C2346,Hoja2!$D$2:$N$5000,7,FALSE)</f>
        <v>0.53003</v>
      </c>
      <c r="J2346" s="218">
        <f>VLOOKUP(C2346,Hoja2!$D$2:$N$5000,8,FALSE)</f>
        <v>7.0400000000000004E-2</v>
      </c>
      <c r="K2346" s="218">
        <f>VLOOKUP(C2346,Hoja2!$D$2:$N$5000,9,FALSE)</f>
        <v>6.5032999999999994E-2</v>
      </c>
      <c r="L2346" s="218">
        <f>VLOOKUP(C2346,Hoja2!$D$2:$N$5000,10,FALSE)</f>
        <v>28.516023000000001</v>
      </c>
      <c r="M2346" s="218">
        <f>VLOOKUP(C2346,Hoja2!$D$2:$N$5000,11,FALSE)</f>
        <v>16.520938000000001</v>
      </c>
    </row>
    <row r="2347" spans="1:13">
      <c r="A2347" s="529"/>
      <c r="B2347" s="529"/>
      <c r="C2347" s="401" t="s">
        <v>2005</v>
      </c>
      <c r="D2347" s="221" t="str">
        <f>VLOOKUP(C2347,Hoja2!$D$2:$N$5000,2,FALSE)</f>
        <v>Otros</v>
      </c>
      <c r="E2347" s="215">
        <f>VLOOKUP(C2347,Hoja2!$D$2:$N$5000,3,FALSE)</f>
        <v>6</v>
      </c>
      <c r="F2347" s="217">
        <f>VLOOKUP(C2347,Hoja2!$D$2:$N$5000,4,FALSE)</f>
        <v>42856</v>
      </c>
      <c r="G2347" s="217">
        <f>VLOOKUP(C2347,Hoja2!$D$2:$N$5000,5,FALSE)</f>
        <v>44347</v>
      </c>
      <c r="H2347" s="218">
        <f>VLOOKUP(C2347,Hoja2!$D$2:$N$5000,6,FALSE)</f>
        <v>0.22262599999999999</v>
      </c>
      <c r="I2347" s="218">
        <f>VLOOKUP(C2347,Hoja2!$D$2:$N$5000,7,FALSE)</f>
        <v>0.75780499999999995</v>
      </c>
      <c r="J2347" s="218">
        <f>VLOOKUP(C2347,Hoja2!$D$2:$N$5000,8,FALSE)</f>
        <v>0.28760000000000002</v>
      </c>
      <c r="K2347" s="218">
        <f>VLOOKUP(C2347,Hoja2!$D$2:$N$5000,9,FALSE)</f>
        <v>0.29593900000000001</v>
      </c>
      <c r="L2347" s="218">
        <f>VLOOKUP(C2347,Hoja2!$D$2:$N$5000,10,FALSE)</f>
        <v>166.55676</v>
      </c>
      <c r="M2347" s="218">
        <f>VLOOKUP(C2347,Hoja2!$D$2:$N$5000,11,FALSE)</f>
        <v>15.370433</v>
      </c>
    </row>
    <row r="2348" spans="1:13">
      <c r="A2348" s="529"/>
      <c r="B2348" s="529"/>
      <c r="C2348" s="401" t="s">
        <v>3137</v>
      </c>
      <c r="D2348" s="221" t="str">
        <f>VLOOKUP(C2348,Hoja2!$D$2:$N$5000,2,FALSE)</f>
        <v>Vidrios, cauchos y plásticos</v>
      </c>
      <c r="E2348" s="215">
        <f>VLOOKUP(C2348,Hoja2!$D$2:$N$5000,3,FALSE)</f>
        <v>6</v>
      </c>
      <c r="F2348" s="217">
        <f>VLOOKUP(C2348,Hoja2!$D$2:$N$5000,4,FALSE)</f>
        <v>43313</v>
      </c>
      <c r="G2348" s="217">
        <f>VLOOKUP(C2348,Hoja2!$D$2:$N$5000,5,FALSE)</f>
        <v>44439</v>
      </c>
      <c r="H2348" s="218">
        <f>VLOOKUP(C2348,Hoja2!$D$2:$N$5000,6,FALSE)</f>
        <v>0.21529300000000001</v>
      </c>
      <c r="I2348" s="218">
        <f>VLOOKUP(C2348,Hoja2!$D$2:$N$5000,7,FALSE)</f>
        <v>0.63668100000000005</v>
      </c>
      <c r="J2348" s="218">
        <f>VLOOKUP(C2348,Hoja2!$D$2:$N$5000,8,FALSE)</f>
        <v>0.51559999999999995</v>
      </c>
      <c r="K2348" s="218">
        <f>VLOOKUP(C2348,Hoja2!$D$2:$N$5000,9,FALSE)</f>
        <v>0.52849299999999999</v>
      </c>
      <c r="L2348" s="218">
        <f>VLOOKUP(C2348,Hoja2!$D$2:$N$5000,10,FALSE)</f>
        <v>250.871197</v>
      </c>
      <c r="M2348" s="218">
        <f>VLOOKUP(C2348,Hoja2!$D$2:$N$5000,11,FALSE)</f>
        <v>18.457588000000001</v>
      </c>
    </row>
    <row r="2349" spans="1:13">
      <c r="A2349" s="529"/>
      <c r="B2349" s="529"/>
      <c r="C2349" s="401" t="s">
        <v>442</v>
      </c>
      <c r="D2349" s="221" t="str">
        <f>VLOOKUP(C2349,Hoja2!$D$2:$N$5000,2,FALSE)</f>
        <v>Cerámicos</v>
      </c>
      <c r="E2349" s="215">
        <f>VLOOKUP(C2349,Hoja2!$D$2:$N$5000,3,FALSE)</f>
        <v>6</v>
      </c>
      <c r="F2349" s="217">
        <f>VLOOKUP(C2349,Hoja2!$D$2:$N$5000,4,FALSE)</f>
        <v>42005</v>
      </c>
      <c r="G2349" s="217">
        <f>VLOOKUP(C2349,Hoja2!$D$2:$N$5000,5,FALSE)</f>
        <v>43496</v>
      </c>
      <c r="H2349" s="218">
        <f>VLOOKUP(C2349,Hoja2!$D$2:$N$5000,6,FALSE)</f>
        <v>1.6330000000000001E-2</v>
      </c>
      <c r="I2349" s="218">
        <f>VLOOKUP(C2349,Hoja2!$D$2:$N$5000,7,FALSE)</f>
        <v>0.30813299999999999</v>
      </c>
      <c r="J2349" s="218">
        <f>VLOOKUP(C2349,Hoja2!$D$2:$N$5000,8,FALSE)</f>
        <v>0.66039999999999999</v>
      </c>
      <c r="K2349" s="218">
        <f>VLOOKUP(C2349,Hoja2!$D$2:$N$5000,9,FALSE)</f>
        <v>7.3676000000000005E-2</v>
      </c>
      <c r="L2349" s="218">
        <f>VLOOKUP(C2349,Hoja2!$D$2:$N$5000,10,FALSE)</f>
        <v>155.511279</v>
      </c>
      <c r="M2349" s="218">
        <f>VLOOKUP(C2349,Hoja2!$D$2:$N$5000,11,FALSE)</f>
        <v>17.697756999999999</v>
      </c>
    </row>
    <row r="2350" spans="1:13">
      <c r="A2350" s="529"/>
      <c r="B2350" s="529"/>
      <c r="C2350" s="401" t="s">
        <v>3585</v>
      </c>
      <c r="D2350" s="221" t="str">
        <f>VLOOKUP(C2350,Hoja2!$D$2:$N$5000,2,FALSE)</f>
        <v>Agroindustria</v>
      </c>
      <c r="E2350" s="215">
        <f>VLOOKUP(C2350,Hoja2!$D$2:$N$5000,3,FALSE)</f>
        <v>6</v>
      </c>
      <c r="F2350" s="217">
        <f>VLOOKUP(C2350,Hoja2!$D$2:$N$5000,4,FALSE)</f>
        <v>43497</v>
      </c>
      <c r="G2350" s="217">
        <f>VLOOKUP(C2350,Hoja2!$D$2:$N$5000,5,FALSE)</f>
        <v>45716</v>
      </c>
      <c r="H2350" s="218">
        <f>VLOOKUP(C2350,Hoja2!$D$2:$N$5000,6,FALSE)</f>
        <v>0.191882</v>
      </c>
      <c r="I2350" s="218">
        <f>VLOOKUP(C2350,Hoja2!$D$2:$N$5000,7,FALSE)</f>
        <v>0.36146099999999998</v>
      </c>
      <c r="J2350" s="218">
        <f>VLOOKUP(C2350,Hoja2!$D$2:$N$5000,8,FALSE)</f>
        <v>0.43319999999999997</v>
      </c>
      <c r="K2350" s="218">
        <f>VLOOKUP(C2350,Hoja2!$D$2:$N$5000,9,FALSE)</f>
        <v>0.30211300000000002</v>
      </c>
      <c r="L2350" s="218">
        <f>VLOOKUP(C2350,Hoja2!$D$2:$N$5000,10,FALSE)</f>
        <v>119.664745</v>
      </c>
      <c r="M2350" s="218">
        <f>VLOOKUP(C2350,Hoja2!$D$2:$N$5000,11,FALSE)</f>
        <v>21.014157999999998</v>
      </c>
    </row>
    <row r="2351" spans="1:13">
      <c r="A2351" s="529"/>
      <c r="B2351" s="529"/>
      <c r="C2351" s="401" t="s">
        <v>1660</v>
      </c>
      <c r="D2351" s="221" t="str">
        <f>VLOOKUP(C2351,Hoja2!$D$2:$N$5000,2,FALSE)</f>
        <v>Otros</v>
      </c>
      <c r="E2351" s="215">
        <f>VLOOKUP(C2351,Hoja2!$D$2:$N$5000,3,FALSE)</f>
        <v>6</v>
      </c>
      <c r="F2351" s="217">
        <f>VLOOKUP(C2351,Hoja2!$D$2:$N$5000,4,FALSE)</f>
        <v>42736</v>
      </c>
      <c r="G2351" s="217">
        <f>VLOOKUP(C2351,Hoja2!$D$2:$N$5000,5,FALSE)</f>
        <v>44227</v>
      </c>
      <c r="H2351" s="218">
        <f>VLOOKUP(C2351,Hoja2!$D$2:$N$5000,6,FALSE)</f>
        <v>0.22193499999999999</v>
      </c>
      <c r="I2351" s="218">
        <f>VLOOKUP(C2351,Hoja2!$D$2:$N$5000,7,FALSE)</f>
        <v>0.469941</v>
      </c>
      <c r="J2351" s="218">
        <f>VLOOKUP(C2351,Hoja2!$D$2:$N$5000,8,FALSE)</f>
        <v>0.1104</v>
      </c>
      <c r="K2351" s="218">
        <f>VLOOKUP(C2351,Hoja2!$D$2:$N$5000,9,FALSE)</f>
        <v>7.6146000000000005E-2</v>
      </c>
      <c r="L2351" s="218">
        <f>VLOOKUP(C2351,Hoja2!$D$2:$N$5000,10,FALSE)</f>
        <v>39.648712000000003</v>
      </c>
      <c r="M2351" s="218">
        <f>VLOOKUP(C2351,Hoja2!$D$2:$N$5000,11,FALSE)</f>
        <v>14.053336</v>
      </c>
    </row>
    <row r="2352" spans="1:13">
      <c r="A2352" s="529"/>
      <c r="B2352" s="529"/>
      <c r="C2352" s="401" t="s">
        <v>2973</v>
      </c>
      <c r="D2352" s="221" t="str">
        <f>VLOOKUP(C2352,Hoja2!$D$2:$N$5000,2,FALSE)</f>
        <v>Otros</v>
      </c>
      <c r="E2352" s="215">
        <f>VLOOKUP(C2352,Hoja2!$D$2:$N$5000,3,FALSE)</f>
        <v>6</v>
      </c>
      <c r="F2352" s="217">
        <f>VLOOKUP(C2352,Hoja2!$D$2:$N$5000,4,FALSE)</f>
        <v>43252</v>
      </c>
      <c r="G2352" s="217">
        <f>VLOOKUP(C2352,Hoja2!$D$2:$N$5000,5,FALSE)</f>
        <v>44377</v>
      </c>
      <c r="H2352" s="218">
        <f>VLOOKUP(C2352,Hoja2!$D$2:$N$5000,6,FALSE)</f>
        <v>0.239203</v>
      </c>
      <c r="I2352" s="218">
        <f>VLOOKUP(C2352,Hoja2!$D$2:$N$5000,7,FALSE)</f>
        <v>0.45540199999999997</v>
      </c>
      <c r="J2352" s="218">
        <f>VLOOKUP(C2352,Hoja2!$D$2:$N$5000,8,FALSE)</f>
        <v>6.2E-2</v>
      </c>
      <c r="K2352" s="218">
        <f>VLOOKUP(C2352,Hoja2!$D$2:$N$5000,9,FALSE)</f>
        <v>4.3217999999999999E-2</v>
      </c>
      <c r="L2352" s="218">
        <f>VLOOKUP(C2352,Hoja2!$D$2:$N$5000,10,FALSE)</f>
        <v>21.577583000000001</v>
      </c>
      <c r="M2352" s="218">
        <f>VLOOKUP(C2352,Hoja2!$D$2:$N$5000,11,FALSE)</f>
        <v>14.266804</v>
      </c>
    </row>
    <row r="2353" spans="1:13">
      <c r="A2353" s="529"/>
      <c r="B2353" s="529"/>
      <c r="C2353" s="401" t="s">
        <v>864</v>
      </c>
      <c r="D2353" s="221" t="str">
        <f>VLOOKUP(C2353,Hoja2!$D$2:$N$5000,2,FALSE)</f>
        <v>Otros</v>
      </c>
      <c r="E2353" s="215">
        <f>VLOOKUP(C2353,Hoja2!$D$2:$N$5000,3,FALSE)</f>
        <v>6</v>
      </c>
      <c r="F2353" s="217">
        <f>VLOOKUP(C2353,Hoja2!$D$2:$N$5000,4,FALSE)</f>
        <v>42552</v>
      </c>
      <c r="G2353" s="217">
        <f>VLOOKUP(C2353,Hoja2!$D$2:$N$5000,5,FALSE)</f>
        <v>44378</v>
      </c>
      <c r="H2353" s="218">
        <f>VLOOKUP(C2353,Hoja2!$D$2:$N$5000,6,FALSE)</f>
        <v>0.20538799999999999</v>
      </c>
      <c r="I2353" s="218">
        <f>VLOOKUP(C2353,Hoja2!$D$2:$N$5000,7,FALSE)</f>
        <v>0.34118199999999999</v>
      </c>
      <c r="J2353" s="218">
        <f>VLOOKUP(C2353,Hoja2!$D$2:$N$5000,8,FALSE)</f>
        <v>0.34399999999999997</v>
      </c>
      <c r="K2353" s="218">
        <f>VLOOKUP(C2353,Hoja2!$D$2:$N$5000,9,FALSE)</f>
        <v>0.194275</v>
      </c>
      <c r="L2353" s="218">
        <f>VLOOKUP(C2353,Hoja2!$D$2:$N$5000,10,FALSE)</f>
        <v>89.693629999999999</v>
      </c>
      <c r="M2353" s="218">
        <f>VLOOKUP(C2353,Hoja2!$D$2:$N$5000,11,FALSE)</f>
        <v>14.401318</v>
      </c>
    </row>
    <row r="2354" spans="1:13">
      <c r="A2354" s="529"/>
      <c r="B2354" s="529"/>
      <c r="C2354" s="401" t="s">
        <v>793</v>
      </c>
      <c r="D2354" s="221" t="str">
        <f>VLOOKUP(C2354,Hoja2!$D$2:$N$5000,2,FALSE)</f>
        <v>Pesquería</v>
      </c>
      <c r="E2354" s="215">
        <f>VLOOKUP(C2354,Hoja2!$D$2:$N$5000,3,FALSE)</f>
        <v>1</v>
      </c>
      <c r="F2354" s="217">
        <f>VLOOKUP(C2354,Hoja2!$D$2:$N$5000,4,FALSE)</f>
        <v>44440</v>
      </c>
      <c r="G2354" s="217">
        <f>VLOOKUP(C2354,Hoja2!$D$2:$N$5000,5,FALSE)</f>
        <v>45291</v>
      </c>
      <c r="H2354" s="218">
        <f>VLOOKUP(C2354,Hoja2!$D$2:$N$5000,6,FALSE)</f>
        <v>0.19742899999999999</v>
      </c>
      <c r="I2354" s="218">
        <f>VLOOKUP(C2354,Hoja2!$D$2:$N$5000,7,FALSE)</f>
        <v>0.455233</v>
      </c>
      <c r="J2354" s="218">
        <f>VLOOKUP(C2354,Hoja2!$D$2:$N$5000,8,FALSE)</f>
        <v>0.84910920000000001</v>
      </c>
      <c r="K2354" s="218">
        <f>VLOOKUP(C2354,Hoja2!$D$2:$N$5000,9,FALSE)</f>
        <v>0.80943799999999999</v>
      </c>
      <c r="L2354" s="218">
        <f>VLOOKUP(C2354,Hoja2!$D$2:$N$5000,10,FALSE)</f>
        <v>299.79341899999997</v>
      </c>
      <c r="M2354" s="218">
        <f>VLOOKUP(C2354,Hoja2!$D$2:$N$5000,11,FALSE)</f>
        <v>14.976474</v>
      </c>
    </row>
    <row r="2355" spans="1:13">
      <c r="A2355" s="529"/>
      <c r="B2355" s="529"/>
      <c r="C2355" s="401" t="s">
        <v>6159</v>
      </c>
      <c r="D2355" s="221" t="str">
        <f>VLOOKUP(C2355,Hoja2!$D$2:$N$5000,2,FALSE)</f>
        <v>Pesquería</v>
      </c>
      <c r="E2355" s="215">
        <f>VLOOKUP(C2355,Hoja2!$D$2:$N$5000,3,FALSE)</f>
        <v>1</v>
      </c>
      <c r="F2355" s="217">
        <f>VLOOKUP(C2355,Hoja2!$D$2:$N$5000,4,FALSE)</f>
        <v>44440</v>
      </c>
      <c r="G2355" s="217">
        <f>VLOOKUP(C2355,Hoja2!$D$2:$N$5000,5,FALSE)</f>
        <v>45291</v>
      </c>
      <c r="H2355" s="218">
        <f>VLOOKUP(C2355,Hoja2!$D$2:$N$5000,6,FALSE)</f>
        <v>0.213667</v>
      </c>
      <c r="I2355" s="218">
        <f>VLOOKUP(C2355,Hoja2!$D$2:$N$5000,7,FALSE)</f>
        <v>0.49526700000000001</v>
      </c>
      <c r="J2355" s="218">
        <f>VLOOKUP(C2355,Hoja2!$D$2:$N$5000,8,FALSE)</f>
        <v>1.0245816000000001</v>
      </c>
      <c r="K2355" s="218">
        <f>VLOOKUP(C2355,Hoja2!$D$2:$N$5000,9,FALSE)</f>
        <v>1.008124</v>
      </c>
      <c r="L2355" s="218">
        <f>VLOOKUP(C2355,Hoja2!$D$2:$N$5000,10,FALSE)</f>
        <v>393.55980799999998</v>
      </c>
      <c r="M2355" s="218">
        <f>VLOOKUP(C2355,Hoja2!$D$2:$N$5000,11,FALSE)</f>
        <v>14.67536</v>
      </c>
    </row>
    <row r="2356" spans="1:13">
      <c r="A2356" s="529"/>
      <c r="B2356" s="529"/>
      <c r="C2356" s="401" t="s">
        <v>3587</v>
      </c>
      <c r="D2356" s="221" t="str">
        <f>VLOOKUP(C2356,Hoja2!$D$2:$N$5000,2,FALSE)</f>
        <v>Comercio</v>
      </c>
      <c r="E2356" s="215">
        <f>VLOOKUP(C2356,Hoja2!$D$2:$N$5000,3,FALSE)</f>
        <v>6</v>
      </c>
      <c r="F2356" s="217">
        <f>VLOOKUP(C2356,Hoja2!$D$2:$N$5000,4,FALSE)</f>
        <v>43497</v>
      </c>
      <c r="G2356" s="217">
        <f>VLOOKUP(C2356,Hoja2!$D$2:$N$5000,5,FALSE)</f>
        <v>44255</v>
      </c>
      <c r="H2356" s="218">
        <f>VLOOKUP(C2356,Hoja2!$D$2:$N$5000,6,FALSE)</f>
        <v>0.201122</v>
      </c>
      <c r="I2356" s="218">
        <f>VLOOKUP(C2356,Hoja2!$D$2:$N$5000,7,FALSE)</f>
        <v>0.64618299999999995</v>
      </c>
      <c r="J2356" s="218">
        <f>VLOOKUP(C2356,Hoja2!$D$2:$N$5000,8,FALSE)</f>
        <v>0.64439999999999997</v>
      </c>
      <c r="K2356" s="218">
        <f>VLOOKUP(C2356,Hoja2!$D$2:$N$5000,9,FALSE)</f>
        <v>0.58951200000000004</v>
      </c>
      <c r="L2356" s="218">
        <f>VLOOKUP(C2356,Hoja2!$D$2:$N$5000,10,FALSE)</f>
        <v>318.21953600000001</v>
      </c>
      <c r="M2356" s="218">
        <f>VLOOKUP(C2356,Hoja2!$D$2:$N$5000,11,FALSE)</f>
        <v>14.977361999999999</v>
      </c>
    </row>
    <row r="2357" spans="1:13">
      <c r="A2357" s="529"/>
      <c r="B2357" s="529"/>
      <c r="C2357" s="401" t="s">
        <v>1503</v>
      </c>
      <c r="D2357" s="221" t="str">
        <f>VLOOKUP(C2357,Hoja2!$D$2:$N$5000,2,FALSE)</f>
        <v>Vidrios, cauchos y plásticos</v>
      </c>
      <c r="E2357" s="215">
        <f>VLOOKUP(C2357,Hoja2!$D$2:$N$5000,3,FALSE)</f>
        <v>6</v>
      </c>
      <c r="F2357" s="217">
        <f>VLOOKUP(C2357,Hoja2!$D$2:$N$5000,4,FALSE)</f>
        <v>42705</v>
      </c>
      <c r="G2357" s="217">
        <f>VLOOKUP(C2357,Hoja2!$D$2:$N$5000,5,FALSE)</f>
        <v>44195</v>
      </c>
      <c r="H2357" s="218">
        <f>VLOOKUP(C2357,Hoja2!$D$2:$N$5000,6,FALSE)</f>
        <v>0.21293899999999999</v>
      </c>
      <c r="I2357" s="218">
        <f>VLOOKUP(C2357,Hoja2!$D$2:$N$5000,7,FALSE)</f>
        <v>0.60516999999999999</v>
      </c>
      <c r="J2357" s="218">
        <f>VLOOKUP(C2357,Hoja2!$D$2:$N$5000,8,FALSE)</f>
        <v>0.44479999999999997</v>
      </c>
      <c r="K2357" s="218">
        <f>VLOOKUP(C2357,Hoja2!$D$2:$N$5000,9,FALSE)</f>
        <v>0.44288</v>
      </c>
      <c r="L2357" s="218">
        <f>VLOOKUP(C2357,Hoja2!$D$2:$N$5000,10,FALSE)</f>
        <v>205.71150600000001</v>
      </c>
      <c r="M2357" s="218">
        <f>VLOOKUP(C2357,Hoja2!$D$2:$N$5000,11,FALSE)</f>
        <v>14.233591000000001</v>
      </c>
    </row>
    <row r="2358" spans="1:13">
      <c r="A2358" s="529"/>
      <c r="B2358" s="529"/>
      <c r="C2358" s="401" t="s">
        <v>5143</v>
      </c>
      <c r="D2358" s="221" t="str">
        <f>VLOOKUP(C2358,Hoja2!$D$2:$N$5000,2,FALSE)</f>
        <v>Pesquería</v>
      </c>
      <c r="E2358" s="215">
        <f>VLOOKUP(C2358,Hoja2!$D$2:$N$5000,3,FALSE)</f>
        <v>6</v>
      </c>
      <c r="F2358" s="217">
        <f>VLOOKUP(C2358,Hoja2!$D$2:$N$5000,4,FALSE)</f>
        <v>42705</v>
      </c>
      <c r="G2358" s="217">
        <f>VLOOKUP(C2358,Hoja2!$D$2:$N$5000,5,FALSE)</f>
        <v>44195</v>
      </c>
      <c r="H2358" s="218">
        <f>VLOOKUP(C2358,Hoja2!$D$2:$N$5000,6,FALSE)</f>
        <v>0.12523699999999999</v>
      </c>
      <c r="I2358" s="218">
        <f>VLOOKUP(C2358,Hoja2!$D$2:$N$5000,7,FALSE)</f>
        <v>3.5860000000000003E-2</v>
      </c>
      <c r="J2358" s="218">
        <f>VLOOKUP(C2358,Hoja2!$D$2:$N$5000,8,FALSE)</f>
        <v>0.15759999999999999</v>
      </c>
      <c r="K2358" s="218">
        <f>VLOOKUP(C2358,Hoja2!$D$2:$N$5000,9,FALSE)</f>
        <v>1.5640999999999999E-2</v>
      </c>
      <c r="L2358" s="218">
        <f>VLOOKUP(C2358,Hoja2!$D$2:$N$5000,10,FALSE)</f>
        <v>4.319051</v>
      </c>
      <c r="M2358" s="218">
        <f>VLOOKUP(C2358,Hoja2!$D$2:$N$5000,11,FALSE)</f>
        <v>18.181173999999999</v>
      </c>
    </row>
    <row r="2359" spans="1:13">
      <c r="A2359" s="529"/>
      <c r="B2359" s="529"/>
      <c r="C2359" s="401" t="s">
        <v>5142</v>
      </c>
      <c r="D2359" s="221" t="str">
        <f>VLOOKUP(C2359,Hoja2!$D$2:$N$5000,2,FALSE)</f>
        <v>Pesquería</v>
      </c>
      <c r="E2359" s="215">
        <f>VLOOKUP(C2359,Hoja2!$D$2:$N$5000,3,FALSE)</f>
        <v>6</v>
      </c>
      <c r="F2359" s="217">
        <f>VLOOKUP(C2359,Hoja2!$D$2:$N$5000,4,FALSE)</f>
        <v>42705</v>
      </c>
      <c r="G2359" s="217">
        <f>VLOOKUP(C2359,Hoja2!$D$2:$N$5000,5,FALSE)</f>
        <v>44195</v>
      </c>
      <c r="H2359" s="218">
        <f>VLOOKUP(C2359,Hoja2!$D$2:$N$5000,6,FALSE)</f>
        <v>0.239144</v>
      </c>
      <c r="I2359" s="218">
        <f>VLOOKUP(C2359,Hoja2!$D$2:$N$5000,7,FALSE)</f>
        <v>0.29421700000000001</v>
      </c>
      <c r="J2359" s="218">
        <f>VLOOKUP(C2359,Hoja2!$D$2:$N$5000,8,FALSE)</f>
        <v>0.25359999999999999</v>
      </c>
      <c r="K2359" s="218">
        <f>VLOOKUP(C2359,Hoja2!$D$2:$N$5000,9,FALSE)</f>
        <v>0.13994400000000001</v>
      </c>
      <c r="L2359" s="218">
        <f>VLOOKUP(C2359,Hoja2!$D$2:$N$5000,10,FALSE)</f>
        <v>57.020850000000003</v>
      </c>
      <c r="M2359" s="218">
        <f>VLOOKUP(C2359,Hoja2!$D$2:$N$5000,11,FALSE)</f>
        <v>15.515689999999999</v>
      </c>
    </row>
    <row r="2360" spans="1:13">
      <c r="A2360" s="529"/>
      <c r="B2360" s="529"/>
      <c r="C2360" s="401" t="s">
        <v>6926</v>
      </c>
      <c r="D2360" s="221" t="str">
        <f>VLOOKUP(C2360,Hoja2!$D$2:$N$5000,2,FALSE)</f>
        <v>Alimentos</v>
      </c>
      <c r="E2360" s="215">
        <f>VLOOKUP(C2360,Hoja2!$D$2:$N$5000,3,FALSE)</f>
        <v>8</v>
      </c>
      <c r="F2360" s="217">
        <f>VLOOKUP(C2360,Hoja2!$D$2:$N$5000,4,FALSE)</f>
        <v>44256</v>
      </c>
      <c r="G2360" s="217">
        <f>VLOOKUP(C2360,Hoja2!$D$2:$N$5000,5,FALSE)</f>
        <v>46081</v>
      </c>
      <c r="H2360" s="218">
        <f>VLOOKUP(C2360,Hoja2!$D$2:$N$5000,6,FALSE)</f>
        <v>0.270478</v>
      </c>
      <c r="I2360" s="218">
        <f>VLOOKUP(C2360,Hoja2!$D$2:$N$5000,7,FALSE)</f>
        <v>0.48119400000000001</v>
      </c>
      <c r="J2360" s="218">
        <f>VLOOKUP(C2360,Hoja2!$D$2:$N$5000,8,FALSE)</f>
        <v>0.1220908</v>
      </c>
      <c r="K2360" s="218">
        <f>VLOOKUP(C2360,Hoja2!$D$2:$N$5000,9,FALSE)</f>
        <v>9.3231999999999995E-2</v>
      </c>
      <c r="L2360" s="218">
        <f>VLOOKUP(C2360,Hoja2!$D$2:$N$5000,10,FALSE)</f>
        <v>45.340443999999998</v>
      </c>
      <c r="M2360" s="218">
        <f>VLOOKUP(C2360,Hoja2!$D$2:$N$5000,11,FALSE)</f>
        <v>12.585302</v>
      </c>
    </row>
    <row r="2361" spans="1:13">
      <c r="A2361" s="529"/>
      <c r="B2361" s="529"/>
      <c r="C2361" s="401" t="s">
        <v>6927</v>
      </c>
      <c r="D2361" s="221" t="str">
        <f>VLOOKUP(C2361,Hoja2!$D$2:$N$5000,2,FALSE)</f>
        <v>Alimentos</v>
      </c>
      <c r="E2361" s="215">
        <f>VLOOKUP(C2361,Hoja2!$D$2:$N$5000,3,FALSE)</f>
        <v>8</v>
      </c>
      <c r="F2361" s="217">
        <f>VLOOKUP(C2361,Hoja2!$D$2:$N$5000,4,FALSE)</f>
        <v>44256</v>
      </c>
      <c r="G2361" s="217">
        <f>VLOOKUP(C2361,Hoja2!$D$2:$N$5000,5,FALSE)</f>
        <v>46081</v>
      </c>
      <c r="H2361" s="218">
        <f>VLOOKUP(C2361,Hoja2!$D$2:$N$5000,6,FALSE)</f>
        <v>0.20841299999999999</v>
      </c>
      <c r="I2361" s="218">
        <f>VLOOKUP(C2361,Hoja2!$D$2:$N$5000,7,FALSE)</f>
        <v>0.73154699999999995</v>
      </c>
      <c r="J2361" s="218">
        <f>VLOOKUP(C2361,Hoja2!$D$2:$N$5000,8,FALSE)</f>
        <v>8.2728000000000003E-3</v>
      </c>
      <c r="K2361" s="218">
        <f>VLOOKUP(C2361,Hoja2!$D$2:$N$5000,9,FALSE)</f>
        <v>6.6220000000000003E-3</v>
      </c>
      <c r="L2361" s="218">
        <f>VLOOKUP(C2361,Hoja2!$D$2:$N$5000,10,FALSE)</f>
        <v>4.6705959999999997</v>
      </c>
      <c r="M2361" s="218">
        <f>VLOOKUP(C2361,Hoja2!$D$2:$N$5000,11,FALSE)</f>
        <v>11.197948</v>
      </c>
    </row>
    <row r="2362" spans="1:13">
      <c r="A2362" s="529"/>
      <c r="B2362" s="529"/>
      <c r="C2362" s="401" t="s">
        <v>479</v>
      </c>
      <c r="D2362" s="221" t="str">
        <f>VLOOKUP(C2362,Hoja2!$D$2:$N$5000,2,FALSE)</f>
        <v>Comercio</v>
      </c>
      <c r="E2362" s="215">
        <f>VLOOKUP(C2362,Hoja2!$D$2:$N$5000,3,FALSE)</f>
        <v>7</v>
      </c>
      <c r="F2362" s="217">
        <f>VLOOKUP(C2362,Hoja2!$D$2:$N$5000,4,FALSE)</f>
        <v>44440</v>
      </c>
      <c r="G2362" s="217">
        <f>VLOOKUP(C2362,Hoja2!$D$2:$N$5000,5,FALSE)</f>
        <v>45291</v>
      </c>
      <c r="H2362" s="218">
        <f>VLOOKUP(C2362,Hoja2!$D$2:$N$5000,6,FALSE)</f>
        <v>0.210064</v>
      </c>
      <c r="I2362" s="218">
        <f>VLOOKUP(C2362,Hoja2!$D$2:$N$5000,7,FALSE)</f>
        <v>0.88600999999999996</v>
      </c>
      <c r="J2362" s="218">
        <f>VLOOKUP(C2362,Hoja2!$D$2:$N$5000,8,FALSE)</f>
        <v>2.0583999999999998</v>
      </c>
      <c r="K2362" s="218">
        <f>VLOOKUP(C2362,Hoja2!$D$2:$N$5000,9,FALSE)</f>
        <v>2.118992</v>
      </c>
      <c r="L2362" s="218">
        <f>VLOOKUP(C2362,Hoja2!$D$2:$N$5000,10,FALSE)</f>
        <v>1398.0085630000001</v>
      </c>
      <c r="M2362" s="218">
        <f>VLOOKUP(C2362,Hoja2!$D$2:$N$5000,11,FALSE)</f>
        <v>14.700360999999999</v>
      </c>
    </row>
    <row r="2363" spans="1:13">
      <c r="A2363" s="529"/>
      <c r="B2363" s="529"/>
      <c r="C2363" s="401" t="s">
        <v>481</v>
      </c>
      <c r="D2363" s="221" t="str">
        <f>VLOOKUP(C2363,Hoja2!$D$2:$N$5000,2,FALSE)</f>
        <v>Comercio</v>
      </c>
      <c r="E2363" s="215">
        <f>VLOOKUP(C2363,Hoja2!$D$2:$N$5000,3,FALSE)</f>
        <v>7</v>
      </c>
      <c r="F2363" s="217">
        <f>VLOOKUP(C2363,Hoja2!$D$2:$N$5000,4,FALSE)</f>
        <v>44440</v>
      </c>
      <c r="G2363" s="217">
        <f>VLOOKUP(C2363,Hoja2!$D$2:$N$5000,5,FALSE)</f>
        <v>45291</v>
      </c>
      <c r="H2363" s="218">
        <f>VLOOKUP(C2363,Hoja2!$D$2:$N$5000,6,FALSE)</f>
        <v>0.210149</v>
      </c>
      <c r="I2363" s="218">
        <f>VLOOKUP(C2363,Hoja2!$D$2:$N$5000,7,FALSE)</f>
        <v>0.823743</v>
      </c>
      <c r="J2363" s="218">
        <f>VLOOKUP(C2363,Hoja2!$D$2:$N$5000,8,FALSE)</f>
        <v>0.45960000000000001</v>
      </c>
      <c r="K2363" s="218">
        <f>VLOOKUP(C2363,Hoja2!$D$2:$N$5000,9,FALSE)</f>
        <v>0.46465099999999998</v>
      </c>
      <c r="L2363" s="218">
        <f>VLOOKUP(C2363,Hoja2!$D$2:$N$5000,10,FALSE)</f>
        <v>290.210556</v>
      </c>
      <c r="M2363" s="218">
        <f>VLOOKUP(C2363,Hoja2!$D$2:$N$5000,11,FALSE)</f>
        <v>14.889263</v>
      </c>
    </row>
    <row r="2364" spans="1:13">
      <c r="A2364" s="529"/>
      <c r="B2364" s="529"/>
      <c r="C2364" s="401" t="s">
        <v>2007</v>
      </c>
      <c r="D2364" s="221" t="str">
        <f>VLOOKUP(C2364,Hoja2!$D$2:$N$5000,2,FALSE)</f>
        <v>Pesquería</v>
      </c>
      <c r="E2364" s="215">
        <f>VLOOKUP(C2364,Hoja2!$D$2:$N$5000,3,FALSE)</f>
        <v>6</v>
      </c>
      <c r="F2364" s="217">
        <f>VLOOKUP(C2364,Hoja2!$D$2:$N$5000,4,FALSE)</f>
        <v>42856</v>
      </c>
      <c r="G2364" s="217">
        <f>VLOOKUP(C2364,Hoja2!$D$2:$N$5000,5,FALSE)</f>
        <v>44347</v>
      </c>
      <c r="H2364" s="218">
        <f>VLOOKUP(C2364,Hoja2!$D$2:$N$5000,6,FALSE)</f>
        <v>0.20802599999999999</v>
      </c>
      <c r="I2364" s="218">
        <f>VLOOKUP(C2364,Hoja2!$D$2:$N$5000,7,FALSE)</f>
        <v>0.12311800000000001</v>
      </c>
      <c r="J2364" s="218">
        <f>VLOOKUP(C2364,Hoja2!$D$2:$N$5000,8,FALSE)</f>
        <v>0.16120000000000001</v>
      </c>
      <c r="K2364" s="218">
        <f>VLOOKUP(C2364,Hoja2!$D$2:$N$5000,9,FALSE)</f>
        <v>2.8400000000000002E-2</v>
      </c>
      <c r="L2364" s="218">
        <f>VLOOKUP(C2364,Hoja2!$D$2:$N$5000,10,FALSE)</f>
        <v>15.167109</v>
      </c>
      <c r="M2364" s="218">
        <f>VLOOKUP(C2364,Hoja2!$D$2:$N$5000,11,FALSE)</f>
        <v>15.2685</v>
      </c>
    </row>
    <row r="2365" spans="1:13">
      <c r="A2365" s="529"/>
      <c r="B2365" s="529"/>
      <c r="C2365" s="401" t="s">
        <v>1036</v>
      </c>
      <c r="D2365" s="221" t="str">
        <f>VLOOKUP(C2365,Hoja2!$D$2:$N$5000,2,FALSE)</f>
        <v>Alimentos</v>
      </c>
      <c r="E2365" s="215">
        <f>VLOOKUP(C2365,Hoja2!$D$2:$N$5000,3,FALSE)</f>
        <v>6</v>
      </c>
      <c r="F2365" s="217">
        <f>VLOOKUP(C2365,Hoja2!$D$2:$N$5000,4,FALSE)</f>
        <v>42583</v>
      </c>
      <c r="G2365" s="217">
        <f>VLOOKUP(C2365,Hoja2!$D$2:$N$5000,5,FALSE)</f>
        <v>44439</v>
      </c>
      <c r="H2365" s="218">
        <f>VLOOKUP(C2365,Hoja2!$D$2:$N$5000,6,FALSE)</f>
        <v>0.197772</v>
      </c>
      <c r="I2365" s="218">
        <f>VLOOKUP(C2365,Hoja2!$D$2:$N$5000,7,FALSE)</f>
        <v>0.68756700000000004</v>
      </c>
      <c r="J2365" s="218">
        <f>VLOOKUP(C2365,Hoja2!$D$2:$N$5000,8,FALSE)</f>
        <v>0.85343999999999998</v>
      </c>
      <c r="K2365" s="218">
        <f>VLOOKUP(C2365,Hoja2!$D$2:$N$5000,9,FALSE)</f>
        <v>0.78337500000000004</v>
      </c>
      <c r="L2365" s="218">
        <f>VLOOKUP(C2365,Hoja2!$D$2:$N$5000,10,FALSE)</f>
        <v>448.44000799999998</v>
      </c>
      <c r="M2365" s="218">
        <f>VLOOKUP(C2365,Hoja2!$D$2:$N$5000,11,FALSE)</f>
        <v>13.834375</v>
      </c>
    </row>
    <row r="2366" spans="1:13">
      <c r="A2366" s="529"/>
      <c r="B2366" s="529"/>
      <c r="C2366" s="401" t="s">
        <v>3468</v>
      </c>
      <c r="D2366" s="221" t="str">
        <f>VLOOKUP(C2366,Hoja2!$D$2:$N$5000,2,FALSE)</f>
        <v>Otros</v>
      </c>
      <c r="E2366" s="215">
        <f>VLOOKUP(C2366,Hoja2!$D$2:$N$5000,3,FALSE)</f>
        <v>6</v>
      </c>
      <c r="F2366" s="217">
        <f>VLOOKUP(C2366,Hoja2!$D$2:$N$5000,4,FALSE)</f>
        <v>43466</v>
      </c>
      <c r="G2366" s="217">
        <f>VLOOKUP(C2366,Hoja2!$D$2:$N$5000,5,FALSE)</f>
        <v>44227</v>
      </c>
      <c r="H2366" s="218">
        <f>VLOOKUP(C2366,Hoja2!$D$2:$N$5000,6,FALSE)</f>
        <v>0.29335499999999998</v>
      </c>
      <c r="I2366" s="218">
        <f>VLOOKUP(C2366,Hoja2!$D$2:$N$5000,7,FALSE)</f>
        <v>0.30823200000000001</v>
      </c>
      <c r="J2366" s="218">
        <f>VLOOKUP(C2366,Hoja2!$D$2:$N$5000,8,FALSE)</f>
        <v>0.1764</v>
      </c>
      <c r="K2366" s="218">
        <f>VLOOKUP(C2366,Hoja2!$D$2:$N$5000,9,FALSE)</f>
        <v>0.18151500000000001</v>
      </c>
      <c r="L2366" s="218">
        <f>VLOOKUP(C2366,Hoja2!$D$2:$N$5000,10,FALSE)</f>
        <v>41.552061000000002</v>
      </c>
      <c r="M2366" s="218">
        <f>VLOOKUP(C2366,Hoja2!$D$2:$N$5000,11,FALSE)</f>
        <v>20.646507</v>
      </c>
    </row>
    <row r="2367" spans="1:13">
      <c r="A2367" s="529"/>
      <c r="B2367" s="529"/>
      <c r="C2367" s="401" t="s">
        <v>1289</v>
      </c>
      <c r="D2367" s="221" t="str">
        <f>VLOOKUP(C2367,Hoja2!$D$2:$N$5000,2,FALSE)</f>
        <v>Otros</v>
      </c>
      <c r="E2367" s="215">
        <f>VLOOKUP(C2367,Hoja2!$D$2:$N$5000,3,FALSE)</f>
        <v>6</v>
      </c>
      <c r="F2367" s="217">
        <f>VLOOKUP(C2367,Hoja2!$D$2:$N$5000,4,FALSE)</f>
        <v>42614</v>
      </c>
      <c r="G2367" s="217">
        <f>VLOOKUP(C2367,Hoja2!$D$2:$N$5000,5,FALSE)</f>
        <v>44469</v>
      </c>
      <c r="H2367" s="218">
        <f>VLOOKUP(C2367,Hoja2!$D$2:$N$5000,6,FALSE)</f>
        <v>0.23391600000000001</v>
      </c>
      <c r="I2367" s="218">
        <f>VLOOKUP(C2367,Hoja2!$D$2:$N$5000,7,FALSE)</f>
        <v>0.23810100000000001</v>
      </c>
      <c r="J2367" s="218">
        <f>VLOOKUP(C2367,Hoja2!$D$2:$N$5000,8,FALSE)</f>
        <v>1.6279999999999999</v>
      </c>
      <c r="K2367" s="218">
        <f>VLOOKUP(C2367,Hoja2!$D$2:$N$5000,9,FALSE)</f>
        <v>0.56677100000000002</v>
      </c>
      <c r="L2367" s="218">
        <f>VLOOKUP(C2367,Hoja2!$D$2:$N$5000,10,FALSE)</f>
        <v>296.23200900000001</v>
      </c>
      <c r="M2367" s="218">
        <f>VLOOKUP(C2367,Hoja2!$D$2:$N$5000,11,FALSE)</f>
        <v>15.794259</v>
      </c>
    </row>
    <row r="2368" spans="1:13">
      <c r="A2368" s="529"/>
      <c r="B2368" s="529"/>
      <c r="C2368" s="401" t="s">
        <v>1291</v>
      </c>
      <c r="D2368" s="221" t="str">
        <f>VLOOKUP(C2368,Hoja2!$D$2:$N$5000,2,FALSE)</f>
        <v>Otros</v>
      </c>
      <c r="E2368" s="215">
        <f>VLOOKUP(C2368,Hoja2!$D$2:$N$5000,3,FALSE)</f>
        <v>6</v>
      </c>
      <c r="F2368" s="217">
        <f>VLOOKUP(C2368,Hoja2!$D$2:$N$5000,4,FALSE)</f>
        <v>42614</v>
      </c>
      <c r="G2368" s="217">
        <f>VLOOKUP(C2368,Hoja2!$D$2:$N$5000,5,FALSE)</f>
        <v>44469</v>
      </c>
      <c r="H2368" s="218">
        <f>VLOOKUP(C2368,Hoja2!$D$2:$N$5000,6,FALSE)</f>
        <v>0.21850700000000001</v>
      </c>
      <c r="I2368" s="218">
        <f>VLOOKUP(C2368,Hoja2!$D$2:$N$5000,7,FALSE)</f>
        <v>0.70977999999999997</v>
      </c>
      <c r="J2368" s="218">
        <f>VLOOKUP(C2368,Hoja2!$D$2:$N$5000,8,FALSE)</f>
        <v>5.8400000000000001E-2</v>
      </c>
      <c r="K2368" s="218">
        <f>VLOOKUP(C2368,Hoja2!$D$2:$N$5000,9,FALSE)</f>
        <v>5.5976999999999999E-2</v>
      </c>
      <c r="L2368" s="218">
        <f>VLOOKUP(C2368,Hoja2!$D$2:$N$5000,10,FALSE)</f>
        <v>31.677657</v>
      </c>
      <c r="M2368" s="218">
        <f>VLOOKUP(C2368,Hoja2!$D$2:$N$5000,11,FALSE)</f>
        <v>15.459975</v>
      </c>
    </row>
    <row r="2369" spans="1:13">
      <c r="A2369" s="529"/>
      <c r="B2369" s="529"/>
      <c r="C2369" s="401" t="s">
        <v>5145</v>
      </c>
      <c r="D2369" s="221" t="str">
        <f>VLOOKUP(C2369,Hoja2!$D$2:$N$5000,2,FALSE)</f>
        <v>Otros</v>
      </c>
      <c r="E2369" s="215">
        <f>VLOOKUP(C2369,Hoja2!$D$2:$N$5000,3,FALSE)</f>
        <v>6</v>
      </c>
      <c r="F2369" s="217">
        <f>VLOOKUP(C2369,Hoja2!$D$2:$N$5000,4,FALSE)</f>
        <v>42948</v>
      </c>
      <c r="G2369" s="217">
        <f>VLOOKUP(C2369,Hoja2!$D$2:$N$5000,5,FALSE)</f>
        <v>46630</v>
      </c>
      <c r="H2369" s="218">
        <f>VLOOKUP(C2369,Hoja2!$D$2:$N$5000,6,FALSE)</f>
        <v>0.233712</v>
      </c>
      <c r="I2369" s="218">
        <f>VLOOKUP(C2369,Hoja2!$D$2:$N$5000,7,FALSE)</f>
        <v>0.69021999999999994</v>
      </c>
      <c r="J2369" s="218">
        <f>VLOOKUP(C2369,Hoja2!$D$2:$N$5000,8,FALSE)</f>
        <v>0.1928</v>
      </c>
      <c r="K2369" s="218">
        <f>VLOOKUP(C2369,Hoja2!$D$2:$N$5000,9,FALSE)</f>
        <v>0.19509799999999999</v>
      </c>
      <c r="L2369" s="218">
        <f>VLOOKUP(C2369,Hoja2!$D$2:$N$5000,10,FALSE)</f>
        <v>101.69756599999999</v>
      </c>
      <c r="M2369" s="218">
        <f>VLOOKUP(C2369,Hoja2!$D$2:$N$5000,11,FALSE)</f>
        <v>13.143134</v>
      </c>
    </row>
    <row r="2370" spans="1:13">
      <c r="A2370" s="529"/>
      <c r="B2370" s="529"/>
      <c r="C2370" s="401" t="s">
        <v>5146</v>
      </c>
      <c r="D2370" s="221" t="str">
        <f>VLOOKUP(C2370,Hoja2!$D$2:$N$5000,2,FALSE)</f>
        <v>Otros</v>
      </c>
      <c r="E2370" s="215">
        <f>VLOOKUP(C2370,Hoja2!$D$2:$N$5000,3,FALSE)</f>
        <v>6</v>
      </c>
      <c r="F2370" s="217">
        <f>VLOOKUP(C2370,Hoja2!$D$2:$N$5000,4,FALSE)</f>
        <v>42948</v>
      </c>
      <c r="G2370" s="217">
        <f>VLOOKUP(C2370,Hoja2!$D$2:$N$5000,5,FALSE)</f>
        <v>46630</v>
      </c>
      <c r="H2370" s="218">
        <f>VLOOKUP(C2370,Hoja2!$D$2:$N$5000,6,FALSE)</f>
        <v>0.22172500000000001</v>
      </c>
      <c r="I2370" s="218">
        <f>VLOOKUP(C2370,Hoja2!$D$2:$N$5000,7,FALSE)</f>
        <v>0.67807200000000001</v>
      </c>
      <c r="J2370" s="218">
        <f>VLOOKUP(C2370,Hoja2!$D$2:$N$5000,8,FALSE)</f>
        <v>0.53039999999999998</v>
      </c>
      <c r="K2370" s="218">
        <f>VLOOKUP(C2370,Hoja2!$D$2:$N$5000,9,FALSE)</f>
        <v>0.44781900000000002</v>
      </c>
      <c r="L2370" s="218">
        <f>VLOOKUP(C2370,Hoja2!$D$2:$N$5000,10,FALSE)</f>
        <v>274.84969100000001</v>
      </c>
      <c r="M2370" s="218">
        <f>VLOOKUP(C2370,Hoja2!$D$2:$N$5000,11,FALSE)</f>
        <v>12.482915999999999</v>
      </c>
    </row>
    <row r="2371" spans="1:13">
      <c r="A2371" s="529"/>
      <c r="B2371" s="529"/>
      <c r="C2371" s="401" t="s">
        <v>5147</v>
      </c>
      <c r="D2371" s="221" t="str">
        <f>VLOOKUP(C2371,Hoja2!$D$2:$N$5000,2,FALSE)</f>
        <v>Otros</v>
      </c>
      <c r="E2371" s="215">
        <f>VLOOKUP(C2371,Hoja2!$D$2:$N$5000,3,FALSE)</f>
        <v>6</v>
      </c>
      <c r="F2371" s="217">
        <f>VLOOKUP(C2371,Hoja2!$D$2:$N$5000,4,FALSE)</f>
        <v>42948</v>
      </c>
      <c r="G2371" s="217">
        <f>VLOOKUP(C2371,Hoja2!$D$2:$N$5000,5,FALSE)</f>
        <v>46630</v>
      </c>
      <c r="H2371" s="218">
        <f>VLOOKUP(C2371,Hoja2!$D$2:$N$5000,6,FALSE)</f>
        <v>0.225107</v>
      </c>
      <c r="I2371" s="218">
        <f>VLOOKUP(C2371,Hoja2!$D$2:$N$5000,7,FALSE)</f>
        <v>0.82842099999999996</v>
      </c>
      <c r="J2371" s="218">
        <f>VLOOKUP(C2371,Hoja2!$D$2:$N$5000,8,FALSE)</f>
        <v>0.29399999999999998</v>
      </c>
      <c r="K2371" s="218">
        <f>VLOOKUP(C2371,Hoja2!$D$2:$N$5000,9,FALSE)</f>
        <v>0.30252499999999999</v>
      </c>
      <c r="L2371" s="218">
        <f>VLOOKUP(C2371,Hoja2!$D$2:$N$5000,10,FALSE)</f>
        <v>186.12930499999999</v>
      </c>
      <c r="M2371" s="218">
        <f>VLOOKUP(C2371,Hoja2!$D$2:$N$5000,11,FALSE)</f>
        <v>12.473838000000001</v>
      </c>
    </row>
    <row r="2372" spans="1:13">
      <c r="A2372" s="529"/>
      <c r="B2372" s="529"/>
      <c r="C2372" s="401" t="s">
        <v>5151</v>
      </c>
      <c r="D2372" s="221" t="str">
        <f>VLOOKUP(C2372,Hoja2!$D$2:$N$5000,2,FALSE)</f>
        <v>Otros</v>
      </c>
      <c r="E2372" s="215">
        <f>VLOOKUP(C2372,Hoja2!$D$2:$N$5000,3,FALSE)</f>
        <v>6</v>
      </c>
      <c r="F2372" s="217">
        <f>VLOOKUP(C2372,Hoja2!$D$2:$N$5000,4,FALSE)</f>
        <v>42948</v>
      </c>
      <c r="G2372" s="217">
        <f>VLOOKUP(C2372,Hoja2!$D$2:$N$5000,5,FALSE)</f>
        <v>46630</v>
      </c>
      <c r="H2372" s="218">
        <f>VLOOKUP(C2372,Hoja2!$D$2:$N$5000,6,FALSE)</f>
        <v>0.25592100000000001</v>
      </c>
      <c r="I2372" s="218">
        <f>VLOOKUP(C2372,Hoja2!$D$2:$N$5000,7,FALSE)</f>
        <v>0.37453700000000001</v>
      </c>
      <c r="J2372" s="218">
        <f>VLOOKUP(C2372,Hoja2!$D$2:$N$5000,8,FALSE)</f>
        <v>0.70920000000000005</v>
      </c>
      <c r="K2372" s="218">
        <f>VLOOKUP(C2372,Hoja2!$D$2:$N$5000,9,FALSE)</f>
        <v>0.52067200000000002</v>
      </c>
      <c r="L2372" s="218">
        <f>VLOOKUP(C2372,Hoja2!$D$2:$N$5000,10,FALSE)</f>
        <v>202.99268599999999</v>
      </c>
      <c r="M2372" s="218">
        <f>VLOOKUP(C2372,Hoja2!$D$2:$N$5000,11,FALSE)</f>
        <v>14.619748</v>
      </c>
    </row>
    <row r="2373" spans="1:13">
      <c r="A2373" s="529"/>
      <c r="B2373" s="529"/>
      <c r="C2373" s="401" t="s">
        <v>5148</v>
      </c>
      <c r="D2373" s="221" t="str">
        <f>VLOOKUP(C2373,Hoja2!$D$2:$N$5000,2,FALSE)</f>
        <v>Otros</v>
      </c>
      <c r="E2373" s="215">
        <f>VLOOKUP(C2373,Hoja2!$D$2:$N$5000,3,FALSE)</f>
        <v>6</v>
      </c>
      <c r="F2373" s="217">
        <f>VLOOKUP(C2373,Hoja2!$D$2:$N$5000,4,FALSE)</f>
        <v>42948</v>
      </c>
      <c r="G2373" s="217">
        <f>VLOOKUP(C2373,Hoja2!$D$2:$N$5000,5,FALSE)</f>
        <v>46630</v>
      </c>
      <c r="H2373" s="218">
        <f>VLOOKUP(C2373,Hoja2!$D$2:$N$5000,6,FALSE)</f>
        <v>0.277812</v>
      </c>
      <c r="I2373" s="218">
        <f>VLOOKUP(C2373,Hoja2!$D$2:$N$5000,7,FALSE)</f>
        <v>0.63509899999999997</v>
      </c>
      <c r="J2373" s="218">
        <f>VLOOKUP(C2373,Hoja2!$D$2:$N$5000,8,FALSE)</f>
        <v>0.34160000000000001</v>
      </c>
      <c r="K2373" s="218">
        <f>VLOOKUP(C2373,Hoja2!$D$2:$N$5000,9,FALSE)</f>
        <v>0.34780100000000003</v>
      </c>
      <c r="L2373" s="218">
        <f>VLOOKUP(C2373,Hoja2!$D$2:$N$5000,10,FALSE)</f>
        <v>165.79665399999999</v>
      </c>
      <c r="M2373" s="218">
        <f>VLOOKUP(C2373,Hoja2!$D$2:$N$5000,11,FALSE)</f>
        <v>13.552714</v>
      </c>
    </row>
    <row r="2374" spans="1:13">
      <c r="A2374" s="529"/>
      <c r="B2374" s="529"/>
      <c r="C2374" s="401" t="s">
        <v>5150</v>
      </c>
      <c r="D2374" s="221" t="str">
        <f>VLOOKUP(C2374,Hoja2!$D$2:$N$5000,2,FALSE)</f>
        <v>Otros</v>
      </c>
      <c r="E2374" s="215">
        <f>VLOOKUP(C2374,Hoja2!$D$2:$N$5000,3,FALSE)</f>
        <v>6</v>
      </c>
      <c r="F2374" s="217">
        <f>VLOOKUP(C2374,Hoja2!$D$2:$N$5000,4,FALSE)</f>
        <v>42948</v>
      </c>
      <c r="G2374" s="217">
        <f>VLOOKUP(C2374,Hoja2!$D$2:$N$5000,5,FALSE)</f>
        <v>46630</v>
      </c>
      <c r="H2374" s="218">
        <f>VLOOKUP(C2374,Hoja2!$D$2:$N$5000,6,FALSE)</f>
        <v>0.28254800000000002</v>
      </c>
      <c r="I2374" s="218">
        <f>VLOOKUP(C2374,Hoja2!$D$2:$N$5000,7,FALSE)</f>
        <v>0.597943</v>
      </c>
      <c r="J2374" s="218">
        <f>VLOOKUP(C2374,Hoja2!$D$2:$N$5000,8,FALSE)</f>
        <v>0.79279999999999995</v>
      </c>
      <c r="K2374" s="218">
        <f>VLOOKUP(C2374,Hoja2!$D$2:$N$5000,9,FALSE)</f>
        <v>0.81167199999999995</v>
      </c>
      <c r="L2374" s="218">
        <f>VLOOKUP(C2374,Hoja2!$D$2:$N$5000,10,FALSE)</f>
        <v>362.27635400000003</v>
      </c>
      <c r="M2374" s="218">
        <f>VLOOKUP(C2374,Hoja2!$D$2:$N$5000,11,FALSE)</f>
        <v>13.878657</v>
      </c>
    </row>
    <row r="2375" spans="1:13">
      <c r="A2375" s="529"/>
      <c r="B2375" s="529"/>
      <c r="C2375" s="401" t="s">
        <v>5149</v>
      </c>
      <c r="D2375" s="221" t="str">
        <f>VLOOKUP(C2375,Hoja2!$D$2:$N$5000,2,FALSE)</f>
        <v>Otros</v>
      </c>
      <c r="E2375" s="215">
        <f>VLOOKUP(C2375,Hoja2!$D$2:$N$5000,3,FALSE)</f>
        <v>6</v>
      </c>
      <c r="F2375" s="217">
        <f>VLOOKUP(C2375,Hoja2!$D$2:$N$5000,4,FALSE)</f>
        <v>42948</v>
      </c>
      <c r="G2375" s="217">
        <f>VLOOKUP(C2375,Hoja2!$D$2:$N$5000,5,FALSE)</f>
        <v>46630</v>
      </c>
      <c r="H2375" s="218">
        <f>VLOOKUP(C2375,Hoja2!$D$2:$N$5000,6,FALSE)</f>
        <v>0.29971100000000001</v>
      </c>
      <c r="I2375" s="218">
        <f>VLOOKUP(C2375,Hoja2!$D$2:$N$5000,7,FALSE)</f>
        <v>0.59481700000000004</v>
      </c>
      <c r="J2375" s="218">
        <f>VLOOKUP(C2375,Hoja2!$D$2:$N$5000,8,FALSE)</f>
        <v>0.41599999999999998</v>
      </c>
      <c r="K2375" s="218">
        <f>VLOOKUP(C2375,Hoja2!$D$2:$N$5000,9,FALSE)</f>
        <v>0.425593</v>
      </c>
      <c r="L2375" s="218">
        <f>VLOOKUP(C2375,Hoja2!$D$2:$N$5000,10,FALSE)</f>
        <v>189.100604</v>
      </c>
      <c r="M2375" s="218">
        <f>VLOOKUP(C2375,Hoja2!$D$2:$N$5000,11,FALSE)</f>
        <v>13.901813000000001</v>
      </c>
    </row>
    <row r="2376" spans="1:13">
      <c r="A2376" s="529"/>
      <c r="B2376" s="529"/>
      <c r="C2376" s="401" t="s">
        <v>5152</v>
      </c>
      <c r="D2376" s="221" t="str">
        <f>VLOOKUP(C2376,Hoja2!$D$2:$N$5000,2,FALSE)</f>
        <v>Otros</v>
      </c>
      <c r="E2376" s="215">
        <f>VLOOKUP(C2376,Hoja2!$D$2:$N$5000,3,FALSE)</f>
        <v>6</v>
      </c>
      <c r="F2376" s="217">
        <f>VLOOKUP(C2376,Hoja2!$D$2:$N$5000,4,FALSE)</f>
        <v>42948</v>
      </c>
      <c r="G2376" s="217">
        <f>VLOOKUP(C2376,Hoja2!$D$2:$N$5000,5,FALSE)</f>
        <v>46630</v>
      </c>
      <c r="H2376" s="218">
        <f>VLOOKUP(C2376,Hoja2!$D$2:$N$5000,6,FALSE)</f>
        <v>0.205678</v>
      </c>
      <c r="I2376" s="218">
        <f>VLOOKUP(C2376,Hoja2!$D$2:$N$5000,7,FALSE)</f>
        <v>0.34606100000000001</v>
      </c>
      <c r="J2376" s="218">
        <f>VLOOKUP(C2376,Hoja2!$D$2:$N$5000,8,FALSE)</f>
        <v>4.3200000000000002E-2</v>
      </c>
      <c r="K2376" s="218">
        <f>VLOOKUP(C2376,Hoja2!$D$2:$N$5000,9,FALSE)</f>
        <v>1.8933999999999999E-2</v>
      </c>
      <c r="L2376" s="218">
        <f>VLOOKUP(C2376,Hoja2!$D$2:$N$5000,10,FALSE)</f>
        <v>11.424918999999999</v>
      </c>
      <c r="M2376" s="218">
        <f>VLOOKUP(C2376,Hoja2!$D$2:$N$5000,11,FALSE)</f>
        <v>12.546704999999999</v>
      </c>
    </row>
    <row r="2377" spans="1:13">
      <c r="A2377" s="529"/>
      <c r="B2377" s="529"/>
      <c r="C2377" s="401" t="s">
        <v>6613</v>
      </c>
      <c r="D2377" s="221" t="str">
        <f>VLOOKUP(C2377,Hoja2!$D$2:$N$5000,2,FALSE)</f>
        <v>Otros</v>
      </c>
      <c r="E2377" s="215">
        <f>VLOOKUP(C2377,Hoja2!$D$2:$N$5000,3,FALSE)</f>
        <v>6</v>
      </c>
      <c r="F2377" s="217">
        <f>VLOOKUP(C2377,Hoja2!$D$2:$N$5000,4,FALSE)</f>
        <v>44136</v>
      </c>
      <c r="G2377" s="217">
        <f>VLOOKUP(C2377,Hoja2!$D$2:$N$5000,5,FALSE)</f>
        <v>45961</v>
      </c>
      <c r="H2377" s="218">
        <f>VLOOKUP(C2377,Hoja2!$D$2:$N$5000,6,FALSE)</f>
        <v>0.21734300000000001</v>
      </c>
      <c r="I2377" s="218">
        <f>VLOOKUP(C2377,Hoja2!$D$2:$N$5000,7,FALSE)</f>
        <v>0.63672099999999998</v>
      </c>
      <c r="J2377" s="218">
        <f>VLOOKUP(C2377,Hoja2!$D$2:$N$5000,8,FALSE)</f>
        <v>0.39040000000000002</v>
      </c>
      <c r="K2377" s="218">
        <f>VLOOKUP(C2377,Hoja2!$D$2:$N$5000,9,FALSE)</f>
        <v>0.31322699999999998</v>
      </c>
      <c r="L2377" s="218">
        <f>VLOOKUP(C2377,Hoja2!$D$2:$N$5000,10,FALSE)</f>
        <v>189.96579</v>
      </c>
      <c r="M2377" s="218">
        <f>VLOOKUP(C2377,Hoja2!$D$2:$N$5000,11,FALSE)</f>
        <v>12.527533</v>
      </c>
    </row>
    <row r="2378" spans="1:13">
      <c r="A2378" s="529"/>
      <c r="B2378" s="529"/>
      <c r="C2378" s="401" t="s">
        <v>6613</v>
      </c>
      <c r="D2378" s="221" t="str">
        <f>VLOOKUP(C2378,Hoja2!$D$2:$N$5000,2,FALSE)</f>
        <v>Otros</v>
      </c>
      <c r="E2378" s="215">
        <f>VLOOKUP(C2378,Hoja2!$D$2:$N$5000,3,FALSE)</f>
        <v>6</v>
      </c>
      <c r="F2378" s="217">
        <f>VLOOKUP(C2378,Hoja2!$D$2:$N$5000,4,FALSE)</f>
        <v>44136</v>
      </c>
      <c r="G2378" s="217">
        <f>VLOOKUP(C2378,Hoja2!$D$2:$N$5000,5,FALSE)</f>
        <v>45961</v>
      </c>
      <c r="H2378" s="218">
        <f>VLOOKUP(C2378,Hoja2!$D$2:$N$5000,6,FALSE)</f>
        <v>0.21734300000000001</v>
      </c>
      <c r="I2378" s="218">
        <f>VLOOKUP(C2378,Hoja2!$D$2:$N$5000,7,FALSE)</f>
        <v>0.63672099999999998</v>
      </c>
      <c r="J2378" s="218">
        <f>VLOOKUP(C2378,Hoja2!$D$2:$N$5000,8,FALSE)</f>
        <v>0.39040000000000002</v>
      </c>
      <c r="K2378" s="218">
        <f>VLOOKUP(C2378,Hoja2!$D$2:$N$5000,9,FALSE)</f>
        <v>0.31322699999999998</v>
      </c>
      <c r="L2378" s="218">
        <f>VLOOKUP(C2378,Hoja2!$D$2:$N$5000,10,FALSE)</f>
        <v>189.96579</v>
      </c>
      <c r="M2378" s="218">
        <f>VLOOKUP(C2378,Hoja2!$D$2:$N$5000,11,FALSE)</f>
        <v>12.527533</v>
      </c>
    </row>
    <row r="2379" spans="1:13">
      <c r="A2379" s="529"/>
      <c r="B2379" s="529"/>
      <c r="C2379" s="401" t="s">
        <v>6613</v>
      </c>
      <c r="D2379" s="221" t="str">
        <f>VLOOKUP(C2379,Hoja2!$D$2:$N$5000,2,FALSE)</f>
        <v>Otros</v>
      </c>
      <c r="E2379" s="215">
        <f>VLOOKUP(C2379,Hoja2!$D$2:$N$5000,3,FALSE)</f>
        <v>6</v>
      </c>
      <c r="F2379" s="217">
        <f>VLOOKUP(C2379,Hoja2!$D$2:$N$5000,4,FALSE)</f>
        <v>44136</v>
      </c>
      <c r="G2379" s="217">
        <f>VLOOKUP(C2379,Hoja2!$D$2:$N$5000,5,FALSE)</f>
        <v>45961</v>
      </c>
      <c r="H2379" s="218">
        <f>VLOOKUP(C2379,Hoja2!$D$2:$N$5000,6,FALSE)</f>
        <v>0.21734300000000001</v>
      </c>
      <c r="I2379" s="218">
        <f>VLOOKUP(C2379,Hoja2!$D$2:$N$5000,7,FALSE)</f>
        <v>0.63672099999999998</v>
      </c>
      <c r="J2379" s="218">
        <f>VLOOKUP(C2379,Hoja2!$D$2:$N$5000,8,FALSE)</f>
        <v>0.39040000000000002</v>
      </c>
      <c r="K2379" s="218">
        <f>VLOOKUP(C2379,Hoja2!$D$2:$N$5000,9,FALSE)</f>
        <v>0.31322699999999998</v>
      </c>
      <c r="L2379" s="218">
        <f>VLOOKUP(C2379,Hoja2!$D$2:$N$5000,10,FALSE)</f>
        <v>189.96579</v>
      </c>
      <c r="M2379" s="218">
        <f>VLOOKUP(C2379,Hoja2!$D$2:$N$5000,11,FALSE)</f>
        <v>12.527533</v>
      </c>
    </row>
    <row r="2380" spans="1:13">
      <c r="A2380" s="529"/>
      <c r="B2380" s="529"/>
      <c r="C2380" s="401" t="s">
        <v>5144</v>
      </c>
      <c r="D2380" s="221" t="str">
        <f>VLOOKUP(C2380,Hoja2!$D$2:$N$5000,2,FALSE)</f>
        <v>Pesquería</v>
      </c>
      <c r="E2380" s="215">
        <f>VLOOKUP(C2380,Hoja2!$D$2:$N$5000,3,FALSE)</f>
        <v>6</v>
      </c>
      <c r="F2380" s="217">
        <f>VLOOKUP(C2380,Hoja2!$D$2:$N$5000,4,FALSE)</f>
        <v>42522</v>
      </c>
      <c r="G2380" s="217">
        <f>VLOOKUP(C2380,Hoja2!$D$2:$N$5000,5,FALSE)</f>
        <v>44377</v>
      </c>
      <c r="H2380" s="218">
        <f>VLOOKUP(C2380,Hoja2!$D$2:$N$5000,6,FALSE)</f>
        <v>0.111558</v>
      </c>
      <c r="I2380" s="218">
        <f>VLOOKUP(C2380,Hoja2!$D$2:$N$5000,7,FALSE)</f>
        <v>0.38972499999999999</v>
      </c>
      <c r="J2380" s="218">
        <f>VLOOKUP(C2380,Hoja2!$D$2:$N$5000,8,FALSE)</f>
        <v>1.3648</v>
      </c>
      <c r="K2380" s="218">
        <f>VLOOKUP(C2380,Hoja2!$D$2:$N$5000,9,FALSE)</f>
        <v>0.32269300000000001</v>
      </c>
      <c r="L2380" s="218">
        <f>VLOOKUP(C2380,Hoja2!$D$2:$N$5000,10,FALSE)</f>
        <v>406.483857</v>
      </c>
      <c r="M2380" s="218">
        <f>VLOOKUP(C2380,Hoja2!$D$2:$N$5000,11,FALSE)</f>
        <v>10.346667999999999</v>
      </c>
    </row>
    <row r="2381" spans="1:13">
      <c r="A2381" s="529"/>
      <c r="B2381" s="529"/>
      <c r="C2381" s="401" t="s">
        <v>6971</v>
      </c>
      <c r="D2381" s="221" t="str">
        <f>VLOOKUP(C2381,Hoja2!$D$2:$N$5000,2,FALSE)</f>
        <v>Pesquería</v>
      </c>
      <c r="E2381" s="215">
        <f>VLOOKUP(C2381,Hoja2!$D$2:$N$5000,3,FALSE)</f>
        <v>6</v>
      </c>
      <c r="F2381" s="217">
        <f>VLOOKUP(C2381,Hoja2!$D$2:$N$5000,4,FALSE)</f>
        <v>42522</v>
      </c>
      <c r="G2381" s="217">
        <f>VLOOKUP(C2381,Hoja2!$D$2:$N$5000,5,FALSE)</f>
        <v>44377</v>
      </c>
      <c r="H2381" s="218">
        <f>VLOOKUP(C2381,Hoja2!$D$2:$N$5000,6,FALSE)</f>
        <v>0.23400099999999999</v>
      </c>
      <c r="I2381" s="218">
        <f>VLOOKUP(C2381,Hoja2!$D$2:$N$5000,7,FALSE)</f>
        <v>0.15615599999999999</v>
      </c>
      <c r="J2381" s="218">
        <f>VLOOKUP(C2381,Hoja2!$D$2:$N$5000,8,FALSE)</f>
        <v>0.34720000000000001</v>
      </c>
      <c r="K2381" s="218">
        <f>VLOOKUP(C2381,Hoja2!$D$2:$N$5000,9,FALSE)</f>
        <v>9.0139999999999998E-2</v>
      </c>
      <c r="L2381" s="218">
        <f>VLOOKUP(C2381,Hoja2!$D$2:$N$5000,10,FALSE)</f>
        <v>41.433833</v>
      </c>
      <c r="M2381" s="218">
        <f>VLOOKUP(C2381,Hoja2!$D$2:$N$5000,11,FALSE)</f>
        <v>13.604424</v>
      </c>
    </row>
    <row r="2382" spans="1:13">
      <c r="A2382" s="529"/>
      <c r="B2382" s="529"/>
      <c r="C2382" s="401" t="s">
        <v>6972</v>
      </c>
      <c r="D2382" s="221" t="str">
        <f>VLOOKUP(C2382,Hoja2!$D$2:$N$5000,2,FALSE)</f>
        <v>Pesquería</v>
      </c>
      <c r="E2382" s="215">
        <f>VLOOKUP(C2382,Hoja2!$D$2:$N$5000,3,FALSE)</f>
        <v>6</v>
      </c>
      <c r="F2382" s="217">
        <f>VLOOKUP(C2382,Hoja2!$D$2:$N$5000,4,FALSE)</f>
        <v>42552</v>
      </c>
      <c r="G2382" s="217">
        <f>VLOOKUP(C2382,Hoja2!$D$2:$N$5000,5,FALSE)</f>
        <v>44408</v>
      </c>
      <c r="H2382" s="218">
        <f>VLOOKUP(C2382,Hoja2!$D$2:$N$5000,6,FALSE)</f>
        <v>0.103543</v>
      </c>
      <c r="I2382" s="218">
        <f>VLOOKUP(C2382,Hoja2!$D$2:$N$5000,7,FALSE)</f>
        <v>6.9861999999999994E-2</v>
      </c>
      <c r="J2382" s="218">
        <f>VLOOKUP(C2382,Hoja2!$D$2:$N$5000,8,FALSE)</f>
        <v>0.31519999999999998</v>
      </c>
      <c r="K2382" s="218">
        <f>VLOOKUP(C2382,Hoja2!$D$2:$N$5000,9,FALSE)</f>
        <v>6.2975000000000003E-2</v>
      </c>
      <c r="L2382" s="218">
        <f>VLOOKUP(C2382,Hoja2!$D$2:$N$5000,10,FALSE)</f>
        <v>16.82856</v>
      </c>
      <c r="M2382" s="218">
        <f>VLOOKUP(C2382,Hoja2!$D$2:$N$5000,11,FALSE)</f>
        <v>17.123097999999999</v>
      </c>
    </row>
    <row r="2383" spans="1:13">
      <c r="A2383" s="529"/>
      <c r="B2383" s="529"/>
      <c r="C2383" s="401" t="s">
        <v>2134</v>
      </c>
      <c r="D2383" s="221" t="str">
        <f>VLOOKUP(C2383,Hoja2!$D$2:$N$5000,2,FALSE)</f>
        <v>Comercio</v>
      </c>
      <c r="E2383" s="215">
        <f>VLOOKUP(C2383,Hoja2!$D$2:$N$5000,3,FALSE)</f>
        <v>6</v>
      </c>
      <c r="F2383" s="217">
        <f>VLOOKUP(C2383,Hoja2!$D$2:$N$5000,4,FALSE)</f>
        <v>42917</v>
      </c>
      <c r="G2383" s="217">
        <f>VLOOKUP(C2383,Hoja2!$D$2:$N$5000,5,FALSE)</f>
        <v>44408</v>
      </c>
      <c r="H2383" s="218">
        <f>VLOOKUP(C2383,Hoja2!$D$2:$N$5000,6,FALSE)</f>
        <v>0.27582299999999998</v>
      </c>
      <c r="I2383" s="218">
        <f>VLOOKUP(C2383,Hoja2!$D$2:$N$5000,7,FALSE)</f>
        <v>0.15291199999999999</v>
      </c>
      <c r="J2383" s="218">
        <f>VLOOKUP(C2383,Hoja2!$D$2:$N$5000,8,FALSE)</f>
        <v>0.67200000000000004</v>
      </c>
      <c r="K2383" s="218">
        <f>VLOOKUP(C2383,Hoja2!$D$2:$N$5000,9,FALSE)</f>
        <v>0.44781900000000002</v>
      </c>
      <c r="L2383" s="218">
        <f>VLOOKUP(C2383,Hoja2!$D$2:$N$5000,10,FALSE)</f>
        <v>78.528482999999994</v>
      </c>
      <c r="M2383" s="218">
        <f>VLOOKUP(C2383,Hoja2!$D$2:$N$5000,11,FALSE)</f>
        <v>24.521156000000001</v>
      </c>
    </row>
    <row r="2384" spans="1:13">
      <c r="A2384" s="529"/>
      <c r="B2384" s="529"/>
      <c r="C2384" s="401" t="s">
        <v>5159</v>
      </c>
      <c r="D2384" s="221" t="str">
        <f>VLOOKUP(C2384,Hoja2!$D$2:$N$5000,2,FALSE)</f>
        <v>Comercio</v>
      </c>
      <c r="E2384" s="215">
        <f>VLOOKUP(C2384,Hoja2!$D$2:$N$5000,3,FALSE)</f>
        <v>6</v>
      </c>
      <c r="F2384" s="217">
        <f>VLOOKUP(C2384,Hoja2!$D$2:$N$5000,4,FALSE)</f>
        <v>42461</v>
      </c>
      <c r="G2384" s="217">
        <f>VLOOKUP(C2384,Hoja2!$D$2:$N$5000,5,FALSE)</f>
        <v>44316</v>
      </c>
      <c r="H2384" s="218">
        <f>VLOOKUP(C2384,Hoja2!$D$2:$N$5000,6,FALSE)</f>
        <v>0.22736200000000001</v>
      </c>
      <c r="I2384" s="218">
        <f>VLOOKUP(C2384,Hoja2!$D$2:$N$5000,7,FALSE)</f>
        <v>0.18278900000000001</v>
      </c>
      <c r="J2384" s="218">
        <f>VLOOKUP(C2384,Hoja2!$D$2:$N$5000,8,FALSE)</f>
        <v>0.22439999999999999</v>
      </c>
      <c r="K2384" s="218">
        <f>VLOOKUP(C2384,Hoja2!$D$2:$N$5000,9,FALSE)</f>
        <v>0.160112</v>
      </c>
      <c r="L2384" s="218">
        <f>VLOOKUP(C2384,Hoja2!$D$2:$N$5000,10,FALSE)</f>
        <v>31.346599000000001</v>
      </c>
      <c r="M2384" s="218">
        <f>VLOOKUP(C2384,Hoja2!$D$2:$N$5000,11,FALSE)</f>
        <v>20.650880000000001</v>
      </c>
    </row>
    <row r="2385" spans="1:13">
      <c r="A2385" s="529"/>
      <c r="B2385" s="529"/>
      <c r="C2385" s="401" t="s">
        <v>5160</v>
      </c>
      <c r="D2385" s="221" t="str">
        <f>VLOOKUP(C2385,Hoja2!$D$2:$N$5000,2,FALSE)</f>
        <v>Comercio</v>
      </c>
      <c r="E2385" s="215">
        <f>VLOOKUP(C2385,Hoja2!$D$2:$N$5000,3,FALSE)</f>
        <v>6</v>
      </c>
      <c r="F2385" s="217">
        <f>VLOOKUP(C2385,Hoja2!$D$2:$N$5000,4,FALSE)</f>
        <v>42461</v>
      </c>
      <c r="G2385" s="217">
        <f>VLOOKUP(C2385,Hoja2!$D$2:$N$5000,5,FALSE)</f>
        <v>44316</v>
      </c>
      <c r="H2385" s="218">
        <f>VLOOKUP(C2385,Hoja2!$D$2:$N$5000,6,FALSE)</f>
        <v>0.25922400000000001</v>
      </c>
      <c r="I2385" s="218">
        <f>VLOOKUP(C2385,Hoja2!$D$2:$N$5000,7,FALSE)</f>
        <v>0.74235899999999999</v>
      </c>
      <c r="J2385" s="218">
        <f>VLOOKUP(C2385,Hoja2!$D$2:$N$5000,8,FALSE)</f>
        <v>0.33119999999999999</v>
      </c>
      <c r="K2385" s="218">
        <f>VLOOKUP(C2385,Hoja2!$D$2:$N$5000,9,FALSE)</f>
        <v>0.33915699999999999</v>
      </c>
      <c r="L2385" s="218">
        <f>VLOOKUP(C2385,Hoja2!$D$2:$N$5000,10,FALSE)</f>
        <v>187.89737500000001</v>
      </c>
      <c r="M2385" s="218">
        <f>VLOOKUP(C2385,Hoja2!$D$2:$N$5000,11,FALSE)</f>
        <v>13.10805</v>
      </c>
    </row>
    <row r="2386" spans="1:13">
      <c r="A2386" s="529"/>
      <c r="B2386" s="529"/>
      <c r="C2386" s="401" t="s">
        <v>5161</v>
      </c>
      <c r="D2386" s="221" t="str">
        <f>VLOOKUP(C2386,Hoja2!$D$2:$N$5000,2,FALSE)</f>
        <v>Comercio</v>
      </c>
      <c r="E2386" s="215">
        <f>VLOOKUP(C2386,Hoja2!$D$2:$N$5000,3,FALSE)</f>
        <v>6</v>
      </c>
      <c r="F2386" s="217">
        <f>VLOOKUP(C2386,Hoja2!$D$2:$N$5000,4,FALSE)</f>
        <v>42461</v>
      </c>
      <c r="G2386" s="217">
        <f>VLOOKUP(C2386,Hoja2!$D$2:$N$5000,5,FALSE)</f>
        <v>44316</v>
      </c>
      <c r="H2386" s="218">
        <f>VLOOKUP(C2386,Hoja2!$D$2:$N$5000,6,FALSE)</f>
        <v>0.22648699999999999</v>
      </c>
      <c r="I2386" s="218">
        <f>VLOOKUP(C2386,Hoja2!$D$2:$N$5000,7,FALSE)</f>
        <v>0.38215199999999999</v>
      </c>
      <c r="J2386" s="218">
        <f>VLOOKUP(C2386,Hoja2!$D$2:$N$5000,8,FALSE)</f>
        <v>0.1032</v>
      </c>
      <c r="K2386" s="218">
        <f>VLOOKUP(C2386,Hoja2!$D$2:$N$5000,9,FALSE)</f>
        <v>8.8494000000000003E-2</v>
      </c>
      <c r="L2386" s="218">
        <f>VLOOKUP(C2386,Hoja2!$D$2:$N$5000,10,FALSE)</f>
        <v>30.139261999999999</v>
      </c>
      <c r="M2386" s="218">
        <f>VLOOKUP(C2386,Hoja2!$D$2:$N$5000,11,FALSE)</f>
        <v>15.691364999999999</v>
      </c>
    </row>
    <row r="2387" spans="1:13">
      <c r="A2387" s="529"/>
      <c r="B2387" s="529"/>
      <c r="C2387" s="401" t="s">
        <v>5162</v>
      </c>
      <c r="D2387" s="221" t="str">
        <f>VLOOKUP(C2387,Hoja2!$D$2:$N$5000,2,FALSE)</f>
        <v>Comercio</v>
      </c>
      <c r="E2387" s="215">
        <f>VLOOKUP(C2387,Hoja2!$D$2:$N$5000,3,FALSE)</f>
        <v>6</v>
      </c>
      <c r="F2387" s="217">
        <f>VLOOKUP(C2387,Hoja2!$D$2:$N$5000,4,FALSE)</f>
        <v>42461</v>
      </c>
      <c r="G2387" s="217">
        <f>VLOOKUP(C2387,Hoja2!$D$2:$N$5000,5,FALSE)</f>
        <v>44316</v>
      </c>
      <c r="H2387" s="218">
        <f>VLOOKUP(C2387,Hoja2!$D$2:$N$5000,6,FALSE)</f>
        <v>0.25099300000000002</v>
      </c>
      <c r="I2387" s="218">
        <f>VLOOKUP(C2387,Hoja2!$D$2:$N$5000,7,FALSE)</f>
        <v>0.71877599999999997</v>
      </c>
      <c r="J2387" s="218">
        <f>VLOOKUP(C2387,Hoja2!$D$2:$N$5000,8,FALSE)</f>
        <v>0.2944</v>
      </c>
      <c r="K2387" s="218">
        <f>VLOOKUP(C2387,Hoja2!$D$2:$N$5000,9,FALSE)</f>
        <v>0.30293700000000001</v>
      </c>
      <c r="L2387" s="218">
        <f>VLOOKUP(C2387,Hoja2!$D$2:$N$5000,10,FALSE)</f>
        <v>161.713956</v>
      </c>
      <c r="M2387" s="218">
        <f>VLOOKUP(C2387,Hoja2!$D$2:$N$5000,11,FALSE)</f>
        <v>13.26398</v>
      </c>
    </row>
    <row r="2388" spans="1:13">
      <c r="A2388" s="529"/>
      <c r="B2388" s="529"/>
      <c r="C2388" s="401" t="s">
        <v>5163</v>
      </c>
      <c r="D2388" s="221" t="str">
        <f>VLOOKUP(C2388,Hoja2!$D$2:$N$5000,2,FALSE)</f>
        <v>Comercio</v>
      </c>
      <c r="E2388" s="215">
        <f>VLOOKUP(C2388,Hoja2!$D$2:$N$5000,3,FALSE)</f>
        <v>6</v>
      </c>
      <c r="F2388" s="217">
        <f>VLOOKUP(C2388,Hoja2!$D$2:$N$5000,4,FALSE)</f>
        <v>42461</v>
      </c>
      <c r="G2388" s="217">
        <f>VLOOKUP(C2388,Hoja2!$D$2:$N$5000,5,FALSE)</f>
        <v>44316</v>
      </c>
      <c r="H2388" s="218">
        <f>VLOOKUP(C2388,Hoja2!$D$2:$N$5000,6,FALSE)</f>
        <v>0.26718999999999998</v>
      </c>
      <c r="I2388" s="218">
        <f>VLOOKUP(C2388,Hoja2!$D$2:$N$5000,7,FALSE)</f>
        <v>0.576766</v>
      </c>
      <c r="J2388" s="218">
        <f>VLOOKUP(C2388,Hoja2!$D$2:$N$5000,8,FALSE)</f>
        <v>0.2208</v>
      </c>
      <c r="K2388" s="218">
        <f>VLOOKUP(C2388,Hoja2!$D$2:$N$5000,9,FALSE)</f>
        <v>0.20291799999999999</v>
      </c>
      <c r="L2388" s="218">
        <f>VLOOKUP(C2388,Hoja2!$D$2:$N$5000,10,FALSE)</f>
        <v>97.322946000000002</v>
      </c>
      <c r="M2388" s="218">
        <f>VLOOKUP(C2388,Hoja2!$D$2:$N$5000,11,FALSE)</f>
        <v>13.747472999999999</v>
      </c>
    </row>
    <row r="2389" spans="1:13">
      <c r="A2389" s="529"/>
      <c r="B2389" s="529"/>
      <c r="C2389" s="401" t="s">
        <v>5164</v>
      </c>
      <c r="D2389" s="221" t="str">
        <f>VLOOKUP(C2389,Hoja2!$D$2:$N$5000,2,FALSE)</f>
        <v>Comercio</v>
      </c>
      <c r="E2389" s="215">
        <f>VLOOKUP(C2389,Hoja2!$D$2:$N$5000,3,FALSE)</f>
        <v>6</v>
      </c>
      <c r="F2389" s="217">
        <f>VLOOKUP(C2389,Hoja2!$D$2:$N$5000,4,FALSE)</f>
        <v>42461</v>
      </c>
      <c r="G2389" s="217">
        <f>VLOOKUP(C2389,Hoja2!$D$2:$N$5000,5,FALSE)</f>
        <v>44316</v>
      </c>
      <c r="H2389" s="218">
        <f>VLOOKUP(C2389,Hoja2!$D$2:$N$5000,6,FALSE)</f>
        <v>0.26077</v>
      </c>
      <c r="I2389" s="218">
        <f>VLOOKUP(C2389,Hoja2!$D$2:$N$5000,7,FALSE)</f>
        <v>0.70382800000000001</v>
      </c>
      <c r="J2389" s="218">
        <f>VLOOKUP(C2389,Hoja2!$D$2:$N$5000,8,FALSE)</f>
        <v>4.24E-2</v>
      </c>
      <c r="K2389" s="218">
        <f>VLOOKUP(C2389,Hoja2!$D$2:$N$5000,9,FALSE)</f>
        <v>4.3217999999999999E-2</v>
      </c>
      <c r="L2389" s="218">
        <f>VLOOKUP(C2389,Hoja2!$D$2:$N$5000,10,FALSE)</f>
        <v>22.805976999999999</v>
      </c>
      <c r="M2389" s="218">
        <f>VLOOKUP(C2389,Hoja2!$D$2:$N$5000,11,FALSE)</f>
        <v>13.31363</v>
      </c>
    </row>
    <row r="2390" spans="1:13">
      <c r="A2390" s="529"/>
      <c r="B2390" s="529"/>
      <c r="C2390" s="401" t="s">
        <v>5165</v>
      </c>
      <c r="D2390" s="221" t="str">
        <f>VLOOKUP(C2390,Hoja2!$D$2:$N$5000,2,FALSE)</f>
        <v>Comercio</v>
      </c>
      <c r="E2390" s="215">
        <f>VLOOKUP(C2390,Hoja2!$D$2:$N$5000,3,FALSE)</f>
        <v>6</v>
      </c>
      <c r="F2390" s="217">
        <f>VLOOKUP(C2390,Hoja2!$D$2:$N$5000,4,FALSE)</f>
        <v>42461</v>
      </c>
      <c r="G2390" s="217">
        <f>VLOOKUP(C2390,Hoja2!$D$2:$N$5000,5,FALSE)</f>
        <v>44316</v>
      </c>
      <c r="H2390" s="218">
        <f>VLOOKUP(C2390,Hoja2!$D$2:$N$5000,6,FALSE)</f>
        <v>0.30263099999999998</v>
      </c>
      <c r="I2390" s="218">
        <f>VLOOKUP(C2390,Hoja2!$D$2:$N$5000,7,FALSE)</f>
        <v>0.461924</v>
      </c>
      <c r="J2390" s="218">
        <f>VLOOKUP(C2390,Hoja2!$D$2:$N$5000,8,FALSE)</f>
        <v>0.40799999999999997</v>
      </c>
      <c r="K2390" s="218">
        <f>VLOOKUP(C2390,Hoja2!$D$2:$N$5000,9,FALSE)</f>
        <v>0.38649099999999997</v>
      </c>
      <c r="L2390" s="218">
        <f>VLOOKUP(C2390,Hoja2!$D$2:$N$5000,10,FALSE)</f>
        <v>144.02791400000001</v>
      </c>
      <c r="M2390" s="218">
        <f>VLOOKUP(C2390,Hoja2!$D$2:$N$5000,11,FALSE)</f>
        <v>15.114198</v>
      </c>
    </row>
    <row r="2391" spans="1:13">
      <c r="A2391" s="529"/>
      <c r="B2391" s="529"/>
      <c r="C2391" s="401" t="s">
        <v>5166</v>
      </c>
      <c r="D2391" s="221" t="str">
        <f>VLOOKUP(C2391,Hoja2!$D$2:$N$5000,2,FALSE)</f>
        <v>Comercio</v>
      </c>
      <c r="E2391" s="215">
        <f>VLOOKUP(C2391,Hoja2!$D$2:$N$5000,3,FALSE)</f>
        <v>6</v>
      </c>
      <c r="F2391" s="217">
        <f>VLOOKUP(C2391,Hoja2!$D$2:$N$5000,4,FALSE)</f>
        <v>42461</v>
      </c>
      <c r="G2391" s="217">
        <f>VLOOKUP(C2391,Hoja2!$D$2:$N$5000,5,FALSE)</f>
        <v>44316</v>
      </c>
      <c r="H2391" s="218">
        <f>VLOOKUP(C2391,Hoja2!$D$2:$N$5000,6,FALSE)</f>
        <v>0.258299</v>
      </c>
      <c r="I2391" s="218">
        <f>VLOOKUP(C2391,Hoja2!$D$2:$N$5000,7,FALSE)</f>
        <v>0.37714399999999998</v>
      </c>
      <c r="J2391" s="218">
        <f>VLOOKUP(C2391,Hoja2!$D$2:$N$5000,8,FALSE)</f>
        <v>0.28120000000000001</v>
      </c>
      <c r="K2391" s="218">
        <f>VLOOKUP(C2391,Hoja2!$D$2:$N$5000,9,FALSE)</f>
        <v>0.25230999999999998</v>
      </c>
      <c r="L2391" s="218">
        <f>VLOOKUP(C2391,Hoja2!$D$2:$N$5000,10,FALSE)</f>
        <v>81.047313000000003</v>
      </c>
      <c r="M2391" s="218">
        <f>VLOOKUP(C2391,Hoja2!$D$2:$N$5000,11,FALSE)</f>
        <v>16.095479999999998</v>
      </c>
    </row>
    <row r="2392" spans="1:13">
      <c r="A2392" s="529"/>
      <c r="B2392" s="529"/>
      <c r="C2392" s="401" t="s">
        <v>7347</v>
      </c>
      <c r="D2392" s="221" t="str">
        <f>VLOOKUP(C2392,Hoja2!$D$2:$N$5000,2,FALSE)</f>
        <v>Comercio</v>
      </c>
      <c r="E2392" s="215">
        <f>VLOOKUP(C2392,Hoja2!$D$2:$N$5000,3,FALSE)</f>
        <v>6</v>
      </c>
      <c r="F2392" s="217">
        <f>VLOOKUP(C2392,Hoja2!$D$2:$N$5000,4,FALSE)</f>
        <v>44440</v>
      </c>
      <c r="G2392" s="217">
        <f>VLOOKUP(C2392,Hoja2!$D$2:$N$5000,5,FALSE)</f>
        <v>45657</v>
      </c>
      <c r="H2392" s="218">
        <f>VLOOKUP(C2392,Hoja2!$D$2:$N$5000,6,FALSE)</f>
        <v>0.28365000000000001</v>
      </c>
      <c r="I2392" s="218">
        <f>VLOOKUP(C2392,Hoja2!$D$2:$N$5000,7,FALSE)</f>
        <v>0.44867600000000002</v>
      </c>
      <c r="J2392" s="218">
        <f>VLOOKUP(C2392,Hoja2!$D$2:$N$5000,8,FALSE)</f>
        <v>0.56599999999999995</v>
      </c>
      <c r="K2392" s="218">
        <f>VLOOKUP(C2392,Hoja2!$D$2:$N$5000,9,FALSE)</f>
        <v>0.55853900000000001</v>
      </c>
      <c r="L2392" s="218">
        <f>VLOOKUP(C2392,Hoja2!$D$2:$N$5000,10,FALSE)</f>
        <v>194.07314</v>
      </c>
      <c r="M2392" s="218">
        <f>VLOOKUP(C2392,Hoja2!$D$2:$N$5000,11,FALSE)</f>
        <v>15.373882999999999</v>
      </c>
    </row>
    <row r="2393" spans="1:13">
      <c r="A2393" s="529"/>
      <c r="B2393" s="529"/>
      <c r="C2393" s="401" t="s">
        <v>5158</v>
      </c>
      <c r="D2393" s="221" t="str">
        <f>VLOOKUP(C2393,Hoja2!$D$2:$N$5000,2,FALSE)</f>
        <v>Químicos</v>
      </c>
      <c r="E2393" s="215">
        <f>VLOOKUP(C2393,Hoja2!$D$2:$N$5000,3,FALSE)</f>
        <v>6</v>
      </c>
      <c r="F2393" s="217">
        <f>VLOOKUP(C2393,Hoja2!$D$2:$N$5000,4,FALSE)</f>
        <v>43221</v>
      </c>
      <c r="G2393" s="217">
        <f>VLOOKUP(C2393,Hoja2!$D$2:$N$5000,5,FALSE)</f>
        <v>44347</v>
      </c>
      <c r="H2393" s="218">
        <f>VLOOKUP(C2393,Hoja2!$D$2:$N$5000,6,FALSE)</f>
        <v>0.22536600000000001</v>
      </c>
      <c r="I2393" s="218">
        <f>VLOOKUP(C2393,Hoja2!$D$2:$N$5000,7,FALSE)</f>
        <v>0.72697199999999995</v>
      </c>
      <c r="J2393" s="218">
        <f>VLOOKUP(C2393,Hoja2!$D$2:$N$5000,8,FALSE)</f>
        <v>1.052</v>
      </c>
      <c r="K2393" s="218">
        <f>VLOOKUP(C2393,Hoja2!$D$2:$N$5000,9,FALSE)</f>
        <v>1.070568</v>
      </c>
      <c r="L2393" s="218">
        <f>VLOOKUP(C2393,Hoja2!$D$2:$N$5000,10,FALSE)</f>
        <v>584.45290299999999</v>
      </c>
      <c r="M2393" s="218">
        <f>VLOOKUP(C2393,Hoja2!$D$2:$N$5000,11,FALSE)</f>
        <v>14.866194</v>
      </c>
    </row>
    <row r="2394" spans="1:13">
      <c r="A2394" s="529"/>
      <c r="B2394" s="529"/>
      <c r="C2394" s="401" t="s">
        <v>1344</v>
      </c>
      <c r="D2394" s="221" t="str">
        <f>VLOOKUP(C2394,Hoja2!$D$2:$N$5000,2,FALSE)</f>
        <v>Comercio</v>
      </c>
      <c r="E2394" s="215">
        <f>VLOOKUP(C2394,Hoja2!$D$2:$N$5000,3,FALSE)</f>
        <v>6</v>
      </c>
      <c r="F2394" s="217">
        <f>VLOOKUP(C2394,Hoja2!$D$2:$N$5000,4,FALSE)</f>
        <v>42644</v>
      </c>
      <c r="G2394" s="217">
        <f>VLOOKUP(C2394,Hoja2!$D$2:$N$5000,5,FALSE)</f>
        <v>44499</v>
      </c>
      <c r="H2394" s="218">
        <f>VLOOKUP(C2394,Hoja2!$D$2:$N$5000,6,FALSE)</f>
        <v>0.128747</v>
      </c>
      <c r="I2394" s="218">
        <f>VLOOKUP(C2394,Hoja2!$D$2:$N$5000,7,FALSE)</f>
        <v>0.43187399999999998</v>
      </c>
      <c r="J2394" s="218">
        <f>VLOOKUP(C2394,Hoja2!$D$2:$N$5000,8,FALSE)</f>
        <v>0.53920000000000001</v>
      </c>
      <c r="K2394" s="218">
        <f>VLOOKUP(C2394,Hoja2!$D$2:$N$5000,9,FALSE)</f>
        <v>0.24202000000000001</v>
      </c>
      <c r="L2394" s="218">
        <f>VLOOKUP(C2394,Hoja2!$D$2:$N$5000,10,FALSE)</f>
        <v>177.96052</v>
      </c>
      <c r="M2394" s="218">
        <f>VLOOKUP(C2394,Hoja2!$D$2:$N$5000,11,FALSE)</f>
        <v>12.849646</v>
      </c>
    </row>
    <row r="2395" spans="1:13">
      <c r="A2395" s="529"/>
      <c r="B2395" s="529"/>
      <c r="C2395" s="401" t="s">
        <v>1346</v>
      </c>
      <c r="D2395" s="221" t="str">
        <f>VLOOKUP(C2395,Hoja2!$D$2:$N$5000,2,FALSE)</f>
        <v>Comercio</v>
      </c>
      <c r="E2395" s="215">
        <f>VLOOKUP(C2395,Hoja2!$D$2:$N$5000,3,FALSE)</f>
        <v>6</v>
      </c>
      <c r="F2395" s="217">
        <f>VLOOKUP(C2395,Hoja2!$D$2:$N$5000,4,FALSE)</f>
        <v>42644</v>
      </c>
      <c r="G2395" s="217">
        <f>VLOOKUP(C2395,Hoja2!$D$2:$N$5000,5,FALSE)</f>
        <v>44499</v>
      </c>
      <c r="H2395" s="218">
        <f>VLOOKUP(C2395,Hoja2!$D$2:$N$5000,6,FALSE)</f>
        <v>0.18495600000000001</v>
      </c>
      <c r="I2395" s="218">
        <f>VLOOKUP(C2395,Hoja2!$D$2:$N$5000,7,FALSE)</f>
        <v>0.43209700000000001</v>
      </c>
      <c r="J2395" s="218">
        <f>VLOOKUP(C2395,Hoja2!$D$2:$N$5000,8,FALSE)</f>
        <v>0.34520000000000001</v>
      </c>
      <c r="K2395" s="218">
        <f>VLOOKUP(C2395,Hoja2!$D$2:$N$5000,9,FALSE)</f>
        <v>0.19839100000000001</v>
      </c>
      <c r="L2395" s="218">
        <f>VLOOKUP(C2395,Hoja2!$D$2:$N$5000,10,FALSE)</f>
        <v>113.990342</v>
      </c>
      <c r="M2395" s="218">
        <f>VLOOKUP(C2395,Hoja2!$D$2:$N$5000,11,FALSE)</f>
        <v>13.746127</v>
      </c>
    </row>
    <row r="2396" spans="1:13">
      <c r="A2396" s="529"/>
      <c r="B2396" s="529"/>
      <c r="C2396" s="401" t="s">
        <v>4897</v>
      </c>
      <c r="D2396" s="221" t="str">
        <f>VLOOKUP(C2396,Hoja2!$D$2:$N$5000,2,FALSE)</f>
        <v>Pesquería</v>
      </c>
      <c r="E2396" s="215">
        <f>VLOOKUP(C2396,Hoja2!$D$2:$N$5000,3,FALSE)</f>
        <v>6</v>
      </c>
      <c r="F2396" s="217">
        <f>VLOOKUP(C2396,Hoja2!$D$2:$N$5000,4,FALSE)</f>
        <v>43647</v>
      </c>
      <c r="G2396" s="217">
        <f>VLOOKUP(C2396,Hoja2!$D$2:$N$5000,5,FALSE)</f>
        <v>44408</v>
      </c>
      <c r="H2396" s="218">
        <f>VLOOKUP(C2396,Hoja2!$D$2:$N$5000,6,FALSE)</f>
        <v>0.28911599999999998</v>
      </c>
      <c r="I2396" s="218">
        <f>VLOOKUP(C2396,Hoja2!$D$2:$N$5000,7,FALSE)</f>
        <v>0.40739999999999998</v>
      </c>
      <c r="J2396" s="218">
        <f>VLOOKUP(C2396,Hoja2!$D$2:$N$5000,8,FALSE)</f>
        <v>7.7600000000000002E-2</v>
      </c>
      <c r="K2396" s="218">
        <f>VLOOKUP(C2396,Hoja2!$D$2:$N$5000,9,FALSE)</f>
        <v>7.1618000000000001E-2</v>
      </c>
      <c r="L2396" s="218">
        <f>VLOOKUP(C2396,Hoja2!$D$2:$N$5000,10,FALSE)</f>
        <v>24.160098000000001</v>
      </c>
      <c r="M2396" s="218">
        <f>VLOOKUP(C2396,Hoja2!$D$2:$N$5000,11,FALSE)</f>
        <v>18.561492000000001</v>
      </c>
    </row>
    <row r="2397" spans="1:13">
      <c r="A2397" s="529"/>
      <c r="B2397" s="529"/>
      <c r="C2397" s="401" t="s">
        <v>7272</v>
      </c>
      <c r="D2397" s="221" t="str">
        <f>VLOOKUP(C2397,Hoja2!$D$2:$N$5000,2,FALSE)</f>
        <v>Agroindustria</v>
      </c>
      <c r="E2397" s="215">
        <f>VLOOKUP(C2397,Hoja2!$D$2:$N$5000,3,FALSE)</f>
        <v>6</v>
      </c>
      <c r="F2397" s="217">
        <f>VLOOKUP(C2397,Hoja2!$D$2:$N$5000,4,FALSE)</f>
        <v>42675</v>
      </c>
      <c r="G2397" s="217">
        <f>VLOOKUP(C2397,Hoja2!$D$2:$N$5000,5,FALSE)</f>
        <v>45808</v>
      </c>
      <c r="H2397" s="218">
        <f>VLOOKUP(C2397,Hoja2!$D$2:$N$5000,6,FALSE)</f>
        <v>0.181145</v>
      </c>
      <c r="I2397" s="218">
        <f>VLOOKUP(C2397,Hoja2!$D$2:$N$5000,7,FALSE)</f>
        <v>0.53415999999999997</v>
      </c>
      <c r="J2397" s="218">
        <f>VLOOKUP(C2397,Hoja2!$D$2:$N$5000,8,FALSE)</f>
        <v>2.4885199999999998</v>
      </c>
      <c r="K2397" s="218">
        <f>VLOOKUP(C2397,Hoja2!$D$2:$N$5000,9,FALSE)</f>
        <v>1.2436449999999999</v>
      </c>
      <c r="L2397" s="218">
        <f>VLOOKUP(C2397,Hoja2!$D$2:$N$5000,10,FALSE)</f>
        <v>1015.848644</v>
      </c>
      <c r="M2397" s="218">
        <f>VLOOKUP(C2397,Hoja2!$D$2:$N$5000,11,FALSE)</f>
        <v>14.376092</v>
      </c>
    </row>
    <row r="2398" spans="1:13">
      <c r="A2398" s="529"/>
      <c r="B2398" s="529"/>
      <c r="C2398" s="401" t="s">
        <v>2897</v>
      </c>
      <c r="D2398" s="221" t="str">
        <f>VLOOKUP(C2398,Hoja2!$D$2:$N$5000,2,FALSE)</f>
        <v>Otros</v>
      </c>
      <c r="E2398" s="215">
        <f>VLOOKUP(C2398,Hoja2!$D$2:$N$5000,3,FALSE)</f>
        <v>6</v>
      </c>
      <c r="F2398" s="217">
        <f>VLOOKUP(C2398,Hoja2!$D$2:$N$5000,4,FALSE)</f>
        <v>43221</v>
      </c>
      <c r="G2398" s="217">
        <f>VLOOKUP(C2398,Hoja2!$D$2:$N$5000,5,FALSE)</f>
        <v>44347</v>
      </c>
      <c r="H2398" s="218">
        <f>VLOOKUP(C2398,Hoja2!$D$2:$N$5000,6,FALSE)</f>
        <v>0.16600899999999999</v>
      </c>
      <c r="I2398" s="218">
        <f>VLOOKUP(C2398,Hoja2!$D$2:$N$5000,7,FALSE)</f>
        <v>0.59131999999999996</v>
      </c>
      <c r="J2398" s="218">
        <f>VLOOKUP(C2398,Hoja2!$D$2:$N$5000,8,FALSE)</f>
        <v>0.53959999999999997</v>
      </c>
      <c r="K2398" s="218">
        <f>VLOOKUP(C2398,Hoja2!$D$2:$N$5000,9,FALSE)</f>
        <v>0.54866099999999995</v>
      </c>
      <c r="L2398" s="218">
        <f>VLOOKUP(C2398,Hoja2!$D$2:$N$5000,10,FALSE)</f>
        <v>243.843188</v>
      </c>
      <c r="M2398" s="218">
        <f>VLOOKUP(C2398,Hoja2!$D$2:$N$5000,11,FALSE)</f>
        <v>16.762834000000002</v>
      </c>
    </row>
    <row r="2399" spans="1:13">
      <c r="A2399" s="529"/>
      <c r="B2399" s="529"/>
      <c r="C2399" s="401" t="s">
        <v>1999</v>
      </c>
      <c r="D2399" s="221" t="str">
        <f>VLOOKUP(C2399,Hoja2!$D$2:$N$5000,2,FALSE)</f>
        <v>Comercio</v>
      </c>
      <c r="E2399" s="215">
        <f>VLOOKUP(C2399,Hoja2!$D$2:$N$5000,3,FALSE)</f>
        <v>6</v>
      </c>
      <c r="F2399" s="217">
        <f>VLOOKUP(C2399,Hoja2!$D$2:$N$5000,4,FALSE)</f>
        <v>42856</v>
      </c>
      <c r="G2399" s="217">
        <f>VLOOKUP(C2399,Hoja2!$D$2:$N$5000,5,FALSE)</f>
        <v>44347</v>
      </c>
      <c r="H2399" s="218">
        <f>VLOOKUP(C2399,Hoja2!$D$2:$N$5000,6,FALSE)</f>
        <v>0.20178399999999999</v>
      </c>
      <c r="I2399" s="218">
        <f>VLOOKUP(C2399,Hoja2!$D$2:$N$5000,7,FALSE)</f>
        <v>0.57955000000000001</v>
      </c>
      <c r="J2399" s="218">
        <f>VLOOKUP(C2399,Hoja2!$D$2:$N$5000,8,FALSE)</f>
        <v>0.66200000000000003</v>
      </c>
      <c r="K2399" s="218">
        <f>VLOOKUP(C2399,Hoja2!$D$2:$N$5000,9,FALSE)</f>
        <v>0.600522</v>
      </c>
      <c r="L2399" s="218">
        <f>VLOOKUP(C2399,Hoja2!$D$2:$N$5000,10,FALSE)</f>
        <v>293.20092899999997</v>
      </c>
      <c r="M2399" s="218">
        <f>VLOOKUP(C2399,Hoja2!$D$2:$N$5000,11,FALSE)</f>
        <v>16.184843000000001</v>
      </c>
    </row>
    <row r="2400" spans="1:13">
      <c r="A2400" s="529"/>
      <c r="B2400" s="529"/>
      <c r="C2400" s="401" t="s">
        <v>1412</v>
      </c>
      <c r="D2400" s="221" t="str">
        <f>VLOOKUP(C2400,Hoja2!$D$2:$N$5000,2,FALSE)</f>
        <v>Papel</v>
      </c>
      <c r="E2400" s="215">
        <f>VLOOKUP(C2400,Hoja2!$D$2:$N$5000,3,FALSE)</f>
        <v>6</v>
      </c>
      <c r="F2400" s="217">
        <f>VLOOKUP(C2400,Hoja2!$D$2:$N$5000,4,FALSE)</f>
        <v>42644</v>
      </c>
      <c r="G2400" s="217">
        <f>VLOOKUP(C2400,Hoja2!$D$2:$N$5000,5,FALSE)</f>
        <v>44499</v>
      </c>
      <c r="H2400" s="218">
        <f>VLOOKUP(C2400,Hoja2!$D$2:$N$5000,6,FALSE)</f>
        <v>0.21729399999999999</v>
      </c>
      <c r="I2400" s="218">
        <f>VLOOKUP(C2400,Hoja2!$D$2:$N$5000,7,FALSE)</f>
        <v>0.76036899999999996</v>
      </c>
      <c r="J2400" s="218">
        <f>VLOOKUP(C2400,Hoja2!$D$2:$N$5000,8,FALSE)</f>
        <v>0.68520000000000003</v>
      </c>
      <c r="K2400" s="218">
        <f>VLOOKUP(C2400,Hoja2!$D$2:$N$5000,9,FALSE)</f>
        <v>0.69601299999999999</v>
      </c>
      <c r="L2400" s="218">
        <f>VLOOKUP(C2400,Hoja2!$D$2:$N$5000,10,FALSE)</f>
        <v>398.16017399999998</v>
      </c>
      <c r="M2400" s="218">
        <f>VLOOKUP(C2400,Hoja2!$D$2:$N$5000,11,FALSE)</f>
        <v>12.092112999999999</v>
      </c>
    </row>
    <row r="2401" spans="1:13">
      <c r="A2401" s="529"/>
      <c r="B2401" s="529"/>
      <c r="C2401" s="401" t="s">
        <v>3701</v>
      </c>
      <c r="D2401" s="221" t="str">
        <f>VLOOKUP(C2401,Hoja2!$D$2:$N$5000,2,FALSE)</f>
        <v>Químicos</v>
      </c>
      <c r="E2401" s="215">
        <f>VLOOKUP(C2401,Hoja2!$D$2:$N$5000,3,FALSE)</f>
        <v>6</v>
      </c>
      <c r="F2401" s="217">
        <f>VLOOKUP(C2401,Hoja2!$D$2:$N$5000,4,FALSE)</f>
        <v>43525</v>
      </c>
      <c r="G2401" s="217">
        <f>VLOOKUP(C2401,Hoja2!$D$2:$N$5000,5,FALSE)</f>
        <v>44286</v>
      </c>
      <c r="H2401" s="218">
        <f>VLOOKUP(C2401,Hoja2!$D$2:$N$5000,6,FALSE)</f>
        <v>0.20879800000000001</v>
      </c>
      <c r="I2401" s="218">
        <f>VLOOKUP(C2401,Hoja2!$D$2:$N$5000,7,FALSE)</f>
        <v>0.60942399999999997</v>
      </c>
      <c r="J2401" s="218">
        <f>VLOOKUP(C2401,Hoja2!$D$2:$N$5000,8,FALSE)</f>
        <v>0.69520000000000004</v>
      </c>
      <c r="K2401" s="218">
        <f>VLOOKUP(C2401,Hoja2!$D$2:$N$5000,9,FALSE)</f>
        <v>0.65979299999999996</v>
      </c>
      <c r="L2401" s="218">
        <f>VLOOKUP(C2401,Hoja2!$D$2:$N$5000,10,FALSE)</f>
        <v>323.77684199999999</v>
      </c>
      <c r="M2401" s="218">
        <f>VLOOKUP(C2401,Hoja2!$D$2:$N$5000,11,FALSE)</f>
        <v>15.319062000000001</v>
      </c>
    </row>
    <row r="2402" spans="1:13">
      <c r="A2402" s="529"/>
      <c r="B2402" s="529"/>
      <c r="C2402" s="401" t="s">
        <v>4301</v>
      </c>
      <c r="D2402" s="221" t="str">
        <f>VLOOKUP(C2402,Hoja2!$D$2:$N$5000,2,FALSE)</f>
        <v>Químicos</v>
      </c>
      <c r="E2402" s="215">
        <f>VLOOKUP(C2402,Hoja2!$D$2:$N$5000,3,FALSE)</f>
        <v>6</v>
      </c>
      <c r="F2402" s="217">
        <f>VLOOKUP(C2402,Hoja2!$D$2:$N$5000,4,FALSE)</f>
        <v>43556</v>
      </c>
      <c r="G2402" s="217">
        <f>VLOOKUP(C2402,Hoja2!$D$2:$N$5000,5,FALSE)</f>
        <v>44316</v>
      </c>
      <c r="H2402" s="218">
        <f>VLOOKUP(C2402,Hoja2!$D$2:$N$5000,6,FALSE)</f>
        <v>0.21091199999999999</v>
      </c>
      <c r="I2402" s="218">
        <f>VLOOKUP(C2402,Hoja2!$D$2:$N$5000,7,FALSE)</f>
        <v>0.51288999999999996</v>
      </c>
      <c r="J2402" s="218">
        <f>VLOOKUP(C2402,Hoja2!$D$2:$N$5000,8,FALSE)</f>
        <v>0.32640000000000002</v>
      </c>
      <c r="K2402" s="218">
        <f>VLOOKUP(C2402,Hoja2!$D$2:$N$5000,9,FALSE)</f>
        <v>0.31322699999999998</v>
      </c>
      <c r="L2402" s="218">
        <f>VLOOKUP(C2402,Hoja2!$D$2:$N$5000,10,FALSE)</f>
        <v>127.935322</v>
      </c>
      <c r="M2402" s="218">
        <f>VLOOKUP(C2402,Hoja2!$D$2:$N$5000,11,FALSE)</f>
        <v>16.267374</v>
      </c>
    </row>
    <row r="2403" spans="1:13">
      <c r="A2403" s="529"/>
      <c r="B2403" s="529"/>
      <c r="C2403" s="401" t="s">
        <v>483</v>
      </c>
      <c r="D2403" s="221" t="str">
        <f>VLOOKUP(C2403,Hoja2!$D$2:$N$5000,2,FALSE)</f>
        <v>Transporte</v>
      </c>
      <c r="E2403" s="215">
        <f>VLOOKUP(C2403,Hoja2!$D$2:$N$5000,3,FALSE)</f>
        <v>7</v>
      </c>
      <c r="F2403" s="217">
        <f>VLOOKUP(C2403,Hoja2!$D$2:$N$5000,4,FALSE)</f>
        <v>44440</v>
      </c>
      <c r="G2403" s="217">
        <f>VLOOKUP(C2403,Hoja2!$D$2:$N$5000,5,FALSE)</f>
        <v>45291</v>
      </c>
      <c r="H2403" s="218">
        <f>VLOOKUP(C2403,Hoja2!$D$2:$N$5000,6,FALSE)</f>
        <v>0.23203699999999999</v>
      </c>
      <c r="I2403" s="218">
        <f>VLOOKUP(C2403,Hoja2!$D$2:$N$5000,7,FALSE)</f>
        <v>0.83490600000000004</v>
      </c>
      <c r="J2403" s="218">
        <f>VLOOKUP(C2403,Hoja2!$D$2:$N$5000,8,FALSE)</f>
        <v>0.70799999999999996</v>
      </c>
      <c r="K2403" s="218">
        <f>VLOOKUP(C2403,Hoja2!$D$2:$N$5000,9,FALSE)</f>
        <v>0.72503799999999996</v>
      </c>
      <c r="L2403" s="218">
        <f>VLOOKUP(C2403,Hoja2!$D$2:$N$5000,10,FALSE)</f>
        <v>453.11888599999997</v>
      </c>
      <c r="M2403" s="218">
        <f>VLOOKUP(C2403,Hoja2!$D$2:$N$5000,11,FALSE)</f>
        <v>14.887100999999999</v>
      </c>
    </row>
    <row r="2404" spans="1:13">
      <c r="A2404" s="529"/>
      <c r="B2404" s="529"/>
      <c r="C2404" s="401" t="s">
        <v>5254</v>
      </c>
      <c r="D2404" s="221" t="str">
        <f>VLOOKUP(C2404,Hoja2!$D$2:$N$5000,2,FALSE)</f>
        <v>Papel</v>
      </c>
      <c r="E2404" s="215">
        <f>VLOOKUP(C2404,Hoja2!$D$2:$N$5000,3,FALSE)</f>
        <v>7</v>
      </c>
      <c r="F2404" s="217">
        <f>VLOOKUP(C2404,Hoja2!$D$2:$N$5000,4,FALSE)</f>
        <v>44197</v>
      </c>
      <c r="G2404" s="217">
        <f>VLOOKUP(C2404,Hoja2!$D$2:$N$5000,5,FALSE)</f>
        <v>46022</v>
      </c>
      <c r="H2404" s="218">
        <f>VLOOKUP(C2404,Hoja2!$D$2:$N$5000,6,FALSE)</f>
        <v>0.21008399999999999</v>
      </c>
      <c r="I2404" s="218">
        <f>VLOOKUP(C2404,Hoja2!$D$2:$N$5000,7,FALSE)</f>
        <v>0.86770000000000003</v>
      </c>
      <c r="J2404" s="218">
        <f>VLOOKUP(C2404,Hoja2!$D$2:$N$5000,8,FALSE)</f>
        <v>9.7896827999999996</v>
      </c>
      <c r="K2404" s="218">
        <f>VLOOKUP(C2404,Hoja2!$D$2:$N$5000,9,FALSE)</f>
        <v>10.099462000000001</v>
      </c>
      <c r="L2404" s="218">
        <f>VLOOKUP(C2404,Hoja2!$D$2:$N$5000,10,FALSE)</f>
        <v>6511.4827729999997</v>
      </c>
      <c r="M2404" s="218">
        <f>VLOOKUP(C2404,Hoja2!$D$2:$N$5000,11,FALSE)</f>
        <v>11.064807</v>
      </c>
    </row>
    <row r="2405" spans="1:13">
      <c r="A2405" s="529"/>
      <c r="B2405" s="529"/>
      <c r="C2405" s="401" t="s">
        <v>5255</v>
      </c>
      <c r="D2405" s="221" t="str">
        <f>VLOOKUP(C2405,Hoja2!$D$2:$N$5000,2,FALSE)</f>
        <v>Papel</v>
      </c>
      <c r="E2405" s="215">
        <f>VLOOKUP(C2405,Hoja2!$D$2:$N$5000,3,FALSE)</f>
        <v>7</v>
      </c>
      <c r="F2405" s="217">
        <f>VLOOKUP(C2405,Hoja2!$D$2:$N$5000,4,FALSE)</f>
        <v>44197</v>
      </c>
      <c r="G2405" s="217">
        <f>VLOOKUP(C2405,Hoja2!$D$2:$N$5000,5,FALSE)</f>
        <v>46022</v>
      </c>
      <c r="H2405" s="218">
        <f>VLOOKUP(C2405,Hoja2!$D$2:$N$5000,6,FALSE)</f>
        <v>0.211339</v>
      </c>
      <c r="I2405" s="218">
        <f>VLOOKUP(C2405,Hoja2!$D$2:$N$5000,7,FALSE)</f>
        <v>0.71904699999999999</v>
      </c>
      <c r="J2405" s="218">
        <f>VLOOKUP(C2405,Hoja2!$D$2:$N$5000,8,FALSE)</f>
        <v>9.3029904000000005</v>
      </c>
      <c r="K2405" s="218">
        <f>VLOOKUP(C2405,Hoja2!$D$2:$N$5000,9,FALSE)</f>
        <v>9.4915160000000007</v>
      </c>
      <c r="L2405" s="218">
        <f>VLOOKUP(C2405,Hoja2!$D$2:$N$5000,10,FALSE)</f>
        <v>5127.6869360000001</v>
      </c>
      <c r="M2405" s="218">
        <f>VLOOKUP(C2405,Hoja2!$D$2:$N$5000,11,FALSE)</f>
        <v>11.748203999999999</v>
      </c>
    </row>
    <row r="2406" spans="1:13">
      <c r="A2406" s="529"/>
      <c r="B2406" s="529"/>
      <c r="C2406" s="401" t="s">
        <v>5256</v>
      </c>
      <c r="D2406" s="221" t="str">
        <f>VLOOKUP(C2406,Hoja2!$D$2:$N$5000,2,FALSE)</f>
        <v>Papel</v>
      </c>
      <c r="E2406" s="215">
        <f>VLOOKUP(C2406,Hoja2!$D$2:$N$5000,3,FALSE)</f>
        <v>7</v>
      </c>
      <c r="F2406" s="217">
        <f>VLOOKUP(C2406,Hoja2!$D$2:$N$5000,4,FALSE)</f>
        <v>44197</v>
      </c>
      <c r="G2406" s="217">
        <f>VLOOKUP(C2406,Hoja2!$D$2:$N$5000,5,FALSE)</f>
        <v>46022</v>
      </c>
      <c r="H2406" s="218">
        <f>VLOOKUP(C2406,Hoja2!$D$2:$N$5000,6,FALSE)</f>
        <v>0.210783</v>
      </c>
      <c r="I2406" s="218">
        <f>VLOOKUP(C2406,Hoja2!$D$2:$N$5000,7,FALSE)</f>
        <v>0.71068399999999998</v>
      </c>
      <c r="J2406" s="218">
        <f>VLOOKUP(C2406,Hoja2!$D$2:$N$5000,8,FALSE)</f>
        <v>1.0464</v>
      </c>
      <c r="K2406" s="218">
        <f>VLOOKUP(C2406,Hoja2!$D$2:$N$5000,9,FALSE)</f>
        <v>1.0355620000000001</v>
      </c>
      <c r="L2406" s="218">
        <f>VLOOKUP(C2406,Hoja2!$D$2:$N$5000,10,FALSE)</f>
        <v>570.053403</v>
      </c>
      <c r="M2406" s="218">
        <f>VLOOKUP(C2406,Hoja2!$D$2:$N$5000,11,FALSE)</f>
        <v>11.669781</v>
      </c>
    </row>
    <row r="2407" spans="1:13">
      <c r="A2407" s="529"/>
      <c r="B2407" s="529"/>
      <c r="C2407" s="401" t="s">
        <v>591</v>
      </c>
      <c r="D2407" s="221" t="str">
        <f>VLOOKUP(C2407,Hoja2!$D$2:$N$5000,2,FALSE)</f>
        <v>Alimentos</v>
      </c>
      <c r="E2407" s="215">
        <f>VLOOKUP(C2407,Hoja2!$D$2:$N$5000,3,FALSE)</f>
        <v>6</v>
      </c>
      <c r="F2407" s="217">
        <f>VLOOKUP(C2407,Hoja2!$D$2:$N$5000,4,FALSE)</f>
        <v>42401</v>
      </c>
      <c r="G2407" s="217">
        <f>VLOOKUP(C2407,Hoja2!$D$2:$N$5000,5,FALSE)</f>
        <v>44255</v>
      </c>
      <c r="H2407" s="218">
        <f>VLOOKUP(C2407,Hoja2!$D$2:$N$5000,6,FALSE)</f>
        <v>0.20651</v>
      </c>
      <c r="I2407" s="218">
        <f>VLOOKUP(C2407,Hoja2!$D$2:$N$5000,7,FALSE)</f>
        <v>0.63083100000000003</v>
      </c>
      <c r="J2407" s="218">
        <f>VLOOKUP(C2407,Hoja2!$D$2:$N$5000,8,FALSE)</f>
        <v>0.44340000000000002</v>
      </c>
      <c r="K2407" s="218">
        <f>VLOOKUP(C2407,Hoja2!$D$2:$N$5000,9,FALSE)</f>
        <v>0.42178599999999999</v>
      </c>
      <c r="L2407" s="218">
        <f>VLOOKUP(C2407,Hoja2!$D$2:$N$5000,10,FALSE)</f>
        <v>213.75928999999999</v>
      </c>
      <c r="M2407" s="218">
        <f>VLOOKUP(C2407,Hoja2!$D$2:$N$5000,11,FALSE)</f>
        <v>13.657613</v>
      </c>
    </row>
    <row r="2408" spans="1:13">
      <c r="A2408" s="529"/>
      <c r="B2408" s="529"/>
      <c r="C2408" s="401" t="s">
        <v>870</v>
      </c>
      <c r="D2408" s="221" t="str">
        <f>VLOOKUP(C2408,Hoja2!$D$2:$N$5000,2,FALSE)</f>
        <v>Alimentos</v>
      </c>
      <c r="E2408" s="215">
        <f>VLOOKUP(C2408,Hoja2!$D$2:$N$5000,3,FALSE)</f>
        <v>6</v>
      </c>
      <c r="F2408" s="217">
        <f>VLOOKUP(C2408,Hoja2!$D$2:$N$5000,4,FALSE)</f>
        <v>42552</v>
      </c>
      <c r="G2408" s="217">
        <f>VLOOKUP(C2408,Hoja2!$D$2:$N$5000,5,FALSE)</f>
        <v>44407</v>
      </c>
      <c r="H2408" s="218">
        <f>VLOOKUP(C2408,Hoja2!$D$2:$N$5000,6,FALSE)</f>
        <v>0.18599199999999999</v>
      </c>
      <c r="I2408" s="218">
        <f>VLOOKUP(C2408,Hoja2!$D$2:$N$5000,7,FALSE)</f>
        <v>0.74746900000000005</v>
      </c>
      <c r="J2408" s="218">
        <f>VLOOKUP(C2408,Hoja2!$D$2:$N$5000,8,FALSE)</f>
        <v>0.88480000000000003</v>
      </c>
      <c r="K2408" s="218">
        <f>VLOOKUP(C2408,Hoja2!$D$2:$N$5000,9,FALSE)</f>
        <v>0.83595699999999995</v>
      </c>
      <c r="L2408" s="218">
        <f>VLOOKUP(C2408,Hoja2!$D$2:$N$5000,10,FALSE)</f>
        <v>505.42254300000002</v>
      </c>
      <c r="M2408" s="218">
        <f>VLOOKUP(C2408,Hoja2!$D$2:$N$5000,11,FALSE)</f>
        <v>13.843818000000001</v>
      </c>
    </row>
    <row r="2409" spans="1:13">
      <c r="A2409" s="529"/>
      <c r="B2409" s="529"/>
      <c r="C2409" s="401" t="s">
        <v>872</v>
      </c>
      <c r="D2409" s="221" t="str">
        <f>VLOOKUP(C2409,Hoja2!$D$2:$N$5000,2,FALSE)</f>
        <v>Alimentos</v>
      </c>
      <c r="E2409" s="215">
        <f>VLOOKUP(C2409,Hoja2!$D$2:$N$5000,3,FALSE)</f>
        <v>6</v>
      </c>
      <c r="F2409" s="217">
        <f>VLOOKUP(C2409,Hoja2!$D$2:$N$5000,4,FALSE)</f>
        <v>42552</v>
      </c>
      <c r="G2409" s="217">
        <f>VLOOKUP(C2409,Hoja2!$D$2:$N$5000,5,FALSE)</f>
        <v>44407</v>
      </c>
      <c r="H2409" s="218">
        <f>VLOOKUP(C2409,Hoja2!$D$2:$N$5000,6,FALSE)</f>
        <v>0.20426</v>
      </c>
      <c r="I2409" s="218">
        <f>VLOOKUP(C2409,Hoja2!$D$2:$N$5000,7,FALSE)</f>
        <v>0.81116999999999995</v>
      </c>
      <c r="J2409" s="218">
        <f>VLOOKUP(C2409,Hoja2!$D$2:$N$5000,8,FALSE)</f>
        <v>0.45040000000000002</v>
      </c>
      <c r="K2409" s="218">
        <f>VLOOKUP(C2409,Hoja2!$D$2:$N$5000,9,FALSE)</f>
        <v>0.45028899999999999</v>
      </c>
      <c r="L2409" s="218">
        <f>VLOOKUP(C2409,Hoja2!$D$2:$N$5000,10,FALSE)</f>
        <v>279.207157</v>
      </c>
      <c r="M2409" s="218">
        <f>VLOOKUP(C2409,Hoja2!$D$2:$N$5000,11,FALSE)</f>
        <v>13.749646</v>
      </c>
    </row>
    <row r="2410" spans="1:13">
      <c r="A2410" s="529"/>
      <c r="B2410" s="529"/>
      <c r="C2410" s="401" t="s">
        <v>295</v>
      </c>
      <c r="D2410" s="221" t="str">
        <f>VLOOKUP(C2410,Hoja2!$D$2:$N$5000,2,FALSE)</f>
        <v>Textiles</v>
      </c>
      <c r="E2410" s="215">
        <f>VLOOKUP(C2410,Hoja2!$D$2:$N$5000,3,FALSE)</f>
        <v>6</v>
      </c>
      <c r="F2410" s="217">
        <f>VLOOKUP(C2410,Hoja2!$D$2:$N$5000,4,FALSE)</f>
        <v>42370</v>
      </c>
      <c r="G2410" s="217">
        <f>VLOOKUP(C2410,Hoja2!$D$2:$N$5000,5,FALSE)</f>
        <v>43861</v>
      </c>
      <c r="H2410" s="218">
        <f>VLOOKUP(C2410,Hoja2!$D$2:$N$5000,6,FALSE)</f>
        <v>0.186608</v>
      </c>
      <c r="I2410" s="218">
        <f>VLOOKUP(C2410,Hoja2!$D$2:$N$5000,7,FALSE)</f>
        <v>0.64265799999999995</v>
      </c>
      <c r="J2410" s="218">
        <f>VLOOKUP(C2410,Hoja2!$D$2:$N$5000,8,FALSE)</f>
        <v>0.90080000000000005</v>
      </c>
      <c r="K2410" s="218">
        <f>VLOOKUP(C2410,Hoja2!$D$2:$N$5000,9,FALSE)</f>
        <v>0.69107399999999997</v>
      </c>
      <c r="L2410" s="218">
        <f>VLOOKUP(C2410,Hoja2!$D$2:$N$5000,10,FALSE)</f>
        <v>442.40979299999998</v>
      </c>
      <c r="M2410" s="218">
        <f>VLOOKUP(C2410,Hoja2!$D$2:$N$5000,11,FALSE)</f>
        <v>13.302918</v>
      </c>
    </row>
    <row r="2411" spans="1:13">
      <c r="A2411" s="529"/>
      <c r="B2411" s="529"/>
      <c r="C2411" s="401" t="s">
        <v>304</v>
      </c>
      <c r="D2411" s="221" t="str">
        <f>VLOOKUP(C2411,Hoja2!$D$2:$N$5000,2,FALSE)</f>
        <v>Textiles</v>
      </c>
      <c r="E2411" s="215">
        <f>VLOOKUP(C2411,Hoja2!$D$2:$N$5000,3,FALSE)</f>
        <v>6</v>
      </c>
      <c r="F2411" s="217">
        <f>VLOOKUP(C2411,Hoja2!$D$2:$N$5000,4,FALSE)</f>
        <v>42370</v>
      </c>
      <c r="G2411" s="217">
        <f>VLOOKUP(C2411,Hoja2!$D$2:$N$5000,5,FALSE)</f>
        <v>43861</v>
      </c>
      <c r="H2411" s="218">
        <f>VLOOKUP(C2411,Hoja2!$D$2:$N$5000,6,FALSE)</f>
        <v>0.129667</v>
      </c>
      <c r="I2411" s="218">
        <f>VLOOKUP(C2411,Hoja2!$D$2:$N$5000,7,FALSE)</f>
        <v>0.71990799999999999</v>
      </c>
      <c r="J2411" s="218">
        <f>VLOOKUP(C2411,Hoja2!$D$2:$N$5000,8,FALSE)</f>
        <v>3.6827999999999999</v>
      </c>
      <c r="K2411" s="218">
        <f>VLOOKUP(C2411,Hoja2!$D$2:$N$5000,9,FALSE)</f>
        <v>0.43670599999999998</v>
      </c>
      <c r="L2411" s="218">
        <f>VLOOKUP(C2411,Hoja2!$D$2:$N$5000,10,FALSE)</f>
        <v>2026.1490229999999</v>
      </c>
      <c r="M2411" s="218">
        <f>VLOOKUP(C2411,Hoja2!$D$2:$N$5000,11,FALSE)</f>
        <v>10.227734</v>
      </c>
    </row>
    <row r="2412" spans="1:13">
      <c r="A2412" s="529"/>
      <c r="B2412" s="529"/>
      <c r="C2412" s="401" t="s">
        <v>1062</v>
      </c>
      <c r="D2412" s="221" t="str">
        <f>VLOOKUP(C2412,Hoja2!$D$2:$N$5000,2,FALSE)</f>
        <v>Fundición</v>
      </c>
      <c r="E2412" s="215">
        <f>VLOOKUP(C2412,Hoja2!$D$2:$N$5000,3,FALSE)</f>
        <v>6</v>
      </c>
      <c r="F2412" s="217">
        <f>VLOOKUP(C2412,Hoja2!$D$2:$N$5000,4,FALSE)</f>
        <v>42583</v>
      </c>
      <c r="G2412" s="217">
        <f>VLOOKUP(C2412,Hoja2!$D$2:$N$5000,5,FALSE)</f>
        <v>44439</v>
      </c>
      <c r="H2412" s="218">
        <f>VLOOKUP(C2412,Hoja2!$D$2:$N$5000,6,FALSE)</f>
        <v>0.212806</v>
      </c>
      <c r="I2412" s="218">
        <f>VLOOKUP(C2412,Hoja2!$D$2:$N$5000,7,FALSE)</f>
        <v>0.50817000000000001</v>
      </c>
      <c r="J2412" s="218">
        <f>VLOOKUP(C2412,Hoja2!$D$2:$N$5000,8,FALSE)</f>
        <v>0.55679999999999996</v>
      </c>
      <c r="K2412" s="218">
        <f>VLOOKUP(C2412,Hoja2!$D$2:$N$5000,9,FALSE)</f>
        <v>0.54989600000000005</v>
      </c>
      <c r="L2412" s="218">
        <f>VLOOKUP(C2412,Hoja2!$D$2:$N$5000,10,FALSE)</f>
        <v>216.23405399999999</v>
      </c>
      <c r="M2412" s="218">
        <f>VLOOKUP(C2412,Hoja2!$D$2:$N$5000,11,FALSE)</f>
        <v>14.637886999999999</v>
      </c>
    </row>
    <row r="2413" spans="1:13">
      <c r="A2413" s="529"/>
      <c r="B2413" s="529"/>
      <c r="C2413" s="401" t="s">
        <v>5709</v>
      </c>
      <c r="D2413" s="221" t="str">
        <f>VLOOKUP(C2413,Hoja2!$D$2:$N$5000,2,FALSE)</f>
        <v>Vidrios, cauchos y plásticos</v>
      </c>
      <c r="E2413" s="215">
        <f>VLOOKUP(C2413,Hoja2!$D$2:$N$5000,3,FALSE)</f>
        <v>6</v>
      </c>
      <c r="F2413" s="217">
        <f>VLOOKUP(C2413,Hoja2!$D$2:$N$5000,4,FALSE)</f>
        <v>43739</v>
      </c>
      <c r="G2413" s="217">
        <f>VLOOKUP(C2413,Hoja2!$D$2:$N$5000,5,FALSE)</f>
        <v>45199</v>
      </c>
      <c r="H2413" s="218">
        <f>VLOOKUP(C2413,Hoja2!$D$2:$N$5000,6,FALSE)</f>
        <v>0.221639</v>
      </c>
      <c r="I2413" s="218">
        <f>VLOOKUP(C2413,Hoja2!$D$2:$N$5000,7,FALSE)</f>
        <v>0.26300000000000001</v>
      </c>
      <c r="J2413" s="218">
        <f>VLOOKUP(C2413,Hoja2!$D$2:$N$5000,8,FALSE)</f>
        <v>0.21820000000000001</v>
      </c>
      <c r="K2413" s="218">
        <f>VLOOKUP(C2413,Hoja2!$D$2:$N$5000,9,FALSE)</f>
        <v>0.21948500000000001</v>
      </c>
      <c r="L2413" s="218">
        <f>VLOOKUP(C2413,Hoja2!$D$2:$N$5000,10,FALSE)</f>
        <v>43.855902999999998</v>
      </c>
      <c r="M2413" s="218">
        <f>VLOOKUP(C2413,Hoja2!$D$2:$N$5000,11,FALSE)</f>
        <v>26.251742</v>
      </c>
    </row>
    <row r="2414" spans="1:13">
      <c r="A2414" s="529"/>
      <c r="B2414" s="529"/>
      <c r="C2414" s="401" t="s">
        <v>1297</v>
      </c>
      <c r="D2414" s="221" t="str">
        <f>VLOOKUP(C2414,Hoja2!$D$2:$N$5000,2,FALSE)</f>
        <v>Cementos</v>
      </c>
      <c r="E2414" s="215">
        <f>VLOOKUP(C2414,Hoja2!$D$2:$N$5000,3,FALSE)</f>
        <v>6</v>
      </c>
      <c r="F2414" s="217">
        <f>VLOOKUP(C2414,Hoja2!$D$2:$N$5000,4,FALSE)</f>
        <v>42614</v>
      </c>
      <c r="G2414" s="217">
        <f>VLOOKUP(C2414,Hoja2!$D$2:$N$5000,5,FALSE)</f>
        <v>44469</v>
      </c>
      <c r="H2414" s="218">
        <f>VLOOKUP(C2414,Hoja2!$D$2:$N$5000,6,FALSE)</f>
        <v>0.173399</v>
      </c>
      <c r="I2414" s="218">
        <f>VLOOKUP(C2414,Hoja2!$D$2:$N$5000,7,FALSE)</f>
        <v>0.45232499999999998</v>
      </c>
      <c r="J2414" s="218">
        <f>VLOOKUP(C2414,Hoja2!$D$2:$N$5000,8,FALSE)</f>
        <v>0.51239999999999997</v>
      </c>
      <c r="K2414" s="218">
        <f>VLOOKUP(C2414,Hoja2!$D$2:$N$5000,9,FALSE)</f>
        <v>0.39225300000000002</v>
      </c>
      <c r="L2414" s="218">
        <f>VLOOKUP(C2414,Hoja2!$D$2:$N$5000,10,FALSE)</f>
        <v>177.12347800000001</v>
      </c>
      <c r="M2414" s="218">
        <f>VLOOKUP(C2414,Hoja2!$D$2:$N$5000,11,FALSE)</f>
        <v>14.393898999999999</v>
      </c>
    </row>
    <row r="2415" spans="1:13">
      <c r="A2415" s="529"/>
      <c r="B2415" s="529"/>
      <c r="C2415" s="401" t="s">
        <v>1352</v>
      </c>
      <c r="D2415" s="221" t="str">
        <f>VLOOKUP(C2415,Hoja2!$D$2:$N$5000,2,FALSE)</f>
        <v>Cementos</v>
      </c>
      <c r="E2415" s="215">
        <f>VLOOKUP(C2415,Hoja2!$D$2:$N$5000,3,FALSE)</f>
        <v>6</v>
      </c>
      <c r="F2415" s="217">
        <f>VLOOKUP(C2415,Hoja2!$D$2:$N$5000,4,FALSE)</f>
        <v>42614</v>
      </c>
      <c r="G2415" s="217">
        <f>VLOOKUP(C2415,Hoja2!$D$2:$N$5000,5,FALSE)</f>
        <v>44469</v>
      </c>
      <c r="H2415" s="218">
        <f>VLOOKUP(C2415,Hoja2!$D$2:$N$5000,6,FALSE)</f>
        <v>0.22636700000000001</v>
      </c>
      <c r="I2415" s="218">
        <f>VLOOKUP(C2415,Hoja2!$D$2:$N$5000,7,FALSE)</f>
        <v>0.44778299999999999</v>
      </c>
      <c r="J2415" s="218">
        <f>VLOOKUP(C2415,Hoja2!$D$2:$N$5000,8,FALSE)</f>
        <v>0.38679999999999998</v>
      </c>
      <c r="K2415" s="218">
        <f>VLOOKUP(C2415,Hoja2!$D$2:$N$5000,9,FALSE)</f>
        <v>0.38031700000000002</v>
      </c>
      <c r="L2415" s="218">
        <f>VLOOKUP(C2415,Hoja2!$D$2:$N$5000,10,FALSE)</f>
        <v>132.36407399999999</v>
      </c>
      <c r="M2415" s="218">
        <f>VLOOKUP(C2415,Hoja2!$D$2:$N$5000,11,FALSE)</f>
        <v>15.954031000000001</v>
      </c>
    </row>
    <row r="2416" spans="1:13">
      <c r="A2416" s="529"/>
      <c r="B2416" s="529"/>
      <c r="C2416" s="401" t="s">
        <v>1753</v>
      </c>
      <c r="D2416" s="221" t="str">
        <f>VLOOKUP(C2416,Hoja2!$D$2:$N$5000,2,FALSE)</f>
        <v>Alimentos</v>
      </c>
      <c r="E2416" s="215">
        <f>VLOOKUP(C2416,Hoja2!$D$2:$N$5000,3,FALSE)</f>
        <v>6</v>
      </c>
      <c r="F2416" s="217">
        <f>VLOOKUP(C2416,Hoja2!$D$2:$N$5000,4,FALSE)</f>
        <v>42767</v>
      </c>
      <c r="G2416" s="217">
        <f>VLOOKUP(C2416,Hoja2!$D$2:$N$5000,5,FALSE)</f>
        <v>44255</v>
      </c>
      <c r="H2416" s="218">
        <f>VLOOKUP(C2416,Hoja2!$D$2:$N$5000,6,FALSE)</f>
        <v>0.177369</v>
      </c>
      <c r="I2416" s="218">
        <f>VLOOKUP(C2416,Hoja2!$D$2:$N$5000,7,FALSE)</f>
        <v>0.57143600000000006</v>
      </c>
      <c r="J2416" s="218">
        <f>VLOOKUP(C2416,Hoja2!$D$2:$N$5000,8,FALSE)</f>
        <v>0.40360000000000001</v>
      </c>
      <c r="K2416" s="218">
        <f>VLOOKUP(C2416,Hoja2!$D$2:$N$5000,9,FALSE)</f>
        <v>0.364676</v>
      </c>
      <c r="L2416" s="218">
        <f>VLOOKUP(C2416,Hoja2!$D$2:$N$5000,10,FALSE)</f>
        <v>176.25233399999999</v>
      </c>
      <c r="M2416" s="218">
        <f>VLOOKUP(C2416,Hoja2!$D$2:$N$5000,11,FALSE)</f>
        <v>14.704169</v>
      </c>
    </row>
    <row r="2417" spans="1:13">
      <c r="A2417" s="529"/>
      <c r="B2417" s="529"/>
      <c r="C2417" s="401" t="s">
        <v>4904</v>
      </c>
      <c r="D2417" s="221" t="str">
        <f>VLOOKUP(C2417,Hoja2!$D$2:$N$5000,2,FALSE)</f>
        <v>Otros</v>
      </c>
      <c r="E2417" s="215">
        <f>VLOOKUP(C2417,Hoja2!$D$2:$N$5000,3,FALSE)</f>
        <v>6</v>
      </c>
      <c r="F2417" s="217">
        <f>VLOOKUP(C2417,Hoja2!$D$2:$N$5000,4,FALSE)</f>
        <v>43647</v>
      </c>
      <c r="G2417" s="217">
        <f>VLOOKUP(C2417,Hoja2!$D$2:$N$5000,5,FALSE)</f>
        <v>45869</v>
      </c>
      <c r="H2417" s="218">
        <f>VLOOKUP(C2417,Hoja2!$D$2:$N$5000,6,FALSE)</f>
        <v>6.5170000000000006E-2</v>
      </c>
      <c r="I2417" s="218">
        <f>VLOOKUP(C2417,Hoja2!$D$2:$N$5000,7,FALSE)</f>
        <v>0.41653800000000002</v>
      </c>
      <c r="J2417" s="218">
        <f>VLOOKUP(C2417,Hoja2!$D$2:$N$5000,8,FALSE)</f>
        <v>0.62039999999999995</v>
      </c>
      <c r="K2417" s="218">
        <f>VLOOKUP(C2417,Hoja2!$D$2:$N$5000,9,FALSE)</f>
        <v>0.14200199999999999</v>
      </c>
      <c r="L2417" s="218">
        <f>VLOOKUP(C2417,Hoja2!$D$2:$N$5000,10,FALSE)</f>
        <v>197.48879299999999</v>
      </c>
      <c r="M2417" s="218">
        <f>VLOOKUP(C2417,Hoja2!$D$2:$N$5000,11,FALSE)</f>
        <v>16.018008999999999</v>
      </c>
    </row>
    <row r="2418" spans="1:13">
      <c r="A2418" s="529"/>
      <c r="B2418" s="529"/>
      <c r="C2418" s="401" t="s">
        <v>1767</v>
      </c>
      <c r="D2418" s="221" t="str">
        <f>VLOOKUP(C2418,Hoja2!$D$2:$N$5000,2,FALSE)</f>
        <v>Pesquería</v>
      </c>
      <c r="E2418" s="215">
        <f>VLOOKUP(C2418,Hoja2!$D$2:$N$5000,3,FALSE)</f>
        <v>6</v>
      </c>
      <c r="F2418" s="217">
        <f>VLOOKUP(C2418,Hoja2!$D$2:$N$5000,4,FALSE)</f>
        <v>42767</v>
      </c>
      <c r="G2418" s="217">
        <f>VLOOKUP(C2418,Hoja2!$D$2:$N$5000,5,FALSE)</f>
        <v>45747</v>
      </c>
      <c r="H2418" s="218">
        <f>VLOOKUP(C2418,Hoja2!$D$2:$N$5000,6,FALSE)</f>
        <v>0.20141500000000001</v>
      </c>
      <c r="I2418" s="218">
        <f>VLOOKUP(C2418,Hoja2!$D$2:$N$5000,7,FALSE)</f>
        <v>0.526169</v>
      </c>
      <c r="J2418" s="218">
        <f>VLOOKUP(C2418,Hoja2!$D$2:$N$5000,8,FALSE)</f>
        <v>0.35039999999999999</v>
      </c>
      <c r="K2418" s="218">
        <f>VLOOKUP(C2418,Hoja2!$D$2:$N$5000,9,FALSE)</f>
        <v>0.36055999999999999</v>
      </c>
      <c r="L2418" s="218">
        <f>VLOOKUP(C2418,Hoja2!$D$2:$N$5000,10,FALSE)</f>
        <v>140.898122</v>
      </c>
      <c r="M2418" s="218">
        <f>VLOOKUP(C2418,Hoja2!$D$2:$N$5000,11,FALSE)</f>
        <v>19.389341000000002</v>
      </c>
    </row>
    <row r="2419" spans="1:13">
      <c r="A2419" s="529"/>
      <c r="B2419" s="529"/>
      <c r="C2419" s="401" t="s">
        <v>294</v>
      </c>
      <c r="D2419" s="221" t="str">
        <f>VLOOKUP(C2419,Hoja2!$D$2:$N$5000,2,FALSE)</f>
        <v>Alimentos</v>
      </c>
      <c r="E2419" s="215">
        <f>VLOOKUP(C2419,Hoja2!$D$2:$N$5000,3,FALSE)</f>
        <v>6</v>
      </c>
      <c r="F2419" s="217">
        <f>VLOOKUP(C2419,Hoja2!$D$2:$N$5000,4,FALSE)</f>
        <v>42736</v>
      </c>
      <c r="G2419" s="217">
        <f>VLOOKUP(C2419,Hoja2!$D$2:$N$5000,5,FALSE)</f>
        <v>44227</v>
      </c>
      <c r="H2419" s="218">
        <f>VLOOKUP(C2419,Hoja2!$D$2:$N$5000,6,FALSE)</f>
        <v>0.207567</v>
      </c>
      <c r="I2419" s="218">
        <f>VLOOKUP(C2419,Hoja2!$D$2:$N$5000,7,FALSE)</f>
        <v>0.77716399999999997</v>
      </c>
      <c r="J2419" s="218">
        <f>VLOOKUP(C2419,Hoja2!$D$2:$N$5000,8,FALSE)</f>
        <v>4.8795999999999999</v>
      </c>
      <c r="K2419" s="218">
        <f>VLOOKUP(C2419,Hoja2!$D$2:$N$5000,9,FALSE)</f>
        <v>4.9144870000000003</v>
      </c>
      <c r="L2419" s="218">
        <f>VLOOKUP(C2419,Hoja2!$D$2:$N$5000,10,FALSE)</f>
        <v>2898.0989719999998</v>
      </c>
      <c r="M2419" s="218">
        <f>VLOOKUP(C2419,Hoja2!$D$2:$N$5000,11,FALSE)</f>
        <v>12.370016</v>
      </c>
    </row>
    <row r="2420" spans="1:13">
      <c r="A2420" s="529"/>
      <c r="B2420" s="529"/>
      <c r="C2420" s="401" t="s">
        <v>5153</v>
      </c>
      <c r="D2420" s="221" t="str">
        <f>VLOOKUP(C2420,Hoja2!$D$2:$N$5000,2,FALSE)</f>
        <v>Comercio</v>
      </c>
      <c r="E2420" s="215">
        <f>VLOOKUP(C2420,Hoja2!$D$2:$N$5000,3,FALSE)</f>
        <v>6</v>
      </c>
      <c r="F2420" s="217">
        <f>VLOOKUP(C2420,Hoja2!$D$2:$N$5000,4,FALSE)</f>
        <v>43252</v>
      </c>
      <c r="G2420" s="217">
        <f>VLOOKUP(C2420,Hoja2!$D$2:$N$5000,5,FALSE)</f>
        <v>44742</v>
      </c>
      <c r="H2420" s="218">
        <f>VLOOKUP(C2420,Hoja2!$D$2:$N$5000,6,FALSE)</f>
        <v>0.273949</v>
      </c>
      <c r="I2420" s="218">
        <f>VLOOKUP(C2420,Hoja2!$D$2:$N$5000,7,FALSE)</f>
        <v>0.61568900000000004</v>
      </c>
      <c r="J2420" s="218">
        <f>VLOOKUP(C2420,Hoja2!$D$2:$N$5000,8,FALSE)</f>
        <v>0.1704</v>
      </c>
      <c r="K2420" s="218">
        <f>VLOOKUP(C2420,Hoja2!$D$2:$N$5000,9,FALSE)</f>
        <v>0.175341</v>
      </c>
      <c r="L2420" s="218">
        <f>VLOOKUP(C2420,Hoja2!$D$2:$N$5000,10,FALSE)</f>
        <v>80.176477000000006</v>
      </c>
      <c r="M2420" s="218">
        <f>VLOOKUP(C2420,Hoja2!$D$2:$N$5000,11,FALSE)</f>
        <v>13.958779</v>
      </c>
    </row>
    <row r="2421" spans="1:13">
      <c r="A2421" s="529"/>
      <c r="B2421" s="529"/>
      <c r="C2421" s="401" t="s">
        <v>1529</v>
      </c>
      <c r="D2421" s="221" t="str">
        <f>VLOOKUP(C2421,Hoja2!$D$2:$N$5000,2,FALSE)</f>
        <v>Otros</v>
      </c>
      <c r="E2421" s="215">
        <f>VLOOKUP(C2421,Hoja2!$D$2:$N$5000,3,FALSE)</f>
        <v>6</v>
      </c>
      <c r="F2421" s="217">
        <f>VLOOKUP(C2421,Hoja2!$D$2:$N$5000,4,FALSE)</f>
        <v>42705</v>
      </c>
      <c r="G2421" s="217">
        <f>VLOOKUP(C2421,Hoja2!$D$2:$N$5000,5,FALSE)</f>
        <v>45900</v>
      </c>
      <c r="H2421" s="218">
        <f>VLOOKUP(C2421,Hoja2!$D$2:$N$5000,6,FALSE)</f>
        <v>0.20929300000000001</v>
      </c>
      <c r="I2421" s="218">
        <f>VLOOKUP(C2421,Hoja2!$D$2:$N$5000,7,FALSE)</f>
        <v>0.65939999999999999</v>
      </c>
      <c r="J2421" s="218">
        <f>VLOOKUP(C2421,Hoja2!$D$2:$N$5000,8,FALSE)</f>
        <v>1.0107999999999999</v>
      </c>
      <c r="K2421" s="218">
        <f>VLOOKUP(C2421,Hoja2!$D$2:$N$5000,9,FALSE)</f>
        <v>1.0010079999999999</v>
      </c>
      <c r="L2421" s="218">
        <f>VLOOKUP(C2421,Hoja2!$D$2:$N$5000,10,FALSE)</f>
        <v>509.366265</v>
      </c>
      <c r="M2421" s="218">
        <f>VLOOKUP(C2421,Hoja2!$D$2:$N$5000,11,FALSE)</f>
        <v>15.50869</v>
      </c>
    </row>
    <row r="2422" spans="1:13">
      <c r="A2422" s="529"/>
      <c r="B2422" s="529"/>
      <c r="C2422" s="401" t="s">
        <v>2071</v>
      </c>
      <c r="D2422" s="221" t="str">
        <f>VLOOKUP(C2422,Hoja2!$D$2:$N$5000,2,FALSE)</f>
        <v>Textiles</v>
      </c>
      <c r="E2422" s="215">
        <f>VLOOKUP(C2422,Hoja2!$D$2:$N$5000,3,FALSE)</f>
        <v>6</v>
      </c>
      <c r="F2422" s="217">
        <f>VLOOKUP(C2422,Hoja2!$D$2:$N$5000,4,FALSE)</f>
        <v>42887</v>
      </c>
      <c r="G2422" s="217">
        <f>VLOOKUP(C2422,Hoja2!$D$2:$N$5000,5,FALSE)</f>
        <v>45747</v>
      </c>
      <c r="H2422" s="218">
        <f>VLOOKUP(C2422,Hoja2!$D$2:$N$5000,6,FALSE)</f>
        <v>0.23491600000000001</v>
      </c>
      <c r="I2422" s="218">
        <f>VLOOKUP(C2422,Hoja2!$D$2:$N$5000,7,FALSE)</f>
        <v>0.60041100000000003</v>
      </c>
      <c r="J2422" s="218">
        <f>VLOOKUP(C2422,Hoja2!$D$2:$N$5000,8,FALSE)</f>
        <v>2.2800000000000001E-2</v>
      </c>
      <c r="K2422" s="218">
        <f>VLOOKUP(C2422,Hoja2!$D$2:$N$5000,9,FALSE)</f>
        <v>2.3460999999999999E-2</v>
      </c>
      <c r="L2422" s="218">
        <f>VLOOKUP(C2422,Hoja2!$D$2:$N$5000,10,FALSE)</f>
        <v>10.461638000000001</v>
      </c>
      <c r="M2422" s="218">
        <f>VLOOKUP(C2422,Hoja2!$D$2:$N$5000,11,FALSE)</f>
        <v>18.230900999999999</v>
      </c>
    </row>
    <row r="2423" spans="1:13">
      <c r="A2423" s="529"/>
      <c r="B2423" s="529"/>
      <c r="C2423" s="401" t="s">
        <v>1652</v>
      </c>
      <c r="D2423" s="221" t="str">
        <f>VLOOKUP(C2423,Hoja2!$D$2:$N$5000,2,FALSE)</f>
        <v>Alimentos</v>
      </c>
      <c r="E2423" s="215">
        <f>VLOOKUP(C2423,Hoja2!$D$2:$N$5000,3,FALSE)</f>
        <v>6</v>
      </c>
      <c r="F2423" s="217">
        <f>VLOOKUP(C2423,Hoja2!$D$2:$N$5000,4,FALSE)</f>
        <v>42736</v>
      </c>
      <c r="G2423" s="217">
        <f>VLOOKUP(C2423,Hoja2!$D$2:$N$5000,5,FALSE)</f>
        <v>44227</v>
      </c>
      <c r="H2423" s="218">
        <f>VLOOKUP(C2423,Hoja2!$D$2:$N$5000,6,FALSE)</f>
        <v>0.15620999999999999</v>
      </c>
      <c r="I2423" s="218">
        <f>VLOOKUP(C2423,Hoja2!$D$2:$N$5000,7,FALSE)</f>
        <v>0.60600799999999999</v>
      </c>
      <c r="J2423" s="218">
        <f>VLOOKUP(C2423,Hoja2!$D$2:$N$5000,8,FALSE)</f>
        <v>1.0891999999999999</v>
      </c>
      <c r="K2423" s="218">
        <f>VLOOKUP(C2423,Hoja2!$D$2:$N$5000,9,FALSE)</f>
        <v>0.64744500000000005</v>
      </c>
      <c r="L2423" s="218">
        <f>VLOOKUP(C2423,Hoja2!$D$2:$N$5000,10,FALSE)</f>
        <v>504.43142599999999</v>
      </c>
      <c r="M2423" s="218">
        <f>VLOOKUP(C2423,Hoja2!$D$2:$N$5000,11,FALSE)</f>
        <v>12.335763999999999</v>
      </c>
    </row>
    <row r="2424" spans="1:13">
      <c r="A2424" s="529"/>
      <c r="B2424" s="529"/>
      <c r="C2424" s="401" t="s">
        <v>1654</v>
      </c>
      <c r="D2424" s="221" t="str">
        <f>VLOOKUP(C2424,Hoja2!$D$2:$N$5000,2,FALSE)</f>
        <v>Alimentos</v>
      </c>
      <c r="E2424" s="215">
        <f>VLOOKUP(C2424,Hoja2!$D$2:$N$5000,3,FALSE)</f>
        <v>6</v>
      </c>
      <c r="F2424" s="217">
        <f>VLOOKUP(C2424,Hoja2!$D$2:$N$5000,4,FALSE)</f>
        <v>42736</v>
      </c>
      <c r="G2424" s="217">
        <f>VLOOKUP(C2424,Hoja2!$D$2:$N$5000,5,FALSE)</f>
        <v>44227</v>
      </c>
      <c r="H2424" s="218">
        <f>VLOOKUP(C2424,Hoja2!$D$2:$N$5000,6,FALSE)</f>
        <v>6.5619999999999998E-2</v>
      </c>
      <c r="I2424" s="218">
        <f>VLOOKUP(C2424,Hoja2!$D$2:$N$5000,7,FALSE)</f>
        <v>0.50149200000000005</v>
      </c>
      <c r="J2424" s="218">
        <f>VLOOKUP(C2424,Hoja2!$D$2:$N$5000,8,FALSE)</f>
        <v>1.044</v>
      </c>
      <c r="K2424" s="218">
        <f>VLOOKUP(C2424,Hoja2!$D$2:$N$5000,9,FALSE)</f>
        <v>0.94626500000000002</v>
      </c>
      <c r="L2424" s="218">
        <f>VLOOKUP(C2424,Hoja2!$D$2:$N$5000,10,FALSE)</f>
        <v>400.11087500000002</v>
      </c>
      <c r="M2424" s="218">
        <f>VLOOKUP(C2424,Hoja2!$D$2:$N$5000,11,FALSE)</f>
        <v>14.805655</v>
      </c>
    </row>
    <row r="2425" spans="1:13">
      <c r="A2425" s="529"/>
      <c r="B2425" s="529"/>
      <c r="C2425" s="401" t="s">
        <v>1656</v>
      </c>
      <c r="D2425" s="221" t="str">
        <f>VLOOKUP(C2425,Hoja2!$D$2:$N$5000,2,FALSE)</f>
        <v>Alimentos</v>
      </c>
      <c r="E2425" s="215">
        <f>VLOOKUP(C2425,Hoja2!$D$2:$N$5000,3,FALSE)</f>
        <v>6</v>
      </c>
      <c r="F2425" s="217">
        <f>VLOOKUP(C2425,Hoja2!$D$2:$N$5000,4,FALSE)</f>
        <v>42736</v>
      </c>
      <c r="G2425" s="217">
        <f>VLOOKUP(C2425,Hoja2!$D$2:$N$5000,5,FALSE)</f>
        <v>44227</v>
      </c>
      <c r="H2425" s="218">
        <f>VLOOKUP(C2425,Hoja2!$D$2:$N$5000,6,FALSE)</f>
        <v>9.8972000000000004E-2</v>
      </c>
      <c r="I2425" s="218">
        <f>VLOOKUP(C2425,Hoja2!$D$2:$N$5000,7,FALSE)</f>
        <v>0.55637999999999999</v>
      </c>
      <c r="J2425" s="218">
        <f>VLOOKUP(C2425,Hoja2!$D$2:$N$5000,8,FALSE)</f>
        <v>1.1064000000000001</v>
      </c>
      <c r="K2425" s="218">
        <f>VLOOKUP(C2425,Hoja2!$D$2:$N$5000,9,FALSE)</f>
        <v>1.096087</v>
      </c>
      <c r="L2425" s="218">
        <f>VLOOKUP(C2425,Hoja2!$D$2:$N$5000,10,FALSE)</f>
        <v>470.43565000000001</v>
      </c>
      <c r="M2425" s="218">
        <f>VLOOKUP(C2425,Hoja2!$D$2:$N$5000,11,FALSE)</f>
        <v>14.725571</v>
      </c>
    </row>
    <row r="2426" spans="1:13">
      <c r="A2426" s="529"/>
      <c r="B2426" s="529"/>
      <c r="C2426" s="401" t="s">
        <v>1658</v>
      </c>
      <c r="D2426" s="221" t="str">
        <f>VLOOKUP(C2426,Hoja2!$D$2:$N$5000,2,FALSE)</f>
        <v>Alimentos</v>
      </c>
      <c r="E2426" s="215">
        <f>VLOOKUP(C2426,Hoja2!$D$2:$N$5000,3,FALSE)</f>
        <v>6</v>
      </c>
      <c r="F2426" s="217">
        <f>VLOOKUP(C2426,Hoja2!$D$2:$N$5000,4,FALSE)</f>
        <v>42736</v>
      </c>
      <c r="G2426" s="217">
        <f>VLOOKUP(C2426,Hoja2!$D$2:$N$5000,5,FALSE)</f>
        <v>44227</v>
      </c>
      <c r="H2426" s="218">
        <f>VLOOKUP(C2426,Hoja2!$D$2:$N$5000,6,FALSE)</f>
        <v>0.193602</v>
      </c>
      <c r="I2426" s="218">
        <f>VLOOKUP(C2426,Hoja2!$D$2:$N$5000,7,FALSE)</f>
        <v>0.69716299999999998</v>
      </c>
      <c r="J2426" s="218">
        <f>VLOOKUP(C2426,Hoja2!$D$2:$N$5000,8,FALSE)</f>
        <v>1.1200000000000001</v>
      </c>
      <c r="K2426" s="218">
        <f>VLOOKUP(C2426,Hoja2!$D$2:$N$5000,9,FALSE)</f>
        <v>0.83925000000000005</v>
      </c>
      <c r="L2426" s="218">
        <f>VLOOKUP(C2426,Hoja2!$D$2:$N$5000,10,FALSE)</f>
        <v>596.71702100000005</v>
      </c>
      <c r="M2426" s="218">
        <f>VLOOKUP(C2426,Hoja2!$D$2:$N$5000,11,FALSE)</f>
        <v>12.616512</v>
      </c>
    </row>
    <row r="2427" spans="1:13">
      <c r="A2427" s="529"/>
      <c r="B2427" s="529"/>
      <c r="C2427" s="401" t="s">
        <v>2413</v>
      </c>
      <c r="D2427" s="221" t="str">
        <f>VLOOKUP(C2427,Hoja2!$D$2:$N$5000,2,FALSE)</f>
        <v>Alimentos</v>
      </c>
      <c r="E2427" s="215">
        <f>VLOOKUP(C2427,Hoja2!$D$2:$N$5000,3,FALSE)</f>
        <v>6</v>
      </c>
      <c r="F2427" s="217">
        <f>VLOOKUP(C2427,Hoja2!$D$2:$N$5000,4,FALSE)</f>
        <v>43009</v>
      </c>
      <c r="G2427" s="217">
        <f>VLOOKUP(C2427,Hoja2!$D$2:$N$5000,5,FALSE)</f>
        <v>44500</v>
      </c>
      <c r="H2427" s="218">
        <f>VLOOKUP(C2427,Hoja2!$D$2:$N$5000,6,FALSE)</f>
        <v>7.0106000000000002E-2</v>
      </c>
      <c r="I2427" s="218">
        <f>VLOOKUP(C2427,Hoja2!$D$2:$N$5000,7,FALSE)</f>
        <v>0.57914399999999999</v>
      </c>
      <c r="J2427" s="218">
        <f>VLOOKUP(C2427,Hoja2!$D$2:$N$5000,8,FALSE)</f>
        <v>1.0127999999999999</v>
      </c>
      <c r="K2427" s="218">
        <f>VLOOKUP(C2427,Hoja2!$D$2:$N$5000,9,FALSE)</f>
        <v>1.008005</v>
      </c>
      <c r="L2427" s="218">
        <f>VLOOKUP(C2427,Hoja2!$D$2:$N$5000,10,FALSE)</f>
        <v>448.25665700000002</v>
      </c>
      <c r="M2427" s="218">
        <f>VLOOKUP(C2427,Hoja2!$D$2:$N$5000,11,FALSE)</f>
        <v>14.540088000000001</v>
      </c>
    </row>
    <row r="2428" spans="1:13">
      <c r="A2428" s="529"/>
      <c r="B2428" s="529"/>
      <c r="C2428" s="401" t="s">
        <v>5154</v>
      </c>
      <c r="D2428" s="221" t="str">
        <f>VLOOKUP(C2428,Hoja2!$D$2:$N$5000,2,FALSE)</f>
        <v>Pesquería</v>
      </c>
      <c r="E2428" s="215">
        <f>VLOOKUP(C2428,Hoja2!$D$2:$N$5000,3,FALSE)</f>
        <v>6</v>
      </c>
      <c r="F2428" s="217">
        <f>VLOOKUP(C2428,Hoja2!$D$2:$N$5000,4,FALSE)</f>
        <v>42527</v>
      </c>
      <c r="G2428" s="217">
        <f>VLOOKUP(C2428,Hoja2!$D$2:$N$5000,5,FALSE)</f>
        <v>43646</v>
      </c>
      <c r="H2428" s="218">
        <f>VLOOKUP(C2428,Hoja2!$D$2:$N$5000,6,FALSE)</f>
        <v>0.22244700000000001</v>
      </c>
      <c r="I2428" s="218">
        <f>VLOOKUP(C2428,Hoja2!$D$2:$N$5000,7,FALSE)</f>
        <v>9.0191999999999994E-2</v>
      </c>
      <c r="J2428" s="218">
        <f>VLOOKUP(C2428,Hoja2!$D$2:$N$5000,8,FALSE)</f>
        <v>0.75280000000000002</v>
      </c>
      <c r="K2428" s="218">
        <f>VLOOKUP(C2428,Hoja2!$D$2:$N$5000,9,FALSE)</f>
        <v>0.11483599999999999</v>
      </c>
      <c r="L2428" s="218">
        <f>VLOOKUP(C2428,Hoja2!$D$2:$N$5000,10,FALSE)</f>
        <v>51.887766999999997</v>
      </c>
      <c r="M2428" s="218">
        <f>VLOOKUP(C2428,Hoja2!$D$2:$N$5000,11,FALSE)</f>
        <v>15.585350999999999</v>
      </c>
    </row>
    <row r="2429" spans="1:13">
      <c r="A2429" s="529"/>
      <c r="B2429" s="529"/>
      <c r="C2429" s="401" t="s">
        <v>1931</v>
      </c>
      <c r="D2429" s="221" t="str">
        <f>VLOOKUP(C2429,Hoja2!$D$2:$N$5000,2,FALSE)</f>
        <v>Otros</v>
      </c>
      <c r="E2429" s="215">
        <f>VLOOKUP(C2429,Hoja2!$D$2:$N$5000,3,FALSE)</f>
        <v>6</v>
      </c>
      <c r="F2429" s="217">
        <f>VLOOKUP(C2429,Hoja2!$D$2:$N$5000,4,FALSE)</f>
        <v>44440</v>
      </c>
      <c r="G2429" s="217">
        <f>VLOOKUP(C2429,Hoja2!$D$2:$N$5000,5,FALSE)</f>
        <v>45657</v>
      </c>
      <c r="H2429" s="218">
        <f>VLOOKUP(C2429,Hoja2!$D$2:$N$5000,6,FALSE)</f>
        <v>0.21107899999999999</v>
      </c>
      <c r="I2429" s="218">
        <f>VLOOKUP(C2429,Hoja2!$D$2:$N$5000,7,FALSE)</f>
        <v>0.489062</v>
      </c>
      <c r="J2429" s="218">
        <f>VLOOKUP(C2429,Hoja2!$D$2:$N$5000,8,FALSE)</f>
        <v>0.1832</v>
      </c>
      <c r="K2429" s="218">
        <f>VLOOKUP(C2429,Hoja2!$D$2:$N$5000,9,FALSE)</f>
        <v>0.13047700000000001</v>
      </c>
      <c r="L2429" s="218">
        <f>VLOOKUP(C2429,Hoja2!$D$2:$N$5000,10,FALSE)</f>
        <v>68.470832000000001</v>
      </c>
      <c r="M2429" s="218">
        <f>VLOOKUP(C2429,Hoja2!$D$2:$N$5000,11,FALSE)</f>
        <v>15.479758</v>
      </c>
    </row>
    <row r="2430" spans="1:13">
      <c r="A2430" s="529"/>
      <c r="B2430" s="529"/>
      <c r="C2430" s="401" t="s">
        <v>1933</v>
      </c>
      <c r="D2430" s="221" t="str">
        <f>VLOOKUP(C2430,Hoja2!$D$2:$N$5000,2,FALSE)</f>
        <v>Otros</v>
      </c>
      <c r="E2430" s="215">
        <f>VLOOKUP(C2430,Hoja2!$D$2:$N$5000,3,FALSE)</f>
        <v>6</v>
      </c>
      <c r="F2430" s="217">
        <f>VLOOKUP(C2430,Hoja2!$D$2:$N$5000,4,FALSE)</f>
        <v>44440</v>
      </c>
      <c r="G2430" s="217">
        <f>VLOOKUP(C2430,Hoja2!$D$2:$N$5000,5,FALSE)</f>
        <v>45657</v>
      </c>
      <c r="H2430" s="218">
        <f>VLOOKUP(C2430,Hoja2!$D$2:$N$5000,6,FALSE)</f>
        <v>0.21471299999999999</v>
      </c>
      <c r="I2430" s="218">
        <f>VLOOKUP(C2430,Hoja2!$D$2:$N$5000,7,FALSE)</f>
        <v>0.74364399999999997</v>
      </c>
      <c r="J2430" s="218">
        <f>VLOOKUP(C2430,Hoja2!$D$2:$N$5000,8,FALSE)</f>
        <v>0.1628</v>
      </c>
      <c r="K2430" s="218">
        <f>VLOOKUP(C2430,Hoja2!$D$2:$N$5000,9,FALSE)</f>
        <v>0.15434899999999999</v>
      </c>
      <c r="L2430" s="218">
        <f>VLOOKUP(C2430,Hoja2!$D$2:$N$5000,10,FALSE)</f>
        <v>92.519994999999994</v>
      </c>
      <c r="M2430" s="218">
        <f>VLOOKUP(C2430,Hoja2!$D$2:$N$5000,11,FALSE)</f>
        <v>14.952329000000001</v>
      </c>
    </row>
    <row r="2431" spans="1:13">
      <c r="A2431" s="529"/>
      <c r="B2431" s="529"/>
      <c r="C2431" s="401" t="s">
        <v>115</v>
      </c>
      <c r="D2431" s="221" t="str">
        <f>VLOOKUP(C2431,Hoja2!$D$2:$N$5000,2,FALSE)</f>
        <v>Cables</v>
      </c>
      <c r="E2431" s="215">
        <f>VLOOKUP(C2431,Hoja2!$D$2:$N$5000,3,FALSE)</f>
        <v>6</v>
      </c>
      <c r="F2431" s="217">
        <f>VLOOKUP(C2431,Hoja2!$D$2:$N$5000,4,FALSE)</f>
        <v>42248</v>
      </c>
      <c r="G2431" s="217">
        <f>VLOOKUP(C2431,Hoja2!$D$2:$N$5000,5,FALSE)</f>
        <v>45107</v>
      </c>
      <c r="H2431" s="218">
        <f>VLOOKUP(C2431,Hoja2!$D$2:$N$5000,6,FALSE)</f>
        <v>0.19697400000000001</v>
      </c>
      <c r="I2431" s="218">
        <f>VLOOKUP(C2431,Hoja2!$D$2:$N$5000,7,FALSE)</f>
        <v>0.56310499999999997</v>
      </c>
      <c r="J2431" s="218">
        <f>VLOOKUP(C2431,Hoja2!$D$2:$N$5000,8,FALSE)</f>
        <v>3.24</v>
      </c>
      <c r="K2431" s="218">
        <f>VLOOKUP(C2431,Hoja2!$D$2:$N$5000,9,FALSE)</f>
        <v>3.3339490000000001</v>
      </c>
      <c r="L2431" s="218">
        <f>VLOOKUP(C2431,Hoja2!$D$2:$N$5000,10,FALSE)</f>
        <v>1394.2830200000001</v>
      </c>
      <c r="M2431" s="218">
        <f>VLOOKUP(C2431,Hoja2!$D$2:$N$5000,11,FALSE)</f>
        <v>16.726704000000002</v>
      </c>
    </row>
    <row r="2432" spans="1:13">
      <c r="A2432" s="529"/>
      <c r="B2432" s="529"/>
      <c r="C2432" s="401" t="s">
        <v>6928</v>
      </c>
      <c r="D2432" s="221" t="str">
        <f>VLOOKUP(C2432,Hoja2!$D$2:$N$5000,2,FALSE)</f>
        <v>Papel</v>
      </c>
      <c r="E2432" s="215">
        <f>VLOOKUP(C2432,Hoja2!$D$2:$N$5000,3,FALSE)</f>
        <v>6</v>
      </c>
      <c r="F2432" s="217">
        <f>VLOOKUP(C2432,Hoja2!$D$2:$N$5000,4,FALSE)</f>
        <v>43221</v>
      </c>
      <c r="G2432" s="217">
        <f>VLOOKUP(C2432,Hoja2!$D$2:$N$5000,5,FALSE)</f>
        <v>45808</v>
      </c>
      <c r="H2432" s="218">
        <f>VLOOKUP(C2432,Hoja2!$D$2:$N$5000,6,FALSE)</f>
        <v>0.21141799999999999</v>
      </c>
      <c r="I2432" s="218">
        <f>VLOOKUP(C2432,Hoja2!$D$2:$N$5000,7,FALSE)</f>
        <v>0.84994199999999998</v>
      </c>
      <c r="J2432" s="218">
        <f>VLOOKUP(C2432,Hoja2!$D$2:$N$5000,8,FALSE)</f>
        <v>2.8132000000000001</v>
      </c>
      <c r="K2432" s="218">
        <f>VLOOKUP(C2432,Hoja2!$D$2:$N$5000,9,FALSE)</f>
        <v>2.8684310000000002</v>
      </c>
      <c r="L2432" s="218">
        <f>VLOOKUP(C2432,Hoja2!$D$2:$N$5000,10,FALSE)</f>
        <v>1827.28269</v>
      </c>
      <c r="M2432" s="218">
        <f>VLOOKUP(C2432,Hoja2!$D$2:$N$5000,11,FALSE)</f>
        <v>15.218931</v>
      </c>
    </row>
    <row r="2433" spans="1:13">
      <c r="A2433" s="529"/>
      <c r="B2433" s="529"/>
      <c r="C2433" s="401" t="s">
        <v>6931</v>
      </c>
      <c r="D2433" s="221" t="str">
        <f>VLOOKUP(C2433,Hoja2!$D$2:$N$5000,2,FALSE)</f>
        <v>Papel</v>
      </c>
      <c r="E2433" s="215">
        <f>VLOOKUP(C2433,Hoja2!$D$2:$N$5000,3,FALSE)</f>
        <v>6</v>
      </c>
      <c r="F2433" s="217">
        <f>VLOOKUP(C2433,Hoja2!$D$2:$N$5000,4,FALSE)</f>
        <v>43221</v>
      </c>
      <c r="G2433" s="217">
        <f>VLOOKUP(C2433,Hoja2!$D$2:$N$5000,5,FALSE)</f>
        <v>45808</v>
      </c>
      <c r="H2433" s="218">
        <f>VLOOKUP(C2433,Hoja2!$D$2:$N$5000,6,FALSE)</f>
        <v>0.20704600000000001</v>
      </c>
      <c r="I2433" s="218">
        <f>VLOOKUP(C2433,Hoja2!$D$2:$N$5000,7,FALSE)</f>
        <v>0.87909300000000001</v>
      </c>
      <c r="J2433" s="218">
        <f>VLOOKUP(C2433,Hoja2!$D$2:$N$5000,8,FALSE)</f>
        <v>0.48799999999999999</v>
      </c>
      <c r="K2433" s="218">
        <f>VLOOKUP(C2433,Hoja2!$D$2:$N$5000,9,FALSE)</f>
        <v>0.488979</v>
      </c>
      <c r="L2433" s="218">
        <f>VLOOKUP(C2433,Hoja2!$D$2:$N$5000,10,FALSE)</f>
        <v>327.8467</v>
      </c>
      <c r="M2433" s="218">
        <f>VLOOKUP(C2433,Hoja2!$D$2:$N$5000,11,FALSE)</f>
        <v>15.040127</v>
      </c>
    </row>
    <row r="2434" spans="1:13">
      <c r="A2434" s="529"/>
      <c r="B2434" s="529"/>
      <c r="C2434" s="401" t="s">
        <v>95</v>
      </c>
      <c r="D2434" s="221" t="str">
        <f>VLOOKUP(C2434,Hoja2!$D$2:$N$5000,2,FALSE)</f>
        <v>Industria Metalúrgica</v>
      </c>
      <c r="E2434" s="215">
        <f>VLOOKUP(C2434,Hoja2!$D$2:$N$5000,3,FALSE)</f>
        <v>6</v>
      </c>
      <c r="F2434" s="217">
        <f>VLOOKUP(C2434,Hoja2!$D$2:$N$5000,4,FALSE)</f>
        <v>42583</v>
      </c>
      <c r="G2434" s="217">
        <f>VLOOKUP(C2434,Hoja2!$D$2:$N$5000,5,FALSE)</f>
        <v>44804</v>
      </c>
      <c r="H2434" s="218">
        <f>VLOOKUP(C2434,Hoja2!$D$2:$N$5000,6,FALSE)</f>
        <v>6.0034999999999998E-2</v>
      </c>
      <c r="I2434" s="218">
        <f>VLOOKUP(C2434,Hoja2!$D$2:$N$5000,7,FALSE)</f>
        <v>0.26337899999999997</v>
      </c>
      <c r="J2434" s="218">
        <f>VLOOKUP(C2434,Hoja2!$D$2:$N$5000,8,FALSE)</f>
        <v>2.0516000000000001</v>
      </c>
      <c r="K2434" s="218">
        <f>VLOOKUP(C2434,Hoja2!$D$2:$N$5000,9,FALSE)</f>
        <v>0.28276800000000002</v>
      </c>
      <c r="L2434" s="218">
        <f>VLOOKUP(C2434,Hoja2!$D$2:$N$5000,10,FALSE)</f>
        <v>412.94332800000001</v>
      </c>
      <c r="M2434" s="218">
        <f>VLOOKUP(C2434,Hoja2!$D$2:$N$5000,11,FALSE)</f>
        <v>13.489846</v>
      </c>
    </row>
    <row r="2435" spans="1:13">
      <c r="A2435" s="529"/>
      <c r="B2435" s="529"/>
      <c r="C2435" s="401" t="s">
        <v>2901</v>
      </c>
      <c r="D2435" s="221" t="str">
        <f>VLOOKUP(C2435,Hoja2!$D$2:$N$5000,2,FALSE)</f>
        <v>Otros</v>
      </c>
      <c r="E2435" s="215">
        <f>VLOOKUP(C2435,Hoja2!$D$2:$N$5000,3,FALSE)</f>
        <v>6</v>
      </c>
      <c r="F2435" s="217">
        <f>VLOOKUP(C2435,Hoja2!$D$2:$N$5000,4,FALSE)</f>
        <v>43221</v>
      </c>
      <c r="G2435" s="217">
        <f>VLOOKUP(C2435,Hoja2!$D$2:$N$5000,5,FALSE)</f>
        <v>44712</v>
      </c>
      <c r="H2435" s="218">
        <f>VLOOKUP(C2435,Hoja2!$D$2:$N$5000,6,FALSE)</f>
        <v>0.200187</v>
      </c>
      <c r="I2435" s="218">
        <f>VLOOKUP(C2435,Hoja2!$D$2:$N$5000,7,FALSE)</f>
        <v>0.19913500000000001</v>
      </c>
      <c r="J2435" s="218">
        <f>VLOOKUP(C2435,Hoja2!$D$2:$N$5000,8,FALSE)</f>
        <v>0.38840000000000002</v>
      </c>
      <c r="K2435" s="218">
        <f>VLOOKUP(C2435,Hoja2!$D$2:$N$5000,9,FALSE)</f>
        <v>0.19633300000000001</v>
      </c>
      <c r="L2435" s="218">
        <f>VLOOKUP(C2435,Hoja2!$D$2:$N$5000,10,FALSE)</f>
        <v>59.107650999999997</v>
      </c>
      <c r="M2435" s="218">
        <f>VLOOKUP(C2435,Hoja2!$D$2:$N$5000,11,FALSE)</f>
        <v>22.705043</v>
      </c>
    </row>
    <row r="2436" spans="1:13">
      <c r="A2436" s="529"/>
      <c r="B2436" s="529"/>
      <c r="C2436" s="401" t="s">
        <v>2903</v>
      </c>
      <c r="D2436" s="221" t="str">
        <f>VLOOKUP(C2436,Hoja2!$D$2:$N$5000,2,FALSE)</f>
        <v>Otros</v>
      </c>
      <c r="E2436" s="215">
        <f>VLOOKUP(C2436,Hoja2!$D$2:$N$5000,3,FALSE)</f>
        <v>6</v>
      </c>
      <c r="F2436" s="217">
        <f>VLOOKUP(C2436,Hoja2!$D$2:$N$5000,4,FALSE)</f>
        <v>43221</v>
      </c>
      <c r="G2436" s="217">
        <f>VLOOKUP(C2436,Hoja2!$D$2:$N$5000,5,FALSE)</f>
        <v>44712</v>
      </c>
      <c r="H2436" s="218">
        <f>VLOOKUP(C2436,Hoja2!$D$2:$N$5000,6,FALSE)</f>
        <v>0.24489900000000001</v>
      </c>
      <c r="I2436" s="218">
        <f>VLOOKUP(C2436,Hoja2!$D$2:$N$5000,7,FALSE)</f>
        <v>0.61666500000000002</v>
      </c>
      <c r="J2436" s="218">
        <f>VLOOKUP(C2436,Hoja2!$D$2:$N$5000,8,FALSE)</f>
        <v>0.24560000000000001</v>
      </c>
      <c r="K2436" s="218">
        <f>VLOOKUP(C2436,Hoja2!$D$2:$N$5000,9,FALSE)</f>
        <v>0.252722</v>
      </c>
      <c r="L2436" s="218">
        <f>VLOOKUP(C2436,Hoja2!$D$2:$N$5000,10,FALSE)</f>
        <v>115.74279799999999</v>
      </c>
      <c r="M2436" s="218">
        <f>VLOOKUP(C2436,Hoja2!$D$2:$N$5000,11,FALSE)</f>
        <v>20.105785000000001</v>
      </c>
    </row>
    <row r="2437" spans="1:13">
      <c r="A2437" s="529"/>
      <c r="B2437" s="529"/>
      <c r="C2437" s="401" t="s">
        <v>2905</v>
      </c>
      <c r="D2437" s="221" t="str">
        <f>VLOOKUP(C2437,Hoja2!$D$2:$N$5000,2,FALSE)</f>
        <v>Otros</v>
      </c>
      <c r="E2437" s="215">
        <f>VLOOKUP(C2437,Hoja2!$D$2:$N$5000,3,FALSE)</f>
        <v>6</v>
      </c>
      <c r="F2437" s="217">
        <f>VLOOKUP(C2437,Hoja2!$D$2:$N$5000,4,FALSE)</f>
        <v>43221</v>
      </c>
      <c r="G2437" s="217">
        <f>VLOOKUP(C2437,Hoja2!$D$2:$N$5000,5,FALSE)</f>
        <v>44712</v>
      </c>
      <c r="H2437" s="218">
        <f>VLOOKUP(C2437,Hoja2!$D$2:$N$5000,6,FALSE)</f>
        <v>0.234738</v>
      </c>
      <c r="I2437" s="218">
        <f>VLOOKUP(C2437,Hoja2!$D$2:$N$5000,7,FALSE)</f>
        <v>0.38614399999999999</v>
      </c>
      <c r="J2437" s="218">
        <f>VLOOKUP(C2437,Hoja2!$D$2:$N$5000,8,FALSE)</f>
        <v>5.5199999999999999E-2</v>
      </c>
      <c r="K2437" s="218">
        <f>VLOOKUP(C2437,Hoja2!$D$2:$N$5000,9,FALSE)</f>
        <v>5.1450000000000003E-2</v>
      </c>
      <c r="L2437" s="218">
        <f>VLOOKUP(C2437,Hoja2!$D$2:$N$5000,10,FALSE)</f>
        <v>16.289397000000001</v>
      </c>
      <c r="M2437" s="218">
        <f>VLOOKUP(C2437,Hoja2!$D$2:$N$5000,11,FALSE)</f>
        <v>22.332511</v>
      </c>
    </row>
    <row r="2438" spans="1:13">
      <c r="A2438" s="529"/>
      <c r="B2438" s="529"/>
      <c r="C2438" s="401" t="s">
        <v>617</v>
      </c>
      <c r="D2438" s="221" t="str">
        <f>VLOOKUP(C2438,Hoja2!$D$2:$N$5000,2,FALSE)</f>
        <v>Vidrios, cauchos y plásticos</v>
      </c>
      <c r="E2438" s="215">
        <f>VLOOKUP(C2438,Hoja2!$D$2:$N$5000,3,FALSE)</f>
        <v>6</v>
      </c>
      <c r="F2438" s="217">
        <f>VLOOKUP(C2438,Hoja2!$D$2:$N$5000,4,FALSE)</f>
        <v>42430</v>
      </c>
      <c r="G2438" s="217">
        <f>VLOOKUP(C2438,Hoja2!$D$2:$N$5000,5,FALSE)</f>
        <v>44256</v>
      </c>
      <c r="H2438" s="218">
        <f>VLOOKUP(C2438,Hoja2!$D$2:$N$5000,6,FALSE)</f>
        <v>0.17579</v>
      </c>
      <c r="I2438" s="218">
        <f>VLOOKUP(C2438,Hoja2!$D$2:$N$5000,7,FALSE)</f>
        <v>0.51607000000000003</v>
      </c>
      <c r="J2438" s="218">
        <f>VLOOKUP(C2438,Hoja2!$D$2:$N$5000,8,FALSE)</f>
        <v>0.27</v>
      </c>
      <c r="K2438" s="218">
        <f>VLOOKUP(C2438,Hoja2!$D$2:$N$5000,9,FALSE)</f>
        <v>0.19015899999999999</v>
      </c>
      <c r="L2438" s="218">
        <f>VLOOKUP(C2438,Hoja2!$D$2:$N$5000,10,FALSE)</f>
        <v>106.485108</v>
      </c>
      <c r="M2438" s="218">
        <f>VLOOKUP(C2438,Hoja2!$D$2:$N$5000,11,FALSE)</f>
        <v>17.716626000000002</v>
      </c>
    </row>
    <row r="2439" spans="1:13">
      <c r="A2439" s="529"/>
      <c r="B2439" s="529"/>
      <c r="C2439" s="401" t="s">
        <v>619</v>
      </c>
      <c r="D2439" s="221" t="str">
        <f>VLOOKUP(C2439,Hoja2!$D$2:$N$5000,2,FALSE)</f>
        <v>Vidrios, cauchos y plásticos</v>
      </c>
      <c r="E2439" s="215">
        <f>VLOOKUP(C2439,Hoja2!$D$2:$N$5000,3,FALSE)</f>
        <v>6</v>
      </c>
      <c r="F2439" s="217">
        <f>VLOOKUP(C2439,Hoja2!$D$2:$N$5000,4,FALSE)</f>
        <v>42430</v>
      </c>
      <c r="G2439" s="217">
        <f>VLOOKUP(C2439,Hoja2!$D$2:$N$5000,5,FALSE)</f>
        <v>44256</v>
      </c>
      <c r="H2439" s="218">
        <f>VLOOKUP(C2439,Hoja2!$D$2:$N$5000,6,FALSE)</f>
        <v>0.13417899999999999</v>
      </c>
      <c r="I2439" s="218">
        <f>VLOOKUP(C2439,Hoja2!$D$2:$N$5000,7,FALSE)</f>
        <v>0.296852</v>
      </c>
      <c r="J2439" s="218">
        <f>VLOOKUP(C2439,Hoja2!$D$2:$N$5000,8,FALSE)</f>
        <v>8.2400000000000001E-2</v>
      </c>
      <c r="K2439" s="218">
        <f>VLOOKUP(C2439,Hoja2!$D$2:$N$5000,9,FALSE)</f>
        <v>4.5686999999999998E-2</v>
      </c>
      <c r="L2439" s="218">
        <f>VLOOKUP(C2439,Hoja2!$D$2:$N$5000,10,FALSE)</f>
        <v>18.693183000000001</v>
      </c>
      <c r="M2439" s="218">
        <f>VLOOKUP(C2439,Hoja2!$D$2:$N$5000,11,FALSE)</f>
        <v>19.117135999999999</v>
      </c>
    </row>
    <row r="2440" spans="1:13">
      <c r="A2440" s="529"/>
      <c r="B2440" s="529"/>
      <c r="C2440" s="401" t="s">
        <v>119</v>
      </c>
      <c r="D2440" s="221" t="str">
        <f>VLOOKUP(C2440,Hoja2!$D$2:$N$5000,2,FALSE)</f>
        <v>Vidrios, cauchos y plásticos</v>
      </c>
      <c r="E2440" s="215">
        <f>VLOOKUP(C2440,Hoja2!$D$2:$N$5000,3,FALSE)</f>
        <v>6</v>
      </c>
      <c r="F2440" s="217">
        <f>VLOOKUP(C2440,Hoja2!$D$2:$N$5000,4,FALSE)</f>
        <v>43160</v>
      </c>
      <c r="G2440" s="217">
        <f>VLOOKUP(C2440,Hoja2!$D$2:$N$5000,5,FALSE)</f>
        <v>44286</v>
      </c>
      <c r="H2440" s="218">
        <f>VLOOKUP(C2440,Hoja2!$D$2:$N$5000,6,FALSE)</f>
        <v>0.21213299999999999</v>
      </c>
      <c r="I2440" s="218">
        <f>VLOOKUP(C2440,Hoja2!$D$2:$N$5000,7,FALSE)</f>
        <v>0.76564100000000002</v>
      </c>
      <c r="J2440" s="218">
        <f>VLOOKUP(C2440,Hoja2!$D$2:$N$5000,8,FALSE)</f>
        <v>3.2528000000000001</v>
      </c>
      <c r="K2440" s="218">
        <f>VLOOKUP(C2440,Hoja2!$D$2:$N$5000,9,FALSE)</f>
        <v>3.2808519999999999</v>
      </c>
      <c r="L2440" s="218">
        <f>VLOOKUP(C2440,Hoja2!$D$2:$N$5000,10,FALSE)</f>
        <v>1903.26235</v>
      </c>
      <c r="M2440" s="218">
        <f>VLOOKUP(C2440,Hoja2!$D$2:$N$5000,11,FALSE)</f>
        <v>14.560461</v>
      </c>
    </row>
    <row r="2441" spans="1:13">
      <c r="A2441" s="529"/>
      <c r="B2441" s="529"/>
      <c r="C2441" s="401" t="s">
        <v>5623</v>
      </c>
      <c r="D2441" s="221" t="str">
        <f>VLOOKUP(C2441,Hoja2!$D$2:$N$5000,2,FALSE)</f>
        <v>Químicos</v>
      </c>
      <c r="E2441" s="215">
        <f>VLOOKUP(C2441,Hoja2!$D$2:$N$5000,3,FALSE)</f>
        <v>6</v>
      </c>
      <c r="F2441" s="217">
        <f>VLOOKUP(C2441,Hoja2!$D$2:$N$5000,4,FALSE)</f>
        <v>43709</v>
      </c>
      <c r="G2441" s="217">
        <f>VLOOKUP(C2441,Hoja2!$D$2:$N$5000,5,FALSE)</f>
        <v>45291</v>
      </c>
      <c r="H2441" s="218">
        <f>VLOOKUP(C2441,Hoja2!$D$2:$N$5000,6,FALSE)</f>
        <v>0.17979899999999999</v>
      </c>
      <c r="I2441" s="218">
        <f>VLOOKUP(C2441,Hoja2!$D$2:$N$5000,7,FALSE)</f>
        <v>0.46483200000000002</v>
      </c>
      <c r="J2441" s="218">
        <f>VLOOKUP(C2441,Hoja2!$D$2:$N$5000,8,FALSE)</f>
        <v>0.40679999999999999</v>
      </c>
      <c r="K2441" s="218">
        <f>VLOOKUP(C2441,Hoja2!$D$2:$N$5000,9,FALSE)</f>
        <v>0.289354</v>
      </c>
      <c r="L2441" s="218">
        <f>VLOOKUP(C2441,Hoja2!$D$2:$N$5000,10,FALSE)</f>
        <v>144.50842399999999</v>
      </c>
      <c r="M2441" s="218">
        <f>VLOOKUP(C2441,Hoja2!$D$2:$N$5000,11,FALSE)</f>
        <v>16.381988</v>
      </c>
    </row>
    <row r="2442" spans="1:13">
      <c r="A2442" s="529"/>
      <c r="B2442" s="529"/>
      <c r="C2442" s="401" t="s">
        <v>859</v>
      </c>
      <c r="D2442" s="221" t="str">
        <f>VLOOKUP(C2442,Hoja2!$D$2:$N$5000,2,FALSE)</f>
        <v>Otros</v>
      </c>
      <c r="E2442" s="215">
        <f>VLOOKUP(C2442,Hoja2!$D$2:$N$5000,3,FALSE)</f>
        <v>6</v>
      </c>
      <c r="F2442" s="217">
        <f>VLOOKUP(C2442,Hoja2!$D$2:$N$5000,4,FALSE)</f>
        <v>42552</v>
      </c>
      <c r="G2442" s="217">
        <f>VLOOKUP(C2442,Hoja2!$D$2:$N$5000,5,FALSE)</f>
        <v>44407</v>
      </c>
      <c r="H2442" s="218">
        <f>VLOOKUP(C2442,Hoja2!$D$2:$N$5000,6,FALSE)</f>
        <v>0.178927</v>
      </c>
      <c r="I2442" s="218">
        <f>VLOOKUP(C2442,Hoja2!$D$2:$N$5000,7,FALSE)</f>
        <v>0.54632999999999998</v>
      </c>
      <c r="J2442" s="218">
        <f>VLOOKUP(C2442,Hoja2!$D$2:$N$5000,8,FALSE)</f>
        <v>1.0748</v>
      </c>
      <c r="K2442" s="218">
        <f>VLOOKUP(C2442,Hoja2!$D$2:$N$5000,9,FALSE)</f>
        <v>0.92115800000000003</v>
      </c>
      <c r="L2442" s="218">
        <f>VLOOKUP(C2442,Hoja2!$D$2:$N$5000,10,FALSE)</f>
        <v>448.74435799999998</v>
      </c>
      <c r="M2442" s="218">
        <f>VLOOKUP(C2442,Hoja2!$D$2:$N$5000,11,FALSE)</f>
        <v>15.299719</v>
      </c>
    </row>
    <row r="2443" spans="1:13">
      <c r="A2443" s="529"/>
      <c r="B2443" s="529"/>
      <c r="C2443" s="401" t="s">
        <v>3014</v>
      </c>
      <c r="D2443" s="221" t="str">
        <f>VLOOKUP(C2443,Hoja2!$D$2:$N$5000,2,FALSE)</f>
        <v>Otros</v>
      </c>
      <c r="E2443" s="215">
        <f>VLOOKUP(C2443,Hoja2!$D$2:$N$5000,3,FALSE)</f>
        <v>6</v>
      </c>
      <c r="F2443" s="217">
        <f>VLOOKUP(C2443,Hoja2!$D$2:$N$5000,4,FALSE)</f>
        <v>43282</v>
      </c>
      <c r="G2443" s="217">
        <f>VLOOKUP(C2443,Hoja2!$D$2:$N$5000,5,FALSE)</f>
        <v>44408</v>
      </c>
      <c r="H2443" s="218">
        <f>VLOOKUP(C2443,Hoja2!$D$2:$N$5000,6,FALSE)</f>
        <v>0.17996100000000001</v>
      </c>
      <c r="I2443" s="218">
        <f>VLOOKUP(C2443,Hoja2!$D$2:$N$5000,7,FALSE)</f>
        <v>0.28140500000000002</v>
      </c>
      <c r="J2443" s="218">
        <f>VLOOKUP(C2443,Hoja2!$D$2:$N$5000,8,FALSE)</f>
        <v>0.31</v>
      </c>
      <c r="K2443" s="218">
        <f>VLOOKUP(C2443,Hoja2!$D$2:$N$5000,9,FALSE)</f>
        <v>0.19839100000000001</v>
      </c>
      <c r="L2443" s="218">
        <f>VLOOKUP(C2443,Hoja2!$D$2:$N$5000,10,FALSE)</f>
        <v>66.666810999999996</v>
      </c>
      <c r="M2443" s="218">
        <f>VLOOKUP(C2443,Hoja2!$D$2:$N$5000,11,FALSE)</f>
        <v>19.934804</v>
      </c>
    </row>
    <row r="2444" spans="1:13">
      <c r="A2444" s="529"/>
      <c r="B2444" s="529"/>
      <c r="C2444" s="401" t="s">
        <v>1287</v>
      </c>
      <c r="D2444" s="221" t="str">
        <f>VLOOKUP(C2444,Hoja2!$D$2:$N$5000,2,FALSE)</f>
        <v>Alimentos</v>
      </c>
      <c r="E2444" s="215">
        <f>VLOOKUP(C2444,Hoja2!$D$2:$N$5000,3,FALSE)</f>
        <v>6</v>
      </c>
      <c r="F2444" s="217">
        <f>VLOOKUP(C2444,Hoja2!$D$2:$N$5000,4,FALSE)</f>
        <v>42614</v>
      </c>
      <c r="G2444" s="217">
        <f>VLOOKUP(C2444,Hoja2!$D$2:$N$5000,5,FALSE)</f>
        <v>44469</v>
      </c>
      <c r="H2444" s="218">
        <f>VLOOKUP(C2444,Hoja2!$D$2:$N$5000,6,FALSE)</f>
        <v>0.198709</v>
      </c>
      <c r="I2444" s="218">
        <f>VLOOKUP(C2444,Hoja2!$D$2:$N$5000,7,FALSE)</f>
        <v>0.49823600000000001</v>
      </c>
      <c r="J2444" s="218">
        <f>VLOOKUP(C2444,Hoja2!$D$2:$N$5000,8,FALSE)</f>
        <v>0.56679999999999997</v>
      </c>
      <c r="K2444" s="218">
        <f>VLOOKUP(C2444,Hoja2!$D$2:$N$5000,9,FALSE)</f>
        <v>0.44205699999999998</v>
      </c>
      <c r="L2444" s="218">
        <f>VLOOKUP(C2444,Hoja2!$D$2:$N$5000,10,FALSE)</f>
        <v>215.814763</v>
      </c>
      <c r="M2444" s="218">
        <f>VLOOKUP(C2444,Hoja2!$D$2:$N$5000,11,FALSE)</f>
        <v>14.374404</v>
      </c>
    </row>
    <row r="2445" spans="1:13">
      <c r="A2445" s="529"/>
      <c r="B2445" s="529"/>
      <c r="C2445" s="401" t="s">
        <v>111</v>
      </c>
      <c r="D2445" s="221" t="str">
        <f>VLOOKUP(C2445,Hoja2!$D$2:$N$5000,2,FALSE)</f>
        <v>Fundición</v>
      </c>
      <c r="E2445" s="215">
        <f>VLOOKUP(C2445,Hoja2!$D$2:$N$5000,3,FALSE)</f>
        <v>6</v>
      </c>
      <c r="F2445" s="217">
        <f>VLOOKUP(C2445,Hoja2!$D$2:$N$5000,4,FALSE)</f>
        <v>42522</v>
      </c>
      <c r="G2445" s="217">
        <f>VLOOKUP(C2445,Hoja2!$D$2:$N$5000,5,FALSE)</f>
        <v>44377</v>
      </c>
      <c r="H2445" s="218">
        <f>VLOOKUP(C2445,Hoja2!$D$2:$N$5000,6,FALSE)</f>
        <v>6.9786000000000001E-2</v>
      </c>
      <c r="I2445" s="218">
        <f>VLOOKUP(C2445,Hoja2!$D$2:$N$5000,7,FALSE)</f>
        <v>9.7323999999999994E-2</v>
      </c>
      <c r="J2445" s="218">
        <f>VLOOKUP(C2445,Hoja2!$D$2:$N$5000,8,FALSE)</f>
        <v>3.452</v>
      </c>
      <c r="K2445" s="218">
        <f>VLOOKUP(C2445,Hoja2!$D$2:$N$5000,9,FALSE)</f>
        <v>0.32769900000000002</v>
      </c>
      <c r="L2445" s="218">
        <f>VLOOKUP(C2445,Hoja2!$D$2:$N$5000,10,FALSE)</f>
        <v>254.15566699999999</v>
      </c>
      <c r="M2445" s="218">
        <f>VLOOKUP(C2445,Hoja2!$D$2:$N$5000,11,FALSE)</f>
        <v>11.268007000000001</v>
      </c>
    </row>
    <row r="2446" spans="1:13">
      <c r="A2446" s="529"/>
      <c r="B2446" s="529"/>
      <c r="C2446" s="401" t="s">
        <v>738</v>
      </c>
      <c r="D2446" s="221" t="str">
        <f>VLOOKUP(C2446,Hoja2!$D$2:$N$5000,2,FALSE)</f>
        <v>Alimentos</v>
      </c>
      <c r="E2446" s="215">
        <f>VLOOKUP(C2446,Hoja2!$D$2:$N$5000,3,FALSE)</f>
        <v>6</v>
      </c>
      <c r="F2446" s="217">
        <f>VLOOKUP(C2446,Hoja2!$D$2:$N$5000,4,FALSE)</f>
        <v>42461</v>
      </c>
      <c r="G2446" s="217">
        <f>VLOOKUP(C2446,Hoja2!$D$2:$N$5000,5,FALSE)</f>
        <v>45930</v>
      </c>
      <c r="H2446" s="218">
        <f>VLOOKUP(C2446,Hoja2!$D$2:$N$5000,6,FALSE)</f>
        <v>0.20710999999999999</v>
      </c>
      <c r="I2446" s="218">
        <f>VLOOKUP(C2446,Hoja2!$D$2:$N$5000,7,FALSE)</f>
        <v>0.64886999999999995</v>
      </c>
      <c r="J2446" s="218">
        <f>VLOOKUP(C2446,Hoja2!$D$2:$N$5000,8,FALSE)</f>
        <v>2.2103999999999999</v>
      </c>
      <c r="K2446" s="218">
        <f>VLOOKUP(C2446,Hoja2!$D$2:$N$5000,9,FALSE)</f>
        <v>2.230864</v>
      </c>
      <c r="L2446" s="218">
        <f>VLOOKUP(C2446,Hoja2!$D$2:$N$5000,10,FALSE)</f>
        <v>1096.0862380000001</v>
      </c>
      <c r="M2446" s="218">
        <f>VLOOKUP(C2446,Hoja2!$D$2:$N$5000,11,FALSE)</f>
        <v>15.715764999999999</v>
      </c>
    </row>
    <row r="2447" spans="1:13">
      <c r="A2447" s="529"/>
      <c r="B2447" s="529"/>
      <c r="C2447" s="401" t="s">
        <v>6835</v>
      </c>
      <c r="D2447" s="221" t="str">
        <f>VLOOKUP(C2447,Hoja2!$D$2:$N$5000,2,FALSE)</f>
        <v>Vidrios, cauchos y plásticos</v>
      </c>
      <c r="E2447" s="215">
        <f>VLOOKUP(C2447,Hoja2!$D$2:$N$5000,3,FALSE)</f>
        <v>7</v>
      </c>
      <c r="F2447" s="217">
        <f>VLOOKUP(C2447,Hoja2!$D$2:$N$5000,4,FALSE)</f>
        <v>44197</v>
      </c>
      <c r="G2447" s="217">
        <f>VLOOKUP(C2447,Hoja2!$D$2:$N$5000,5,FALSE)</f>
        <v>46022</v>
      </c>
      <c r="H2447" s="218">
        <f>VLOOKUP(C2447,Hoja2!$D$2:$N$5000,6,FALSE)</f>
        <v>0.13317599999999999</v>
      </c>
      <c r="I2447" s="218">
        <f>VLOOKUP(C2447,Hoja2!$D$2:$N$5000,7,FALSE)</f>
        <v>0.78828299999999996</v>
      </c>
      <c r="J2447" s="218">
        <f>VLOOKUP(C2447,Hoja2!$D$2:$N$5000,8,FALSE)</f>
        <v>7.8986004000000003</v>
      </c>
      <c r="K2447" s="218">
        <f>VLOOKUP(C2447,Hoja2!$D$2:$N$5000,9,FALSE)</f>
        <v>7.8167489999999997</v>
      </c>
      <c r="L2447" s="218">
        <f>VLOOKUP(C2447,Hoja2!$D$2:$N$5000,10,FALSE)</f>
        <v>4772.8093280000003</v>
      </c>
      <c r="M2447" s="218">
        <f>VLOOKUP(C2447,Hoja2!$D$2:$N$5000,11,FALSE)</f>
        <v>12.475600999999999</v>
      </c>
    </row>
    <row r="2448" spans="1:13">
      <c r="A2448" s="529"/>
      <c r="B2448" s="529"/>
      <c r="C2448" s="401" t="s">
        <v>5621</v>
      </c>
      <c r="D2448" s="221" t="str">
        <f>VLOOKUP(C2448,Hoja2!$D$2:$N$5000,2,FALSE)</f>
        <v>Otros</v>
      </c>
      <c r="E2448" s="215">
        <f>VLOOKUP(C2448,Hoja2!$D$2:$N$5000,3,FALSE)</f>
        <v>6</v>
      </c>
      <c r="F2448" s="217">
        <f>VLOOKUP(C2448,Hoja2!$D$2:$N$5000,4,FALSE)</f>
        <v>43709</v>
      </c>
      <c r="G2448" s="217">
        <f>VLOOKUP(C2448,Hoja2!$D$2:$N$5000,5,FALSE)</f>
        <v>45291</v>
      </c>
      <c r="H2448" s="218">
        <f>VLOOKUP(C2448,Hoja2!$D$2:$N$5000,6,FALSE)</f>
        <v>0.173818</v>
      </c>
      <c r="I2448" s="218">
        <f>VLOOKUP(C2448,Hoja2!$D$2:$N$5000,7,FALSE)</f>
        <v>0.50428499999999998</v>
      </c>
      <c r="J2448" s="218">
        <f>VLOOKUP(C2448,Hoja2!$D$2:$N$5000,8,FALSE)</f>
        <v>0.14799999999999999</v>
      </c>
      <c r="K2448" s="218">
        <f>VLOOKUP(C2448,Hoja2!$D$2:$N$5000,9,FALSE)</f>
        <v>0.12348000000000001</v>
      </c>
      <c r="L2448" s="218">
        <f>VLOOKUP(C2448,Hoja2!$D$2:$N$5000,10,FALSE)</f>
        <v>57.036667999999999</v>
      </c>
      <c r="M2448" s="218">
        <f>VLOOKUP(C2448,Hoja2!$D$2:$N$5000,11,FALSE)</f>
        <v>17.960508000000001</v>
      </c>
    </row>
    <row r="2449" spans="1:13">
      <c r="A2449" s="529"/>
      <c r="B2449" s="529"/>
      <c r="C2449" s="401" t="s">
        <v>84</v>
      </c>
      <c r="D2449" s="221" t="str">
        <f>VLOOKUP(C2449,Hoja2!$D$2:$N$5000,2,FALSE)</f>
        <v>Vidrios, cauchos y plásticos</v>
      </c>
      <c r="E2449" s="215">
        <f>VLOOKUP(C2449,Hoja2!$D$2:$N$5000,3,FALSE)</f>
        <v>6</v>
      </c>
      <c r="F2449" s="217">
        <f>VLOOKUP(C2449,Hoja2!$D$2:$N$5000,4,FALSE)</f>
        <v>42583</v>
      </c>
      <c r="G2449" s="217">
        <f>VLOOKUP(C2449,Hoja2!$D$2:$N$5000,5,FALSE)</f>
        <v>44439</v>
      </c>
      <c r="H2449" s="218">
        <f>VLOOKUP(C2449,Hoja2!$D$2:$N$5000,6,FALSE)</f>
        <v>0.19693099999999999</v>
      </c>
      <c r="I2449" s="218">
        <f>VLOOKUP(C2449,Hoja2!$D$2:$N$5000,7,FALSE)</f>
        <v>0.64727000000000001</v>
      </c>
      <c r="J2449" s="218">
        <f>VLOOKUP(C2449,Hoja2!$D$2:$N$5000,8,FALSE)</f>
        <v>3.5236000000000001</v>
      </c>
      <c r="K2449" s="218">
        <f>VLOOKUP(C2449,Hoja2!$D$2:$N$5000,9,FALSE)</f>
        <v>3.1326770000000002</v>
      </c>
      <c r="L2449" s="218">
        <f>VLOOKUP(C2449,Hoja2!$D$2:$N$5000,10,FALSE)</f>
        <v>1742.963426</v>
      </c>
      <c r="M2449" s="218">
        <f>VLOOKUP(C2449,Hoja2!$D$2:$N$5000,11,FALSE)</f>
        <v>12.282501</v>
      </c>
    </row>
    <row r="2450" spans="1:13">
      <c r="A2450" s="529"/>
      <c r="B2450" s="529"/>
      <c r="C2450" s="401" t="s">
        <v>769</v>
      </c>
      <c r="D2450" s="221" t="str">
        <f>VLOOKUP(C2450,Hoja2!$D$2:$N$5000,2,FALSE)</f>
        <v>Otros</v>
      </c>
      <c r="E2450" s="215">
        <f>VLOOKUP(C2450,Hoja2!$D$2:$N$5000,3,FALSE)</f>
        <v>6</v>
      </c>
      <c r="F2450" s="217">
        <f>VLOOKUP(C2450,Hoja2!$D$2:$N$5000,4,FALSE)</f>
        <v>42491</v>
      </c>
      <c r="G2450" s="217">
        <f>VLOOKUP(C2450,Hoja2!$D$2:$N$5000,5,FALSE)</f>
        <v>44346</v>
      </c>
      <c r="H2450" s="218">
        <f>VLOOKUP(C2450,Hoja2!$D$2:$N$5000,6,FALSE)</f>
        <v>0.15682599999999999</v>
      </c>
      <c r="I2450" s="218">
        <f>VLOOKUP(C2450,Hoja2!$D$2:$N$5000,7,FALSE)</f>
        <v>0.26941799999999999</v>
      </c>
      <c r="J2450" s="218">
        <f>VLOOKUP(C2450,Hoja2!$D$2:$N$5000,8,FALSE)</f>
        <v>0.3624</v>
      </c>
      <c r="K2450" s="218">
        <f>VLOOKUP(C2450,Hoja2!$D$2:$N$5000,9,FALSE)</f>
        <v>0.30787599999999998</v>
      </c>
      <c r="L2450" s="218">
        <f>VLOOKUP(C2450,Hoja2!$D$2:$N$5000,10,FALSE)</f>
        <v>74.615781999999996</v>
      </c>
      <c r="M2450" s="218">
        <f>VLOOKUP(C2450,Hoja2!$D$2:$N$5000,11,FALSE)</f>
        <v>19.713622000000001</v>
      </c>
    </row>
    <row r="2451" spans="1:13">
      <c r="A2451" s="529"/>
      <c r="B2451" s="529"/>
      <c r="C2451" s="401" t="s">
        <v>1060</v>
      </c>
      <c r="D2451" s="221" t="str">
        <f>VLOOKUP(C2451,Hoja2!$D$2:$N$5000,2,FALSE)</f>
        <v>Otros</v>
      </c>
      <c r="E2451" s="215">
        <f>VLOOKUP(C2451,Hoja2!$D$2:$N$5000,3,FALSE)</f>
        <v>6</v>
      </c>
      <c r="F2451" s="217">
        <f>VLOOKUP(C2451,Hoja2!$D$2:$N$5000,4,FALSE)</f>
        <v>42583</v>
      </c>
      <c r="G2451" s="217">
        <f>VLOOKUP(C2451,Hoja2!$D$2:$N$5000,5,FALSE)</f>
        <v>45747</v>
      </c>
      <c r="H2451" s="218">
        <f>VLOOKUP(C2451,Hoja2!$D$2:$N$5000,6,FALSE)</f>
        <v>0.20135600000000001</v>
      </c>
      <c r="I2451" s="218">
        <f>VLOOKUP(C2451,Hoja2!$D$2:$N$5000,7,FALSE)</f>
        <v>0.75955899999999998</v>
      </c>
      <c r="J2451" s="218">
        <f>VLOOKUP(C2451,Hoja2!$D$2:$N$5000,8,FALSE)</f>
        <v>2.7056</v>
      </c>
      <c r="K2451" s="218">
        <f>VLOOKUP(C2451,Hoja2!$D$2:$N$5000,9,FALSE)</f>
        <v>2.6050070000000001</v>
      </c>
      <c r="L2451" s="218">
        <f>VLOOKUP(C2451,Hoja2!$D$2:$N$5000,10,FALSE)</f>
        <v>1570.5116270000001</v>
      </c>
      <c r="M2451" s="218">
        <f>VLOOKUP(C2451,Hoja2!$D$2:$N$5000,11,FALSE)</f>
        <v>15.818737</v>
      </c>
    </row>
    <row r="2452" spans="1:13">
      <c r="A2452" s="529"/>
      <c r="B2452" s="529"/>
      <c r="C2452" s="401" t="s">
        <v>113</v>
      </c>
      <c r="D2452" s="221" t="str">
        <f>VLOOKUP(C2452,Hoja2!$D$2:$N$5000,2,FALSE)</f>
        <v>Fundición</v>
      </c>
      <c r="E2452" s="215">
        <f>VLOOKUP(C2452,Hoja2!$D$2:$N$5000,3,FALSE)</f>
        <v>6</v>
      </c>
      <c r="F2452" s="217">
        <f>VLOOKUP(C2452,Hoja2!$D$2:$N$5000,4,FALSE)</f>
        <v>42370</v>
      </c>
      <c r="G2452" s="217">
        <f>VLOOKUP(C2452,Hoja2!$D$2:$N$5000,5,FALSE)</f>
        <v>43861</v>
      </c>
      <c r="H2452" s="218">
        <f>VLOOKUP(C2452,Hoja2!$D$2:$N$5000,6,FALSE)</f>
        <v>7.1529999999999996E-2</v>
      </c>
      <c r="I2452" s="218">
        <f>VLOOKUP(C2452,Hoja2!$D$2:$N$5000,7,FALSE)</f>
        <v>0.33192199999999999</v>
      </c>
      <c r="J2452" s="218">
        <f>VLOOKUP(C2452,Hoja2!$D$2:$N$5000,8,FALSE)</f>
        <v>1.9643999999999999</v>
      </c>
      <c r="K2452" s="218">
        <f>VLOOKUP(C2452,Hoja2!$D$2:$N$5000,9,FALSE)</f>
        <v>0.33709899999999998</v>
      </c>
      <c r="L2452" s="218">
        <f>VLOOKUP(C2452,Hoja2!$D$2:$N$5000,10,FALSE)</f>
        <v>498.29089299999998</v>
      </c>
      <c r="M2452" s="218">
        <f>VLOOKUP(C2452,Hoja2!$D$2:$N$5000,11,FALSE)</f>
        <v>11.903501</v>
      </c>
    </row>
    <row r="2453" spans="1:13">
      <c r="A2453" s="529"/>
      <c r="B2453" s="529"/>
      <c r="C2453" s="401" t="s">
        <v>841</v>
      </c>
      <c r="D2453" s="221" t="str">
        <f>VLOOKUP(C2453,Hoja2!$D$2:$N$5000,2,FALSE)</f>
        <v>Fundición</v>
      </c>
      <c r="E2453" s="215">
        <f>VLOOKUP(C2453,Hoja2!$D$2:$N$5000,3,FALSE)</f>
        <v>6</v>
      </c>
      <c r="F2453" s="217">
        <f>VLOOKUP(C2453,Hoja2!$D$2:$N$5000,4,FALSE)</f>
        <v>42522</v>
      </c>
      <c r="G2453" s="217">
        <f>VLOOKUP(C2453,Hoja2!$D$2:$N$5000,5,FALSE)</f>
        <v>44377</v>
      </c>
      <c r="H2453" s="218">
        <f>VLOOKUP(C2453,Hoja2!$D$2:$N$5000,6,FALSE)</f>
        <v>0.21306</v>
      </c>
      <c r="I2453" s="218">
        <f>VLOOKUP(C2453,Hoja2!$D$2:$N$5000,7,FALSE)</f>
        <v>0.87609099999999995</v>
      </c>
      <c r="J2453" s="218">
        <f>VLOOKUP(C2453,Hoja2!$D$2:$N$5000,8,FALSE)</f>
        <v>0.87839999999999996</v>
      </c>
      <c r="K2453" s="218">
        <f>VLOOKUP(C2453,Hoja2!$D$2:$N$5000,9,FALSE)</f>
        <v>0.90386999999999995</v>
      </c>
      <c r="L2453" s="218">
        <f>VLOOKUP(C2453,Hoja2!$D$2:$N$5000,10,FALSE)</f>
        <v>588.10870799999998</v>
      </c>
      <c r="M2453" s="218">
        <f>VLOOKUP(C2453,Hoja2!$D$2:$N$5000,11,FALSE)</f>
        <v>12.135562999999999</v>
      </c>
    </row>
    <row r="2454" spans="1:13">
      <c r="A2454" s="529"/>
      <c r="B2454" s="529"/>
      <c r="C2454" s="401" t="s">
        <v>4889</v>
      </c>
      <c r="D2454" s="221" t="str">
        <f>VLOOKUP(C2454,Hoja2!$D$2:$N$5000,2,FALSE)</f>
        <v>Comercio</v>
      </c>
      <c r="E2454" s="215">
        <f>VLOOKUP(C2454,Hoja2!$D$2:$N$5000,3,FALSE)</f>
        <v>6</v>
      </c>
      <c r="F2454" s="217">
        <f>VLOOKUP(C2454,Hoja2!$D$2:$N$5000,4,FALSE)</f>
        <v>43647</v>
      </c>
      <c r="G2454" s="217">
        <f>VLOOKUP(C2454,Hoja2!$D$2:$N$5000,5,FALSE)</f>
        <v>45138</v>
      </c>
      <c r="H2454" s="218">
        <f>VLOOKUP(C2454,Hoja2!$D$2:$N$5000,6,FALSE)</f>
        <v>0.237566</v>
      </c>
      <c r="I2454" s="218">
        <f>VLOOKUP(C2454,Hoja2!$D$2:$N$5000,7,FALSE)</f>
        <v>0.36349300000000001</v>
      </c>
      <c r="J2454" s="218">
        <f>VLOOKUP(C2454,Hoja2!$D$2:$N$5000,8,FALSE)</f>
        <v>0.15479999999999999</v>
      </c>
      <c r="K2454" s="218">
        <f>VLOOKUP(C2454,Hoja2!$D$2:$N$5000,9,FALSE)</f>
        <v>0.15928899999999999</v>
      </c>
      <c r="L2454" s="218">
        <f>VLOOKUP(C2454,Hoja2!$D$2:$N$5000,10,FALSE)</f>
        <v>43.001502000000002</v>
      </c>
      <c r="M2454" s="218">
        <f>VLOOKUP(C2454,Hoja2!$D$2:$N$5000,11,FALSE)</f>
        <v>21.508403000000001</v>
      </c>
    </row>
    <row r="2455" spans="1:13">
      <c r="A2455" s="529"/>
      <c r="B2455" s="529"/>
      <c r="C2455" s="401" t="s">
        <v>4891</v>
      </c>
      <c r="D2455" s="221" t="str">
        <f>VLOOKUP(C2455,Hoja2!$D$2:$N$5000,2,FALSE)</f>
        <v>Comercio</v>
      </c>
      <c r="E2455" s="215">
        <f>VLOOKUP(C2455,Hoja2!$D$2:$N$5000,3,FALSE)</f>
        <v>6</v>
      </c>
      <c r="F2455" s="217">
        <f>VLOOKUP(C2455,Hoja2!$D$2:$N$5000,4,FALSE)</f>
        <v>43647</v>
      </c>
      <c r="G2455" s="217">
        <f>VLOOKUP(C2455,Hoja2!$D$2:$N$5000,5,FALSE)</f>
        <v>45138</v>
      </c>
      <c r="H2455" s="218">
        <f>VLOOKUP(C2455,Hoja2!$D$2:$N$5000,6,FALSE)</f>
        <v>0.21637700000000001</v>
      </c>
      <c r="I2455" s="218">
        <f>VLOOKUP(C2455,Hoja2!$D$2:$N$5000,7,FALSE)</f>
        <v>0.34353400000000001</v>
      </c>
      <c r="J2455" s="218">
        <f>VLOOKUP(C2455,Hoja2!$D$2:$N$5000,8,FALSE)</f>
        <v>0.30599999999999999</v>
      </c>
      <c r="K2455" s="218">
        <f>VLOOKUP(C2455,Hoja2!$D$2:$N$5000,9,FALSE)</f>
        <v>0.26630399999999999</v>
      </c>
      <c r="L2455" s="218">
        <f>VLOOKUP(C2455,Hoja2!$D$2:$N$5000,10,FALSE)</f>
        <v>80.335584999999995</v>
      </c>
      <c r="M2455" s="218">
        <f>VLOOKUP(C2455,Hoja2!$D$2:$N$5000,11,FALSE)</f>
        <v>20.615760999999999</v>
      </c>
    </row>
    <row r="2456" spans="1:13">
      <c r="A2456" s="529"/>
      <c r="B2456" s="529"/>
      <c r="C2456" s="401" t="s">
        <v>2001</v>
      </c>
      <c r="D2456" s="221" t="str">
        <f>VLOOKUP(C2456,Hoja2!$D$2:$N$5000,2,FALSE)</f>
        <v>Otros</v>
      </c>
      <c r="E2456" s="215">
        <f>VLOOKUP(C2456,Hoja2!$D$2:$N$5000,3,FALSE)</f>
        <v>6</v>
      </c>
      <c r="F2456" s="217">
        <f>VLOOKUP(C2456,Hoja2!$D$2:$N$5000,4,FALSE)</f>
        <v>42856</v>
      </c>
      <c r="G2456" s="217">
        <f>VLOOKUP(C2456,Hoja2!$D$2:$N$5000,5,FALSE)</f>
        <v>44347</v>
      </c>
      <c r="H2456" s="218">
        <f>VLOOKUP(C2456,Hoja2!$D$2:$N$5000,6,FALSE)</f>
        <v>2.8969999999999999E-2</v>
      </c>
      <c r="I2456" s="218">
        <f>VLOOKUP(C2456,Hoja2!$D$2:$N$5000,7,FALSE)</f>
        <v>0.618618</v>
      </c>
      <c r="J2456" s="218">
        <f>VLOOKUP(C2456,Hoja2!$D$2:$N$5000,8,FALSE)</f>
        <v>0.41199999999999998</v>
      </c>
      <c r="K2456" s="218">
        <f>VLOOKUP(C2456,Hoja2!$D$2:$N$5000,9,FALSE)</f>
        <v>4.1880000000000001E-2</v>
      </c>
      <c r="L2456" s="218">
        <f>VLOOKUP(C2456,Hoja2!$D$2:$N$5000,10,FALSE)</f>
        <v>194.776239</v>
      </c>
      <c r="M2456" s="218">
        <f>VLOOKUP(C2456,Hoja2!$D$2:$N$5000,11,FALSE)</f>
        <v>10.579945</v>
      </c>
    </row>
    <row r="2457" spans="1:13">
      <c r="A2457" s="529"/>
      <c r="B2457" s="529"/>
      <c r="C2457" s="401" t="s">
        <v>5822</v>
      </c>
      <c r="D2457" s="221" t="str">
        <f>VLOOKUP(C2457,Hoja2!$D$2:$N$5000,2,FALSE)</f>
        <v>Otros</v>
      </c>
      <c r="E2457" s="215">
        <f>VLOOKUP(C2457,Hoja2!$D$2:$N$5000,3,FALSE)</f>
        <v>6</v>
      </c>
      <c r="F2457" s="217">
        <f>VLOOKUP(C2457,Hoja2!$D$2:$N$5000,4,FALSE)</f>
        <v>43770</v>
      </c>
      <c r="G2457" s="217">
        <f>VLOOKUP(C2457,Hoja2!$D$2:$N$5000,5,FALSE)</f>
        <v>45230</v>
      </c>
      <c r="H2457" s="218">
        <f>VLOOKUP(C2457,Hoja2!$D$2:$N$5000,6,FALSE)</f>
        <v>0.163554</v>
      </c>
      <c r="I2457" s="218">
        <f>VLOOKUP(C2457,Hoja2!$D$2:$N$5000,7,FALSE)</f>
        <v>0.386299</v>
      </c>
      <c r="J2457" s="218">
        <f>VLOOKUP(C2457,Hoja2!$D$2:$N$5000,8,FALSE)</f>
        <v>0.27600000000000002</v>
      </c>
      <c r="K2457" s="218">
        <f>VLOOKUP(C2457,Hoja2!$D$2:$N$5000,9,FALSE)</f>
        <v>0.15146799999999999</v>
      </c>
      <c r="L2457" s="218">
        <f>VLOOKUP(C2457,Hoja2!$D$2:$N$5000,10,FALSE)</f>
        <v>81.479545999999999</v>
      </c>
      <c r="M2457" s="218">
        <f>VLOOKUP(C2457,Hoja2!$D$2:$N$5000,11,FALSE)</f>
        <v>16.599777</v>
      </c>
    </row>
    <row r="2458" spans="1:13">
      <c r="A2458" s="529"/>
      <c r="B2458" s="529"/>
      <c r="C2458" s="401" t="s">
        <v>80</v>
      </c>
      <c r="D2458" s="221" t="str">
        <f>VLOOKUP(C2458,Hoja2!$D$2:$N$5000,2,FALSE)</f>
        <v>Minería</v>
      </c>
      <c r="E2458" s="215">
        <f>VLOOKUP(C2458,Hoja2!$D$2:$N$5000,3,FALSE)</f>
        <v>6</v>
      </c>
      <c r="F2458" s="217">
        <f>VLOOKUP(C2458,Hoja2!$D$2:$N$5000,4,FALSE)</f>
        <v>42522</v>
      </c>
      <c r="G2458" s="217">
        <f>VLOOKUP(C2458,Hoja2!$D$2:$N$5000,5,FALSE)</f>
        <v>47361</v>
      </c>
      <c r="H2458" s="218">
        <f>VLOOKUP(C2458,Hoja2!$D$2:$N$5000,6,FALSE)</f>
        <v>0.17074800000000001</v>
      </c>
      <c r="I2458" s="218">
        <f>VLOOKUP(C2458,Hoja2!$D$2:$N$5000,7,FALSE)</f>
        <v>0.61265400000000003</v>
      </c>
      <c r="J2458" s="218">
        <f>VLOOKUP(C2458,Hoja2!$D$2:$N$5000,8,FALSE)</f>
        <v>5.0004</v>
      </c>
      <c r="K2458" s="218">
        <f>VLOOKUP(C2458,Hoja2!$D$2:$N$5000,9,FALSE)</f>
        <v>3.7521330000000002</v>
      </c>
      <c r="L2458" s="218">
        <f>VLOOKUP(C2458,Hoja2!$D$2:$N$5000,10,FALSE)</f>
        <v>2341.1893610000002</v>
      </c>
      <c r="M2458" s="218">
        <f>VLOOKUP(C2458,Hoja2!$D$2:$N$5000,11,FALSE)</f>
        <v>13.084025</v>
      </c>
    </row>
    <row r="2459" spans="1:13">
      <c r="A2459" s="529"/>
      <c r="B2459" s="529"/>
      <c r="C2459" s="401" t="s">
        <v>765</v>
      </c>
      <c r="D2459" s="221" t="str">
        <f>VLOOKUP(C2459,Hoja2!$D$2:$N$5000,2,FALSE)</f>
        <v>Vidrios, cauchos y plásticos</v>
      </c>
      <c r="E2459" s="215">
        <f>VLOOKUP(C2459,Hoja2!$D$2:$N$5000,3,FALSE)</f>
        <v>6</v>
      </c>
      <c r="F2459" s="217">
        <f>VLOOKUP(C2459,Hoja2!$D$2:$N$5000,4,FALSE)</f>
        <v>42491</v>
      </c>
      <c r="G2459" s="217">
        <f>VLOOKUP(C2459,Hoja2!$D$2:$N$5000,5,FALSE)</f>
        <v>43981</v>
      </c>
      <c r="H2459" s="218">
        <f>VLOOKUP(C2459,Hoja2!$D$2:$N$5000,6,FALSE)</f>
        <v>0.20325399999999999</v>
      </c>
      <c r="I2459" s="218">
        <f>VLOOKUP(C2459,Hoja2!$D$2:$N$5000,7,FALSE)</f>
        <v>0.67069599999999996</v>
      </c>
      <c r="J2459" s="218">
        <f>VLOOKUP(C2459,Hoja2!$D$2:$N$5000,8,FALSE)</f>
        <v>0.93720000000000003</v>
      </c>
      <c r="K2459" s="218">
        <f>VLOOKUP(C2459,Hoja2!$D$2:$N$5000,9,FALSE)</f>
        <v>0.90140100000000001</v>
      </c>
      <c r="L2459" s="218">
        <f>VLOOKUP(C2459,Hoja2!$D$2:$N$5000,10,FALSE)</f>
        <v>480.36798499999998</v>
      </c>
      <c r="M2459" s="218">
        <f>VLOOKUP(C2459,Hoja2!$D$2:$N$5000,11,FALSE)</f>
        <v>14.688090000000001</v>
      </c>
    </row>
    <row r="2460" spans="1:13">
      <c r="A2460" s="529"/>
      <c r="B2460" s="529"/>
      <c r="C2460" s="401" t="s">
        <v>1309</v>
      </c>
      <c r="D2460" s="221" t="str">
        <f>VLOOKUP(C2460,Hoja2!$D$2:$N$5000,2,FALSE)</f>
        <v>Transporte</v>
      </c>
      <c r="E2460" s="215">
        <f>VLOOKUP(C2460,Hoja2!$D$2:$N$5000,3,FALSE)</f>
        <v>6</v>
      </c>
      <c r="F2460" s="217">
        <f>VLOOKUP(C2460,Hoja2!$D$2:$N$5000,4,FALSE)</f>
        <v>42614</v>
      </c>
      <c r="G2460" s="217">
        <f>VLOOKUP(C2460,Hoja2!$D$2:$N$5000,5,FALSE)</f>
        <v>44469</v>
      </c>
      <c r="H2460" s="218">
        <f>VLOOKUP(C2460,Hoja2!$D$2:$N$5000,6,FALSE)</f>
        <v>0.13329299999999999</v>
      </c>
      <c r="I2460" s="218">
        <f>VLOOKUP(C2460,Hoja2!$D$2:$N$5000,7,FALSE)</f>
        <v>0.66684399999999999</v>
      </c>
      <c r="J2460" s="218">
        <f>VLOOKUP(C2460,Hoja2!$D$2:$N$5000,8,FALSE)</f>
        <v>2.4224000000000001</v>
      </c>
      <c r="K2460" s="218">
        <f>VLOOKUP(C2460,Hoja2!$D$2:$N$5000,9,FALSE)</f>
        <v>1.3969659999999999</v>
      </c>
      <c r="L2460" s="218">
        <f>VLOOKUP(C2460,Hoja2!$D$2:$N$5000,10,FALSE)</f>
        <v>1234.485459</v>
      </c>
      <c r="M2460" s="218">
        <f>VLOOKUP(C2460,Hoja2!$D$2:$N$5000,11,FALSE)</f>
        <v>11.320157</v>
      </c>
    </row>
    <row r="2461" spans="1:13">
      <c r="A2461" s="529"/>
      <c r="B2461" s="529"/>
      <c r="C2461" s="401" t="s">
        <v>106</v>
      </c>
      <c r="D2461" s="221" t="str">
        <f>VLOOKUP(C2461,Hoja2!$D$2:$N$5000,2,FALSE)</f>
        <v>Cementos</v>
      </c>
      <c r="E2461" s="215">
        <f>VLOOKUP(C2461,Hoja2!$D$2:$N$5000,3,FALSE)</f>
        <v>6</v>
      </c>
      <c r="F2461" s="217">
        <f>VLOOKUP(C2461,Hoja2!$D$2:$N$5000,4,FALSE)</f>
        <v>42370</v>
      </c>
      <c r="G2461" s="217">
        <f>VLOOKUP(C2461,Hoja2!$D$2:$N$5000,5,FALSE)</f>
        <v>43861</v>
      </c>
      <c r="H2461" s="218">
        <f>VLOOKUP(C2461,Hoja2!$D$2:$N$5000,6,FALSE)</f>
        <v>0.216861</v>
      </c>
      <c r="I2461" s="218">
        <f>VLOOKUP(C2461,Hoja2!$D$2:$N$5000,7,FALSE)</f>
        <v>0.60489800000000005</v>
      </c>
      <c r="J2461" s="218">
        <f>VLOOKUP(C2461,Hoja2!$D$2:$N$5000,8,FALSE)</f>
        <v>2.7056</v>
      </c>
      <c r="K2461" s="218">
        <f>VLOOKUP(C2461,Hoja2!$D$2:$N$5000,9,FALSE)</f>
        <v>2.7840530000000001</v>
      </c>
      <c r="L2461" s="218">
        <f>VLOOKUP(C2461,Hoja2!$D$2:$N$5000,10,FALSE)</f>
        <v>1250.724729</v>
      </c>
      <c r="M2461" s="218">
        <f>VLOOKUP(C2461,Hoja2!$D$2:$N$5000,11,FALSE)</f>
        <v>13.376237</v>
      </c>
    </row>
    <row r="2462" spans="1:13">
      <c r="A2462" s="529"/>
      <c r="B2462" s="529"/>
      <c r="C2462" s="401" t="s">
        <v>2652</v>
      </c>
      <c r="D2462" s="221" t="str">
        <f>VLOOKUP(C2462,Hoja2!$D$2:$N$5000,2,FALSE)</f>
        <v>Comercio</v>
      </c>
      <c r="E2462" s="215">
        <f>VLOOKUP(C2462,Hoja2!$D$2:$N$5000,3,FALSE)</f>
        <v>6</v>
      </c>
      <c r="F2462" s="217">
        <f>VLOOKUP(C2462,Hoja2!$D$2:$N$5000,4,FALSE)</f>
        <v>43101</v>
      </c>
      <c r="G2462" s="217">
        <f>VLOOKUP(C2462,Hoja2!$D$2:$N$5000,5,FALSE)</f>
        <v>44227</v>
      </c>
      <c r="H2462" s="218">
        <f>VLOOKUP(C2462,Hoja2!$D$2:$N$5000,6,FALSE)</f>
        <v>0.203484</v>
      </c>
      <c r="I2462" s="218">
        <f>VLOOKUP(C2462,Hoja2!$D$2:$N$5000,7,FALSE)</f>
        <v>0.66671800000000003</v>
      </c>
      <c r="J2462" s="218">
        <f>VLOOKUP(C2462,Hoja2!$D$2:$N$5000,8,FALSE)</f>
        <v>7.0400000000000004E-2</v>
      </c>
      <c r="K2462" s="218">
        <f>VLOOKUP(C2462,Hoja2!$D$2:$N$5000,9,FALSE)</f>
        <v>6.2562999999999994E-2</v>
      </c>
      <c r="L2462" s="218">
        <f>VLOOKUP(C2462,Hoja2!$D$2:$N$5000,10,FALSE)</f>
        <v>35.869954</v>
      </c>
      <c r="M2462" s="218">
        <f>VLOOKUP(C2462,Hoja2!$D$2:$N$5000,11,FALSE)</f>
        <v>15.41268</v>
      </c>
    </row>
    <row r="2463" spans="1:13">
      <c r="A2463" s="529"/>
      <c r="B2463" s="529"/>
      <c r="C2463" s="401" t="s">
        <v>3290</v>
      </c>
      <c r="D2463" s="221" t="str">
        <f>VLOOKUP(C2463,Hoja2!$D$2:$N$5000,2,FALSE)</f>
        <v>Bancos y financieras</v>
      </c>
      <c r="E2463" s="215">
        <f>VLOOKUP(C2463,Hoja2!$D$2:$N$5000,3,FALSE)</f>
        <v>6</v>
      </c>
      <c r="F2463" s="217">
        <f>VLOOKUP(C2463,Hoja2!$D$2:$N$5000,4,FALSE)</f>
        <v>43374</v>
      </c>
      <c r="G2463" s="217">
        <f>VLOOKUP(C2463,Hoja2!$D$2:$N$5000,5,FALSE)</f>
        <v>44500</v>
      </c>
      <c r="H2463" s="218">
        <f>VLOOKUP(C2463,Hoja2!$D$2:$N$5000,6,FALSE)</f>
        <v>0.197073</v>
      </c>
      <c r="I2463" s="218">
        <f>VLOOKUP(C2463,Hoja2!$D$2:$N$5000,7,FALSE)</f>
        <v>0.63649800000000001</v>
      </c>
      <c r="J2463" s="218">
        <f>VLOOKUP(C2463,Hoja2!$D$2:$N$5000,8,FALSE)</f>
        <v>0.04</v>
      </c>
      <c r="K2463" s="218">
        <f>VLOOKUP(C2463,Hoja2!$D$2:$N$5000,9,FALSE)</f>
        <v>3.7044000000000001E-2</v>
      </c>
      <c r="L2463" s="218">
        <f>VLOOKUP(C2463,Hoja2!$D$2:$N$5000,10,FALSE)</f>
        <v>19.456885</v>
      </c>
      <c r="M2463" s="218">
        <f>VLOOKUP(C2463,Hoja2!$D$2:$N$5000,11,FALSE)</f>
        <v>15.093598999999999</v>
      </c>
    </row>
    <row r="2464" spans="1:13">
      <c r="A2464" s="529"/>
      <c r="B2464" s="529"/>
      <c r="C2464" s="401" t="s">
        <v>575</v>
      </c>
      <c r="D2464" s="221" t="str">
        <f>VLOOKUP(C2464,Hoja2!$D$2:$N$5000,2,FALSE)</f>
        <v>Textiles</v>
      </c>
      <c r="E2464" s="215">
        <f>VLOOKUP(C2464,Hoja2!$D$2:$N$5000,3,FALSE)</f>
        <v>6</v>
      </c>
      <c r="F2464" s="217">
        <f>VLOOKUP(C2464,Hoja2!$D$2:$N$5000,4,FALSE)</f>
        <v>42401</v>
      </c>
      <c r="G2464" s="217">
        <f>VLOOKUP(C2464,Hoja2!$D$2:$N$5000,5,FALSE)</f>
        <v>45747</v>
      </c>
      <c r="H2464" s="218">
        <f>VLOOKUP(C2464,Hoja2!$D$2:$N$5000,6,FALSE)</f>
        <v>0.16839799999999999</v>
      </c>
      <c r="I2464" s="218">
        <f>VLOOKUP(C2464,Hoja2!$D$2:$N$5000,7,FALSE)</f>
        <v>0.58552099999999996</v>
      </c>
      <c r="J2464" s="218">
        <f>VLOOKUP(C2464,Hoja2!$D$2:$N$5000,8,FALSE)</f>
        <v>0.25879999999999997</v>
      </c>
      <c r="K2464" s="218">
        <f>VLOOKUP(C2464,Hoja2!$D$2:$N$5000,9,FALSE)</f>
        <v>0.22432099999999999</v>
      </c>
      <c r="L2464" s="218">
        <f>VLOOKUP(C2464,Hoja2!$D$2:$N$5000,10,FALSE)</f>
        <v>115.803915</v>
      </c>
      <c r="M2464" s="218">
        <f>VLOOKUP(C2464,Hoja2!$D$2:$N$5000,11,FALSE)</f>
        <v>17.097290000000001</v>
      </c>
    </row>
    <row r="2465" spans="1:13">
      <c r="A2465" s="529"/>
      <c r="B2465" s="529"/>
      <c r="C2465" s="401" t="s">
        <v>3547</v>
      </c>
      <c r="D2465" s="221" t="str">
        <f>VLOOKUP(C2465,Hoja2!$D$2:$N$5000,2,FALSE)</f>
        <v>Textiles</v>
      </c>
      <c r="E2465" s="215">
        <f>VLOOKUP(C2465,Hoja2!$D$2:$N$5000,3,FALSE)</f>
        <v>7</v>
      </c>
      <c r="F2465" s="217">
        <f>VLOOKUP(C2465,Hoja2!$D$2:$N$5000,4,FALSE)</f>
        <v>44378</v>
      </c>
      <c r="G2465" s="217">
        <f>VLOOKUP(C2465,Hoja2!$D$2:$N$5000,5,FALSE)</f>
        <v>46203</v>
      </c>
      <c r="H2465" s="218">
        <f>VLOOKUP(C2465,Hoja2!$D$2:$N$5000,6,FALSE)</f>
        <v>0.19100600000000001</v>
      </c>
      <c r="I2465" s="218">
        <f>VLOOKUP(C2465,Hoja2!$D$2:$N$5000,7,FALSE)</f>
        <v>0.79362200000000005</v>
      </c>
      <c r="J2465" s="218">
        <f>VLOOKUP(C2465,Hoja2!$D$2:$N$5000,8,FALSE)</f>
        <v>1.4754</v>
      </c>
      <c r="K2465" s="218">
        <f>VLOOKUP(C2465,Hoja2!$D$2:$N$5000,9,FALSE)</f>
        <v>1.429236</v>
      </c>
      <c r="L2465" s="218">
        <f>VLOOKUP(C2465,Hoja2!$D$2:$N$5000,10,FALSE)</f>
        <v>897.56358299999999</v>
      </c>
      <c r="M2465" s="218">
        <f>VLOOKUP(C2465,Hoja2!$D$2:$N$5000,11,FALSE)</f>
        <v>15.050947000000001</v>
      </c>
    </row>
    <row r="2466" spans="1:13">
      <c r="A2466" s="529"/>
      <c r="B2466" s="529"/>
      <c r="C2466" s="401" t="s">
        <v>3151</v>
      </c>
      <c r="D2466" s="221" t="str">
        <f>VLOOKUP(C2466,Hoja2!$D$2:$N$5000,2,FALSE)</f>
        <v>Químicos</v>
      </c>
      <c r="E2466" s="215">
        <f>VLOOKUP(C2466,Hoja2!$D$2:$N$5000,3,FALSE)</f>
        <v>7</v>
      </c>
      <c r="F2466" s="217">
        <f>VLOOKUP(C2466,Hoja2!$D$2:$N$5000,4,FALSE)</f>
        <v>44409</v>
      </c>
      <c r="G2466" s="217">
        <f>VLOOKUP(C2466,Hoja2!$D$2:$N$5000,5,FALSE)</f>
        <v>45657</v>
      </c>
      <c r="H2466" s="218">
        <f>VLOOKUP(C2466,Hoja2!$D$2:$N$5000,6,FALSE)</f>
        <v>0.20086100000000001</v>
      </c>
      <c r="I2466" s="218">
        <f>VLOOKUP(C2466,Hoja2!$D$2:$N$5000,7,FALSE)</f>
        <v>0.54574699999999998</v>
      </c>
      <c r="J2466" s="218">
        <f>VLOOKUP(C2466,Hoja2!$D$2:$N$5000,8,FALSE)</f>
        <v>0.71160000000000001</v>
      </c>
      <c r="K2466" s="218">
        <f>VLOOKUP(C2466,Hoja2!$D$2:$N$5000,9,FALSE)</f>
        <v>0.65488599999999997</v>
      </c>
      <c r="L2466" s="218">
        <f>VLOOKUP(C2466,Hoja2!$D$2:$N$5000,10,FALSE)</f>
        <v>297.69349799999998</v>
      </c>
      <c r="M2466" s="218">
        <f>VLOOKUP(C2466,Hoja2!$D$2:$N$5000,11,FALSE)</f>
        <v>14.836523</v>
      </c>
    </row>
    <row r="2467" spans="1:13">
      <c r="A2467" s="529"/>
      <c r="B2467" s="529"/>
      <c r="C2467" s="401" t="s">
        <v>5473</v>
      </c>
      <c r="D2467" s="221" t="str">
        <f>VLOOKUP(C2467,Hoja2!$D$2:$N$5000,2,FALSE)</f>
        <v>Comercio</v>
      </c>
      <c r="E2467" s="215">
        <f>VLOOKUP(C2467,Hoja2!$D$2:$N$5000,3,FALSE)</f>
        <v>6</v>
      </c>
      <c r="F2467" s="217">
        <f>VLOOKUP(C2467,Hoja2!$D$2:$N$5000,4,FALSE)</f>
        <v>43739</v>
      </c>
      <c r="G2467" s="217">
        <f>VLOOKUP(C2467,Hoja2!$D$2:$N$5000,5,FALSE)</f>
        <v>45199</v>
      </c>
      <c r="H2467" s="218">
        <f>VLOOKUP(C2467,Hoja2!$D$2:$N$5000,6,FALSE)</f>
        <v>0.24326600000000001</v>
      </c>
      <c r="I2467" s="218">
        <f>VLOOKUP(C2467,Hoja2!$D$2:$N$5000,7,FALSE)</f>
        <v>0.76226700000000003</v>
      </c>
      <c r="J2467" s="218">
        <f>VLOOKUP(C2467,Hoja2!$D$2:$N$5000,8,FALSE)</f>
        <v>0.26319999999999999</v>
      </c>
      <c r="K2467" s="218">
        <f>VLOOKUP(C2467,Hoja2!$D$2:$N$5000,9,FALSE)</f>
        <v>0.27083200000000002</v>
      </c>
      <c r="L2467" s="218">
        <f>VLOOKUP(C2467,Hoja2!$D$2:$N$5000,10,FALSE)</f>
        <v>153.323712</v>
      </c>
      <c r="M2467" s="218">
        <f>VLOOKUP(C2467,Hoja2!$D$2:$N$5000,11,FALSE)</f>
        <v>17.478783</v>
      </c>
    </row>
    <row r="2468" spans="1:13">
      <c r="A2468" s="529"/>
      <c r="B2468" s="529"/>
      <c r="C2468" s="401" t="s">
        <v>518</v>
      </c>
      <c r="D2468" s="221" t="str">
        <f>VLOOKUP(C2468,Hoja2!$D$2:$N$5000,2,FALSE)</f>
        <v>Otros</v>
      </c>
      <c r="E2468" s="215">
        <f>VLOOKUP(C2468,Hoja2!$D$2:$N$5000,3,FALSE)</f>
        <v>7</v>
      </c>
      <c r="F2468" s="217">
        <f>VLOOKUP(C2468,Hoja2!$D$2:$N$5000,4,FALSE)</f>
        <v>44470</v>
      </c>
      <c r="G2468" s="217">
        <f>VLOOKUP(C2468,Hoja2!$D$2:$N$5000,5,FALSE)</f>
        <v>44834</v>
      </c>
      <c r="H2468" s="218">
        <f>VLOOKUP(C2468,Hoja2!$D$2:$N$5000,6,FALSE)</f>
        <v>0.20363300000000001</v>
      </c>
      <c r="I2468" s="218">
        <f>VLOOKUP(C2468,Hoja2!$D$2:$N$5000,7,FALSE)</f>
        <v>0.88187599999999999</v>
      </c>
      <c r="J2468" s="218">
        <f>VLOOKUP(C2468,Hoja2!$D$2:$N$5000,8,FALSE)</f>
        <v>1.5993360000000001</v>
      </c>
      <c r="K2468" s="218">
        <f>VLOOKUP(C2468,Hoja2!$D$2:$N$5000,9,FALSE)</f>
        <v>1.509601</v>
      </c>
      <c r="L2468" s="218">
        <f>VLOOKUP(C2468,Hoja2!$D$2:$N$5000,10,FALSE)</f>
        <v>1081.1569489999999</v>
      </c>
      <c r="M2468" s="218">
        <f>VLOOKUP(C2468,Hoja2!$D$2:$N$5000,11,FALSE)</f>
        <v>13.321199999999999</v>
      </c>
    </row>
    <row r="2469" spans="1:13">
      <c r="A2469" s="529"/>
      <c r="B2469" s="529"/>
      <c r="C2469" s="401" t="s">
        <v>5815</v>
      </c>
      <c r="D2469" s="221" t="str">
        <f>VLOOKUP(C2469,Hoja2!$D$2:$N$5000,2,FALSE)</f>
        <v>Otros</v>
      </c>
      <c r="E2469" s="215">
        <f>VLOOKUP(C2469,Hoja2!$D$2:$N$5000,3,FALSE)</f>
        <v>6</v>
      </c>
      <c r="F2469" s="217">
        <f>VLOOKUP(C2469,Hoja2!$D$2:$N$5000,4,FALSE)</f>
        <v>43770</v>
      </c>
      <c r="G2469" s="217">
        <f>VLOOKUP(C2469,Hoja2!$D$2:$N$5000,5,FALSE)</f>
        <v>45230</v>
      </c>
      <c r="H2469" s="218">
        <f>VLOOKUP(C2469,Hoja2!$D$2:$N$5000,6,FALSE)</f>
        <v>0.19811999999999999</v>
      </c>
      <c r="I2469" s="218">
        <f>VLOOKUP(C2469,Hoja2!$D$2:$N$5000,7,FALSE)</f>
        <v>0.68696000000000002</v>
      </c>
      <c r="J2469" s="218">
        <f>VLOOKUP(C2469,Hoja2!$D$2:$N$5000,8,FALSE)</f>
        <v>0.24279999999999999</v>
      </c>
      <c r="K2469" s="218">
        <f>VLOOKUP(C2469,Hoja2!$D$2:$N$5000,9,FALSE)</f>
        <v>0.20826900000000001</v>
      </c>
      <c r="L2469" s="218">
        <f>VLOOKUP(C2469,Hoja2!$D$2:$N$5000,10,FALSE)</f>
        <v>127.46662499999999</v>
      </c>
      <c r="M2469" s="218">
        <f>VLOOKUP(C2469,Hoja2!$D$2:$N$5000,11,FALSE)</f>
        <v>15.764491</v>
      </c>
    </row>
    <row r="2470" spans="1:13">
      <c r="A2470" s="529"/>
      <c r="B2470" s="529"/>
      <c r="C2470" s="401" t="s">
        <v>5817</v>
      </c>
      <c r="D2470" s="221" t="str">
        <f>VLOOKUP(C2470,Hoja2!$D$2:$N$5000,2,FALSE)</f>
        <v>Otros</v>
      </c>
      <c r="E2470" s="215">
        <f>VLOOKUP(C2470,Hoja2!$D$2:$N$5000,3,FALSE)</f>
        <v>6</v>
      </c>
      <c r="F2470" s="217">
        <f>VLOOKUP(C2470,Hoja2!$D$2:$N$5000,4,FALSE)</f>
        <v>43770</v>
      </c>
      <c r="G2470" s="217">
        <f>VLOOKUP(C2470,Hoja2!$D$2:$N$5000,5,FALSE)</f>
        <v>45230</v>
      </c>
      <c r="H2470" s="218">
        <f>VLOOKUP(C2470,Hoja2!$D$2:$N$5000,6,FALSE)</f>
        <v>0.20377000000000001</v>
      </c>
      <c r="I2470" s="218">
        <f>VLOOKUP(C2470,Hoja2!$D$2:$N$5000,7,FALSE)</f>
        <v>0.74476399999999998</v>
      </c>
      <c r="J2470" s="218">
        <f>VLOOKUP(C2470,Hoja2!$D$2:$N$5000,8,FALSE)</f>
        <v>0.28560000000000002</v>
      </c>
      <c r="K2470" s="218">
        <f>VLOOKUP(C2470,Hoja2!$D$2:$N$5000,9,FALSE)</f>
        <v>0.26424599999999998</v>
      </c>
      <c r="L2470" s="218">
        <f>VLOOKUP(C2470,Hoja2!$D$2:$N$5000,10,FALSE)</f>
        <v>162.552333</v>
      </c>
      <c r="M2470" s="218">
        <f>VLOOKUP(C2470,Hoja2!$D$2:$N$5000,11,FALSE)</f>
        <v>15.745525000000001</v>
      </c>
    </row>
    <row r="2471" spans="1:13">
      <c r="A2471" s="529"/>
      <c r="B2471" s="529"/>
      <c r="C2471" s="401" t="s">
        <v>5127</v>
      </c>
      <c r="D2471" s="221" t="str">
        <f>VLOOKUP(C2471,Hoja2!$D$2:$N$5000,2,FALSE)</f>
        <v>Comercio</v>
      </c>
      <c r="E2471" s="215">
        <f>VLOOKUP(C2471,Hoja2!$D$2:$N$5000,3,FALSE)</f>
        <v>6</v>
      </c>
      <c r="F2471" s="217">
        <f>VLOOKUP(C2471,Hoja2!$D$2:$N$5000,4,FALSE)</f>
        <v>42430</v>
      </c>
      <c r="G2471" s="217">
        <f>VLOOKUP(C2471,Hoja2!$D$2:$N$5000,5,FALSE)</f>
        <v>44651</v>
      </c>
      <c r="H2471" s="218">
        <f>VLOOKUP(C2471,Hoja2!$D$2:$N$5000,6,FALSE)</f>
        <v>0.30375000000000002</v>
      </c>
      <c r="I2471" s="218">
        <f>VLOOKUP(C2471,Hoja2!$D$2:$N$5000,7,FALSE)</f>
        <v>0.401528</v>
      </c>
      <c r="J2471" s="218">
        <f>VLOOKUP(C2471,Hoja2!$D$2:$N$5000,8,FALSE)</f>
        <v>0.21440000000000001</v>
      </c>
      <c r="K2471" s="218">
        <f>VLOOKUP(C2471,Hoja2!$D$2:$N$5000,9,FALSE)</f>
        <v>0.18810099999999999</v>
      </c>
      <c r="L2471" s="218">
        <f>VLOOKUP(C2471,Hoja2!$D$2:$N$5000,10,FALSE)</f>
        <v>65.789606000000006</v>
      </c>
      <c r="M2471" s="218">
        <f>VLOOKUP(C2471,Hoja2!$D$2:$N$5000,11,FALSE)</f>
        <v>15.498536</v>
      </c>
    </row>
    <row r="2472" spans="1:13">
      <c r="A2472" s="529"/>
      <c r="B2472" s="529"/>
      <c r="C2472" s="401" t="s">
        <v>5128</v>
      </c>
      <c r="D2472" s="221" t="str">
        <f>VLOOKUP(C2472,Hoja2!$D$2:$N$5000,2,FALSE)</f>
        <v>Comercio</v>
      </c>
      <c r="E2472" s="215">
        <f>VLOOKUP(C2472,Hoja2!$D$2:$N$5000,3,FALSE)</f>
        <v>6</v>
      </c>
      <c r="F2472" s="217">
        <f>VLOOKUP(C2472,Hoja2!$D$2:$N$5000,4,FALSE)</f>
        <v>42430</v>
      </c>
      <c r="G2472" s="217">
        <f>VLOOKUP(C2472,Hoja2!$D$2:$N$5000,5,FALSE)</f>
        <v>44651</v>
      </c>
      <c r="H2472" s="218">
        <f>VLOOKUP(C2472,Hoja2!$D$2:$N$5000,6,FALSE)</f>
        <v>0.132433</v>
      </c>
      <c r="I2472" s="218">
        <f>VLOOKUP(C2472,Hoja2!$D$2:$N$5000,7,FALSE)</f>
        <v>0.369199</v>
      </c>
      <c r="J2472" s="218">
        <f>VLOOKUP(C2472,Hoja2!$D$2:$N$5000,8,FALSE)</f>
        <v>0.42759999999999998</v>
      </c>
      <c r="K2472" s="218">
        <f>VLOOKUP(C2472,Hoja2!$D$2:$N$5000,9,FALSE)</f>
        <v>0.32269300000000001</v>
      </c>
      <c r="L2472" s="218">
        <f>VLOOKUP(C2472,Hoja2!$D$2:$N$5000,10,FALSE)</f>
        <v>120.64651499999999</v>
      </c>
      <c r="M2472" s="218">
        <f>VLOOKUP(C2472,Hoja2!$D$2:$N$5000,11,FALSE)</f>
        <v>15.004567</v>
      </c>
    </row>
    <row r="2473" spans="1:13">
      <c r="A2473" s="529"/>
      <c r="B2473" s="529"/>
      <c r="C2473" s="401" t="s">
        <v>5129</v>
      </c>
      <c r="D2473" s="221" t="str">
        <f>VLOOKUP(C2473,Hoja2!$D$2:$N$5000,2,FALSE)</f>
        <v>Comercio</v>
      </c>
      <c r="E2473" s="215">
        <f>VLOOKUP(C2473,Hoja2!$D$2:$N$5000,3,FALSE)</f>
        <v>6</v>
      </c>
      <c r="F2473" s="217">
        <f>VLOOKUP(C2473,Hoja2!$D$2:$N$5000,4,FALSE)</f>
        <v>42430</v>
      </c>
      <c r="G2473" s="217">
        <f>VLOOKUP(C2473,Hoja2!$D$2:$N$5000,5,FALSE)</f>
        <v>44651</v>
      </c>
      <c r="H2473" s="218">
        <f>VLOOKUP(C2473,Hoja2!$D$2:$N$5000,6,FALSE)</f>
        <v>0.25759799999999999</v>
      </c>
      <c r="I2473" s="218">
        <f>VLOOKUP(C2473,Hoja2!$D$2:$N$5000,7,FALSE)</f>
        <v>0.70787599999999995</v>
      </c>
      <c r="J2473" s="218">
        <f>VLOOKUP(C2473,Hoja2!$D$2:$N$5000,8,FALSE)</f>
        <v>0.37919999999999998</v>
      </c>
      <c r="K2473" s="218">
        <f>VLOOKUP(C2473,Hoja2!$D$2:$N$5000,9,FALSE)</f>
        <v>0.39019500000000001</v>
      </c>
      <c r="L2473" s="218">
        <f>VLOOKUP(C2473,Hoja2!$D$2:$N$5000,10,FALSE)</f>
        <v>205.13587899999999</v>
      </c>
      <c r="M2473" s="218">
        <f>VLOOKUP(C2473,Hoja2!$D$2:$N$5000,11,FALSE)</f>
        <v>13.293286999999999</v>
      </c>
    </row>
    <row r="2474" spans="1:13">
      <c r="A2474" s="529"/>
      <c r="B2474" s="529"/>
      <c r="C2474" s="401" t="s">
        <v>5130</v>
      </c>
      <c r="D2474" s="221" t="str">
        <f>VLOOKUP(C2474,Hoja2!$D$2:$N$5000,2,FALSE)</f>
        <v>Comercio</v>
      </c>
      <c r="E2474" s="215">
        <f>VLOOKUP(C2474,Hoja2!$D$2:$N$5000,3,FALSE)</f>
        <v>6</v>
      </c>
      <c r="F2474" s="217">
        <f>VLOOKUP(C2474,Hoja2!$D$2:$N$5000,4,FALSE)</f>
        <v>42430</v>
      </c>
      <c r="G2474" s="217">
        <f>VLOOKUP(C2474,Hoja2!$D$2:$N$5000,5,FALSE)</f>
        <v>44651</v>
      </c>
      <c r="H2474" s="218">
        <f>VLOOKUP(C2474,Hoja2!$D$2:$N$5000,6,FALSE)</f>
        <v>0.271208</v>
      </c>
      <c r="I2474" s="218">
        <f>VLOOKUP(C2474,Hoja2!$D$2:$N$5000,7,FALSE)</f>
        <v>0.40906500000000001</v>
      </c>
      <c r="J2474" s="218">
        <f>VLOOKUP(C2474,Hoja2!$D$2:$N$5000,8,FALSE)</f>
        <v>0.50919999999999999</v>
      </c>
      <c r="K2474" s="218">
        <f>VLOOKUP(C2474,Hoja2!$D$2:$N$5000,9,FALSE)</f>
        <v>0.48815599999999998</v>
      </c>
      <c r="L2474" s="218">
        <f>VLOOKUP(C2474,Hoja2!$D$2:$N$5000,10,FALSE)</f>
        <v>159.183314</v>
      </c>
      <c r="M2474" s="218">
        <f>VLOOKUP(C2474,Hoja2!$D$2:$N$5000,11,FALSE)</f>
        <v>15.959659</v>
      </c>
    </row>
    <row r="2475" spans="1:13">
      <c r="A2475" s="529"/>
      <c r="B2475" s="529"/>
      <c r="C2475" s="401" t="s">
        <v>5131</v>
      </c>
      <c r="D2475" s="221" t="str">
        <f>VLOOKUP(C2475,Hoja2!$D$2:$N$5000,2,FALSE)</f>
        <v>Comercio</v>
      </c>
      <c r="E2475" s="215">
        <f>VLOOKUP(C2475,Hoja2!$D$2:$N$5000,3,FALSE)</f>
        <v>6</v>
      </c>
      <c r="F2475" s="217">
        <f>VLOOKUP(C2475,Hoja2!$D$2:$N$5000,4,FALSE)</f>
        <v>42430</v>
      </c>
      <c r="G2475" s="217">
        <f>VLOOKUP(C2475,Hoja2!$D$2:$N$5000,5,FALSE)</f>
        <v>44651</v>
      </c>
      <c r="H2475" s="218">
        <f>VLOOKUP(C2475,Hoja2!$D$2:$N$5000,6,FALSE)</f>
        <v>0.26839299999999999</v>
      </c>
      <c r="I2475" s="218">
        <f>VLOOKUP(C2475,Hoja2!$D$2:$N$5000,7,FALSE)</f>
        <v>0.45501900000000001</v>
      </c>
      <c r="J2475" s="218">
        <f>VLOOKUP(C2475,Hoja2!$D$2:$N$5000,8,FALSE)</f>
        <v>0.53359999999999996</v>
      </c>
      <c r="K2475" s="218">
        <f>VLOOKUP(C2475,Hoja2!$D$2:$N$5000,9,FALSE)</f>
        <v>0.47745399999999999</v>
      </c>
      <c r="L2475" s="218">
        <f>VLOOKUP(C2475,Hoja2!$D$2:$N$5000,10,FALSE)</f>
        <v>185.55028899999999</v>
      </c>
      <c r="M2475" s="218">
        <f>VLOOKUP(C2475,Hoja2!$D$2:$N$5000,11,FALSE)</f>
        <v>14.831859</v>
      </c>
    </row>
    <row r="2476" spans="1:13">
      <c r="A2476" s="529"/>
      <c r="B2476" s="529"/>
      <c r="C2476" s="401" t="s">
        <v>5132</v>
      </c>
      <c r="D2476" s="221" t="str">
        <f>VLOOKUP(C2476,Hoja2!$D$2:$N$5000,2,FALSE)</f>
        <v>Comercio</v>
      </c>
      <c r="E2476" s="215">
        <f>VLOOKUP(C2476,Hoja2!$D$2:$N$5000,3,FALSE)</f>
        <v>6</v>
      </c>
      <c r="F2476" s="217">
        <f>VLOOKUP(C2476,Hoja2!$D$2:$N$5000,4,FALSE)</f>
        <v>42430</v>
      </c>
      <c r="G2476" s="217">
        <f>VLOOKUP(C2476,Hoja2!$D$2:$N$5000,5,FALSE)</f>
        <v>44651</v>
      </c>
      <c r="H2476" s="218">
        <f>VLOOKUP(C2476,Hoja2!$D$2:$N$5000,6,FALSE)</f>
        <v>0.25263099999999999</v>
      </c>
      <c r="I2476" s="218">
        <f>VLOOKUP(C2476,Hoja2!$D$2:$N$5000,7,FALSE)</f>
        <v>0.59156600000000004</v>
      </c>
      <c r="J2476" s="218">
        <f>VLOOKUP(C2476,Hoja2!$D$2:$N$5000,8,FALSE)</f>
        <v>0.4612</v>
      </c>
      <c r="K2476" s="218">
        <f>VLOOKUP(C2476,Hoja2!$D$2:$N$5000,9,FALSE)</f>
        <v>0.44658399999999998</v>
      </c>
      <c r="L2476" s="218">
        <f>VLOOKUP(C2476,Hoja2!$D$2:$N$5000,10,FALSE)</f>
        <v>208.50130300000001</v>
      </c>
      <c r="M2476" s="218">
        <f>VLOOKUP(C2476,Hoja2!$D$2:$N$5000,11,FALSE)</f>
        <v>13.837888</v>
      </c>
    </row>
    <row r="2477" spans="1:13">
      <c r="A2477" s="529"/>
      <c r="B2477" s="529"/>
      <c r="C2477" s="401" t="s">
        <v>5133</v>
      </c>
      <c r="D2477" s="221" t="str">
        <f>VLOOKUP(C2477,Hoja2!$D$2:$N$5000,2,FALSE)</f>
        <v>Comercio</v>
      </c>
      <c r="E2477" s="215">
        <f>VLOOKUP(C2477,Hoja2!$D$2:$N$5000,3,FALSE)</f>
        <v>6</v>
      </c>
      <c r="F2477" s="217">
        <f>VLOOKUP(C2477,Hoja2!$D$2:$N$5000,4,FALSE)</f>
        <v>42430</v>
      </c>
      <c r="G2477" s="217">
        <f>VLOOKUP(C2477,Hoja2!$D$2:$N$5000,5,FALSE)</f>
        <v>44651</v>
      </c>
      <c r="H2477" s="218">
        <f>VLOOKUP(C2477,Hoja2!$D$2:$N$5000,6,FALSE)</f>
        <v>0.26834000000000002</v>
      </c>
      <c r="I2477" s="218">
        <f>VLOOKUP(C2477,Hoja2!$D$2:$N$5000,7,FALSE)</f>
        <v>0.39745399999999997</v>
      </c>
      <c r="J2477" s="218">
        <f>VLOOKUP(C2477,Hoja2!$D$2:$N$5000,8,FALSE)</f>
        <v>0.66520000000000001</v>
      </c>
      <c r="K2477" s="218">
        <f>VLOOKUP(C2477,Hoja2!$D$2:$N$5000,9,FALSE)</f>
        <v>0.65814600000000001</v>
      </c>
      <c r="L2477" s="218">
        <f>VLOOKUP(C2477,Hoja2!$D$2:$N$5000,10,FALSE)</f>
        <v>202.04850999999999</v>
      </c>
      <c r="M2477" s="218">
        <f>VLOOKUP(C2477,Hoja2!$D$2:$N$5000,11,FALSE)</f>
        <v>16.391594000000001</v>
      </c>
    </row>
    <row r="2478" spans="1:13">
      <c r="A2478" s="529"/>
      <c r="B2478" s="529"/>
      <c r="C2478" s="401" t="s">
        <v>7273</v>
      </c>
      <c r="D2478" s="221" t="str">
        <f>VLOOKUP(C2478,Hoja2!$D$2:$N$5000,2,FALSE)</f>
        <v>Alimentos</v>
      </c>
      <c r="E2478" s="215">
        <f>VLOOKUP(C2478,Hoja2!$D$2:$N$5000,3,FALSE)</f>
        <v>6</v>
      </c>
      <c r="F2478" s="217">
        <f>VLOOKUP(C2478,Hoja2!$D$2:$N$5000,4,FALSE)</f>
        <v>44409</v>
      </c>
      <c r="G2478" s="217">
        <f>VLOOKUP(C2478,Hoja2!$D$2:$N$5000,5,FALSE)</f>
        <v>45504</v>
      </c>
      <c r="H2478" s="218">
        <f>VLOOKUP(C2478,Hoja2!$D$2:$N$5000,6,FALSE)</f>
        <v>0.168933</v>
      </c>
      <c r="I2478" s="218">
        <f>VLOOKUP(C2478,Hoja2!$D$2:$N$5000,7,FALSE)</f>
        <v>0.589036</v>
      </c>
      <c r="J2478" s="218">
        <f>VLOOKUP(C2478,Hoja2!$D$2:$N$5000,8,FALSE)</f>
        <v>1.3852</v>
      </c>
      <c r="K2478" s="218">
        <f>VLOOKUP(C2478,Hoja2!$D$2:$N$5000,9,FALSE)</f>
        <v>1.0125329999999999</v>
      </c>
      <c r="L2478" s="218">
        <f>VLOOKUP(C2478,Hoja2!$D$2:$N$5000,10,FALSE)</f>
        <v>623.54889400000002</v>
      </c>
      <c r="M2478" s="218">
        <f>VLOOKUP(C2478,Hoja2!$D$2:$N$5000,11,FALSE)</f>
        <v>13.726254000000001</v>
      </c>
    </row>
    <row r="2479" spans="1:13">
      <c r="A2479" s="529"/>
      <c r="B2479" s="529"/>
      <c r="C2479" s="401" t="s">
        <v>7407</v>
      </c>
      <c r="D2479" s="221" t="str">
        <f>VLOOKUP(C2479,Hoja2!$D$2:$N$5000,2,FALSE)</f>
        <v>Químicos</v>
      </c>
      <c r="E2479" s="215">
        <f>VLOOKUP(C2479,Hoja2!$D$2:$N$5000,3,FALSE)</f>
        <v>6</v>
      </c>
      <c r="F2479" s="217">
        <f>VLOOKUP(C2479,Hoja2!$D$2:$N$5000,4,FALSE)</f>
        <v>44470</v>
      </c>
      <c r="G2479" s="217">
        <f>VLOOKUP(C2479,Hoja2!$D$2:$N$5000,5,FALSE)</f>
        <v>45565</v>
      </c>
      <c r="H2479" s="218">
        <f>VLOOKUP(C2479,Hoja2!$D$2:$N$5000,6,FALSE)</f>
        <v>0.18299499999999999</v>
      </c>
      <c r="I2479" s="218">
        <f>VLOOKUP(C2479,Hoja2!$D$2:$N$5000,7,FALSE)</f>
        <v>0.452602</v>
      </c>
      <c r="J2479" s="218">
        <f>VLOOKUP(C2479,Hoja2!$D$2:$N$5000,8,FALSE)</f>
        <v>0.59560000000000002</v>
      </c>
      <c r="K2479" s="218">
        <f>VLOOKUP(C2479,Hoja2!$D$2:$N$5000,9,FALSE)</f>
        <v>0.420242</v>
      </c>
      <c r="L2479" s="218">
        <f>VLOOKUP(C2479,Hoja2!$D$2:$N$5000,10,FALSE)</f>
        <v>206.009591</v>
      </c>
      <c r="M2479" s="218">
        <f>VLOOKUP(C2479,Hoja2!$D$2:$N$5000,11,FALSE)</f>
        <v>14.545676</v>
      </c>
    </row>
    <row r="2480" spans="1:13">
      <c r="A2480" s="529"/>
      <c r="B2480" s="529"/>
      <c r="C2480" s="401" t="s">
        <v>805</v>
      </c>
      <c r="D2480" s="221" t="str">
        <f>VLOOKUP(C2480,Hoja2!$D$2:$N$5000,2,FALSE)</f>
        <v>Comercio</v>
      </c>
      <c r="E2480" s="215">
        <f>VLOOKUP(C2480,Hoja2!$D$2:$N$5000,3,FALSE)</f>
        <v>6</v>
      </c>
      <c r="F2480" s="217">
        <f>VLOOKUP(C2480,Hoja2!$D$2:$N$5000,4,FALSE)</f>
        <v>42522</v>
      </c>
      <c r="G2480" s="217">
        <f>VLOOKUP(C2480,Hoja2!$D$2:$N$5000,5,FALSE)</f>
        <v>44012</v>
      </c>
      <c r="H2480" s="218">
        <f>VLOOKUP(C2480,Hoja2!$D$2:$N$5000,6,FALSE)</f>
        <v>0.247396</v>
      </c>
      <c r="I2480" s="218">
        <f>VLOOKUP(C2480,Hoja2!$D$2:$N$5000,7,FALSE)</f>
        <v>0.51084499999999999</v>
      </c>
      <c r="J2480" s="218">
        <f>VLOOKUP(C2480,Hoja2!$D$2:$N$5000,8,FALSE)</f>
        <v>8.2400000000000001E-2</v>
      </c>
      <c r="K2480" s="218">
        <f>VLOOKUP(C2480,Hoja2!$D$2:$N$5000,9,FALSE)</f>
        <v>8.4377999999999995E-2</v>
      </c>
      <c r="L2480" s="218">
        <f>VLOOKUP(C2480,Hoja2!$D$2:$N$5000,10,FALSE)</f>
        <v>32.168644999999998</v>
      </c>
      <c r="M2480" s="218">
        <f>VLOOKUP(C2480,Hoja2!$D$2:$N$5000,11,FALSE)</f>
        <v>15.795109</v>
      </c>
    </row>
    <row r="2481" spans="1:13">
      <c r="A2481" s="529"/>
      <c r="B2481" s="529"/>
      <c r="C2481" s="401" t="s">
        <v>60</v>
      </c>
      <c r="D2481" s="221" t="str">
        <f>VLOOKUP(C2481,Hoja2!$D$2:$N$5000,2,FALSE)</f>
        <v>Alimentos</v>
      </c>
      <c r="E2481" s="215">
        <f>VLOOKUP(C2481,Hoja2!$D$2:$N$5000,3,FALSE)</f>
        <v>6</v>
      </c>
      <c r="F2481" s="217">
        <f>VLOOKUP(C2481,Hoja2!$D$2:$N$5000,4,FALSE)</f>
        <v>42614</v>
      </c>
      <c r="G2481" s="217">
        <f>VLOOKUP(C2481,Hoja2!$D$2:$N$5000,5,FALSE)</f>
        <v>45900</v>
      </c>
      <c r="H2481" s="218">
        <f>VLOOKUP(C2481,Hoja2!$D$2:$N$5000,6,FALSE)</f>
        <v>0.20874699999999999</v>
      </c>
      <c r="I2481" s="218">
        <f>VLOOKUP(C2481,Hoja2!$D$2:$N$5000,7,FALSE)</f>
        <v>0.87145099999999998</v>
      </c>
      <c r="J2481" s="218">
        <f>VLOOKUP(C2481,Hoja2!$D$2:$N$5000,8,FALSE)</f>
        <v>4.4543999999999997</v>
      </c>
      <c r="K2481" s="218">
        <f>VLOOKUP(C2481,Hoja2!$D$2:$N$5000,9,FALSE)</f>
        <v>4.3814019999999996</v>
      </c>
      <c r="L2481" s="218">
        <f>VLOOKUP(C2481,Hoja2!$D$2:$N$5000,10,FALSE)</f>
        <v>2936.5744260000001</v>
      </c>
      <c r="M2481" s="218">
        <f>VLOOKUP(C2481,Hoja2!$D$2:$N$5000,11,FALSE)</f>
        <v>15.000864</v>
      </c>
    </row>
    <row r="2482" spans="1:13">
      <c r="A2482" s="529"/>
      <c r="B2482" s="529"/>
      <c r="C2482" s="401" t="s">
        <v>2152</v>
      </c>
      <c r="D2482" s="221" t="str">
        <f>VLOOKUP(C2482,Hoja2!$D$2:$N$5000,2,FALSE)</f>
        <v>Textiles</v>
      </c>
      <c r="E2482" s="215">
        <f>VLOOKUP(C2482,Hoja2!$D$2:$N$5000,3,FALSE)</f>
        <v>6</v>
      </c>
      <c r="F2482" s="217">
        <f>VLOOKUP(C2482,Hoja2!$D$2:$N$5000,4,FALSE)</f>
        <v>42917</v>
      </c>
      <c r="G2482" s="217">
        <f>VLOOKUP(C2482,Hoja2!$D$2:$N$5000,5,FALSE)</f>
        <v>44408</v>
      </c>
      <c r="H2482" s="218">
        <f>VLOOKUP(C2482,Hoja2!$D$2:$N$5000,6,FALSE)</f>
        <v>0.195884</v>
      </c>
      <c r="I2482" s="218">
        <f>VLOOKUP(C2482,Hoja2!$D$2:$N$5000,7,FALSE)</f>
        <v>0.67068899999999998</v>
      </c>
      <c r="J2482" s="218">
        <f>VLOOKUP(C2482,Hoja2!$D$2:$N$5000,8,FALSE)</f>
        <v>1.3116000000000001</v>
      </c>
      <c r="K2482" s="218">
        <f>VLOOKUP(C2482,Hoja2!$D$2:$N$5000,9,FALSE)</f>
        <v>1.287892</v>
      </c>
      <c r="L2482" s="218">
        <f>VLOOKUP(C2482,Hoja2!$D$2:$N$5000,10,FALSE)</f>
        <v>672.26218800000004</v>
      </c>
      <c r="M2482" s="218">
        <f>VLOOKUP(C2482,Hoja2!$D$2:$N$5000,11,FALSE)</f>
        <v>15.317869999999999</v>
      </c>
    </row>
    <row r="2483" spans="1:13">
      <c r="A2483" s="529"/>
      <c r="B2483" s="529"/>
      <c r="C2483" s="401" t="s">
        <v>6296</v>
      </c>
      <c r="D2483" s="221" t="str">
        <f>VLOOKUP(C2483,Hoja2!$D$2:$N$5000,2,FALSE)</f>
        <v>Vidrios, cauchos y plásticos</v>
      </c>
      <c r="E2483" s="215">
        <f>VLOOKUP(C2483,Hoja2!$D$2:$N$5000,3,FALSE)</f>
        <v>6</v>
      </c>
      <c r="F2483" s="217">
        <f>VLOOKUP(C2483,Hoja2!$D$2:$N$5000,4,FALSE)</f>
        <v>44013</v>
      </c>
      <c r="G2483" s="217">
        <f>VLOOKUP(C2483,Hoja2!$D$2:$N$5000,5,FALSE)</f>
        <v>45838</v>
      </c>
      <c r="H2483" s="218">
        <f>VLOOKUP(C2483,Hoja2!$D$2:$N$5000,6,FALSE)</f>
        <v>0.14601700000000001</v>
      </c>
      <c r="I2483" s="218">
        <f>VLOOKUP(C2483,Hoja2!$D$2:$N$5000,7,FALSE)</f>
        <v>0.44384000000000001</v>
      </c>
      <c r="J2483" s="218">
        <f>VLOOKUP(C2483,Hoja2!$D$2:$N$5000,8,FALSE)</f>
        <v>0.33079999999999998</v>
      </c>
      <c r="K2483" s="218">
        <f>VLOOKUP(C2483,Hoja2!$D$2:$N$5000,9,FALSE)</f>
        <v>0.29717399999999999</v>
      </c>
      <c r="L2483" s="218">
        <f>VLOOKUP(C2483,Hoja2!$D$2:$N$5000,10,FALSE)</f>
        <v>112.203988</v>
      </c>
      <c r="M2483" s="218">
        <f>VLOOKUP(C2483,Hoja2!$D$2:$N$5000,11,FALSE)</f>
        <v>15.978925</v>
      </c>
    </row>
    <row r="2484" spans="1:13">
      <c r="A2484" s="529"/>
      <c r="B2484" s="529"/>
      <c r="C2484" s="401" t="s">
        <v>5136</v>
      </c>
      <c r="D2484" s="221" t="str">
        <f>VLOOKUP(C2484,Hoja2!$D$2:$N$5000,2,FALSE)</f>
        <v>Alimentos</v>
      </c>
      <c r="E2484" s="215">
        <f>VLOOKUP(C2484,Hoja2!$D$2:$N$5000,3,FALSE)</f>
        <v>6</v>
      </c>
      <c r="F2484" s="217">
        <f>VLOOKUP(C2484,Hoja2!$D$2:$N$5000,4,FALSE)</f>
        <v>42826</v>
      </c>
      <c r="G2484" s="217">
        <f>VLOOKUP(C2484,Hoja2!$D$2:$N$5000,5,FALSE)</f>
        <v>44679</v>
      </c>
      <c r="H2484" s="218">
        <f>VLOOKUP(C2484,Hoja2!$D$2:$N$5000,6,FALSE)</f>
        <v>0.22956299999999999</v>
      </c>
      <c r="I2484" s="218">
        <f>VLOOKUP(C2484,Hoja2!$D$2:$N$5000,7,FALSE)</f>
        <v>0.58405700000000005</v>
      </c>
      <c r="J2484" s="218">
        <f>VLOOKUP(C2484,Hoja2!$D$2:$N$5000,8,FALSE)</f>
        <v>2.3912</v>
      </c>
      <c r="K2484" s="218">
        <f>VLOOKUP(C2484,Hoja2!$D$2:$N$5000,9,FALSE)</f>
        <v>2.3000129999999999</v>
      </c>
      <c r="L2484" s="218">
        <f>VLOOKUP(C2484,Hoja2!$D$2:$N$5000,10,FALSE)</f>
        <v>1067.302226</v>
      </c>
      <c r="M2484" s="218">
        <f>VLOOKUP(C2484,Hoja2!$D$2:$N$5000,11,FALSE)</f>
        <v>14.176833</v>
      </c>
    </row>
    <row r="2485" spans="1:13">
      <c r="A2485" s="529"/>
      <c r="B2485" s="529"/>
      <c r="C2485" s="401" t="s">
        <v>5134</v>
      </c>
      <c r="D2485" s="221" t="str">
        <f>VLOOKUP(C2485,Hoja2!$D$2:$N$5000,2,FALSE)</f>
        <v>Alimentos</v>
      </c>
      <c r="E2485" s="215">
        <f>VLOOKUP(C2485,Hoja2!$D$2:$N$5000,3,FALSE)</f>
        <v>6</v>
      </c>
      <c r="F2485" s="217">
        <f>VLOOKUP(C2485,Hoja2!$D$2:$N$5000,4,FALSE)</f>
        <v>42826</v>
      </c>
      <c r="G2485" s="217">
        <f>VLOOKUP(C2485,Hoja2!$D$2:$N$5000,5,FALSE)</f>
        <v>46660</v>
      </c>
      <c r="H2485" s="218">
        <f>VLOOKUP(C2485,Hoja2!$D$2:$N$5000,6,FALSE)</f>
        <v>0.22023499999999999</v>
      </c>
      <c r="I2485" s="218">
        <f>VLOOKUP(C2485,Hoja2!$D$2:$N$5000,7,FALSE)</f>
        <v>0.80955299999999997</v>
      </c>
      <c r="J2485" s="218">
        <f>VLOOKUP(C2485,Hoja2!$D$2:$N$5000,8,FALSE)</f>
        <v>0.4904</v>
      </c>
      <c r="K2485" s="218">
        <f>VLOOKUP(C2485,Hoja2!$D$2:$N$5000,9,FALSE)</f>
        <v>0.50050399999999995</v>
      </c>
      <c r="L2485" s="218">
        <f>VLOOKUP(C2485,Hoja2!$D$2:$N$5000,10,FALSE)</f>
        <v>303.39735000000002</v>
      </c>
      <c r="M2485" s="218">
        <f>VLOOKUP(C2485,Hoja2!$D$2:$N$5000,11,FALSE)</f>
        <v>13.000711000000001</v>
      </c>
    </row>
    <row r="2486" spans="1:13">
      <c r="A2486" s="529"/>
      <c r="B2486" s="529"/>
      <c r="C2486" s="401" t="s">
        <v>5135</v>
      </c>
      <c r="D2486" s="221" t="str">
        <f>VLOOKUP(C2486,Hoja2!$D$2:$N$5000,2,FALSE)</f>
        <v>Alimentos</v>
      </c>
      <c r="E2486" s="215">
        <f>VLOOKUP(C2486,Hoja2!$D$2:$N$5000,3,FALSE)</f>
        <v>6</v>
      </c>
      <c r="F2486" s="217">
        <f>VLOOKUP(C2486,Hoja2!$D$2:$N$5000,4,FALSE)</f>
        <v>42826</v>
      </c>
      <c r="G2486" s="217">
        <f>VLOOKUP(C2486,Hoja2!$D$2:$N$5000,5,FALSE)</f>
        <v>46660</v>
      </c>
      <c r="H2486" s="218">
        <f>VLOOKUP(C2486,Hoja2!$D$2:$N$5000,6,FALSE)</f>
        <v>0.118852</v>
      </c>
      <c r="I2486" s="218">
        <f>VLOOKUP(C2486,Hoja2!$D$2:$N$5000,7,FALSE)</f>
        <v>0.56495300000000004</v>
      </c>
      <c r="J2486" s="218">
        <f>VLOOKUP(C2486,Hoja2!$D$2:$N$5000,8,FALSE)</f>
        <v>1.6215999999999999</v>
      </c>
      <c r="K2486" s="218">
        <f>VLOOKUP(C2486,Hoja2!$D$2:$N$5000,9,FALSE)</f>
        <v>0.67749099999999995</v>
      </c>
      <c r="L2486" s="218">
        <f>VLOOKUP(C2486,Hoja2!$D$2:$N$5000,10,FALSE)</f>
        <v>700.11989600000004</v>
      </c>
      <c r="M2486" s="218">
        <f>VLOOKUP(C2486,Hoja2!$D$2:$N$5000,11,FALSE)</f>
        <v>11.413380999999999</v>
      </c>
    </row>
    <row r="2487" spans="1:13">
      <c r="A2487" s="529"/>
      <c r="B2487" s="529"/>
      <c r="C2487" s="401" t="s">
        <v>3420</v>
      </c>
      <c r="D2487" s="221" t="str">
        <f>VLOOKUP(C2487,Hoja2!$D$2:$N$5000,2,FALSE)</f>
        <v>Otros</v>
      </c>
      <c r="E2487" s="215">
        <f>VLOOKUP(C2487,Hoja2!$D$2:$N$5000,3,FALSE)</f>
        <v>6</v>
      </c>
      <c r="F2487" s="217">
        <f>VLOOKUP(C2487,Hoja2!$D$2:$N$5000,4,FALSE)</f>
        <v>43435</v>
      </c>
      <c r="G2487" s="217">
        <f>VLOOKUP(C2487,Hoja2!$D$2:$N$5000,5,FALSE)</f>
        <v>44561</v>
      </c>
      <c r="H2487" s="218">
        <f>VLOOKUP(C2487,Hoja2!$D$2:$N$5000,6,FALSE)</f>
        <v>0.20350599999999999</v>
      </c>
      <c r="I2487" s="218">
        <f>VLOOKUP(C2487,Hoja2!$D$2:$N$5000,7,FALSE)</f>
        <v>0.449318</v>
      </c>
      <c r="J2487" s="218">
        <f>VLOOKUP(C2487,Hoja2!$D$2:$N$5000,8,FALSE)</f>
        <v>0.53600000000000003</v>
      </c>
      <c r="K2487" s="218">
        <f>VLOOKUP(C2487,Hoja2!$D$2:$N$5000,9,FALSE)</f>
        <v>0.41859600000000002</v>
      </c>
      <c r="L2487" s="218">
        <f>VLOOKUP(C2487,Hoja2!$D$2:$N$5000,10,FALSE)</f>
        <v>184.049488</v>
      </c>
      <c r="M2487" s="218">
        <f>VLOOKUP(C2487,Hoja2!$D$2:$N$5000,11,FALSE)</f>
        <v>16.156251999999999</v>
      </c>
    </row>
    <row r="2488" spans="1:13">
      <c r="A2488" s="529"/>
      <c r="B2488" s="529"/>
      <c r="C2488" s="401" t="s">
        <v>1354</v>
      </c>
      <c r="D2488" s="221" t="str">
        <f>VLOOKUP(C2488,Hoja2!$D$2:$N$5000,2,FALSE)</f>
        <v>Otros</v>
      </c>
      <c r="E2488" s="215">
        <f>VLOOKUP(C2488,Hoja2!$D$2:$N$5000,3,FALSE)</f>
        <v>6</v>
      </c>
      <c r="F2488" s="217">
        <f>VLOOKUP(C2488,Hoja2!$D$2:$N$5000,4,FALSE)</f>
        <v>42644</v>
      </c>
      <c r="G2488" s="217">
        <f>VLOOKUP(C2488,Hoja2!$D$2:$N$5000,5,FALSE)</f>
        <v>44834</v>
      </c>
      <c r="H2488" s="218">
        <f>VLOOKUP(C2488,Hoja2!$D$2:$N$5000,6,FALSE)</f>
        <v>0.205259</v>
      </c>
      <c r="I2488" s="218">
        <f>VLOOKUP(C2488,Hoja2!$D$2:$N$5000,7,FALSE)</f>
        <v>0.73637799999999998</v>
      </c>
      <c r="J2488" s="218">
        <f>VLOOKUP(C2488,Hoja2!$D$2:$N$5000,8,FALSE)</f>
        <v>2.4396</v>
      </c>
      <c r="K2488" s="218">
        <f>VLOOKUP(C2488,Hoja2!$D$2:$N$5000,9,FALSE)</f>
        <v>2.3321179999999999</v>
      </c>
      <c r="L2488" s="218">
        <f>VLOOKUP(C2488,Hoja2!$D$2:$N$5000,10,FALSE)</f>
        <v>1372.889404</v>
      </c>
      <c r="M2488" s="218">
        <f>VLOOKUP(C2488,Hoja2!$D$2:$N$5000,11,FALSE)</f>
        <v>14.715040999999999</v>
      </c>
    </row>
    <row r="2489" spans="1:13">
      <c r="A2489" s="529"/>
      <c r="B2489" s="529"/>
      <c r="C2489" s="401" t="s">
        <v>2130</v>
      </c>
      <c r="D2489" s="221" t="str">
        <f>VLOOKUP(C2489,Hoja2!$D$2:$N$5000,2,FALSE)</f>
        <v>Otros</v>
      </c>
      <c r="E2489" s="215">
        <f>VLOOKUP(C2489,Hoja2!$D$2:$N$5000,3,FALSE)</f>
        <v>6</v>
      </c>
      <c r="F2489" s="217">
        <f>VLOOKUP(C2489,Hoja2!$D$2:$N$5000,4,FALSE)</f>
        <v>42917</v>
      </c>
      <c r="G2489" s="217">
        <f>VLOOKUP(C2489,Hoja2!$D$2:$N$5000,5,FALSE)</f>
        <v>45808</v>
      </c>
      <c r="H2489" s="218">
        <f>VLOOKUP(C2489,Hoja2!$D$2:$N$5000,6,FALSE)</f>
        <v>6.7915000000000003E-2</v>
      </c>
      <c r="I2489" s="218">
        <f>VLOOKUP(C2489,Hoja2!$D$2:$N$5000,7,FALSE)</f>
        <v>0.29575000000000001</v>
      </c>
      <c r="J2489" s="218">
        <f>VLOOKUP(C2489,Hoja2!$D$2:$N$5000,8,FALSE)</f>
        <v>0.3992</v>
      </c>
      <c r="K2489" s="218">
        <f>VLOOKUP(C2489,Hoja2!$D$2:$N$5000,9,FALSE)</f>
        <v>0.27906399999999998</v>
      </c>
      <c r="L2489" s="218">
        <f>VLOOKUP(C2489,Hoja2!$D$2:$N$5000,10,FALSE)</f>
        <v>90.225909999999999</v>
      </c>
      <c r="M2489" s="218">
        <f>VLOOKUP(C2489,Hoja2!$D$2:$N$5000,11,FALSE)</f>
        <v>19.204170999999999</v>
      </c>
    </row>
    <row r="2490" spans="1:13">
      <c r="A2490" s="529"/>
      <c r="B2490" s="529"/>
      <c r="C2490" s="401" t="s">
        <v>803</v>
      </c>
      <c r="D2490" s="221" t="str">
        <f>VLOOKUP(C2490,Hoja2!$D$2:$N$5000,2,FALSE)</f>
        <v>Agroindustria</v>
      </c>
      <c r="E2490" s="215">
        <f>VLOOKUP(C2490,Hoja2!$D$2:$N$5000,3,FALSE)</f>
        <v>6</v>
      </c>
      <c r="F2490" s="217">
        <f>VLOOKUP(C2490,Hoja2!$D$2:$N$5000,4,FALSE)</f>
        <v>42522</v>
      </c>
      <c r="G2490" s="217">
        <f>VLOOKUP(C2490,Hoja2!$D$2:$N$5000,5,FALSE)</f>
        <v>44377</v>
      </c>
      <c r="H2490" s="218">
        <f>VLOOKUP(C2490,Hoja2!$D$2:$N$5000,6,FALSE)</f>
        <v>0.20666200000000001</v>
      </c>
      <c r="I2490" s="218">
        <f>VLOOKUP(C2490,Hoja2!$D$2:$N$5000,7,FALSE)</f>
        <v>0.56843500000000002</v>
      </c>
      <c r="J2490" s="218">
        <f>VLOOKUP(C2490,Hoja2!$D$2:$N$5000,8,FALSE)</f>
        <v>1.768</v>
      </c>
      <c r="K2490" s="218">
        <f>VLOOKUP(C2490,Hoja2!$D$2:$N$5000,9,FALSE)</f>
        <v>1.74065</v>
      </c>
      <c r="L2490" s="218">
        <f>VLOOKUP(C2490,Hoja2!$D$2:$N$5000,10,FALSE)</f>
        <v>768.03225599999996</v>
      </c>
      <c r="M2490" s="218">
        <f>VLOOKUP(C2490,Hoja2!$D$2:$N$5000,11,FALSE)</f>
        <v>14.220204000000001</v>
      </c>
    </row>
    <row r="2491" spans="1:13">
      <c r="A2491" s="529"/>
      <c r="B2491" s="529"/>
      <c r="C2491" s="401" t="s">
        <v>2775</v>
      </c>
      <c r="D2491" s="221" t="str">
        <f>VLOOKUP(C2491,Hoja2!$D$2:$N$5000,2,FALSE)</f>
        <v>Alimentos</v>
      </c>
      <c r="E2491" s="215">
        <f>VLOOKUP(C2491,Hoja2!$D$2:$N$5000,3,FALSE)</f>
        <v>6</v>
      </c>
      <c r="F2491" s="217">
        <f>VLOOKUP(C2491,Hoja2!$D$2:$N$5000,4,FALSE)</f>
        <v>43160</v>
      </c>
      <c r="G2491" s="217">
        <f>VLOOKUP(C2491,Hoja2!$D$2:$N$5000,5,FALSE)</f>
        <v>44286</v>
      </c>
      <c r="H2491" s="218">
        <f>VLOOKUP(C2491,Hoja2!$D$2:$N$5000,6,FALSE)</f>
        <v>4.9854000000000002E-2</v>
      </c>
      <c r="I2491" s="218">
        <f>VLOOKUP(C2491,Hoja2!$D$2:$N$5000,7,FALSE)</f>
        <v>0.20998900000000001</v>
      </c>
      <c r="J2491" s="218">
        <f>VLOOKUP(C2491,Hoja2!$D$2:$N$5000,8,FALSE)</f>
        <v>0.7016</v>
      </c>
      <c r="K2491" s="218">
        <f>VLOOKUP(C2491,Hoja2!$D$2:$N$5000,9,FALSE)</f>
        <v>6.6267000000000006E-2</v>
      </c>
      <c r="L2491" s="218">
        <f>VLOOKUP(C2491,Hoja2!$D$2:$N$5000,10,FALSE)</f>
        <v>112.590924</v>
      </c>
      <c r="M2491" s="218">
        <f>VLOOKUP(C2491,Hoja2!$D$2:$N$5000,11,FALSE)</f>
        <v>12.991182</v>
      </c>
    </row>
    <row r="2492" spans="1:13">
      <c r="A2492" s="529"/>
      <c r="B2492" s="529"/>
      <c r="C2492" s="401" t="s">
        <v>1997</v>
      </c>
      <c r="D2492" s="221" t="str">
        <f>VLOOKUP(C2492,Hoja2!$D$2:$N$5000,2,FALSE)</f>
        <v>Vidrios, cauchos y plásticos</v>
      </c>
      <c r="E2492" s="215">
        <f>VLOOKUP(C2492,Hoja2!$D$2:$N$5000,3,FALSE)</f>
        <v>6</v>
      </c>
      <c r="F2492" s="217">
        <f>VLOOKUP(C2492,Hoja2!$D$2:$N$5000,4,FALSE)</f>
        <v>42856</v>
      </c>
      <c r="G2492" s="217">
        <f>VLOOKUP(C2492,Hoja2!$D$2:$N$5000,5,FALSE)</f>
        <v>45716</v>
      </c>
      <c r="H2492" s="218">
        <f>VLOOKUP(C2492,Hoja2!$D$2:$N$5000,6,FALSE)</f>
        <v>0.19557099999999999</v>
      </c>
      <c r="I2492" s="218">
        <f>VLOOKUP(C2492,Hoja2!$D$2:$N$5000,7,FALSE)</f>
        <v>0.45704800000000001</v>
      </c>
      <c r="J2492" s="218">
        <f>VLOOKUP(C2492,Hoja2!$D$2:$N$5000,8,FALSE)</f>
        <v>0.96360000000000001</v>
      </c>
      <c r="K2492" s="218">
        <f>VLOOKUP(C2492,Hoja2!$D$2:$N$5000,9,FALSE)</f>
        <v>0.96067100000000005</v>
      </c>
      <c r="L2492" s="218">
        <f>VLOOKUP(C2492,Hoja2!$D$2:$N$5000,10,FALSE)</f>
        <v>336.56974700000001</v>
      </c>
      <c r="M2492" s="218">
        <f>VLOOKUP(C2492,Hoja2!$D$2:$N$5000,11,FALSE)</f>
        <v>19.585058</v>
      </c>
    </row>
    <row r="2493" spans="1:13">
      <c r="A2493" s="529"/>
      <c r="B2493" s="529"/>
      <c r="C2493" s="401" t="s">
        <v>767</v>
      </c>
      <c r="D2493" s="221" t="str">
        <f>VLOOKUP(C2493,Hoja2!$D$2:$N$5000,2,FALSE)</f>
        <v>Alimentos</v>
      </c>
      <c r="E2493" s="215">
        <f>VLOOKUP(C2493,Hoja2!$D$2:$N$5000,3,FALSE)</f>
        <v>6</v>
      </c>
      <c r="F2493" s="217">
        <f>VLOOKUP(C2493,Hoja2!$D$2:$N$5000,4,FALSE)</f>
        <v>42491</v>
      </c>
      <c r="G2493" s="217">
        <f>VLOOKUP(C2493,Hoja2!$D$2:$N$5000,5,FALSE)</f>
        <v>45688</v>
      </c>
      <c r="H2493" s="218">
        <f>VLOOKUP(C2493,Hoja2!$D$2:$N$5000,6,FALSE)</f>
        <v>0.197572</v>
      </c>
      <c r="I2493" s="218">
        <f>VLOOKUP(C2493,Hoja2!$D$2:$N$5000,7,FALSE)</f>
        <v>0.71842899999999998</v>
      </c>
      <c r="J2493" s="218">
        <f>VLOOKUP(C2493,Hoja2!$D$2:$N$5000,8,FALSE)</f>
        <v>1.6279999999999999</v>
      </c>
      <c r="K2493" s="218">
        <f>VLOOKUP(C2493,Hoja2!$D$2:$N$5000,9,FALSE)</f>
        <v>1.5611930000000001</v>
      </c>
      <c r="L2493" s="218">
        <f>VLOOKUP(C2493,Hoja2!$D$2:$N$5000,10,FALSE)</f>
        <v>893.828802</v>
      </c>
      <c r="M2493" s="218">
        <f>VLOOKUP(C2493,Hoja2!$D$2:$N$5000,11,FALSE)</f>
        <v>17.11233</v>
      </c>
    </row>
    <row r="2494" spans="1:13">
      <c r="A2494" s="529"/>
      <c r="B2494" s="529"/>
      <c r="C2494" s="401" t="s">
        <v>4773</v>
      </c>
      <c r="D2494" s="221" t="str">
        <f>VLOOKUP(C2494,Hoja2!$D$2:$N$5000,2,FALSE)</f>
        <v>Químicos</v>
      </c>
      <c r="E2494" s="215">
        <f>VLOOKUP(C2494,Hoja2!$D$2:$N$5000,3,FALSE)</f>
        <v>6</v>
      </c>
      <c r="F2494" s="217">
        <f>VLOOKUP(C2494,Hoja2!$D$2:$N$5000,4,FALSE)</f>
        <v>43586</v>
      </c>
      <c r="G2494" s="217">
        <f>VLOOKUP(C2494,Hoja2!$D$2:$N$5000,5,FALSE)</f>
        <v>44347</v>
      </c>
      <c r="H2494" s="218">
        <f>VLOOKUP(C2494,Hoja2!$D$2:$N$5000,6,FALSE)</f>
        <v>0.202676</v>
      </c>
      <c r="I2494" s="218">
        <f>VLOOKUP(C2494,Hoja2!$D$2:$N$5000,7,FALSE)</f>
        <v>0.552234</v>
      </c>
      <c r="J2494" s="218">
        <f>VLOOKUP(C2494,Hoja2!$D$2:$N$5000,8,FALSE)</f>
        <v>0.24174000000000001</v>
      </c>
      <c r="K2494" s="218">
        <f>VLOOKUP(C2494,Hoja2!$D$2:$N$5000,9,FALSE)</f>
        <v>0.24870800000000001</v>
      </c>
      <c r="L2494" s="218">
        <f>VLOOKUP(C2494,Hoja2!$D$2:$N$5000,10,FALSE)</f>
        <v>102.020611</v>
      </c>
      <c r="M2494" s="218">
        <f>VLOOKUP(C2494,Hoja2!$D$2:$N$5000,11,FALSE)</f>
        <v>17.882847000000002</v>
      </c>
    </row>
    <row r="2495" spans="1:13">
      <c r="A2495" s="529"/>
      <c r="B2495" s="529"/>
      <c r="C2495" s="401" t="s">
        <v>1410</v>
      </c>
      <c r="D2495" s="221" t="str">
        <f>VLOOKUP(C2495,Hoja2!$D$2:$N$5000,2,FALSE)</f>
        <v>Alimentos</v>
      </c>
      <c r="E2495" s="215">
        <f>VLOOKUP(C2495,Hoja2!$D$2:$N$5000,3,FALSE)</f>
        <v>6</v>
      </c>
      <c r="F2495" s="217">
        <f>VLOOKUP(C2495,Hoja2!$D$2:$N$5000,4,FALSE)</f>
        <v>42675</v>
      </c>
      <c r="G2495" s="217">
        <f>VLOOKUP(C2495,Hoja2!$D$2:$N$5000,5,FALSE)</f>
        <v>44530</v>
      </c>
      <c r="H2495" s="218">
        <f>VLOOKUP(C2495,Hoja2!$D$2:$N$5000,6,FALSE)</f>
        <v>0.16844999999999999</v>
      </c>
      <c r="I2495" s="218">
        <f>VLOOKUP(C2495,Hoja2!$D$2:$N$5000,7,FALSE)</f>
        <v>0.50329800000000002</v>
      </c>
      <c r="J2495" s="218">
        <f>VLOOKUP(C2495,Hoja2!$D$2:$N$5000,8,FALSE)</f>
        <v>1.1044</v>
      </c>
      <c r="K2495" s="218">
        <f>VLOOKUP(C2495,Hoja2!$D$2:$N$5000,9,FALSE)</f>
        <v>0.70301000000000002</v>
      </c>
      <c r="L2495" s="218">
        <f>VLOOKUP(C2495,Hoja2!$D$2:$N$5000,10,FALSE)</f>
        <v>424.78332599999999</v>
      </c>
      <c r="M2495" s="218">
        <f>VLOOKUP(C2495,Hoja2!$D$2:$N$5000,11,FALSE)</f>
        <v>13.456721</v>
      </c>
    </row>
    <row r="2496" spans="1:13">
      <c r="A2496" s="529"/>
      <c r="B2496" s="529"/>
      <c r="C2496" s="401" t="s">
        <v>2472</v>
      </c>
      <c r="D2496" s="221" t="str">
        <f>VLOOKUP(C2496,Hoja2!$D$2:$N$5000,2,FALSE)</f>
        <v>Otros</v>
      </c>
      <c r="E2496" s="215">
        <f>VLOOKUP(C2496,Hoja2!$D$2:$N$5000,3,FALSE)</f>
        <v>6</v>
      </c>
      <c r="F2496" s="217">
        <f>VLOOKUP(C2496,Hoja2!$D$2:$N$5000,4,FALSE)</f>
        <v>43040</v>
      </c>
      <c r="G2496" s="217">
        <f>VLOOKUP(C2496,Hoja2!$D$2:$N$5000,5,FALSE)</f>
        <v>45930</v>
      </c>
      <c r="H2496" s="218">
        <f>VLOOKUP(C2496,Hoja2!$D$2:$N$5000,6,FALSE)</f>
        <v>2.7823000000000001E-2</v>
      </c>
      <c r="I2496" s="218">
        <f>VLOOKUP(C2496,Hoja2!$D$2:$N$5000,7,FALSE)</f>
        <v>8.7873999999999994E-2</v>
      </c>
      <c r="J2496" s="218">
        <f>VLOOKUP(C2496,Hoja2!$D$2:$N$5000,8,FALSE)</f>
        <v>1.294</v>
      </c>
      <c r="K2496" s="218">
        <f>VLOOKUP(C2496,Hoja2!$D$2:$N$5000,9,FALSE)</f>
        <v>0.14735200000000001</v>
      </c>
      <c r="L2496" s="218">
        <f>VLOOKUP(C2496,Hoja2!$D$2:$N$5000,10,FALSE)</f>
        <v>86.898492000000005</v>
      </c>
      <c r="M2496" s="218">
        <f>VLOOKUP(C2496,Hoja2!$D$2:$N$5000,11,FALSE)</f>
        <v>17.570544000000002</v>
      </c>
    </row>
    <row r="2497" spans="1:13">
      <c r="A2497" s="529"/>
      <c r="B2497" s="529"/>
      <c r="C2497" s="401" t="s">
        <v>2474</v>
      </c>
      <c r="D2497" s="221" t="str">
        <f>VLOOKUP(C2497,Hoja2!$D$2:$N$5000,2,FALSE)</f>
        <v>Otros</v>
      </c>
      <c r="E2497" s="215">
        <f>VLOOKUP(C2497,Hoja2!$D$2:$N$5000,3,FALSE)</f>
        <v>6</v>
      </c>
      <c r="F2497" s="217">
        <f>VLOOKUP(C2497,Hoja2!$D$2:$N$5000,4,FALSE)</f>
        <v>43040</v>
      </c>
      <c r="G2497" s="217">
        <f>VLOOKUP(C2497,Hoja2!$D$2:$N$5000,5,FALSE)</f>
        <v>45930</v>
      </c>
      <c r="H2497" s="218">
        <f>VLOOKUP(C2497,Hoja2!$D$2:$N$5000,6,FALSE)</f>
        <v>0.17747099999999999</v>
      </c>
      <c r="I2497" s="218">
        <f>VLOOKUP(C2497,Hoja2!$D$2:$N$5000,7,FALSE)</f>
        <v>0.49894100000000002</v>
      </c>
      <c r="J2497" s="218">
        <f>VLOOKUP(C2497,Hoja2!$D$2:$N$5000,8,FALSE)</f>
        <v>0.68640000000000001</v>
      </c>
      <c r="K2497" s="218">
        <f>VLOOKUP(C2497,Hoja2!$D$2:$N$5000,9,FALSE)</f>
        <v>0.61040099999999997</v>
      </c>
      <c r="L2497" s="218">
        <f>VLOOKUP(C2497,Hoja2!$D$2:$N$5000,10,FALSE)</f>
        <v>261.72367400000002</v>
      </c>
      <c r="M2497" s="218">
        <f>VLOOKUP(C2497,Hoja2!$D$2:$N$5000,11,FALSE)</f>
        <v>19.028006999999999</v>
      </c>
    </row>
    <row r="2498" spans="1:13">
      <c r="A2498" s="529"/>
      <c r="B2498" s="529"/>
      <c r="C2498" s="401" t="s">
        <v>2476</v>
      </c>
      <c r="D2498" s="221" t="str">
        <f>VLOOKUP(C2498,Hoja2!$D$2:$N$5000,2,FALSE)</f>
        <v>Otros</v>
      </c>
      <c r="E2498" s="215">
        <f>VLOOKUP(C2498,Hoja2!$D$2:$N$5000,3,FALSE)</f>
        <v>6</v>
      </c>
      <c r="F2498" s="217">
        <f>VLOOKUP(C2498,Hoja2!$D$2:$N$5000,4,FALSE)</f>
        <v>43040</v>
      </c>
      <c r="G2498" s="217">
        <f>VLOOKUP(C2498,Hoja2!$D$2:$N$5000,5,FALSE)</f>
        <v>45930</v>
      </c>
      <c r="H2498" s="218">
        <f>VLOOKUP(C2498,Hoja2!$D$2:$N$5000,6,FALSE)</f>
        <v>9.8840000000000004E-3</v>
      </c>
      <c r="I2498" s="218">
        <f>VLOOKUP(C2498,Hoja2!$D$2:$N$5000,7,FALSE)</f>
        <v>0.10689700000000001</v>
      </c>
      <c r="J2498" s="218">
        <f>VLOOKUP(C2498,Hoja2!$D$2:$N$5000,8,FALSE)</f>
        <v>0.82440000000000002</v>
      </c>
      <c r="K2498" s="218">
        <f>VLOOKUP(C2498,Hoja2!$D$2:$N$5000,9,FALSE)</f>
        <v>4.9389999999999998E-3</v>
      </c>
      <c r="L2498" s="218">
        <f>VLOOKUP(C2498,Hoja2!$D$2:$N$5000,10,FALSE)</f>
        <v>67.347210000000004</v>
      </c>
      <c r="M2498" s="218">
        <f>VLOOKUP(C2498,Hoja2!$D$2:$N$5000,11,FALSE)</f>
        <v>13.856011000000001</v>
      </c>
    </row>
    <row r="2499" spans="1:13">
      <c r="A2499" s="529"/>
      <c r="B2499" s="529"/>
      <c r="C2499" s="401" t="s">
        <v>7199</v>
      </c>
      <c r="D2499" s="221" t="str">
        <f>VLOOKUP(C2499,Hoja2!$D$2:$N$5000,2,FALSE)</f>
        <v>Químicos</v>
      </c>
      <c r="E2499" s="215">
        <f>VLOOKUP(C2499,Hoja2!$D$2:$N$5000,3,FALSE)</f>
        <v>7</v>
      </c>
      <c r="F2499" s="217">
        <f>VLOOKUP(C2499,Hoja2!$D$2:$N$5000,4,FALSE)</f>
        <v>44378</v>
      </c>
      <c r="G2499" s="217">
        <f>VLOOKUP(C2499,Hoja2!$D$2:$N$5000,5,FALSE)</f>
        <v>46203</v>
      </c>
      <c r="H2499" s="218">
        <f>VLOOKUP(C2499,Hoja2!$D$2:$N$5000,6,FALSE)</f>
        <v>0.20062099999999999</v>
      </c>
      <c r="I2499" s="218">
        <f>VLOOKUP(C2499,Hoja2!$D$2:$N$5000,7,FALSE)</f>
        <v>0.63532900000000003</v>
      </c>
      <c r="J2499" s="218">
        <f>VLOOKUP(C2499,Hoja2!$D$2:$N$5000,8,FALSE)</f>
        <v>2.4607768000000001</v>
      </c>
      <c r="K2499" s="218">
        <f>VLOOKUP(C2499,Hoja2!$D$2:$N$5000,9,FALSE)</f>
        <v>2.408677</v>
      </c>
      <c r="L2499" s="218">
        <f>VLOOKUP(C2499,Hoja2!$D$2:$N$5000,10,FALSE)</f>
        <v>1198.429408</v>
      </c>
      <c r="M2499" s="218">
        <f>VLOOKUP(C2499,Hoja2!$D$2:$N$5000,11,FALSE)</f>
        <v>13.624103</v>
      </c>
    </row>
    <row r="2500" spans="1:13">
      <c r="A2500" s="529"/>
      <c r="B2500" s="529"/>
      <c r="C2500" s="401" t="s">
        <v>910</v>
      </c>
      <c r="D2500" s="221" t="str">
        <f>VLOOKUP(C2500,Hoja2!$D$2:$N$5000,2,FALSE)</f>
        <v>Papel</v>
      </c>
      <c r="E2500" s="215">
        <f>VLOOKUP(C2500,Hoja2!$D$2:$N$5000,3,FALSE)</f>
        <v>7</v>
      </c>
      <c r="F2500" s="217">
        <f>VLOOKUP(C2500,Hoja2!$D$2:$N$5000,4,FALSE)</f>
        <v>44197</v>
      </c>
      <c r="G2500" s="217">
        <f>VLOOKUP(C2500,Hoja2!$D$2:$N$5000,5,FALSE)</f>
        <v>46022</v>
      </c>
      <c r="H2500" s="218">
        <f>VLOOKUP(C2500,Hoja2!$D$2:$N$5000,6,FALSE)</f>
        <v>0.20433499999999999</v>
      </c>
      <c r="I2500" s="218">
        <f>VLOOKUP(C2500,Hoja2!$D$2:$N$5000,7,FALSE)</f>
        <v>0.83447899999999997</v>
      </c>
      <c r="J2500" s="218">
        <f>VLOOKUP(C2500,Hoja2!$D$2:$N$5000,8,FALSE)</f>
        <v>2.4127999999999998</v>
      </c>
      <c r="K2500" s="218">
        <f>VLOOKUP(C2500,Hoja2!$D$2:$N$5000,9,FALSE)</f>
        <v>2.4004240000000001</v>
      </c>
      <c r="L2500" s="218">
        <f>VLOOKUP(C2500,Hoja2!$D$2:$N$5000,10,FALSE)</f>
        <v>1543.3987219999999</v>
      </c>
      <c r="M2500" s="218">
        <f>VLOOKUP(C2500,Hoja2!$D$2:$N$5000,11,FALSE)</f>
        <v>11.142412999999999</v>
      </c>
    </row>
    <row r="2501" spans="1:13">
      <c r="A2501" s="529"/>
      <c r="B2501" s="529"/>
      <c r="C2501" s="401" t="s">
        <v>6749</v>
      </c>
      <c r="D2501" s="221" t="str">
        <f>VLOOKUP(C2501,Hoja2!$D$2:$N$5000,2,FALSE)</f>
        <v>Papel</v>
      </c>
      <c r="E2501" s="215">
        <f>VLOOKUP(C2501,Hoja2!$D$2:$N$5000,3,FALSE)</f>
        <v>7</v>
      </c>
      <c r="F2501" s="217">
        <f>VLOOKUP(C2501,Hoja2!$D$2:$N$5000,4,FALSE)</f>
        <v>44197</v>
      </c>
      <c r="G2501" s="217">
        <f>VLOOKUP(C2501,Hoja2!$D$2:$N$5000,5,FALSE)</f>
        <v>46022</v>
      </c>
      <c r="H2501" s="218">
        <f>VLOOKUP(C2501,Hoja2!$D$2:$N$5000,6,FALSE)</f>
        <v>0.20205400000000001</v>
      </c>
      <c r="I2501" s="218">
        <f>VLOOKUP(C2501,Hoja2!$D$2:$N$5000,7,FALSE)</f>
        <v>0.65013699999999996</v>
      </c>
      <c r="J2501" s="218">
        <f>VLOOKUP(C2501,Hoja2!$D$2:$N$5000,8,FALSE)</f>
        <v>0.34</v>
      </c>
      <c r="K2501" s="218">
        <f>VLOOKUP(C2501,Hoja2!$D$2:$N$5000,9,FALSE)</f>
        <v>0.35075800000000001</v>
      </c>
      <c r="L2501" s="218">
        <f>VLOOKUP(C2501,Hoja2!$D$2:$N$5000,10,FALSE)</f>
        <v>169.44369399999999</v>
      </c>
      <c r="M2501" s="218">
        <f>VLOOKUP(C2501,Hoja2!$D$2:$N$5000,11,FALSE)</f>
        <v>12.146478</v>
      </c>
    </row>
    <row r="2502" spans="1:13">
      <c r="A2502" s="529"/>
      <c r="B2502" s="529"/>
      <c r="C2502" s="401" t="s">
        <v>2442</v>
      </c>
      <c r="D2502" s="221" t="str">
        <f>VLOOKUP(C2502,Hoja2!$D$2:$N$5000,2,FALSE)</f>
        <v>Químicos</v>
      </c>
      <c r="E2502" s="215">
        <f>VLOOKUP(C2502,Hoja2!$D$2:$N$5000,3,FALSE)</f>
        <v>9</v>
      </c>
      <c r="F2502" s="217">
        <f>VLOOKUP(C2502,Hoja2!$D$2:$N$5000,4,FALSE)</f>
        <v>44136</v>
      </c>
      <c r="G2502" s="217">
        <f>VLOOKUP(C2502,Hoja2!$D$2:$N$5000,5,FALSE)</f>
        <v>45961</v>
      </c>
      <c r="H2502" s="218">
        <f>VLOOKUP(C2502,Hoja2!$D$2:$N$5000,6,FALSE)</f>
        <v>0.184335</v>
      </c>
      <c r="I2502" s="218">
        <f>VLOOKUP(C2502,Hoja2!$D$2:$N$5000,7,FALSE)</f>
        <v>0.496504</v>
      </c>
      <c r="J2502" s="218">
        <f>VLOOKUP(C2502,Hoja2!$D$2:$N$5000,8,FALSE)</f>
        <v>0.31640000000000001</v>
      </c>
      <c r="K2502" s="218">
        <f>VLOOKUP(C2502,Hoja2!$D$2:$N$5000,9,FALSE)</f>
        <v>0.247448</v>
      </c>
      <c r="L2502" s="218">
        <f>VLOOKUP(C2502,Hoja2!$D$2:$N$5000,10,FALSE)</f>
        <v>120.968405</v>
      </c>
      <c r="M2502" s="218">
        <f>VLOOKUP(C2502,Hoja2!$D$2:$N$5000,11,FALSE)</f>
        <v>14.099173</v>
      </c>
    </row>
    <row r="2503" spans="1:13">
      <c r="A2503" s="529"/>
      <c r="B2503" s="529"/>
      <c r="C2503" s="401" t="s">
        <v>2132</v>
      </c>
      <c r="D2503" s="221" t="str">
        <f>VLOOKUP(C2503,Hoja2!$D$2:$N$5000,2,FALSE)</f>
        <v>Textiles</v>
      </c>
      <c r="E2503" s="215">
        <f>VLOOKUP(C2503,Hoja2!$D$2:$N$5000,3,FALSE)</f>
        <v>6</v>
      </c>
      <c r="F2503" s="217">
        <f>VLOOKUP(C2503,Hoja2!$D$2:$N$5000,4,FALSE)</f>
        <v>42917</v>
      </c>
      <c r="G2503" s="217">
        <f>VLOOKUP(C2503,Hoja2!$D$2:$N$5000,5,FALSE)</f>
        <v>44408</v>
      </c>
      <c r="H2503" s="218">
        <f>VLOOKUP(C2503,Hoja2!$D$2:$N$5000,6,FALSE)</f>
        <v>0.191775</v>
      </c>
      <c r="I2503" s="218">
        <f>VLOOKUP(C2503,Hoja2!$D$2:$N$5000,7,FALSE)</f>
        <v>0.73673</v>
      </c>
      <c r="J2503" s="218">
        <f>VLOOKUP(C2503,Hoja2!$D$2:$N$5000,8,FALSE)</f>
        <v>0.54320000000000002</v>
      </c>
      <c r="K2503" s="218">
        <f>VLOOKUP(C2503,Hoja2!$D$2:$N$5000,9,FALSE)</f>
        <v>0.502973</v>
      </c>
      <c r="L2503" s="218">
        <f>VLOOKUP(C2503,Hoja2!$D$2:$N$5000,10,FALSE)</f>
        <v>305.83297900000002</v>
      </c>
      <c r="M2503" s="218">
        <f>VLOOKUP(C2503,Hoja2!$D$2:$N$5000,11,FALSE)</f>
        <v>14.698605000000001</v>
      </c>
    </row>
    <row r="2504" spans="1:13">
      <c r="A2504" s="529"/>
      <c r="B2504" s="529"/>
      <c r="C2504" s="401" t="s">
        <v>833</v>
      </c>
      <c r="D2504" s="221" t="str">
        <f>VLOOKUP(C2504,Hoja2!$D$2:$N$5000,2,FALSE)</f>
        <v>Textiles</v>
      </c>
      <c r="E2504" s="215">
        <f>VLOOKUP(C2504,Hoja2!$D$2:$N$5000,3,FALSE)</f>
        <v>6</v>
      </c>
      <c r="F2504" s="217">
        <f>VLOOKUP(C2504,Hoja2!$D$2:$N$5000,4,FALSE)</f>
        <v>42522</v>
      </c>
      <c r="G2504" s="217">
        <f>VLOOKUP(C2504,Hoja2!$D$2:$N$5000,5,FALSE)</f>
        <v>44377</v>
      </c>
      <c r="H2504" s="218">
        <f>VLOOKUP(C2504,Hoja2!$D$2:$N$5000,6,FALSE)</f>
        <v>0.205181</v>
      </c>
      <c r="I2504" s="218">
        <f>VLOOKUP(C2504,Hoja2!$D$2:$N$5000,7,FALSE)</f>
        <v>0.77562900000000001</v>
      </c>
      <c r="J2504" s="218">
        <f>VLOOKUP(C2504,Hoja2!$D$2:$N$5000,8,FALSE)</f>
        <v>0.44119999999999998</v>
      </c>
      <c r="K2504" s="218">
        <f>VLOOKUP(C2504,Hoja2!$D$2:$N$5000,9,FALSE)</f>
        <v>0.43423699999999998</v>
      </c>
      <c r="L2504" s="218">
        <f>VLOOKUP(C2504,Hoja2!$D$2:$N$5000,10,FALSE)</f>
        <v>261.52039600000001</v>
      </c>
      <c r="M2504" s="218">
        <f>VLOOKUP(C2504,Hoja2!$D$2:$N$5000,11,FALSE)</f>
        <v>16.902083999999999</v>
      </c>
    </row>
    <row r="2505" spans="1:13">
      <c r="A2505" s="529"/>
      <c r="B2505" s="529"/>
      <c r="C2505" s="401" t="s">
        <v>835</v>
      </c>
      <c r="D2505" s="221" t="str">
        <f>VLOOKUP(C2505,Hoja2!$D$2:$N$5000,2,FALSE)</f>
        <v>Textiles</v>
      </c>
      <c r="E2505" s="215">
        <f>VLOOKUP(C2505,Hoja2!$D$2:$N$5000,3,FALSE)</f>
        <v>6</v>
      </c>
      <c r="F2505" s="217">
        <f>VLOOKUP(C2505,Hoja2!$D$2:$N$5000,4,FALSE)</f>
        <v>42522</v>
      </c>
      <c r="G2505" s="217">
        <f>VLOOKUP(C2505,Hoja2!$D$2:$N$5000,5,FALSE)</f>
        <v>44377</v>
      </c>
      <c r="H2505" s="218">
        <f>VLOOKUP(C2505,Hoja2!$D$2:$N$5000,6,FALSE)</f>
        <v>0.20769899999999999</v>
      </c>
      <c r="I2505" s="218">
        <f>VLOOKUP(C2505,Hoja2!$D$2:$N$5000,7,FALSE)</f>
        <v>0.83736200000000005</v>
      </c>
      <c r="J2505" s="218">
        <f>VLOOKUP(C2505,Hoja2!$D$2:$N$5000,8,FALSE)</f>
        <v>1.0811999999999999</v>
      </c>
      <c r="K2505" s="218">
        <f>VLOOKUP(C2505,Hoja2!$D$2:$N$5000,9,FALSE)</f>
        <v>1.0915589999999999</v>
      </c>
      <c r="L2505" s="218">
        <f>VLOOKUP(C2505,Hoja2!$D$2:$N$5000,10,FALSE)</f>
        <v>691.887426</v>
      </c>
      <c r="M2505" s="218">
        <f>VLOOKUP(C2505,Hoja2!$D$2:$N$5000,11,FALSE)</f>
        <v>16.709334999999999</v>
      </c>
    </row>
    <row r="2506" spans="1:13">
      <c r="A2506" s="529"/>
      <c r="B2506" s="529"/>
      <c r="C2506" s="401" t="s">
        <v>5918</v>
      </c>
      <c r="D2506" s="221" t="str">
        <f>VLOOKUP(C2506,Hoja2!$D$2:$N$5000,2,FALSE)</f>
        <v>Textiles</v>
      </c>
      <c r="E2506" s="215">
        <f>VLOOKUP(C2506,Hoja2!$D$2:$N$5000,3,FALSE)</f>
        <v>6</v>
      </c>
      <c r="F2506" s="217">
        <f>VLOOKUP(C2506,Hoja2!$D$2:$N$5000,4,FALSE)</f>
        <v>43800</v>
      </c>
      <c r="G2506" s="217">
        <f>VLOOKUP(C2506,Hoja2!$D$2:$N$5000,5,FALSE)</f>
        <v>45260</v>
      </c>
      <c r="H2506" s="218">
        <f>VLOOKUP(C2506,Hoja2!$D$2:$N$5000,6,FALSE)</f>
        <v>0.221001</v>
      </c>
      <c r="I2506" s="218">
        <f>VLOOKUP(C2506,Hoja2!$D$2:$N$5000,7,FALSE)</f>
        <v>0.37085299999999999</v>
      </c>
      <c r="J2506" s="218">
        <f>VLOOKUP(C2506,Hoja2!$D$2:$N$5000,8,FALSE)</f>
        <v>0.13882159999999999</v>
      </c>
      <c r="K2506" s="218">
        <f>VLOOKUP(C2506,Hoja2!$D$2:$N$5000,9,FALSE)</f>
        <v>0.12831600000000001</v>
      </c>
      <c r="L2506" s="218">
        <f>VLOOKUP(C2506,Hoja2!$D$2:$N$5000,10,FALSE)</f>
        <v>39.343744000000001</v>
      </c>
      <c r="M2506" s="218">
        <f>VLOOKUP(C2506,Hoja2!$D$2:$N$5000,11,FALSE)</f>
        <v>20.824836999999999</v>
      </c>
    </row>
    <row r="2507" spans="1:13">
      <c r="A2507" s="529"/>
      <c r="B2507" s="529"/>
      <c r="C2507" s="401" t="s">
        <v>1330</v>
      </c>
      <c r="D2507" s="221" t="str">
        <f>VLOOKUP(C2507,Hoja2!$D$2:$N$5000,2,FALSE)</f>
        <v>Textiles</v>
      </c>
      <c r="E2507" s="215">
        <f>VLOOKUP(C2507,Hoja2!$D$2:$N$5000,3,FALSE)</f>
        <v>6</v>
      </c>
      <c r="F2507" s="217">
        <f>VLOOKUP(C2507,Hoja2!$D$2:$N$5000,4,FALSE)</f>
        <v>42278</v>
      </c>
      <c r="G2507" s="217">
        <f>VLOOKUP(C2507,Hoja2!$D$2:$N$5000,5,FALSE)</f>
        <v>44439</v>
      </c>
      <c r="H2507" s="218">
        <f>VLOOKUP(C2507,Hoja2!$D$2:$N$5000,6,FALSE)</f>
        <v>0.19980100000000001</v>
      </c>
      <c r="I2507" s="218">
        <f>VLOOKUP(C2507,Hoja2!$D$2:$N$5000,7,FALSE)</f>
        <v>0.60982700000000001</v>
      </c>
      <c r="J2507" s="218">
        <f>VLOOKUP(C2507,Hoja2!$D$2:$N$5000,8,FALSE)</f>
        <v>2.8079999999999998</v>
      </c>
      <c r="K2507" s="218">
        <f>VLOOKUP(C2507,Hoja2!$D$2:$N$5000,9,FALSE)</f>
        <v>2.5276269999999998</v>
      </c>
      <c r="L2507" s="218">
        <f>VLOOKUP(C2507,Hoja2!$D$2:$N$5000,10,FALSE)</f>
        <v>1308.6391149999999</v>
      </c>
      <c r="M2507" s="218">
        <f>VLOOKUP(C2507,Hoja2!$D$2:$N$5000,11,FALSE)</f>
        <v>12.345504</v>
      </c>
    </row>
    <row r="2508" spans="1:13">
      <c r="A2508" s="529"/>
      <c r="B2508" s="529"/>
      <c r="C2508" s="401" t="s">
        <v>4818</v>
      </c>
      <c r="D2508" s="221" t="str">
        <f>VLOOKUP(C2508,Hoja2!$D$2:$N$5000,2,FALSE)</f>
        <v>Otros</v>
      </c>
      <c r="E2508" s="215">
        <f>VLOOKUP(C2508,Hoja2!$D$2:$N$5000,3,FALSE)</f>
        <v>6</v>
      </c>
      <c r="F2508" s="217">
        <f>VLOOKUP(C2508,Hoja2!$D$2:$N$5000,4,FALSE)</f>
        <v>43617</v>
      </c>
      <c r="G2508" s="217">
        <f>VLOOKUP(C2508,Hoja2!$D$2:$N$5000,5,FALSE)</f>
        <v>44742</v>
      </c>
      <c r="H2508" s="218">
        <f>VLOOKUP(C2508,Hoja2!$D$2:$N$5000,6,FALSE)</f>
        <v>0.22798299999999999</v>
      </c>
      <c r="I2508" s="218">
        <f>VLOOKUP(C2508,Hoja2!$D$2:$N$5000,7,FALSE)</f>
        <v>0.33396700000000001</v>
      </c>
      <c r="J2508" s="218">
        <f>VLOOKUP(C2508,Hoja2!$D$2:$N$5000,8,FALSE)</f>
        <v>0.16536000000000001</v>
      </c>
      <c r="K2508" s="218">
        <f>VLOOKUP(C2508,Hoja2!$D$2:$N$5000,9,FALSE)</f>
        <v>0.12348000000000001</v>
      </c>
      <c r="L2508" s="218">
        <f>VLOOKUP(C2508,Hoja2!$D$2:$N$5000,10,FALSE)</f>
        <v>42.203698000000003</v>
      </c>
      <c r="M2508" s="218">
        <f>VLOOKUP(C2508,Hoja2!$D$2:$N$5000,11,FALSE)</f>
        <v>17.82788</v>
      </c>
    </row>
    <row r="2509" spans="1:13">
      <c r="A2509" s="529"/>
      <c r="B2509" s="529"/>
      <c r="C2509" s="401" t="s">
        <v>787</v>
      </c>
      <c r="D2509" s="221" t="str">
        <f>VLOOKUP(C2509,Hoja2!$D$2:$N$5000,2,FALSE)</f>
        <v>Textiles</v>
      </c>
      <c r="E2509" s="215">
        <f>VLOOKUP(C2509,Hoja2!$D$2:$N$5000,3,FALSE)</f>
        <v>6</v>
      </c>
      <c r="F2509" s="217">
        <f>VLOOKUP(C2509,Hoja2!$D$2:$N$5000,4,FALSE)</f>
        <v>42491</v>
      </c>
      <c r="G2509" s="217">
        <f>VLOOKUP(C2509,Hoja2!$D$2:$N$5000,5,FALSE)</f>
        <v>44346</v>
      </c>
      <c r="H2509" s="218">
        <f>VLOOKUP(C2509,Hoja2!$D$2:$N$5000,6,FALSE)</f>
        <v>0.20686599999999999</v>
      </c>
      <c r="I2509" s="218">
        <f>VLOOKUP(C2509,Hoja2!$D$2:$N$5000,7,FALSE)</f>
        <v>0.78248899999999999</v>
      </c>
      <c r="J2509" s="218">
        <f>VLOOKUP(C2509,Hoja2!$D$2:$N$5000,8,FALSE)</f>
        <v>1.0508</v>
      </c>
      <c r="K2509" s="218">
        <f>VLOOKUP(C2509,Hoja2!$D$2:$N$5000,9,FALSE)</f>
        <v>1.0565739999999999</v>
      </c>
      <c r="L2509" s="218">
        <f>VLOOKUP(C2509,Hoja2!$D$2:$N$5000,10,FALSE)</f>
        <v>628.36869000000002</v>
      </c>
      <c r="M2509" s="218">
        <f>VLOOKUP(C2509,Hoja2!$D$2:$N$5000,11,FALSE)</f>
        <v>12.572774000000001</v>
      </c>
    </row>
    <row r="2510" spans="1:13">
      <c r="A2510" s="529"/>
      <c r="B2510" s="529"/>
      <c r="C2510" s="401" t="s">
        <v>789</v>
      </c>
      <c r="D2510" s="221" t="str">
        <f>VLOOKUP(C2510,Hoja2!$D$2:$N$5000,2,FALSE)</f>
        <v>Textiles</v>
      </c>
      <c r="E2510" s="215">
        <f>VLOOKUP(C2510,Hoja2!$D$2:$N$5000,3,FALSE)</f>
        <v>6</v>
      </c>
      <c r="F2510" s="217">
        <f>VLOOKUP(C2510,Hoja2!$D$2:$N$5000,4,FALSE)</f>
        <v>42491</v>
      </c>
      <c r="G2510" s="217">
        <f>VLOOKUP(C2510,Hoja2!$D$2:$N$5000,5,FALSE)</f>
        <v>44346</v>
      </c>
      <c r="H2510" s="218">
        <f>VLOOKUP(C2510,Hoja2!$D$2:$N$5000,6,FALSE)</f>
        <v>0.20311499999999999</v>
      </c>
      <c r="I2510" s="218">
        <f>VLOOKUP(C2510,Hoja2!$D$2:$N$5000,7,FALSE)</f>
        <v>0.66041799999999995</v>
      </c>
      <c r="J2510" s="218">
        <f>VLOOKUP(C2510,Hoja2!$D$2:$N$5000,8,FALSE)</f>
        <v>0.72799999999999998</v>
      </c>
      <c r="K2510" s="218">
        <f>VLOOKUP(C2510,Hoja2!$D$2:$N$5000,9,FALSE)</f>
        <v>0.724414</v>
      </c>
      <c r="L2510" s="218">
        <f>VLOOKUP(C2510,Hoja2!$D$2:$N$5000,10,FALSE)</f>
        <v>367.42309899999998</v>
      </c>
      <c r="M2510" s="218">
        <f>VLOOKUP(C2510,Hoja2!$D$2:$N$5000,11,FALSE)</f>
        <v>13.235416000000001</v>
      </c>
    </row>
    <row r="2511" spans="1:13">
      <c r="A2511" s="529"/>
      <c r="B2511" s="529"/>
      <c r="C2511" s="401" t="s">
        <v>791</v>
      </c>
      <c r="D2511" s="221" t="str">
        <f>VLOOKUP(C2511,Hoja2!$D$2:$N$5000,2,FALSE)</f>
        <v>Textiles</v>
      </c>
      <c r="E2511" s="215">
        <f>VLOOKUP(C2511,Hoja2!$D$2:$N$5000,3,FALSE)</f>
        <v>6</v>
      </c>
      <c r="F2511" s="217">
        <f>VLOOKUP(C2511,Hoja2!$D$2:$N$5000,4,FALSE)</f>
        <v>42491</v>
      </c>
      <c r="G2511" s="217">
        <f>VLOOKUP(C2511,Hoja2!$D$2:$N$5000,5,FALSE)</f>
        <v>44346</v>
      </c>
      <c r="H2511" s="218">
        <f>VLOOKUP(C2511,Hoja2!$D$2:$N$5000,6,FALSE)</f>
        <v>0.193435</v>
      </c>
      <c r="I2511" s="218">
        <f>VLOOKUP(C2511,Hoja2!$D$2:$N$5000,7,FALSE)</f>
        <v>0.58659399999999995</v>
      </c>
      <c r="J2511" s="218">
        <f>VLOOKUP(C2511,Hoja2!$D$2:$N$5000,8,FALSE)</f>
        <v>0.75360000000000005</v>
      </c>
      <c r="K2511" s="218">
        <f>VLOOKUP(C2511,Hoja2!$D$2:$N$5000,9,FALSE)</f>
        <v>0.67296400000000001</v>
      </c>
      <c r="L2511" s="218">
        <f>VLOOKUP(C2511,Hoja2!$D$2:$N$5000,10,FALSE)</f>
        <v>337.827313</v>
      </c>
      <c r="M2511" s="218">
        <f>VLOOKUP(C2511,Hoja2!$D$2:$N$5000,11,FALSE)</f>
        <v>13.282069999999999</v>
      </c>
    </row>
    <row r="2512" spans="1:13">
      <c r="A2512" s="529"/>
      <c r="B2512" s="529"/>
      <c r="C2512" s="401" t="s">
        <v>1755</v>
      </c>
      <c r="D2512" s="221" t="str">
        <f>VLOOKUP(C2512,Hoja2!$D$2:$N$5000,2,FALSE)</f>
        <v>Vidrios, cauchos y plásticos</v>
      </c>
      <c r="E2512" s="215">
        <f>VLOOKUP(C2512,Hoja2!$D$2:$N$5000,3,FALSE)</f>
        <v>6</v>
      </c>
      <c r="F2512" s="217">
        <f>VLOOKUP(C2512,Hoja2!$D$2:$N$5000,4,FALSE)</f>
        <v>42767</v>
      </c>
      <c r="G2512" s="217">
        <f>VLOOKUP(C2512,Hoja2!$D$2:$N$5000,5,FALSE)</f>
        <v>43889</v>
      </c>
      <c r="H2512" s="218">
        <f>VLOOKUP(C2512,Hoja2!$D$2:$N$5000,6,FALSE)</f>
        <v>0.204069</v>
      </c>
      <c r="I2512" s="218">
        <f>VLOOKUP(C2512,Hoja2!$D$2:$N$5000,7,FALSE)</f>
        <v>0.736591</v>
      </c>
      <c r="J2512" s="218">
        <f>VLOOKUP(C2512,Hoja2!$D$2:$N$5000,8,FALSE)</f>
        <v>0.86199999999999999</v>
      </c>
      <c r="K2512" s="218">
        <f>VLOOKUP(C2512,Hoja2!$D$2:$N$5000,9,FALSE)</f>
        <v>0.83760299999999999</v>
      </c>
      <c r="L2512" s="218">
        <f>VLOOKUP(C2512,Hoja2!$D$2:$N$5000,10,FALSE)</f>
        <v>485.23266899999999</v>
      </c>
      <c r="M2512" s="218">
        <f>VLOOKUP(C2512,Hoja2!$D$2:$N$5000,11,FALSE)</f>
        <v>15.128334000000001</v>
      </c>
    </row>
    <row r="2513" spans="1:13">
      <c r="A2513" s="529"/>
      <c r="B2513" s="529"/>
      <c r="C2513" s="401" t="s">
        <v>5922</v>
      </c>
      <c r="D2513" s="221" t="str">
        <f>VLOOKUP(C2513,Hoja2!$D$2:$N$5000,2,FALSE)</f>
        <v>Transporte</v>
      </c>
      <c r="E2513" s="215">
        <f>VLOOKUP(C2513,Hoja2!$D$2:$N$5000,3,FALSE)</f>
        <v>6</v>
      </c>
      <c r="F2513" s="217">
        <f>VLOOKUP(C2513,Hoja2!$D$2:$N$5000,4,FALSE)</f>
        <v>43800</v>
      </c>
      <c r="G2513" s="217">
        <f>VLOOKUP(C2513,Hoja2!$D$2:$N$5000,5,FALSE)</f>
        <v>45260</v>
      </c>
      <c r="H2513" s="218">
        <f>VLOOKUP(C2513,Hoja2!$D$2:$N$5000,6,FALSE)</f>
        <v>0.200406</v>
      </c>
      <c r="I2513" s="218">
        <f>VLOOKUP(C2513,Hoja2!$D$2:$N$5000,7,FALSE)</f>
        <v>0.52102899999999996</v>
      </c>
      <c r="J2513" s="218">
        <f>VLOOKUP(C2513,Hoja2!$D$2:$N$5000,8,FALSE)</f>
        <v>0.19120000000000001</v>
      </c>
      <c r="K2513" s="218">
        <f>VLOOKUP(C2513,Hoja2!$D$2:$N$5000,9,FALSE)</f>
        <v>0.17204800000000001</v>
      </c>
      <c r="L2513" s="218">
        <f>VLOOKUP(C2513,Hoja2!$D$2:$N$5000,10,FALSE)</f>
        <v>76.131783999999996</v>
      </c>
      <c r="M2513" s="218">
        <f>VLOOKUP(C2513,Hoja2!$D$2:$N$5000,11,FALSE)</f>
        <v>19.339452999999999</v>
      </c>
    </row>
    <row r="2514" spans="1:13">
      <c r="A2514" s="529"/>
      <c r="B2514" s="529"/>
      <c r="C2514" s="401" t="s">
        <v>1493</v>
      </c>
      <c r="D2514" s="221" t="str">
        <f>VLOOKUP(C2514,Hoja2!$D$2:$N$5000,2,FALSE)</f>
        <v>Pesquería</v>
      </c>
      <c r="E2514" s="215">
        <f>VLOOKUP(C2514,Hoja2!$D$2:$N$5000,3,FALSE)</f>
        <v>6</v>
      </c>
      <c r="F2514" s="217">
        <f>VLOOKUP(C2514,Hoja2!$D$2:$N$5000,4,FALSE)</f>
        <v>42705</v>
      </c>
      <c r="G2514" s="217">
        <f>VLOOKUP(C2514,Hoja2!$D$2:$N$5000,5,FALSE)</f>
        <v>44560</v>
      </c>
      <c r="H2514" s="218">
        <f>VLOOKUP(C2514,Hoja2!$D$2:$N$5000,6,FALSE)</f>
        <v>0.24112</v>
      </c>
      <c r="I2514" s="218">
        <f>VLOOKUP(C2514,Hoja2!$D$2:$N$5000,7,FALSE)</f>
        <v>0.275196</v>
      </c>
      <c r="J2514" s="218">
        <f>VLOOKUP(C2514,Hoja2!$D$2:$N$5000,8,FALSE)</f>
        <v>0.16200000000000001</v>
      </c>
      <c r="K2514" s="218">
        <f>VLOOKUP(C2514,Hoja2!$D$2:$N$5000,9,FALSE)</f>
        <v>5.7624000000000002E-2</v>
      </c>
      <c r="L2514" s="218">
        <f>VLOOKUP(C2514,Hoja2!$D$2:$N$5000,10,FALSE)</f>
        <v>34.070143999999999</v>
      </c>
      <c r="M2514" s="218">
        <f>VLOOKUP(C2514,Hoja2!$D$2:$N$5000,11,FALSE)</f>
        <v>13.603709</v>
      </c>
    </row>
    <row r="2515" spans="1:13">
      <c r="A2515" s="529"/>
      <c r="B2515" s="529"/>
      <c r="C2515" s="401" t="s">
        <v>3018</v>
      </c>
      <c r="D2515" s="221" t="str">
        <f>VLOOKUP(C2515,Hoja2!$D$2:$N$5000,2,FALSE)</f>
        <v>Textiles</v>
      </c>
      <c r="E2515" s="215">
        <f>VLOOKUP(C2515,Hoja2!$D$2:$N$5000,3,FALSE)</f>
        <v>6</v>
      </c>
      <c r="F2515" s="217">
        <f>VLOOKUP(C2515,Hoja2!$D$2:$N$5000,4,FALSE)</f>
        <v>43282</v>
      </c>
      <c r="G2515" s="217">
        <f>VLOOKUP(C2515,Hoja2!$D$2:$N$5000,5,FALSE)</f>
        <v>44408</v>
      </c>
      <c r="H2515" s="218">
        <f>VLOOKUP(C2515,Hoja2!$D$2:$N$5000,6,FALSE)</f>
        <v>8.2729999999999998E-2</v>
      </c>
      <c r="I2515" s="218">
        <f>VLOOKUP(C2515,Hoja2!$D$2:$N$5000,7,FALSE)</f>
        <v>0.37041600000000002</v>
      </c>
      <c r="J2515" s="218">
        <f>VLOOKUP(C2515,Hoja2!$D$2:$N$5000,8,FALSE)</f>
        <v>0.16520000000000001</v>
      </c>
      <c r="K2515" s="218">
        <f>VLOOKUP(C2515,Hoja2!$D$2:$N$5000,9,FALSE)</f>
        <v>0.12224500000000001</v>
      </c>
      <c r="L2515" s="218">
        <f>VLOOKUP(C2515,Hoja2!$D$2:$N$5000,10,FALSE)</f>
        <v>46.764544000000001</v>
      </c>
      <c r="M2515" s="218">
        <f>VLOOKUP(C2515,Hoja2!$D$2:$N$5000,11,FALSE)</f>
        <v>17.506422000000001</v>
      </c>
    </row>
    <row r="2516" spans="1:13">
      <c r="A2516" s="529"/>
      <c r="B2516" s="529"/>
      <c r="C2516" s="401" t="s">
        <v>1505</v>
      </c>
      <c r="D2516" s="221" t="str">
        <f>VLOOKUP(C2516,Hoja2!$D$2:$N$5000,2,FALSE)</f>
        <v>Vidrios, cauchos y plásticos</v>
      </c>
      <c r="E2516" s="215">
        <f>VLOOKUP(C2516,Hoja2!$D$2:$N$5000,3,FALSE)</f>
        <v>6</v>
      </c>
      <c r="F2516" s="217">
        <f>VLOOKUP(C2516,Hoja2!$D$2:$N$5000,4,FALSE)</f>
        <v>42705</v>
      </c>
      <c r="G2516" s="217">
        <f>VLOOKUP(C2516,Hoja2!$D$2:$N$5000,5,FALSE)</f>
        <v>45747</v>
      </c>
      <c r="H2516" s="218">
        <f>VLOOKUP(C2516,Hoja2!$D$2:$N$5000,6,FALSE)</f>
        <v>0.188059</v>
      </c>
      <c r="I2516" s="218">
        <f>VLOOKUP(C2516,Hoja2!$D$2:$N$5000,7,FALSE)</f>
        <v>0.49752099999999999</v>
      </c>
      <c r="J2516" s="218">
        <f>VLOOKUP(C2516,Hoja2!$D$2:$N$5000,8,FALSE)</f>
        <v>0.48</v>
      </c>
      <c r="K2516" s="218">
        <f>VLOOKUP(C2516,Hoja2!$D$2:$N$5000,9,FALSE)</f>
        <v>0.32269300000000001</v>
      </c>
      <c r="L2516" s="218">
        <f>VLOOKUP(C2516,Hoja2!$D$2:$N$5000,10,FALSE)</f>
        <v>182.50267199999999</v>
      </c>
      <c r="M2516" s="218">
        <f>VLOOKUP(C2516,Hoja2!$D$2:$N$5000,11,FALSE)</f>
        <v>16.833307999999999</v>
      </c>
    </row>
    <row r="2517" spans="1:13">
      <c r="A2517" s="529"/>
      <c r="B2517" s="529"/>
      <c r="C2517" s="401" t="s">
        <v>91</v>
      </c>
      <c r="D2517" s="221" t="str">
        <f>VLOOKUP(C2517,Hoja2!$D$2:$N$5000,2,FALSE)</f>
        <v>Textiles</v>
      </c>
      <c r="E2517" s="215">
        <f>VLOOKUP(C2517,Hoja2!$D$2:$N$5000,3,FALSE)</f>
        <v>6</v>
      </c>
      <c r="F2517" s="217">
        <f>VLOOKUP(C2517,Hoja2!$D$2:$N$5000,4,FALSE)</f>
        <v>43101</v>
      </c>
      <c r="G2517" s="217">
        <f>VLOOKUP(C2517,Hoja2!$D$2:$N$5000,5,FALSE)</f>
        <v>43861</v>
      </c>
      <c r="H2517" s="218">
        <f>VLOOKUP(C2517,Hoja2!$D$2:$N$5000,6,FALSE)</f>
        <v>0.17957400000000001</v>
      </c>
      <c r="I2517" s="218">
        <f>VLOOKUP(C2517,Hoja2!$D$2:$N$5000,7,FALSE)</f>
        <v>0.33954400000000001</v>
      </c>
      <c r="J2517" s="218">
        <f>VLOOKUP(C2517,Hoja2!$D$2:$N$5000,8,FALSE)</f>
        <v>6.1199999999999997E-2</v>
      </c>
      <c r="K2517" s="218">
        <f>VLOOKUP(C2517,Hoja2!$D$2:$N$5000,9,FALSE)</f>
        <v>4.1570999999999997E-2</v>
      </c>
      <c r="L2517" s="218">
        <f>VLOOKUP(C2517,Hoja2!$D$2:$N$5000,10,FALSE)</f>
        <v>15.88048</v>
      </c>
      <c r="M2517" s="218">
        <f>VLOOKUP(C2517,Hoja2!$D$2:$N$5000,11,FALSE)</f>
        <v>15.938541000000001</v>
      </c>
    </row>
    <row r="2518" spans="1:13">
      <c r="A2518" s="529"/>
      <c r="B2518" s="529"/>
      <c r="C2518" s="401" t="s">
        <v>1058</v>
      </c>
      <c r="D2518" s="221" t="str">
        <f>VLOOKUP(C2518,Hoja2!$D$2:$N$5000,2,FALSE)</f>
        <v>Vidrios, cauchos y plásticos</v>
      </c>
      <c r="E2518" s="215">
        <f>VLOOKUP(C2518,Hoja2!$D$2:$N$5000,3,FALSE)</f>
        <v>6</v>
      </c>
      <c r="F2518" s="217">
        <f>VLOOKUP(C2518,Hoja2!$D$2:$N$5000,4,FALSE)</f>
        <v>42583</v>
      </c>
      <c r="G2518" s="217">
        <f>VLOOKUP(C2518,Hoja2!$D$2:$N$5000,5,FALSE)</f>
        <v>44439</v>
      </c>
      <c r="H2518" s="218">
        <f>VLOOKUP(C2518,Hoja2!$D$2:$N$5000,6,FALSE)</f>
        <v>0.19692299999999999</v>
      </c>
      <c r="I2518" s="218">
        <f>VLOOKUP(C2518,Hoja2!$D$2:$N$5000,7,FALSE)</f>
        <v>0.58863399999999999</v>
      </c>
      <c r="J2518" s="218">
        <f>VLOOKUP(C2518,Hoja2!$D$2:$N$5000,8,FALSE)</f>
        <v>0.26519999999999999</v>
      </c>
      <c r="K2518" s="218">
        <f>VLOOKUP(C2518,Hoja2!$D$2:$N$5000,9,FALSE)</f>
        <v>0.22432099999999999</v>
      </c>
      <c r="L2518" s="218">
        <f>VLOOKUP(C2518,Hoja2!$D$2:$N$5000,10,FALSE)</f>
        <v>119.298456</v>
      </c>
      <c r="M2518" s="218">
        <f>VLOOKUP(C2518,Hoja2!$D$2:$N$5000,11,FALSE)</f>
        <v>15.02277</v>
      </c>
    </row>
    <row r="2519" spans="1:13">
      <c r="A2519" s="529"/>
      <c r="B2519" s="529"/>
      <c r="C2519" s="401" t="s">
        <v>4310</v>
      </c>
      <c r="D2519" s="221" t="str">
        <f>VLOOKUP(C2519,Hoja2!$D$2:$N$5000,2,FALSE)</f>
        <v>Industria Metalúrgica</v>
      </c>
      <c r="E2519" s="215">
        <f>VLOOKUP(C2519,Hoja2!$D$2:$N$5000,3,FALSE)</f>
        <v>6</v>
      </c>
      <c r="F2519" s="217">
        <f>VLOOKUP(C2519,Hoja2!$D$2:$N$5000,4,FALSE)</f>
        <v>43556</v>
      </c>
      <c r="G2519" s="217">
        <f>VLOOKUP(C2519,Hoja2!$D$2:$N$5000,5,FALSE)</f>
        <v>45777</v>
      </c>
      <c r="H2519" s="218">
        <f>VLOOKUP(C2519,Hoja2!$D$2:$N$5000,6,FALSE)</f>
        <v>9.4000000000000004E-3</v>
      </c>
      <c r="I2519" s="218">
        <f>VLOOKUP(C2519,Hoja2!$D$2:$N$5000,7,FALSE)</f>
        <v>0.143955</v>
      </c>
      <c r="J2519" s="218">
        <f>VLOOKUP(C2519,Hoja2!$D$2:$N$5000,8,FALSE)</f>
        <v>0.2056</v>
      </c>
      <c r="K2519" s="218">
        <f>VLOOKUP(C2519,Hoja2!$D$2:$N$5000,9,FALSE)</f>
        <v>4.1159999999999999E-3</v>
      </c>
      <c r="L2519" s="218">
        <f>VLOOKUP(C2519,Hoja2!$D$2:$N$5000,10,FALSE)</f>
        <v>22.618724</v>
      </c>
      <c r="M2519" s="218">
        <f>VLOOKUP(C2519,Hoja2!$D$2:$N$5000,11,FALSE)</f>
        <v>14.222783</v>
      </c>
    </row>
    <row r="2520" spans="1:13">
      <c r="A2520" s="529"/>
      <c r="B2520" s="529"/>
      <c r="C2520" s="401" t="s">
        <v>1350</v>
      </c>
      <c r="D2520" s="221" t="str">
        <f>VLOOKUP(C2520,Hoja2!$D$2:$N$5000,2,FALSE)</f>
        <v>Fundición</v>
      </c>
      <c r="E2520" s="215">
        <f>VLOOKUP(C2520,Hoja2!$D$2:$N$5000,3,FALSE)</f>
        <v>6</v>
      </c>
      <c r="F2520" s="217">
        <f>VLOOKUP(C2520,Hoja2!$D$2:$N$5000,4,FALSE)</f>
        <v>42614</v>
      </c>
      <c r="G2520" s="217">
        <f>VLOOKUP(C2520,Hoja2!$D$2:$N$5000,5,FALSE)</f>
        <v>44469</v>
      </c>
      <c r="H2520" s="218">
        <f>VLOOKUP(C2520,Hoja2!$D$2:$N$5000,6,FALSE)</f>
        <v>4.2145000000000002E-2</v>
      </c>
      <c r="I2520" s="218">
        <f>VLOOKUP(C2520,Hoja2!$D$2:$N$5000,7,FALSE)</f>
        <v>0.18676899999999999</v>
      </c>
      <c r="J2520" s="218">
        <f>VLOOKUP(C2520,Hoja2!$D$2:$N$5000,8,FALSE)</f>
        <v>0.91359999999999997</v>
      </c>
      <c r="K2520" s="218">
        <f>VLOOKUP(C2520,Hoja2!$D$2:$N$5000,9,FALSE)</f>
        <v>0.104546</v>
      </c>
      <c r="L2520" s="218">
        <f>VLOOKUP(C2520,Hoja2!$D$2:$N$5000,10,FALSE)</f>
        <v>130.40002000000001</v>
      </c>
      <c r="M2520" s="218">
        <f>VLOOKUP(C2520,Hoja2!$D$2:$N$5000,11,FALSE)</f>
        <v>13.124082</v>
      </c>
    </row>
    <row r="2521" spans="1:13">
      <c r="A2521" s="529"/>
      <c r="B2521" s="529"/>
      <c r="C2521" s="401" t="s">
        <v>5137</v>
      </c>
      <c r="D2521" s="221" t="str">
        <f>VLOOKUP(C2521,Hoja2!$D$2:$N$5000,2,FALSE)</f>
        <v>Bebidas</v>
      </c>
      <c r="E2521" s="215">
        <f>VLOOKUP(C2521,Hoja2!$D$2:$N$5000,3,FALSE)</f>
        <v>6</v>
      </c>
      <c r="F2521" s="217">
        <f>VLOOKUP(C2521,Hoja2!$D$2:$N$5000,4,FALSE)</f>
        <v>42278</v>
      </c>
      <c r="G2521" s="217">
        <f>VLOOKUP(C2521,Hoja2!$D$2:$N$5000,5,FALSE)</f>
        <v>44135</v>
      </c>
      <c r="H2521" s="218">
        <f>VLOOKUP(C2521,Hoja2!$D$2:$N$5000,6,FALSE)</f>
        <v>0.267733</v>
      </c>
      <c r="I2521" s="218">
        <f>VLOOKUP(C2521,Hoja2!$D$2:$N$5000,7,FALSE)</f>
        <v>0.32595000000000002</v>
      </c>
      <c r="J2521" s="218">
        <f>VLOOKUP(C2521,Hoja2!$D$2:$N$5000,8,FALSE)</f>
        <v>0.1128</v>
      </c>
      <c r="K2521" s="218">
        <f>VLOOKUP(C2521,Hoja2!$D$2:$N$5000,9,FALSE)</f>
        <v>7.0794999999999997E-2</v>
      </c>
      <c r="L2521" s="218">
        <f>VLOOKUP(C2521,Hoja2!$D$2:$N$5000,10,FALSE)</f>
        <v>28.098067</v>
      </c>
      <c r="M2521" s="218">
        <f>VLOOKUP(C2521,Hoja2!$D$2:$N$5000,11,FALSE)</f>
        <v>15.809958999999999</v>
      </c>
    </row>
    <row r="2522" spans="1:13">
      <c r="A2522" s="529"/>
      <c r="B2522" s="529"/>
      <c r="C2522" s="401" t="s">
        <v>5141</v>
      </c>
      <c r="D2522" s="221" t="str">
        <f>VLOOKUP(C2522,Hoja2!$D$2:$N$5000,2,FALSE)</f>
        <v>Bebidas</v>
      </c>
      <c r="E2522" s="215">
        <f>VLOOKUP(C2522,Hoja2!$D$2:$N$5000,3,FALSE)</f>
        <v>6</v>
      </c>
      <c r="F2522" s="217">
        <f>VLOOKUP(C2522,Hoja2!$D$2:$N$5000,4,FALSE)</f>
        <v>42278</v>
      </c>
      <c r="G2522" s="217">
        <f>VLOOKUP(C2522,Hoja2!$D$2:$N$5000,5,FALSE)</f>
        <v>44135</v>
      </c>
      <c r="H2522" s="218">
        <f>VLOOKUP(C2522,Hoja2!$D$2:$N$5000,6,FALSE)</f>
        <v>0.21562100000000001</v>
      </c>
      <c r="I2522" s="218">
        <f>VLOOKUP(C2522,Hoja2!$D$2:$N$5000,7,FALSE)</f>
        <v>0.38846799999999998</v>
      </c>
      <c r="J2522" s="218">
        <f>VLOOKUP(C2522,Hoja2!$D$2:$N$5000,8,FALSE)</f>
        <v>0.94599999999999995</v>
      </c>
      <c r="K2522" s="218">
        <f>VLOOKUP(C2522,Hoja2!$D$2:$N$5000,9,FALSE)</f>
        <v>0.97343100000000005</v>
      </c>
      <c r="L2522" s="218">
        <f>VLOOKUP(C2522,Hoja2!$D$2:$N$5000,10,FALSE)</f>
        <v>280.84272199999998</v>
      </c>
      <c r="M2522" s="218">
        <f>VLOOKUP(C2522,Hoja2!$D$2:$N$5000,11,FALSE)</f>
        <v>16.736125999999999</v>
      </c>
    </row>
    <row r="2523" spans="1:13">
      <c r="A2523" s="529"/>
      <c r="B2523" s="529"/>
      <c r="C2523" s="401" t="s">
        <v>5139</v>
      </c>
      <c r="D2523" s="221" t="str">
        <f>VLOOKUP(C2523,Hoja2!$D$2:$N$5000,2,FALSE)</f>
        <v>Bebidas</v>
      </c>
      <c r="E2523" s="215">
        <f>VLOOKUP(C2523,Hoja2!$D$2:$N$5000,3,FALSE)</f>
        <v>6</v>
      </c>
      <c r="F2523" s="217">
        <f>VLOOKUP(C2523,Hoja2!$D$2:$N$5000,4,FALSE)</f>
        <v>42278</v>
      </c>
      <c r="G2523" s="217">
        <f>VLOOKUP(C2523,Hoja2!$D$2:$N$5000,5,FALSE)</f>
        <v>44135</v>
      </c>
      <c r="H2523" s="218">
        <f>VLOOKUP(C2523,Hoja2!$D$2:$N$5000,6,FALSE)</f>
        <v>0.19694200000000001</v>
      </c>
      <c r="I2523" s="218">
        <f>VLOOKUP(C2523,Hoja2!$D$2:$N$5000,7,FALSE)</f>
        <v>0.19936899999999999</v>
      </c>
      <c r="J2523" s="218">
        <f>VLOOKUP(C2523,Hoja2!$D$2:$N$5000,8,FALSE)</f>
        <v>0.1232</v>
      </c>
      <c r="K2523" s="218">
        <f>VLOOKUP(C2523,Hoja2!$D$2:$N$5000,9,FALSE)</f>
        <v>3.2927999999999999E-2</v>
      </c>
      <c r="L2523" s="218">
        <f>VLOOKUP(C2523,Hoja2!$D$2:$N$5000,10,FALSE)</f>
        <v>18.77094</v>
      </c>
      <c r="M2523" s="218">
        <f>VLOOKUP(C2523,Hoja2!$D$2:$N$5000,11,FALSE)</f>
        <v>14.077097999999999</v>
      </c>
    </row>
    <row r="2524" spans="1:13">
      <c r="A2524" s="529"/>
      <c r="B2524" s="529"/>
      <c r="C2524" s="401" t="s">
        <v>5138</v>
      </c>
      <c r="D2524" s="221" t="str">
        <f>VLOOKUP(C2524,Hoja2!$D$2:$N$5000,2,FALSE)</f>
        <v>Bebidas</v>
      </c>
      <c r="E2524" s="215">
        <f>VLOOKUP(C2524,Hoja2!$D$2:$N$5000,3,FALSE)</f>
        <v>6</v>
      </c>
      <c r="F2524" s="217">
        <f>VLOOKUP(C2524,Hoja2!$D$2:$N$5000,4,FALSE)</f>
        <v>42278</v>
      </c>
      <c r="G2524" s="217">
        <f>VLOOKUP(C2524,Hoja2!$D$2:$N$5000,5,FALSE)</f>
        <v>44135</v>
      </c>
      <c r="H2524" s="218">
        <f>VLOOKUP(C2524,Hoja2!$D$2:$N$5000,6,FALSE)</f>
        <v>0.21312200000000001</v>
      </c>
      <c r="I2524" s="218">
        <f>VLOOKUP(C2524,Hoja2!$D$2:$N$5000,7,FALSE)</f>
        <v>0.17475499999999999</v>
      </c>
      <c r="J2524" s="218">
        <f>VLOOKUP(C2524,Hoja2!$D$2:$N$5000,8,FALSE)</f>
        <v>2.0840000000000001</v>
      </c>
      <c r="K2524" s="218">
        <f>VLOOKUP(C2524,Hoja2!$D$2:$N$5000,9,FALSE)</f>
        <v>2.1444290000000001</v>
      </c>
      <c r="L2524" s="218">
        <f>VLOOKUP(C2524,Hoja2!$D$2:$N$5000,10,FALSE)</f>
        <v>278.32029699999998</v>
      </c>
      <c r="M2524" s="218">
        <f>VLOOKUP(C2524,Hoja2!$D$2:$N$5000,11,FALSE)</f>
        <v>26.416587</v>
      </c>
    </row>
    <row r="2525" spans="1:13">
      <c r="A2525" s="529"/>
      <c r="B2525" s="529"/>
      <c r="C2525" s="401" t="s">
        <v>5140</v>
      </c>
      <c r="D2525" s="221" t="str">
        <f>VLOOKUP(C2525,Hoja2!$D$2:$N$5000,2,FALSE)</f>
        <v>Bebidas</v>
      </c>
      <c r="E2525" s="215">
        <f>VLOOKUP(C2525,Hoja2!$D$2:$N$5000,3,FALSE)</f>
        <v>6</v>
      </c>
      <c r="F2525" s="217">
        <f>VLOOKUP(C2525,Hoja2!$D$2:$N$5000,4,FALSE)</f>
        <v>42278</v>
      </c>
      <c r="G2525" s="217">
        <f>VLOOKUP(C2525,Hoja2!$D$2:$N$5000,5,FALSE)</f>
        <v>44135</v>
      </c>
      <c r="H2525" s="218">
        <f>VLOOKUP(C2525,Hoja2!$D$2:$N$5000,6,FALSE)</f>
        <v>0.18797800000000001</v>
      </c>
      <c r="I2525" s="218">
        <f>VLOOKUP(C2525,Hoja2!$D$2:$N$5000,7,FALSE)</f>
        <v>0.404279</v>
      </c>
      <c r="J2525" s="218">
        <f>VLOOKUP(C2525,Hoja2!$D$2:$N$5000,8,FALSE)</f>
        <v>6.1199999999999997E-2</v>
      </c>
      <c r="K2525" s="218">
        <f>VLOOKUP(C2525,Hoja2!$D$2:$N$5000,9,FALSE)</f>
        <v>4.2805999999999997E-2</v>
      </c>
      <c r="L2525" s="218">
        <f>VLOOKUP(C2525,Hoja2!$D$2:$N$5000,10,FALSE)</f>
        <v>18.908169999999998</v>
      </c>
      <c r="M2525" s="218">
        <f>VLOOKUP(C2525,Hoja2!$D$2:$N$5000,11,FALSE)</f>
        <v>15.212476000000001</v>
      </c>
    </row>
    <row r="2526" spans="1:13">
      <c r="A2526" s="529"/>
      <c r="B2526" s="529"/>
      <c r="C2526" s="401" t="s">
        <v>6930</v>
      </c>
      <c r="D2526" s="221" t="str">
        <f>VLOOKUP(C2526,Hoja2!$D$2:$N$5000,2,FALSE)</f>
        <v>Bebidas</v>
      </c>
      <c r="E2526" s="215">
        <f>VLOOKUP(C2526,Hoja2!$D$2:$N$5000,3,FALSE)</f>
        <v>9</v>
      </c>
      <c r="F2526" s="217">
        <f>VLOOKUP(C2526,Hoja2!$D$2:$N$5000,4,FALSE)</f>
        <v>44256</v>
      </c>
      <c r="G2526" s="217">
        <f>VLOOKUP(C2526,Hoja2!$D$2:$N$5000,5,FALSE)</f>
        <v>46081</v>
      </c>
      <c r="H2526" s="218">
        <f>VLOOKUP(C2526,Hoja2!$D$2:$N$5000,6,FALSE)</f>
        <v>0.18504399999999999</v>
      </c>
      <c r="I2526" s="218">
        <f>VLOOKUP(C2526,Hoja2!$D$2:$N$5000,7,FALSE)</f>
        <v>0.49980599999999997</v>
      </c>
      <c r="J2526" s="218">
        <f>VLOOKUP(C2526,Hoja2!$D$2:$N$5000,8,FALSE)</f>
        <v>1.1256956</v>
      </c>
      <c r="K2526" s="218">
        <f>VLOOKUP(C2526,Hoja2!$D$2:$N$5000,9,FALSE)</f>
        <v>0.95050000000000001</v>
      </c>
      <c r="L2526" s="218">
        <f>VLOOKUP(C2526,Hoja2!$D$2:$N$5000,10,FALSE)</f>
        <v>433.24610999999999</v>
      </c>
      <c r="M2526" s="218">
        <f>VLOOKUP(C2526,Hoja2!$D$2:$N$5000,11,FALSE)</f>
        <v>13.635073</v>
      </c>
    </row>
    <row r="2527" spans="1:13">
      <c r="A2527" s="529"/>
      <c r="B2527" s="529"/>
      <c r="C2527" s="401" t="s">
        <v>5295</v>
      </c>
      <c r="D2527" s="221" t="str">
        <f>VLOOKUP(C2527,Hoja2!$D$2:$N$5000,2,FALSE)</f>
        <v>Bebidas</v>
      </c>
      <c r="E2527" s="215">
        <f>VLOOKUP(C2527,Hoja2!$D$2:$N$5000,3,FALSE)</f>
        <v>3</v>
      </c>
      <c r="F2527" s="217">
        <f>VLOOKUP(C2527,Hoja2!$D$2:$N$5000,4,FALSE)</f>
        <v>44256</v>
      </c>
      <c r="G2527" s="217">
        <f>VLOOKUP(C2527,Hoja2!$D$2:$N$5000,5,FALSE)</f>
        <v>46081</v>
      </c>
      <c r="H2527" s="218">
        <f>VLOOKUP(C2527,Hoja2!$D$2:$N$5000,6,FALSE)</f>
        <v>0.21390700000000001</v>
      </c>
      <c r="I2527" s="218">
        <f>VLOOKUP(C2527,Hoja2!$D$2:$N$5000,7,FALSE)</f>
        <v>0.52200400000000002</v>
      </c>
      <c r="J2527" s="218">
        <f>VLOOKUP(C2527,Hoja2!$D$2:$N$5000,8,FALSE)</f>
        <v>3.6457364000000001</v>
      </c>
      <c r="K2527" s="218">
        <f>VLOOKUP(C2527,Hoja2!$D$2:$N$5000,9,FALSE)</f>
        <v>3.6942349999999999</v>
      </c>
      <c r="L2527" s="218">
        <f>VLOOKUP(C2527,Hoja2!$D$2:$N$5000,10,FALSE)</f>
        <v>1469.492495</v>
      </c>
      <c r="M2527" s="218">
        <f>VLOOKUP(C2527,Hoja2!$D$2:$N$5000,11,FALSE)</f>
        <v>14.313522000000001</v>
      </c>
    </row>
    <row r="2528" spans="1:13">
      <c r="A2528" s="529"/>
      <c r="B2528" s="529"/>
      <c r="C2528" s="401" t="s">
        <v>5296</v>
      </c>
      <c r="D2528" s="221" t="str">
        <f>VLOOKUP(C2528,Hoja2!$D$2:$N$5000,2,FALSE)</f>
        <v>Bebidas</v>
      </c>
      <c r="E2528" s="215">
        <f>VLOOKUP(C2528,Hoja2!$D$2:$N$5000,3,FALSE)</f>
        <v>7</v>
      </c>
      <c r="F2528" s="217">
        <f>VLOOKUP(C2528,Hoja2!$D$2:$N$5000,4,FALSE)</f>
        <v>44256</v>
      </c>
      <c r="G2528" s="217">
        <f>VLOOKUP(C2528,Hoja2!$D$2:$N$5000,5,FALSE)</f>
        <v>46081</v>
      </c>
      <c r="H2528" s="218">
        <f>VLOOKUP(C2528,Hoja2!$D$2:$N$5000,6,FALSE)</f>
        <v>0.218835</v>
      </c>
      <c r="I2528" s="218">
        <f>VLOOKUP(C2528,Hoja2!$D$2:$N$5000,7,FALSE)</f>
        <v>0.61765099999999995</v>
      </c>
      <c r="J2528" s="218">
        <f>VLOOKUP(C2528,Hoja2!$D$2:$N$5000,8,FALSE)</f>
        <v>7.7583539999999998</v>
      </c>
      <c r="K2528" s="218">
        <f>VLOOKUP(C2528,Hoja2!$D$2:$N$5000,9,FALSE)</f>
        <v>7.9032</v>
      </c>
      <c r="L2528" s="218">
        <f>VLOOKUP(C2528,Hoja2!$D$2:$N$5000,10,FALSE)</f>
        <v>3673.2851300000002</v>
      </c>
      <c r="M2528" s="218">
        <f>VLOOKUP(C2528,Hoja2!$D$2:$N$5000,11,FALSE)</f>
        <v>13.596945</v>
      </c>
    </row>
    <row r="2529" spans="1:13">
      <c r="A2529" s="529"/>
      <c r="B2529" s="529"/>
      <c r="C2529" s="401" t="s">
        <v>6929</v>
      </c>
      <c r="D2529" s="221" t="str">
        <f>VLOOKUP(C2529,Hoja2!$D$2:$N$5000,2,FALSE)</f>
        <v>Bebidas</v>
      </c>
      <c r="E2529" s="215">
        <f>VLOOKUP(C2529,Hoja2!$D$2:$N$5000,3,FALSE)</f>
        <v>9</v>
      </c>
      <c r="F2529" s="217">
        <f>VLOOKUP(C2529,Hoja2!$D$2:$N$5000,4,FALSE)</f>
        <v>44256</v>
      </c>
      <c r="G2529" s="217">
        <f>VLOOKUP(C2529,Hoja2!$D$2:$N$5000,5,FALSE)</f>
        <v>46081</v>
      </c>
      <c r="H2529" s="218">
        <f>VLOOKUP(C2529,Hoja2!$D$2:$N$5000,6,FALSE)</f>
        <v>0.109848</v>
      </c>
      <c r="I2529" s="218">
        <f>VLOOKUP(C2529,Hoja2!$D$2:$N$5000,7,FALSE)</f>
        <v>0.43403399999999998</v>
      </c>
      <c r="J2529" s="218">
        <f>VLOOKUP(C2529,Hoja2!$D$2:$N$5000,8,FALSE)</f>
        <v>1.4363615999999999</v>
      </c>
      <c r="K2529" s="218">
        <f>VLOOKUP(C2529,Hoja2!$D$2:$N$5000,9,FALSE)</f>
        <v>1.147581</v>
      </c>
      <c r="L2529" s="218">
        <f>VLOOKUP(C2529,Hoja2!$D$2:$N$5000,10,FALSE)</f>
        <v>480.06503700000002</v>
      </c>
      <c r="M2529" s="218">
        <f>VLOOKUP(C2529,Hoja2!$D$2:$N$5000,11,FALSE)</f>
        <v>14.055118</v>
      </c>
    </row>
    <row r="2530" spans="1:13">
      <c r="A2530" s="529"/>
      <c r="B2530" s="529"/>
      <c r="C2530" s="401" t="s">
        <v>5711</v>
      </c>
      <c r="D2530" s="221" t="str">
        <f>VLOOKUP(C2530,Hoja2!$D$2:$N$5000,2,FALSE)</f>
        <v>Vidrios, cauchos y plásticos</v>
      </c>
      <c r="E2530" s="215">
        <f>VLOOKUP(C2530,Hoja2!$D$2:$N$5000,3,FALSE)</f>
        <v>6</v>
      </c>
      <c r="F2530" s="217">
        <f>VLOOKUP(C2530,Hoja2!$D$2:$N$5000,4,FALSE)</f>
        <v>43739</v>
      </c>
      <c r="G2530" s="217">
        <f>VLOOKUP(C2530,Hoja2!$D$2:$N$5000,5,FALSE)</f>
        <v>45199</v>
      </c>
      <c r="H2530" s="218">
        <f>VLOOKUP(C2530,Hoja2!$D$2:$N$5000,6,FALSE)</f>
        <v>0.24454100000000001</v>
      </c>
      <c r="I2530" s="218">
        <f>VLOOKUP(C2530,Hoja2!$D$2:$N$5000,7,FALSE)</f>
        <v>0.53640600000000005</v>
      </c>
      <c r="J2530" s="218">
        <f>VLOOKUP(C2530,Hoja2!$D$2:$N$5000,8,FALSE)</f>
        <v>0.40760000000000002</v>
      </c>
      <c r="K2530" s="218">
        <f>VLOOKUP(C2530,Hoja2!$D$2:$N$5000,9,FALSE)</f>
        <v>0.41941899999999999</v>
      </c>
      <c r="L2530" s="218">
        <f>VLOOKUP(C2530,Hoja2!$D$2:$N$5000,10,FALSE)</f>
        <v>167.08749900000001</v>
      </c>
      <c r="M2530" s="218">
        <f>VLOOKUP(C2530,Hoja2!$D$2:$N$5000,11,FALSE)</f>
        <v>17.366589000000001</v>
      </c>
    </row>
    <row r="2531" spans="1:13">
      <c r="A2531" s="529"/>
      <c r="B2531" s="529"/>
      <c r="C2531" s="401" t="s">
        <v>2656</v>
      </c>
      <c r="D2531" s="221" t="str">
        <f>VLOOKUP(C2531,Hoja2!$D$2:$N$5000,2,FALSE)</f>
        <v>Alimentos</v>
      </c>
      <c r="E2531" s="215">
        <f>VLOOKUP(C2531,Hoja2!$D$2:$N$5000,3,FALSE)</f>
        <v>6</v>
      </c>
      <c r="F2531" s="217">
        <f>VLOOKUP(C2531,Hoja2!$D$2:$N$5000,4,FALSE)</f>
        <v>43101</v>
      </c>
      <c r="G2531" s="217">
        <f>VLOOKUP(C2531,Hoja2!$D$2:$N$5000,5,FALSE)</f>
        <v>45900</v>
      </c>
      <c r="H2531" s="218">
        <f>VLOOKUP(C2531,Hoja2!$D$2:$N$5000,6,FALSE)</f>
        <v>4.4332999999999997E-2</v>
      </c>
      <c r="I2531" s="218">
        <f>VLOOKUP(C2531,Hoja2!$D$2:$N$5000,7,FALSE)</f>
        <v>0.22787399999999999</v>
      </c>
      <c r="J2531" s="218">
        <f>VLOOKUP(C2531,Hoja2!$D$2:$N$5000,8,FALSE)</f>
        <v>0.252</v>
      </c>
      <c r="K2531" s="218">
        <f>VLOOKUP(C2531,Hoja2!$D$2:$N$5000,9,FALSE)</f>
        <v>4.8569000000000001E-2</v>
      </c>
      <c r="L2531" s="218">
        <f>VLOOKUP(C2531,Hoja2!$D$2:$N$5000,10,FALSE)</f>
        <v>43.884560999999998</v>
      </c>
      <c r="M2531" s="218">
        <f>VLOOKUP(C2531,Hoja2!$D$2:$N$5000,11,FALSE)</f>
        <v>14.973738000000001</v>
      </c>
    </row>
    <row r="2532" spans="1:13">
      <c r="A2532" s="529"/>
      <c r="B2532" s="529"/>
      <c r="C2532" s="401" t="s">
        <v>2892</v>
      </c>
      <c r="D2532" s="221" t="str">
        <f>VLOOKUP(C2532,Hoja2!$D$2:$N$5000,2,FALSE)</f>
        <v>Otros</v>
      </c>
      <c r="E2532" s="215">
        <f>VLOOKUP(C2532,Hoja2!$D$2:$N$5000,3,FALSE)</f>
        <v>6</v>
      </c>
      <c r="F2532" s="217">
        <f>VLOOKUP(C2532,Hoja2!$D$2:$N$5000,4,FALSE)</f>
        <v>43221</v>
      </c>
      <c r="G2532" s="217">
        <f>VLOOKUP(C2532,Hoja2!$D$2:$N$5000,5,FALSE)</f>
        <v>45747</v>
      </c>
      <c r="H2532" s="218">
        <f>VLOOKUP(C2532,Hoja2!$D$2:$N$5000,6,FALSE)</f>
        <v>0.15440599999999999</v>
      </c>
      <c r="I2532" s="218">
        <f>VLOOKUP(C2532,Hoja2!$D$2:$N$5000,7,FALSE)</f>
        <v>0.46735100000000002</v>
      </c>
      <c r="J2532" s="218">
        <f>VLOOKUP(C2532,Hoja2!$D$2:$N$5000,8,FALSE)</f>
        <v>0.21840000000000001</v>
      </c>
      <c r="K2532" s="218">
        <f>VLOOKUP(C2532,Hoja2!$D$2:$N$5000,9,FALSE)</f>
        <v>0.194275</v>
      </c>
      <c r="L2532" s="218">
        <f>VLOOKUP(C2532,Hoja2!$D$2:$N$5000,10,FALSE)</f>
        <v>78.003084999999999</v>
      </c>
      <c r="M2532" s="218">
        <f>VLOOKUP(C2532,Hoja2!$D$2:$N$5000,11,FALSE)</f>
        <v>18.976666999999999</v>
      </c>
    </row>
    <row r="2533" spans="1:13">
      <c r="A2533" s="529"/>
      <c r="B2533" s="529"/>
      <c r="C2533" s="401" t="s">
        <v>2478</v>
      </c>
      <c r="D2533" s="221" t="str">
        <f>VLOOKUP(C2533,Hoja2!$D$2:$N$5000,2,FALSE)</f>
        <v>Vidrios, cauchos y plásticos</v>
      </c>
      <c r="E2533" s="215">
        <f>VLOOKUP(C2533,Hoja2!$D$2:$N$5000,3,FALSE)</f>
        <v>6</v>
      </c>
      <c r="F2533" s="217">
        <f>VLOOKUP(C2533,Hoja2!$D$2:$N$5000,4,FALSE)</f>
        <v>43040</v>
      </c>
      <c r="G2533" s="217">
        <f>VLOOKUP(C2533,Hoja2!$D$2:$N$5000,5,FALSE)</f>
        <v>44530</v>
      </c>
      <c r="H2533" s="218">
        <f>VLOOKUP(C2533,Hoja2!$D$2:$N$5000,6,FALSE)</f>
        <v>0.113271</v>
      </c>
      <c r="I2533" s="218">
        <f>VLOOKUP(C2533,Hoja2!$D$2:$N$5000,7,FALSE)</f>
        <v>0.49312800000000001</v>
      </c>
      <c r="J2533" s="218">
        <f>VLOOKUP(C2533,Hoja2!$D$2:$N$5000,8,FALSE)</f>
        <v>0.78039999999999998</v>
      </c>
      <c r="K2533" s="218">
        <f>VLOOKUP(C2533,Hoja2!$D$2:$N$5000,9,FALSE)</f>
        <v>0.77709799999999996</v>
      </c>
      <c r="L2533" s="218">
        <f>VLOOKUP(C2533,Hoja2!$D$2:$N$5000,10,FALSE)</f>
        <v>294.099087</v>
      </c>
      <c r="M2533" s="218">
        <f>VLOOKUP(C2533,Hoja2!$D$2:$N$5000,11,FALSE)</f>
        <v>15.740731</v>
      </c>
    </row>
    <row r="2534" spans="1:13">
      <c r="A2534" s="529"/>
      <c r="B2534" s="529"/>
      <c r="C2534" s="401" t="s">
        <v>2480</v>
      </c>
      <c r="D2534" s="221" t="str">
        <f>VLOOKUP(C2534,Hoja2!$D$2:$N$5000,2,FALSE)</f>
        <v>Vidrios, cauchos y plásticos</v>
      </c>
      <c r="E2534" s="215">
        <f>VLOOKUP(C2534,Hoja2!$D$2:$N$5000,3,FALSE)</f>
        <v>6</v>
      </c>
      <c r="F2534" s="217">
        <f>VLOOKUP(C2534,Hoja2!$D$2:$N$5000,4,FALSE)</f>
        <v>43040</v>
      </c>
      <c r="G2534" s="217">
        <f>VLOOKUP(C2534,Hoja2!$D$2:$N$5000,5,FALSE)</f>
        <v>44530</v>
      </c>
      <c r="H2534" s="218">
        <f>VLOOKUP(C2534,Hoja2!$D$2:$N$5000,6,FALSE)</f>
        <v>0.15672</v>
      </c>
      <c r="I2534" s="218">
        <f>VLOOKUP(C2534,Hoja2!$D$2:$N$5000,7,FALSE)</f>
        <v>0.45206400000000002</v>
      </c>
      <c r="J2534" s="218">
        <f>VLOOKUP(C2534,Hoja2!$D$2:$N$5000,8,FALSE)</f>
        <v>0.36599999999999999</v>
      </c>
      <c r="K2534" s="218">
        <f>VLOOKUP(C2534,Hoja2!$D$2:$N$5000,9,FALSE)</f>
        <v>0.272478</v>
      </c>
      <c r="L2534" s="218">
        <f>VLOOKUP(C2534,Hoja2!$D$2:$N$5000,10,FALSE)</f>
        <v>126.44376800000001</v>
      </c>
      <c r="M2534" s="218">
        <f>VLOOKUP(C2534,Hoja2!$D$2:$N$5000,11,FALSE)</f>
        <v>14.627694999999999</v>
      </c>
    </row>
    <row r="2535" spans="1:13">
      <c r="A2535" s="529"/>
      <c r="B2535" s="529"/>
      <c r="C2535" s="401" t="s">
        <v>3462</v>
      </c>
      <c r="D2535" s="221" t="str">
        <f>VLOOKUP(C2535,Hoja2!$D$2:$N$5000,2,FALSE)</f>
        <v>Otros</v>
      </c>
      <c r="E2535" s="215">
        <f>VLOOKUP(C2535,Hoja2!$D$2:$N$5000,3,FALSE)</f>
        <v>6</v>
      </c>
      <c r="F2535" s="217">
        <f>VLOOKUP(C2535,Hoja2!$D$2:$N$5000,4,FALSE)</f>
        <v>43466</v>
      </c>
      <c r="G2535" s="217">
        <f>VLOOKUP(C2535,Hoja2!$D$2:$N$5000,5,FALSE)</f>
        <v>44227</v>
      </c>
      <c r="H2535" s="218">
        <f>VLOOKUP(C2535,Hoja2!$D$2:$N$5000,6,FALSE)</f>
        <v>0.208449</v>
      </c>
      <c r="I2535" s="218">
        <f>VLOOKUP(C2535,Hoja2!$D$2:$N$5000,7,FALSE)</f>
        <v>0.71817299999999995</v>
      </c>
      <c r="J2535" s="218">
        <f>VLOOKUP(C2535,Hoja2!$D$2:$N$5000,8,FALSE)</f>
        <v>0.28599999999999998</v>
      </c>
      <c r="K2535" s="218">
        <f>VLOOKUP(C2535,Hoja2!$D$2:$N$5000,9,FALSE)</f>
        <v>0.27906399999999998</v>
      </c>
      <c r="L2535" s="218">
        <f>VLOOKUP(C2535,Hoja2!$D$2:$N$5000,10,FALSE)</f>
        <v>156.96790999999999</v>
      </c>
      <c r="M2535" s="218">
        <f>VLOOKUP(C2535,Hoja2!$D$2:$N$5000,11,FALSE)</f>
        <v>14.730297999999999</v>
      </c>
    </row>
    <row r="2536" spans="1:13">
      <c r="A2536" s="529"/>
      <c r="B2536" s="529"/>
      <c r="C2536" s="401" t="s">
        <v>3464</v>
      </c>
      <c r="D2536" s="221" t="str">
        <f>VLOOKUP(C2536,Hoja2!$D$2:$N$5000,2,FALSE)</f>
        <v>Otros</v>
      </c>
      <c r="E2536" s="215">
        <f>VLOOKUP(C2536,Hoja2!$D$2:$N$5000,3,FALSE)</f>
        <v>6</v>
      </c>
      <c r="F2536" s="217">
        <f>VLOOKUP(C2536,Hoja2!$D$2:$N$5000,4,FALSE)</f>
        <v>43466</v>
      </c>
      <c r="G2536" s="217">
        <f>VLOOKUP(C2536,Hoja2!$D$2:$N$5000,5,FALSE)</f>
        <v>44227</v>
      </c>
      <c r="H2536" s="218">
        <f>VLOOKUP(C2536,Hoja2!$D$2:$N$5000,6,FALSE)</f>
        <v>0.16986599999999999</v>
      </c>
      <c r="I2536" s="218">
        <f>VLOOKUP(C2536,Hoja2!$D$2:$N$5000,7,FALSE)</f>
        <v>0.39086799999999999</v>
      </c>
      <c r="J2536" s="218">
        <f>VLOOKUP(C2536,Hoja2!$D$2:$N$5000,8,FALSE)</f>
        <v>0.11</v>
      </c>
      <c r="K2536" s="218">
        <f>VLOOKUP(C2536,Hoja2!$D$2:$N$5000,9,FALSE)</f>
        <v>7.4911000000000005E-2</v>
      </c>
      <c r="L2536" s="218">
        <f>VLOOKUP(C2536,Hoja2!$D$2:$N$5000,10,FALSE)</f>
        <v>32.857875999999997</v>
      </c>
      <c r="M2536" s="218">
        <f>VLOOKUP(C2536,Hoja2!$D$2:$N$5000,11,FALSE)</f>
        <v>15.876772000000001</v>
      </c>
    </row>
    <row r="2537" spans="1:13">
      <c r="A2537" s="529"/>
      <c r="B2537" s="529"/>
      <c r="C2537" s="401" t="s">
        <v>4308</v>
      </c>
      <c r="D2537" s="221" t="str">
        <f>VLOOKUP(C2537,Hoja2!$D$2:$N$5000,2,FALSE)</f>
        <v>Minería</v>
      </c>
      <c r="E2537" s="215">
        <f>VLOOKUP(C2537,Hoja2!$D$2:$N$5000,3,FALSE)</f>
        <v>6</v>
      </c>
      <c r="F2537" s="217">
        <f>VLOOKUP(C2537,Hoja2!$D$2:$N$5000,4,FALSE)</f>
        <v>43556</v>
      </c>
      <c r="G2537" s="217">
        <f>VLOOKUP(C2537,Hoja2!$D$2:$N$5000,5,FALSE)</f>
        <v>44316</v>
      </c>
      <c r="H2537" s="218">
        <f>VLOOKUP(C2537,Hoja2!$D$2:$N$5000,6,FALSE)</f>
        <v>4.2620000000000002E-3</v>
      </c>
      <c r="I2537" s="218">
        <f>VLOOKUP(C2537,Hoja2!$D$2:$N$5000,7,FALSE)</f>
        <v>0.30490699999999998</v>
      </c>
      <c r="J2537" s="218">
        <f>VLOOKUP(C2537,Hoja2!$D$2:$N$5000,8,FALSE)</f>
        <v>0.2208</v>
      </c>
      <c r="K2537" s="218">
        <f>VLOOKUP(C2537,Hoja2!$D$2:$N$5000,9,FALSE)</f>
        <v>2.47E-3</v>
      </c>
      <c r="L2537" s="218">
        <f>VLOOKUP(C2537,Hoja2!$D$2:$N$5000,10,FALSE)</f>
        <v>51.449677999999999</v>
      </c>
      <c r="M2537" s="218">
        <f>VLOOKUP(C2537,Hoja2!$D$2:$N$5000,11,FALSE)</f>
        <v>10.670586</v>
      </c>
    </row>
    <row r="2538" spans="1:13">
      <c r="A2538" s="529"/>
      <c r="B2538" s="529"/>
      <c r="C2538" s="401" t="s">
        <v>623</v>
      </c>
      <c r="D2538" s="221" t="str">
        <f>VLOOKUP(C2538,Hoja2!$D$2:$N$5000,2,FALSE)</f>
        <v>Vidrios, cauchos y plásticos</v>
      </c>
      <c r="E2538" s="215">
        <f>VLOOKUP(C2538,Hoja2!$D$2:$N$5000,3,FALSE)</f>
        <v>6</v>
      </c>
      <c r="F2538" s="217">
        <f>VLOOKUP(C2538,Hoja2!$D$2:$N$5000,4,FALSE)</f>
        <v>42438</v>
      </c>
      <c r="G2538" s="217">
        <f>VLOOKUP(C2538,Hoja2!$D$2:$N$5000,5,FALSE)</f>
        <v>45688</v>
      </c>
      <c r="H2538" s="218">
        <f>VLOOKUP(C2538,Hoja2!$D$2:$N$5000,6,FALSE)</f>
        <v>0.20058000000000001</v>
      </c>
      <c r="I2538" s="218">
        <f>VLOOKUP(C2538,Hoja2!$D$2:$N$5000,7,FALSE)</f>
        <v>0.72250199999999998</v>
      </c>
      <c r="J2538" s="218">
        <f>VLOOKUP(C2538,Hoja2!$D$2:$N$5000,8,FALSE)</f>
        <v>1.0920000000000001</v>
      </c>
      <c r="K2538" s="218">
        <f>VLOOKUP(C2538,Hoja2!$D$2:$N$5000,9,FALSE)</f>
        <v>1.0718030000000001</v>
      </c>
      <c r="L2538" s="218">
        <f>VLOOKUP(C2538,Hoja2!$D$2:$N$5000,10,FALSE)</f>
        <v>602.94547899999998</v>
      </c>
      <c r="M2538" s="218">
        <f>VLOOKUP(C2538,Hoja2!$D$2:$N$5000,11,FALSE)</f>
        <v>18.037960999999999</v>
      </c>
    </row>
    <row r="2539" spans="1:13">
      <c r="A2539" s="529"/>
      <c r="B2539" s="529"/>
      <c r="C2539" s="401" t="s">
        <v>625</v>
      </c>
      <c r="D2539" s="221" t="str">
        <f>VLOOKUP(C2539,Hoja2!$D$2:$N$5000,2,FALSE)</f>
        <v>Vidrios, cauchos y plásticos</v>
      </c>
      <c r="E2539" s="215">
        <f>VLOOKUP(C2539,Hoja2!$D$2:$N$5000,3,FALSE)</f>
        <v>6</v>
      </c>
      <c r="F2539" s="217">
        <f>VLOOKUP(C2539,Hoja2!$D$2:$N$5000,4,FALSE)</f>
        <v>42438</v>
      </c>
      <c r="G2539" s="217">
        <f>VLOOKUP(C2539,Hoja2!$D$2:$N$5000,5,FALSE)</f>
        <v>45688</v>
      </c>
      <c r="H2539" s="218">
        <f>VLOOKUP(C2539,Hoja2!$D$2:$N$5000,6,FALSE)</f>
        <v>0.202677</v>
      </c>
      <c r="I2539" s="218">
        <f>VLOOKUP(C2539,Hoja2!$D$2:$N$5000,7,FALSE)</f>
        <v>0.66530699999999998</v>
      </c>
      <c r="J2539" s="218">
        <f>VLOOKUP(C2539,Hoja2!$D$2:$N$5000,8,FALSE)</f>
        <v>0.50760000000000005</v>
      </c>
      <c r="K2539" s="218">
        <f>VLOOKUP(C2539,Hoja2!$D$2:$N$5000,9,FALSE)</f>
        <v>0.51120500000000002</v>
      </c>
      <c r="L2539" s="218">
        <f>VLOOKUP(C2539,Hoja2!$D$2:$N$5000,10,FALSE)</f>
        <v>258.08317299999999</v>
      </c>
      <c r="M2539" s="218">
        <f>VLOOKUP(C2539,Hoja2!$D$2:$N$5000,11,FALSE)</f>
        <v>18.507861999999999</v>
      </c>
    </row>
    <row r="2540" spans="1:13">
      <c r="A2540" s="529"/>
      <c r="B2540" s="529"/>
      <c r="C2540" s="401" t="s">
        <v>1765</v>
      </c>
      <c r="D2540" s="221" t="str">
        <f>VLOOKUP(C2540,Hoja2!$D$2:$N$5000,2,FALSE)</f>
        <v>Textiles</v>
      </c>
      <c r="E2540" s="215">
        <f>VLOOKUP(C2540,Hoja2!$D$2:$N$5000,3,FALSE)</f>
        <v>6</v>
      </c>
      <c r="F2540" s="217">
        <f>VLOOKUP(C2540,Hoja2!$D$2:$N$5000,4,FALSE)</f>
        <v>42767</v>
      </c>
      <c r="G2540" s="217">
        <f>VLOOKUP(C2540,Hoja2!$D$2:$N$5000,5,FALSE)</f>
        <v>44255</v>
      </c>
      <c r="H2540" s="218">
        <f>VLOOKUP(C2540,Hoja2!$D$2:$N$5000,6,FALSE)</f>
        <v>0.185919</v>
      </c>
      <c r="I2540" s="218">
        <f>VLOOKUP(C2540,Hoja2!$D$2:$N$5000,7,FALSE)</f>
        <v>0.57293000000000005</v>
      </c>
      <c r="J2540" s="218">
        <f>VLOOKUP(C2540,Hoja2!$D$2:$N$5000,8,FALSE)</f>
        <v>0.31559999999999999</v>
      </c>
      <c r="K2540" s="218">
        <f>VLOOKUP(C2540,Hoja2!$D$2:$N$5000,9,FALSE)</f>
        <v>0.253133</v>
      </c>
      <c r="L2540" s="218">
        <f>VLOOKUP(C2540,Hoja2!$D$2:$N$5000,10,FALSE)</f>
        <v>138.18310299999999</v>
      </c>
      <c r="M2540" s="218">
        <f>VLOOKUP(C2540,Hoja2!$D$2:$N$5000,11,FALSE)</f>
        <v>17.106017000000001</v>
      </c>
    </row>
    <row r="2541" spans="1:13">
      <c r="A2541" s="529"/>
      <c r="B2541" s="529"/>
      <c r="C2541" s="401" t="s">
        <v>1664</v>
      </c>
      <c r="D2541" s="221" t="str">
        <f>VLOOKUP(C2541,Hoja2!$D$2:$N$5000,2,FALSE)</f>
        <v>Otros</v>
      </c>
      <c r="E2541" s="215">
        <f>VLOOKUP(C2541,Hoja2!$D$2:$N$5000,3,FALSE)</f>
        <v>6</v>
      </c>
      <c r="F2541" s="217">
        <f>VLOOKUP(C2541,Hoja2!$D$2:$N$5000,4,FALSE)</f>
        <v>42736</v>
      </c>
      <c r="G2541" s="217">
        <f>VLOOKUP(C2541,Hoja2!$D$2:$N$5000,5,FALSE)</f>
        <v>43861</v>
      </c>
      <c r="H2541" s="218">
        <f>VLOOKUP(C2541,Hoja2!$D$2:$N$5000,6,FALSE)</f>
        <v>0.22187899999999999</v>
      </c>
      <c r="I2541" s="218">
        <f>VLOOKUP(C2541,Hoja2!$D$2:$N$5000,7,FALSE)</f>
        <v>0.69396000000000002</v>
      </c>
      <c r="J2541" s="218">
        <f>VLOOKUP(C2541,Hoja2!$D$2:$N$5000,8,FALSE)</f>
        <v>7.2800000000000004E-2</v>
      </c>
      <c r="K2541" s="218">
        <f>VLOOKUP(C2541,Hoja2!$D$2:$N$5000,9,FALSE)</f>
        <v>6.7090999999999998E-2</v>
      </c>
      <c r="L2541" s="218">
        <f>VLOOKUP(C2541,Hoja2!$D$2:$N$5000,10,FALSE)</f>
        <v>38.608392000000002</v>
      </c>
      <c r="M2541" s="218">
        <f>VLOOKUP(C2541,Hoja2!$D$2:$N$5000,11,FALSE)</f>
        <v>13.090695</v>
      </c>
    </row>
    <row r="2542" spans="1:13">
      <c r="A2542" s="529"/>
      <c r="B2542" s="529"/>
      <c r="C2542" s="401" t="s">
        <v>1666</v>
      </c>
      <c r="D2542" s="221" t="str">
        <f>VLOOKUP(C2542,Hoja2!$D$2:$N$5000,2,FALSE)</f>
        <v>Otros</v>
      </c>
      <c r="E2542" s="215">
        <f>VLOOKUP(C2542,Hoja2!$D$2:$N$5000,3,FALSE)</f>
        <v>6</v>
      </c>
      <c r="F2542" s="217">
        <f>VLOOKUP(C2542,Hoja2!$D$2:$N$5000,4,FALSE)</f>
        <v>42736</v>
      </c>
      <c r="G2542" s="217">
        <f>VLOOKUP(C2542,Hoja2!$D$2:$N$5000,5,FALSE)</f>
        <v>43861</v>
      </c>
      <c r="H2542" s="218">
        <f>VLOOKUP(C2542,Hoja2!$D$2:$N$5000,6,FALSE)</f>
        <v>0.20389699999999999</v>
      </c>
      <c r="I2542" s="218">
        <f>VLOOKUP(C2542,Hoja2!$D$2:$N$5000,7,FALSE)</f>
        <v>0.69038699999999997</v>
      </c>
      <c r="J2542" s="218">
        <f>VLOOKUP(C2542,Hoja2!$D$2:$N$5000,8,FALSE)</f>
        <v>0.11</v>
      </c>
      <c r="K2542" s="218">
        <f>VLOOKUP(C2542,Hoja2!$D$2:$N$5000,9,FALSE)</f>
        <v>8.6435999999999999E-2</v>
      </c>
      <c r="L2542" s="218">
        <f>VLOOKUP(C2542,Hoja2!$D$2:$N$5000,10,FALSE)</f>
        <v>58.036517000000003</v>
      </c>
      <c r="M2542" s="218">
        <f>VLOOKUP(C2542,Hoja2!$D$2:$N$5000,11,FALSE)</f>
        <v>12.52342</v>
      </c>
    </row>
    <row r="2543" spans="1:13">
      <c r="A2543" s="529"/>
      <c r="B2543" s="529"/>
      <c r="C2543" s="401" t="s">
        <v>1668</v>
      </c>
      <c r="D2543" s="221" t="str">
        <f>VLOOKUP(C2543,Hoja2!$D$2:$N$5000,2,FALSE)</f>
        <v>Otros</v>
      </c>
      <c r="E2543" s="215">
        <f>VLOOKUP(C2543,Hoja2!$D$2:$N$5000,3,FALSE)</f>
        <v>6</v>
      </c>
      <c r="F2543" s="217">
        <f>VLOOKUP(C2543,Hoja2!$D$2:$N$5000,4,FALSE)</f>
        <v>42736</v>
      </c>
      <c r="G2543" s="217">
        <f>VLOOKUP(C2543,Hoja2!$D$2:$N$5000,5,FALSE)</f>
        <v>43861</v>
      </c>
      <c r="H2543" s="218">
        <f>VLOOKUP(C2543,Hoja2!$D$2:$N$5000,6,FALSE)</f>
        <v>0.20976600000000001</v>
      </c>
      <c r="I2543" s="218">
        <f>VLOOKUP(C2543,Hoja2!$D$2:$N$5000,7,FALSE)</f>
        <v>0.45657599999999998</v>
      </c>
      <c r="J2543" s="218">
        <f>VLOOKUP(C2543,Hoja2!$D$2:$N$5000,8,FALSE)</f>
        <v>3.1600000000000003E-2</v>
      </c>
      <c r="K2543" s="218">
        <f>VLOOKUP(C2543,Hoja2!$D$2:$N$5000,9,FALSE)</f>
        <v>1.8110000000000001E-2</v>
      </c>
      <c r="L2543" s="218">
        <f>VLOOKUP(C2543,Hoja2!$D$2:$N$5000,10,FALSE)</f>
        <v>11.025964999999999</v>
      </c>
      <c r="M2543" s="218">
        <f>VLOOKUP(C2543,Hoja2!$D$2:$N$5000,11,FALSE)</f>
        <v>12.873182</v>
      </c>
    </row>
    <row r="2544" spans="1:13">
      <c r="A2544" s="529"/>
      <c r="B2544" s="529"/>
      <c r="C2544" s="401" t="s">
        <v>1650</v>
      </c>
      <c r="D2544" s="221" t="str">
        <f>VLOOKUP(C2544,Hoja2!$D$2:$N$5000,2,FALSE)</f>
        <v>Vidrios, cauchos y plásticos</v>
      </c>
      <c r="E2544" s="215">
        <f>VLOOKUP(C2544,Hoja2!$D$2:$N$5000,3,FALSE)</f>
        <v>6</v>
      </c>
      <c r="F2544" s="217">
        <f>VLOOKUP(C2544,Hoja2!$D$2:$N$5000,4,FALSE)</f>
        <v>42736</v>
      </c>
      <c r="G2544" s="217">
        <f>VLOOKUP(C2544,Hoja2!$D$2:$N$5000,5,FALSE)</f>
        <v>45838</v>
      </c>
      <c r="H2544" s="218">
        <f>VLOOKUP(C2544,Hoja2!$D$2:$N$5000,6,FALSE)</f>
        <v>0.20810899999999999</v>
      </c>
      <c r="I2544" s="218">
        <f>VLOOKUP(C2544,Hoja2!$D$2:$N$5000,7,FALSE)</f>
        <v>0.60145000000000004</v>
      </c>
      <c r="J2544" s="218">
        <f>VLOOKUP(C2544,Hoja2!$D$2:$N$5000,8,FALSE)</f>
        <v>0.1928</v>
      </c>
      <c r="K2544" s="218">
        <f>VLOOKUP(C2544,Hoja2!$D$2:$N$5000,9,FALSE)</f>
        <v>0.19098200000000001</v>
      </c>
      <c r="L2544" s="218">
        <f>VLOOKUP(C2544,Hoja2!$D$2:$N$5000,10,FALSE)</f>
        <v>88.618182000000004</v>
      </c>
      <c r="M2544" s="218">
        <f>VLOOKUP(C2544,Hoja2!$D$2:$N$5000,11,FALSE)</f>
        <v>17.597398999999999</v>
      </c>
    </row>
    <row r="2545" spans="1:13">
      <c r="A2545" s="529"/>
      <c r="B2545" s="529"/>
      <c r="C2545" s="401" t="s">
        <v>1356</v>
      </c>
      <c r="D2545" s="221" t="str">
        <f>VLOOKUP(C2545,Hoja2!$D$2:$N$5000,2,FALSE)</f>
        <v>Transporte</v>
      </c>
      <c r="E2545" s="215">
        <f>VLOOKUP(C2545,Hoja2!$D$2:$N$5000,3,FALSE)</f>
        <v>6</v>
      </c>
      <c r="F2545" s="217">
        <f>VLOOKUP(C2545,Hoja2!$D$2:$N$5000,4,FALSE)</f>
        <v>42644</v>
      </c>
      <c r="G2545" s="217">
        <f>VLOOKUP(C2545,Hoja2!$D$2:$N$5000,5,FALSE)</f>
        <v>45900</v>
      </c>
      <c r="H2545" s="218">
        <f>VLOOKUP(C2545,Hoja2!$D$2:$N$5000,6,FALSE)</f>
        <v>0.14458099999999999</v>
      </c>
      <c r="I2545" s="218">
        <f>VLOOKUP(C2545,Hoja2!$D$2:$N$5000,7,FALSE)</f>
        <v>0.40689599999999998</v>
      </c>
      <c r="J2545" s="218">
        <f>VLOOKUP(C2545,Hoja2!$D$2:$N$5000,8,FALSE)</f>
        <v>0.75919999999999999</v>
      </c>
      <c r="K2545" s="218">
        <f>VLOOKUP(C2545,Hoja2!$D$2:$N$5000,9,FALSE)</f>
        <v>0.29552800000000001</v>
      </c>
      <c r="L2545" s="218">
        <f>VLOOKUP(C2545,Hoja2!$D$2:$N$5000,10,FALSE)</f>
        <v>236.07808</v>
      </c>
      <c r="M2545" s="218">
        <f>VLOOKUP(C2545,Hoja2!$D$2:$N$5000,11,FALSE)</f>
        <v>14.765242000000001</v>
      </c>
    </row>
    <row r="2546" spans="1:13">
      <c r="A2546" s="529"/>
      <c r="B2546" s="529"/>
      <c r="C2546" s="401" t="s">
        <v>1358</v>
      </c>
      <c r="D2546" s="221" t="str">
        <f>VLOOKUP(C2546,Hoja2!$D$2:$N$5000,2,FALSE)</f>
        <v>Transporte</v>
      </c>
      <c r="E2546" s="215">
        <f>VLOOKUP(C2546,Hoja2!$D$2:$N$5000,3,FALSE)</f>
        <v>6</v>
      </c>
      <c r="F2546" s="217">
        <f>VLOOKUP(C2546,Hoja2!$D$2:$N$5000,4,FALSE)</f>
        <v>42644</v>
      </c>
      <c r="G2546" s="217">
        <f>VLOOKUP(C2546,Hoja2!$D$2:$N$5000,5,FALSE)</f>
        <v>45900</v>
      </c>
      <c r="H2546" s="218">
        <f>VLOOKUP(C2546,Hoja2!$D$2:$N$5000,6,FALSE)</f>
        <v>0.221162</v>
      </c>
      <c r="I2546" s="218">
        <f>VLOOKUP(C2546,Hoja2!$D$2:$N$5000,7,FALSE)</f>
        <v>0.16087599999999999</v>
      </c>
      <c r="J2546" s="218">
        <f>VLOOKUP(C2546,Hoja2!$D$2:$N$5000,8,FALSE)</f>
        <v>6.2799999999999995E-2</v>
      </c>
      <c r="K2546" s="218">
        <f>VLOOKUP(C2546,Hoja2!$D$2:$N$5000,9,FALSE)</f>
        <v>6.0916999999999999E-2</v>
      </c>
      <c r="L2546" s="218">
        <f>VLOOKUP(C2546,Hoja2!$D$2:$N$5000,10,FALSE)</f>
        <v>7.7209390000000004</v>
      </c>
      <c r="M2546" s="218">
        <f>VLOOKUP(C2546,Hoja2!$D$2:$N$5000,11,FALSE)</f>
        <v>29.946075</v>
      </c>
    </row>
    <row r="2547" spans="1:13">
      <c r="A2547" s="529"/>
      <c r="B2547" s="529"/>
      <c r="C2547" s="401" t="s">
        <v>627</v>
      </c>
      <c r="D2547" s="221" t="str">
        <f>VLOOKUP(C2547,Hoja2!$D$2:$N$5000,2,FALSE)</f>
        <v>Vidrios, cauchos y plásticos</v>
      </c>
      <c r="E2547" s="215">
        <f>VLOOKUP(C2547,Hoja2!$D$2:$N$5000,3,FALSE)</f>
        <v>6</v>
      </c>
      <c r="F2547" s="217">
        <f>VLOOKUP(C2547,Hoja2!$D$2:$N$5000,4,FALSE)</f>
        <v>42430</v>
      </c>
      <c r="G2547" s="217">
        <f>VLOOKUP(C2547,Hoja2!$D$2:$N$5000,5,FALSE)</f>
        <v>44256</v>
      </c>
      <c r="H2547" s="218">
        <f>VLOOKUP(C2547,Hoja2!$D$2:$N$5000,6,FALSE)</f>
        <v>0.20674699999999999</v>
      </c>
      <c r="I2547" s="218">
        <f>VLOOKUP(C2547,Hoja2!$D$2:$N$5000,7,FALSE)</f>
        <v>0.58283399999999996</v>
      </c>
      <c r="J2547" s="218">
        <f>VLOOKUP(C2547,Hoja2!$D$2:$N$5000,8,FALSE)</f>
        <v>1.7672000000000001</v>
      </c>
      <c r="K2547" s="218">
        <f>VLOOKUP(C2547,Hoja2!$D$2:$N$5000,9,FALSE)</f>
        <v>1.818443</v>
      </c>
      <c r="L2547" s="218">
        <f>VLOOKUP(C2547,Hoja2!$D$2:$N$5000,10,FALSE)</f>
        <v>787.13076000000001</v>
      </c>
      <c r="M2547" s="218">
        <f>VLOOKUP(C2547,Hoja2!$D$2:$N$5000,11,FALSE)</f>
        <v>14.346176</v>
      </c>
    </row>
    <row r="2548" spans="1:13">
      <c r="A2548" s="529"/>
      <c r="B2548" s="529"/>
      <c r="C2548" s="401" t="s">
        <v>629</v>
      </c>
      <c r="D2548" s="221" t="str">
        <f>VLOOKUP(C2548,Hoja2!$D$2:$N$5000,2,FALSE)</f>
        <v>Vidrios, cauchos y plásticos</v>
      </c>
      <c r="E2548" s="215">
        <f>VLOOKUP(C2548,Hoja2!$D$2:$N$5000,3,FALSE)</f>
        <v>6</v>
      </c>
      <c r="F2548" s="217">
        <f>VLOOKUP(C2548,Hoja2!$D$2:$N$5000,4,FALSE)</f>
        <v>42430</v>
      </c>
      <c r="G2548" s="217">
        <f>VLOOKUP(C2548,Hoja2!$D$2:$N$5000,5,FALSE)</f>
        <v>44256</v>
      </c>
      <c r="H2548" s="218">
        <f>VLOOKUP(C2548,Hoja2!$D$2:$N$5000,6,FALSE)</f>
        <v>0.20036599999999999</v>
      </c>
      <c r="I2548" s="218">
        <f>VLOOKUP(C2548,Hoja2!$D$2:$N$5000,7,FALSE)</f>
        <v>0.45911200000000002</v>
      </c>
      <c r="J2548" s="218">
        <f>VLOOKUP(C2548,Hoja2!$D$2:$N$5000,8,FALSE)</f>
        <v>0.1852</v>
      </c>
      <c r="K2548" s="218">
        <f>VLOOKUP(C2548,Hoja2!$D$2:$N$5000,9,FALSE)</f>
        <v>0.16628599999999999</v>
      </c>
      <c r="L2548" s="218">
        <f>VLOOKUP(C2548,Hoja2!$D$2:$N$5000,10,FALSE)</f>
        <v>64.979476000000005</v>
      </c>
      <c r="M2548" s="218">
        <f>VLOOKUP(C2548,Hoja2!$D$2:$N$5000,11,FALSE)</f>
        <v>14.876037999999999</v>
      </c>
    </row>
    <row r="2549" spans="1:13" s="392" customFormat="1">
      <c r="A2549" s="529"/>
      <c r="B2549" s="529"/>
      <c r="C2549" s="401" t="s">
        <v>87</v>
      </c>
      <c r="D2549" s="402" t="str">
        <f>VLOOKUP(C2549,Hoja2!$D$2:$N$5000,2,FALSE)</f>
        <v>Minería</v>
      </c>
      <c r="E2549" s="444">
        <f>VLOOKUP(C2549,Hoja2!$D$2:$N$5000,3,FALSE)</f>
        <v>6</v>
      </c>
      <c r="F2549" s="399">
        <f>VLOOKUP(C2549,Hoja2!$D$2:$N$5000,4,FALSE)</f>
        <v>42430</v>
      </c>
      <c r="G2549" s="399">
        <f>VLOOKUP(C2549,Hoja2!$D$2:$N$5000,5,FALSE)</f>
        <v>45838</v>
      </c>
      <c r="H2549" s="400">
        <f>VLOOKUP(C2549,Hoja2!$D$2:$N$5000,6,FALSE)</f>
        <v>0.19972999999999999</v>
      </c>
      <c r="I2549" s="400">
        <f>VLOOKUP(C2549,Hoja2!$D$2:$N$5000,7,FALSE)</f>
        <v>0.81160299999999996</v>
      </c>
      <c r="J2549" s="400">
        <f>VLOOKUP(C2549,Hoja2!$D$2:$N$5000,8,FALSE)</f>
        <v>4.6619999999999999</v>
      </c>
      <c r="K2549" s="400">
        <f>VLOOKUP(C2549,Hoja2!$D$2:$N$5000,9,FALSE)</f>
        <v>4.0236850000000004</v>
      </c>
      <c r="L2549" s="400">
        <f>VLOOKUP(C2549,Hoja2!$D$2:$N$5000,10,FALSE)</f>
        <v>2891.557534</v>
      </c>
      <c r="M2549" s="400">
        <f>VLOOKUP(C2549,Hoja2!$D$2:$N$5000,11,FALSE)</f>
        <v>15.407878999999999</v>
      </c>
    </row>
    <row r="2550" spans="1:13" s="392" customFormat="1">
      <c r="A2550" s="529"/>
      <c r="B2550" s="529"/>
      <c r="C2550" s="401" t="s">
        <v>6728</v>
      </c>
      <c r="D2550" s="402" t="str">
        <f>VLOOKUP(C2550,Hoja2!$D$2:$N$5000,2,FALSE)</f>
        <v>SALUD</v>
      </c>
      <c r="E2550" s="444">
        <f>VLOOKUP(C2550,Hoja2!$D$2:$N$5000,3,FALSE)</f>
        <v>7</v>
      </c>
      <c r="F2550" s="399">
        <f>VLOOKUP(C2550,Hoja2!$D$2:$N$5000,4,FALSE)</f>
        <v>44166</v>
      </c>
      <c r="G2550" s="399">
        <f>VLOOKUP(C2550,Hoja2!$D$2:$N$5000,5,FALSE)</f>
        <v>45991</v>
      </c>
      <c r="H2550" s="400">
        <f>VLOOKUP(C2550,Hoja2!$D$2:$N$5000,6,FALSE)</f>
        <v>0.20768900000000001</v>
      </c>
      <c r="I2550" s="400">
        <f>VLOOKUP(C2550,Hoja2!$D$2:$N$5000,7,FALSE)</f>
        <v>0.67399699999999996</v>
      </c>
      <c r="J2550" s="400">
        <f>VLOOKUP(C2550,Hoja2!$D$2:$N$5000,8,FALSE)</f>
        <v>0.31463999999999998</v>
      </c>
      <c r="K2550" s="400">
        <f>VLOOKUP(C2550,Hoja2!$D$2:$N$5000,9,FALSE)</f>
        <v>0.29639100000000002</v>
      </c>
      <c r="L2550" s="400">
        <f>VLOOKUP(C2550,Hoja2!$D$2:$N$5000,10,FALSE)</f>
        <v>162.559878</v>
      </c>
      <c r="M2550" s="400">
        <f>VLOOKUP(C2550,Hoja2!$D$2:$N$5000,11,FALSE)</f>
        <v>13.962322</v>
      </c>
    </row>
    <row r="2551" spans="1:13" s="392" customFormat="1">
      <c r="A2551" s="529"/>
      <c r="B2551" s="529"/>
      <c r="C2551" s="401" t="s">
        <v>7346</v>
      </c>
      <c r="D2551" s="402" t="str">
        <f>VLOOKUP(C2551,Hoja2!$D$2:$N$5000,2,FALSE)</f>
        <v>SALUD</v>
      </c>
      <c r="E2551" s="444">
        <f>VLOOKUP(C2551,Hoja2!$D$2:$N$5000,3,FALSE)</f>
        <v>7</v>
      </c>
      <c r="F2551" s="399">
        <f>VLOOKUP(C2551,Hoja2!$D$2:$N$5000,4,FALSE)</f>
        <v>44440</v>
      </c>
      <c r="G2551" s="399">
        <f>VLOOKUP(C2551,Hoja2!$D$2:$N$5000,5,FALSE)</f>
        <v>46387</v>
      </c>
      <c r="H2551" s="400">
        <f>VLOOKUP(C2551,Hoja2!$D$2:$N$5000,6,FALSE)</f>
        <v>0.188418</v>
      </c>
      <c r="I2551" s="400">
        <f>VLOOKUP(C2551,Hoja2!$D$2:$N$5000,7,FALSE)</f>
        <v>0.52578100000000005</v>
      </c>
      <c r="J2551" s="400">
        <f>VLOOKUP(C2551,Hoja2!$D$2:$N$5000,8,FALSE)</f>
        <v>0.14856</v>
      </c>
      <c r="K2551" s="400">
        <f>VLOOKUP(C2551,Hoja2!$D$2:$N$5000,9,FALSE)</f>
        <v>0.119051</v>
      </c>
      <c r="L2551" s="400">
        <f>VLOOKUP(C2551,Hoja2!$D$2:$N$5000,10,FALSE)</f>
        <v>59.875385000000001</v>
      </c>
      <c r="M2551" s="400">
        <f>VLOOKUP(C2551,Hoja2!$D$2:$N$5000,11,FALSE)</f>
        <v>14.173795999999999</v>
      </c>
    </row>
    <row r="2552" spans="1:13" s="392" customFormat="1">
      <c r="A2552" s="529"/>
      <c r="B2552" s="529"/>
      <c r="C2552" s="401" t="s">
        <v>3139</v>
      </c>
      <c r="D2552" s="402" t="str">
        <f>VLOOKUP(C2552,Hoja2!$D$2:$N$5000,2,FALSE)</f>
        <v>Vidrios, cauchos y plásticos</v>
      </c>
      <c r="E2552" s="444">
        <f>VLOOKUP(C2552,Hoja2!$D$2:$N$5000,3,FALSE)</f>
        <v>6</v>
      </c>
      <c r="F2552" s="399">
        <f>VLOOKUP(C2552,Hoja2!$D$2:$N$5000,4,FALSE)</f>
        <v>43313</v>
      </c>
      <c r="G2552" s="399">
        <f>VLOOKUP(C2552,Hoja2!$D$2:$N$5000,5,FALSE)</f>
        <v>44439</v>
      </c>
      <c r="H2552" s="400">
        <f>VLOOKUP(C2552,Hoja2!$D$2:$N$5000,6,FALSE)</f>
        <v>0.196801</v>
      </c>
      <c r="I2552" s="400">
        <f>VLOOKUP(C2552,Hoja2!$D$2:$N$5000,7,FALSE)</f>
        <v>0.697102</v>
      </c>
      <c r="J2552" s="400">
        <f>VLOOKUP(C2552,Hoja2!$D$2:$N$5000,8,FALSE)</f>
        <v>0.46</v>
      </c>
      <c r="K2552" s="400">
        <f>VLOOKUP(C2552,Hoja2!$D$2:$N$5000,9,FALSE)</f>
        <v>0.45728600000000003</v>
      </c>
      <c r="L2552" s="400">
        <f>VLOOKUP(C2552,Hoja2!$D$2:$N$5000,10,FALSE)</f>
        <v>245.058742</v>
      </c>
      <c r="M2552" s="400">
        <f>VLOOKUP(C2552,Hoja2!$D$2:$N$5000,11,FALSE)</f>
        <v>16.686350000000001</v>
      </c>
    </row>
    <row r="2553" spans="1:13" s="392" customFormat="1">
      <c r="A2553" s="529"/>
      <c r="B2553" s="529"/>
      <c r="C2553" s="401" t="s">
        <v>2215</v>
      </c>
      <c r="D2553" s="402" t="str">
        <f>VLOOKUP(C2553,Hoja2!$D$2:$N$5000,2,FALSE)</f>
        <v>Alimentos</v>
      </c>
      <c r="E2553" s="444">
        <f>VLOOKUP(C2553,Hoja2!$D$2:$N$5000,3,FALSE)</f>
        <v>6</v>
      </c>
      <c r="F2553" s="399">
        <f>VLOOKUP(C2553,Hoja2!$D$2:$N$5000,4,FALSE)</f>
        <v>42948</v>
      </c>
      <c r="G2553" s="399">
        <f>VLOOKUP(C2553,Hoja2!$D$2:$N$5000,5,FALSE)</f>
        <v>44074</v>
      </c>
      <c r="H2553" s="400">
        <f>VLOOKUP(C2553,Hoja2!$D$2:$N$5000,6,FALSE)</f>
        <v>0.202572</v>
      </c>
      <c r="I2553" s="400">
        <f>VLOOKUP(C2553,Hoja2!$D$2:$N$5000,7,FALSE)</f>
        <v>0.64203600000000005</v>
      </c>
      <c r="J2553" s="400">
        <f>VLOOKUP(C2553,Hoja2!$D$2:$N$5000,8,FALSE)</f>
        <v>0.56040000000000001</v>
      </c>
      <c r="K2553" s="400">
        <f>VLOOKUP(C2553,Hoja2!$D$2:$N$5000,9,FALSE)</f>
        <v>0.57665</v>
      </c>
      <c r="L2553" s="400">
        <f>VLOOKUP(C2553,Hoja2!$D$2:$N$5000,10,FALSE)</f>
        <v>274.96257700000001</v>
      </c>
      <c r="M2553" s="400">
        <f>VLOOKUP(C2553,Hoja2!$D$2:$N$5000,11,FALSE)</f>
        <v>15.644629999999999</v>
      </c>
    </row>
    <row r="2554" spans="1:13" s="392" customFormat="1">
      <c r="A2554" s="529"/>
      <c r="B2554" s="529"/>
      <c r="C2554" s="401" t="s">
        <v>1749</v>
      </c>
      <c r="D2554" s="402" t="str">
        <f>VLOOKUP(C2554,Hoja2!$D$2:$N$5000,2,FALSE)</f>
        <v>Bebidas</v>
      </c>
      <c r="E2554" s="444">
        <f>VLOOKUP(C2554,Hoja2!$D$2:$N$5000,3,FALSE)</f>
        <v>6</v>
      </c>
      <c r="F2554" s="399">
        <f>VLOOKUP(C2554,Hoja2!$D$2:$N$5000,4,FALSE)</f>
        <v>42767</v>
      </c>
      <c r="G2554" s="399">
        <f>VLOOKUP(C2554,Hoja2!$D$2:$N$5000,5,FALSE)</f>
        <v>45838</v>
      </c>
      <c r="H2554" s="400">
        <f>VLOOKUP(C2554,Hoja2!$D$2:$N$5000,6,FALSE)</f>
        <v>0.221803</v>
      </c>
      <c r="I2554" s="400">
        <f>VLOOKUP(C2554,Hoja2!$D$2:$N$5000,7,FALSE)</f>
        <v>0.55652599999999997</v>
      </c>
      <c r="J2554" s="400">
        <f>VLOOKUP(C2554,Hoja2!$D$2:$N$5000,8,FALSE)</f>
        <v>0.77039999999999997</v>
      </c>
      <c r="K2554" s="400">
        <f>VLOOKUP(C2554,Hoja2!$D$2:$N$5000,9,FALSE)</f>
        <v>0.76763099999999995</v>
      </c>
      <c r="L2554" s="400">
        <f>VLOOKUP(C2554,Hoja2!$D$2:$N$5000,10,FALSE)</f>
        <v>327.65585099999998</v>
      </c>
      <c r="M2554" s="400">
        <f>VLOOKUP(C2554,Hoja2!$D$2:$N$5000,11,FALSE)</f>
        <v>15.562931000000001</v>
      </c>
    </row>
    <row r="2555" spans="1:13" s="392" customFormat="1">
      <c r="A2555" s="529"/>
      <c r="B2555" s="529"/>
      <c r="C2555" s="401" t="s">
        <v>1751</v>
      </c>
      <c r="D2555" s="402" t="str">
        <f>VLOOKUP(C2555,Hoja2!$D$2:$N$5000,2,FALSE)</f>
        <v>Bebidas</v>
      </c>
      <c r="E2555" s="444">
        <f>VLOOKUP(C2555,Hoja2!$D$2:$N$5000,3,FALSE)</f>
        <v>6</v>
      </c>
      <c r="F2555" s="399">
        <f>VLOOKUP(C2555,Hoja2!$D$2:$N$5000,4,FALSE)</f>
        <v>42767</v>
      </c>
      <c r="G2555" s="399">
        <f>VLOOKUP(C2555,Hoja2!$D$2:$N$5000,5,FALSE)</f>
        <v>45838</v>
      </c>
      <c r="H2555" s="400">
        <f>VLOOKUP(C2555,Hoja2!$D$2:$N$5000,6,FALSE)</f>
        <v>0.205431</v>
      </c>
      <c r="I2555" s="400">
        <f>VLOOKUP(C2555,Hoja2!$D$2:$N$5000,7,FALSE)</f>
        <v>0.45871000000000001</v>
      </c>
      <c r="J2555" s="400">
        <f>VLOOKUP(C2555,Hoja2!$D$2:$N$5000,8,FALSE)</f>
        <v>1.1064000000000001</v>
      </c>
      <c r="K2555" s="400">
        <f>VLOOKUP(C2555,Hoja2!$D$2:$N$5000,9,FALSE)</f>
        <v>1.0434019999999999</v>
      </c>
      <c r="L2555" s="400">
        <f>VLOOKUP(C2555,Hoja2!$D$2:$N$5000,10,FALSE)</f>
        <v>387.852304</v>
      </c>
      <c r="M2555" s="400">
        <f>VLOOKUP(C2555,Hoja2!$D$2:$N$5000,11,FALSE)</f>
        <v>16.356335000000001</v>
      </c>
    </row>
    <row r="2556" spans="1:13" s="392" customFormat="1">
      <c r="A2556" s="529"/>
      <c r="B2556" s="529"/>
      <c r="C2556" s="401" t="s">
        <v>2327</v>
      </c>
      <c r="D2556" s="402" t="str">
        <f>VLOOKUP(C2556,Hoja2!$D$2:$N$5000,2,FALSE)</f>
        <v>Otros</v>
      </c>
      <c r="E2556" s="444">
        <f>VLOOKUP(C2556,Hoja2!$D$2:$N$5000,3,FALSE)</f>
        <v>6</v>
      </c>
      <c r="F2556" s="399">
        <f>VLOOKUP(C2556,Hoja2!$D$2:$N$5000,4,FALSE)</f>
        <v>42979</v>
      </c>
      <c r="G2556" s="399">
        <f>VLOOKUP(C2556,Hoja2!$D$2:$N$5000,5,FALSE)</f>
        <v>44469</v>
      </c>
      <c r="H2556" s="400">
        <f>VLOOKUP(C2556,Hoja2!$D$2:$N$5000,6,FALSE)</f>
        <v>0.21188199999999999</v>
      </c>
      <c r="I2556" s="400">
        <f>VLOOKUP(C2556,Hoja2!$D$2:$N$5000,7,FALSE)</f>
        <v>0.85966600000000004</v>
      </c>
      <c r="J2556" s="400">
        <f>VLOOKUP(C2556,Hoja2!$D$2:$N$5000,8,FALSE)</f>
        <v>4.8800000000000003E-2</v>
      </c>
      <c r="K2556" s="400">
        <f>VLOOKUP(C2556,Hoja2!$D$2:$N$5000,9,FALSE)</f>
        <v>4.7745000000000003E-2</v>
      </c>
      <c r="L2556" s="400">
        <f>VLOOKUP(C2556,Hoja2!$D$2:$N$5000,10,FALSE)</f>
        <v>32.060175000000001</v>
      </c>
      <c r="M2556" s="400">
        <f>VLOOKUP(C2556,Hoja2!$D$2:$N$5000,11,FALSE)</f>
        <v>12.91197</v>
      </c>
    </row>
    <row r="2557" spans="1:13" s="392" customFormat="1">
      <c r="A2557" s="529"/>
      <c r="B2557" s="529"/>
      <c r="C2557" s="401" t="s">
        <v>611</v>
      </c>
      <c r="D2557" s="402" t="str">
        <f>VLOOKUP(C2557,Hoja2!$D$2:$N$5000,2,FALSE)</f>
        <v>Textiles</v>
      </c>
      <c r="E2557" s="444">
        <f>VLOOKUP(C2557,Hoja2!$D$2:$N$5000,3,FALSE)</f>
        <v>6</v>
      </c>
      <c r="F2557" s="399">
        <f>VLOOKUP(C2557,Hoja2!$D$2:$N$5000,4,FALSE)</f>
        <v>42430</v>
      </c>
      <c r="G2557" s="399">
        <f>VLOOKUP(C2557,Hoja2!$D$2:$N$5000,5,FALSE)</f>
        <v>45747</v>
      </c>
      <c r="H2557" s="400">
        <f>VLOOKUP(C2557,Hoja2!$D$2:$N$5000,6,FALSE)</f>
        <v>0.21553</v>
      </c>
      <c r="I2557" s="400">
        <f>VLOOKUP(C2557,Hoja2!$D$2:$N$5000,7,FALSE)</f>
        <v>0.59207299999999996</v>
      </c>
      <c r="J2557" s="400">
        <f>VLOOKUP(C2557,Hoja2!$D$2:$N$5000,8,FALSE)</f>
        <v>0.27079999999999999</v>
      </c>
      <c r="K2557" s="400">
        <f>VLOOKUP(C2557,Hoja2!$D$2:$N$5000,9,FALSE)</f>
        <v>0.26589299999999999</v>
      </c>
      <c r="L2557" s="400">
        <f>VLOOKUP(C2557,Hoja2!$D$2:$N$5000,10,FALSE)</f>
        <v>122.52942299999999</v>
      </c>
      <c r="M2557" s="400">
        <f>VLOOKUP(C2557,Hoja2!$D$2:$N$5000,11,FALSE)</f>
        <v>16.346378999999999</v>
      </c>
    </row>
    <row r="2558" spans="1:13" s="392" customFormat="1">
      <c r="A2558" s="529"/>
      <c r="B2558" s="529"/>
      <c r="C2558" s="401" t="s">
        <v>613</v>
      </c>
      <c r="D2558" s="402" t="str">
        <f>VLOOKUP(C2558,Hoja2!$D$2:$N$5000,2,FALSE)</f>
        <v>Textiles</v>
      </c>
      <c r="E2558" s="444">
        <f>VLOOKUP(C2558,Hoja2!$D$2:$N$5000,3,FALSE)</f>
        <v>6</v>
      </c>
      <c r="F2558" s="399">
        <f>VLOOKUP(C2558,Hoja2!$D$2:$N$5000,4,FALSE)</f>
        <v>42430</v>
      </c>
      <c r="G2558" s="399">
        <f>VLOOKUP(C2558,Hoja2!$D$2:$N$5000,5,FALSE)</f>
        <v>45747</v>
      </c>
      <c r="H2558" s="400">
        <f>VLOOKUP(C2558,Hoja2!$D$2:$N$5000,6,FALSE)</f>
        <v>0.202183</v>
      </c>
      <c r="I2558" s="400">
        <f>VLOOKUP(C2558,Hoja2!$D$2:$N$5000,7,FALSE)</f>
        <v>0.75355099999999997</v>
      </c>
      <c r="J2558" s="400">
        <f>VLOOKUP(C2558,Hoja2!$D$2:$N$5000,8,FALSE)</f>
        <v>1.0944</v>
      </c>
      <c r="K2558" s="400">
        <f>VLOOKUP(C2558,Hoja2!$D$2:$N$5000,9,FALSE)</f>
        <v>1.037228</v>
      </c>
      <c r="L2558" s="400">
        <f>VLOOKUP(C2558,Hoja2!$D$2:$N$5000,10,FALSE)</f>
        <v>630.23855300000002</v>
      </c>
      <c r="M2558" s="400">
        <f>VLOOKUP(C2558,Hoja2!$D$2:$N$5000,11,FALSE)</f>
        <v>15.149077</v>
      </c>
    </row>
    <row r="2559" spans="1:13" s="392" customFormat="1">
      <c r="A2559" s="529"/>
      <c r="B2559" s="529"/>
      <c r="C2559" s="401" t="s">
        <v>631</v>
      </c>
      <c r="D2559" s="402" t="str">
        <f>VLOOKUP(C2559,Hoja2!$D$2:$N$5000,2,FALSE)</f>
        <v>Textiles</v>
      </c>
      <c r="E2559" s="444">
        <f>VLOOKUP(C2559,Hoja2!$D$2:$N$5000,3,FALSE)</f>
        <v>6</v>
      </c>
      <c r="F2559" s="399">
        <f>VLOOKUP(C2559,Hoja2!$D$2:$N$5000,4,FALSE)</f>
        <v>42430</v>
      </c>
      <c r="G2559" s="399">
        <f>VLOOKUP(C2559,Hoja2!$D$2:$N$5000,5,FALSE)</f>
        <v>45747</v>
      </c>
      <c r="H2559" s="400">
        <f>VLOOKUP(C2559,Hoja2!$D$2:$N$5000,6,FALSE)</f>
        <v>0.18398700000000001</v>
      </c>
      <c r="I2559" s="400">
        <f>VLOOKUP(C2559,Hoja2!$D$2:$N$5000,7,FALSE)</f>
        <v>0.57062400000000002</v>
      </c>
      <c r="J2559" s="400">
        <f>VLOOKUP(C2559,Hoja2!$D$2:$N$5000,8,FALSE)</f>
        <v>1.0384</v>
      </c>
      <c r="K2559" s="400">
        <f>VLOOKUP(C2559,Hoja2!$D$2:$N$5000,9,FALSE)</f>
        <v>0.90428200000000003</v>
      </c>
      <c r="L2559" s="400">
        <f>VLOOKUP(C2559,Hoja2!$D$2:$N$5000,10,FALSE)</f>
        <v>452.82531</v>
      </c>
      <c r="M2559" s="400">
        <f>VLOOKUP(C2559,Hoja2!$D$2:$N$5000,11,FALSE)</f>
        <v>15.951157</v>
      </c>
    </row>
    <row r="2560" spans="1:13" s="392" customFormat="1">
      <c r="A2560" s="529"/>
      <c r="B2560" s="529"/>
      <c r="C2560" s="401" t="s">
        <v>1038</v>
      </c>
      <c r="D2560" s="402" t="str">
        <f>VLOOKUP(C2560,Hoja2!$D$2:$N$5000,2,FALSE)</f>
        <v>Construcción</v>
      </c>
      <c r="E2560" s="444">
        <f>VLOOKUP(C2560,Hoja2!$D$2:$N$5000,3,FALSE)</f>
        <v>6</v>
      </c>
      <c r="F2560" s="399">
        <f>VLOOKUP(C2560,Hoja2!$D$2:$N$5000,4,FALSE)</f>
        <v>42583</v>
      </c>
      <c r="G2560" s="399">
        <f>VLOOKUP(C2560,Hoja2!$D$2:$N$5000,5,FALSE)</f>
        <v>45869</v>
      </c>
      <c r="H2560" s="400">
        <f>VLOOKUP(C2560,Hoja2!$D$2:$N$5000,6,FALSE)</f>
        <v>0.30111500000000002</v>
      </c>
      <c r="I2560" s="400">
        <f>VLOOKUP(C2560,Hoja2!$D$2:$N$5000,7,FALSE)</f>
        <v>0.55194399999999999</v>
      </c>
      <c r="J2560" s="400">
        <f>VLOOKUP(C2560,Hoja2!$D$2:$N$5000,8,FALSE)</f>
        <v>0.2888</v>
      </c>
      <c r="K2560" s="400">
        <f>VLOOKUP(C2560,Hoja2!$D$2:$N$5000,9,FALSE)</f>
        <v>0.289354</v>
      </c>
      <c r="L2560" s="400">
        <f>VLOOKUP(C2560,Hoja2!$D$2:$N$5000,10,FALSE)</f>
        <v>121.817182</v>
      </c>
      <c r="M2560" s="400">
        <f>VLOOKUP(C2560,Hoja2!$D$2:$N$5000,11,FALSE)</f>
        <v>16.529174999999999</v>
      </c>
    </row>
    <row r="2561" spans="1:13" s="392" customFormat="1">
      <c r="A2561" s="529"/>
      <c r="B2561" s="529"/>
      <c r="C2561" s="401" t="s">
        <v>1040</v>
      </c>
      <c r="D2561" s="402" t="str">
        <f>VLOOKUP(C2561,Hoja2!$D$2:$N$5000,2,FALSE)</f>
        <v>Construcción</v>
      </c>
      <c r="E2561" s="444">
        <f>VLOOKUP(C2561,Hoja2!$D$2:$N$5000,3,FALSE)</f>
        <v>6</v>
      </c>
      <c r="F2561" s="399">
        <f>VLOOKUP(C2561,Hoja2!$D$2:$N$5000,4,FALSE)</f>
        <v>42583</v>
      </c>
      <c r="G2561" s="399">
        <f>VLOOKUP(C2561,Hoja2!$D$2:$N$5000,5,FALSE)</f>
        <v>45869</v>
      </c>
      <c r="H2561" s="400">
        <f>VLOOKUP(C2561,Hoja2!$D$2:$N$5000,6,FALSE)</f>
        <v>0.25728899999999999</v>
      </c>
      <c r="I2561" s="400">
        <f>VLOOKUP(C2561,Hoja2!$D$2:$N$5000,7,FALSE)</f>
        <v>0.65100400000000003</v>
      </c>
      <c r="J2561" s="400">
        <f>VLOOKUP(C2561,Hoja2!$D$2:$N$5000,8,FALSE)</f>
        <v>0.2036</v>
      </c>
      <c r="K2561" s="400">
        <f>VLOOKUP(C2561,Hoja2!$D$2:$N$5000,9,FALSE)</f>
        <v>0.206622</v>
      </c>
      <c r="L2561" s="400">
        <f>VLOOKUP(C2561,Hoja2!$D$2:$N$5000,10,FALSE)</f>
        <v>101.292552</v>
      </c>
      <c r="M2561" s="400">
        <f>VLOOKUP(C2561,Hoja2!$D$2:$N$5000,11,FALSE)</f>
        <v>15.748447000000001</v>
      </c>
    </row>
    <row r="2562" spans="1:13" s="392" customFormat="1">
      <c r="A2562" s="529"/>
      <c r="B2562" s="529"/>
      <c r="C2562" s="401" t="s">
        <v>1042</v>
      </c>
      <c r="D2562" s="402" t="str">
        <f>VLOOKUP(C2562,Hoja2!$D$2:$N$5000,2,FALSE)</f>
        <v>Construcción</v>
      </c>
      <c r="E2562" s="444">
        <f>VLOOKUP(C2562,Hoja2!$D$2:$N$5000,3,FALSE)</f>
        <v>6</v>
      </c>
      <c r="F2562" s="399">
        <f>VLOOKUP(C2562,Hoja2!$D$2:$N$5000,4,FALSE)</f>
        <v>42583</v>
      </c>
      <c r="G2562" s="399">
        <f>VLOOKUP(C2562,Hoja2!$D$2:$N$5000,5,FALSE)</f>
        <v>45869</v>
      </c>
      <c r="H2562" s="400">
        <f>VLOOKUP(C2562,Hoja2!$D$2:$N$5000,6,FALSE)</f>
        <v>0.29668699999999998</v>
      </c>
      <c r="I2562" s="400">
        <f>VLOOKUP(C2562,Hoja2!$D$2:$N$5000,7,FALSE)</f>
        <v>0.497919</v>
      </c>
      <c r="J2562" s="400">
        <f>VLOOKUP(C2562,Hoja2!$D$2:$N$5000,8,FALSE)</f>
        <v>0.3448</v>
      </c>
      <c r="K2562" s="400">
        <f>VLOOKUP(C2562,Hoja2!$D$2:$N$5000,9,FALSE)</f>
        <v>0.31528499999999998</v>
      </c>
      <c r="L2562" s="400">
        <f>VLOOKUP(C2562,Hoja2!$D$2:$N$5000,10,FALSE)</f>
        <v>131.202549</v>
      </c>
      <c r="M2562" s="400">
        <f>VLOOKUP(C2562,Hoja2!$D$2:$N$5000,11,FALSE)</f>
        <v>16.591244</v>
      </c>
    </row>
    <row r="2563" spans="1:13" s="392" customFormat="1">
      <c r="A2563" s="529"/>
      <c r="B2563" s="529"/>
      <c r="C2563" s="401" t="s">
        <v>1044</v>
      </c>
      <c r="D2563" s="402" t="str">
        <f>VLOOKUP(C2563,Hoja2!$D$2:$N$5000,2,FALSE)</f>
        <v>Construcción</v>
      </c>
      <c r="E2563" s="444">
        <f>VLOOKUP(C2563,Hoja2!$D$2:$N$5000,3,FALSE)</f>
        <v>6</v>
      </c>
      <c r="F2563" s="399">
        <f>VLOOKUP(C2563,Hoja2!$D$2:$N$5000,4,FALSE)</f>
        <v>42583</v>
      </c>
      <c r="G2563" s="399">
        <f>VLOOKUP(C2563,Hoja2!$D$2:$N$5000,5,FALSE)</f>
        <v>45869</v>
      </c>
      <c r="H2563" s="400">
        <f>VLOOKUP(C2563,Hoja2!$D$2:$N$5000,6,FALSE)</f>
        <v>0.28249099999999999</v>
      </c>
      <c r="I2563" s="400">
        <f>VLOOKUP(C2563,Hoja2!$D$2:$N$5000,7,FALSE)</f>
        <v>0.59421599999999997</v>
      </c>
      <c r="J2563" s="400">
        <f>VLOOKUP(C2563,Hoja2!$D$2:$N$5000,8,FALSE)</f>
        <v>0.66200000000000003</v>
      </c>
      <c r="K2563" s="400">
        <f>VLOOKUP(C2563,Hoja2!$D$2:$N$5000,9,FALSE)</f>
        <v>0.67749099999999995</v>
      </c>
      <c r="L2563" s="400">
        <f>VLOOKUP(C2563,Hoja2!$D$2:$N$5000,10,FALSE)</f>
        <v>300.62029000000001</v>
      </c>
      <c r="M2563" s="400">
        <f>VLOOKUP(C2563,Hoja2!$D$2:$N$5000,11,FALSE)</f>
        <v>16.244931999999999</v>
      </c>
    </row>
    <row r="2564" spans="1:13" s="392" customFormat="1">
      <c r="A2564" s="529"/>
      <c r="B2564" s="529"/>
      <c r="C2564" s="401" t="s">
        <v>1046</v>
      </c>
      <c r="D2564" s="402" t="str">
        <f>VLOOKUP(C2564,Hoja2!$D$2:$N$5000,2,FALSE)</f>
        <v>Construcción</v>
      </c>
      <c r="E2564" s="444">
        <f>VLOOKUP(C2564,Hoja2!$D$2:$N$5000,3,FALSE)</f>
        <v>6</v>
      </c>
      <c r="F2564" s="399">
        <f>VLOOKUP(C2564,Hoja2!$D$2:$N$5000,4,FALSE)</f>
        <v>42583</v>
      </c>
      <c r="G2564" s="399">
        <f>VLOOKUP(C2564,Hoja2!$D$2:$N$5000,5,FALSE)</f>
        <v>45869</v>
      </c>
      <c r="H2564" s="400">
        <f>VLOOKUP(C2564,Hoja2!$D$2:$N$5000,6,FALSE)</f>
        <v>0.175793</v>
      </c>
      <c r="I2564" s="400">
        <f>VLOOKUP(C2564,Hoja2!$D$2:$N$5000,7,FALSE)</f>
        <v>0.373612</v>
      </c>
      <c r="J2564" s="400">
        <f>VLOOKUP(C2564,Hoja2!$D$2:$N$5000,8,FALSE)</f>
        <v>0.1636</v>
      </c>
      <c r="K2564" s="400">
        <f>VLOOKUP(C2564,Hoja2!$D$2:$N$5000,9,FALSE)</f>
        <v>8.7259000000000003E-2</v>
      </c>
      <c r="L2564" s="400">
        <f>VLOOKUP(C2564,Hoja2!$D$2:$N$5000,10,FALSE)</f>
        <v>46.711131000000002</v>
      </c>
      <c r="M2564" s="400">
        <f>VLOOKUP(C2564,Hoja2!$D$2:$N$5000,11,FALSE)</f>
        <v>15.331711</v>
      </c>
    </row>
    <row r="2565" spans="1:13" s="392" customFormat="1">
      <c r="A2565" s="529"/>
      <c r="B2565" s="529"/>
      <c r="C2565" s="401" t="s">
        <v>1048</v>
      </c>
      <c r="D2565" s="402" t="str">
        <f>VLOOKUP(C2565,Hoja2!$D$2:$N$5000,2,FALSE)</f>
        <v>Construcción</v>
      </c>
      <c r="E2565" s="444">
        <f>VLOOKUP(C2565,Hoja2!$D$2:$N$5000,3,FALSE)</f>
        <v>6</v>
      </c>
      <c r="F2565" s="399">
        <f>VLOOKUP(C2565,Hoja2!$D$2:$N$5000,4,FALSE)</f>
        <v>42583</v>
      </c>
      <c r="G2565" s="399">
        <f>VLOOKUP(C2565,Hoja2!$D$2:$N$5000,5,FALSE)</f>
        <v>45869</v>
      </c>
      <c r="H2565" s="400">
        <f>VLOOKUP(C2565,Hoja2!$D$2:$N$5000,6,FALSE)</f>
        <v>0.341113</v>
      </c>
      <c r="I2565" s="400">
        <f>VLOOKUP(C2565,Hoja2!$D$2:$N$5000,7,FALSE)</f>
        <v>0.500081</v>
      </c>
      <c r="J2565" s="400">
        <f>VLOOKUP(C2565,Hoja2!$D$2:$N$5000,8,FALSE)</f>
        <v>0.53480000000000005</v>
      </c>
      <c r="K2565" s="400">
        <f>VLOOKUP(C2565,Hoja2!$D$2:$N$5000,9,FALSE)</f>
        <v>0.54042900000000005</v>
      </c>
      <c r="L2565" s="400">
        <f>VLOOKUP(C2565,Hoja2!$D$2:$N$5000,10,FALSE)</f>
        <v>204.384503</v>
      </c>
      <c r="M2565" s="400">
        <f>VLOOKUP(C2565,Hoja2!$D$2:$N$5000,11,FALSE)</f>
        <v>17.157516999999999</v>
      </c>
    </row>
    <row r="2566" spans="1:13" s="392" customFormat="1">
      <c r="A2566" s="529"/>
      <c r="B2566" s="529"/>
      <c r="C2566" s="401" t="s">
        <v>1050</v>
      </c>
      <c r="D2566" s="402" t="str">
        <f>VLOOKUP(C2566,Hoja2!$D$2:$N$5000,2,FALSE)</f>
        <v>Construcción</v>
      </c>
      <c r="E2566" s="444">
        <f>VLOOKUP(C2566,Hoja2!$D$2:$N$5000,3,FALSE)</f>
        <v>6</v>
      </c>
      <c r="F2566" s="399">
        <f>VLOOKUP(C2566,Hoja2!$D$2:$N$5000,4,FALSE)</f>
        <v>42583</v>
      </c>
      <c r="G2566" s="399">
        <f>VLOOKUP(C2566,Hoja2!$D$2:$N$5000,5,FALSE)</f>
        <v>45869</v>
      </c>
      <c r="H2566" s="400">
        <f>VLOOKUP(C2566,Hoja2!$D$2:$N$5000,6,FALSE)</f>
        <v>0.250112</v>
      </c>
      <c r="I2566" s="400">
        <f>VLOOKUP(C2566,Hoja2!$D$2:$N$5000,7,FALSE)</f>
        <v>0.48789100000000002</v>
      </c>
      <c r="J2566" s="400">
        <f>VLOOKUP(C2566,Hoja2!$D$2:$N$5000,8,FALSE)</f>
        <v>0.3584</v>
      </c>
      <c r="K2566" s="400">
        <f>VLOOKUP(C2566,Hoja2!$D$2:$N$5000,9,FALSE)</f>
        <v>0.31116899999999997</v>
      </c>
      <c r="L2566" s="400">
        <f>VLOOKUP(C2566,Hoja2!$D$2:$N$5000,10,FALSE)</f>
        <v>133.630988</v>
      </c>
      <c r="M2566" s="400">
        <f>VLOOKUP(C2566,Hoja2!$D$2:$N$5000,11,FALSE)</f>
        <v>16.405709999999999</v>
      </c>
    </row>
    <row r="2567" spans="1:13" s="392" customFormat="1">
      <c r="A2567" s="529"/>
      <c r="B2567" s="529"/>
      <c r="C2567" s="401" t="s">
        <v>1975</v>
      </c>
      <c r="D2567" s="402" t="str">
        <f>VLOOKUP(C2567,Hoja2!$D$2:$N$5000,2,FALSE)</f>
        <v>Comercio</v>
      </c>
      <c r="E2567" s="444">
        <f>VLOOKUP(C2567,Hoja2!$D$2:$N$5000,3,FALSE)</f>
        <v>7</v>
      </c>
      <c r="F2567" s="399">
        <f>VLOOKUP(C2567,Hoja2!$D$2:$N$5000,4,FALSE)</f>
        <v>44440</v>
      </c>
      <c r="G2567" s="399">
        <f>VLOOKUP(C2567,Hoja2!$D$2:$N$5000,5,FALSE)</f>
        <v>45291</v>
      </c>
      <c r="H2567" s="400">
        <f>VLOOKUP(C2567,Hoja2!$D$2:$N$5000,6,FALSE)</f>
        <v>0.20049</v>
      </c>
      <c r="I2567" s="400">
        <f>VLOOKUP(C2567,Hoja2!$D$2:$N$5000,7,FALSE)</f>
        <v>0.71223499999999995</v>
      </c>
      <c r="J2567" s="400">
        <f>VLOOKUP(C2567,Hoja2!$D$2:$N$5000,8,FALSE)</f>
        <v>0.65600000000000003</v>
      </c>
      <c r="K2567" s="400">
        <f>VLOOKUP(C2567,Hoja2!$D$2:$N$5000,9,FALSE)</f>
        <v>0.64704600000000001</v>
      </c>
      <c r="L2567" s="400">
        <f>VLOOKUP(C2567,Hoja2!$D$2:$N$5000,10,FALSE)</f>
        <v>358.15327500000001</v>
      </c>
      <c r="M2567" s="400">
        <f>VLOOKUP(C2567,Hoja2!$D$2:$N$5000,11,FALSE)</f>
        <v>15.344108</v>
      </c>
    </row>
    <row r="2568" spans="1:13" s="392" customFormat="1">
      <c r="A2568" s="529"/>
      <c r="B2568" s="529"/>
      <c r="C2568" s="401" t="s">
        <v>1833</v>
      </c>
      <c r="D2568" s="402" t="str">
        <f>VLOOKUP(C2568,Hoja2!$D$2:$N$5000,2,FALSE)</f>
        <v>Vidrios, cauchos y plásticos</v>
      </c>
      <c r="E2568" s="444">
        <f>VLOOKUP(C2568,Hoja2!$D$2:$N$5000,3,FALSE)</f>
        <v>6</v>
      </c>
      <c r="F2568" s="399">
        <f>VLOOKUP(C2568,Hoja2!$D$2:$N$5000,4,FALSE)</f>
        <v>42795</v>
      </c>
      <c r="G2568" s="399">
        <f>VLOOKUP(C2568,Hoja2!$D$2:$N$5000,5,FALSE)</f>
        <v>44286</v>
      </c>
      <c r="H2568" s="400">
        <f>VLOOKUP(C2568,Hoja2!$D$2:$N$5000,6,FALSE)</f>
        <v>0.175126</v>
      </c>
      <c r="I2568" s="400">
        <f>VLOOKUP(C2568,Hoja2!$D$2:$N$5000,7,FALSE)</f>
        <v>0.41650999999999999</v>
      </c>
      <c r="J2568" s="400">
        <f>VLOOKUP(C2568,Hoja2!$D$2:$N$5000,8,FALSE)</f>
        <v>0.2752</v>
      </c>
      <c r="K2568" s="400">
        <f>VLOOKUP(C2568,Hoja2!$D$2:$N$5000,9,FALSE)</f>
        <v>0.23666899999999999</v>
      </c>
      <c r="L2568" s="400">
        <f>VLOOKUP(C2568,Hoja2!$D$2:$N$5000,10,FALSE)</f>
        <v>87.597173999999995</v>
      </c>
      <c r="M2568" s="400">
        <f>VLOOKUP(C2568,Hoja2!$D$2:$N$5000,11,FALSE)</f>
        <v>16.984241000000001</v>
      </c>
    </row>
    <row r="2569" spans="1:13" s="392" customFormat="1">
      <c r="A2569" s="529"/>
      <c r="B2569" s="529"/>
      <c r="C2569" s="401" t="s">
        <v>82</v>
      </c>
      <c r="D2569" s="402" t="str">
        <f>VLOOKUP(C2569,Hoja2!$D$2:$N$5000,2,FALSE)</f>
        <v>Alimentos</v>
      </c>
      <c r="E2569" s="444">
        <f>VLOOKUP(C2569,Hoja2!$D$2:$N$5000,3,FALSE)</f>
        <v>6</v>
      </c>
      <c r="F2569" s="399">
        <f>VLOOKUP(C2569,Hoja2!$D$2:$N$5000,4,FALSE)</f>
        <v>42522</v>
      </c>
      <c r="G2569" s="399">
        <f>VLOOKUP(C2569,Hoja2!$D$2:$N$5000,5,FALSE)</f>
        <v>44377</v>
      </c>
      <c r="H2569" s="400">
        <f>VLOOKUP(C2569,Hoja2!$D$2:$N$5000,6,FALSE)</f>
        <v>0.20195099999999999</v>
      </c>
      <c r="I2569" s="400">
        <f>VLOOKUP(C2569,Hoja2!$D$2:$N$5000,7,FALSE)</f>
        <v>0.39356400000000002</v>
      </c>
      <c r="J2569" s="400">
        <f>VLOOKUP(C2569,Hoja2!$D$2:$N$5000,8,FALSE)</f>
        <v>1.2847999999999999</v>
      </c>
      <c r="K2569" s="400">
        <f>VLOOKUP(C2569,Hoja2!$D$2:$N$5000,9,FALSE)</f>
        <v>0.80138200000000004</v>
      </c>
      <c r="L2569" s="400">
        <f>VLOOKUP(C2569,Hoja2!$D$2:$N$5000,10,FALSE)</f>
        <v>386.42730999999998</v>
      </c>
      <c r="M2569" s="400">
        <f>VLOOKUP(C2569,Hoja2!$D$2:$N$5000,11,FALSE)</f>
        <v>16.187066999999999</v>
      </c>
    </row>
    <row r="2570" spans="1:13" s="392" customFormat="1">
      <c r="A2570" s="529"/>
      <c r="B2570" s="529"/>
      <c r="C2570" s="401" t="s">
        <v>819</v>
      </c>
      <c r="D2570" s="402" t="str">
        <f>VLOOKUP(C2570,Hoja2!$D$2:$N$5000,2,FALSE)</f>
        <v>Alimentos</v>
      </c>
      <c r="E2570" s="444">
        <f>VLOOKUP(C2570,Hoja2!$D$2:$N$5000,3,FALSE)</f>
        <v>6</v>
      </c>
      <c r="F2570" s="399">
        <f>VLOOKUP(C2570,Hoja2!$D$2:$N$5000,4,FALSE)</f>
        <v>42522</v>
      </c>
      <c r="G2570" s="399">
        <f>VLOOKUP(C2570,Hoja2!$D$2:$N$5000,5,FALSE)</f>
        <v>44377</v>
      </c>
      <c r="H2570" s="400">
        <f>VLOOKUP(C2570,Hoja2!$D$2:$N$5000,6,FALSE)</f>
        <v>0.23530400000000001</v>
      </c>
      <c r="I2570" s="400">
        <f>VLOOKUP(C2570,Hoja2!$D$2:$N$5000,7,FALSE)</f>
        <v>0.55646300000000004</v>
      </c>
      <c r="J2570" s="400">
        <f>VLOOKUP(C2570,Hoja2!$D$2:$N$5000,8,FALSE)</f>
        <v>2.1999999999999999E-2</v>
      </c>
      <c r="K2570" s="400">
        <f>VLOOKUP(C2570,Hoja2!$D$2:$N$5000,9,FALSE)</f>
        <v>1.8522E-2</v>
      </c>
      <c r="L2570" s="400">
        <f>VLOOKUP(C2570,Hoja2!$D$2:$N$5000,10,FALSE)</f>
        <v>9.3556830000000009</v>
      </c>
      <c r="M2570" s="400">
        <f>VLOOKUP(C2570,Hoja2!$D$2:$N$5000,11,FALSE)</f>
        <v>15.972149999999999</v>
      </c>
    </row>
    <row r="2571" spans="1:13" s="392" customFormat="1">
      <c r="A2571" s="529"/>
      <c r="B2571" s="529"/>
      <c r="C2571" s="401" t="s">
        <v>821</v>
      </c>
      <c r="D2571" s="402" t="str">
        <f>VLOOKUP(C2571,Hoja2!$D$2:$N$5000,2,FALSE)</f>
        <v>Alimentos</v>
      </c>
      <c r="E2571" s="444">
        <f>VLOOKUP(C2571,Hoja2!$D$2:$N$5000,3,FALSE)</f>
        <v>6</v>
      </c>
      <c r="F2571" s="399">
        <f>VLOOKUP(C2571,Hoja2!$D$2:$N$5000,4,FALSE)</f>
        <v>42522</v>
      </c>
      <c r="G2571" s="399">
        <f>VLOOKUP(C2571,Hoja2!$D$2:$N$5000,5,FALSE)</f>
        <v>44377</v>
      </c>
      <c r="H2571" s="400">
        <f>VLOOKUP(C2571,Hoja2!$D$2:$N$5000,6,FALSE)</f>
        <v>0.159136</v>
      </c>
      <c r="I2571" s="400">
        <f>VLOOKUP(C2571,Hoja2!$D$2:$N$5000,7,FALSE)</f>
        <v>0.29886400000000002</v>
      </c>
      <c r="J2571" s="400">
        <f>VLOOKUP(C2571,Hoja2!$D$2:$N$5000,8,FALSE)</f>
        <v>0.38646000000000003</v>
      </c>
      <c r="K2571" s="400">
        <f>VLOOKUP(C2571,Hoja2!$D$2:$N$5000,9,FALSE)</f>
        <v>9.1065999999999994E-2</v>
      </c>
      <c r="L2571" s="400">
        <f>VLOOKUP(C2571,Hoja2!$D$2:$N$5000,10,FALSE)</f>
        <v>88.266375999999994</v>
      </c>
      <c r="M2571" s="400">
        <f>VLOOKUP(C2571,Hoja2!$D$2:$N$5000,11,FALSE)</f>
        <v>13.806115999999999</v>
      </c>
    </row>
    <row r="2572" spans="1:13" s="392" customFormat="1">
      <c r="A2572" s="529"/>
      <c r="B2572" s="529"/>
      <c r="C2572" s="401" t="s">
        <v>7348</v>
      </c>
      <c r="D2572" s="402" t="str">
        <f>VLOOKUP(C2572,Hoja2!$D$2:$N$5000,2,FALSE)</f>
        <v>Transporte</v>
      </c>
      <c r="E2572" s="444">
        <f>VLOOKUP(C2572,Hoja2!$D$2:$N$5000,3,FALSE)</f>
        <v>6</v>
      </c>
      <c r="F2572" s="399">
        <f>VLOOKUP(C2572,Hoja2!$D$2:$N$5000,4,FALSE)</f>
        <v>44440</v>
      </c>
      <c r="G2572" s="399">
        <f>VLOOKUP(C2572,Hoja2!$D$2:$N$5000,5,FALSE)</f>
        <v>45291</v>
      </c>
      <c r="H2572" s="400">
        <f>VLOOKUP(C2572,Hoja2!$D$2:$N$5000,6,FALSE)</f>
        <v>0.166598</v>
      </c>
      <c r="I2572" s="400">
        <f>VLOOKUP(C2572,Hoja2!$D$2:$N$5000,7,FALSE)</f>
        <v>0.30583300000000002</v>
      </c>
      <c r="J2572" s="400">
        <f>VLOOKUP(C2572,Hoja2!$D$2:$N$5000,8,FALSE)</f>
        <v>0.44519999999999998</v>
      </c>
      <c r="K2572" s="400">
        <f>VLOOKUP(C2572,Hoja2!$D$2:$N$5000,9,FALSE)</f>
        <v>0.39513500000000001</v>
      </c>
      <c r="L2572" s="400">
        <f>VLOOKUP(C2572,Hoja2!$D$2:$N$5000,10,FALSE)</f>
        <v>104.053178</v>
      </c>
      <c r="M2572" s="400">
        <f>VLOOKUP(C2572,Hoja2!$D$2:$N$5000,11,FALSE)</f>
        <v>20.560684999999999</v>
      </c>
    </row>
    <row r="2573" spans="1:13" s="392" customFormat="1">
      <c r="A2573" s="529"/>
      <c r="B2573" s="529"/>
      <c r="C2573" s="401" t="s">
        <v>3188</v>
      </c>
      <c r="D2573" s="402" t="str">
        <f>VLOOKUP(C2573,Hoja2!$D$2:$N$5000,2,FALSE)</f>
        <v>Minería</v>
      </c>
      <c r="E2573" s="444">
        <f>VLOOKUP(C2573,Hoja2!$D$2:$N$5000,3,FALSE)</f>
        <v>6</v>
      </c>
      <c r="F2573" s="399">
        <f>VLOOKUP(C2573,Hoja2!$D$2:$N$5000,4,FALSE)</f>
        <v>43313</v>
      </c>
      <c r="G2573" s="399">
        <f>VLOOKUP(C2573,Hoja2!$D$2:$N$5000,5,FALSE)</f>
        <v>44469</v>
      </c>
      <c r="H2573" s="400">
        <f>VLOOKUP(C2573,Hoja2!$D$2:$N$5000,6,FALSE)</f>
        <v>0.18385899999999999</v>
      </c>
      <c r="I2573" s="400">
        <f>VLOOKUP(C2573,Hoja2!$D$2:$N$5000,7,FALSE)</f>
        <v>0.35197899999999999</v>
      </c>
      <c r="J2573" s="400">
        <f>VLOOKUP(C2573,Hoja2!$D$2:$N$5000,8,FALSE)</f>
        <v>0.4476</v>
      </c>
      <c r="K2573" s="400">
        <f>VLOOKUP(C2573,Hoja2!$D$2:$N$5000,9,FALSE)</f>
        <v>0.40377800000000003</v>
      </c>
      <c r="L2573" s="400">
        <f>VLOOKUP(C2573,Hoja2!$D$2:$N$5000,10,FALSE)</f>
        <v>120.399069</v>
      </c>
      <c r="M2573" s="400">
        <f>VLOOKUP(C2573,Hoja2!$D$2:$N$5000,11,FALSE)</f>
        <v>18.076080999999999</v>
      </c>
    </row>
    <row r="2574" spans="1:13" s="392" customFormat="1">
      <c r="A2574" s="529"/>
      <c r="B2574" s="529"/>
      <c r="C2574" s="401" t="s">
        <v>825</v>
      </c>
      <c r="D2574" s="402" t="str">
        <f>VLOOKUP(C2574,Hoja2!$D$2:$N$5000,2,FALSE)</f>
        <v>Comercio</v>
      </c>
      <c r="E2574" s="444">
        <f>VLOOKUP(C2574,Hoja2!$D$2:$N$5000,3,FALSE)</f>
        <v>6</v>
      </c>
      <c r="F2574" s="399">
        <f>VLOOKUP(C2574,Hoja2!$D$2:$N$5000,4,FALSE)</f>
        <v>42522</v>
      </c>
      <c r="G2574" s="399">
        <f>VLOOKUP(C2574,Hoja2!$D$2:$N$5000,5,FALSE)</f>
        <v>45838</v>
      </c>
      <c r="H2574" s="400">
        <f>VLOOKUP(C2574,Hoja2!$D$2:$N$5000,6,FALSE)</f>
        <v>0.27850999999999998</v>
      </c>
      <c r="I2574" s="400">
        <f>VLOOKUP(C2574,Hoja2!$D$2:$N$5000,7,FALSE)</f>
        <v>0.51470899999999997</v>
      </c>
      <c r="J2574" s="400">
        <f>VLOOKUP(C2574,Hoja2!$D$2:$N$5000,8,FALSE)</f>
        <v>0.05</v>
      </c>
      <c r="K2574" s="400">
        <f>VLOOKUP(C2574,Hoja2!$D$2:$N$5000,9,FALSE)</f>
        <v>5.1450000000000003E-2</v>
      </c>
      <c r="L2574" s="400">
        <f>VLOOKUP(C2574,Hoja2!$D$2:$N$5000,10,FALSE)</f>
        <v>19.667456000000001</v>
      </c>
      <c r="M2574" s="400">
        <f>VLOOKUP(C2574,Hoja2!$D$2:$N$5000,11,FALSE)</f>
        <v>17.412396999999999</v>
      </c>
    </row>
    <row r="2575" spans="1:13" s="392" customFormat="1">
      <c r="A2575" s="529"/>
      <c r="B2575" s="529"/>
      <c r="C2575" s="401" t="s">
        <v>827</v>
      </c>
      <c r="D2575" s="402" t="str">
        <f>VLOOKUP(C2575,Hoja2!$D$2:$N$5000,2,FALSE)</f>
        <v>Comercio</v>
      </c>
      <c r="E2575" s="444">
        <f>VLOOKUP(C2575,Hoja2!$D$2:$N$5000,3,FALSE)</f>
        <v>6</v>
      </c>
      <c r="F2575" s="399">
        <f>VLOOKUP(C2575,Hoja2!$D$2:$N$5000,4,FALSE)</f>
        <v>42522</v>
      </c>
      <c r="G2575" s="399">
        <f>VLOOKUP(C2575,Hoja2!$D$2:$N$5000,5,FALSE)</f>
        <v>45838</v>
      </c>
      <c r="H2575" s="400">
        <f>VLOOKUP(C2575,Hoja2!$D$2:$N$5000,6,FALSE)</f>
        <v>0.23414299999999999</v>
      </c>
      <c r="I2575" s="400">
        <f>VLOOKUP(C2575,Hoja2!$D$2:$N$5000,7,FALSE)</f>
        <v>0.62309700000000001</v>
      </c>
      <c r="J2575" s="400">
        <f>VLOOKUP(C2575,Hoja2!$D$2:$N$5000,8,FALSE)</f>
        <v>0.21879999999999999</v>
      </c>
      <c r="K2575" s="400">
        <f>VLOOKUP(C2575,Hoja2!$D$2:$N$5000,9,FALSE)</f>
        <v>0.22514400000000001</v>
      </c>
      <c r="L2575" s="400">
        <f>VLOOKUP(C2575,Hoja2!$D$2:$N$5000,10,FALSE)</f>
        <v>104.188354</v>
      </c>
      <c r="M2575" s="400">
        <f>VLOOKUP(C2575,Hoja2!$D$2:$N$5000,11,FALSE)</f>
        <v>16.345835000000001</v>
      </c>
    </row>
    <row r="2576" spans="1:13" s="392" customFormat="1">
      <c r="A2576" s="529"/>
      <c r="B2576" s="529"/>
      <c r="C2576" s="401" t="s">
        <v>829</v>
      </c>
      <c r="D2576" s="402" t="str">
        <f>VLOOKUP(C2576,Hoja2!$D$2:$N$5000,2,FALSE)</f>
        <v>Comercio</v>
      </c>
      <c r="E2576" s="444">
        <f>VLOOKUP(C2576,Hoja2!$D$2:$N$5000,3,FALSE)</f>
        <v>6</v>
      </c>
      <c r="F2576" s="399">
        <f>VLOOKUP(C2576,Hoja2!$D$2:$N$5000,4,FALSE)</f>
        <v>42522</v>
      </c>
      <c r="G2576" s="399">
        <f>VLOOKUP(C2576,Hoja2!$D$2:$N$5000,5,FALSE)</f>
        <v>45838</v>
      </c>
      <c r="H2576" s="400">
        <f>VLOOKUP(C2576,Hoja2!$D$2:$N$5000,6,FALSE)</f>
        <v>0.253807</v>
      </c>
      <c r="I2576" s="400">
        <f>VLOOKUP(C2576,Hoja2!$D$2:$N$5000,7,FALSE)</f>
        <v>0.574318</v>
      </c>
      <c r="J2576" s="400">
        <f>VLOOKUP(C2576,Hoja2!$D$2:$N$5000,8,FALSE)</f>
        <v>0.23719999999999999</v>
      </c>
      <c r="K2576" s="400">
        <f>VLOOKUP(C2576,Hoja2!$D$2:$N$5000,9,FALSE)</f>
        <v>0.235846</v>
      </c>
      <c r="L2576" s="400">
        <f>VLOOKUP(C2576,Hoja2!$D$2:$N$5000,10,FALSE)</f>
        <v>104.107823</v>
      </c>
      <c r="M2576" s="400">
        <f>VLOOKUP(C2576,Hoja2!$D$2:$N$5000,11,FALSE)</f>
        <v>16.595488</v>
      </c>
    </row>
    <row r="2577" spans="1:13" s="392" customFormat="1">
      <c r="A2577" s="529"/>
      <c r="B2577" s="529"/>
      <c r="C2577" s="401" t="s">
        <v>831</v>
      </c>
      <c r="D2577" s="402" t="str">
        <f>VLOOKUP(C2577,Hoja2!$D$2:$N$5000,2,FALSE)</f>
        <v>Comercio</v>
      </c>
      <c r="E2577" s="444">
        <f>VLOOKUP(C2577,Hoja2!$D$2:$N$5000,3,FALSE)</f>
        <v>6</v>
      </c>
      <c r="F2577" s="399">
        <f>VLOOKUP(C2577,Hoja2!$D$2:$N$5000,4,FALSE)</f>
        <v>42522</v>
      </c>
      <c r="G2577" s="399">
        <f>VLOOKUP(C2577,Hoja2!$D$2:$N$5000,5,FALSE)</f>
        <v>45838</v>
      </c>
      <c r="H2577" s="400">
        <f>VLOOKUP(C2577,Hoja2!$D$2:$N$5000,6,FALSE)</f>
        <v>0.272615</v>
      </c>
      <c r="I2577" s="400">
        <f>VLOOKUP(C2577,Hoja2!$D$2:$N$5000,7,FALSE)</f>
        <v>0.617591</v>
      </c>
      <c r="J2577" s="400">
        <f>VLOOKUP(C2577,Hoja2!$D$2:$N$5000,8,FALSE)</f>
        <v>0.58440000000000003</v>
      </c>
      <c r="K2577" s="400">
        <f>VLOOKUP(C2577,Hoja2!$D$2:$N$5000,9,FALSE)</f>
        <v>0.60134600000000005</v>
      </c>
      <c r="L2577" s="400">
        <f>VLOOKUP(C2577,Hoja2!$D$2:$N$5000,10,FALSE)</f>
        <v>275.821189</v>
      </c>
      <c r="M2577" s="400">
        <f>VLOOKUP(C2577,Hoja2!$D$2:$N$5000,11,FALSE)</f>
        <v>16.412671</v>
      </c>
    </row>
    <row r="2578" spans="1:13" s="392" customFormat="1">
      <c r="A2578" s="529"/>
      <c r="B2578" s="529"/>
      <c r="C2578" s="401" t="s">
        <v>4970</v>
      </c>
      <c r="D2578" s="402" t="str">
        <f>VLOOKUP(C2578,Hoja2!$D$2:$N$5000,2,FALSE)</f>
        <v>Comercio</v>
      </c>
      <c r="E2578" s="444">
        <f>VLOOKUP(C2578,Hoja2!$D$2:$N$5000,3,FALSE)</f>
        <v>6</v>
      </c>
      <c r="F2578" s="399">
        <f>VLOOKUP(C2578,Hoja2!$D$2:$N$5000,4,FALSE)</f>
        <v>43678</v>
      </c>
      <c r="G2578" s="399">
        <f>VLOOKUP(C2578,Hoja2!$D$2:$N$5000,5,FALSE)</f>
        <v>45900</v>
      </c>
      <c r="H2578" s="400">
        <f>VLOOKUP(C2578,Hoja2!$D$2:$N$5000,6,FALSE)</f>
        <v>0.26125799999999999</v>
      </c>
      <c r="I2578" s="400">
        <f>VLOOKUP(C2578,Hoja2!$D$2:$N$5000,7,FALSE)</f>
        <v>0.54936700000000005</v>
      </c>
      <c r="J2578" s="400">
        <f>VLOOKUP(C2578,Hoja2!$D$2:$N$5000,8,FALSE)</f>
        <v>0.44519999999999998</v>
      </c>
      <c r="K2578" s="400">
        <f>VLOOKUP(C2578,Hoja2!$D$2:$N$5000,9,FALSE)</f>
        <v>0.44905400000000001</v>
      </c>
      <c r="L2578" s="400">
        <f>VLOOKUP(C2578,Hoja2!$D$2:$N$5000,10,FALSE)</f>
        <v>186.91046900000001</v>
      </c>
      <c r="M2578" s="400">
        <f>VLOOKUP(C2578,Hoja2!$D$2:$N$5000,11,FALSE)</f>
        <v>16.173953999999998</v>
      </c>
    </row>
    <row r="2579" spans="1:13" s="392" customFormat="1">
      <c r="A2579" s="529"/>
      <c r="B2579" s="529"/>
      <c r="C2579" s="401" t="s">
        <v>2219</v>
      </c>
      <c r="D2579" s="402" t="str">
        <f>VLOOKUP(C2579,Hoja2!$D$2:$N$5000,2,FALSE)</f>
        <v>Otros</v>
      </c>
      <c r="E2579" s="444">
        <f>VLOOKUP(C2579,Hoja2!$D$2:$N$5000,3,FALSE)</f>
        <v>6</v>
      </c>
      <c r="F2579" s="399">
        <f>VLOOKUP(C2579,Hoja2!$D$2:$N$5000,4,FALSE)</f>
        <v>42948</v>
      </c>
      <c r="G2579" s="399">
        <f>VLOOKUP(C2579,Hoja2!$D$2:$N$5000,5,FALSE)</f>
        <v>44439</v>
      </c>
      <c r="H2579" s="400">
        <f>VLOOKUP(C2579,Hoja2!$D$2:$N$5000,6,FALSE)</f>
        <v>0.120614</v>
      </c>
      <c r="I2579" s="400">
        <f>VLOOKUP(C2579,Hoja2!$D$2:$N$5000,7,FALSE)</f>
        <v>0.295101</v>
      </c>
      <c r="J2579" s="400">
        <f>VLOOKUP(C2579,Hoja2!$D$2:$N$5000,8,FALSE)</f>
        <v>0.2888</v>
      </c>
      <c r="K2579" s="400">
        <f>VLOOKUP(C2579,Hoja2!$D$2:$N$5000,9,FALSE)</f>
        <v>0.18892400000000001</v>
      </c>
      <c r="L2579" s="400">
        <f>VLOOKUP(C2579,Hoja2!$D$2:$N$5000,10,FALSE)</f>
        <v>65.130572999999998</v>
      </c>
      <c r="M2579" s="400">
        <f>VLOOKUP(C2579,Hoja2!$D$2:$N$5000,11,FALSE)</f>
        <v>18.745252000000001</v>
      </c>
    </row>
    <row r="2580" spans="1:13" s="392" customFormat="1">
      <c r="A2580" s="529"/>
      <c r="B2580" s="529"/>
      <c r="C2580" s="401" t="s">
        <v>1466</v>
      </c>
      <c r="D2580" s="402" t="str">
        <f>VLOOKUP(C2580,Hoja2!$D$2:$N$5000,2,FALSE)</f>
        <v>Comercio</v>
      </c>
      <c r="E2580" s="444">
        <f>VLOOKUP(C2580,Hoja2!$D$2:$N$5000,3,FALSE)</f>
        <v>1</v>
      </c>
      <c r="F2580" s="399">
        <f>VLOOKUP(C2580,Hoja2!$D$2:$N$5000,4,FALSE)</f>
        <v>44378</v>
      </c>
      <c r="G2580" s="399">
        <f>VLOOKUP(C2580,Hoja2!$D$2:$N$5000,5,FALSE)</f>
        <v>46203</v>
      </c>
      <c r="H2580" s="400">
        <f>VLOOKUP(C2580,Hoja2!$D$2:$N$5000,6,FALSE)</f>
        <v>0.220891</v>
      </c>
      <c r="I2580" s="400">
        <f>VLOOKUP(C2580,Hoja2!$D$2:$N$5000,7,FALSE)</f>
        <v>0.47360999999999998</v>
      </c>
      <c r="J2580" s="400">
        <f>VLOOKUP(C2580,Hoja2!$D$2:$N$5000,8,FALSE)</f>
        <v>1.0553716</v>
      </c>
      <c r="K2580" s="400">
        <f>VLOOKUP(C2580,Hoja2!$D$2:$N$5000,9,FALSE)</f>
        <v>1.0349930000000001</v>
      </c>
      <c r="L2580" s="400">
        <f>VLOOKUP(C2580,Hoja2!$D$2:$N$5000,10,FALSE)</f>
        <v>387.66032300000001</v>
      </c>
      <c r="M2580" s="400">
        <f>VLOOKUP(C2580,Hoja2!$D$2:$N$5000,11,FALSE)</f>
        <v>17.462056</v>
      </c>
    </row>
    <row r="2581" spans="1:13">
      <c r="A2581" s="529"/>
      <c r="B2581" s="529"/>
      <c r="C2581" s="401" t="s">
        <v>2142</v>
      </c>
      <c r="D2581" s="221" t="str">
        <f>VLOOKUP(C2581,Hoja2!$D$2:$N$5000,2,FALSE)</f>
        <v>Otros</v>
      </c>
      <c r="E2581" s="215">
        <f>VLOOKUP(C2581,Hoja2!$D$2:$N$5000,3,FALSE)</f>
        <v>6</v>
      </c>
      <c r="F2581" s="217">
        <f>VLOOKUP(C2581,Hoja2!$D$2:$N$5000,4,FALSE)</f>
        <v>42917</v>
      </c>
      <c r="G2581" s="217">
        <f>VLOOKUP(C2581,Hoja2!$D$2:$N$5000,5,FALSE)</f>
        <v>44408</v>
      </c>
      <c r="H2581" s="218">
        <f>VLOOKUP(C2581,Hoja2!$D$2:$N$5000,6,FALSE)</f>
        <v>0.209013</v>
      </c>
      <c r="I2581" s="218">
        <f>VLOOKUP(C2581,Hoja2!$D$2:$N$5000,7,FALSE)</f>
        <v>0.625363</v>
      </c>
      <c r="J2581" s="218">
        <f>VLOOKUP(C2581,Hoja2!$D$2:$N$5000,8,FALSE)</f>
        <v>0.25</v>
      </c>
      <c r="K2581" s="218">
        <f>VLOOKUP(C2581,Hoja2!$D$2:$N$5000,9,FALSE)</f>
        <v>0.21526600000000001</v>
      </c>
      <c r="L2581" s="218">
        <f>VLOOKUP(C2581,Hoja2!$D$2:$N$5000,10,FALSE)</f>
        <v>119.47810800000001</v>
      </c>
      <c r="M2581" s="218">
        <f>VLOOKUP(C2581,Hoja2!$D$2:$N$5000,11,FALSE)</f>
        <v>15.26183</v>
      </c>
    </row>
    <row r="2582" spans="1:13">
      <c r="A2582" s="529"/>
      <c r="B2582" s="529"/>
      <c r="C2582" s="401" t="s">
        <v>2144</v>
      </c>
      <c r="D2582" s="221" t="str">
        <f>VLOOKUP(C2582,Hoja2!$D$2:$N$5000,2,FALSE)</f>
        <v>Otros</v>
      </c>
      <c r="E2582" s="215">
        <f>VLOOKUP(C2582,Hoja2!$D$2:$N$5000,3,FALSE)</f>
        <v>6</v>
      </c>
      <c r="F2582" s="217">
        <f>VLOOKUP(C2582,Hoja2!$D$2:$N$5000,4,FALSE)</f>
        <v>42917</v>
      </c>
      <c r="G2582" s="217">
        <f>VLOOKUP(C2582,Hoja2!$D$2:$N$5000,5,FALSE)</f>
        <v>44408</v>
      </c>
      <c r="H2582" s="218">
        <f>VLOOKUP(C2582,Hoja2!$D$2:$N$5000,6,FALSE)</f>
        <v>0.20808299999999999</v>
      </c>
      <c r="I2582" s="218">
        <f>VLOOKUP(C2582,Hoja2!$D$2:$N$5000,7,FALSE)</f>
        <v>0.577237</v>
      </c>
      <c r="J2582" s="218">
        <f>VLOOKUP(C2582,Hoja2!$D$2:$N$5000,8,FALSE)</f>
        <v>8.72E-2</v>
      </c>
      <c r="K2582" s="218">
        <f>VLOOKUP(C2582,Hoja2!$D$2:$N$5000,9,FALSE)</f>
        <v>7.2853000000000001E-2</v>
      </c>
      <c r="L2582" s="218">
        <f>VLOOKUP(C2582,Hoja2!$D$2:$N$5000,10,FALSE)</f>
        <v>38.466847999999999</v>
      </c>
      <c r="M2582" s="218">
        <f>VLOOKUP(C2582,Hoja2!$D$2:$N$5000,11,FALSE)</f>
        <v>15.472388</v>
      </c>
    </row>
    <row r="2583" spans="1:13">
      <c r="A2583" s="529"/>
      <c r="B2583" s="529"/>
      <c r="C2583" s="401" t="s">
        <v>7408</v>
      </c>
      <c r="D2583" s="221" t="str">
        <f>VLOOKUP(C2583,Hoja2!$D$2:$N$5000,2,FALSE)</f>
        <v>Comercio</v>
      </c>
      <c r="E2583" s="215">
        <f>VLOOKUP(C2583,Hoja2!$D$2:$N$5000,3,FALSE)</f>
        <v>6</v>
      </c>
      <c r="F2583" s="217">
        <f>VLOOKUP(C2583,Hoja2!$D$2:$N$5000,4,FALSE)</f>
        <v>44470</v>
      </c>
      <c r="G2583" s="217">
        <f>VLOOKUP(C2583,Hoja2!$D$2:$N$5000,5,FALSE)</f>
        <v>45565</v>
      </c>
      <c r="H2583" s="218">
        <f>VLOOKUP(C2583,Hoja2!$D$2:$N$5000,6,FALSE)</f>
        <v>0.206597</v>
      </c>
      <c r="I2583" s="218">
        <f>VLOOKUP(C2583,Hoja2!$D$2:$N$5000,7,FALSE)</f>
        <v>0.780281</v>
      </c>
      <c r="J2583" s="218">
        <f>VLOOKUP(C2583,Hoja2!$D$2:$N$5000,8,FALSE)</f>
        <v>0.29799999999999999</v>
      </c>
      <c r="K2583" s="218">
        <f>VLOOKUP(C2583,Hoja2!$D$2:$N$5000,9,FALSE)</f>
        <v>0.306641</v>
      </c>
      <c r="L2583" s="218">
        <f>VLOOKUP(C2583,Hoja2!$D$2:$N$5000,10,FALSE)</f>
        <v>177.698283</v>
      </c>
      <c r="M2583" s="218">
        <f>VLOOKUP(C2583,Hoja2!$D$2:$N$5000,11,FALSE)</f>
        <v>16.505870999999999</v>
      </c>
    </row>
    <row r="2584" spans="1:13">
      <c r="A2584" s="529"/>
      <c r="B2584" s="529"/>
      <c r="C2584" s="401" t="s">
        <v>1521</v>
      </c>
      <c r="D2584" s="221" t="str">
        <f>VLOOKUP(C2584,Hoja2!$D$2:$N$5000,2,FALSE)</f>
        <v>Otros</v>
      </c>
      <c r="E2584" s="215">
        <f>VLOOKUP(C2584,Hoja2!$D$2:$N$5000,3,FALSE)</f>
        <v>6</v>
      </c>
      <c r="F2584" s="217">
        <f>VLOOKUP(C2584,Hoja2!$D$2:$N$5000,4,FALSE)</f>
        <v>42705</v>
      </c>
      <c r="G2584" s="217">
        <f>VLOOKUP(C2584,Hoja2!$D$2:$N$5000,5,FALSE)</f>
        <v>44561</v>
      </c>
      <c r="H2584" s="218">
        <f>VLOOKUP(C2584,Hoja2!$D$2:$N$5000,6,FALSE)</f>
        <v>0.22465299999999999</v>
      </c>
      <c r="I2584" s="218">
        <f>VLOOKUP(C2584,Hoja2!$D$2:$N$5000,7,FALSE)</f>
        <v>0.36414999999999997</v>
      </c>
      <c r="J2584" s="218">
        <f>VLOOKUP(C2584,Hoja2!$D$2:$N$5000,8,FALSE)</f>
        <v>0.2732</v>
      </c>
      <c r="K2584" s="218">
        <f>VLOOKUP(C2584,Hoja2!$D$2:$N$5000,9,FALSE)</f>
        <v>0.253133</v>
      </c>
      <c r="L2584" s="218">
        <f>VLOOKUP(C2584,Hoja2!$D$2:$N$5000,10,FALSE)</f>
        <v>76.028758999999994</v>
      </c>
      <c r="M2584" s="218">
        <f>VLOOKUP(C2584,Hoja2!$D$2:$N$5000,11,FALSE)</f>
        <v>17.338024999999998</v>
      </c>
    </row>
    <row r="2585" spans="1:13">
      <c r="A2585" s="529"/>
      <c r="B2585" s="529"/>
      <c r="C2585" s="401" t="s">
        <v>1835</v>
      </c>
      <c r="D2585" s="221" t="str">
        <f>VLOOKUP(C2585,Hoja2!$D$2:$N$5000,2,FALSE)</f>
        <v>Vidrios, cauchos y plásticos</v>
      </c>
      <c r="E2585" s="215">
        <f>VLOOKUP(C2585,Hoja2!$D$2:$N$5000,3,FALSE)</f>
        <v>6</v>
      </c>
      <c r="F2585" s="217">
        <f>VLOOKUP(C2585,Hoja2!$D$2:$N$5000,4,FALSE)</f>
        <v>42795</v>
      </c>
      <c r="G2585" s="217">
        <f>VLOOKUP(C2585,Hoja2!$D$2:$N$5000,5,FALSE)</f>
        <v>44286</v>
      </c>
      <c r="H2585" s="218">
        <f>VLOOKUP(C2585,Hoja2!$D$2:$N$5000,6,FALSE)</f>
        <v>0.192889</v>
      </c>
      <c r="I2585" s="218">
        <f>VLOOKUP(C2585,Hoja2!$D$2:$N$5000,7,FALSE)</f>
        <v>0.43466100000000002</v>
      </c>
      <c r="J2585" s="218">
        <f>VLOOKUP(C2585,Hoja2!$D$2:$N$5000,8,FALSE)</f>
        <v>0.34320000000000001</v>
      </c>
      <c r="K2585" s="218">
        <f>VLOOKUP(C2585,Hoja2!$D$2:$N$5000,9,FALSE)</f>
        <v>0.35150500000000001</v>
      </c>
      <c r="L2585" s="218">
        <f>VLOOKUP(C2585,Hoja2!$D$2:$N$5000,10,FALSE)</f>
        <v>114.002565</v>
      </c>
      <c r="M2585" s="218">
        <f>VLOOKUP(C2585,Hoja2!$D$2:$N$5000,11,FALSE)</f>
        <v>19.999496000000001</v>
      </c>
    </row>
    <row r="2586" spans="1:13">
      <c r="A2586" s="529"/>
      <c r="B2586" s="529"/>
      <c r="C2586" s="401" t="s">
        <v>78</v>
      </c>
      <c r="D2586" s="221" t="str">
        <f>VLOOKUP(C2586,Hoja2!$D$2:$N$5000,2,FALSE)</f>
        <v>Textiles</v>
      </c>
      <c r="E2586" s="215">
        <f>VLOOKUP(C2586,Hoja2!$D$2:$N$5000,3,FALSE)</f>
        <v>6</v>
      </c>
      <c r="F2586" s="217">
        <f>VLOOKUP(C2586,Hoja2!$D$2:$N$5000,4,FALSE)</f>
        <v>42461</v>
      </c>
      <c r="G2586" s="217">
        <f>VLOOKUP(C2586,Hoja2!$D$2:$N$5000,5,FALSE)</f>
        <v>44316</v>
      </c>
      <c r="H2586" s="218">
        <f>VLOOKUP(C2586,Hoja2!$D$2:$N$5000,6,FALSE)</f>
        <v>0.206206</v>
      </c>
      <c r="I2586" s="218">
        <f>VLOOKUP(C2586,Hoja2!$D$2:$N$5000,7,FALSE)</f>
        <v>0.865232</v>
      </c>
      <c r="J2586" s="218">
        <f>VLOOKUP(C2586,Hoja2!$D$2:$N$5000,8,FALSE)</f>
        <v>3.5872000000000002</v>
      </c>
      <c r="K2586" s="218">
        <f>VLOOKUP(C2586,Hoja2!$D$2:$N$5000,9,FALSE)</f>
        <v>3.5232770000000002</v>
      </c>
      <c r="L2586" s="218">
        <f>VLOOKUP(C2586,Hoja2!$D$2:$N$5000,10,FALSE)</f>
        <v>2347.9938480000001</v>
      </c>
      <c r="M2586" s="218">
        <f>VLOOKUP(C2586,Hoja2!$D$2:$N$5000,11,FALSE)</f>
        <v>13.771321</v>
      </c>
    </row>
    <row r="2587" spans="1:13">
      <c r="A2587" s="529"/>
      <c r="B2587" s="529"/>
      <c r="C2587" s="401" t="s">
        <v>666</v>
      </c>
      <c r="D2587" s="221" t="str">
        <f>VLOOKUP(C2587,Hoja2!$D$2:$N$5000,2,FALSE)</f>
        <v>Textiles</v>
      </c>
      <c r="E2587" s="215">
        <f>VLOOKUP(C2587,Hoja2!$D$2:$N$5000,3,FALSE)</f>
        <v>6</v>
      </c>
      <c r="F2587" s="217">
        <f>VLOOKUP(C2587,Hoja2!$D$2:$N$5000,4,FALSE)</f>
        <v>42461</v>
      </c>
      <c r="G2587" s="217">
        <f>VLOOKUP(C2587,Hoja2!$D$2:$N$5000,5,FALSE)</f>
        <v>44316</v>
      </c>
      <c r="H2587" s="218">
        <f>VLOOKUP(C2587,Hoja2!$D$2:$N$5000,6,FALSE)</f>
        <v>0.21135899999999999</v>
      </c>
      <c r="I2587" s="218">
        <f>VLOOKUP(C2587,Hoja2!$D$2:$N$5000,7,FALSE)</f>
        <v>0.89583100000000004</v>
      </c>
      <c r="J2587" s="218">
        <f>VLOOKUP(C2587,Hoja2!$D$2:$N$5000,8,FALSE)</f>
        <v>1.9536</v>
      </c>
      <c r="K2587" s="218">
        <f>VLOOKUP(C2587,Hoja2!$D$2:$N$5000,9,FALSE)</f>
        <v>1.978966</v>
      </c>
      <c r="L2587" s="218">
        <f>VLOOKUP(C2587,Hoja2!$D$2:$N$5000,10,FALSE)</f>
        <v>1337.4505529999999</v>
      </c>
      <c r="M2587" s="218">
        <f>VLOOKUP(C2587,Hoja2!$D$2:$N$5000,11,FALSE)</f>
        <v>13.562507</v>
      </c>
    </row>
    <row r="2588" spans="1:13" s="392" customFormat="1">
      <c r="A2588" s="529"/>
      <c r="B2588" s="529"/>
      <c r="C2588" s="401" t="s">
        <v>4767</v>
      </c>
      <c r="D2588" s="402" t="str">
        <f>VLOOKUP(C2588,Hoja2!$D$2:$N$5000,2,FALSE)</f>
        <v>Transporte</v>
      </c>
      <c r="E2588" s="421">
        <f>VLOOKUP(C2588,Hoja2!$D$2:$N$5000,3,FALSE)</f>
        <v>6</v>
      </c>
      <c r="F2588" s="399">
        <f>VLOOKUP(C2588,Hoja2!$D$2:$N$5000,4,FALSE)</f>
        <v>43586</v>
      </c>
      <c r="G2588" s="399">
        <f>VLOOKUP(C2588,Hoja2!$D$2:$N$5000,5,FALSE)</f>
        <v>44711</v>
      </c>
      <c r="H2588" s="400">
        <f>VLOOKUP(C2588,Hoja2!$D$2:$N$5000,6,FALSE)</f>
        <v>1.9651999999999999E-2</v>
      </c>
      <c r="I2588" s="400">
        <f>VLOOKUP(C2588,Hoja2!$D$2:$N$5000,7,FALSE)</f>
        <v>0.143565</v>
      </c>
      <c r="J2588" s="400">
        <f>VLOOKUP(C2588,Hoja2!$D$2:$N$5000,8,FALSE)</f>
        <v>0.46920000000000001</v>
      </c>
      <c r="K2588" s="400">
        <f>VLOOKUP(C2588,Hoja2!$D$2:$N$5000,9,FALSE)</f>
        <v>0.16999</v>
      </c>
      <c r="L2588" s="400">
        <f>VLOOKUP(C2588,Hoja2!$D$2:$N$5000,10,FALSE)</f>
        <v>51.478439000000002</v>
      </c>
      <c r="M2588" s="400">
        <f>VLOOKUP(C2588,Hoja2!$D$2:$N$5000,11,FALSE)</f>
        <v>19.720504999999999</v>
      </c>
    </row>
    <row r="2589" spans="1:13" s="392" customFormat="1">
      <c r="A2589" s="529"/>
      <c r="B2589" s="529"/>
      <c r="C2589" s="401" t="s">
        <v>7144</v>
      </c>
      <c r="D2589" s="402" t="str">
        <f>VLOOKUP(C2589,Hoja2!$D$2:$N$5000,2,FALSE)</f>
        <v>Transporte</v>
      </c>
      <c r="E2589" s="421">
        <f>VLOOKUP(C2589,Hoja2!$D$2:$N$5000,3,FALSE)</f>
        <v>6</v>
      </c>
      <c r="F2589" s="399">
        <f>VLOOKUP(C2589,Hoja2!$D$2:$N$5000,4,FALSE)</f>
        <v>44348</v>
      </c>
      <c r="G2589" s="399">
        <f>VLOOKUP(C2589,Hoja2!$D$2:$N$5000,5,FALSE)</f>
        <v>46173</v>
      </c>
      <c r="H2589" s="400">
        <f>VLOOKUP(C2589,Hoja2!$D$2:$N$5000,6,FALSE)</f>
        <v>0.22242100000000001</v>
      </c>
      <c r="I2589" s="400">
        <f>VLOOKUP(C2589,Hoja2!$D$2:$N$5000,7,FALSE)</f>
        <v>0.32050299999999998</v>
      </c>
      <c r="J2589" s="400">
        <f>VLOOKUP(C2589,Hoja2!$D$2:$N$5000,8,FALSE)</f>
        <v>0.2732</v>
      </c>
      <c r="K2589" s="400">
        <f>VLOOKUP(C2589,Hoja2!$D$2:$N$5000,9,FALSE)</f>
        <v>0.12512599999999999</v>
      </c>
      <c r="L2589" s="400">
        <f>VLOOKUP(C2589,Hoja2!$D$2:$N$5000,10,FALSE)</f>
        <v>66.915796999999998</v>
      </c>
      <c r="M2589" s="400">
        <f>VLOOKUP(C2589,Hoja2!$D$2:$N$5000,11,FALSE)</f>
        <v>16.449546000000002</v>
      </c>
    </row>
    <row r="2590" spans="1:13" s="392" customFormat="1">
      <c r="A2590" s="529"/>
      <c r="B2590" s="529"/>
      <c r="C2590" s="401" t="s">
        <v>1408</v>
      </c>
      <c r="D2590" s="402" t="str">
        <f>VLOOKUP(C2590,Hoja2!$D$2:$N$5000,2,FALSE)</f>
        <v>Comercio</v>
      </c>
      <c r="E2590" s="421">
        <f>VLOOKUP(C2590,Hoja2!$D$2:$N$5000,3,FALSE)</f>
        <v>6</v>
      </c>
      <c r="F2590" s="399">
        <f>VLOOKUP(C2590,Hoja2!$D$2:$N$5000,4,FALSE)</f>
        <v>42675</v>
      </c>
      <c r="G2590" s="399">
        <f>VLOOKUP(C2590,Hoja2!$D$2:$N$5000,5,FALSE)</f>
        <v>44530</v>
      </c>
      <c r="H2590" s="400">
        <f>VLOOKUP(C2590,Hoja2!$D$2:$N$5000,6,FALSE)</f>
        <v>0.205348</v>
      </c>
      <c r="I2590" s="400">
        <f>VLOOKUP(C2590,Hoja2!$D$2:$N$5000,7,FALSE)</f>
        <v>0.82180299999999995</v>
      </c>
      <c r="J2590" s="400">
        <f>VLOOKUP(C2590,Hoja2!$D$2:$N$5000,8,FALSE)</f>
        <v>0.31480000000000002</v>
      </c>
      <c r="K2590" s="400">
        <f>VLOOKUP(C2590,Hoja2!$D$2:$N$5000,9,FALSE)</f>
        <v>0.29470499999999999</v>
      </c>
      <c r="L2590" s="400">
        <f>VLOOKUP(C2590,Hoja2!$D$2:$N$5000,10,FALSE)</f>
        <v>197.705322</v>
      </c>
      <c r="M2590" s="400">
        <f>VLOOKUP(C2590,Hoja2!$D$2:$N$5000,11,FALSE)</f>
        <v>13.762765</v>
      </c>
    </row>
    <row r="2591" spans="1:13" s="392" customFormat="1">
      <c r="A2591" s="529"/>
      <c r="B2591" s="529"/>
      <c r="C2591" s="401" t="s">
        <v>2642</v>
      </c>
      <c r="D2591" s="402" t="str">
        <f>VLOOKUP(C2591,Hoja2!$D$2:$N$5000,2,FALSE)</f>
        <v>Textiles</v>
      </c>
      <c r="E2591" s="421">
        <f>VLOOKUP(C2591,Hoja2!$D$2:$N$5000,3,FALSE)</f>
        <v>6</v>
      </c>
      <c r="F2591" s="399">
        <f>VLOOKUP(C2591,Hoja2!$D$2:$N$5000,4,FALSE)</f>
        <v>43101</v>
      </c>
      <c r="G2591" s="399">
        <f>VLOOKUP(C2591,Hoja2!$D$2:$N$5000,5,FALSE)</f>
        <v>44227</v>
      </c>
      <c r="H2591" s="400">
        <f>VLOOKUP(C2591,Hoja2!$D$2:$N$5000,6,FALSE)</f>
        <v>0.20372899999999999</v>
      </c>
      <c r="I2591" s="400">
        <f>VLOOKUP(C2591,Hoja2!$D$2:$N$5000,7,FALSE)</f>
        <v>0.52857200000000004</v>
      </c>
      <c r="J2591" s="400">
        <f>VLOOKUP(C2591,Hoja2!$D$2:$N$5000,8,FALSE)</f>
        <v>0.40839999999999999</v>
      </c>
      <c r="K2591" s="400">
        <f>VLOOKUP(C2591,Hoja2!$D$2:$N$5000,9,FALSE)</f>
        <v>0.371674</v>
      </c>
      <c r="L2591" s="400">
        <f>VLOOKUP(C2591,Hoja2!$D$2:$N$5000,10,FALSE)</f>
        <v>164.97049999999999</v>
      </c>
      <c r="M2591" s="400">
        <f>VLOOKUP(C2591,Hoja2!$D$2:$N$5000,11,FALSE)</f>
        <v>17.041993000000002</v>
      </c>
    </row>
    <row r="2592" spans="1:13" s="392" customFormat="1">
      <c r="A2592" s="529"/>
      <c r="B2592" s="529"/>
      <c r="C2592" s="401" t="s">
        <v>7203</v>
      </c>
      <c r="D2592" s="402" t="str">
        <f>VLOOKUP(C2592,Hoja2!$D$2:$N$5000,2,FALSE)</f>
        <v>Comercio</v>
      </c>
      <c r="E2592" s="421">
        <f>VLOOKUP(C2592,Hoja2!$D$2:$N$5000,3,FALSE)</f>
        <v>6</v>
      </c>
      <c r="F2592" s="399">
        <f>VLOOKUP(C2592,Hoja2!$D$2:$N$5000,4,FALSE)</f>
        <v>44378</v>
      </c>
      <c r="G2592" s="399">
        <f>VLOOKUP(C2592,Hoja2!$D$2:$N$5000,5,FALSE)</f>
        <v>46203</v>
      </c>
      <c r="H2592" s="400">
        <f>VLOOKUP(C2592,Hoja2!$D$2:$N$5000,6,FALSE)</f>
        <v>0.25987300000000002</v>
      </c>
      <c r="I2592" s="400">
        <f>VLOOKUP(C2592,Hoja2!$D$2:$N$5000,7,FALSE)</f>
        <v>0.27364100000000002</v>
      </c>
      <c r="J2592" s="400">
        <f>VLOOKUP(C2592,Hoja2!$D$2:$N$5000,8,FALSE)</f>
        <v>0.24879999999999999</v>
      </c>
      <c r="K2592" s="400">
        <f>VLOOKUP(C2592,Hoja2!$D$2:$N$5000,9,FALSE)</f>
        <v>0.20497599999999999</v>
      </c>
      <c r="L2592" s="400">
        <f>VLOOKUP(C2592,Hoja2!$D$2:$N$5000,10,FALSE)</f>
        <v>52.029414000000003</v>
      </c>
      <c r="M2592" s="400">
        <f>VLOOKUP(C2592,Hoja2!$D$2:$N$5000,11,FALSE)</f>
        <v>20.87452</v>
      </c>
    </row>
    <row r="2593" spans="1:13" s="392" customFormat="1">
      <c r="A2593" s="529"/>
      <c r="B2593" s="529"/>
      <c r="C2593" s="401" t="s">
        <v>5156</v>
      </c>
      <c r="D2593" s="402" t="str">
        <f>VLOOKUP(C2593,Hoja2!$D$2:$N$5000,2,FALSE)</f>
        <v>Pesquería</v>
      </c>
      <c r="E2593" s="421">
        <f>VLOOKUP(C2593,Hoja2!$D$2:$N$5000,3,FALSE)</f>
        <v>6</v>
      </c>
      <c r="F2593" s="399">
        <f>VLOOKUP(C2593,Hoja2!$D$2:$N$5000,4,FALSE)</f>
        <v>42767</v>
      </c>
      <c r="G2593" s="399">
        <f>VLOOKUP(C2593,Hoja2!$D$2:$N$5000,5,FALSE)</f>
        <v>44255</v>
      </c>
      <c r="H2593" s="400">
        <f>VLOOKUP(C2593,Hoja2!$D$2:$N$5000,6,FALSE)</f>
        <v>0.22129799999999999</v>
      </c>
      <c r="I2593" s="400">
        <f>VLOOKUP(C2593,Hoja2!$D$2:$N$5000,7,FALSE)</f>
        <v>8.0560000000000007E-2</v>
      </c>
      <c r="J2593" s="400">
        <f>VLOOKUP(C2593,Hoja2!$D$2:$N$5000,8,FALSE)</f>
        <v>0.50760000000000005</v>
      </c>
      <c r="K2593" s="400">
        <f>VLOOKUP(C2593,Hoja2!$D$2:$N$5000,9,FALSE)</f>
        <v>8.3142999999999995E-2</v>
      </c>
      <c r="L2593" s="400">
        <f>VLOOKUP(C2593,Hoja2!$D$2:$N$5000,10,FALSE)</f>
        <v>31.250764</v>
      </c>
      <c r="M2593" s="400">
        <f>VLOOKUP(C2593,Hoja2!$D$2:$N$5000,11,FALSE)</f>
        <v>16.269738</v>
      </c>
    </row>
    <row r="2594" spans="1:13" s="392" customFormat="1">
      <c r="A2594" s="529"/>
      <c r="B2594" s="529"/>
      <c r="C2594" s="401" t="s">
        <v>5157</v>
      </c>
      <c r="D2594" s="402" t="str">
        <f>VLOOKUP(C2594,Hoja2!$D$2:$N$5000,2,FALSE)</f>
        <v>Pesquería</v>
      </c>
      <c r="E2594" s="421">
        <f>VLOOKUP(C2594,Hoja2!$D$2:$N$5000,3,FALSE)</f>
        <v>6</v>
      </c>
      <c r="F2594" s="399">
        <f>VLOOKUP(C2594,Hoja2!$D$2:$N$5000,4,FALSE)</f>
        <v>42767</v>
      </c>
      <c r="G2594" s="399">
        <f>VLOOKUP(C2594,Hoja2!$D$2:$N$5000,5,FALSE)</f>
        <v>44255</v>
      </c>
      <c r="H2594" s="400">
        <f>VLOOKUP(C2594,Hoja2!$D$2:$N$5000,6,FALSE)</f>
        <v>0.20516300000000001</v>
      </c>
      <c r="I2594" s="400">
        <f>VLOOKUP(C2594,Hoja2!$D$2:$N$5000,7,FALSE)</f>
        <v>5.3527999999999999E-2</v>
      </c>
      <c r="J2594" s="400">
        <f>VLOOKUP(C2594,Hoja2!$D$2:$N$5000,8,FALSE)</f>
        <v>0.62519999999999998</v>
      </c>
      <c r="K2594" s="400">
        <f>VLOOKUP(C2594,Hoja2!$D$2:$N$5000,9,FALSE)</f>
        <v>9.3433000000000002E-2</v>
      </c>
      <c r="L2594" s="400">
        <f>VLOOKUP(C2594,Hoja2!$D$2:$N$5000,10,FALSE)</f>
        <v>25.575232</v>
      </c>
      <c r="M2594" s="400">
        <f>VLOOKUP(C2594,Hoja2!$D$2:$N$5000,11,FALSE)</f>
        <v>18.588086000000001</v>
      </c>
    </row>
    <row r="2595" spans="1:13" s="392" customFormat="1">
      <c r="A2595" s="529"/>
      <c r="B2595" s="529"/>
      <c r="C2595" s="401" t="s">
        <v>573</v>
      </c>
      <c r="D2595" s="402" t="str">
        <f>VLOOKUP(C2595,Hoja2!$D$2:$N$5000,2,FALSE)</f>
        <v>Textiles</v>
      </c>
      <c r="E2595" s="421">
        <f>VLOOKUP(C2595,Hoja2!$D$2:$N$5000,3,FALSE)</f>
        <v>6</v>
      </c>
      <c r="F2595" s="399">
        <f>VLOOKUP(C2595,Hoja2!$D$2:$N$5000,4,FALSE)</f>
        <v>42401</v>
      </c>
      <c r="G2595" s="399">
        <f>VLOOKUP(C2595,Hoja2!$D$2:$N$5000,5,FALSE)</f>
        <v>44255</v>
      </c>
      <c r="H2595" s="400">
        <f>VLOOKUP(C2595,Hoja2!$D$2:$N$5000,6,FALSE)</f>
        <v>0.207867</v>
      </c>
      <c r="I2595" s="400">
        <f>VLOOKUP(C2595,Hoja2!$D$2:$N$5000,7,FALSE)</f>
        <v>0.85458299999999998</v>
      </c>
      <c r="J2595" s="400">
        <f>VLOOKUP(C2595,Hoja2!$D$2:$N$5000,8,FALSE)</f>
        <v>4.048</v>
      </c>
      <c r="K2595" s="400">
        <f>VLOOKUP(C2595,Hoja2!$D$2:$N$5000,9,FALSE)</f>
        <v>4.0097930000000002</v>
      </c>
      <c r="L2595" s="400">
        <f>VLOOKUP(C2595,Hoja2!$D$2:$N$5000,10,FALSE)</f>
        <v>2643.6918409999998</v>
      </c>
      <c r="M2595" s="400">
        <f>VLOOKUP(C2595,Hoja2!$D$2:$N$5000,11,FALSE)</f>
        <v>12.6152</v>
      </c>
    </row>
    <row r="2596" spans="1:13" s="392" customFormat="1">
      <c r="A2596" s="529"/>
      <c r="B2596" s="529"/>
      <c r="C2596" s="401" t="s">
        <v>2971</v>
      </c>
      <c r="D2596" s="402" t="str">
        <f>VLOOKUP(C2596,Hoja2!$D$2:$N$5000,2,FALSE)</f>
        <v>Químicos</v>
      </c>
      <c r="E2596" s="421">
        <f>VLOOKUP(C2596,Hoja2!$D$2:$N$5000,3,FALSE)</f>
        <v>6</v>
      </c>
      <c r="F2596" s="399">
        <f>VLOOKUP(C2596,Hoja2!$D$2:$N$5000,4,FALSE)</f>
        <v>43252</v>
      </c>
      <c r="G2596" s="399">
        <f>VLOOKUP(C2596,Hoja2!$D$2:$N$5000,5,FALSE)</f>
        <v>44377</v>
      </c>
      <c r="H2596" s="400">
        <f>VLOOKUP(C2596,Hoja2!$D$2:$N$5000,6,FALSE)</f>
        <v>0.20701</v>
      </c>
      <c r="I2596" s="400">
        <f>VLOOKUP(C2596,Hoja2!$D$2:$N$5000,7,FALSE)</f>
        <v>0.74121700000000001</v>
      </c>
      <c r="J2596" s="400">
        <f>VLOOKUP(C2596,Hoja2!$D$2:$N$5000,8,FALSE)</f>
        <v>0.48199999999999998</v>
      </c>
      <c r="K2596" s="400">
        <f>VLOOKUP(C2596,Hoja2!$D$2:$N$5000,9,FALSE)</f>
        <v>0.47992400000000002</v>
      </c>
      <c r="L2596" s="400">
        <f>VLOOKUP(C2596,Hoja2!$D$2:$N$5000,10,FALSE)</f>
        <v>273.02892700000001</v>
      </c>
      <c r="M2596" s="400">
        <f>VLOOKUP(C2596,Hoja2!$D$2:$N$5000,11,FALSE)</f>
        <v>13.234424000000001</v>
      </c>
    </row>
    <row r="2597" spans="1:13" s="392" customFormat="1">
      <c r="A2597" s="529"/>
      <c r="B2597" s="529"/>
      <c r="C2597" s="401" t="s">
        <v>2779</v>
      </c>
      <c r="D2597" s="402" t="str">
        <f>VLOOKUP(C2597,Hoja2!$D$2:$N$5000,2,FALSE)</f>
        <v>Hidrocarburos</v>
      </c>
      <c r="E2597" s="421">
        <f>VLOOKUP(C2597,Hoja2!$D$2:$N$5000,3,FALSE)</f>
        <v>6</v>
      </c>
      <c r="F2597" s="399">
        <f>VLOOKUP(C2597,Hoja2!$D$2:$N$5000,4,FALSE)</f>
        <v>43160</v>
      </c>
      <c r="G2597" s="399">
        <f>VLOOKUP(C2597,Hoja2!$D$2:$N$5000,5,FALSE)</f>
        <v>44286</v>
      </c>
      <c r="H2597" s="400">
        <f>VLOOKUP(C2597,Hoja2!$D$2:$N$5000,6,FALSE)</f>
        <v>0.21765599999999999</v>
      </c>
      <c r="I2597" s="400">
        <f>VLOOKUP(C2597,Hoja2!$D$2:$N$5000,7,FALSE)</f>
        <v>0.32299299999999997</v>
      </c>
      <c r="J2597" s="400">
        <f>VLOOKUP(C2597,Hoja2!$D$2:$N$5000,8,FALSE)</f>
        <v>0.55159999999999998</v>
      </c>
      <c r="K2597" s="400">
        <f>VLOOKUP(C2597,Hoja2!$D$2:$N$5000,9,FALSE)</f>
        <v>0.56759400000000004</v>
      </c>
      <c r="L2597" s="400">
        <f>VLOOKUP(C2597,Hoja2!$D$2:$N$5000,10,FALSE)</f>
        <v>136.155261</v>
      </c>
      <c r="M2597" s="400">
        <f>VLOOKUP(C2597,Hoja2!$D$2:$N$5000,11,FALSE)</f>
        <v>21.166433000000001</v>
      </c>
    </row>
    <row r="2598" spans="1:13" s="392" customFormat="1">
      <c r="A2598" s="529"/>
      <c r="B2598" s="529"/>
      <c r="C2598" s="401" t="s">
        <v>5155</v>
      </c>
      <c r="D2598" s="402" t="str">
        <f>VLOOKUP(C2598,Hoja2!$D$2:$N$5000,2,FALSE)</f>
        <v>Industria Metalúrgica</v>
      </c>
      <c r="E2598" s="421">
        <f>VLOOKUP(C2598,Hoja2!$D$2:$N$5000,3,FALSE)</f>
        <v>6</v>
      </c>
      <c r="F2598" s="399">
        <f>VLOOKUP(C2598,Hoja2!$D$2:$N$5000,4,FALSE)</f>
        <v>43435</v>
      </c>
      <c r="G2598" s="399">
        <f>VLOOKUP(C2598,Hoja2!$D$2:$N$5000,5,FALSE)</f>
        <v>44926</v>
      </c>
      <c r="H2598" s="400">
        <f>VLOOKUP(C2598,Hoja2!$D$2:$N$5000,6,FALSE)</f>
        <v>0.22539300000000001</v>
      </c>
      <c r="I2598" s="400">
        <f>VLOOKUP(C2598,Hoja2!$D$2:$N$5000,7,FALSE)</f>
        <v>0.43649300000000002</v>
      </c>
      <c r="J2598" s="400">
        <f>VLOOKUP(C2598,Hoja2!$D$2:$N$5000,8,FALSE)</f>
        <v>0.626</v>
      </c>
      <c r="K2598" s="400">
        <f>VLOOKUP(C2598,Hoja2!$D$2:$N$5000,9,FALSE)</f>
        <v>0.57623800000000003</v>
      </c>
      <c r="L2598" s="400">
        <f>VLOOKUP(C2598,Hoja2!$D$2:$N$5000,10,FALSE)</f>
        <v>208.81798000000001</v>
      </c>
      <c r="M2598" s="400">
        <f>VLOOKUP(C2598,Hoja2!$D$2:$N$5000,11,FALSE)</f>
        <v>18.520143000000001</v>
      </c>
    </row>
    <row r="2599" spans="1:13" s="392" customFormat="1">
      <c r="A2599" s="529"/>
      <c r="B2599" s="529"/>
      <c r="C2599" s="401" t="s">
        <v>5717</v>
      </c>
      <c r="D2599" s="402" t="str">
        <f>VLOOKUP(C2599,Hoja2!$D$2:$N$5000,2,FALSE)</f>
        <v>Construcción</v>
      </c>
      <c r="E2599" s="421">
        <f>VLOOKUP(C2599,Hoja2!$D$2:$N$5000,3,FALSE)</f>
        <v>6</v>
      </c>
      <c r="F2599" s="399">
        <f>VLOOKUP(C2599,Hoja2!$D$2:$N$5000,4,FALSE)</f>
        <v>43739</v>
      </c>
      <c r="G2599" s="399">
        <f>VLOOKUP(C2599,Hoja2!$D$2:$N$5000,5,FALSE)</f>
        <v>45199</v>
      </c>
      <c r="H2599" s="400">
        <f>VLOOKUP(C2599,Hoja2!$D$2:$N$5000,6,FALSE)</f>
        <v>0.20508499999999999</v>
      </c>
      <c r="I2599" s="400">
        <f>VLOOKUP(C2599,Hoja2!$D$2:$N$5000,7,FALSE)</f>
        <v>0.51783999999999997</v>
      </c>
      <c r="J2599" s="400">
        <f>VLOOKUP(C2599,Hoja2!$D$2:$N$5000,8,FALSE)</f>
        <v>1.2516</v>
      </c>
      <c r="K2599" s="400">
        <f>VLOOKUP(C2599,Hoja2!$D$2:$N$5000,9,FALSE)</f>
        <v>1.2059839999999999</v>
      </c>
      <c r="L2599" s="400">
        <f>VLOOKUP(C2599,Hoja2!$D$2:$N$5000,10,FALSE)</f>
        <v>495.31004100000001</v>
      </c>
      <c r="M2599" s="400">
        <f>VLOOKUP(C2599,Hoja2!$D$2:$N$5000,11,FALSE)</f>
        <v>18.721240999999999</v>
      </c>
    </row>
    <row r="2600" spans="1:13" s="392" customFormat="1">
      <c r="A2600" s="529"/>
      <c r="B2600" s="529"/>
      <c r="C2600" s="401" t="s">
        <v>5924</v>
      </c>
      <c r="D2600" s="402" t="str">
        <f>VLOOKUP(C2600,Hoja2!$D$2:$N$5000,2,FALSE)</f>
        <v>Construcción</v>
      </c>
      <c r="E2600" s="421">
        <f>VLOOKUP(C2600,Hoja2!$D$2:$N$5000,3,FALSE)</f>
        <v>6</v>
      </c>
      <c r="F2600" s="399">
        <f>VLOOKUP(C2600,Hoja2!$D$2:$N$5000,4,FALSE)</f>
        <v>43800</v>
      </c>
      <c r="G2600" s="399">
        <f>VLOOKUP(C2600,Hoja2!$D$2:$N$5000,5,FALSE)</f>
        <v>45260</v>
      </c>
      <c r="H2600" s="400">
        <f>VLOOKUP(C2600,Hoja2!$D$2:$N$5000,6,FALSE)</f>
        <v>0.239895</v>
      </c>
      <c r="I2600" s="400">
        <f>VLOOKUP(C2600,Hoja2!$D$2:$N$5000,7,FALSE)</f>
        <v>0.51014800000000005</v>
      </c>
      <c r="J2600" s="400">
        <f>VLOOKUP(C2600,Hoja2!$D$2:$N$5000,8,FALSE)</f>
        <v>1.8224</v>
      </c>
      <c r="K2600" s="400">
        <f>VLOOKUP(C2600,Hoja2!$D$2:$N$5000,9,FALSE)</f>
        <v>1.875243</v>
      </c>
      <c r="L2600" s="400">
        <f>VLOOKUP(C2600,Hoja2!$D$2:$N$5000,10,FALSE)</f>
        <v>710.48662300000001</v>
      </c>
      <c r="M2600" s="400">
        <f>VLOOKUP(C2600,Hoja2!$D$2:$N$5000,11,FALSE)</f>
        <v>19.193209</v>
      </c>
    </row>
    <row r="2601" spans="1:13" s="392" customFormat="1">
      <c r="A2601" s="529"/>
      <c r="B2601" s="529"/>
      <c r="C2601" s="401" t="s">
        <v>837</v>
      </c>
      <c r="D2601" s="402" t="str">
        <f>VLOOKUP(C2601,Hoja2!$D$2:$N$5000,2,FALSE)</f>
        <v>Pesquería</v>
      </c>
      <c r="E2601" s="421">
        <f>VLOOKUP(C2601,Hoja2!$D$2:$N$5000,3,FALSE)</f>
        <v>6</v>
      </c>
      <c r="F2601" s="399">
        <f>VLOOKUP(C2601,Hoja2!$D$2:$N$5000,4,FALSE)</f>
        <v>42522</v>
      </c>
      <c r="G2601" s="399">
        <f>VLOOKUP(C2601,Hoja2!$D$2:$N$5000,5,FALSE)</f>
        <v>44377</v>
      </c>
      <c r="H2601" s="400">
        <f>VLOOKUP(C2601,Hoja2!$D$2:$N$5000,6,FALSE)</f>
        <v>0.22884399999999999</v>
      </c>
      <c r="I2601" s="400">
        <f>VLOOKUP(C2601,Hoja2!$D$2:$N$5000,7,FALSE)</f>
        <v>0.27570800000000001</v>
      </c>
      <c r="J2601" s="400">
        <f>VLOOKUP(C2601,Hoja2!$D$2:$N$5000,8,FALSE)</f>
        <v>0.17119999999999999</v>
      </c>
      <c r="K2601" s="400">
        <f>VLOOKUP(C2601,Hoja2!$D$2:$N$5000,9,FALSE)</f>
        <v>7.2441000000000005E-2</v>
      </c>
      <c r="L2601" s="400">
        <f>VLOOKUP(C2601,Hoja2!$D$2:$N$5000,10,FALSE)</f>
        <v>36.071998999999998</v>
      </c>
      <c r="M2601" s="400">
        <f>VLOOKUP(C2601,Hoja2!$D$2:$N$5000,11,FALSE)</f>
        <v>19.549762999999999</v>
      </c>
    </row>
    <row r="2602" spans="1:13" s="392" customFormat="1">
      <c r="A2602" s="529"/>
      <c r="B2602" s="529"/>
      <c r="C2602" s="401" t="s">
        <v>839</v>
      </c>
      <c r="D2602" s="402" t="str">
        <f>VLOOKUP(C2602,Hoja2!$D$2:$N$5000,2,FALSE)</f>
        <v>Pesquería</v>
      </c>
      <c r="E2602" s="421">
        <f>VLOOKUP(C2602,Hoja2!$D$2:$N$5000,3,FALSE)</f>
        <v>6</v>
      </c>
      <c r="F2602" s="399">
        <f>VLOOKUP(C2602,Hoja2!$D$2:$N$5000,4,FALSE)</f>
        <v>42522</v>
      </c>
      <c r="G2602" s="399">
        <f>VLOOKUP(C2602,Hoja2!$D$2:$N$5000,5,FALSE)</f>
        <v>44377</v>
      </c>
      <c r="H2602" s="400">
        <f>VLOOKUP(C2602,Hoja2!$D$2:$N$5000,6,FALSE)</f>
        <v>0.21956100000000001</v>
      </c>
      <c r="I2602" s="400">
        <f>VLOOKUP(C2602,Hoja2!$D$2:$N$5000,7,FALSE)</f>
        <v>0.16184299999999999</v>
      </c>
      <c r="J2602" s="400">
        <f>VLOOKUP(C2602,Hoja2!$D$2:$N$5000,8,FALSE)</f>
        <v>0.25679999999999997</v>
      </c>
      <c r="K2602" s="400">
        <f>VLOOKUP(C2602,Hoja2!$D$2:$N$5000,9,FALSE)</f>
        <v>5.6389000000000002E-2</v>
      </c>
      <c r="L2602" s="400">
        <f>VLOOKUP(C2602,Hoja2!$D$2:$N$5000,10,FALSE)</f>
        <v>31.761782</v>
      </c>
      <c r="M2602" s="400">
        <f>VLOOKUP(C2602,Hoja2!$D$2:$N$5000,11,FALSE)</f>
        <v>19.017961</v>
      </c>
    </row>
    <row r="2603" spans="1:13">
      <c r="A2603" s="529"/>
      <c r="B2603" s="529"/>
      <c r="C2603" s="401" t="s">
        <v>3422</v>
      </c>
      <c r="D2603" s="221" t="str">
        <f>VLOOKUP(C2603,Hoja2!$D$2:$N$5000,2,FALSE)</f>
        <v>Otros</v>
      </c>
      <c r="E2603" s="215">
        <f>VLOOKUP(C2603,Hoja2!$D$2:$N$5000,3,FALSE)</f>
        <v>6</v>
      </c>
      <c r="F2603" s="217">
        <f>VLOOKUP(C2603,Hoja2!$D$2:$N$5000,4,FALSE)</f>
        <v>43435</v>
      </c>
      <c r="G2603" s="217">
        <f>VLOOKUP(C2603,Hoja2!$D$2:$N$5000,5,FALSE)</f>
        <v>44561</v>
      </c>
      <c r="H2603" s="218">
        <f>VLOOKUP(C2603,Hoja2!$D$2:$N$5000,6,FALSE)</f>
        <v>0.216332</v>
      </c>
      <c r="I2603" s="218">
        <f>VLOOKUP(C2603,Hoja2!$D$2:$N$5000,7,FALSE)</f>
        <v>0.36861100000000002</v>
      </c>
      <c r="J2603" s="218">
        <f>VLOOKUP(C2603,Hoja2!$D$2:$N$5000,8,FALSE)</f>
        <v>0.108</v>
      </c>
      <c r="K2603" s="218">
        <f>VLOOKUP(C2603,Hoja2!$D$2:$N$5000,9,FALSE)</f>
        <v>8.3555000000000004E-2</v>
      </c>
      <c r="L2603" s="218">
        <f>VLOOKUP(C2603,Hoja2!$D$2:$N$5000,10,FALSE)</f>
        <v>30.423480999999999</v>
      </c>
      <c r="M2603" s="218">
        <f>VLOOKUP(C2603,Hoja2!$D$2:$N$5000,11,FALSE)</f>
        <v>16.247328</v>
      </c>
    </row>
    <row r="2604" spans="1:13">
      <c r="A2604" s="529"/>
      <c r="B2604" s="529"/>
      <c r="C2604" s="401" t="s">
        <v>93</v>
      </c>
      <c r="D2604" s="221" t="str">
        <f>VLOOKUP(C2604,Hoja2!$D$2:$N$5000,2,FALSE)</f>
        <v>Saneamiento</v>
      </c>
      <c r="E2604" s="215">
        <f>VLOOKUP(C2604,Hoja2!$D$2:$N$5000,3,FALSE)</f>
        <v>6</v>
      </c>
      <c r="F2604" s="217">
        <f>VLOOKUP(C2604,Hoja2!$D$2:$N$5000,4,FALSE)</f>
        <v>41640</v>
      </c>
      <c r="G2604" s="217">
        <f>VLOOKUP(C2604,Hoja2!$D$2:$N$5000,5,FALSE)</f>
        <v>44712</v>
      </c>
      <c r="H2604" s="218">
        <f>VLOOKUP(C2604,Hoja2!$D$2:$N$5000,6,FALSE)</f>
        <v>0.19503699999999999</v>
      </c>
      <c r="I2604" s="218">
        <f>VLOOKUP(C2604,Hoja2!$D$2:$N$5000,7,FALSE)</f>
        <v>0.89207999999999998</v>
      </c>
      <c r="J2604" s="218">
        <f>VLOOKUP(C2604,Hoja2!$D$2:$N$5000,8,FALSE)</f>
        <v>1.3460000000000001</v>
      </c>
      <c r="K2604" s="218">
        <f>VLOOKUP(C2604,Hoja2!$D$2:$N$5000,9,FALSE)</f>
        <v>1.358687</v>
      </c>
      <c r="L2604" s="218">
        <f>VLOOKUP(C2604,Hoja2!$D$2:$N$5000,10,FALSE)</f>
        <v>917.62476700000002</v>
      </c>
      <c r="M2604" s="218">
        <f>VLOOKUP(C2604,Hoja2!$D$2:$N$5000,11,FALSE)</f>
        <v>15.794193</v>
      </c>
    </row>
    <row r="2605" spans="1:13">
      <c r="A2605" s="529"/>
      <c r="B2605" s="529"/>
      <c r="C2605" s="401" t="s">
        <v>3026</v>
      </c>
      <c r="D2605" s="221" t="str">
        <f>VLOOKUP(C2605,Hoja2!$D$2:$N$5000,2,FALSE)</f>
        <v>Vidrios, cauchos y plásticos</v>
      </c>
      <c r="E2605" s="215">
        <f>VLOOKUP(C2605,Hoja2!$D$2:$N$5000,3,FALSE)</f>
        <v>6</v>
      </c>
      <c r="F2605" s="217">
        <f>VLOOKUP(C2605,Hoja2!$D$2:$N$5000,4,FALSE)</f>
        <v>43282</v>
      </c>
      <c r="G2605" s="217">
        <f>VLOOKUP(C2605,Hoja2!$D$2:$N$5000,5,FALSE)</f>
        <v>44772</v>
      </c>
      <c r="H2605" s="218">
        <f>VLOOKUP(C2605,Hoja2!$D$2:$N$5000,6,FALSE)</f>
        <v>0.20962500000000001</v>
      </c>
      <c r="I2605" s="218">
        <f>VLOOKUP(C2605,Hoja2!$D$2:$N$5000,7,FALSE)</f>
        <v>0.81910400000000005</v>
      </c>
      <c r="J2605" s="218">
        <f>VLOOKUP(C2605,Hoja2!$D$2:$N$5000,8,FALSE)</f>
        <v>0.61080000000000001</v>
      </c>
      <c r="K2605" s="218">
        <f>VLOOKUP(C2605,Hoja2!$D$2:$N$5000,9,FALSE)</f>
        <v>0.62727599999999994</v>
      </c>
      <c r="L2605" s="218">
        <f>VLOOKUP(C2605,Hoja2!$D$2:$N$5000,10,FALSE)</f>
        <v>382.34409799999997</v>
      </c>
      <c r="M2605" s="218">
        <f>VLOOKUP(C2605,Hoja2!$D$2:$N$5000,11,FALSE)</f>
        <v>17.181429999999999</v>
      </c>
    </row>
    <row r="2606" spans="1:13">
      <c r="A2606" s="529"/>
      <c r="B2606" s="529"/>
      <c r="C2606" s="401" t="s">
        <v>3038</v>
      </c>
      <c r="D2606" s="221" t="str">
        <f>VLOOKUP(C2606,Hoja2!$D$2:$N$5000,2,FALSE)</f>
        <v>Vidrios, cauchos y plásticos</v>
      </c>
      <c r="E2606" s="215">
        <f>VLOOKUP(C2606,Hoja2!$D$2:$N$5000,3,FALSE)</f>
        <v>6</v>
      </c>
      <c r="F2606" s="217">
        <f>VLOOKUP(C2606,Hoja2!$D$2:$N$5000,4,FALSE)</f>
        <v>43282</v>
      </c>
      <c r="G2606" s="217">
        <f>VLOOKUP(C2606,Hoja2!$D$2:$N$5000,5,FALSE)</f>
        <v>44772</v>
      </c>
      <c r="H2606" s="218">
        <f>VLOOKUP(C2606,Hoja2!$D$2:$N$5000,6,FALSE)</f>
        <v>0.20419399999999999</v>
      </c>
      <c r="I2606" s="218">
        <f>VLOOKUP(C2606,Hoja2!$D$2:$N$5000,7,FALSE)</f>
        <v>0.61911899999999997</v>
      </c>
      <c r="J2606" s="218">
        <f>VLOOKUP(C2606,Hoja2!$D$2:$N$5000,8,FALSE)</f>
        <v>0.23039999999999999</v>
      </c>
      <c r="K2606" s="218">
        <f>VLOOKUP(C2606,Hoja2!$D$2:$N$5000,9,FALSE)</f>
        <v>0.22185199999999999</v>
      </c>
      <c r="L2606" s="218">
        <f>VLOOKUP(C2606,Hoja2!$D$2:$N$5000,10,FALSE)</f>
        <v>109.011539</v>
      </c>
      <c r="M2606" s="218">
        <f>VLOOKUP(C2606,Hoja2!$D$2:$N$5000,11,FALSE)</f>
        <v>18.120643999999999</v>
      </c>
    </row>
    <row r="2607" spans="1:13">
      <c r="A2607" s="529"/>
      <c r="B2607" s="529"/>
      <c r="C2607" s="401" t="s">
        <v>7142</v>
      </c>
      <c r="D2607" s="221" t="str">
        <f>VLOOKUP(C2607,Hoja2!$D$2:$N$5000,2,FALSE)</f>
        <v>Bancos y financieras</v>
      </c>
      <c r="E2607" s="215">
        <f>VLOOKUP(C2607,Hoja2!$D$2:$N$5000,3,FALSE)</f>
        <v>6</v>
      </c>
      <c r="F2607" s="217">
        <f>VLOOKUP(C2607,Hoja2!$D$2:$N$5000,4,FALSE)</f>
        <v>44348</v>
      </c>
      <c r="G2607" s="217">
        <f>VLOOKUP(C2607,Hoja2!$D$2:$N$5000,5,FALSE)</f>
        <v>46173</v>
      </c>
      <c r="H2607" s="218">
        <f>VLOOKUP(C2607,Hoja2!$D$2:$N$5000,6,FALSE)</f>
        <v>0.263096</v>
      </c>
      <c r="I2607" s="218">
        <f>VLOOKUP(C2607,Hoja2!$D$2:$N$5000,7,FALSE)</f>
        <v>0.65822800000000004</v>
      </c>
      <c r="J2607" s="218">
        <f>VLOOKUP(C2607,Hoja2!$D$2:$N$5000,8,FALSE)</f>
        <v>0.2288</v>
      </c>
      <c r="K2607" s="218">
        <f>VLOOKUP(C2607,Hoja2!$D$2:$N$5000,9,FALSE)</f>
        <v>0.235434</v>
      </c>
      <c r="L2607" s="218">
        <f>VLOOKUP(C2607,Hoja2!$D$2:$N$5000,10,FALSE)</f>
        <v>115.09290799999999</v>
      </c>
      <c r="M2607" s="218">
        <f>VLOOKUP(C2607,Hoja2!$D$2:$N$5000,11,FALSE)</f>
        <v>17.045499</v>
      </c>
    </row>
    <row r="2608" spans="1:13">
      <c r="A2608" s="529"/>
      <c r="B2608" s="529"/>
      <c r="C2608" s="401" t="s">
        <v>3470</v>
      </c>
      <c r="D2608" s="221" t="str">
        <f>VLOOKUP(C2608,Hoja2!$D$2:$N$5000,2,FALSE)</f>
        <v>Vidrios, cauchos y plásticos</v>
      </c>
      <c r="E2608" s="215">
        <f>VLOOKUP(C2608,Hoja2!$D$2:$N$5000,3,FALSE)</f>
        <v>6</v>
      </c>
      <c r="F2608" s="217">
        <f>VLOOKUP(C2608,Hoja2!$D$2:$N$5000,4,FALSE)</f>
        <v>43466</v>
      </c>
      <c r="G2608" s="217">
        <f>VLOOKUP(C2608,Hoja2!$D$2:$N$5000,5,FALSE)</f>
        <v>44227</v>
      </c>
      <c r="H2608" s="218">
        <f>VLOOKUP(C2608,Hoja2!$D$2:$N$5000,6,FALSE)</f>
        <v>0.16062399999999999</v>
      </c>
      <c r="I2608" s="218">
        <f>VLOOKUP(C2608,Hoja2!$D$2:$N$5000,7,FALSE)</f>
        <v>0.53840200000000005</v>
      </c>
      <c r="J2608" s="218">
        <f>VLOOKUP(C2608,Hoja2!$D$2:$N$5000,8,FALSE)</f>
        <v>1.0995999999999999</v>
      </c>
      <c r="K2608" s="218">
        <f>VLOOKUP(C2608,Hoja2!$D$2:$N$5000,9,FALSE)</f>
        <v>1.032289</v>
      </c>
      <c r="L2608" s="218">
        <f>VLOOKUP(C2608,Hoja2!$D$2:$N$5000,10,FALSE)</f>
        <v>452.43683399999998</v>
      </c>
      <c r="M2608" s="218">
        <f>VLOOKUP(C2608,Hoja2!$D$2:$N$5000,11,FALSE)</f>
        <v>16.357818000000002</v>
      </c>
    </row>
    <row r="2609" spans="1:13">
      <c r="A2609" s="529"/>
      <c r="B2609" s="529"/>
      <c r="C2609" s="401" t="s">
        <v>1757</v>
      </c>
      <c r="D2609" s="221" t="str">
        <f>VLOOKUP(C2609,Hoja2!$D$2:$N$5000,2,FALSE)</f>
        <v>Otros</v>
      </c>
      <c r="E2609" s="215">
        <f>VLOOKUP(C2609,Hoja2!$D$2:$N$5000,3,FALSE)</f>
        <v>6</v>
      </c>
      <c r="F2609" s="217">
        <f>VLOOKUP(C2609,Hoja2!$D$2:$N$5000,4,FALSE)</f>
        <v>42767</v>
      </c>
      <c r="G2609" s="217">
        <f>VLOOKUP(C2609,Hoja2!$D$2:$N$5000,5,FALSE)</f>
        <v>44255</v>
      </c>
      <c r="H2609" s="218">
        <f>VLOOKUP(C2609,Hoja2!$D$2:$N$5000,6,FALSE)</f>
        <v>0.18195700000000001</v>
      </c>
      <c r="I2609" s="218">
        <f>VLOOKUP(C2609,Hoja2!$D$2:$N$5000,7,FALSE)</f>
        <v>0.51249999999999996</v>
      </c>
      <c r="J2609" s="218">
        <f>VLOOKUP(C2609,Hoja2!$D$2:$N$5000,8,FALSE)</f>
        <v>0.71399999999999997</v>
      </c>
      <c r="K2609" s="218">
        <f>VLOOKUP(C2609,Hoja2!$D$2:$N$5000,9,FALSE)</f>
        <v>0.56100899999999998</v>
      </c>
      <c r="L2609" s="218">
        <f>VLOOKUP(C2609,Hoja2!$D$2:$N$5000,10,FALSE)</f>
        <v>279.64565599999997</v>
      </c>
      <c r="M2609" s="218">
        <f>VLOOKUP(C2609,Hoja2!$D$2:$N$5000,11,FALSE)</f>
        <v>17.004086999999998</v>
      </c>
    </row>
    <row r="2610" spans="1:13">
      <c r="A2610" s="529"/>
      <c r="B2610" s="529"/>
      <c r="C2610" s="401" t="s">
        <v>2654</v>
      </c>
      <c r="D2610" s="221" t="str">
        <f>VLOOKUP(C2610,Hoja2!$D$2:$N$5000,2,FALSE)</f>
        <v>Papel</v>
      </c>
      <c r="E2610" s="215">
        <f>VLOOKUP(C2610,Hoja2!$D$2:$N$5000,3,FALSE)</f>
        <v>6</v>
      </c>
      <c r="F2610" s="217">
        <f>VLOOKUP(C2610,Hoja2!$D$2:$N$5000,4,FALSE)</f>
        <v>43101</v>
      </c>
      <c r="G2610" s="217">
        <f>VLOOKUP(C2610,Hoja2!$D$2:$N$5000,5,FALSE)</f>
        <v>46418</v>
      </c>
      <c r="H2610" s="218">
        <f>VLOOKUP(C2610,Hoja2!$D$2:$N$5000,6,FALSE)</f>
        <v>0.210565</v>
      </c>
      <c r="I2610" s="218">
        <f>VLOOKUP(C2610,Hoja2!$D$2:$N$5000,7,FALSE)</f>
        <v>0.49806</v>
      </c>
      <c r="J2610" s="218">
        <f>VLOOKUP(C2610,Hoja2!$D$2:$N$5000,8,FALSE)</f>
        <v>0.20480000000000001</v>
      </c>
      <c r="K2610" s="218">
        <f>VLOOKUP(C2610,Hoja2!$D$2:$N$5000,9,FALSE)</f>
        <v>0.20497599999999999</v>
      </c>
      <c r="L2610" s="218">
        <f>VLOOKUP(C2610,Hoja2!$D$2:$N$5000,10,FALSE)</f>
        <v>77.952034999999995</v>
      </c>
      <c r="M2610" s="218">
        <f>VLOOKUP(C2610,Hoja2!$D$2:$N$5000,11,FALSE)</f>
        <v>16.559892000000001</v>
      </c>
    </row>
    <row r="2611" spans="1:13" ht="12.75">
      <c r="A2611" s="530" t="s">
        <v>4098</v>
      </c>
      <c r="B2611" s="531"/>
      <c r="C2611" s="531"/>
      <c r="D2611" s="531"/>
      <c r="E2611" s="531"/>
      <c r="F2611" s="531"/>
      <c r="G2611" s="532"/>
      <c r="H2611" s="195">
        <f>+Hoja3!S22</f>
        <v>0.20042199999999999</v>
      </c>
      <c r="I2611" s="195">
        <f>+Hoja3!T22</f>
        <v>0.80131300000000005</v>
      </c>
      <c r="J2611"/>
      <c r="K2611"/>
      <c r="L2611" s="195">
        <f>+Hoja3!W22</f>
        <v>159980.32881199999</v>
      </c>
      <c r="M2611" s="195">
        <f>+Hoja3!X22</f>
        <v>14.582442</v>
      </c>
    </row>
    <row r="2612" spans="1:13">
      <c r="A2612" s="525"/>
      <c r="B2612" s="526"/>
      <c r="C2612" s="526"/>
      <c r="D2612" s="526"/>
      <c r="E2612" s="526"/>
      <c r="F2612" s="526"/>
      <c r="G2612" s="526"/>
      <c r="H2612" s="526"/>
      <c r="I2612" s="526"/>
      <c r="J2612" s="526"/>
      <c r="K2612" s="526"/>
      <c r="L2612" s="526"/>
      <c r="M2612" s="527"/>
    </row>
    <row r="2613" spans="1:13">
      <c r="A2613" s="528" t="s">
        <v>4099</v>
      </c>
      <c r="B2613" s="528" t="s">
        <v>3818</v>
      </c>
      <c r="C2613" s="368" t="s">
        <v>4783</v>
      </c>
      <c r="D2613" s="221" t="str">
        <f>VLOOKUP(C2613,Hoja2!$D$2:$N$5000,2,FALSE)</f>
        <v>Agroindustria</v>
      </c>
      <c r="E2613" s="215">
        <f>VLOOKUP(C2613,Hoja2!$D$2:$N$5000,3,FALSE)</f>
        <v>3</v>
      </c>
      <c r="F2613" s="217" t="str">
        <f>VLOOKUP(C2613,Hoja2!$D$2:$N$5000,4,FALSE)</f>
        <v>-</v>
      </c>
      <c r="G2613" s="217" t="str">
        <f>VLOOKUP(C2613,Hoja2!$D$2:$N$5000,5,FALSE)</f>
        <v>-</v>
      </c>
      <c r="H2613" s="218">
        <f>VLOOKUP(C2613,Hoja2!$D$2:$N$5000,6,FALSE)</f>
        <v>0.195997</v>
      </c>
      <c r="I2613" s="218">
        <f>VLOOKUP(C2613,Hoja2!$D$2:$N$5000,7,FALSE)</f>
        <v>0.71519500000000003</v>
      </c>
      <c r="J2613" s="218">
        <f>VLOOKUP(C2613,Hoja2!$D$2:$N$5000,8,FALSE)</f>
        <v>0.73280000000000001</v>
      </c>
      <c r="K2613" s="218">
        <f>VLOOKUP(C2613,Hoja2!$D$2:$N$5000,9,FALSE)</f>
        <v>0.727576</v>
      </c>
      <c r="L2613" s="218">
        <f>VLOOKUP(C2613,Hoja2!$D$2:$N$5000,10,FALSE)</f>
        <v>404.67900200000003</v>
      </c>
      <c r="M2613" s="218">
        <f>VLOOKUP(C2613,Hoja2!$D$2:$N$5000,11,FALSE)</f>
        <v>18.536778999999999</v>
      </c>
    </row>
    <row r="2614" spans="1:13">
      <c r="A2614" s="529"/>
      <c r="B2614" s="529"/>
      <c r="C2614" s="368" t="s">
        <v>210</v>
      </c>
      <c r="D2614" s="221" t="str">
        <f>VLOOKUP(C2614,Hoja2!$D$2:$N$5000,2,FALSE)</f>
        <v>Minería</v>
      </c>
      <c r="E2614" s="215">
        <f>VLOOKUP(C2614,Hoja2!$D$2:$N$5000,3,FALSE)</f>
        <v>3</v>
      </c>
      <c r="F2614" s="217">
        <f>VLOOKUP(C2614,Hoja2!$D$2:$N$5000,4,FALSE)</f>
        <v>40544</v>
      </c>
      <c r="G2614" s="217">
        <f>VLOOKUP(C2614,Hoja2!$D$2:$N$5000,5,FALSE)</f>
        <v>43555</v>
      </c>
      <c r="H2614" s="218">
        <f>VLOOKUP(C2614,Hoja2!$D$2:$N$5000,6,FALSE)</f>
        <v>0.202902</v>
      </c>
      <c r="I2614" s="218">
        <f>VLOOKUP(C2614,Hoja2!$D$2:$N$5000,7,FALSE)</f>
        <v>0.83660699999999999</v>
      </c>
      <c r="J2614" s="218">
        <f>VLOOKUP(C2614,Hoja2!$D$2:$N$5000,8,FALSE)</f>
        <v>11.160640000000001</v>
      </c>
      <c r="K2614" s="218">
        <f>VLOOKUP(C2614,Hoja2!$D$2:$N$5000,9,FALSE)</f>
        <v>10.77741</v>
      </c>
      <c r="L2614" s="218">
        <f>VLOOKUP(C2614,Hoja2!$D$2:$N$5000,10,FALSE)</f>
        <v>7038.4845880000003</v>
      </c>
      <c r="M2614" s="218">
        <f>VLOOKUP(C2614,Hoja2!$D$2:$N$5000,11,FALSE)</f>
        <v>17.249269000000002</v>
      </c>
    </row>
    <row r="2615" spans="1:13">
      <c r="A2615" s="529"/>
      <c r="B2615" s="542"/>
      <c r="C2615" s="368" t="s">
        <v>3366</v>
      </c>
      <c r="D2615" s="221" t="str">
        <f>VLOOKUP(C2615,Hoja2!$D$2:$N$5000,2,FALSE)</f>
        <v>Alimentos</v>
      </c>
      <c r="E2615" s="215">
        <f>VLOOKUP(C2615,Hoja2!$D$2:$N$5000,3,FALSE)</f>
        <v>3</v>
      </c>
      <c r="F2615" s="217">
        <f>VLOOKUP(C2615,Hoja2!$D$2:$N$5000,4,FALSE)</f>
        <v>43405</v>
      </c>
      <c r="G2615" s="217">
        <f>VLOOKUP(C2615,Hoja2!$D$2:$N$5000,5,FALSE)</f>
        <v>43830</v>
      </c>
      <c r="H2615" s="218">
        <f>VLOOKUP(C2615,Hoja2!$D$2:$N$5000,6,FALSE)</f>
        <v>0.21168600000000001</v>
      </c>
      <c r="I2615" s="218">
        <f>VLOOKUP(C2615,Hoja2!$D$2:$N$5000,7,FALSE)</f>
        <v>0.59662300000000001</v>
      </c>
      <c r="J2615" s="218">
        <f>VLOOKUP(C2615,Hoja2!$D$2:$N$5000,8,FALSE)</f>
        <v>0.47867999999999999</v>
      </c>
      <c r="K2615" s="218">
        <f>VLOOKUP(C2615,Hoja2!$D$2:$N$5000,9,FALSE)</f>
        <v>0.45000400000000002</v>
      </c>
      <c r="L2615" s="218">
        <f>VLOOKUP(C2615,Hoja2!$D$2:$N$5000,10,FALSE)</f>
        <v>220.52265700000001</v>
      </c>
      <c r="M2615" s="218">
        <f>VLOOKUP(C2615,Hoja2!$D$2:$N$5000,11,FALSE)</f>
        <v>19.119540000000001</v>
      </c>
    </row>
    <row r="2616" spans="1:13">
      <c r="A2616" s="529"/>
      <c r="B2616" s="528" t="s">
        <v>3819</v>
      </c>
      <c r="C2616" s="368" t="s">
        <v>2697</v>
      </c>
      <c r="D2616" s="221" t="str">
        <f>VLOOKUP(C2616,Hoja2!$D$2:$N$5000,2,FALSE)</f>
        <v>Pesquería</v>
      </c>
      <c r="E2616" s="215">
        <f>VLOOKUP(C2616,Hoja2!$D$2:$N$5000,3,FALSE)</f>
        <v>3</v>
      </c>
      <c r="F2616" s="217">
        <f>VLOOKUP(C2616,Hoja2!$D$2:$N$5000,4,FALSE)</f>
        <v>43132</v>
      </c>
      <c r="G2616" s="217">
        <f>VLOOKUP(C2616,Hoja2!$D$2:$N$5000,5,FALSE)</f>
        <v>44926</v>
      </c>
      <c r="H2616" s="218">
        <f>VLOOKUP(C2616,Hoja2!$D$2:$N$5000,6,FALSE)</f>
        <v>0.228191</v>
      </c>
      <c r="I2616" s="218">
        <f>VLOOKUP(C2616,Hoja2!$D$2:$N$5000,7,FALSE)</f>
        <v>0.38414999999999999</v>
      </c>
      <c r="J2616" s="218">
        <f>VLOOKUP(C2616,Hoja2!$D$2:$N$5000,8,FALSE)</f>
        <v>0.73440000000000005</v>
      </c>
      <c r="K2616" s="218">
        <f>VLOOKUP(C2616,Hoja2!$D$2:$N$5000,9,FALSE)</f>
        <v>0.69393099999999996</v>
      </c>
      <c r="L2616" s="218">
        <f>VLOOKUP(C2616,Hoja2!$D$2:$N$5000,10,FALSE)</f>
        <v>217.84188700000001</v>
      </c>
      <c r="M2616" s="218">
        <f>VLOOKUP(C2616,Hoja2!$D$2:$N$5000,11,FALSE)</f>
        <v>22.318337</v>
      </c>
    </row>
    <row r="2617" spans="1:13">
      <c r="A2617" s="529"/>
      <c r="B2617" s="529"/>
      <c r="C2617" s="368" t="s">
        <v>2699</v>
      </c>
      <c r="D2617" s="221" t="str">
        <f>VLOOKUP(C2617,Hoja2!$D$2:$N$5000,2,FALSE)</f>
        <v>Otros</v>
      </c>
      <c r="E2617" s="215">
        <f>VLOOKUP(C2617,Hoja2!$D$2:$N$5000,3,FALSE)</f>
        <v>3</v>
      </c>
      <c r="F2617" s="217">
        <f>VLOOKUP(C2617,Hoja2!$D$2:$N$5000,4,FALSE)</f>
        <v>43132</v>
      </c>
      <c r="G2617" s="217">
        <f>VLOOKUP(C2617,Hoja2!$D$2:$N$5000,5,FALSE)</f>
        <v>44926</v>
      </c>
      <c r="H2617" s="218">
        <f>VLOOKUP(C2617,Hoja2!$D$2:$N$5000,6,FALSE)</f>
        <v>0.20185800000000001</v>
      </c>
      <c r="I2617" s="218">
        <f>VLOOKUP(C2617,Hoja2!$D$2:$N$5000,7,FALSE)</f>
        <v>0.52311099999999999</v>
      </c>
      <c r="J2617" s="218">
        <f>VLOOKUP(C2617,Hoja2!$D$2:$N$5000,8,FALSE)</f>
        <v>0.25840000000000002</v>
      </c>
      <c r="K2617" s="218">
        <f>VLOOKUP(C2617,Hoja2!$D$2:$N$5000,9,FALSE)</f>
        <v>0.235516</v>
      </c>
      <c r="L2617" s="218">
        <f>VLOOKUP(C2617,Hoja2!$D$2:$N$5000,10,FALSE)</f>
        <v>104.374635</v>
      </c>
      <c r="M2617" s="218">
        <f>VLOOKUP(C2617,Hoja2!$D$2:$N$5000,11,FALSE)</f>
        <v>19.857731999999999</v>
      </c>
    </row>
    <row r="2618" spans="1:13">
      <c r="A2618" s="529"/>
      <c r="B2618" s="529"/>
      <c r="C2618" s="368" t="s">
        <v>2701</v>
      </c>
      <c r="D2618" s="221" t="str">
        <f>VLOOKUP(C2618,Hoja2!$D$2:$N$5000,2,FALSE)</f>
        <v>Otros</v>
      </c>
      <c r="E2618" s="215">
        <f>VLOOKUP(C2618,Hoja2!$D$2:$N$5000,3,FALSE)</f>
        <v>3</v>
      </c>
      <c r="F2618" s="217">
        <f>VLOOKUP(C2618,Hoja2!$D$2:$N$5000,4,FALSE)</f>
        <v>43132</v>
      </c>
      <c r="G2618" s="217">
        <f>VLOOKUP(C2618,Hoja2!$D$2:$N$5000,5,FALSE)</f>
        <v>44926</v>
      </c>
      <c r="H2618" s="218">
        <f>VLOOKUP(C2618,Hoja2!$D$2:$N$5000,6,FALSE)</f>
        <v>0.209758</v>
      </c>
      <c r="I2618" s="218">
        <f>VLOOKUP(C2618,Hoja2!$D$2:$N$5000,7,FALSE)</f>
        <v>0.38245400000000002</v>
      </c>
      <c r="J2618" s="218">
        <f>VLOOKUP(C2618,Hoja2!$D$2:$N$5000,8,FALSE)</f>
        <v>0.19531999999999999</v>
      </c>
      <c r="K2618" s="218">
        <f>VLOOKUP(C2618,Hoja2!$D$2:$N$5000,9,FALSE)</f>
        <v>0.20502500000000001</v>
      </c>
      <c r="L2618" s="218">
        <f>VLOOKUP(C2618,Hoja2!$D$2:$N$5000,10,FALSE)</f>
        <v>57.680664999999998</v>
      </c>
      <c r="M2618" s="218">
        <f>VLOOKUP(C2618,Hoja2!$D$2:$N$5000,11,FALSE)</f>
        <v>22.974315000000001</v>
      </c>
    </row>
    <row r="2619" spans="1:13">
      <c r="A2619" s="529"/>
      <c r="B2619" s="529"/>
      <c r="C2619" s="368" t="s">
        <v>2705</v>
      </c>
      <c r="D2619" s="221" t="str">
        <f>VLOOKUP(C2619,Hoja2!$D$2:$N$5000,2,FALSE)</f>
        <v>Pesquería</v>
      </c>
      <c r="E2619" s="215">
        <f>VLOOKUP(C2619,Hoja2!$D$2:$N$5000,3,FALSE)</f>
        <v>3</v>
      </c>
      <c r="F2619" s="217">
        <f>VLOOKUP(C2619,Hoja2!$D$2:$N$5000,4,FALSE)</f>
        <v>43132</v>
      </c>
      <c r="G2619" s="217">
        <f>VLOOKUP(C2619,Hoja2!$D$2:$N$5000,5,FALSE)</f>
        <v>44926</v>
      </c>
      <c r="H2619" s="218">
        <f>VLOOKUP(C2619,Hoja2!$D$2:$N$5000,6,FALSE)</f>
        <v>0.24899199999999999</v>
      </c>
      <c r="I2619" s="218">
        <f>VLOOKUP(C2619,Hoja2!$D$2:$N$5000,7,FALSE)</f>
        <v>0.18121000000000001</v>
      </c>
      <c r="J2619" s="218">
        <f>VLOOKUP(C2619,Hoja2!$D$2:$N$5000,8,FALSE)</f>
        <v>0.23327999999999999</v>
      </c>
      <c r="K2619" s="218">
        <f>VLOOKUP(C2619,Hoja2!$D$2:$N$5000,9,FALSE)</f>
        <v>0.23025899999999999</v>
      </c>
      <c r="L2619" s="218">
        <f>VLOOKUP(C2619,Hoja2!$D$2:$N$5000,10,FALSE)</f>
        <v>32.641463000000002</v>
      </c>
      <c r="M2619" s="218">
        <f>VLOOKUP(C2619,Hoja2!$D$2:$N$5000,11,FALSE)</f>
        <v>31.607105000000001</v>
      </c>
    </row>
    <row r="2620" spans="1:13">
      <c r="A2620" s="529"/>
      <c r="B2620" s="542"/>
      <c r="C2620" s="368" t="s">
        <v>2703</v>
      </c>
      <c r="D2620" s="221" t="str">
        <f>VLOOKUP(C2620,Hoja2!$D$2:$N$5000,2,FALSE)</f>
        <v>Comercio</v>
      </c>
      <c r="E2620" s="215">
        <f>VLOOKUP(C2620,Hoja2!$D$2:$N$5000,3,FALSE)</f>
        <v>3</v>
      </c>
      <c r="F2620" s="217">
        <f>VLOOKUP(C2620,Hoja2!$D$2:$N$5000,4,FALSE)</f>
        <v>43132</v>
      </c>
      <c r="G2620" s="217">
        <f>VLOOKUP(C2620,Hoja2!$D$2:$N$5000,5,FALSE)</f>
        <v>44926</v>
      </c>
      <c r="H2620" s="218">
        <f>VLOOKUP(C2620,Hoja2!$D$2:$N$5000,6,FALSE)</f>
        <v>0.118259</v>
      </c>
      <c r="I2620" s="218">
        <f>VLOOKUP(C2620,Hoja2!$D$2:$N$5000,7,FALSE)</f>
        <v>0.26476300000000003</v>
      </c>
      <c r="J2620" s="218">
        <f>VLOOKUP(C2620,Hoja2!$D$2:$N$5000,8,FALSE)</f>
        <v>0.41204000000000002</v>
      </c>
      <c r="K2620" s="218">
        <f>VLOOKUP(C2620,Hoja2!$D$2:$N$5000,9,FALSE)</f>
        <v>0.43318099999999998</v>
      </c>
      <c r="L2620" s="218">
        <f>VLOOKUP(C2620,Hoja2!$D$2:$N$5000,10,FALSE)</f>
        <v>84.229940999999997</v>
      </c>
      <c r="M2620" s="218">
        <f>VLOOKUP(C2620,Hoja2!$D$2:$N$5000,11,FALSE)</f>
        <v>27.017955000000001</v>
      </c>
    </row>
    <row r="2621" spans="1:13">
      <c r="A2621" s="529"/>
      <c r="B2621" s="528" t="s">
        <v>3817</v>
      </c>
      <c r="C2621" s="368" t="s">
        <v>6220</v>
      </c>
      <c r="D2621" s="221" t="str">
        <f>VLOOKUP(C2621,Hoja2!$D$2:$N$5000,2,FALSE)</f>
        <v>Químicos</v>
      </c>
      <c r="E2621" s="215">
        <f>VLOOKUP(C2621,Hoja2!$D$2:$N$5000,3,FALSE)</f>
        <v>3</v>
      </c>
      <c r="F2621" s="217" t="str">
        <f>VLOOKUP(C2621,Hoja2!$D$2:$N$5000,4,FALSE)</f>
        <v>-</v>
      </c>
      <c r="G2621" s="217" t="str">
        <f>VLOOKUP(C2621,Hoja2!$D$2:$N$5000,5,FALSE)</f>
        <v>-</v>
      </c>
      <c r="H2621" s="218">
        <f>VLOOKUP(C2621,Hoja2!$D$2:$N$5000,6,FALSE)</f>
        <v>0.12551499999999999</v>
      </c>
      <c r="I2621" s="218">
        <f>VLOOKUP(C2621,Hoja2!$D$2:$N$5000,7,FALSE)</f>
        <v>9.1084999999999999E-2</v>
      </c>
      <c r="J2621" s="218">
        <f>VLOOKUP(C2621,Hoja2!$D$2:$N$5000,8,FALSE)</f>
        <v>0.33744000000000002</v>
      </c>
      <c r="K2621" s="218">
        <f>VLOOKUP(C2621,Hoja2!$D$2:$N$5000,9,FALSE)</f>
        <v>2.5233999999999999E-2</v>
      </c>
      <c r="L2621" s="218">
        <f>VLOOKUP(C2621,Hoja2!$D$2:$N$5000,10,FALSE)</f>
        <v>23.733585000000001</v>
      </c>
      <c r="M2621" s="218">
        <f>VLOOKUP(C2621,Hoja2!$D$2:$N$5000,11,FALSE)</f>
        <v>15.882787</v>
      </c>
    </row>
    <row r="2622" spans="1:13">
      <c r="A2622" s="529"/>
      <c r="B2622" s="529"/>
      <c r="C2622" s="368" t="s">
        <v>4906</v>
      </c>
      <c r="D2622" s="221" t="str">
        <f>VLOOKUP(C2622,Hoja2!$D$2:$N$5000,2,FALSE)</f>
        <v>Agroindustria</v>
      </c>
      <c r="E2622" s="215">
        <f>VLOOKUP(C2622,Hoja2!$D$2:$N$5000,3,FALSE)</f>
        <v>3</v>
      </c>
      <c r="F2622" s="217" t="str">
        <f>VLOOKUP(C2622,Hoja2!$D$2:$N$5000,4,FALSE)</f>
        <v>-</v>
      </c>
      <c r="G2622" s="217" t="str">
        <f>VLOOKUP(C2622,Hoja2!$D$2:$N$5000,5,FALSE)</f>
        <v>-</v>
      </c>
      <c r="H2622" s="218">
        <f>VLOOKUP(C2622,Hoja2!$D$2:$N$5000,6,FALSE)</f>
        <v>2.444E-2</v>
      </c>
      <c r="I2622" s="218">
        <f>VLOOKUP(C2622,Hoja2!$D$2:$N$5000,7,FALSE)</f>
        <v>0.42878500000000003</v>
      </c>
      <c r="J2622" s="218">
        <f>VLOOKUP(C2622,Hoja2!$D$2:$N$5000,8,FALSE)</f>
        <v>4.3701600000000003</v>
      </c>
      <c r="K2622" s="218">
        <f>VLOOKUP(C2622,Hoja2!$D$2:$N$5000,9,FALSE)</f>
        <v>0.19661400000000001</v>
      </c>
      <c r="L2622" s="218">
        <f>VLOOKUP(C2622,Hoja2!$D$2:$N$5000,10,FALSE)</f>
        <v>1446.925663</v>
      </c>
      <c r="M2622" s="218">
        <f>VLOOKUP(C2622,Hoja2!$D$2:$N$5000,11,FALSE)</f>
        <v>13.866256999999999</v>
      </c>
    </row>
    <row r="2623" spans="1:13">
      <c r="A2623" s="529"/>
      <c r="B2623" s="529"/>
      <c r="C2623" s="368" t="s">
        <v>5672</v>
      </c>
      <c r="D2623" s="221" t="str">
        <f>VLOOKUP(C2623,Hoja2!$D$2:$N$5000,2,FALSE)</f>
        <v>Papel</v>
      </c>
      <c r="E2623" s="215">
        <f>VLOOKUP(C2623,Hoja2!$D$2:$N$5000,3,FALSE)</f>
        <v>7</v>
      </c>
      <c r="F2623" s="217">
        <f>VLOOKUP(C2623,Hoja2!$D$2:$N$5000,4,FALSE)</f>
        <v>43800</v>
      </c>
      <c r="G2623" s="217">
        <f>VLOOKUP(C2623,Hoja2!$D$2:$N$5000,5,FALSE)</f>
        <v>46752</v>
      </c>
      <c r="H2623" s="218">
        <f>VLOOKUP(C2623,Hoja2!$D$2:$N$5000,6,FALSE)</f>
        <v>0.19650899999999999</v>
      </c>
      <c r="I2623" s="218">
        <f>VLOOKUP(C2623,Hoja2!$D$2:$N$5000,7,FALSE)</f>
        <v>0.82597200000000004</v>
      </c>
      <c r="J2623" s="218">
        <f>VLOOKUP(C2623,Hoja2!$D$2:$N$5000,8,FALSE)</f>
        <v>1.6292135999999999</v>
      </c>
      <c r="K2623" s="218">
        <f>VLOOKUP(C2623,Hoja2!$D$2:$N$5000,9,FALSE)</f>
        <v>1.6455299999999999</v>
      </c>
      <c r="L2623" s="218">
        <f>VLOOKUP(C2623,Hoja2!$D$2:$N$5000,10,FALSE)</f>
        <v>1030.828358</v>
      </c>
      <c r="M2623" s="218">
        <f>VLOOKUP(C2623,Hoja2!$D$2:$N$5000,11,FALSE)</f>
        <v>15.617380000000001</v>
      </c>
    </row>
    <row r="2624" spans="1:13">
      <c r="A2624" s="529"/>
      <c r="B2624" s="529"/>
      <c r="C2624" s="368" t="s">
        <v>6031</v>
      </c>
      <c r="D2624" s="221" t="str">
        <f>VLOOKUP(C2624,Hoja2!$D$2:$N$5000,2,FALSE)</f>
        <v>Otros</v>
      </c>
      <c r="E2624" s="215">
        <f>VLOOKUP(C2624,Hoja2!$D$2:$N$5000,3,FALSE)</f>
        <v>3</v>
      </c>
      <c r="F2624" s="217" t="str">
        <f>VLOOKUP(C2624,Hoja2!$D$2:$N$5000,4,FALSE)</f>
        <v>-</v>
      </c>
      <c r="G2624" s="217" t="str">
        <f>VLOOKUP(C2624,Hoja2!$D$2:$N$5000,5,FALSE)</f>
        <v>-</v>
      </c>
      <c r="H2624" s="218">
        <f>VLOOKUP(C2624,Hoja2!$D$2:$N$5000,6,FALSE)</f>
        <v>0.21346100000000001</v>
      </c>
      <c r="I2624" s="218">
        <f>VLOOKUP(C2624,Hoja2!$D$2:$N$5000,7,FALSE)</f>
        <v>0.65655799999999997</v>
      </c>
      <c r="J2624" s="218">
        <f>VLOOKUP(C2624,Hoja2!$D$2:$N$5000,8,FALSE)</f>
        <v>0.28395999999999999</v>
      </c>
      <c r="K2624" s="218">
        <f>VLOOKUP(C2624,Hoja2!$D$2:$N$5000,9,FALSE)</f>
        <v>0.27652100000000002</v>
      </c>
      <c r="L2624" s="218">
        <f>VLOOKUP(C2624,Hoja2!$D$2:$N$5000,10,FALSE)</f>
        <v>143.95932400000001</v>
      </c>
      <c r="M2624" s="218">
        <f>VLOOKUP(C2624,Hoja2!$D$2:$N$5000,11,FALSE)</f>
        <v>19.461905999999999</v>
      </c>
    </row>
    <row r="2625" spans="1:13">
      <c r="A2625" s="529"/>
      <c r="B2625" s="529"/>
      <c r="C2625" s="368" t="s">
        <v>2259</v>
      </c>
      <c r="D2625" s="221" t="str">
        <f>VLOOKUP(C2625,Hoja2!$D$2:$N$5000,2,FALSE)</f>
        <v>Alimentos</v>
      </c>
      <c r="E2625" s="215">
        <f>VLOOKUP(C2625,Hoja2!$D$2:$N$5000,3,FALSE)</f>
        <v>3</v>
      </c>
      <c r="F2625" s="217">
        <f>VLOOKUP(C2625,Hoja2!$D$2:$N$5000,4,FALSE)</f>
        <v>43497</v>
      </c>
      <c r="G2625" s="217">
        <f>VLOOKUP(C2625,Hoja2!$D$2:$N$5000,5,FALSE)</f>
        <v>44926</v>
      </c>
      <c r="H2625" s="218">
        <f>VLOOKUP(C2625,Hoja2!$D$2:$N$5000,6,FALSE)</f>
        <v>0.22162599999999999</v>
      </c>
      <c r="I2625" s="218">
        <f>VLOOKUP(C2625,Hoja2!$D$2:$N$5000,7,FALSE)</f>
        <v>0.65824499999999997</v>
      </c>
      <c r="J2625" s="218">
        <f>VLOOKUP(C2625,Hoja2!$D$2:$N$5000,8,FALSE)</f>
        <v>1.23268</v>
      </c>
      <c r="K2625" s="218">
        <f>VLOOKUP(C2625,Hoja2!$D$2:$N$5000,9,FALSE)</f>
        <v>1.2301500000000001</v>
      </c>
      <c r="L2625" s="218">
        <f>VLOOKUP(C2625,Hoja2!$D$2:$N$5000,10,FALSE)</f>
        <v>626.53633600000001</v>
      </c>
      <c r="M2625" s="218">
        <f>VLOOKUP(C2625,Hoja2!$D$2:$N$5000,11,FALSE)</f>
        <v>18.254155999999998</v>
      </c>
    </row>
    <row r="2626" spans="1:13">
      <c r="A2626" s="529"/>
      <c r="B2626" s="529"/>
      <c r="C2626" s="368" t="s">
        <v>6291</v>
      </c>
      <c r="D2626" s="221" t="str">
        <f>VLOOKUP(C2626,Hoja2!$D$2:$N$5000,2,FALSE)</f>
        <v>Agroindustria</v>
      </c>
      <c r="E2626" s="215">
        <f>VLOOKUP(C2626,Hoja2!$D$2:$N$5000,3,FALSE)</f>
        <v>3</v>
      </c>
      <c r="F2626" s="217" t="str">
        <f>VLOOKUP(C2626,Hoja2!$D$2:$N$5000,4,FALSE)</f>
        <v>-</v>
      </c>
      <c r="G2626" s="217" t="str">
        <f>VLOOKUP(C2626,Hoja2!$D$2:$N$5000,5,FALSE)</f>
        <v>-</v>
      </c>
      <c r="H2626" s="218">
        <f>VLOOKUP(C2626,Hoja2!$D$2:$N$5000,6,FALSE)</f>
        <v>0.221558</v>
      </c>
      <c r="I2626" s="218">
        <f>VLOOKUP(C2626,Hoja2!$D$2:$N$5000,7,FALSE)</f>
        <v>0.36901800000000001</v>
      </c>
      <c r="J2626" s="218">
        <f>VLOOKUP(C2626,Hoja2!$D$2:$N$5000,8,FALSE)</f>
        <v>0.30408000000000002</v>
      </c>
      <c r="K2626" s="218">
        <f>VLOOKUP(C2626,Hoja2!$D$2:$N$5000,9,FALSE)</f>
        <v>0.25023600000000001</v>
      </c>
      <c r="L2626" s="218">
        <f>VLOOKUP(C2626,Hoja2!$D$2:$N$5000,10,FALSE)</f>
        <v>86.646057999999996</v>
      </c>
      <c r="M2626" s="218">
        <f>VLOOKUP(C2626,Hoja2!$D$2:$N$5000,11,FALSE)</f>
        <v>22.004148000000001</v>
      </c>
    </row>
    <row r="2627" spans="1:13">
      <c r="A2627" s="529"/>
      <c r="B2627" s="529"/>
      <c r="C2627" s="368" t="s">
        <v>2638</v>
      </c>
      <c r="D2627" s="221" t="str">
        <f>VLOOKUP(C2627,Hoja2!$D$2:$N$5000,2,FALSE)</f>
        <v>Agroindustria</v>
      </c>
      <c r="E2627" s="215">
        <f>VLOOKUP(C2627,Hoja2!$D$2:$N$5000,3,FALSE)</f>
        <v>3</v>
      </c>
      <c r="F2627" s="217">
        <f>VLOOKUP(C2627,Hoja2!$D$2:$N$5000,4,FALSE)</f>
        <v>43101</v>
      </c>
      <c r="G2627" s="217">
        <f>VLOOKUP(C2627,Hoja2!$D$2:$N$5000,5,FALSE)</f>
        <v>44926</v>
      </c>
      <c r="H2627" s="218">
        <f>VLOOKUP(C2627,Hoja2!$D$2:$N$5000,6,FALSE)</f>
        <v>0.202823</v>
      </c>
      <c r="I2627" s="218">
        <f>VLOOKUP(C2627,Hoja2!$D$2:$N$5000,7,FALSE)</f>
        <v>0.71396000000000004</v>
      </c>
      <c r="J2627" s="218">
        <f>VLOOKUP(C2627,Hoja2!$D$2:$N$5000,8,FALSE)</f>
        <v>1.0868800000000001</v>
      </c>
      <c r="K2627" s="218">
        <f>VLOOKUP(C2627,Hoja2!$D$2:$N$5000,9,FALSE)</f>
        <v>1.1344719999999999</v>
      </c>
      <c r="L2627" s="218">
        <f>VLOOKUP(C2627,Hoja2!$D$2:$N$5000,10,FALSE)</f>
        <v>599.24883299999999</v>
      </c>
      <c r="M2627" s="218">
        <f>VLOOKUP(C2627,Hoja2!$D$2:$N$5000,11,FALSE)</f>
        <v>18.765469</v>
      </c>
    </row>
    <row r="2628" spans="1:13">
      <c r="A2628" s="529"/>
      <c r="B2628" s="529"/>
      <c r="C2628" s="368" t="s">
        <v>2640</v>
      </c>
      <c r="D2628" s="221" t="str">
        <f>VLOOKUP(C2628,Hoja2!$D$2:$N$5000,2,FALSE)</f>
        <v>Agroindustria</v>
      </c>
      <c r="E2628" s="215">
        <f>VLOOKUP(C2628,Hoja2!$D$2:$N$5000,3,FALSE)</f>
        <v>3</v>
      </c>
      <c r="F2628" s="217">
        <f>VLOOKUP(C2628,Hoja2!$D$2:$N$5000,4,FALSE)</f>
        <v>43101</v>
      </c>
      <c r="G2628" s="217">
        <f>VLOOKUP(C2628,Hoja2!$D$2:$N$5000,5,FALSE)</f>
        <v>44926</v>
      </c>
      <c r="H2628" s="218">
        <f>VLOOKUP(C2628,Hoja2!$D$2:$N$5000,6,FALSE)</f>
        <v>8.2413E-2</v>
      </c>
      <c r="I2628" s="218">
        <f>VLOOKUP(C2628,Hoja2!$D$2:$N$5000,7,FALSE)</f>
        <v>0.41023500000000002</v>
      </c>
      <c r="J2628" s="218">
        <f>VLOOKUP(C2628,Hoja2!$D$2:$N$5000,8,FALSE)</f>
        <v>3.6914799999999999</v>
      </c>
      <c r="K2628" s="218">
        <f>VLOOKUP(C2628,Hoja2!$D$2:$N$5000,9,FALSE)</f>
        <v>1.263795</v>
      </c>
      <c r="L2628" s="218">
        <f>VLOOKUP(C2628,Hoja2!$D$2:$N$5000,10,FALSE)</f>
        <v>1169.458846</v>
      </c>
      <c r="M2628" s="218">
        <f>VLOOKUP(C2628,Hoja2!$D$2:$N$5000,11,FALSE)</f>
        <v>16.814679999999999</v>
      </c>
    </row>
    <row r="2629" spans="1:13">
      <c r="A2629" s="529"/>
      <c r="B2629" s="529"/>
      <c r="C2629" s="368" t="s">
        <v>3581</v>
      </c>
      <c r="D2629" s="221" t="str">
        <f>VLOOKUP(C2629,Hoja2!$D$2:$N$5000,2,FALSE)</f>
        <v>Vidrios, cauchos y plásticos</v>
      </c>
      <c r="E2629" s="215">
        <f>VLOOKUP(C2629,Hoja2!$D$2:$N$5000,3,FALSE)</f>
        <v>3</v>
      </c>
      <c r="F2629" s="217">
        <f>VLOOKUP(C2629,Hoja2!$D$2:$N$5000,4,FALSE)</f>
        <v>43497</v>
      </c>
      <c r="G2629" s="217">
        <f>VLOOKUP(C2629,Hoja2!$D$2:$N$5000,5,FALSE)</f>
        <v>43830</v>
      </c>
      <c r="H2629" s="218">
        <f>VLOOKUP(C2629,Hoja2!$D$2:$N$5000,6,FALSE)</f>
        <v>0.21277399999999999</v>
      </c>
      <c r="I2629" s="218">
        <f>VLOOKUP(C2629,Hoja2!$D$2:$N$5000,7,FALSE)</f>
        <v>0.75327500000000003</v>
      </c>
      <c r="J2629" s="218">
        <f>VLOOKUP(C2629,Hoja2!$D$2:$N$5000,8,FALSE)</f>
        <v>0.96784000000000003</v>
      </c>
      <c r="K2629" s="218">
        <f>VLOOKUP(C2629,Hoja2!$D$2:$N$5000,9,FALSE)</f>
        <v>0.97991399999999995</v>
      </c>
      <c r="L2629" s="218">
        <f>VLOOKUP(C2629,Hoja2!$D$2:$N$5000,10,FALSE)</f>
        <v>562.945108</v>
      </c>
      <c r="M2629" s="218">
        <f>VLOOKUP(C2629,Hoja2!$D$2:$N$5000,11,FALSE)</f>
        <v>18.139400999999999</v>
      </c>
    </row>
    <row r="2630" spans="1:13">
      <c r="A2630" s="529"/>
      <c r="B2630" s="529"/>
      <c r="C2630" s="368" t="s">
        <v>6736</v>
      </c>
      <c r="D2630" s="221" t="str">
        <f>VLOOKUP(C2630,Hoja2!$D$2:$N$5000,2,FALSE)</f>
        <v>Agroindustria</v>
      </c>
      <c r="E2630" s="215">
        <f>VLOOKUP(C2630,Hoja2!$D$2:$N$5000,3,FALSE)</f>
        <v>3</v>
      </c>
      <c r="F2630" s="217" t="str">
        <f>VLOOKUP(C2630,Hoja2!$D$2:$N$5000,4,FALSE)</f>
        <v>-</v>
      </c>
      <c r="G2630" s="217" t="str">
        <f>VLOOKUP(C2630,Hoja2!$D$2:$N$5000,5,FALSE)</f>
        <v>-</v>
      </c>
      <c r="H2630" s="218">
        <f>VLOOKUP(C2630,Hoja2!$D$2:$N$5000,6,FALSE)</f>
        <v>0.27190700000000001</v>
      </c>
      <c r="I2630" s="218">
        <f>VLOOKUP(C2630,Hoja2!$D$2:$N$5000,7,FALSE)</f>
        <v>0.49332399999999998</v>
      </c>
      <c r="J2630" s="218">
        <f>VLOOKUP(C2630,Hoja2!$D$2:$N$5000,8,FALSE)</f>
        <v>0.38288</v>
      </c>
      <c r="K2630" s="218">
        <f>VLOOKUP(C2630,Hoja2!$D$2:$N$5000,9,FALSE)</f>
        <v>0.40268999999999999</v>
      </c>
      <c r="L2630" s="218">
        <f>VLOOKUP(C2630,Hoja2!$D$2:$N$5000,10,FALSE)</f>
        <v>145.84925100000001</v>
      </c>
      <c r="M2630" s="218">
        <f>VLOOKUP(C2630,Hoja2!$D$2:$N$5000,11,FALSE)</f>
        <v>19.769164</v>
      </c>
    </row>
    <row r="2631" spans="1:13">
      <c r="A2631" s="529"/>
      <c r="B2631" s="529"/>
      <c r="C2631" s="368" t="s">
        <v>2537</v>
      </c>
      <c r="D2631" s="221" t="str">
        <f>VLOOKUP(C2631,Hoja2!$D$2:$N$5000,2,FALSE)</f>
        <v>Minería</v>
      </c>
      <c r="E2631" s="215">
        <f>VLOOKUP(C2631,Hoja2!$D$2:$N$5000,3,FALSE)</f>
        <v>3</v>
      </c>
      <c r="F2631" s="217">
        <f>VLOOKUP(C2631,Hoja2!$D$2:$N$5000,4,FALSE)</f>
        <v>43070</v>
      </c>
      <c r="G2631" s="217">
        <f>VLOOKUP(C2631,Hoja2!$D$2:$N$5000,5,FALSE)</f>
        <v>44926</v>
      </c>
      <c r="H2631" s="218" t="str">
        <f>VLOOKUP(C2631,Hoja2!$D$2:$N$5000,6,FALSE)</f>
        <v>-</v>
      </c>
      <c r="I2631" s="218" t="str">
        <f>VLOOKUP(C2631,Hoja2!$D$2:$N$5000,7,FALSE)</f>
        <v>-</v>
      </c>
      <c r="J2631" s="218">
        <f>VLOOKUP(C2631,Hoja2!$D$2:$N$5000,8,FALSE)</f>
        <v>0</v>
      </c>
      <c r="K2631" s="218">
        <f>VLOOKUP(C2631,Hoja2!$D$2:$N$5000,9,FALSE)</f>
        <v>0</v>
      </c>
      <c r="L2631" s="218">
        <f>VLOOKUP(C2631,Hoja2!$D$2:$N$5000,10,FALSE)</f>
        <v>0</v>
      </c>
      <c r="M2631" s="218">
        <f>VLOOKUP(C2631,Hoja2!$D$2:$N$5000,11,FALSE)</f>
        <v>0</v>
      </c>
    </row>
    <row r="2632" spans="1:13">
      <c r="A2632" s="529"/>
      <c r="B2632" s="529"/>
      <c r="C2632" s="368" t="s">
        <v>2011</v>
      </c>
      <c r="D2632" s="221" t="str">
        <f>VLOOKUP(C2632,Hoja2!$D$2:$N$5000,2,FALSE)</f>
        <v>Vidrios, cauchos y plásticos</v>
      </c>
      <c r="E2632" s="215">
        <f>VLOOKUP(C2632,Hoja2!$D$2:$N$5000,3,FALSE)</f>
        <v>3</v>
      </c>
      <c r="F2632" s="217">
        <f>VLOOKUP(C2632,Hoja2!$D$2:$N$5000,4,FALSE)</f>
        <v>42856</v>
      </c>
      <c r="G2632" s="217">
        <f>VLOOKUP(C2632,Hoja2!$D$2:$N$5000,5,FALSE)</f>
        <v>43830</v>
      </c>
      <c r="H2632" s="218">
        <f>VLOOKUP(C2632,Hoja2!$D$2:$N$5000,6,FALSE)</f>
        <v>0.161019</v>
      </c>
      <c r="I2632" s="218">
        <f>VLOOKUP(C2632,Hoja2!$D$2:$N$5000,7,FALSE)</f>
        <v>0.41187000000000001</v>
      </c>
      <c r="J2632" s="218">
        <f>VLOOKUP(C2632,Hoja2!$D$2:$N$5000,8,FALSE)</f>
        <v>0.55152000000000001</v>
      </c>
      <c r="K2632" s="218">
        <f>VLOOKUP(C2632,Hoja2!$D$2:$N$5000,9,FALSE)</f>
        <v>0.38902199999999998</v>
      </c>
      <c r="L2632" s="218">
        <f>VLOOKUP(C2632,Hoja2!$D$2:$N$5000,10,FALSE)</f>
        <v>175.39999399999999</v>
      </c>
      <c r="M2632" s="218">
        <f>VLOOKUP(C2632,Hoja2!$D$2:$N$5000,11,FALSE)</f>
        <v>19.625209000000002</v>
      </c>
    </row>
    <row r="2633" spans="1:13">
      <c r="A2633" s="529"/>
      <c r="B2633" s="529"/>
      <c r="C2633" s="368" t="s">
        <v>5122</v>
      </c>
      <c r="D2633" s="221" t="str">
        <f>VLOOKUP(C2633,Hoja2!$D$2:$N$5000,2,FALSE)</f>
        <v>Comercio</v>
      </c>
      <c r="E2633" s="215">
        <f>VLOOKUP(C2633,Hoja2!$D$2:$N$5000,3,FALSE)</f>
        <v>6</v>
      </c>
      <c r="F2633" s="217">
        <f>VLOOKUP(C2633,Hoja2!$D$2:$N$5000,4,FALSE)</f>
        <v>42705</v>
      </c>
      <c r="G2633" s="217">
        <f>VLOOKUP(C2633,Hoja2!$D$2:$N$5000,5,FALSE)</f>
        <v>44560</v>
      </c>
      <c r="H2633" s="218">
        <f>VLOOKUP(C2633,Hoja2!$D$2:$N$5000,6,FALSE)</f>
        <v>0.30313800000000002</v>
      </c>
      <c r="I2633" s="218">
        <f>VLOOKUP(C2633,Hoja2!$D$2:$N$5000,7,FALSE)</f>
        <v>0.52933200000000002</v>
      </c>
      <c r="J2633" s="218">
        <f>VLOOKUP(C2633,Hoja2!$D$2:$N$5000,8,FALSE)</f>
        <v>0.2928</v>
      </c>
      <c r="K2633" s="218">
        <f>VLOOKUP(C2633,Hoja2!$D$2:$N$5000,9,FALSE)</f>
        <v>0.29429300000000003</v>
      </c>
      <c r="L2633" s="218">
        <f>VLOOKUP(C2633,Hoja2!$D$2:$N$5000,10,FALSE)</f>
        <v>118.444671</v>
      </c>
      <c r="M2633" s="218">
        <f>VLOOKUP(C2633,Hoja2!$D$2:$N$5000,11,FALSE)</f>
        <v>14.348682999999999</v>
      </c>
    </row>
    <row r="2634" spans="1:13">
      <c r="A2634" s="529"/>
      <c r="B2634" s="529"/>
      <c r="C2634" s="368" t="s">
        <v>5179</v>
      </c>
      <c r="D2634" s="221" t="str">
        <f>VLOOKUP(C2634,Hoja2!$D$2:$N$5000,2,FALSE)</f>
        <v>Comercio</v>
      </c>
      <c r="E2634" s="215">
        <f>VLOOKUP(C2634,Hoja2!$D$2:$N$5000,3,FALSE)</f>
        <v>3</v>
      </c>
      <c r="F2634" s="217">
        <f>VLOOKUP(C2634,Hoja2!$D$2:$N$5000,4,FALSE)</f>
        <v>42795</v>
      </c>
      <c r="G2634" s="217">
        <f>VLOOKUP(C2634,Hoja2!$D$2:$N$5000,5,FALSE)</f>
        <v>44561</v>
      </c>
      <c r="H2634" s="218">
        <f>VLOOKUP(C2634,Hoja2!$D$2:$N$5000,6,FALSE)</f>
        <v>0.302647</v>
      </c>
      <c r="I2634" s="218">
        <f>VLOOKUP(C2634,Hoja2!$D$2:$N$5000,7,FALSE)</f>
        <v>0.52042299999999997</v>
      </c>
      <c r="J2634" s="218">
        <f>VLOOKUP(C2634,Hoja2!$D$2:$N$5000,8,FALSE)</f>
        <v>0.39972000000000002</v>
      </c>
      <c r="K2634" s="218">
        <f>VLOOKUP(C2634,Hoja2!$D$2:$N$5000,9,FALSE)</f>
        <v>0.39427899999999999</v>
      </c>
      <c r="L2634" s="218">
        <f>VLOOKUP(C2634,Hoja2!$D$2:$N$5000,10,FALSE)</f>
        <v>160.62617900000001</v>
      </c>
      <c r="M2634" s="218">
        <f>VLOOKUP(C2634,Hoja2!$D$2:$N$5000,11,FALSE)</f>
        <v>20.063292000000001</v>
      </c>
    </row>
    <row r="2635" spans="1:13">
      <c r="A2635" s="529"/>
      <c r="B2635" s="529"/>
      <c r="C2635" s="368" t="s">
        <v>5180</v>
      </c>
      <c r="D2635" s="221" t="str">
        <f>VLOOKUP(C2635,Hoja2!$D$2:$N$5000,2,FALSE)</f>
        <v>Comercio</v>
      </c>
      <c r="E2635" s="215">
        <f>VLOOKUP(C2635,Hoja2!$D$2:$N$5000,3,FALSE)</f>
        <v>3</v>
      </c>
      <c r="F2635" s="217">
        <f>VLOOKUP(C2635,Hoja2!$D$2:$N$5000,4,FALSE)</f>
        <v>42795</v>
      </c>
      <c r="G2635" s="217">
        <f>VLOOKUP(C2635,Hoja2!$D$2:$N$5000,5,FALSE)</f>
        <v>44561</v>
      </c>
      <c r="H2635" s="218">
        <f>VLOOKUP(C2635,Hoja2!$D$2:$N$5000,6,FALSE)</f>
        <v>0.28105999999999998</v>
      </c>
      <c r="I2635" s="218">
        <f>VLOOKUP(C2635,Hoja2!$D$2:$N$5000,7,FALSE)</f>
        <v>0.46194400000000002</v>
      </c>
      <c r="J2635" s="218">
        <f>VLOOKUP(C2635,Hoja2!$D$2:$N$5000,8,FALSE)</f>
        <v>0.32475999999999999</v>
      </c>
      <c r="K2635" s="218">
        <f>VLOOKUP(C2635,Hoja2!$D$2:$N$5000,9,FALSE)</f>
        <v>0.28913800000000001</v>
      </c>
      <c r="L2635" s="218">
        <f>VLOOKUP(C2635,Hoja2!$D$2:$N$5000,10,FALSE)</f>
        <v>115.840817</v>
      </c>
      <c r="M2635" s="218">
        <f>VLOOKUP(C2635,Hoja2!$D$2:$N$5000,11,FALSE)</f>
        <v>20.153068999999999</v>
      </c>
    </row>
    <row r="2636" spans="1:13">
      <c r="A2636" s="529"/>
      <c r="B2636" s="529"/>
      <c r="C2636" s="368" t="s">
        <v>5181</v>
      </c>
      <c r="D2636" s="221" t="str">
        <f>VLOOKUP(C2636,Hoja2!$D$2:$N$5000,2,FALSE)</f>
        <v>Comercio</v>
      </c>
      <c r="E2636" s="215">
        <f>VLOOKUP(C2636,Hoja2!$D$2:$N$5000,3,FALSE)</f>
        <v>3</v>
      </c>
      <c r="F2636" s="217">
        <f>VLOOKUP(C2636,Hoja2!$D$2:$N$5000,4,FALSE)</f>
        <v>42795</v>
      </c>
      <c r="G2636" s="217">
        <f>VLOOKUP(C2636,Hoja2!$D$2:$N$5000,5,FALSE)</f>
        <v>44561</v>
      </c>
      <c r="H2636" s="218">
        <f>VLOOKUP(C2636,Hoja2!$D$2:$N$5000,6,FALSE)</f>
        <v>0.310581</v>
      </c>
      <c r="I2636" s="218">
        <f>VLOOKUP(C2636,Hoja2!$D$2:$N$5000,7,FALSE)</f>
        <v>0.49915999999999999</v>
      </c>
      <c r="J2636" s="218">
        <f>VLOOKUP(C2636,Hoja2!$D$2:$N$5000,8,FALSE)</f>
        <v>0.2082</v>
      </c>
      <c r="K2636" s="218">
        <f>VLOOKUP(C2636,Hoja2!$D$2:$N$5000,9,FALSE)</f>
        <v>0.218693</v>
      </c>
      <c r="L2636" s="218">
        <f>VLOOKUP(C2636,Hoja2!$D$2:$N$5000,10,FALSE)</f>
        <v>80.247704999999996</v>
      </c>
      <c r="M2636" s="218">
        <f>VLOOKUP(C2636,Hoja2!$D$2:$N$5000,11,FALSE)</f>
        <v>20.721323000000002</v>
      </c>
    </row>
    <row r="2637" spans="1:13">
      <c r="A2637" s="529"/>
      <c r="B2637" s="529"/>
      <c r="C2637" s="368" t="s">
        <v>2460</v>
      </c>
      <c r="D2637" s="221" t="str">
        <f>VLOOKUP(C2637,Hoja2!$D$2:$N$5000,2,FALSE)</f>
        <v>Transporte</v>
      </c>
      <c r="E2637" s="215">
        <f>VLOOKUP(C2637,Hoja2!$D$2:$N$5000,3,FALSE)</f>
        <v>3</v>
      </c>
      <c r="F2637" s="217">
        <f>VLOOKUP(C2637,Hoja2!$D$2:$N$5000,4,FALSE)</f>
        <v>43040</v>
      </c>
      <c r="G2637" s="217">
        <f>VLOOKUP(C2637,Hoja2!$D$2:$N$5000,5,FALSE)</f>
        <v>44165</v>
      </c>
      <c r="H2637" s="218">
        <f>VLOOKUP(C2637,Hoja2!$D$2:$N$5000,6,FALSE)</f>
        <v>7.2497000000000006E-2</v>
      </c>
      <c r="I2637" s="218">
        <f>VLOOKUP(C2637,Hoja2!$D$2:$N$5000,7,FALSE)</f>
        <v>0.41002899999999998</v>
      </c>
      <c r="J2637" s="218">
        <f>VLOOKUP(C2637,Hoja2!$D$2:$N$5000,8,FALSE)</f>
        <v>0.26763999999999999</v>
      </c>
      <c r="K2637" s="218">
        <f>VLOOKUP(C2637,Hoja2!$D$2:$N$5000,9,FALSE)</f>
        <v>0.27126400000000001</v>
      </c>
      <c r="L2637" s="218">
        <f>VLOOKUP(C2637,Hoja2!$D$2:$N$5000,10,FALSE)</f>
        <v>84.736412000000001</v>
      </c>
      <c r="M2637" s="218">
        <f>VLOOKUP(C2637,Hoja2!$D$2:$N$5000,11,FALSE)</f>
        <v>20.676245000000002</v>
      </c>
    </row>
    <row r="2638" spans="1:13">
      <c r="A2638" s="529"/>
      <c r="B2638" s="529"/>
      <c r="C2638" s="368" t="s">
        <v>2535</v>
      </c>
      <c r="D2638" s="221" t="str">
        <f>VLOOKUP(C2638,Hoja2!$D$2:$N$5000,2,FALSE)</f>
        <v>Pesquería</v>
      </c>
      <c r="E2638" s="215">
        <f>VLOOKUP(C2638,Hoja2!$D$2:$N$5000,3,FALSE)</f>
        <v>3</v>
      </c>
      <c r="F2638" s="217">
        <f>VLOOKUP(C2638,Hoja2!$D$2:$N$5000,4,FALSE)</f>
        <v>43070</v>
      </c>
      <c r="G2638" s="217">
        <f>VLOOKUP(C2638,Hoja2!$D$2:$N$5000,5,FALSE)</f>
        <v>44926</v>
      </c>
      <c r="H2638" s="218">
        <f>VLOOKUP(C2638,Hoja2!$D$2:$N$5000,6,FALSE)</f>
        <v>0.20754900000000001</v>
      </c>
      <c r="I2638" s="218">
        <f>VLOOKUP(C2638,Hoja2!$D$2:$N$5000,7,FALSE)</f>
        <v>0.65013600000000005</v>
      </c>
      <c r="J2638" s="218">
        <f>VLOOKUP(C2638,Hoja2!$D$2:$N$5000,8,FALSE)</f>
        <v>0.39467999999999998</v>
      </c>
      <c r="K2638" s="218">
        <f>VLOOKUP(C2638,Hoja2!$D$2:$N$5000,9,FALSE)</f>
        <v>0.41530699999999998</v>
      </c>
      <c r="L2638" s="218">
        <f>VLOOKUP(C2638,Hoja2!$D$2:$N$5000,10,FALSE)</f>
        <v>198.12582399999999</v>
      </c>
      <c r="M2638" s="218">
        <f>VLOOKUP(C2638,Hoja2!$D$2:$N$5000,11,FALSE)</f>
        <v>19.472923000000002</v>
      </c>
    </row>
    <row r="2639" spans="1:13">
      <c r="A2639" s="529"/>
      <c r="B2639" s="529"/>
      <c r="C2639" s="368" t="s">
        <v>2543</v>
      </c>
      <c r="D2639" s="221" t="str">
        <f>VLOOKUP(C2639,Hoja2!$D$2:$N$5000,2,FALSE)</f>
        <v>Alimentos</v>
      </c>
      <c r="E2639" s="215">
        <f>VLOOKUP(C2639,Hoja2!$D$2:$N$5000,3,FALSE)</f>
        <v>3</v>
      </c>
      <c r="F2639" s="217">
        <f>VLOOKUP(C2639,Hoja2!$D$2:$N$5000,4,FALSE)</f>
        <v>43070</v>
      </c>
      <c r="G2639" s="217">
        <f>VLOOKUP(C2639,Hoja2!$D$2:$N$5000,5,FALSE)</f>
        <v>44926</v>
      </c>
      <c r="H2639" s="218">
        <f>VLOOKUP(C2639,Hoja2!$D$2:$N$5000,6,FALSE)</f>
        <v>5.0826000000000003E-2</v>
      </c>
      <c r="I2639" s="218">
        <f>VLOOKUP(C2639,Hoja2!$D$2:$N$5000,7,FALSE)</f>
        <v>0.234762</v>
      </c>
      <c r="J2639" s="218">
        <f>VLOOKUP(C2639,Hoja2!$D$2:$N$5000,8,FALSE)</f>
        <v>0.36871999999999999</v>
      </c>
      <c r="K2639" s="218">
        <f>VLOOKUP(C2639,Hoja2!$D$2:$N$5000,9,FALSE)</f>
        <v>5.9672000000000003E-2</v>
      </c>
      <c r="L2639" s="218">
        <f>VLOOKUP(C2639,Hoja2!$D$2:$N$5000,10,FALSE)</f>
        <v>66.562988000000004</v>
      </c>
      <c r="M2639" s="218">
        <f>VLOOKUP(C2639,Hoja2!$D$2:$N$5000,11,FALSE)</f>
        <v>16.973469999999999</v>
      </c>
    </row>
    <row r="2640" spans="1:13">
      <c r="A2640" s="529"/>
      <c r="B2640" s="529"/>
      <c r="C2640" s="368" t="s">
        <v>3579</v>
      </c>
      <c r="D2640" s="221" t="str">
        <f>VLOOKUP(C2640,Hoja2!$D$2:$N$5000,2,FALSE)</f>
        <v>Minería</v>
      </c>
      <c r="E2640" s="215">
        <f>VLOOKUP(C2640,Hoja2!$D$2:$N$5000,3,FALSE)</f>
        <v>3</v>
      </c>
      <c r="F2640" s="217">
        <f>VLOOKUP(C2640,Hoja2!$D$2:$N$5000,4,FALSE)</f>
        <v>43497</v>
      </c>
      <c r="G2640" s="217">
        <f>VLOOKUP(C2640,Hoja2!$D$2:$N$5000,5,FALSE)</f>
        <v>44926</v>
      </c>
      <c r="H2640" s="218">
        <f>VLOOKUP(C2640,Hoja2!$D$2:$N$5000,6,FALSE)</f>
        <v>0.21001600000000001</v>
      </c>
      <c r="I2640" s="218">
        <f>VLOOKUP(C2640,Hoja2!$D$2:$N$5000,7,FALSE)</f>
        <v>0.70327300000000004</v>
      </c>
      <c r="J2640" s="218">
        <f>VLOOKUP(C2640,Hoja2!$D$2:$N$5000,8,FALSE)</f>
        <v>0.94752000000000003</v>
      </c>
      <c r="K2640" s="218">
        <f>VLOOKUP(C2640,Hoja2!$D$2:$N$5000,9,FALSE)</f>
        <v>0.98411999999999999</v>
      </c>
      <c r="L2640" s="218">
        <f>VLOOKUP(C2640,Hoja2!$D$2:$N$5000,10,FALSE)</f>
        <v>514.54179599999998</v>
      </c>
      <c r="M2640" s="218">
        <f>VLOOKUP(C2640,Hoja2!$D$2:$N$5000,11,FALSE)</f>
        <v>19.032185999999999</v>
      </c>
    </row>
    <row r="2641" spans="1:13">
      <c r="A2641" s="529"/>
      <c r="B2641" s="529"/>
      <c r="C2641" s="368" t="s">
        <v>5940</v>
      </c>
      <c r="D2641" s="221" t="str">
        <f>VLOOKUP(C2641,Hoja2!$D$2:$N$5000,2,FALSE)</f>
        <v>Otros</v>
      </c>
      <c r="E2641" s="215">
        <f>VLOOKUP(C2641,Hoja2!$D$2:$N$5000,3,FALSE)</f>
        <v>3</v>
      </c>
      <c r="F2641" s="217" t="str">
        <f>VLOOKUP(C2641,Hoja2!$D$2:$N$5000,4,FALSE)</f>
        <v>-</v>
      </c>
      <c r="G2641" s="217" t="str">
        <f>VLOOKUP(C2641,Hoja2!$D$2:$N$5000,5,FALSE)</f>
        <v>-</v>
      </c>
      <c r="H2641" s="218">
        <f>VLOOKUP(C2641,Hoja2!$D$2:$N$5000,6,FALSE)</f>
        <v>0.282555</v>
      </c>
      <c r="I2641" s="218">
        <f>VLOOKUP(C2641,Hoja2!$D$2:$N$5000,7,FALSE)</f>
        <v>0.217973</v>
      </c>
      <c r="J2641" s="218">
        <f>VLOOKUP(C2641,Hoja2!$D$2:$N$5000,8,FALSE)</f>
        <v>0.4572</v>
      </c>
      <c r="K2641" s="218">
        <f>VLOOKUP(C2641,Hoja2!$D$2:$N$5000,9,FALSE)</f>
        <v>0.474186</v>
      </c>
      <c r="L2641" s="218">
        <f>VLOOKUP(C2641,Hoja2!$D$2:$N$5000,10,FALSE)</f>
        <v>76.948375999999996</v>
      </c>
      <c r="M2641" s="218">
        <f>VLOOKUP(C2641,Hoja2!$D$2:$N$5000,11,FALSE)</f>
        <v>29.645900999999999</v>
      </c>
    </row>
    <row r="2642" spans="1:13">
      <c r="A2642" s="529"/>
      <c r="B2642" s="529"/>
      <c r="C2642" s="368" t="s">
        <v>2918</v>
      </c>
      <c r="D2642" s="221" t="str">
        <f>VLOOKUP(C2642,Hoja2!$D$2:$N$5000,2,FALSE)</f>
        <v>Agroindustria</v>
      </c>
      <c r="E2642" s="215">
        <f>VLOOKUP(C2642,Hoja2!$D$2:$N$5000,3,FALSE)</f>
        <v>3</v>
      </c>
      <c r="F2642" s="217">
        <f>VLOOKUP(C2642,Hoja2!$D$2:$N$5000,4,FALSE)</f>
        <v>43221</v>
      </c>
      <c r="G2642" s="217">
        <f>VLOOKUP(C2642,Hoja2!$D$2:$N$5000,5,FALSE)</f>
        <v>44926</v>
      </c>
      <c r="H2642" s="218">
        <f>VLOOKUP(C2642,Hoja2!$D$2:$N$5000,6,FALSE)</f>
        <v>0.17682800000000001</v>
      </c>
      <c r="I2642" s="218">
        <f>VLOOKUP(C2642,Hoja2!$D$2:$N$5000,7,FALSE)</f>
        <v>0.21513699999999999</v>
      </c>
      <c r="J2642" s="218">
        <f>VLOOKUP(C2642,Hoja2!$D$2:$N$5000,8,FALSE)</f>
        <v>0.1736</v>
      </c>
      <c r="K2642" s="218">
        <f>VLOOKUP(C2642,Hoja2!$D$2:$N$5000,9,FALSE)</f>
        <v>7.4649999999999994E-2</v>
      </c>
      <c r="L2642" s="218">
        <f>VLOOKUP(C2642,Hoja2!$D$2:$N$5000,10,FALSE)</f>
        <v>28.838775999999999</v>
      </c>
      <c r="M2642" s="218">
        <f>VLOOKUP(C2642,Hoja2!$D$2:$N$5000,11,FALSE)</f>
        <v>20.815059000000002</v>
      </c>
    </row>
    <row r="2643" spans="1:13">
      <c r="A2643" s="529"/>
      <c r="B2643" s="529"/>
      <c r="C2643" s="368" t="s">
        <v>1863</v>
      </c>
      <c r="D2643" s="221" t="str">
        <f>VLOOKUP(C2643,Hoja2!$D$2:$N$5000,2,FALSE)</f>
        <v>Minería</v>
      </c>
      <c r="E2643" s="215">
        <f>VLOOKUP(C2643,Hoja2!$D$2:$N$5000,3,FALSE)</f>
        <v>3</v>
      </c>
      <c r="F2643" s="217">
        <f>VLOOKUP(C2643,Hoja2!$D$2:$N$5000,4,FALSE)</f>
        <v>42795</v>
      </c>
      <c r="G2643" s="217">
        <f>VLOOKUP(C2643,Hoja2!$D$2:$N$5000,5,FALSE)</f>
        <v>44561</v>
      </c>
      <c r="H2643" s="218">
        <f>VLOOKUP(C2643,Hoja2!$D$2:$N$5000,6,FALSE)</f>
        <v>0.18950900000000001</v>
      </c>
      <c r="I2643" s="218">
        <f>VLOOKUP(C2643,Hoja2!$D$2:$N$5000,7,FALSE)</f>
        <v>0.62940499999999999</v>
      </c>
      <c r="J2643" s="218">
        <f>VLOOKUP(C2643,Hoja2!$D$2:$N$5000,8,FALSE)</f>
        <v>1.4905999999999999</v>
      </c>
      <c r="K2643" s="218">
        <f>VLOOKUP(C2643,Hoja2!$D$2:$N$5000,9,FALSE)</f>
        <v>1.418353</v>
      </c>
      <c r="L2643" s="218">
        <f>VLOOKUP(C2643,Hoja2!$D$2:$N$5000,10,FALSE)</f>
        <v>724.43581700000004</v>
      </c>
      <c r="M2643" s="218">
        <f>VLOOKUP(C2643,Hoja2!$D$2:$N$5000,11,FALSE)</f>
        <v>17.179265999999998</v>
      </c>
    </row>
    <row r="2644" spans="1:13">
      <c r="A2644" s="529"/>
      <c r="B2644" s="529"/>
      <c r="C2644" s="368" t="s">
        <v>1468</v>
      </c>
      <c r="D2644" s="221" t="str">
        <f>VLOOKUP(C2644,Hoja2!$D$2:$N$5000,2,FALSE)</f>
        <v>Alimentos</v>
      </c>
      <c r="E2644" s="215">
        <f>VLOOKUP(C2644,Hoja2!$D$2:$N$5000,3,FALSE)</f>
        <v>3</v>
      </c>
      <c r="F2644" s="217" t="str">
        <f>VLOOKUP(C2644,Hoja2!$D$2:$N$5000,4,FALSE)</f>
        <v>-</v>
      </c>
      <c r="G2644" s="217" t="str">
        <f>VLOOKUP(C2644,Hoja2!$D$2:$N$5000,5,FALSE)</f>
        <v>-</v>
      </c>
      <c r="H2644" s="218">
        <f>VLOOKUP(C2644,Hoja2!$D$2:$N$5000,6,FALSE)</f>
        <v>0.21221200000000001</v>
      </c>
      <c r="I2644" s="218">
        <f>VLOOKUP(C2644,Hoja2!$D$2:$N$5000,7,FALSE)</f>
        <v>0.73352499999999998</v>
      </c>
      <c r="J2644" s="218">
        <f>VLOOKUP(C2644,Hoja2!$D$2:$N$5000,8,FALSE)</f>
        <v>0.35336000000000001</v>
      </c>
      <c r="K2644" s="218">
        <f>VLOOKUP(C2644,Hoja2!$D$2:$N$5000,9,FALSE)</f>
        <v>0.34023399999999998</v>
      </c>
      <c r="L2644" s="218">
        <f>VLOOKUP(C2644,Hoja2!$D$2:$N$5000,10,FALSE)</f>
        <v>199.31791200000001</v>
      </c>
      <c r="M2644" s="218">
        <f>VLOOKUP(C2644,Hoja2!$D$2:$N$5000,11,FALSE)</f>
        <v>19.311416000000001</v>
      </c>
    </row>
    <row r="2645" spans="1:13">
      <c r="A2645" s="529"/>
      <c r="B2645" s="529"/>
      <c r="C2645" s="368" t="s">
        <v>1470</v>
      </c>
      <c r="D2645" s="221" t="str">
        <f>VLOOKUP(C2645,Hoja2!$D$2:$N$5000,2,FALSE)</f>
        <v>Alimentos</v>
      </c>
      <c r="E2645" s="215">
        <f>VLOOKUP(C2645,Hoja2!$D$2:$N$5000,3,FALSE)</f>
        <v>3</v>
      </c>
      <c r="F2645" s="217" t="str">
        <f>VLOOKUP(C2645,Hoja2!$D$2:$N$5000,4,FALSE)</f>
        <v>-</v>
      </c>
      <c r="G2645" s="217" t="str">
        <f>VLOOKUP(C2645,Hoja2!$D$2:$N$5000,5,FALSE)</f>
        <v>-</v>
      </c>
      <c r="H2645" s="218">
        <f>VLOOKUP(C2645,Hoja2!$D$2:$N$5000,6,FALSE)</f>
        <v>0.19919899999999999</v>
      </c>
      <c r="I2645" s="218">
        <f>VLOOKUP(C2645,Hoja2!$D$2:$N$5000,7,FALSE)</f>
        <v>0.240313</v>
      </c>
      <c r="J2645" s="218">
        <f>VLOOKUP(C2645,Hoja2!$D$2:$N$5000,8,FALSE)</f>
        <v>0.189</v>
      </c>
      <c r="K2645" s="218">
        <f>VLOOKUP(C2645,Hoja2!$D$2:$N$5000,9,FALSE)</f>
        <v>0.10573399999999999</v>
      </c>
      <c r="L2645" s="218">
        <f>VLOOKUP(C2645,Hoja2!$D$2:$N$5000,10,FALSE)</f>
        <v>34.926420999999998</v>
      </c>
      <c r="M2645" s="218">
        <f>VLOOKUP(C2645,Hoja2!$D$2:$N$5000,11,FALSE)</f>
        <v>22.468359</v>
      </c>
    </row>
    <row r="2646" spans="1:13">
      <c r="A2646" s="529"/>
      <c r="B2646" s="529"/>
      <c r="C2646" s="368" t="s">
        <v>1472</v>
      </c>
      <c r="D2646" s="221" t="str">
        <f>VLOOKUP(C2646,Hoja2!$D$2:$N$5000,2,FALSE)</f>
        <v>Alimentos</v>
      </c>
      <c r="E2646" s="215">
        <f>VLOOKUP(C2646,Hoja2!$D$2:$N$5000,3,FALSE)</f>
        <v>3</v>
      </c>
      <c r="F2646" s="217" t="str">
        <f>VLOOKUP(C2646,Hoja2!$D$2:$N$5000,4,FALSE)</f>
        <v>-</v>
      </c>
      <c r="G2646" s="217" t="str">
        <f>VLOOKUP(C2646,Hoja2!$D$2:$N$5000,5,FALSE)</f>
        <v>-</v>
      </c>
      <c r="H2646" s="218">
        <f>VLOOKUP(C2646,Hoja2!$D$2:$N$5000,6,FALSE)</f>
        <v>0.18987299999999999</v>
      </c>
      <c r="I2646" s="218">
        <f>VLOOKUP(C2646,Hoja2!$D$2:$N$5000,7,FALSE)</f>
        <v>0.56064999999999998</v>
      </c>
      <c r="J2646" s="218">
        <f>VLOOKUP(C2646,Hoja2!$D$2:$N$5000,8,FALSE)</f>
        <v>0.73663999999999996</v>
      </c>
      <c r="K2646" s="218">
        <f>VLOOKUP(C2646,Hoja2!$D$2:$N$5000,9,FALSE)</f>
        <v>0.63021700000000003</v>
      </c>
      <c r="L2646" s="218">
        <f>VLOOKUP(C2646,Hoja2!$D$2:$N$5000,10,FALSE)</f>
        <v>317.58527500000002</v>
      </c>
      <c r="M2646" s="218">
        <f>VLOOKUP(C2646,Hoja2!$D$2:$N$5000,11,FALSE)</f>
        <v>19.974706000000001</v>
      </c>
    </row>
    <row r="2647" spans="1:13">
      <c r="A2647" s="529"/>
      <c r="B2647" s="529"/>
      <c r="C2647" s="368" t="s">
        <v>1474</v>
      </c>
      <c r="D2647" s="221" t="str">
        <f>VLOOKUP(C2647,Hoja2!$D$2:$N$5000,2,FALSE)</f>
        <v>Alimentos</v>
      </c>
      <c r="E2647" s="215">
        <f>VLOOKUP(C2647,Hoja2!$D$2:$N$5000,3,FALSE)</f>
        <v>3</v>
      </c>
      <c r="F2647" s="217" t="str">
        <f>VLOOKUP(C2647,Hoja2!$D$2:$N$5000,4,FALSE)</f>
        <v>-</v>
      </c>
      <c r="G2647" s="217" t="str">
        <f>VLOOKUP(C2647,Hoja2!$D$2:$N$5000,5,FALSE)</f>
        <v>-</v>
      </c>
      <c r="H2647" s="218">
        <f>VLOOKUP(C2647,Hoja2!$D$2:$N$5000,6,FALSE)</f>
        <v>0.177147</v>
      </c>
      <c r="I2647" s="218">
        <f>VLOOKUP(C2647,Hoja2!$D$2:$N$5000,7,FALSE)</f>
        <v>0.37787799999999999</v>
      </c>
      <c r="J2647" s="218">
        <f>VLOOKUP(C2647,Hoja2!$D$2:$N$5000,8,FALSE)</f>
        <v>0.31940000000000002</v>
      </c>
      <c r="K2647" s="218">
        <f>VLOOKUP(C2647,Hoja2!$D$2:$N$5000,9,FALSE)</f>
        <v>0.221937</v>
      </c>
      <c r="L2647" s="218">
        <f>VLOOKUP(C2647,Hoja2!$D$2:$N$5000,10,FALSE)</f>
        <v>92.811549999999997</v>
      </c>
      <c r="M2647" s="218">
        <f>VLOOKUP(C2647,Hoja2!$D$2:$N$5000,11,FALSE)</f>
        <v>20.947514000000002</v>
      </c>
    </row>
    <row r="2648" spans="1:13">
      <c r="A2648" s="529"/>
      <c r="B2648" s="529"/>
      <c r="C2648" s="368" t="s">
        <v>1811</v>
      </c>
      <c r="D2648" s="221" t="str">
        <f>VLOOKUP(C2648,Hoja2!$D$2:$N$5000,2,FALSE)</f>
        <v>Alimentos</v>
      </c>
      <c r="E2648" s="215">
        <f>VLOOKUP(C2648,Hoja2!$D$2:$N$5000,3,FALSE)</f>
        <v>3</v>
      </c>
      <c r="F2648" s="217">
        <f>VLOOKUP(C2648,Hoja2!$D$2:$N$5000,4,FALSE)</f>
        <v>42767</v>
      </c>
      <c r="G2648" s="217">
        <f>VLOOKUP(C2648,Hoja2!$D$2:$N$5000,5,FALSE)</f>
        <v>44561</v>
      </c>
      <c r="H2648" s="218">
        <f>VLOOKUP(C2648,Hoja2!$D$2:$N$5000,6,FALSE)</f>
        <v>2.0989000000000001E-2</v>
      </c>
      <c r="I2648" s="218">
        <f>VLOOKUP(C2648,Hoja2!$D$2:$N$5000,7,FALSE)</f>
        <v>0.43441099999999999</v>
      </c>
      <c r="J2648" s="218">
        <f>VLOOKUP(C2648,Hoja2!$D$2:$N$5000,8,FALSE)</f>
        <v>1.8386800000000001</v>
      </c>
      <c r="K2648" s="218">
        <f>VLOOKUP(C2648,Hoja2!$D$2:$N$5000,9,FALSE)</f>
        <v>0.65534199999999998</v>
      </c>
      <c r="L2648" s="218">
        <f>VLOOKUP(C2648,Hoja2!$D$2:$N$5000,10,FALSE)</f>
        <v>614.21697099999994</v>
      </c>
      <c r="M2648" s="218">
        <f>VLOOKUP(C2648,Hoja2!$D$2:$N$5000,11,FALSE)</f>
        <v>17.498709999999999</v>
      </c>
    </row>
    <row r="2649" spans="1:13">
      <c r="A2649" s="529"/>
      <c r="B2649" s="529"/>
      <c r="C2649" s="368" t="s">
        <v>4781</v>
      </c>
      <c r="D2649" s="221" t="str">
        <f>VLOOKUP(C2649,Hoja2!$D$2:$N$5000,2,FALSE)</f>
        <v>Alimentos</v>
      </c>
      <c r="E2649" s="215">
        <f>VLOOKUP(C2649,Hoja2!$D$2:$N$5000,3,FALSE)</f>
        <v>3</v>
      </c>
      <c r="F2649" s="217" t="str">
        <f>VLOOKUP(C2649,Hoja2!$D$2:$N$5000,4,FALSE)</f>
        <v>-</v>
      </c>
      <c r="G2649" s="217" t="str">
        <f>VLOOKUP(C2649,Hoja2!$D$2:$N$5000,5,FALSE)</f>
        <v>-</v>
      </c>
      <c r="H2649" s="218">
        <f>VLOOKUP(C2649,Hoja2!$D$2:$N$5000,6,FALSE)</f>
        <v>0.20403399999999999</v>
      </c>
      <c r="I2649" s="218">
        <f>VLOOKUP(C2649,Hoja2!$D$2:$N$5000,7,FALSE)</f>
        <v>0.67918299999999998</v>
      </c>
      <c r="J2649" s="218">
        <f>VLOOKUP(C2649,Hoja2!$D$2:$N$5000,8,FALSE)</f>
        <v>0.35355999999999999</v>
      </c>
      <c r="K2649" s="218">
        <f>VLOOKUP(C2649,Hoja2!$D$2:$N$5000,9,FALSE)</f>
        <v>0.34127999999999997</v>
      </c>
      <c r="L2649" s="218">
        <f>VLOOKUP(C2649,Hoja2!$D$2:$N$5000,10,FALSE)</f>
        <v>184.655677</v>
      </c>
      <c r="M2649" s="218">
        <f>VLOOKUP(C2649,Hoja2!$D$2:$N$5000,11,FALSE)</f>
        <v>19.809038000000001</v>
      </c>
    </row>
    <row r="2650" spans="1:13">
      <c r="A2650" s="529"/>
      <c r="B2650" s="529"/>
      <c r="C2650" s="368" t="s">
        <v>5845</v>
      </c>
      <c r="D2650" s="221" t="str">
        <f>VLOOKUP(C2650,Hoja2!$D$2:$N$5000,2,FALSE)</f>
        <v>Alimentos</v>
      </c>
      <c r="E2650" s="215">
        <f>VLOOKUP(C2650,Hoja2!$D$2:$N$5000,3,FALSE)</f>
        <v>3</v>
      </c>
      <c r="F2650" s="217" t="str">
        <f>VLOOKUP(C2650,Hoja2!$D$2:$N$5000,4,FALSE)</f>
        <v>-</v>
      </c>
      <c r="G2650" s="217" t="str">
        <f>VLOOKUP(C2650,Hoja2!$D$2:$N$5000,5,FALSE)</f>
        <v>-</v>
      </c>
      <c r="H2650" s="218">
        <f>VLOOKUP(C2650,Hoja2!$D$2:$N$5000,6,FALSE)</f>
        <v>0.18574399999999999</v>
      </c>
      <c r="I2650" s="218">
        <f>VLOOKUP(C2650,Hoja2!$D$2:$N$5000,7,FALSE)</f>
        <v>0.471609</v>
      </c>
      <c r="J2650" s="218">
        <f>VLOOKUP(C2650,Hoja2!$D$2:$N$5000,8,FALSE)</f>
        <v>0.95720000000000005</v>
      </c>
      <c r="K2650" s="218">
        <f>VLOOKUP(C2650,Hoja2!$D$2:$N$5000,9,FALSE)</f>
        <v>0.73909199999999997</v>
      </c>
      <c r="L2650" s="218">
        <f>VLOOKUP(C2650,Hoja2!$D$2:$N$5000,10,FALSE)</f>
        <v>347.135062</v>
      </c>
      <c r="M2650" s="218">
        <f>VLOOKUP(C2650,Hoja2!$D$2:$N$5000,11,FALSE)</f>
        <v>19.670724</v>
      </c>
    </row>
    <row r="2651" spans="1:13">
      <c r="A2651" s="529"/>
      <c r="B2651" s="529"/>
      <c r="C2651" s="368" t="s">
        <v>6286</v>
      </c>
      <c r="D2651" s="221" t="str">
        <f>VLOOKUP(C2651,Hoja2!$D$2:$N$5000,2,FALSE)</f>
        <v>Agroindustria</v>
      </c>
      <c r="E2651" s="215">
        <f>VLOOKUP(C2651,Hoja2!$D$2:$N$5000,3,FALSE)</f>
        <v>3</v>
      </c>
      <c r="F2651" s="217" t="str">
        <f>VLOOKUP(C2651,Hoja2!$D$2:$N$5000,4,FALSE)</f>
        <v>-</v>
      </c>
      <c r="G2651" s="217" t="str">
        <f>VLOOKUP(C2651,Hoja2!$D$2:$N$5000,5,FALSE)</f>
        <v>-</v>
      </c>
      <c r="H2651" s="218">
        <f>VLOOKUP(C2651,Hoja2!$D$2:$N$5000,6,FALSE)</f>
        <v>0.24115500000000001</v>
      </c>
      <c r="I2651" s="218">
        <f>VLOOKUP(C2651,Hoja2!$D$2:$N$5000,7,FALSE)</f>
        <v>0.46457700000000002</v>
      </c>
      <c r="J2651" s="218">
        <f>VLOOKUP(C2651,Hoja2!$D$2:$N$5000,8,FALSE)</f>
        <v>0.76727999999999996</v>
      </c>
      <c r="K2651" s="218">
        <f>VLOOKUP(C2651,Hoja2!$D$2:$N$5000,9,FALSE)</f>
        <v>0.80643200000000004</v>
      </c>
      <c r="L2651" s="218">
        <f>VLOOKUP(C2651,Hoja2!$D$2:$N$5000,10,FALSE)</f>
        <v>275.24544500000002</v>
      </c>
      <c r="M2651" s="218">
        <f>VLOOKUP(C2651,Hoja2!$D$2:$N$5000,11,FALSE)</f>
        <v>18.924605</v>
      </c>
    </row>
    <row r="2652" spans="1:13">
      <c r="A2652" s="529"/>
      <c r="B2652" s="529"/>
      <c r="C2652" s="368" t="s">
        <v>3362</v>
      </c>
      <c r="D2652" s="221" t="str">
        <f>VLOOKUP(C2652,Hoja2!$D$2:$N$5000,2,FALSE)</f>
        <v>Pesquería</v>
      </c>
      <c r="E2652" s="215">
        <f>VLOOKUP(C2652,Hoja2!$D$2:$N$5000,3,FALSE)</f>
        <v>3</v>
      </c>
      <c r="F2652" s="217">
        <f>VLOOKUP(C2652,Hoja2!$D$2:$N$5000,4,FALSE)</f>
        <v>43405</v>
      </c>
      <c r="G2652" s="217">
        <f>VLOOKUP(C2652,Hoja2!$D$2:$N$5000,5,FALSE)</f>
        <v>44500</v>
      </c>
      <c r="H2652" s="218">
        <f>VLOOKUP(C2652,Hoja2!$D$2:$N$5000,6,FALSE)</f>
        <v>0.26871800000000001</v>
      </c>
      <c r="I2652" s="218">
        <f>VLOOKUP(C2652,Hoja2!$D$2:$N$5000,7,FALSE)</f>
        <v>0.41943200000000003</v>
      </c>
      <c r="J2652" s="218">
        <f>VLOOKUP(C2652,Hoja2!$D$2:$N$5000,8,FALSE)</f>
        <v>0.12479999999999999</v>
      </c>
      <c r="K2652" s="218">
        <f>VLOOKUP(C2652,Hoja2!$D$2:$N$5000,9,FALSE)</f>
        <v>8.0959000000000003E-2</v>
      </c>
      <c r="L2652" s="218">
        <f>VLOOKUP(C2652,Hoja2!$D$2:$N$5000,10,FALSE)</f>
        <v>40.419120999999997</v>
      </c>
      <c r="M2652" s="218">
        <f>VLOOKUP(C2652,Hoja2!$D$2:$N$5000,11,FALSE)</f>
        <v>19.249174</v>
      </c>
    </row>
    <row r="2653" spans="1:13">
      <c r="A2653" s="529"/>
      <c r="B2653" s="529"/>
      <c r="C2653" s="368" t="s">
        <v>3364</v>
      </c>
      <c r="D2653" s="221" t="str">
        <f>VLOOKUP(C2653,Hoja2!$D$2:$N$5000,2,FALSE)</f>
        <v>Pesquería</v>
      </c>
      <c r="E2653" s="215">
        <f>VLOOKUP(C2653,Hoja2!$D$2:$N$5000,3,FALSE)</f>
        <v>3</v>
      </c>
      <c r="F2653" s="217">
        <f>VLOOKUP(C2653,Hoja2!$D$2:$N$5000,4,FALSE)</f>
        <v>43405</v>
      </c>
      <c r="G2653" s="217">
        <f>VLOOKUP(C2653,Hoja2!$D$2:$N$5000,5,FALSE)</f>
        <v>44500</v>
      </c>
      <c r="H2653" s="218" t="str">
        <f>VLOOKUP(C2653,Hoja2!$D$2:$N$5000,6,FALSE)</f>
        <v>-</v>
      </c>
      <c r="I2653" s="218" t="str">
        <f>VLOOKUP(C2653,Hoja2!$D$2:$N$5000,7,FALSE)</f>
        <v>-</v>
      </c>
      <c r="J2653" s="218">
        <f>VLOOKUP(C2653,Hoja2!$D$2:$N$5000,8,FALSE)</f>
        <v>0</v>
      </c>
      <c r="K2653" s="218">
        <f>VLOOKUP(C2653,Hoja2!$D$2:$N$5000,9,FALSE)</f>
        <v>0</v>
      </c>
      <c r="L2653" s="218">
        <f>VLOOKUP(C2653,Hoja2!$D$2:$N$5000,10,FALSE)</f>
        <v>0</v>
      </c>
      <c r="M2653" s="218">
        <f>VLOOKUP(C2653,Hoja2!$D$2:$N$5000,11,FALSE)</f>
        <v>0</v>
      </c>
    </row>
    <row r="2654" spans="1:13">
      <c r="A2654" s="529"/>
      <c r="B2654" s="529"/>
      <c r="C2654" s="368" t="s">
        <v>2773</v>
      </c>
      <c r="D2654" s="221" t="str">
        <f>VLOOKUP(C2654,Hoja2!$D$2:$N$5000,2,FALSE)</f>
        <v>Pesquería</v>
      </c>
      <c r="E2654" s="215">
        <f>VLOOKUP(C2654,Hoja2!$D$2:$N$5000,3,FALSE)</f>
        <v>3</v>
      </c>
      <c r="F2654" s="217">
        <f>VLOOKUP(C2654,Hoja2!$D$2:$N$5000,4,FALSE)</f>
        <v>43160</v>
      </c>
      <c r="G2654" s="217">
        <f>VLOOKUP(C2654,Hoja2!$D$2:$N$5000,5,FALSE)</f>
        <v>44926</v>
      </c>
      <c r="H2654" s="218">
        <f>VLOOKUP(C2654,Hoja2!$D$2:$N$5000,6,FALSE)</f>
        <v>0.23633499999999999</v>
      </c>
      <c r="I2654" s="218">
        <f>VLOOKUP(C2654,Hoja2!$D$2:$N$5000,7,FALSE)</f>
        <v>0.13799800000000001</v>
      </c>
      <c r="J2654" s="218">
        <f>VLOOKUP(C2654,Hoja2!$D$2:$N$5000,8,FALSE)</f>
        <v>0.57120000000000004</v>
      </c>
      <c r="K2654" s="218">
        <f>VLOOKUP(C2654,Hoja2!$D$2:$N$5000,9,FALSE)</f>
        <v>0.60035499999999997</v>
      </c>
      <c r="L2654" s="218">
        <f>VLOOKUP(C2654,Hoja2!$D$2:$N$5000,10,FALSE)</f>
        <v>60.864792999999999</v>
      </c>
      <c r="M2654" s="218">
        <f>VLOOKUP(C2654,Hoja2!$D$2:$N$5000,11,FALSE)</f>
        <v>38.122860000000003</v>
      </c>
    </row>
    <row r="2655" spans="1:13">
      <c r="A2655" s="529"/>
      <c r="B2655" s="529"/>
      <c r="C2655" s="368" t="s">
        <v>6033</v>
      </c>
      <c r="D2655" s="221" t="str">
        <f>VLOOKUP(C2655,Hoja2!$D$2:$N$5000,2,FALSE)</f>
        <v>Alimentos</v>
      </c>
      <c r="E2655" s="215">
        <f>VLOOKUP(C2655,Hoja2!$D$2:$N$5000,3,FALSE)</f>
        <v>3</v>
      </c>
      <c r="F2655" s="217" t="str">
        <f>VLOOKUP(C2655,Hoja2!$D$2:$N$5000,4,FALSE)</f>
        <v>-</v>
      </c>
      <c r="G2655" s="217" t="str">
        <f>VLOOKUP(C2655,Hoja2!$D$2:$N$5000,5,FALSE)</f>
        <v>-</v>
      </c>
      <c r="H2655" s="218">
        <f>VLOOKUP(C2655,Hoja2!$D$2:$N$5000,6,FALSE)</f>
        <v>4.6799E-2</v>
      </c>
      <c r="I2655" s="218">
        <f>VLOOKUP(C2655,Hoja2!$D$2:$N$5000,7,FALSE)</f>
        <v>0.14641599999999999</v>
      </c>
      <c r="J2655" s="218">
        <f>VLOOKUP(C2655,Hoja2!$D$2:$N$5000,8,FALSE)</f>
        <v>0.25519999999999998</v>
      </c>
      <c r="K2655" s="218">
        <f>VLOOKUP(C2655,Hoja2!$D$2:$N$5000,9,FALSE)</f>
        <v>1.1566E-2</v>
      </c>
      <c r="L2655" s="218">
        <f>VLOOKUP(C2655,Hoja2!$D$2:$N$5000,10,FALSE)</f>
        <v>28.848116999999998</v>
      </c>
      <c r="M2655" s="218">
        <f>VLOOKUP(C2655,Hoja2!$D$2:$N$5000,11,FALSE)</f>
        <v>15.372627</v>
      </c>
    </row>
    <row r="2656" spans="1:13">
      <c r="A2656" s="529"/>
      <c r="B2656" s="529"/>
      <c r="C2656" s="368" t="s">
        <v>6035</v>
      </c>
      <c r="D2656" s="221" t="str">
        <f>VLOOKUP(C2656,Hoja2!$D$2:$N$5000,2,FALSE)</f>
        <v>Alimentos</v>
      </c>
      <c r="E2656" s="215">
        <f>VLOOKUP(C2656,Hoja2!$D$2:$N$5000,3,FALSE)</f>
        <v>3</v>
      </c>
      <c r="F2656" s="217" t="str">
        <f>VLOOKUP(C2656,Hoja2!$D$2:$N$5000,4,FALSE)</f>
        <v>-</v>
      </c>
      <c r="G2656" s="217" t="str">
        <f>VLOOKUP(C2656,Hoja2!$D$2:$N$5000,5,FALSE)</f>
        <v>-</v>
      </c>
      <c r="H2656" s="218">
        <f>VLOOKUP(C2656,Hoja2!$D$2:$N$5000,6,FALSE)</f>
        <v>0.21304000000000001</v>
      </c>
      <c r="I2656" s="218">
        <f>VLOOKUP(C2656,Hoja2!$D$2:$N$5000,7,FALSE)</f>
        <v>0.22381100000000001</v>
      </c>
      <c r="J2656" s="218">
        <f>VLOOKUP(C2656,Hoja2!$D$2:$N$5000,8,FALSE)</f>
        <v>0.40195999999999998</v>
      </c>
      <c r="K2656" s="218">
        <f>VLOOKUP(C2656,Hoja2!$D$2:$N$5000,9,FALSE)</f>
        <v>0.40584399999999998</v>
      </c>
      <c r="L2656" s="218">
        <f>VLOOKUP(C2656,Hoja2!$D$2:$N$5000,10,FALSE)</f>
        <v>69.458202</v>
      </c>
      <c r="M2656" s="218">
        <f>VLOOKUP(C2656,Hoja2!$D$2:$N$5000,11,FALSE)</f>
        <v>28.009032000000001</v>
      </c>
    </row>
    <row r="2657" spans="1:13">
      <c r="A2657" s="529"/>
      <c r="B2657" s="529"/>
      <c r="C2657" s="368" t="s">
        <v>2351</v>
      </c>
      <c r="D2657" s="221" t="str">
        <f>VLOOKUP(C2657,Hoja2!$D$2:$N$5000,2,FALSE)</f>
        <v>Alimentos</v>
      </c>
      <c r="E2657" s="215">
        <f>VLOOKUP(C2657,Hoja2!$D$2:$N$5000,3,FALSE)</f>
        <v>3</v>
      </c>
      <c r="F2657" s="217">
        <f>VLOOKUP(C2657,Hoja2!$D$2:$N$5000,4,FALSE)</f>
        <v>42979</v>
      </c>
      <c r="G2657" s="217">
        <f>VLOOKUP(C2657,Hoja2!$D$2:$N$5000,5,FALSE)</f>
        <v>43951</v>
      </c>
      <c r="H2657" s="218">
        <f>VLOOKUP(C2657,Hoja2!$D$2:$N$5000,6,FALSE)</f>
        <v>0.215277</v>
      </c>
      <c r="I2657" s="218">
        <f>VLOOKUP(C2657,Hoja2!$D$2:$N$5000,7,FALSE)</f>
        <v>0.633131</v>
      </c>
      <c r="J2657" s="218">
        <f>VLOOKUP(C2657,Hoja2!$D$2:$N$5000,8,FALSE)</f>
        <v>0.55596000000000001</v>
      </c>
      <c r="K2657" s="218">
        <f>VLOOKUP(C2657,Hoja2!$D$2:$N$5000,9,FALSE)</f>
        <v>0.56450699999999998</v>
      </c>
      <c r="L2657" s="218">
        <f>VLOOKUP(C2657,Hoja2!$D$2:$N$5000,10,FALSE)</f>
        <v>265.341882</v>
      </c>
      <c r="M2657" s="218">
        <f>VLOOKUP(C2657,Hoja2!$D$2:$N$5000,11,FALSE)</f>
        <v>18.053602999999999</v>
      </c>
    </row>
    <row r="2658" spans="1:13">
      <c r="A2658" s="529"/>
      <c r="B2658" s="529"/>
      <c r="C2658" s="368" t="s">
        <v>2553</v>
      </c>
      <c r="D2658" s="221" t="str">
        <f>VLOOKUP(C2658,Hoja2!$D$2:$N$5000,2,FALSE)</f>
        <v>Agroindustria</v>
      </c>
      <c r="E2658" s="215">
        <f>VLOOKUP(C2658,Hoja2!$D$2:$N$5000,3,FALSE)</f>
        <v>3</v>
      </c>
      <c r="F2658" s="217">
        <f>VLOOKUP(C2658,Hoja2!$D$2:$N$5000,4,FALSE)</f>
        <v>43070</v>
      </c>
      <c r="G2658" s="217">
        <f>VLOOKUP(C2658,Hoja2!$D$2:$N$5000,5,FALSE)</f>
        <v>44926</v>
      </c>
      <c r="H2658" s="218">
        <f>VLOOKUP(C2658,Hoja2!$D$2:$N$5000,6,FALSE)</f>
        <v>8.8660000000000003E-2</v>
      </c>
      <c r="I2658" s="218">
        <f>VLOOKUP(C2658,Hoja2!$D$2:$N$5000,7,FALSE)</f>
        <v>0.28417100000000001</v>
      </c>
      <c r="J2658" s="218">
        <f>VLOOKUP(C2658,Hoja2!$D$2:$N$5000,8,FALSE)</f>
        <v>0.20427999999999999</v>
      </c>
      <c r="K2658" s="218">
        <f>VLOOKUP(C2658,Hoja2!$D$2:$N$5000,9,FALSE)</f>
        <v>7.6422000000000004E-2</v>
      </c>
      <c r="L2658" s="218">
        <f>VLOOKUP(C2658,Hoja2!$D$2:$N$5000,10,FALSE)</f>
        <v>44.639918999999999</v>
      </c>
      <c r="M2658" s="218">
        <f>VLOOKUP(C2658,Hoja2!$D$2:$N$5000,11,FALSE)</f>
        <v>18.923309</v>
      </c>
    </row>
    <row r="2659" spans="1:13">
      <c r="A2659" s="529"/>
      <c r="B2659" s="529"/>
      <c r="C2659" s="368" t="s">
        <v>3414</v>
      </c>
      <c r="D2659" s="221" t="str">
        <f>VLOOKUP(C2659,Hoja2!$D$2:$N$5000,2,FALSE)</f>
        <v>Pesquería</v>
      </c>
      <c r="E2659" s="215">
        <f>VLOOKUP(C2659,Hoja2!$D$2:$N$5000,3,FALSE)</f>
        <v>3</v>
      </c>
      <c r="F2659" s="217">
        <f>VLOOKUP(C2659,Hoja2!$D$2:$N$5000,4,FALSE)</f>
        <v>43435</v>
      </c>
      <c r="G2659" s="217">
        <f>VLOOKUP(C2659,Hoja2!$D$2:$N$5000,5,FALSE)</f>
        <v>44196</v>
      </c>
      <c r="H2659" s="218">
        <f>VLOOKUP(C2659,Hoja2!$D$2:$N$5000,6,FALSE)</f>
        <v>0.225324</v>
      </c>
      <c r="I2659" s="218">
        <f>VLOOKUP(C2659,Hoja2!$D$2:$N$5000,7,FALSE)</f>
        <v>0.26574500000000001</v>
      </c>
      <c r="J2659" s="218">
        <f>VLOOKUP(C2659,Hoja2!$D$2:$N$5000,8,FALSE)</f>
        <v>0.12</v>
      </c>
      <c r="K2659" s="218">
        <f>VLOOKUP(C2659,Hoja2!$D$2:$N$5000,9,FALSE)</f>
        <v>7.5702000000000005E-2</v>
      </c>
      <c r="L2659" s="218">
        <f>VLOOKUP(C2659,Hoja2!$D$2:$N$5000,10,FALSE)</f>
        <v>24.624061000000001</v>
      </c>
      <c r="M2659" s="218">
        <f>VLOOKUP(C2659,Hoja2!$D$2:$N$5000,11,FALSE)</f>
        <v>21.191417999999999</v>
      </c>
    </row>
    <row r="2660" spans="1:13">
      <c r="A2660" s="529"/>
      <c r="B2660" s="529"/>
      <c r="C2660" s="368" t="s">
        <v>1935</v>
      </c>
      <c r="D2660" s="221" t="str">
        <f>VLOOKUP(C2660,Hoja2!$D$2:$N$5000,2,FALSE)</f>
        <v>Comercio</v>
      </c>
      <c r="E2660" s="215">
        <f>VLOOKUP(C2660,Hoja2!$D$2:$N$5000,3,FALSE)</f>
        <v>3</v>
      </c>
      <c r="F2660" s="217">
        <f>VLOOKUP(C2660,Hoja2!$D$2:$N$5000,4,FALSE)</f>
        <v>42826</v>
      </c>
      <c r="G2660" s="217">
        <f>VLOOKUP(C2660,Hoja2!$D$2:$N$5000,5,FALSE)</f>
        <v>44561</v>
      </c>
      <c r="H2660" s="218">
        <f>VLOOKUP(C2660,Hoja2!$D$2:$N$5000,6,FALSE)</f>
        <v>6.8900000000000003E-3</v>
      </c>
      <c r="I2660" s="218">
        <f>VLOOKUP(C2660,Hoja2!$D$2:$N$5000,7,FALSE)</f>
        <v>0.347831</v>
      </c>
      <c r="J2660" s="218">
        <f>VLOOKUP(C2660,Hoja2!$D$2:$N$5000,8,FALSE)</f>
        <v>0.16320000000000001</v>
      </c>
      <c r="K2660" s="218">
        <f>VLOOKUP(C2660,Hoja2!$D$2:$N$5000,9,FALSE)</f>
        <v>7.3600000000000002E-3</v>
      </c>
      <c r="L2660" s="218">
        <f>VLOOKUP(C2660,Hoja2!$D$2:$N$5000,10,FALSE)</f>
        <v>43.832614999999997</v>
      </c>
      <c r="M2660" s="218">
        <f>VLOOKUP(C2660,Hoja2!$D$2:$N$5000,11,FALSE)</f>
        <v>15.393155999999999</v>
      </c>
    </row>
    <row r="2661" spans="1:13">
      <c r="A2661" s="529"/>
      <c r="B2661" s="529"/>
      <c r="C2661" s="368" t="s">
        <v>1325</v>
      </c>
      <c r="D2661" s="221" t="str">
        <f>VLOOKUP(C2661,Hoja2!$D$2:$N$5000,2,FALSE)</f>
        <v>Agroindustria</v>
      </c>
      <c r="E2661" s="215">
        <f>VLOOKUP(C2661,Hoja2!$D$2:$N$5000,3,FALSE)</f>
        <v>3</v>
      </c>
      <c r="F2661" s="217">
        <f>VLOOKUP(C2661,Hoja2!$D$2:$N$5000,4,FALSE)</f>
        <v>43221</v>
      </c>
      <c r="G2661" s="217">
        <f>VLOOKUP(C2661,Hoja2!$D$2:$N$5000,5,FALSE)</f>
        <v>44865</v>
      </c>
      <c r="H2661" s="218">
        <f>VLOOKUP(C2661,Hoja2!$D$2:$N$5000,6,FALSE)</f>
        <v>0.187365</v>
      </c>
      <c r="I2661" s="218">
        <f>VLOOKUP(C2661,Hoja2!$D$2:$N$5000,7,FALSE)</f>
        <v>0.62041800000000003</v>
      </c>
      <c r="J2661" s="218">
        <f>VLOOKUP(C2661,Hoja2!$D$2:$N$5000,8,FALSE)</f>
        <v>4.4967199999999998</v>
      </c>
      <c r="K2661" s="218">
        <f>VLOOKUP(C2661,Hoja2!$D$2:$N$5000,9,FALSE)</f>
        <v>3.4275980000000001</v>
      </c>
      <c r="L2661" s="218">
        <f>VLOOKUP(C2661,Hoja2!$D$2:$N$5000,10,FALSE)</f>
        <v>2154.2151370000001</v>
      </c>
      <c r="M2661" s="218">
        <f>VLOOKUP(C2661,Hoja2!$D$2:$N$5000,11,FALSE)</f>
        <v>20.131955000000001</v>
      </c>
    </row>
    <row r="2662" spans="1:13">
      <c r="A2662" s="529"/>
      <c r="B2662" s="529"/>
      <c r="C2662" s="368" t="s">
        <v>2920</v>
      </c>
      <c r="D2662" s="221" t="str">
        <f>VLOOKUP(C2662,Hoja2!$D$2:$N$5000,2,FALSE)</f>
        <v>Agroindustria</v>
      </c>
      <c r="E2662" s="215">
        <f>VLOOKUP(C2662,Hoja2!$D$2:$N$5000,3,FALSE)</f>
        <v>3</v>
      </c>
      <c r="F2662" s="217">
        <f>VLOOKUP(C2662,Hoja2!$D$2:$N$5000,4,FALSE)</f>
        <v>43221</v>
      </c>
      <c r="G2662" s="217">
        <f>VLOOKUP(C2662,Hoja2!$D$2:$N$5000,5,FALSE)</f>
        <v>44865</v>
      </c>
      <c r="H2662" s="218">
        <f>VLOOKUP(C2662,Hoja2!$D$2:$N$5000,6,FALSE)</f>
        <v>0.19115099999999999</v>
      </c>
      <c r="I2662" s="218">
        <f>VLOOKUP(C2662,Hoja2!$D$2:$N$5000,7,FALSE)</f>
        <v>0.66188899999999995</v>
      </c>
      <c r="J2662" s="218">
        <f>VLOOKUP(C2662,Hoja2!$D$2:$N$5000,8,FALSE)</f>
        <v>2.5394000000000001</v>
      </c>
      <c r="K2662" s="218">
        <f>VLOOKUP(C2662,Hoja2!$D$2:$N$5000,9,FALSE)</f>
        <v>2.6695310000000001</v>
      </c>
      <c r="L2662" s="218">
        <f>VLOOKUP(C2662,Hoja2!$D$2:$N$5000,10,FALSE)</f>
        <v>1297.8507689999999</v>
      </c>
      <c r="M2662" s="218">
        <f>VLOOKUP(C2662,Hoja2!$D$2:$N$5000,11,FALSE)</f>
        <v>21.547930000000001</v>
      </c>
    </row>
    <row r="2663" spans="1:13">
      <c r="A2663" s="529"/>
      <c r="B2663" s="529"/>
      <c r="C2663" s="368" t="s">
        <v>5946</v>
      </c>
      <c r="D2663" s="221" t="str">
        <f>VLOOKUP(C2663,Hoja2!$D$2:$N$5000,2,FALSE)</f>
        <v>Alimentos</v>
      </c>
      <c r="E2663" s="215">
        <f>VLOOKUP(C2663,Hoja2!$D$2:$N$5000,3,FALSE)</f>
        <v>3</v>
      </c>
      <c r="F2663" s="217" t="str">
        <f>VLOOKUP(C2663,Hoja2!$D$2:$N$5000,4,FALSE)</f>
        <v>-</v>
      </c>
      <c r="G2663" s="217" t="str">
        <f>VLOOKUP(C2663,Hoja2!$D$2:$N$5000,5,FALSE)</f>
        <v>-</v>
      </c>
      <c r="H2663" s="218">
        <f>VLOOKUP(C2663,Hoja2!$D$2:$N$5000,6,FALSE)</f>
        <v>1.5296000000000001E-2</v>
      </c>
      <c r="I2663" s="218">
        <f>VLOOKUP(C2663,Hoja2!$D$2:$N$5000,7,FALSE)</f>
        <v>0.25484899999999999</v>
      </c>
      <c r="J2663" s="218">
        <f>VLOOKUP(C2663,Hoja2!$D$2:$N$5000,8,FALSE)</f>
        <v>0.37315999999999999</v>
      </c>
      <c r="K2663" s="218">
        <f>VLOOKUP(C2663,Hoja2!$D$2:$N$5000,9,FALSE)</f>
        <v>1.5771E-2</v>
      </c>
      <c r="L2663" s="218">
        <f>VLOOKUP(C2663,Hoja2!$D$2:$N$5000,10,FALSE)</f>
        <v>73.432135000000002</v>
      </c>
      <c r="M2663" s="218">
        <f>VLOOKUP(C2663,Hoja2!$D$2:$N$5000,11,FALSE)</f>
        <v>16.175735</v>
      </c>
    </row>
    <row r="2664" spans="1:13">
      <c r="A2664" s="529"/>
      <c r="B2664" s="529"/>
      <c r="C2664" s="368" t="s">
        <v>2769</v>
      </c>
      <c r="D2664" s="221" t="str">
        <f>VLOOKUP(C2664,Hoja2!$D$2:$N$5000,2,FALSE)</f>
        <v>Agroindustria</v>
      </c>
      <c r="E2664" s="215">
        <f>VLOOKUP(C2664,Hoja2!$D$2:$N$5000,3,FALSE)</f>
        <v>3</v>
      </c>
      <c r="F2664" s="217">
        <f>VLOOKUP(C2664,Hoja2!$D$2:$N$5000,4,FALSE)</f>
        <v>43160</v>
      </c>
      <c r="G2664" s="217">
        <f>VLOOKUP(C2664,Hoja2!$D$2:$N$5000,5,FALSE)</f>
        <v>44926</v>
      </c>
      <c r="H2664" s="218">
        <f>VLOOKUP(C2664,Hoja2!$D$2:$N$5000,6,FALSE)</f>
        <v>6.234E-3</v>
      </c>
      <c r="I2664" s="218">
        <f>VLOOKUP(C2664,Hoja2!$D$2:$N$5000,7,FALSE)</f>
        <v>0.35044900000000001</v>
      </c>
      <c r="J2664" s="218">
        <f>VLOOKUP(C2664,Hoja2!$D$2:$N$5000,8,FALSE)</f>
        <v>0.51132</v>
      </c>
      <c r="K2664" s="218">
        <f>VLOOKUP(C2664,Hoja2!$D$2:$N$5000,9,FALSE)</f>
        <v>1.0514000000000001E-2</v>
      </c>
      <c r="L2664" s="218">
        <f>VLOOKUP(C2664,Hoja2!$D$2:$N$5000,10,FALSE)</f>
        <v>138.366343</v>
      </c>
      <c r="M2664" s="218">
        <f>VLOOKUP(C2664,Hoja2!$D$2:$N$5000,11,FALSE)</f>
        <v>14.392443</v>
      </c>
    </row>
    <row r="2665" spans="1:13">
      <c r="A2665" s="529"/>
      <c r="B2665" s="529"/>
      <c r="C2665" s="368" t="s">
        <v>2771</v>
      </c>
      <c r="D2665" s="221" t="str">
        <f>VLOOKUP(C2665,Hoja2!$D$2:$N$5000,2,FALSE)</f>
        <v>Agroindustria</v>
      </c>
      <c r="E2665" s="215">
        <f>VLOOKUP(C2665,Hoja2!$D$2:$N$5000,3,FALSE)</f>
        <v>3</v>
      </c>
      <c r="F2665" s="217">
        <f>VLOOKUP(C2665,Hoja2!$D$2:$N$5000,4,FALSE)</f>
        <v>43160</v>
      </c>
      <c r="G2665" s="217">
        <f>VLOOKUP(C2665,Hoja2!$D$2:$N$5000,5,FALSE)</f>
        <v>44926</v>
      </c>
      <c r="H2665" s="218">
        <f>VLOOKUP(C2665,Hoja2!$D$2:$N$5000,6,FALSE)</f>
        <v>0.16528799999999999</v>
      </c>
      <c r="I2665" s="218">
        <f>VLOOKUP(C2665,Hoja2!$D$2:$N$5000,7,FALSE)</f>
        <v>0.53285099999999996</v>
      </c>
      <c r="J2665" s="218">
        <f>VLOOKUP(C2665,Hoja2!$D$2:$N$5000,8,FALSE)</f>
        <v>0.91439999999999999</v>
      </c>
      <c r="K2665" s="218">
        <f>VLOOKUP(C2665,Hoja2!$D$2:$N$5000,9,FALSE)</f>
        <v>0.73072999999999999</v>
      </c>
      <c r="L2665" s="218">
        <f>VLOOKUP(C2665,Hoja2!$D$2:$N$5000,10,FALSE)</f>
        <v>376.22838300000001</v>
      </c>
      <c r="M2665" s="218">
        <f>VLOOKUP(C2665,Hoja2!$D$2:$N$5000,11,FALSE)</f>
        <v>18.873343999999999</v>
      </c>
    </row>
    <row r="2666" spans="1:13">
      <c r="A2666" s="529"/>
      <c r="B2666" s="529"/>
      <c r="C2666" s="368" t="s">
        <v>3474</v>
      </c>
      <c r="D2666" s="221" t="str">
        <f>VLOOKUP(C2666,Hoja2!$D$2:$N$5000,2,FALSE)</f>
        <v>Agroindustria</v>
      </c>
      <c r="E2666" s="215">
        <f>VLOOKUP(C2666,Hoja2!$D$2:$N$5000,3,FALSE)</f>
        <v>3</v>
      </c>
      <c r="F2666" s="217">
        <f>VLOOKUP(C2666,Hoja2!$D$2:$N$5000,4,FALSE)</f>
        <v>43466</v>
      </c>
      <c r="G2666" s="217">
        <f>VLOOKUP(C2666,Hoja2!$D$2:$N$5000,5,FALSE)</f>
        <v>43830</v>
      </c>
      <c r="H2666" s="218">
        <f>VLOOKUP(C2666,Hoja2!$D$2:$N$5000,6,FALSE)</f>
        <v>0.183391</v>
      </c>
      <c r="I2666" s="218">
        <f>VLOOKUP(C2666,Hoja2!$D$2:$N$5000,7,FALSE)</f>
        <v>0.68554400000000004</v>
      </c>
      <c r="J2666" s="218">
        <f>VLOOKUP(C2666,Hoja2!$D$2:$N$5000,8,FALSE)</f>
        <v>0.96211999999999998</v>
      </c>
      <c r="K2666" s="218">
        <f>VLOOKUP(C2666,Hoja2!$D$2:$N$5000,9,FALSE)</f>
        <v>0.94837199999999999</v>
      </c>
      <c r="L2666" s="218">
        <f>VLOOKUP(C2666,Hoja2!$D$2:$N$5000,10,FALSE)</f>
        <v>509.29960799999998</v>
      </c>
      <c r="M2666" s="218">
        <f>VLOOKUP(C2666,Hoja2!$D$2:$N$5000,11,FALSE)</f>
        <v>15.86016</v>
      </c>
    </row>
    <row r="2667" spans="1:13">
      <c r="A2667" s="529"/>
      <c r="B2667" s="529"/>
      <c r="C2667" s="368" t="s">
        <v>3476</v>
      </c>
      <c r="D2667" s="221" t="str">
        <f>VLOOKUP(C2667,Hoja2!$D$2:$N$5000,2,FALSE)</f>
        <v>Agroindustria</v>
      </c>
      <c r="E2667" s="215">
        <f>VLOOKUP(C2667,Hoja2!$D$2:$N$5000,3,FALSE)</f>
        <v>3</v>
      </c>
      <c r="F2667" s="217">
        <f>VLOOKUP(C2667,Hoja2!$D$2:$N$5000,4,FALSE)</f>
        <v>43466</v>
      </c>
      <c r="G2667" s="217">
        <f>VLOOKUP(C2667,Hoja2!$D$2:$N$5000,5,FALSE)</f>
        <v>43830</v>
      </c>
      <c r="H2667" s="218">
        <f>VLOOKUP(C2667,Hoja2!$D$2:$N$5000,6,FALSE)</f>
        <v>0.203044</v>
      </c>
      <c r="I2667" s="218">
        <f>VLOOKUP(C2667,Hoja2!$D$2:$N$5000,7,FALSE)</f>
        <v>0.627664</v>
      </c>
      <c r="J2667" s="218">
        <f>VLOOKUP(C2667,Hoja2!$D$2:$N$5000,8,FALSE)</f>
        <v>0.1318</v>
      </c>
      <c r="K2667" s="218">
        <f>VLOOKUP(C2667,Hoja2!$D$2:$N$5000,9,FALSE)</f>
        <v>0.126169</v>
      </c>
      <c r="L2667" s="218">
        <f>VLOOKUP(C2667,Hoja2!$D$2:$N$5000,10,FALSE)</f>
        <v>63.877675000000004</v>
      </c>
      <c r="M2667" s="218">
        <f>VLOOKUP(C2667,Hoja2!$D$2:$N$5000,11,FALSE)</f>
        <v>16.472373000000001</v>
      </c>
    </row>
    <row r="2668" spans="1:13">
      <c r="A2668" s="529"/>
      <c r="B2668" s="529"/>
      <c r="C2668" s="368" t="s">
        <v>2862</v>
      </c>
      <c r="D2668" s="221" t="str">
        <f>VLOOKUP(C2668,Hoja2!$D$2:$N$5000,2,FALSE)</f>
        <v>Pesquería</v>
      </c>
      <c r="E2668" s="215">
        <f>VLOOKUP(C2668,Hoja2!$D$2:$N$5000,3,FALSE)</f>
        <v>3</v>
      </c>
      <c r="F2668" s="217">
        <f>VLOOKUP(C2668,Hoja2!$D$2:$N$5000,4,FALSE)</f>
        <v>43191</v>
      </c>
      <c r="G2668" s="217">
        <f>VLOOKUP(C2668,Hoja2!$D$2:$N$5000,5,FALSE)</f>
        <v>44926</v>
      </c>
      <c r="H2668" s="218">
        <f>VLOOKUP(C2668,Hoja2!$D$2:$N$5000,6,FALSE)</f>
        <v>0.30497800000000003</v>
      </c>
      <c r="I2668" s="218">
        <f>VLOOKUP(C2668,Hoja2!$D$2:$N$5000,7,FALSE)</f>
        <v>0.12819900000000001</v>
      </c>
      <c r="J2668" s="218">
        <f>VLOOKUP(C2668,Hoja2!$D$2:$N$5000,8,FALSE)</f>
        <v>0.29627999999999999</v>
      </c>
      <c r="K2668" s="218">
        <f>VLOOKUP(C2668,Hoja2!$D$2:$N$5000,9,FALSE)</f>
        <v>0.29860100000000001</v>
      </c>
      <c r="L2668" s="218">
        <f>VLOOKUP(C2668,Hoja2!$D$2:$N$5000,10,FALSE)</f>
        <v>29.328641999999999</v>
      </c>
      <c r="M2668" s="218">
        <f>VLOOKUP(C2668,Hoja2!$D$2:$N$5000,11,FALSE)</f>
        <v>39.045079000000001</v>
      </c>
    </row>
    <row r="2669" spans="1:13">
      <c r="A2669" s="529"/>
      <c r="B2669" s="529"/>
      <c r="C2669" s="368" t="s">
        <v>5948</v>
      </c>
      <c r="D2669" s="221" t="str">
        <f>VLOOKUP(C2669,Hoja2!$D$2:$N$5000,2,FALSE)</f>
        <v>Comercio</v>
      </c>
      <c r="E2669" s="215">
        <f>VLOOKUP(C2669,Hoja2!$D$2:$N$5000,3,FALSE)</f>
        <v>3</v>
      </c>
      <c r="F2669" s="217" t="str">
        <f>VLOOKUP(C2669,Hoja2!$D$2:$N$5000,4,FALSE)</f>
        <v>-</v>
      </c>
      <c r="G2669" s="217" t="str">
        <f>VLOOKUP(C2669,Hoja2!$D$2:$N$5000,5,FALSE)</f>
        <v>-</v>
      </c>
      <c r="H2669" s="218">
        <f>VLOOKUP(C2669,Hoja2!$D$2:$N$5000,6,FALSE)</f>
        <v>0.22253000000000001</v>
      </c>
      <c r="I2669" s="218">
        <f>VLOOKUP(C2669,Hoja2!$D$2:$N$5000,7,FALSE)</f>
        <v>0.60503399999999996</v>
      </c>
      <c r="J2669" s="218">
        <f>VLOOKUP(C2669,Hoja2!$D$2:$N$5000,8,FALSE)</f>
        <v>0.53371999999999997</v>
      </c>
      <c r="K2669" s="218">
        <f>VLOOKUP(C2669,Hoja2!$D$2:$N$5000,9,FALSE)</f>
        <v>0.55829899999999999</v>
      </c>
      <c r="L2669" s="218">
        <f>VLOOKUP(C2669,Hoja2!$D$2:$N$5000,10,FALSE)</f>
        <v>249.33860000000001</v>
      </c>
      <c r="M2669" s="218">
        <f>VLOOKUP(C2669,Hoja2!$D$2:$N$5000,11,FALSE)</f>
        <v>20.876125999999999</v>
      </c>
    </row>
    <row r="2670" spans="1:13">
      <c r="A2670" s="529"/>
      <c r="B2670" s="529"/>
      <c r="C2670" s="368" t="s">
        <v>6734</v>
      </c>
      <c r="D2670" s="221" t="str">
        <f>VLOOKUP(C2670,Hoja2!$D$2:$N$5000,2,FALSE)</f>
        <v>Agroindustria</v>
      </c>
      <c r="E2670" s="215">
        <f>VLOOKUP(C2670,Hoja2!$D$2:$N$5000,3,FALSE)</f>
        <v>3</v>
      </c>
      <c r="F2670" s="217" t="str">
        <f>VLOOKUP(C2670,Hoja2!$D$2:$N$5000,4,FALSE)</f>
        <v>-</v>
      </c>
      <c r="G2670" s="217" t="str">
        <f>VLOOKUP(C2670,Hoja2!$D$2:$N$5000,5,FALSE)</f>
        <v>-</v>
      </c>
      <c r="H2670" s="218">
        <f>VLOOKUP(C2670,Hoja2!$D$2:$N$5000,6,FALSE)</f>
        <v>0.11839</v>
      </c>
      <c r="I2670" s="218">
        <f>VLOOKUP(C2670,Hoja2!$D$2:$N$5000,7,FALSE)</f>
        <v>0.419962</v>
      </c>
      <c r="J2670" s="218">
        <f>VLOOKUP(C2670,Hoja2!$D$2:$N$5000,8,FALSE)</f>
        <v>0.37847999999999998</v>
      </c>
      <c r="K2670" s="218">
        <f>VLOOKUP(C2670,Hoja2!$D$2:$N$5000,9,FALSE)</f>
        <v>0.18820200000000001</v>
      </c>
      <c r="L2670" s="218">
        <f>VLOOKUP(C2670,Hoja2!$D$2:$N$5000,10,FALSE)</f>
        <v>122.73422600000001</v>
      </c>
      <c r="M2670" s="218">
        <f>VLOOKUP(C2670,Hoja2!$D$2:$N$5000,11,FALSE)</f>
        <v>16.401719</v>
      </c>
    </row>
    <row r="2671" spans="1:13">
      <c r="A2671" s="529"/>
      <c r="B2671" s="529"/>
      <c r="C2671" s="368" t="s">
        <v>6218</v>
      </c>
      <c r="D2671" s="221" t="str">
        <f>VLOOKUP(C2671,Hoja2!$D$2:$N$5000,2,FALSE)</f>
        <v>Agroindustria</v>
      </c>
      <c r="E2671" s="215">
        <f>VLOOKUP(C2671,Hoja2!$D$2:$N$5000,3,FALSE)</f>
        <v>3</v>
      </c>
      <c r="F2671" s="217" t="str">
        <f>VLOOKUP(C2671,Hoja2!$D$2:$N$5000,4,FALSE)</f>
        <v>-</v>
      </c>
      <c r="G2671" s="217" t="str">
        <f>VLOOKUP(C2671,Hoja2!$D$2:$N$5000,5,FALSE)</f>
        <v>-</v>
      </c>
      <c r="H2671" s="218">
        <f>VLOOKUP(C2671,Hoja2!$D$2:$N$5000,6,FALSE)</f>
        <v>0.19466600000000001</v>
      </c>
      <c r="I2671" s="218">
        <f>VLOOKUP(C2671,Hoja2!$D$2:$N$5000,7,FALSE)</f>
        <v>0.45997900000000003</v>
      </c>
      <c r="J2671" s="218">
        <f>VLOOKUP(C2671,Hoja2!$D$2:$N$5000,8,FALSE)</f>
        <v>0.24732000000000001</v>
      </c>
      <c r="K2671" s="218">
        <f>VLOOKUP(C2671,Hoja2!$D$2:$N$5000,9,FALSE)</f>
        <v>0.21659100000000001</v>
      </c>
      <c r="L2671" s="218">
        <f>VLOOKUP(C2671,Hoja2!$D$2:$N$5000,10,FALSE)</f>
        <v>87.842702000000003</v>
      </c>
      <c r="M2671" s="218">
        <f>VLOOKUP(C2671,Hoja2!$D$2:$N$5000,11,FALSE)</f>
        <v>18.965395000000001</v>
      </c>
    </row>
    <row r="2672" spans="1:13">
      <c r="A2672" s="529"/>
      <c r="B2672" s="529"/>
      <c r="C2672" s="368" t="s">
        <v>2551</v>
      </c>
      <c r="D2672" s="221" t="str">
        <f>VLOOKUP(C2672,Hoja2!$D$2:$N$5000,2,FALSE)</f>
        <v>Agroindustria</v>
      </c>
      <c r="E2672" s="215">
        <f>VLOOKUP(C2672,Hoja2!$D$2:$N$5000,3,FALSE)</f>
        <v>3</v>
      </c>
      <c r="F2672" s="217">
        <f>VLOOKUP(C2672,Hoja2!$D$2:$N$5000,4,FALSE)</f>
        <v>43070</v>
      </c>
      <c r="G2672" s="217">
        <f>VLOOKUP(C2672,Hoja2!$D$2:$N$5000,5,FALSE)</f>
        <v>44926</v>
      </c>
      <c r="H2672" s="218">
        <f>VLOOKUP(C2672,Hoja2!$D$2:$N$5000,6,FALSE)</f>
        <v>0.1046</v>
      </c>
      <c r="I2672" s="218">
        <f>VLOOKUP(C2672,Hoja2!$D$2:$N$5000,7,FALSE)</f>
        <v>0.231572</v>
      </c>
      <c r="J2672" s="218">
        <f>VLOOKUP(C2672,Hoja2!$D$2:$N$5000,8,FALSE)</f>
        <v>0.25480000000000003</v>
      </c>
      <c r="K2672" s="218">
        <f>VLOOKUP(C2672,Hoja2!$D$2:$N$5000,9,FALSE)</f>
        <v>0.266953</v>
      </c>
      <c r="L2672" s="218">
        <f>VLOOKUP(C2672,Hoja2!$D$2:$N$5000,10,FALSE)</f>
        <v>45.372720999999999</v>
      </c>
      <c r="M2672" s="218">
        <f>VLOOKUP(C2672,Hoja2!$D$2:$N$5000,11,FALSE)</f>
        <v>28.897583999999998</v>
      </c>
    </row>
    <row r="2673" spans="1:13">
      <c r="A2673" s="529"/>
      <c r="B2673" s="529"/>
      <c r="C2673" s="368" t="s">
        <v>2464</v>
      </c>
      <c r="D2673" s="221" t="str">
        <f>VLOOKUP(C2673,Hoja2!$D$2:$N$5000,2,FALSE)</f>
        <v>Agroindustria</v>
      </c>
      <c r="E2673" s="215">
        <f>VLOOKUP(C2673,Hoja2!$D$2:$N$5000,3,FALSE)</f>
        <v>3</v>
      </c>
      <c r="F2673" s="217">
        <f>VLOOKUP(C2673,Hoja2!$D$2:$N$5000,4,FALSE)</f>
        <v>43040</v>
      </c>
      <c r="G2673" s="217">
        <f>VLOOKUP(C2673,Hoja2!$D$2:$N$5000,5,FALSE)</f>
        <v>44926</v>
      </c>
      <c r="H2673" s="218">
        <f>VLOOKUP(C2673,Hoja2!$D$2:$N$5000,6,FALSE)</f>
        <v>4.7739999999999998E-2</v>
      </c>
      <c r="I2673" s="218">
        <f>VLOOKUP(C2673,Hoja2!$D$2:$N$5000,7,FALSE)</f>
        <v>0.40962900000000002</v>
      </c>
      <c r="J2673" s="218">
        <f>VLOOKUP(C2673,Hoja2!$D$2:$N$5000,8,FALSE)</f>
        <v>0.31707999999999997</v>
      </c>
      <c r="K2673" s="218">
        <f>VLOOKUP(C2673,Hoja2!$D$2:$N$5000,9,FALSE)</f>
        <v>0.274281</v>
      </c>
      <c r="L2673" s="218">
        <f>VLOOKUP(C2673,Hoja2!$D$2:$N$5000,10,FALSE)</f>
        <v>99.879107000000005</v>
      </c>
      <c r="M2673" s="218">
        <f>VLOOKUP(C2673,Hoja2!$D$2:$N$5000,11,FALSE)</f>
        <v>19.175996000000001</v>
      </c>
    </row>
    <row r="2674" spans="1:13">
      <c r="A2674" s="529"/>
      <c r="B2674" s="529"/>
      <c r="C2674" s="368" t="s">
        <v>2858</v>
      </c>
      <c r="D2674" s="221" t="str">
        <f>VLOOKUP(C2674,Hoja2!$D$2:$N$5000,2,FALSE)</f>
        <v>Alimentos</v>
      </c>
      <c r="E2674" s="215">
        <f>VLOOKUP(C2674,Hoja2!$D$2:$N$5000,3,FALSE)</f>
        <v>3</v>
      </c>
      <c r="F2674" s="217">
        <f>VLOOKUP(C2674,Hoja2!$D$2:$N$5000,4,FALSE)</f>
        <v>43191</v>
      </c>
      <c r="G2674" s="217">
        <f>VLOOKUP(C2674,Hoja2!$D$2:$N$5000,5,FALSE)</f>
        <v>44926</v>
      </c>
      <c r="H2674" s="218">
        <f>VLOOKUP(C2674,Hoja2!$D$2:$N$5000,6,FALSE)</f>
        <v>0.17477000000000001</v>
      </c>
      <c r="I2674" s="218">
        <f>VLOOKUP(C2674,Hoja2!$D$2:$N$5000,7,FALSE)</f>
        <v>0.38458199999999998</v>
      </c>
      <c r="J2674" s="218">
        <f>VLOOKUP(C2674,Hoja2!$D$2:$N$5000,8,FALSE)</f>
        <v>0.23891999999999999</v>
      </c>
      <c r="K2674" s="218">
        <f>VLOOKUP(C2674,Hoja2!$D$2:$N$5000,9,FALSE)</f>
        <v>0.21133299999999999</v>
      </c>
      <c r="L2674" s="218">
        <f>VLOOKUP(C2674,Hoja2!$D$2:$N$5000,10,FALSE)</f>
        <v>70.950632999999996</v>
      </c>
      <c r="M2674" s="218">
        <f>VLOOKUP(C2674,Hoja2!$D$2:$N$5000,11,FALSE)</f>
        <v>21.301599</v>
      </c>
    </row>
    <row r="2675" spans="1:13">
      <c r="A2675" s="529"/>
      <c r="B2675" s="529"/>
      <c r="C2675" s="368" t="s">
        <v>2539</v>
      </c>
      <c r="D2675" s="221" t="str">
        <f>VLOOKUP(C2675,Hoja2!$D$2:$N$5000,2,FALSE)</f>
        <v>Alimentos</v>
      </c>
      <c r="E2675" s="215">
        <f>VLOOKUP(C2675,Hoja2!$D$2:$N$5000,3,FALSE)</f>
        <v>3</v>
      </c>
      <c r="F2675" s="217">
        <f>VLOOKUP(C2675,Hoja2!$D$2:$N$5000,4,FALSE)</f>
        <v>43070</v>
      </c>
      <c r="G2675" s="217">
        <f>VLOOKUP(C2675,Hoja2!$D$2:$N$5000,5,FALSE)</f>
        <v>44926</v>
      </c>
      <c r="H2675" s="218">
        <f>VLOOKUP(C2675,Hoja2!$D$2:$N$5000,6,FALSE)</f>
        <v>5.4845999999999999E-2</v>
      </c>
      <c r="I2675" s="218">
        <f>VLOOKUP(C2675,Hoja2!$D$2:$N$5000,7,FALSE)</f>
        <v>0.314801</v>
      </c>
      <c r="J2675" s="218">
        <f>VLOOKUP(C2675,Hoja2!$D$2:$N$5000,8,FALSE)</f>
        <v>0.21884000000000001</v>
      </c>
      <c r="K2675" s="218">
        <f>VLOOKUP(C2675,Hoja2!$D$2:$N$5000,9,FALSE)</f>
        <v>0.21251500000000001</v>
      </c>
      <c r="L2675" s="218">
        <f>VLOOKUP(C2675,Hoja2!$D$2:$N$5000,10,FALSE)</f>
        <v>52.974634000000002</v>
      </c>
      <c r="M2675" s="218">
        <f>VLOOKUP(C2675,Hoja2!$D$2:$N$5000,11,FALSE)</f>
        <v>24.421824000000001</v>
      </c>
    </row>
    <row r="2676" spans="1:13">
      <c r="A2676" s="529"/>
      <c r="B2676" s="529"/>
      <c r="C2676" s="368" t="s">
        <v>2458</v>
      </c>
      <c r="D2676" s="221" t="str">
        <f>VLOOKUP(C2676,Hoja2!$D$2:$N$5000,2,FALSE)</f>
        <v>Alimentos</v>
      </c>
      <c r="E2676" s="215">
        <f>VLOOKUP(C2676,Hoja2!$D$2:$N$5000,3,FALSE)</f>
        <v>3</v>
      </c>
      <c r="F2676" s="217">
        <f>VLOOKUP(C2676,Hoja2!$D$2:$N$5000,4,FALSE)</f>
        <v>43040</v>
      </c>
      <c r="G2676" s="217">
        <f>VLOOKUP(C2676,Hoja2!$D$2:$N$5000,5,FALSE)</f>
        <v>44165</v>
      </c>
      <c r="H2676" s="218">
        <f>VLOOKUP(C2676,Hoja2!$D$2:$N$5000,6,FALSE)</f>
        <v>3.7425E-2</v>
      </c>
      <c r="I2676" s="218">
        <f>VLOOKUP(C2676,Hoja2!$D$2:$N$5000,7,FALSE)</f>
        <v>0.31911499999999998</v>
      </c>
      <c r="J2676" s="218">
        <f>VLOOKUP(C2676,Hoja2!$D$2:$N$5000,8,FALSE)</f>
        <v>0.39388000000000001</v>
      </c>
      <c r="K2676" s="218">
        <f>VLOOKUP(C2676,Hoja2!$D$2:$N$5000,9,FALSE)</f>
        <v>0.110398</v>
      </c>
      <c r="L2676" s="218">
        <f>VLOOKUP(C2676,Hoja2!$D$2:$N$5000,10,FALSE)</f>
        <v>97.055706999999998</v>
      </c>
      <c r="M2676" s="218">
        <f>VLOOKUP(C2676,Hoja2!$D$2:$N$5000,11,FALSE)</f>
        <v>15.681066</v>
      </c>
    </row>
    <row r="2677" spans="1:13">
      <c r="A2677" s="529"/>
      <c r="B2677" s="529"/>
      <c r="C2677" s="368" t="s">
        <v>5942</v>
      </c>
      <c r="D2677" s="221" t="str">
        <f>VLOOKUP(C2677,Hoja2!$D$2:$N$5000,2,FALSE)</f>
        <v>Alimentos</v>
      </c>
      <c r="E2677" s="215">
        <f>VLOOKUP(C2677,Hoja2!$D$2:$N$5000,3,FALSE)</f>
        <v>3</v>
      </c>
      <c r="F2677" s="217" t="str">
        <f>VLOOKUP(C2677,Hoja2!$D$2:$N$5000,4,FALSE)</f>
        <v>-</v>
      </c>
      <c r="G2677" s="217" t="str">
        <f>VLOOKUP(C2677,Hoja2!$D$2:$N$5000,5,FALSE)</f>
        <v>-</v>
      </c>
      <c r="H2677" s="218">
        <f>VLOOKUP(C2677,Hoja2!$D$2:$N$5000,6,FALSE)</f>
        <v>1.8627999999999999E-2</v>
      </c>
      <c r="I2677" s="218">
        <f>VLOOKUP(C2677,Hoja2!$D$2:$N$5000,7,FALSE)</f>
        <v>0.194469</v>
      </c>
      <c r="J2677" s="218">
        <f>VLOOKUP(C2677,Hoja2!$D$2:$N$5000,8,FALSE)</f>
        <v>0.23708000000000001</v>
      </c>
      <c r="K2677" s="218">
        <f>VLOOKUP(C2677,Hoja2!$D$2:$N$5000,9,FALSE)</f>
        <v>9.4629999999999992E-3</v>
      </c>
      <c r="L2677" s="218">
        <f>VLOOKUP(C2677,Hoja2!$D$2:$N$5000,10,FALSE)</f>
        <v>35.600377000000002</v>
      </c>
      <c r="M2677" s="218">
        <f>VLOOKUP(C2677,Hoja2!$D$2:$N$5000,11,FALSE)</f>
        <v>16.177606000000001</v>
      </c>
    </row>
    <row r="2678" spans="1:13">
      <c r="A2678" s="529"/>
      <c r="B2678" s="529"/>
      <c r="C2678" s="368" t="s">
        <v>2545</v>
      </c>
      <c r="D2678" s="221" t="str">
        <f>VLOOKUP(C2678,Hoja2!$D$2:$N$5000,2,FALSE)</f>
        <v>Alimentos</v>
      </c>
      <c r="E2678" s="215">
        <f>VLOOKUP(C2678,Hoja2!$D$2:$N$5000,3,FALSE)</f>
        <v>3</v>
      </c>
      <c r="F2678" s="217">
        <f>VLOOKUP(C2678,Hoja2!$D$2:$N$5000,4,FALSE)</f>
        <v>43070</v>
      </c>
      <c r="G2678" s="217">
        <f>VLOOKUP(C2678,Hoja2!$D$2:$N$5000,5,FALSE)</f>
        <v>44196</v>
      </c>
      <c r="H2678" s="218">
        <f>VLOOKUP(C2678,Hoja2!$D$2:$N$5000,6,FALSE)</f>
        <v>9.5139999999999999E-3</v>
      </c>
      <c r="I2678" s="218">
        <f>VLOOKUP(C2678,Hoja2!$D$2:$N$5000,7,FALSE)</f>
        <v>0.42771100000000001</v>
      </c>
      <c r="J2678" s="218">
        <f>VLOOKUP(C2678,Hoja2!$D$2:$N$5000,8,FALSE)</f>
        <v>0.21176</v>
      </c>
      <c r="K2678" s="218">
        <f>VLOOKUP(C2678,Hoja2!$D$2:$N$5000,9,FALSE)</f>
        <v>5.2339999999999999E-3</v>
      </c>
      <c r="L2678" s="218">
        <f>VLOOKUP(C2678,Hoja2!$D$2:$N$5000,10,FALSE)</f>
        <v>69.648196999999996</v>
      </c>
      <c r="M2678" s="218">
        <f>VLOOKUP(C2678,Hoja2!$D$2:$N$5000,11,FALSE)</f>
        <v>13.059680999999999</v>
      </c>
    </row>
    <row r="2679" spans="1:13">
      <c r="A2679" s="529"/>
      <c r="B2679" s="529"/>
      <c r="C2679" s="368" t="s">
        <v>2555</v>
      </c>
      <c r="D2679" s="221" t="str">
        <f>VLOOKUP(C2679,Hoja2!$D$2:$N$5000,2,FALSE)</f>
        <v>Alimentos</v>
      </c>
      <c r="E2679" s="215">
        <f>VLOOKUP(C2679,Hoja2!$D$2:$N$5000,3,FALSE)</f>
        <v>3</v>
      </c>
      <c r="F2679" s="217">
        <f>VLOOKUP(C2679,Hoja2!$D$2:$N$5000,4,FALSE)</f>
        <v>43070</v>
      </c>
      <c r="G2679" s="217">
        <f>VLOOKUP(C2679,Hoja2!$D$2:$N$5000,5,FALSE)</f>
        <v>44926</v>
      </c>
      <c r="H2679" s="218">
        <f>VLOOKUP(C2679,Hoja2!$D$2:$N$5000,6,FALSE)</f>
        <v>0.22184999999999999</v>
      </c>
      <c r="I2679" s="218">
        <f>VLOOKUP(C2679,Hoja2!$D$2:$N$5000,7,FALSE)</f>
        <v>0.38841199999999998</v>
      </c>
      <c r="J2679" s="218">
        <f>VLOOKUP(C2679,Hoja2!$D$2:$N$5000,8,FALSE)</f>
        <v>0.42343999999999998</v>
      </c>
      <c r="K2679" s="218">
        <f>VLOOKUP(C2679,Hoja2!$D$2:$N$5000,9,FALSE)</f>
        <v>0.41351500000000002</v>
      </c>
      <c r="L2679" s="218">
        <f>VLOOKUP(C2679,Hoja2!$D$2:$N$5000,10,FALSE)</f>
        <v>126.47391399999999</v>
      </c>
      <c r="M2679" s="218">
        <f>VLOOKUP(C2679,Hoja2!$D$2:$N$5000,11,FALSE)</f>
        <v>22.647535999999999</v>
      </c>
    </row>
    <row r="2680" spans="1:13">
      <c r="A2680" s="529"/>
      <c r="B2680" s="529"/>
      <c r="C2680" s="368" t="s">
        <v>2557</v>
      </c>
      <c r="D2680" s="221" t="str">
        <f>VLOOKUP(C2680,Hoja2!$D$2:$N$5000,2,FALSE)</f>
        <v>Agroindustria</v>
      </c>
      <c r="E2680" s="215">
        <f>VLOOKUP(C2680,Hoja2!$D$2:$N$5000,3,FALSE)</f>
        <v>3</v>
      </c>
      <c r="F2680" s="217">
        <f>VLOOKUP(C2680,Hoja2!$D$2:$N$5000,4,FALSE)</f>
        <v>43070</v>
      </c>
      <c r="G2680" s="217">
        <f>VLOOKUP(C2680,Hoja2!$D$2:$N$5000,5,FALSE)</f>
        <v>44926</v>
      </c>
      <c r="H2680" s="218">
        <f>VLOOKUP(C2680,Hoja2!$D$2:$N$5000,6,FALSE)</f>
        <v>0.114858</v>
      </c>
      <c r="I2680" s="218">
        <f>VLOOKUP(C2680,Hoja2!$D$2:$N$5000,7,FALSE)</f>
        <v>0.224934</v>
      </c>
      <c r="J2680" s="218">
        <f>VLOOKUP(C2680,Hoja2!$D$2:$N$5000,8,FALSE)</f>
        <v>0.26344000000000001</v>
      </c>
      <c r="K2680" s="218">
        <f>VLOOKUP(C2680,Hoja2!$D$2:$N$5000,9,FALSE)</f>
        <v>0.27532800000000002</v>
      </c>
      <c r="L2680" s="218">
        <f>VLOOKUP(C2680,Hoja2!$D$2:$N$5000,10,FALSE)</f>
        <v>45.563932000000001</v>
      </c>
      <c r="M2680" s="218">
        <f>VLOOKUP(C2680,Hoja2!$D$2:$N$5000,11,FALSE)</f>
        <v>29.278033000000001</v>
      </c>
    </row>
    <row r="2681" spans="1:13">
      <c r="A2681" s="529"/>
      <c r="B2681" s="529"/>
      <c r="C2681" s="368" t="s">
        <v>5804</v>
      </c>
      <c r="D2681" s="221" t="str">
        <f>VLOOKUP(C2681,Hoja2!$D$2:$N$5000,2,FALSE)</f>
        <v>Transporte</v>
      </c>
      <c r="E2681" s="215">
        <f>VLOOKUP(C2681,Hoja2!$D$2:$N$5000,3,FALSE)</f>
        <v>3</v>
      </c>
      <c r="F2681" s="217" t="str">
        <f>VLOOKUP(C2681,Hoja2!$D$2:$N$5000,4,FALSE)</f>
        <v>-</v>
      </c>
      <c r="G2681" s="217" t="str">
        <f>VLOOKUP(C2681,Hoja2!$D$2:$N$5000,5,FALSE)</f>
        <v>-</v>
      </c>
      <c r="H2681" s="218">
        <f>VLOOKUP(C2681,Hoja2!$D$2:$N$5000,6,FALSE)</f>
        <v>0.19409299999999999</v>
      </c>
      <c r="I2681" s="218">
        <f>VLOOKUP(C2681,Hoja2!$D$2:$N$5000,7,FALSE)</f>
        <v>0.63376200000000005</v>
      </c>
      <c r="J2681" s="218">
        <f>VLOOKUP(C2681,Hoja2!$D$2:$N$5000,8,FALSE)</f>
        <v>0.24656</v>
      </c>
      <c r="K2681" s="218">
        <f>VLOOKUP(C2681,Hoja2!$D$2:$N$5000,9,FALSE)</f>
        <v>0.244979</v>
      </c>
      <c r="L2681" s="218">
        <f>VLOOKUP(C2681,Hoja2!$D$2:$N$5000,10,FALSE)</f>
        <v>120.65748600000001</v>
      </c>
      <c r="M2681" s="218">
        <f>VLOOKUP(C2681,Hoja2!$D$2:$N$5000,11,FALSE)</f>
        <v>19.954910999999999</v>
      </c>
    </row>
    <row r="2682" spans="1:13">
      <c r="A2682" s="529"/>
      <c r="B2682" s="529"/>
      <c r="C2682" s="368" t="s">
        <v>5806</v>
      </c>
      <c r="D2682" s="221" t="str">
        <f>VLOOKUP(C2682,Hoja2!$D$2:$N$5000,2,FALSE)</f>
        <v>Transporte</v>
      </c>
      <c r="E2682" s="215">
        <f>VLOOKUP(C2682,Hoja2!$D$2:$N$5000,3,FALSE)</f>
        <v>3</v>
      </c>
      <c r="F2682" s="217" t="str">
        <f>VLOOKUP(C2682,Hoja2!$D$2:$N$5000,4,FALSE)</f>
        <v>-</v>
      </c>
      <c r="G2682" s="217" t="str">
        <f>VLOOKUP(C2682,Hoja2!$D$2:$N$5000,5,FALSE)</f>
        <v>-</v>
      </c>
      <c r="H2682" s="218">
        <f>VLOOKUP(C2682,Hoja2!$D$2:$N$5000,6,FALSE)</f>
        <v>3.8934000000000003E-2</v>
      </c>
      <c r="I2682" s="218">
        <f>VLOOKUP(C2682,Hoja2!$D$2:$N$5000,7,FALSE)</f>
        <v>0.52845600000000004</v>
      </c>
      <c r="J2682" s="218">
        <f>VLOOKUP(C2682,Hoja2!$D$2:$N$5000,8,FALSE)</f>
        <v>0.27379999999999999</v>
      </c>
      <c r="K2682" s="218">
        <f>VLOOKUP(C2682,Hoja2!$D$2:$N$5000,9,FALSE)</f>
        <v>0.10409</v>
      </c>
      <c r="L2682" s="218">
        <f>VLOOKUP(C2682,Hoja2!$D$2:$N$5000,10,FALSE)</f>
        <v>111.725736</v>
      </c>
      <c r="M2682" s="218">
        <f>VLOOKUP(C2682,Hoja2!$D$2:$N$5000,11,FALSE)</f>
        <v>17.316907</v>
      </c>
    </row>
    <row r="2683" spans="1:13">
      <c r="A2683" s="529"/>
      <c r="B2683" s="529"/>
      <c r="C2683" s="368" t="s">
        <v>6549</v>
      </c>
      <c r="D2683" s="221" t="str">
        <f>VLOOKUP(C2683,Hoja2!$D$2:$N$5000,2,FALSE)</f>
        <v>Agroindustria</v>
      </c>
      <c r="E2683" s="215">
        <f>VLOOKUP(C2683,Hoja2!$D$2:$N$5000,3,FALSE)</f>
        <v>3</v>
      </c>
      <c r="F2683" s="217" t="str">
        <f>VLOOKUP(C2683,Hoja2!$D$2:$N$5000,4,FALSE)</f>
        <v>-</v>
      </c>
      <c r="G2683" s="217" t="str">
        <f>VLOOKUP(C2683,Hoja2!$D$2:$N$5000,5,FALSE)</f>
        <v>-</v>
      </c>
      <c r="H2683" s="218">
        <f>VLOOKUP(C2683,Hoja2!$D$2:$N$5000,6,FALSE)</f>
        <v>0.205736</v>
      </c>
      <c r="I2683" s="218">
        <f>VLOOKUP(C2683,Hoja2!$D$2:$N$5000,7,FALSE)</f>
        <v>0.57756300000000005</v>
      </c>
      <c r="J2683" s="218">
        <f>VLOOKUP(C2683,Hoja2!$D$2:$N$5000,8,FALSE)</f>
        <v>0.79179999999999995</v>
      </c>
      <c r="K2683" s="218">
        <f>VLOOKUP(C2683,Hoja2!$D$2:$N$5000,9,FALSE)</f>
        <v>0.74334699999999998</v>
      </c>
      <c r="L2683" s="218">
        <f>VLOOKUP(C2683,Hoja2!$D$2:$N$5000,10,FALSE)</f>
        <v>353.12062200000003</v>
      </c>
      <c r="M2683" s="218">
        <f>VLOOKUP(C2683,Hoja2!$D$2:$N$5000,11,FALSE)</f>
        <v>17.984294999999999</v>
      </c>
    </row>
    <row r="2684" spans="1:13">
      <c r="A2684" s="529"/>
      <c r="B2684" s="529"/>
      <c r="C2684" s="368" t="s">
        <v>6289</v>
      </c>
      <c r="D2684" s="221" t="str">
        <f>VLOOKUP(C2684,Hoja2!$D$2:$N$5000,2,FALSE)</f>
        <v>Alimentos</v>
      </c>
      <c r="E2684" s="215">
        <f>VLOOKUP(C2684,Hoja2!$D$2:$N$5000,3,FALSE)</f>
        <v>3</v>
      </c>
      <c r="F2684" s="217" t="str">
        <f>VLOOKUP(C2684,Hoja2!$D$2:$N$5000,4,FALSE)</f>
        <v>-</v>
      </c>
      <c r="G2684" s="217" t="str">
        <f>VLOOKUP(C2684,Hoja2!$D$2:$N$5000,5,FALSE)</f>
        <v>-</v>
      </c>
      <c r="H2684" s="218">
        <f>VLOOKUP(C2684,Hoja2!$D$2:$N$5000,6,FALSE)</f>
        <v>0.18409400000000001</v>
      </c>
      <c r="I2684" s="218">
        <f>VLOOKUP(C2684,Hoja2!$D$2:$N$5000,7,FALSE)</f>
        <v>0.63883000000000001</v>
      </c>
      <c r="J2684" s="218">
        <f>VLOOKUP(C2684,Hoja2!$D$2:$N$5000,8,FALSE)</f>
        <v>0.45407999999999998</v>
      </c>
      <c r="K2684" s="218">
        <f>VLOOKUP(C2684,Hoja2!$D$2:$N$5000,9,FALSE)</f>
        <v>0.35174899999999998</v>
      </c>
      <c r="L2684" s="218">
        <f>VLOOKUP(C2684,Hoja2!$D$2:$N$5000,10,FALSE)</f>
        <v>223.064199</v>
      </c>
      <c r="M2684" s="218">
        <f>VLOOKUP(C2684,Hoja2!$D$2:$N$5000,11,FALSE)</f>
        <v>15.610358</v>
      </c>
    </row>
    <row r="2685" spans="1:13">
      <c r="A2685" s="529"/>
      <c r="B2685" s="529"/>
      <c r="C2685" s="368" t="s">
        <v>2547</v>
      </c>
      <c r="D2685" s="221" t="str">
        <f>VLOOKUP(C2685,Hoja2!$D$2:$N$5000,2,FALSE)</f>
        <v>Alimentos</v>
      </c>
      <c r="E2685" s="215">
        <f>VLOOKUP(C2685,Hoja2!$D$2:$N$5000,3,FALSE)</f>
        <v>3</v>
      </c>
      <c r="F2685" s="217">
        <f>VLOOKUP(C2685,Hoja2!$D$2:$N$5000,4,FALSE)</f>
        <v>43070</v>
      </c>
      <c r="G2685" s="217">
        <f>VLOOKUP(C2685,Hoja2!$D$2:$N$5000,5,FALSE)</f>
        <v>44926</v>
      </c>
      <c r="H2685" s="218">
        <f>VLOOKUP(C2685,Hoja2!$D$2:$N$5000,6,FALSE)</f>
        <v>0.21260399999999999</v>
      </c>
      <c r="I2685" s="218">
        <f>VLOOKUP(C2685,Hoja2!$D$2:$N$5000,7,FALSE)</f>
        <v>0.45421899999999998</v>
      </c>
      <c r="J2685" s="218">
        <f>VLOOKUP(C2685,Hoja2!$D$2:$N$5000,8,FALSE)</f>
        <v>0.53820000000000001</v>
      </c>
      <c r="K2685" s="218">
        <f>VLOOKUP(C2685,Hoja2!$D$2:$N$5000,9,FALSE)</f>
        <v>0.54673300000000002</v>
      </c>
      <c r="L2685" s="218">
        <f>VLOOKUP(C2685,Hoja2!$D$2:$N$5000,10,FALSE)</f>
        <v>188.761291</v>
      </c>
      <c r="M2685" s="218">
        <f>VLOOKUP(C2685,Hoja2!$D$2:$N$5000,11,FALSE)</f>
        <v>21.394317000000001</v>
      </c>
    </row>
    <row r="2686" spans="1:13">
      <c r="A2686" s="529"/>
      <c r="B2686" s="529"/>
      <c r="C2686" s="368" t="s">
        <v>5944</v>
      </c>
      <c r="D2686" s="221" t="str">
        <f>VLOOKUP(C2686,Hoja2!$D$2:$N$5000,2,FALSE)</f>
        <v>Agroindustria</v>
      </c>
      <c r="E2686" s="215">
        <f>VLOOKUP(C2686,Hoja2!$D$2:$N$5000,3,FALSE)</f>
        <v>3</v>
      </c>
      <c r="F2686" s="217" t="str">
        <f>VLOOKUP(C2686,Hoja2!$D$2:$N$5000,4,FALSE)</f>
        <v>-</v>
      </c>
      <c r="G2686" s="217" t="str">
        <f>VLOOKUP(C2686,Hoja2!$D$2:$N$5000,5,FALSE)</f>
        <v>-</v>
      </c>
      <c r="H2686" s="218">
        <f>VLOOKUP(C2686,Hoja2!$D$2:$N$5000,6,FALSE)</f>
        <v>0.190912</v>
      </c>
      <c r="I2686" s="218">
        <f>VLOOKUP(C2686,Hoja2!$D$2:$N$5000,7,FALSE)</f>
        <v>0.57747400000000004</v>
      </c>
      <c r="J2686" s="218">
        <f>VLOOKUP(C2686,Hoja2!$D$2:$N$5000,8,FALSE)</f>
        <v>0.89271999999999996</v>
      </c>
      <c r="K2686" s="218">
        <f>VLOOKUP(C2686,Hoja2!$D$2:$N$5000,9,FALSE)</f>
        <v>0.72547300000000003</v>
      </c>
      <c r="L2686" s="218">
        <f>VLOOKUP(C2686,Hoja2!$D$2:$N$5000,10,FALSE)</f>
        <v>398.06685099999999</v>
      </c>
      <c r="M2686" s="218">
        <f>VLOOKUP(C2686,Hoja2!$D$2:$N$5000,11,FALSE)</f>
        <v>18.225100999999999</v>
      </c>
    </row>
    <row r="2687" spans="1:13">
      <c r="A2687" s="529"/>
      <c r="B2687" s="529"/>
      <c r="C2687" s="368" t="s">
        <v>2073</v>
      </c>
      <c r="D2687" s="221" t="str">
        <f>VLOOKUP(C2687,Hoja2!$D$2:$N$5000,2,FALSE)</f>
        <v>Bebidas</v>
      </c>
      <c r="E2687" s="215">
        <f>VLOOKUP(C2687,Hoja2!$D$2:$N$5000,3,FALSE)</f>
        <v>3</v>
      </c>
      <c r="F2687" s="217">
        <f>VLOOKUP(C2687,Hoja2!$D$2:$N$5000,4,FALSE)</f>
        <v>42887</v>
      </c>
      <c r="G2687" s="217">
        <f>VLOOKUP(C2687,Hoja2!$D$2:$N$5000,5,FALSE)</f>
        <v>44561</v>
      </c>
      <c r="H2687" s="218">
        <f>VLOOKUP(C2687,Hoja2!$D$2:$N$5000,6,FALSE)</f>
        <v>0.211534</v>
      </c>
      <c r="I2687" s="218">
        <f>VLOOKUP(C2687,Hoja2!$D$2:$N$5000,7,FALSE)</f>
        <v>0.61607900000000004</v>
      </c>
      <c r="J2687" s="218">
        <f>VLOOKUP(C2687,Hoja2!$D$2:$N$5000,8,FALSE)</f>
        <v>0.50836000000000003</v>
      </c>
      <c r="K2687" s="218">
        <f>VLOOKUP(C2687,Hoja2!$D$2:$N$5000,9,FALSE)</f>
        <v>0.49311100000000002</v>
      </c>
      <c r="L2687" s="218">
        <f>VLOOKUP(C2687,Hoja2!$D$2:$N$5000,10,FALSE)</f>
        <v>241.83285900000001</v>
      </c>
      <c r="M2687" s="218">
        <f>VLOOKUP(C2687,Hoja2!$D$2:$N$5000,11,FALSE)</f>
        <v>19.225774999999999</v>
      </c>
    </row>
    <row r="2688" spans="1:13">
      <c r="A2688" s="529"/>
      <c r="B2688" s="529"/>
      <c r="C2688" s="368" t="s">
        <v>2411</v>
      </c>
      <c r="D2688" s="221" t="str">
        <f>VLOOKUP(C2688,Hoja2!$D$2:$N$5000,2,FALSE)</f>
        <v>Alimentos</v>
      </c>
      <c r="E2688" s="215">
        <f>VLOOKUP(C2688,Hoja2!$D$2:$N$5000,3,FALSE)</f>
        <v>3</v>
      </c>
      <c r="F2688" s="217">
        <f>VLOOKUP(C2688,Hoja2!$D$2:$N$5000,4,FALSE)</f>
        <v>43009</v>
      </c>
      <c r="G2688" s="217">
        <f>VLOOKUP(C2688,Hoja2!$D$2:$N$5000,5,FALSE)</f>
        <v>43951</v>
      </c>
      <c r="H2688" s="218">
        <f>VLOOKUP(C2688,Hoja2!$D$2:$N$5000,6,FALSE)</f>
        <v>0.105804</v>
      </c>
      <c r="I2688" s="218">
        <f>VLOOKUP(C2688,Hoja2!$D$2:$N$5000,7,FALSE)</f>
        <v>0.50362399999999996</v>
      </c>
      <c r="J2688" s="218">
        <f>VLOOKUP(C2688,Hoja2!$D$2:$N$5000,8,FALSE)</f>
        <v>0.19855999999999999</v>
      </c>
      <c r="K2688" s="218">
        <f>VLOOKUP(C2688,Hoja2!$D$2:$N$5000,9,FALSE)</f>
        <v>0.19661400000000001</v>
      </c>
      <c r="L2688" s="218">
        <f>VLOOKUP(C2688,Hoja2!$D$2:$N$5000,10,FALSE)</f>
        <v>77.217179000000002</v>
      </c>
      <c r="M2688" s="218">
        <f>VLOOKUP(C2688,Hoja2!$D$2:$N$5000,11,FALSE)</f>
        <v>18.503537999999999</v>
      </c>
    </row>
    <row r="2689" spans="1:13" s="361" customFormat="1">
      <c r="A2689" s="529"/>
      <c r="B2689" s="529"/>
      <c r="C2689" s="368" t="s">
        <v>2860</v>
      </c>
      <c r="D2689" s="369" t="str">
        <f>VLOOKUP(C2689,Hoja2!$D$2:$N$5000,2,FALSE)</f>
        <v>Alimentos</v>
      </c>
      <c r="E2689" s="364">
        <f>VLOOKUP(C2689,Hoja2!$D$2:$N$5000,3,FALSE)</f>
        <v>3</v>
      </c>
      <c r="F2689" s="366">
        <f>VLOOKUP(C2689,Hoja2!$D$2:$N$5000,4,FALSE)</f>
        <v>43191</v>
      </c>
      <c r="G2689" s="366">
        <f>VLOOKUP(C2689,Hoja2!$D$2:$N$5000,5,FALSE)</f>
        <v>44926</v>
      </c>
      <c r="H2689" s="367">
        <f>VLOOKUP(C2689,Hoja2!$D$2:$N$5000,6,FALSE)</f>
        <v>0.12346699999999999</v>
      </c>
      <c r="I2689" s="367">
        <f>VLOOKUP(C2689,Hoja2!$D$2:$N$5000,7,FALSE)</f>
        <v>0.41144900000000001</v>
      </c>
      <c r="J2689" s="367">
        <f>VLOOKUP(C2689,Hoja2!$D$2:$N$5000,8,FALSE)</f>
        <v>0.23988000000000001</v>
      </c>
      <c r="K2689" s="367">
        <f>VLOOKUP(C2689,Hoja2!$D$2:$N$5000,9,FALSE)</f>
        <v>0.108295</v>
      </c>
      <c r="L2689" s="367">
        <f>VLOOKUP(C2689,Hoja2!$D$2:$N$5000,10,FALSE)</f>
        <v>76.211500999999998</v>
      </c>
      <c r="M2689" s="367">
        <f>VLOOKUP(C2689,Hoja2!$D$2:$N$5000,11,FALSE)</f>
        <v>18.178025999999999</v>
      </c>
    </row>
    <row r="2690" spans="1:13" s="361" customFormat="1">
      <c r="A2690" s="529"/>
      <c r="B2690" s="529"/>
      <c r="C2690" s="368" t="s">
        <v>3081</v>
      </c>
      <c r="D2690" s="369" t="str">
        <f>VLOOKUP(C2690,Hoja2!$D$2:$N$5000,2,FALSE)</f>
        <v>Alimentos</v>
      </c>
      <c r="E2690" s="364">
        <f>VLOOKUP(C2690,Hoja2!$D$2:$N$5000,3,FALSE)</f>
        <v>3</v>
      </c>
      <c r="F2690" s="366">
        <f>VLOOKUP(C2690,Hoja2!$D$2:$N$5000,4,FALSE)</f>
        <v>43282</v>
      </c>
      <c r="G2690" s="366">
        <f>VLOOKUP(C2690,Hoja2!$D$2:$N$5000,5,FALSE)</f>
        <v>44742</v>
      </c>
      <c r="H2690" s="367">
        <f>VLOOKUP(C2690,Hoja2!$D$2:$N$5000,6,FALSE)</f>
        <v>9.7008999999999998E-2</v>
      </c>
      <c r="I2690" s="367">
        <f>VLOOKUP(C2690,Hoja2!$D$2:$N$5000,7,FALSE)</f>
        <v>0.45968799999999999</v>
      </c>
      <c r="J2690" s="367">
        <f>VLOOKUP(C2690,Hoja2!$D$2:$N$5000,8,FALSE)</f>
        <v>0.90391999999999995</v>
      </c>
      <c r="K2690" s="367">
        <f>VLOOKUP(C2690,Hoja2!$D$2:$N$5000,9,FALSE)</f>
        <v>0.31226900000000002</v>
      </c>
      <c r="L2690" s="367">
        <f>VLOOKUP(C2690,Hoja2!$D$2:$N$5000,10,FALSE)</f>
        <v>320.849672</v>
      </c>
      <c r="M2690" s="367">
        <f>VLOOKUP(C2690,Hoja2!$D$2:$N$5000,11,FALSE)</f>
        <v>18.056871000000001</v>
      </c>
    </row>
    <row r="2691" spans="1:13" s="361" customFormat="1">
      <c r="A2691" s="529"/>
      <c r="B2691" s="529"/>
      <c r="C2691" s="368" t="s">
        <v>3083</v>
      </c>
      <c r="D2691" s="369" t="str">
        <f>VLOOKUP(C2691,Hoja2!$D$2:$N$5000,2,FALSE)</f>
        <v>Alimentos</v>
      </c>
      <c r="E2691" s="364">
        <f>VLOOKUP(C2691,Hoja2!$D$2:$N$5000,3,FALSE)</f>
        <v>3</v>
      </c>
      <c r="F2691" s="366">
        <f>VLOOKUP(C2691,Hoja2!$D$2:$N$5000,4,FALSE)</f>
        <v>43282</v>
      </c>
      <c r="G2691" s="366">
        <f>VLOOKUP(C2691,Hoja2!$D$2:$N$5000,5,FALSE)</f>
        <v>44742</v>
      </c>
      <c r="H2691" s="367">
        <f>VLOOKUP(C2691,Hoja2!$D$2:$N$5000,6,FALSE)</f>
        <v>0.182558</v>
      </c>
      <c r="I2691" s="367">
        <f>VLOOKUP(C2691,Hoja2!$D$2:$N$5000,7,FALSE)</f>
        <v>0.38098700000000002</v>
      </c>
      <c r="J2691" s="367">
        <f>VLOOKUP(C2691,Hoja2!$D$2:$N$5000,8,FALSE)</f>
        <v>0.39923999999999998</v>
      </c>
      <c r="K2691" s="367">
        <f>VLOOKUP(C2691,Hoja2!$D$2:$N$5000,9,FALSE)</f>
        <v>0.33960600000000002</v>
      </c>
      <c r="L2691" s="367">
        <f>VLOOKUP(C2691,Hoja2!$D$2:$N$5000,10,FALSE)</f>
        <v>117.450525</v>
      </c>
      <c r="M2691" s="367">
        <f>VLOOKUP(C2691,Hoja2!$D$2:$N$5000,11,FALSE)</f>
        <v>23.589032</v>
      </c>
    </row>
    <row r="2692" spans="1:13" s="361" customFormat="1">
      <c r="A2692" s="529"/>
      <c r="B2692" s="529"/>
      <c r="C2692" s="368" t="s">
        <v>2009</v>
      </c>
      <c r="D2692" s="369" t="str">
        <f>VLOOKUP(C2692,Hoja2!$D$2:$N$5000,2,FALSE)</f>
        <v>Alimentos</v>
      </c>
      <c r="E2692" s="364">
        <f>VLOOKUP(C2692,Hoja2!$D$2:$N$5000,3,FALSE)</f>
        <v>3</v>
      </c>
      <c r="F2692" s="366">
        <f>VLOOKUP(C2692,Hoja2!$D$2:$N$5000,4,FALSE)</f>
        <v>42856</v>
      </c>
      <c r="G2692" s="366">
        <f>VLOOKUP(C2692,Hoja2!$D$2:$N$5000,5,FALSE)</f>
        <v>44561</v>
      </c>
      <c r="H2692" s="367">
        <f>VLOOKUP(C2692,Hoja2!$D$2:$N$5000,6,FALSE)</f>
        <v>0.15603500000000001</v>
      </c>
      <c r="I2692" s="367">
        <f>VLOOKUP(C2692,Hoja2!$D$2:$N$5000,7,FALSE)</f>
        <v>0.45216000000000001</v>
      </c>
      <c r="J2692" s="367">
        <f>VLOOKUP(C2692,Hoja2!$D$2:$N$5000,8,FALSE)</f>
        <v>0.57899999999999996</v>
      </c>
      <c r="K2692" s="367">
        <f>VLOOKUP(C2692,Hoja2!$D$2:$N$5000,9,FALSE)</f>
        <v>0.37535299999999999</v>
      </c>
      <c r="L2692" s="367">
        <f>VLOOKUP(C2692,Hoja2!$D$2:$N$5000,10,FALSE)</f>
        <v>202.15268800000001</v>
      </c>
      <c r="M2692" s="367">
        <f>VLOOKUP(C2692,Hoja2!$D$2:$N$5000,11,FALSE)</f>
        <v>18.758127999999999</v>
      </c>
    </row>
    <row r="2693" spans="1:13" s="361" customFormat="1">
      <c r="A2693" s="529"/>
      <c r="B2693" s="529"/>
      <c r="C2693" s="368" t="s">
        <v>2541</v>
      </c>
      <c r="D2693" s="369" t="str">
        <f>VLOOKUP(C2693,Hoja2!$D$2:$N$5000,2,FALSE)</f>
        <v>Alimentos</v>
      </c>
      <c r="E2693" s="364">
        <f>VLOOKUP(C2693,Hoja2!$D$2:$N$5000,3,FALSE)</f>
        <v>3</v>
      </c>
      <c r="F2693" s="366">
        <f>VLOOKUP(C2693,Hoja2!$D$2:$N$5000,4,FALSE)</f>
        <v>43070</v>
      </c>
      <c r="G2693" s="366">
        <f>VLOOKUP(C2693,Hoja2!$D$2:$N$5000,5,FALSE)</f>
        <v>44926</v>
      </c>
      <c r="H2693" s="367">
        <f>VLOOKUP(C2693,Hoja2!$D$2:$N$5000,6,FALSE)</f>
        <v>3.3121999999999999E-2</v>
      </c>
      <c r="I2693" s="367">
        <f>VLOOKUP(C2693,Hoja2!$D$2:$N$5000,7,FALSE)</f>
        <v>0.12987699999999999</v>
      </c>
      <c r="J2693" s="367">
        <f>VLOOKUP(C2693,Hoja2!$D$2:$N$5000,8,FALSE)</f>
        <v>0.29768</v>
      </c>
      <c r="K2693" s="367">
        <f>VLOOKUP(C2693,Hoja2!$D$2:$N$5000,9,FALSE)</f>
        <v>4.0828000000000003E-2</v>
      </c>
      <c r="L2693" s="367">
        <f>VLOOKUP(C2693,Hoja2!$D$2:$N$5000,10,FALSE)</f>
        <v>29.731695999999999</v>
      </c>
      <c r="M2693" s="367">
        <f>VLOOKUP(C2693,Hoja2!$D$2:$N$5000,11,FALSE)</f>
        <v>18.113354000000001</v>
      </c>
    </row>
    <row r="2694" spans="1:13" s="361" customFormat="1">
      <c r="A2694" s="529"/>
      <c r="B2694" s="529"/>
      <c r="C2694" s="368" t="s">
        <v>3410</v>
      </c>
      <c r="D2694" s="369" t="str">
        <f>VLOOKUP(C2694,Hoja2!$D$2:$N$5000,2,FALSE)</f>
        <v>Otros</v>
      </c>
      <c r="E2694" s="364">
        <f>VLOOKUP(C2694,Hoja2!$D$2:$N$5000,3,FALSE)</f>
        <v>3</v>
      </c>
      <c r="F2694" s="366">
        <f>VLOOKUP(C2694,Hoja2!$D$2:$N$5000,4,FALSE)</f>
        <v>43435</v>
      </c>
      <c r="G2694" s="366">
        <f>VLOOKUP(C2694,Hoja2!$D$2:$N$5000,5,FALSE)</f>
        <v>44926</v>
      </c>
      <c r="H2694" s="367">
        <f>VLOOKUP(C2694,Hoja2!$D$2:$N$5000,6,FALSE)</f>
        <v>0.20524500000000001</v>
      </c>
      <c r="I2694" s="367">
        <f>VLOOKUP(C2694,Hoja2!$D$2:$N$5000,7,FALSE)</f>
        <v>0.67807099999999998</v>
      </c>
      <c r="J2694" s="367">
        <f>VLOOKUP(C2694,Hoja2!$D$2:$N$5000,8,FALSE)</f>
        <v>0.19503999999999999</v>
      </c>
      <c r="K2694" s="367">
        <f>VLOOKUP(C2694,Hoja2!$D$2:$N$5000,9,FALSE)</f>
        <v>0.17453399999999999</v>
      </c>
      <c r="L2694" s="367">
        <f>VLOOKUP(C2694,Hoja2!$D$2:$N$5000,10,FALSE)</f>
        <v>102.11938499999999</v>
      </c>
      <c r="M2694" s="367">
        <f>VLOOKUP(C2694,Hoja2!$D$2:$N$5000,11,FALSE)</f>
        <v>18.543589999999998</v>
      </c>
    </row>
    <row r="2695" spans="1:13" s="361" customFormat="1">
      <c r="A2695" s="529"/>
      <c r="B2695" s="529"/>
      <c r="C2695" s="368" t="s">
        <v>3412</v>
      </c>
      <c r="D2695" s="369" t="str">
        <f>VLOOKUP(C2695,Hoja2!$D$2:$N$5000,2,FALSE)</f>
        <v>Otros</v>
      </c>
      <c r="E2695" s="364">
        <f>VLOOKUP(C2695,Hoja2!$D$2:$N$5000,3,FALSE)</f>
        <v>3</v>
      </c>
      <c r="F2695" s="366">
        <f>VLOOKUP(C2695,Hoja2!$D$2:$N$5000,4,FALSE)</f>
        <v>43435</v>
      </c>
      <c r="G2695" s="366">
        <f>VLOOKUP(C2695,Hoja2!$D$2:$N$5000,5,FALSE)</f>
        <v>44926</v>
      </c>
      <c r="H2695" s="367">
        <f>VLOOKUP(C2695,Hoja2!$D$2:$N$5000,6,FALSE)</f>
        <v>0.21151400000000001</v>
      </c>
      <c r="I2695" s="367">
        <f>VLOOKUP(C2695,Hoja2!$D$2:$N$5000,7,FALSE)</f>
        <v>0.66042400000000001</v>
      </c>
      <c r="J2695" s="367">
        <f>VLOOKUP(C2695,Hoja2!$D$2:$N$5000,8,FALSE)</f>
        <v>0.58787999999999996</v>
      </c>
      <c r="K2695" s="367">
        <f>VLOOKUP(C2695,Hoja2!$D$2:$N$5000,9,FALSE)</f>
        <v>0.55619600000000002</v>
      </c>
      <c r="L2695" s="367">
        <f>VLOOKUP(C2695,Hoja2!$D$2:$N$5000,10,FALSE)</f>
        <v>299.79270600000001</v>
      </c>
      <c r="M2695" s="367">
        <f>VLOOKUP(C2695,Hoja2!$D$2:$N$5000,11,FALSE)</f>
        <v>18.894499</v>
      </c>
    </row>
    <row r="2696" spans="1:13" s="361" customFormat="1">
      <c r="A2696" s="529"/>
      <c r="B2696" s="529"/>
      <c r="C2696" s="368" t="s">
        <v>2403</v>
      </c>
      <c r="D2696" s="369" t="str">
        <f>VLOOKUP(C2696,Hoja2!$D$2:$N$5000,2,FALSE)</f>
        <v>Minería</v>
      </c>
      <c r="E2696" s="364">
        <f>VLOOKUP(C2696,Hoja2!$D$2:$N$5000,3,FALSE)</f>
        <v>3</v>
      </c>
      <c r="F2696" s="366">
        <f>VLOOKUP(C2696,Hoja2!$D$2:$N$5000,4,FALSE)</f>
        <v>43009</v>
      </c>
      <c r="G2696" s="366">
        <f>VLOOKUP(C2696,Hoja2!$D$2:$N$5000,5,FALSE)</f>
        <v>43951</v>
      </c>
      <c r="H2696" s="367">
        <f>VLOOKUP(C2696,Hoja2!$D$2:$N$5000,6,FALSE)</f>
        <v>0.238237</v>
      </c>
      <c r="I2696" s="367">
        <f>VLOOKUP(C2696,Hoja2!$D$2:$N$5000,7,FALSE)</f>
        <v>0.166657</v>
      </c>
      <c r="J2696" s="367">
        <f>VLOOKUP(C2696,Hoja2!$D$2:$N$5000,8,FALSE)</f>
        <v>0.86272000000000004</v>
      </c>
      <c r="K2696" s="367">
        <f>VLOOKUP(C2696,Hoja2!$D$2:$N$5000,9,FALSE)</f>
        <v>0.90736700000000003</v>
      </c>
      <c r="L2696" s="367">
        <f>VLOOKUP(C2696,Hoja2!$D$2:$N$5000,10,FALSE)</f>
        <v>111.019998</v>
      </c>
      <c r="M2696" s="367">
        <f>VLOOKUP(C2696,Hoja2!$D$2:$N$5000,11,FALSE)</f>
        <v>33.063384999999997</v>
      </c>
    </row>
    <row r="2697" spans="1:13" s="361" customFormat="1">
      <c r="A2697" s="529"/>
      <c r="B2697" s="529"/>
      <c r="C2697" s="368" t="s">
        <v>2405</v>
      </c>
      <c r="D2697" s="369" t="str">
        <f>VLOOKUP(C2697,Hoja2!$D$2:$N$5000,2,FALSE)</f>
        <v>Minería</v>
      </c>
      <c r="E2697" s="364">
        <f>VLOOKUP(C2697,Hoja2!$D$2:$N$5000,3,FALSE)</f>
        <v>3</v>
      </c>
      <c r="F2697" s="366">
        <f>VLOOKUP(C2697,Hoja2!$D$2:$N$5000,4,FALSE)</f>
        <v>43009</v>
      </c>
      <c r="G2697" s="366">
        <f>VLOOKUP(C2697,Hoja2!$D$2:$N$5000,5,FALSE)</f>
        <v>43951</v>
      </c>
      <c r="H2697" s="367">
        <f>VLOOKUP(C2697,Hoja2!$D$2:$N$5000,6,FALSE)</f>
        <v>0.179752</v>
      </c>
      <c r="I2697" s="367">
        <f>VLOOKUP(C2697,Hoja2!$D$2:$N$5000,7,FALSE)</f>
        <v>0.45577899999999999</v>
      </c>
      <c r="J2697" s="367">
        <f>VLOOKUP(C2697,Hoja2!$D$2:$N$5000,8,FALSE)</f>
        <v>0.26479999999999998</v>
      </c>
      <c r="K2697" s="367">
        <f>VLOOKUP(C2697,Hoja2!$D$2:$N$5000,9,FALSE)</f>
        <v>0.25233800000000001</v>
      </c>
      <c r="L2697" s="367">
        <f>VLOOKUP(C2697,Hoja2!$D$2:$N$5000,10,FALSE)</f>
        <v>93.193862999999993</v>
      </c>
      <c r="M2697" s="367">
        <f>VLOOKUP(C2697,Hoja2!$D$2:$N$5000,11,FALSE)</f>
        <v>19.941109000000001</v>
      </c>
    </row>
    <row r="2698" spans="1:13" s="361" customFormat="1">
      <c r="A2698" s="529"/>
      <c r="B2698" s="529"/>
      <c r="C2698" s="368" t="s">
        <v>2549</v>
      </c>
      <c r="D2698" s="369" t="str">
        <f>VLOOKUP(C2698,Hoja2!$D$2:$N$5000,2,FALSE)</f>
        <v>Agroindustria</v>
      </c>
      <c r="E2698" s="364">
        <f>VLOOKUP(C2698,Hoja2!$D$2:$N$5000,3,FALSE)</f>
        <v>3</v>
      </c>
      <c r="F2698" s="366">
        <f>VLOOKUP(C2698,Hoja2!$D$2:$N$5000,4,FALSE)</f>
        <v>43070</v>
      </c>
      <c r="G2698" s="366">
        <f>VLOOKUP(C2698,Hoja2!$D$2:$N$5000,5,FALSE)</f>
        <v>44926</v>
      </c>
      <c r="H2698" s="367">
        <f>VLOOKUP(C2698,Hoja2!$D$2:$N$5000,6,FALSE)</f>
        <v>0.126136</v>
      </c>
      <c r="I2698" s="367">
        <f>VLOOKUP(C2698,Hoja2!$D$2:$N$5000,7,FALSE)</f>
        <v>0.61752700000000005</v>
      </c>
      <c r="J2698" s="367">
        <f>VLOOKUP(C2698,Hoja2!$D$2:$N$5000,8,FALSE)</f>
        <v>0.84023999999999999</v>
      </c>
      <c r="K2698" s="367">
        <f>VLOOKUP(C2698,Hoja2!$D$2:$N$5000,9,FALSE)</f>
        <v>0.77068400000000004</v>
      </c>
      <c r="L2698" s="367">
        <f>VLOOKUP(C2698,Hoja2!$D$2:$N$5000,10,FALSE)</f>
        <v>400.65213899999998</v>
      </c>
      <c r="M2698" s="367">
        <f>VLOOKUP(C2698,Hoja2!$D$2:$N$5000,11,FALSE)</f>
        <v>18.828499999999998</v>
      </c>
    </row>
    <row r="2699" spans="1:13" s="361" customFormat="1">
      <c r="A2699" s="529"/>
      <c r="B2699" s="529"/>
      <c r="C2699" s="368" t="s">
        <v>7108</v>
      </c>
      <c r="D2699" s="369" t="str">
        <f>VLOOKUP(C2699,Hoja2!$D$2:$N$5000,2,FALSE)</f>
        <v>Agroindustria</v>
      </c>
      <c r="E2699" s="364">
        <f>VLOOKUP(C2699,Hoja2!$D$2:$N$5000,3,FALSE)</f>
        <v>3</v>
      </c>
      <c r="F2699" s="366" t="str">
        <f>VLOOKUP(C2699,Hoja2!$D$2:$N$5000,4,FALSE)</f>
        <v>-</v>
      </c>
      <c r="G2699" s="366" t="str">
        <f>VLOOKUP(C2699,Hoja2!$D$2:$N$5000,5,FALSE)</f>
        <v>-</v>
      </c>
      <c r="H2699" s="367">
        <f>VLOOKUP(C2699,Hoja2!$D$2:$N$5000,6,FALSE)</f>
        <v>0.194073</v>
      </c>
      <c r="I2699" s="367">
        <f>VLOOKUP(C2699,Hoja2!$D$2:$N$5000,7,FALSE)</f>
        <v>0.47698299999999999</v>
      </c>
      <c r="J2699" s="367">
        <f>VLOOKUP(C2699,Hoja2!$D$2:$N$5000,8,FALSE)</f>
        <v>0.32800000000000001</v>
      </c>
      <c r="K2699" s="367">
        <f>VLOOKUP(C2699,Hoja2!$D$2:$N$5000,9,FALSE)</f>
        <v>0.34381099999999998</v>
      </c>
      <c r="L2699" s="367">
        <f>VLOOKUP(C2699,Hoja2!$D$2:$N$5000,10,FALSE)</f>
        <v>120.805898</v>
      </c>
      <c r="M2699" s="367">
        <f>VLOOKUP(C2699,Hoja2!$D$2:$N$5000,11,FALSE)</f>
        <v>19.403193999999999</v>
      </c>
    </row>
    <row r="2700" spans="1:13" s="361" customFormat="1">
      <c r="A2700" s="529"/>
      <c r="B2700" s="529"/>
      <c r="C2700" s="368" t="s">
        <v>5171</v>
      </c>
      <c r="D2700" s="369" t="str">
        <f>VLOOKUP(C2700,Hoja2!$D$2:$N$5000,2,FALSE)</f>
        <v>Pesquería</v>
      </c>
      <c r="E2700" s="364">
        <f>VLOOKUP(C2700,Hoja2!$D$2:$N$5000,3,FALSE)</f>
        <v>3</v>
      </c>
      <c r="F2700" s="366">
        <f>VLOOKUP(C2700,Hoja2!$D$2:$N$5000,4,FALSE)</f>
        <v>42979</v>
      </c>
      <c r="G2700" s="366">
        <f>VLOOKUP(C2700,Hoja2!$D$2:$N$5000,5,FALSE)</f>
        <v>44561</v>
      </c>
      <c r="H2700" s="367">
        <f>VLOOKUP(C2700,Hoja2!$D$2:$N$5000,6,FALSE)</f>
        <v>0.11511200000000001</v>
      </c>
      <c r="I2700" s="367">
        <f>VLOOKUP(C2700,Hoja2!$D$2:$N$5000,7,FALSE)</f>
        <v>7.1056999999999995E-2</v>
      </c>
      <c r="J2700" s="367">
        <f>VLOOKUP(C2700,Hoja2!$D$2:$N$5000,8,FALSE)</f>
        <v>0.31228</v>
      </c>
      <c r="K2700" s="367">
        <f>VLOOKUP(C2700,Hoja2!$D$2:$N$5000,9,FALSE)</f>
        <v>3.7851000000000003E-2</v>
      </c>
      <c r="L2700" s="367">
        <f>VLOOKUP(C2700,Hoja2!$D$2:$N$5000,10,FALSE)</f>
        <v>17.133887999999999</v>
      </c>
      <c r="M2700" s="367">
        <f>VLOOKUP(C2700,Hoja2!$D$2:$N$5000,11,FALSE)</f>
        <v>18.684125000000002</v>
      </c>
    </row>
    <row r="2701" spans="1:13">
      <c r="A2701" s="529"/>
      <c r="B2701" s="529"/>
      <c r="C2701" s="368" t="s">
        <v>5172</v>
      </c>
      <c r="D2701" s="369" t="str">
        <f>VLOOKUP(C2701,Hoja2!$D$2:$N$5000,2,FALSE)</f>
        <v>Pesquería</v>
      </c>
      <c r="E2701" s="364">
        <f>VLOOKUP(C2701,Hoja2!$D$2:$N$5000,3,FALSE)</f>
        <v>3</v>
      </c>
      <c r="F2701" s="366">
        <f>VLOOKUP(C2701,Hoja2!$D$2:$N$5000,4,FALSE)</f>
        <v>42979</v>
      </c>
      <c r="G2701" s="366">
        <f>VLOOKUP(C2701,Hoja2!$D$2:$N$5000,5,FALSE)</f>
        <v>44561</v>
      </c>
      <c r="H2701" s="367">
        <f>VLOOKUP(C2701,Hoja2!$D$2:$N$5000,6,FALSE)</f>
        <v>0.124934</v>
      </c>
      <c r="I2701" s="367">
        <f>VLOOKUP(C2701,Hoja2!$D$2:$N$5000,7,FALSE)</f>
        <v>2.7295E-2</v>
      </c>
      <c r="J2701" s="367">
        <f>VLOOKUP(C2701,Hoja2!$D$2:$N$5000,8,FALSE)</f>
        <v>0.23635999999999999</v>
      </c>
      <c r="K2701" s="367">
        <f>VLOOKUP(C2701,Hoja2!$D$2:$N$5000,9,FALSE)</f>
        <v>2.3130999999999999E-2</v>
      </c>
      <c r="L2701" s="367">
        <f>VLOOKUP(C2701,Hoja2!$D$2:$N$5000,10,FALSE)</f>
        <v>4.9785729999999999</v>
      </c>
      <c r="M2701" s="367">
        <f>VLOOKUP(C2701,Hoja2!$D$2:$N$5000,11,FALSE)</f>
        <v>24.535304</v>
      </c>
    </row>
    <row r="2702" spans="1:13">
      <c r="A2702" s="529"/>
      <c r="B2702" s="529"/>
      <c r="C2702" s="368" t="s">
        <v>5173</v>
      </c>
      <c r="D2702" s="369" t="str">
        <f>VLOOKUP(C2702,Hoja2!$D$2:$N$5000,2,FALSE)</f>
        <v>Pesquería</v>
      </c>
      <c r="E2702" s="364">
        <f>VLOOKUP(C2702,Hoja2!$D$2:$N$5000,3,FALSE)</f>
        <v>3</v>
      </c>
      <c r="F2702" s="366">
        <f>VLOOKUP(C2702,Hoja2!$D$2:$N$5000,4,FALSE)</f>
        <v>42979</v>
      </c>
      <c r="G2702" s="366">
        <f>VLOOKUP(C2702,Hoja2!$D$2:$N$5000,5,FALSE)</f>
        <v>44561</v>
      </c>
      <c r="H2702" s="367">
        <f>VLOOKUP(C2702,Hoja2!$D$2:$N$5000,6,FALSE)</f>
        <v>0.21965399999999999</v>
      </c>
      <c r="I2702" s="367">
        <f>VLOOKUP(C2702,Hoja2!$D$2:$N$5000,7,FALSE)</f>
        <v>0.195076</v>
      </c>
      <c r="J2702" s="367">
        <f>VLOOKUP(C2702,Hoja2!$D$2:$N$5000,8,FALSE)</f>
        <v>0.32363999999999998</v>
      </c>
      <c r="K2702" s="367">
        <f>VLOOKUP(C2702,Hoja2!$D$2:$N$5000,9,FALSE)</f>
        <v>0.121964</v>
      </c>
      <c r="L2702" s="367">
        <f>VLOOKUP(C2702,Hoja2!$D$2:$N$5000,10,FALSE)</f>
        <v>48.748916000000001</v>
      </c>
      <c r="M2702" s="367">
        <f>VLOOKUP(C2702,Hoja2!$D$2:$N$5000,11,FALSE)</f>
        <v>19.387017</v>
      </c>
    </row>
    <row r="2703" spans="1:13">
      <c r="A2703" s="529"/>
      <c r="B2703" s="529"/>
      <c r="C2703" s="368" t="s">
        <v>5174</v>
      </c>
      <c r="D2703" s="369" t="str">
        <f>VLOOKUP(C2703,Hoja2!$D$2:$N$5000,2,FALSE)</f>
        <v>Pesquería</v>
      </c>
      <c r="E2703" s="364">
        <f>VLOOKUP(C2703,Hoja2!$D$2:$N$5000,3,FALSE)</f>
        <v>3</v>
      </c>
      <c r="F2703" s="366">
        <f>VLOOKUP(C2703,Hoja2!$D$2:$N$5000,4,FALSE)</f>
        <v>42979</v>
      </c>
      <c r="G2703" s="366">
        <f>VLOOKUP(C2703,Hoja2!$D$2:$N$5000,5,FALSE)</f>
        <v>44561</v>
      </c>
      <c r="H2703" s="367">
        <f>VLOOKUP(C2703,Hoja2!$D$2:$N$5000,6,FALSE)</f>
        <v>0.25594600000000001</v>
      </c>
      <c r="I2703" s="367">
        <f>VLOOKUP(C2703,Hoja2!$D$2:$N$5000,7,FALSE)</f>
        <v>0.41295500000000002</v>
      </c>
      <c r="J2703" s="367">
        <f>VLOOKUP(C2703,Hoja2!$D$2:$N$5000,8,FALSE)</f>
        <v>0.21076</v>
      </c>
      <c r="K2703" s="367">
        <f>VLOOKUP(C2703,Hoja2!$D$2:$N$5000,9,FALSE)</f>
        <v>0.153506</v>
      </c>
      <c r="L2703" s="367">
        <f>VLOOKUP(C2703,Hoja2!$D$2:$N$5000,10,FALSE)</f>
        <v>67.205027000000001</v>
      </c>
      <c r="M2703" s="367">
        <f>VLOOKUP(C2703,Hoja2!$D$2:$N$5000,11,FALSE)</f>
        <v>18.864231</v>
      </c>
    </row>
    <row r="2704" spans="1:13">
      <c r="A2704" s="529"/>
      <c r="B2704" s="529"/>
      <c r="C2704" s="368" t="s">
        <v>5175</v>
      </c>
      <c r="D2704" s="369" t="str">
        <f>VLOOKUP(C2704,Hoja2!$D$2:$N$5000,2,FALSE)</f>
        <v>Pesquería</v>
      </c>
      <c r="E2704" s="364">
        <f>VLOOKUP(C2704,Hoja2!$D$2:$N$5000,3,FALSE)</f>
        <v>3</v>
      </c>
      <c r="F2704" s="366">
        <f>VLOOKUP(C2704,Hoja2!$D$2:$N$5000,4,FALSE)</f>
        <v>42979</v>
      </c>
      <c r="G2704" s="366">
        <f>VLOOKUP(C2704,Hoja2!$D$2:$N$5000,5,FALSE)</f>
        <v>44561</v>
      </c>
      <c r="H2704" s="367">
        <f>VLOOKUP(C2704,Hoja2!$D$2:$N$5000,6,FALSE)</f>
        <v>0.19183900000000001</v>
      </c>
      <c r="I2704" s="367">
        <f>VLOOKUP(C2704,Hoja2!$D$2:$N$5000,7,FALSE)</f>
        <v>7.6504000000000003E-2</v>
      </c>
      <c r="J2704" s="367">
        <f>VLOOKUP(C2704,Hoja2!$D$2:$N$5000,8,FALSE)</f>
        <v>0.41664000000000001</v>
      </c>
      <c r="K2704" s="367">
        <f>VLOOKUP(C2704,Hoja2!$D$2:$N$5000,9,FALSE)</f>
        <v>5.6776E-2</v>
      </c>
      <c r="L2704" s="367">
        <f>VLOOKUP(C2704,Hoja2!$D$2:$N$5000,10,FALSE)</f>
        <v>24.612645000000001</v>
      </c>
      <c r="M2704" s="367">
        <f>VLOOKUP(C2704,Hoja2!$D$2:$N$5000,11,FALSE)</f>
        <v>18.918583000000002</v>
      </c>
    </row>
    <row r="2705" spans="1:13">
      <c r="A2705" s="529"/>
      <c r="B2705" s="529"/>
      <c r="C2705" s="368" t="s">
        <v>5176</v>
      </c>
      <c r="D2705" s="369" t="str">
        <f>VLOOKUP(C2705,Hoja2!$D$2:$N$5000,2,FALSE)</f>
        <v>Pesquería</v>
      </c>
      <c r="E2705" s="364">
        <f>VLOOKUP(C2705,Hoja2!$D$2:$N$5000,3,FALSE)</f>
        <v>3</v>
      </c>
      <c r="F2705" s="366">
        <f>VLOOKUP(C2705,Hoja2!$D$2:$N$5000,4,FALSE)</f>
        <v>42979</v>
      </c>
      <c r="G2705" s="366">
        <f>VLOOKUP(C2705,Hoja2!$D$2:$N$5000,5,FALSE)</f>
        <v>44561</v>
      </c>
      <c r="H2705" s="367">
        <f>VLOOKUP(C2705,Hoja2!$D$2:$N$5000,6,FALSE)</f>
        <v>0.17258599999999999</v>
      </c>
      <c r="I2705" s="367">
        <f>VLOOKUP(C2705,Hoja2!$D$2:$N$5000,7,FALSE)</f>
        <v>0.50026099999999996</v>
      </c>
      <c r="J2705" s="367">
        <f>VLOOKUP(C2705,Hoja2!$D$2:$N$5000,8,FALSE)</f>
        <v>0.65783999999999998</v>
      </c>
      <c r="K2705" s="367">
        <f>VLOOKUP(C2705,Hoja2!$D$2:$N$5000,9,FALSE)</f>
        <v>0.54252800000000001</v>
      </c>
      <c r="L2705" s="367">
        <f>VLOOKUP(C2705,Hoja2!$D$2:$N$5000,10,FALSE)</f>
        <v>254.11271600000001</v>
      </c>
      <c r="M2705" s="367">
        <f>VLOOKUP(C2705,Hoja2!$D$2:$N$5000,11,FALSE)</f>
        <v>18.506108999999999</v>
      </c>
    </row>
    <row r="2706" spans="1:13">
      <c r="A2706" s="529"/>
      <c r="B2706" s="529"/>
      <c r="C2706" s="368" t="s">
        <v>5177</v>
      </c>
      <c r="D2706" s="221" t="str">
        <f>VLOOKUP(C2706,Hoja2!$D$2:$N$5000,2,FALSE)</f>
        <v>Pesquería</v>
      </c>
      <c r="E2706" s="215">
        <f>VLOOKUP(C2706,Hoja2!$D$2:$N$5000,3,FALSE)</f>
        <v>3</v>
      </c>
      <c r="F2706" s="217">
        <f>VLOOKUP(C2706,Hoja2!$D$2:$N$5000,4,FALSE)</f>
        <v>42979</v>
      </c>
      <c r="G2706" s="217">
        <f>VLOOKUP(C2706,Hoja2!$D$2:$N$5000,5,FALSE)</f>
        <v>44561</v>
      </c>
      <c r="H2706" s="218">
        <f>VLOOKUP(C2706,Hoja2!$D$2:$N$5000,6,FALSE)</f>
        <v>0.18227699999999999</v>
      </c>
      <c r="I2706" s="218">
        <f>VLOOKUP(C2706,Hoja2!$D$2:$N$5000,7,FALSE)</f>
        <v>0.24947</v>
      </c>
      <c r="J2706" s="218">
        <f>VLOOKUP(C2706,Hoja2!$D$2:$N$5000,8,FALSE)</f>
        <v>0.74880000000000002</v>
      </c>
      <c r="K2706" s="218">
        <f>VLOOKUP(C2706,Hoja2!$D$2:$N$5000,9,FALSE)</f>
        <v>0.33329700000000001</v>
      </c>
      <c r="L2706" s="218">
        <f>VLOOKUP(C2706,Hoja2!$D$2:$N$5000,10,FALSE)</f>
        <v>144.24265800000001</v>
      </c>
      <c r="M2706" s="218">
        <f>VLOOKUP(C2706,Hoja2!$D$2:$N$5000,11,FALSE)</f>
        <v>18.927914999999999</v>
      </c>
    </row>
    <row r="2707" spans="1:13">
      <c r="A2707" s="529"/>
      <c r="B2707" s="529"/>
      <c r="C2707" s="368" t="s">
        <v>5178</v>
      </c>
      <c r="D2707" s="221" t="str">
        <f>VLOOKUP(C2707,Hoja2!$D$2:$N$5000,2,FALSE)</f>
        <v>Pesquería</v>
      </c>
      <c r="E2707" s="215">
        <f>VLOOKUP(C2707,Hoja2!$D$2:$N$5000,3,FALSE)</f>
        <v>3</v>
      </c>
      <c r="F2707" s="217">
        <f>VLOOKUP(C2707,Hoja2!$D$2:$N$5000,4,FALSE)</f>
        <v>42979</v>
      </c>
      <c r="G2707" s="217">
        <f>VLOOKUP(C2707,Hoja2!$D$2:$N$5000,5,FALSE)</f>
        <v>44561</v>
      </c>
      <c r="H2707" s="218">
        <f>VLOOKUP(C2707,Hoja2!$D$2:$N$5000,6,FALSE)</f>
        <v>0.17208899999999999</v>
      </c>
      <c r="I2707" s="218">
        <f>VLOOKUP(C2707,Hoja2!$D$2:$N$5000,7,FALSE)</f>
        <v>9.6641000000000005E-2</v>
      </c>
      <c r="J2707" s="218">
        <f>VLOOKUP(C2707,Hoja2!$D$2:$N$5000,8,FALSE)</f>
        <v>0.35808000000000001</v>
      </c>
      <c r="K2707" s="218">
        <f>VLOOKUP(C2707,Hoja2!$D$2:$N$5000,9,FALSE)</f>
        <v>0.29754900000000001</v>
      </c>
      <c r="L2707" s="218">
        <f>VLOOKUP(C2707,Hoja2!$D$2:$N$5000,10,FALSE)</f>
        <v>26.714293999999999</v>
      </c>
      <c r="M2707" s="218">
        <f>VLOOKUP(C2707,Hoja2!$D$2:$N$5000,11,FALSE)</f>
        <v>40.122802</v>
      </c>
    </row>
    <row r="2708" spans="1:13">
      <c r="A2708" s="529"/>
      <c r="B2708" s="529"/>
      <c r="C2708" s="368" t="s">
        <v>5842</v>
      </c>
      <c r="D2708" s="221" t="str">
        <f>VLOOKUP(C2708,Hoja2!$D$2:$N$5000,2,FALSE)</f>
        <v>Agroindustria</v>
      </c>
      <c r="E2708" s="215">
        <f>VLOOKUP(C2708,Hoja2!$D$2:$N$5000,3,FALSE)</f>
        <v>3</v>
      </c>
      <c r="F2708" s="217" t="str">
        <f>VLOOKUP(C2708,Hoja2!$D$2:$N$5000,4,FALSE)</f>
        <v>-</v>
      </c>
      <c r="G2708" s="217" t="str">
        <f>VLOOKUP(C2708,Hoja2!$D$2:$N$5000,5,FALSE)</f>
        <v>-</v>
      </c>
      <c r="H2708" s="218">
        <f>VLOOKUP(C2708,Hoja2!$D$2:$N$5000,6,FALSE)</f>
        <v>0.199602</v>
      </c>
      <c r="I2708" s="218">
        <f>VLOOKUP(C2708,Hoja2!$D$2:$N$5000,7,FALSE)</f>
        <v>3.1538999999999998E-2</v>
      </c>
      <c r="J2708" s="218">
        <f>VLOOKUP(C2708,Hoja2!$D$2:$N$5000,8,FALSE)</f>
        <v>0.63871999999999995</v>
      </c>
      <c r="K2708" s="218">
        <f>VLOOKUP(C2708,Hoja2!$D$2:$N$5000,9,FALSE)</f>
        <v>0.24496799999999999</v>
      </c>
      <c r="L2708" s="218">
        <f>VLOOKUP(C2708,Hoja2!$D$2:$N$5000,10,FALSE)</f>
        <v>15.490124</v>
      </c>
      <c r="M2708" s="218">
        <f>VLOOKUP(C2708,Hoja2!$D$2:$N$5000,11,FALSE)</f>
        <v>51.684731999999997</v>
      </c>
    </row>
    <row r="2709" spans="1:13">
      <c r="A2709" s="529"/>
      <c r="B2709" s="529"/>
      <c r="C2709" s="368" t="s">
        <v>1637</v>
      </c>
      <c r="D2709" s="221" t="str">
        <f>VLOOKUP(C2709,Hoja2!$D$2:$N$5000,2,FALSE)</f>
        <v>Minería</v>
      </c>
      <c r="E2709" s="215">
        <f>VLOOKUP(C2709,Hoja2!$D$2:$N$5000,3,FALSE)</f>
        <v>3</v>
      </c>
      <c r="F2709" s="217">
        <f>VLOOKUP(C2709,Hoja2!$D$2:$N$5000,4,FALSE)</f>
        <v>42705</v>
      </c>
      <c r="G2709" s="217">
        <f>VLOOKUP(C2709,Hoja2!$D$2:$N$5000,5,FALSE)</f>
        <v>43830</v>
      </c>
      <c r="H2709" s="218">
        <f>VLOOKUP(C2709,Hoja2!$D$2:$N$5000,6,FALSE)</f>
        <v>0.21647</v>
      </c>
      <c r="I2709" s="218">
        <f>VLOOKUP(C2709,Hoja2!$D$2:$N$5000,7,FALSE)</f>
        <v>0.58569700000000002</v>
      </c>
      <c r="J2709" s="218">
        <f>VLOOKUP(C2709,Hoja2!$D$2:$N$5000,8,FALSE)</f>
        <v>1.1958</v>
      </c>
      <c r="K2709" s="218">
        <f>VLOOKUP(C2709,Hoja2!$D$2:$N$5000,9,FALSE)</f>
        <v>1.257487</v>
      </c>
      <c r="L2709" s="218">
        <f>VLOOKUP(C2709,Hoja2!$D$2:$N$5000,10,FALSE)</f>
        <v>540.80462499999999</v>
      </c>
      <c r="M2709" s="218">
        <f>VLOOKUP(C2709,Hoja2!$D$2:$N$5000,11,FALSE)</f>
        <v>18.512841000000002</v>
      </c>
    </row>
    <row r="2710" spans="1:13">
      <c r="A2710" s="529"/>
      <c r="B2710" s="529"/>
      <c r="C2710" s="368" t="s">
        <v>2407</v>
      </c>
      <c r="D2710" s="221" t="str">
        <f>VLOOKUP(C2710,Hoja2!$D$2:$N$5000,2,FALSE)</f>
        <v>Alimentos</v>
      </c>
      <c r="E2710" s="215">
        <f>VLOOKUP(C2710,Hoja2!$D$2:$N$5000,3,FALSE)</f>
        <v>3</v>
      </c>
      <c r="F2710" s="217">
        <f>VLOOKUP(C2710,Hoja2!$D$2:$N$5000,4,FALSE)</f>
        <v>43009</v>
      </c>
      <c r="G2710" s="217">
        <f>VLOOKUP(C2710,Hoja2!$D$2:$N$5000,5,FALSE)</f>
        <v>43951</v>
      </c>
      <c r="H2710" s="218">
        <f>VLOOKUP(C2710,Hoja2!$D$2:$N$5000,6,FALSE)</f>
        <v>0.171622</v>
      </c>
      <c r="I2710" s="218">
        <f>VLOOKUP(C2710,Hoja2!$D$2:$N$5000,7,FALSE)</f>
        <v>0.45888400000000001</v>
      </c>
      <c r="J2710" s="218">
        <f>VLOOKUP(C2710,Hoja2!$D$2:$N$5000,8,FALSE)</f>
        <v>0.90327999999999997</v>
      </c>
      <c r="K2710" s="218">
        <f>VLOOKUP(C2710,Hoja2!$D$2:$N$5000,9,FALSE)</f>
        <v>0.83482000000000001</v>
      </c>
      <c r="L2710" s="218">
        <f>VLOOKUP(C2710,Hoja2!$D$2:$N$5000,10,FALSE)</f>
        <v>320.06090599999999</v>
      </c>
      <c r="M2710" s="218">
        <f>VLOOKUP(C2710,Hoja2!$D$2:$N$5000,11,FALSE)</f>
        <v>19.262566</v>
      </c>
    </row>
    <row r="2711" spans="1:13">
      <c r="A2711" s="529"/>
      <c r="B2711" s="529"/>
      <c r="C2711" s="368" t="s">
        <v>2409</v>
      </c>
      <c r="D2711" s="221" t="str">
        <f>VLOOKUP(C2711,Hoja2!$D$2:$N$5000,2,FALSE)</f>
        <v>Alimentos</v>
      </c>
      <c r="E2711" s="215">
        <f>VLOOKUP(C2711,Hoja2!$D$2:$N$5000,3,FALSE)</f>
        <v>3</v>
      </c>
      <c r="F2711" s="217">
        <f>VLOOKUP(C2711,Hoja2!$D$2:$N$5000,4,FALSE)</f>
        <v>43009</v>
      </c>
      <c r="G2711" s="217">
        <f>VLOOKUP(C2711,Hoja2!$D$2:$N$5000,5,FALSE)</f>
        <v>44196</v>
      </c>
      <c r="H2711" s="218">
        <f>VLOOKUP(C2711,Hoja2!$D$2:$N$5000,6,FALSE)</f>
        <v>0.177925</v>
      </c>
      <c r="I2711" s="218">
        <f>VLOOKUP(C2711,Hoja2!$D$2:$N$5000,7,FALSE)</f>
        <v>0.59650000000000003</v>
      </c>
      <c r="J2711" s="218">
        <f>VLOOKUP(C2711,Hoja2!$D$2:$N$5000,8,FALSE)</f>
        <v>0.2762</v>
      </c>
      <c r="K2711" s="218">
        <f>VLOOKUP(C2711,Hoja2!$D$2:$N$5000,9,FALSE)</f>
        <v>0.26390400000000003</v>
      </c>
      <c r="L2711" s="218">
        <f>VLOOKUP(C2711,Hoja2!$D$2:$N$5000,10,FALSE)</f>
        <v>127.21566799999999</v>
      </c>
      <c r="M2711" s="218">
        <f>VLOOKUP(C2711,Hoja2!$D$2:$N$5000,11,FALSE)</f>
        <v>17.980781</v>
      </c>
    </row>
    <row r="2712" spans="1:13">
      <c r="A2712" s="529"/>
      <c r="B2712" s="529"/>
      <c r="C2712" s="368" t="s">
        <v>2122</v>
      </c>
      <c r="D2712" s="221" t="str">
        <f>VLOOKUP(C2712,Hoja2!$D$2:$N$5000,2,FALSE)</f>
        <v>Agroindustria</v>
      </c>
      <c r="E2712" s="215">
        <f>VLOOKUP(C2712,Hoja2!$D$2:$N$5000,3,FALSE)</f>
        <v>3</v>
      </c>
      <c r="F2712" s="217">
        <f>VLOOKUP(C2712,Hoja2!$D$2:$N$5000,4,FALSE)</f>
        <v>42917</v>
      </c>
      <c r="G2712" s="217">
        <f>VLOOKUP(C2712,Hoja2!$D$2:$N$5000,5,FALSE)</f>
        <v>44347</v>
      </c>
      <c r="H2712" s="218">
        <f>VLOOKUP(C2712,Hoja2!$D$2:$N$5000,6,FALSE)</f>
        <v>0.160389</v>
      </c>
      <c r="I2712" s="218">
        <f>VLOOKUP(C2712,Hoja2!$D$2:$N$5000,7,FALSE)</f>
        <v>0.63558099999999995</v>
      </c>
      <c r="J2712" s="218">
        <f>VLOOKUP(C2712,Hoja2!$D$2:$N$5000,8,FALSE)</f>
        <v>1.2785599999999999</v>
      </c>
      <c r="K2712" s="218">
        <f>VLOOKUP(C2712,Hoja2!$D$2:$N$5000,9,FALSE)</f>
        <v>1.1975560000000001</v>
      </c>
      <c r="L2712" s="218">
        <f>VLOOKUP(C2712,Hoja2!$D$2:$N$5000,10,FALSE)</f>
        <v>627.48078099999998</v>
      </c>
      <c r="M2712" s="218">
        <f>VLOOKUP(C2712,Hoja2!$D$2:$N$5000,11,FALSE)</f>
        <v>17.252341999999999</v>
      </c>
    </row>
    <row r="2713" spans="1:13">
      <c r="A2713" s="529"/>
      <c r="B2713" s="529"/>
      <c r="C2713" s="368" t="s">
        <v>2124</v>
      </c>
      <c r="D2713" s="221" t="str">
        <f>VLOOKUP(C2713,Hoja2!$D$2:$N$5000,2,FALSE)</f>
        <v>Agroindustria</v>
      </c>
      <c r="E2713" s="215">
        <f>VLOOKUP(C2713,Hoja2!$D$2:$N$5000,3,FALSE)</f>
        <v>3</v>
      </c>
      <c r="F2713" s="217">
        <f>VLOOKUP(C2713,Hoja2!$D$2:$N$5000,4,FALSE)</f>
        <v>42917</v>
      </c>
      <c r="G2713" s="217">
        <f>VLOOKUP(C2713,Hoja2!$D$2:$N$5000,5,FALSE)</f>
        <v>44347</v>
      </c>
      <c r="H2713" s="218">
        <f>VLOOKUP(C2713,Hoja2!$D$2:$N$5000,6,FALSE)</f>
        <v>0.202038</v>
      </c>
      <c r="I2713" s="218">
        <f>VLOOKUP(C2713,Hoja2!$D$2:$N$5000,7,FALSE)</f>
        <v>0.684535</v>
      </c>
      <c r="J2713" s="218">
        <f>VLOOKUP(C2713,Hoja2!$D$2:$N$5000,8,FALSE)</f>
        <v>0.59728000000000003</v>
      </c>
      <c r="K2713" s="218">
        <f>VLOOKUP(C2713,Hoja2!$D$2:$N$5000,9,FALSE)</f>
        <v>0.62769200000000003</v>
      </c>
      <c r="L2713" s="218">
        <f>VLOOKUP(C2713,Hoja2!$D$2:$N$5000,10,FALSE)</f>
        <v>315.70504299999999</v>
      </c>
      <c r="M2713" s="218">
        <f>VLOOKUP(C2713,Hoja2!$D$2:$N$5000,11,FALSE)</f>
        <v>17.443722999999999</v>
      </c>
    </row>
    <row r="2714" spans="1:13">
      <c r="A2714" s="529"/>
      <c r="B2714" s="529"/>
      <c r="C2714" s="368" t="s">
        <v>2126</v>
      </c>
      <c r="D2714" s="221" t="str">
        <f>VLOOKUP(C2714,Hoja2!$D$2:$N$5000,2,FALSE)</f>
        <v>Agroindustria</v>
      </c>
      <c r="E2714" s="215">
        <f>VLOOKUP(C2714,Hoja2!$D$2:$N$5000,3,FALSE)</f>
        <v>3</v>
      </c>
      <c r="F2714" s="217">
        <f>VLOOKUP(C2714,Hoja2!$D$2:$N$5000,4,FALSE)</f>
        <v>42917</v>
      </c>
      <c r="G2714" s="217">
        <f>VLOOKUP(C2714,Hoja2!$D$2:$N$5000,5,FALSE)</f>
        <v>44347</v>
      </c>
      <c r="H2714" s="218">
        <f>VLOOKUP(C2714,Hoja2!$D$2:$N$5000,6,FALSE)</f>
        <v>0.105574</v>
      </c>
      <c r="I2714" s="218">
        <f>VLOOKUP(C2714,Hoja2!$D$2:$N$5000,7,FALSE)</f>
        <v>0.26259300000000002</v>
      </c>
      <c r="J2714" s="218">
        <f>VLOOKUP(C2714,Hoja2!$D$2:$N$5000,8,FALSE)</f>
        <v>0.35520000000000002</v>
      </c>
      <c r="K2714" s="218">
        <f>VLOOKUP(C2714,Hoja2!$D$2:$N$5000,9,FALSE)</f>
        <v>0.243927</v>
      </c>
      <c r="L2714" s="218">
        <f>VLOOKUP(C2714,Hoja2!$D$2:$N$5000,10,FALSE)</f>
        <v>72.021696000000006</v>
      </c>
      <c r="M2714" s="218">
        <f>VLOOKUP(C2714,Hoja2!$D$2:$N$5000,11,FALSE)</f>
        <v>20.801836999999999</v>
      </c>
    </row>
    <row r="2715" spans="1:13">
      <c r="A2715" s="529"/>
      <c r="B2715" s="529"/>
      <c r="C2715" s="368" t="s">
        <v>2128</v>
      </c>
      <c r="D2715" s="221" t="str">
        <f>VLOOKUP(C2715,Hoja2!$D$2:$N$5000,2,FALSE)</f>
        <v>Agroindustria</v>
      </c>
      <c r="E2715" s="215">
        <f>VLOOKUP(C2715,Hoja2!$D$2:$N$5000,3,FALSE)</f>
        <v>3</v>
      </c>
      <c r="F2715" s="217">
        <f>VLOOKUP(C2715,Hoja2!$D$2:$N$5000,4,FALSE)</f>
        <v>42917</v>
      </c>
      <c r="G2715" s="217">
        <f>VLOOKUP(C2715,Hoja2!$D$2:$N$5000,5,FALSE)</f>
        <v>44347</v>
      </c>
      <c r="H2715" s="218">
        <f>VLOOKUP(C2715,Hoja2!$D$2:$N$5000,6,FALSE)</f>
        <v>7.6605000000000006E-2</v>
      </c>
      <c r="I2715" s="218">
        <f>VLOOKUP(C2715,Hoja2!$D$2:$N$5000,7,FALSE)</f>
        <v>0.57123000000000002</v>
      </c>
      <c r="J2715" s="218">
        <f>VLOOKUP(C2715,Hoja2!$D$2:$N$5000,8,FALSE)</f>
        <v>2.35744</v>
      </c>
      <c r="K2715" s="218">
        <f>VLOOKUP(C2715,Hoja2!$D$2:$N$5000,9,FALSE)</f>
        <v>1.9051560000000001</v>
      </c>
      <c r="L2715" s="218">
        <f>VLOOKUP(C2715,Hoja2!$D$2:$N$5000,10,FALSE)</f>
        <v>1039.824316</v>
      </c>
      <c r="M2715" s="218">
        <f>VLOOKUP(C2715,Hoja2!$D$2:$N$5000,11,FALSE)</f>
        <v>17.069088000000001</v>
      </c>
    </row>
    <row r="2716" spans="1:13">
      <c r="A2716" s="529"/>
      <c r="B2716" s="529"/>
      <c r="C2716" s="368" t="s">
        <v>2240</v>
      </c>
      <c r="D2716" s="221" t="str">
        <f>VLOOKUP(C2716,Hoja2!$D$2:$N$5000,2,FALSE)</f>
        <v>Agroindustria</v>
      </c>
      <c r="E2716" s="215">
        <f>VLOOKUP(C2716,Hoja2!$D$2:$N$5000,3,FALSE)</f>
        <v>3</v>
      </c>
      <c r="F2716" s="217">
        <f>VLOOKUP(C2716,Hoja2!$D$2:$N$5000,4,FALSE)</f>
        <v>42917</v>
      </c>
      <c r="G2716" s="217">
        <f>VLOOKUP(C2716,Hoja2!$D$2:$N$5000,5,FALSE)</f>
        <v>44347</v>
      </c>
      <c r="H2716" s="218">
        <f>VLOOKUP(C2716,Hoja2!$D$2:$N$5000,6,FALSE)</f>
        <v>0.20993800000000001</v>
      </c>
      <c r="I2716" s="218">
        <f>VLOOKUP(C2716,Hoja2!$D$2:$N$5000,7,FALSE)</f>
        <v>0.59965400000000002</v>
      </c>
      <c r="J2716" s="218">
        <f>VLOOKUP(C2716,Hoja2!$D$2:$N$5000,8,FALSE)</f>
        <v>0.95987999999999996</v>
      </c>
      <c r="K2716" s="218">
        <f>VLOOKUP(C2716,Hoja2!$D$2:$N$5000,9,FALSE)</f>
        <v>0.99673699999999998</v>
      </c>
      <c r="L2716" s="218">
        <f>VLOOKUP(C2716,Hoja2!$D$2:$N$5000,10,FALSE)</f>
        <v>444.45361800000001</v>
      </c>
      <c r="M2716" s="218">
        <f>VLOOKUP(C2716,Hoja2!$D$2:$N$5000,11,FALSE)</f>
        <v>18.054511000000002</v>
      </c>
    </row>
    <row r="2717" spans="1:13">
      <c r="A2717" s="529"/>
      <c r="B2717" s="529"/>
      <c r="C2717" s="368" t="s">
        <v>3358</v>
      </c>
      <c r="D2717" s="221" t="str">
        <f>VLOOKUP(C2717,Hoja2!$D$2:$N$5000,2,FALSE)</f>
        <v>Pesquería</v>
      </c>
      <c r="E2717" s="215">
        <f>VLOOKUP(C2717,Hoja2!$D$2:$N$5000,3,FALSE)</f>
        <v>3</v>
      </c>
      <c r="F2717" s="217">
        <f>VLOOKUP(C2717,Hoja2!$D$2:$N$5000,4,FALSE)</f>
        <v>43405</v>
      </c>
      <c r="G2717" s="217">
        <f>VLOOKUP(C2717,Hoja2!$D$2:$N$5000,5,FALSE)</f>
        <v>44926</v>
      </c>
      <c r="H2717" s="218">
        <f>VLOOKUP(C2717,Hoja2!$D$2:$N$5000,6,FALSE)</f>
        <v>0.20533399999999999</v>
      </c>
      <c r="I2717" s="218">
        <f>VLOOKUP(C2717,Hoja2!$D$2:$N$5000,7,FALSE)</f>
        <v>0.222557</v>
      </c>
      <c r="J2717" s="218">
        <f>VLOOKUP(C2717,Hoja2!$D$2:$N$5000,8,FALSE)</f>
        <v>1.1520000000000001E-2</v>
      </c>
      <c r="K2717" s="218">
        <f>VLOOKUP(C2717,Hoja2!$D$2:$N$5000,9,FALSE)</f>
        <v>4.2059999999999997E-3</v>
      </c>
      <c r="L2717" s="218">
        <f>VLOOKUP(C2717,Hoja2!$D$2:$N$5000,10,FALSE)</f>
        <v>1.980221</v>
      </c>
      <c r="M2717" s="218">
        <f>VLOOKUP(C2717,Hoja2!$D$2:$N$5000,11,FALSE)</f>
        <v>18.709733</v>
      </c>
    </row>
    <row r="2718" spans="1:13">
      <c r="A2718" s="529"/>
      <c r="B2718" s="529"/>
      <c r="C2718" s="368" t="s">
        <v>3360</v>
      </c>
      <c r="D2718" s="221" t="str">
        <f>VLOOKUP(C2718,Hoja2!$D$2:$N$5000,2,FALSE)</f>
        <v>Pesquería</v>
      </c>
      <c r="E2718" s="215">
        <f>VLOOKUP(C2718,Hoja2!$D$2:$N$5000,3,FALSE)</f>
        <v>3</v>
      </c>
      <c r="F2718" s="217">
        <f>VLOOKUP(C2718,Hoja2!$D$2:$N$5000,4,FALSE)</f>
        <v>43405</v>
      </c>
      <c r="G2718" s="217">
        <f>VLOOKUP(C2718,Hoja2!$D$2:$N$5000,5,FALSE)</f>
        <v>44926</v>
      </c>
      <c r="H2718" s="218">
        <f>VLOOKUP(C2718,Hoja2!$D$2:$N$5000,6,FALSE)</f>
        <v>0.22919800000000001</v>
      </c>
      <c r="I2718" s="218">
        <f>VLOOKUP(C2718,Hoja2!$D$2:$N$5000,7,FALSE)</f>
        <v>0.18359600000000001</v>
      </c>
      <c r="J2718" s="218">
        <f>VLOOKUP(C2718,Hoja2!$D$2:$N$5000,8,FALSE)</f>
        <v>9.9839999999999998E-2</v>
      </c>
      <c r="K2718" s="218">
        <f>VLOOKUP(C2718,Hoja2!$D$2:$N$5000,9,FALSE)</f>
        <v>4.4158999999999997E-2</v>
      </c>
      <c r="L2718" s="218">
        <f>VLOOKUP(C2718,Hoja2!$D$2:$N$5000,10,FALSE)</f>
        <v>14.154216999999999</v>
      </c>
      <c r="M2718" s="218">
        <f>VLOOKUP(C2718,Hoja2!$D$2:$N$5000,11,FALSE)</f>
        <v>21.100756000000001</v>
      </c>
    </row>
    <row r="2719" spans="1:13">
      <c r="A2719" s="529"/>
      <c r="B2719" s="529"/>
      <c r="C2719" s="368" t="s">
        <v>1861</v>
      </c>
      <c r="D2719" s="221" t="str">
        <f>VLOOKUP(C2719,Hoja2!$D$2:$N$5000,2,FALSE)</f>
        <v>Bebidas</v>
      </c>
      <c r="E2719" s="215">
        <f>VLOOKUP(C2719,Hoja2!$D$2:$N$5000,3,FALSE)</f>
        <v>3</v>
      </c>
      <c r="F2719" s="217">
        <f>VLOOKUP(C2719,Hoja2!$D$2:$N$5000,4,FALSE)</f>
        <v>42795</v>
      </c>
      <c r="G2719" s="217">
        <f>VLOOKUP(C2719,Hoja2!$D$2:$N$5000,5,FALSE)</f>
        <v>43830</v>
      </c>
      <c r="H2719" s="218">
        <f>VLOOKUP(C2719,Hoja2!$D$2:$N$5000,6,FALSE)</f>
        <v>0.19869600000000001</v>
      </c>
      <c r="I2719" s="218">
        <f>VLOOKUP(C2719,Hoja2!$D$2:$N$5000,7,FALSE)</f>
        <v>0.41608499999999998</v>
      </c>
      <c r="J2719" s="218">
        <f>VLOOKUP(C2719,Hoja2!$D$2:$N$5000,8,FALSE)</f>
        <v>0.45916000000000001</v>
      </c>
      <c r="K2719" s="218">
        <f>VLOOKUP(C2719,Hoja2!$D$2:$N$5000,9,FALSE)</f>
        <v>0.30911499999999997</v>
      </c>
      <c r="L2719" s="218">
        <f>VLOOKUP(C2719,Hoja2!$D$2:$N$5000,10,FALSE)</f>
        <v>147.52123</v>
      </c>
      <c r="M2719" s="218">
        <f>VLOOKUP(C2719,Hoja2!$D$2:$N$5000,11,FALSE)</f>
        <v>18.971039000000001</v>
      </c>
    </row>
    <row r="2720" spans="1:13">
      <c r="A2720" s="529"/>
      <c r="B2720" s="529"/>
      <c r="C2720" s="368" t="s">
        <v>6182</v>
      </c>
      <c r="D2720" s="221" t="str">
        <f>VLOOKUP(C2720,Hoja2!$D$2:$N$5000,2,FALSE)</f>
        <v>Pesquería</v>
      </c>
      <c r="E2720" s="215">
        <f>VLOOKUP(C2720,Hoja2!$D$2:$N$5000,3,FALSE)</f>
        <v>3</v>
      </c>
      <c r="F2720" s="217" t="str">
        <f>VLOOKUP(C2720,Hoja2!$D$2:$N$5000,4,FALSE)</f>
        <v>-</v>
      </c>
      <c r="G2720" s="217" t="str">
        <f>VLOOKUP(C2720,Hoja2!$D$2:$N$5000,5,FALSE)</f>
        <v>-</v>
      </c>
      <c r="H2720" s="218">
        <f>VLOOKUP(C2720,Hoja2!$D$2:$N$5000,6,FALSE)</f>
        <v>9.6480999999999997E-2</v>
      </c>
      <c r="I2720" s="218">
        <f>VLOOKUP(C2720,Hoja2!$D$2:$N$5000,7,FALSE)</f>
        <v>0.47856599999999999</v>
      </c>
      <c r="J2720" s="218">
        <f>VLOOKUP(C2720,Hoja2!$D$2:$N$5000,8,FALSE)</f>
        <v>0.64512000000000003</v>
      </c>
      <c r="K2720" s="218">
        <f>VLOOKUP(C2720,Hoja2!$D$2:$N$5000,9,FALSE)</f>
        <v>0.61822900000000003</v>
      </c>
      <c r="L2720" s="218">
        <f>VLOOKUP(C2720,Hoja2!$D$2:$N$5000,10,FALSE)</f>
        <v>238.391344</v>
      </c>
      <c r="M2720" s="218">
        <f>VLOOKUP(C2720,Hoja2!$D$2:$N$5000,11,FALSE)</f>
        <v>19.996600999999998</v>
      </c>
    </row>
    <row r="2721" spans="1:13">
      <c r="A2721" s="529"/>
      <c r="B2721" s="529"/>
      <c r="C2721" s="368" t="s">
        <v>2529</v>
      </c>
      <c r="D2721" s="221" t="str">
        <f>VLOOKUP(C2721,Hoja2!$D$2:$N$5000,2,FALSE)</f>
        <v>Pesquería</v>
      </c>
      <c r="E2721" s="215">
        <f>VLOOKUP(C2721,Hoja2!$D$2:$N$5000,3,FALSE)</f>
        <v>3</v>
      </c>
      <c r="F2721" s="217">
        <f>VLOOKUP(C2721,Hoja2!$D$2:$N$5000,4,FALSE)</f>
        <v>43070</v>
      </c>
      <c r="G2721" s="217">
        <f>VLOOKUP(C2721,Hoja2!$D$2:$N$5000,5,FALSE)</f>
        <v>44926</v>
      </c>
      <c r="H2721" s="218">
        <f>VLOOKUP(C2721,Hoja2!$D$2:$N$5000,6,FALSE)</f>
        <v>0.15442400000000001</v>
      </c>
      <c r="I2721" s="218">
        <f>VLOOKUP(C2721,Hoja2!$D$2:$N$5000,7,FALSE)</f>
        <v>3.8441999999999997E-2</v>
      </c>
      <c r="J2721" s="218">
        <f>VLOOKUP(C2721,Hoja2!$D$2:$N$5000,8,FALSE)</f>
        <v>0.41039999999999999</v>
      </c>
      <c r="K2721" s="218">
        <f>VLOOKUP(C2721,Hoja2!$D$2:$N$5000,9,FALSE)</f>
        <v>4.5211000000000001E-2</v>
      </c>
      <c r="L2721" s="218">
        <f>VLOOKUP(C2721,Hoja2!$D$2:$N$5000,10,FALSE)</f>
        <v>12.182299</v>
      </c>
      <c r="M2721" s="218">
        <f>VLOOKUP(C2721,Hoja2!$D$2:$N$5000,11,FALSE)</f>
        <v>22.000599999999999</v>
      </c>
    </row>
    <row r="2722" spans="1:13">
      <c r="A2722" s="529"/>
      <c r="B2722" s="529"/>
      <c r="C2722" s="368" t="s">
        <v>2531</v>
      </c>
      <c r="D2722" s="221" t="str">
        <f>VLOOKUP(C2722,Hoja2!$D$2:$N$5000,2,FALSE)</f>
        <v>Pesquería</v>
      </c>
      <c r="E2722" s="215">
        <f>VLOOKUP(C2722,Hoja2!$D$2:$N$5000,3,FALSE)</f>
        <v>3</v>
      </c>
      <c r="F2722" s="217">
        <f>VLOOKUP(C2722,Hoja2!$D$2:$N$5000,4,FALSE)</f>
        <v>43070</v>
      </c>
      <c r="G2722" s="217">
        <f>VLOOKUP(C2722,Hoja2!$D$2:$N$5000,5,FALSE)</f>
        <v>44926</v>
      </c>
      <c r="H2722" s="218">
        <f>VLOOKUP(C2722,Hoja2!$D$2:$N$5000,6,FALSE)</f>
        <v>0.23794299999999999</v>
      </c>
      <c r="I2722" s="218">
        <f>VLOOKUP(C2722,Hoja2!$D$2:$N$5000,7,FALSE)</f>
        <v>0.23033600000000001</v>
      </c>
      <c r="J2722" s="218">
        <f>VLOOKUP(C2722,Hoja2!$D$2:$N$5000,8,FALSE)</f>
        <v>0.58948</v>
      </c>
      <c r="K2722" s="218">
        <f>VLOOKUP(C2722,Hoja2!$D$2:$N$5000,9,FALSE)</f>
        <v>0.48575200000000002</v>
      </c>
      <c r="L2722" s="218">
        <f>VLOOKUP(C2722,Hoja2!$D$2:$N$5000,10,FALSE)</f>
        <v>104.843744</v>
      </c>
      <c r="M2722" s="218">
        <f>VLOOKUP(C2722,Hoja2!$D$2:$N$5000,11,FALSE)</f>
        <v>24.214082999999999</v>
      </c>
    </row>
    <row r="2723" spans="1:13">
      <c r="A2723" s="529"/>
      <c r="B2723" s="529"/>
      <c r="C2723" s="368" t="s">
        <v>2533</v>
      </c>
      <c r="D2723" s="221" t="str">
        <f>VLOOKUP(C2723,Hoja2!$D$2:$N$5000,2,FALSE)</f>
        <v>Pesquería</v>
      </c>
      <c r="E2723" s="215">
        <f>VLOOKUP(C2723,Hoja2!$D$2:$N$5000,3,FALSE)</f>
        <v>3</v>
      </c>
      <c r="F2723" s="217">
        <f>VLOOKUP(C2723,Hoja2!$D$2:$N$5000,4,FALSE)</f>
        <v>43070</v>
      </c>
      <c r="G2723" s="217">
        <f>VLOOKUP(C2723,Hoja2!$D$2:$N$5000,5,FALSE)</f>
        <v>44926</v>
      </c>
      <c r="H2723" s="218">
        <f>VLOOKUP(C2723,Hoja2!$D$2:$N$5000,6,FALSE)</f>
        <v>0.21004800000000001</v>
      </c>
      <c r="I2723" s="218">
        <f>VLOOKUP(C2723,Hoja2!$D$2:$N$5000,7,FALSE)</f>
        <v>0.47756500000000002</v>
      </c>
      <c r="J2723" s="218">
        <f>VLOOKUP(C2723,Hoja2!$D$2:$N$5000,8,FALSE)</f>
        <v>0.25784000000000001</v>
      </c>
      <c r="K2723" s="218">
        <f>VLOOKUP(C2723,Hoja2!$D$2:$N$5000,9,FALSE)</f>
        <v>0.25864700000000002</v>
      </c>
      <c r="L2723" s="218">
        <f>VLOOKUP(C2723,Hoja2!$D$2:$N$5000,10,FALSE)</f>
        <v>95.080675999999997</v>
      </c>
      <c r="M2723" s="218">
        <f>VLOOKUP(C2723,Hoja2!$D$2:$N$5000,11,FALSE)</f>
        <v>19.621414999999999</v>
      </c>
    </row>
    <row r="2724" spans="1:13">
      <c r="A2724" s="529"/>
      <c r="B2724" s="529"/>
      <c r="C2724" s="368" t="s">
        <v>3184</v>
      </c>
      <c r="D2724" s="221" t="str">
        <f>VLOOKUP(C2724,Hoja2!$D$2:$N$5000,2,FALSE)</f>
        <v>Pesquería</v>
      </c>
      <c r="E2724" s="215">
        <f>VLOOKUP(C2724,Hoja2!$D$2:$N$5000,3,FALSE)</f>
        <v>3</v>
      </c>
      <c r="F2724" s="217">
        <f>VLOOKUP(C2724,Hoja2!$D$2:$N$5000,4,FALSE)</f>
        <v>43344</v>
      </c>
      <c r="G2724" s="217">
        <f>VLOOKUP(C2724,Hoja2!$D$2:$N$5000,5,FALSE)</f>
        <v>43555</v>
      </c>
      <c r="H2724" s="218">
        <f>VLOOKUP(C2724,Hoja2!$D$2:$N$5000,6,FALSE)</f>
        <v>0.16888</v>
      </c>
      <c r="I2724" s="218">
        <f>VLOOKUP(C2724,Hoja2!$D$2:$N$5000,7,FALSE)</f>
        <v>0.10215</v>
      </c>
      <c r="J2724" s="218">
        <f>VLOOKUP(C2724,Hoja2!$D$2:$N$5000,8,FALSE)</f>
        <v>0.22896</v>
      </c>
      <c r="K2724" s="218">
        <f>VLOOKUP(C2724,Hoja2!$D$2:$N$5000,9,FALSE)</f>
        <v>6.3085000000000002E-2</v>
      </c>
      <c r="L2724" s="218">
        <f>VLOOKUP(C2724,Hoja2!$D$2:$N$5000,10,FALSE)</f>
        <v>18.058613999999999</v>
      </c>
      <c r="M2724" s="218">
        <f>VLOOKUP(C2724,Hoja2!$D$2:$N$5000,11,FALSE)</f>
        <v>21.477526000000001</v>
      </c>
    </row>
    <row r="2725" spans="1:13" ht="12.75">
      <c r="A2725" s="530" t="s">
        <v>4100</v>
      </c>
      <c r="B2725" s="531"/>
      <c r="C2725" s="531"/>
      <c r="D2725" s="531"/>
      <c r="E2725" s="531"/>
      <c r="F2725" s="531"/>
      <c r="G2725" s="532"/>
      <c r="H2725" s="195">
        <f>+Hoja3!S27</f>
        <v>0.172655</v>
      </c>
      <c r="I2725" s="195">
        <f>+Hoja3!T27</f>
        <v>0.72582199999999997</v>
      </c>
      <c r="J2725"/>
      <c r="K2725"/>
      <c r="L2725" s="195">
        <f>+Hoja3!W27</f>
        <v>32196.923596000001</v>
      </c>
      <c r="M2725" s="195">
        <f>+Hoja3!X27</f>
        <v>18.519542999999999</v>
      </c>
    </row>
    <row r="2726" spans="1:13">
      <c r="A2726" s="525"/>
      <c r="B2726" s="526"/>
      <c r="C2726" s="526"/>
      <c r="D2726" s="526"/>
      <c r="E2726" s="526"/>
      <c r="F2726" s="526"/>
      <c r="G2726" s="526"/>
      <c r="H2726" s="526"/>
      <c r="I2726" s="526"/>
      <c r="J2726" s="526"/>
      <c r="K2726" s="526"/>
      <c r="L2726" s="526"/>
      <c r="M2726" s="527"/>
    </row>
    <row r="2727" spans="1:13">
      <c r="A2727" s="528" t="s">
        <v>4101</v>
      </c>
      <c r="B2727" s="528" t="s">
        <v>3817</v>
      </c>
      <c r="C2727" s="401" t="s">
        <v>6932</v>
      </c>
      <c r="D2727" s="221" t="str">
        <f>VLOOKUP(C2727,Hoja2!$D$2:$N$5000,2,FALSE)</f>
        <v>Alimentos</v>
      </c>
      <c r="E2727" s="215">
        <f>VLOOKUP(C2727,Hoja2!$D$2:$N$5000,3,FALSE)</f>
        <v>7</v>
      </c>
      <c r="F2727" s="217">
        <f>VLOOKUP(C2727,Hoja2!$D$2:$N$5000,4,FALSE)</f>
        <v>44256</v>
      </c>
      <c r="G2727" s="217">
        <f>VLOOKUP(C2727,Hoja2!$D$2:$N$5000,5,FALSE)</f>
        <v>45350</v>
      </c>
      <c r="H2727" s="218">
        <f>VLOOKUP(C2727,Hoja2!$D$2:$N$5000,6,FALSE)</f>
        <v>0.21192900000000001</v>
      </c>
      <c r="I2727" s="218">
        <f>VLOOKUP(C2727,Hoja2!$D$2:$N$5000,7,FALSE)</f>
        <v>0.83732300000000004</v>
      </c>
      <c r="J2727" s="218">
        <f>VLOOKUP(C2727,Hoja2!$D$2:$N$5000,8,FALSE)</f>
        <v>0.64486399999999999</v>
      </c>
      <c r="K2727" s="218">
        <f>VLOOKUP(C2727,Hoja2!$D$2:$N$5000,9,FALSE)</f>
        <v>0.67063200000000001</v>
      </c>
      <c r="L2727" s="218">
        <f>VLOOKUP(C2727,Hoja2!$D$2:$N$5000,10,FALSE)</f>
        <v>418.496736</v>
      </c>
      <c r="M2727" s="218">
        <f>VLOOKUP(C2727,Hoja2!$D$2:$N$5000,11,FALSE)</f>
        <v>14.250755</v>
      </c>
    </row>
    <row r="2728" spans="1:13">
      <c r="A2728" s="529"/>
      <c r="B2728" s="529"/>
      <c r="C2728" s="401" t="s">
        <v>5680</v>
      </c>
      <c r="D2728" s="221" t="str">
        <f>VLOOKUP(C2728,Hoja2!$D$2:$N$5000,2,FALSE)</f>
        <v>Textiles</v>
      </c>
      <c r="E2728" s="215">
        <f>VLOOKUP(C2728,Hoja2!$D$2:$N$5000,3,FALSE)</f>
        <v>7</v>
      </c>
      <c r="F2728" s="217">
        <f>VLOOKUP(C2728,Hoja2!$D$2:$N$5000,4,FALSE)</f>
        <v>43739</v>
      </c>
      <c r="G2728" s="217">
        <f>VLOOKUP(C2728,Hoja2!$D$2:$N$5000,5,FALSE)</f>
        <v>44834</v>
      </c>
      <c r="H2728" s="218">
        <f>VLOOKUP(C2728,Hoja2!$D$2:$N$5000,6,FALSE)</f>
        <v>0.20546400000000001</v>
      </c>
      <c r="I2728" s="218">
        <f>VLOOKUP(C2728,Hoja2!$D$2:$N$5000,7,FALSE)</f>
        <v>0.66537400000000002</v>
      </c>
      <c r="J2728" s="218">
        <f>VLOOKUP(C2728,Hoja2!$D$2:$N$5000,8,FALSE)</f>
        <v>0.49199999999999999</v>
      </c>
      <c r="K2728" s="218">
        <f>VLOOKUP(C2728,Hoja2!$D$2:$N$5000,9,FALSE)</f>
        <v>0.49704300000000001</v>
      </c>
      <c r="L2728" s="218">
        <f>VLOOKUP(C2728,Hoja2!$D$2:$N$5000,10,FALSE)</f>
        <v>253.724154</v>
      </c>
      <c r="M2728" s="218">
        <f>VLOOKUP(C2728,Hoja2!$D$2:$N$5000,11,FALSE)</f>
        <v>19.398406000000001</v>
      </c>
    </row>
    <row r="2729" spans="1:13">
      <c r="A2729" s="529"/>
      <c r="B2729" s="529"/>
      <c r="C2729" s="401" t="s">
        <v>7409</v>
      </c>
      <c r="D2729" s="221" t="str">
        <f>VLOOKUP(C2729,Hoja2!$D$2:$N$5000,2,FALSE)</f>
        <v>Comercio</v>
      </c>
      <c r="E2729" s="215">
        <f>VLOOKUP(C2729,Hoja2!$D$2:$N$5000,3,FALSE)</f>
        <v>7</v>
      </c>
      <c r="F2729" s="217">
        <f>VLOOKUP(C2729,Hoja2!$D$2:$N$5000,4,FALSE)</f>
        <v>44470</v>
      </c>
      <c r="G2729" s="217">
        <f>VLOOKUP(C2729,Hoja2!$D$2:$N$5000,5,FALSE)</f>
        <v>45565</v>
      </c>
      <c r="H2729" s="218">
        <f>VLOOKUP(C2729,Hoja2!$D$2:$N$5000,6,FALSE)</f>
        <v>0.204151</v>
      </c>
      <c r="I2729" s="218">
        <f>VLOOKUP(C2729,Hoja2!$D$2:$N$5000,7,FALSE)</f>
        <v>0.30651699999999998</v>
      </c>
      <c r="J2729" s="218">
        <f>VLOOKUP(C2729,Hoja2!$D$2:$N$5000,8,FALSE)</f>
        <v>0.1772</v>
      </c>
      <c r="K2729" s="218">
        <f>VLOOKUP(C2729,Hoja2!$D$2:$N$5000,9,FALSE)</f>
        <v>0.18359400000000001</v>
      </c>
      <c r="L2729" s="218">
        <f>VLOOKUP(C2729,Hoja2!$D$2:$N$5000,10,FALSE)</f>
        <v>42.096939999999996</v>
      </c>
      <c r="M2729" s="218">
        <f>VLOOKUP(C2729,Hoja2!$D$2:$N$5000,11,FALSE)</f>
        <v>23.911024999999999</v>
      </c>
    </row>
    <row r="2730" spans="1:13">
      <c r="A2730" s="529"/>
      <c r="B2730" s="529"/>
      <c r="C2730" s="401" t="s">
        <v>6879</v>
      </c>
      <c r="D2730" s="221" t="str">
        <f>VLOOKUP(C2730,Hoja2!$D$2:$N$5000,2,FALSE)</f>
        <v>Papel</v>
      </c>
      <c r="E2730" s="215">
        <f>VLOOKUP(C2730,Hoja2!$D$2:$N$5000,3,FALSE)</f>
        <v>7</v>
      </c>
      <c r="F2730" s="217">
        <f>VLOOKUP(C2730,Hoja2!$D$2:$N$5000,4,FALSE)</f>
        <v>44228</v>
      </c>
      <c r="G2730" s="217">
        <f>VLOOKUP(C2730,Hoja2!$D$2:$N$5000,5,FALSE)</f>
        <v>45291</v>
      </c>
      <c r="H2730" s="218">
        <f>VLOOKUP(C2730,Hoja2!$D$2:$N$5000,6,FALSE)</f>
        <v>0.14774899999999999</v>
      </c>
      <c r="I2730" s="218">
        <f>VLOOKUP(C2730,Hoja2!$D$2:$N$5000,7,FALSE)</f>
        <v>0.340748</v>
      </c>
      <c r="J2730" s="218">
        <f>VLOOKUP(C2730,Hoja2!$D$2:$N$5000,8,FALSE)</f>
        <v>0.83539200000000002</v>
      </c>
      <c r="K2730" s="218">
        <f>VLOOKUP(C2730,Hoja2!$D$2:$N$5000,9,FALSE)</f>
        <v>0.63112199999999996</v>
      </c>
      <c r="L2730" s="218">
        <f>VLOOKUP(C2730,Hoja2!$D$2:$N$5000,10,FALSE)</f>
        <v>220.624889</v>
      </c>
      <c r="M2730" s="218">
        <f>VLOOKUP(C2730,Hoja2!$D$2:$N$5000,11,FALSE)</f>
        <v>16.343634999999999</v>
      </c>
    </row>
    <row r="2731" spans="1:13">
      <c r="A2731" s="529"/>
      <c r="B2731" s="529"/>
      <c r="C2731" s="401" t="s">
        <v>7410</v>
      </c>
      <c r="D2731" s="221" t="str">
        <f>VLOOKUP(C2731,Hoja2!$D$2:$N$5000,2,FALSE)</f>
        <v>Otros</v>
      </c>
      <c r="E2731" s="215">
        <f>VLOOKUP(C2731,Hoja2!$D$2:$N$5000,3,FALSE)</f>
        <v>7</v>
      </c>
      <c r="F2731" s="217">
        <f>VLOOKUP(C2731,Hoja2!$D$2:$N$5000,4,FALSE)</f>
        <v>44470</v>
      </c>
      <c r="G2731" s="217">
        <f>VLOOKUP(C2731,Hoja2!$D$2:$N$5000,5,FALSE)</f>
        <v>45565</v>
      </c>
      <c r="H2731" s="218">
        <f>VLOOKUP(C2731,Hoja2!$D$2:$N$5000,6,FALSE)</f>
        <v>0.23743800000000001</v>
      </c>
      <c r="I2731" s="218">
        <f>VLOOKUP(C2731,Hoja2!$D$2:$N$5000,7,FALSE)</f>
        <v>0.53782700000000006</v>
      </c>
      <c r="J2731" s="218">
        <f>VLOOKUP(C2731,Hoja2!$D$2:$N$5000,8,FALSE)</f>
        <v>0.12214800000000001</v>
      </c>
      <c r="K2731" s="218">
        <f>VLOOKUP(C2731,Hoja2!$D$2:$N$5000,9,FALSE)</f>
        <v>0.12771099999999999</v>
      </c>
      <c r="L2731" s="218">
        <f>VLOOKUP(C2731,Hoja2!$D$2:$N$5000,10,FALSE)</f>
        <v>50.916696999999999</v>
      </c>
      <c r="M2731" s="218">
        <f>VLOOKUP(C2731,Hoja2!$D$2:$N$5000,11,FALSE)</f>
        <v>18.878806000000001</v>
      </c>
    </row>
    <row r="2732" spans="1:13">
      <c r="A2732" s="529"/>
      <c r="B2732" s="529"/>
      <c r="C2732" s="401" t="s">
        <v>5639</v>
      </c>
      <c r="D2732" s="221" t="str">
        <f>VLOOKUP(C2732,Hoja2!$D$2:$N$5000,2,FALSE)</f>
        <v>Otros</v>
      </c>
      <c r="E2732" s="215">
        <f>VLOOKUP(C2732,Hoja2!$D$2:$N$5000,3,FALSE)</f>
        <v>7</v>
      </c>
      <c r="F2732" s="217">
        <f>VLOOKUP(C2732,Hoja2!$D$2:$N$5000,4,FALSE)</f>
        <v>43709</v>
      </c>
      <c r="G2732" s="217">
        <f>VLOOKUP(C2732,Hoja2!$D$2:$N$5000,5,FALSE)</f>
        <v>44804</v>
      </c>
      <c r="H2732" s="218">
        <f>VLOOKUP(C2732,Hoja2!$D$2:$N$5000,6,FALSE)</f>
        <v>0.19687299999999999</v>
      </c>
      <c r="I2732" s="218">
        <f>VLOOKUP(C2732,Hoja2!$D$2:$N$5000,7,FALSE)</f>
        <v>0.254411</v>
      </c>
      <c r="J2732" s="218">
        <f>VLOOKUP(C2732,Hoja2!$D$2:$N$5000,8,FALSE)</f>
        <v>0.25481999999999999</v>
      </c>
      <c r="K2732" s="218">
        <f>VLOOKUP(C2732,Hoja2!$D$2:$N$5000,9,FALSE)</f>
        <v>0.24182999999999999</v>
      </c>
      <c r="L2732" s="218">
        <f>VLOOKUP(C2732,Hoja2!$D$2:$N$5000,10,FALSE)</f>
        <v>50.245849</v>
      </c>
      <c r="M2732" s="218">
        <f>VLOOKUP(C2732,Hoja2!$D$2:$N$5000,11,FALSE)</f>
        <v>22.956292999999999</v>
      </c>
    </row>
    <row r="2733" spans="1:13">
      <c r="A2733" s="529"/>
      <c r="B2733" s="529"/>
      <c r="C2733" s="401" t="s">
        <v>5643</v>
      </c>
      <c r="D2733" s="221" t="str">
        <f>VLOOKUP(C2733,Hoja2!$D$2:$N$5000,2,FALSE)</f>
        <v>Otros</v>
      </c>
      <c r="E2733" s="215">
        <f>VLOOKUP(C2733,Hoja2!$D$2:$N$5000,3,FALSE)</f>
        <v>7</v>
      </c>
      <c r="F2733" s="217">
        <f>VLOOKUP(C2733,Hoja2!$D$2:$N$5000,4,FALSE)</f>
        <v>43709</v>
      </c>
      <c r="G2733" s="217">
        <f>VLOOKUP(C2733,Hoja2!$D$2:$N$5000,5,FALSE)</f>
        <v>44804</v>
      </c>
      <c r="H2733" s="218">
        <f>VLOOKUP(C2733,Hoja2!$D$2:$N$5000,6,FALSE)</f>
        <v>0.19064400000000001</v>
      </c>
      <c r="I2733" s="218">
        <f>VLOOKUP(C2733,Hoja2!$D$2:$N$5000,7,FALSE)</f>
        <v>0.52676500000000004</v>
      </c>
      <c r="J2733" s="218">
        <f>VLOOKUP(C2733,Hoja2!$D$2:$N$5000,8,FALSE)</f>
        <v>0.24923999999999999</v>
      </c>
      <c r="K2733" s="218">
        <f>VLOOKUP(C2733,Hoja2!$D$2:$N$5000,9,FALSE)</f>
        <v>0.19409199999999999</v>
      </c>
      <c r="L2733" s="218">
        <f>VLOOKUP(C2733,Hoja2!$D$2:$N$5000,10,FALSE)</f>
        <v>101.757336</v>
      </c>
      <c r="M2733" s="218">
        <f>VLOOKUP(C2733,Hoja2!$D$2:$N$5000,11,FALSE)</f>
        <v>15.366683</v>
      </c>
    </row>
    <row r="2734" spans="1:13">
      <c r="A2734" s="529"/>
      <c r="B2734" s="529"/>
      <c r="C2734" s="401" t="s">
        <v>6973</v>
      </c>
      <c r="D2734" s="221" t="str">
        <f>VLOOKUP(C2734,Hoja2!$D$2:$N$5000,2,FALSE)</f>
        <v>Construcción</v>
      </c>
      <c r="E2734" s="215">
        <f>VLOOKUP(C2734,Hoja2!$D$2:$N$5000,3,FALSE)</f>
        <v>7</v>
      </c>
      <c r="F2734" s="217">
        <f>VLOOKUP(C2734,Hoja2!$D$2:$N$5000,4,FALSE)</f>
        <v>44287</v>
      </c>
      <c r="G2734" s="217">
        <f>VLOOKUP(C2734,Hoja2!$D$2:$N$5000,5,FALSE)</f>
        <v>45382</v>
      </c>
      <c r="H2734" s="218">
        <f>VLOOKUP(C2734,Hoja2!$D$2:$N$5000,6,FALSE)</f>
        <v>0.19412599999999999</v>
      </c>
      <c r="I2734" s="218">
        <f>VLOOKUP(C2734,Hoja2!$D$2:$N$5000,7,FALSE)</f>
        <v>0.63860099999999997</v>
      </c>
      <c r="J2734" s="218">
        <f>VLOOKUP(C2734,Hoja2!$D$2:$N$5000,8,FALSE)</f>
        <v>0.36230800000000002</v>
      </c>
      <c r="K2734" s="218">
        <f>VLOOKUP(C2734,Hoja2!$D$2:$N$5000,9,FALSE)</f>
        <v>0.309058</v>
      </c>
      <c r="L2734" s="218">
        <f>VLOOKUP(C2734,Hoja2!$D$2:$N$5000,10,FALSE)</f>
        <v>179.32416900000001</v>
      </c>
      <c r="M2734" s="218">
        <f>VLOOKUP(C2734,Hoja2!$D$2:$N$5000,11,FALSE)</f>
        <v>17.006381999999999</v>
      </c>
    </row>
    <row r="2735" spans="1:13">
      <c r="A2735" s="529"/>
      <c r="B2735" s="529"/>
      <c r="C2735" s="401" t="s">
        <v>3356</v>
      </c>
      <c r="D2735" s="221" t="str">
        <f>VLOOKUP(C2735,Hoja2!$D$2:$N$5000,2,FALSE)</f>
        <v>Cerámicos</v>
      </c>
      <c r="E2735" s="215">
        <f>VLOOKUP(C2735,Hoja2!$D$2:$N$5000,3,FALSE)</f>
        <v>7</v>
      </c>
      <c r="F2735" s="217">
        <f>VLOOKUP(C2735,Hoja2!$D$2:$N$5000,4,FALSE)</f>
        <v>43405</v>
      </c>
      <c r="G2735" s="217">
        <f>VLOOKUP(C2735,Hoja2!$D$2:$N$5000,5,FALSE)</f>
        <v>44501</v>
      </c>
      <c r="H2735" s="218">
        <f>VLOOKUP(C2735,Hoja2!$D$2:$N$5000,6,FALSE)</f>
        <v>0.18601400000000001</v>
      </c>
      <c r="I2735" s="218">
        <f>VLOOKUP(C2735,Hoja2!$D$2:$N$5000,7,FALSE)</f>
        <v>0.477404</v>
      </c>
      <c r="J2735" s="218">
        <f>VLOOKUP(C2735,Hoja2!$D$2:$N$5000,8,FALSE)</f>
        <v>1.683608</v>
      </c>
      <c r="K2735" s="218">
        <f>VLOOKUP(C2735,Hoja2!$D$2:$N$5000,9,FALSE)</f>
        <v>1.201916</v>
      </c>
      <c r="L2735" s="218">
        <f>VLOOKUP(C2735,Hoja2!$D$2:$N$5000,10,FALSE)</f>
        <v>622.95719999999994</v>
      </c>
      <c r="M2735" s="218">
        <f>VLOOKUP(C2735,Hoja2!$D$2:$N$5000,11,FALSE)</f>
        <v>19.741074999999999</v>
      </c>
    </row>
    <row r="2736" spans="1:13">
      <c r="A2736" s="529"/>
      <c r="B2736" s="529"/>
      <c r="C2736" s="401" t="s">
        <v>3695</v>
      </c>
      <c r="D2736" s="221" t="str">
        <f>VLOOKUP(C2736,Hoja2!$D$2:$N$5000,2,FALSE)</f>
        <v>Construcción</v>
      </c>
      <c r="E2736" s="215">
        <f>VLOOKUP(C2736,Hoja2!$D$2:$N$5000,3,FALSE)</f>
        <v>7</v>
      </c>
      <c r="F2736" s="217">
        <f>VLOOKUP(C2736,Hoja2!$D$2:$N$5000,4,FALSE)</f>
        <v>43525</v>
      </c>
      <c r="G2736" s="217">
        <f>VLOOKUP(C2736,Hoja2!$D$2:$N$5000,5,FALSE)</f>
        <v>44620</v>
      </c>
      <c r="H2736" s="218">
        <f>VLOOKUP(C2736,Hoja2!$D$2:$N$5000,6,FALSE)</f>
        <v>4.5830999999999997E-2</v>
      </c>
      <c r="I2736" s="218">
        <f>VLOOKUP(C2736,Hoja2!$D$2:$N$5000,7,FALSE)</f>
        <v>0.29720000000000002</v>
      </c>
      <c r="J2736" s="218">
        <f>VLOOKUP(C2736,Hoja2!$D$2:$N$5000,8,FALSE)</f>
        <v>0.91800000000000004</v>
      </c>
      <c r="K2736" s="218">
        <f>VLOOKUP(C2736,Hoja2!$D$2:$N$5000,9,FALSE)</f>
        <v>7.5068999999999997E-2</v>
      </c>
      <c r="L2736" s="218">
        <f>VLOOKUP(C2736,Hoja2!$D$2:$N$5000,10,FALSE)</f>
        <v>211.457526</v>
      </c>
      <c r="M2736" s="218">
        <f>VLOOKUP(C2736,Hoja2!$D$2:$N$5000,11,FALSE)</f>
        <v>15.271234</v>
      </c>
    </row>
    <row r="2737" spans="1:13">
      <c r="A2737" s="529"/>
      <c r="B2737" s="529"/>
      <c r="C2737" s="401" t="s">
        <v>6143</v>
      </c>
      <c r="D2737" s="221" t="str">
        <f>VLOOKUP(C2737,Hoja2!$D$2:$N$5000,2,FALSE)</f>
        <v>Otros</v>
      </c>
      <c r="E2737" s="215">
        <f>VLOOKUP(C2737,Hoja2!$D$2:$N$5000,3,FALSE)</f>
        <v>7</v>
      </c>
      <c r="F2737" s="217">
        <f>VLOOKUP(C2737,Hoja2!$D$2:$N$5000,4,FALSE)</f>
        <v>43891</v>
      </c>
      <c r="G2737" s="217">
        <f>VLOOKUP(C2737,Hoja2!$D$2:$N$5000,5,FALSE)</f>
        <v>44985</v>
      </c>
      <c r="H2737" s="218">
        <f>VLOOKUP(C2737,Hoja2!$D$2:$N$5000,6,FALSE)</f>
        <v>0.20624999999999999</v>
      </c>
      <c r="I2737" s="218">
        <f>VLOOKUP(C2737,Hoja2!$D$2:$N$5000,7,FALSE)</f>
        <v>0.52883100000000005</v>
      </c>
      <c r="J2737" s="218">
        <f>VLOOKUP(C2737,Hoja2!$D$2:$N$5000,8,FALSE)</f>
        <v>0.25631999999999999</v>
      </c>
      <c r="K2737" s="218">
        <f>VLOOKUP(C2737,Hoja2!$D$2:$N$5000,9,FALSE)</f>
        <v>0.32565499999999997</v>
      </c>
      <c r="L2737" s="218">
        <f>VLOOKUP(C2737,Hoja2!$D$2:$N$5000,10,FALSE)</f>
        <v>125.119991</v>
      </c>
      <c r="M2737" s="218">
        <f>VLOOKUP(C2737,Hoja2!$D$2:$N$5000,11,FALSE)</f>
        <v>18.774660999999998</v>
      </c>
    </row>
    <row r="2738" spans="1:13">
      <c r="A2738" s="529"/>
      <c r="B2738" s="529"/>
      <c r="C2738" s="401" t="s">
        <v>6153</v>
      </c>
      <c r="D2738" s="221" t="str">
        <f>VLOOKUP(C2738,Hoja2!$D$2:$N$5000,2,FALSE)</f>
        <v>Otros</v>
      </c>
      <c r="E2738" s="215">
        <f>VLOOKUP(C2738,Hoja2!$D$2:$N$5000,3,FALSE)</f>
        <v>7</v>
      </c>
      <c r="F2738" s="217">
        <f>VLOOKUP(C2738,Hoja2!$D$2:$N$5000,4,FALSE)</f>
        <v>43891</v>
      </c>
      <c r="G2738" s="217">
        <f>VLOOKUP(C2738,Hoja2!$D$2:$N$5000,5,FALSE)</f>
        <v>44985</v>
      </c>
      <c r="H2738" s="218">
        <f>VLOOKUP(C2738,Hoja2!$D$2:$N$5000,6,FALSE)</f>
        <v>0.20959800000000001</v>
      </c>
      <c r="I2738" s="218">
        <f>VLOOKUP(C2738,Hoja2!$D$2:$N$5000,7,FALSE)</f>
        <v>0.60846599999999995</v>
      </c>
      <c r="J2738" s="218">
        <f>VLOOKUP(C2738,Hoja2!$D$2:$N$5000,8,FALSE)</f>
        <v>0.15040000000000001</v>
      </c>
      <c r="K2738" s="218">
        <f>VLOOKUP(C2738,Hoja2!$D$2:$N$5000,9,FALSE)</f>
        <v>0.145537</v>
      </c>
      <c r="L2738" s="218">
        <f>VLOOKUP(C2738,Hoja2!$D$2:$N$5000,10,FALSE)</f>
        <v>70.927555999999996</v>
      </c>
      <c r="M2738" s="218">
        <f>VLOOKUP(C2738,Hoja2!$D$2:$N$5000,11,FALSE)</f>
        <v>15.206562999999999</v>
      </c>
    </row>
    <row r="2739" spans="1:13">
      <c r="A2739" s="529"/>
      <c r="B2739" s="529"/>
      <c r="C2739" s="401" t="s">
        <v>6883</v>
      </c>
      <c r="D2739" s="221" t="str">
        <f>VLOOKUP(C2739,Hoja2!$D$2:$N$5000,2,FALSE)</f>
        <v>Otros</v>
      </c>
      <c r="E2739" s="215">
        <f>VLOOKUP(C2739,Hoja2!$D$2:$N$5000,3,FALSE)</f>
        <v>7</v>
      </c>
      <c r="F2739" s="217">
        <f>VLOOKUP(C2739,Hoja2!$D$2:$N$5000,4,FALSE)</f>
        <v>44228</v>
      </c>
      <c r="G2739" s="217">
        <f>VLOOKUP(C2739,Hoja2!$D$2:$N$5000,5,FALSE)</f>
        <v>45291</v>
      </c>
      <c r="H2739" s="218">
        <f>VLOOKUP(C2739,Hoja2!$D$2:$N$5000,6,FALSE)</f>
        <v>0.25495000000000001</v>
      </c>
      <c r="I2739" s="218">
        <f>VLOOKUP(C2739,Hoja2!$D$2:$N$5000,7,FALSE)</f>
        <v>0.51771199999999995</v>
      </c>
      <c r="J2739" s="218">
        <f>VLOOKUP(C2739,Hoja2!$D$2:$N$5000,8,FALSE)</f>
        <v>0.16488</v>
      </c>
      <c r="K2739" s="218">
        <f>VLOOKUP(C2739,Hoja2!$D$2:$N$5000,9,FALSE)</f>
        <v>0.17238600000000001</v>
      </c>
      <c r="L2739" s="218">
        <f>VLOOKUP(C2739,Hoja2!$D$2:$N$5000,10,FALSE)</f>
        <v>66.158767999999995</v>
      </c>
      <c r="M2739" s="218">
        <f>VLOOKUP(C2739,Hoja2!$D$2:$N$5000,11,FALSE)</f>
        <v>17.461355999999999</v>
      </c>
    </row>
    <row r="2740" spans="1:13">
      <c r="A2740" s="529"/>
      <c r="B2740" s="529"/>
      <c r="C2740" s="401" t="s">
        <v>7227</v>
      </c>
      <c r="D2740" s="221" t="str">
        <f>VLOOKUP(C2740,Hoja2!$D$2:$N$5000,2,FALSE)</f>
        <v>Otros</v>
      </c>
      <c r="E2740" s="215">
        <f>VLOOKUP(C2740,Hoja2!$D$2:$N$5000,3,FALSE)</f>
        <v>7</v>
      </c>
      <c r="F2740" s="217">
        <f>VLOOKUP(C2740,Hoja2!$D$2:$N$5000,4,FALSE)</f>
        <v>44378</v>
      </c>
      <c r="G2740" s="217">
        <f>VLOOKUP(C2740,Hoja2!$D$2:$N$5000,5,FALSE)</f>
        <v>45473</v>
      </c>
      <c r="H2740" s="218">
        <f>VLOOKUP(C2740,Hoja2!$D$2:$N$5000,6,FALSE)</f>
        <v>8.4136000000000002E-2</v>
      </c>
      <c r="I2740" s="218">
        <f>VLOOKUP(C2740,Hoja2!$D$2:$N$5000,7,FALSE)</f>
        <v>0.25259300000000001</v>
      </c>
      <c r="J2740" s="218">
        <f>VLOOKUP(C2740,Hoja2!$D$2:$N$5000,8,FALSE)</f>
        <v>0.3931</v>
      </c>
      <c r="K2740" s="218">
        <f>VLOOKUP(C2740,Hoja2!$D$2:$N$5000,9,FALSE)</f>
        <v>0.160133</v>
      </c>
      <c r="L2740" s="218">
        <f>VLOOKUP(C2740,Hoja2!$D$2:$N$5000,10,FALSE)</f>
        <v>76.958511000000001</v>
      </c>
      <c r="M2740" s="218">
        <f>VLOOKUP(C2740,Hoja2!$D$2:$N$5000,11,FALSE)</f>
        <v>18.94248</v>
      </c>
    </row>
    <row r="2741" spans="1:13">
      <c r="A2741" s="529"/>
      <c r="B2741" s="529"/>
      <c r="C2741" s="401" t="s">
        <v>6250</v>
      </c>
      <c r="D2741" s="221" t="str">
        <f>VLOOKUP(C2741,Hoja2!$D$2:$N$5000,2,FALSE)</f>
        <v>Vidrios, cauchos y plásticos</v>
      </c>
      <c r="E2741" s="215">
        <f>VLOOKUP(C2741,Hoja2!$D$2:$N$5000,3,FALSE)</f>
        <v>7</v>
      </c>
      <c r="F2741" s="217">
        <f>VLOOKUP(C2741,Hoja2!$D$2:$N$5000,4,FALSE)</f>
        <v>43952</v>
      </c>
      <c r="G2741" s="217">
        <f>VLOOKUP(C2741,Hoja2!$D$2:$N$5000,5,FALSE)</f>
        <v>45046</v>
      </c>
      <c r="H2741" s="218">
        <f>VLOOKUP(C2741,Hoja2!$D$2:$N$5000,6,FALSE)</f>
        <v>0.20205300000000001</v>
      </c>
      <c r="I2741" s="218">
        <f>VLOOKUP(C2741,Hoja2!$D$2:$N$5000,7,FALSE)</f>
        <v>0.50897000000000003</v>
      </c>
      <c r="J2741" s="218">
        <f>VLOOKUP(C2741,Hoja2!$D$2:$N$5000,8,FALSE)</f>
        <v>1.1885079999999999</v>
      </c>
      <c r="K2741" s="218">
        <f>VLOOKUP(C2741,Hoja2!$D$2:$N$5000,9,FALSE)</f>
        <v>0.94955800000000001</v>
      </c>
      <c r="L2741" s="218">
        <f>VLOOKUP(C2741,Hoja2!$D$2:$N$5000,10,FALSE)</f>
        <v>468.841228</v>
      </c>
      <c r="M2741" s="218">
        <f>VLOOKUP(C2741,Hoja2!$D$2:$N$5000,11,FALSE)</f>
        <v>14.235852</v>
      </c>
    </row>
    <row r="2742" spans="1:13">
      <c r="A2742" s="529"/>
      <c r="B2742" s="529"/>
      <c r="C2742" s="401" t="s">
        <v>6933</v>
      </c>
      <c r="D2742" s="221" t="str">
        <f>VLOOKUP(C2742,Hoja2!$D$2:$N$5000,2,FALSE)</f>
        <v>Otros</v>
      </c>
      <c r="E2742" s="215">
        <f>VLOOKUP(C2742,Hoja2!$D$2:$N$5000,3,FALSE)</f>
        <v>7</v>
      </c>
      <c r="F2742" s="217">
        <f>VLOOKUP(C2742,Hoja2!$D$2:$N$5000,4,FALSE)</f>
        <v>44256</v>
      </c>
      <c r="G2742" s="217">
        <f>VLOOKUP(C2742,Hoja2!$D$2:$N$5000,5,FALSE)</f>
        <v>45350</v>
      </c>
      <c r="H2742" s="218">
        <f>VLOOKUP(C2742,Hoja2!$D$2:$N$5000,6,FALSE)</f>
        <v>0.12831500000000001</v>
      </c>
      <c r="I2742" s="218">
        <f>VLOOKUP(C2742,Hoja2!$D$2:$N$5000,7,FALSE)</f>
        <v>0.32205600000000001</v>
      </c>
      <c r="J2742" s="218">
        <f>VLOOKUP(C2742,Hoja2!$D$2:$N$5000,8,FALSE)</f>
        <v>0.67325999999999997</v>
      </c>
      <c r="K2742" s="218">
        <f>VLOOKUP(C2742,Hoja2!$D$2:$N$5000,9,FALSE)</f>
        <v>0.17669399999999999</v>
      </c>
      <c r="L2742" s="218">
        <f>VLOOKUP(C2742,Hoja2!$D$2:$N$5000,10,FALSE)</f>
        <v>168.05358200000001</v>
      </c>
      <c r="M2742" s="218">
        <f>VLOOKUP(C2742,Hoja2!$D$2:$N$5000,11,FALSE)</f>
        <v>15.471431000000001</v>
      </c>
    </row>
    <row r="2743" spans="1:13">
      <c r="A2743" s="529"/>
      <c r="B2743" s="529"/>
      <c r="C2743" s="401" t="s">
        <v>6004</v>
      </c>
      <c r="D2743" s="221" t="str">
        <f>VLOOKUP(C2743,Hoja2!$D$2:$N$5000,2,FALSE)</f>
        <v>Otros</v>
      </c>
      <c r="E2743" s="215">
        <f>VLOOKUP(C2743,Hoja2!$D$2:$N$5000,3,FALSE)</f>
        <v>7</v>
      </c>
      <c r="F2743" s="217">
        <f>VLOOKUP(C2743,Hoja2!$D$2:$N$5000,4,FALSE)</f>
        <v>43831</v>
      </c>
      <c r="G2743" s="217">
        <f>VLOOKUP(C2743,Hoja2!$D$2:$N$5000,5,FALSE)</f>
        <v>44926</v>
      </c>
      <c r="H2743" s="218">
        <f>VLOOKUP(C2743,Hoja2!$D$2:$N$5000,6,FALSE)</f>
        <v>0.21110499999999999</v>
      </c>
      <c r="I2743" s="218">
        <f>VLOOKUP(C2743,Hoja2!$D$2:$N$5000,7,FALSE)</f>
        <v>0.71387500000000004</v>
      </c>
      <c r="J2743" s="218">
        <f>VLOOKUP(C2743,Hoja2!$D$2:$N$5000,8,FALSE)</f>
        <v>0.85483600000000004</v>
      </c>
      <c r="K2743" s="218">
        <f>VLOOKUP(C2743,Hoja2!$D$2:$N$5000,9,FALSE)</f>
        <v>0.88434800000000002</v>
      </c>
      <c r="L2743" s="218">
        <f>VLOOKUP(C2743,Hoja2!$D$2:$N$5000,10,FALSE)</f>
        <v>472.97247199999998</v>
      </c>
      <c r="M2743" s="218">
        <f>VLOOKUP(C2743,Hoja2!$D$2:$N$5000,11,FALSE)</f>
        <v>15.870545999999999</v>
      </c>
    </row>
    <row r="2744" spans="1:13">
      <c r="A2744" s="529"/>
      <c r="B2744" s="529"/>
      <c r="C2744" s="401" t="s">
        <v>3482</v>
      </c>
      <c r="D2744" s="221" t="str">
        <f>VLOOKUP(C2744,Hoja2!$D$2:$N$5000,2,FALSE)</f>
        <v>Vidrios, cauchos y plásticos</v>
      </c>
      <c r="E2744" s="215">
        <f>VLOOKUP(C2744,Hoja2!$D$2:$N$5000,3,FALSE)</f>
        <v>7</v>
      </c>
      <c r="F2744" s="217">
        <f>VLOOKUP(C2744,Hoja2!$D$2:$N$5000,4,FALSE)</f>
        <v>43466</v>
      </c>
      <c r="G2744" s="217">
        <f>VLOOKUP(C2744,Hoja2!$D$2:$N$5000,5,FALSE)</f>
        <v>44561</v>
      </c>
      <c r="H2744" s="218">
        <f>VLOOKUP(C2744,Hoja2!$D$2:$N$5000,6,FALSE)</f>
        <v>0.20693700000000001</v>
      </c>
      <c r="I2744" s="218">
        <f>VLOOKUP(C2744,Hoja2!$D$2:$N$5000,7,FALSE)</f>
        <v>0.69692200000000004</v>
      </c>
      <c r="J2744" s="218">
        <f>VLOOKUP(C2744,Hoja2!$D$2:$N$5000,8,FALSE)</f>
        <v>1.608916</v>
      </c>
      <c r="K2744" s="218">
        <f>VLOOKUP(C2744,Hoja2!$D$2:$N$5000,9,FALSE)</f>
        <v>1.682169</v>
      </c>
      <c r="L2744" s="218">
        <f>VLOOKUP(C2744,Hoja2!$D$2:$N$5000,10,FALSE)</f>
        <v>869.05828299999996</v>
      </c>
      <c r="M2744" s="218">
        <f>VLOOKUP(C2744,Hoja2!$D$2:$N$5000,11,FALSE)</f>
        <v>19.191113000000001</v>
      </c>
    </row>
    <row r="2745" spans="1:13">
      <c r="A2745" s="529"/>
      <c r="B2745" s="529"/>
      <c r="C2745" s="401" t="s">
        <v>3601</v>
      </c>
      <c r="D2745" s="221" t="str">
        <f>VLOOKUP(C2745,Hoja2!$D$2:$N$5000,2,FALSE)</f>
        <v>Comercio</v>
      </c>
      <c r="E2745" s="215">
        <f>VLOOKUP(C2745,Hoja2!$D$2:$N$5000,3,FALSE)</f>
        <v>7</v>
      </c>
      <c r="F2745" s="217">
        <f>VLOOKUP(C2745,Hoja2!$D$2:$N$5000,4,FALSE)</f>
        <v>43497</v>
      </c>
      <c r="G2745" s="217">
        <f>VLOOKUP(C2745,Hoja2!$D$2:$N$5000,5,FALSE)</f>
        <v>44592</v>
      </c>
      <c r="H2745" s="218">
        <f>VLOOKUP(C2745,Hoja2!$D$2:$N$5000,6,FALSE)</f>
        <v>0.18692900000000001</v>
      </c>
      <c r="I2745" s="218">
        <f>VLOOKUP(C2745,Hoja2!$D$2:$N$5000,7,FALSE)</f>
        <v>0.48107100000000003</v>
      </c>
      <c r="J2745" s="218">
        <f>VLOOKUP(C2745,Hoja2!$D$2:$N$5000,8,FALSE)</f>
        <v>0.58211999999999997</v>
      </c>
      <c r="K2745" s="218">
        <f>VLOOKUP(C2745,Hoja2!$D$2:$N$5000,9,FALSE)</f>
        <v>0.50112100000000004</v>
      </c>
      <c r="L2745" s="218">
        <f>VLOOKUP(C2745,Hoja2!$D$2:$N$5000,10,FALSE)</f>
        <v>217.046223</v>
      </c>
      <c r="M2745" s="218">
        <f>VLOOKUP(C2745,Hoja2!$D$2:$N$5000,11,FALSE)</f>
        <v>20.662970999999999</v>
      </c>
    </row>
    <row r="2746" spans="1:13">
      <c r="A2746" s="529"/>
      <c r="B2746" s="529"/>
      <c r="C2746" s="401" t="s">
        <v>6934</v>
      </c>
      <c r="D2746" s="221" t="str">
        <f>VLOOKUP(C2746,Hoja2!$D$2:$N$5000,2,FALSE)</f>
        <v>Otros</v>
      </c>
      <c r="E2746" s="215">
        <f>VLOOKUP(C2746,Hoja2!$D$2:$N$5000,3,FALSE)</f>
        <v>7</v>
      </c>
      <c r="F2746" s="217">
        <f>VLOOKUP(C2746,Hoja2!$D$2:$N$5000,4,FALSE)</f>
        <v>44256</v>
      </c>
      <c r="G2746" s="217">
        <f>VLOOKUP(C2746,Hoja2!$D$2:$N$5000,5,FALSE)</f>
        <v>45350</v>
      </c>
      <c r="H2746" s="218">
        <f>VLOOKUP(C2746,Hoja2!$D$2:$N$5000,6,FALSE)</f>
        <v>6.2940999999999997E-2</v>
      </c>
      <c r="I2746" s="218">
        <f>VLOOKUP(C2746,Hoja2!$D$2:$N$5000,7,FALSE)</f>
        <v>0.28142099999999998</v>
      </c>
      <c r="J2746" s="218">
        <f>VLOOKUP(C2746,Hoja2!$D$2:$N$5000,8,FALSE)</f>
        <v>0.31685999999999998</v>
      </c>
      <c r="K2746" s="218">
        <f>VLOOKUP(C2746,Hoja2!$D$2:$N$5000,9,FALSE)</f>
        <v>0.20808099999999999</v>
      </c>
      <c r="L2746" s="218">
        <f>VLOOKUP(C2746,Hoja2!$D$2:$N$5000,10,FALSE)</f>
        <v>69.112392</v>
      </c>
      <c r="M2746" s="218">
        <f>VLOOKUP(C2746,Hoja2!$D$2:$N$5000,11,FALSE)</f>
        <v>19.946580999999998</v>
      </c>
    </row>
    <row r="2747" spans="1:13">
      <c r="A2747" s="529"/>
      <c r="B2747" s="529"/>
      <c r="C2747" s="401" t="s">
        <v>6414</v>
      </c>
      <c r="D2747" s="221" t="str">
        <f>VLOOKUP(C2747,Hoja2!$D$2:$N$5000,2,FALSE)</f>
        <v>Otros</v>
      </c>
      <c r="E2747" s="215">
        <f>VLOOKUP(C2747,Hoja2!$D$2:$N$5000,3,FALSE)</f>
        <v>7</v>
      </c>
      <c r="F2747" s="217">
        <f>VLOOKUP(C2747,Hoja2!$D$2:$N$5000,4,FALSE)</f>
        <v>44044</v>
      </c>
      <c r="G2747" s="217">
        <f>VLOOKUP(C2747,Hoja2!$D$2:$N$5000,5,FALSE)</f>
        <v>46022</v>
      </c>
      <c r="H2747" s="218">
        <f>VLOOKUP(C2747,Hoja2!$D$2:$N$5000,6,FALSE)</f>
        <v>0.27614499999999997</v>
      </c>
      <c r="I2747" s="218">
        <f>VLOOKUP(C2747,Hoja2!$D$2:$N$5000,7,FALSE)</f>
        <v>0.316415</v>
      </c>
      <c r="J2747" s="218">
        <f>VLOOKUP(C2747,Hoja2!$D$2:$N$5000,8,FALSE)</f>
        <v>0.1898</v>
      </c>
      <c r="K2747" s="218">
        <f>VLOOKUP(C2747,Hoja2!$D$2:$N$5000,9,FALSE)</f>
        <v>0.19844100000000001</v>
      </c>
      <c r="L2747" s="218">
        <f>VLOOKUP(C2747,Hoja2!$D$2:$N$5000,10,FALSE)</f>
        <v>46.546269000000002</v>
      </c>
      <c r="M2747" s="218">
        <f>VLOOKUP(C2747,Hoja2!$D$2:$N$5000,11,FALSE)</f>
        <v>19.347390000000001</v>
      </c>
    </row>
    <row r="2748" spans="1:13">
      <c r="A2748" s="529"/>
      <c r="B2748" s="529"/>
      <c r="C2748" s="401" t="s">
        <v>6628</v>
      </c>
      <c r="D2748" s="221" t="str">
        <f>VLOOKUP(C2748,Hoja2!$D$2:$N$5000,2,FALSE)</f>
        <v>Otros</v>
      </c>
      <c r="E2748" s="215">
        <f>VLOOKUP(C2748,Hoja2!$D$2:$N$5000,3,FALSE)</f>
        <v>7</v>
      </c>
      <c r="F2748" s="217">
        <f>VLOOKUP(C2748,Hoja2!$D$2:$N$5000,4,FALSE)</f>
        <v>44136</v>
      </c>
      <c r="G2748" s="217">
        <f>VLOOKUP(C2748,Hoja2!$D$2:$N$5000,5,FALSE)</f>
        <v>45230</v>
      </c>
      <c r="H2748" s="218">
        <f>VLOOKUP(C2748,Hoja2!$D$2:$N$5000,6,FALSE)</f>
        <v>0.20683399999999999</v>
      </c>
      <c r="I2748" s="218">
        <f>VLOOKUP(C2748,Hoja2!$D$2:$N$5000,7,FALSE)</f>
        <v>0.67203000000000002</v>
      </c>
      <c r="J2748" s="218">
        <f>VLOOKUP(C2748,Hoja2!$D$2:$N$5000,8,FALSE)</f>
        <v>0.1696</v>
      </c>
      <c r="K2748" s="218">
        <f>VLOOKUP(C2748,Hoja2!$D$2:$N$5000,9,FALSE)</f>
        <v>0.14114599999999999</v>
      </c>
      <c r="L2748" s="218">
        <f>VLOOKUP(C2748,Hoja2!$D$2:$N$5000,10,FALSE)</f>
        <v>88.337626</v>
      </c>
      <c r="M2748" s="218">
        <f>VLOOKUP(C2748,Hoja2!$D$2:$N$5000,11,FALSE)</f>
        <v>16.449379</v>
      </c>
    </row>
    <row r="2749" spans="1:13">
      <c r="A2749" s="529"/>
      <c r="B2749" s="529"/>
      <c r="C2749" s="401" t="s">
        <v>6149</v>
      </c>
      <c r="D2749" s="221" t="str">
        <f>VLOOKUP(C2749,Hoja2!$D$2:$N$5000,2,FALSE)</f>
        <v>Cerámicos</v>
      </c>
      <c r="E2749" s="215">
        <f>VLOOKUP(C2749,Hoja2!$D$2:$N$5000,3,FALSE)</f>
        <v>7</v>
      </c>
      <c r="F2749" s="217">
        <f>VLOOKUP(C2749,Hoja2!$D$2:$N$5000,4,FALSE)</f>
        <v>43891</v>
      </c>
      <c r="G2749" s="217">
        <f>VLOOKUP(C2749,Hoja2!$D$2:$N$5000,5,FALSE)</f>
        <v>44985</v>
      </c>
      <c r="H2749" s="218">
        <f>VLOOKUP(C2749,Hoja2!$D$2:$N$5000,6,FALSE)</f>
        <v>0.14452799999999999</v>
      </c>
      <c r="I2749" s="218">
        <f>VLOOKUP(C2749,Hoja2!$D$2:$N$5000,7,FALSE)</f>
        <v>0.54750900000000002</v>
      </c>
      <c r="J2749" s="218">
        <f>VLOOKUP(C2749,Hoja2!$D$2:$N$5000,8,FALSE)</f>
        <v>0.46300000000000002</v>
      </c>
      <c r="K2749" s="218">
        <f>VLOOKUP(C2749,Hoja2!$D$2:$N$5000,9,FALSE)</f>
        <v>0.25333099999999997</v>
      </c>
      <c r="L2749" s="218">
        <f>VLOOKUP(C2749,Hoja2!$D$2:$N$5000,10,FALSE)</f>
        <v>196.473274</v>
      </c>
      <c r="M2749" s="218">
        <f>VLOOKUP(C2749,Hoja2!$D$2:$N$5000,11,FALSE)</f>
        <v>15.77497</v>
      </c>
    </row>
    <row r="2750" spans="1:13">
      <c r="A2750" s="529"/>
      <c r="B2750" s="529"/>
      <c r="C2750" s="401" t="s">
        <v>6105</v>
      </c>
      <c r="D2750" s="221" t="str">
        <f>VLOOKUP(C2750,Hoja2!$D$2:$N$5000,2,FALSE)</f>
        <v>Otros</v>
      </c>
      <c r="E2750" s="215">
        <f>VLOOKUP(C2750,Hoja2!$D$2:$N$5000,3,FALSE)</f>
        <v>7</v>
      </c>
      <c r="F2750" s="217">
        <f>VLOOKUP(C2750,Hoja2!$D$2:$N$5000,4,FALSE)</f>
        <v>43862</v>
      </c>
      <c r="G2750" s="217">
        <f>VLOOKUP(C2750,Hoja2!$D$2:$N$5000,5,FALSE)</f>
        <v>44957</v>
      </c>
      <c r="H2750" s="218">
        <f>VLOOKUP(C2750,Hoja2!$D$2:$N$5000,6,FALSE)</f>
        <v>0.100235</v>
      </c>
      <c r="I2750" s="218">
        <f>VLOOKUP(C2750,Hoja2!$D$2:$N$5000,7,FALSE)</f>
        <v>0.22380900000000001</v>
      </c>
      <c r="J2750" s="218">
        <f>VLOOKUP(C2750,Hoja2!$D$2:$N$5000,8,FALSE)</f>
        <v>0.12744</v>
      </c>
      <c r="K2750" s="218">
        <f>VLOOKUP(C2750,Hoja2!$D$2:$N$5000,9,FALSE)</f>
        <v>8.0421999999999993E-2</v>
      </c>
      <c r="L2750" s="218">
        <f>VLOOKUP(C2750,Hoja2!$D$2:$N$5000,10,FALSE)</f>
        <v>22.106228999999999</v>
      </c>
      <c r="M2750" s="218">
        <f>VLOOKUP(C2750,Hoja2!$D$2:$N$5000,11,FALSE)</f>
        <v>18.509142000000001</v>
      </c>
    </row>
    <row r="2751" spans="1:13">
      <c r="A2751" s="529"/>
      <c r="B2751" s="529"/>
      <c r="C2751" s="401" t="s">
        <v>6796</v>
      </c>
      <c r="D2751" s="221" t="str">
        <f>VLOOKUP(C2751,Hoja2!$D$2:$N$5000,2,FALSE)</f>
        <v>Textiles</v>
      </c>
      <c r="E2751" s="215">
        <f>VLOOKUP(C2751,Hoja2!$D$2:$N$5000,3,FALSE)</f>
        <v>7</v>
      </c>
      <c r="F2751" s="217">
        <f>VLOOKUP(C2751,Hoja2!$D$2:$N$5000,4,FALSE)</f>
        <v>44197</v>
      </c>
      <c r="G2751" s="217">
        <f>VLOOKUP(C2751,Hoja2!$D$2:$N$5000,5,FALSE)</f>
        <v>45291</v>
      </c>
      <c r="H2751" s="218">
        <f>VLOOKUP(C2751,Hoja2!$D$2:$N$5000,6,FALSE)</f>
        <v>0.21096599999999999</v>
      </c>
      <c r="I2751" s="218">
        <f>VLOOKUP(C2751,Hoja2!$D$2:$N$5000,7,FALSE)</f>
        <v>0.85027200000000003</v>
      </c>
      <c r="J2751" s="218">
        <f>VLOOKUP(C2751,Hoja2!$D$2:$N$5000,8,FALSE)</f>
        <v>0.42280000000000001</v>
      </c>
      <c r="K2751" s="218">
        <f>VLOOKUP(C2751,Hoja2!$D$2:$N$5000,9,FALSE)</f>
        <v>0.44204900000000003</v>
      </c>
      <c r="L2751" s="218">
        <f>VLOOKUP(C2751,Hoja2!$D$2:$N$5000,10,FALSE)</f>
        <v>278.62727799999999</v>
      </c>
      <c r="M2751" s="218">
        <f>VLOOKUP(C2751,Hoja2!$D$2:$N$5000,11,FALSE)</f>
        <v>14.103621</v>
      </c>
    </row>
    <row r="2752" spans="1:13">
      <c r="A2752" s="529"/>
      <c r="B2752" s="529"/>
      <c r="C2752" s="401" t="s">
        <v>7176</v>
      </c>
      <c r="D2752" s="221" t="str">
        <f>VLOOKUP(C2752,Hoja2!$D$2:$N$5000,2,FALSE)</f>
        <v>Otros</v>
      </c>
      <c r="E2752" s="215">
        <f>VLOOKUP(C2752,Hoja2!$D$2:$N$5000,3,FALSE)</f>
        <v>7</v>
      </c>
      <c r="F2752" s="217">
        <f>VLOOKUP(C2752,Hoja2!$D$2:$N$5000,4,FALSE)</f>
        <v>44348</v>
      </c>
      <c r="G2752" s="217">
        <f>VLOOKUP(C2752,Hoja2!$D$2:$N$5000,5,FALSE)</f>
        <v>45443</v>
      </c>
      <c r="H2752" s="218">
        <f>VLOOKUP(C2752,Hoja2!$D$2:$N$5000,6,FALSE)</f>
        <v>0.19192200000000001</v>
      </c>
      <c r="I2752" s="218">
        <f>VLOOKUP(C2752,Hoja2!$D$2:$N$5000,7,FALSE)</f>
        <v>0.51570800000000006</v>
      </c>
      <c r="J2752" s="218">
        <f>VLOOKUP(C2752,Hoja2!$D$2:$N$5000,8,FALSE)</f>
        <v>0.17835999999999999</v>
      </c>
      <c r="K2752" s="218">
        <f>VLOOKUP(C2752,Hoja2!$D$2:$N$5000,9,FALSE)</f>
        <v>0.16995499999999999</v>
      </c>
      <c r="L2752" s="218">
        <f>VLOOKUP(C2752,Hoja2!$D$2:$N$5000,10,FALSE)</f>
        <v>84.904123999999996</v>
      </c>
      <c r="M2752" s="218">
        <f>VLOOKUP(C2752,Hoja2!$D$2:$N$5000,11,FALSE)</f>
        <v>17.561947</v>
      </c>
    </row>
    <row r="2753" spans="1:13">
      <c r="A2753" s="529"/>
      <c r="B2753" s="529"/>
      <c r="C2753" s="401" t="s">
        <v>7355</v>
      </c>
      <c r="D2753" s="221" t="str">
        <f>VLOOKUP(C2753,Hoja2!$D$2:$N$5000,2,FALSE)</f>
        <v>Otros</v>
      </c>
      <c r="E2753" s="215">
        <f>VLOOKUP(C2753,Hoja2!$D$2:$N$5000,3,FALSE)</f>
        <v>7</v>
      </c>
      <c r="F2753" s="217">
        <f>VLOOKUP(C2753,Hoja2!$D$2:$N$5000,4,FALSE)</f>
        <v>44409</v>
      </c>
      <c r="G2753" s="217">
        <f>VLOOKUP(C2753,Hoja2!$D$2:$N$5000,5,FALSE)</f>
        <v>45504</v>
      </c>
      <c r="H2753" s="218">
        <f>VLOOKUP(C2753,Hoja2!$D$2:$N$5000,6,FALSE)</f>
        <v>0.21240400000000001</v>
      </c>
      <c r="I2753" s="218">
        <f>VLOOKUP(C2753,Hoja2!$D$2:$N$5000,7,FALSE)</f>
        <v>0.62040600000000001</v>
      </c>
      <c r="J2753" s="218">
        <f>VLOOKUP(C2753,Hoja2!$D$2:$N$5000,8,FALSE)</f>
        <v>9.2516000000000001E-2</v>
      </c>
      <c r="K2753" s="218">
        <f>VLOOKUP(C2753,Hoja2!$D$2:$N$5000,9,FALSE)</f>
        <v>9.3856999999999996E-2</v>
      </c>
      <c r="L2753" s="218">
        <f>VLOOKUP(C2753,Hoja2!$D$2:$N$5000,10,FALSE)</f>
        <v>44.485391999999997</v>
      </c>
      <c r="M2753" s="218">
        <f>VLOOKUP(C2753,Hoja2!$D$2:$N$5000,11,FALSE)</f>
        <v>15.418870999999999</v>
      </c>
    </row>
    <row r="2754" spans="1:13">
      <c r="A2754" s="529"/>
      <c r="B2754" s="529"/>
      <c r="C2754" s="401" t="s">
        <v>6151</v>
      </c>
      <c r="D2754" s="221" t="str">
        <f>VLOOKUP(C2754,Hoja2!$D$2:$N$5000,2,FALSE)</f>
        <v>Vidrios, cauchos y plásticos</v>
      </c>
      <c r="E2754" s="215">
        <f>VLOOKUP(C2754,Hoja2!$D$2:$N$5000,3,FALSE)</f>
        <v>7</v>
      </c>
      <c r="F2754" s="217">
        <f>VLOOKUP(C2754,Hoja2!$D$2:$N$5000,4,FALSE)</f>
        <v>43891</v>
      </c>
      <c r="G2754" s="217">
        <f>VLOOKUP(C2754,Hoja2!$D$2:$N$5000,5,FALSE)</f>
        <v>44985</v>
      </c>
      <c r="H2754" s="218">
        <f>VLOOKUP(C2754,Hoja2!$D$2:$N$5000,6,FALSE)</f>
        <v>0.20146800000000001</v>
      </c>
      <c r="I2754" s="218">
        <f>VLOOKUP(C2754,Hoja2!$D$2:$N$5000,7,FALSE)</f>
        <v>0.71041900000000002</v>
      </c>
      <c r="J2754" s="218">
        <f>VLOOKUP(C2754,Hoja2!$D$2:$N$5000,8,FALSE)</f>
        <v>0.66776400000000002</v>
      </c>
      <c r="K2754" s="218">
        <f>VLOOKUP(C2754,Hoja2!$D$2:$N$5000,9,FALSE)</f>
        <v>0.62490100000000004</v>
      </c>
      <c r="L2754" s="218">
        <f>VLOOKUP(C2754,Hoja2!$D$2:$N$5000,10,FALSE)</f>
        <v>367.67800399999999</v>
      </c>
      <c r="M2754" s="218">
        <f>VLOOKUP(C2754,Hoja2!$D$2:$N$5000,11,FALSE)</f>
        <v>14.481858000000001</v>
      </c>
    </row>
    <row r="2755" spans="1:13">
      <c r="A2755" s="529"/>
      <c r="B2755" s="529"/>
      <c r="C2755" s="401" t="s">
        <v>7178</v>
      </c>
      <c r="D2755" s="221" t="str">
        <f>VLOOKUP(C2755,Hoja2!$D$2:$N$5000,2,FALSE)</f>
        <v>Agroindustria</v>
      </c>
      <c r="E2755" s="215">
        <f>VLOOKUP(C2755,Hoja2!$D$2:$N$5000,3,FALSE)</f>
        <v>7</v>
      </c>
      <c r="F2755" s="217">
        <f>VLOOKUP(C2755,Hoja2!$D$2:$N$5000,4,FALSE)</f>
        <v>44348</v>
      </c>
      <c r="G2755" s="217">
        <f>VLOOKUP(C2755,Hoja2!$D$2:$N$5000,5,FALSE)</f>
        <v>45443</v>
      </c>
      <c r="H2755" s="218">
        <f>VLOOKUP(C2755,Hoja2!$D$2:$N$5000,6,FALSE)</f>
        <v>0.14275199999999999</v>
      </c>
      <c r="I2755" s="218">
        <f>VLOOKUP(C2755,Hoja2!$D$2:$N$5000,7,FALSE)</f>
        <v>6.7605999999999999E-2</v>
      </c>
      <c r="J2755" s="218">
        <f>VLOOKUP(C2755,Hoja2!$D$2:$N$5000,8,FALSE)</f>
        <v>2.98E-2</v>
      </c>
      <c r="K2755" s="218">
        <f>VLOOKUP(C2755,Hoja2!$D$2:$N$5000,9,FALSE)</f>
        <v>4.705E-3</v>
      </c>
      <c r="L2755" s="218">
        <f>VLOOKUP(C2755,Hoja2!$D$2:$N$5000,10,FALSE)</f>
        <v>1.56149</v>
      </c>
      <c r="M2755" s="218">
        <f>VLOOKUP(C2755,Hoja2!$D$2:$N$5000,11,FALSE)</f>
        <v>17.642016000000002</v>
      </c>
    </row>
    <row r="2756" spans="1:13">
      <c r="A2756" s="529"/>
      <c r="B2756" s="529"/>
      <c r="C2756" s="401" t="s">
        <v>6006</v>
      </c>
      <c r="D2756" s="221" t="str">
        <f>VLOOKUP(C2756,Hoja2!$D$2:$N$5000,2,FALSE)</f>
        <v>Otros</v>
      </c>
      <c r="E2756" s="215">
        <f>VLOOKUP(C2756,Hoja2!$D$2:$N$5000,3,FALSE)</f>
        <v>7</v>
      </c>
      <c r="F2756" s="217">
        <f>VLOOKUP(C2756,Hoja2!$D$2:$N$5000,4,FALSE)</f>
        <v>43831</v>
      </c>
      <c r="G2756" s="217">
        <f>VLOOKUP(C2756,Hoja2!$D$2:$N$5000,5,FALSE)</f>
        <v>44926</v>
      </c>
      <c r="H2756" s="218">
        <f>VLOOKUP(C2756,Hoja2!$D$2:$N$5000,6,FALSE)</f>
        <v>0.15615799999999999</v>
      </c>
      <c r="I2756" s="218">
        <f>VLOOKUP(C2756,Hoja2!$D$2:$N$5000,7,FALSE)</f>
        <v>0.44880799999999998</v>
      </c>
      <c r="J2756" s="218">
        <f>VLOOKUP(C2756,Hoja2!$D$2:$N$5000,8,FALSE)</f>
        <v>0.45229999999999998</v>
      </c>
      <c r="K2756" s="218">
        <f>VLOOKUP(C2756,Hoja2!$D$2:$N$5000,9,FALSE)</f>
        <v>0.26514599999999999</v>
      </c>
      <c r="L2756" s="218">
        <f>VLOOKUP(C2756,Hoja2!$D$2:$N$5000,10,FALSE)</f>
        <v>157.332615</v>
      </c>
      <c r="M2756" s="218">
        <f>VLOOKUP(C2756,Hoja2!$D$2:$N$5000,11,FALSE)</f>
        <v>14.609128</v>
      </c>
    </row>
    <row r="2757" spans="1:13">
      <c r="A2757" s="529"/>
      <c r="B2757" s="529"/>
      <c r="C2757" s="401" t="s">
        <v>7274</v>
      </c>
      <c r="D2757" s="221" t="str">
        <f>VLOOKUP(C2757,Hoja2!$D$2:$N$5000,2,FALSE)</f>
        <v>Alimentos</v>
      </c>
      <c r="E2757" s="215">
        <f>VLOOKUP(C2757,Hoja2!$D$2:$N$5000,3,FALSE)</f>
        <v>7</v>
      </c>
      <c r="F2757" s="217">
        <f>VLOOKUP(C2757,Hoja2!$D$2:$N$5000,4,FALSE)</f>
        <v>44409</v>
      </c>
      <c r="G2757" s="217">
        <f>VLOOKUP(C2757,Hoja2!$D$2:$N$5000,5,FALSE)</f>
        <v>45504</v>
      </c>
      <c r="H2757" s="218">
        <f>VLOOKUP(C2757,Hoja2!$D$2:$N$5000,6,FALSE)</f>
        <v>0.108824</v>
      </c>
      <c r="I2757" s="218">
        <f>VLOOKUP(C2757,Hoja2!$D$2:$N$5000,7,FALSE)</f>
        <v>0.377473</v>
      </c>
      <c r="J2757" s="218">
        <f>VLOOKUP(C2757,Hoja2!$D$2:$N$5000,8,FALSE)</f>
        <v>0.66776400000000002</v>
      </c>
      <c r="K2757" s="218">
        <f>VLOOKUP(C2757,Hoja2!$D$2:$N$5000,9,FALSE)</f>
        <v>0.46156900000000001</v>
      </c>
      <c r="L2757" s="218">
        <f>VLOOKUP(C2757,Hoja2!$D$2:$N$5000,10,FALSE)</f>
        <v>195.36194</v>
      </c>
      <c r="M2757" s="218">
        <f>VLOOKUP(C2757,Hoja2!$D$2:$N$5000,11,FALSE)</f>
        <v>19.546258000000002</v>
      </c>
    </row>
    <row r="2758" spans="1:13">
      <c r="A2758" s="529"/>
      <c r="B2758" s="529"/>
      <c r="C2758" s="401" t="s">
        <v>6935</v>
      </c>
      <c r="D2758" s="221" t="str">
        <f>VLOOKUP(C2758,Hoja2!$D$2:$N$5000,2,FALSE)</f>
        <v>Comercio</v>
      </c>
      <c r="E2758" s="215">
        <f>VLOOKUP(C2758,Hoja2!$D$2:$N$5000,3,FALSE)</f>
        <v>7</v>
      </c>
      <c r="F2758" s="217">
        <f>VLOOKUP(C2758,Hoja2!$D$2:$N$5000,4,FALSE)</f>
        <v>44256</v>
      </c>
      <c r="G2758" s="217">
        <f>VLOOKUP(C2758,Hoja2!$D$2:$N$5000,5,FALSE)</f>
        <v>45350</v>
      </c>
      <c r="H2758" s="218">
        <f>VLOOKUP(C2758,Hoja2!$D$2:$N$5000,6,FALSE)</f>
        <v>8.9411000000000004E-2</v>
      </c>
      <c r="I2758" s="218">
        <f>VLOOKUP(C2758,Hoja2!$D$2:$N$5000,7,FALSE)</f>
        <v>0.28555199999999997</v>
      </c>
      <c r="J2758" s="218">
        <f>VLOOKUP(C2758,Hoja2!$D$2:$N$5000,8,FALSE)</f>
        <v>0.59509999999999996</v>
      </c>
      <c r="K2758" s="218">
        <f>VLOOKUP(C2758,Hoja2!$D$2:$N$5000,9,FALSE)</f>
        <v>9.3784000000000006E-2</v>
      </c>
      <c r="L2758" s="218">
        <f>VLOOKUP(C2758,Hoja2!$D$2:$N$5000,10,FALSE)</f>
        <v>131.70632900000001</v>
      </c>
      <c r="M2758" s="218">
        <f>VLOOKUP(C2758,Hoja2!$D$2:$N$5000,11,FALSE)</f>
        <v>12.111102000000001</v>
      </c>
    </row>
    <row r="2759" spans="1:13">
      <c r="A2759" s="529"/>
      <c r="B2759" s="529"/>
      <c r="C2759" s="401" t="s">
        <v>7411</v>
      </c>
      <c r="D2759" s="221" t="str">
        <f>VLOOKUP(C2759,Hoja2!$D$2:$N$5000,2,FALSE)</f>
        <v>Cerámicos</v>
      </c>
      <c r="E2759" s="215">
        <f>VLOOKUP(C2759,Hoja2!$D$2:$N$5000,3,FALSE)</f>
        <v>7</v>
      </c>
      <c r="F2759" s="217">
        <f>VLOOKUP(C2759,Hoja2!$D$2:$N$5000,4,FALSE)</f>
        <v>44470</v>
      </c>
      <c r="G2759" s="217">
        <f>VLOOKUP(C2759,Hoja2!$D$2:$N$5000,5,FALSE)</f>
        <v>45565</v>
      </c>
      <c r="H2759" s="218">
        <f>VLOOKUP(C2759,Hoja2!$D$2:$N$5000,6,FALSE)</f>
        <v>5.9870000000000001E-3</v>
      </c>
      <c r="I2759" s="218">
        <f>VLOOKUP(C2759,Hoja2!$D$2:$N$5000,7,FALSE)</f>
        <v>0.18692600000000001</v>
      </c>
      <c r="J2759" s="218">
        <f>VLOOKUP(C2759,Hoja2!$D$2:$N$5000,8,FALSE)</f>
        <v>0.64319999999999999</v>
      </c>
      <c r="K2759" s="218">
        <f>VLOOKUP(C2759,Hoja2!$D$2:$N$5000,9,FALSE)</f>
        <v>4.5999999999999999E-3</v>
      </c>
      <c r="L2759" s="218">
        <f>VLOOKUP(C2759,Hoja2!$D$2:$N$5000,10,FALSE)</f>
        <v>93.185190000000006</v>
      </c>
      <c r="M2759" s="218">
        <f>VLOOKUP(C2759,Hoja2!$D$2:$N$5000,11,FALSE)</f>
        <v>14.062747</v>
      </c>
    </row>
    <row r="2760" spans="1:13">
      <c r="A2760" s="529"/>
      <c r="B2760" s="529"/>
      <c r="C2760" s="401" t="s">
        <v>6038</v>
      </c>
      <c r="D2760" s="221" t="str">
        <f>VLOOKUP(C2760,Hoja2!$D$2:$N$5000,2,FALSE)</f>
        <v>Otros</v>
      </c>
      <c r="E2760" s="215">
        <f>VLOOKUP(C2760,Hoja2!$D$2:$N$5000,3,FALSE)</f>
        <v>7</v>
      </c>
      <c r="F2760" s="217">
        <f>VLOOKUP(C2760,Hoja2!$D$2:$N$5000,4,FALSE)</f>
        <v>43831</v>
      </c>
      <c r="G2760" s="217">
        <f>VLOOKUP(C2760,Hoja2!$D$2:$N$5000,5,FALSE)</f>
        <v>44926</v>
      </c>
      <c r="H2760" s="218">
        <f>VLOOKUP(C2760,Hoja2!$D$2:$N$5000,6,FALSE)</f>
        <v>0.16323199999999999</v>
      </c>
      <c r="I2760" s="218">
        <f>VLOOKUP(C2760,Hoja2!$D$2:$N$5000,7,FALSE)</f>
        <v>0.46896500000000002</v>
      </c>
      <c r="J2760" s="218">
        <f>VLOOKUP(C2760,Hoja2!$D$2:$N$5000,8,FALSE)</f>
        <v>5.8200000000000002E-2</v>
      </c>
      <c r="K2760" s="218">
        <f>VLOOKUP(C2760,Hoja2!$D$2:$N$5000,9,FALSE)</f>
        <v>4.1403000000000002E-2</v>
      </c>
      <c r="L2760" s="218">
        <f>VLOOKUP(C2760,Hoja2!$D$2:$N$5000,10,FALSE)</f>
        <v>21.154102000000002</v>
      </c>
      <c r="M2760" s="218">
        <f>VLOOKUP(C2760,Hoja2!$D$2:$N$5000,11,FALSE)</f>
        <v>17.270267</v>
      </c>
    </row>
    <row r="2761" spans="1:13">
      <c r="A2761" s="529"/>
      <c r="B2761" s="529"/>
      <c r="C2761" s="401" t="s">
        <v>7353</v>
      </c>
      <c r="D2761" s="221" t="str">
        <f>VLOOKUP(C2761,Hoja2!$D$2:$N$5000,2,FALSE)</f>
        <v>Comercio</v>
      </c>
      <c r="E2761" s="280">
        <f>VLOOKUP(C2761,Hoja2!$D$2:$N$5000,3,FALSE)</f>
        <v>7</v>
      </c>
      <c r="F2761" s="217">
        <f>VLOOKUP(C2761,Hoja2!$D$2:$N$5000,4,FALSE)</f>
        <v>44440</v>
      </c>
      <c r="G2761" s="217">
        <f>VLOOKUP(C2761,Hoja2!$D$2:$N$5000,5,FALSE)</f>
        <v>45535</v>
      </c>
      <c r="H2761" s="218">
        <f>VLOOKUP(C2761,Hoja2!$D$2:$N$5000,6,FALSE)</f>
        <v>0.19585</v>
      </c>
      <c r="I2761" s="218">
        <f>VLOOKUP(C2761,Hoja2!$D$2:$N$5000,7,FALSE)</f>
        <v>0.55617799999999995</v>
      </c>
      <c r="J2761" s="218">
        <f>VLOOKUP(C2761,Hoja2!$D$2:$N$5000,8,FALSE)</f>
        <v>0.18940000000000001</v>
      </c>
      <c r="K2761" s="218">
        <f>VLOOKUP(C2761,Hoja2!$D$2:$N$5000,9,FALSE)</f>
        <v>0.18882199999999999</v>
      </c>
      <c r="L2761" s="218">
        <f>VLOOKUP(C2761,Hoja2!$D$2:$N$5000,10,FALSE)</f>
        <v>81.644104999999996</v>
      </c>
      <c r="M2761" s="218">
        <f>VLOOKUP(C2761,Hoja2!$D$2:$N$5000,11,FALSE)</f>
        <v>18.357526</v>
      </c>
    </row>
    <row r="2762" spans="1:13">
      <c r="A2762" s="529"/>
      <c r="B2762" s="529"/>
      <c r="C2762" s="401" t="s">
        <v>7354</v>
      </c>
      <c r="D2762" s="221" t="str">
        <f>VLOOKUP(C2762,Hoja2!$D$2:$N$5000,2,FALSE)</f>
        <v>Comercio</v>
      </c>
      <c r="E2762" s="280">
        <f>VLOOKUP(C2762,Hoja2!$D$2:$N$5000,3,FALSE)</f>
        <v>7</v>
      </c>
      <c r="F2762" s="217">
        <f>VLOOKUP(C2762,Hoja2!$D$2:$N$5000,4,FALSE)</f>
        <v>44440</v>
      </c>
      <c r="G2762" s="217">
        <f>VLOOKUP(C2762,Hoja2!$D$2:$N$5000,5,FALSE)</f>
        <v>45535</v>
      </c>
      <c r="H2762" s="218">
        <f>VLOOKUP(C2762,Hoja2!$D$2:$N$5000,6,FALSE)</f>
        <v>0.17036499999999999</v>
      </c>
      <c r="I2762" s="218">
        <f>VLOOKUP(C2762,Hoja2!$D$2:$N$5000,7,FALSE)</f>
        <v>0.58565299999999998</v>
      </c>
      <c r="J2762" s="218">
        <f>VLOOKUP(C2762,Hoja2!$D$2:$N$5000,8,FALSE)</f>
        <v>0.32279999999999998</v>
      </c>
      <c r="K2762" s="218">
        <f>VLOOKUP(C2762,Hoja2!$D$2:$N$5000,9,FALSE)</f>
        <v>0.31742199999999998</v>
      </c>
      <c r="L2762" s="218">
        <f>VLOOKUP(C2762,Hoja2!$D$2:$N$5000,10,FALSE)</f>
        <v>146.522819</v>
      </c>
      <c r="M2762" s="218">
        <f>VLOOKUP(C2762,Hoja2!$D$2:$N$5000,11,FALSE)</f>
        <v>18.005776000000001</v>
      </c>
    </row>
    <row r="2763" spans="1:13">
      <c r="A2763" s="529"/>
      <c r="B2763" s="529"/>
      <c r="C2763" s="401" t="s">
        <v>6742</v>
      </c>
      <c r="D2763" s="221" t="str">
        <f>VLOOKUP(C2763,Hoja2!$D$2:$N$5000,2,FALSE)</f>
        <v>Otros</v>
      </c>
      <c r="E2763" s="280">
        <f>VLOOKUP(C2763,Hoja2!$D$2:$N$5000,3,FALSE)</f>
        <v>7</v>
      </c>
      <c r="F2763" s="217">
        <f>VLOOKUP(C2763,Hoja2!$D$2:$N$5000,4,FALSE)</f>
        <v>44166</v>
      </c>
      <c r="G2763" s="217">
        <f>VLOOKUP(C2763,Hoja2!$D$2:$N$5000,5,FALSE)</f>
        <v>45260</v>
      </c>
      <c r="H2763" s="218">
        <f>VLOOKUP(C2763,Hoja2!$D$2:$N$5000,6,FALSE)</f>
        <v>0.180894</v>
      </c>
      <c r="I2763" s="218">
        <f>VLOOKUP(C2763,Hoja2!$D$2:$N$5000,7,FALSE)</f>
        <v>0.45911099999999999</v>
      </c>
      <c r="J2763" s="218">
        <f>VLOOKUP(C2763,Hoja2!$D$2:$N$5000,8,FALSE)</f>
        <v>0.37440000000000001</v>
      </c>
      <c r="K2763" s="218">
        <f>VLOOKUP(C2763,Hoja2!$D$2:$N$5000,9,FALSE)</f>
        <v>0.25071700000000002</v>
      </c>
      <c r="L2763" s="218">
        <f>VLOOKUP(C2763,Hoja2!$D$2:$N$5000,10,FALSE)</f>
        <v>133.22484700000001</v>
      </c>
      <c r="M2763" s="218">
        <f>VLOOKUP(C2763,Hoja2!$D$2:$N$5000,11,FALSE)</f>
        <v>15.578279</v>
      </c>
    </row>
    <row r="2764" spans="1:13">
      <c r="A2764" s="529"/>
      <c r="B2764" s="529"/>
      <c r="C2764" s="401" t="s">
        <v>3478</v>
      </c>
      <c r="D2764" s="221" t="str">
        <f>VLOOKUP(C2764,Hoja2!$D$2:$N$5000,2,FALSE)</f>
        <v>Otros</v>
      </c>
      <c r="E2764" s="280">
        <f>VLOOKUP(C2764,Hoja2!$D$2:$N$5000,3,FALSE)</f>
        <v>7</v>
      </c>
      <c r="F2764" s="217">
        <f>VLOOKUP(C2764,Hoja2!$D$2:$N$5000,4,FALSE)</f>
        <v>43466</v>
      </c>
      <c r="G2764" s="217">
        <f>VLOOKUP(C2764,Hoja2!$D$2:$N$5000,5,FALSE)</f>
        <v>44561</v>
      </c>
      <c r="H2764" s="218">
        <f>VLOOKUP(C2764,Hoja2!$D$2:$N$5000,6,FALSE)</f>
        <v>0.224465</v>
      </c>
      <c r="I2764" s="218">
        <f>VLOOKUP(C2764,Hoja2!$D$2:$N$5000,7,FALSE)</f>
        <v>0.65104700000000004</v>
      </c>
      <c r="J2764" s="218">
        <f>VLOOKUP(C2764,Hoja2!$D$2:$N$5000,8,FALSE)</f>
        <v>0.122</v>
      </c>
      <c r="K2764" s="218">
        <f>VLOOKUP(C2764,Hoja2!$D$2:$N$5000,9,FALSE)</f>
        <v>0.127554</v>
      </c>
      <c r="L2764" s="218">
        <f>VLOOKUP(C2764,Hoja2!$D$2:$N$5000,10,FALSE)</f>
        <v>61.560626999999997</v>
      </c>
      <c r="M2764" s="218">
        <f>VLOOKUP(C2764,Hoja2!$D$2:$N$5000,11,FALSE)</f>
        <v>20.085149000000001</v>
      </c>
    </row>
    <row r="2765" spans="1:13">
      <c r="A2765" s="529"/>
      <c r="B2765" s="529"/>
      <c r="C2765" s="401" t="s">
        <v>6000</v>
      </c>
      <c r="D2765" s="221" t="str">
        <f>VLOOKUP(C2765,Hoja2!$D$2:$N$5000,2,FALSE)</f>
        <v>Otros</v>
      </c>
      <c r="E2765" s="280">
        <f>VLOOKUP(C2765,Hoja2!$D$2:$N$5000,3,FALSE)</f>
        <v>7</v>
      </c>
      <c r="F2765" s="217">
        <f>VLOOKUP(C2765,Hoja2!$D$2:$N$5000,4,FALSE)</f>
        <v>43831</v>
      </c>
      <c r="G2765" s="217">
        <f>VLOOKUP(C2765,Hoja2!$D$2:$N$5000,5,FALSE)</f>
        <v>44926</v>
      </c>
      <c r="H2765" s="218">
        <f>VLOOKUP(C2765,Hoja2!$D$2:$N$5000,6,FALSE)</f>
        <v>0.12687300000000001</v>
      </c>
      <c r="I2765" s="218">
        <f>VLOOKUP(C2765,Hoja2!$D$2:$N$5000,7,FALSE)</f>
        <v>0.26944099999999999</v>
      </c>
      <c r="J2765" s="218">
        <f>VLOOKUP(C2765,Hoja2!$D$2:$N$5000,8,FALSE)</f>
        <v>0.19647999999999999</v>
      </c>
      <c r="K2765" s="218">
        <f>VLOOKUP(C2765,Hoja2!$D$2:$N$5000,9,FALSE)</f>
        <v>0.14662500000000001</v>
      </c>
      <c r="L2765" s="218">
        <f>VLOOKUP(C2765,Hoja2!$D$2:$N$5000,10,FALSE)</f>
        <v>41.031108000000003</v>
      </c>
      <c r="M2765" s="218">
        <f>VLOOKUP(C2765,Hoja2!$D$2:$N$5000,11,FALSE)</f>
        <v>18.131892000000001</v>
      </c>
    </row>
    <row r="2766" spans="1:13">
      <c r="A2766" s="529"/>
      <c r="B2766" s="529"/>
      <c r="C2766" s="401" t="s">
        <v>4884</v>
      </c>
      <c r="D2766" s="221" t="str">
        <f>VLOOKUP(C2766,Hoja2!$D$2:$N$5000,2,FALSE)</f>
        <v>Comercio</v>
      </c>
      <c r="E2766" s="280">
        <f>VLOOKUP(C2766,Hoja2!$D$2:$N$5000,3,FALSE)</f>
        <v>7</v>
      </c>
      <c r="F2766" s="217">
        <f>VLOOKUP(C2766,Hoja2!$D$2:$N$5000,4,FALSE)</f>
        <v>43647</v>
      </c>
      <c r="G2766" s="217">
        <f>VLOOKUP(C2766,Hoja2!$D$2:$N$5000,5,FALSE)</f>
        <v>44742</v>
      </c>
      <c r="H2766" s="218">
        <f>VLOOKUP(C2766,Hoja2!$D$2:$N$5000,6,FALSE)</f>
        <v>0.14258999999999999</v>
      </c>
      <c r="I2766" s="218">
        <f>VLOOKUP(C2766,Hoja2!$D$2:$N$5000,7,FALSE)</f>
        <v>0.15792999999999999</v>
      </c>
      <c r="J2766" s="218">
        <f>VLOOKUP(C2766,Hoja2!$D$2:$N$5000,8,FALSE)</f>
        <v>0.2036</v>
      </c>
      <c r="K2766" s="218">
        <f>VLOOKUP(C2766,Hoja2!$D$2:$N$5000,9,FALSE)</f>
        <v>0.13048199999999999</v>
      </c>
      <c r="L2766" s="218">
        <f>VLOOKUP(C2766,Hoja2!$D$2:$N$5000,10,FALSE)</f>
        <v>24.921458000000001</v>
      </c>
      <c r="M2766" s="218">
        <f>VLOOKUP(C2766,Hoja2!$D$2:$N$5000,11,FALSE)</f>
        <v>28.551321999999999</v>
      </c>
    </row>
    <row r="2767" spans="1:13">
      <c r="A2767" s="529"/>
      <c r="B2767" s="529"/>
      <c r="C2767" s="401" t="s">
        <v>7412</v>
      </c>
      <c r="D2767" s="221" t="str">
        <f>VLOOKUP(C2767,Hoja2!$D$2:$N$5000,2,FALSE)</f>
        <v>Construcción</v>
      </c>
      <c r="E2767" s="280">
        <f>VLOOKUP(C2767,Hoja2!$D$2:$N$5000,3,FALSE)</f>
        <v>7</v>
      </c>
      <c r="F2767" s="217">
        <f>VLOOKUP(C2767,Hoja2!$D$2:$N$5000,4,FALSE)</f>
        <v>44470</v>
      </c>
      <c r="G2767" s="217">
        <f>VLOOKUP(C2767,Hoja2!$D$2:$N$5000,5,FALSE)</f>
        <v>45565</v>
      </c>
      <c r="H2767" s="218">
        <f>VLOOKUP(C2767,Hoja2!$D$2:$N$5000,6,FALSE)</f>
        <v>0.169234</v>
      </c>
      <c r="I2767" s="218">
        <f>VLOOKUP(C2767,Hoja2!$D$2:$N$5000,7,FALSE)</f>
        <v>0.32367299999999999</v>
      </c>
      <c r="J2767" s="218">
        <f>VLOOKUP(C2767,Hoja2!$D$2:$N$5000,8,FALSE)</f>
        <v>0.42083999999999999</v>
      </c>
      <c r="K2767" s="218">
        <f>VLOOKUP(C2767,Hoja2!$D$2:$N$5000,9,FALSE)</f>
        <v>0.25983400000000001</v>
      </c>
      <c r="L2767" s="218">
        <f>VLOOKUP(C2767,Hoja2!$D$2:$N$5000,10,FALSE)</f>
        <v>105.573498</v>
      </c>
      <c r="M2767" s="218">
        <f>VLOOKUP(C2767,Hoja2!$D$2:$N$5000,11,FALSE)</f>
        <v>19.611305000000002</v>
      </c>
    </row>
    <row r="2768" spans="1:13">
      <c r="A2768" s="529"/>
      <c r="B2768" s="529"/>
      <c r="C2768" s="401" t="s">
        <v>6974</v>
      </c>
      <c r="D2768" s="221" t="str">
        <f>VLOOKUP(C2768,Hoja2!$D$2:$N$5000,2,FALSE)</f>
        <v>Bancos y financieras</v>
      </c>
      <c r="E2768" s="280">
        <f>VLOOKUP(C2768,Hoja2!$D$2:$N$5000,3,FALSE)</f>
        <v>7</v>
      </c>
      <c r="F2768" s="217">
        <f>VLOOKUP(C2768,Hoja2!$D$2:$N$5000,4,FALSE)</f>
        <v>44287</v>
      </c>
      <c r="G2768" s="217">
        <f>VLOOKUP(C2768,Hoja2!$D$2:$N$5000,5,FALSE)</f>
        <v>45382</v>
      </c>
      <c r="H2768" s="218">
        <f>VLOOKUP(C2768,Hoja2!$D$2:$N$5000,6,FALSE)</f>
        <v>0.20105300000000001</v>
      </c>
      <c r="I2768" s="218">
        <f>VLOOKUP(C2768,Hoja2!$D$2:$N$5000,7,FALSE)</f>
        <v>0.60684800000000005</v>
      </c>
      <c r="J2768" s="218">
        <f>VLOOKUP(C2768,Hoja2!$D$2:$N$5000,8,FALSE)</f>
        <v>0.49052000000000001</v>
      </c>
      <c r="K2768" s="218">
        <f>VLOOKUP(C2768,Hoja2!$D$2:$N$5000,9,FALSE)</f>
        <v>0.41468699999999997</v>
      </c>
      <c r="L2768" s="218">
        <f>VLOOKUP(C2768,Hoja2!$D$2:$N$5000,10,FALSE)</f>
        <v>230.71027100000001</v>
      </c>
      <c r="M2768" s="218">
        <f>VLOOKUP(C2768,Hoja2!$D$2:$N$5000,11,FALSE)</f>
        <v>17.175343999999999</v>
      </c>
    </row>
    <row r="2769" spans="1:13">
      <c r="A2769" s="529"/>
      <c r="B2769" s="529"/>
      <c r="C2769" s="401" t="s">
        <v>6975</v>
      </c>
      <c r="D2769" s="221" t="str">
        <f>VLOOKUP(C2769,Hoja2!$D$2:$N$5000,2,FALSE)</f>
        <v>Bancos y financieras</v>
      </c>
      <c r="E2769" s="280">
        <f>VLOOKUP(C2769,Hoja2!$D$2:$N$5000,3,FALSE)</f>
        <v>7</v>
      </c>
      <c r="F2769" s="217">
        <f>VLOOKUP(C2769,Hoja2!$D$2:$N$5000,4,FALSE)</f>
        <v>44287</v>
      </c>
      <c r="G2769" s="217">
        <f>VLOOKUP(C2769,Hoja2!$D$2:$N$5000,5,FALSE)</f>
        <v>45382</v>
      </c>
      <c r="H2769" s="218">
        <f>VLOOKUP(C2769,Hoja2!$D$2:$N$5000,6,FALSE)</f>
        <v>0.256552</v>
      </c>
      <c r="I2769" s="218">
        <f>VLOOKUP(C2769,Hoja2!$D$2:$N$5000,7,FALSE)</f>
        <v>0.63830299999999995</v>
      </c>
      <c r="J2769" s="218">
        <f>VLOOKUP(C2769,Hoja2!$D$2:$N$5000,8,FALSE)</f>
        <v>0.1172</v>
      </c>
      <c r="K2769" s="218">
        <f>VLOOKUP(C2769,Hoja2!$D$2:$N$5000,9,FALSE)</f>
        <v>0.12253600000000001</v>
      </c>
      <c r="L2769" s="218">
        <f>VLOOKUP(C2769,Hoja2!$D$2:$N$5000,10,FALSE)</f>
        <v>57.980960000000003</v>
      </c>
      <c r="M2769" s="218">
        <f>VLOOKUP(C2769,Hoja2!$D$2:$N$5000,11,FALSE)</f>
        <v>17.896967</v>
      </c>
    </row>
    <row r="2770" spans="1:13">
      <c r="A2770" s="529"/>
      <c r="B2770" s="529"/>
      <c r="C2770" s="401" t="s">
        <v>7236</v>
      </c>
      <c r="D2770" s="221" t="str">
        <f>VLOOKUP(C2770,Hoja2!$D$2:$N$5000,2,FALSE)</f>
        <v>Otros</v>
      </c>
      <c r="E2770" s="280">
        <f>VLOOKUP(C2770,Hoja2!$D$2:$N$5000,3,FALSE)</f>
        <v>7</v>
      </c>
      <c r="F2770" s="217">
        <f>VLOOKUP(C2770,Hoja2!$D$2:$N$5000,4,FALSE)</f>
        <v>44378</v>
      </c>
      <c r="G2770" s="217">
        <f>VLOOKUP(C2770,Hoja2!$D$2:$N$5000,5,FALSE)</f>
        <v>45473</v>
      </c>
      <c r="H2770" s="218">
        <f>VLOOKUP(C2770,Hoja2!$D$2:$N$5000,6,FALSE)</f>
        <v>0.24760599999999999</v>
      </c>
      <c r="I2770" s="218">
        <f>VLOOKUP(C2770,Hoja2!$D$2:$N$5000,7,FALSE)</f>
        <v>0.59440300000000001</v>
      </c>
      <c r="J2770" s="218">
        <f>VLOOKUP(C2770,Hoja2!$D$2:$N$5000,8,FALSE)</f>
        <v>0.14036799999999999</v>
      </c>
      <c r="K2770" s="218">
        <f>VLOOKUP(C2770,Hoja2!$D$2:$N$5000,9,FALSE)</f>
        <v>0.139735</v>
      </c>
      <c r="L2770" s="218">
        <f>VLOOKUP(C2770,Hoja2!$D$2:$N$5000,10,FALSE)</f>
        <v>64.666616000000005</v>
      </c>
      <c r="M2770" s="218">
        <f>VLOOKUP(C2770,Hoja2!$D$2:$N$5000,11,FALSE)</f>
        <v>18.285385000000002</v>
      </c>
    </row>
    <row r="2771" spans="1:13">
      <c r="A2771" s="529"/>
      <c r="B2771" s="529"/>
      <c r="C2771" s="401" t="s">
        <v>3480</v>
      </c>
      <c r="D2771" s="221" t="str">
        <f>VLOOKUP(C2771,Hoja2!$D$2:$N$5000,2,FALSE)</f>
        <v>Textiles</v>
      </c>
      <c r="E2771" s="280">
        <f>VLOOKUP(C2771,Hoja2!$D$2:$N$5000,3,FALSE)</f>
        <v>7</v>
      </c>
      <c r="F2771" s="217">
        <f>VLOOKUP(C2771,Hoja2!$D$2:$N$5000,4,FALSE)</f>
        <v>43466</v>
      </c>
      <c r="G2771" s="217">
        <f>VLOOKUP(C2771,Hoja2!$D$2:$N$5000,5,FALSE)</f>
        <v>44561</v>
      </c>
      <c r="H2771" s="218">
        <f>VLOOKUP(C2771,Hoja2!$D$2:$N$5000,6,FALSE)</f>
        <v>0.21077599999999999</v>
      </c>
      <c r="I2771" s="218">
        <f>VLOOKUP(C2771,Hoja2!$D$2:$N$5000,7,FALSE)</f>
        <v>0.814778</v>
      </c>
      <c r="J2771" s="218">
        <f>VLOOKUP(C2771,Hoja2!$D$2:$N$5000,8,FALSE)</f>
        <v>0.79554800000000003</v>
      </c>
      <c r="K2771" s="218">
        <f>VLOOKUP(C2771,Hoja2!$D$2:$N$5000,9,FALSE)</f>
        <v>0.82386499999999996</v>
      </c>
      <c r="L2771" s="218">
        <f>VLOOKUP(C2771,Hoja2!$D$2:$N$5000,10,FALSE)</f>
        <v>502.38445999999999</v>
      </c>
      <c r="M2771" s="218">
        <f>VLOOKUP(C2771,Hoja2!$D$2:$N$5000,11,FALSE)</f>
        <v>18.380903</v>
      </c>
    </row>
    <row r="2772" spans="1:13">
      <c r="A2772" s="529"/>
      <c r="B2772" s="529"/>
      <c r="C2772" s="401" t="s">
        <v>3198</v>
      </c>
      <c r="D2772" s="221" t="str">
        <f>VLOOKUP(C2772,Hoja2!$D$2:$N$5000,2,FALSE)</f>
        <v>Textiles</v>
      </c>
      <c r="E2772" s="280">
        <f>VLOOKUP(C2772,Hoja2!$D$2:$N$5000,3,FALSE)</f>
        <v>7</v>
      </c>
      <c r="F2772" s="217">
        <f>VLOOKUP(C2772,Hoja2!$D$2:$N$5000,4,FALSE)</f>
        <v>44378</v>
      </c>
      <c r="G2772" s="217">
        <f>VLOOKUP(C2772,Hoja2!$D$2:$N$5000,5,FALSE)</f>
        <v>45473</v>
      </c>
      <c r="H2772" s="218">
        <f>VLOOKUP(C2772,Hoja2!$D$2:$N$5000,6,FALSE)</f>
        <v>0.188277</v>
      </c>
      <c r="I2772" s="218">
        <f>VLOOKUP(C2772,Hoja2!$D$2:$N$5000,7,FALSE)</f>
        <v>0.55384299999999997</v>
      </c>
      <c r="J2772" s="218">
        <f>VLOOKUP(C2772,Hoja2!$D$2:$N$5000,8,FALSE)</f>
        <v>0.56499999999999995</v>
      </c>
      <c r="K2772" s="218">
        <f>VLOOKUP(C2772,Hoja2!$D$2:$N$5000,9,FALSE)</f>
        <v>0.53238200000000002</v>
      </c>
      <c r="L2772" s="218">
        <f>VLOOKUP(C2772,Hoja2!$D$2:$N$5000,10,FALSE)</f>
        <v>242.53033300000001</v>
      </c>
      <c r="M2772" s="218">
        <f>VLOOKUP(C2772,Hoja2!$D$2:$N$5000,11,FALSE)</f>
        <v>17.963642</v>
      </c>
    </row>
    <row r="2773" spans="1:13">
      <c r="A2773" s="529"/>
      <c r="B2773" s="529"/>
      <c r="C2773" s="401" t="s">
        <v>3200</v>
      </c>
      <c r="D2773" s="221" t="str">
        <f>VLOOKUP(C2773,Hoja2!$D$2:$N$5000,2,FALSE)</f>
        <v>Textiles</v>
      </c>
      <c r="E2773" s="280">
        <f>VLOOKUP(C2773,Hoja2!$D$2:$N$5000,3,FALSE)</f>
        <v>7</v>
      </c>
      <c r="F2773" s="217">
        <f>VLOOKUP(C2773,Hoja2!$D$2:$N$5000,4,FALSE)</f>
        <v>44378</v>
      </c>
      <c r="G2773" s="217">
        <f>VLOOKUP(C2773,Hoja2!$D$2:$N$5000,5,FALSE)</f>
        <v>45473</v>
      </c>
      <c r="H2773" s="218">
        <f>VLOOKUP(C2773,Hoja2!$D$2:$N$5000,6,FALSE)</f>
        <v>0.14136499999999999</v>
      </c>
      <c r="I2773" s="218">
        <f>VLOOKUP(C2773,Hoja2!$D$2:$N$5000,7,FALSE)</f>
        <v>0.44034299999999998</v>
      </c>
      <c r="J2773" s="218">
        <f>VLOOKUP(C2773,Hoja2!$D$2:$N$5000,8,FALSE)</f>
        <v>0.62080000000000002</v>
      </c>
      <c r="K2773" s="218">
        <f>VLOOKUP(C2773,Hoja2!$D$2:$N$5000,9,FALSE)</f>
        <v>0.46337699999999998</v>
      </c>
      <c r="L2773" s="218">
        <f>VLOOKUP(C2773,Hoja2!$D$2:$N$5000,10,FALSE)</f>
        <v>211.87213700000001</v>
      </c>
      <c r="M2773" s="218">
        <f>VLOOKUP(C2773,Hoja2!$D$2:$N$5000,11,FALSE)</f>
        <v>17.945243999999999</v>
      </c>
    </row>
    <row r="2774" spans="1:13">
      <c r="A2774" s="529"/>
      <c r="B2774" s="529"/>
      <c r="C2774" s="401" t="s">
        <v>6107</v>
      </c>
      <c r="D2774" s="221" t="str">
        <f>VLOOKUP(C2774,Hoja2!$D$2:$N$5000,2,FALSE)</f>
        <v>Químicos</v>
      </c>
      <c r="E2774" s="280">
        <f>VLOOKUP(C2774,Hoja2!$D$2:$N$5000,3,FALSE)</f>
        <v>7</v>
      </c>
      <c r="F2774" s="217">
        <f>VLOOKUP(C2774,Hoja2!$D$2:$N$5000,4,FALSE)</f>
        <v>43862</v>
      </c>
      <c r="G2774" s="217">
        <f>VLOOKUP(C2774,Hoja2!$D$2:$N$5000,5,FALSE)</f>
        <v>44895</v>
      </c>
      <c r="H2774" s="218">
        <f>VLOOKUP(C2774,Hoja2!$D$2:$N$5000,6,FALSE)</f>
        <v>0.18862999999999999</v>
      </c>
      <c r="I2774" s="218">
        <f>VLOOKUP(C2774,Hoja2!$D$2:$N$5000,7,FALSE)</f>
        <v>0.44357999999999997</v>
      </c>
      <c r="J2774" s="218">
        <f>VLOOKUP(C2774,Hoja2!$D$2:$N$5000,8,FALSE)</f>
        <v>0.25790000000000002</v>
      </c>
      <c r="K2774" s="218">
        <f>VLOOKUP(C2774,Hoja2!$D$2:$N$5000,9,FALSE)</f>
        <v>0.20485</v>
      </c>
      <c r="L2774" s="218">
        <f>VLOOKUP(C2774,Hoja2!$D$2:$N$5000,10,FALSE)</f>
        <v>88.665532999999996</v>
      </c>
      <c r="M2774" s="218">
        <f>VLOOKUP(C2774,Hoja2!$D$2:$N$5000,11,FALSE)</f>
        <v>15.996475999999999</v>
      </c>
    </row>
    <row r="2775" spans="1:13">
      <c r="A2775" s="529"/>
      <c r="B2775" s="529"/>
      <c r="C2775" s="401" t="s">
        <v>4617</v>
      </c>
      <c r="D2775" s="221" t="str">
        <f>VLOOKUP(C2775,Hoja2!$D$2:$N$5000,2,FALSE)</f>
        <v>Comercio</v>
      </c>
      <c r="E2775" s="280">
        <f>VLOOKUP(C2775,Hoja2!$D$2:$N$5000,3,FALSE)</f>
        <v>7</v>
      </c>
      <c r="F2775" s="217">
        <f>VLOOKUP(C2775,Hoja2!$D$2:$N$5000,4,FALSE)</f>
        <v>43556</v>
      </c>
      <c r="G2775" s="217">
        <f>VLOOKUP(C2775,Hoja2!$D$2:$N$5000,5,FALSE)</f>
        <v>44651</v>
      </c>
      <c r="H2775" s="218">
        <f>VLOOKUP(C2775,Hoja2!$D$2:$N$5000,6,FALSE)</f>
        <v>0.17948600000000001</v>
      </c>
      <c r="I2775" s="218">
        <f>VLOOKUP(C2775,Hoja2!$D$2:$N$5000,7,FALSE)</f>
        <v>0.27864299999999997</v>
      </c>
      <c r="J2775" s="218">
        <f>VLOOKUP(C2775,Hoja2!$D$2:$N$5000,8,FALSE)</f>
        <v>0.58450000000000002</v>
      </c>
      <c r="K2775" s="218">
        <f>VLOOKUP(C2775,Hoja2!$D$2:$N$5000,9,FALSE)</f>
        <v>0.54603699999999999</v>
      </c>
      <c r="L2775" s="218">
        <f>VLOOKUP(C2775,Hoja2!$D$2:$N$5000,10,FALSE)</f>
        <v>126.230514</v>
      </c>
      <c r="M2775" s="218">
        <f>VLOOKUP(C2775,Hoja2!$D$2:$N$5000,11,FALSE)</f>
        <v>25.375575999999999</v>
      </c>
    </row>
    <row r="2776" spans="1:13">
      <c r="A2776" s="529"/>
      <c r="B2776" s="529"/>
      <c r="C2776" s="401" t="s">
        <v>6877</v>
      </c>
      <c r="D2776" s="221" t="str">
        <f>VLOOKUP(C2776,Hoja2!$D$2:$N$5000,2,FALSE)</f>
        <v>Vidrios, cauchos y plásticos</v>
      </c>
      <c r="E2776" s="280">
        <f>VLOOKUP(C2776,Hoja2!$D$2:$N$5000,3,FALSE)</f>
        <v>7</v>
      </c>
      <c r="F2776" s="217">
        <f>VLOOKUP(C2776,Hoja2!$D$2:$N$5000,4,FALSE)</f>
        <v>44228</v>
      </c>
      <c r="G2776" s="217">
        <f>VLOOKUP(C2776,Hoja2!$D$2:$N$5000,5,FALSE)</f>
        <v>45291</v>
      </c>
      <c r="H2776" s="218">
        <f>VLOOKUP(C2776,Hoja2!$D$2:$N$5000,6,FALSE)</f>
        <v>0.20932100000000001</v>
      </c>
      <c r="I2776" s="218">
        <f>VLOOKUP(C2776,Hoja2!$D$2:$N$5000,7,FALSE)</f>
        <v>0.65904200000000002</v>
      </c>
      <c r="J2776" s="218">
        <f>VLOOKUP(C2776,Hoja2!$D$2:$N$5000,8,FALSE)</f>
        <v>0.17449600000000001</v>
      </c>
      <c r="K2776" s="218">
        <f>VLOOKUP(C2776,Hoja2!$D$2:$N$5000,9,FALSE)</f>
        <v>0.18157699999999999</v>
      </c>
      <c r="L2776" s="218">
        <f>VLOOKUP(C2776,Hoja2!$D$2:$N$5000,10,FALSE)</f>
        <v>89.131189000000006</v>
      </c>
      <c r="M2776" s="218">
        <f>VLOOKUP(C2776,Hoja2!$D$2:$N$5000,11,FALSE)</f>
        <v>17.722937999999999</v>
      </c>
    </row>
    <row r="2777" spans="1:13">
      <c r="A2777" s="529"/>
      <c r="B2777" s="529"/>
      <c r="C2777" s="401" t="s">
        <v>4882</v>
      </c>
      <c r="D2777" s="221" t="str">
        <f>VLOOKUP(C2777,Hoja2!$D$2:$N$5000,2,FALSE)</f>
        <v>Textiles</v>
      </c>
      <c r="E2777" s="280">
        <f>VLOOKUP(C2777,Hoja2!$D$2:$N$5000,3,FALSE)</f>
        <v>7</v>
      </c>
      <c r="F2777" s="217">
        <f>VLOOKUP(C2777,Hoja2!$D$2:$N$5000,4,FALSE)</f>
        <v>43647</v>
      </c>
      <c r="G2777" s="217">
        <f>VLOOKUP(C2777,Hoja2!$D$2:$N$5000,5,FALSE)</f>
        <v>44742</v>
      </c>
      <c r="H2777" s="218">
        <f>VLOOKUP(C2777,Hoja2!$D$2:$N$5000,6,FALSE)</f>
        <v>0.15224299999999999</v>
      </c>
      <c r="I2777" s="218">
        <f>VLOOKUP(C2777,Hoja2!$D$2:$N$5000,7,FALSE)</f>
        <v>0.45342100000000002</v>
      </c>
      <c r="J2777" s="218">
        <f>VLOOKUP(C2777,Hoja2!$D$2:$N$5000,8,FALSE)</f>
        <v>0.27060000000000001</v>
      </c>
      <c r="K2777" s="218">
        <f>VLOOKUP(C2777,Hoja2!$D$2:$N$5000,9,FALSE)</f>
        <v>0.21642400000000001</v>
      </c>
      <c r="L2777" s="218">
        <f>VLOOKUP(C2777,Hoja2!$D$2:$N$5000,10,FALSE)</f>
        <v>95.095681999999996</v>
      </c>
      <c r="M2777" s="218">
        <f>VLOOKUP(C2777,Hoja2!$D$2:$N$5000,11,FALSE)</f>
        <v>19.568494000000001</v>
      </c>
    </row>
    <row r="2778" spans="1:13">
      <c r="A2778" s="529"/>
      <c r="B2778" s="529"/>
      <c r="C2778" s="401" t="s">
        <v>6615</v>
      </c>
      <c r="D2778" s="221" t="str">
        <f>VLOOKUP(C2778,Hoja2!$D$2:$N$5000,2,FALSE)</f>
        <v>Otros</v>
      </c>
      <c r="E2778" s="280">
        <f>VLOOKUP(C2778,Hoja2!$D$2:$N$5000,3,FALSE)</f>
        <v>7</v>
      </c>
      <c r="F2778" s="217">
        <f>VLOOKUP(C2778,Hoja2!$D$2:$N$5000,4,FALSE)</f>
        <v>44136</v>
      </c>
      <c r="G2778" s="217">
        <f>VLOOKUP(C2778,Hoja2!$D$2:$N$5000,5,FALSE)</f>
        <v>45230</v>
      </c>
      <c r="H2778" s="218">
        <f>VLOOKUP(C2778,Hoja2!$D$2:$N$5000,6,FALSE)</f>
        <v>5.2909999999999997E-3</v>
      </c>
      <c r="I2778" s="218">
        <f>VLOOKUP(C2778,Hoja2!$D$2:$N$5000,7,FALSE)</f>
        <v>0.301122</v>
      </c>
      <c r="J2778" s="218">
        <f>VLOOKUP(C2778,Hoja2!$D$2:$N$5000,8,FALSE)</f>
        <v>0.88046000000000002</v>
      </c>
      <c r="K2778" s="218">
        <f>VLOOKUP(C2778,Hoja2!$D$2:$N$5000,9,FALSE)</f>
        <v>6.0337000000000002E-2</v>
      </c>
      <c r="L2778" s="218">
        <f>VLOOKUP(C2778,Hoja2!$D$2:$N$5000,10,FALSE)</f>
        <v>205.48621</v>
      </c>
      <c r="M2778" s="218">
        <f>VLOOKUP(C2778,Hoja2!$D$2:$N$5000,11,FALSE)</f>
        <v>13.470651</v>
      </c>
    </row>
    <row r="2779" spans="1:13">
      <c r="A2779" s="529"/>
      <c r="B2779" s="529"/>
      <c r="C2779" s="401" t="s">
        <v>6103</v>
      </c>
      <c r="D2779" s="221" t="str">
        <f>VLOOKUP(C2779,Hoja2!$D$2:$N$5000,2,FALSE)</f>
        <v>Otros</v>
      </c>
      <c r="E2779" s="280">
        <f>VLOOKUP(C2779,Hoja2!$D$2:$N$5000,3,FALSE)</f>
        <v>7</v>
      </c>
      <c r="F2779" s="217">
        <f>VLOOKUP(C2779,Hoja2!$D$2:$N$5000,4,FALSE)</f>
        <v>43862</v>
      </c>
      <c r="G2779" s="217">
        <f>VLOOKUP(C2779,Hoja2!$D$2:$N$5000,5,FALSE)</f>
        <v>44957</v>
      </c>
      <c r="H2779" s="218">
        <f>VLOOKUP(C2779,Hoja2!$D$2:$N$5000,6,FALSE)</f>
        <v>0.27368599999999998</v>
      </c>
      <c r="I2779" s="218">
        <f>VLOOKUP(C2779,Hoja2!$D$2:$N$5000,7,FALSE)</f>
        <v>0.56826699999999997</v>
      </c>
      <c r="J2779" s="218">
        <f>VLOOKUP(C2779,Hoja2!$D$2:$N$5000,8,FALSE)</f>
        <v>1.46E-2</v>
      </c>
      <c r="K2779" s="218">
        <f>VLOOKUP(C2779,Hoja2!$D$2:$N$5000,9,FALSE)</f>
        <v>1.5265000000000001E-2</v>
      </c>
      <c r="L2779" s="218">
        <f>VLOOKUP(C2779,Hoja2!$D$2:$N$5000,10,FALSE)</f>
        <v>6.4303780000000001</v>
      </c>
      <c r="M2779" s="218">
        <f>VLOOKUP(C2779,Hoja2!$D$2:$N$5000,11,FALSE)</f>
        <v>16.221966999999999</v>
      </c>
    </row>
    <row r="2780" spans="1:13">
      <c r="A2780" s="529"/>
      <c r="B2780" s="529"/>
      <c r="C2780" s="401" t="s">
        <v>4840</v>
      </c>
      <c r="D2780" s="221" t="str">
        <f>VLOOKUP(C2780,Hoja2!$D$2:$N$5000,2,FALSE)</f>
        <v>Otros</v>
      </c>
      <c r="E2780" s="304">
        <f>VLOOKUP(C2780,Hoja2!$D$2:$N$5000,3,FALSE)</f>
        <v>7</v>
      </c>
      <c r="F2780" s="217">
        <f>VLOOKUP(C2780,Hoja2!$D$2:$N$5000,4,FALSE)</f>
        <v>43617</v>
      </c>
      <c r="G2780" s="217">
        <f>VLOOKUP(C2780,Hoja2!$D$2:$N$5000,5,FALSE)</f>
        <v>44712</v>
      </c>
      <c r="H2780" s="218">
        <f>VLOOKUP(C2780,Hoja2!$D$2:$N$5000,6,FALSE)</f>
        <v>0.24671199999999999</v>
      </c>
      <c r="I2780" s="218">
        <f>VLOOKUP(C2780,Hoja2!$D$2:$N$5000,7,FALSE)</f>
        <v>0.573102</v>
      </c>
      <c r="J2780" s="218">
        <f>VLOOKUP(C2780,Hoja2!$D$2:$N$5000,8,FALSE)</f>
        <v>0.31119999999999998</v>
      </c>
      <c r="K2780" s="218">
        <f>VLOOKUP(C2780,Hoja2!$D$2:$N$5000,9,FALSE)</f>
        <v>0.25008999999999998</v>
      </c>
      <c r="L2780" s="218">
        <f>VLOOKUP(C2780,Hoja2!$D$2:$N$5000,10,FALSE)</f>
        <v>138.23007699999999</v>
      </c>
      <c r="M2780" s="218">
        <f>VLOOKUP(C2780,Hoja2!$D$2:$N$5000,11,FALSE)</f>
        <v>18.316458000000001</v>
      </c>
    </row>
    <row r="2781" spans="1:13">
      <c r="A2781" s="529"/>
      <c r="B2781" s="529"/>
      <c r="C2781" s="401" t="s">
        <v>6145</v>
      </c>
      <c r="D2781" s="221" t="str">
        <f>VLOOKUP(C2781,Hoja2!$D$2:$N$5000,2,FALSE)</f>
        <v>Otros</v>
      </c>
      <c r="E2781" s="304">
        <f>VLOOKUP(C2781,Hoja2!$D$2:$N$5000,3,FALSE)</f>
        <v>7</v>
      </c>
      <c r="F2781" s="217">
        <f>VLOOKUP(C2781,Hoja2!$D$2:$N$5000,4,FALSE)</f>
        <v>43891</v>
      </c>
      <c r="G2781" s="217">
        <f>VLOOKUP(C2781,Hoja2!$D$2:$N$5000,5,FALSE)</f>
        <v>44985</v>
      </c>
      <c r="H2781" s="218">
        <f>VLOOKUP(C2781,Hoja2!$D$2:$N$5000,6,FALSE)</f>
        <v>5.3839999999999999E-3</v>
      </c>
      <c r="I2781" s="218">
        <f>VLOOKUP(C2781,Hoja2!$D$2:$N$5000,7,FALSE)</f>
        <v>0.39973999999999998</v>
      </c>
      <c r="J2781" s="218">
        <f>VLOOKUP(C2781,Hoja2!$D$2:$N$5000,8,FALSE)</f>
        <v>0.27456000000000003</v>
      </c>
      <c r="K2781" s="218">
        <f>VLOOKUP(C2781,Hoja2!$D$2:$N$5000,9,FALSE)</f>
        <v>1.8818999999999999E-2</v>
      </c>
      <c r="L2781" s="218">
        <f>VLOOKUP(C2781,Hoja2!$D$2:$N$5000,10,FALSE)</f>
        <v>85.064063000000004</v>
      </c>
      <c r="M2781" s="218">
        <f>VLOOKUP(C2781,Hoja2!$D$2:$N$5000,11,FALSE)</f>
        <v>11.105295999999999</v>
      </c>
    </row>
    <row r="2782" spans="1:13">
      <c r="A2782" s="529"/>
      <c r="B2782" s="529"/>
      <c r="C2782" s="401" t="s">
        <v>2181</v>
      </c>
      <c r="D2782" s="221" t="str">
        <f>VLOOKUP(C2782,Hoja2!$D$2:$N$5000,2,FALSE)</f>
        <v>Otros</v>
      </c>
      <c r="E2782" s="304">
        <f>VLOOKUP(C2782,Hoja2!$D$2:$N$5000,3,FALSE)</f>
        <v>7</v>
      </c>
      <c r="F2782" s="217">
        <f>VLOOKUP(C2782,Hoja2!$D$2:$N$5000,4,FALSE)</f>
        <v>44378</v>
      </c>
      <c r="G2782" s="217">
        <f>VLOOKUP(C2782,Hoja2!$D$2:$N$5000,5,FALSE)</f>
        <v>45473</v>
      </c>
      <c r="H2782" s="218">
        <f>VLOOKUP(C2782,Hoja2!$D$2:$N$5000,6,FALSE)</f>
        <v>0.21315899999999999</v>
      </c>
      <c r="I2782" s="218">
        <f>VLOOKUP(C2782,Hoja2!$D$2:$N$5000,7,FALSE)</f>
        <v>0.62765800000000005</v>
      </c>
      <c r="J2782" s="218">
        <f>VLOOKUP(C2782,Hoja2!$D$2:$N$5000,8,FALSE)</f>
        <v>0.95767599999999997</v>
      </c>
      <c r="K2782" s="218">
        <f>VLOOKUP(C2782,Hoja2!$D$2:$N$5000,9,FALSE)</f>
        <v>0.96679800000000005</v>
      </c>
      <c r="L2782" s="218">
        <f>VLOOKUP(C2782,Hoja2!$D$2:$N$5000,10,FALSE)</f>
        <v>465.87906099999998</v>
      </c>
      <c r="M2782" s="218">
        <f>VLOOKUP(C2782,Hoja2!$D$2:$N$5000,11,FALSE)</f>
        <v>17.689785000000001</v>
      </c>
    </row>
    <row r="2783" spans="1:13">
      <c r="A2783" s="529"/>
      <c r="B2783" s="529"/>
      <c r="C2783" s="401" t="s">
        <v>4980</v>
      </c>
      <c r="D2783" s="221" t="str">
        <f>VLOOKUP(C2783,Hoja2!$D$2:$N$5000,2,FALSE)</f>
        <v>Otros</v>
      </c>
      <c r="E2783" s="304">
        <f>VLOOKUP(C2783,Hoja2!$D$2:$N$5000,3,FALSE)</f>
        <v>7</v>
      </c>
      <c r="F2783" s="217">
        <f>VLOOKUP(C2783,Hoja2!$D$2:$N$5000,4,FALSE)</f>
        <v>43678</v>
      </c>
      <c r="G2783" s="217">
        <f>VLOOKUP(C2783,Hoja2!$D$2:$N$5000,5,FALSE)</f>
        <v>44773</v>
      </c>
      <c r="H2783" s="218">
        <f>VLOOKUP(C2783,Hoja2!$D$2:$N$5000,6,FALSE)</f>
        <v>0.20963399999999999</v>
      </c>
      <c r="I2783" s="218">
        <f>VLOOKUP(C2783,Hoja2!$D$2:$N$5000,7,FALSE)</f>
        <v>0.40126099999999998</v>
      </c>
      <c r="J2783" s="218">
        <f>VLOOKUP(C2783,Hoja2!$D$2:$N$5000,8,FALSE)</f>
        <v>0.42959999999999998</v>
      </c>
      <c r="K2783" s="218">
        <f>VLOOKUP(C2783,Hoja2!$D$2:$N$5000,9,FALSE)</f>
        <v>0.44878200000000001</v>
      </c>
      <c r="L2783" s="218">
        <f>VLOOKUP(C2783,Hoja2!$D$2:$N$5000,10,FALSE)</f>
        <v>133.604872</v>
      </c>
      <c r="M2783" s="218">
        <f>VLOOKUP(C2783,Hoja2!$D$2:$N$5000,11,FALSE)</f>
        <v>22.880303999999999</v>
      </c>
    </row>
    <row r="2784" spans="1:13">
      <c r="A2784" s="529"/>
      <c r="B2784" s="529"/>
      <c r="C2784" s="401" t="s">
        <v>6618</v>
      </c>
      <c r="D2784" s="221" t="str">
        <f>VLOOKUP(C2784,Hoja2!$D$2:$N$5000,2,FALSE)</f>
        <v>Hidrocarburos</v>
      </c>
      <c r="E2784" s="304">
        <f>VLOOKUP(C2784,Hoja2!$D$2:$N$5000,3,FALSE)</f>
        <v>7</v>
      </c>
      <c r="F2784" s="217">
        <f>VLOOKUP(C2784,Hoja2!$D$2:$N$5000,4,FALSE)</f>
        <v>44136</v>
      </c>
      <c r="G2784" s="217">
        <f>VLOOKUP(C2784,Hoja2!$D$2:$N$5000,5,FALSE)</f>
        <v>45230</v>
      </c>
      <c r="H2784" s="218">
        <f>VLOOKUP(C2784,Hoja2!$D$2:$N$5000,6,FALSE)</f>
        <v>0.24567900000000001</v>
      </c>
      <c r="I2784" s="218">
        <f>VLOOKUP(C2784,Hoja2!$D$2:$N$5000,7,FALSE)</f>
        <v>0.45372899999999999</v>
      </c>
      <c r="J2784" s="218">
        <f>VLOOKUP(C2784,Hoja2!$D$2:$N$5000,8,FALSE)</f>
        <v>0.1052</v>
      </c>
      <c r="K2784" s="218">
        <f>VLOOKUP(C2784,Hoja2!$D$2:$N$5000,9,FALSE)</f>
        <v>0.105389</v>
      </c>
      <c r="L2784" s="218">
        <f>VLOOKUP(C2784,Hoja2!$D$2:$N$5000,10,FALSE)</f>
        <v>36.995077999999999</v>
      </c>
      <c r="M2784" s="218">
        <f>VLOOKUP(C2784,Hoja2!$D$2:$N$5000,11,FALSE)</f>
        <v>15.3165</v>
      </c>
    </row>
    <row r="2785" spans="1:13">
      <c r="A2785" s="529"/>
      <c r="B2785" s="529"/>
      <c r="C2785" s="401" t="s">
        <v>6619</v>
      </c>
      <c r="D2785" s="221" t="str">
        <f>VLOOKUP(C2785,Hoja2!$D$2:$N$5000,2,FALSE)</f>
        <v>Hidrocarburos</v>
      </c>
      <c r="E2785" s="280">
        <f>VLOOKUP(C2785,Hoja2!$D$2:$N$5000,3,FALSE)</f>
        <v>7</v>
      </c>
      <c r="F2785" s="217">
        <f>VLOOKUP(C2785,Hoja2!$D$2:$N$5000,4,FALSE)</f>
        <v>44136</v>
      </c>
      <c r="G2785" s="217">
        <f>VLOOKUP(C2785,Hoja2!$D$2:$N$5000,5,FALSE)</f>
        <v>45230</v>
      </c>
      <c r="H2785" s="218">
        <f>VLOOKUP(C2785,Hoja2!$D$2:$N$5000,6,FALSE)</f>
        <v>0.21528900000000001</v>
      </c>
      <c r="I2785" s="218">
        <f>VLOOKUP(C2785,Hoja2!$D$2:$N$5000,7,FALSE)</f>
        <v>0.338341</v>
      </c>
      <c r="J2785" s="218">
        <f>VLOOKUP(C2785,Hoja2!$D$2:$N$5000,8,FALSE)</f>
        <v>9.2280000000000001E-2</v>
      </c>
      <c r="K2785" s="218">
        <f>VLOOKUP(C2785,Hoja2!$D$2:$N$5000,9,FALSE)</f>
        <v>9.5978999999999995E-2</v>
      </c>
      <c r="L2785" s="218">
        <f>VLOOKUP(C2785,Hoja2!$D$2:$N$5000,10,FALSE)</f>
        <v>24.198806000000001</v>
      </c>
      <c r="M2785" s="218">
        <f>VLOOKUP(C2785,Hoja2!$D$2:$N$5000,11,FALSE)</f>
        <v>17.868959</v>
      </c>
    </row>
    <row r="2786" spans="1:13">
      <c r="A2786" s="529"/>
      <c r="B2786" s="529"/>
      <c r="C2786" s="401" t="s">
        <v>6620</v>
      </c>
      <c r="D2786" s="221" t="str">
        <f>VLOOKUP(C2786,Hoja2!$D$2:$N$5000,2,FALSE)</f>
        <v>Hidrocarburos</v>
      </c>
      <c r="E2786" s="280">
        <f>VLOOKUP(C2786,Hoja2!$D$2:$N$5000,3,FALSE)</f>
        <v>7</v>
      </c>
      <c r="F2786" s="217">
        <f>VLOOKUP(C2786,Hoja2!$D$2:$N$5000,4,FALSE)</f>
        <v>44136</v>
      </c>
      <c r="G2786" s="217">
        <f>VLOOKUP(C2786,Hoja2!$D$2:$N$5000,5,FALSE)</f>
        <v>45230</v>
      </c>
      <c r="H2786" s="218">
        <f>VLOOKUP(C2786,Hoja2!$D$2:$N$5000,6,FALSE)</f>
        <v>0.26154899999999998</v>
      </c>
      <c r="I2786" s="218">
        <f>VLOOKUP(C2786,Hoja2!$D$2:$N$5000,7,FALSE)</f>
        <v>0.42938599999999999</v>
      </c>
      <c r="J2786" s="218">
        <f>VLOOKUP(C2786,Hoja2!$D$2:$N$5000,8,FALSE)</f>
        <v>0.125308</v>
      </c>
      <c r="K2786" s="218">
        <f>VLOOKUP(C2786,Hoja2!$D$2:$N$5000,9,FALSE)</f>
        <v>0.13101499999999999</v>
      </c>
      <c r="L2786" s="218">
        <f>VLOOKUP(C2786,Hoja2!$D$2:$N$5000,10,FALSE)</f>
        <v>41.701976999999999</v>
      </c>
      <c r="M2786" s="218">
        <f>VLOOKUP(C2786,Hoja2!$D$2:$N$5000,11,FALSE)</f>
        <v>15.985638</v>
      </c>
    </row>
    <row r="2787" spans="1:13" s="324" customFormat="1">
      <c r="A2787" s="529"/>
      <c r="B2787" s="529"/>
      <c r="C2787" s="401" t="s">
        <v>6621</v>
      </c>
      <c r="D2787" s="329" t="str">
        <f>VLOOKUP(C2787,Hoja2!$D$2:$N$5000,2,FALSE)</f>
        <v>Hidrocarburos</v>
      </c>
      <c r="E2787" s="326">
        <f>VLOOKUP(C2787,Hoja2!$D$2:$N$5000,3,FALSE)</f>
        <v>7</v>
      </c>
      <c r="F2787" s="327">
        <f>VLOOKUP(C2787,Hoja2!$D$2:$N$5000,4,FALSE)</f>
        <v>44136</v>
      </c>
      <c r="G2787" s="327">
        <f>VLOOKUP(C2787,Hoja2!$D$2:$N$5000,5,FALSE)</f>
        <v>45230</v>
      </c>
      <c r="H2787" s="328">
        <f>VLOOKUP(C2787,Hoja2!$D$2:$N$5000,6,FALSE)</f>
        <v>0.25725700000000001</v>
      </c>
      <c r="I2787" s="328">
        <f>VLOOKUP(C2787,Hoja2!$D$2:$N$5000,7,FALSE)</f>
        <v>0.33073999999999998</v>
      </c>
      <c r="J2787" s="328">
        <f>VLOOKUP(C2787,Hoja2!$D$2:$N$5000,8,FALSE)</f>
        <v>0.13500000000000001</v>
      </c>
      <c r="K2787" s="328">
        <f>VLOOKUP(C2787,Hoja2!$D$2:$N$5000,9,FALSE)</f>
        <v>0.13361799999999999</v>
      </c>
      <c r="L2787" s="328">
        <f>VLOOKUP(C2787,Hoja2!$D$2:$N$5000,10,FALSE)</f>
        <v>34.606064000000003</v>
      </c>
      <c r="M2787" s="328">
        <f>VLOOKUP(C2787,Hoja2!$D$2:$N$5000,11,FALSE)</f>
        <v>17.628786000000002</v>
      </c>
    </row>
    <row r="2788" spans="1:13" s="324" customFormat="1">
      <c r="A2788" s="529"/>
      <c r="B2788" s="529"/>
      <c r="C2788" s="401" t="s">
        <v>6622</v>
      </c>
      <c r="D2788" s="329" t="str">
        <f>VLOOKUP(C2788,Hoja2!$D$2:$N$5000,2,FALSE)</f>
        <v>Hidrocarburos</v>
      </c>
      <c r="E2788" s="326">
        <f>VLOOKUP(C2788,Hoja2!$D$2:$N$5000,3,FALSE)</f>
        <v>7</v>
      </c>
      <c r="F2788" s="327">
        <f>VLOOKUP(C2788,Hoja2!$D$2:$N$5000,4,FALSE)</f>
        <v>44136</v>
      </c>
      <c r="G2788" s="327">
        <f>VLOOKUP(C2788,Hoja2!$D$2:$N$5000,5,FALSE)</f>
        <v>45230</v>
      </c>
      <c r="H2788" s="328">
        <f>VLOOKUP(C2788,Hoja2!$D$2:$N$5000,6,FALSE)</f>
        <v>0.26083899999999999</v>
      </c>
      <c r="I2788" s="328">
        <f>VLOOKUP(C2788,Hoja2!$D$2:$N$5000,7,FALSE)</f>
        <v>0.22110299999999999</v>
      </c>
      <c r="J2788" s="328">
        <f>VLOOKUP(C2788,Hoja2!$D$2:$N$5000,8,FALSE)</f>
        <v>8.8319999999999996E-2</v>
      </c>
      <c r="K2788" s="328">
        <f>VLOOKUP(C2788,Hoja2!$D$2:$N$5000,9,FALSE)</f>
        <v>9.2341000000000006E-2</v>
      </c>
      <c r="L2788" s="328">
        <f>VLOOKUP(C2788,Hoja2!$D$2:$N$5000,10,FALSE)</f>
        <v>15.135137</v>
      </c>
      <c r="M2788" s="328">
        <f>VLOOKUP(C2788,Hoja2!$D$2:$N$5000,11,FALSE)</f>
        <v>22.744910999999998</v>
      </c>
    </row>
    <row r="2789" spans="1:13" s="324" customFormat="1">
      <c r="A2789" s="529"/>
      <c r="B2789" s="529"/>
      <c r="C2789" s="401" t="s">
        <v>6623</v>
      </c>
      <c r="D2789" s="329" t="str">
        <f>VLOOKUP(C2789,Hoja2!$D$2:$N$5000,2,FALSE)</f>
        <v>Hidrocarburos</v>
      </c>
      <c r="E2789" s="326">
        <f>VLOOKUP(C2789,Hoja2!$D$2:$N$5000,3,FALSE)</f>
        <v>7</v>
      </c>
      <c r="F2789" s="327">
        <f>VLOOKUP(C2789,Hoja2!$D$2:$N$5000,4,FALSE)</f>
        <v>44136</v>
      </c>
      <c r="G2789" s="327">
        <f>VLOOKUP(C2789,Hoja2!$D$2:$N$5000,5,FALSE)</f>
        <v>45230</v>
      </c>
      <c r="H2789" s="328">
        <f>VLOOKUP(C2789,Hoja2!$D$2:$N$5000,6,FALSE)</f>
        <v>0.26322200000000001</v>
      </c>
      <c r="I2789" s="328">
        <f>VLOOKUP(C2789,Hoja2!$D$2:$N$5000,7,FALSE)</f>
        <v>0.56466400000000005</v>
      </c>
      <c r="J2789" s="328">
        <f>VLOOKUP(C2789,Hoja2!$D$2:$N$5000,8,FALSE)</f>
        <v>0.16719999999999999</v>
      </c>
      <c r="K2789" s="328">
        <f>VLOOKUP(C2789,Hoja2!$D$2:$N$5000,9,FALSE)</f>
        <v>0.174812</v>
      </c>
      <c r="L2789" s="328">
        <f>VLOOKUP(C2789,Hoja2!$D$2:$N$5000,10,FALSE)</f>
        <v>73.174059999999997</v>
      </c>
      <c r="M2789" s="328">
        <f>VLOOKUP(C2789,Hoja2!$D$2:$N$5000,11,FALSE)</f>
        <v>14.266450000000001</v>
      </c>
    </row>
    <row r="2790" spans="1:13" s="324" customFormat="1">
      <c r="A2790" s="529"/>
      <c r="B2790" s="529"/>
      <c r="C2790" s="401" t="s">
        <v>6624</v>
      </c>
      <c r="D2790" s="329" t="str">
        <f>VLOOKUP(C2790,Hoja2!$D$2:$N$5000,2,FALSE)</f>
        <v>Hidrocarburos</v>
      </c>
      <c r="E2790" s="326">
        <f>VLOOKUP(C2790,Hoja2!$D$2:$N$5000,3,FALSE)</f>
        <v>7</v>
      </c>
      <c r="F2790" s="327">
        <f>VLOOKUP(C2790,Hoja2!$D$2:$N$5000,4,FALSE)</f>
        <v>44136</v>
      </c>
      <c r="G2790" s="327">
        <f>VLOOKUP(C2790,Hoja2!$D$2:$N$5000,5,FALSE)</f>
        <v>45230</v>
      </c>
      <c r="H2790" s="328">
        <f>VLOOKUP(C2790,Hoja2!$D$2:$N$5000,6,FALSE)</f>
        <v>0.26435799999999998</v>
      </c>
      <c r="I2790" s="328">
        <f>VLOOKUP(C2790,Hoja2!$D$2:$N$5000,7,FALSE)</f>
        <v>0.39549899999999999</v>
      </c>
      <c r="J2790" s="328">
        <f>VLOOKUP(C2790,Hoja2!$D$2:$N$5000,8,FALSE)</f>
        <v>0.16500000000000001</v>
      </c>
      <c r="K2790" s="328">
        <f>VLOOKUP(C2790,Hoja2!$D$2:$N$5000,9,FALSE)</f>
        <v>0.172512</v>
      </c>
      <c r="L2790" s="328">
        <f>VLOOKUP(C2790,Hoja2!$D$2:$N$5000,10,FALSE)</f>
        <v>50.577851000000003</v>
      </c>
      <c r="M2790" s="328">
        <f>VLOOKUP(C2790,Hoja2!$D$2:$N$5000,11,FALSE)</f>
        <v>16.600314999999998</v>
      </c>
    </row>
    <row r="2791" spans="1:13">
      <c r="A2791" s="529"/>
      <c r="B2791" s="529"/>
      <c r="C2791" s="401" t="s">
        <v>6625</v>
      </c>
      <c r="D2791" s="221" t="str">
        <f>VLOOKUP(C2791,Hoja2!$D$2:$N$5000,2,FALSE)</f>
        <v>Hidrocarburos</v>
      </c>
      <c r="E2791" s="280">
        <f>VLOOKUP(C2791,Hoja2!$D$2:$N$5000,3,FALSE)</f>
        <v>7</v>
      </c>
      <c r="F2791" s="217">
        <f>VLOOKUP(C2791,Hoja2!$D$2:$N$5000,4,FALSE)</f>
        <v>44136</v>
      </c>
      <c r="G2791" s="217">
        <f>VLOOKUP(C2791,Hoja2!$D$2:$N$5000,5,FALSE)</f>
        <v>45230</v>
      </c>
      <c r="H2791" s="218">
        <f>VLOOKUP(C2791,Hoja2!$D$2:$N$5000,6,FALSE)</f>
        <v>0.23247999999999999</v>
      </c>
      <c r="I2791" s="218">
        <f>VLOOKUP(C2791,Hoja2!$D$2:$N$5000,7,FALSE)</f>
        <v>0.31390699999999999</v>
      </c>
      <c r="J2791" s="218">
        <f>VLOOKUP(C2791,Hoja2!$D$2:$N$5000,8,FALSE)</f>
        <v>0.10056</v>
      </c>
      <c r="K2791" s="218">
        <f>VLOOKUP(C2791,Hoja2!$D$2:$N$5000,9,FALSE)</f>
        <v>0.10124900000000001</v>
      </c>
      <c r="L2791" s="218">
        <f>VLOOKUP(C2791,Hoja2!$D$2:$N$5000,10,FALSE)</f>
        <v>24.465699000000001</v>
      </c>
      <c r="M2791" s="218">
        <f>VLOOKUP(C2791,Hoja2!$D$2:$N$5000,11,FALSE)</f>
        <v>18.262118999999998</v>
      </c>
    </row>
    <row r="2792" spans="1:13" s="361" customFormat="1">
      <c r="A2792" s="529"/>
      <c r="B2792" s="529"/>
      <c r="C2792" s="401" t="s">
        <v>6626</v>
      </c>
      <c r="D2792" s="369" t="str">
        <f>VLOOKUP(C2792,Hoja2!$D$2:$N$5000,2,FALSE)</f>
        <v>Hidrocarburos</v>
      </c>
      <c r="E2792" s="364">
        <f>VLOOKUP(C2792,Hoja2!$D$2:$N$5000,3,FALSE)</f>
        <v>7</v>
      </c>
      <c r="F2792" s="366">
        <f>VLOOKUP(C2792,Hoja2!$D$2:$N$5000,4,FALSE)</f>
        <v>44136</v>
      </c>
      <c r="G2792" s="366">
        <f>VLOOKUP(C2792,Hoja2!$D$2:$N$5000,5,FALSE)</f>
        <v>45230</v>
      </c>
      <c r="H2792" s="367">
        <f>VLOOKUP(C2792,Hoja2!$D$2:$N$5000,6,FALSE)</f>
        <v>0.25086000000000003</v>
      </c>
      <c r="I2792" s="367">
        <f>VLOOKUP(C2792,Hoja2!$D$2:$N$5000,7,FALSE)</f>
        <v>0.58295600000000003</v>
      </c>
      <c r="J2792" s="367">
        <f>VLOOKUP(C2792,Hoja2!$D$2:$N$5000,8,FALSE)</f>
        <v>0.14676</v>
      </c>
      <c r="K2792" s="367">
        <f>VLOOKUP(C2792,Hoja2!$D$2:$N$5000,9,FALSE)</f>
        <v>0.15344099999999999</v>
      </c>
      <c r="L2792" s="367">
        <f>VLOOKUP(C2792,Hoja2!$D$2:$N$5000,10,FALSE)</f>
        <v>66.309341000000003</v>
      </c>
      <c r="M2792" s="367">
        <f>VLOOKUP(C2792,Hoja2!$D$2:$N$5000,11,FALSE)</f>
        <v>14.095216000000001</v>
      </c>
    </row>
    <row r="2793" spans="1:13">
      <c r="A2793" s="529"/>
      <c r="B2793" s="529"/>
      <c r="C2793" s="401" t="s">
        <v>6627</v>
      </c>
      <c r="D2793" s="221" t="str">
        <f>VLOOKUP(C2793,Hoja2!$D$2:$N$5000,2,FALSE)</f>
        <v>Hidrocarburos</v>
      </c>
      <c r="E2793" s="280">
        <f>VLOOKUP(C2793,Hoja2!$D$2:$N$5000,3,FALSE)</f>
        <v>7</v>
      </c>
      <c r="F2793" s="217">
        <f>VLOOKUP(C2793,Hoja2!$D$2:$N$5000,4,FALSE)</f>
        <v>44136</v>
      </c>
      <c r="G2793" s="217">
        <f>VLOOKUP(C2793,Hoja2!$D$2:$N$5000,5,FALSE)</f>
        <v>45230</v>
      </c>
      <c r="H2793" s="218">
        <f>VLOOKUP(C2793,Hoja2!$D$2:$N$5000,6,FALSE)</f>
        <v>8.9116000000000001E-2</v>
      </c>
      <c r="I2793" s="218">
        <f>VLOOKUP(C2793,Hoja2!$D$2:$N$5000,7,FALSE)</f>
        <v>0.32166099999999997</v>
      </c>
      <c r="J2793" s="218">
        <f>VLOOKUP(C2793,Hoja2!$D$2:$N$5000,8,FALSE)</f>
        <v>0.15731999999999999</v>
      </c>
      <c r="K2793" s="218">
        <f>VLOOKUP(C2793,Hoja2!$D$2:$N$5000,9,FALSE)</f>
        <v>0.15406900000000001</v>
      </c>
      <c r="L2793" s="218">
        <f>VLOOKUP(C2793,Hoja2!$D$2:$N$5000,10,FALSE)</f>
        <v>39.220528999999999</v>
      </c>
      <c r="M2793" s="218">
        <f>VLOOKUP(C2793,Hoja2!$D$2:$N$5000,11,FALSE)</f>
        <v>17.782177999999998</v>
      </c>
    </row>
    <row r="2794" spans="1:13" s="392" customFormat="1">
      <c r="A2794" s="529"/>
      <c r="B2794" s="529"/>
      <c r="C2794" s="401" t="s">
        <v>6565</v>
      </c>
      <c r="D2794" s="402" t="str">
        <f>VLOOKUP(C2794,Hoja2!$D$2:$N$5000,2,FALSE)</f>
        <v>Hidrocarburos</v>
      </c>
      <c r="E2794" s="444">
        <f>VLOOKUP(C2794,Hoja2!$D$2:$N$5000,3,FALSE)</f>
        <v>7</v>
      </c>
      <c r="F2794" s="399">
        <f>VLOOKUP(C2794,Hoja2!$D$2:$N$5000,4,FALSE)</f>
        <v>44105</v>
      </c>
      <c r="G2794" s="399">
        <f>VLOOKUP(C2794,Hoja2!$D$2:$N$5000,5,FALSE)</f>
        <v>45199</v>
      </c>
      <c r="H2794" s="400">
        <f>VLOOKUP(C2794,Hoja2!$D$2:$N$5000,6,FALSE)</f>
        <v>0.23537</v>
      </c>
      <c r="I2794" s="400">
        <f>VLOOKUP(C2794,Hoja2!$D$2:$N$5000,7,FALSE)</f>
        <v>0.32357799999999998</v>
      </c>
      <c r="J2794" s="400">
        <f>VLOOKUP(C2794,Hoja2!$D$2:$N$5000,8,FALSE)</f>
        <v>0.14424000000000001</v>
      </c>
      <c r="K2794" s="400">
        <f>VLOOKUP(C2794,Hoja2!$D$2:$N$5000,9,FALSE)</f>
        <v>0.119315</v>
      </c>
      <c r="L2794" s="400">
        <f>VLOOKUP(C2794,Hoja2!$D$2:$N$5000,10,FALSE)</f>
        <v>36.173918999999998</v>
      </c>
      <c r="M2794" s="400">
        <f>VLOOKUP(C2794,Hoja2!$D$2:$N$5000,11,FALSE)</f>
        <v>16.34348</v>
      </c>
    </row>
    <row r="2795" spans="1:13" s="392" customFormat="1">
      <c r="A2795" s="529"/>
      <c r="B2795" s="529"/>
      <c r="C2795" s="401" t="s">
        <v>6567</v>
      </c>
      <c r="D2795" s="402" t="str">
        <f>VLOOKUP(C2795,Hoja2!$D$2:$N$5000,2,FALSE)</f>
        <v>Hidrocarburos</v>
      </c>
      <c r="E2795" s="444">
        <f>VLOOKUP(C2795,Hoja2!$D$2:$N$5000,3,FALSE)</f>
        <v>7</v>
      </c>
      <c r="F2795" s="399">
        <f>VLOOKUP(C2795,Hoja2!$D$2:$N$5000,4,FALSE)</f>
        <v>44105</v>
      </c>
      <c r="G2795" s="399">
        <f>VLOOKUP(C2795,Hoja2!$D$2:$N$5000,5,FALSE)</f>
        <v>45199</v>
      </c>
      <c r="H2795" s="400">
        <f>VLOOKUP(C2795,Hoja2!$D$2:$N$5000,6,FALSE)</f>
        <v>0.24474699999999999</v>
      </c>
      <c r="I2795" s="400">
        <f>VLOOKUP(C2795,Hoja2!$D$2:$N$5000,7,FALSE)</f>
        <v>0.37759199999999998</v>
      </c>
      <c r="J2795" s="400">
        <f>VLOOKUP(C2795,Hoja2!$D$2:$N$5000,8,FALSE)</f>
        <v>0.10680000000000001</v>
      </c>
      <c r="K2795" s="400">
        <f>VLOOKUP(C2795,Hoja2!$D$2:$N$5000,9,FALSE)</f>
        <v>0.110157</v>
      </c>
      <c r="L2795" s="400">
        <f>VLOOKUP(C2795,Hoja2!$D$2:$N$5000,10,FALSE)</f>
        <v>31.255402</v>
      </c>
      <c r="M2795" s="400">
        <f>VLOOKUP(C2795,Hoja2!$D$2:$N$5000,11,FALSE)</f>
        <v>16.859763000000001</v>
      </c>
    </row>
    <row r="2796" spans="1:13" s="392" customFormat="1">
      <c r="A2796" s="529"/>
      <c r="B2796" s="529"/>
      <c r="C2796" s="401" t="s">
        <v>6569</v>
      </c>
      <c r="D2796" s="402" t="str">
        <f>VLOOKUP(C2796,Hoja2!$D$2:$N$5000,2,FALSE)</f>
        <v>Hidrocarburos</v>
      </c>
      <c r="E2796" s="444">
        <f>VLOOKUP(C2796,Hoja2!$D$2:$N$5000,3,FALSE)</f>
        <v>7</v>
      </c>
      <c r="F2796" s="399">
        <f>VLOOKUP(C2796,Hoja2!$D$2:$N$5000,4,FALSE)</f>
        <v>44105</v>
      </c>
      <c r="G2796" s="399">
        <f>VLOOKUP(C2796,Hoja2!$D$2:$N$5000,5,FALSE)</f>
        <v>45199</v>
      </c>
      <c r="H2796" s="400">
        <f>VLOOKUP(C2796,Hoja2!$D$2:$N$5000,6,FALSE)</f>
        <v>0.27617900000000001</v>
      </c>
      <c r="I2796" s="400">
        <f>VLOOKUP(C2796,Hoja2!$D$2:$N$5000,7,FALSE)</f>
        <v>0.33924900000000002</v>
      </c>
      <c r="J2796" s="400">
        <f>VLOOKUP(C2796,Hoja2!$D$2:$N$5000,8,FALSE)</f>
        <v>0.14663999999999999</v>
      </c>
      <c r="K2796" s="400">
        <f>VLOOKUP(C2796,Hoja2!$D$2:$N$5000,9,FALSE)</f>
        <v>0.15331600000000001</v>
      </c>
      <c r="L2796" s="400">
        <f>VLOOKUP(C2796,Hoja2!$D$2:$N$5000,10,FALSE)</f>
        <v>38.556922</v>
      </c>
      <c r="M2796" s="400">
        <f>VLOOKUP(C2796,Hoja2!$D$2:$N$5000,11,FALSE)</f>
        <v>17.891992999999999</v>
      </c>
    </row>
    <row r="2797" spans="1:13" s="392" customFormat="1">
      <c r="A2797" s="529"/>
      <c r="B2797" s="529"/>
      <c r="C2797" s="401" t="s">
        <v>6571</v>
      </c>
      <c r="D2797" s="402" t="str">
        <f>VLOOKUP(C2797,Hoja2!$D$2:$N$5000,2,FALSE)</f>
        <v>Hidrocarburos</v>
      </c>
      <c r="E2797" s="444">
        <f>VLOOKUP(C2797,Hoja2!$D$2:$N$5000,3,FALSE)</f>
        <v>7</v>
      </c>
      <c r="F2797" s="399">
        <f>VLOOKUP(C2797,Hoja2!$D$2:$N$5000,4,FALSE)</f>
        <v>44105</v>
      </c>
      <c r="G2797" s="399">
        <f>VLOOKUP(C2797,Hoja2!$D$2:$N$5000,5,FALSE)</f>
        <v>45199</v>
      </c>
      <c r="H2797" s="400">
        <f>VLOOKUP(C2797,Hoja2!$D$2:$N$5000,6,FALSE)</f>
        <v>0.24257400000000001</v>
      </c>
      <c r="I2797" s="400">
        <f>VLOOKUP(C2797,Hoja2!$D$2:$N$5000,7,FALSE)</f>
        <v>0.33888000000000001</v>
      </c>
      <c r="J2797" s="400">
        <f>VLOOKUP(C2797,Hoja2!$D$2:$N$5000,8,FALSE)</f>
        <v>0.1686</v>
      </c>
      <c r="K2797" s="400">
        <f>VLOOKUP(C2797,Hoja2!$D$2:$N$5000,9,FALSE)</f>
        <v>0.175398</v>
      </c>
      <c r="L2797" s="400">
        <f>VLOOKUP(C2797,Hoja2!$D$2:$N$5000,10,FALSE)</f>
        <v>44.282805000000003</v>
      </c>
      <c r="M2797" s="400">
        <f>VLOOKUP(C2797,Hoja2!$D$2:$N$5000,11,FALSE)</f>
        <v>17.856603</v>
      </c>
    </row>
    <row r="2798" spans="1:13" s="392" customFormat="1">
      <c r="A2798" s="529"/>
      <c r="B2798" s="529"/>
      <c r="C2798" s="401" t="s">
        <v>6616</v>
      </c>
      <c r="D2798" s="402" t="str">
        <f>VLOOKUP(C2798,Hoja2!$D$2:$N$5000,2,FALSE)</f>
        <v>Hidrocarburos</v>
      </c>
      <c r="E2798" s="444">
        <f>VLOOKUP(C2798,Hoja2!$D$2:$N$5000,3,FALSE)</f>
        <v>7</v>
      </c>
      <c r="F2798" s="399">
        <f>VLOOKUP(C2798,Hoja2!$D$2:$N$5000,4,FALSE)</f>
        <v>44136</v>
      </c>
      <c r="G2798" s="399">
        <f>VLOOKUP(C2798,Hoja2!$D$2:$N$5000,5,FALSE)</f>
        <v>45230</v>
      </c>
      <c r="H2798" s="400">
        <f>VLOOKUP(C2798,Hoja2!$D$2:$N$5000,6,FALSE)</f>
        <v>0.240923</v>
      </c>
      <c r="I2798" s="400">
        <f>VLOOKUP(C2798,Hoja2!$D$2:$N$5000,7,FALSE)</f>
        <v>0.43403700000000001</v>
      </c>
      <c r="J2798" s="400">
        <f>VLOOKUP(C2798,Hoja2!$D$2:$N$5000,8,FALSE)</f>
        <v>0.10992</v>
      </c>
      <c r="K2798" s="400">
        <f>VLOOKUP(C2798,Hoja2!$D$2:$N$5000,9,FALSE)</f>
        <v>0.11053300000000001</v>
      </c>
      <c r="L2798" s="400">
        <f>VLOOKUP(C2798,Hoja2!$D$2:$N$5000,10,FALSE)</f>
        <v>36.977223000000002</v>
      </c>
      <c r="M2798" s="400">
        <f>VLOOKUP(C2798,Hoja2!$D$2:$N$5000,11,FALSE)</f>
        <v>15.637375</v>
      </c>
    </row>
    <row r="2799" spans="1:13" s="392" customFormat="1">
      <c r="A2799" s="529"/>
      <c r="B2799" s="529"/>
      <c r="C2799" s="401" t="s">
        <v>6617</v>
      </c>
      <c r="D2799" s="402" t="str">
        <f>VLOOKUP(C2799,Hoja2!$D$2:$N$5000,2,FALSE)</f>
        <v>Hidrocarburos</v>
      </c>
      <c r="E2799" s="444">
        <f>VLOOKUP(C2799,Hoja2!$D$2:$N$5000,3,FALSE)</f>
        <v>7</v>
      </c>
      <c r="F2799" s="399">
        <f>VLOOKUP(C2799,Hoja2!$D$2:$N$5000,4,FALSE)</f>
        <v>44136</v>
      </c>
      <c r="G2799" s="399">
        <f>VLOOKUP(C2799,Hoja2!$D$2:$N$5000,5,FALSE)</f>
        <v>45230</v>
      </c>
      <c r="H2799" s="400">
        <f>VLOOKUP(C2799,Hoja2!$D$2:$N$5000,6,FALSE)</f>
        <v>0.25313799999999997</v>
      </c>
      <c r="I2799" s="400">
        <f>VLOOKUP(C2799,Hoja2!$D$2:$N$5000,7,FALSE)</f>
        <v>0.33857199999999998</v>
      </c>
      <c r="J2799" s="400">
        <f>VLOOKUP(C2799,Hoja2!$D$2:$N$5000,8,FALSE)</f>
        <v>0.13500000000000001</v>
      </c>
      <c r="K2799" s="400">
        <f>VLOOKUP(C2799,Hoja2!$D$2:$N$5000,9,FALSE)</f>
        <v>0.131297</v>
      </c>
      <c r="L2799" s="400">
        <f>VLOOKUP(C2799,Hoja2!$D$2:$N$5000,10,FALSE)</f>
        <v>35.425494</v>
      </c>
      <c r="M2799" s="400">
        <f>VLOOKUP(C2799,Hoja2!$D$2:$N$5000,11,FALSE)</f>
        <v>17.275155000000002</v>
      </c>
    </row>
    <row r="2800" spans="1:13" s="392" customFormat="1">
      <c r="A2800" s="529"/>
      <c r="B2800" s="529"/>
      <c r="C2800" s="401" t="s">
        <v>7275</v>
      </c>
      <c r="D2800" s="402" t="str">
        <f>VLOOKUP(C2800,Hoja2!$D$2:$N$5000,2,FALSE)</f>
        <v>Minería</v>
      </c>
      <c r="E2800" s="444">
        <f>VLOOKUP(C2800,Hoja2!$D$2:$N$5000,3,FALSE)</f>
        <v>7</v>
      </c>
      <c r="F2800" s="399">
        <f>VLOOKUP(C2800,Hoja2!$D$2:$N$5000,4,FALSE)</f>
        <v>44409</v>
      </c>
      <c r="G2800" s="399">
        <f>VLOOKUP(C2800,Hoja2!$D$2:$N$5000,5,FALSE)</f>
        <v>45504</v>
      </c>
      <c r="H2800" s="400">
        <f>VLOOKUP(C2800,Hoja2!$D$2:$N$5000,6,FALSE)</f>
        <v>0.205043</v>
      </c>
      <c r="I2800" s="400">
        <f>VLOOKUP(C2800,Hoja2!$D$2:$N$5000,7,FALSE)</f>
        <v>0.68145599999999995</v>
      </c>
      <c r="J2800" s="400">
        <f>VLOOKUP(C2800,Hoja2!$D$2:$N$5000,8,FALSE)</f>
        <v>1.3344</v>
      </c>
      <c r="K2800" s="400">
        <f>VLOOKUP(C2800,Hoja2!$D$2:$N$5000,9,FALSE)</f>
        <v>1.3754949999999999</v>
      </c>
      <c r="L2800" s="400">
        <f>VLOOKUP(C2800,Hoja2!$D$2:$N$5000,10,FALSE)</f>
        <v>704.78233899999998</v>
      </c>
      <c r="M2800" s="400">
        <f>VLOOKUP(C2800,Hoja2!$D$2:$N$5000,11,FALSE)</f>
        <v>17.407589000000002</v>
      </c>
    </row>
    <row r="2801" spans="1:13" s="392" customFormat="1">
      <c r="A2801" s="529"/>
      <c r="B2801" s="529"/>
      <c r="C2801" s="401" t="s">
        <v>7174</v>
      </c>
      <c r="D2801" s="402" t="str">
        <f>VLOOKUP(C2801,Hoja2!$D$2:$N$5000,2,FALSE)</f>
        <v>Vidrios, cauchos y plásticos</v>
      </c>
      <c r="E2801" s="444">
        <f>VLOOKUP(C2801,Hoja2!$D$2:$N$5000,3,FALSE)</f>
        <v>7</v>
      </c>
      <c r="F2801" s="399">
        <f>VLOOKUP(C2801,Hoja2!$D$2:$N$5000,4,FALSE)</f>
        <v>44348</v>
      </c>
      <c r="G2801" s="399">
        <f>VLOOKUP(C2801,Hoja2!$D$2:$N$5000,5,FALSE)</f>
        <v>45443</v>
      </c>
      <c r="H2801" s="400">
        <f>VLOOKUP(C2801,Hoja2!$D$2:$N$5000,6,FALSE)</f>
        <v>0.16214200000000001</v>
      </c>
      <c r="I2801" s="400">
        <f>VLOOKUP(C2801,Hoja2!$D$2:$N$5000,7,FALSE)</f>
        <v>0.43817299999999998</v>
      </c>
      <c r="J2801" s="400">
        <f>VLOOKUP(C2801,Hoja2!$D$2:$N$5000,8,FALSE)</f>
        <v>0.38640000000000002</v>
      </c>
      <c r="K2801" s="400">
        <f>VLOOKUP(C2801,Hoja2!$D$2:$N$5000,9,FALSE)</f>
        <v>0.33122299999999999</v>
      </c>
      <c r="L2801" s="400">
        <f>VLOOKUP(C2801,Hoja2!$D$2:$N$5000,10,FALSE)</f>
        <v>131.22419199999999</v>
      </c>
      <c r="M2801" s="400">
        <f>VLOOKUP(C2801,Hoja2!$D$2:$N$5000,11,FALSE)</f>
        <v>18.755044000000002</v>
      </c>
    </row>
    <row r="2802" spans="1:13" s="392" customFormat="1">
      <c r="A2802" s="529"/>
      <c r="B2802" s="529"/>
      <c r="C2802" s="401" t="s">
        <v>3484</v>
      </c>
      <c r="D2802" s="402" t="str">
        <f>VLOOKUP(C2802,Hoja2!$D$2:$N$5000,2,FALSE)</f>
        <v>Vidrios, cauchos y plásticos</v>
      </c>
      <c r="E2802" s="444">
        <f>VLOOKUP(C2802,Hoja2!$D$2:$N$5000,3,FALSE)</f>
        <v>7</v>
      </c>
      <c r="F2802" s="399">
        <f>VLOOKUP(C2802,Hoja2!$D$2:$N$5000,4,FALSE)</f>
        <v>43466</v>
      </c>
      <c r="G2802" s="399">
        <f>VLOOKUP(C2802,Hoja2!$D$2:$N$5000,5,FALSE)</f>
        <v>44561</v>
      </c>
      <c r="H2802" s="400">
        <f>VLOOKUP(C2802,Hoja2!$D$2:$N$5000,6,FALSE)</f>
        <v>0.19320000000000001</v>
      </c>
      <c r="I2802" s="400">
        <f>VLOOKUP(C2802,Hoja2!$D$2:$N$5000,7,FALSE)</f>
        <v>0.63980599999999999</v>
      </c>
      <c r="J2802" s="400">
        <f>VLOOKUP(C2802,Hoja2!$D$2:$N$5000,8,FALSE)</f>
        <v>0.51662399999999997</v>
      </c>
      <c r="K2802" s="400">
        <f>VLOOKUP(C2802,Hoja2!$D$2:$N$5000,9,FALSE)</f>
        <v>0.48651499999999998</v>
      </c>
      <c r="L2802" s="400">
        <f>VLOOKUP(C2802,Hoja2!$D$2:$N$5000,10,FALSE)</f>
        <v>256.18488200000002</v>
      </c>
      <c r="M2802" s="400">
        <f>VLOOKUP(C2802,Hoja2!$D$2:$N$5000,11,FALSE)</f>
        <v>19.478853999999998</v>
      </c>
    </row>
    <row r="2803" spans="1:13" s="392" customFormat="1">
      <c r="A2803" s="529"/>
      <c r="B2803" s="529"/>
      <c r="C2803" s="401" t="s">
        <v>7413</v>
      </c>
      <c r="D2803" s="402" t="str">
        <f>VLOOKUP(C2803,Hoja2!$D$2:$N$5000,2,FALSE)</f>
        <v>Otros</v>
      </c>
      <c r="E2803" s="444">
        <f>VLOOKUP(C2803,Hoja2!$D$2:$N$5000,3,FALSE)</f>
        <v>7</v>
      </c>
      <c r="F2803" s="399">
        <f>VLOOKUP(C2803,Hoja2!$D$2:$N$5000,4,FALSE)</f>
        <v>44470</v>
      </c>
      <c r="G2803" s="399">
        <f>VLOOKUP(C2803,Hoja2!$D$2:$N$5000,5,FALSE)</f>
        <v>45565</v>
      </c>
      <c r="H2803" s="400">
        <f>VLOOKUP(C2803,Hoja2!$D$2:$N$5000,6,FALSE)</f>
        <v>5.2500999999999999E-2</v>
      </c>
      <c r="I2803" s="400">
        <f>VLOOKUP(C2803,Hoja2!$D$2:$N$5000,7,FALSE)</f>
        <v>0.32071300000000003</v>
      </c>
      <c r="J2803" s="400">
        <f>VLOOKUP(C2803,Hoja2!$D$2:$N$5000,8,FALSE)</f>
        <v>0.23860000000000001</v>
      </c>
      <c r="K2803" s="400">
        <f>VLOOKUP(C2803,Hoja2!$D$2:$N$5000,9,FALSE)</f>
        <v>6.4195000000000002E-2</v>
      </c>
      <c r="L2803" s="400">
        <f>VLOOKUP(C2803,Hoja2!$D$2:$N$5000,10,FALSE)</f>
        <v>59.308653</v>
      </c>
      <c r="M2803" s="400">
        <f>VLOOKUP(C2803,Hoja2!$D$2:$N$5000,11,FALSE)</f>
        <v>16.422174999999999</v>
      </c>
    </row>
    <row r="2804" spans="1:13" s="392" customFormat="1">
      <c r="A2804" s="529"/>
      <c r="B2804" s="529"/>
      <c r="C2804" s="401" t="s">
        <v>5832</v>
      </c>
      <c r="D2804" s="402" t="str">
        <f>VLOOKUP(C2804,Hoja2!$D$2:$N$5000,2,FALSE)</f>
        <v>Industria Metalúrgica</v>
      </c>
      <c r="E2804" s="444">
        <f>VLOOKUP(C2804,Hoja2!$D$2:$N$5000,3,FALSE)</f>
        <v>7</v>
      </c>
      <c r="F2804" s="399">
        <f>VLOOKUP(C2804,Hoja2!$D$2:$N$5000,4,FALSE)</f>
        <v>43952</v>
      </c>
      <c r="G2804" s="399">
        <f>VLOOKUP(C2804,Hoja2!$D$2:$N$5000,5,FALSE)</f>
        <v>44865</v>
      </c>
      <c r="H2804" s="400">
        <f>VLOOKUP(C2804,Hoja2!$D$2:$N$5000,6,FALSE)</f>
        <v>3.9098000000000001E-2</v>
      </c>
      <c r="I2804" s="400">
        <f>VLOOKUP(C2804,Hoja2!$D$2:$N$5000,7,FALSE)</f>
        <v>0.21781600000000001</v>
      </c>
      <c r="J2804" s="400">
        <f>VLOOKUP(C2804,Hoja2!$D$2:$N$5000,8,FALSE)</f>
        <v>0.80241600000000002</v>
      </c>
      <c r="K2804" s="400">
        <f>VLOOKUP(C2804,Hoja2!$D$2:$N$5000,9,FALSE)</f>
        <v>9.3376000000000001E-2</v>
      </c>
      <c r="L2804" s="400">
        <f>VLOOKUP(C2804,Hoja2!$D$2:$N$5000,10,FALSE)</f>
        <v>135.46327700000001</v>
      </c>
      <c r="M2804" s="400">
        <f>VLOOKUP(C2804,Hoja2!$D$2:$N$5000,11,FALSE)</f>
        <v>11.22438</v>
      </c>
    </row>
    <row r="2805" spans="1:13" s="392" customFormat="1">
      <c r="A2805" s="529"/>
      <c r="B2805" s="529"/>
      <c r="C2805" s="401" t="s">
        <v>7414</v>
      </c>
      <c r="D2805" s="402" t="str">
        <f>VLOOKUP(C2805,Hoja2!$D$2:$N$5000,2,FALSE)</f>
        <v>Otros</v>
      </c>
      <c r="E2805" s="444">
        <f>VLOOKUP(C2805,Hoja2!$D$2:$N$5000,3,FALSE)</f>
        <v>7</v>
      </c>
      <c r="F2805" s="399">
        <f>VLOOKUP(C2805,Hoja2!$D$2:$N$5000,4,FALSE)</f>
        <v>44470</v>
      </c>
      <c r="G2805" s="399">
        <f>VLOOKUP(C2805,Hoja2!$D$2:$N$5000,5,FALSE)</f>
        <v>45565</v>
      </c>
      <c r="H2805" s="400">
        <f>VLOOKUP(C2805,Hoja2!$D$2:$N$5000,6,FALSE)</f>
        <v>0.20155799999999999</v>
      </c>
      <c r="I2805" s="400">
        <f>VLOOKUP(C2805,Hoja2!$D$2:$N$5000,7,FALSE)</f>
        <v>0.63749699999999998</v>
      </c>
      <c r="J2805" s="400">
        <f>VLOOKUP(C2805,Hoja2!$D$2:$N$5000,8,FALSE)</f>
        <v>0.28360000000000002</v>
      </c>
      <c r="K2805" s="400">
        <f>VLOOKUP(C2805,Hoja2!$D$2:$N$5000,9,FALSE)</f>
        <v>0.23864099999999999</v>
      </c>
      <c r="L2805" s="400">
        <f>VLOOKUP(C2805,Hoja2!$D$2:$N$5000,10,FALSE)</f>
        <v>140.12488099999999</v>
      </c>
      <c r="M2805" s="400">
        <f>VLOOKUP(C2805,Hoja2!$D$2:$N$5000,11,FALSE)</f>
        <v>17.839787000000001</v>
      </c>
    </row>
    <row r="2806" spans="1:13" s="392" customFormat="1">
      <c r="A2806" s="529"/>
      <c r="B2806" s="529"/>
      <c r="C2806" s="401" t="s">
        <v>4615</v>
      </c>
      <c r="D2806" s="402" t="str">
        <f>VLOOKUP(C2806,Hoja2!$D$2:$N$5000,2,FALSE)</f>
        <v>Textiles</v>
      </c>
      <c r="E2806" s="444">
        <f>VLOOKUP(C2806,Hoja2!$D$2:$N$5000,3,FALSE)</f>
        <v>7</v>
      </c>
      <c r="F2806" s="399">
        <f>VLOOKUP(C2806,Hoja2!$D$2:$N$5000,4,FALSE)</f>
        <v>43556</v>
      </c>
      <c r="G2806" s="399">
        <f>VLOOKUP(C2806,Hoja2!$D$2:$N$5000,5,FALSE)</f>
        <v>44651</v>
      </c>
      <c r="H2806" s="400">
        <f>VLOOKUP(C2806,Hoja2!$D$2:$N$5000,6,FALSE)</f>
        <v>0.204621</v>
      </c>
      <c r="I2806" s="400">
        <f>VLOOKUP(C2806,Hoja2!$D$2:$N$5000,7,FALSE)</f>
        <v>0.77114899999999997</v>
      </c>
      <c r="J2806" s="400">
        <f>VLOOKUP(C2806,Hoja2!$D$2:$N$5000,8,FALSE)</f>
        <v>0.40679999999999999</v>
      </c>
      <c r="K2806" s="400">
        <f>VLOOKUP(C2806,Hoja2!$D$2:$N$5000,9,FALSE)</f>
        <v>0.42531999999999998</v>
      </c>
      <c r="L2806" s="400">
        <f>VLOOKUP(C2806,Hoja2!$D$2:$N$5000,10,FALSE)</f>
        <v>243.13663500000001</v>
      </c>
      <c r="M2806" s="400">
        <f>VLOOKUP(C2806,Hoja2!$D$2:$N$5000,11,FALSE)</f>
        <v>16.048258000000001</v>
      </c>
    </row>
    <row r="2807" spans="1:13" s="392" customFormat="1">
      <c r="A2807" s="529"/>
      <c r="B2807" s="529"/>
      <c r="C2807" s="401" t="s">
        <v>5830</v>
      </c>
      <c r="D2807" s="402" t="str">
        <f>VLOOKUP(C2807,Hoja2!$D$2:$N$5000,2,FALSE)</f>
        <v>Industria Metalúrgica</v>
      </c>
      <c r="E2807" s="444">
        <f>VLOOKUP(C2807,Hoja2!$D$2:$N$5000,3,FALSE)</f>
        <v>7</v>
      </c>
      <c r="F2807" s="399">
        <f>VLOOKUP(C2807,Hoja2!$D$2:$N$5000,4,FALSE)</f>
        <v>43770</v>
      </c>
      <c r="G2807" s="399">
        <f>VLOOKUP(C2807,Hoja2!$D$2:$N$5000,5,FALSE)</f>
        <v>44865</v>
      </c>
      <c r="H2807" s="400">
        <f>VLOOKUP(C2807,Hoja2!$D$2:$N$5000,6,FALSE)</f>
        <v>1.5970999999999999E-2</v>
      </c>
      <c r="I2807" s="400">
        <f>VLOOKUP(C2807,Hoja2!$D$2:$N$5000,7,FALSE)</f>
        <v>0.19390499999999999</v>
      </c>
      <c r="J2807" s="400">
        <f>VLOOKUP(C2807,Hoja2!$D$2:$N$5000,8,FALSE)</f>
        <v>0.28145999999999999</v>
      </c>
      <c r="K2807" s="400">
        <f>VLOOKUP(C2807,Hoja2!$D$2:$N$5000,9,FALSE)</f>
        <v>9.5980000000000006E-3</v>
      </c>
      <c r="L2807" s="400">
        <f>VLOOKUP(C2807,Hoja2!$D$2:$N$5000,10,FALSE)</f>
        <v>42.299807999999999</v>
      </c>
      <c r="M2807" s="400">
        <f>VLOOKUP(C2807,Hoja2!$D$2:$N$5000,11,FALSE)</f>
        <v>11.288247999999999</v>
      </c>
    </row>
    <row r="2808" spans="1:13" s="392" customFormat="1">
      <c r="A2808" s="529"/>
      <c r="B2808" s="529"/>
      <c r="C2808" s="401" t="s">
        <v>5828</v>
      </c>
      <c r="D2808" s="402" t="str">
        <f>VLOOKUP(C2808,Hoja2!$D$2:$N$5000,2,FALSE)</f>
        <v>Otros</v>
      </c>
      <c r="E2808" s="444">
        <f>VLOOKUP(C2808,Hoja2!$D$2:$N$5000,3,FALSE)</f>
        <v>7</v>
      </c>
      <c r="F2808" s="399">
        <f>VLOOKUP(C2808,Hoja2!$D$2:$N$5000,4,FALSE)</f>
        <v>43770</v>
      </c>
      <c r="G2808" s="399">
        <f>VLOOKUP(C2808,Hoja2!$D$2:$N$5000,5,FALSE)</f>
        <v>44865</v>
      </c>
      <c r="H2808" s="400">
        <f>VLOOKUP(C2808,Hoja2!$D$2:$N$5000,6,FALSE)</f>
        <v>0.16195100000000001</v>
      </c>
      <c r="I2808" s="400">
        <f>VLOOKUP(C2808,Hoja2!$D$2:$N$5000,7,FALSE)</f>
        <v>0.40260400000000002</v>
      </c>
      <c r="J2808" s="400">
        <f>VLOOKUP(C2808,Hoja2!$D$2:$N$5000,8,FALSE)</f>
        <v>0.63020799999999999</v>
      </c>
      <c r="K2808" s="400">
        <f>VLOOKUP(C2808,Hoja2!$D$2:$N$5000,9,FALSE)</f>
        <v>0.36416700000000002</v>
      </c>
      <c r="L2808" s="400">
        <f>VLOOKUP(C2808,Hoja2!$D$2:$N$5000,10,FALSE)</f>
        <v>196.649609</v>
      </c>
      <c r="M2808" s="400">
        <f>VLOOKUP(C2808,Hoja2!$D$2:$N$5000,11,FALSE)</f>
        <v>14.919641</v>
      </c>
    </row>
    <row r="2809" spans="1:13" s="392" customFormat="1">
      <c r="A2809" s="529"/>
      <c r="B2809" s="529"/>
      <c r="C2809" s="401" t="s">
        <v>6976</v>
      </c>
      <c r="D2809" s="402" t="str">
        <f>VLOOKUP(C2809,Hoja2!$D$2:$N$5000,2,FALSE)</f>
        <v>Otros</v>
      </c>
      <c r="E2809" s="444">
        <f>VLOOKUP(C2809,Hoja2!$D$2:$N$5000,3,FALSE)</f>
        <v>7</v>
      </c>
      <c r="F2809" s="399">
        <f>VLOOKUP(C2809,Hoja2!$D$2:$N$5000,4,FALSE)</f>
        <v>44287</v>
      </c>
      <c r="G2809" s="399">
        <f>VLOOKUP(C2809,Hoja2!$D$2:$N$5000,5,FALSE)</f>
        <v>45382</v>
      </c>
      <c r="H2809" s="400">
        <f>VLOOKUP(C2809,Hoja2!$D$2:$N$5000,6,FALSE)</f>
        <v>0.16741400000000001</v>
      </c>
      <c r="I2809" s="400">
        <f>VLOOKUP(C2809,Hoja2!$D$2:$N$5000,7,FALSE)</f>
        <v>0.54766800000000004</v>
      </c>
      <c r="J2809" s="400">
        <f>VLOOKUP(C2809,Hoja2!$D$2:$N$5000,8,FALSE)</f>
        <v>0.1656</v>
      </c>
      <c r="K2809" s="400">
        <f>VLOOKUP(C2809,Hoja2!$D$2:$N$5000,9,FALSE)</f>
        <v>0.123372</v>
      </c>
      <c r="L2809" s="400">
        <f>VLOOKUP(C2809,Hoja2!$D$2:$N$5000,10,FALSE)</f>
        <v>70.292513</v>
      </c>
      <c r="M2809" s="400">
        <f>VLOOKUP(C2809,Hoja2!$D$2:$N$5000,11,FALSE)</f>
        <v>17.918700000000001</v>
      </c>
    </row>
    <row r="2810" spans="1:13" s="392" customFormat="1">
      <c r="A2810" s="529"/>
      <c r="B2810" s="529"/>
      <c r="C2810" s="401" t="s">
        <v>3597</v>
      </c>
      <c r="D2810" s="402" t="str">
        <f>VLOOKUP(C2810,Hoja2!$D$2:$N$5000,2,FALSE)</f>
        <v>Otros</v>
      </c>
      <c r="E2810" s="444">
        <f>VLOOKUP(C2810,Hoja2!$D$2:$N$5000,3,FALSE)</f>
        <v>7</v>
      </c>
      <c r="F2810" s="399">
        <f>VLOOKUP(C2810,Hoja2!$D$2:$N$5000,4,FALSE)</f>
        <v>43497</v>
      </c>
      <c r="G2810" s="399">
        <f>VLOOKUP(C2810,Hoja2!$D$2:$N$5000,5,FALSE)</f>
        <v>44592</v>
      </c>
      <c r="H2810" s="400">
        <f>VLOOKUP(C2810,Hoja2!$D$2:$N$5000,6,FALSE)</f>
        <v>0.16864699999999999</v>
      </c>
      <c r="I2810" s="400">
        <f>VLOOKUP(C2810,Hoja2!$D$2:$N$5000,7,FALSE)</f>
        <v>0.36295100000000002</v>
      </c>
      <c r="J2810" s="400">
        <f>VLOOKUP(C2810,Hoja2!$D$2:$N$5000,8,FALSE)</f>
        <v>6.88E-2</v>
      </c>
      <c r="K2810" s="400">
        <f>VLOOKUP(C2810,Hoja2!$D$2:$N$5000,9,FALSE)</f>
        <v>3.0110999999999999E-2</v>
      </c>
      <c r="L2810" s="400">
        <f>VLOOKUP(C2810,Hoja2!$D$2:$N$5000,10,FALSE)</f>
        <v>19.353846000000001</v>
      </c>
      <c r="M2810" s="400">
        <f>VLOOKUP(C2810,Hoja2!$D$2:$N$5000,11,FALSE)</f>
        <v>19.503515</v>
      </c>
    </row>
    <row r="2811" spans="1:13" s="392" customFormat="1">
      <c r="A2811" s="529"/>
      <c r="B2811" s="529"/>
      <c r="C2811" s="401" t="s">
        <v>3416</v>
      </c>
      <c r="D2811" s="402" t="str">
        <f>VLOOKUP(C2811,Hoja2!$D$2:$N$5000,2,FALSE)</f>
        <v>Textiles</v>
      </c>
      <c r="E2811" s="444">
        <f>VLOOKUP(C2811,Hoja2!$D$2:$N$5000,3,FALSE)</f>
        <v>7</v>
      </c>
      <c r="F2811" s="399">
        <f>VLOOKUP(C2811,Hoja2!$D$2:$N$5000,4,FALSE)</f>
        <v>43435</v>
      </c>
      <c r="G2811" s="399">
        <f>VLOOKUP(C2811,Hoja2!$D$2:$N$5000,5,FALSE)</f>
        <v>44530</v>
      </c>
      <c r="H2811" s="400">
        <f>VLOOKUP(C2811,Hoja2!$D$2:$N$5000,6,FALSE)</f>
        <v>0.19292799999999999</v>
      </c>
      <c r="I2811" s="400">
        <f>VLOOKUP(C2811,Hoja2!$D$2:$N$5000,7,FALSE)</f>
        <v>0.41181400000000001</v>
      </c>
      <c r="J2811" s="400">
        <f>VLOOKUP(C2811,Hoja2!$D$2:$N$5000,8,FALSE)</f>
        <v>0.24099999999999999</v>
      </c>
      <c r="K2811" s="400">
        <f>VLOOKUP(C2811,Hoja2!$D$2:$N$5000,9,FALSE)</f>
        <v>0.18484900000000001</v>
      </c>
      <c r="L2811" s="400">
        <f>VLOOKUP(C2811,Hoja2!$D$2:$N$5000,10,FALSE)</f>
        <v>76.921706999999998</v>
      </c>
      <c r="M2811" s="400">
        <f>VLOOKUP(C2811,Hoja2!$D$2:$N$5000,11,FALSE)</f>
        <v>18.5746</v>
      </c>
    </row>
    <row r="2812" spans="1:13" s="392" customFormat="1">
      <c r="A2812" s="529"/>
      <c r="B2812" s="529"/>
      <c r="C2812" s="401" t="s">
        <v>5826</v>
      </c>
      <c r="D2812" s="402" t="str">
        <f>VLOOKUP(C2812,Hoja2!$D$2:$N$5000,2,FALSE)</f>
        <v>Otros</v>
      </c>
      <c r="E2812" s="444">
        <f>VLOOKUP(C2812,Hoja2!$D$2:$N$5000,3,FALSE)</f>
        <v>7</v>
      </c>
      <c r="F2812" s="399">
        <f>VLOOKUP(C2812,Hoja2!$D$2:$N$5000,4,FALSE)</f>
        <v>43770</v>
      </c>
      <c r="G2812" s="399">
        <f>VLOOKUP(C2812,Hoja2!$D$2:$N$5000,5,FALSE)</f>
        <v>44865</v>
      </c>
      <c r="H2812" s="400">
        <f>VLOOKUP(C2812,Hoja2!$D$2:$N$5000,6,FALSE)</f>
        <v>0.133301</v>
      </c>
      <c r="I2812" s="400">
        <f>VLOOKUP(C2812,Hoja2!$D$2:$N$5000,7,FALSE)</f>
        <v>0.53181900000000004</v>
      </c>
      <c r="J2812" s="400">
        <f>VLOOKUP(C2812,Hoja2!$D$2:$N$5000,8,FALSE)</f>
        <v>0.32679999999999998</v>
      </c>
      <c r="K2812" s="400">
        <f>VLOOKUP(C2812,Hoja2!$D$2:$N$5000,9,FALSE)</f>
        <v>0.123268</v>
      </c>
      <c r="L2812" s="400">
        <f>VLOOKUP(C2812,Hoja2!$D$2:$N$5000,10,FALSE)</f>
        <v>134.702945</v>
      </c>
      <c r="M2812" s="400">
        <f>VLOOKUP(C2812,Hoja2!$D$2:$N$5000,11,FALSE)</f>
        <v>16.118869</v>
      </c>
    </row>
    <row r="2813" spans="1:13">
      <c r="A2813" s="529"/>
      <c r="B2813" s="529"/>
      <c r="C2813" s="401" t="s">
        <v>3056</v>
      </c>
      <c r="D2813" s="402" t="str">
        <f>VLOOKUP(C2813,Hoja2!$D$2:$N$5000,2,FALSE)</f>
        <v>Comercio</v>
      </c>
      <c r="E2813" s="444">
        <f>VLOOKUP(C2813,Hoja2!$D$2:$N$5000,3,FALSE)</f>
        <v>7</v>
      </c>
      <c r="F2813" s="399">
        <f>VLOOKUP(C2813,Hoja2!$D$2:$N$5000,4,FALSE)</f>
        <v>43282</v>
      </c>
      <c r="G2813" s="399">
        <f>VLOOKUP(C2813,Hoja2!$D$2:$N$5000,5,FALSE)</f>
        <v>44742</v>
      </c>
      <c r="H2813" s="400">
        <f>VLOOKUP(C2813,Hoja2!$D$2:$N$5000,6,FALSE)</f>
        <v>0.25484499999999999</v>
      </c>
      <c r="I2813" s="400">
        <f>VLOOKUP(C2813,Hoja2!$D$2:$N$5000,7,FALSE)</f>
        <v>0.28387400000000002</v>
      </c>
      <c r="J2813" s="400">
        <f>VLOOKUP(C2813,Hoja2!$D$2:$N$5000,8,FALSE)</f>
        <v>0.18240000000000001</v>
      </c>
      <c r="K2813" s="400">
        <f>VLOOKUP(C2813,Hoja2!$D$2:$N$5000,9,FALSE)</f>
        <v>0.17163400000000001</v>
      </c>
      <c r="L2813" s="400">
        <f>VLOOKUP(C2813,Hoja2!$D$2:$N$5000,10,FALSE)</f>
        <v>40.131152999999998</v>
      </c>
      <c r="M2813" s="400">
        <f>VLOOKUP(C2813,Hoja2!$D$2:$N$5000,11,FALSE)</f>
        <v>25.984349999999999</v>
      </c>
    </row>
    <row r="2814" spans="1:13">
      <c r="A2814" s="529"/>
      <c r="B2814" s="529"/>
      <c r="C2814" s="401" t="s">
        <v>5641</v>
      </c>
      <c r="D2814" s="221" t="str">
        <f>VLOOKUP(C2814,Hoja2!$D$2:$N$5000,2,FALSE)</f>
        <v>Otros</v>
      </c>
      <c r="E2814" s="280">
        <f>VLOOKUP(C2814,Hoja2!$D$2:$N$5000,3,FALSE)</f>
        <v>7</v>
      </c>
      <c r="F2814" s="217">
        <f>VLOOKUP(C2814,Hoja2!$D$2:$N$5000,4,FALSE)</f>
        <v>43709</v>
      </c>
      <c r="G2814" s="217">
        <f>VLOOKUP(C2814,Hoja2!$D$2:$N$5000,5,FALSE)</f>
        <v>44804</v>
      </c>
      <c r="H2814" s="218">
        <f>VLOOKUP(C2814,Hoja2!$D$2:$N$5000,6,FALSE)</f>
        <v>0.197156</v>
      </c>
      <c r="I2814" s="218">
        <f>VLOOKUP(C2814,Hoja2!$D$2:$N$5000,7,FALSE)</f>
        <v>0.41755599999999998</v>
      </c>
      <c r="J2814" s="218">
        <f>VLOOKUP(C2814,Hoja2!$D$2:$N$5000,8,FALSE)</f>
        <v>0.20780000000000001</v>
      </c>
      <c r="K2814" s="218">
        <f>VLOOKUP(C2814,Hoja2!$D$2:$N$5000,9,FALSE)</f>
        <v>0.21579699999999999</v>
      </c>
      <c r="L2814" s="218">
        <f>VLOOKUP(C2814,Hoja2!$D$2:$N$5000,10,FALSE)</f>
        <v>67.249914000000004</v>
      </c>
      <c r="M2814" s="218">
        <f>VLOOKUP(C2814,Hoja2!$D$2:$N$5000,11,FALSE)</f>
        <v>20.510942</v>
      </c>
    </row>
    <row r="2815" spans="1:13">
      <c r="A2815" s="529"/>
      <c r="B2815" s="529"/>
      <c r="C2815" s="401" t="s">
        <v>3599</v>
      </c>
      <c r="D2815" s="221" t="str">
        <f>VLOOKUP(C2815,Hoja2!$D$2:$N$5000,2,FALSE)</f>
        <v>Vidrios, cauchos y plásticos</v>
      </c>
      <c r="E2815" s="280">
        <f>VLOOKUP(C2815,Hoja2!$D$2:$N$5000,3,FALSE)</f>
        <v>7</v>
      </c>
      <c r="F2815" s="217">
        <f>VLOOKUP(C2815,Hoja2!$D$2:$N$5000,4,FALSE)</f>
        <v>43497</v>
      </c>
      <c r="G2815" s="217">
        <f>VLOOKUP(C2815,Hoja2!$D$2:$N$5000,5,FALSE)</f>
        <v>44592</v>
      </c>
      <c r="H2815" s="218">
        <f>VLOOKUP(C2815,Hoja2!$D$2:$N$5000,6,FALSE)</f>
        <v>0.109628</v>
      </c>
      <c r="I2815" s="218">
        <f>VLOOKUP(C2815,Hoja2!$D$2:$N$5000,7,FALSE)</f>
        <v>0.442388</v>
      </c>
      <c r="J2815" s="218">
        <f>VLOOKUP(C2815,Hoja2!$D$2:$N$5000,8,FALSE)</f>
        <v>0.55159999999999998</v>
      </c>
      <c r="K2815" s="218">
        <f>VLOOKUP(C2815,Hoja2!$D$2:$N$5000,9,FALSE)</f>
        <v>0.40618700000000002</v>
      </c>
      <c r="L2815" s="218">
        <f>VLOOKUP(C2815,Hoja2!$D$2:$N$5000,10,FALSE)</f>
        <v>189.12944899999999</v>
      </c>
      <c r="M2815" s="218">
        <f>VLOOKUP(C2815,Hoja2!$D$2:$N$5000,11,FALSE)</f>
        <v>20.38438</v>
      </c>
    </row>
    <row r="2816" spans="1:13" s="392" customFormat="1">
      <c r="A2816" s="529"/>
      <c r="B2816" s="529"/>
      <c r="C2816" s="401" t="s">
        <v>6881</v>
      </c>
      <c r="D2816" s="402" t="str">
        <f>VLOOKUP(C2816,Hoja2!$D$2:$N$5000,2,FALSE)</f>
        <v>Vidrios, cauchos y plásticos</v>
      </c>
      <c r="E2816" s="397">
        <f>VLOOKUP(C2816,Hoja2!$D$2:$N$5000,3,FALSE)</f>
        <v>7</v>
      </c>
      <c r="F2816" s="399">
        <f>VLOOKUP(C2816,Hoja2!$D$2:$N$5000,4,FALSE)</f>
        <v>44228</v>
      </c>
      <c r="G2816" s="399">
        <f>VLOOKUP(C2816,Hoja2!$D$2:$N$5000,5,FALSE)</f>
        <v>45291</v>
      </c>
      <c r="H2816" s="400">
        <f>VLOOKUP(C2816,Hoja2!$D$2:$N$5000,6,FALSE)</f>
        <v>0.202905</v>
      </c>
      <c r="I2816" s="400">
        <f>VLOOKUP(C2816,Hoja2!$D$2:$N$5000,7,FALSE)</f>
        <v>0.42572199999999999</v>
      </c>
      <c r="J2816" s="400">
        <f>VLOOKUP(C2816,Hoja2!$D$2:$N$5000,8,FALSE)</f>
        <v>0.24354000000000001</v>
      </c>
      <c r="K2816" s="400">
        <f>VLOOKUP(C2816,Hoja2!$D$2:$N$5000,9,FALSE)</f>
        <v>0.21498100000000001</v>
      </c>
      <c r="L2816" s="400">
        <f>VLOOKUP(C2816,Hoja2!$D$2:$N$5000,10,FALSE)</f>
        <v>80.357696000000004</v>
      </c>
      <c r="M2816" s="400">
        <f>VLOOKUP(C2816,Hoja2!$D$2:$N$5000,11,FALSE)</f>
        <v>16.750385999999999</v>
      </c>
    </row>
    <row r="2817" spans="1:13" s="392" customFormat="1">
      <c r="A2817" s="529"/>
      <c r="B2817" s="529"/>
      <c r="C2817" s="401" t="s">
        <v>4956</v>
      </c>
      <c r="D2817" s="402" t="str">
        <f>VLOOKUP(C2817,Hoja2!$D$2:$N$5000,2,FALSE)</f>
        <v>Otros</v>
      </c>
      <c r="E2817" s="397">
        <f>VLOOKUP(C2817,Hoja2!$D$2:$N$5000,3,FALSE)</f>
        <v>7</v>
      </c>
      <c r="F2817" s="399">
        <f>VLOOKUP(C2817,Hoja2!$D$2:$N$5000,4,FALSE)</f>
        <v>43678</v>
      </c>
      <c r="G2817" s="399">
        <f>VLOOKUP(C2817,Hoja2!$D$2:$N$5000,5,FALSE)</f>
        <v>44773</v>
      </c>
      <c r="H2817" s="400">
        <f>VLOOKUP(C2817,Hoja2!$D$2:$N$5000,6,FALSE)</f>
        <v>0.16572300000000001</v>
      </c>
      <c r="I2817" s="400">
        <f>VLOOKUP(C2817,Hoja2!$D$2:$N$5000,7,FALSE)</f>
        <v>0.24815400000000001</v>
      </c>
      <c r="J2817" s="400">
        <f>VLOOKUP(C2817,Hoja2!$D$2:$N$5000,8,FALSE)</f>
        <v>0.31831199999999998</v>
      </c>
      <c r="K2817" s="400">
        <f>VLOOKUP(C2817,Hoja2!$D$2:$N$5000,9,FALSE)</f>
        <v>9.7202999999999998E-2</v>
      </c>
      <c r="L2817" s="400">
        <f>VLOOKUP(C2817,Hoja2!$D$2:$N$5000,10,FALSE)</f>
        <v>61.221167000000001</v>
      </c>
      <c r="M2817" s="400">
        <f>VLOOKUP(C2817,Hoja2!$D$2:$N$5000,11,FALSE)</f>
        <v>17.726628999999999</v>
      </c>
    </row>
    <row r="2818" spans="1:13" s="392" customFormat="1">
      <c r="A2818" s="529"/>
      <c r="B2818" s="529"/>
      <c r="C2818" s="401" t="s">
        <v>6147</v>
      </c>
      <c r="D2818" s="402" t="str">
        <f>VLOOKUP(C2818,Hoja2!$D$2:$N$5000,2,FALSE)</f>
        <v>Textiles</v>
      </c>
      <c r="E2818" s="397">
        <f>VLOOKUP(C2818,Hoja2!$D$2:$N$5000,3,FALSE)</f>
        <v>7</v>
      </c>
      <c r="F2818" s="399">
        <f>VLOOKUP(C2818,Hoja2!$D$2:$N$5000,4,FALSE)</f>
        <v>43891</v>
      </c>
      <c r="G2818" s="399">
        <f>VLOOKUP(C2818,Hoja2!$D$2:$N$5000,5,FALSE)</f>
        <v>44985</v>
      </c>
      <c r="H2818" s="400">
        <f>VLOOKUP(C2818,Hoja2!$D$2:$N$5000,6,FALSE)</f>
        <v>0.18911700000000001</v>
      </c>
      <c r="I2818" s="400">
        <f>VLOOKUP(C2818,Hoja2!$D$2:$N$5000,7,FALSE)</f>
        <v>0.70839200000000002</v>
      </c>
      <c r="J2818" s="400">
        <f>VLOOKUP(C2818,Hoja2!$D$2:$N$5000,8,FALSE)</f>
        <v>0.232296</v>
      </c>
      <c r="K2818" s="400">
        <f>VLOOKUP(C2818,Hoja2!$D$2:$N$5000,9,FALSE)</f>
        <v>0.24096300000000001</v>
      </c>
      <c r="L2818" s="400">
        <f>VLOOKUP(C2818,Hoja2!$D$2:$N$5000,10,FALSE)</f>
        <v>127.53991499999999</v>
      </c>
      <c r="M2818" s="400">
        <f>VLOOKUP(C2818,Hoja2!$D$2:$N$5000,11,FALSE)</f>
        <v>17.145194</v>
      </c>
    </row>
    <row r="2819" spans="1:13">
      <c r="A2819" s="529"/>
      <c r="B2819" s="529"/>
      <c r="C2819" s="401" t="s">
        <v>3202</v>
      </c>
      <c r="D2819" s="402" t="str">
        <f>VLOOKUP(C2819,Hoja2!$D$2:$N$5000,2,FALSE)</f>
        <v>Textiles</v>
      </c>
      <c r="E2819" s="397">
        <f>VLOOKUP(C2819,Hoja2!$D$2:$N$5000,3,FALSE)</f>
        <v>7</v>
      </c>
      <c r="F2819" s="399">
        <f>VLOOKUP(C2819,Hoja2!$D$2:$N$5000,4,FALSE)</f>
        <v>44378</v>
      </c>
      <c r="G2819" s="399">
        <f>VLOOKUP(C2819,Hoja2!$D$2:$N$5000,5,FALSE)</f>
        <v>45473</v>
      </c>
      <c r="H2819" s="400">
        <f>VLOOKUP(C2819,Hoja2!$D$2:$N$5000,6,FALSE)</f>
        <v>0.201233</v>
      </c>
      <c r="I2819" s="400">
        <f>VLOOKUP(C2819,Hoja2!$D$2:$N$5000,7,FALSE)</f>
        <v>0.59209000000000001</v>
      </c>
      <c r="J2819" s="400">
        <f>VLOOKUP(C2819,Hoja2!$D$2:$N$5000,8,FALSE)</f>
        <v>0.36699999999999999</v>
      </c>
      <c r="K2819" s="400">
        <f>VLOOKUP(C2819,Hoja2!$D$2:$N$5000,9,FALSE)</f>
        <v>0.360184</v>
      </c>
      <c r="L2819" s="400">
        <f>VLOOKUP(C2819,Hoja2!$D$2:$N$5000,10,FALSE)</f>
        <v>168.416471</v>
      </c>
      <c r="M2819" s="400">
        <f>VLOOKUP(C2819,Hoja2!$D$2:$N$5000,11,FALSE)</f>
        <v>17.834678</v>
      </c>
    </row>
    <row r="2820" spans="1:13">
      <c r="A2820" s="529"/>
      <c r="B2820" s="529"/>
      <c r="C2820" s="401" t="s">
        <v>7415</v>
      </c>
      <c r="D2820" s="221" t="str">
        <f>VLOOKUP(C2820,Hoja2!$D$2:$N$5000,2,FALSE)</f>
        <v>Textiles</v>
      </c>
      <c r="E2820" s="215">
        <f>VLOOKUP(C2820,Hoja2!$D$2:$N$5000,3,FALSE)</f>
        <v>7</v>
      </c>
      <c r="F2820" s="217">
        <f>VLOOKUP(C2820,Hoja2!$D$2:$N$5000,4,FALSE)</f>
        <v>44470</v>
      </c>
      <c r="G2820" s="217">
        <f>VLOOKUP(C2820,Hoja2!$D$2:$N$5000,5,FALSE)</f>
        <v>45565</v>
      </c>
      <c r="H2820" s="218">
        <f>VLOOKUP(C2820,Hoja2!$D$2:$N$5000,6,FALSE)</f>
        <v>0.17538699999999999</v>
      </c>
      <c r="I2820" s="218">
        <f>VLOOKUP(C2820,Hoja2!$D$2:$N$5000,7,FALSE)</f>
        <v>0.327152</v>
      </c>
      <c r="J2820" s="218">
        <f>VLOOKUP(C2820,Hoja2!$D$2:$N$5000,8,FALSE)</f>
        <v>0.212008</v>
      </c>
      <c r="K2820" s="218">
        <f>VLOOKUP(C2820,Hoja2!$D$2:$N$5000,9,FALSE)</f>
        <v>0.146813</v>
      </c>
      <c r="L2820" s="218">
        <f>VLOOKUP(C2820,Hoja2!$D$2:$N$5000,10,FALSE)</f>
        <v>53.756771999999998</v>
      </c>
      <c r="M2820" s="218">
        <f>VLOOKUP(C2820,Hoja2!$D$2:$N$5000,11,FALSE)</f>
        <v>20.187742</v>
      </c>
    </row>
    <row r="2821" spans="1:13">
      <c r="A2821" s="529"/>
      <c r="B2821" s="529"/>
      <c r="C2821" s="401" t="s">
        <v>6002</v>
      </c>
      <c r="D2821" s="221" t="str">
        <f>VLOOKUP(C2821,Hoja2!$D$2:$N$5000,2,FALSE)</f>
        <v>Otros</v>
      </c>
      <c r="E2821" s="278">
        <f>VLOOKUP(C2821,Hoja2!$D$2:$N$5000,3,FALSE)</f>
        <v>7</v>
      </c>
      <c r="F2821" s="217">
        <f>VLOOKUP(C2821,Hoja2!$D$2:$N$5000,4,FALSE)</f>
        <v>43831</v>
      </c>
      <c r="G2821" s="217">
        <f>VLOOKUP(C2821,Hoja2!$D$2:$N$5000,5,FALSE)</f>
        <v>44926</v>
      </c>
      <c r="H2821" s="218">
        <f>VLOOKUP(C2821,Hoja2!$D$2:$N$5000,6,FALSE)</f>
        <v>0.21332400000000001</v>
      </c>
      <c r="I2821" s="218">
        <f>VLOOKUP(C2821,Hoja2!$D$2:$N$5000,7,FALSE)</f>
        <v>0.6895</v>
      </c>
      <c r="J2821" s="218">
        <f>VLOOKUP(C2821,Hoja2!$D$2:$N$5000,8,FALSE)</f>
        <v>0.58199999999999996</v>
      </c>
      <c r="K2821" s="218">
        <f>VLOOKUP(C2821,Hoja2!$D$2:$N$5000,9,FALSE)</f>
        <v>0.59385900000000003</v>
      </c>
      <c r="L2821" s="218">
        <f>VLOOKUP(C2821,Hoja2!$D$2:$N$5000,10,FALSE)</f>
        <v>311.01986099999999</v>
      </c>
      <c r="M2821" s="218">
        <f>VLOOKUP(C2821,Hoja2!$D$2:$N$5000,11,FALSE)</f>
        <v>13.931051999999999</v>
      </c>
    </row>
    <row r="2822" spans="1:13" ht="12.75">
      <c r="A2822" s="530" t="s">
        <v>4102</v>
      </c>
      <c r="B2822" s="531"/>
      <c r="C2822" s="531"/>
      <c r="D2822" s="531"/>
      <c r="E2822" s="531"/>
      <c r="F2822" s="531"/>
      <c r="G2822" s="532"/>
      <c r="H2822" s="195">
        <f>+Hoja3!S35</f>
        <v>0.18240000000000001</v>
      </c>
      <c r="I2822" s="195">
        <f>+Hoja3!T35</f>
        <v>0.630278</v>
      </c>
      <c r="J2822"/>
      <c r="K2822"/>
      <c r="L2822" s="195">
        <f>+Hoja3!W35</f>
        <v>13762.075174</v>
      </c>
      <c r="M2822" s="195">
        <f>+Hoja3!X35</f>
        <v>17.224001000000001</v>
      </c>
    </row>
    <row r="2823" spans="1:13">
      <c r="A2823" s="525"/>
      <c r="B2823" s="526"/>
      <c r="C2823" s="526"/>
      <c r="D2823" s="526"/>
      <c r="E2823" s="526"/>
      <c r="F2823" s="526"/>
      <c r="G2823" s="526"/>
      <c r="H2823" s="526"/>
      <c r="I2823" s="526"/>
      <c r="J2823" s="526"/>
      <c r="K2823" s="526"/>
      <c r="L2823" s="526"/>
      <c r="M2823" s="527"/>
    </row>
    <row r="2824" spans="1:13">
      <c r="A2824" s="528" t="s">
        <v>42</v>
      </c>
      <c r="B2824" s="534" t="s">
        <v>3818</v>
      </c>
      <c r="C2824" s="401" t="s">
        <v>3497</v>
      </c>
      <c r="D2824" s="221" t="str">
        <f>VLOOKUP(C2824,Hoja2!$D$2:$N$5000,2,FALSE)</f>
        <v>Minería</v>
      </c>
      <c r="E2824" s="215">
        <f>VLOOKUP(C2824,Hoja2!$D$2:$N$5000,3,FALSE)</f>
        <v>8</v>
      </c>
      <c r="F2824" s="217">
        <f>VLOOKUP(C2824,Hoja2!$D$2:$N$5000,4,FALSE)</f>
        <v>43466</v>
      </c>
      <c r="G2824" s="217">
        <f>VLOOKUP(C2824,Hoja2!$D$2:$N$5000,5,FALSE)</f>
        <v>44561</v>
      </c>
      <c r="H2824" s="218">
        <f>VLOOKUP(C2824,Hoja2!$D$2:$N$5000,6,FALSE)</f>
        <v>0.21831700000000001</v>
      </c>
      <c r="I2824" s="218">
        <f>VLOOKUP(C2824,Hoja2!$D$2:$N$5000,7,FALSE)</f>
        <v>0.54928299999999997</v>
      </c>
      <c r="J2824" s="218">
        <f>VLOOKUP(C2824,Hoja2!$D$2:$N$5000,8,FALSE)</f>
        <v>0.65491999999999995</v>
      </c>
      <c r="K2824" s="218">
        <f>VLOOKUP(C2824,Hoja2!$D$2:$N$5000,9,FALSE)</f>
        <v>0.65</v>
      </c>
      <c r="L2824" s="218">
        <f>VLOOKUP(C2824,Hoja2!$D$2:$N$5000,10,FALSE)</f>
        <v>267.64</v>
      </c>
      <c r="M2824" s="218">
        <f>VLOOKUP(C2824,Hoja2!$D$2:$N$5000,11,FALSE)</f>
        <v>23.757391999999999</v>
      </c>
    </row>
    <row r="2825" spans="1:13">
      <c r="A2825" s="529"/>
      <c r="B2825" s="535"/>
      <c r="C2825" s="401" t="s">
        <v>6577</v>
      </c>
      <c r="D2825" s="221" t="str">
        <f>VLOOKUP(C2825,Hoja2!$D$2:$N$5000,2,FALSE)</f>
        <v>Vidrios, cauchos y plásticos</v>
      </c>
      <c r="E2825" s="215">
        <f>VLOOKUP(C2825,Hoja2!$D$2:$N$5000,3,FALSE)</f>
        <v>9</v>
      </c>
      <c r="F2825" s="217">
        <f>VLOOKUP(C2825,Hoja2!$D$2:$N$5000,4,FALSE)</f>
        <v>44105</v>
      </c>
      <c r="G2825" s="217">
        <f>VLOOKUP(C2825,Hoja2!$D$2:$N$5000,5,FALSE)</f>
        <v>45199</v>
      </c>
      <c r="H2825" s="218">
        <f>VLOOKUP(C2825,Hoja2!$D$2:$N$5000,6,FALSE)</f>
        <v>1.5439E-2</v>
      </c>
      <c r="I2825" s="218">
        <f>VLOOKUP(C2825,Hoja2!$D$2:$N$5000,7,FALSE)</f>
        <v>0.129887</v>
      </c>
      <c r="J2825" s="218">
        <f>VLOOKUP(C2825,Hoja2!$D$2:$N$5000,8,FALSE)</f>
        <v>0.25916</v>
      </c>
      <c r="K2825" s="218">
        <f>VLOOKUP(C2825,Hoja2!$D$2:$N$5000,9,FALSE)</f>
        <v>0</v>
      </c>
      <c r="L2825" s="218">
        <f>VLOOKUP(C2825,Hoja2!$D$2:$N$5000,10,FALSE)</f>
        <v>25.04</v>
      </c>
      <c r="M2825" s="218">
        <f>VLOOKUP(C2825,Hoja2!$D$2:$N$5000,11,FALSE)</f>
        <v>16.520150999999998</v>
      </c>
    </row>
    <row r="2826" spans="1:13">
      <c r="A2826" s="529"/>
      <c r="B2826" s="535"/>
      <c r="C2826" s="401" t="s">
        <v>5184</v>
      </c>
      <c r="D2826" s="221" t="str">
        <f>VLOOKUP(C2826,Hoja2!$D$2:$N$5000,2,FALSE)</f>
        <v>Comercio</v>
      </c>
      <c r="E2826" s="215">
        <f>VLOOKUP(C2826,Hoja2!$D$2:$N$5000,3,FALSE)</f>
        <v>9</v>
      </c>
      <c r="F2826" s="217">
        <f>VLOOKUP(C2826,Hoja2!$D$2:$N$5000,4,FALSE)</f>
        <v>42675</v>
      </c>
      <c r="G2826" s="217">
        <f>VLOOKUP(C2826,Hoja2!$D$2:$N$5000,5,FALSE)</f>
        <v>44926</v>
      </c>
      <c r="H2826" s="218">
        <f>VLOOKUP(C2826,Hoja2!$D$2:$N$5000,6,FALSE)</f>
        <v>0.28792499999999999</v>
      </c>
      <c r="I2826" s="218">
        <f>VLOOKUP(C2826,Hoja2!$D$2:$N$5000,7,FALSE)</f>
        <v>0.49399100000000001</v>
      </c>
      <c r="J2826" s="218">
        <f>VLOOKUP(C2826,Hoja2!$D$2:$N$5000,8,FALSE)</f>
        <v>0.74868000000000001</v>
      </c>
      <c r="K2826" s="218">
        <f>VLOOKUP(C2826,Hoja2!$D$2:$N$5000,9,FALSE)</f>
        <v>0.63</v>
      </c>
      <c r="L2826" s="218">
        <f>VLOOKUP(C2826,Hoja2!$D$2:$N$5000,10,FALSE)</f>
        <v>275.16000000000003</v>
      </c>
      <c r="M2826" s="218">
        <f>VLOOKUP(C2826,Hoja2!$D$2:$N$5000,11,FALSE)</f>
        <v>23.905104999999999</v>
      </c>
    </row>
    <row r="2827" spans="1:13">
      <c r="A2827" s="529"/>
      <c r="B2827" s="535"/>
      <c r="C2827" s="401" t="s">
        <v>5185</v>
      </c>
      <c r="D2827" s="221" t="str">
        <f>VLOOKUP(C2827,Hoja2!$D$2:$N$5000,2,FALSE)</f>
        <v>Comercio</v>
      </c>
      <c r="E2827" s="215">
        <f>VLOOKUP(C2827,Hoja2!$D$2:$N$5000,3,FALSE)</f>
        <v>9</v>
      </c>
      <c r="F2827" s="217">
        <f>VLOOKUP(C2827,Hoja2!$D$2:$N$5000,4,FALSE)</f>
        <v>42856</v>
      </c>
      <c r="G2827" s="217">
        <f>VLOOKUP(C2827,Hoja2!$D$2:$N$5000,5,FALSE)</f>
        <v>44926</v>
      </c>
      <c r="H2827" s="218">
        <f>VLOOKUP(C2827,Hoja2!$D$2:$N$5000,6,FALSE)</f>
        <v>0.24307599999999999</v>
      </c>
      <c r="I2827" s="218">
        <f>VLOOKUP(C2827,Hoja2!$D$2:$N$5000,7,FALSE)</f>
        <v>0.50647799999999998</v>
      </c>
      <c r="J2827" s="218">
        <f>VLOOKUP(C2827,Hoja2!$D$2:$N$5000,8,FALSE)</f>
        <v>1.7559999999999999E-2</v>
      </c>
      <c r="K2827" s="218">
        <f>VLOOKUP(C2827,Hoja2!$D$2:$N$5000,9,FALSE)</f>
        <v>0.02</v>
      </c>
      <c r="L2827" s="218">
        <f>VLOOKUP(C2827,Hoja2!$D$2:$N$5000,10,FALSE)</f>
        <v>6.62</v>
      </c>
      <c r="M2827" s="218">
        <f>VLOOKUP(C2827,Hoja2!$D$2:$N$5000,11,FALSE)</f>
        <v>25.067522</v>
      </c>
    </row>
    <row r="2828" spans="1:13">
      <c r="A2828" s="529"/>
      <c r="B2828" s="535"/>
      <c r="C2828" s="401" t="s">
        <v>1369</v>
      </c>
      <c r="D2828" s="221" t="str">
        <f>VLOOKUP(C2828,Hoja2!$D$2:$N$5000,2,FALSE)</f>
        <v>Otros</v>
      </c>
      <c r="E2828" s="215">
        <f>VLOOKUP(C2828,Hoja2!$D$2:$N$5000,3,FALSE)</f>
        <v>9</v>
      </c>
      <c r="F2828" s="217">
        <f>VLOOKUP(C2828,Hoja2!$D$2:$N$5000,4,FALSE)</f>
        <v>43831</v>
      </c>
      <c r="G2828" s="217">
        <f>VLOOKUP(C2828,Hoja2!$D$2:$N$5000,5,FALSE)</f>
        <v>44561</v>
      </c>
      <c r="H2828" s="218">
        <f>VLOOKUP(C2828,Hoja2!$D$2:$N$5000,6,FALSE)</f>
        <v>0.49373499999999998</v>
      </c>
      <c r="I2828" s="218">
        <f>VLOOKUP(C2828,Hoja2!$D$2:$N$5000,7,FALSE)</f>
        <v>9.4300999999999996E-2</v>
      </c>
      <c r="J2828" s="218">
        <f>VLOOKUP(C2828,Hoja2!$D$2:$N$5000,8,FALSE)</f>
        <v>0.22076000000000001</v>
      </c>
      <c r="K2828" s="218">
        <f>VLOOKUP(C2828,Hoja2!$D$2:$N$5000,9,FALSE)</f>
        <v>0.18</v>
      </c>
      <c r="L2828" s="218">
        <f>VLOOKUP(C2828,Hoja2!$D$2:$N$5000,10,FALSE)</f>
        <v>15.49</v>
      </c>
      <c r="M2828" s="218">
        <f>VLOOKUP(C2828,Hoja2!$D$2:$N$5000,11,FALSE)</f>
        <v>41.627339999999997</v>
      </c>
    </row>
    <row r="2829" spans="1:13">
      <c r="A2829" s="529"/>
      <c r="B2829" s="535"/>
      <c r="C2829" s="401" t="s">
        <v>595</v>
      </c>
      <c r="D2829" s="221" t="str">
        <f>VLOOKUP(C2829,Hoja2!$D$2:$N$5000,2,FALSE)</f>
        <v>Otros</v>
      </c>
      <c r="E2829" s="215">
        <f>VLOOKUP(C2829,Hoja2!$D$2:$N$5000,3,FALSE)</f>
        <v>9</v>
      </c>
      <c r="F2829" s="217">
        <f>VLOOKUP(C2829,Hoja2!$D$2:$N$5000,4,FALSE)</f>
        <v>43497</v>
      </c>
      <c r="G2829" s="217">
        <f>VLOOKUP(C2829,Hoja2!$D$2:$N$5000,5,FALSE)</f>
        <v>44561</v>
      </c>
      <c r="H2829" s="218">
        <f>VLOOKUP(C2829,Hoja2!$D$2:$N$5000,6,FALSE)</f>
        <v>0.18366299999999999</v>
      </c>
      <c r="I2829" s="218">
        <f>VLOOKUP(C2829,Hoja2!$D$2:$N$5000,7,FALSE)</f>
        <v>0.61004100000000006</v>
      </c>
      <c r="J2829" s="218">
        <f>VLOOKUP(C2829,Hoja2!$D$2:$N$5000,8,FALSE)</f>
        <v>1.0239199999999999</v>
      </c>
      <c r="K2829" s="218">
        <f>VLOOKUP(C2829,Hoja2!$D$2:$N$5000,9,FALSE)</f>
        <v>0.88</v>
      </c>
      <c r="L2829" s="218">
        <f>VLOOKUP(C2829,Hoja2!$D$2:$N$5000,10,FALSE)</f>
        <v>464.73</v>
      </c>
      <c r="M2829" s="218">
        <f>VLOOKUP(C2829,Hoja2!$D$2:$N$5000,11,FALSE)</f>
        <v>18.065905999999998</v>
      </c>
    </row>
    <row r="2830" spans="1:13">
      <c r="A2830" s="529"/>
      <c r="B2830" s="535"/>
      <c r="C2830" s="401" t="s">
        <v>597</v>
      </c>
      <c r="D2830" s="221" t="str">
        <f>VLOOKUP(C2830,Hoja2!$D$2:$N$5000,2,FALSE)</f>
        <v>Otros</v>
      </c>
      <c r="E2830" s="215">
        <f>VLOOKUP(C2830,Hoja2!$D$2:$N$5000,3,FALSE)</f>
        <v>9</v>
      </c>
      <c r="F2830" s="217">
        <f>VLOOKUP(C2830,Hoja2!$D$2:$N$5000,4,FALSE)</f>
        <v>43497</v>
      </c>
      <c r="G2830" s="217">
        <f>VLOOKUP(C2830,Hoja2!$D$2:$N$5000,5,FALSE)</f>
        <v>44561</v>
      </c>
      <c r="H2830" s="218">
        <f>VLOOKUP(C2830,Hoja2!$D$2:$N$5000,6,FALSE)</f>
        <v>0.200103</v>
      </c>
      <c r="I2830" s="218">
        <f>VLOOKUP(C2830,Hoja2!$D$2:$N$5000,7,FALSE)</f>
        <v>0.71680999999999995</v>
      </c>
      <c r="J2830" s="218">
        <f>VLOOKUP(C2830,Hoja2!$D$2:$N$5000,8,FALSE)</f>
        <v>1.5307999999999999</v>
      </c>
      <c r="K2830" s="218">
        <f>VLOOKUP(C2830,Hoja2!$D$2:$N$5000,9,FALSE)</f>
        <v>1.48</v>
      </c>
      <c r="L2830" s="218">
        <f>VLOOKUP(C2830,Hoja2!$D$2:$N$5000,10,FALSE)</f>
        <v>816.38</v>
      </c>
      <c r="M2830" s="218">
        <f>VLOOKUP(C2830,Hoja2!$D$2:$N$5000,11,FALSE)</f>
        <v>17.878663</v>
      </c>
    </row>
    <row r="2831" spans="1:13">
      <c r="A2831" s="529"/>
      <c r="B2831" s="535"/>
      <c r="C2831" s="401" t="s">
        <v>1371</v>
      </c>
      <c r="D2831" s="221" t="str">
        <f>VLOOKUP(C2831,Hoja2!$D$2:$N$5000,2,FALSE)</f>
        <v>Comercio</v>
      </c>
      <c r="E2831" s="215">
        <f>VLOOKUP(C2831,Hoja2!$D$2:$N$5000,3,FALSE)</f>
        <v>9</v>
      </c>
      <c r="F2831" s="217">
        <f>VLOOKUP(C2831,Hoja2!$D$2:$N$5000,4,FALSE)</f>
        <v>42644</v>
      </c>
      <c r="G2831" s="217">
        <f>VLOOKUP(C2831,Hoja2!$D$2:$N$5000,5,FALSE)</f>
        <v>43830</v>
      </c>
      <c r="H2831" s="218">
        <f>VLOOKUP(C2831,Hoja2!$D$2:$N$5000,6,FALSE)</f>
        <v>0.20288400000000001</v>
      </c>
      <c r="I2831" s="218">
        <f>VLOOKUP(C2831,Hoja2!$D$2:$N$5000,7,FALSE)</f>
        <v>0.66020699999999999</v>
      </c>
      <c r="J2831" s="218">
        <f>VLOOKUP(C2831,Hoja2!$D$2:$N$5000,8,FALSE)</f>
        <v>0.64783999999999997</v>
      </c>
      <c r="K2831" s="218">
        <f>VLOOKUP(C2831,Hoja2!$D$2:$N$5000,9,FALSE)</f>
        <v>0.61</v>
      </c>
      <c r="L2831" s="218">
        <f>VLOOKUP(C2831,Hoja2!$D$2:$N$5000,10,FALSE)</f>
        <v>318.22000000000003</v>
      </c>
      <c r="M2831" s="218">
        <f>VLOOKUP(C2831,Hoja2!$D$2:$N$5000,11,FALSE)</f>
        <v>18.112770000000001</v>
      </c>
    </row>
    <row r="2832" spans="1:13">
      <c r="A2832" s="529"/>
      <c r="B2832" s="535"/>
      <c r="C2832" s="401" t="s">
        <v>3204</v>
      </c>
      <c r="D2832" s="221" t="str">
        <f>VLOOKUP(C2832,Hoja2!$D$2:$N$5000,2,FALSE)</f>
        <v>Otros</v>
      </c>
      <c r="E2832" s="215">
        <f>VLOOKUP(C2832,Hoja2!$D$2:$N$5000,3,FALSE)</f>
        <v>9</v>
      </c>
      <c r="F2832" s="217">
        <f>VLOOKUP(C2832,Hoja2!$D$2:$N$5000,4,FALSE)</f>
        <v>43344</v>
      </c>
      <c r="G2832" s="217">
        <f>VLOOKUP(C2832,Hoja2!$D$2:$N$5000,5,FALSE)</f>
        <v>44561</v>
      </c>
      <c r="H2832" s="218">
        <f>VLOOKUP(C2832,Hoja2!$D$2:$N$5000,6,FALSE)</f>
        <v>0.15584500000000001</v>
      </c>
      <c r="I2832" s="218">
        <f>VLOOKUP(C2832,Hoja2!$D$2:$N$5000,7,FALSE)</f>
        <v>0.30039700000000003</v>
      </c>
      <c r="J2832" s="218">
        <f>VLOOKUP(C2832,Hoja2!$D$2:$N$5000,8,FALSE)</f>
        <v>0.43331999999999998</v>
      </c>
      <c r="K2832" s="218">
        <f>VLOOKUP(C2832,Hoja2!$D$2:$N$5000,9,FALSE)</f>
        <v>0.28999999999999998</v>
      </c>
      <c r="L2832" s="218">
        <f>VLOOKUP(C2832,Hoja2!$D$2:$N$5000,10,FALSE)</f>
        <v>96.85</v>
      </c>
      <c r="M2832" s="218">
        <f>VLOOKUP(C2832,Hoja2!$D$2:$N$5000,11,FALSE)</f>
        <v>18.614440999999999</v>
      </c>
    </row>
    <row r="2833" spans="1:13">
      <c r="A2833" s="529"/>
      <c r="B2833" s="535"/>
      <c r="C2833" s="401" t="s">
        <v>3040</v>
      </c>
      <c r="D2833" s="221" t="str">
        <f>VLOOKUP(C2833,Hoja2!$D$2:$N$5000,2,FALSE)</f>
        <v>Otros</v>
      </c>
      <c r="E2833" s="215">
        <f>VLOOKUP(C2833,Hoja2!$D$2:$N$5000,3,FALSE)</f>
        <v>9</v>
      </c>
      <c r="F2833" s="217">
        <f>VLOOKUP(C2833,Hoja2!$D$2:$N$5000,4,FALSE)</f>
        <v>43282</v>
      </c>
      <c r="G2833" s="217">
        <f>VLOOKUP(C2833,Hoja2!$D$2:$N$5000,5,FALSE)</f>
        <v>44561</v>
      </c>
      <c r="H2833" s="218">
        <f>VLOOKUP(C2833,Hoja2!$D$2:$N$5000,6,FALSE)</f>
        <v>0.241118</v>
      </c>
      <c r="I2833" s="218">
        <f>VLOOKUP(C2833,Hoja2!$D$2:$N$5000,7,FALSE)</f>
        <v>0.40216099999999999</v>
      </c>
      <c r="J2833" s="218">
        <f>VLOOKUP(C2833,Hoja2!$D$2:$N$5000,8,FALSE)</f>
        <v>0.12275999999999999</v>
      </c>
      <c r="K2833" s="218">
        <f>VLOOKUP(C2833,Hoja2!$D$2:$N$5000,9,FALSE)</f>
        <v>0.09</v>
      </c>
      <c r="L2833" s="218">
        <f>VLOOKUP(C2833,Hoja2!$D$2:$N$5000,10,FALSE)</f>
        <v>36.729999999999997</v>
      </c>
      <c r="M2833" s="218">
        <f>VLOOKUP(C2833,Hoja2!$D$2:$N$5000,11,FALSE)</f>
        <v>24.176639999999999</v>
      </c>
    </row>
    <row r="2834" spans="1:13">
      <c r="A2834" s="529"/>
      <c r="B2834" s="535"/>
      <c r="C2834" s="401" t="s">
        <v>6573</v>
      </c>
      <c r="D2834" s="221" t="str">
        <f>VLOOKUP(C2834,Hoja2!$D$2:$N$5000,2,FALSE)</f>
        <v>Otros</v>
      </c>
      <c r="E2834" s="215">
        <f>VLOOKUP(C2834,Hoja2!$D$2:$N$5000,3,FALSE)</f>
        <v>9</v>
      </c>
      <c r="F2834" s="217">
        <f>VLOOKUP(C2834,Hoja2!$D$2:$N$5000,4,FALSE)</f>
        <v>44105</v>
      </c>
      <c r="G2834" s="217">
        <f>VLOOKUP(C2834,Hoja2!$D$2:$N$5000,5,FALSE)</f>
        <v>45199</v>
      </c>
      <c r="H2834" s="218">
        <f>VLOOKUP(C2834,Hoja2!$D$2:$N$5000,6,FALSE)</f>
        <v>2.5433999999999998E-2</v>
      </c>
      <c r="I2834" s="218">
        <f>VLOOKUP(C2834,Hoja2!$D$2:$N$5000,7,FALSE)</f>
        <v>0.223442</v>
      </c>
      <c r="J2834" s="218">
        <f>VLOOKUP(C2834,Hoja2!$D$2:$N$5000,8,FALSE)</f>
        <v>0.22836000000000001</v>
      </c>
      <c r="K2834" s="218">
        <f>VLOOKUP(C2834,Hoja2!$D$2:$N$5000,9,FALSE)</f>
        <v>0.04</v>
      </c>
      <c r="L2834" s="218">
        <f>VLOOKUP(C2834,Hoja2!$D$2:$N$5000,10,FALSE)</f>
        <v>37.97</v>
      </c>
      <c r="M2834" s="218">
        <f>VLOOKUP(C2834,Hoja2!$D$2:$N$5000,11,FALSE)</f>
        <v>18.934034</v>
      </c>
    </row>
    <row r="2835" spans="1:13">
      <c r="A2835" s="529"/>
      <c r="B2835" s="535"/>
      <c r="C2835" s="401" t="s">
        <v>560</v>
      </c>
      <c r="D2835" s="221" t="str">
        <f>VLOOKUP(C2835,Hoja2!$D$2:$N$5000,2,FALSE)</f>
        <v>Alimentos</v>
      </c>
      <c r="E2835" s="215">
        <f>VLOOKUP(C2835,Hoja2!$D$2:$N$5000,3,FALSE)</f>
        <v>9</v>
      </c>
      <c r="F2835" s="217">
        <f>VLOOKUP(C2835,Hoja2!$D$2:$N$5000,4,FALSE)</f>
        <v>43466</v>
      </c>
      <c r="G2835" s="217">
        <f>VLOOKUP(C2835,Hoja2!$D$2:$N$5000,5,FALSE)</f>
        <v>44561</v>
      </c>
      <c r="H2835" s="218">
        <f>VLOOKUP(C2835,Hoja2!$D$2:$N$5000,6,FALSE)</f>
        <v>0.18693100000000001</v>
      </c>
      <c r="I2835" s="218">
        <f>VLOOKUP(C2835,Hoja2!$D$2:$N$5000,7,FALSE)</f>
        <v>0.65145399999999998</v>
      </c>
      <c r="J2835" s="218">
        <f>VLOOKUP(C2835,Hoja2!$D$2:$N$5000,8,FALSE)</f>
        <v>0.25184000000000001</v>
      </c>
      <c r="K2835" s="218">
        <f>VLOOKUP(C2835,Hoja2!$D$2:$N$5000,9,FALSE)</f>
        <v>0.21</v>
      </c>
      <c r="L2835" s="218">
        <f>VLOOKUP(C2835,Hoja2!$D$2:$N$5000,10,FALSE)</f>
        <v>122.06</v>
      </c>
      <c r="M2835" s="218">
        <f>VLOOKUP(C2835,Hoja2!$D$2:$N$5000,11,FALSE)</f>
        <v>17.671868</v>
      </c>
    </row>
    <row r="2836" spans="1:13">
      <c r="A2836" s="529"/>
      <c r="B2836" s="535"/>
      <c r="C2836" s="401" t="s">
        <v>615</v>
      </c>
      <c r="D2836" s="221" t="str">
        <f>VLOOKUP(C2836,Hoja2!$D$2:$N$5000,2,FALSE)</f>
        <v>Comercio</v>
      </c>
      <c r="E2836" s="215">
        <f>VLOOKUP(C2836,Hoja2!$D$2:$N$5000,3,FALSE)</f>
        <v>9</v>
      </c>
      <c r="F2836" s="217">
        <f>VLOOKUP(C2836,Hoja2!$D$2:$N$5000,4,FALSE)</f>
        <v>42430</v>
      </c>
      <c r="G2836" s="217">
        <f>VLOOKUP(C2836,Hoja2!$D$2:$N$5000,5,FALSE)</f>
        <v>44561</v>
      </c>
      <c r="H2836" s="218">
        <f>VLOOKUP(C2836,Hoja2!$D$2:$N$5000,6,FALSE)</f>
        <v>0.34897800000000001</v>
      </c>
      <c r="I2836" s="218">
        <f>VLOOKUP(C2836,Hoja2!$D$2:$N$5000,7,FALSE)</f>
        <v>0.21143100000000001</v>
      </c>
      <c r="J2836" s="218">
        <f>VLOOKUP(C2836,Hoja2!$D$2:$N$5000,8,FALSE)</f>
        <v>7.8E-2</v>
      </c>
      <c r="K2836" s="218">
        <f>VLOOKUP(C2836,Hoja2!$D$2:$N$5000,9,FALSE)</f>
        <v>0.08</v>
      </c>
      <c r="L2836" s="218">
        <f>VLOOKUP(C2836,Hoja2!$D$2:$N$5000,10,FALSE)</f>
        <v>12.27</v>
      </c>
      <c r="M2836" s="218">
        <f>VLOOKUP(C2836,Hoja2!$D$2:$N$5000,11,FALSE)</f>
        <v>30.068190000000001</v>
      </c>
    </row>
    <row r="2837" spans="1:13">
      <c r="A2837" s="529"/>
      <c r="B2837" s="535"/>
      <c r="C2837" s="401" t="s">
        <v>548</v>
      </c>
      <c r="D2837" s="221" t="str">
        <f>VLOOKUP(C2837,Hoja2!$D$2:$N$5000,2,FALSE)</f>
        <v>Papel</v>
      </c>
      <c r="E2837" s="215">
        <f>VLOOKUP(C2837,Hoja2!$D$2:$N$5000,3,FALSE)</f>
        <v>9</v>
      </c>
      <c r="F2837" s="217">
        <f>VLOOKUP(C2837,Hoja2!$D$2:$N$5000,4,FALSE)</f>
        <v>43658</v>
      </c>
      <c r="G2837" s="217">
        <f>VLOOKUP(C2837,Hoja2!$D$2:$N$5000,5,FALSE)</f>
        <v>44561</v>
      </c>
      <c r="H2837" s="218">
        <f>VLOOKUP(C2837,Hoja2!$D$2:$N$5000,6,FALSE)</f>
        <v>0.21405199999999999</v>
      </c>
      <c r="I2837" s="218">
        <f>VLOOKUP(C2837,Hoja2!$D$2:$N$5000,7,FALSE)</f>
        <v>0.63747900000000002</v>
      </c>
      <c r="J2837" s="218">
        <f>VLOOKUP(C2837,Hoja2!$D$2:$N$5000,8,FALSE)</f>
        <v>1.1957199999999999</v>
      </c>
      <c r="K2837" s="218">
        <f>VLOOKUP(C2837,Hoja2!$D$2:$N$5000,9,FALSE)</f>
        <v>1.2</v>
      </c>
      <c r="L2837" s="218">
        <f>VLOOKUP(C2837,Hoja2!$D$2:$N$5000,10,FALSE)</f>
        <v>567.11</v>
      </c>
      <c r="M2837" s="218">
        <f>VLOOKUP(C2837,Hoja2!$D$2:$N$5000,11,FALSE)</f>
        <v>18.060791999999999</v>
      </c>
    </row>
    <row r="2838" spans="1:13">
      <c r="A2838" s="529"/>
      <c r="B2838" s="535"/>
      <c r="C2838" s="401" t="s">
        <v>5183</v>
      </c>
      <c r="D2838" s="221" t="str">
        <f>VLOOKUP(C2838,Hoja2!$D$2:$N$5000,2,FALSE)</f>
        <v>Comercio</v>
      </c>
      <c r="E2838" s="215">
        <f>VLOOKUP(C2838,Hoja2!$D$2:$N$5000,3,FALSE)</f>
        <v>9</v>
      </c>
      <c r="F2838" s="217">
        <f>VLOOKUP(C2838,Hoja2!$D$2:$N$5000,4,FALSE)</f>
        <v>43831</v>
      </c>
      <c r="G2838" s="217">
        <f>VLOOKUP(C2838,Hoja2!$D$2:$N$5000,5,FALSE)</f>
        <v>44561</v>
      </c>
      <c r="H2838" s="218">
        <f>VLOOKUP(C2838,Hoja2!$D$2:$N$5000,6,FALSE)</f>
        <v>0.29738199999999998</v>
      </c>
      <c r="I2838" s="218">
        <f>VLOOKUP(C2838,Hoja2!$D$2:$N$5000,7,FALSE)</f>
        <v>0.44289000000000001</v>
      </c>
      <c r="J2838" s="218">
        <f>VLOOKUP(C2838,Hoja2!$D$2:$N$5000,8,FALSE)</f>
        <v>0.33551999999999998</v>
      </c>
      <c r="K2838" s="218">
        <f>VLOOKUP(C2838,Hoja2!$D$2:$N$5000,9,FALSE)</f>
        <v>0.33</v>
      </c>
      <c r="L2838" s="218">
        <f>VLOOKUP(C2838,Hoja2!$D$2:$N$5000,10,FALSE)</f>
        <v>110.56</v>
      </c>
      <c r="M2838" s="218">
        <f>VLOOKUP(C2838,Hoja2!$D$2:$N$5000,11,FALSE)</f>
        <v>19.24126</v>
      </c>
    </row>
    <row r="2839" spans="1:13">
      <c r="A2839" s="529"/>
      <c r="B2839" s="528" t="s">
        <v>3819</v>
      </c>
      <c r="C2839" s="401" t="s">
        <v>6424</v>
      </c>
      <c r="D2839" s="221" t="str">
        <f>VLOOKUP(C2839,Hoja2!$D$2:$N$5000,2,FALSE)</f>
        <v>Comercio</v>
      </c>
      <c r="E2839" s="215">
        <f>VLOOKUP(C2839,Hoja2!$D$2:$N$5000,3,FALSE)</f>
        <v>9</v>
      </c>
      <c r="F2839" s="217">
        <f>VLOOKUP(C2839,Hoja2!$D$2:$N$5000,4,FALSE)</f>
        <v>43466</v>
      </c>
      <c r="G2839" s="217">
        <f>VLOOKUP(C2839,Hoja2!$D$2:$N$5000,5,FALSE)</f>
        <v>44530</v>
      </c>
      <c r="H2839" s="218">
        <f>VLOOKUP(C2839,Hoja2!$D$2:$N$5000,6,FALSE)</f>
        <v>0.28086</v>
      </c>
      <c r="I2839" s="218">
        <f>VLOOKUP(C2839,Hoja2!$D$2:$N$5000,7,FALSE)</f>
        <v>0.54683099999999996</v>
      </c>
      <c r="J2839" s="218">
        <f>VLOOKUP(C2839,Hoja2!$D$2:$N$5000,8,FALSE)</f>
        <v>0.48824000000000001</v>
      </c>
      <c r="K2839" s="218">
        <f>VLOOKUP(C2839,Hoja2!$D$2:$N$5000,9,FALSE)</f>
        <v>0.49</v>
      </c>
      <c r="L2839" s="218">
        <f>VLOOKUP(C2839,Hoja2!$D$2:$N$5000,10,FALSE)</f>
        <v>198.63</v>
      </c>
      <c r="M2839" s="218">
        <f>VLOOKUP(C2839,Hoja2!$D$2:$N$5000,11,FALSE)</f>
        <v>16.404395000000001</v>
      </c>
    </row>
    <row r="2840" spans="1:13">
      <c r="A2840" s="529"/>
      <c r="B2840" s="529"/>
      <c r="C2840" s="401" t="s">
        <v>6425</v>
      </c>
      <c r="D2840" s="221" t="str">
        <f>VLOOKUP(C2840,Hoja2!$D$2:$N$5000,2,FALSE)</f>
        <v>Comercio</v>
      </c>
      <c r="E2840" s="215">
        <f>VLOOKUP(C2840,Hoja2!$D$2:$N$5000,3,FALSE)</f>
        <v>9</v>
      </c>
      <c r="F2840" s="217">
        <f>VLOOKUP(C2840,Hoja2!$D$2:$N$5000,4,FALSE)</f>
        <v>43466</v>
      </c>
      <c r="G2840" s="217">
        <f>VLOOKUP(C2840,Hoja2!$D$2:$N$5000,5,FALSE)</f>
        <v>44530</v>
      </c>
      <c r="H2840" s="218">
        <f>VLOOKUP(C2840,Hoja2!$D$2:$N$5000,6,FALSE)</f>
        <v>0.29088700000000001</v>
      </c>
      <c r="I2840" s="218">
        <f>VLOOKUP(C2840,Hoja2!$D$2:$N$5000,7,FALSE)</f>
        <v>0.58411500000000005</v>
      </c>
      <c r="J2840" s="218">
        <f>VLOOKUP(C2840,Hoja2!$D$2:$N$5000,8,FALSE)</f>
        <v>0.44431999999999999</v>
      </c>
      <c r="K2840" s="218">
        <f>VLOOKUP(C2840,Hoja2!$D$2:$N$5000,9,FALSE)</f>
        <v>0.45</v>
      </c>
      <c r="L2840" s="218">
        <f>VLOOKUP(C2840,Hoja2!$D$2:$N$5000,10,FALSE)</f>
        <v>193.09</v>
      </c>
      <c r="M2840" s="218">
        <f>VLOOKUP(C2840,Hoja2!$D$2:$N$5000,11,FALSE)</f>
        <v>16.092905999999999</v>
      </c>
    </row>
    <row r="2841" spans="1:13">
      <c r="A2841" s="529"/>
      <c r="B2841" s="529"/>
      <c r="C2841" s="401" t="s">
        <v>6426</v>
      </c>
      <c r="D2841" s="221" t="str">
        <f>VLOOKUP(C2841,Hoja2!$D$2:$N$5000,2,FALSE)</f>
        <v>Comercio</v>
      </c>
      <c r="E2841" s="215">
        <f>VLOOKUP(C2841,Hoja2!$D$2:$N$5000,3,FALSE)</f>
        <v>9</v>
      </c>
      <c r="F2841" s="217">
        <f>VLOOKUP(C2841,Hoja2!$D$2:$N$5000,4,FALSE)</f>
        <v>43466</v>
      </c>
      <c r="G2841" s="217">
        <f>VLOOKUP(C2841,Hoja2!$D$2:$N$5000,5,FALSE)</f>
        <v>44530</v>
      </c>
      <c r="H2841" s="218">
        <f>VLOOKUP(C2841,Hoja2!$D$2:$N$5000,6,FALSE)</f>
        <v>0.35704999999999998</v>
      </c>
      <c r="I2841" s="218">
        <f>VLOOKUP(C2841,Hoja2!$D$2:$N$5000,7,FALSE)</f>
        <v>0.44385799999999997</v>
      </c>
      <c r="J2841" s="218">
        <f>VLOOKUP(C2841,Hoja2!$D$2:$N$5000,8,FALSE)</f>
        <v>0.30356</v>
      </c>
      <c r="K2841" s="218">
        <f>VLOOKUP(C2841,Hoja2!$D$2:$N$5000,9,FALSE)</f>
        <v>0.31</v>
      </c>
      <c r="L2841" s="218">
        <f>VLOOKUP(C2841,Hoja2!$D$2:$N$5000,10,FALSE)</f>
        <v>100.24</v>
      </c>
      <c r="M2841" s="218">
        <f>VLOOKUP(C2841,Hoja2!$D$2:$N$5000,11,FALSE)</f>
        <v>17.833447</v>
      </c>
    </row>
    <row r="2842" spans="1:13">
      <c r="A2842" s="529"/>
      <c r="B2842" s="529"/>
      <c r="C2842" s="401" t="s">
        <v>3499</v>
      </c>
      <c r="D2842" s="221" t="str">
        <f>VLOOKUP(C2842,Hoja2!$D$2:$N$5000,2,FALSE)</f>
        <v>Otros</v>
      </c>
      <c r="E2842" s="215">
        <f>VLOOKUP(C2842,Hoja2!$D$2:$N$5000,3,FALSE)</f>
        <v>9</v>
      </c>
      <c r="F2842" s="217">
        <f>VLOOKUP(C2842,Hoja2!$D$2:$N$5000,4,FALSE)</f>
        <v>43466</v>
      </c>
      <c r="G2842" s="217">
        <f>VLOOKUP(C2842,Hoja2!$D$2:$N$5000,5,FALSE)</f>
        <v>44561</v>
      </c>
      <c r="H2842" s="218">
        <f>VLOOKUP(C2842,Hoja2!$D$2:$N$5000,6,FALSE)</f>
        <v>0.17033000000000001</v>
      </c>
      <c r="I2842" s="218">
        <f>VLOOKUP(C2842,Hoja2!$D$2:$N$5000,7,FALSE)</f>
        <v>0.57294400000000001</v>
      </c>
      <c r="J2842" s="218">
        <f>VLOOKUP(C2842,Hoja2!$D$2:$N$5000,8,FALSE)</f>
        <v>0.58043999999999996</v>
      </c>
      <c r="K2842" s="218">
        <f>VLOOKUP(C2842,Hoja2!$D$2:$N$5000,9,FALSE)</f>
        <v>0.57999999999999996</v>
      </c>
      <c r="L2842" s="218">
        <f>VLOOKUP(C2842,Hoja2!$D$2:$N$5000,10,FALSE)</f>
        <v>247.42</v>
      </c>
      <c r="M2842" s="218">
        <f>VLOOKUP(C2842,Hoja2!$D$2:$N$5000,11,FALSE)</f>
        <v>19.109938</v>
      </c>
    </row>
    <row r="2843" spans="1:13">
      <c r="A2843" s="529"/>
      <c r="B2843" s="529"/>
      <c r="C2843" s="401" t="s">
        <v>3501</v>
      </c>
      <c r="D2843" s="221" t="str">
        <f>VLOOKUP(C2843,Hoja2!$D$2:$N$5000,2,FALSE)</f>
        <v>Otros</v>
      </c>
      <c r="E2843" s="215">
        <f>VLOOKUP(C2843,Hoja2!$D$2:$N$5000,3,FALSE)</f>
        <v>9</v>
      </c>
      <c r="F2843" s="217">
        <f>VLOOKUP(C2843,Hoja2!$D$2:$N$5000,4,FALSE)</f>
        <v>43466</v>
      </c>
      <c r="G2843" s="217">
        <f>VLOOKUP(C2843,Hoja2!$D$2:$N$5000,5,FALSE)</f>
        <v>44561</v>
      </c>
      <c r="H2843" s="218">
        <f>VLOOKUP(C2843,Hoja2!$D$2:$N$5000,6,FALSE)</f>
        <v>0.204203</v>
      </c>
      <c r="I2843" s="218">
        <f>VLOOKUP(C2843,Hoja2!$D$2:$N$5000,7,FALSE)</f>
        <v>0.66554500000000005</v>
      </c>
      <c r="J2843" s="218">
        <f>VLOOKUP(C2843,Hoja2!$D$2:$N$5000,8,FALSE)</f>
        <v>0.52607999999999999</v>
      </c>
      <c r="K2843" s="218">
        <f>VLOOKUP(C2843,Hoja2!$D$2:$N$5000,9,FALSE)</f>
        <v>0.53</v>
      </c>
      <c r="L2843" s="218">
        <f>VLOOKUP(C2843,Hoja2!$D$2:$N$5000,10,FALSE)</f>
        <v>260.5</v>
      </c>
      <c r="M2843" s="218">
        <f>VLOOKUP(C2843,Hoja2!$D$2:$N$5000,11,FALSE)</f>
        <v>18.389220999999999</v>
      </c>
    </row>
    <row r="2844" spans="1:13">
      <c r="A2844" s="529"/>
      <c r="B2844" s="528" t="s">
        <v>3817</v>
      </c>
      <c r="C2844" s="401" t="s">
        <v>5721</v>
      </c>
      <c r="D2844" s="221" t="str">
        <f>VLOOKUP(C2844,Hoja2!$D$2:$N$5000,2,FALSE)</f>
        <v>Minería</v>
      </c>
      <c r="E2844" s="215">
        <f>VLOOKUP(C2844,Hoja2!$D$2:$N$5000,3,FALSE)</f>
        <v>8</v>
      </c>
      <c r="F2844" s="217">
        <f>VLOOKUP(C2844,Hoja2!$D$2:$N$5000,4,FALSE)</f>
        <v>43717</v>
      </c>
      <c r="G2844" s="217">
        <f>VLOOKUP(C2844,Hoja2!$D$2:$N$5000,5,FALSE)</f>
        <v>44561</v>
      </c>
      <c r="H2844" s="218">
        <f>VLOOKUP(C2844,Hoja2!$D$2:$N$5000,6,FALSE)</f>
        <v>0.21062900000000001</v>
      </c>
      <c r="I2844" s="218">
        <f>VLOOKUP(C2844,Hoja2!$D$2:$N$5000,7,FALSE)</f>
        <v>0.46375300000000003</v>
      </c>
      <c r="J2844" s="218">
        <f>VLOOKUP(C2844,Hoja2!$D$2:$N$5000,8,FALSE)</f>
        <v>1.2194</v>
      </c>
      <c r="K2844" s="218">
        <f>VLOOKUP(C2844,Hoja2!$D$2:$N$5000,9,FALSE)</f>
        <v>1.19</v>
      </c>
      <c r="L2844" s="218">
        <f>VLOOKUP(C2844,Hoja2!$D$2:$N$5000,10,FALSE)</f>
        <v>420.73</v>
      </c>
      <c r="M2844" s="218">
        <f>VLOOKUP(C2844,Hoja2!$D$2:$N$5000,11,FALSE)</f>
        <v>20.689043999999999</v>
      </c>
    </row>
    <row r="2845" spans="1:13">
      <c r="A2845" s="529"/>
      <c r="B2845" s="529"/>
      <c r="C2845" s="401" t="s">
        <v>7243</v>
      </c>
      <c r="D2845" s="221" t="str">
        <f>VLOOKUP(C2845,Hoja2!$D$2:$N$5000,2,FALSE)</f>
        <v>Otros</v>
      </c>
      <c r="E2845" s="215">
        <f>VLOOKUP(C2845,Hoja2!$D$2:$N$5000,3,FALSE)</f>
        <v>9</v>
      </c>
      <c r="F2845" s="217">
        <f>VLOOKUP(C2845,Hoja2!$D$2:$N$5000,4,FALSE)</f>
        <v>44378</v>
      </c>
      <c r="G2845" s="217">
        <f>VLOOKUP(C2845,Hoja2!$D$2:$N$5000,5,FALSE)</f>
        <v>45657</v>
      </c>
      <c r="H2845" s="218">
        <f>VLOOKUP(C2845,Hoja2!$D$2:$N$5000,6,FALSE)</f>
        <v>0.214009</v>
      </c>
      <c r="I2845" s="218">
        <f>VLOOKUP(C2845,Hoja2!$D$2:$N$5000,7,FALSE)</f>
        <v>8.3016000000000006E-2</v>
      </c>
      <c r="J2845" s="218">
        <f>VLOOKUP(C2845,Hoja2!$D$2:$N$5000,8,FALSE)</f>
        <v>5.0959999999999998E-2</v>
      </c>
      <c r="K2845" s="218">
        <f>VLOOKUP(C2845,Hoja2!$D$2:$N$5000,9,FALSE)</f>
        <v>0.01</v>
      </c>
      <c r="L2845" s="218">
        <f>VLOOKUP(C2845,Hoja2!$D$2:$N$5000,10,FALSE)</f>
        <v>3.15</v>
      </c>
      <c r="M2845" s="218">
        <f>VLOOKUP(C2845,Hoja2!$D$2:$N$5000,11,FALSE)</f>
        <v>21.500793000000002</v>
      </c>
    </row>
    <row r="2846" spans="1:13">
      <c r="A2846" s="529"/>
      <c r="B2846" s="529"/>
      <c r="C2846" s="401" t="s">
        <v>4965</v>
      </c>
      <c r="D2846" s="221" t="str">
        <f>VLOOKUP(C2846,Hoja2!$D$2:$N$5000,2,FALSE)</f>
        <v>Otros</v>
      </c>
      <c r="E2846" s="215">
        <f>VLOOKUP(C2846,Hoja2!$D$2:$N$5000,3,FALSE)</f>
        <v>9</v>
      </c>
      <c r="F2846" s="217">
        <f>VLOOKUP(C2846,Hoja2!$D$2:$N$5000,4,FALSE)</f>
        <v>43678</v>
      </c>
      <c r="G2846" s="217">
        <f>VLOOKUP(C2846,Hoja2!$D$2:$N$5000,5,FALSE)</f>
        <v>44926</v>
      </c>
      <c r="H2846" s="218">
        <f>VLOOKUP(C2846,Hoja2!$D$2:$N$5000,6,FALSE)</f>
        <v>0.25127899999999997</v>
      </c>
      <c r="I2846" s="218">
        <f>VLOOKUP(C2846,Hoja2!$D$2:$N$5000,7,FALSE)</f>
        <v>0.46831800000000001</v>
      </c>
      <c r="J2846" s="218">
        <f>VLOOKUP(C2846,Hoja2!$D$2:$N$5000,8,FALSE)</f>
        <v>0.10296</v>
      </c>
      <c r="K2846" s="218">
        <f>VLOOKUP(C2846,Hoja2!$D$2:$N$5000,9,FALSE)</f>
        <v>0.1</v>
      </c>
      <c r="L2846" s="218">
        <f>VLOOKUP(C2846,Hoja2!$D$2:$N$5000,10,FALSE)</f>
        <v>35.869999999999997</v>
      </c>
      <c r="M2846" s="218">
        <f>VLOOKUP(C2846,Hoja2!$D$2:$N$5000,11,FALSE)</f>
        <v>24.900345000000002</v>
      </c>
    </row>
    <row r="2847" spans="1:13">
      <c r="A2847" s="529"/>
      <c r="B2847" s="529"/>
      <c r="C2847" s="401" t="s">
        <v>7180</v>
      </c>
      <c r="D2847" s="221" t="str">
        <f>VLOOKUP(C2847,Hoja2!$D$2:$N$5000,2,FALSE)</f>
        <v>Otros</v>
      </c>
      <c r="E2847" s="215">
        <f>VLOOKUP(C2847,Hoja2!$D$2:$N$5000,3,FALSE)</f>
        <v>9</v>
      </c>
      <c r="F2847" s="217">
        <f>VLOOKUP(C2847,Hoja2!$D$2:$N$5000,4,FALSE)</f>
        <v>44348</v>
      </c>
      <c r="G2847" s="217">
        <f>VLOOKUP(C2847,Hoja2!$D$2:$N$5000,5,FALSE)</f>
        <v>45443</v>
      </c>
      <c r="H2847" s="218">
        <f>VLOOKUP(C2847,Hoja2!$D$2:$N$5000,6,FALSE)</f>
        <v>0.28156799999999998</v>
      </c>
      <c r="I2847" s="218">
        <f>VLOOKUP(C2847,Hoja2!$D$2:$N$5000,7,FALSE)</f>
        <v>0.56728999999999996</v>
      </c>
      <c r="J2847" s="218">
        <f>VLOOKUP(C2847,Hoja2!$D$2:$N$5000,8,FALSE)</f>
        <v>5.1279999999999999E-2</v>
      </c>
      <c r="K2847" s="218">
        <f>VLOOKUP(C2847,Hoja2!$D$2:$N$5000,9,FALSE)</f>
        <v>0.05</v>
      </c>
      <c r="L2847" s="218">
        <f>VLOOKUP(C2847,Hoja2!$D$2:$N$5000,10,FALSE)</f>
        <v>21.64</v>
      </c>
      <c r="M2847" s="218">
        <f>VLOOKUP(C2847,Hoja2!$D$2:$N$5000,11,FALSE)</f>
        <v>18.767264000000001</v>
      </c>
    </row>
    <row r="2848" spans="1:13">
      <c r="A2848" s="529"/>
      <c r="B2848" s="529"/>
      <c r="C2848" s="401" t="s">
        <v>4734</v>
      </c>
      <c r="D2848" s="221" t="str">
        <f>VLOOKUP(C2848,Hoja2!$D$2:$N$5000,2,FALSE)</f>
        <v>Otros</v>
      </c>
      <c r="E2848" s="215">
        <f>VLOOKUP(C2848,Hoja2!$D$2:$N$5000,3,FALSE)</f>
        <v>9</v>
      </c>
      <c r="F2848" s="217">
        <f>VLOOKUP(C2848,Hoja2!$D$2:$N$5000,4,FALSE)</f>
        <v>43556</v>
      </c>
      <c r="G2848" s="217">
        <f>VLOOKUP(C2848,Hoja2!$D$2:$N$5000,5,FALSE)</f>
        <v>44561</v>
      </c>
      <c r="H2848" s="218">
        <f>VLOOKUP(C2848,Hoja2!$D$2:$N$5000,6,FALSE)</f>
        <v>7.8589000000000006E-2</v>
      </c>
      <c r="I2848" s="218">
        <f>VLOOKUP(C2848,Hoja2!$D$2:$N$5000,7,FALSE)</f>
        <v>6.6989000000000007E-2</v>
      </c>
      <c r="J2848" s="218">
        <f>VLOOKUP(C2848,Hoja2!$D$2:$N$5000,8,FALSE)</f>
        <v>0.18572</v>
      </c>
      <c r="K2848" s="218">
        <f>VLOOKUP(C2848,Hoja2!$D$2:$N$5000,9,FALSE)</f>
        <v>0.01</v>
      </c>
      <c r="L2848" s="218">
        <f>VLOOKUP(C2848,Hoja2!$D$2:$N$5000,10,FALSE)</f>
        <v>9.25</v>
      </c>
      <c r="M2848" s="218">
        <f>VLOOKUP(C2848,Hoja2!$D$2:$N$5000,11,FALSE)</f>
        <v>19.382756000000001</v>
      </c>
    </row>
    <row r="2849" spans="1:13">
      <c r="A2849" s="529"/>
      <c r="B2849" s="529"/>
      <c r="C2849" s="401" t="s">
        <v>6575</v>
      </c>
      <c r="D2849" s="221" t="str">
        <f>VLOOKUP(C2849,Hoja2!$D$2:$N$5000,2,FALSE)</f>
        <v>Textiles</v>
      </c>
      <c r="E2849" s="215">
        <f>VLOOKUP(C2849,Hoja2!$D$2:$N$5000,3,FALSE)</f>
        <v>9</v>
      </c>
      <c r="F2849" s="217">
        <f>VLOOKUP(C2849,Hoja2!$D$2:$N$5000,4,FALSE)</f>
        <v>44105</v>
      </c>
      <c r="G2849" s="217">
        <f>VLOOKUP(C2849,Hoja2!$D$2:$N$5000,5,FALSE)</f>
        <v>45199</v>
      </c>
      <c r="H2849" s="218">
        <f>VLOOKUP(C2849,Hoja2!$D$2:$N$5000,6,FALSE)</f>
        <v>9.9975999999999995E-2</v>
      </c>
      <c r="I2849" s="218">
        <f>VLOOKUP(C2849,Hoja2!$D$2:$N$5000,7,FALSE)</f>
        <v>0.33973700000000001</v>
      </c>
      <c r="J2849" s="218">
        <f>VLOOKUP(C2849,Hoja2!$D$2:$N$5000,8,FALSE)</f>
        <v>0.22796</v>
      </c>
      <c r="K2849" s="218">
        <f>VLOOKUP(C2849,Hoja2!$D$2:$N$5000,9,FALSE)</f>
        <v>0.13</v>
      </c>
      <c r="L2849" s="218">
        <f>VLOOKUP(C2849,Hoja2!$D$2:$N$5000,10,FALSE)</f>
        <v>57.62</v>
      </c>
      <c r="M2849" s="218">
        <f>VLOOKUP(C2849,Hoja2!$D$2:$N$5000,11,FALSE)</f>
        <v>21.729672999999998</v>
      </c>
    </row>
    <row r="2850" spans="1:13">
      <c r="A2850" s="529"/>
      <c r="B2850" s="529"/>
      <c r="C2850" s="401" t="s">
        <v>4963</v>
      </c>
      <c r="D2850" s="221" t="str">
        <f>VLOOKUP(C2850,Hoja2!$D$2:$N$5000,2,FALSE)</f>
        <v>Minería</v>
      </c>
      <c r="E2850" s="215">
        <f>VLOOKUP(C2850,Hoja2!$D$2:$N$5000,3,FALSE)</f>
        <v>8</v>
      </c>
      <c r="F2850" s="217">
        <f>VLOOKUP(C2850,Hoja2!$D$2:$N$5000,4,FALSE)</f>
        <v>43695</v>
      </c>
      <c r="G2850" s="217">
        <f>VLOOKUP(C2850,Hoja2!$D$2:$N$5000,5,FALSE)</f>
        <v>44926</v>
      </c>
      <c r="H2850" s="218">
        <f>VLOOKUP(C2850,Hoja2!$D$2:$N$5000,6,FALSE)</f>
        <v>0.211506</v>
      </c>
      <c r="I2850" s="218">
        <f>VLOOKUP(C2850,Hoja2!$D$2:$N$5000,7,FALSE)</f>
        <v>0.55574900000000005</v>
      </c>
      <c r="J2850" s="218">
        <f>VLOOKUP(C2850,Hoja2!$D$2:$N$5000,8,FALSE)</f>
        <v>0.27607999999999999</v>
      </c>
      <c r="K2850" s="218">
        <f>VLOOKUP(C2850,Hoja2!$D$2:$N$5000,9,FALSE)</f>
        <v>0.25</v>
      </c>
      <c r="L2850" s="218">
        <f>VLOOKUP(C2850,Hoja2!$D$2:$N$5000,10,FALSE)</f>
        <v>114.16</v>
      </c>
      <c r="M2850" s="218">
        <f>VLOOKUP(C2850,Hoja2!$D$2:$N$5000,11,FALSE)</f>
        <v>23.344253999999999</v>
      </c>
    </row>
    <row r="2851" spans="1:13">
      <c r="A2851" s="529"/>
      <c r="B2851" s="529"/>
      <c r="C2851" s="401" t="s">
        <v>3607</v>
      </c>
      <c r="D2851" s="221" t="str">
        <f>VLOOKUP(C2851,Hoja2!$D$2:$N$5000,2,FALSE)</f>
        <v>Construcción</v>
      </c>
      <c r="E2851" s="215">
        <f>VLOOKUP(C2851,Hoja2!$D$2:$N$5000,3,FALSE)</f>
        <v>9</v>
      </c>
      <c r="F2851" s="217">
        <f>VLOOKUP(C2851,Hoja2!$D$2:$N$5000,4,FALSE)</f>
        <v>43497</v>
      </c>
      <c r="G2851" s="217">
        <f>VLOOKUP(C2851,Hoja2!$D$2:$N$5000,5,FALSE)</f>
        <v>44561</v>
      </c>
      <c r="H2851" s="218">
        <f>VLOOKUP(C2851,Hoja2!$D$2:$N$5000,6,FALSE)</f>
        <v>0.43373099999999998</v>
      </c>
      <c r="I2851" s="218">
        <f>VLOOKUP(C2851,Hoja2!$D$2:$N$5000,7,FALSE)</f>
        <v>0.271594</v>
      </c>
      <c r="J2851" s="218">
        <f>VLOOKUP(C2851,Hoja2!$D$2:$N$5000,8,FALSE)</f>
        <v>0.42011999999999999</v>
      </c>
      <c r="K2851" s="218">
        <f>VLOOKUP(C2851,Hoja2!$D$2:$N$5000,9,FALSE)</f>
        <v>0.42</v>
      </c>
      <c r="L2851" s="218">
        <f>VLOOKUP(C2851,Hoja2!$D$2:$N$5000,10,FALSE)</f>
        <v>84.89</v>
      </c>
      <c r="M2851" s="218">
        <f>VLOOKUP(C2851,Hoja2!$D$2:$N$5000,11,FALSE)</f>
        <v>28.918188000000001</v>
      </c>
    </row>
    <row r="2852" spans="1:13">
      <c r="A2852" s="529"/>
      <c r="B2852" s="529"/>
      <c r="C2852" s="401" t="s">
        <v>1859</v>
      </c>
      <c r="D2852" s="221" t="str">
        <f>VLOOKUP(C2852,Hoja2!$D$2:$N$5000,2,FALSE)</f>
        <v>Minería</v>
      </c>
      <c r="E2852" s="215">
        <f>VLOOKUP(C2852,Hoja2!$D$2:$N$5000,3,FALSE)</f>
        <v>9</v>
      </c>
      <c r="F2852" s="217">
        <f>VLOOKUP(C2852,Hoja2!$D$2:$N$5000,4,FALSE)</f>
        <v>43891</v>
      </c>
      <c r="G2852" s="217">
        <f>VLOOKUP(C2852,Hoja2!$D$2:$N$5000,5,FALSE)</f>
        <v>44926</v>
      </c>
      <c r="H2852" s="218">
        <f>VLOOKUP(C2852,Hoja2!$D$2:$N$5000,6,FALSE)</f>
        <v>0.21524699999999999</v>
      </c>
      <c r="I2852" s="218">
        <f>VLOOKUP(C2852,Hoja2!$D$2:$N$5000,7,FALSE)</f>
        <v>0.79898999999999998</v>
      </c>
      <c r="J2852" s="218">
        <f>VLOOKUP(C2852,Hoja2!$D$2:$N$5000,8,FALSE)</f>
        <v>0.72484000000000004</v>
      </c>
      <c r="K2852" s="218">
        <f>VLOOKUP(C2852,Hoja2!$D$2:$N$5000,9,FALSE)</f>
        <v>0.73</v>
      </c>
      <c r="L2852" s="218">
        <f>VLOOKUP(C2852,Hoja2!$D$2:$N$5000,10,FALSE)</f>
        <v>430.88</v>
      </c>
      <c r="M2852" s="218">
        <f>VLOOKUP(C2852,Hoja2!$D$2:$N$5000,11,FALSE)</f>
        <v>16.964252999999999</v>
      </c>
    </row>
    <row r="2853" spans="1:13">
      <c r="A2853" s="529"/>
      <c r="B2853" s="529"/>
      <c r="C2853" s="401" t="s">
        <v>6744</v>
      </c>
      <c r="D2853" s="221" t="str">
        <f>VLOOKUP(C2853,Hoja2!$D$2:$N$5000,2,FALSE)</f>
        <v>Construcción</v>
      </c>
      <c r="E2853" s="215">
        <f>VLOOKUP(C2853,Hoja2!$D$2:$N$5000,3,FALSE)</f>
        <v>9</v>
      </c>
      <c r="F2853" s="217">
        <f>VLOOKUP(C2853,Hoja2!$D$2:$N$5000,4,FALSE)</f>
        <v>44166</v>
      </c>
      <c r="G2853" s="217">
        <f>VLOOKUP(C2853,Hoja2!$D$2:$N$5000,5,FALSE)</f>
        <v>45260</v>
      </c>
      <c r="H2853" s="218">
        <f>VLOOKUP(C2853,Hoja2!$D$2:$N$5000,6,FALSE)</f>
        <v>6.7087999999999995E-2</v>
      </c>
      <c r="I2853" s="218">
        <f>VLOOKUP(C2853,Hoja2!$D$2:$N$5000,7,FALSE)</f>
        <v>0.25395699999999999</v>
      </c>
      <c r="J2853" s="218">
        <f>VLOOKUP(C2853,Hoja2!$D$2:$N$5000,8,FALSE)</f>
        <v>0.38272</v>
      </c>
      <c r="K2853" s="218">
        <f>VLOOKUP(C2853,Hoja2!$D$2:$N$5000,9,FALSE)</f>
        <v>0.04</v>
      </c>
      <c r="L2853" s="218">
        <f>VLOOKUP(C2853,Hoja2!$D$2:$N$5000,10,FALSE)</f>
        <v>72.31</v>
      </c>
      <c r="M2853" s="218">
        <f>VLOOKUP(C2853,Hoja2!$D$2:$N$5000,11,FALSE)</f>
        <v>15.471686999999999</v>
      </c>
    </row>
    <row r="2854" spans="1:13">
      <c r="A2854" s="529"/>
      <c r="B2854" s="529"/>
      <c r="C2854" s="401" t="s">
        <v>4845</v>
      </c>
      <c r="D2854" s="221" t="str">
        <f>VLOOKUP(C2854,Hoja2!$D$2:$N$5000,2,FALSE)</f>
        <v>Otros</v>
      </c>
      <c r="E2854" s="215">
        <f>VLOOKUP(C2854,Hoja2!$D$2:$N$5000,3,FALSE)</f>
        <v>8</v>
      </c>
      <c r="F2854" s="217">
        <f>VLOOKUP(C2854,Hoja2!$D$2:$N$5000,4,FALSE)</f>
        <v>43617</v>
      </c>
      <c r="G2854" s="217">
        <f>VLOOKUP(C2854,Hoja2!$D$2:$N$5000,5,FALSE)</f>
        <v>44561</v>
      </c>
      <c r="H2854" s="218">
        <f>VLOOKUP(C2854,Hoja2!$D$2:$N$5000,6,FALSE)</f>
        <v>0.222915</v>
      </c>
      <c r="I2854" s="218">
        <f>VLOOKUP(C2854,Hoja2!$D$2:$N$5000,7,FALSE)</f>
        <v>0.76169600000000004</v>
      </c>
      <c r="J2854" s="218">
        <f>VLOOKUP(C2854,Hoja2!$D$2:$N$5000,8,FALSE)</f>
        <v>1.1930400000000001</v>
      </c>
      <c r="K2854" s="218">
        <f>VLOOKUP(C2854,Hoja2!$D$2:$N$5000,9,FALSE)</f>
        <v>1.2</v>
      </c>
      <c r="L2854" s="218">
        <f>VLOOKUP(C2854,Hoja2!$D$2:$N$5000,10,FALSE)</f>
        <v>676.1</v>
      </c>
      <c r="M2854" s="218">
        <f>VLOOKUP(C2854,Hoja2!$D$2:$N$5000,11,FALSE)</f>
        <v>20.820577</v>
      </c>
    </row>
    <row r="2855" spans="1:13">
      <c r="A2855" s="529"/>
      <c r="B2855" s="529"/>
      <c r="C2855" s="401" t="s">
        <v>6009</v>
      </c>
      <c r="D2855" s="221" t="str">
        <f>VLOOKUP(C2855,Hoja2!$D$2:$N$5000,2,FALSE)</f>
        <v>Otros</v>
      </c>
      <c r="E2855" s="278">
        <f>VLOOKUP(C2855,Hoja2!$D$2:$N$5000,3,FALSE)</f>
        <v>9</v>
      </c>
      <c r="F2855" s="217">
        <f>VLOOKUP(C2855,Hoja2!$D$2:$N$5000,4,FALSE)</f>
        <v>43831</v>
      </c>
      <c r="G2855" s="217">
        <f>VLOOKUP(C2855,Hoja2!$D$2:$N$5000,5,FALSE)</f>
        <v>44926</v>
      </c>
      <c r="H2855" s="218">
        <f>VLOOKUP(C2855,Hoja2!$D$2:$N$5000,6,FALSE)</f>
        <v>0.20782500000000001</v>
      </c>
      <c r="I2855" s="218">
        <f>VLOOKUP(C2855,Hoja2!$D$2:$N$5000,7,FALSE)</f>
        <v>0.74295599999999995</v>
      </c>
      <c r="J2855" s="218">
        <f>VLOOKUP(C2855,Hoja2!$D$2:$N$5000,8,FALSE)</f>
        <v>0.20699999999999999</v>
      </c>
      <c r="K2855" s="218">
        <f>VLOOKUP(C2855,Hoja2!$D$2:$N$5000,9,FALSE)</f>
        <v>0.17</v>
      </c>
      <c r="L2855" s="218">
        <f>VLOOKUP(C2855,Hoja2!$D$2:$N$5000,10,FALSE)</f>
        <v>114.42</v>
      </c>
      <c r="M2855" s="218">
        <f>VLOOKUP(C2855,Hoja2!$D$2:$N$5000,11,FALSE)</f>
        <v>16.627738999999998</v>
      </c>
    </row>
    <row r="2856" spans="1:13">
      <c r="A2856" s="529"/>
      <c r="B2856" s="529"/>
      <c r="C2856" s="401" t="s">
        <v>2854</v>
      </c>
      <c r="D2856" s="221" t="str">
        <f>VLOOKUP(C2856,Hoja2!$D$2:$N$5000,2,FALSE)</f>
        <v>Minería</v>
      </c>
      <c r="E2856" s="278">
        <f>VLOOKUP(C2856,Hoja2!$D$2:$N$5000,3,FALSE)</f>
        <v>9</v>
      </c>
      <c r="F2856" s="217">
        <f>VLOOKUP(C2856,Hoja2!$D$2:$N$5000,4,FALSE)</f>
        <v>43202</v>
      </c>
      <c r="G2856" s="217">
        <f>VLOOKUP(C2856,Hoja2!$D$2:$N$5000,5,FALSE)</f>
        <v>45016</v>
      </c>
      <c r="H2856" s="218">
        <f>VLOOKUP(C2856,Hoja2!$D$2:$N$5000,6,FALSE)</f>
        <v>0.218115</v>
      </c>
      <c r="I2856" s="218">
        <f>VLOOKUP(C2856,Hoja2!$D$2:$N$5000,7,FALSE)</f>
        <v>0.85204000000000002</v>
      </c>
      <c r="J2856" s="218">
        <f>VLOOKUP(C2856,Hoja2!$D$2:$N$5000,8,FALSE)</f>
        <v>1.5962000000000001</v>
      </c>
      <c r="K2856" s="218">
        <f>VLOOKUP(C2856,Hoja2!$D$2:$N$5000,9,FALSE)</f>
        <v>1.58</v>
      </c>
      <c r="L2856" s="218">
        <f>VLOOKUP(C2856,Hoja2!$D$2:$N$5000,10,FALSE)</f>
        <v>1011.86</v>
      </c>
      <c r="M2856" s="218">
        <f>VLOOKUP(C2856,Hoja2!$D$2:$N$5000,11,FALSE)</f>
        <v>27.352893000000002</v>
      </c>
    </row>
    <row r="2857" spans="1:13">
      <c r="A2857" s="529"/>
      <c r="B2857" s="529"/>
      <c r="C2857" s="401" t="s">
        <v>5926</v>
      </c>
      <c r="D2857" s="221" t="str">
        <f>VLOOKUP(C2857,Hoja2!$D$2:$N$5000,2,FALSE)</f>
        <v>Alimentos</v>
      </c>
      <c r="E2857" s="278">
        <f>VLOOKUP(C2857,Hoja2!$D$2:$N$5000,3,FALSE)</f>
        <v>9</v>
      </c>
      <c r="F2857" s="217">
        <f>VLOOKUP(C2857,Hoja2!$D$2:$N$5000,4,FALSE)</f>
        <v>43800</v>
      </c>
      <c r="G2857" s="217">
        <f>VLOOKUP(C2857,Hoja2!$D$2:$N$5000,5,FALSE)</f>
        <v>44926</v>
      </c>
      <c r="H2857" s="218">
        <f>VLOOKUP(C2857,Hoja2!$D$2:$N$5000,6,FALSE)</f>
        <v>6.0442999999999997E-2</v>
      </c>
      <c r="I2857" s="218">
        <f>VLOOKUP(C2857,Hoja2!$D$2:$N$5000,7,FALSE)</f>
        <v>0.26653199999999999</v>
      </c>
      <c r="J2857" s="218">
        <f>VLOOKUP(C2857,Hoja2!$D$2:$N$5000,8,FALSE)</f>
        <v>2.6959200000000001</v>
      </c>
      <c r="K2857" s="218">
        <f>VLOOKUP(C2857,Hoja2!$D$2:$N$5000,9,FALSE)</f>
        <v>2.02</v>
      </c>
      <c r="L2857" s="218">
        <f>VLOOKUP(C2857,Hoja2!$D$2:$N$5000,10,FALSE)</f>
        <v>534.6</v>
      </c>
      <c r="M2857" s="218">
        <f>VLOOKUP(C2857,Hoja2!$D$2:$N$5000,11,FALSE)</f>
        <v>22.469927999999999</v>
      </c>
    </row>
    <row r="2858" spans="1:13">
      <c r="A2858" s="529"/>
      <c r="B2858" s="529"/>
      <c r="C2858" s="401" t="s">
        <v>599</v>
      </c>
      <c r="D2858" s="221" t="str">
        <f>VLOOKUP(C2858,Hoja2!$D$2:$N$5000,2,FALSE)</f>
        <v>Alimentos</v>
      </c>
      <c r="E2858" s="278">
        <f>VLOOKUP(C2858,Hoja2!$D$2:$N$5000,3,FALSE)</f>
        <v>9</v>
      </c>
      <c r="F2858" s="217">
        <f>VLOOKUP(C2858,Hoja2!$D$2:$N$5000,4,FALSE)</f>
        <v>43497</v>
      </c>
      <c r="G2858" s="217">
        <f>VLOOKUP(C2858,Hoja2!$D$2:$N$5000,5,FALSE)</f>
        <v>44561</v>
      </c>
      <c r="H2858" s="218">
        <f>VLOOKUP(C2858,Hoja2!$D$2:$N$5000,6,FALSE)</f>
        <v>0.226936</v>
      </c>
      <c r="I2858" s="218">
        <f>VLOOKUP(C2858,Hoja2!$D$2:$N$5000,7,FALSE)</f>
        <v>0.19501599999999999</v>
      </c>
      <c r="J2858" s="218">
        <f>VLOOKUP(C2858,Hoja2!$D$2:$N$5000,8,FALSE)</f>
        <v>0.84519999999999995</v>
      </c>
      <c r="K2858" s="218">
        <f>VLOOKUP(C2858,Hoja2!$D$2:$N$5000,9,FALSE)</f>
        <v>0.78</v>
      </c>
      <c r="L2858" s="218">
        <f>VLOOKUP(C2858,Hoja2!$D$2:$N$5000,10,FALSE)</f>
        <v>122.64</v>
      </c>
      <c r="M2858" s="218">
        <f>VLOOKUP(C2858,Hoja2!$D$2:$N$5000,11,FALSE)</f>
        <v>28.226749000000002</v>
      </c>
    </row>
    <row r="2859" spans="1:13">
      <c r="A2859" s="529"/>
      <c r="B2859" s="529"/>
      <c r="C2859" s="401" t="s">
        <v>6416</v>
      </c>
      <c r="D2859" s="221" t="str">
        <f>VLOOKUP(C2859,Hoja2!$D$2:$N$5000,2,FALSE)</f>
        <v>Otros</v>
      </c>
      <c r="E2859" s="278">
        <f>VLOOKUP(C2859,Hoja2!$D$2:$N$5000,3,FALSE)</f>
        <v>9</v>
      </c>
      <c r="F2859" s="217">
        <f>VLOOKUP(C2859,Hoja2!$D$2:$N$5000,4,FALSE)</f>
        <v>44044</v>
      </c>
      <c r="G2859" s="217">
        <f>VLOOKUP(C2859,Hoja2!$D$2:$N$5000,5,FALSE)</f>
        <v>45138</v>
      </c>
      <c r="H2859" s="218">
        <f>VLOOKUP(C2859,Hoja2!$D$2:$N$5000,6,FALSE)</f>
        <v>0.195463</v>
      </c>
      <c r="I2859" s="218">
        <f>VLOOKUP(C2859,Hoja2!$D$2:$N$5000,7,FALSE)</f>
        <v>0.236844</v>
      </c>
      <c r="J2859" s="218">
        <f>VLOOKUP(C2859,Hoja2!$D$2:$N$5000,8,FALSE)</f>
        <v>0.29139999999999999</v>
      </c>
      <c r="K2859" s="218">
        <f>VLOOKUP(C2859,Hoja2!$D$2:$N$5000,9,FALSE)</f>
        <v>0.23</v>
      </c>
      <c r="L2859" s="218">
        <f>VLOOKUP(C2859,Hoja2!$D$2:$N$5000,10,FALSE)</f>
        <v>51.35</v>
      </c>
      <c r="M2859" s="218">
        <f>VLOOKUP(C2859,Hoja2!$D$2:$N$5000,11,FALSE)</f>
        <v>24.518236999999999</v>
      </c>
    </row>
    <row r="2860" spans="1:13">
      <c r="A2860" s="529"/>
      <c r="B2860" s="529"/>
      <c r="C2860" s="401" t="s">
        <v>4804</v>
      </c>
      <c r="D2860" s="221" t="str">
        <f>VLOOKUP(C2860,Hoja2!$D$2:$N$5000,2,FALSE)</f>
        <v>Otros</v>
      </c>
      <c r="E2860" s="278">
        <f>VLOOKUP(C2860,Hoja2!$D$2:$N$5000,3,FALSE)</f>
        <v>8</v>
      </c>
      <c r="F2860" s="217">
        <f>VLOOKUP(C2860,Hoja2!$D$2:$N$5000,4,FALSE)</f>
        <v>43586</v>
      </c>
      <c r="G2860" s="217">
        <f>VLOOKUP(C2860,Hoja2!$D$2:$N$5000,5,FALSE)</f>
        <v>44561</v>
      </c>
      <c r="H2860" s="218">
        <f>VLOOKUP(C2860,Hoja2!$D$2:$N$5000,6,FALSE)</f>
        <v>0.22103600000000001</v>
      </c>
      <c r="I2860" s="218">
        <f>VLOOKUP(C2860,Hoja2!$D$2:$N$5000,7,FALSE)</f>
        <v>0.49482500000000001</v>
      </c>
      <c r="J2860" s="218">
        <f>VLOOKUP(C2860,Hoja2!$D$2:$N$5000,8,FALSE)</f>
        <v>0.53964000000000001</v>
      </c>
      <c r="K2860" s="218">
        <f>VLOOKUP(C2860,Hoja2!$D$2:$N$5000,9,FALSE)</f>
        <v>0.54</v>
      </c>
      <c r="L2860" s="218">
        <f>VLOOKUP(C2860,Hoja2!$D$2:$N$5000,10,FALSE)</f>
        <v>198.67</v>
      </c>
      <c r="M2860" s="218">
        <f>VLOOKUP(C2860,Hoja2!$D$2:$N$5000,11,FALSE)</f>
        <v>21.960321</v>
      </c>
    </row>
    <row r="2861" spans="1:13">
      <c r="A2861" s="529"/>
      <c r="B2861" s="529"/>
      <c r="C2861" s="401" t="s">
        <v>6486</v>
      </c>
      <c r="D2861" s="221" t="str">
        <f>VLOOKUP(C2861,Hoja2!$D$2:$N$5000,2,FALSE)</f>
        <v>Minería</v>
      </c>
      <c r="E2861" s="278">
        <f>VLOOKUP(C2861,Hoja2!$D$2:$N$5000,3,FALSE)</f>
        <v>8</v>
      </c>
      <c r="F2861" s="217">
        <f>VLOOKUP(C2861,Hoja2!$D$2:$N$5000,4,FALSE)</f>
        <v>44075</v>
      </c>
      <c r="G2861" s="217">
        <f>VLOOKUP(C2861,Hoja2!$D$2:$N$5000,5,FALSE)</f>
        <v>45169</v>
      </c>
      <c r="H2861" s="218">
        <f>VLOOKUP(C2861,Hoja2!$D$2:$N$5000,6,FALSE)</f>
        <v>0.20747599999999999</v>
      </c>
      <c r="I2861" s="218">
        <f>VLOOKUP(C2861,Hoja2!$D$2:$N$5000,7,FALSE)</f>
        <v>0.738008</v>
      </c>
      <c r="J2861" s="218">
        <f>VLOOKUP(C2861,Hoja2!$D$2:$N$5000,8,FALSE)</f>
        <v>0.46464</v>
      </c>
      <c r="K2861" s="218">
        <f>VLOOKUP(C2861,Hoja2!$D$2:$N$5000,9,FALSE)</f>
        <v>0.43</v>
      </c>
      <c r="L2861" s="218">
        <f>VLOOKUP(C2861,Hoja2!$D$2:$N$5000,10,FALSE)</f>
        <v>255.12</v>
      </c>
      <c r="M2861" s="218">
        <f>VLOOKUP(C2861,Hoja2!$D$2:$N$5000,11,FALSE)</f>
        <v>20.456507999999999</v>
      </c>
    </row>
    <row r="2862" spans="1:13">
      <c r="A2862" s="529"/>
      <c r="B2862" s="529"/>
      <c r="C2862" s="401" t="s">
        <v>6885</v>
      </c>
      <c r="D2862" s="402" t="str">
        <f>VLOOKUP(C2862,Hoja2!$D$2:$N$5000,2,FALSE)</f>
        <v>Minería</v>
      </c>
      <c r="E2862" s="397">
        <f>VLOOKUP(C2862,Hoja2!$D$2:$N$5000,3,FALSE)</f>
        <v>9</v>
      </c>
      <c r="F2862" s="399" t="str">
        <f>VLOOKUP(C2862,Hoja2!$D$2:$N$5000,4,FALSE)</f>
        <v>-</v>
      </c>
      <c r="G2862" s="399" t="str">
        <f>VLOOKUP(C2862,Hoja2!$D$2:$N$5000,5,FALSE)</f>
        <v>-</v>
      </c>
      <c r="H2862" s="400">
        <f>VLOOKUP(C2862,Hoja2!$D$2:$N$5000,6,FALSE)</f>
        <v>0.19961899999999999</v>
      </c>
      <c r="I2862" s="400">
        <f>VLOOKUP(C2862,Hoja2!$D$2:$N$5000,7,FALSE)</f>
        <v>0.80182699999999996</v>
      </c>
      <c r="J2862" s="400">
        <f>VLOOKUP(C2862,Hoja2!$D$2:$N$5000,8,FALSE)</f>
        <v>1.55908</v>
      </c>
      <c r="K2862" s="400">
        <f>VLOOKUP(C2862,Hoja2!$D$2:$N$5000,9,FALSE)</f>
        <v>1.53</v>
      </c>
      <c r="L2862" s="400">
        <f>VLOOKUP(C2862,Hoja2!$D$2:$N$5000,10,FALSE)</f>
        <v>930.08</v>
      </c>
      <c r="M2862" s="400">
        <f>VLOOKUP(C2862,Hoja2!$D$2:$N$5000,11,FALSE)</f>
        <v>18.367225000000001</v>
      </c>
    </row>
    <row r="2863" spans="1:13" s="392" customFormat="1">
      <c r="A2863" s="529"/>
      <c r="B2863" s="529"/>
      <c r="C2863" s="401" t="s">
        <v>6579</v>
      </c>
      <c r="D2863" s="402" t="str">
        <f>VLOOKUP(C2863,Hoja2!$D$2:$N$5000,2,FALSE)</f>
        <v>Alimentos</v>
      </c>
      <c r="E2863" s="397">
        <f>VLOOKUP(C2863,Hoja2!$D$2:$N$5000,3,FALSE)</f>
        <v>9</v>
      </c>
      <c r="F2863" s="399">
        <f>VLOOKUP(C2863,Hoja2!$D$2:$N$5000,4,FALSE)</f>
        <v>44105</v>
      </c>
      <c r="G2863" s="399">
        <f>VLOOKUP(C2863,Hoja2!$D$2:$N$5000,5,FALSE)</f>
        <v>45199</v>
      </c>
      <c r="H2863" s="400">
        <f>VLOOKUP(C2863,Hoja2!$D$2:$N$5000,6,FALSE)</f>
        <v>1.0024E-2</v>
      </c>
      <c r="I2863" s="400">
        <f>VLOOKUP(C2863,Hoja2!$D$2:$N$5000,7,FALSE)</f>
        <v>0.225104</v>
      </c>
      <c r="J2863" s="400">
        <f>VLOOKUP(C2863,Hoja2!$D$2:$N$5000,8,FALSE)</f>
        <v>0.33367999999999998</v>
      </c>
      <c r="K2863" s="400">
        <f>VLOOKUP(C2863,Hoja2!$D$2:$N$5000,9,FALSE)</f>
        <v>0.08</v>
      </c>
      <c r="L2863" s="400">
        <f>VLOOKUP(C2863,Hoja2!$D$2:$N$5000,10,FALSE)</f>
        <v>55.89</v>
      </c>
      <c r="M2863" s="400">
        <f>VLOOKUP(C2863,Hoja2!$D$2:$N$5000,11,FALSE)</f>
        <v>22.147765</v>
      </c>
    </row>
    <row r="2864" spans="1:13" s="392" customFormat="1">
      <c r="A2864" s="529"/>
      <c r="B2864" s="529"/>
      <c r="C2864" s="401" t="s">
        <v>6184</v>
      </c>
      <c r="D2864" s="402" t="str">
        <f>VLOOKUP(C2864,Hoja2!$D$2:$N$5000,2,FALSE)</f>
        <v>Agroindustria</v>
      </c>
      <c r="E2864" s="444">
        <f>VLOOKUP(C2864,Hoja2!$D$2:$N$5000,3,FALSE)</f>
        <v>9</v>
      </c>
      <c r="F2864" s="399">
        <f>VLOOKUP(C2864,Hoja2!$D$2:$N$5000,4,FALSE)</f>
        <v>43922</v>
      </c>
      <c r="G2864" s="399">
        <f>VLOOKUP(C2864,Hoja2!$D$2:$N$5000,5,FALSE)</f>
        <v>45016</v>
      </c>
      <c r="H2864" s="400">
        <f>VLOOKUP(C2864,Hoja2!$D$2:$N$5000,6,FALSE)</f>
        <v>0.15851999999999999</v>
      </c>
      <c r="I2864" s="400">
        <f>VLOOKUP(C2864,Hoja2!$D$2:$N$5000,7,FALSE)</f>
        <v>0.43357299999999999</v>
      </c>
      <c r="J2864" s="400">
        <f>VLOOKUP(C2864,Hoja2!$D$2:$N$5000,8,FALSE)</f>
        <v>0.1462</v>
      </c>
      <c r="K2864" s="400">
        <f>VLOOKUP(C2864,Hoja2!$D$2:$N$5000,9,FALSE)</f>
        <v>0.12</v>
      </c>
      <c r="L2864" s="400">
        <f>VLOOKUP(C2864,Hoja2!$D$2:$N$5000,10,FALSE)</f>
        <v>47.17</v>
      </c>
      <c r="M2864" s="400">
        <f>VLOOKUP(C2864,Hoja2!$D$2:$N$5000,11,FALSE)</f>
        <v>20.601706</v>
      </c>
    </row>
    <row r="2865" spans="1:13" s="392" customFormat="1">
      <c r="A2865" s="529"/>
      <c r="B2865" s="529"/>
      <c r="C2865" s="401" t="s">
        <v>7416</v>
      </c>
      <c r="D2865" s="402" t="str">
        <f>VLOOKUP(C2865,Hoja2!$D$2:$N$5000,2,FALSE)</f>
        <v>Alimentos</v>
      </c>
      <c r="E2865" s="397">
        <f>VLOOKUP(C2865,Hoja2!$D$2:$N$5000,3,FALSE)</f>
        <v>9</v>
      </c>
      <c r="F2865" s="399">
        <f>VLOOKUP(C2865,Hoja2!$D$2:$N$5000,4,FALSE)</f>
        <v>44470</v>
      </c>
      <c r="G2865" s="399">
        <f>VLOOKUP(C2865,Hoja2!$D$2:$N$5000,5,FALSE)</f>
        <v>45559</v>
      </c>
      <c r="H2865" s="400">
        <f>VLOOKUP(C2865,Hoja2!$D$2:$N$5000,6,FALSE)</f>
        <v>7.8551999999999997E-2</v>
      </c>
      <c r="I2865" s="400">
        <f>VLOOKUP(C2865,Hoja2!$D$2:$N$5000,7,FALSE)</f>
        <v>0.246505</v>
      </c>
      <c r="J2865" s="400">
        <f>VLOOKUP(C2865,Hoja2!$D$2:$N$5000,8,FALSE)</f>
        <v>0.55684</v>
      </c>
      <c r="K2865" s="400">
        <f>VLOOKUP(C2865,Hoja2!$D$2:$N$5000,9,FALSE)</f>
        <v>0.31</v>
      </c>
      <c r="L2865" s="400">
        <f>VLOOKUP(C2865,Hoja2!$D$2:$N$5000,10,FALSE)</f>
        <v>102.13</v>
      </c>
      <c r="M2865" s="400">
        <f>VLOOKUP(C2865,Hoja2!$D$2:$N$5000,11,FALSE)</f>
        <v>20.102732</v>
      </c>
    </row>
    <row r="2866" spans="1:13" s="392" customFormat="1">
      <c r="A2866" s="529"/>
      <c r="B2866" s="529"/>
      <c r="C2866" s="401" t="s">
        <v>593</v>
      </c>
      <c r="D2866" s="402" t="str">
        <f>VLOOKUP(C2866,Hoja2!$D$2:$N$5000,2,FALSE)</f>
        <v>Otros</v>
      </c>
      <c r="E2866" s="397">
        <f>VLOOKUP(C2866,Hoja2!$D$2:$N$5000,3,FALSE)</f>
        <v>9</v>
      </c>
      <c r="F2866" s="399">
        <f>VLOOKUP(C2866,Hoja2!$D$2:$N$5000,4,FALSE)</f>
        <v>43497</v>
      </c>
      <c r="G2866" s="399">
        <f>VLOOKUP(C2866,Hoja2!$D$2:$N$5000,5,FALSE)</f>
        <v>44561</v>
      </c>
      <c r="H2866" s="400">
        <f>VLOOKUP(C2866,Hoja2!$D$2:$N$5000,6,FALSE)</f>
        <v>0.19694300000000001</v>
      </c>
      <c r="I2866" s="400">
        <f>VLOOKUP(C2866,Hoja2!$D$2:$N$5000,7,FALSE)</f>
        <v>0.72708499999999998</v>
      </c>
      <c r="J2866" s="400">
        <f>VLOOKUP(C2866,Hoja2!$D$2:$N$5000,8,FALSE)</f>
        <v>0.39144000000000001</v>
      </c>
      <c r="K2866" s="400">
        <f>VLOOKUP(C2866,Hoja2!$D$2:$N$5000,9,FALSE)</f>
        <v>0.38</v>
      </c>
      <c r="L2866" s="400">
        <f>VLOOKUP(C2866,Hoja2!$D$2:$N$5000,10,FALSE)</f>
        <v>211.75</v>
      </c>
      <c r="M2866" s="400">
        <f>VLOOKUP(C2866,Hoja2!$D$2:$N$5000,11,FALSE)</f>
        <v>17.844961000000001</v>
      </c>
    </row>
    <row r="2867" spans="1:13" s="392" customFormat="1">
      <c r="A2867" s="529"/>
      <c r="B2867" s="529"/>
      <c r="C2867" s="401" t="s">
        <v>6352</v>
      </c>
      <c r="D2867" s="402" t="str">
        <f>VLOOKUP(C2867,Hoja2!$D$2:$N$5000,2,FALSE)</f>
        <v>Vidrios, cauchos y plásticos</v>
      </c>
      <c r="E2867" s="397">
        <f>VLOOKUP(C2867,Hoja2!$D$2:$N$5000,3,FALSE)</f>
        <v>9</v>
      </c>
      <c r="F2867" s="399">
        <f>VLOOKUP(C2867,Hoja2!$D$2:$N$5000,4,FALSE)</f>
        <v>44013</v>
      </c>
      <c r="G2867" s="399">
        <f>VLOOKUP(C2867,Hoja2!$D$2:$N$5000,5,FALSE)</f>
        <v>45107</v>
      </c>
      <c r="H2867" s="400">
        <f>VLOOKUP(C2867,Hoja2!$D$2:$N$5000,6,FALSE)</f>
        <v>0.187889</v>
      </c>
      <c r="I2867" s="400">
        <f>VLOOKUP(C2867,Hoja2!$D$2:$N$5000,7,FALSE)</f>
        <v>0.61247499999999999</v>
      </c>
      <c r="J2867" s="400">
        <f>VLOOKUP(C2867,Hoja2!$D$2:$N$5000,8,FALSE)</f>
        <v>0.35676000000000002</v>
      </c>
      <c r="K2867" s="400">
        <f>VLOOKUP(C2867,Hoja2!$D$2:$N$5000,9,FALSE)</f>
        <v>0.3</v>
      </c>
      <c r="L2867" s="400">
        <f>VLOOKUP(C2867,Hoja2!$D$2:$N$5000,10,FALSE)</f>
        <v>162.57</v>
      </c>
      <c r="M2867" s="400">
        <f>VLOOKUP(C2867,Hoja2!$D$2:$N$5000,11,FALSE)</f>
        <v>20.492992999999998</v>
      </c>
    </row>
    <row r="2868" spans="1:13" s="392" customFormat="1">
      <c r="A2868" s="529"/>
      <c r="B2868" s="529"/>
      <c r="C2868" s="401" t="s">
        <v>3605</v>
      </c>
      <c r="D2868" s="402" t="str">
        <f>VLOOKUP(C2868,Hoja2!$D$2:$N$5000,2,FALSE)</f>
        <v>Construcción</v>
      </c>
      <c r="E2868" s="397">
        <f>VLOOKUP(C2868,Hoja2!$D$2:$N$5000,3,FALSE)</f>
        <v>9</v>
      </c>
      <c r="F2868" s="399">
        <f>VLOOKUP(C2868,Hoja2!$D$2:$N$5000,4,FALSE)</f>
        <v>43497</v>
      </c>
      <c r="G2868" s="399">
        <f>VLOOKUP(C2868,Hoja2!$D$2:$N$5000,5,FALSE)</f>
        <v>44561</v>
      </c>
      <c r="H2868" s="400">
        <f>VLOOKUP(C2868,Hoja2!$D$2:$N$5000,6,FALSE)</f>
        <v>0.24196599999999999</v>
      </c>
      <c r="I2868" s="400">
        <f>VLOOKUP(C2868,Hoja2!$D$2:$N$5000,7,FALSE)</f>
        <v>0.389212</v>
      </c>
      <c r="J2868" s="400">
        <f>VLOOKUP(C2868,Hoja2!$D$2:$N$5000,8,FALSE)</f>
        <v>0.99243999999999999</v>
      </c>
      <c r="K2868" s="400">
        <f>VLOOKUP(C2868,Hoja2!$D$2:$N$5000,9,FALSE)</f>
        <v>0.93</v>
      </c>
      <c r="L2868" s="400">
        <f>VLOOKUP(C2868,Hoja2!$D$2:$N$5000,10,FALSE)</f>
        <v>287.39</v>
      </c>
      <c r="M2868" s="400">
        <f>VLOOKUP(C2868,Hoja2!$D$2:$N$5000,11,FALSE)</f>
        <v>25.166499999999999</v>
      </c>
    </row>
    <row r="2869" spans="1:13" s="392" customFormat="1">
      <c r="A2869" s="529"/>
      <c r="B2869" s="529"/>
      <c r="C2869" s="401" t="s">
        <v>7182</v>
      </c>
      <c r="D2869" s="402" t="str">
        <f>VLOOKUP(C2869,Hoja2!$D$2:$N$5000,2,FALSE)</f>
        <v>Pesquería</v>
      </c>
      <c r="E2869" s="421">
        <f>VLOOKUP(C2869,Hoja2!$D$2:$N$5000,3,FALSE)</f>
        <v>9</v>
      </c>
      <c r="F2869" s="399">
        <f>VLOOKUP(C2869,Hoja2!$D$2:$N$5000,4,FALSE)</f>
        <v>44348</v>
      </c>
      <c r="G2869" s="399">
        <f>VLOOKUP(C2869,Hoja2!$D$2:$N$5000,5,FALSE)</f>
        <v>46173</v>
      </c>
      <c r="H2869" s="400">
        <f>VLOOKUP(C2869,Hoja2!$D$2:$N$5000,6,FALSE)</f>
        <v>0.14957500000000001</v>
      </c>
      <c r="I2869" s="400">
        <f>VLOOKUP(C2869,Hoja2!$D$2:$N$5000,7,FALSE)</f>
        <v>0.12709000000000001</v>
      </c>
      <c r="J2869" s="400">
        <f>VLOOKUP(C2869,Hoja2!$D$2:$N$5000,8,FALSE)</f>
        <v>8.5999999999999993E-2</v>
      </c>
      <c r="K2869" s="400">
        <f>VLOOKUP(C2869,Hoja2!$D$2:$N$5000,9,FALSE)</f>
        <v>0.06</v>
      </c>
      <c r="L2869" s="400">
        <f>VLOOKUP(C2869,Hoja2!$D$2:$N$5000,10,FALSE)</f>
        <v>8.1300000000000008</v>
      </c>
      <c r="M2869" s="400">
        <f>VLOOKUP(C2869,Hoja2!$D$2:$N$5000,11,FALSE)</f>
        <v>34.326087999999999</v>
      </c>
    </row>
    <row r="2870" spans="1:13" s="392" customFormat="1">
      <c r="A2870" s="529"/>
      <c r="B2870" s="529"/>
      <c r="C2870" s="401" t="s">
        <v>1989</v>
      </c>
      <c r="D2870" s="402" t="str">
        <f>VLOOKUP(C2870,Hoja2!$D$2:$N$5000,2,FALSE)</f>
        <v>Pesquería</v>
      </c>
      <c r="E2870" s="397">
        <f>VLOOKUP(C2870,Hoja2!$D$2:$N$5000,3,FALSE)</f>
        <v>9</v>
      </c>
      <c r="F2870" s="399">
        <f>VLOOKUP(C2870,Hoja2!$D$2:$N$5000,4,FALSE)</f>
        <v>43952</v>
      </c>
      <c r="G2870" s="399">
        <f>VLOOKUP(C2870,Hoja2!$D$2:$N$5000,5,FALSE)</f>
        <v>45046</v>
      </c>
      <c r="H2870" s="400">
        <f>VLOOKUP(C2870,Hoja2!$D$2:$N$5000,6,FALSE)</f>
        <v>0.207037</v>
      </c>
      <c r="I2870" s="400">
        <f>VLOOKUP(C2870,Hoja2!$D$2:$N$5000,7,FALSE)</f>
        <v>0.18751000000000001</v>
      </c>
      <c r="J2870" s="400">
        <f>VLOOKUP(C2870,Hoja2!$D$2:$N$5000,8,FALSE)</f>
        <v>0.40536</v>
      </c>
      <c r="K2870" s="400">
        <f>VLOOKUP(C2870,Hoja2!$D$2:$N$5000,9,FALSE)</f>
        <v>0.41</v>
      </c>
      <c r="L2870" s="400">
        <f>VLOOKUP(C2870,Hoja2!$D$2:$N$5000,10,FALSE)</f>
        <v>56.55</v>
      </c>
      <c r="M2870" s="400">
        <f>VLOOKUP(C2870,Hoja2!$D$2:$N$5000,11,FALSE)</f>
        <v>30.320561999999999</v>
      </c>
    </row>
    <row r="2871" spans="1:13">
      <c r="A2871" s="529"/>
      <c r="B2871" s="529"/>
      <c r="C2871" s="401" t="s">
        <v>4732</v>
      </c>
      <c r="D2871" s="402" t="str">
        <f>VLOOKUP(C2871,Hoja2!$D$2:$N$5000,2,FALSE)</f>
        <v>Otros</v>
      </c>
      <c r="E2871" s="397">
        <f>VLOOKUP(C2871,Hoja2!$D$2:$N$5000,3,FALSE)</f>
        <v>9</v>
      </c>
      <c r="F2871" s="399">
        <f>VLOOKUP(C2871,Hoja2!$D$2:$N$5000,4,FALSE)</f>
        <v>43556</v>
      </c>
      <c r="G2871" s="399">
        <f>VLOOKUP(C2871,Hoja2!$D$2:$N$5000,5,FALSE)</f>
        <v>44561</v>
      </c>
      <c r="H2871" s="400">
        <f>VLOOKUP(C2871,Hoja2!$D$2:$N$5000,6,FALSE)</f>
        <v>0.19833200000000001</v>
      </c>
      <c r="I2871" s="400">
        <f>VLOOKUP(C2871,Hoja2!$D$2:$N$5000,7,FALSE)</f>
        <v>0.21514800000000001</v>
      </c>
      <c r="J2871" s="400">
        <f>VLOOKUP(C2871,Hoja2!$D$2:$N$5000,8,FALSE)</f>
        <v>0.2868</v>
      </c>
      <c r="K2871" s="400">
        <f>VLOOKUP(C2871,Hoja2!$D$2:$N$5000,9,FALSE)</f>
        <v>0.26</v>
      </c>
      <c r="L2871" s="400">
        <f>VLOOKUP(C2871,Hoja2!$D$2:$N$5000,10,FALSE)</f>
        <v>45.91</v>
      </c>
      <c r="M2871" s="400">
        <f>VLOOKUP(C2871,Hoja2!$D$2:$N$5000,11,FALSE)</f>
        <v>32.278677000000002</v>
      </c>
    </row>
    <row r="2872" spans="1:13">
      <c r="A2872" s="529"/>
      <c r="B2872" s="529"/>
      <c r="C2872" s="401" t="s">
        <v>6770</v>
      </c>
      <c r="D2872" s="221" t="str">
        <f>VLOOKUP(C2872,Hoja2!$D$2:$N$5000,2,FALSE)</f>
        <v>Vidrios, cauchos y plásticos</v>
      </c>
      <c r="E2872" s="215">
        <f>VLOOKUP(C2872,Hoja2!$D$2:$N$5000,3,FALSE)</f>
        <v>9</v>
      </c>
      <c r="F2872" s="217">
        <f>VLOOKUP(C2872,Hoja2!$D$2:$N$5000,4,FALSE)</f>
        <v>44187</v>
      </c>
      <c r="G2872" s="217">
        <f>VLOOKUP(C2872,Hoja2!$D$2:$N$5000,5,FALSE)</f>
        <v>45657</v>
      </c>
      <c r="H2872" s="218">
        <f>VLOOKUP(C2872,Hoja2!$D$2:$N$5000,6,FALSE)</f>
        <v>0.204323</v>
      </c>
      <c r="I2872" s="218">
        <f>VLOOKUP(C2872,Hoja2!$D$2:$N$5000,7,FALSE)</f>
        <v>0.75523099999999999</v>
      </c>
      <c r="J2872" s="218">
        <f>VLOOKUP(C2872,Hoja2!$D$2:$N$5000,8,FALSE)</f>
        <v>0.19212000000000001</v>
      </c>
      <c r="K2872" s="218">
        <f>VLOOKUP(C2872,Hoja2!$D$2:$N$5000,9,FALSE)</f>
        <v>0.18</v>
      </c>
      <c r="L2872" s="218">
        <f>VLOOKUP(C2872,Hoja2!$D$2:$N$5000,10,FALSE)</f>
        <v>107.95</v>
      </c>
      <c r="M2872" s="218">
        <f>VLOOKUP(C2872,Hoja2!$D$2:$N$5000,11,FALSE)</f>
        <v>13.518428999999999</v>
      </c>
    </row>
    <row r="2873" spans="1:13">
      <c r="A2873" s="529"/>
      <c r="B2873" s="529"/>
      <c r="C2873" s="401" t="s">
        <v>4842</v>
      </c>
      <c r="D2873" s="221" t="str">
        <f>VLOOKUP(C2873,Hoja2!$D$2:$N$5000,2,FALSE)</f>
        <v>Otros</v>
      </c>
      <c r="E2873" s="215">
        <f>VLOOKUP(C2873,Hoja2!$D$2:$N$5000,3,FALSE)</f>
        <v>9</v>
      </c>
      <c r="F2873" s="217">
        <f>VLOOKUP(C2873,Hoja2!$D$2:$N$5000,4,FALSE)</f>
        <v>43617</v>
      </c>
      <c r="G2873" s="217">
        <f>VLOOKUP(C2873,Hoja2!$D$2:$N$5000,5,FALSE)</f>
        <v>44561</v>
      </c>
      <c r="H2873" s="218">
        <f>VLOOKUP(C2873,Hoja2!$D$2:$N$5000,6,FALSE)</f>
        <v>0.207125</v>
      </c>
      <c r="I2873" s="218">
        <f>VLOOKUP(C2873,Hoja2!$D$2:$N$5000,7,FALSE)</f>
        <v>0.72977099999999995</v>
      </c>
      <c r="J2873" s="218">
        <f>VLOOKUP(C2873,Hoja2!$D$2:$N$5000,8,FALSE)</f>
        <v>0.98963999999999996</v>
      </c>
      <c r="K2873" s="218">
        <f>VLOOKUP(C2873,Hoja2!$D$2:$N$5000,9,FALSE)</f>
        <v>0.94</v>
      </c>
      <c r="L2873" s="218">
        <f>VLOOKUP(C2873,Hoja2!$D$2:$N$5000,10,FALSE)</f>
        <v>537.32000000000005</v>
      </c>
      <c r="M2873" s="218">
        <f>VLOOKUP(C2873,Hoja2!$D$2:$N$5000,11,FALSE)</f>
        <v>19.155832</v>
      </c>
    </row>
    <row r="2874" spans="1:13">
      <c r="A2874" s="529"/>
      <c r="B2874" s="529"/>
      <c r="C2874" s="401" t="s">
        <v>1747</v>
      </c>
      <c r="D2874" s="221" t="str">
        <f>VLOOKUP(C2874,Hoja2!$D$2:$N$5000,2,FALSE)</f>
        <v>Minería</v>
      </c>
      <c r="E2874" s="215">
        <f>VLOOKUP(C2874,Hoja2!$D$2:$N$5000,3,FALSE)</f>
        <v>8</v>
      </c>
      <c r="F2874" s="217">
        <f>VLOOKUP(C2874,Hoja2!$D$2:$N$5000,4,FALSE)</f>
        <v>42767</v>
      </c>
      <c r="G2874" s="217">
        <f>VLOOKUP(C2874,Hoja2!$D$2:$N$5000,5,FALSE)</f>
        <v>44561</v>
      </c>
      <c r="H2874" s="218">
        <f>VLOOKUP(C2874,Hoja2!$D$2:$N$5000,6,FALSE)</f>
        <v>0.212086</v>
      </c>
      <c r="I2874" s="218">
        <f>VLOOKUP(C2874,Hoja2!$D$2:$N$5000,7,FALSE)</f>
        <v>0.86824299999999999</v>
      </c>
      <c r="J2874" s="218">
        <f>VLOOKUP(C2874,Hoja2!$D$2:$N$5000,8,FALSE)</f>
        <v>0.96548</v>
      </c>
      <c r="K2874" s="218">
        <f>VLOOKUP(C2874,Hoja2!$D$2:$N$5000,9,FALSE)</f>
        <v>0.97</v>
      </c>
      <c r="L2874" s="218">
        <f>VLOOKUP(C2874,Hoja2!$D$2:$N$5000,10,FALSE)</f>
        <v>623.66999999999996</v>
      </c>
      <c r="M2874" s="218">
        <f>VLOOKUP(C2874,Hoja2!$D$2:$N$5000,11,FALSE)</f>
        <v>22.154909</v>
      </c>
    </row>
    <row r="2875" spans="1:13">
      <c r="A2875" s="529"/>
      <c r="B2875" s="529"/>
      <c r="C2875" s="401" t="s">
        <v>3609</v>
      </c>
      <c r="D2875" s="221" t="str">
        <f>VLOOKUP(C2875,Hoja2!$D$2:$N$5000,2,FALSE)</f>
        <v>Otros</v>
      </c>
      <c r="E2875" s="304">
        <f>VLOOKUP(C2875,Hoja2!$D$2:$N$5000,3,FALSE)</f>
        <v>9</v>
      </c>
      <c r="F2875" s="217">
        <f>VLOOKUP(C2875,Hoja2!$D$2:$N$5000,4,FALSE)</f>
        <v>43512</v>
      </c>
      <c r="G2875" s="217">
        <f>VLOOKUP(C2875,Hoja2!$D$2:$N$5000,5,FALSE)</f>
        <v>44561</v>
      </c>
      <c r="H2875" s="218">
        <f>VLOOKUP(C2875,Hoja2!$D$2:$N$5000,6,FALSE)</f>
        <v>0.21579999999999999</v>
      </c>
      <c r="I2875" s="218">
        <f>VLOOKUP(C2875,Hoja2!$D$2:$N$5000,7,FALSE)</f>
        <v>0.33022299999999999</v>
      </c>
      <c r="J2875" s="218">
        <f>VLOOKUP(C2875,Hoja2!$D$2:$N$5000,8,FALSE)</f>
        <v>8.7400000000000005E-2</v>
      </c>
      <c r="K2875" s="218">
        <f>VLOOKUP(C2875,Hoja2!$D$2:$N$5000,9,FALSE)</f>
        <v>0.09</v>
      </c>
      <c r="L2875" s="218">
        <f>VLOOKUP(C2875,Hoja2!$D$2:$N$5000,10,FALSE)</f>
        <v>21.47</v>
      </c>
      <c r="M2875" s="218">
        <f>VLOOKUP(C2875,Hoja2!$D$2:$N$5000,11,FALSE)</f>
        <v>27.220217999999999</v>
      </c>
    </row>
    <row r="2876" spans="1:13">
      <c r="A2876" s="529"/>
      <c r="B2876" s="529"/>
      <c r="C2876" s="401" t="s">
        <v>2157</v>
      </c>
      <c r="D2876" s="221" t="str">
        <f>VLOOKUP(C2876,Hoja2!$D$2:$N$5000,2,FALSE)</f>
        <v>Agroindustria</v>
      </c>
      <c r="E2876" s="215">
        <f>VLOOKUP(C2876,Hoja2!$D$2:$N$5000,3,FALSE)</f>
        <v>9</v>
      </c>
      <c r="F2876" s="217">
        <f>VLOOKUP(C2876,Hoja2!$D$2:$N$5000,4,FALSE)</f>
        <v>42917</v>
      </c>
      <c r="G2876" s="217">
        <f>VLOOKUP(C2876,Hoja2!$D$2:$N$5000,5,FALSE)</f>
        <v>44347</v>
      </c>
      <c r="H2876" s="218">
        <f>VLOOKUP(C2876,Hoja2!$D$2:$N$5000,6,FALSE)</f>
        <v>0.187138</v>
      </c>
      <c r="I2876" s="218">
        <f>VLOOKUP(C2876,Hoja2!$D$2:$N$5000,7,FALSE)</f>
        <v>0.75342799999999999</v>
      </c>
      <c r="J2876" s="218">
        <f>VLOOKUP(C2876,Hoja2!$D$2:$N$5000,8,FALSE)</f>
        <v>0.39391999999999999</v>
      </c>
      <c r="K2876" s="218">
        <f>VLOOKUP(C2876,Hoja2!$D$2:$N$5000,9,FALSE)</f>
        <v>0.36</v>
      </c>
      <c r="L2876" s="218">
        <f>VLOOKUP(C2876,Hoja2!$D$2:$N$5000,10,FALSE)</f>
        <v>220.81</v>
      </c>
      <c r="M2876" s="218">
        <f>VLOOKUP(C2876,Hoja2!$D$2:$N$5000,11,FALSE)</f>
        <v>18.573744000000001</v>
      </c>
    </row>
    <row r="2877" spans="1:13">
      <c r="A2877" s="529"/>
      <c r="B2877" s="529"/>
      <c r="C2877" s="401" t="s">
        <v>6629</v>
      </c>
      <c r="D2877" s="221" t="str">
        <f>VLOOKUP(C2877,Hoja2!$D$2:$N$5000,2,FALSE)</f>
        <v>Alimentos</v>
      </c>
      <c r="E2877" s="215">
        <f>VLOOKUP(C2877,Hoja2!$D$2:$N$5000,3,FALSE)</f>
        <v>9</v>
      </c>
      <c r="F2877" s="217">
        <f>VLOOKUP(C2877,Hoja2!$D$2:$N$5000,4,FALSE)</f>
        <v>44136</v>
      </c>
      <c r="G2877" s="217">
        <f>VLOOKUP(C2877,Hoja2!$D$2:$N$5000,5,FALSE)</f>
        <v>45230</v>
      </c>
      <c r="H2877" s="218">
        <f>VLOOKUP(C2877,Hoja2!$D$2:$N$5000,6,FALSE)</f>
        <v>0.15892899999999999</v>
      </c>
      <c r="I2877" s="218">
        <f>VLOOKUP(C2877,Hoja2!$D$2:$N$5000,7,FALSE)</f>
        <v>0.55632899999999996</v>
      </c>
      <c r="J2877" s="218">
        <f>VLOOKUP(C2877,Hoja2!$D$2:$N$5000,8,FALSE)</f>
        <v>0.21328</v>
      </c>
      <c r="K2877" s="218">
        <f>VLOOKUP(C2877,Hoja2!$D$2:$N$5000,9,FALSE)</f>
        <v>0.17</v>
      </c>
      <c r="L2877" s="218">
        <f>VLOOKUP(C2877,Hoja2!$D$2:$N$5000,10,FALSE)</f>
        <v>88.28</v>
      </c>
      <c r="M2877" s="218">
        <f>VLOOKUP(C2877,Hoja2!$D$2:$N$5000,11,FALSE)</f>
        <v>23.386476999999999</v>
      </c>
    </row>
    <row r="2878" spans="1:13">
      <c r="A2878" s="529"/>
      <c r="B2878" s="529"/>
      <c r="C2878" s="401" t="s">
        <v>6155</v>
      </c>
      <c r="D2878" s="221" t="str">
        <f>VLOOKUP(C2878,Hoja2!$D$2:$N$5000,2,FALSE)</f>
        <v>Minería</v>
      </c>
      <c r="E2878" s="288">
        <f>VLOOKUP(C2878,Hoja2!$D$2:$N$5000,3,FALSE)</f>
        <v>8</v>
      </c>
      <c r="F2878" s="217">
        <f>VLOOKUP(C2878,Hoja2!$D$2:$N$5000,4,FALSE)</f>
        <v>43891</v>
      </c>
      <c r="G2878" s="217">
        <f>VLOOKUP(C2878,Hoja2!$D$2:$N$5000,5,FALSE)</f>
        <v>44926</v>
      </c>
      <c r="H2878" s="218">
        <f>VLOOKUP(C2878,Hoja2!$D$2:$N$5000,6,FALSE)</f>
        <v>0.18048800000000001</v>
      </c>
      <c r="I2878" s="218">
        <f>VLOOKUP(C2878,Hoja2!$D$2:$N$5000,7,FALSE)</f>
        <v>0.60867899999999997</v>
      </c>
      <c r="J2878" s="218">
        <f>VLOOKUP(C2878,Hoja2!$D$2:$N$5000,8,FALSE)</f>
        <v>1.43188</v>
      </c>
      <c r="K2878" s="218">
        <f>VLOOKUP(C2878,Hoja2!$D$2:$N$5000,9,FALSE)</f>
        <v>1.19</v>
      </c>
      <c r="L2878" s="218">
        <f>VLOOKUP(C2878,Hoja2!$D$2:$N$5000,10,FALSE)</f>
        <v>648.44000000000005</v>
      </c>
      <c r="M2878" s="218">
        <f>VLOOKUP(C2878,Hoja2!$D$2:$N$5000,11,FALSE)</f>
        <v>19.460702999999999</v>
      </c>
    </row>
    <row r="2879" spans="1:13">
      <c r="A2879" s="529"/>
      <c r="B2879" s="529"/>
      <c r="C2879" s="401" t="s">
        <v>1425</v>
      </c>
      <c r="D2879" s="221" t="str">
        <f>VLOOKUP(C2879,Hoja2!$D$2:$N$5000,2,FALSE)</f>
        <v>Minería</v>
      </c>
      <c r="E2879" s="215">
        <f>VLOOKUP(C2879,Hoja2!$D$2:$N$5000,3,FALSE)</f>
        <v>8</v>
      </c>
      <c r="F2879" s="217">
        <f>VLOOKUP(C2879,Hoja2!$D$2:$N$5000,4,FALSE)</f>
        <v>43831</v>
      </c>
      <c r="G2879" s="217">
        <f>VLOOKUP(C2879,Hoja2!$D$2:$N$5000,5,FALSE)</f>
        <v>44926</v>
      </c>
      <c r="H2879" s="218">
        <f>VLOOKUP(C2879,Hoja2!$D$2:$N$5000,6,FALSE)</f>
        <v>0.216751</v>
      </c>
      <c r="I2879" s="218">
        <f>VLOOKUP(C2879,Hoja2!$D$2:$N$5000,7,FALSE)</f>
        <v>0.81891499999999995</v>
      </c>
      <c r="J2879" s="218">
        <f>VLOOKUP(C2879,Hoja2!$D$2:$N$5000,8,FALSE)</f>
        <v>1.6359600000000001</v>
      </c>
      <c r="K2879" s="218">
        <f>VLOOKUP(C2879,Hoja2!$D$2:$N$5000,9,FALSE)</f>
        <v>1.65</v>
      </c>
      <c r="L2879" s="218">
        <f>VLOOKUP(C2879,Hoja2!$D$2:$N$5000,10,FALSE)</f>
        <v>996.74</v>
      </c>
      <c r="M2879" s="218">
        <f>VLOOKUP(C2879,Hoja2!$D$2:$N$5000,11,FALSE)</f>
        <v>16.740000999999999</v>
      </c>
    </row>
    <row r="2880" spans="1:13">
      <c r="A2880" s="529"/>
      <c r="B2880" s="529"/>
      <c r="C2880" s="401" t="s">
        <v>5810</v>
      </c>
      <c r="D2880" s="221" t="str">
        <f>VLOOKUP(C2880,Hoja2!$D$2:$N$5000,2,FALSE)</f>
        <v>Alimentos</v>
      </c>
      <c r="E2880" s="215">
        <f>VLOOKUP(C2880,Hoja2!$D$2:$N$5000,3,FALSE)</f>
        <v>9</v>
      </c>
      <c r="F2880" s="217">
        <f>VLOOKUP(C2880,Hoja2!$D$2:$N$5000,4,FALSE)</f>
        <v>43770</v>
      </c>
      <c r="G2880" s="217">
        <f>VLOOKUP(C2880,Hoja2!$D$2:$N$5000,5,FALSE)</f>
        <v>44926</v>
      </c>
      <c r="H2880" s="218">
        <f>VLOOKUP(C2880,Hoja2!$D$2:$N$5000,6,FALSE)</f>
        <v>0.19539200000000001</v>
      </c>
      <c r="I2880" s="218">
        <f>VLOOKUP(C2880,Hoja2!$D$2:$N$5000,7,FALSE)</f>
        <v>0.390013</v>
      </c>
      <c r="J2880" s="218">
        <f>VLOOKUP(C2880,Hoja2!$D$2:$N$5000,8,FALSE)</f>
        <v>0.71235999999999999</v>
      </c>
      <c r="K2880" s="218">
        <f>VLOOKUP(C2880,Hoja2!$D$2:$N$5000,9,FALSE)</f>
        <v>0.69</v>
      </c>
      <c r="L2880" s="218">
        <f>VLOOKUP(C2880,Hoja2!$D$2:$N$5000,10,FALSE)</f>
        <v>206.71</v>
      </c>
      <c r="M2880" s="218">
        <f>VLOOKUP(C2880,Hoja2!$D$2:$N$5000,11,FALSE)</f>
        <v>24.427513999999999</v>
      </c>
    </row>
    <row r="2881" spans="1:13">
      <c r="A2881" s="529"/>
      <c r="B2881" s="529"/>
      <c r="C2881" s="401" t="s">
        <v>5928</v>
      </c>
      <c r="D2881" s="221" t="str">
        <f>VLOOKUP(C2881,Hoja2!$D$2:$N$5000,2,FALSE)</f>
        <v>Otros</v>
      </c>
      <c r="E2881" s="280">
        <f>VLOOKUP(C2881,Hoja2!$D$2:$N$5000,3,FALSE)</f>
        <v>9</v>
      </c>
      <c r="F2881" s="217">
        <f>VLOOKUP(C2881,Hoja2!$D$2:$N$5000,4,FALSE)</f>
        <v>43800</v>
      </c>
      <c r="G2881" s="217">
        <f>VLOOKUP(C2881,Hoja2!$D$2:$N$5000,5,FALSE)</f>
        <v>45657</v>
      </c>
      <c r="H2881" s="218">
        <f>VLOOKUP(C2881,Hoja2!$D$2:$N$5000,6,FALSE)</f>
        <v>0.20614499999999999</v>
      </c>
      <c r="I2881" s="218">
        <f>VLOOKUP(C2881,Hoja2!$D$2:$N$5000,7,FALSE)</f>
        <v>0.572079</v>
      </c>
      <c r="J2881" s="218">
        <f>VLOOKUP(C2881,Hoja2!$D$2:$N$5000,8,FALSE)</f>
        <v>0.26835999999999999</v>
      </c>
      <c r="K2881" s="218">
        <f>VLOOKUP(C2881,Hoja2!$D$2:$N$5000,9,FALSE)</f>
        <v>0.24</v>
      </c>
      <c r="L2881" s="218">
        <f>VLOOKUP(C2881,Hoja2!$D$2:$N$5000,10,FALSE)</f>
        <v>114.22</v>
      </c>
      <c r="M2881" s="218">
        <f>VLOOKUP(C2881,Hoja2!$D$2:$N$5000,11,FALSE)</f>
        <v>19.807904000000001</v>
      </c>
    </row>
    <row r="2882" spans="1:13">
      <c r="A2882" s="529"/>
      <c r="B2882" s="529"/>
      <c r="C2882" s="401" t="s">
        <v>6581</v>
      </c>
      <c r="D2882" s="221" t="str">
        <f>VLOOKUP(C2882,Hoja2!$D$2:$N$5000,2,FALSE)</f>
        <v>Otros</v>
      </c>
      <c r="E2882" s="215">
        <f>VLOOKUP(C2882,Hoja2!$D$2:$N$5000,3,FALSE)</f>
        <v>9</v>
      </c>
      <c r="F2882" s="217">
        <f>VLOOKUP(C2882,Hoja2!$D$2:$N$5000,4,FALSE)</f>
        <v>44105</v>
      </c>
      <c r="G2882" s="217">
        <f>VLOOKUP(C2882,Hoja2!$D$2:$N$5000,5,FALSE)</f>
        <v>45199</v>
      </c>
      <c r="H2882" s="218">
        <f>VLOOKUP(C2882,Hoja2!$D$2:$N$5000,6,FALSE)</f>
        <v>0.32422000000000001</v>
      </c>
      <c r="I2882" s="218">
        <f>VLOOKUP(C2882,Hoja2!$D$2:$N$5000,7,FALSE)</f>
        <v>0.135574</v>
      </c>
      <c r="J2882" s="218">
        <f>VLOOKUP(C2882,Hoja2!$D$2:$N$5000,8,FALSE)</f>
        <v>0.35836000000000001</v>
      </c>
      <c r="K2882" s="218">
        <f>VLOOKUP(C2882,Hoja2!$D$2:$N$5000,9,FALSE)</f>
        <v>0.36</v>
      </c>
      <c r="L2882" s="218">
        <f>VLOOKUP(C2882,Hoja2!$D$2:$N$5000,10,FALSE)</f>
        <v>36.15</v>
      </c>
      <c r="M2882" s="218">
        <f>VLOOKUP(C2882,Hoja2!$D$2:$N$5000,11,FALSE)</f>
        <v>38.036828999999997</v>
      </c>
    </row>
    <row r="2883" spans="1:13">
      <c r="A2883" s="529"/>
      <c r="B2883" s="529"/>
      <c r="C2883" s="401" t="s">
        <v>5186</v>
      </c>
      <c r="D2883" s="221" t="str">
        <f>VLOOKUP(C2883,Hoja2!$D$2:$N$5000,2,FALSE)</f>
        <v>Fundición</v>
      </c>
      <c r="E2883" s="215">
        <f>VLOOKUP(C2883,Hoja2!$D$2:$N$5000,3,FALSE)</f>
        <v>9</v>
      </c>
      <c r="F2883" s="217">
        <f>VLOOKUP(C2883,Hoja2!$D$2:$N$5000,4,FALSE)</f>
        <v>43831</v>
      </c>
      <c r="G2883" s="217">
        <f>VLOOKUP(C2883,Hoja2!$D$2:$N$5000,5,FALSE)</f>
        <v>44561</v>
      </c>
      <c r="H2883" s="218">
        <f>VLOOKUP(C2883,Hoja2!$D$2:$N$5000,6,FALSE)</f>
        <v>0.19475200000000001</v>
      </c>
      <c r="I2883" s="218">
        <f>VLOOKUP(C2883,Hoja2!$D$2:$N$5000,7,FALSE)</f>
        <v>0.64034599999999997</v>
      </c>
      <c r="J2883" s="218">
        <f>VLOOKUP(C2883,Hoja2!$D$2:$N$5000,8,FALSE)</f>
        <v>1.5104</v>
      </c>
      <c r="K2883" s="218">
        <f>VLOOKUP(C2883,Hoja2!$D$2:$N$5000,9,FALSE)</f>
        <v>1.44</v>
      </c>
      <c r="L2883" s="218">
        <f>VLOOKUP(C2883,Hoja2!$D$2:$N$5000,10,FALSE)</f>
        <v>719.58</v>
      </c>
      <c r="M2883" s="218">
        <f>VLOOKUP(C2883,Hoja2!$D$2:$N$5000,11,FALSE)</f>
        <v>19.364276</v>
      </c>
    </row>
    <row r="2884" spans="1:13">
      <c r="A2884" s="529"/>
      <c r="B2884" s="529"/>
      <c r="C2884" s="401" t="s">
        <v>562</v>
      </c>
      <c r="D2884" s="221" t="str">
        <f>VLOOKUP(C2884,Hoja2!$D$2:$N$5000,2,FALSE)</f>
        <v>Alimentos</v>
      </c>
      <c r="E2884" s="215">
        <f>VLOOKUP(C2884,Hoja2!$D$2:$N$5000,3,FALSE)</f>
        <v>9</v>
      </c>
      <c r="F2884" s="217">
        <f>VLOOKUP(C2884,Hoja2!$D$2:$N$5000,4,FALSE)</f>
        <v>43466</v>
      </c>
      <c r="G2884" s="217">
        <f>VLOOKUP(C2884,Hoja2!$D$2:$N$5000,5,FALSE)</f>
        <v>44561</v>
      </c>
      <c r="H2884" s="218">
        <f>VLOOKUP(C2884,Hoja2!$D$2:$N$5000,6,FALSE)</f>
        <v>0.23643900000000001</v>
      </c>
      <c r="I2884" s="218">
        <f>VLOOKUP(C2884,Hoja2!$D$2:$N$5000,7,FALSE)</f>
        <v>0.62408399999999997</v>
      </c>
      <c r="J2884" s="218">
        <f>VLOOKUP(C2884,Hoja2!$D$2:$N$5000,8,FALSE)</f>
        <v>0.45491999999999999</v>
      </c>
      <c r="K2884" s="218">
        <f>VLOOKUP(C2884,Hoja2!$D$2:$N$5000,9,FALSE)</f>
        <v>0.42</v>
      </c>
      <c r="L2884" s="218">
        <f>VLOOKUP(C2884,Hoja2!$D$2:$N$5000,10,FALSE)</f>
        <v>211.23</v>
      </c>
      <c r="M2884" s="218">
        <f>VLOOKUP(C2884,Hoja2!$D$2:$N$5000,11,FALSE)</f>
        <v>18.266646999999999</v>
      </c>
    </row>
    <row r="2885" spans="1:13">
      <c r="A2885" s="529"/>
      <c r="B2885" s="529"/>
      <c r="C2885" s="401" t="s">
        <v>5187</v>
      </c>
      <c r="D2885" s="221" t="str">
        <f>VLOOKUP(C2885,Hoja2!$D$2:$N$5000,2,FALSE)</f>
        <v>Comercio</v>
      </c>
      <c r="E2885" s="215">
        <f>VLOOKUP(C2885,Hoja2!$D$2:$N$5000,3,FALSE)</f>
        <v>9</v>
      </c>
      <c r="F2885" s="217">
        <f>VLOOKUP(C2885,Hoja2!$D$2:$N$5000,4,FALSE)</f>
        <v>43539</v>
      </c>
      <c r="G2885" s="217">
        <f>VLOOKUP(C2885,Hoja2!$D$2:$N$5000,5,FALSE)</f>
        <v>44561</v>
      </c>
      <c r="H2885" s="218">
        <f>VLOOKUP(C2885,Hoja2!$D$2:$N$5000,6,FALSE)</f>
        <v>0.211784</v>
      </c>
      <c r="I2885" s="218">
        <f>VLOOKUP(C2885,Hoja2!$D$2:$N$5000,7,FALSE)</f>
        <v>0.79817700000000003</v>
      </c>
      <c r="J2885" s="218">
        <f>VLOOKUP(C2885,Hoja2!$D$2:$N$5000,8,FALSE)</f>
        <v>0.26268000000000002</v>
      </c>
      <c r="K2885" s="218">
        <f>VLOOKUP(C2885,Hoja2!$D$2:$N$5000,9,FALSE)</f>
        <v>0.24</v>
      </c>
      <c r="L2885" s="218">
        <f>VLOOKUP(C2885,Hoja2!$D$2:$N$5000,10,FALSE)</f>
        <v>155.99</v>
      </c>
      <c r="M2885" s="218">
        <f>VLOOKUP(C2885,Hoja2!$D$2:$N$5000,11,FALSE)</f>
        <v>22.272455000000001</v>
      </c>
    </row>
    <row r="2886" spans="1:13">
      <c r="A2886" s="529"/>
      <c r="B2886" s="529"/>
      <c r="C2886" s="401" t="s">
        <v>2217</v>
      </c>
      <c r="D2886" s="221" t="str">
        <f>VLOOKUP(C2886,Hoja2!$D$2:$N$5000,2,FALSE)</f>
        <v>Comercio</v>
      </c>
      <c r="E2886" s="215">
        <f>VLOOKUP(C2886,Hoja2!$D$2:$N$5000,3,FALSE)</f>
        <v>9</v>
      </c>
      <c r="F2886" s="217">
        <f>VLOOKUP(C2886,Hoja2!$D$2:$N$5000,4,FALSE)</f>
        <v>42948</v>
      </c>
      <c r="G2886" s="217">
        <f>VLOOKUP(C2886,Hoja2!$D$2:$N$5000,5,FALSE)</f>
        <v>44561</v>
      </c>
      <c r="H2886" s="218">
        <f>VLOOKUP(C2886,Hoja2!$D$2:$N$5000,6,FALSE)</f>
        <v>0.224694</v>
      </c>
      <c r="I2886" s="218">
        <f>VLOOKUP(C2886,Hoja2!$D$2:$N$5000,7,FALSE)</f>
        <v>0.39442899999999997</v>
      </c>
      <c r="J2886" s="218">
        <f>VLOOKUP(C2886,Hoja2!$D$2:$N$5000,8,FALSE)</f>
        <v>0.78247999999999995</v>
      </c>
      <c r="K2886" s="218">
        <f>VLOOKUP(C2886,Hoja2!$D$2:$N$5000,9,FALSE)</f>
        <v>0.76</v>
      </c>
      <c r="L2886" s="218">
        <f>VLOOKUP(C2886,Hoja2!$D$2:$N$5000,10,FALSE)</f>
        <v>229.62</v>
      </c>
      <c r="M2886" s="218">
        <f>VLOOKUP(C2886,Hoja2!$D$2:$N$5000,11,FALSE)</f>
        <v>19.286401000000001</v>
      </c>
    </row>
    <row r="2887" spans="1:13" ht="12.75">
      <c r="A2887" s="530" t="s">
        <v>4103</v>
      </c>
      <c r="B2887" s="531"/>
      <c r="C2887" s="531"/>
      <c r="D2887" s="531"/>
      <c r="E2887" s="531"/>
      <c r="F2887" s="531"/>
      <c r="G2887" s="532"/>
      <c r="H2887" s="195">
        <f>+Hoja3!S39</f>
        <v>0.20482900000000001</v>
      </c>
      <c r="I2887" s="195">
        <f>+Hoja3!T39</f>
        <v>0.76017800000000002</v>
      </c>
      <c r="J2887"/>
      <c r="K2887"/>
      <c r="L2887" s="195">
        <f>+Hoja3!W39</f>
        <v>15213.72</v>
      </c>
      <c r="M2887" s="195">
        <f>+Hoja3!X39</f>
        <v>20.316313999999998</v>
      </c>
    </row>
    <row r="2888" spans="1:13">
      <c r="A2888" s="525"/>
      <c r="B2888" s="526"/>
      <c r="C2888" s="526"/>
      <c r="D2888" s="526"/>
      <c r="E2888" s="526"/>
      <c r="F2888" s="526"/>
      <c r="G2888" s="526"/>
      <c r="H2888" s="526"/>
      <c r="I2888" s="526"/>
      <c r="J2888" s="526"/>
      <c r="K2888" s="526"/>
      <c r="L2888" s="526"/>
      <c r="M2888" s="527"/>
    </row>
    <row r="2889" spans="1:13" ht="12.75">
      <c r="A2889" s="539" t="s">
        <v>4104</v>
      </c>
      <c r="B2889" s="539"/>
      <c r="C2889" s="539"/>
      <c r="D2889" s="539"/>
      <c r="E2889" s="539"/>
      <c r="F2889" s="539"/>
      <c r="G2889" s="539"/>
      <c r="H2889" s="195">
        <f>+Hoja3!S46</f>
        <v>0.18695300000000001</v>
      </c>
      <c r="I2889" s="195">
        <f>+Hoja3!T46</f>
        <v>0.78440600000000005</v>
      </c>
      <c r="J2889"/>
      <c r="K2889"/>
      <c r="L2889" s="195">
        <f>+Hoja3!W46</f>
        <v>320818.27534400002</v>
      </c>
      <c r="M2889" s="195">
        <f>+Hoja3!X46</f>
        <v>16.346995</v>
      </c>
    </row>
    <row r="2890" spans="1:13" ht="12.75">
      <c r="A2890" s="539" t="s">
        <v>4105</v>
      </c>
      <c r="B2890" s="539"/>
      <c r="C2890" s="539"/>
      <c r="D2890" s="539"/>
      <c r="E2890" s="539"/>
      <c r="F2890" s="539"/>
      <c r="G2890" s="539"/>
      <c r="H2890" s="195">
        <f>+Hoja3!S49</f>
        <v>0</v>
      </c>
      <c r="I2890" s="195">
        <f>+Hoja3!T49</f>
        <v>0</v>
      </c>
      <c r="J2890"/>
      <c r="K2890"/>
      <c r="L2890" s="195">
        <f>+Hoja3!W49</f>
        <v>0</v>
      </c>
      <c r="M2890" s="195">
        <f>+Hoja3!X49</f>
        <v>0</v>
      </c>
    </row>
    <row r="2892" spans="1:13">
      <c r="A2892" s="194" t="s">
        <v>5752</v>
      </c>
    </row>
    <row r="2936" spans="3:13" s="196" customFormat="1">
      <c r="C2936" s="268"/>
      <c r="D2936" s="269"/>
      <c r="E2936" s="270"/>
      <c r="F2936" s="270"/>
      <c r="G2936" s="270"/>
      <c r="H2936" s="271"/>
      <c r="I2936" s="271"/>
      <c r="J2936" s="271"/>
      <c r="K2936" s="271"/>
      <c r="L2936" s="271"/>
      <c r="M2936" s="271"/>
    </row>
    <row r="2968" spans="3:13" s="196" customFormat="1">
      <c r="C2968" s="268"/>
      <c r="D2968" s="269"/>
      <c r="E2968" s="270"/>
      <c r="F2968" s="270"/>
      <c r="G2968" s="270"/>
      <c r="H2968" s="271"/>
      <c r="I2968" s="271"/>
      <c r="J2968" s="271"/>
      <c r="K2968" s="271"/>
      <c r="L2968" s="271"/>
      <c r="M2968" s="271"/>
    </row>
    <row r="3011" spans="3:13" s="196" customFormat="1">
      <c r="C3011" s="268"/>
      <c r="D3011" s="269"/>
      <c r="E3011" s="270"/>
      <c r="F3011" s="270"/>
      <c r="G3011" s="270"/>
      <c r="H3011" s="271"/>
      <c r="I3011" s="271"/>
      <c r="J3011" s="271"/>
      <c r="K3011" s="271"/>
      <c r="L3011" s="271"/>
      <c r="M3011" s="271"/>
    </row>
    <row r="3013" spans="3:13" s="196" customFormat="1">
      <c r="C3013" s="268"/>
      <c r="D3013" s="269"/>
      <c r="E3013" s="270"/>
      <c r="F3013" s="270"/>
      <c r="G3013" s="270"/>
      <c r="H3013" s="271"/>
      <c r="I3013" s="271"/>
      <c r="J3013" s="271"/>
      <c r="K3013" s="271"/>
      <c r="L3013" s="271"/>
      <c r="M3013" s="271"/>
    </row>
    <row r="3014" spans="3:13" s="196" customFormat="1">
      <c r="C3014" s="268"/>
      <c r="D3014" s="269"/>
      <c r="E3014" s="270"/>
      <c r="F3014" s="270"/>
      <c r="G3014" s="270"/>
      <c r="H3014" s="271"/>
      <c r="I3014" s="271"/>
      <c r="J3014" s="271"/>
      <c r="K3014" s="271"/>
      <c r="L3014" s="271"/>
      <c r="M3014" s="271"/>
    </row>
  </sheetData>
  <mergeCells count="182">
    <mergeCell ref="B504:B506"/>
    <mergeCell ref="B507:B509"/>
    <mergeCell ref="B510:B520"/>
    <mergeCell ref="B823:B824"/>
    <mergeCell ref="B853:B1032"/>
    <mergeCell ref="B840:B852"/>
    <mergeCell ref="B1075:B1076"/>
    <mergeCell ref="A1077:G1077"/>
    <mergeCell ref="A1094:G1094"/>
    <mergeCell ref="A1035:A1069"/>
    <mergeCell ref="B1035:B1069"/>
    <mergeCell ref="A1078:M1078"/>
    <mergeCell ref="A1079:A1087"/>
    <mergeCell ref="A1034:M1034"/>
    <mergeCell ref="A827:A1032"/>
    <mergeCell ref="B1079:B1081"/>
    <mergeCell ref="A1097:G1097"/>
    <mergeCell ref="A1099:M1099"/>
    <mergeCell ref="A1416:M1416"/>
    <mergeCell ref="A1457:A1464"/>
    <mergeCell ref="B1457:B1458"/>
    <mergeCell ref="A1441:G1441"/>
    <mergeCell ref="A1442:M1442"/>
    <mergeCell ref="A1423:A1440"/>
    <mergeCell ref="A1417:A1420"/>
    <mergeCell ref="A1421:G1421"/>
    <mergeCell ref="B1459:B1460"/>
    <mergeCell ref="A1663:G1663"/>
    <mergeCell ref="A1664:M1664"/>
    <mergeCell ref="A1665:A1709"/>
    <mergeCell ref="B1665:B1667"/>
    <mergeCell ref="B1716:B1804"/>
    <mergeCell ref="A1805:G1805"/>
    <mergeCell ref="A1806:M1806"/>
    <mergeCell ref="A1807:A1909"/>
    <mergeCell ref="B1807:B1909"/>
    <mergeCell ref="A1715:G1715"/>
    <mergeCell ref="A1716:A1804"/>
    <mergeCell ref="B2824:B2838"/>
    <mergeCell ref="B630:B819"/>
    <mergeCell ref="A1711:M1711"/>
    <mergeCell ref="A1415:G1415"/>
    <mergeCell ref="A1088:G1088"/>
    <mergeCell ref="A1070:G1070"/>
    <mergeCell ref="A1071:M1071"/>
    <mergeCell ref="A1072:A1076"/>
    <mergeCell ref="B1072:B1073"/>
    <mergeCell ref="A1100:A1228"/>
    <mergeCell ref="B1101:B1228"/>
    <mergeCell ref="A1229:G1229"/>
    <mergeCell ref="A1231:A1414"/>
    <mergeCell ref="A1465:G1465"/>
    <mergeCell ref="A1466:M1466"/>
    <mergeCell ref="A1467:A1469"/>
    <mergeCell ref="B827:B839"/>
    <mergeCell ref="B1424:B1440"/>
    <mergeCell ref="B2163:B2168"/>
    <mergeCell ref="B2169:B2610"/>
    <mergeCell ref="A2139:G2139"/>
    <mergeCell ref="B1668:B1709"/>
    <mergeCell ref="A1033:G1033"/>
    <mergeCell ref="B1417:B1418"/>
    <mergeCell ref="A1472:A1662"/>
    <mergeCell ref="B1231:B1239"/>
    <mergeCell ref="B1240:B1246"/>
    <mergeCell ref="B1247:B1414"/>
    <mergeCell ref="B1445:B1454"/>
    <mergeCell ref="B1443:B1444"/>
    <mergeCell ref="B1485:B1487"/>
    <mergeCell ref="B1472:B1484"/>
    <mergeCell ref="B1488:B1662"/>
    <mergeCell ref="B1461:B1464"/>
    <mergeCell ref="B1419:B1420"/>
    <mergeCell ref="A1422:M1422"/>
    <mergeCell ref="A1443:A1454"/>
    <mergeCell ref="A1455:G1455"/>
    <mergeCell ref="A1456:M1456"/>
    <mergeCell ref="A1979:M1979"/>
    <mergeCell ref="A503:M503"/>
    <mergeCell ref="A504:A520"/>
    <mergeCell ref="A521:G521"/>
    <mergeCell ref="A499:G499"/>
    <mergeCell ref="A493:M493"/>
    <mergeCell ref="A1470:G1470"/>
    <mergeCell ref="A1471:M1471"/>
    <mergeCell ref="A579:G579"/>
    <mergeCell ref="B581:B613"/>
    <mergeCell ref="B614:B629"/>
    <mergeCell ref="A821:M821"/>
    <mergeCell ref="A822:A824"/>
    <mergeCell ref="A825:G825"/>
    <mergeCell ref="B1082:B1085"/>
    <mergeCell ref="B1086:B1087"/>
    <mergeCell ref="A826:M826"/>
    <mergeCell ref="B1468:B1469"/>
    <mergeCell ref="A1089:M1089"/>
    <mergeCell ref="A1090:A1093"/>
    <mergeCell ref="B1090:B1093"/>
    <mergeCell ref="B495:B498"/>
    <mergeCell ref="A494:A498"/>
    <mergeCell ref="B524:B538"/>
    <mergeCell ref="A1911:M1911"/>
    <mergeCell ref="A2140:M2140"/>
    <mergeCell ref="A2141:A2160"/>
    <mergeCell ref="B2141:B2160"/>
    <mergeCell ref="A3:G3"/>
    <mergeCell ref="A6:G6"/>
    <mergeCell ref="A563:A578"/>
    <mergeCell ref="B8:B75"/>
    <mergeCell ref="B77:B491"/>
    <mergeCell ref="B554:B560"/>
    <mergeCell ref="B564:B575"/>
    <mergeCell ref="B576:B578"/>
    <mergeCell ref="A523:A538"/>
    <mergeCell ref="A539:G539"/>
    <mergeCell ref="A540:M540"/>
    <mergeCell ref="A8:A491"/>
    <mergeCell ref="A492:G492"/>
    <mergeCell ref="A500:M500"/>
    <mergeCell ref="A502:G502"/>
    <mergeCell ref="B1985:B1988"/>
    <mergeCell ref="B1989:B2078"/>
    <mergeCell ref="A1984:M1984"/>
    <mergeCell ref="A1974:A1977"/>
    <mergeCell ref="A1978:G1978"/>
    <mergeCell ref="A1961:M1961"/>
    <mergeCell ref="A1963:G1963"/>
    <mergeCell ref="A1964:M1964"/>
    <mergeCell ref="A1965:A1971"/>
    <mergeCell ref="B1966:B1971"/>
    <mergeCell ref="A1972:G1972"/>
    <mergeCell ref="A1912:A1959"/>
    <mergeCell ref="B1912:B1914"/>
    <mergeCell ref="B1915:B1959"/>
    <mergeCell ref="A2889:G2889"/>
    <mergeCell ref="A2890:G2890"/>
    <mergeCell ref="B2081:B2082"/>
    <mergeCell ref="B2083:B2138"/>
    <mergeCell ref="A2727:A2821"/>
    <mergeCell ref="B2727:B2821"/>
    <mergeCell ref="A2822:G2822"/>
    <mergeCell ref="A2823:M2823"/>
    <mergeCell ref="A2824:A2886"/>
    <mergeCell ref="A2887:G2887"/>
    <mergeCell ref="A2725:G2725"/>
    <mergeCell ref="A2611:G2611"/>
    <mergeCell ref="A2612:M2612"/>
    <mergeCell ref="A2613:A2724"/>
    <mergeCell ref="B2613:B2615"/>
    <mergeCell ref="B2616:B2620"/>
    <mergeCell ref="B2621:B2724"/>
    <mergeCell ref="B2839:B2843"/>
    <mergeCell ref="B2844:B2886"/>
    <mergeCell ref="A2726:M2726"/>
    <mergeCell ref="A2081:A2138"/>
    <mergeCell ref="A2161:G2161"/>
    <mergeCell ref="A2162:M2162"/>
    <mergeCell ref="A2163:A2610"/>
    <mergeCell ref="A2888:M2888"/>
    <mergeCell ref="A1973:M1973"/>
    <mergeCell ref="A581:A819"/>
    <mergeCell ref="A820:G820"/>
    <mergeCell ref="A541:A551"/>
    <mergeCell ref="B543:B551"/>
    <mergeCell ref="A552:G552"/>
    <mergeCell ref="A553:M553"/>
    <mergeCell ref="A554:A560"/>
    <mergeCell ref="A561:G561"/>
    <mergeCell ref="A562:M562"/>
    <mergeCell ref="A580:M580"/>
    <mergeCell ref="A1985:A2078"/>
    <mergeCell ref="A2079:G2079"/>
    <mergeCell ref="A2080:M2080"/>
    <mergeCell ref="A1710:G1710"/>
    <mergeCell ref="A1713:G1713"/>
    <mergeCell ref="A1714:M1714"/>
    <mergeCell ref="A1980:A1982"/>
    <mergeCell ref="B1980:B1982"/>
    <mergeCell ref="A1983:G1983"/>
    <mergeCell ref="B1974:B1977"/>
    <mergeCell ref="A1910:G1910"/>
    <mergeCell ref="A1960:G196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2804"/>
  <sheetViews>
    <sheetView zoomScale="70" zoomScaleNormal="70" workbookViewId="0">
      <selection activeCell="D58" sqref="D58"/>
    </sheetView>
  </sheetViews>
  <sheetFormatPr baseColWidth="10" defaultRowHeight="12.75"/>
  <cols>
    <col min="2" max="2" width="25.140625" bestFit="1" customWidth="1"/>
    <col min="4" max="4" width="70.5703125" bestFit="1" customWidth="1"/>
    <col min="5" max="5" width="24.7109375" bestFit="1" customWidth="1"/>
    <col min="7" max="7" width="11.5703125" customWidth="1"/>
    <col min="18" max="18" width="25.140625" bestFit="1" customWidth="1"/>
  </cols>
  <sheetData>
    <row r="1" spans="1:30" ht="36">
      <c r="A1" t="s">
        <v>5662</v>
      </c>
      <c r="B1" s="193" t="s">
        <v>4017</v>
      </c>
      <c r="C1" s="193" t="s">
        <v>4026</v>
      </c>
      <c r="D1" s="193" t="s">
        <v>4016</v>
      </c>
      <c r="E1" s="193" t="s">
        <v>3772</v>
      </c>
      <c r="F1" s="193" t="s">
        <v>4027</v>
      </c>
      <c r="G1" s="193" t="s">
        <v>4028</v>
      </c>
      <c r="H1" s="193" t="s">
        <v>4029</v>
      </c>
      <c r="I1" s="193" t="s">
        <v>4030</v>
      </c>
      <c r="J1" s="193" t="s">
        <v>4031</v>
      </c>
      <c r="K1" s="193" t="s">
        <v>4032</v>
      </c>
      <c r="L1" s="193" t="s">
        <v>4033</v>
      </c>
      <c r="M1" s="193" t="s">
        <v>4034</v>
      </c>
      <c r="N1" s="193" t="s">
        <v>4035</v>
      </c>
    </row>
    <row r="2" spans="1:30" ht="12.75" customHeight="1">
      <c r="A2" t="s">
        <v>4120</v>
      </c>
      <c r="B2" s="309" t="s">
        <v>4046</v>
      </c>
      <c r="C2" s="309" t="s">
        <v>3819</v>
      </c>
      <c r="D2" s="309" t="s">
        <v>5208</v>
      </c>
      <c r="E2" s="309" t="s">
        <v>3777</v>
      </c>
      <c r="F2" s="309">
        <v>9</v>
      </c>
      <c r="G2" s="310">
        <v>41883</v>
      </c>
      <c r="H2" s="310">
        <v>47391</v>
      </c>
      <c r="I2" s="311">
        <v>0.21354999999999999</v>
      </c>
      <c r="J2" s="311">
        <v>0.62301399999999996</v>
      </c>
      <c r="K2" s="311">
        <v>324.83732400000002</v>
      </c>
      <c r="L2" s="311">
        <v>250.44</v>
      </c>
      <c r="M2" s="311">
        <v>150569.56</v>
      </c>
      <c r="N2" s="311">
        <v>17.174541999999999</v>
      </c>
      <c r="R2" s="216" t="s">
        <v>4079</v>
      </c>
      <c r="S2" s="221" t="s">
        <v>3817</v>
      </c>
      <c r="T2" s="215" t="s">
        <v>3650</v>
      </c>
      <c r="U2" s="217" t="s">
        <v>3791</v>
      </c>
      <c r="V2" s="215">
        <v>8</v>
      </c>
      <c r="W2" s="217">
        <v>43221</v>
      </c>
      <c r="X2" s="217">
        <v>44561</v>
      </c>
      <c r="Y2" s="218">
        <v>0.2079</v>
      </c>
      <c r="Z2" s="218">
        <v>0.65651499999999996</v>
      </c>
      <c r="AA2" s="218">
        <v>0.46927999999999997</v>
      </c>
      <c r="AB2" s="218">
        <v>0.48003600000000002</v>
      </c>
      <c r="AC2" s="218">
        <v>231.714009</v>
      </c>
      <c r="AD2" s="218">
        <v>13.541345</v>
      </c>
    </row>
    <row r="3" spans="1:30" ht="12.75" customHeight="1">
      <c r="A3" t="s">
        <v>4120</v>
      </c>
      <c r="B3" s="309" t="s">
        <v>4048</v>
      </c>
      <c r="C3" s="309" t="s">
        <v>3819</v>
      </c>
      <c r="D3" s="309" t="s">
        <v>5237</v>
      </c>
      <c r="E3" s="309" t="s">
        <v>3777</v>
      </c>
      <c r="F3" s="309">
        <v>10</v>
      </c>
      <c r="G3" s="310">
        <v>42817</v>
      </c>
      <c r="H3" s="310">
        <v>46468</v>
      </c>
      <c r="I3" s="311">
        <v>0.20566899999999999</v>
      </c>
      <c r="J3" s="311">
        <v>0.90362200000000004</v>
      </c>
      <c r="K3" s="311">
        <v>153.949904</v>
      </c>
      <c r="L3" s="311">
        <v>153.06</v>
      </c>
      <c r="M3" s="311">
        <v>103499.77</v>
      </c>
      <c r="N3" s="311">
        <v>13.146468</v>
      </c>
    </row>
    <row r="4" spans="1:30" ht="12.75" customHeight="1">
      <c r="A4" t="s">
        <v>4120</v>
      </c>
      <c r="B4" s="309" t="s">
        <v>4046</v>
      </c>
      <c r="C4" s="309" t="s">
        <v>3819</v>
      </c>
      <c r="D4" s="309" t="s">
        <v>5206</v>
      </c>
      <c r="E4" s="309" t="s">
        <v>3791</v>
      </c>
      <c r="F4" s="309">
        <v>8</v>
      </c>
      <c r="G4" s="310">
        <v>42248</v>
      </c>
      <c r="H4" s="310">
        <v>45900</v>
      </c>
      <c r="I4" s="311">
        <v>0.136768</v>
      </c>
      <c r="J4" s="311">
        <v>0.524814</v>
      </c>
      <c r="K4" s="311">
        <v>140</v>
      </c>
      <c r="L4" s="311">
        <v>45</v>
      </c>
      <c r="M4" s="311">
        <v>54664.68</v>
      </c>
      <c r="N4" s="311">
        <v>14.234168</v>
      </c>
    </row>
    <row r="5" spans="1:30" ht="12.75" customHeight="1">
      <c r="A5" t="s">
        <v>4120</v>
      </c>
      <c r="B5" s="309" t="s">
        <v>4052</v>
      </c>
      <c r="C5" s="309" t="s">
        <v>3819</v>
      </c>
      <c r="D5" s="309" t="s">
        <v>5323</v>
      </c>
      <c r="E5" s="309" t="s">
        <v>3777</v>
      </c>
      <c r="F5" s="309">
        <v>3</v>
      </c>
      <c r="G5" s="310">
        <v>42005</v>
      </c>
      <c r="H5" s="310">
        <v>48579</v>
      </c>
      <c r="I5" s="311">
        <v>0.205459</v>
      </c>
      <c r="J5" s="311">
        <v>0.874892</v>
      </c>
      <c r="K5" s="311">
        <v>139.06371999999999</v>
      </c>
      <c r="L5" s="311">
        <v>137.72</v>
      </c>
      <c r="M5" s="311">
        <v>90519.37</v>
      </c>
      <c r="N5" s="311">
        <v>25.725031999999999</v>
      </c>
    </row>
    <row r="6" spans="1:30" ht="12.75" customHeight="1">
      <c r="A6" t="s">
        <v>4120</v>
      </c>
      <c r="B6" s="309" t="s">
        <v>4046</v>
      </c>
      <c r="C6" s="309" t="s">
        <v>3819</v>
      </c>
      <c r="D6" s="309" t="s">
        <v>5207</v>
      </c>
      <c r="E6" s="309" t="s">
        <v>3777</v>
      </c>
      <c r="F6" s="309">
        <v>9</v>
      </c>
      <c r="G6" s="310">
        <v>41883</v>
      </c>
      <c r="H6" s="310">
        <v>47391</v>
      </c>
      <c r="I6" s="311">
        <v>0.187996</v>
      </c>
      <c r="J6" s="311">
        <v>0.21778400000000001</v>
      </c>
      <c r="K6" s="311">
        <v>136.44344000000001</v>
      </c>
      <c r="L6" s="311">
        <v>66.38</v>
      </c>
      <c r="M6" s="311">
        <v>22108.16</v>
      </c>
      <c r="N6" s="311">
        <v>20.782160999999999</v>
      </c>
    </row>
    <row r="7" spans="1:30" ht="12.75" customHeight="1">
      <c r="A7" t="s">
        <v>4120</v>
      </c>
      <c r="B7" s="309" t="s">
        <v>4052</v>
      </c>
      <c r="C7" s="309" t="s">
        <v>3819</v>
      </c>
      <c r="D7" s="309" t="s">
        <v>5370</v>
      </c>
      <c r="E7" s="309" t="s">
        <v>3777</v>
      </c>
      <c r="F7" s="309">
        <v>9</v>
      </c>
      <c r="G7" s="310">
        <v>44197</v>
      </c>
      <c r="H7" s="310">
        <v>46022</v>
      </c>
      <c r="I7" s="311">
        <v>0.20105400000000001</v>
      </c>
      <c r="J7" s="311">
        <v>0.87013600000000002</v>
      </c>
      <c r="K7" s="311">
        <v>133.19543999999999</v>
      </c>
      <c r="L7" s="311">
        <v>132.31</v>
      </c>
      <c r="M7" s="311">
        <v>86228.3</v>
      </c>
      <c r="N7" s="311">
        <v>14.264602999999999</v>
      </c>
    </row>
    <row r="8" spans="1:30" ht="12.75" customHeight="1">
      <c r="A8" t="s">
        <v>4120</v>
      </c>
      <c r="B8" s="309" t="s">
        <v>4048</v>
      </c>
      <c r="C8" s="309" t="s">
        <v>3819</v>
      </c>
      <c r="D8" s="309" t="s">
        <v>5235</v>
      </c>
      <c r="E8" s="309" t="s">
        <v>3777</v>
      </c>
      <c r="F8" s="309">
        <v>5</v>
      </c>
      <c r="G8" s="310">
        <v>40817</v>
      </c>
      <c r="H8" s="310">
        <v>46295</v>
      </c>
      <c r="I8" s="311">
        <v>0.21043200000000001</v>
      </c>
      <c r="J8" s="311">
        <v>0.92927400000000004</v>
      </c>
      <c r="K8" s="311">
        <v>118.1334332</v>
      </c>
      <c r="L8" s="311">
        <v>118.11</v>
      </c>
      <c r="M8" s="311">
        <v>81675.13</v>
      </c>
      <c r="N8" s="311">
        <v>17.420601999999999</v>
      </c>
    </row>
    <row r="9" spans="1:30" ht="12.75" customHeight="1">
      <c r="A9" t="s">
        <v>4120</v>
      </c>
      <c r="B9" s="309" t="s">
        <v>4062</v>
      </c>
      <c r="C9" s="309" t="s">
        <v>3818</v>
      </c>
      <c r="D9" s="309" t="s">
        <v>7256</v>
      </c>
      <c r="E9" s="309" t="s">
        <v>3791</v>
      </c>
      <c r="F9" s="309">
        <v>7</v>
      </c>
      <c r="G9" s="310">
        <v>44378</v>
      </c>
      <c r="H9" s="310">
        <v>44561</v>
      </c>
      <c r="I9" s="311">
        <v>1</v>
      </c>
      <c r="J9" s="311">
        <v>6.7766999999999994E-2</v>
      </c>
      <c r="K9" s="311">
        <v>117.40569360000001</v>
      </c>
      <c r="L9" s="311">
        <v>117.40600000000001</v>
      </c>
      <c r="M9" s="311">
        <v>5919.4539999999997</v>
      </c>
      <c r="N9" s="311">
        <v>56.560848</v>
      </c>
    </row>
    <row r="10" spans="1:30" ht="12.75" customHeight="1">
      <c r="A10" t="s">
        <v>4120</v>
      </c>
      <c r="B10" s="309" t="s">
        <v>4046</v>
      </c>
      <c r="C10" s="309" t="s">
        <v>3819</v>
      </c>
      <c r="D10" s="309" t="s">
        <v>5230</v>
      </c>
      <c r="E10" s="309" t="s">
        <v>3791</v>
      </c>
      <c r="F10" s="309">
        <v>7</v>
      </c>
      <c r="G10" s="310">
        <v>43831</v>
      </c>
      <c r="H10" s="310">
        <v>46387</v>
      </c>
      <c r="I10" s="311">
        <v>4.9570999999999997E-2</v>
      </c>
      <c r="J10" s="311">
        <v>0.78363099999999997</v>
      </c>
      <c r="K10" s="311">
        <v>114.506608</v>
      </c>
      <c r="L10" s="311">
        <v>0</v>
      </c>
      <c r="M10" s="311">
        <v>66759.83</v>
      </c>
      <c r="N10" s="311">
        <v>8.49</v>
      </c>
    </row>
    <row r="11" spans="1:30" ht="12.75" customHeight="1">
      <c r="A11" t="s">
        <v>4120</v>
      </c>
      <c r="B11" s="309" t="s">
        <v>4062</v>
      </c>
      <c r="C11" s="309" t="s">
        <v>3819</v>
      </c>
      <c r="D11" s="309" t="s">
        <v>5368</v>
      </c>
      <c r="E11" s="309" t="s">
        <v>3777</v>
      </c>
      <c r="F11" s="309">
        <v>10</v>
      </c>
      <c r="G11" s="310">
        <v>40848</v>
      </c>
      <c r="H11" s="310">
        <v>46022</v>
      </c>
      <c r="I11" s="311">
        <v>0.20702300000000001</v>
      </c>
      <c r="J11" s="311">
        <v>0.900613</v>
      </c>
      <c r="K11" s="311">
        <v>111.2906332</v>
      </c>
      <c r="L11" s="311">
        <v>110.377</v>
      </c>
      <c r="M11" s="311">
        <v>74570.985000000001</v>
      </c>
      <c r="N11" s="311">
        <v>17.527123</v>
      </c>
    </row>
    <row r="12" spans="1:30" ht="12.75" customHeight="1">
      <c r="A12" t="s">
        <v>4120</v>
      </c>
      <c r="B12" s="309" t="s">
        <v>4062</v>
      </c>
      <c r="C12" s="309" t="s">
        <v>3819</v>
      </c>
      <c r="D12" s="309" t="s">
        <v>5366</v>
      </c>
      <c r="E12" s="309" t="s">
        <v>3777</v>
      </c>
      <c r="F12" s="309">
        <v>12</v>
      </c>
      <c r="G12" s="310">
        <v>42842</v>
      </c>
      <c r="H12" s="310">
        <v>46507</v>
      </c>
      <c r="I12" s="311">
        <v>0.210282</v>
      </c>
      <c r="J12" s="311">
        <v>0.88523300000000005</v>
      </c>
      <c r="K12" s="311">
        <v>108.871668</v>
      </c>
      <c r="L12" s="311">
        <v>107.717</v>
      </c>
      <c r="M12" s="311">
        <v>71704.370999999999</v>
      </c>
      <c r="N12" s="311">
        <v>22.352720000000001</v>
      </c>
    </row>
    <row r="13" spans="1:30" ht="12.75" customHeight="1">
      <c r="A13" t="s">
        <v>4120</v>
      </c>
      <c r="B13" s="309" t="s">
        <v>4048</v>
      </c>
      <c r="C13" s="309" t="s">
        <v>3819</v>
      </c>
      <c r="D13" s="309" t="s">
        <v>5236</v>
      </c>
      <c r="E13" s="309" t="s">
        <v>3777</v>
      </c>
      <c r="F13" s="309">
        <v>10</v>
      </c>
      <c r="G13" s="310">
        <v>41760</v>
      </c>
      <c r="H13" s="310">
        <v>46022</v>
      </c>
      <c r="I13" s="311">
        <v>0.20830599999999999</v>
      </c>
      <c r="J13" s="311">
        <v>0.90832999999999997</v>
      </c>
      <c r="K13" s="311">
        <v>90.746968800000005</v>
      </c>
      <c r="L13" s="311">
        <v>90.61</v>
      </c>
      <c r="M13" s="311">
        <v>61326.64</v>
      </c>
      <c r="N13" s="311">
        <v>23.553148</v>
      </c>
    </row>
    <row r="14" spans="1:30" ht="12.75" customHeight="1">
      <c r="A14" t="s">
        <v>4120</v>
      </c>
      <c r="B14" s="309" t="s">
        <v>4046</v>
      </c>
      <c r="C14" s="309" t="s">
        <v>3819</v>
      </c>
      <c r="D14" s="309" t="s">
        <v>5209</v>
      </c>
      <c r="E14" s="309" t="s">
        <v>3777</v>
      </c>
      <c r="F14" s="309">
        <v>12</v>
      </c>
      <c r="G14" s="310">
        <v>42842</v>
      </c>
      <c r="H14" s="310">
        <v>50160</v>
      </c>
      <c r="I14" s="311">
        <v>0.21486</v>
      </c>
      <c r="J14" s="311">
        <v>0.86988600000000005</v>
      </c>
      <c r="K14" s="311">
        <v>84.193432000000001</v>
      </c>
      <c r="L14" s="311">
        <v>93.79</v>
      </c>
      <c r="M14" s="311">
        <v>54489.59</v>
      </c>
      <c r="N14" s="311">
        <v>23.879169000000001</v>
      </c>
    </row>
    <row r="15" spans="1:30" ht="12.75" customHeight="1">
      <c r="A15" t="s">
        <v>4120</v>
      </c>
      <c r="B15" s="309" t="s">
        <v>4062</v>
      </c>
      <c r="C15" s="309" t="s">
        <v>3819</v>
      </c>
      <c r="D15" s="309" t="s">
        <v>7388</v>
      </c>
      <c r="E15" s="309" t="s">
        <v>3791</v>
      </c>
      <c r="F15" s="309">
        <v>5</v>
      </c>
      <c r="G15" s="310">
        <v>44378</v>
      </c>
      <c r="H15" s="310">
        <v>45900</v>
      </c>
      <c r="I15" s="311">
        <v>0.21981700000000001</v>
      </c>
      <c r="J15" s="311">
        <v>0.23394499999999999</v>
      </c>
      <c r="K15" s="311">
        <v>77.845163600000006</v>
      </c>
      <c r="L15" s="311">
        <v>65.837000000000003</v>
      </c>
      <c r="M15" s="311">
        <v>13549.349</v>
      </c>
      <c r="N15" s="311">
        <v>20.723217000000002</v>
      </c>
    </row>
    <row r="16" spans="1:30" ht="12.75" customHeight="1">
      <c r="A16" t="s">
        <v>4120</v>
      </c>
      <c r="B16" s="398" t="s">
        <v>4046</v>
      </c>
      <c r="C16" s="402" t="s">
        <v>3819</v>
      </c>
      <c r="D16" s="445" t="s">
        <v>5320</v>
      </c>
      <c r="E16" s="399" t="s">
        <v>3791</v>
      </c>
      <c r="F16" s="445">
        <v>7</v>
      </c>
      <c r="G16" s="399">
        <v>43831</v>
      </c>
      <c r="H16" s="399">
        <v>46387</v>
      </c>
      <c r="I16" s="400">
        <v>0.19794</v>
      </c>
      <c r="J16" s="400">
        <v>0.92859000000000003</v>
      </c>
      <c r="K16" s="400">
        <v>76.337739999999997</v>
      </c>
      <c r="L16" s="400">
        <v>70</v>
      </c>
      <c r="M16" s="400">
        <v>52739.59</v>
      </c>
      <c r="N16" s="400">
        <v>11.546716</v>
      </c>
    </row>
    <row r="17" spans="1:14" ht="12.75" customHeight="1">
      <c r="A17" t="s">
        <v>4120</v>
      </c>
      <c r="B17" s="398" t="s">
        <v>4062</v>
      </c>
      <c r="C17" s="402" t="s">
        <v>3819</v>
      </c>
      <c r="D17" s="445" t="s">
        <v>5367</v>
      </c>
      <c r="E17" s="399" t="s">
        <v>3777</v>
      </c>
      <c r="F17" s="445">
        <v>12</v>
      </c>
      <c r="G17" s="399">
        <v>42856</v>
      </c>
      <c r="H17" s="399">
        <v>47238</v>
      </c>
      <c r="I17" s="400">
        <v>0.210282</v>
      </c>
      <c r="J17" s="400">
        <v>0.88523300000000005</v>
      </c>
      <c r="K17" s="400">
        <v>72.581112000000005</v>
      </c>
      <c r="L17" s="400">
        <v>71.811999999999998</v>
      </c>
      <c r="M17" s="400">
        <v>47802.913999999997</v>
      </c>
      <c r="N17" s="400">
        <v>19.825451999999999</v>
      </c>
    </row>
    <row r="18" spans="1:14" ht="12.75" customHeight="1">
      <c r="A18" t="s">
        <v>4120</v>
      </c>
      <c r="B18" s="309" t="s">
        <v>4038</v>
      </c>
      <c r="C18" s="309" t="s">
        <v>3818</v>
      </c>
      <c r="D18" s="309" t="s">
        <v>5194</v>
      </c>
      <c r="E18" s="309" t="s">
        <v>3784</v>
      </c>
      <c r="F18" s="309">
        <v>7</v>
      </c>
      <c r="G18" s="310">
        <v>40179</v>
      </c>
      <c r="H18" s="310">
        <v>46022</v>
      </c>
      <c r="I18" s="311">
        <v>0.107989</v>
      </c>
      <c r="J18" s="311">
        <v>0.69557899999999995</v>
      </c>
      <c r="K18" s="311">
        <v>67.204390799999999</v>
      </c>
      <c r="L18" s="311">
        <v>65.301323999999994</v>
      </c>
      <c r="M18" s="311">
        <v>35231.147259999998</v>
      </c>
      <c r="N18" s="311">
        <v>20.591761999999999</v>
      </c>
    </row>
    <row r="19" spans="1:14" ht="12.75" customHeight="1">
      <c r="A19" t="s">
        <v>4120</v>
      </c>
      <c r="B19" s="309" t="s">
        <v>4048</v>
      </c>
      <c r="C19" s="309" t="s">
        <v>3817</v>
      </c>
      <c r="D19" s="309" t="s">
        <v>5308</v>
      </c>
      <c r="E19" s="309" t="s">
        <v>3777</v>
      </c>
      <c r="F19" s="309">
        <v>8</v>
      </c>
      <c r="G19" s="310">
        <v>43344</v>
      </c>
      <c r="H19" s="310">
        <v>45291</v>
      </c>
      <c r="I19" s="311">
        <v>0.20555100000000001</v>
      </c>
      <c r="J19" s="311">
        <v>0.71797800000000001</v>
      </c>
      <c r="K19" s="311">
        <v>57.517228799999998</v>
      </c>
      <c r="L19" s="311">
        <v>57.317500000000003</v>
      </c>
      <c r="M19" s="311">
        <v>31031.563200000001</v>
      </c>
      <c r="N19" s="311">
        <v>16.706862999999998</v>
      </c>
    </row>
    <row r="20" spans="1:14" ht="12.75" customHeight="1">
      <c r="A20" t="s">
        <v>4120</v>
      </c>
      <c r="B20" s="309" t="s">
        <v>4048</v>
      </c>
      <c r="C20" s="309" t="s">
        <v>3817</v>
      </c>
      <c r="D20" s="309" t="s">
        <v>5294</v>
      </c>
      <c r="E20" s="309" t="s">
        <v>3786</v>
      </c>
      <c r="F20" s="309">
        <v>3</v>
      </c>
      <c r="G20" s="310">
        <v>43831</v>
      </c>
      <c r="H20" s="310">
        <v>46022</v>
      </c>
      <c r="I20" s="311">
        <v>0.16175</v>
      </c>
      <c r="J20" s="311">
        <v>0.67573399999999995</v>
      </c>
      <c r="K20" s="311">
        <v>54.827136799999998</v>
      </c>
      <c r="L20" s="311">
        <v>53.81</v>
      </c>
      <c r="M20" s="311">
        <v>27564.14</v>
      </c>
      <c r="N20" s="311">
        <v>17.922554000000002</v>
      </c>
    </row>
    <row r="21" spans="1:14" ht="12.75" customHeight="1">
      <c r="A21" t="s">
        <v>4120</v>
      </c>
      <c r="B21" s="309" t="s">
        <v>4070</v>
      </c>
      <c r="C21" s="309" t="s">
        <v>3817</v>
      </c>
      <c r="D21" s="309" t="s">
        <v>5489</v>
      </c>
      <c r="E21" s="309" t="s">
        <v>3777</v>
      </c>
      <c r="F21" s="309">
        <v>8</v>
      </c>
      <c r="G21" s="310">
        <v>43466</v>
      </c>
      <c r="H21" s="310">
        <v>43830</v>
      </c>
      <c r="I21" s="311">
        <v>0.20466699999999999</v>
      </c>
      <c r="J21" s="311">
        <v>0.69467800000000002</v>
      </c>
      <c r="K21" s="311">
        <v>52.983764800000003</v>
      </c>
      <c r="L21" s="311">
        <v>51.984099999999998</v>
      </c>
      <c r="M21" s="311">
        <v>27931.8534</v>
      </c>
      <c r="N21" s="311">
        <v>13.131845999999999</v>
      </c>
    </row>
    <row r="22" spans="1:14" ht="12.75" customHeight="1">
      <c r="A22" t="s">
        <v>4120</v>
      </c>
      <c r="B22" s="309" t="s">
        <v>4064</v>
      </c>
      <c r="C22" s="309" t="s">
        <v>3819</v>
      </c>
      <c r="D22" s="309" t="s">
        <v>5235</v>
      </c>
      <c r="E22" s="309" t="s">
        <v>3774</v>
      </c>
      <c r="F22" s="309">
        <v>5</v>
      </c>
      <c r="G22" s="310">
        <v>43556</v>
      </c>
      <c r="H22" s="310">
        <v>46387</v>
      </c>
      <c r="I22" s="311">
        <v>0.20807100000000001</v>
      </c>
      <c r="J22" s="311">
        <v>0.82873699999999995</v>
      </c>
      <c r="K22" s="311">
        <v>47.053357200000001</v>
      </c>
      <c r="L22" s="311">
        <v>45.741</v>
      </c>
      <c r="M22" s="311">
        <v>29012.182000000001</v>
      </c>
      <c r="N22" s="311">
        <v>15.020985</v>
      </c>
    </row>
    <row r="23" spans="1:14" ht="12.75" customHeight="1">
      <c r="A23" t="s">
        <v>4120</v>
      </c>
      <c r="B23" s="309" t="s">
        <v>4052</v>
      </c>
      <c r="C23" s="309" t="s">
        <v>3819</v>
      </c>
      <c r="D23" s="309" t="s">
        <v>5330</v>
      </c>
      <c r="E23" s="309" t="s">
        <v>3777</v>
      </c>
      <c r="F23" s="309">
        <v>8</v>
      </c>
      <c r="G23" s="310">
        <v>43594</v>
      </c>
      <c r="H23" s="310">
        <v>49072</v>
      </c>
      <c r="I23" s="311">
        <v>0.21440899999999999</v>
      </c>
      <c r="J23" s="311">
        <v>0.80519200000000002</v>
      </c>
      <c r="K23" s="311">
        <v>45.265360000000001</v>
      </c>
      <c r="L23" s="311">
        <v>44.706009000000002</v>
      </c>
      <c r="M23" s="311">
        <v>27154.796835000001</v>
      </c>
      <c r="N23" s="311">
        <v>15.520299</v>
      </c>
    </row>
    <row r="24" spans="1:14" ht="12.75" customHeight="1">
      <c r="A24" t="s">
        <v>4120</v>
      </c>
      <c r="B24" s="309" t="s">
        <v>4052</v>
      </c>
      <c r="C24" s="309" t="s">
        <v>3819</v>
      </c>
      <c r="D24" s="309" t="s">
        <v>5324</v>
      </c>
      <c r="E24" s="309" t="s">
        <v>3784</v>
      </c>
      <c r="F24" s="309">
        <v>9</v>
      </c>
      <c r="G24" s="310">
        <v>42603</v>
      </c>
      <c r="H24" s="310">
        <v>46022</v>
      </c>
      <c r="I24" s="311">
        <v>0.18604899999999999</v>
      </c>
      <c r="J24" s="311">
        <v>0.799342</v>
      </c>
      <c r="K24" s="311">
        <v>44.860320000000002</v>
      </c>
      <c r="L24" s="311">
        <v>44.25</v>
      </c>
      <c r="M24" s="311">
        <v>26678.93</v>
      </c>
      <c r="N24" s="311">
        <v>14.585580999999999</v>
      </c>
    </row>
    <row r="25" spans="1:14" ht="12.75" customHeight="1">
      <c r="A25" t="s">
        <v>4120</v>
      </c>
      <c r="B25" s="309" t="s">
        <v>4038</v>
      </c>
      <c r="C25" s="309" t="s">
        <v>3819</v>
      </c>
      <c r="D25" s="309" t="s">
        <v>5195</v>
      </c>
      <c r="E25" s="309" t="s">
        <v>3784</v>
      </c>
      <c r="F25" s="309">
        <v>5</v>
      </c>
      <c r="G25" s="310">
        <v>40179</v>
      </c>
      <c r="H25" s="310">
        <v>46022</v>
      </c>
      <c r="I25" s="311">
        <v>0.215923</v>
      </c>
      <c r="J25" s="311">
        <v>0.62310900000000002</v>
      </c>
      <c r="K25" s="311">
        <v>40.928981999999998</v>
      </c>
      <c r="L25" s="311">
        <v>40.929000000000002</v>
      </c>
      <c r="M25" s="311">
        <v>18974.43</v>
      </c>
      <c r="N25" s="311">
        <v>21.580580000000001</v>
      </c>
    </row>
    <row r="26" spans="1:14" ht="12.75" customHeight="1">
      <c r="A26" t="s">
        <v>4120</v>
      </c>
      <c r="B26" s="309" t="s">
        <v>5353</v>
      </c>
      <c r="C26" s="309" t="s">
        <v>3819</v>
      </c>
      <c r="D26" s="309" t="s">
        <v>5358</v>
      </c>
      <c r="E26" s="309" t="s">
        <v>3777</v>
      </c>
      <c r="F26" s="309">
        <v>5</v>
      </c>
      <c r="G26" s="310">
        <v>41671</v>
      </c>
      <c r="H26" s="310">
        <v>45291</v>
      </c>
      <c r="I26" s="311">
        <v>0.209146</v>
      </c>
      <c r="J26" s="311">
        <v>0.79967999999999995</v>
      </c>
      <c r="K26" s="311">
        <v>40.379718799999999</v>
      </c>
      <c r="L26" s="311">
        <v>39.855837999999999</v>
      </c>
      <c r="M26" s="311">
        <v>24041.237094</v>
      </c>
      <c r="N26" s="311">
        <v>28.044312999999999</v>
      </c>
    </row>
    <row r="27" spans="1:14" ht="12.75" customHeight="1">
      <c r="A27" t="s">
        <v>4120</v>
      </c>
      <c r="B27" s="309" t="s">
        <v>4046</v>
      </c>
      <c r="C27" s="309" t="s">
        <v>3819</v>
      </c>
      <c r="D27" s="309" t="s">
        <v>5327</v>
      </c>
      <c r="E27" s="309" t="s">
        <v>3777</v>
      </c>
      <c r="F27" s="309">
        <v>8</v>
      </c>
      <c r="G27" s="310">
        <v>43831</v>
      </c>
      <c r="H27" s="310">
        <v>46387</v>
      </c>
      <c r="I27" s="311">
        <v>0.20533799999999999</v>
      </c>
      <c r="J27" s="311">
        <v>0.81720499999999996</v>
      </c>
      <c r="K27" s="311">
        <v>37.280540000000002</v>
      </c>
      <c r="L27" s="311">
        <v>37.020000000000003</v>
      </c>
      <c r="M27" s="311">
        <v>22666.59</v>
      </c>
      <c r="N27" s="311">
        <v>12.251353</v>
      </c>
    </row>
    <row r="28" spans="1:14" ht="12.75" customHeight="1">
      <c r="A28" t="s">
        <v>4120</v>
      </c>
      <c r="B28" s="309" t="s">
        <v>4052</v>
      </c>
      <c r="C28" s="309" t="s">
        <v>3819</v>
      </c>
      <c r="D28" s="309" t="s">
        <v>5321</v>
      </c>
      <c r="E28" s="309" t="s">
        <v>3777</v>
      </c>
      <c r="F28" s="309">
        <v>9</v>
      </c>
      <c r="G28" s="310">
        <v>42370</v>
      </c>
      <c r="H28" s="310">
        <v>44561</v>
      </c>
      <c r="I28" s="311">
        <v>0.212732</v>
      </c>
      <c r="J28" s="311">
        <v>0.87364399999999998</v>
      </c>
      <c r="K28" s="311">
        <v>33.566360000000003</v>
      </c>
      <c r="L28" s="311">
        <v>33.57</v>
      </c>
      <c r="M28" s="311">
        <v>21817.85</v>
      </c>
      <c r="N28" s="311">
        <v>13.412792</v>
      </c>
    </row>
    <row r="29" spans="1:14" ht="12.75" customHeight="1">
      <c r="A29" t="s">
        <v>4120</v>
      </c>
      <c r="B29" s="309" t="s">
        <v>4046</v>
      </c>
      <c r="C29" s="309" t="s">
        <v>3818</v>
      </c>
      <c r="D29" s="309" t="s">
        <v>5204</v>
      </c>
      <c r="E29" s="309" t="s">
        <v>3784</v>
      </c>
      <c r="F29" s="309">
        <v>3</v>
      </c>
      <c r="G29" s="310">
        <v>40544</v>
      </c>
      <c r="H29" s="310">
        <v>46173</v>
      </c>
      <c r="I29" s="311">
        <v>0.14005200000000001</v>
      </c>
      <c r="J29" s="311">
        <v>0.71562999999999999</v>
      </c>
      <c r="K29" s="311">
        <v>33.244472000000002</v>
      </c>
      <c r="L29" s="311">
        <v>15.61</v>
      </c>
      <c r="M29" s="311">
        <v>17700.330000000002</v>
      </c>
      <c r="N29" s="311">
        <v>25.322854</v>
      </c>
    </row>
    <row r="30" spans="1:14" ht="12.75" customHeight="1">
      <c r="A30" t="s">
        <v>4120</v>
      </c>
      <c r="B30" s="309" t="s">
        <v>4062</v>
      </c>
      <c r="C30" s="309" t="s">
        <v>3818</v>
      </c>
      <c r="D30" s="309" t="s">
        <v>6991</v>
      </c>
      <c r="E30" s="309" t="s">
        <v>3777</v>
      </c>
      <c r="F30" s="309">
        <v>3</v>
      </c>
      <c r="G30" s="310">
        <v>44287</v>
      </c>
      <c r="H30" s="310">
        <v>46022</v>
      </c>
      <c r="I30" s="311">
        <v>0.21645600000000001</v>
      </c>
      <c r="J30" s="311">
        <v>0.84391899999999997</v>
      </c>
      <c r="K30" s="311">
        <v>31.698773599999999</v>
      </c>
      <c r="L30" s="311">
        <v>31.213301999999999</v>
      </c>
      <c r="M30" s="311">
        <v>19942.71081</v>
      </c>
      <c r="N30" s="311">
        <v>11.434452</v>
      </c>
    </row>
    <row r="31" spans="1:14" ht="12.75" customHeight="1">
      <c r="A31" t="s">
        <v>4120</v>
      </c>
      <c r="B31" s="309" t="s">
        <v>4062</v>
      </c>
      <c r="C31" s="309" t="s">
        <v>3818</v>
      </c>
      <c r="D31" s="309" t="s">
        <v>5361</v>
      </c>
      <c r="E31" s="309" t="s">
        <v>3781</v>
      </c>
      <c r="F31" s="309">
        <v>6</v>
      </c>
      <c r="G31" s="310">
        <v>41548</v>
      </c>
      <c r="H31" s="310">
        <v>48579</v>
      </c>
      <c r="I31" s="311">
        <v>0.10354099999999999</v>
      </c>
      <c r="J31" s="311">
        <v>0.76732900000000004</v>
      </c>
      <c r="K31" s="311">
        <v>31.012308399999998</v>
      </c>
      <c r="L31" s="311">
        <v>15.045940999999999</v>
      </c>
      <c r="M31" s="311">
        <v>17892.391041999999</v>
      </c>
      <c r="N31" s="311">
        <v>16.773600999999999</v>
      </c>
    </row>
    <row r="32" spans="1:14" ht="12.75" customHeight="1">
      <c r="A32" t="s">
        <v>4120</v>
      </c>
      <c r="B32" s="309" t="s">
        <v>4046</v>
      </c>
      <c r="C32" s="309" t="s">
        <v>3819</v>
      </c>
      <c r="D32" s="309" t="s">
        <v>5210</v>
      </c>
      <c r="E32" s="309" t="s">
        <v>3777</v>
      </c>
      <c r="F32" s="309">
        <v>12</v>
      </c>
      <c r="G32" s="310">
        <v>42842</v>
      </c>
      <c r="H32" s="310">
        <v>50160</v>
      </c>
      <c r="I32" s="311">
        <v>0.19578999999999999</v>
      </c>
      <c r="J32" s="311">
        <v>0.869282</v>
      </c>
      <c r="K32" s="311">
        <v>26.617528</v>
      </c>
      <c r="L32" s="311">
        <v>26.21</v>
      </c>
      <c r="M32" s="311">
        <v>17214.78</v>
      </c>
      <c r="N32" s="311">
        <v>23.38194</v>
      </c>
    </row>
    <row r="33" spans="1:14" ht="12.75" customHeight="1">
      <c r="A33" t="s">
        <v>4120</v>
      </c>
      <c r="B33" s="309" t="s">
        <v>4038</v>
      </c>
      <c r="C33" s="309" t="s">
        <v>3819</v>
      </c>
      <c r="D33" s="309" t="s">
        <v>5196</v>
      </c>
      <c r="E33" s="309" t="s">
        <v>3777</v>
      </c>
      <c r="F33" s="309">
        <v>10</v>
      </c>
      <c r="G33" s="310">
        <v>41760</v>
      </c>
      <c r="H33" s="310">
        <v>45657</v>
      </c>
      <c r="I33" s="311">
        <v>0.208958</v>
      </c>
      <c r="J33" s="311">
        <v>0.83352499999999996</v>
      </c>
      <c r="K33" s="311">
        <v>25.5244936</v>
      </c>
      <c r="L33" s="311">
        <v>25.414000000000001</v>
      </c>
      <c r="M33" s="311">
        <v>15828.83</v>
      </c>
      <c r="N33" s="311">
        <v>20.592714000000001</v>
      </c>
    </row>
    <row r="34" spans="1:14" ht="12.75" customHeight="1">
      <c r="A34" t="s">
        <v>4120</v>
      </c>
      <c r="B34" s="309" t="s">
        <v>4062</v>
      </c>
      <c r="C34" s="309" t="s">
        <v>3817</v>
      </c>
      <c r="D34" s="309" t="s">
        <v>6429</v>
      </c>
      <c r="E34" s="309" t="s">
        <v>3788</v>
      </c>
      <c r="F34" s="309">
        <v>6</v>
      </c>
      <c r="G34" s="310">
        <v>44013</v>
      </c>
      <c r="H34" s="310">
        <v>48579</v>
      </c>
      <c r="I34" s="311">
        <v>8.8496000000000005E-2</v>
      </c>
      <c r="J34" s="311">
        <v>0.65420299999999998</v>
      </c>
      <c r="K34" s="311">
        <v>24.712698400000001</v>
      </c>
      <c r="L34" s="311">
        <v>8.3667590000000001</v>
      </c>
      <c r="M34" s="311">
        <v>12171.485341</v>
      </c>
      <c r="N34" s="311">
        <v>16.427862000000001</v>
      </c>
    </row>
    <row r="35" spans="1:14" ht="12.75" customHeight="1">
      <c r="A35" t="s">
        <v>4120</v>
      </c>
      <c r="B35" s="309" t="s">
        <v>4062</v>
      </c>
      <c r="C35" s="309" t="s">
        <v>3817</v>
      </c>
      <c r="D35" s="309" t="s">
        <v>5371</v>
      </c>
      <c r="E35" s="309" t="s">
        <v>3777</v>
      </c>
      <c r="F35" s="309">
        <v>10</v>
      </c>
      <c r="G35" s="310">
        <v>43466</v>
      </c>
      <c r="H35" s="310">
        <v>46022</v>
      </c>
      <c r="I35" s="311">
        <v>0.21132699999999999</v>
      </c>
      <c r="J35" s="311">
        <v>0.89158400000000004</v>
      </c>
      <c r="K35" s="311">
        <v>23.150432800000001</v>
      </c>
      <c r="L35" s="311">
        <v>23.15</v>
      </c>
      <c r="M35" s="311">
        <v>15356.578</v>
      </c>
      <c r="N35" s="311">
        <v>12.781616</v>
      </c>
    </row>
    <row r="36" spans="1:14" ht="12.75" customHeight="1">
      <c r="A36" t="s">
        <v>4120</v>
      </c>
      <c r="B36" s="309" t="s">
        <v>4042</v>
      </c>
      <c r="C36" s="309" t="s">
        <v>3819</v>
      </c>
      <c r="D36" s="309" t="s">
        <v>5202</v>
      </c>
      <c r="E36" s="309" t="s">
        <v>3781</v>
      </c>
      <c r="F36" s="309">
        <v>10</v>
      </c>
      <c r="G36" s="310">
        <v>40893</v>
      </c>
      <c r="H36" s="310">
        <v>44561</v>
      </c>
      <c r="I36" s="311">
        <v>0.11597399999999999</v>
      </c>
      <c r="J36" s="311">
        <v>0.86741299999999999</v>
      </c>
      <c r="K36" s="311">
        <v>23.0814396</v>
      </c>
      <c r="L36" s="311">
        <v>22.9527</v>
      </c>
      <c r="M36" s="311">
        <v>14895.74375</v>
      </c>
      <c r="N36" s="311">
        <v>11.949392</v>
      </c>
    </row>
    <row r="37" spans="1:14" ht="12.75" customHeight="1">
      <c r="A37" t="s">
        <v>4120</v>
      </c>
      <c r="B37" s="309" t="s">
        <v>4062</v>
      </c>
      <c r="C37" s="309" t="s">
        <v>3818</v>
      </c>
      <c r="D37" s="309" t="s">
        <v>6428</v>
      </c>
      <c r="E37" s="309" t="s">
        <v>3788</v>
      </c>
      <c r="F37" s="309">
        <v>6</v>
      </c>
      <c r="G37" s="310">
        <v>44013</v>
      </c>
      <c r="H37" s="310">
        <v>48579</v>
      </c>
      <c r="I37" s="311">
        <v>0.117356</v>
      </c>
      <c r="J37" s="311">
        <v>0.83668600000000004</v>
      </c>
      <c r="K37" s="311">
        <v>21.252962799999999</v>
      </c>
      <c r="L37" s="311">
        <v>10.415487000000001</v>
      </c>
      <c r="M37" s="311">
        <v>13370.091463000001</v>
      </c>
      <c r="N37" s="311">
        <v>16.594466000000001</v>
      </c>
    </row>
    <row r="38" spans="1:14" ht="12.75" customHeight="1">
      <c r="A38" t="s">
        <v>4120</v>
      </c>
      <c r="B38" s="309" t="s">
        <v>4046</v>
      </c>
      <c r="C38" s="309" t="s">
        <v>3819</v>
      </c>
      <c r="D38" s="309" t="s">
        <v>5205</v>
      </c>
      <c r="E38" s="309" t="s">
        <v>3784</v>
      </c>
      <c r="F38" s="309">
        <v>1</v>
      </c>
      <c r="G38" s="310">
        <v>42005</v>
      </c>
      <c r="H38" s="310">
        <v>46173</v>
      </c>
      <c r="I38" s="311">
        <v>0.153859</v>
      </c>
      <c r="J38" s="311">
        <v>0.78136799999999995</v>
      </c>
      <c r="K38" s="311">
        <v>21.063607999999999</v>
      </c>
      <c r="L38" s="311">
        <v>15.27</v>
      </c>
      <c r="M38" s="311">
        <v>12245.08</v>
      </c>
      <c r="N38" s="311">
        <v>26.858514</v>
      </c>
    </row>
    <row r="39" spans="1:14" ht="12.75" customHeight="1">
      <c r="A39" t="s">
        <v>4120</v>
      </c>
      <c r="B39" s="309" t="s">
        <v>4062</v>
      </c>
      <c r="C39" s="309" t="s">
        <v>3818</v>
      </c>
      <c r="D39" s="309" t="s">
        <v>5362</v>
      </c>
      <c r="E39" s="309" t="s">
        <v>3789</v>
      </c>
      <c r="F39" s="309">
        <v>6</v>
      </c>
      <c r="G39" s="310">
        <v>42583</v>
      </c>
      <c r="H39" s="310">
        <v>44926</v>
      </c>
      <c r="I39" s="311">
        <v>0.20894799999999999</v>
      </c>
      <c r="J39" s="311">
        <v>0.84116999999999997</v>
      </c>
      <c r="K39" s="311">
        <v>20.305199999999999</v>
      </c>
      <c r="L39" s="311">
        <v>20.426829999999999</v>
      </c>
      <c r="M39" s="311">
        <v>12781.321179</v>
      </c>
      <c r="N39" s="311">
        <v>11.250239000000001</v>
      </c>
    </row>
    <row r="40" spans="1:14" ht="12.75" customHeight="1">
      <c r="A40" t="s">
        <v>4120</v>
      </c>
      <c r="B40" s="309" t="s">
        <v>4062</v>
      </c>
      <c r="C40" s="309" t="s">
        <v>3819</v>
      </c>
      <c r="D40" s="309" t="s">
        <v>5364</v>
      </c>
      <c r="E40" s="309" t="s">
        <v>3777</v>
      </c>
      <c r="F40" s="309">
        <v>3</v>
      </c>
      <c r="G40" s="310">
        <v>42856</v>
      </c>
      <c r="H40" s="310">
        <v>46507</v>
      </c>
      <c r="I40" s="311">
        <v>0.20977799999999999</v>
      </c>
      <c r="J40" s="311">
        <v>0.87537500000000001</v>
      </c>
      <c r="K40" s="311">
        <v>19.486801199999999</v>
      </c>
      <c r="L40" s="311">
        <v>19.488949000000002</v>
      </c>
      <c r="M40" s="311">
        <v>12692.620134999999</v>
      </c>
      <c r="N40" s="311">
        <v>20.424265999999999</v>
      </c>
    </row>
    <row r="41" spans="1:14" ht="12.75" customHeight="1">
      <c r="A41" t="s">
        <v>4120</v>
      </c>
      <c r="B41" s="309" t="s">
        <v>4046</v>
      </c>
      <c r="C41" s="309" t="s">
        <v>3819</v>
      </c>
      <c r="D41" s="309" t="s">
        <v>6641</v>
      </c>
      <c r="E41" s="309" t="s">
        <v>3777</v>
      </c>
      <c r="F41" s="309">
        <v>5</v>
      </c>
      <c r="G41" s="310">
        <v>43831</v>
      </c>
      <c r="H41" s="310">
        <v>46387</v>
      </c>
      <c r="I41" s="311">
        <v>0.207262</v>
      </c>
      <c r="J41" s="311">
        <v>0.79449499999999995</v>
      </c>
      <c r="K41" s="311">
        <v>17.965768000000001</v>
      </c>
      <c r="L41" s="311">
        <v>17.97</v>
      </c>
      <c r="M41" s="311">
        <v>10619.66</v>
      </c>
      <c r="N41" s="311">
        <v>12.385316</v>
      </c>
    </row>
    <row r="42" spans="1:14" ht="12.75" customHeight="1">
      <c r="A42" t="s">
        <v>4120</v>
      </c>
      <c r="B42" s="309" t="s">
        <v>4052</v>
      </c>
      <c r="C42" s="309" t="s">
        <v>3819</v>
      </c>
      <c r="D42" s="309" t="s">
        <v>5326</v>
      </c>
      <c r="E42" s="309" t="s">
        <v>3777</v>
      </c>
      <c r="F42" s="309">
        <v>11</v>
      </c>
      <c r="G42" s="310">
        <v>43009</v>
      </c>
      <c r="H42" s="310">
        <v>44561</v>
      </c>
      <c r="I42" s="311">
        <v>0.20642199999999999</v>
      </c>
      <c r="J42" s="311">
        <v>0.87181799999999998</v>
      </c>
      <c r="K42" s="311">
        <v>17.89808</v>
      </c>
      <c r="L42" s="311">
        <v>17.309999999999999</v>
      </c>
      <c r="M42" s="311">
        <v>11609.28</v>
      </c>
      <c r="N42" s="311">
        <v>14.804062999999999</v>
      </c>
    </row>
    <row r="43" spans="1:14" ht="12.75" customHeight="1">
      <c r="A43" t="s">
        <v>4120</v>
      </c>
      <c r="B43" s="309" t="s">
        <v>4070</v>
      </c>
      <c r="C43" s="309" t="s">
        <v>3818</v>
      </c>
      <c r="D43" s="309" t="s">
        <v>5487</v>
      </c>
      <c r="E43" s="309" t="s">
        <v>3777</v>
      </c>
      <c r="F43" s="309">
        <v>8</v>
      </c>
      <c r="G43" s="310">
        <v>43466</v>
      </c>
      <c r="H43" s="310">
        <v>43830</v>
      </c>
      <c r="I43" s="311">
        <v>0.21322199999999999</v>
      </c>
      <c r="J43" s="311">
        <v>0.56091400000000002</v>
      </c>
      <c r="K43" s="311">
        <v>17.772304800000001</v>
      </c>
      <c r="L43" s="311">
        <v>18.303100000000001</v>
      </c>
      <c r="M43" s="311">
        <v>7565.085</v>
      </c>
      <c r="N43" s="311">
        <v>14.338361000000001</v>
      </c>
    </row>
    <row r="44" spans="1:14" ht="12.75" customHeight="1">
      <c r="A44" t="s">
        <v>4120</v>
      </c>
      <c r="B44" s="309" t="s">
        <v>4052</v>
      </c>
      <c r="C44" s="309" t="s">
        <v>3819</v>
      </c>
      <c r="D44" s="309" t="s">
        <v>5328</v>
      </c>
      <c r="E44" s="309" t="s">
        <v>3777</v>
      </c>
      <c r="F44" s="309">
        <v>5</v>
      </c>
      <c r="G44" s="310">
        <v>43101</v>
      </c>
      <c r="H44" s="310">
        <v>45291</v>
      </c>
      <c r="I44" s="311">
        <v>0.205008</v>
      </c>
      <c r="J44" s="311">
        <v>0.494454</v>
      </c>
      <c r="K44" s="311">
        <v>17.262840000000001</v>
      </c>
      <c r="L44" s="311">
        <v>14.01</v>
      </c>
      <c r="M44" s="311">
        <v>6350.55</v>
      </c>
      <c r="N44" s="311">
        <v>16.30875</v>
      </c>
    </row>
    <row r="45" spans="1:14" ht="12.75" customHeight="1">
      <c r="A45" t="s">
        <v>4120</v>
      </c>
      <c r="B45" s="309" t="s">
        <v>4048</v>
      </c>
      <c r="C45" s="309" t="s">
        <v>3818</v>
      </c>
      <c r="D45" s="309" t="s">
        <v>5223</v>
      </c>
      <c r="E45" s="309" t="s">
        <v>3777</v>
      </c>
      <c r="F45" s="309">
        <v>5</v>
      </c>
      <c r="G45" s="310">
        <v>40969</v>
      </c>
      <c r="H45" s="310">
        <v>43552</v>
      </c>
      <c r="I45" s="311">
        <v>0.19812399999999999</v>
      </c>
      <c r="J45" s="311">
        <v>0.69516299999999998</v>
      </c>
      <c r="K45" s="311">
        <v>17.107845600000001</v>
      </c>
      <c r="L45" s="311">
        <v>16.675699999999999</v>
      </c>
      <c r="M45" s="311">
        <v>9025.1741999999995</v>
      </c>
      <c r="N45" s="311">
        <v>18.95853</v>
      </c>
    </row>
    <row r="46" spans="1:14" ht="12.75" customHeight="1">
      <c r="A46" t="s">
        <v>4120</v>
      </c>
      <c r="B46" s="309" t="s">
        <v>4062</v>
      </c>
      <c r="C46" s="309" t="s">
        <v>3817</v>
      </c>
      <c r="D46" s="309" t="s">
        <v>5459</v>
      </c>
      <c r="E46" s="309" t="s">
        <v>3778</v>
      </c>
      <c r="F46" s="309">
        <v>6</v>
      </c>
      <c r="G46" s="310">
        <v>42036</v>
      </c>
      <c r="H46" s="310">
        <v>46022</v>
      </c>
      <c r="I46" s="311">
        <v>0.20980099999999999</v>
      </c>
      <c r="J46" s="311">
        <v>0.90772399999999998</v>
      </c>
      <c r="K46" s="311">
        <v>16.854399999999998</v>
      </c>
      <c r="L46" s="311">
        <v>17.323156000000001</v>
      </c>
      <c r="M46" s="311">
        <v>11691.854015999999</v>
      </c>
      <c r="N46" s="311">
        <v>11.422591000000001</v>
      </c>
    </row>
    <row r="47" spans="1:14" ht="12.75" customHeight="1">
      <c r="A47" t="s">
        <v>4120</v>
      </c>
      <c r="B47" s="309" t="s">
        <v>4072</v>
      </c>
      <c r="C47" s="309" t="s">
        <v>3817</v>
      </c>
      <c r="D47" s="309" t="s">
        <v>5554</v>
      </c>
      <c r="E47" s="309" t="s">
        <v>3777</v>
      </c>
      <c r="F47" s="309">
        <v>7</v>
      </c>
      <c r="G47" s="310">
        <v>41679</v>
      </c>
      <c r="H47" s="310">
        <v>45777</v>
      </c>
      <c r="I47" s="311">
        <v>0.196025</v>
      </c>
      <c r="J47" s="311">
        <v>0.79292099999999999</v>
      </c>
      <c r="K47" s="311">
        <v>15.7267352</v>
      </c>
      <c r="L47" s="311">
        <v>15.319091</v>
      </c>
      <c r="M47" s="311">
        <v>9454.0038829999994</v>
      </c>
      <c r="N47" s="311">
        <v>16.253361999999999</v>
      </c>
    </row>
    <row r="48" spans="1:14" ht="12.75" customHeight="1">
      <c r="A48" t="s">
        <v>4120</v>
      </c>
      <c r="B48" s="309" t="s">
        <v>4048</v>
      </c>
      <c r="C48" s="309" t="s">
        <v>3817</v>
      </c>
      <c r="D48" s="309" t="s">
        <v>5292</v>
      </c>
      <c r="E48" s="309" t="s">
        <v>3777</v>
      </c>
      <c r="F48" s="309">
        <v>8</v>
      </c>
      <c r="G48" s="310">
        <v>42767</v>
      </c>
      <c r="H48" s="310">
        <v>45291</v>
      </c>
      <c r="I48" s="311">
        <v>0.206036</v>
      </c>
      <c r="J48" s="311">
        <v>0.869251</v>
      </c>
      <c r="K48" s="311">
        <v>15.477494</v>
      </c>
      <c r="L48" s="311">
        <v>15.352</v>
      </c>
      <c r="M48" s="311">
        <v>10109.746499999999</v>
      </c>
      <c r="N48" s="311">
        <v>19.343527000000002</v>
      </c>
    </row>
    <row r="49" spans="1:14" ht="12.75" customHeight="1">
      <c r="A49" t="s">
        <v>4120</v>
      </c>
      <c r="B49" s="309" t="s">
        <v>4062</v>
      </c>
      <c r="C49" s="309" t="s">
        <v>3818</v>
      </c>
      <c r="D49" s="309" t="s">
        <v>5462</v>
      </c>
      <c r="E49" s="309" t="s">
        <v>3777</v>
      </c>
      <c r="F49" s="309">
        <v>3</v>
      </c>
      <c r="G49" s="310">
        <v>44197</v>
      </c>
      <c r="H49" s="310">
        <v>45291</v>
      </c>
      <c r="I49" s="311">
        <v>0.21284900000000001</v>
      </c>
      <c r="J49" s="311">
        <v>0.79663099999999998</v>
      </c>
      <c r="K49" s="311">
        <v>14.491042</v>
      </c>
      <c r="L49" s="311">
        <v>14.232408</v>
      </c>
      <c r="M49" s="311">
        <v>8605.9285020000007</v>
      </c>
      <c r="N49" s="311">
        <v>12.213118</v>
      </c>
    </row>
    <row r="50" spans="1:14" ht="12.75" customHeight="1">
      <c r="A50" t="s">
        <v>4120</v>
      </c>
      <c r="B50" s="309" t="s">
        <v>4062</v>
      </c>
      <c r="C50" s="309" t="s">
        <v>3819</v>
      </c>
      <c r="D50" s="309" t="s">
        <v>5369</v>
      </c>
      <c r="E50" s="309" t="s">
        <v>3777</v>
      </c>
      <c r="F50" s="309">
        <v>3</v>
      </c>
      <c r="G50" s="310">
        <v>42522</v>
      </c>
      <c r="H50" s="310">
        <v>44347</v>
      </c>
      <c r="I50" s="311">
        <v>0.19603000000000001</v>
      </c>
      <c r="J50" s="311">
        <v>0.80372500000000002</v>
      </c>
      <c r="K50" s="311">
        <v>14.489914000000001</v>
      </c>
      <c r="L50" s="311">
        <v>14.494438000000001</v>
      </c>
      <c r="M50" s="311">
        <v>8744.2719340000003</v>
      </c>
      <c r="N50" s="311">
        <v>11.598844</v>
      </c>
    </row>
    <row r="51" spans="1:14" ht="12.75" customHeight="1">
      <c r="A51" t="s">
        <v>4120</v>
      </c>
      <c r="B51" s="309" t="s">
        <v>4062</v>
      </c>
      <c r="C51" s="309" t="s">
        <v>3819</v>
      </c>
      <c r="D51" s="309" t="s">
        <v>5365</v>
      </c>
      <c r="E51" s="309" t="s">
        <v>3777</v>
      </c>
      <c r="F51" s="309">
        <v>1</v>
      </c>
      <c r="G51" s="310">
        <v>40238</v>
      </c>
      <c r="H51" s="310">
        <v>46112</v>
      </c>
      <c r="I51" s="311">
        <v>0.204514</v>
      </c>
      <c r="J51" s="311">
        <v>0.79071100000000005</v>
      </c>
      <c r="K51" s="311">
        <v>14.1636852</v>
      </c>
      <c r="L51" s="311">
        <v>13.449</v>
      </c>
      <c r="M51" s="311">
        <v>8332.3459999999995</v>
      </c>
      <c r="N51" s="311">
        <v>24.922301999999998</v>
      </c>
    </row>
    <row r="52" spans="1:14" ht="12.75" customHeight="1">
      <c r="A52" t="s">
        <v>4120</v>
      </c>
      <c r="B52" s="413" t="s">
        <v>4038</v>
      </c>
      <c r="C52" s="413" t="s">
        <v>3819</v>
      </c>
      <c r="D52" s="413" t="s">
        <v>5198</v>
      </c>
      <c r="E52" s="413" t="s">
        <v>3777</v>
      </c>
      <c r="F52" s="413">
        <v>5</v>
      </c>
      <c r="G52" s="383">
        <v>41000</v>
      </c>
      <c r="H52" s="383">
        <v>45657</v>
      </c>
      <c r="I52" s="375">
        <v>0.202875</v>
      </c>
      <c r="J52" s="375">
        <v>0.83016199999999996</v>
      </c>
      <c r="K52" s="375">
        <v>13.620271600000001</v>
      </c>
      <c r="L52" s="375">
        <v>13.502243999999999</v>
      </c>
      <c r="M52" s="375">
        <v>8639.5758800000003</v>
      </c>
      <c r="N52" s="375">
        <v>23.165983000000001</v>
      </c>
    </row>
    <row r="53" spans="1:14" ht="12.75" customHeight="1">
      <c r="A53" t="s">
        <v>4120</v>
      </c>
      <c r="B53" t="s">
        <v>4052</v>
      </c>
      <c r="C53" t="s">
        <v>3819</v>
      </c>
      <c r="D53" t="s">
        <v>5325</v>
      </c>
      <c r="E53" t="s">
        <v>3777</v>
      </c>
      <c r="F53">
        <v>5</v>
      </c>
      <c r="G53" s="4">
        <v>43101</v>
      </c>
      <c r="H53" s="4">
        <v>45291</v>
      </c>
      <c r="I53" s="375">
        <v>0.197293</v>
      </c>
      <c r="J53" s="375">
        <v>0.80421299999999996</v>
      </c>
      <c r="K53" s="375">
        <v>13.6012</v>
      </c>
      <c r="L53" s="375">
        <v>12.64</v>
      </c>
      <c r="M53" s="375">
        <v>8138.07</v>
      </c>
      <c r="N53" s="375">
        <v>14.815941</v>
      </c>
    </row>
    <row r="54" spans="1:14" ht="12.75" customHeight="1">
      <c r="A54" t="s">
        <v>4120</v>
      </c>
      <c r="B54" t="s">
        <v>6954</v>
      </c>
      <c r="C54" t="s">
        <v>3818</v>
      </c>
      <c r="D54" t="s">
        <v>6761</v>
      </c>
      <c r="E54" t="s">
        <v>3781</v>
      </c>
      <c r="F54">
        <v>1</v>
      </c>
      <c r="G54" s="4">
        <v>44197</v>
      </c>
      <c r="H54" s="4">
        <v>45291</v>
      </c>
      <c r="I54" s="375">
        <v>0.209063</v>
      </c>
      <c r="J54" s="375">
        <v>0.50706399999999996</v>
      </c>
      <c r="K54" s="375">
        <v>13.464452</v>
      </c>
      <c r="L54" s="375">
        <v>13.160570999999999</v>
      </c>
      <c r="M54" s="375">
        <v>5168.9465190000001</v>
      </c>
      <c r="N54" s="375">
        <v>16.526181999999999</v>
      </c>
    </row>
    <row r="55" spans="1:14" ht="12.75" customHeight="1">
      <c r="A55" t="s">
        <v>4120</v>
      </c>
      <c r="B55" s="413" t="s">
        <v>4072</v>
      </c>
      <c r="C55" s="413" t="s">
        <v>3818</v>
      </c>
      <c r="D55" s="413" t="s">
        <v>5197</v>
      </c>
      <c r="E55" s="413" t="s">
        <v>3777</v>
      </c>
      <c r="F55" s="413">
        <v>6</v>
      </c>
      <c r="G55" s="383">
        <v>44317</v>
      </c>
      <c r="H55" s="383">
        <v>44681</v>
      </c>
      <c r="I55" s="375">
        <v>0.10761999999999999</v>
      </c>
      <c r="J55" s="375">
        <v>0.318442</v>
      </c>
      <c r="K55" s="375">
        <v>12.425031600000001</v>
      </c>
      <c r="L55" s="375">
        <v>12.396042</v>
      </c>
      <c r="M55" s="375">
        <v>2949.93145</v>
      </c>
      <c r="N55" s="375">
        <v>21.031545000000001</v>
      </c>
    </row>
    <row r="56" spans="1:14" ht="12.75" customHeight="1">
      <c r="A56" t="s">
        <v>4120</v>
      </c>
      <c r="B56" s="413" t="s">
        <v>6602</v>
      </c>
      <c r="C56" s="413" t="s">
        <v>3818</v>
      </c>
      <c r="D56" s="413" t="s">
        <v>6603</v>
      </c>
      <c r="E56" s="413" t="s">
        <v>3776</v>
      </c>
      <c r="F56" s="413">
        <v>1</v>
      </c>
      <c r="G56" s="383">
        <v>44127</v>
      </c>
      <c r="H56" s="383">
        <v>44561</v>
      </c>
      <c r="I56" s="375">
        <v>6.1498999999999998E-2</v>
      </c>
      <c r="J56" s="375">
        <v>0.104934</v>
      </c>
      <c r="K56" s="375">
        <v>11.472066</v>
      </c>
      <c r="L56" s="375">
        <v>6.0181519999999997</v>
      </c>
      <c r="M56" s="375">
        <v>911.40112699999997</v>
      </c>
      <c r="N56" s="375">
        <v>29.773128</v>
      </c>
    </row>
    <row r="57" spans="1:14" ht="12.75" customHeight="1">
      <c r="A57" t="s">
        <v>4119</v>
      </c>
      <c r="B57" s="300" t="s">
        <v>4091</v>
      </c>
      <c r="C57" s="300" t="s">
        <v>3817</v>
      </c>
      <c r="D57" s="300" t="s">
        <v>747</v>
      </c>
      <c r="E57" s="300" t="s">
        <v>3775</v>
      </c>
      <c r="F57" s="300">
        <v>1</v>
      </c>
      <c r="G57" s="301">
        <v>42461</v>
      </c>
      <c r="H57" s="301">
        <v>43921</v>
      </c>
      <c r="I57" s="316">
        <v>0.16564599999999999</v>
      </c>
      <c r="J57" s="316">
        <v>0.681508</v>
      </c>
      <c r="K57" s="316">
        <v>11.4369356</v>
      </c>
      <c r="L57" s="316">
        <v>8.9544999999999995</v>
      </c>
      <c r="M57" s="316">
        <v>5799.0082000000002</v>
      </c>
      <c r="N57" s="316">
        <v>17.761310999999999</v>
      </c>
    </row>
    <row r="58" spans="1:14" ht="12.75" customHeight="1">
      <c r="A58" t="s">
        <v>4119</v>
      </c>
      <c r="B58" s="300" t="s">
        <v>4099</v>
      </c>
      <c r="C58" s="300" t="s">
        <v>3818</v>
      </c>
      <c r="D58" s="300" t="s">
        <v>210</v>
      </c>
      <c r="E58" s="300" t="s">
        <v>3777</v>
      </c>
      <c r="F58" s="300">
        <v>3</v>
      </c>
      <c r="G58" s="301">
        <v>40544</v>
      </c>
      <c r="H58" s="301">
        <v>43555</v>
      </c>
      <c r="I58" s="316">
        <v>0.202902</v>
      </c>
      <c r="J58" s="316">
        <v>0.83660699999999999</v>
      </c>
      <c r="K58" s="316">
        <v>11.160640000000001</v>
      </c>
      <c r="L58" s="316">
        <v>10.77741</v>
      </c>
      <c r="M58" s="316">
        <v>7038.4845880000003</v>
      </c>
      <c r="N58" s="316">
        <v>17.249269000000002</v>
      </c>
    </row>
    <row r="59" spans="1:14">
      <c r="A59" t="s">
        <v>4120</v>
      </c>
      <c r="B59" t="s">
        <v>5353</v>
      </c>
      <c r="C59" t="s">
        <v>3818</v>
      </c>
      <c r="D59" t="s">
        <v>5354</v>
      </c>
      <c r="E59" t="s">
        <v>3777</v>
      </c>
      <c r="F59">
        <v>9</v>
      </c>
      <c r="G59" s="4">
        <v>41275</v>
      </c>
      <c r="H59" s="4">
        <v>45657</v>
      </c>
      <c r="I59" s="375">
        <v>0.20890800000000001</v>
      </c>
      <c r="J59" s="375">
        <v>0.71637899999999999</v>
      </c>
      <c r="K59" s="375">
        <v>10.7896956</v>
      </c>
      <c r="L59" s="375">
        <v>10.404855</v>
      </c>
      <c r="M59" s="375">
        <v>5776.6384200000002</v>
      </c>
      <c r="N59" s="375">
        <v>24.859593</v>
      </c>
    </row>
    <row r="60" spans="1:14" ht="12.75" customHeight="1">
      <c r="A60" t="s">
        <v>4120</v>
      </c>
      <c r="B60" s="413" t="s">
        <v>4038</v>
      </c>
      <c r="C60" s="413" t="s">
        <v>3817</v>
      </c>
      <c r="D60" s="413" t="s">
        <v>5199</v>
      </c>
      <c r="E60" s="413" t="s">
        <v>3778</v>
      </c>
      <c r="F60" s="413">
        <v>7</v>
      </c>
      <c r="G60" s="383">
        <v>40664</v>
      </c>
      <c r="H60" s="383">
        <v>46022</v>
      </c>
      <c r="I60" s="375">
        <v>0.20967</v>
      </c>
      <c r="J60" s="375">
        <v>0.64280700000000002</v>
      </c>
      <c r="K60" s="375">
        <v>10.5755088</v>
      </c>
      <c r="L60" s="375">
        <v>10.910641999999999</v>
      </c>
      <c r="M60" s="375">
        <v>23675.271936000001</v>
      </c>
      <c r="N60" s="375">
        <v>13.736725</v>
      </c>
    </row>
    <row r="61" spans="1:14" ht="12.75" customHeight="1">
      <c r="A61" t="s">
        <v>4120</v>
      </c>
      <c r="B61" s="356" t="s">
        <v>4072</v>
      </c>
      <c r="C61" s="356" t="s">
        <v>3818</v>
      </c>
      <c r="D61" s="356" t="s">
        <v>5490</v>
      </c>
      <c r="E61" s="356" t="s">
        <v>3777</v>
      </c>
      <c r="F61" s="356">
        <v>5</v>
      </c>
      <c r="G61" s="357">
        <v>41579</v>
      </c>
      <c r="H61" s="357">
        <v>45230</v>
      </c>
      <c r="I61" s="375">
        <v>0.206178</v>
      </c>
      <c r="J61" s="375">
        <v>0.81431699999999996</v>
      </c>
      <c r="K61" s="375">
        <v>10.53552</v>
      </c>
      <c r="L61" s="375">
        <v>11.074305000000001</v>
      </c>
      <c r="M61" s="375">
        <v>6568.7097139999996</v>
      </c>
      <c r="N61" s="375">
        <v>22.267686999999999</v>
      </c>
    </row>
    <row r="62" spans="1:14" ht="12.75" customHeight="1">
      <c r="A62" t="s">
        <v>4120</v>
      </c>
      <c r="B62" s="356" t="s">
        <v>4052</v>
      </c>
      <c r="C62" s="356" t="s">
        <v>3818</v>
      </c>
      <c r="D62" s="356" t="s">
        <v>5317</v>
      </c>
      <c r="E62" s="356" t="s">
        <v>3777</v>
      </c>
      <c r="F62" s="356">
        <v>5</v>
      </c>
      <c r="G62" s="357">
        <v>43101</v>
      </c>
      <c r="H62" s="357">
        <v>45291</v>
      </c>
      <c r="I62" s="375">
        <v>0.197052</v>
      </c>
      <c r="J62" s="375">
        <v>0.809832</v>
      </c>
      <c r="K62" s="375">
        <v>10.50324</v>
      </c>
      <c r="L62" s="375">
        <v>10.413387</v>
      </c>
      <c r="M62" s="375">
        <v>6499.2359900000001</v>
      </c>
      <c r="N62" s="375">
        <v>14.927930999999999</v>
      </c>
    </row>
    <row r="63" spans="1:14" ht="12.75" customHeight="1">
      <c r="A63" t="s">
        <v>4120</v>
      </c>
      <c r="B63" s="318" t="s">
        <v>4052</v>
      </c>
      <c r="C63" s="318" t="s">
        <v>3817</v>
      </c>
      <c r="D63" s="318" t="s">
        <v>5351</v>
      </c>
      <c r="E63" s="318" t="s">
        <v>3787</v>
      </c>
      <c r="F63" s="318">
        <v>3</v>
      </c>
      <c r="G63" s="319">
        <v>42856</v>
      </c>
      <c r="H63" s="319">
        <v>46022</v>
      </c>
      <c r="I63" s="375">
        <v>0.21876699999999999</v>
      </c>
      <c r="J63" s="375">
        <v>0.41303000000000001</v>
      </c>
      <c r="K63" s="375">
        <v>10.43952</v>
      </c>
      <c r="L63" s="375">
        <v>9.2978400000000008</v>
      </c>
      <c r="M63" s="375">
        <v>3266.7165829999999</v>
      </c>
      <c r="N63" s="375">
        <v>17.203099000000002</v>
      </c>
    </row>
    <row r="64" spans="1:14" ht="12.75" customHeight="1">
      <c r="A64" t="s">
        <v>4120</v>
      </c>
      <c r="B64" t="s">
        <v>4066</v>
      </c>
      <c r="C64" t="s">
        <v>3818</v>
      </c>
      <c r="D64" t="s">
        <v>5475</v>
      </c>
      <c r="E64" t="s">
        <v>3777</v>
      </c>
      <c r="F64">
        <v>11</v>
      </c>
      <c r="G64" s="4">
        <v>43647</v>
      </c>
      <c r="H64" s="4">
        <v>44562</v>
      </c>
      <c r="I64" s="375">
        <v>0.20479600000000001</v>
      </c>
      <c r="J64" s="375">
        <v>0.87908600000000003</v>
      </c>
      <c r="K64" s="375">
        <v>10.0425752</v>
      </c>
      <c r="L64" s="375">
        <v>10.21232</v>
      </c>
      <c r="M64" s="375">
        <v>6635.9036820000001</v>
      </c>
      <c r="N64" s="375">
        <v>12.179622999999999</v>
      </c>
    </row>
    <row r="65" spans="1:14" ht="12.75" customHeight="1">
      <c r="A65" t="s">
        <v>4119</v>
      </c>
      <c r="B65" s="373" t="s">
        <v>4097</v>
      </c>
      <c r="C65" s="405" t="s">
        <v>3817</v>
      </c>
      <c r="D65" s="403" t="s">
        <v>5254</v>
      </c>
      <c r="E65" s="374" t="s">
        <v>3787</v>
      </c>
      <c r="F65" s="403">
        <v>7</v>
      </c>
      <c r="G65" s="374">
        <v>44197</v>
      </c>
      <c r="H65" s="374">
        <v>46022</v>
      </c>
      <c r="I65" s="404">
        <v>0.21008399999999999</v>
      </c>
      <c r="J65" s="404">
        <v>0.86770000000000003</v>
      </c>
      <c r="K65" s="404">
        <v>9.7896827999999996</v>
      </c>
      <c r="L65" s="404">
        <v>10.099462000000001</v>
      </c>
      <c r="M65" s="404">
        <v>6511.4827729999997</v>
      </c>
      <c r="N65" s="404">
        <v>11.064807</v>
      </c>
    </row>
    <row r="66" spans="1:14" ht="12.75" customHeight="1">
      <c r="A66" t="s">
        <v>4120</v>
      </c>
      <c r="B66" s="300" t="s">
        <v>4062</v>
      </c>
      <c r="C66" s="300" t="s">
        <v>3817</v>
      </c>
      <c r="D66" s="300" t="s">
        <v>5374</v>
      </c>
      <c r="E66" s="300" t="s">
        <v>3782</v>
      </c>
      <c r="F66" s="300">
        <v>7</v>
      </c>
      <c r="G66" s="301">
        <v>42339</v>
      </c>
      <c r="H66" s="301">
        <v>45291</v>
      </c>
      <c r="I66" s="316">
        <v>0.211835</v>
      </c>
      <c r="J66" s="316">
        <v>0.72339799999999999</v>
      </c>
      <c r="K66" s="316">
        <v>9.6391916000000002</v>
      </c>
      <c r="L66" s="316">
        <v>9.943994</v>
      </c>
      <c r="M66" s="316">
        <v>5345.1447660000003</v>
      </c>
      <c r="N66" s="316">
        <v>12.069105</v>
      </c>
    </row>
    <row r="67" spans="1:14" ht="12.75" customHeight="1">
      <c r="A67" t="s">
        <v>4119</v>
      </c>
      <c r="B67" s="300" t="s">
        <v>4097</v>
      </c>
      <c r="C67" s="300" t="s">
        <v>3817</v>
      </c>
      <c r="D67" s="300" t="s">
        <v>5255</v>
      </c>
      <c r="E67" s="300" t="s">
        <v>3787</v>
      </c>
      <c r="F67" s="300">
        <v>7</v>
      </c>
      <c r="G67" s="301">
        <v>44197</v>
      </c>
      <c r="H67" s="301">
        <v>46022</v>
      </c>
      <c r="I67" s="316">
        <v>0.211339</v>
      </c>
      <c r="J67" s="316">
        <v>0.71904699999999999</v>
      </c>
      <c r="K67" s="316">
        <v>9.3029904000000005</v>
      </c>
      <c r="L67" s="316">
        <v>9.4915160000000007</v>
      </c>
      <c r="M67" s="316">
        <v>5127.6869360000001</v>
      </c>
      <c r="N67" s="316">
        <v>11.748203999999999</v>
      </c>
    </row>
    <row r="68" spans="1:14" ht="12.75" customHeight="1">
      <c r="A68" t="s">
        <v>4120</v>
      </c>
      <c r="B68" s="300" t="s">
        <v>5353</v>
      </c>
      <c r="C68" s="300" t="s">
        <v>3819</v>
      </c>
      <c r="D68" s="300" t="s">
        <v>5356</v>
      </c>
      <c r="E68" s="300" t="s">
        <v>3777</v>
      </c>
      <c r="F68" s="300">
        <v>9</v>
      </c>
      <c r="G68" s="301">
        <v>43009</v>
      </c>
      <c r="H68" s="301">
        <v>45657</v>
      </c>
      <c r="I68" s="316">
        <v>0.21127699999999999</v>
      </c>
      <c r="J68" s="316">
        <v>0.80196100000000003</v>
      </c>
      <c r="K68" s="316">
        <v>9.1527284000000009</v>
      </c>
      <c r="L68" s="316">
        <v>9.0297000000000001</v>
      </c>
      <c r="M68" s="316">
        <v>5473.6204379999999</v>
      </c>
      <c r="N68" s="316">
        <v>24.491669999999999</v>
      </c>
    </row>
    <row r="69" spans="1:14" ht="12.75" customHeight="1">
      <c r="A69" t="s">
        <v>4120</v>
      </c>
      <c r="B69" s="413" t="s">
        <v>4072</v>
      </c>
      <c r="C69" s="413" t="s">
        <v>3817</v>
      </c>
      <c r="D69" s="413" t="s">
        <v>58</v>
      </c>
      <c r="E69" s="413" t="s">
        <v>3776</v>
      </c>
      <c r="F69" s="413">
        <v>6</v>
      </c>
      <c r="G69" s="383">
        <v>43466</v>
      </c>
      <c r="H69" s="383">
        <v>44561</v>
      </c>
      <c r="I69" s="375">
        <v>0.20994199999999999</v>
      </c>
      <c r="J69" s="375">
        <v>0.76053999999999999</v>
      </c>
      <c r="K69" s="375">
        <v>8.9866860000000006</v>
      </c>
      <c r="L69" s="375">
        <v>8.8884469999999993</v>
      </c>
      <c r="M69" s="375">
        <v>5170.4756770000004</v>
      </c>
      <c r="N69" s="375">
        <v>12.188950999999999</v>
      </c>
    </row>
    <row r="70" spans="1:14" ht="12.75" customHeight="1">
      <c r="A70" t="s">
        <v>4120</v>
      </c>
      <c r="B70" t="s">
        <v>4052</v>
      </c>
      <c r="C70" t="s">
        <v>3817</v>
      </c>
      <c r="D70" t="s">
        <v>6604</v>
      </c>
      <c r="E70" t="s">
        <v>3774</v>
      </c>
      <c r="F70">
        <v>7</v>
      </c>
      <c r="G70" s="4">
        <v>44135</v>
      </c>
      <c r="H70" s="4">
        <v>47787</v>
      </c>
      <c r="I70" s="375">
        <v>0.26388499999999998</v>
      </c>
      <c r="J70" s="375">
        <v>0.61551699999999998</v>
      </c>
      <c r="K70" s="375">
        <v>8.9450400000000005</v>
      </c>
      <c r="L70" s="375">
        <v>8.8557299999999994</v>
      </c>
      <c r="M70" s="375">
        <v>4174.1704600000003</v>
      </c>
      <c r="N70" s="375">
        <v>14.935157999999999</v>
      </c>
    </row>
    <row r="71" spans="1:14" ht="12.75" customHeight="1">
      <c r="A71" t="s">
        <v>4119</v>
      </c>
      <c r="B71" s="300" t="s">
        <v>4091</v>
      </c>
      <c r="C71" s="300" t="s">
        <v>3817</v>
      </c>
      <c r="D71" s="300" t="s">
        <v>5090</v>
      </c>
      <c r="E71" s="300" t="s">
        <v>3776</v>
      </c>
      <c r="F71" s="300">
        <v>1</v>
      </c>
      <c r="G71" s="301">
        <v>42370</v>
      </c>
      <c r="H71" s="301">
        <v>43555</v>
      </c>
      <c r="I71" s="316">
        <v>9.7216999999999998E-2</v>
      </c>
      <c r="J71" s="316">
        <v>0.635799</v>
      </c>
      <c r="K71" s="316">
        <v>8.8167872000000003</v>
      </c>
      <c r="L71" s="316">
        <v>5.9215999999999998</v>
      </c>
      <c r="M71" s="316">
        <v>4170.6481999999996</v>
      </c>
      <c r="N71" s="316">
        <v>4.0559810000000001</v>
      </c>
    </row>
    <row r="72" spans="1:14" ht="12.75" customHeight="1">
      <c r="A72" t="s">
        <v>4120</v>
      </c>
      <c r="B72" t="s">
        <v>4052</v>
      </c>
      <c r="C72" t="s">
        <v>3817</v>
      </c>
      <c r="D72" t="s">
        <v>5351</v>
      </c>
      <c r="E72" t="s">
        <v>3787</v>
      </c>
      <c r="F72">
        <v>6</v>
      </c>
      <c r="G72" s="4">
        <v>42736</v>
      </c>
      <c r="H72" s="4">
        <v>46022</v>
      </c>
      <c r="I72" s="375">
        <v>0.20597199999999999</v>
      </c>
      <c r="J72" s="375">
        <v>0.89719199999999999</v>
      </c>
      <c r="K72" s="375">
        <v>8.7990399999999998</v>
      </c>
      <c r="L72" s="375">
        <v>9.0242989999999992</v>
      </c>
      <c r="M72" s="375">
        <v>6033.0498969999999</v>
      </c>
      <c r="N72" s="375">
        <v>14.226766</v>
      </c>
    </row>
    <row r="73" spans="1:14" ht="12.75" customHeight="1">
      <c r="A73" t="s">
        <v>4120</v>
      </c>
      <c r="B73" t="s">
        <v>4074</v>
      </c>
      <c r="C73" t="s">
        <v>3818</v>
      </c>
      <c r="D73" t="s">
        <v>334</v>
      </c>
      <c r="E73" t="s">
        <v>3777</v>
      </c>
      <c r="F73">
        <v>10</v>
      </c>
      <c r="G73" s="4">
        <v>42370</v>
      </c>
      <c r="H73" s="4">
        <v>44926</v>
      </c>
      <c r="I73" s="375">
        <v>0.20169200000000001</v>
      </c>
      <c r="J73" s="375">
        <v>0.83308199999999999</v>
      </c>
      <c r="K73" s="375">
        <v>8.7619600000000002</v>
      </c>
      <c r="L73" s="375">
        <v>8.5480199999999993</v>
      </c>
      <c r="M73" s="375">
        <v>5541.0248339999998</v>
      </c>
      <c r="N73" s="375">
        <v>18.181425999999998</v>
      </c>
    </row>
    <row r="74" spans="1:14" ht="12.75" customHeight="1">
      <c r="A74" t="s">
        <v>4120</v>
      </c>
      <c r="B74" s="413" t="s">
        <v>4046</v>
      </c>
      <c r="C74" s="413" t="s">
        <v>3819</v>
      </c>
      <c r="D74" s="413" t="s">
        <v>6052</v>
      </c>
      <c r="E74" s="413" t="s">
        <v>3777</v>
      </c>
      <c r="F74" s="413">
        <v>5</v>
      </c>
      <c r="G74" s="383">
        <v>43831</v>
      </c>
      <c r="H74" s="383">
        <v>46387</v>
      </c>
      <c r="I74" s="375">
        <v>0.20291300000000001</v>
      </c>
      <c r="J74" s="375">
        <v>0.48522100000000001</v>
      </c>
      <c r="K74" s="375">
        <v>8.3497400000000006</v>
      </c>
      <c r="L74" s="375">
        <v>7.47</v>
      </c>
      <c r="M74" s="375">
        <v>3014.29</v>
      </c>
      <c r="N74" s="375">
        <v>14.194806</v>
      </c>
    </row>
    <row r="75" spans="1:14" ht="12.75" customHeight="1">
      <c r="A75" t="s">
        <v>4120</v>
      </c>
      <c r="B75" t="s">
        <v>5086</v>
      </c>
      <c r="C75" t="s">
        <v>3817</v>
      </c>
      <c r="D75" t="s">
        <v>403</v>
      </c>
      <c r="E75" t="s">
        <v>3777</v>
      </c>
      <c r="F75">
        <v>3</v>
      </c>
      <c r="G75" s="4">
        <v>42705</v>
      </c>
      <c r="H75" s="4">
        <v>48182</v>
      </c>
      <c r="I75" s="375">
        <v>0.20450399999999999</v>
      </c>
      <c r="J75" s="375">
        <v>0.81311100000000003</v>
      </c>
      <c r="K75" s="375">
        <v>8.3454028000000005</v>
      </c>
      <c r="L75" s="375">
        <v>9.0765849999999997</v>
      </c>
      <c r="M75" s="375">
        <v>5329.2180969999999</v>
      </c>
      <c r="N75" s="375">
        <v>18.311367000000001</v>
      </c>
    </row>
    <row r="76" spans="1:14" ht="12.75" customHeight="1">
      <c r="A76" t="s">
        <v>4120</v>
      </c>
      <c r="B76" s="413" t="s">
        <v>4052</v>
      </c>
      <c r="C76" s="413" t="s">
        <v>3817</v>
      </c>
      <c r="D76" s="413" t="s">
        <v>5332</v>
      </c>
      <c r="E76" s="413" t="s">
        <v>3777</v>
      </c>
      <c r="F76" s="413">
        <v>5</v>
      </c>
      <c r="G76" s="383">
        <v>43101</v>
      </c>
      <c r="H76" s="383">
        <v>45291</v>
      </c>
      <c r="I76" s="375">
        <v>0.21179400000000001</v>
      </c>
      <c r="J76" s="375">
        <v>0.81061099999999997</v>
      </c>
      <c r="K76" s="375">
        <v>8.2738800000000001</v>
      </c>
      <c r="L76" s="375">
        <v>8.5941840000000003</v>
      </c>
      <c r="M76" s="375">
        <v>5155.5956759999999</v>
      </c>
      <c r="N76" s="375">
        <v>15.075675</v>
      </c>
    </row>
    <row r="77" spans="1:14" ht="12.75" customHeight="1">
      <c r="A77" t="s">
        <v>4120</v>
      </c>
      <c r="B77" t="s">
        <v>4062</v>
      </c>
      <c r="C77" t="s">
        <v>3817</v>
      </c>
      <c r="D77" t="s">
        <v>5337</v>
      </c>
      <c r="E77" t="s">
        <v>3788</v>
      </c>
      <c r="F77">
        <v>6</v>
      </c>
      <c r="G77" s="4">
        <v>44013</v>
      </c>
      <c r="H77" s="4">
        <v>48579</v>
      </c>
      <c r="I77" s="375">
        <v>0.21013200000000001</v>
      </c>
      <c r="J77" s="375">
        <v>0.85168299999999997</v>
      </c>
      <c r="K77" s="375">
        <v>8.1558151999999993</v>
      </c>
      <c r="L77" s="375">
        <v>8.0743779999999994</v>
      </c>
      <c r="M77" s="375">
        <v>5229.4496170000002</v>
      </c>
      <c r="N77" s="375">
        <v>16.488395000000001</v>
      </c>
    </row>
    <row r="78" spans="1:14" ht="12.75" customHeight="1">
      <c r="A78" t="s">
        <v>4119</v>
      </c>
      <c r="B78" s="300" t="s">
        <v>4097</v>
      </c>
      <c r="C78" s="300" t="s">
        <v>3817</v>
      </c>
      <c r="D78" s="300" t="s">
        <v>6835</v>
      </c>
      <c r="E78" s="300" t="s">
        <v>3778</v>
      </c>
      <c r="F78" s="300">
        <v>7</v>
      </c>
      <c r="G78" s="301">
        <v>44197</v>
      </c>
      <c r="H78" s="301">
        <v>46022</v>
      </c>
      <c r="I78" s="316">
        <v>0.13317599999999999</v>
      </c>
      <c r="J78" s="316">
        <v>0.78828299999999996</v>
      </c>
      <c r="K78" s="316">
        <v>7.8986004000000003</v>
      </c>
      <c r="L78" s="316">
        <v>7.8167489999999997</v>
      </c>
      <c r="M78" s="316">
        <v>4772.8093280000003</v>
      </c>
      <c r="N78" s="316">
        <v>12.475600999999999</v>
      </c>
    </row>
    <row r="79" spans="1:14" ht="12.75" customHeight="1">
      <c r="A79" t="s">
        <v>4120</v>
      </c>
      <c r="B79" s="413" t="s">
        <v>4038</v>
      </c>
      <c r="C79" s="413" t="s">
        <v>3817</v>
      </c>
      <c r="D79" s="413" t="s">
        <v>5200</v>
      </c>
      <c r="E79" s="413" t="s">
        <v>3778</v>
      </c>
      <c r="F79" s="413">
        <v>7</v>
      </c>
      <c r="G79" s="383">
        <v>40664</v>
      </c>
      <c r="H79" s="383">
        <v>46022</v>
      </c>
      <c r="I79" s="375">
        <v>0.20723900000000001</v>
      </c>
      <c r="J79" s="375">
        <v>0.71067999999999998</v>
      </c>
      <c r="K79" s="375">
        <v>7.8247027999999998</v>
      </c>
      <c r="L79" s="375">
        <v>7.449484</v>
      </c>
      <c r="M79" s="375">
        <v>19366.723707000001</v>
      </c>
      <c r="N79" s="375">
        <v>13.523510999999999</v>
      </c>
    </row>
    <row r="80" spans="1:14" ht="12.75" customHeight="1">
      <c r="A80" t="s">
        <v>4120</v>
      </c>
      <c r="B80" t="s">
        <v>4052</v>
      </c>
      <c r="C80" t="s">
        <v>3818</v>
      </c>
      <c r="D80" t="s">
        <v>5316</v>
      </c>
      <c r="E80" t="s">
        <v>3777</v>
      </c>
      <c r="F80">
        <v>5</v>
      </c>
      <c r="G80" s="4">
        <v>43101</v>
      </c>
      <c r="H80" s="4">
        <v>45291</v>
      </c>
      <c r="I80" s="375">
        <v>0.21233099999999999</v>
      </c>
      <c r="J80" s="375">
        <v>0.88290800000000003</v>
      </c>
      <c r="K80" s="375">
        <v>7.7646800000000002</v>
      </c>
      <c r="L80" s="375">
        <v>7.9904719999999996</v>
      </c>
      <c r="M80" s="375">
        <v>5217.8012699999999</v>
      </c>
      <c r="N80" s="375">
        <v>14.766156000000001</v>
      </c>
    </row>
    <row r="81" spans="1:14" ht="12.75" customHeight="1">
      <c r="A81" t="s">
        <v>4119</v>
      </c>
      <c r="B81" s="300" t="s">
        <v>4097</v>
      </c>
      <c r="C81" s="300" t="s">
        <v>3817</v>
      </c>
      <c r="D81" s="300" t="s">
        <v>5296</v>
      </c>
      <c r="E81" s="300" t="s">
        <v>3782</v>
      </c>
      <c r="F81" s="300">
        <v>7</v>
      </c>
      <c r="G81" s="301">
        <v>44256</v>
      </c>
      <c r="H81" s="301">
        <v>46081</v>
      </c>
      <c r="I81" s="316">
        <v>0.218835</v>
      </c>
      <c r="J81" s="316">
        <v>0.61765099999999995</v>
      </c>
      <c r="K81" s="316">
        <v>7.7583539999999998</v>
      </c>
      <c r="L81" s="316">
        <v>7.9032</v>
      </c>
      <c r="M81" s="316">
        <v>3673.2851300000002</v>
      </c>
      <c r="N81" s="316">
        <v>13.596945</v>
      </c>
    </row>
    <row r="82" spans="1:14" ht="12.75" customHeight="1">
      <c r="A82" t="s">
        <v>4120</v>
      </c>
      <c r="B82" s="376" t="s">
        <v>4060</v>
      </c>
      <c r="C82" s="376" t="s">
        <v>3817</v>
      </c>
      <c r="D82" s="376" t="s">
        <v>6244</v>
      </c>
      <c r="E82" s="376" t="s">
        <v>3777</v>
      </c>
      <c r="F82" s="376">
        <v>5</v>
      </c>
      <c r="G82" s="383">
        <v>43952</v>
      </c>
      <c r="H82" s="383">
        <v>44227</v>
      </c>
      <c r="I82" s="375">
        <v>0.20577000000000001</v>
      </c>
      <c r="J82" s="375">
        <v>0.37172500000000003</v>
      </c>
      <c r="K82" s="375">
        <v>7.5469999999999997</v>
      </c>
      <c r="L82" s="375">
        <v>7.2107789999999996</v>
      </c>
      <c r="M82" s="375">
        <v>2143.57494</v>
      </c>
      <c r="N82" s="375">
        <v>22.438015</v>
      </c>
    </row>
    <row r="83" spans="1:14" ht="12.75" customHeight="1">
      <c r="A83" t="s">
        <v>4120</v>
      </c>
      <c r="B83" s="300" t="s">
        <v>4072</v>
      </c>
      <c r="C83" s="300" t="s">
        <v>3818</v>
      </c>
      <c r="D83" s="300" t="s">
        <v>2671</v>
      </c>
      <c r="E83" s="300" t="s">
        <v>3777</v>
      </c>
      <c r="F83" s="300">
        <v>5</v>
      </c>
      <c r="G83" s="301">
        <v>43101</v>
      </c>
      <c r="H83" s="301">
        <v>44926</v>
      </c>
      <c r="I83" s="316">
        <v>0.17407900000000001</v>
      </c>
      <c r="J83" s="316">
        <v>0.44399100000000002</v>
      </c>
      <c r="K83" s="316">
        <v>7.5040627999999998</v>
      </c>
      <c r="L83" s="316">
        <v>6.5489579999999998</v>
      </c>
      <c r="M83" s="316">
        <v>2545.7405159999998</v>
      </c>
      <c r="N83" s="316">
        <v>21.995010000000001</v>
      </c>
    </row>
    <row r="84" spans="1:14" ht="12.75" customHeight="1">
      <c r="A84" t="s">
        <v>4120</v>
      </c>
      <c r="B84" s="413" t="s">
        <v>4062</v>
      </c>
      <c r="C84" s="413" t="s">
        <v>3817</v>
      </c>
      <c r="D84" s="413" t="s">
        <v>5203</v>
      </c>
      <c r="E84" s="413" t="s">
        <v>3778</v>
      </c>
      <c r="F84" s="413">
        <v>6</v>
      </c>
      <c r="G84" s="383">
        <v>44317</v>
      </c>
      <c r="H84" s="383">
        <v>45412</v>
      </c>
      <c r="I84" s="375">
        <v>0.19947699999999999</v>
      </c>
      <c r="J84" s="375">
        <v>0.35315999999999997</v>
      </c>
      <c r="K84" s="375">
        <v>7.4362843999999999</v>
      </c>
      <c r="L84" s="375">
        <v>5.2385960000000003</v>
      </c>
      <c r="M84" s="375">
        <v>2003.6274309999999</v>
      </c>
      <c r="N84" s="375">
        <v>16.259031</v>
      </c>
    </row>
    <row r="85" spans="1:14" ht="12.75" customHeight="1">
      <c r="A85" t="s">
        <v>4120</v>
      </c>
      <c r="B85" s="300" t="s">
        <v>4052</v>
      </c>
      <c r="C85" s="300" t="s">
        <v>3818</v>
      </c>
      <c r="D85" s="300" t="s">
        <v>5315</v>
      </c>
      <c r="E85" s="300" t="s">
        <v>3777</v>
      </c>
      <c r="F85" s="300">
        <v>5</v>
      </c>
      <c r="G85" s="301">
        <v>43101</v>
      </c>
      <c r="H85" s="301">
        <v>45291</v>
      </c>
      <c r="I85" s="316">
        <v>0.20663000000000001</v>
      </c>
      <c r="J85" s="316">
        <v>0.89219199999999999</v>
      </c>
      <c r="K85" s="316">
        <v>7.3762800000000004</v>
      </c>
      <c r="L85" s="316">
        <v>7.527107</v>
      </c>
      <c r="M85" s="316">
        <v>5008.9148999999998</v>
      </c>
      <c r="N85" s="316">
        <v>14.700760000000001</v>
      </c>
    </row>
    <row r="86" spans="1:14" ht="12.75" customHeight="1">
      <c r="A86" t="s">
        <v>4119</v>
      </c>
      <c r="B86" s="300" t="s">
        <v>4097</v>
      </c>
      <c r="C86" s="300" t="s">
        <v>3818</v>
      </c>
      <c r="D86" s="300" t="s">
        <v>5096</v>
      </c>
      <c r="E86" s="300" t="s">
        <v>3788</v>
      </c>
      <c r="F86" s="300">
        <v>6</v>
      </c>
      <c r="G86" s="301">
        <v>42736</v>
      </c>
      <c r="H86" s="301">
        <v>44227</v>
      </c>
      <c r="I86" s="316">
        <v>0.29869000000000001</v>
      </c>
      <c r="J86" s="316">
        <v>0.41361100000000001</v>
      </c>
      <c r="K86" s="316">
        <v>7.3654688000000004</v>
      </c>
      <c r="L86" s="316">
        <v>7.4531489999999998</v>
      </c>
      <c r="M86" s="316">
        <v>2290.57917</v>
      </c>
      <c r="N86" s="316">
        <v>16.643454999999999</v>
      </c>
    </row>
    <row r="87" spans="1:14" ht="12.75" customHeight="1">
      <c r="A87" t="s">
        <v>4120</v>
      </c>
      <c r="B87" t="s">
        <v>6954</v>
      </c>
      <c r="C87" t="s">
        <v>3817</v>
      </c>
      <c r="D87" t="s">
        <v>6859</v>
      </c>
      <c r="E87" t="s">
        <v>3776</v>
      </c>
      <c r="F87">
        <v>1</v>
      </c>
      <c r="G87" s="4">
        <v>44197</v>
      </c>
      <c r="H87" s="4">
        <v>45291</v>
      </c>
      <c r="I87" s="375">
        <v>0.22456000000000001</v>
      </c>
      <c r="J87" s="375">
        <v>0.49184800000000001</v>
      </c>
      <c r="K87" s="375">
        <v>7.3537324000000002</v>
      </c>
      <c r="L87" s="375">
        <v>7.0735000000000001</v>
      </c>
      <c r="M87" s="375">
        <v>2690.9895000000001</v>
      </c>
      <c r="N87" s="375">
        <v>16.719366000000001</v>
      </c>
    </row>
    <row r="88" spans="1:14" ht="12.75" customHeight="1">
      <c r="A88" t="s">
        <v>4119</v>
      </c>
      <c r="B88" s="300" t="s">
        <v>4097</v>
      </c>
      <c r="C88" s="300" t="s">
        <v>3818</v>
      </c>
      <c r="D88" s="300" t="s">
        <v>5095</v>
      </c>
      <c r="E88" s="300" t="s">
        <v>3788</v>
      </c>
      <c r="F88" s="300">
        <v>6</v>
      </c>
      <c r="G88" s="301">
        <v>42736</v>
      </c>
      <c r="H88" s="301">
        <v>44227</v>
      </c>
      <c r="I88" s="316">
        <v>0.292383</v>
      </c>
      <c r="J88" s="316">
        <v>0.41567799999999999</v>
      </c>
      <c r="K88" s="316">
        <v>7.2548000000000004</v>
      </c>
      <c r="L88" s="316">
        <v>7.341132</v>
      </c>
      <c r="M88" s="316">
        <v>2267.4395629999999</v>
      </c>
      <c r="N88" s="316">
        <v>16.606465</v>
      </c>
    </row>
    <row r="89" spans="1:14" ht="12.75" customHeight="1">
      <c r="A89" t="s">
        <v>4120</v>
      </c>
      <c r="B89" s="413" t="s">
        <v>5353</v>
      </c>
      <c r="C89" s="413" t="s">
        <v>3819</v>
      </c>
      <c r="D89" s="413" t="s">
        <v>5357</v>
      </c>
      <c r="E89" s="413" t="s">
        <v>3777</v>
      </c>
      <c r="F89" s="413">
        <v>5</v>
      </c>
      <c r="G89" s="383">
        <v>41275</v>
      </c>
      <c r="H89" s="383">
        <v>45657</v>
      </c>
      <c r="I89" s="375">
        <v>0.21255499999999999</v>
      </c>
      <c r="J89" s="375">
        <v>0.47617799999999999</v>
      </c>
      <c r="K89" s="375">
        <v>7.1106651999999997</v>
      </c>
      <c r="L89" s="375">
        <v>7.11</v>
      </c>
      <c r="M89" s="375">
        <v>2519.14</v>
      </c>
      <c r="N89" s="375">
        <v>27.431549</v>
      </c>
    </row>
    <row r="90" spans="1:14" ht="12.75" customHeight="1">
      <c r="A90" t="s">
        <v>4120</v>
      </c>
      <c r="B90" t="s">
        <v>4052</v>
      </c>
      <c r="C90" t="s">
        <v>3817</v>
      </c>
      <c r="D90" t="s">
        <v>5460</v>
      </c>
      <c r="E90" t="s">
        <v>3786</v>
      </c>
      <c r="F90">
        <v>7</v>
      </c>
      <c r="G90" s="4">
        <v>44228</v>
      </c>
      <c r="H90" s="4">
        <v>46053</v>
      </c>
      <c r="I90" s="375">
        <v>0.12386900000000001</v>
      </c>
      <c r="J90" s="375">
        <v>0.27191199999999999</v>
      </c>
      <c r="K90" s="375">
        <v>7.0895200000000003</v>
      </c>
      <c r="L90" s="375">
        <v>7.2627569999999997</v>
      </c>
      <c r="M90" s="375">
        <v>1477.702802</v>
      </c>
      <c r="N90" s="375">
        <v>21.480072</v>
      </c>
    </row>
    <row r="91" spans="1:14" ht="12.75" customHeight="1">
      <c r="A91" t="s">
        <v>4120</v>
      </c>
      <c r="B91" t="s">
        <v>4052</v>
      </c>
      <c r="C91" t="s">
        <v>3817</v>
      </c>
      <c r="D91" t="s">
        <v>6873</v>
      </c>
      <c r="E91" t="s">
        <v>3774</v>
      </c>
      <c r="F91">
        <v>7</v>
      </c>
      <c r="G91" s="4">
        <v>44197</v>
      </c>
      <c r="H91" s="4">
        <v>45473</v>
      </c>
      <c r="I91" s="375">
        <v>0.166492</v>
      </c>
      <c r="J91" s="375">
        <v>0.74338499999999996</v>
      </c>
      <c r="K91" s="375">
        <v>7.0138800000000003</v>
      </c>
      <c r="L91" s="375">
        <v>6.8294680000000003</v>
      </c>
      <c r="M91" s="375">
        <v>3996.8129530000001</v>
      </c>
      <c r="N91" s="375">
        <v>12.032735000000001</v>
      </c>
    </row>
    <row r="92" spans="1:14" ht="12.75" customHeight="1">
      <c r="A92" t="s">
        <v>4120</v>
      </c>
      <c r="B92" t="s">
        <v>4056</v>
      </c>
      <c r="C92" t="s">
        <v>3818</v>
      </c>
      <c r="D92" t="s">
        <v>5736</v>
      </c>
      <c r="E92" t="s">
        <v>3777</v>
      </c>
      <c r="F92">
        <v>5</v>
      </c>
      <c r="G92" s="4">
        <v>43466</v>
      </c>
      <c r="H92" s="4">
        <v>45291</v>
      </c>
      <c r="I92" s="375">
        <v>0.202434</v>
      </c>
      <c r="J92" s="375">
        <v>0.84956900000000002</v>
      </c>
      <c r="K92" s="375">
        <v>6.9131011999999998</v>
      </c>
      <c r="L92" s="375">
        <v>6.59</v>
      </c>
      <c r="M92" s="375">
        <v>4386.6705540000003</v>
      </c>
      <c r="N92" s="375">
        <v>18.539701000000001</v>
      </c>
    </row>
    <row r="93" spans="1:14" ht="12.75" customHeight="1">
      <c r="A93" t="s">
        <v>4120</v>
      </c>
      <c r="B93" s="300" t="s">
        <v>4062</v>
      </c>
      <c r="C93" s="300" t="s">
        <v>3818</v>
      </c>
      <c r="D93" s="300" t="s">
        <v>5461</v>
      </c>
      <c r="E93" s="300" t="s">
        <v>3777</v>
      </c>
      <c r="F93" s="300">
        <v>3</v>
      </c>
      <c r="G93" s="301">
        <v>44197</v>
      </c>
      <c r="H93" s="301">
        <v>45291</v>
      </c>
      <c r="I93" s="316">
        <v>0.21212600000000001</v>
      </c>
      <c r="J93" s="316">
        <v>0.88533700000000004</v>
      </c>
      <c r="K93" s="316">
        <v>6.8457607999999999</v>
      </c>
      <c r="L93" s="316">
        <v>6.6970000000000001</v>
      </c>
      <c r="M93" s="316">
        <v>4509.2420000000002</v>
      </c>
      <c r="N93" s="316">
        <v>11.751944999999999</v>
      </c>
    </row>
    <row r="94" spans="1:14" ht="12.75" customHeight="1">
      <c r="A94" t="s">
        <v>4120</v>
      </c>
      <c r="B94" s="373" t="s">
        <v>4052</v>
      </c>
      <c r="C94" s="405" t="s">
        <v>3817</v>
      </c>
      <c r="D94" s="403" t="s">
        <v>220</v>
      </c>
      <c r="E94" s="374" t="s">
        <v>3777</v>
      </c>
      <c r="F94" s="403">
        <v>9</v>
      </c>
      <c r="G94" s="374">
        <v>39114</v>
      </c>
      <c r="H94" s="374">
        <v>44592</v>
      </c>
      <c r="I94" s="404">
        <v>0.20713799999999999</v>
      </c>
      <c r="J94" s="404">
        <v>0.87084899999999998</v>
      </c>
      <c r="K94" s="404">
        <v>6.6255199999999999</v>
      </c>
      <c r="L94" s="404">
        <v>6.5857999999999999</v>
      </c>
      <c r="M94" s="404">
        <v>4347.6971999999996</v>
      </c>
      <c r="N94" s="404">
        <v>21.223330000000001</v>
      </c>
    </row>
    <row r="95" spans="1:14" ht="12.75" customHeight="1">
      <c r="A95" t="s">
        <v>4120</v>
      </c>
      <c r="B95" s="413" t="s">
        <v>4054</v>
      </c>
      <c r="C95" s="413" t="s">
        <v>3817</v>
      </c>
      <c r="D95" s="413" t="s">
        <v>157</v>
      </c>
      <c r="E95" s="413" t="s">
        <v>3779</v>
      </c>
      <c r="F95" s="413">
        <v>7</v>
      </c>
      <c r="G95" s="383">
        <v>44317</v>
      </c>
      <c r="H95" s="383">
        <v>46142</v>
      </c>
      <c r="I95" s="375">
        <v>0.209589</v>
      </c>
      <c r="J95" s="375">
        <v>0.86197299999999999</v>
      </c>
      <c r="K95" s="375">
        <v>6.4959199999999999</v>
      </c>
      <c r="L95" s="375">
        <v>6.6082789999999996</v>
      </c>
      <c r="M95" s="375">
        <v>4242.1247679999997</v>
      </c>
      <c r="N95" s="375">
        <v>11.721558999999999</v>
      </c>
    </row>
    <row r="96" spans="1:14" ht="12.75" customHeight="1">
      <c r="A96" t="s">
        <v>4120</v>
      </c>
      <c r="B96" s="413" t="s">
        <v>4068</v>
      </c>
      <c r="C96" s="413" t="s">
        <v>3819</v>
      </c>
      <c r="D96" s="413" t="s">
        <v>5486</v>
      </c>
      <c r="E96" s="413" t="s">
        <v>3777</v>
      </c>
      <c r="F96" s="413">
        <v>10</v>
      </c>
      <c r="G96" s="383">
        <v>41791</v>
      </c>
      <c r="H96" s="383">
        <v>46022</v>
      </c>
      <c r="I96" s="375">
        <v>0.208958</v>
      </c>
      <c r="J96" s="375">
        <v>0.83352400000000004</v>
      </c>
      <c r="K96" s="375">
        <v>6.3811235999999996</v>
      </c>
      <c r="L96" s="375">
        <v>6.3533999999999997</v>
      </c>
      <c r="M96" s="375">
        <v>3957.2060000000001</v>
      </c>
      <c r="N96" s="375">
        <v>20.244254000000002</v>
      </c>
    </row>
    <row r="97" spans="1:14" ht="12.75" customHeight="1">
      <c r="A97" t="s">
        <v>4120</v>
      </c>
      <c r="B97" s="413" t="s">
        <v>4056</v>
      </c>
      <c r="C97" s="413" t="s">
        <v>3818</v>
      </c>
      <c r="D97" s="413" t="s">
        <v>570</v>
      </c>
      <c r="E97" s="413" t="s">
        <v>3777</v>
      </c>
      <c r="F97" s="413">
        <v>5</v>
      </c>
      <c r="G97" s="383">
        <v>40909</v>
      </c>
      <c r="H97" s="383">
        <v>44926</v>
      </c>
      <c r="I97" s="375">
        <v>0.20026099999999999</v>
      </c>
      <c r="J97" s="375">
        <v>0.69918800000000003</v>
      </c>
      <c r="K97" s="375">
        <v>6.2664495999999996</v>
      </c>
      <c r="L97" s="375">
        <v>5.88</v>
      </c>
      <c r="M97" s="375">
        <v>3272.494146</v>
      </c>
      <c r="N97" s="375">
        <v>23.335239000000001</v>
      </c>
    </row>
    <row r="98" spans="1:14" ht="12.75" customHeight="1">
      <c r="A98" t="s">
        <v>4120</v>
      </c>
      <c r="B98" s="413" t="s">
        <v>4068</v>
      </c>
      <c r="C98" s="413" t="s">
        <v>3818</v>
      </c>
      <c r="D98" s="413" t="s">
        <v>127</v>
      </c>
      <c r="E98" s="413" t="s">
        <v>3791</v>
      </c>
      <c r="F98" s="413">
        <v>6</v>
      </c>
      <c r="G98" s="383">
        <v>43709</v>
      </c>
      <c r="H98" s="383">
        <v>45777</v>
      </c>
      <c r="I98" s="375">
        <v>0.132415</v>
      </c>
      <c r="J98" s="375">
        <v>0.32066699999999998</v>
      </c>
      <c r="K98" s="375">
        <v>6.1934068</v>
      </c>
      <c r="L98" s="375">
        <v>2.0252289999999999</v>
      </c>
      <c r="M98" s="375">
        <v>1492.2292500000001</v>
      </c>
      <c r="N98" s="375">
        <v>13.825782999999999</v>
      </c>
    </row>
    <row r="99" spans="1:14" ht="12.75" customHeight="1">
      <c r="A99" t="s">
        <v>4119</v>
      </c>
      <c r="B99" s="300" t="s">
        <v>4079</v>
      </c>
      <c r="C99" s="300" t="s">
        <v>3817</v>
      </c>
      <c r="D99" s="300" t="s">
        <v>465</v>
      </c>
      <c r="E99" s="300" t="s">
        <v>3776</v>
      </c>
      <c r="F99" s="300">
        <v>2</v>
      </c>
      <c r="G99" s="301">
        <v>41791</v>
      </c>
      <c r="H99" s="301">
        <v>44926</v>
      </c>
      <c r="I99" s="316">
        <v>0.14336299999999999</v>
      </c>
      <c r="J99" s="316">
        <v>6.2341000000000001E-2</v>
      </c>
      <c r="K99" s="316">
        <v>6.1430800000000003</v>
      </c>
      <c r="L99" s="316">
        <v>5.5604570000000004</v>
      </c>
      <c r="M99" s="316">
        <v>294.05918300000002</v>
      </c>
      <c r="N99" s="316">
        <v>63.588991</v>
      </c>
    </row>
    <row r="100" spans="1:14" ht="12.75" customHeight="1">
      <c r="A100" t="s">
        <v>4120</v>
      </c>
      <c r="B100" s="376" t="s">
        <v>4076</v>
      </c>
      <c r="C100" s="376" t="s">
        <v>3818</v>
      </c>
      <c r="D100" s="376" t="s">
        <v>64</v>
      </c>
      <c r="E100" s="376" t="s">
        <v>3777</v>
      </c>
      <c r="F100" s="376">
        <v>5</v>
      </c>
      <c r="G100" s="383">
        <v>41275</v>
      </c>
      <c r="H100" s="383">
        <v>44561</v>
      </c>
      <c r="I100" s="375">
        <v>0.20344899999999999</v>
      </c>
      <c r="J100" s="375">
        <v>0.819689</v>
      </c>
      <c r="K100" s="375">
        <v>6.1013431999999996</v>
      </c>
      <c r="L100" s="375">
        <v>6.1679029999999999</v>
      </c>
      <c r="M100" s="375">
        <v>3806.4807000000001</v>
      </c>
      <c r="N100" s="375">
        <v>13.206153</v>
      </c>
    </row>
    <row r="101" spans="1:14" ht="12.75" customHeight="1">
      <c r="A101" t="s">
        <v>4120</v>
      </c>
      <c r="B101" s="413" t="s">
        <v>4054</v>
      </c>
      <c r="C101" s="413" t="s">
        <v>3817</v>
      </c>
      <c r="D101" s="413" t="s">
        <v>6956</v>
      </c>
      <c r="E101" s="413" t="s">
        <v>3787</v>
      </c>
      <c r="F101" s="413">
        <v>6</v>
      </c>
      <c r="G101" s="383">
        <v>42614</v>
      </c>
      <c r="H101" s="383">
        <v>46387</v>
      </c>
      <c r="I101" s="375">
        <v>0.20913100000000001</v>
      </c>
      <c r="J101" s="375">
        <v>0.81780900000000001</v>
      </c>
      <c r="K101" s="375">
        <v>6.0175999999999998</v>
      </c>
      <c r="L101" s="375">
        <v>6.1266449999999999</v>
      </c>
      <c r="M101" s="375">
        <v>3760.8965170000001</v>
      </c>
      <c r="N101" s="375">
        <v>20.601977999999999</v>
      </c>
    </row>
    <row r="102" spans="1:14" ht="12.75" customHeight="1">
      <c r="A102" t="s">
        <v>4119</v>
      </c>
      <c r="B102" s="300" t="s">
        <v>4083</v>
      </c>
      <c r="C102" s="300" t="s">
        <v>3818</v>
      </c>
      <c r="D102" s="300" t="s">
        <v>531</v>
      </c>
      <c r="E102" s="300" t="s">
        <v>3784</v>
      </c>
      <c r="F102" s="300">
        <v>4</v>
      </c>
      <c r="G102" s="301">
        <v>40513</v>
      </c>
      <c r="H102" s="301">
        <v>44895</v>
      </c>
      <c r="I102" s="316">
        <v>0.17879900000000001</v>
      </c>
      <c r="J102" s="316">
        <v>0.82052499999999995</v>
      </c>
      <c r="K102" s="316">
        <v>5.9241948000000004</v>
      </c>
      <c r="L102" s="316">
        <v>4.5852630000000003</v>
      </c>
      <c r="M102" s="316">
        <v>3697.1982469999998</v>
      </c>
      <c r="N102" s="316">
        <v>19.371275000000001</v>
      </c>
    </row>
    <row r="103" spans="1:14" ht="12.75" customHeight="1">
      <c r="A103" t="s">
        <v>4120</v>
      </c>
      <c r="B103" s="300" t="s">
        <v>5353</v>
      </c>
      <c r="C103" s="300" t="s">
        <v>3819</v>
      </c>
      <c r="D103" s="300" t="s">
        <v>433</v>
      </c>
      <c r="E103" s="300" t="s">
        <v>3777</v>
      </c>
      <c r="F103" s="300">
        <v>3</v>
      </c>
      <c r="G103" s="301">
        <v>41944</v>
      </c>
      <c r="H103" s="301">
        <v>45657</v>
      </c>
      <c r="I103" s="316">
        <v>0.21757099999999999</v>
      </c>
      <c r="J103" s="316">
        <v>0.84048999999999996</v>
      </c>
      <c r="K103" s="316">
        <v>5.6435924000000002</v>
      </c>
      <c r="L103" s="316">
        <v>5.6529720000000001</v>
      </c>
      <c r="M103" s="316">
        <v>3536.4910679999998</v>
      </c>
      <c r="N103" s="316">
        <v>24.368745000000001</v>
      </c>
    </row>
    <row r="104" spans="1:14" ht="12.75" customHeight="1">
      <c r="A104" t="s">
        <v>4120</v>
      </c>
      <c r="B104" t="s">
        <v>4050</v>
      </c>
      <c r="C104" t="s">
        <v>3818</v>
      </c>
      <c r="D104" t="s">
        <v>5309</v>
      </c>
      <c r="E104" t="s">
        <v>3788</v>
      </c>
      <c r="F104">
        <v>7</v>
      </c>
      <c r="G104" s="4">
        <v>42736</v>
      </c>
      <c r="H104" s="4">
        <v>44561</v>
      </c>
      <c r="I104" s="375">
        <v>0.28332099999999999</v>
      </c>
      <c r="J104" s="375">
        <v>0.47966300000000001</v>
      </c>
      <c r="K104" s="375">
        <v>5.6202927999999996</v>
      </c>
      <c r="L104" s="375">
        <v>5.6863159999999997</v>
      </c>
      <c r="M104" s="375">
        <v>2030.3802330000001</v>
      </c>
      <c r="N104" s="375">
        <v>18.721314</v>
      </c>
    </row>
    <row r="105" spans="1:14" ht="12.75" customHeight="1">
      <c r="A105" t="s">
        <v>4120</v>
      </c>
      <c r="B105" s="413" t="s">
        <v>4052</v>
      </c>
      <c r="C105" s="413" t="s">
        <v>3819</v>
      </c>
      <c r="D105" s="413" t="s">
        <v>224</v>
      </c>
      <c r="E105" s="413" t="s">
        <v>3777</v>
      </c>
      <c r="F105" s="413">
        <v>3</v>
      </c>
      <c r="G105" s="383">
        <v>40695</v>
      </c>
      <c r="H105" s="383">
        <v>46173</v>
      </c>
      <c r="I105" s="375">
        <v>0.21618000000000001</v>
      </c>
      <c r="J105" s="375">
        <v>0.244697</v>
      </c>
      <c r="K105" s="375">
        <v>5.5963200000000004</v>
      </c>
      <c r="L105" s="375">
        <v>3.9089700000000001</v>
      </c>
      <c r="M105" s="375">
        <v>1020.979564</v>
      </c>
      <c r="N105" s="375">
        <v>31.583103000000001</v>
      </c>
    </row>
    <row r="106" spans="1:14" ht="12.75" customHeight="1">
      <c r="A106" t="s">
        <v>4120</v>
      </c>
      <c r="B106" t="s">
        <v>5086</v>
      </c>
      <c r="C106" t="s">
        <v>3817</v>
      </c>
      <c r="D106" t="s">
        <v>741</v>
      </c>
      <c r="E106" t="s">
        <v>3777</v>
      </c>
      <c r="F106">
        <v>11</v>
      </c>
      <c r="G106" s="4">
        <v>43922</v>
      </c>
      <c r="H106" s="4">
        <v>45657</v>
      </c>
      <c r="I106" s="375">
        <v>0.240957</v>
      </c>
      <c r="J106" s="375">
        <v>0.60933400000000004</v>
      </c>
      <c r="K106" s="375">
        <v>5.5491999999999999</v>
      </c>
      <c r="L106" s="375">
        <v>5.4070600000000004</v>
      </c>
      <c r="M106" s="375">
        <v>2586.3911699999999</v>
      </c>
      <c r="N106" s="375">
        <v>16.222795999999999</v>
      </c>
    </row>
    <row r="107" spans="1:14" ht="12.75" customHeight="1">
      <c r="A107" t="s">
        <v>4120</v>
      </c>
      <c r="B107" s="318" t="s">
        <v>4038</v>
      </c>
      <c r="C107" s="318" t="s">
        <v>3817</v>
      </c>
      <c r="D107" s="318" t="s">
        <v>5201</v>
      </c>
      <c r="E107" s="318" t="s">
        <v>3778</v>
      </c>
      <c r="F107" s="318">
        <v>7</v>
      </c>
      <c r="G107" s="319">
        <v>43586</v>
      </c>
      <c r="H107" s="319">
        <v>46022</v>
      </c>
      <c r="I107" s="375">
        <v>0.210868</v>
      </c>
      <c r="J107" s="375">
        <v>0.65625800000000001</v>
      </c>
      <c r="K107" s="375">
        <v>5.5102652000000001</v>
      </c>
      <c r="L107" s="375">
        <v>5.546106</v>
      </c>
      <c r="M107" s="375">
        <v>2771.9690519999999</v>
      </c>
      <c r="N107" s="375">
        <v>16.161670999999998</v>
      </c>
    </row>
    <row r="108" spans="1:14" ht="12.75" customHeight="1">
      <c r="A108" t="s">
        <v>4120</v>
      </c>
      <c r="B108" t="s">
        <v>4052</v>
      </c>
      <c r="C108" t="s">
        <v>3817</v>
      </c>
      <c r="D108" t="s">
        <v>154</v>
      </c>
      <c r="E108" t="s">
        <v>3791</v>
      </c>
      <c r="F108">
        <v>6</v>
      </c>
      <c r="G108" s="4">
        <v>43101</v>
      </c>
      <c r="H108" s="4">
        <v>46752</v>
      </c>
      <c r="I108" s="375">
        <v>0.184363</v>
      </c>
      <c r="J108" s="375">
        <v>0.772868</v>
      </c>
      <c r="K108" s="375">
        <v>5.4580000000000002</v>
      </c>
      <c r="L108" s="375">
        <v>5.3302019999999999</v>
      </c>
      <c r="M108" s="375">
        <v>3223.7054109999999</v>
      </c>
      <c r="N108" s="375">
        <v>14.284802000000001</v>
      </c>
    </row>
    <row r="109" spans="1:14" ht="12.75" customHeight="1">
      <c r="A109" t="s">
        <v>4120</v>
      </c>
      <c r="B109" s="376" t="s">
        <v>4052</v>
      </c>
      <c r="C109" s="376" t="s">
        <v>3817</v>
      </c>
      <c r="D109" s="376" t="s">
        <v>5331</v>
      </c>
      <c r="E109" s="376" t="s">
        <v>3777</v>
      </c>
      <c r="F109" s="376">
        <v>5</v>
      </c>
      <c r="G109" s="383">
        <v>43101</v>
      </c>
      <c r="H109" s="383">
        <v>45291</v>
      </c>
      <c r="I109" s="375">
        <v>0.21312700000000001</v>
      </c>
      <c r="J109" s="375">
        <v>0.75278800000000001</v>
      </c>
      <c r="K109" s="375">
        <v>5.4391999999999996</v>
      </c>
      <c r="L109" s="375">
        <v>5.0920800000000002</v>
      </c>
      <c r="M109" s="375">
        <v>3147.4991519999999</v>
      </c>
      <c r="N109" s="375">
        <v>14.963476999999999</v>
      </c>
    </row>
    <row r="110" spans="1:14">
      <c r="A110" t="s">
        <v>4120</v>
      </c>
      <c r="B110" s="413" t="s">
        <v>4052</v>
      </c>
      <c r="C110" s="413" t="s">
        <v>3817</v>
      </c>
      <c r="D110" s="413" t="s">
        <v>5350</v>
      </c>
      <c r="E110" s="413" t="s">
        <v>3777</v>
      </c>
      <c r="F110" s="413">
        <v>5</v>
      </c>
      <c r="G110" s="383">
        <v>43101</v>
      </c>
      <c r="H110" s="383">
        <v>45291</v>
      </c>
      <c r="I110" s="375">
        <v>0.21085100000000001</v>
      </c>
      <c r="J110" s="375">
        <v>0.83512600000000003</v>
      </c>
      <c r="K110" s="375">
        <v>5.4236399999999998</v>
      </c>
      <c r="L110" s="375">
        <v>5.6324639999999997</v>
      </c>
      <c r="M110" s="375">
        <v>3481.7806799999998</v>
      </c>
      <c r="N110" s="375">
        <v>14.963200000000001</v>
      </c>
    </row>
    <row r="111" spans="1:14" ht="12.75" customHeight="1">
      <c r="A111" t="s">
        <v>4120</v>
      </c>
      <c r="B111" s="318" t="s">
        <v>4048</v>
      </c>
      <c r="C111" s="318" t="s">
        <v>3818</v>
      </c>
      <c r="D111" s="318" t="s">
        <v>5226</v>
      </c>
      <c r="E111" s="318" t="s">
        <v>3786</v>
      </c>
      <c r="F111" s="318">
        <v>7</v>
      </c>
      <c r="G111" s="319">
        <v>40269</v>
      </c>
      <c r="H111" s="319">
        <v>46843</v>
      </c>
      <c r="I111" s="375">
        <v>0.108268</v>
      </c>
      <c r="J111" s="375">
        <v>0.54867600000000005</v>
      </c>
      <c r="K111" s="375">
        <v>5.4222479999999997</v>
      </c>
      <c r="L111" s="375">
        <v>5.4135999999999997</v>
      </c>
      <c r="M111" s="375">
        <v>2235.5844999999999</v>
      </c>
      <c r="N111" s="375">
        <v>18.998418999999998</v>
      </c>
    </row>
    <row r="112" spans="1:14" ht="12.75" customHeight="1">
      <c r="A112" t="s">
        <v>4119</v>
      </c>
      <c r="B112" s="300" t="s">
        <v>4097</v>
      </c>
      <c r="C112" s="300" t="s">
        <v>3818</v>
      </c>
      <c r="D112" s="300" t="s">
        <v>101</v>
      </c>
      <c r="E112" s="300" t="s">
        <v>3788</v>
      </c>
      <c r="F112" s="300">
        <v>6</v>
      </c>
      <c r="G112" s="301">
        <v>42675</v>
      </c>
      <c r="H112" s="301">
        <v>44530</v>
      </c>
      <c r="I112" s="316">
        <v>0.22112699999999999</v>
      </c>
      <c r="J112" s="316">
        <v>0.56113999999999997</v>
      </c>
      <c r="K112" s="316">
        <v>5.3304</v>
      </c>
      <c r="L112" s="316">
        <v>5.1801180000000002</v>
      </c>
      <c r="M112" s="316">
        <v>2248.9709480000001</v>
      </c>
      <c r="N112" s="316">
        <v>14.640986</v>
      </c>
    </row>
    <row r="113" spans="1:14" ht="12.75" customHeight="1">
      <c r="A113" t="s">
        <v>4120</v>
      </c>
      <c r="B113" s="373" t="s">
        <v>4072</v>
      </c>
      <c r="C113" s="405" t="s">
        <v>3817</v>
      </c>
      <c r="D113" s="403" t="s">
        <v>5339</v>
      </c>
      <c r="E113" s="374" t="s">
        <v>3785</v>
      </c>
      <c r="F113" s="403">
        <v>7</v>
      </c>
      <c r="G113" s="374">
        <v>43831</v>
      </c>
      <c r="H113" s="374">
        <v>46022</v>
      </c>
      <c r="I113" s="404">
        <v>0.19758600000000001</v>
      </c>
      <c r="J113" s="404">
        <v>0.80964700000000001</v>
      </c>
      <c r="K113" s="404">
        <v>5.2443292000000001</v>
      </c>
      <c r="L113" s="404">
        <v>5.239751</v>
      </c>
      <c r="M113" s="404">
        <v>3219.0556459999998</v>
      </c>
      <c r="N113" s="404">
        <v>12.415623</v>
      </c>
    </row>
    <row r="114" spans="1:14" ht="12.75" customHeight="1">
      <c r="A114" t="s">
        <v>4120</v>
      </c>
      <c r="B114" t="s">
        <v>4042</v>
      </c>
      <c r="C114" t="s">
        <v>3818</v>
      </c>
      <c r="D114" t="s">
        <v>67</v>
      </c>
      <c r="E114" t="s">
        <v>3784</v>
      </c>
      <c r="F114">
        <v>11</v>
      </c>
      <c r="G114" s="4">
        <v>42542</v>
      </c>
      <c r="H114" s="4">
        <v>46022</v>
      </c>
      <c r="I114" s="375">
        <v>0.21352499999999999</v>
      </c>
      <c r="J114" s="375">
        <v>0.656694</v>
      </c>
      <c r="K114" s="375">
        <v>5.2384351999999996</v>
      </c>
      <c r="L114" s="375">
        <v>4.9786999999999999</v>
      </c>
      <c r="M114" s="375">
        <v>2559.3975820000001</v>
      </c>
      <c r="N114" s="375">
        <v>13.382979000000001</v>
      </c>
    </row>
    <row r="115" spans="1:14" ht="12.75" customHeight="1">
      <c r="A115" t="s">
        <v>4120</v>
      </c>
      <c r="B115" s="413" t="s">
        <v>4054</v>
      </c>
      <c r="C115" s="413" t="s">
        <v>3817</v>
      </c>
      <c r="D115" s="413" t="s">
        <v>6309</v>
      </c>
      <c r="E115" s="413" t="s">
        <v>3774</v>
      </c>
      <c r="F115" s="413">
        <v>3</v>
      </c>
      <c r="G115" s="383">
        <v>44036</v>
      </c>
      <c r="H115" s="383">
        <v>44561</v>
      </c>
      <c r="I115" s="375">
        <v>0.249807</v>
      </c>
      <c r="J115" s="375">
        <v>0.46388800000000002</v>
      </c>
      <c r="K115" s="375">
        <v>5.1825999999999999</v>
      </c>
      <c r="L115" s="375">
        <v>5.2836610000000004</v>
      </c>
      <c r="M115" s="375">
        <v>1821.4179360000001</v>
      </c>
      <c r="N115" s="375">
        <v>20.501742</v>
      </c>
    </row>
    <row r="116" spans="1:14" ht="12.75" customHeight="1">
      <c r="A116" t="s">
        <v>4119</v>
      </c>
      <c r="B116" s="300" t="s">
        <v>4097</v>
      </c>
      <c r="C116" s="300" t="s">
        <v>3817</v>
      </c>
      <c r="D116" s="300" t="s">
        <v>462</v>
      </c>
      <c r="E116" s="300" t="s">
        <v>3778</v>
      </c>
      <c r="F116" s="300">
        <v>6</v>
      </c>
      <c r="G116" s="301">
        <v>42125</v>
      </c>
      <c r="H116" s="301">
        <v>45688</v>
      </c>
      <c r="I116" s="316">
        <v>0.208116</v>
      </c>
      <c r="J116" s="316">
        <v>0.74198399999999998</v>
      </c>
      <c r="K116" s="316">
        <v>5.032</v>
      </c>
      <c r="L116" s="316">
        <v>4.9712880000000004</v>
      </c>
      <c r="M116" s="316">
        <v>2853.3258049999999</v>
      </c>
      <c r="N116" s="316">
        <v>15.106579999999999</v>
      </c>
    </row>
    <row r="117" spans="1:14" ht="12.75" customHeight="1">
      <c r="A117" t="s">
        <v>4119</v>
      </c>
      <c r="B117" s="300" t="s">
        <v>4097</v>
      </c>
      <c r="C117" s="300" t="s">
        <v>3817</v>
      </c>
      <c r="D117" s="300" t="s">
        <v>80</v>
      </c>
      <c r="E117" s="300" t="s">
        <v>3777</v>
      </c>
      <c r="F117" s="300">
        <v>6</v>
      </c>
      <c r="G117" s="301">
        <v>42522</v>
      </c>
      <c r="H117" s="301">
        <v>47361</v>
      </c>
      <c r="I117" s="316">
        <v>0.17074800000000001</v>
      </c>
      <c r="J117" s="316">
        <v>0.61265400000000003</v>
      </c>
      <c r="K117" s="316">
        <v>5.0004</v>
      </c>
      <c r="L117" s="316">
        <v>3.7521330000000002</v>
      </c>
      <c r="M117" s="316">
        <v>2341.1893610000002</v>
      </c>
      <c r="N117" s="316">
        <v>13.084025</v>
      </c>
    </row>
    <row r="118" spans="1:14" ht="12.75" customHeight="1">
      <c r="A118" t="s">
        <v>4119</v>
      </c>
      <c r="B118" s="373" t="s">
        <v>4087</v>
      </c>
      <c r="C118" s="405" t="s">
        <v>3818</v>
      </c>
      <c r="D118" s="403" t="s">
        <v>99</v>
      </c>
      <c r="E118" s="374" t="s">
        <v>3792</v>
      </c>
      <c r="F118" s="403">
        <v>10</v>
      </c>
      <c r="G118" s="374">
        <v>43009</v>
      </c>
      <c r="H118" s="374">
        <v>44834</v>
      </c>
      <c r="I118" s="404">
        <v>6.0613E-2</v>
      </c>
      <c r="J118" s="404">
        <v>0.546759</v>
      </c>
      <c r="K118" s="404">
        <v>4.8971200000000001</v>
      </c>
      <c r="L118" s="404">
        <v>2.8229000000000001E-2</v>
      </c>
      <c r="M118" s="404">
        <v>2007.6320310000001</v>
      </c>
      <c r="N118" s="404">
        <v>20.333241000000001</v>
      </c>
    </row>
    <row r="119" spans="1:14" ht="12.75" customHeight="1">
      <c r="A119" t="s">
        <v>4120</v>
      </c>
      <c r="B119" s="413" t="s">
        <v>4038</v>
      </c>
      <c r="C119" s="413" t="s">
        <v>3818</v>
      </c>
      <c r="D119" s="413" t="s">
        <v>5193</v>
      </c>
      <c r="E119" s="413" t="s">
        <v>3777</v>
      </c>
      <c r="F119" s="413">
        <v>5</v>
      </c>
      <c r="G119" s="383">
        <v>41000</v>
      </c>
      <c r="H119" s="383">
        <v>45657</v>
      </c>
      <c r="I119" s="375">
        <v>2.3503E-2</v>
      </c>
      <c r="J119" s="375">
        <v>1.1269E-2</v>
      </c>
      <c r="K119" s="375">
        <v>4.8897903999999999</v>
      </c>
      <c r="L119" s="375">
        <v>0</v>
      </c>
      <c r="M119" s="375">
        <v>42.106999999999999</v>
      </c>
      <c r="N119" s="375">
        <v>18.075800000000001</v>
      </c>
    </row>
    <row r="120" spans="1:14" ht="12.75" customHeight="1">
      <c r="A120" t="s">
        <v>4119</v>
      </c>
      <c r="B120" s="300" t="s">
        <v>4097</v>
      </c>
      <c r="C120" s="300" t="s">
        <v>3817</v>
      </c>
      <c r="D120" s="300" t="s">
        <v>294</v>
      </c>
      <c r="E120" s="300" t="s">
        <v>3775</v>
      </c>
      <c r="F120" s="300">
        <v>6</v>
      </c>
      <c r="G120" s="301">
        <v>42736</v>
      </c>
      <c r="H120" s="301">
        <v>44227</v>
      </c>
      <c r="I120" s="316">
        <v>0.207567</v>
      </c>
      <c r="J120" s="316">
        <v>0.77716399999999997</v>
      </c>
      <c r="K120" s="316">
        <v>4.8795999999999999</v>
      </c>
      <c r="L120" s="316">
        <v>4.9144870000000003</v>
      </c>
      <c r="M120" s="316">
        <v>2898.0989719999998</v>
      </c>
      <c r="N120" s="316">
        <v>12.370016</v>
      </c>
    </row>
    <row r="121" spans="1:14" ht="12.75" customHeight="1">
      <c r="A121" t="s">
        <v>4120</v>
      </c>
      <c r="B121" s="300" t="s">
        <v>5086</v>
      </c>
      <c r="C121" s="300" t="s">
        <v>3817</v>
      </c>
      <c r="D121" s="300" t="s">
        <v>5190</v>
      </c>
      <c r="E121" s="300" t="s">
        <v>3782</v>
      </c>
      <c r="F121" s="300">
        <v>7</v>
      </c>
      <c r="G121" s="301">
        <v>42767</v>
      </c>
      <c r="H121" s="301">
        <v>46783</v>
      </c>
      <c r="I121" s="316">
        <v>8.3239999999999995E-2</v>
      </c>
      <c r="J121" s="316">
        <v>0.53820299999999999</v>
      </c>
      <c r="K121" s="316">
        <v>4.8790079999999998</v>
      </c>
      <c r="L121" s="316">
        <v>5.0603490000000004</v>
      </c>
      <c r="M121" s="316">
        <v>2035.1985990000001</v>
      </c>
      <c r="N121" s="316">
        <v>27.284870000000002</v>
      </c>
    </row>
    <row r="122" spans="1:14" ht="12.75" customHeight="1">
      <c r="A122" t="s">
        <v>4120</v>
      </c>
      <c r="B122" s="413" t="s">
        <v>6954</v>
      </c>
      <c r="C122" s="413" t="s">
        <v>3817</v>
      </c>
      <c r="D122" s="413" t="s">
        <v>6858</v>
      </c>
      <c r="E122" s="413" t="s">
        <v>3776</v>
      </c>
      <c r="F122" s="413">
        <v>1</v>
      </c>
      <c r="G122" s="383">
        <v>44197</v>
      </c>
      <c r="H122" s="383">
        <v>45291</v>
      </c>
      <c r="I122" s="375">
        <v>0.21473800000000001</v>
      </c>
      <c r="J122" s="375">
        <v>0.72748000000000002</v>
      </c>
      <c r="K122" s="375">
        <v>4.8374024000000002</v>
      </c>
      <c r="L122" s="375">
        <v>4.7412000000000001</v>
      </c>
      <c r="M122" s="375">
        <v>2618.2238000000002</v>
      </c>
      <c r="N122" s="375">
        <v>14.844683</v>
      </c>
    </row>
    <row r="123" spans="1:14" ht="12.75" customHeight="1">
      <c r="A123" t="s">
        <v>4120</v>
      </c>
      <c r="B123" s="413" t="s">
        <v>4052</v>
      </c>
      <c r="C123" s="413" t="s">
        <v>3817</v>
      </c>
      <c r="D123" s="413" t="s">
        <v>132</v>
      </c>
      <c r="E123" s="413" t="s">
        <v>3787</v>
      </c>
      <c r="F123" s="413">
        <v>8</v>
      </c>
      <c r="G123" s="383">
        <v>41334</v>
      </c>
      <c r="H123" s="383">
        <v>44561</v>
      </c>
      <c r="I123" s="375">
        <v>0.208896</v>
      </c>
      <c r="J123" s="375">
        <v>0.85708099999999998</v>
      </c>
      <c r="K123" s="375">
        <v>4.6679199999999996</v>
      </c>
      <c r="L123" s="375">
        <v>4.9086119999999998</v>
      </c>
      <c r="M123" s="375">
        <v>3087.649222</v>
      </c>
      <c r="N123" s="375">
        <v>17.400962</v>
      </c>
    </row>
    <row r="124" spans="1:14" ht="12.75" customHeight="1">
      <c r="A124" t="s">
        <v>4119</v>
      </c>
      <c r="B124" s="300" t="s">
        <v>4097</v>
      </c>
      <c r="C124" s="300" t="s">
        <v>3817</v>
      </c>
      <c r="D124" s="300" t="s">
        <v>87</v>
      </c>
      <c r="E124" s="300" t="s">
        <v>3777</v>
      </c>
      <c r="F124" s="300">
        <v>6</v>
      </c>
      <c r="G124" s="301">
        <v>42430</v>
      </c>
      <c r="H124" s="301">
        <v>45838</v>
      </c>
      <c r="I124" s="316">
        <v>0.19972999999999999</v>
      </c>
      <c r="J124" s="316">
        <v>0.81160299999999996</v>
      </c>
      <c r="K124" s="316">
        <v>4.6619999999999999</v>
      </c>
      <c r="L124" s="316">
        <v>4.0236850000000004</v>
      </c>
      <c r="M124" s="316">
        <v>2891.557534</v>
      </c>
      <c r="N124" s="316">
        <v>15.407878999999999</v>
      </c>
    </row>
    <row r="125" spans="1:14" ht="12.75" customHeight="1">
      <c r="A125" t="s">
        <v>4120</v>
      </c>
      <c r="B125" s="413" t="s">
        <v>4052</v>
      </c>
      <c r="C125" s="413" t="s">
        <v>3818</v>
      </c>
      <c r="D125" s="413" t="s">
        <v>2193</v>
      </c>
      <c r="E125" s="413" t="s">
        <v>3782</v>
      </c>
      <c r="F125" s="413">
        <v>3</v>
      </c>
      <c r="G125" s="383">
        <v>42917</v>
      </c>
      <c r="H125" s="383">
        <v>46022</v>
      </c>
      <c r="I125" s="375">
        <v>0.27847300000000003</v>
      </c>
      <c r="J125" s="375">
        <v>1.7954999999999999E-2</v>
      </c>
      <c r="K125" s="375">
        <v>4.6612799999999996</v>
      </c>
      <c r="L125" s="375">
        <v>3.5433970000000001</v>
      </c>
      <c r="M125" s="375">
        <v>63.091963999999997</v>
      </c>
      <c r="N125" s="375">
        <v>134.71196</v>
      </c>
    </row>
    <row r="126" spans="1:14" ht="12.75" customHeight="1">
      <c r="A126" t="s">
        <v>4120</v>
      </c>
      <c r="B126" s="413" t="s">
        <v>4056</v>
      </c>
      <c r="C126" s="413" t="s">
        <v>3819</v>
      </c>
      <c r="D126" s="413" t="s">
        <v>5737</v>
      </c>
      <c r="E126" s="413" t="s">
        <v>3777</v>
      </c>
      <c r="F126" s="413">
        <v>5</v>
      </c>
      <c r="G126" s="383">
        <v>43466</v>
      </c>
      <c r="H126" s="383">
        <v>45291</v>
      </c>
      <c r="I126" s="375">
        <v>0.207316</v>
      </c>
      <c r="J126" s="375">
        <v>0.72757000000000005</v>
      </c>
      <c r="K126" s="375">
        <v>4.6606079999999999</v>
      </c>
      <c r="L126" s="375">
        <v>4.83</v>
      </c>
      <c r="M126" s="375">
        <v>2606.6024200000002</v>
      </c>
      <c r="N126" s="375">
        <v>19.340368000000002</v>
      </c>
    </row>
    <row r="127" spans="1:14" ht="12.75" customHeight="1">
      <c r="A127" t="s">
        <v>4120</v>
      </c>
      <c r="B127" t="s">
        <v>4048</v>
      </c>
      <c r="C127" t="s">
        <v>3819</v>
      </c>
      <c r="D127" t="s">
        <v>3523</v>
      </c>
      <c r="E127" t="s">
        <v>3777</v>
      </c>
      <c r="F127">
        <v>3</v>
      </c>
      <c r="G127" s="4">
        <v>43282</v>
      </c>
      <c r="H127" s="4">
        <v>46387</v>
      </c>
      <c r="I127" s="375">
        <v>0.21931999999999999</v>
      </c>
      <c r="J127" s="375">
        <v>0.85085299999999997</v>
      </c>
      <c r="K127" s="375">
        <v>4.6136039999999996</v>
      </c>
      <c r="L127" s="375">
        <v>4.7022000000000004</v>
      </c>
      <c r="M127" s="375">
        <v>2978.9814000000001</v>
      </c>
      <c r="N127" s="375">
        <v>18.697075999999999</v>
      </c>
    </row>
    <row r="128" spans="1:14" ht="12.75" customHeight="1">
      <c r="A128" t="s">
        <v>4120</v>
      </c>
      <c r="B128" s="376" t="s">
        <v>4062</v>
      </c>
      <c r="C128" s="376" t="s">
        <v>3817</v>
      </c>
      <c r="D128" s="376" t="s">
        <v>5375</v>
      </c>
      <c r="E128" s="376" t="s">
        <v>3782</v>
      </c>
      <c r="F128" s="376">
        <v>2</v>
      </c>
      <c r="G128" s="383">
        <v>42339</v>
      </c>
      <c r="H128" s="383">
        <v>45291</v>
      </c>
      <c r="I128" s="375">
        <v>0.20209299999999999</v>
      </c>
      <c r="J128" s="375">
        <v>0.54624399999999995</v>
      </c>
      <c r="K128" s="375">
        <v>4.5742723999999999</v>
      </c>
      <c r="L128" s="375">
        <v>4.7877039999999997</v>
      </c>
      <c r="M128" s="375">
        <v>1930.326579</v>
      </c>
      <c r="N128" s="375">
        <v>13.484904</v>
      </c>
    </row>
    <row r="129" spans="1:14" ht="12.75" customHeight="1">
      <c r="A129" t="s">
        <v>4120</v>
      </c>
      <c r="B129" s="413" t="s">
        <v>4062</v>
      </c>
      <c r="C129" s="413" t="s">
        <v>3817</v>
      </c>
      <c r="D129" s="413" t="s">
        <v>312</v>
      </c>
      <c r="E129" s="413" t="s">
        <v>3778</v>
      </c>
      <c r="F129" s="413">
        <v>7</v>
      </c>
      <c r="G129" s="383">
        <v>42005</v>
      </c>
      <c r="H129" s="383">
        <v>46022</v>
      </c>
      <c r="I129" s="375">
        <v>0.21220800000000001</v>
      </c>
      <c r="J129" s="375">
        <v>0.82275299999999996</v>
      </c>
      <c r="K129" s="375">
        <v>4.5424616000000002</v>
      </c>
      <c r="L129" s="375">
        <v>4.6547669999999997</v>
      </c>
      <c r="M129" s="375">
        <v>2864.852609</v>
      </c>
      <c r="N129" s="375">
        <v>13.409382000000001</v>
      </c>
    </row>
    <row r="130" spans="1:14" ht="12.75" customHeight="1">
      <c r="A130" t="s">
        <v>4119</v>
      </c>
      <c r="B130" s="300" t="s">
        <v>4097</v>
      </c>
      <c r="C130" s="300" t="s">
        <v>3818</v>
      </c>
      <c r="D130" s="300" t="s">
        <v>149</v>
      </c>
      <c r="E130" s="300" t="s">
        <v>3774</v>
      </c>
      <c r="F130" s="300">
        <v>6</v>
      </c>
      <c r="G130" s="301">
        <v>40330</v>
      </c>
      <c r="H130" s="301">
        <v>44408</v>
      </c>
      <c r="I130" s="316">
        <v>0.19817199999999999</v>
      </c>
      <c r="J130" s="316">
        <v>0.470887</v>
      </c>
      <c r="K130" s="316">
        <v>4.5136000000000003</v>
      </c>
      <c r="L130" s="316">
        <v>3.5954830000000002</v>
      </c>
      <c r="M130" s="316">
        <v>1598.0587479999999</v>
      </c>
      <c r="N130" s="316">
        <v>15.875500000000001</v>
      </c>
    </row>
    <row r="131" spans="1:14" ht="12.75" customHeight="1">
      <c r="A131" t="s">
        <v>4119</v>
      </c>
      <c r="B131" s="300" t="s">
        <v>4099</v>
      </c>
      <c r="C131" s="300" t="s">
        <v>3817</v>
      </c>
      <c r="D131" s="300" t="s">
        <v>1325</v>
      </c>
      <c r="E131" s="300" t="s">
        <v>3776</v>
      </c>
      <c r="F131" s="300">
        <v>3</v>
      </c>
      <c r="G131" s="301">
        <v>43221</v>
      </c>
      <c r="H131" s="301">
        <v>44865</v>
      </c>
      <c r="I131" s="316">
        <v>0.187365</v>
      </c>
      <c r="J131" s="316">
        <v>0.62041800000000003</v>
      </c>
      <c r="K131" s="316">
        <v>4.4967199999999998</v>
      </c>
      <c r="L131" s="316">
        <v>3.4275980000000001</v>
      </c>
      <c r="M131" s="316">
        <v>2154.2151370000001</v>
      </c>
      <c r="N131" s="316">
        <v>20.131955000000001</v>
      </c>
    </row>
    <row r="132" spans="1:14" ht="12.75" customHeight="1">
      <c r="A132" t="s">
        <v>4119</v>
      </c>
      <c r="B132" s="300" t="s">
        <v>4091</v>
      </c>
      <c r="C132" s="300" t="s">
        <v>3817</v>
      </c>
      <c r="D132" s="300" t="s">
        <v>411</v>
      </c>
      <c r="E132" s="300" t="s">
        <v>3774</v>
      </c>
      <c r="F132" s="300">
        <v>1</v>
      </c>
      <c r="G132" s="301">
        <v>41760</v>
      </c>
      <c r="H132" s="301">
        <v>45413</v>
      </c>
      <c r="I132" s="316">
        <v>0.21363699999999999</v>
      </c>
      <c r="J132" s="316">
        <v>0.58241299999999996</v>
      </c>
      <c r="K132" s="316">
        <v>4.4829280000000002</v>
      </c>
      <c r="L132" s="316">
        <v>4.2431999999999999</v>
      </c>
      <c r="M132" s="316">
        <v>1942.5211999999999</v>
      </c>
      <c r="N132" s="316">
        <v>17.965952999999999</v>
      </c>
    </row>
    <row r="133" spans="1:14" ht="12.75" customHeight="1">
      <c r="A133" t="s">
        <v>4120</v>
      </c>
      <c r="B133" s="413" t="s">
        <v>4060</v>
      </c>
      <c r="C133" s="413" t="s">
        <v>3817</v>
      </c>
      <c r="D133" s="413" t="s">
        <v>5732</v>
      </c>
      <c r="E133" s="413" t="s">
        <v>3773</v>
      </c>
      <c r="F133" s="413">
        <v>7</v>
      </c>
      <c r="G133" s="383">
        <v>43739</v>
      </c>
      <c r="H133" s="383">
        <v>44834</v>
      </c>
      <c r="I133" s="375">
        <v>0.266125</v>
      </c>
      <c r="J133" s="375">
        <v>0.60722600000000004</v>
      </c>
      <c r="K133" s="375">
        <v>4.4766376000000001</v>
      </c>
      <c r="L133" s="375">
        <v>4.6086809999999998</v>
      </c>
      <c r="M133" s="375">
        <v>2106.849224</v>
      </c>
      <c r="N133" s="375">
        <v>19.620524</v>
      </c>
    </row>
    <row r="134" spans="1:14" ht="12.75" customHeight="1">
      <c r="A134" t="s">
        <v>4120</v>
      </c>
      <c r="B134" s="413" t="s">
        <v>4048</v>
      </c>
      <c r="C134" s="413" t="s">
        <v>3817</v>
      </c>
      <c r="D134" s="413" t="s">
        <v>5278</v>
      </c>
      <c r="E134" s="413" t="s">
        <v>3779</v>
      </c>
      <c r="F134" s="413">
        <v>3</v>
      </c>
      <c r="G134" s="383">
        <v>42644</v>
      </c>
      <c r="H134" s="383">
        <v>44531</v>
      </c>
      <c r="I134" s="375">
        <v>0.18682000000000001</v>
      </c>
      <c r="J134" s="375">
        <v>0.86112599999999995</v>
      </c>
      <c r="K134" s="375">
        <v>4.4753227999999998</v>
      </c>
      <c r="L134" s="375">
        <v>4.633146</v>
      </c>
      <c r="M134" s="375">
        <v>2983.0764960000001</v>
      </c>
      <c r="N134" s="375">
        <v>16.676784000000001</v>
      </c>
    </row>
    <row r="135" spans="1:14" ht="12.75" customHeight="1">
      <c r="A135" t="s">
        <v>4119</v>
      </c>
      <c r="B135" s="300" t="s">
        <v>4097</v>
      </c>
      <c r="C135" s="300" t="s">
        <v>3817</v>
      </c>
      <c r="D135" s="300" t="s">
        <v>60</v>
      </c>
      <c r="E135" s="300" t="s">
        <v>3775</v>
      </c>
      <c r="F135" s="300">
        <v>6</v>
      </c>
      <c r="G135" s="301">
        <v>42614</v>
      </c>
      <c r="H135" s="301">
        <v>45900</v>
      </c>
      <c r="I135" s="316">
        <v>0.20874699999999999</v>
      </c>
      <c r="J135" s="316">
        <v>0.87145099999999998</v>
      </c>
      <c r="K135" s="316">
        <v>4.4543999999999997</v>
      </c>
      <c r="L135" s="316">
        <v>4.3814019999999996</v>
      </c>
      <c r="M135" s="316">
        <v>2936.5744260000001</v>
      </c>
      <c r="N135" s="316">
        <v>15.000864</v>
      </c>
    </row>
    <row r="136" spans="1:14" ht="12.75" customHeight="1">
      <c r="A136" t="s">
        <v>4120</v>
      </c>
      <c r="B136" s="300" t="s">
        <v>4062</v>
      </c>
      <c r="C136" s="300" t="s">
        <v>3817</v>
      </c>
      <c r="D136" s="300" t="s">
        <v>70</v>
      </c>
      <c r="E136" s="300" t="s">
        <v>3785</v>
      </c>
      <c r="F136" s="300">
        <v>7</v>
      </c>
      <c r="G136" s="301">
        <v>40179</v>
      </c>
      <c r="H136" s="301">
        <v>46081</v>
      </c>
      <c r="I136" s="316">
        <v>0.205231</v>
      </c>
      <c r="J136" s="316">
        <v>0.85853299999999999</v>
      </c>
      <c r="K136" s="316">
        <v>4.3711520000000004</v>
      </c>
      <c r="L136" s="316">
        <v>4.4169809999999998</v>
      </c>
      <c r="M136" s="316">
        <v>2899.1755589999998</v>
      </c>
      <c r="N136" s="316">
        <v>14.899742</v>
      </c>
    </row>
    <row r="137" spans="1:14" ht="12.75" customHeight="1">
      <c r="A137" t="s">
        <v>4119</v>
      </c>
      <c r="B137" s="300" t="s">
        <v>4099</v>
      </c>
      <c r="C137" s="300" t="s">
        <v>3817</v>
      </c>
      <c r="D137" s="300" t="s">
        <v>4906</v>
      </c>
      <c r="E137" s="300" t="s">
        <v>3776</v>
      </c>
      <c r="F137" s="300">
        <v>3</v>
      </c>
      <c r="G137" s="301" t="s">
        <v>5938</v>
      </c>
      <c r="H137" s="301" t="s">
        <v>5938</v>
      </c>
      <c r="I137" s="316">
        <v>2.444E-2</v>
      </c>
      <c r="J137" s="316">
        <v>0.42878500000000003</v>
      </c>
      <c r="K137" s="316">
        <v>4.3701600000000003</v>
      </c>
      <c r="L137" s="316">
        <v>0.19661400000000001</v>
      </c>
      <c r="M137" s="316">
        <v>1446.925663</v>
      </c>
      <c r="N137" s="316">
        <v>13.866256999999999</v>
      </c>
    </row>
    <row r="138" spans="1:14" ht="12.75" customHeight="1">
      <c r="A138" t="s">
        <v>4120</v>
      </c>
      <c r="B138" s="376" t="s">
        <v>4060</v>
      </c>
      <c r="C138" s="376" t="s">
        <v>3817</v>
      </c>
      <c r="D138" s="376" t="s">
        <v>192</v>
      </c>
      <c r="E138" s="376" t="s">
        <v>3775</v>
      </c>
      <c r="F138" s="376">
        <v>7</v>
      </c>
      <c r="G138" s="383">
        <v>42917</v>
      </c>
      <c r="H138" s="383">
        <v>45107</v>
      </c>
      <c r="I138" s="375">
        <v>0.16475500000000001</v>
      </c>
      <c r="J138" s="375">
        <v>0.50932100000000002</v>
      </c>
      <c r="K138" s="375">
        <v>4.3381128000000002</v>
      </c>
      <c r="L138" s="375">
        <v>2.2604289999999998</v>
      </c>
      <c r="M138" s="375">
        <v>1712.4791</v>
      </c>
      <c r="N138" s="375">
        <v>20.325299000000001</v>
      </c>
    </row>
    <row r="139" spans="1:14" ht="12.75" customHeight="1">
      <c r="A139" t="s">
        <v>4120</v>
      </c>
      <c r="B139" s="413" t="s">
        <v>4072</v>
      </c>
      <c r="C139" s="413" t="s">
        <v>3817</v>
      </c>
      <c r="D139" s="413" t="s">
        <v>5573</v>
      </c>
      <c r="E139" s="413" t="s">
        <v>3777</v>
      </c>
      <c r="F139" s="413">
        <v>5</v>
      </c>
      <c r="G139" s="383">
        <v>41275</v>
      </c>
      <c r="H139" s="383">
        <v>44926</v>
      </c>
      <c r="I139" s="375">
        <v>0.20746600000000001</v>
      </c>
      <c r="J139" s="375">
        <v>0.70765</v>
      </c>
      <c r="K139" s="375">
        <v>4.3325176000000001</v>
      </c>
      <c r="L139" s="375">
        <v>4.1784670000000004</v>
      </c>
      <c r="M139" s="375">
        <v>2281.0366690000001</v>
      </c>
      <c r="N139" s="375">
        <v>17.210884</v>
      </c>
    </row>
    <row r="140" spans="1:14" ht="12.75" customHeight="1">
      <c r="A140" t="s">
        <v>4120</v>
      </c>
      <c r="B140" t="s">
        <v>4072</v>
      </c>
      <c r="C140" t="s">
        <v>3817</v>
      </c>
      <c r="D140" t="s">
        <v>6585</v>
      </c>
      <c r="E140" t="s">
        <v>3774</v>
      </c>
      <c r="F140">
        <v>7</v>
      </c>
      <c r="G140" s="4">
        <v>44075</v>
      </c>
      <c r="H140" s="4">
        <v>46053</v>
      </c>
      <c r="I140" s="375">
        <v>0.27979300000000001</v>
      </c>
      <c r="J140" s="375">
        <v>0.59199299999999999</v>
      </c>
      <c r="K140" s="375">
        <v>4.2595432000000004</v>
      </c>
      <c r="L140" s="375">
        <v>4.3101719999999997</v>
      </c>
      <c r="M140" s="375">
        <v>1911.732898</v>
      </c>
      <c r="N140" s="375">
        <v>12.534681000000001</v>
      </c>
    </row>
    <row r="141" spans="1:14" ht="12.75" customHeight="1">
      <c r="A141" t="s">
        <v>4120</v>
      </c>
      <c r="B141" s="413" t="s">
        <v>4062</v>
      </c>
      <c r="C141" s="413" t="s">
        <v>3819</v>
      </c>
      <c r="D141" s="413" t="s">
        <v>5322</v>
      </c>
      <c r="E141" s="413" t="s">
        <v>3777</v>
      </c>
      <c r="F141" s="413">
        <v>3</v>
      </c>
      <c r="G141" s="383">
        <v>44287</v>
      </c>
      <c r="H141" s="383">
        <v>46022</v>
      </c>
      <c r="I141" s="375">
        <v>0.21507200000000001</v>
      </c>
      <c r="J141" s="375">
        <v>0.82650900000000005</v>
      </c>
      <c r="K141" s="375">
        <v>4.205654</v>
      </c>
      <c r="L141" s="375">
        <v>4.2060000000000004</v>
      </c>
      <c r="M141" s="375">
        <v>2586.1529999999998</v>
      </c>
      <c r="N141" s="375">
        <v>11.573449</v>
      </c>
    </row>
    <row r="142" spans="1:14" ht="12.75" customHeight="1">
      <c r="A142" t="s">
        <v>4120</v>
      </c>
      <c r="B142" s="376" t="s">
        <v>4072</v>
      </c>
      <c r="C142" s="376" t="s">
        <v>3817</v>
      </c>
      <c r="D142" s="376" t="s">
        <v>6055</v>
      </c>
      <c r="E142" s="376" t="s">
        <v>3785</v>
      </c>
      <c r="F142" s="376">
        <v>6</v>
      </c>
      <c r="G142" s="383">
        <v>43831</v>
      </c>
      <c r="H142" s="383">
        <v>46022</v>
      </c>
      <c r="I142" s="375">
        <v>0.21624599999999999</v>
      </c>
      <c r="J142" s="375">
        <v>0.87078199999999994</v>
      </c>
      <c r="K142" s="375">
        <v>4.1882891999999998</v>
      </c>
      <c r="L142" s="375">
        <v>4.2476760000000002</v>
      </c>
      <c r="M142" s="375">
        <v>2759.0973840000001</v>
      </c>
      <c r="N142" s="375">
        <v>12.214145</v>
      </c>
    </row>
    <row r="143" spans="1:14" ht="12.75" customHeight="1">
      <c r="A143" t="s">
        <v>4120</v>
      </c>
      <c r="B143" s="413" t="s">
        <v>4066</v>
      </c>
      <c r="C143" s="413" t="s">
        <v>3817</v>
      </c>
      <c r="D143" s="413" t="s">
        <v>5477</v>
      </c>
      <c r="E143" s="413" t="s">
        <v>3775</v>
      </c>
      <c r="F143" s="413">
        <v>6</v>
      </c>
      <c r="G143" s="383">
        <v>43101</v>
      </c>
      <c r="H143" s="383">
        <v>44926</v>
      </c>
      <c r="I143" s="375">
        <v>0.192689</v>
      </c>
      <c r="J143" s="375">
        <v>0.77859</v>
      </c>
      <c r="K143" s="375">
        <v>4.1835800000000001</v>
      </c>
      <c r="L143" s="375">
        <v>4.1909460000000003</v>
      </c>
      <c r="M143" s="375">
        <v>2489.274324</v>
      </c>
      <c r="N143" s="375">
        <v>8.4277080000000009</v>
      </c>
    </row>
    <row r="144" spans="1:14" ht="12.75" customHeight="1">
      <c r="A144" t="s">
        <v>4120</v>
      </c>
      <c r="B144" s="413" t="s">
        <v>4068</v>
      </c>
      <c r="C144" s="413" t="s">
        <v>3818</v>
      </c>
      <c r="D144" s="413" t="s">
        <v>460</v>
      </c>
      <c r="E144" s="413" t="s">
        <v>3791</v>
      </c>
      <c r="F144" s="413">
        <v>6</v>
      </c>
      <c r="G144" s="383">
        <v>43709</v>
      </c>
      <c r="H144" s="383">
        <v>45777</v>
      </c>
      <c r="I144" s="375">
        <v>9.6425999999999998E-2</v>
      </c>
      <c r="J144" s="375">
        <v>0.30789499999999997</v>
      </c>
      <c r="K144" s="375">
        <v>4.1289379999999998</v>
      </c>
      <c r="L144" s="375">
        <v>0</v>
      </c>
      <c r="M144" s="375">
        <v>955.19573700000001</v>
      </c>
      <c r="N144" s="375">
        <v>9.7830999999999992</v>
      </c>
    </row>
    <row r="145" spans="1:14" ht="12.75" customHeight="1">
      <c r="A145" t="s">
        <v>4120</v>
      </c>
      <c r="B145" t="s">
        <v>4072</v>
      </c>
      <c r="C145" t="s">
        <v>3818</v>
      </c>
      <c r="D145" t="s">
        <v>5494</v>
      </c>
      <c r="E145" t="s">
        <v>3777</v>
      </c>
      <c r="F145">
        <v>5</v>
      </c>
      <c r="G145" s="4">
        <v>43101</v>
      </c>
      <c r="H145" s="4">
        <v>44926</v>
      </c>
      <c r="I145" s="375">
        <v>0.208674</v>
      </c>
      <c r="J145" s="375">
        <v>0.792327</v>
      </c>
      <c r="K145" s="375">
        <v>4.0573911999999996</v>
      </c>
      <c r="L145" s="375">
        <v>4.1507110000000003</v>
      </c>
      <c r="M145" s="375">
        <v>2446.808286</v>
      </c>
      <c r="N145" s="375">
        <v>13.177849999999999</v>
      </c>
    </row>
    <row r="146" spans="1:14" ht="12.75" customHeight="1">
      <c r="A146" t="s">
        <v>4119</v>
      </c>
      <c r="B146" s="300" t="s">
        <v>4079</v>
      </c>
      <c r="C146" s="300" t="s">
        <v>3817</v>
      </c>
      <c r="D146" s="300" t="s">
        <v>4870</v>
      </c>
      <c r="E146" s="300" t="s">
        <v>3776</v>
      </c>
      <c r="F146" s="300">
        <v>2</v>
      </c>
      <c r="G146" s="301">
        <v>43647</v>
      </c>
      <c r="H146" s="301">
        <v>45291</v>
      </c>
      <c r="I146" s="316">
        <v>0.145181</v>
      </c>
      <c r="J146" s="316">
        <v>0.44885000000000003</v>
      </c>
      <c r="K146" s="316">
        <v>4.0545200000000001</v>
      </c>
      <c r="L146" s="316">
        <v>3.6336020000000002</v>
      </c>
      <c r="M146" s="316">
        <v>1397.3715500000001</v>
      </c>
      <c r="N146" s="316">
        <v>22.379283999999998</v>
      </c>
    </row>
    <row r="147" spans="1:14" ht="12.75" customHeight="1">
      <c r="A147" t="s">
        <v>4119</v>
      </c>
      <c r="B147" s="300" t="s">
        <v>4097</v>
      </c>
      <c r="C147" s="300" t="s">
        <v>3817</v>
      </c>
      <c r="D147" s="300" t="s">
        <v>573</v>
      </c>
      <c r="E147" s="300" t="s">
        <v>3779</v>
      </c>
      <c r="F147" s="300">
        <v>6</v>
      </c>
      <c r="G147" s="301">
        <v>42401</v>
      </c>
      <c r="H147" s="301">
        <v>44255</v>
      </c>
      <c r="I147" s="316">
        <v>0.207867</v>
      </c>
      <c r="J147" s="316">
        <v>0.85458299999999998</v>
      </c>
      <c r="K147" s="316">
        <v>4.048</v>
      </c>
      <c r="L147" s="316">
        <v>4.0097930000000002</v>
      </c>
      <c r="M147" s="316">
        <v>2643.6918409999998</v>
      </c>
      <c r="N147" s="316">
        <v>12.6152</v>
      </c>
    </row>
    <row r="148" spans="1:14" ht="12.75" customHeight="1">
      <c r="A148" t="s">
        <v>4120</v>
      </c>
      <c r="B148" s="373" t="s">
        <v>4072</v>
      </c>
      <c r="C148" s="405" t="s">
        <v>3818</v>
      </c>
      <c r="D148" s="403" t="s">
        <v>5491</v>
      </c>
      <c r="E148" s="374" t="s">
        <v>3777</v>
      </c>
      <c r="F148" s="403">
        <v>5</v>
      </c>
      <c r="G148" s="374">
        <v>41275</v>
      </c>
      <c r="H148" s="374">
        <v>44926</v>
      </c>
      <c r="I148" s="404">
        <v>0.199096</v>
      </c>
      <c r="J148" s="404">
        <v>0.73743700000000001</v>
      </c>
      <c r="K148" s="404">
        <v>4.0326084</v>
      </c>
      <c r="L148" s="404">
        <v>3.8154919999999999</v>
      </c>
      <c r="M148" s="404">
        <v>2212.5054879999998</v>
      </c>
      <c r="N148" s="404">
        <v>16.858077999999999</v>
      </c>
    </row>
    <row r="149" spans="1:14" ht="12.75" customHeight="1">
      <c r="A149" t="s">
        <v>4120</v>
      </c>
      <c r="B149" s="413" t="s">
        <v>4052</v>
      </c>
      <c r="C149" s="413" t="s">
        <v>3817</v>
      </c>
      <c r="D149" s="413" t="s">
        <v>226</v>
      </c>
      <c r="E149" s="413" t="s">
        <v>3776</v>
      </c>
      <c r="F149" s="413">
        <v>3</v>
      </c>
      <c r="G149" s="383">
        <v>42736</v>
      </c>
      <c r="H149" s="383">
        <v>46022</v>
      </c>
      <c r="I149" s="375">
        <v>8.0311999999999995E-2</v>
      </c>
      <c r="J149" s="375">
        <v>3.7290999999999998E-2</v>
      </c>
      <c r="K149" s="375">
        <v>3.9954000000000001</v>
      </c>
      <c r="L149" s="375">
        <v>3.5376650000000001</v>
      </c>
      <c r="M149" s="375">
        <v>112.87855500000001</v>
      </c>
      <c r="N149" s="375">
        <v>80.004356999999999</v>
      </c>
    </row>
    <row r="150" spans="1:14" ht="12.75" customHeight="1">
      <c r="A150" t="s">
        <v>4120</v>
      </c>
      <c r="B150" t="s">
        <v>4052</v>
      </c>
      <c r="C150" t="s">
        <v>3819</v>
      </c>
      <c r="D150" t="s">
        <v>5329</v>
      </c>
      <c r="E150" t="s">
        <v>3777</v>
      </c>
      <c r="F150">
        <v>5</v>
      </c>
      <c r="G150" s="4">
        <v>42736</v>
      </c>
      <c r="H150" s="4">
        <v>45291</v>
      </c>
      <c r="I150" s="375">
        <v>0.21470700000000001</v>
      </c>
      <c r="J150" s="375">
        <v>0.81356200000000001</v>
      </c>
      <c r="K150" s="375">
        <v>3.9499200000000001</v>
      </c>
      <c r="L150" s="375">
        <v>3.9</v>
      </c>
      <c r="M150" s="375">
        <v>2390.85</v>
      </c>
      <c r="N150" s="375">
        <v>14.995704</v>
      </c>
    </row>
    <row r="151" spans="1:14" ht="12.75" customHeight="1">
      <c r="A151" t="s">
        <v>4120</v>
      </c>
      <c r="B151" s="413" t="s">
        <v>4062</v>
      </c>
      <c r="C151" s="413" t="s">
        <v>3817</v>
      </c>
      <c r="D151" s="413" t="s">
        <v>2693</v>
      </c>
      <c r="E151" s="413" t="s">
        <v>3782</v>
      </c>
      <c r="F151" s="413">
        <v>7</v>
      </c>
      <c r="G151" s="383">
        <v>43132</v>
      </c>
      <c r="H151" s="383">
        <v>44926</v>
      </c>
      <c r="I151" s="375">
        <v>0.211899</v>
      </c>
      <c r="J151" s="375">
        <v>0.71879199999999999</v>
      </c>
      <c r="K151" s="375">
        <v>3.9422443999999999</v>
      </c>
      <c r="L151" s="375">
        <v>4.0643339999999997</v>
      </c>
      <c r="M151" s="375">
        <v>2170.6515330000002</v>
      </c>
      <c r="N151" s="375">
        <v>14.10656</v>
      </c>
    </row>
    <row r="152" spans="1:14" ht="12.75" customHeight="1">
      <c r="A152" t="s">
        <v>4120</v>
      </c>
      <c r="B152" s="376" t="s">
        <v>4052</v>
      </c>
      <c r="C152" s="376" t="s">
        <v>3817</v>
      </c>
      <c r="D152" s="376" t="s">
        <v>7372</v>
      </c>
      <c r="E152" s="376" t="s">
        <v>3789</v>
      </c>
      <c r="F152" s="376">
        <v>1</v>
      </c>
      <c r="G152" s="383">
        <v>44440</v>
      </c>
      <c r="H152" s="383">
        <v>44620</v>
      </c>
      <c r="I152" s="375">
        <v>0.216866</v>
      </c>
      <c r="J152" s="375">
        <v>0.69181800000000004</v>
      </c>
      <c r="K152" s="375">
        <v>3.9271199999999999</v>
      </c>
      <c r="L152" s="375">
        <v>4.009779</v>
      </c>
      <c r="M152" s="375">
        <v>2065.0009439999999</v>
      </c>
      <c r="N152" s="375">
        <v>16.630852000000001</v>
      </c>
    </row>
    <row r="153" spans="1:14" ht="12.75" customHeight="1">
      <c r="A153" t="s">
        <v>4119</v>
      </c>
      <c r="B153" s="300" t="s">
        <v>4097</v>
      </c>
      <c r="C153" s="300" t="s">
        <v>3818</v>
      </c>
      <c r="D153" s="300" t="s">
        <v>197</v>
      </c>
      <c r="E153" s="300" t="s">
        <v>3788</v>
      </c>
      <c r="F153" s="300">
        <v>6</v>
      </c>
      <c r="G153" s="301">
        <v>42370</v>
      </c>
      <c r="H153" s="301">
        <v>44227</v>
      </c>
      <c r="I153" s="316">
        <v>0.22645599999999999</v>
      </c>
      <c r="J153" s="316">
        <v>0.85584499999999997</v>
      </c>
      <c r="K153" s="316">
        <v>3.9236</v>
      </c>
      <c r="L153" s="316">
        <v>3.970291</v>
      </c>
      <c r="M153" s="316">
        <v>2524.831803</v>
      </c>
      <c r="N153" s="316">
        <v>13.288676000000001</v>
      </c>
    </row>
    <row r="154" spans="1:14" ht="12.75" customHeight="1">
      <c r="A154" t="s">
        <v>4120</v>
      </c>
      <c r="B154" s="318" t="s">
        <v>4052</v>
      </c>
      <c r="C154" s="318" t="s">
        <v>3817</v>
      </c>
      <c r="D154" s="318" t="s">
        <v>5125</v>
      </c>
      <c r="E154" s="318" t="s">
        <v>3775</v>
      </c>
      <c r="F154" s="318">
        <v>6</v>
      </c>
      <c r="G154" s="319">
        <v>44105</v>
      </c>
      <c r="H154" s="319">
        <v>46022</v>
      </c>
      <c r="I154" s="375">
        <v>0.210511</v>
      </c>
      <c r="J154" s="375">
        <v>0.62345899999999999</v>
      </c>
      <c r="K154" s="375">
        <v>3.8767999999999998</v>
      </c>
      <c r="L154" s="375">
        <v>3.8587370000000001</v>
      </c>
      <c r="M154" s="375">
        <v>1847.1211699999999</v>
      </c>
      <c r="N154" s="375">
        <v>10.981400000000001</v>
      </c>
    </row>
    <row r="155" spans="1:14" ht="12.75" customHeight="1">
      <c r="A155" t="s">
        <v>4120</v>
      </c>
      <c r="B155" s="413" t="s">
        <v>4072</v>
      </c>
      <c r="C155" s="413" t="s">
        <v>3817</v>
      </c>
      <c r="D155" s="413" t="s">
        <v>6056</v>
      </c>
      <c r="E155" s="413" t="s">
        <v>3785</v>
      </c>
      <c r="F155" s="413">
        <v>6</v>
      </c>
      <c r="G155" s="383">
        <v>43831</v>
      </c>
      <c r="H155" s="383">
        <v>46022</v>
      </c>
      <c r="I155" s="375">
        <v>0.173814</v>
      </c>
      <c r="J155" s="375">
        <v>0.70874999999999999</v>
      </c>
      <c r="K155" s="375">
        <v>3.8650251999999998</v>
      </c>
      <c r="L155" s="375">
        <v>3.2122579999999998</v>
      </c>
      <c r="M155" s="375">
        <v>2072.3631650000002</v>
      </c>
      <c r="N155" s="375">
        <v>12.238194</v>
      </c>
    </row>
    <row r="156" spans="1:14" ht="12.75" customHeight="1">
      <c r="A156" t="s">
        <v>4120</v>
      </c>
      <c r="B156" s="300" t="s">
        <v>4048</v>
      </c>
      <c r="C156" s="300" t="s">
        <v>3819</v>
      </c>
      <c r="D156" s="300" t="s">
        <v>5229</v>
      </c>
      <c r="E156" s="300" t="s">
        <v>3777</v>
      </c>
      <c r="F156" s="300">
        <v>3</v>
      </c>
      <c r="G156" s="301">
        <v>41640</v>
      </c>
      <c r="H156" s="301">
        <v>47118</v>
      </c>
      <c r="I156" s="316">
        <v>0.21534800000000001</v>
      </c>
      <c r="J156" s="316">
        <v>0.86677499999999996</v>
      </c>
      <c r="K156" s="316">
        <v>3.8408107999999999</v>
      </c>
      <c r="L156" s="316">
        <v>3.84</v>
      </c>
      <c r="M156" s="316">
        <v>2476.87</v>
      </c>
      <c r="N156" s="316">
        <v>18.011911999999999</v>
      </c>
    </row>
    <row r="157" spans="1:14" ht="12.75" customHeight="1">
      <c r="A157" t="s">
        <v>4120</v>
      </c>
      <c r="B157" t="s">
        <v>5086</v>
      </c>
      <c r="C157" t="s">
        <v>3817</v>
      </c>
      <c r="D157" t="s">
        <v>7359</v>
      </c>
      <c r="E157" t="s">
        <v>3776</v>
      </c>
      <c r="F157">
        <v>3</v>
      </c>
      <c r="G157" s="4">
        <v>44197</v>
      </c>
      <c r="H157" s="4">
        <v>45291</v>
      </c>
      <c r="I157" s="375">
        <v>0.20169999999999999</v>
      </c>
      <c r="J157" s="375">
        <v>0.63418399999999997</v>
      </c>
      <c r="K157" s="375">
        <v>3.7972359999999998</v>
      </c>
      <c r="L157" s="375">
        <v>3.751709</v>
      </c>
      <c r="M157" s="375">
        <v>1895.2675409999999</v>
      </c>
      <c r="N157" s="375">
        <v>15.42923</v>
      </c>
    </row>
    <row r="158" spans="1:14" ht="12.75" customHeight="1">
      <c r="A158" t="s">
        <v>4119</v>
      </c>
      <c r="B158" s="300" t="s">
        <v>4097</v>
      </c>
      <c r="C158" s="300" t="s">
        <v>3817</v>
      </c>
      <c r="D158" s="300" t="s">
        <v>251</v>
      </c>
      <c r="E158" s="300" t="s">
        <v>3774</v>
      </c>
      <c r="F158" s="300">
        <v>6</v>
      </c>
      <c r="G158" s="301">
        <v>43101</v>
      </c>
      <c r="H158" s="301">
        <v>44227</v>
      </c>
      <c r="I158" s="316">
        <v>0.209317</v>
      </c>
      <c r="J158" s="316">
        <v>0.61228400000000005</v>
      </c>
      <c r="K158" s="316">
        <v>3.7776000000000001</v>
      </c>
      <c r="L158" s="316">
        <v>3.6669320000000001</v>
      </c>
      <c r="M158" s="316">
        <v>1767.6046510000001</v>
      </c>
      <c r="N158" s="316">
        <v>13.127567000000001</v>
      </c>
    </row>
    <row r="159" spans="1:14" ht="12.75" customHeight="1">
      <c r="A159" t="s">
        <v>4120</v>
      </c>
      <c r="B159" s="300" t="s">
        <v>4060</v>
      </c>
      <c r="C159" s="300" t="s">
        <v>3817</v>
      </c>
      <c r="D159" s="300" t="s">
        <v>6247</v>
      </c>
      <c r="E159" s="300" t="s">
        <v>3786</v>
      </c>
      <c r="F159" s="300">
        <v>5</v>
      </c>
      <c r="G159" s="301">
        <v>43952</v>
      </c>
      <c r="H159" s="301">
        <v>44227</v>
      </c>
      <c r="I159" s="316">
        <v>0.24581</v>
      </c>
      <c r="J159" s="316">
        <v>0.22569800000000001</v>
      </c>
      <c r="K159" s="316">
        <v>3.7591176000000002</v>
      </c>
      <c r="L159" s="316">
        <v>2.858447</v>
      </c>
      <c r="M159" s="316">
        <v>645.74829</v>
      </c>
      <c r="N159" s="316">
        <v>24.831140999999999</v>
      </c>
    </row>
    <row r="160" spans="1:14" ht="12.75" customHeight="1">
      <c r="A160" t="s">
        <v>4120</v>
      </c>
      <c r="B160" t="s">
        <v>5353</v>
      </c>
      <c r="C160" t="s">
        <v>3817</v>
      </c>
      <c r="D160" t="s">
        <v>5359</v>
      </c>
      <c r="E160" t="s">
        <v>3777</v>
      </c>
      <c r="F160">
        <v>5</v>
      </c>
      <c r="G160" s="4">
        <v>41365</v>
      </c>
      <c r="H160" s="4">
        <v>45657</v>
      </c>
      <c r="I160" s="375">
        <v>0.21094599999999999</v>
      </c>
      <c r="J160" s="375">
        <v>0.69923100000000005</v>
      </c>
      <c r="K160" s="375">
        <v>3.7128000000000001</v>
      </c>
      <c r="L160" s="375">
        <v>3.7274970000000001</v>
      </c>
      <c r="M160" s="375">
        <v>1994.0806</v>
      </c>
      <c r="N160" s="375">
        <v>25.040330000000001</v>
      </c>
    </row>
    <row r="161" spans="1:14" ht="12.75" customHeight="1">
      <c r="A161" t="s">
        <v>4120</v>
      </c>
      <c r="B161" s="356" t="s">
        <v>4062</v>
      </c>
      <c r="C161" s="356" t="s">
        <v>3817</v>
      </c>
      <c r="D161" s="356" t="s">
        <v>2310</v>
      </c>
      <c r="E161" s="356" t="s">
        <v>3778</v>
      </c>
      <c r="F161" s="356">
        <v>7</v>
      </c>
      <c r="G161" s="357">
        <v>42948</v>
      </c>
      <c r="H161" s="357">
        <v>45138</v>
      </c>
      <c r="I161" s="375">
        <v>0.20292499999999999</v>
      </c>
      <c r="J161" s="375">
        <v>0.76090899999999995</v>
      </c>
      <c r="K161" s="375">
        <v>3.7080220000000002</v>
      </c>
      <c r="L161" s="375">
        <v>3.7778719999999999</v>
      </c>
      <c r="M161" s="375">
        <v>2162.8018539999998</v>
      </c>
      <c r="N161" s="375">
        <v>14.049670000000001</v>
      </c>
    </row>
    <row r="162" spans="1:14" ht="12.75" customHeight="1">
      <c r="A162" t="s">
        <v>4119</v>
      </c>
      <c r="B162" s="300" t="s">
        <v>4099</v>
      </c>
      <c r="C162" s="300" t="s">
        <v>3817</v>
      </c>
      <c r="D162" s="300" t="s">
        <v>2640</v>
      </c>
      <c r="E162" s="300" t="s">
        <v>3776</v>
      </c>
      <c r="F162" s="300">
        <v>3</v>
      </c>
      <c r="G162" s="301">
        <v>43101</v>
      </c>
      <c r="H162" s="301">
        <v>44926</v>
      </c>
      <c r="I162" s="316">
        <v>8.2413E-2</v>
      </c>
      <c r="J162" s="316">
        <v>0.41023500000000002</v>
      </c>
      <c r="K162" s="316">
        <v>3.6914799999999999</v>
      </c>
      <c r="L162" s="316">
        <v>1.263795</v>
      </c>
      <c r="M162" s="316">
        <v>1169.458846</v>
      </c>
      <c r="N162" s="316">
        <v>16.814679999999999</v>
      </c>
    </row>
    <row r="163" spans="1:14" ht="12.75" customHeight="1">
      <c r="A163" t="s">
        <v>4119</v>
      </c>
      <c r="B163" s="373" t="s">
        <v>4097</v>
      </c>
      <c r="C163" s="405" t="s">
        <v>3817</v>
      </c>
      <c r="D163" s="403" t="s">
        <v>304</v>
      </c>
      <c r="E163" s="374" t="s">
        <v>3779</v>
      </c>
      <c r="F163" s="403">
        <v>6</v>
      </c>
      <c r="G163" s="374">
        <v>42370</v>
      </c>
      <c r="H163" s="374">
        <v>43861</v>
      </c>
      <c r="I163" s="404">
        <v>0.129667</v>
      </c>
      <c r="J163" s="404">
        <v>0.71990799999999999</v>
      </c>
      <c r="K163" s="404">
        <v>3.6827999999999999</v>
      </c>
      <c r="L163" s="404">
        <v>0.43670599999999998</v>
      </c>
      <c r="M163" s="404">
        <v>2026.1490229999999</v>
      </c>
      <c r="N163" s="404">
        <v>10.227734</v>
      </c>
    </row>
    <row r="164" spans="1:14" ht="12.75" customHeight="1">
      <c r="A164" t="s">
        <v>4119</v>
      </c>
      <c r="B164" s="300" t="s">
        <v>4097</v>
      </c>
      <c r="C164" s="300" t="s">
        <v>3817</v>
      </c>
      <c r="D164" s="300" t="s">
        <v>5295</v>
      </c>
      <c r="E164" s="300" t="s">
        <v>3782</v>
      </c>
      <c r="F164" s="300">
        <v>3</v>
      </c>
      <c r="G164" s="301">
        <v>44256</v>
      </c>
      <c r="H164" s="301">
        <v>46081</v>
      </c>
      <c r="I164" s="316">
        <v>0.21390700000000001</v>
      </c>
      <c r="J164" s="316">
        <v>0.52200400000000002</v>
      </c>
      <c r="K164" s="316">
        <v>3.6457364000000001</v>
      </c>
      <c r="L164" s="316">
        <v>3.6942349999999999</v>
      </c>
      <c r="M164" s="316">
        <v>1469.492495</v>
      </c>
      <c r="N164" s="316">
        <v>14.313522000000001</v>
      </c>
    </row>
    <row r="165" spans="1:14" ht="12.75" customHeight="1">
      <c r="A165" t="s">
        <v>4120</v>
      </c>
      <c r="B165" s="413" t="s">
        <v>4066</v>
      </c>
      <c r="C165" s="413" t="s">
        <v>3817</v>
      </c>
      <c r="D165" s="413" t="s">
        <v>5478</v>
      </c>
      <c r="E165" s="413" t="s">
        <v>3775</v>
      </c>
      <c r="F165" s="413">
        <v>6</v>
      </c>
      <c r="G165" s="383">
        <v>43101</v>
      </c>
      <c r="H165" s="383">
        <v>44926</v>
      </c>
      <c r="I165" s="375">
        <v>0.195523</v>
      </c>
      <c r="J165" s="375">
        <v>0.75384200000000001</v>
      </c>
      <c r="K165" s="375">
        <v>3.6149224000000002</v>
      </c>
      <c r="L165" s="375">
        <v>3.6212870000000001</v>
      </c>
      <c r="M165" s="375">
        <v>2082.5499340000001</v>
      </c>
      <c r="N165" s="375">
        <v>8.4342760000000006</v>
      </c>
    </row>
    <row r="166" spans="1:14" ht="12.75" customHeight="1">
      <c r="A166" t="s">
        <v>4120</v>
      </c>
      <c r="B166" t="s">
        <v>4052</v>
      </c>
      <c r="C166" t="s">
        <v>3818</v>
      </c>
      <c r="D166" t="s">
        <v>5312</v>
      </c>
      <c r="E166" t="s">
        <v>3777</v>
      </c>
      <c r="F166">
        <v>8</v>
      </c>
      <c r="G166" s="4">
        <v>42370</v>
      </c>
      <c r="H166" s="4">
        <v>44561</v>
      </c>
      <c r="I166" s="375">
        <v>0.123846</v>
      </c>
      <c r="J166" s="375">
        <v>0.762706</v>
      </c>
      <c r="K166" s="375">
        <v>3.6070799999999998</v>
      </c>
      <c r="L166" s="375">
        <v>3.48</v>
      </c>
      <c r="M166" s="375">
        <v>2046.85</v>
      </c>
      <c r="N166" s="375">
        <v>15.281495</v>
      </c>
    </row>
    <row r="167" spans="1:14" ht="12.75" customHeight="1">
      <c r="A167" t="s">
        <v>4120</v>
      </c>
      <c r="B167" s="300" t="s">
        <v>4072</v>
      </c>
      <c r="C167" s="300" t="s">
        <v>3818</v>
      </c>
      <c r="D167" s="300" t="s">
        <v>5493</v>
      </c>
      <c r="E167" s="300" t="s">
        <v>3777</v>
      </c>
      <c r="F167" s="300">
        <v>5</v>
      </c>
      <c r="G167" s="301">
        <v>43101</v>
      </c>
      <c r="H167" s="301">
        <v>44926</v>
      </c>
      <c r="I167" s="316">
        <v>0.20630899999999999</v>
      </c>
      <c r="J167" s="316">
        <v>0.768092</v>
      </c>
      <c r="K167" s="316">
        <v>3.5928</v>
      </c>
      <c r="L167" s="316">
        <v>3.6754340000000001</v>
      </c>
      <c r="M167" s="316">
        <v>2100.3673349999999</v>
      </c>
      <c r="N167" s="316">
        <v>13.300096</v>
      </c>
    </row>
    <row r="168" spans="1:14" ht="12.75" customHeight="1">
      <c r="A168" t="s">
        <v>4119</v>
      </c>
      <c r="B168" s="300" t="s">
        <v>4097</v>
      </c>
      <c r="C168" s="300" t="s">
        <v>3817</v>
      </c>
      <c r="D168" s="300" t="s">
        <v>78</v>
      </c>
      <c r="E168" s="300" t="s">
        <v>3779</v>
      </c>
      <c r="F168" s="300">
        <v>6</v>
      </c>
      <c r="G168" s="301">
        <v>42461</v>
      </c>
      <c r="H168" s="301">
        <v>44316</v>
      </c>
      <c r="I168" s="316">
        <v>0.206206</v>
      </c>
      <c r="J168" s="316">
        <v>0.865232</v>
      </c>
      <c r="K168" s="316">
        <v>3.5872000000000002</v>
      </c>
      <c r="L168" s="316">
        <v>3.5232770000000002</v>
      </c>
      <c r="M168" s="316">
        <v>2347.9938480000001</v>
      </c>
      <c r="N168" s="316">
        <v>13.771321</v>
      </c>
    </row>
    <row r="169" spans="1:14" ht="12.75" customHeight="1">
      <c r="A169" t="s">
        <v>4119</v>
      </c>
      <c r="B169" s="300" t="s">
        <v>4097</v>
      </c>
      <c r="C169" s="300" t="s">
        <v>3817</v>
      </c>
      <c r="D169" s="300" t="s">
        <v>330</v>
      </c>
      <c r="E169" s="300" t="s">
        <v>3774</v>
      </c>
      <c r="F169" s="300">
        <v>6</v>
      </c>
      <c r="G169" s="301">
        <v>42736</v>
      </c>
      <c r="H169" s="301">
        <v>44227</v>
      </c>
      <c r="I169" s="316">
        <v>0.20430000000000001</v>
      </c>
      <c r="J169" s="316">
        <v>0.45109500000000002</v>
      </c>
      <c r="K169" s="316">
        <v>3.5407999999999999</v>
      </c>
      <c r="L169" s="316">
        <v>3.3409460000000002</v>
      </c>
      <c r="M169" s="316">
        <v>1220.634669</v>
      </c>
      <c r="N169" s="316">
        <v>17.203233999999998</v>
      </c>
    </row>
    <row r="170" spans="1:14" ht="12.75" customHeight="1">
      <c r="A170" t="s">
        <v>4119</v>
      </c>
      <c r="B170" s="300" t="s">
        <v>4097</v>
      </c>
      <c r="C170" s="300" t="s">
        <v>3817</v>
      </c>
      <c r="D170" s="300" t="s">
        <v>84</v>
      </c>
      <c r="E170" s="300" t="s">
        <v>3778</v>
      </c>
      <c r="F170" s="300">
        <v>6</v>
      </c>
      <c r="G170" s="301">
        <v>42583</v>
      </c>
      <c r="H170" s="301">
        <v>44439</v>
      </c>
      <c r="I170" s="316">
        <v>0.19693099999999999</v>
      </c>
      <c r="J170" s="316">
        <v>0.64727000000000001</v>
      </c>
      <c r="K170" s="316">
        <v>3.5236000000000001</v>
      </c>
      <c r="L170" s="316">
        <v>3.1326770000000002</v>
      </c>
      <c r="M170" s="316">
        <v>1742.963426</v>
      </c>
      <c r="N170" s="316">
        <v>12.282501</v>
      </c>
    </row>
    <row r="171" spans="1:14" ht="12.75" customHeight="1">
      <c r="A171" t="s">
        <v>4120</v>
      </c>
      <c r="B171" s="413" t="s">
        <v>5086</v>
      </c>
      <c r="C171" s="413" t="s">
        <v>3817</v>
      </c>
      <c r="D171" s="413" t="s">
        <v>538</v>
      </c>
      <c r="E171" s="413" t="s">
        <v>3778</v>
      </c>
      <c r="F171" s="413">
        <v>7</v>
      </c>
      <c r="G171" s="383">
        <v>42339</v>
      </c>
      <c r="H171" s="383">
        <v>44196</v>
      </c>
      <c r="I171" s="375">
        <v>9.5401E-2</v>
      </c>
      <c r="J171" s="375">
        <v>0.72611199999999998</v>
      </c>
      <c r="K171" s="375">
        <v>3.4655756000000002</v>
      </c>
      <c r="L171" s="375">
        <v>3.4920589999999998</v>
      </c>
      <c r="M171" s="375">
        <v>1950.338757</v>
      </c>
      <c r="N171" s="375">
        <v>12.867685</v>
      </c>
    </row>
    <row r="172" spans="1:14" ht="12.75" customHeight="1">
      <c r="A172" t="s">
        <v>4119</v>
      </c>
      <c r="B172" s="300" t="s">
        <v>4097</v>
      </c>
      <c r="C172" s="300" t="s">
        <v>3817</v>
      </c>
      <c r="D172" s="300" t="s">
        <v>111</v>
      </c>
      <c r="E172" s="300" t="s">
        <v>3786</v>
      </c>
      <c r="F172" s="300">
        <v>6</v>
      </c>
      <c r="G172" s="301">
        <v>42522</v>
      </c>
      <c r="H172" s="301">
        <v>44377</v>
      </c>
      <c r="I172" s="316">
        <v>6.9786000000000001E-2</v>
      </c>
      <c r="J172" s="316">
        <v>9.7323999999999994E-2</v>
      </c>
      <c r="K172" s="316">
        <v>3.452</v>
      </c>
      <c r="L172" s="316">
        <v>0.32769900000000002</v>
      </c>
      <c r="M172" s="316">
        <v>254.15566699999999</v>
      </c>
      <c r="N172" s="316">
        <v>11.268007000000001</v>
      </c>
    </row>
    <row r="173" spans="1:14" ht="12.75" customHeight="1">
      <c r="A173" t="s">
        <v>4120</v>
      </c>
      <c r="B173" t="s">
        <v>4048</v>
      </c>
      <c r="C173" t="s">
        <v>3817</v>
      </c>
      <c r="D173" t="s">
        <v>6427</v>
      </c>
      <c r="E173" t="s">
        <v>3773</v>
      </c>
      <c r="F173">
        <v>7</v>
      </c>
      <c r="G173" s="4">
        <v>42856</v>
      </c>
      <c r="H173" s="4">
        <v>44530</v>
      </c>
      <c r="I173" s="375">
        <v>0.28832400000000002</v>
      </c>
      <c r="J173" s="375">
        <v>0.58880999999999994</v>
      </c>
      <c r="K173" s="375">
        <v>3.4407260000000002</v>
      </c>
      <c r="L173" s="375">
        <v>3.492378</v>
      </c>
      <c r="M173" s="375">
        <v>1552.8204599999999</v>
      </c>
      <c r="N173" s="375">
        <v>15.906840000000001</v>
      </c>
    </row>
    <row r="174" spans="1:14" ht="12.75" customHeight="1">
      <c r="A174" t="s">
        <v>4120</v>
      </c>
      <c r="B174" s="376" t="s">
        <v>4066</v>
      </c>
      <c r="C174" s="376" t="s">
        <v>3817</v>
      </c>
      <c r="D174" s="376" t="s">
        <v>5476</v>
      </c>
      <c r="E174" s="376" t="s">
        <v>3775</v>
      </c>
      <c r="F174" s="376">
        <v>6</v>
      </c>
      <c r="G174" s="383">
        <v>43101</v>
      </c>
      <c r="H174" s="383">
        <v>44926</v>
      </c>
      <c r="I174" s="375">
        <v>0.13569100000000001</v>
      </c>
      <c r="J174" s="375">
        <v>0.62633000000000005</v>
      </c>
      <c r="K174" s="375">
        <v>3.4382440000000001</v>
      </c>
      <c r="L174" s="375">
        <v>3.4442979999999999</v>
      </c>
      <c r="M174" s="375">
        <v>1645.7199840000001</v>
      </c>
      <c r="N174" s="375">
        <v>8.4066349999999996</v>
      </c>
    </row>
    <row r="175" spans="1:14" ht="12.75" customHeight="1">
      <c r="A175" t="s">
        <v>4120</v>
      </c>
      <c r="B175" t="s">
        <v>4072</v>
      </c>
      <c r="C175" t="s">
        <v>3817</v>
      </c>
      <c r="D175" t="s">
        <v>367</v>
      </c>
      <c r="E175" t="s">
        <v>3775</v>
      </c>
      <c r="F175">
        <v>7</v>
      </c>
      <c r="G175" s="4">
        <v>43221</v>
      </c>
      <c r="H175" s="4">
        <v>45046</v>
      </c>
      <c r="I175" s="375">
        <v>0.20664199999999999</v>
      </c>
      <c r="J175" s="375">
        <v>0.86709899999999995</v>
      </c>
      <c r="K175" s="375">
        <v>3.403794</v>
      </c>
      <c r="L175" s="375">
        <v>3.3601040000000002</v>
      </c>
      <c r="M175" s="375">
        <v>2237.58275</v>
      </c>
      <c r="N175" s="375">
        <v>14.498929</v>
      </c>
    </row>
    <row r="176" spans="1:14" ht="12.75" customHeight="1">
      <c r="A176" t="s">
        <v>4120</v>
      </c>
      <c r="B176" s="413" t="s">
        <v>4052</v>
      </c>
      <c r="C176" s="413" t="s">
        <v>3817</v>
      </c>
      <c r="D176" s="413" t="s">
        <v>5124</v>
      </c>
      <c r="E176" s="413" t="s">
        <v>3775</v>
      </c>
      <c r="F176" s="413">
        <v>6</v>
      </c>
      <c r="G176" s="383">
        <v>44105</v>
      </c>
      <c r="H176" s="383">
        <v>46022</v>
      </c>
      <c r="I176" s="375">
        <v>0.20597699999999999</v>
      </c>
      <c r="J176" s="375">
        <v>0.52012800000000003</v>
      </c>
      <c r="K176" s="375">
        <v>3.3572000000000002</v>
      </c>
      <c r="L176" s="375">
        <v>3.4574280000000002</v>
      </c>
      <c r="M176" s="375">
        <v>1334.449672</v>
      </c>
      <c r="N176" s="375">
        <v>12.127618999999999</v>
      </c>
    </row>
    <row r="177" spans="1:14" ht="12.75" customHeight="1">
      <c r="A177" t="s">
        <v>4120</v>
      </c>
      <c r="B177" s="413" t="s">
        <v>4060</v>
      </c>
      <c r="C177" s="413" t="s">
        <v>3817</v>
      </c>
      <c r="D177" s="413" t="s">
        <v>318</v>
      </c>
      <c r="E177" s="413" t="s">
        <v>3779</v>
      </c>
      <c r="F177" s="413">
        <v>7</v>
      </c>
      <c r="G177" s="383">
        <v>43831</v>
      </c>
      <c r="H177" s="383">
        <v>44561</v>
      </c>
      <c r="I177" s="375">
        <v>0.20241200000000001</v>
      </c>
      <c r="J177" s="375">
        <v>0.62773299999999999</v>
      </c>
      <c r="K177" s="375">
        <v>3.3513852000000002</v>
      </c>
      <c r="L177" s="375">
        <v>3.3613680000000001</v>
      </c>
      <c r="M177" s="375">
        <v>1630.5361210000001</v>
      </c>
      <c r="N177" s="375">
        <v>17.249471</v>
      </c>
    </row>
    <row r="178" spans="1:14" ht="12.75" customHeight="1">
      <c r="A178" t="s">
        <v>4119</v>
      </c>
      <c r="B178" s="300" t="s">
        <v>4091</v>
      </c>
      <c r="C178" s="300" t="s">
        <v>3817</v>
      </c>
      <c r="D178" s="300" t="s">
        <v>1329</v>
      </c>
      <c r="E178" s="300" t="s">
        <v>3780</v>
      </c>
      <c r="F178" s="300">
        <v>1</v>
      </c>
      <c r="G178" s="301">
        <v>42614</v>
      </c>
      <c r="H178" s="301">
        <v>43830</v>
      </c>
      <c r="I178" s="316">
        <v>0.21074000000000001</v>
      </c>
      <c r="J178" s="316">
        <v>0.700735</v>
      </c>
      <c r="K178" s="316">
        <v>3.3029820000000001</v>
      </c>
      <c r="L178" s="316">
        <v>3.1126</v>
      </c>
      <c r="M178" s="316">
        <v>1721.9999</v>
      </c>
      <c r="N178" s="316">
        <v>18.942696000000002</v>
      </c>
    </row>
    <row r="179" spans="1:14" ht="12.75" customHeight="1">
      <c r="A179" t="s">
        <v>4119</v>
      </c>
      <c r="B179" s="300" t="s">
        <v>4091</v>
      </c>
      <c r="C179" s="300" t="s">
        <v>3817</v>
      </c>
      <c r="D179" s="300" t="s">
        <v>743</v>
      </c>
      <c r="E179" s="300" t="s">
        <v>3775</v>
      </c>
      <c r="F179" s="300">
        <v>1</v>
      </c>
      <c r="G179" s="301">
        <v>42461</v>
      </c>
      <c r="H179" s="301">
        <v>43921</v>
      </c>
      <c r="I179" s="316">
        <v>0.22106999999999999</v>
      </c>
      <c r="J179" s="316">
        <v>0.62540200000000001</v>
      </c>
      <c r="K179" s="316">
        <v>3.2973544000000001</v>
      </c>
      <c r="L179" s="316">
        <v>3.5478999999999998</v>
      </c>
      <c r="M179" s="316">
        <v>1534.2571</v>
      </c>
      <c r="N179" s="316">
        <v>18.492953</v>
      </c>
    </row>
    <row r="180" spans="1:14" ht="12.75" customHeight="1">
      <c r="A180" t="s">
        <v>4120</v>
      </c>
      <c r="B180" t="s">
        <v>4052</v>
      </c>
      <c r="C180" t="s">
        <v>3818</v>
      </c>
      <c r="D180" t="s">
        <v>5313</v>
      </c>
      <c r="E180" t="s">
        <v>3777</v>
      </c>
      <c r="F180">
        <v>13</v>
      </c>
      <c r="G180" s="4">
        <v>43332</v>
      </c>
      <c r="H180" s="4">
        <v>44561</v>
      </c>
      <c r="I180" s="375">
        <v>0.22376099999999999</v>
      </c>
      <c r="J180" s="375">
        <v>0.71575299999999997</v>
      </c>
      <c r="K180" s="375">
        <v>3.2960400000000001</v>
      </c>
      <c r="L180" s="375">
        <v>3.19</v>
      </c>
      <c r="M180" s="375">
        <v>1755.21</v>
      </c>
      <c r="N180" s="375">
        <v>15.54923</v>
      </c>
    </row>
    <row r="181" spans="1:14" ht="12.75" customHeight="1">
      <c r="A181" t="s">
        <v>4120</v>
      </c>
      <c r="B181" t="s">
        <v>5086</v>
      </c>
      <c r="C181" t="s">
        <v>3817</v>
      </c>
      <c r="D181" t="s">
        <v>2089</v>
      </c>
      <c r="E181" t="s">
        <v>3776</v>
      </c>
      <c r="F181">
        <v>1</v>
      </c>
      <c r="G181" s="4">
        <v>42887</v>
      </c>
      <c r="H181" s="4">
        <v>45291</v>
      </c>
      <c r="I181" s="375">
        <v>0.159141</v>
      </c>
      <c r="J181" s="375">
        <v>0.48699900000000002</v>
      </c>
      <c r="K181" s="375">
        <v>3.2912707999999999</v>
      </c>
      <c r="L181" s="375">
        <v>2.0190830000000002</v>
      </c>
      <c r="M181" s="375">
        <v>1268.441738</v>
      </c>
      <c r="N181" s="375">
        <v>16.124037999999999</v>
      </c>
    </row>
    <row r="182" spans="1:14" ht="12.75" customHeight="1">
      <c r="A182" t="s">
        <v>4120</v>
      </c>
      <c r="B182" s="413" t="s">
        <v>4062</v>
      </c>
      <c r="C182" s="413" t="s">
        <v>3817</v>
      </c>
      <c r="D182" s="413" t="s">
        <v>7122</v>
      </c>
      <c r="E182" s="413" t="s">
        <v>3778</v>
      </c>
      <c r="F182" s="413">
        <v>7</v>
      </c>
      <c r="G182" s="383">
        <v>44317</v>
      </c>
      <c r="H182" s="383">
        <v>45412</v>
      </c>
      <c r="I182" s="375">
        <v>0.19344800000000001</v>
      </c>
      <c r="J182" s="375">
        <v>0.26360299999999998</v>
      </c>
      <c r="K182" s="375">
        <v>3.2733791999999999</v>
      </c>
      <c r="L182" s="375">
        <v>2.5507770000000001</v>
      </c>
      <c r="M182" s="375">
        <v>660.98255800000004</v>
      </c>
      <c r="N182" s="375">
        <v>19.100252999999999</v>
      </c>
    </row>
    <row r="183" spans="1:14" ht="12.75" customHeight="1">
      <c r="A183" t="s">
        <v>4119</v>
      </c>
      <c r="B183" s="300" t="s">
        <v>4097</v>
      </c>
      <c r="C183" s="300" t="s">
        <v>3817</v>
      </c>
      <c r="D183" s="300" t="s">
        <v>119</v>
      </c>
      <c r="E183" s="300" t="s">
        <v>3778</v>
      </c>
      <c r="F183" s="300">
        <v>6</v>
      </c>
      <c r="G183" s="301">
        <v>43160</v>
      </c>
      <c r="H183" s="301">
        <v>44286</v>
      </c>
      <c r="I183" s="316">
        <v>0.21213299999999999</v>
      </c>
      <c r="J183" s="316">
        <v>0.76564100000000002</v>
      </c>
      <c r="K183" s="316">
        <v>3.2528000000000001</v>
      </c>
      <c r="L183" s="316">
        <v>3.2808519999999999</v>
      </c>
      <c r="M183" s="316">
        <v>1903.26235</v>
      </c>
      <c r="N183" s="316">
        <v>14.560461</v>
      </c>
    </row>
    <row r="184" spans="1:14" ht="12.75" customHeight="1">
      <c r="A184" t="s">
        <v>4119</v>
      </c>
      <c r="B184" s="300" t="s">
        <v>4097</v>
      </c>
      <c r="C184" s="300" t="s">
        <v>3817</v>
      </c>
      <c r="D184" s="300" t="s">
        <v>115</v>
      </c>
      <c r="E184" s="300" t="s">
        <v>3793</v>
      </c>
      <c r="F184" s="300">
        <v>6</v>
      </c>
      <c r="G184" s="301">
        <v>42248</v>
      </c>
      <c r="H184" s="301">
        <v>45107</v>
      </c>
      <c r="I184" s="316">
        <v>0.19697400000000001</v>
      </c>
      <c r="J184" s="316">
        <v>0.56310499999999997</v>
      </c>
      <c r="K184" s="316">
        <v>3.24</v>
      </c>
      <c r="L184" s="316">
        <v>3.3339490000000001</v>
      </c>
      <c r="M184" s="316">
        <v>1394.2830200000001</v>
      </c>
      <c r="N184" s="316">
        <v>16.726704000000002</v>
      </c>
    </row>
    <row r="185" spans="1:14" ht="12.75" customHeight="1">
      <c r="A185" t="s">
        <v>4120</v>
      </c>
      <c r="B185" s="413" t="s">
        <v>4052</v>
      </c>
      <c r="C185" s="413" t="s">
        <v>3818</v>
      </c>
      <c r="D185" s="413" t="s">
        <v>7255</v>
      </c>
      <c r="E185" s="413" t="s">
        <v>3781</v>
      </c>
      <c r="F185" s="413">
        <v>7</v>
      </c>
      <c r="G185" s="383">
        <v>43831</v>
      </c>
      <c r="H185" s="383">
        <v>46387</v>
      </c>
      <c r="I185" s="375">
        <v>0.209929</v>
      </c>
      <c r="J185" s="375">
        <v>0.83643199999999995</v>
      </c>
      <c r="K185" s="375">
        <v>3.1915200000000001</v>
      </c>
      <c r="L185" s="375">
        <v>2.9264139999999998</v>
      </c>
      <c r="M185" s="375">
        <v>2013.50818</v>
      </c>
      <c r="N185" s="375">
        <v>12.177599000000001</v>
      </c>
    </row>
    <row r="186" spans="1:14" ht="12.75" customHeight="1">
      <c r="A186" t="s">
        <v>4120</v>
      </c>
      <c r="B186" s="413" t="s">
        <v>4062</v>
      </c>
      <c r="C186" s="413" t="s">
        <v>3817</v>
      </c>
      <c r="D186" s="413" t="s">
        <v>546</v>
      </c>
      <c r="E186" s="413" t="s">
        <v>3775</v>
      </c>
      <c r="F186" s="413">
        <v>6</v>
      </c>
      <c r="G186" s="383">
        <v>42370</v>
      </c>
      <c r="H186" s="383">
        <v>46022</v>
      </c>
      <c r="I186" s="375">
        <v>0.20646</v>
      </c>
      <c r="J186" s="375">
        <v>0.44069999999999998</v>
      </c>
      <c r="K186" s="375">
        <v>3.1568000000000001</v>
      </c>
      <c r="L186" s="375">
        <v>3.1147719999999999</v>
      </c>
      <c r="M186" s="375">
        <v>1063.178852</v>
      </c>
      <c r="N186" s="375">
        <v>21.269203999999998</v>
      </c>
    </row>
    <row r="187" spans="1:14" ht="12.75" customHeight="1">
      <c r="A187" t="s">
        <v>4120</v>
      </c>
      <c r="B187" s="413" t="s">
        <v>4062</v>
      </c>
      <c r="C187" s="413" t="s">
        <v>3817</v>
      </c>
      <c r="D187" s="413" t="s">
        <v>336</v>
      </c>
      <c r="E187" s="413" t="s">
        <v>3785</v>
      </c>
      <c r="F187" s="413">
        <v>7</v>
      </c>
      <c r="G187" s="383">
        <v>41153</v>
      </c>
      <c r="H187" s="383">
        <v>46081</v>
      </c>
      <c r="I187" s="375">
        <v>0.21030299999999999</v>
      </c>
      <c r="J187" s="375">
        <v>0.87676799999999999</v>
      </c>
      <c r="K187" s="375">
        <v>3.1167560000000001</v>
      </c>
      <c r="L187" s="375">
        <v>3.215627</v>
      </c>
      <c r="M187" s="375">
        <v>2094.734363</v>
      </c>
      <c r="N187" s="375">
        <v>14.926168000000001</v>
      </c>
    </row>
    <row r="188" spans="1:14" ht="12.75" customHeight="1">
      <c r="A188" t="s">
        <v>4120</v>
      </c>
      <c r="B188" t="s">
        <v>4052</v>
      </c>
      <c r="C188" t="s">
        <v>3817</v>
      </c>
      <c r="D188" t="s">
        <v>5338</v>
      </c>
      <c r="E188" t="s">
        <v>3778</v>
      </c>
      <c r="F188">
        <v>6</v>
      </c>
      <c r="G188" s="4">
        <v>40909</v>
      </c>
      <c r="H188" s="4">
        <v>44926</v>
      </c>
      <c r="I188" s="375">
        <v>0.209449</v>
      </c>
      <c r="J188" s="375">
        <v>0.88715999999999995</v>
      </c>
      <c r="K188" s="375">
        <v>3.0994000000000002</v>
      </c>
      <c r="L188" s="375">
        <v>3.1178590000000002</v>
      </c>
      <c r="M188" s="375">
        <v>2101.3358090000002</v>
      </c>
      <c r="N188" s="375">
        <v>18.416820000000001</v>
      </c>
    </row>
    <row r="189" spans="1:14" ht="12.75" customHeight="1">
      <c r="A189" t="s">
        <v>4120</v>
      </c>
      <c r="B189" t="s">
        <v>4052</v>
      </c>
      <c r="C189" t="s">
        <v>3817</v>
      </c>
      <c r="D189" t="s">
        <v>5348</v>
      </c>
      <c r="E189" t="s">
        <v>3777</v>
      </c>
      <c r="F189">
        <v>5</v>
      </c>
      <c r="G189" s="4">
        <v>43101</v>
      </c>
      <c r="H189" s="4">
        <v>45291</v>
      </c>
      <c r="I189" s="375">
        <v>0.18119499999999999</v>
      </c>
      <c r="J189" s="375">
        <v>0.73458699999999999</v>
      </c>
      <c r="K189" s="375">
        <v>3.0456400000000001</v>
      </c>
      <c r="L189" s="375">
        <v>3.0552480000000002</v>
      </c>
      <c r="M189" s="375">
        <v>1719.8027279999999</v>
      </c>
      <c r="N189" s="375">
        <v>15.325773999999999</v>
      </c>
    </row>
    <row r="190" spans="1:14" ht="12.75" customHeight="1">
      <c r="A190" t="s">
        <v>4120</v>
      </c>
      <c r="B190" t="s">
        <v>4062</v>
      </c>
      <c r="C190" t="s">
        <v>3817</v>
      </c>
      <c r="D190" t="s">
        <v>467</v>
      </c>
      <c r="E190" t="s">
        <v>3778</v>
      </c>
      <c r="F190">
        <v>6</v>
      </c>
      <c r="G190" s="4">
        <v>42217</v>
      </c>
      <c r="H190" s="4">
        <v>45138</v>
      </c>
      <c r="I190" s="375">
        <v>0.202489</v>
      </c>
      <c r="J190" s="375">
        <v>0.67235599999999995</v>
      </c>
      <c r="K190" s="375">
        <v>3.0152000000000001</v>
      </c>
      <c r="L190" s="375">
        <v>2.6855380000000002</v>
      </c>
      <c r="M190" s="375">
        <v>1546.69435</v>
      </c>
      <c r="N190" s="375">
        <v>14.520733</v>
      </c>
    </row>
    <row r="191" spans="1:14" ht="12.75" customHeight="1">
      <c r="A191" t="s">
        <v>4120</v>
      </c>
      <c r="B191" s="413" t="s">
        <v>4060</v>
      </c>
      <c r="C191" s="413" t="s">
        <v>3818</v>
      </c>
      <c r="D191" s="413" t="s">
        <v>4879</v>
      </c>
      <c r="E191" s="413" t="s">
        <v>3774</v>
      </c>
      <c r="F191" s="413">
        <v>7</v>
      </c>
      <c r="G191" s="383">
        <v>43617</v>
      </c>
      <c r="H191" s="383">
        <v>44347</v>
      </c>
      <c r="I191" s="375">
        <v>0.22836999999999999</v>
      </c>
      <c r="J191" s="375">
        <v>0.30154300000000001</v>
      </c>
      <c r="K191" s="375">
        <v>2.9962787999999998</v>
      </c>
      <c r="L191" s="375">
        <v>2.8590179999999998</v>
      </c>
      <c r="M191" s="375">
        <v>680.94872999999995</v>
      </c>
      <c r="N191" s="375">
        <v>22.478876</v>
      </c>
    </row>
    <row r="192" spans="1:14" ht="12.75" customHeight="1">
      <c r="A192" t="s">
        <v>4120</v>
      </c>
      <c r="B192" s="318" t="s">
        <v>5086</v>
      </c>
      <c r="C192" s="318" t="s">
        <v>3817</v>
      </c>
      <c r="D192" s="318" t="s">
        <v>5191</v>
      </c>
      <c r="E192" s="318" t="s">
        <v>3782</v>
      </c>
      <c r="F192" s="318">
        <v>2</v>
      </c>
      <c r="G192" s="319">
        <v>43344</v>
      </c>
      <c r="H192" s="319">
        <v>47848</v>
      </c>
      <c r="I192" s="375">
        <v>0.21492900000000001</v>
      </c>
      <c r="J192" s="375">
        <v>0.50303799999999999</v>
      </c>
      <c r="K192" s="375">
        <v>2.9548496000000002</v>
      </c>
      <c r="L192" s="375">
        <v>3.148409</v>
      </c>
      <c r="M192" s="375">
        <v>1170.0601079999999</v>
      </c>
      <c r="N192" s="375">
        <v>21.339364</v>
      </c>
    </row>
    <row r="193" spans="1:14" ht="12.75" customHeight="1">
      <c r="A193" t="s">
        <v>4119</v>
      </c>
      <c r="B193" s="300" t="s">
        <v>4091</v>
      </c>
      <c r="C193" s="300" t="s">
        <v>3817</v>
      </c>
      <c r="D193" s="300" t="s">
        <v>5888</v>
      </c>
      <c r="E193" s="300" t="s">
        <v>3774</v>
      </c>
      <c r="F193" s="300">
        <v>1</v>
      </c>
      <c r="G193" s="301">
        <v>43800</v>
      </c>
      <c r="H193" s="301">
        <v>45657</v>
      </c>
      <c r="I193" s="316">
        <v>0.20738699999999999</v>
      </c>
      <c r="J193" s="316">
        <v>0.64342500000000002</v>
      </c>
      <c r="K193" s="316">
        <v>2.9402696000000001</v>
      </c>
      <c r="L193" s="316">
        <v>2.8706999999999998</v>
      </c>
      <c r="M193" s="316">
        <v>1407.5326</v>
      </c>
      <c r="N193" s="316">
        <v>18.288744000000001</v>
      </c>
    </row>
    <row r="194" spans="1:14" ht="12.75" customHeight="1">
      <c r="A194" t="s">
        <v>4120</v>
      </c>
      <c r="B194" t="s">
        <v>4052</v>
      </c>
      <c r="C194" t="s">
        <v>3817</v>
      </c>
      <c r="D194" t="s">
        <v>5340</v>
      </c>
      <c r="E194" t="s">
        <v>3775</v>
      </c>
      <c r="F194">
        <v>9</v>
      </c>
      <c r="G194" s="4">
        <v>42917</v>
      </c>
      <c r="H194" s="4">
        <v>46022</v>
      </c>
      <c r="I194" s="375">
        <v>0.20022499999999999</v>
      </c>
      <c r="J194" s="375">
        <v>0.66069599999999995</v>
      </c>
      <c r="K194" s="375">
        <v>2.9277600000000001</v>
      </c>
      <c r="L194" s="375">
        <v>2.72736</v>
      </c>
      <c r="M194" s="375">
        <v>1489.536949</v>
      </c>
      <c r="N194" s="375">
        <v>14.96555</v>
      </c>
    </row>
    <row r="195" spans="1:14" ht="12.75" customHeight="1">
      <c r="A195" t="s">
        <v>4120</v>
      </c>
      <c r="B195" s="413" t="s">
        <v>4048</v>
      </c>
      <c r="C195" s="413" t="s">
        <v>3819</v>
      </c>
      <c r="D195" s="413" t="s">
        <v>5228</v>
      </c>
      <c r="E195" s="413" t="s">
        <v>3777</v>
      </c>
      <c r="F195" s="413">
        <v>9</v>
      </c>
      <c r="G195" s="383">
        <v>42655</v>
      </c>
      <c r="H195" s="383">
        <v>44561</v>
      </c>
      <c r="I195" s="375">
        <v>0.24529599999999999</v>
      </c>
      <c r="J195" s="375">
        <v>0.343893</v>
      </c>
      <c r="K195" s="375">
        <v>2.8807795999999999</v>
      </c>
      <c r="L195" s="375">
        <v>1.66</v>
      </c>
      <c r="M195" s="375">
        <v>737.06</v>
      </c>
      <c r="N195" s="375">
        <v>17.082716000000001</v>
      </c>
    </row>
    <row r="196" spans="1:14" ht="12.75" customHeight="1">
      <c r="A196" t="s">
        <v>4120</v>
      </c>
      <c r="B196" s="318" t="s">
        <v>4074</v>
      </c>
      <c r="C196" s="318" t="s">
        <v>3817</v>
      </c>
      <c r="D196" s="318" t="s">
        <v>212</v>
      </c>
      <c r="E196" s="318" t="s">
        <v>3789</v>
      </c>
      <c r="F196" s="318">
        <v>1</v>
      </c>
      <c r="G196" s="319">
        <v>43313</v>
      </c>
      <c r="H196" s="319">
        <v>45291</v>
      </c>
      <c r="I196" s="375">
        <v>0.200989</v>
      </c>
      <c r="J196" s="375">
        <v>0.83546699999999996</v>
      </c>
      <c r="K196" s="375">
        <v>2.8762799999999999</v>
      </c>
      <c r="L196" s="375">
        <v>2.7406950000000001</v>
      </c>
      <c r="M196" s="375">
        <v>1850.404634</v>
      </c>
      <c r="N196" s="375">
        <v>14.199011</v>
      </c>
    </row>
    <row r="197" spans="1:14" ht="12.75" customHeight="1">
      <c r="A197" t="s">
        <v>4120</v>
      </c>
      <c r="B197" s="376" t="s">
        <v>4074</v>
      </c>
      <c r="C197" s="376" t="s">
        <v>3818</v>
      </c>
      <c r="D197" s="376" t="s">
        <v>89</v>
      </c>
      <c r="E197" s="376" t="s">
        <v>3777</v>
      </c>
      <c r="F197" s="376">
        <v>5</v>
      </c>
      <c r="G197" s="383">
        <v>42401</v>
      </c>
      <c r="H197" s="383">
        <v>44926</v>
      </c>
      <c r="I197" s="375">
        <v>0.18295500000000001</v>
      </c>
      <c r="J197" s="375">
        <v>0.117607</v>
      </c>
      <c r="K197" s="375">
        <v>2.8713199999999999</v>
      </c>
      <c r="L197" s="375">
        <v>2.7711079999999999</v>
      </c>
      <c r="M197" s="375">
        <v>251.315372</v>
      </c>
      <c r="N197" s="375">
        <v>36.915686000000001</v>
      </c>
    </row>
    <row r="198" spans="1:14" ht="12.75" customHeight="1">
      <c r="A198" t="s">
        <v>4119</v>
      </c>
      <c r="B198" s="300" t="s">
        <v>4091</v>
      </c>
      <c r="C198" s="300" t="s">
        <v>3817</v>
      </c>
      <c r="D198" s="300" t="s">
        <v>745</v>
      </c>
      <c r="E198" s="300" t="s">
        <v>3775</v>
      </c>
      <c r="F198" s="300">
        <v>1</v>
      </c>
      <c r="G198" s="301">
        <v>42461</v>
      </c>
      <c r="H198" s="301">
        <v>43555</v>
      </c>
      <c r="I198" s="316">
        <v>0.16376399999999999</v>
      </c>
      <c r="J198" s="316">
        <v>0.54014200000000001</v>
      </c>
      <c r="K198" s="316">
        <v>2.8680463999999999</v>
      </c>
      <c r="L198" s="316">
        <v>2.7787999999999999</v>
      </c>
      <c r="M198" s="316">
        <v>1152.5704000000001</v>
      </c>
      <c r="N198" s="316">
        <v>19.369067999999999</v>
      </c>
    </row>
    <row r="199" spans="1:14" ht="12.75" customHeight="1">
      <c r="A199" t="s">
        <v>4120</v>
      </c>
      <c r="B199" s="376" t="s">
        <v>5086</v>
      </c>
      <c r="C199" s="376" t="s">
        <v>3817</v>
      </c>
      <c r="D199" s="376" t="s">
        <v>801</v>
      </c>
      <c r="E199" s="376" t="s">
        <v>3787</v>
      </c>
      <c r="F199" s="376">
        <v>6</v>
      </c>
      <c r="G199" s="383">
        <v>42522</v>
      </c>
      <c r="H199" s="383">
        <v>45291</v>
      </c>
      <c r="I199" s="375">
        <v>0.17676</v>
      </c>
      <c r="J199" s="375">
        <v>0.81876300000000002</v>
      </c>
      <c r="K199" s="375">
        <v>2.8639999999999999</v>
      </c>
      <c r="L199" s="375">
        <v>2.8715639999999998</v>
      </c>
      <c r="M199" s="375">
        <v>1810.363192</v>
      </c>
      <c r="N199" s="375">
        <v>19.112836999999999</v>
      </c>
    </row>
    <row r="200" spans="1:14" ht="12.75" customHeight="1">
      <c r="A200" t="s">
        <v>4119</v>
      </c>
      <c r="B200" s="373" t="s">
        <v>4079</v>
      </c>
      <c r="C200" s="405" t="s">
        <v>3817</v>
      </c>
      <c r="D200" s="403" t="s">
        <v>3658</v>
      </c>
      <c r="E200" s="374" t="s">
        <v>3776</v>
      </c>
      <c r="F200" s="403">
        <v>8</v>
      </c>
      <c r="G200" s="374">
        <v>43344</v>
      </c>
      <c r="H200" s="374">
        <v>45291</v>
      </c>
      <c r="I200" s="404">
        <v>0.18751000000000001</v>
      </c>
      <c r="J200" s="404">
        <v>0.68599900000000003</v>
      </c>
      <c r="K200" s="404">
        <v>2.8633600000000001</v>
      </c>
      <c r="L200" s="404">
        <v>2.7575919999999998</v>
      </c>
      <c r="M200" s="404">
        <v>1515.6401450000001</v>
      </c>
      <c r="N200" s="404">
        <v>20.768066000000001</v>
      </c>
    </row>
    <row r="201" spans="1:14" ht="12.75" customHeight="1">
      <c r="A201" t="s">
        <v>4120</v>
      </c>
      <c r="B201" t="s">
        <v>4052</v>
      </c>
      <c r="C201" t="s">
        <v>3817</v>
      </c>
      <c r="D201" t="s">
        <v>368</v>
      </c>
      <c r="E201" t="s">
        <v>3781</v>
      </c>
      <c r="F201">
        <v>6</v>
      </c>
      <c r="G201" s="4">
        <v>41426</v>
      </c>
      <c r="H201" s="4">
        <v>46387</v>
      </c>
      <c r="I201" s="375">
        <v>0.213287</v>
      </c>
      <c r="J201" s="375">
        <v>0.51193999999999995</v>
      </c>
      <c r="K201" s="375">
        <v>2.8444799999999999</v>
      </c>
      <c r="L201" s="375">
        <v>2.8708999999999998</v>
      </c>
      <c r="M201" s="375">
        <v>1112.8579950000001</v>
      </c>
      <c r="N201" s="375">
        <v>17.060952</v>
      </c>
    </row>
    <row r="202" spans="1:14" ht="12.75" customHeight="1">
      <c r="A202" t="s">
        <v>4120</v>
      </c>
      <c r="B202" s="318" t="s">
        <v>4072</v>
      </c>
      <c r="C202" s="318" t="s">
        <v>3819</v>
      </c>
      <c r="D202" s="318" t="s">
        <v>5495</v>
      </c>
      <c r="E202" s="318" t="s">
        <v>3777</v>
      </c>
      <c r="F202" s="318">
        <v>5</v>
      </c>
      <c r="G202" s="319">
        <v>41275</v>
      </c>
      <c r="H202" s="319">
        <v>44926</v>
      </c>
      <c r="I202" s="375">
        <v>0.18279999999999999</v>
      </c>
      <c r="J202" s="375">
        <v>0.16994600000000001</v>
      </c>
      <c r="K202" s="375">
        <v>2.8434227999999999</v>
      </c>
      <c r="L202" s="375">
        <v>2.539863</v>
      </c>
      <c r="M202" s="375">
        <v>359.52225299999998</v>
      </c>
      <c r="N202" s="375">
        <v>28.720994999999998</v>
      </c>
    </row>
    <row r="203" spans="1:14" ht="12.75" customHeight="1">
      <c r="A203" t="s">
        <v>4119</v>
      </c>
      <c r="B203" s="300" t="s">
        <v>4097</v>
      </c>
      <c r="C203" s="300" t="s">
        <v>3817</v>
      </c>
      <c r="D203" s="300" t="s">
        <v>6970</v>
      </c>
      <c r="E203" s="300" t="s">
        <v>3783</v>
      </c>
      <c r="F203" s="300">
        <v>7</v>
      </c>
      <c r="G203" s="301">
        <v>44287</v>
      </c>
      <c r="H203" s="301">
        <v>46112</v>
      </c>
      <c r="I203" s="316">
        <v>0.16675100000000001</v>
      </c>
      <c r="J203" s="316">
        <v>8.0212000000000006E-2</v>
      </c>
      <c r="K203" s="316">
        <v>2.8395999999999999</v>
      </c>
      <c r="L203" s="316">
        <v>2.0162399999999998</v>
      </c>
      <c r="M203" s="316">
        <v>174.59895700000001</v>
      </c>
      <c r="N203" s="316">
        <v>36.156444</v>
      </c>
    </row>
    <row r="204" spans="1:14" ht="12.75" customHeight="1">
      <c r="A204" t="s">
        <v>4120</v>
      </c>
      <c r="B204" s="413" t="s">
        <v>4072</v>
      </c>
      <c r="C204" s="413" t="s">
        <v>3817</v>
      </c>
      <c r="D204" s="413" t="s">
        <v>651</v>
      </c>
      <c r="E204" s="413" t="s">
        <v>3778</v>
      </c>
      <c r="F204" s="413">
        <v>7</v>
      </c>
      <c r="G204" s="383">
        <v>43525</v>
      </c>
      <c r="H204" s="383">
        <v>44620</v>
      </c>
      <c r="I204" s="375">
        <v>0.20516599999999999</v>
      </c>
      <c r="J204" s="375">
        <v>0.67893099999999995</v>
      </c>
      <c r="K204" s="375">
        <v>2.8229587999999999</v>
      </c>
      <c r="L204" s="375">
        <v>2.876595</v>
      </c>
      <c r="M204" s="375">
        <v>1453.040199</v>
      </c>
      <c r="N204" s="375">
        <v>14.797560000000001</v>
      </c>
    </row>
    <row r="205" spans="1:14" ht="12.75" customHeight="1">
      <c r="A205" t="s">
        <v>4119</v>
      </c>
      <c r="B205" s="300" t="s">
        <v>4097</v>
      </c>
      <c r="C205" s="300" t="s">
        <v>3817</v>
      </c>
      <c r="D205" s="300" t="s">
        <v>6928</v>
      </c>
      <c r="E205" s="300" t="s">
        <v>3787</v>
      </c>
      <c r="F205" s="300">
        <v>6</v>
      </c>
      <c r="G205" s="301">
        <v>43221</v>
      </c>
      <c r="H205" s="301">
        <v>45808</v>
      </c>
      <c r="I205" s="316">
        <v>0.21141799999999999</v>
      </c>
      <c r="J205" s="316">
        <v>0.84994199999999998</v>
      </c>
      <c r="K205" s="316">
        <v>2.8132000000000001</v>
      </c>
      <c r="L205" s="316">
        <v>2.8684310000000002</v>
      </c>
      <c r="M205" s="316">
        <v>1827.28269</v>
      </c>
      <c r="N205" s="316">
        <v>15.218931</v>
      </c>
    </row>
    <row r="206" spans="1:14" ht="12.75" customHeight="1">
      <c r="A206" t="s">
        <v>4119</v>
      </c>
      <c r="B206" s="373" t="s">
        <v>4097</v>
      </c>
      <c r="C206" s="405" t="s">
        <v>3817</v>
      </c>
      <c r="D206" s="403" t="s">
        <v>1330</v>
      </c>
      <c r="E206" s="374" t="s">
        <v>3779</v>
      </c>
      <c r="F206" s="403">
        <v>6</v>
      </c>
      <c r="G206" s="374">
        <v>42278</v>
      </c>
      <c r="H206" s="374">
        <v>44439</v>
      </c>
      <c r="I206" s="404">
        <v>0.19980100000000001</v>
      </c>
      <c r="J206" s="404">
        <v>0.60982700000000001</v>
      </c>
      <c r="K206" s="404">
        <v>2.8079999999999998</v>
      </c>
      <c r="L206" s="404">
        <v>2.5276269999999998</v>
      </c>
      <c r="M206" s="404">
        <v>1308.6391149999999</v>
      </c>
      <c r="N206" s="404">
        <v>12.345504</v>
      </c>
    </row>
    <row r="207" spans="1:14" ht="12.75" customHeight="1">
      <c r="A207" t="s">
        <v>4120</v>
      </c>
      <c r="B207" s="318" t="s">
        <v>4062</v>
      </c>
      <c r="C207" s="318" t="s">
        <v>3817</v>
      </c>
      <c r="D207" s="318" t="s">
        <v>847</v>
      </c>
      <c r="E207" s="318" t="s">
        <v>3775</v>
      </c>
      <c r="F207" s="318">
        <v>6</v>
      </c>
      <c r="G207" s="319">
        <v>42370</v>
      </c>
      <c r="H207" s="319">
        <v>46022</v>
      </c>
      <c r="I207" s="375">
        <v>0.19983699999999999</v>
      </c>
      <c r="J207" s="375">
        <v>0.71883200000000003</v>
      </c>
      <c r="K207" s="375">
        <v>2.8079999999999998</v>
      </c>
      <c r="L207" s="375">
        <v>2.603361</v>
      </c>
      <c r="M207" s="375">
        <v>1542.555617</v>
      </c>
      <c r="N207" s="375">
        <v>17.646211999999998</v>
      </c>
    </row>
    <row r="208" spans="1:14" ht="12.75" customHeight="1">
      <c r="A208" t="s">
        <v>4120</v>
      </c>
      <c r="B208" s="300" t="s">
        <v>5086</v>
      </c>
      <c r="C208" s="300" t="s">
        <v>3817</v>
      </c>
      <c r="D208" s="300" t="s">
        <v>5189</v>
      </c>
      <c r="E208" s="300" t="s">
        <v>3782</v>
      </c>
      <c r="F208" s="300">
        <v>7</v>
      </c>
      <c r="G208" s="301">
        <v>42767</v>
      </c>
      <c r="H208" s="301">
        <v>46783</v>
      </c>
      <c r="I208" s="316">
        <v>6.2370000000000002E-2</v>
      </c>
      <c r="J208" s="316">
        <v>0.46671000000000001</v>
      </c>
      <c r="K208" s="316">
        <v>2.8031131999999999</v>
      </c>
      <c r="L208" s="316">
        <v>2.781101</v>
      </c>
      <c r="M208" s="316">
        <v>1013.9636400000001</v>
      </c>
      <c r="N208" s="316">
        <v>28.042235000000002</v>
      </c>
    </row>
    <row r="209" spans="1:14" ht="12.75" customHeight="1">
      <c r="A209" t="s">
        <v>4120</v>
      </c>
      <c r="B209" s="373" t="s">
        <v>5086</v>
      </c>
      <c r="C209" s="405" t="s">
        <v>3817</v>
      </c>
      <c r="D209" s="403" t="s">
        <v>6777</v>
      </c>
      <c r="E209" s="374" t="s">
        <v>3780</v>
      </c>
      <c r="F209" s="403">
        <v>1</v>
      </c>
      <c r="G209" s="374">
        <v>44197</v>
      </c>
      <c r="H209" s="374">
        <v>45291</v>
      </c>
      <c r="I209" s="404">
        <v>0.217505</v>
      </c>
      <c r="J209" s="404">
        <v>0.83358200000000005</v>
      </c>
      <c r="K209" s="404">
        <v>2.7904692</v>
      </c>
      <c r="L209" s="404">
        <v>2.9692400000000001</v>
      </c>
      <c r="M209" s="404">
        <v>1840.7892159999999</v>
      </c>
      <c r="N209" s="404">
        <v>14.592537</v>
      </c>
    </row>
    <row r="210" spans="1:14" ht="12.75" customHeight="1">
      <c r="A210" t="s">
        <v>4120</v>
      </c>
      <c r="B210" s="413" t="s">
        <v>4048</v>
      </c>
      <c r="C210" s="413" t="s">
        <v>3817</v>
      </c>
      <c r="D210" s="413" t="s">
        <v>1642</v>
      </c>
      <c r="E210" s="413" t="s">
        <v>3774</v>
      </c>
      <c r="F210" s="413">
        <v>3</v>
      </c>
      <c r="G210" s="383">
        <v>42734</v>
      </c>
      <c r="H210" s="383">
        <v>44561</v>
      </c>
      <c r="I210" s="375">
        <v>0.20281199999999999</v>
      </c>
      <c r="J210" s="375">
        <v>0.71084099999999995</v>
      </c>
      <c r="K210" s="375">
        <v>2.7709063999999999</v>
      </c>
      <c r="L210" s="375">
        <v>2.8051020000000002</v>
      </c>
      <c r="M210" s="375">
        <v>1524.6437759999999</v>
      </c>
      <c r="N210" s="375">
        <v>15.241182999999999</v>
      </c>
    </row>
    <row r="211" spans="1:14" ht="12.75" customHeight="1">
      <c r="A211" t="s">
        <v>4120</v>
      </c>
      <c r="B211" s="300" t="s">
        <v>4072</v>
      </c>
      <c r="C211" s="300" t="s">
        <v>3817</v>
      </c>
      <c r="D211" s="300" t="s">
        <v>5966</v>
      </c>
      <c r="E211" s="300" t="s">
        <v>3785</v>
      </c>
      <c r="F211" s="300">
        <v>6</v>
      </c>
      <c r="G211" s="301">
        <v>43831</v>
      </c>
      <c r="H211" s="301">
        <v>46022</v>
      </c>
      <c r="I211" s="316">
        <v>0.19786300000000001</v>
      </c>
      <c r="J211" s="316">
        <v>0.681168</v>
      </c>
      <c r="K211" s="316">
        <v>2.7683520000000001</v>
      </c>
      <c r="L211" s="316">
        <v>2.5851850000000001</v>
      </c>
      <c r="M211" s="316">
        <v>1426.540309</v>
      </c>
      <c r="N211" s="316">
        <v>12.83653</v>
      </c>
    </row>
    <row r="212" spans="1:14" ht="12.75" customHeight="1">
      <c r="A212" t="s">
        <v>4120</v>
      </c>
      <c r="B212" t="s">
        <v>4052</v>
      </c>
      <c r="C212" t="s">
        <v>3818</v>
      </c>
      <c r="D212" t="s">
        <v>5318</v>
      </c>
      <c r="E212" t="s">
        <v>3777</v>
      </c>
      <c r="F212">
        <v>6</v>
      </c>
      <c r="G212" s="4">
        <v>42005</v>
      </c>
      <c r="H212" s="4">
        <v>48579</v>
      </c>
      <c r="I212" s="375">
        <v>0.21507699999999999</v>
      </c>
      <c r="J212" s="375">
        <v>0.65912599999999999</v>
      </c>
      <c r="K212" s="375">
        <v>2.7557200000000002</v>
      </c>
      <c r="L212" s="375">
        <v>2.63</v>
      </c>
      <c r="M212" s="375">
        <v>1351.38</v>
      </c>
      <c r="N212" s="375">
        <v>27.259426999999999</v>
      </c>
    </row>
    <row r="213" spans="1:14" ht="12.75" customHeight="1">
      <c r="A213" t="s">
        <v>4120</v>
      </c>
      <c r="B213" s="413" t="s">
        <v>4048</v>
      </c>
      <c r="C213" s="413" t="s">
        <v>3817</v>
      </c>
      <c r="D213" s="413" t="s">
        <v>5279</v>
      </c>
      <c r="E213" s="413" t="s">
        <v>3779</v>
      </c>
      <c r="F213" s="413">
        <v>7</v>
      </c>
      <c r="G213" s="383">
        <v>42644</v>
      </c>
      <c r="H213" s="383">
        <v>44531</v>
      </c>
      <c r="I213" s="375">
        <v>0.20189499999999999</v>
      </c>
      <c r="J213" s="375">
        <v>0.68371300000000002</v>
      </c>
      <c r="K213" s="375">
        <v>2.7478688</v>
      </c>
      <c r="L213" s="375">
        <v>2.616708</v>
      </c>
      <c r="M213" s="375">
        <v>1440.003258</v>
      </c>
      <c r="N213" s="375">
        <v>17.393573</v>
      </c>
    </row>
    <row r="214" spans="1:14" ht="12.75" customHeight="1">
      <c r="A214" t="s">
        <v>4120</v>
      </c>
      <c r="B214" s="413" t="s">
        <v>4052</v>
      </c>
      <c r="C214" s="413" t="s">
        <v>3819</v>
      </c>
      <c r="D214" s="413" t="s">
        <v>393</v>
      </c>
      <c r="E214" s="413" t="s">
        <v>3777</v>
      </c>
      <c r="F214" s="413">
        <v>5</v>
      </c>
      <c r="G214" s="383">
        <v>43101</v>
      </c>
      <c r="H214" s="383">
        <v>45291</v>
      </c>
      <c r="I214" s="375">
        <v>0.21557699999999999</v>
      </c>
      <c r="J214" s="375">
        <v>0.57552999999999999</v>
      </c>
      <c r="K214" s="375">
        <v>2.72336</v>
      </c>
      <c r="L214" s="375">
        <v>1.89</v>
      </c>
      <c r="M214" s="375">
        <v>1166.1300000000001</v>
      </c>
      <c r="N214" s="375">
        <v>14.971781999999999</v>
      </c>
    </row>
    <row r="215" spans="1:14" ht="12.75" customHeight="1">
      <c r="A215" t="s">
        <v>4120</v>
      </c>
      <c r="B215" s="413" t="s">
        <v>4062</v>
      </c>
      <c r="C215" s="413" t="s">
        <v>3817</v>
      </c>
      <c r="D215" s="413" t="s">
        <v>1315</v>
      </c>
      <c r="E215" s="413" t="s">
        <v>3782</v>
      </c>
      <c r="F215" s="413">
        <v>14</v>
      </c>
      <c r="G215" s="383">
        <v>42614</v>
      </c>
      <c r="H215" s="383">
        <v>45291</v>
      </c>
      <c r="I215" s="375">
        <v>0.21671399999999999</v>
      </c>
      <c r="J215" s="375">
        <v>0.79452299999999998</v>
      </c>
      <c r="K215" s="375">
        <v>2.7115908000000002</v>
      </c>
      <c r="L215" s="375">
        <v>2.7874319999999999</v>
      </c>
      <c r="M215" s="375">
        <v>1656.406009</v>
      </c>
      <c r="N215" s="375">
        <v>11.663558999999999</v>
      </c>
    </row>
    <row r="216" spans="1:14" ht="12.75" customHeight="1">
      <c r="A216" t="s">
        <v>4120</v>
      </c>
      <c r="B216" t="s">
        <v>4048</v>
      </c>
      <c r="C216" t="s">
        <v>3817</v>
      </c>
      <c r="D216" t="s">
        <v>315</v>
      </c>
      <c r="E216" t="s">
        <v>3778</v>
      </c>
      <c r="F216">
        <v>7</v>
      </c>
      <c r="G216" s="4">
        <v>42767</v>
      </c>
      <c r="H216" s="4">
        <v>44530</v>
      </c>
      <c r="I216" s="375">
        <v>0.20365900000000001</v>
      </c>
      <c r="J216" s="375">
        <v>0.63427800000000001</v>
      </c>
      <c r="K216" s="375">
        <v>2.7067543999999999</v>
      </c>
      <c r="L216" s="375">
        <v>2.6579160000000002</v>
      </c>
      <c r="M216" s="375">
        <v>1315.895064</v>
      </c>
      <c r="N216" s="375">
        <v>16.090458999999999</v>
      </c>
    </row>
    <row r="217" spans="1:14" ht="12.75" customHeight="1">
      <c r="A217" t="s">
        <v>4119</v>
      </c>
      <c r="B217" s="300" t="s">
        <v>4097</v>
      </c>
      <c r="C217" s="300" t="s">
        <v>3817</v>
      </c>
      <c r="D217" s="300" t="s">
        <v>1060</v>
      </c>
      <c r="E217" s="300" t="s">
        <v>3774</v>
      </c>
      <c r="F217" s="300">
        <v>6</v>
      </c>
      <c r="G217" s="301">
        <v>42583</v>
      </c>
      <c r="H217" s="301">
        <v>45747</v>
      </c>
      <c r="I217" s="316">
        <v>0.20135600000000001</v>
      </c>
      <c r="J217" s="316">
        <v>0.75955899999999998</v>
      </c>
      <c r="K217" s="316">
        <v>2.7056</v>
      </c>
      <c r="L217" s="316">
        <v>2.6050070000000001</v>
      </c>
      <c r="M217" s="316">
        <v>1570.5116270000001</v>
      </c>
      <c r="N217" s="316">
        <v>15.818737</v>
      </c>
    </row>
    <row r="218" spans="1:14" ht="12.75" customHeight="1">
      <c r="A218" t="s">
        <v>4119</v>
      </c>
      <c r="B218" s="300" t="s">
        <v>4097</v>
      </c>
      <c r="C218" s="300" t="s">
        <v>3817</v>
      </c>
      <c r="D218" s="300" t="s">
        <v>106</v>
      </c>
      <c r="E218" s="300" t="s">
        <v>3784</v>
      </c>
      <c r="F218" s="300">
        <v>6</v>
      </c>
      <c r="G218" s="301">
        <v>42370</v>
      </c>
      <c r="H218" s="301">
        <v>43861</v>
      </c>
      <c r="I218" s="316">
        <v>0.216861</v>
      </c>
      <c r="J218" s="316">
        <v>0.60489800000000005</v>
      </c>
      <c r="K218" s="316">
        <v>2.7056</v>
      </c>
      <c r="L218" s="316">
        <v>2.7840530000000001</v>
      </c>
      <c r="M218" s="316">
        <v>1250.724729</v>
      </c>
      <c r="N218" s="316">
        <v>13.376237</v>
      </c>
    </row>
    <row r="219" spans="1:14" ht="12.75" customHeight="1">
      <c r="A219" t="s">
        <v>4119</v>
      </c>
      <c r="B219" s="300" t="s">
        <v>42</v>
      </c>
      <c r="C219" s="300" t="s">
        <v>3817</v>
      </c>
      <c r="D219" s="300" t="s">
        <v>5926</v>
      </c>
      <c r="E219" s="300" t="s">
        <v>3775</v>
      </c>
      <c r="F219" s="300">
        <v>9</v>
      </c>
      <c r="G219" s="301">
        <v>43800</v>
      </c>
      <c r="H219" s="301">
        <v>44926</v>
      </c>
      <c r="I219" s="316">
        <v>6.0442999999999997E-2</v>
      </c>
      <c r="J219" s="316">
        <v>0.26653199999999999</v>
      </c>
      <c r="K219" s="316">
        <v>2.6959200000000001</v>
      </c>
      <c r="L219" s="316">
        <v>2.02</v>
      </c>
      <c r="M219" s="316">
        <v>534.6</v>
      </c>
      <c r="N219" s="316">
        <v>22.469927999999999</v>
      </c>
    </row>
    <row r="220" spans="1:14" ht="12.75" customHeight="1">
      <c r="A220" t="s">
        <v>4120</v>
      </c>
      <c r="B220" s="356" t="s">
        <v>6954</v>
      </c>
      <c r="C220" s="356" t="s">
        <v>3817</v>
      </c>
      <c r="D220" s="356" t="s">
        <v>1077</v>
      </c>
      <c r="E220" s="356" t="s">
        <v>3781</v>
      </c>
      <c r="F220" s="356">
        <v>1</v>
      </c>
      <c r="G220" s="357">
        <v>44197</v>
      </c>
      <c r="H220" s="357">
        <v>45291</v>
      </c>
      <c r="I220" s="375">
        <v>0.19403500000000001</v>
      </c>
      <c r="J220" s="375">
        <v>0.81990499999999999</v>
      </c>
      <c r="K220" s="375">
        <v>2.6704240000000001</v>
      </c>
      <c r="L220" s="375">
        <v>2.8281200000000002</v>
      </c>
      <c r="M220" s="375">
        <v>1732.8594230000001</v>
      </c>
      <c r="N220" s="375">
        <v>14.427414000000001</v>
      </c>
    </row>
    <row r="221" spans="1:14" ht="12.75" customHeight="1">
      <c r="A221" t="s">
        <v>4120</v>
      </c>
      <c r="B221" s="356" t="s">
        <v>4060</v>
      </c>
      <c r="C221" s="356" t="s">
        <v>3817</v>
      </c>
      <c r="D221" s="356" t="s">
        <v>487</v>
      </c>
      <c r="E221" s="356" t="s">
        <v>3783</v>
      </c>
      <c r="F221" s="356">
        <v>7</v>
      </c>
      <c r="G221" s="357">
        <v>44013</v>
      </c>
      <c r="H221" s="357">
        <v>44377</v>
      </c>
      <c r="I221" s="375">
        <v>0.19429099999999999</v>
      </c>
      <c r="J221" s="375">
        <v>0.82889900000000005</v>
      </c>
      <c r="K221" s="375">
        <v>2.67014</v>
      </c>
      <c r="L221" s="375">
        <v>2.6859579999999998</v>
      </c>
      <c r="M221" s="375">
        <v>1715.4063799999999</v>
      </c>
      <c r="N221" s="375">
        <v>16.044858000000001</v>
      </c>
    </row>
    <row r="222" spans="1:14" ht="12.75" customHeight="1">
      <c r="A222" t="s">
        <v>4120</v>
      </c>
      <c r="B222" s="356" t="s">
        <v>4048</v>
      </c>
      <c r="C222" s="356" t="s">
        <v>3818</v>
      </c>
      <c r="D222" s="356" t="s">
        <v>5214</v>
      </c>
      <c r="E222" s="356" t="s">
        <v>3779</v>
      </c>
      <c r="F222" s="356">
        <v>8</v>
      </c>
      <c r="G222" s="357">
        <v>42644</v>
      </c>
      <c r="H222" s="357">
        <v>44531</v>
      </c>
      <c r="I222" s="375">
        <v>0.21168000000000001</v>
      </c>
      <c r="J222" s="375">
        <v>0.90049599999999996</v>
      </c>
      <c r="K222" s="375">
        <v>2.6643080000000001</v>
      </c>
      <c r="L222" s="375">
        <v>2.7294999999999998</v>
      </c>
      <c r="M222" s="375">
        <v>1820.7102</v>
      </c>
      <c r="N222" s="375">
        <v>16.530165</v>
      </c>
    </row>
    <row r="223" spans="1:14" ht="12.75" customHeight="1">
      <c r="A223" t="s">
        <v>4120</v>
      </c>
      <c r="B223" t="s">
        <v>5086</v>
      </c>
      <c r="C223" t="s">
        <v>3817</v>
      </c>
      <c r="D223" t="s">
        <v>3237</v>
      </c>
      <c r="E223" t="s">
        <v>3775</v>
      </c>
      <c r="F223">
        <v>2</v>
      </c>
      <c r="G223" s="4">
        <v>43831</v>
      </c>
      <c r="H223" s="4">
        <v>45291</v>
      </c>
      <c r="I223" s="375">
        <v>0.19051100000000001</v>
      </c>
      <c r="J223" s="375">
        <v>0.71068900000000002</v>
      </c>
      <c r="K223" s="375">
        <v>2.6621999999999999</v>
      </c>
      <c r="L223" s="375">
        <v>2.5789010000000001</v>
      </c>
      <c r="M223" s="375">
        <v>1489.319381</v>
      </c>
      <c r="N223" s="375">
        <v>18.653236</v>
      </c>
    </row>
    <row r="224" spans="1:14" ht="12.75" customHeight="1">
      <c r="A224" t="s">
        <v>4120</v>
      </c>
      <c r="B224" s="413" t="s">
        <v>5086</v>
      </c>
      <c r="C224" s="413" t="s">
        <v>3817</v>
      </c>
      <c r="D224" s="413" t="s">
        <v>540</v>
      </c>
      <c r="E224" s="413" t="s">
        <v>3776</v>
      </c>
      <c r="F224" s="413">
        <v>8</v>
      </c>
      <c r="G224" s="383">
        <v>42370</v>
      </c>
      <c r="H224" s="383">
        <v>46022</v>
      </c>
      <c r="I224" s="375">
        <v>0.17657300000000001</v>
      </c>
      <c r="J224" s="375">
        <v>0.60589700000000002</v>
      </c>
      <c r="K224" s="375">
        <v>2.6619220000000001</v>
      </c>
      <c r="L224" s="375">
        <v>2.0326460000000002</v>
      </c>
      <c r="M224" s="375">
        <v>1228.879036</v>
      </c>
      <c r="N224" s="375">
        <v>15.246230000000001</v>
      </c>
    </row>
    <row r="225" spans="1:14" ht="12.75" customHeight="1">
      <c r="A225" t="s">
        <v>4119</v>
      </c>
      <c r="B225" s="300" t="s">
        <v>4079</v>
      </c>
      <c r="C225" s="300" t="s">
        <v>3817</v>
      </c>
      <c r="D225" s="300" t="s">
        <v>7194</v>
      </c>
      <c r="E225" s="300" t="s">
        <v>3776</v>
      </c>
      <c r="F225" s="300">
        <v>8</v>
      </c>
      <c r="G225" s="301">
        <v>44378</v>
      </c>
      <c r="H225" s="301">
        <v>44865</v>
      </c>
      <c r="I225" s="316">
        <v>0.17336199999999999</v>
      </c>
      <c r="J225" s="316">
        <v>0.786775</v>
      </c>
      <c r="K225" s="316">
        <v>2.641</v>
      </c>
      <c r="L225" s="316">
        <v>2.44089</v>
      </c>
      <c r="M225" s="316">
        <v>1603.3023949999999</v>
      </c>
      <c r="N225" s="316">
        <v>14.436043</v>
      </c>
    </row>
    <row r="226" spans="1:14" ht="12.75" customHeight="1">
      <c r="A226" t="s">
        <v>4120</v>
      </c>
      <c r="B226" s="413" t="s">
        <v>5353</v>
      </c>
      <c r="C226" s="413" t="s">
        <v>3817</v>
      </c>
      <c r="D226" s="413" t="s">
        <v>435</v>
      </c>
      <c r="E226" s="413" t="s">
        <v>3777</v>
      </c>
      <c r="F226" s="413">
        <v>3</v>
      </c>
      <c r="G226" s="383">
        <v>41944</v>
      </c>
      <c r="H226" s="383">
        <v>45657</v>
      </c>
      <c r="I226" s="375">
        <v>0.22171299999999999</v>
      </c>
      <c r="J226" s="375">
        <v>0.76738200000000001</v>
      </c>
      <c r="K226" s="375">
        <v>2.6219147999999999</v>
      </c>
      <c r="L226" s="375">
        <v>2.7374239999999999</v>
      </c>
      <c r="M226" s="375">
        <v>1559.934526</v>
      </c>
      <c r="N226" s="375">
        <v>24.768383</v>
      </c>
    </row>
    <row r="227" spans="1:14" ht="12.75" customHeight="1">
      <c r="A227" t="s">
        <v>4120</v>
      </c>
      <c r="B227" s="300" t="s">
        <v>4040</v>
      </c>
      <c r="C227" s="300" t="s">
        <v>3817</v>
      </c>
      <c r="D227" s="300" t="s">
        <v>444</v>
      </c>
      <c r="E227" s="300" t="s">
        <v>3788</v>
      </c>
      <c r="F227" s="300">
        <v>9</v>
      </c>
      <c r="G227" s="301">
        <v>43862</v>
      </c>
      <c r="H227" s="301">
        <v>45657</v>
      </c>
      <c r="I227" s="316">
        <v>0.25297999999999998</v>
      </c>
      <c r="J227" s="316">
        <v>0.43477100000000002</v>
      </c>
      <c r="K227" s="316">
        <v>2.6080624000000001</v>
      </c>
      <c r="L227" s="316">
        <v>2.6325280000000002</v>
      </c>
      <c r="M227" s="316">
        <v>870.91851999999994</v>
      </c>
      <c r="N227" s="316">
        <v>15.295052999999999</v>
      </c>
    </row>
    <row r="228" spans="1:14" ht="12.75" customHeight="1">
      <c r="A228" t="s">
        <v>4120</v>
      </c>
      <c r="B228" s="373" t="s">
        <v>4042</v>
      </c>
      <c r="C228" s="405" t="s">
        <v>3817</v>
      </c>
      <c r="D228" s="403" t="s">
        <v>763</v>
      </c>
      <c r="E228" s="374" t="s">
        <v>3773</v>
      </c>
      <c r="F228" s="403">
        <v>7</v>
      </c>
      <c r="G228" s="374">
        <v>43556</v>
      </c>
      <c r="H228" s="374">
        <v>45382</v>
      </c>
      <c r="I228" s="404">
        <v>0.20200899999999999</v>
      </c>
      <c r="J228" s="404">
        <v>0.79449999999999998</v>
      </c>
      <c r="K228" s="404">
        <v>2.6001596</v>
      </c>
      <c r="L228" s="404">
        <v>2.4393370000000001</v>
      </c>
      <c r="M228" s="404">
        <v>1554.0303670000001</v>
      </c>
      <c r="N228" s="375">
        <v>14.713950000000001</v>
      </c>
    </row>
    <row r="229" spans="1:14" ht="12.75" customHeight="1">
      <c r="A229" t="s">
        <v>4120</v>
      </c>
      <c r="B229" s="376" t="s">
        <v>4062</v>
      </c>
      <c r="C229" s="376" t="s">
        <v>3817</v>
      </c>
      <c r="D229" s="376" t="s">
        <v>5372</v>
      </c>
      <c r="E229" s="376" t="s">
        <v>3782</v>
      </c>
      <c r="F229" s="376">
        <v>7</v>
      </c>
      <c r="G229" s="383">
        <v>42339</v>
      </c>
      <c r="H229" s="383">
        <v>45291</v>
      </c>
      <c r="I229" s="375">
        <v>0.211731</v>
      </c>
      <c r="J229" s="375">
        <v>0.75773199999999996</v>
      </c>
      <c r="K229" s="375">
        <v>2.5896876</v>
      </c>
      <c r="L229" s="375">
        <v>2.500699</v>
      </c>
      <c r="M229" s="375">
        <v>1504.1951859999999</v>
      </c>
      <c r="N229" s="375">
        <v>11.617111</v>
      </c>
    </row>
    <row r="230" spans="1:14" ht="12.75" customHeight="1">
      <c r="A230" t="s">
        <v>4120</v>
      </c>
      <c r="B230" s="413" t="s">
        <v>4052</v>
      </c>
      <c r="C230" s="413" t="s">
        <v>3817</v>
      </c>
      <c r="D230" s="413" t="s">
        <v>5333</v>
      </c>
      <c r="E230" s="413" t="s">
        <v>3777</v>
      </c>
      <c r="F230" s="413">
        <v>5</v>
      </c>
      <c r="G230" s="383">
        <v>43101</v>
      </c>
      <c r="H230" s="383">
        <v>45291</v>
      </c>
      <c r="I230" s="375">
        <v>0.210532</v>
      </c>
      <c r="J230" s="375">
        <v>0.56121900000000002</v>
      </c>
      <c r="K230" s="375">
        <v>2.5868799999999998</v>
      </c>
      <c r="L230" s="375">
        <v>2.6915279999999999</v>
      </c>
      <c r="M230" s="375">
        <v>1116.01098</v>
      </c>
      <c r="N230" s="375">
        <v>16.776001000000001</v>
      </c>
    </row>
    <row r="231" spans="1:14" ht="12.75" customHeight="1">
      <c r="A231" t="s">
        <v>4120</v>
      </c>
      <c r="B231" s="413" t="s">
        <v>4066</v>
      </c>
      <c r="C231" s="413" t="s">
        <v>3817</v>
      </c>
      <c r="D231" s="413" t="s">
        <v>117</v>
      </c>
      <c r="E231" s="413" t="s">
        <v>3775</v>
      </c>
      <c r="F231" s="413">
        <v>5</v>
      </c>
      <c r="G231" s="383">
        <v>43101</v>
      </c>
      <c r="H231" s="383">
        <v>44926</v>
      </c>
      <c r="I231" s="375">
        <v>0.21642700000000001</v>
      </c>
      <c r="J231" s="375">
        <v>0.53677399999999997</v>
      </c>
      <c r="K231" s="375">
        <v>2.5822764</v>
      </c>
      <c r="L231" s="375">
        <v>2.5794779999999999</v>
      </c>
      <c r="M231" s="375">
        <v>1037.4460509999999</v>
      </c>
      <c r="N231" s="375">
        <v>8.4396419999999992</v>
      </c>
    </row>
    <row r="232" spans="1:14" ht="12.75" customHeight="1">
      <c r="A232" t="s">
        <v>4120</v>
      </c>
      <c r="B232" t="s">
        <v>4052</v>
      </c>
      <c r="C232" t="s">
        <v>3817</v>
      </c>
      <c r="D232" t="s">
        <v>440</v>
      </c>
      <c r="E232" t="s">
        <v>3777</v>
      </c>
      <c r="F232">
        <v>10</v>
      </c>
      <c r="G232" s="4">
        <v>43647</v>
      </c>
      <c r="H232" s="4">
        <v>44561</v>
      </c>
      <c r="I232" s="375">
        <v>0.203374</v>
      </c>
      <c r="J232" s="375">
        <v>0.69759300000000002</v>
      </c>
      <c r="K232" s="375">
        <v>2.5774400000000002</v>
      </c>
      <c r="L232" s="375">
        <v>2.6859459999999999</v>
      </c>
      <c r="M232" s="375">
        <v>1416.9526209999999</v>
      </c>
      <c r="N232" s="375">
        <v>17.896826000000001</v>
      </c>
    </row>
    <row r="233" spans="1:14" ht="12.75" customHeight="1">
      <c r="A233" t="s">
        <v>4120</v>
      </c>
      <c r="B233" t="s">
        <v>4074</v>
      </c>
      <c r="C233" t="s">
        <v>3817</v>
      </c>
      <c r="D233" t="s">
        <v>355</v>
      </c>
      <c r="E233" t="s">
        <v>3784</v>
      </c>
      <c r="F233">
        <v>7</v>
      </c>
      <c r="G233" s="4">
        <v>43160</v>
      </c>
      <c r="H233" s="4">
        <v>44985</v>
      </c>
      <c r="I233" s="375">
        <v>0.200682</v>
      </c>
      <c r="J233" s="375">
        <v>0.40210699999999999</v>
      </c>
      <c r="K233" s="375">
        <v>2.5763199999999999</v>
      </c>
      <c r="L233" s="375">
        <v>2.6888179999999999</v>
      </c>
      <c r="M233" s="375">
        <v>794.51164500000004</v>
      </c>
      <c r="N233" s="375">
        <v>24.09432</v>
      </c>
    </row>
    <row r="234" spans="1:14" ht="12.75" customHeight="1">
      <c r="A234" t="s">
        <v>4119</v>
      </c>
      <c r="B234" s="300" t="s">
        <v>4099</v>
      </c>
      <c r="C234" s="300" t="s">
        <v>3817</v>
      </c>
      <c r="D234" s="300" t="s">
        <v>2920</v>
      </c>
      <c r="E234" s="300" t="s">
        <v>3776</v>
      </c>
      <c r="F234" s="300">
        <v>3</v>
      </c>
      <c r="G234" s="301">
        <v>43221</v>
      </c>
      <c r="H234" s="301">
        <v>44865</v>
      </c>
      <c r="I234" s="316">
        <v>0.19115099999999999</v>
      </c>
      <c r="J234" s="316">
        <v>0.66188899999999995</v>
      </c>
      <c r="K234" s="316">
        <v>2.5394000000000001</v>
      </c>
      <c r="L234" s="316">
        <v>2.6695310000000001</v>
      </c>
      <c r="M234" s="316">
        <v>1297.8507689999999</v>
      </c>
      <c r="N234" s="316">
        <v>21.547930000000001</v>
      </c>
    </row>
    <row r="235" spans="1:14" ht="12.75" customHeight="1">
      <c r="A235" t="s">
        <v>4119</v>
      </c>
      <c r="B235" s="300" t="s">
        <v>4097</v>
      </c>
      <c r="C235" s="300" t="s">
        <v>3817</v>
      </c>
      <c r="D235" s="300" t="s">
        <v>2043</v>
      </c>
      <c r="E235" s="300" t="s">
        <v>3785</v>
      </c>
      <c r="F235" s="300">
        <v>6</v>
      </c>
      <c r="G235" s="301">
        <v>42795</v>
      </c>
      <c r="H235" s="301">
        <v>44648</v>
      </c>
      <c r="I235" s="316">
        <v>0.17663799999999999</v>
      </c>
      <c r="J235" s="316">
        <v>0.72974600000000001</v>
      </c>
      <c r="K235" s="316">
        <v>2.5091999999999999</v>
      </c>
      <c r="L235" s="316">
        <v>2.4259620000000002</v>
      </c>
      <c r="M235" s="316">
        <v>1399.3391690000001</v>
      </c>
      <c r="N235" s="316">
        <v>22.661515999999999</v>
      </c>
    </row>
    <row r="236" spans="1:14" ht="12.75" customHeight="1">
      <c r="A236" t="s">
        <v>4120</v>
      </c>
      <c r="B236" s="356" t="s">
        <v>4046</v>
      </c>
      <c r="C236" s="356" t="s">
        <v>3819</v>
      </c>
      <c r="D236" s="356" t="s">
        <v>7254</v>
      </c>
      <c r="E236" s="356" t="s">
        <v>3781</v>
      </c>
      <c r="F236" s="356">
        <v>8</v>
      </c>
      <c r="G236" s="357">
        <v>40422</v>
      </c>
      <c r="H236" s="357">
        <v>45900</v>
      </c>
      <c r="I236" s="375">
        <v>0.18227599999999999</v>
      </c>
      <c r="J236" s="375">
        <v>0.219612</v>
      </c>
      <c r="K236" s="375">
        <v>2.5010539999999999</v>
      </c>
      <c r="L236" s="375">
        <v>2.4300000000000002</v>
      </c>
      <c r="M236" s="375">
        <v>408.65</v>
      </c>
      <c r="N236" s="375">
        <v>37.094096</v>
      </c>
    </row>
    <row r="237" spans="1:14" ht="12.75" customHeight="1">
      <c r="A237" t="s">
        <v>4119</v>
      </c>
      <c r="B237" s="300" t="s">
        <v>4097</v>
      </c>
      <c r="C237" s="300" t="s">
        <v>3817</v>
      </c>
      <c r="D237" s="300" t="s">
        <v>7272</v>
      </c>
      <c r="E237" s="300" t="s">
        <v>3776</v>
      </c>
      <c r="F237" s="300">
        <v>6</v>
      </c>
      <c r="G237" s="301">
        <v>42675</v>
      </c>
      <c r="H237" s="301">
        <v>45808</v>
      </c>
      <c r="I237" s="316">
        <v>0.181145</v>
      </c>
      <c r="J237" s="316">
        <v>0.53415999999999997</v>
      </c>
      <c r="K237" s="316">
        <v>2.4885199999999998</v>
      </c>
      <c r="L237" s="316">
        <v>1.2436449999999999</v>
      </c>
      <c r="M237" s="316">
        <v>1015.848644</v>
      </c>
      <c r="N237" s="316">
        <v>14.376092</v>
      </c>
    </row>
    <row r="238" spans="1:14" ht="12.75" customHeight="1">
      <c r="A238" t="s">
        <v>4120</v>
      </c>
      <c r="B238" s="413" t="s">
        <v>4072</v>
      </c>
      <c r="C238" s="413" t="s">
        <v>3817</v>
      </c>
      <c r="D238" s="413" t="s">
        <v>3338</v>
      </c>
      <c r="E238" s="413" t="s">
        <v>3774</v>
      </c>
      <c r="F238" s="413">
        <v>7</v>
      </c>
      <c r="G238" s="383">
        <v>43374</v>
      </c>
      <c r="H238" s="383">
        <v>44469</v>
      </c>
      <c r="I238" s="375">
        <v>0.19741800000000001</v>
      </c>
      <c r="J238" s="375">
        <v>0.66866999999999999</v>
      </c>
      <c r="K238" s="375">
        <v>2.4711284</v>
      </c>
      <c r="L238" s="375">
        <v>2.4603830000000002</v>
      </c>
      <c r="M238" s="375">
        <v>1252.72226</v>
      </c>
      <c r="N238" s="375">
        <v>14.725842</v>
      </c>
    </row>
    <row r="239" spans="1:14" ht="12.75" customHeight="1">
      <c r="A239" t="s">
        <v>4120</v>
      </c>
      <c r="B239" s="373" t="s">
        <v>5086</v>
      </c>
      <c r="C239" s="405" t="s">
        <v>3817</v>
      </c>
      <c r="D239" s="403" t="s">
        <v>4789</v>
      </c>
      <c r="E239" s="374" t="s">
        <v>3775</v>
      </c>
      <c r="F239" s="403">
        <v>1</v>
      </c>
      <c r="G239" s="374">
        <v>43678</v>
      </c>
      <c r="H239" s="374">
        <v>45412</v>
      </c>
      <c r="I239" s="404">
        <v>0.21593899999999999</v>
      </c>
      <c r="J239" s="404">
        <v>0.86135700000000004</v>
      </c>
      <c r="K239" s="404">
        <v>2.4611252000000001</v>
      </c>
      <c r="L239" s="404">
        <v>2.65612</v>
      </c>
      <c r="M239" s="404">
        <v>1677.6336490000001</v>
      </c>
      <c r="N239" s="404">
        <v>17.984567999999999</v>
      </c>
    </row>
    <row r="240" spans="1:14" ht="12.75" customHeight="1">
      <c r="A240" t="s">
        <v>4119</v>
      </c>
      <c r="B240" s="356" t="s">
        <v>4097</v>
      </c>
      <c r="C240" s="356" t="s">
        <v>3817</v>
      </c>
      <c r="D240" s="356" t="s">
        <v>7199</v>
      </c>
      <c r="E240" s="356" t="s">
        <v>3781</v>
      </c>
      <c r="F240" s="356">
        <v>7</v>
      </c>
      <c r="G240" s="357">
        <v>44378</v>
      </c>
      <c r="H240" s="357">
        <v>46203</v>
      </c>
      <c r="I240" s="375">
        <v>0.20062099999999999</v>
      </c>
      <c r="J240" s="375">
        <v>0.63532900000000003</v>
      </c>
      <c r="K240" s="375">
        <v>2.4607768000000001</v>
      </c>
      <c r="L240" s="375">
        <v>2.408677</v>
      </c>
      <c r="M240" s="375">
        <v>1198.429408</v>
      </c>
      <c r="N240" s="375">
        <v>13.624103</v>
      </c>
    </row>
    <row r="241" spans="1:14" ht="12.75" customHeight="1">
      <c r="A241" t="s">
        <v>4119</v>
      </c>
      <c r="B241" t="s">
        <v>4097</v>
      </c>
      <c r="C241" t="s">
        <v>3817</v>
      </c>
      <c r="D241" t="s">
        <v>1354</v>
      </c>
      <c r="E241" t="s">
        <v>3774</v>
      </c>
      <c r="F241">
        <v>6</v>
      </c>
      <c r="G241" s="4">
        <v>42644</v>
      </c>
      <c r="H241" s="4">
        <v>44834</v>
      </c>
      <c r="I241" s="375">
        <v>0.205259</v>
      </c>
      <c r="J241" s="375">
        <v>0.73637799999999998</v>
      </c>
      <c r="K241" s="375">
        <v>2.4396</v>
      </c>
      <c r="L241" s="375">
        <v>2.3321179999999999</v>
      </c>
      <c r="M241" s="375">
        <v>1372.889404</v>
      </c>
      <c r="N241" s="375">
        <v>14.715040999999999</v>
      </c>
    </row>
    <row r="242" spans="1:14" ht="12.75" customHeight="1">
      <c r="A242" t="s">
        <v>4120</v>
      </c>
      <c r="B242" s="413" t="s">
        <v>4048</v>
      </c>
      <c r="C242" s="413" t="s">
        <v>3817</v>
      </c>
      <c r="D242" s="413" t="s">
        <v>7285</v>
      </c>
      <c r="E242" s="413" t="s">
        <v>3777</v>
      </c>
      <c r="F242" s="413">
        <v>8</v>
      </c>
      <c r="G242" s="383">
        <v>44409</v>
      </c>
      <c r="H242" s="383">
        <v>45291</v>
      </c>
      <c r="I242" s="375">
        <v>0.20170199999999999</v>
      </c>
      <c r="J242" s="375">
        <v>0.443824</v>
      </c>
      <c r="K242" s="375">
        <v>2.4371832000000002</v>
      </c>
      <c r="L242" s="375">
        <v>2.121</v>
      </c>
      <c r="M242" s="375">
        <v>812.81769999999995</v>
      </c>
      <c r="N242" s="375">
        <v>22.435155999999999</v>
      </c>
    </row>
    <row r="243" spans="1:14" ht="12.75" customHeight="1">
      <c r="A243" t="s">
        <v>4120</v>
      </c>
      <c r="B243" t="s">
        <v>4072</v>
      </c>
      <c r="C243" t="s">
        <v>3817</v>
      </c>
      <c r="D243" t="s">
        <v>5586</v>
      </c>
      <c r="E243" t="s">
        <v>3777</v>
      </c>
      <c r="F243">
        <v>5</v>
      </c>
      <c r="G243" s="4">
        <v>43101</v>
      </c>
      <c r="H243" s="4">
        <v>44926</v>
      </c>
      <c r="I243" s="375">
        <v>0.20518</v>
      </c>
      <c r="J243" s="375">
        <v>0.67152999999999996</v>
      </c>
      <c r="K243" s="375">
        <v>2.4369323999999999</v>
      </c>
      <c r="L243" s="375">
        <v>2.2968899999999999</v>
      </c>
      <c r="M243" s="375">
        <v>1253.013704</v>
      </c>
      <c r="N243" s="375">
        <v>13.490107</v>
      </c>
    </row>
    <row r="244" spans="1:14" ht="12.75" customHeight="1">
      <c r="A244" t="s">
        <v>4119</v>
      </c>
      <c r="B244" s="413" t="s">
        <v>4097</v>
      </c>
      <c r="C244" s="413" t="s">
        <v>3817</v>
      </c>
      <c r="D244" s="413" t="s">
        <v>1309</v>
      </c>
      <c r="E244" s="413" t="s">
        <v>3788</v>
      </c>
      <c r="F244" s="413">
        <v>6</v>
      </c>
      <c r="G244" s="383">
        <v>42614</v>
      </c>
      <c r="H244" s="383">
        <v>44469</v>
      </c>
      <c r="I244" s="375">
        <v>0.13329299999999999</v>
      </c>
      <c r="J244" s="375">
        <v>0.66684399999999999</v>
      </c>
      <c r="K244" s="375">
        <v>2.4224000000000001</v>
      </c>
      <c r="L244" s="375">
        <v>1.3969659999999999</v>
      </c>
      <c r="M244" s="375">
        <v>1234.485459</v>
      </c>
      <c r="N244" s="375">
        <v>11.320157</v>
      </c>
    </row>
    <row r="245" spans="1:14" ht="12.75" customHeight="1">
      <c r="A245" t="s">
        <v>4119</v>
      </c>
      <c r="B245" s="373" t="s">
        <v>4097</v>
      </c>
      <c r="C245" s="405" t="s">
        <v>3817</v>
      </c>
      <c r="D245" s="403" t="s">
        <v>910</v>
      </c>
      <c r="E245" s="374" t="s">
        <v>3787</v>
      </c>
      <c r="F245" s="403">
        <v>7</v>
      </c>
      <c r="G245" s="374">
        <v>44197</v>
      </c>
      <c r="H245" s="374">
        <v>46022</v>
      </c>
      <c r="I245" s="404">
        <v>0.20433499999999999</v>
      </c>
      <c r="J245" s="404">
        <v>0.83447899999999997</v>
      </c>
      <c r="K245" s="404">
        <v>2.4127999999999998</v>
      </c>
      <c r="L245" s="404">
        <v>2.4004240000000001</v>
      </c>
      <c r="M245" s="404">
        <v>1543.3987219999999</v>
      </c>
      <c r="N245" s="404">
        <v>11.142412999999999</v>
      </c>
    </row>
    <row r="246" spans="1:14" ht="12.75" customHeight="1">
      <c r="A246" t="s">
        <v>4120</v>
      </c>
      <c r="B246" s="376" t="s">
        <v>4048</v>
      </c>
      <c r="C246" s="376" t="s">
        <v>3817</v>
      </c>
      <c r="D246" s="376" t="s">
        <v>2283</v>
      </c>
      <c r="E246" s="376" t="s">
        <v>3786</v>
      </c>
      <c r="F246" s="376">
        <v>7</v>
      </c>
      <c r="G246" s="383">
        <v>42960</v>
      </c>
      <c r="H246" s="383">
        <v>44926</v>
      </c>
      <c r="I246" s="375">
        <v>2.6571999999999998E-2</v>
      </c>
      <c r="J246" s="375">
        <v>0.18953</v>
      </c>
      <c r="K246" s="375">
        <v>2.3994</v>
      </c>
      <c r="L246" s="375">
        <v>0.144228</v>
      </c>
      <c r="M246" s="375">
        <v>348.55786799999998</v>
      </c>
      <c r="N246" s="375">
        <v>10.708944000000001</v>
      </c>
    </row>
    <row r="247" spans="1:14" ht="12.75" customHeight="1">
      <c r="A247" t="s">
        <v>4120</v>
      </c>
      <c r="B247" s="413" t="s">
        <v>4074</v>
      </c>
      <c r="C247" s="413" t="s">
        <v>3817</v>
      </c>
      <c r="D247" s="413" t="s">
        <v>609</v>
      </c>
      <c r="E247" s="413" t="s">
        <v>3773</v>
      </c>
      <c r="F247" s="413">
        <v>7</v>
      </c>
      <c r="G247" s="383">
        <v>42404</v>
      </c>
      <c r="H247" s="383">
        <v>44926</v>
      </c>
      <c r="I247" s="375">
        <v>0.203629</v>
      </c>
      <c r="J247" s="375">
        <v>0.395486</v>
      </c>
      <c r="K247" s="375">
        <v>2.3987599999999998</v>
      </c>
      <c r="L247" s="375">
        <v>2.283938</v>
      </c>
      <c r="M247" s="375">
        <v>725.35356899999999</v>
      </c>
      <c r="N247" s="375">
        <v>21.648783999999999</v>
      </c>
    </row>
    <row r="248" spans="1:14" ht="12.75" customHeight="1">
      <c r="A248" t="s">
        <v>4119</v>
      </c>
      <c r="B248" s="373" t="s">
        <v>4097</v>
      </c>
      <c r="C248" s="405" t="s">
        <v>3817</v>
      </c>
      <c r="D248" s="403" t="s">
        <v>5136</v>
      </c>
      <c r="E248" s="374" t="s">
        <v>3775</v>
      </c>
      <c r="F248" s="403">
        <v>6</v>
      </c>
      <c r="G248" s="374">
        <v>42826</v>
      </c>
      <c r="H248" s="374">
        <v>44679</v>
      </c>
      <c r="I248" s="404">
        <v>0.22956299999999999</v>
      </c>
      <c r="J248" s="404">
        <v>0.58405700000000005</v>
      </c>
      <c r="K248" s="404">
        <v>2.3912</v>
      </c>
      <c r="L248" s="404">
        <v>2.3000129999999999</v>
      </c>
      <c r="M248" s="404">
        <v>1067.302226</v>
      </c>
      <c r="N248" s="404">
        <v>14.176833</v>
      </c>
    </row>
    <row r="249" spans="1:14" ht="12.75" customHeight="1">
      <c r="A249" t="s">
        <v>4119</v>
      </c>
      <c r="B249" s="356" t="s">
        <v>4099</v>
      </c>
      <c r="C249" s="356" t="s">
        <v>3817</v>
      </c>
      <c r="D249" s="356" t="s">
        <v>2128</v>
      </c>
      <c r="E249" s="356" t="s">
        <v>3776</v>
      </c>
      <c r="F249" s="356">
        <v>3</v>
      </c>
      <c r="G249" s="357">
        <v>42917</v>
      </c>
      <c r="H249" s="357">
        <v>44347</v>
      </c>
      <c r="I249" s="375">
        <v>7.6605000000000006E-2</v>
      </c>
      <c r="J249" s="375">
        <v>0.57123000000000002</v>
      </c>
      <c r="K249" s="375">
        <v>2.35744</v>
      </c>
      <c r="L249" s="375">
        <v>1.9051560000000001</v>
      </c>
      <c r="M249" s="375">
        <v>1039.824316</v>
      </c>
      <c r="N249" s="375">
        <v>17.069088000000001</v>
      </c>
    </row>
    <row r="250" spans="1:14" ht="12.75" customHeight="1">
      <c r="A250" t="s">
        <v>4120</v>
      </c>
      <c r="B250" s="373" t="s">
        <v>4052</v>
      </c>
      <c r="C250" s="405" t="s">
        <v>3817</v>
      </c>
      <c r="D250" s="403" t="s">
        <v>141</v>
      </c>
      <c r="E250" s="374" t="s">
        <v>3791</v>
      </c>
      <c r="F250" s="403">
        <v>6</v>
      </c>
      <c r="G250" s="374">
        <v>44013</v>
      </c>
      <c r="H250" s="374">
        <v>44742</v>
      </c>
      <c r="I250" s="404">
        <v>0.19112000000000001</v>
      </c>
      <c r="J250" s="404">
        <v>0.58874099999999996</v>
      </c>
      <c r="K250" s="404">
        <v>2.3176000000000001</v>
      </c>
      <c r="L250" s="404">
        <v>2.1608930000000002</v>
      </c>
      <c r="M250" s="404">
        <v>1042.7432779999999</v>
      </c>
      <c r="N250" s="375">
        <v>13.663168000000001</v>
      </c>
    </row>
    <row r="251" spans="1:14" ht="12.75" customHeight="1">
      <c r="A251" t="s">
        <v>4119</v>
      </c>
      <c r="B251" s="373" t="s">
        <v>4079</v>
      </c>
      <c r="C251" s="405" t="s">
        <v>3817</v>
      </c>
      <c r="D251" s="403" t="s">
        <v>1301</v>
      </c>
      <c r="E251" s="374" t="s">
        <v>3779</v>
      </c>
      <c r="F251" s="403">
        <v>6</v>
      </c>
      <c r="G251" s="374">
        <v>44440</v>
      </c>
      <c r="H251" s="374">
        <v>46265</v>
      </c>
      <c r="I251" s="404">
        <v>0.20061000000000001</v>
      </c>
      <c r="J251" s="404">
        <v>0.81100799999999995</v>
      </c>
      <c r="K251" s="404">
        <v>2.3068</v>
      </c>
      <c r="L251" s="404">
        <v>2.0896859999999999</v>
      </c>
      <c r="M251" s="404">
        <v>1429.720638</v>
      </c>
      <c r="N251" s="375">
        <v>15.992186</v>
      </c>
    </row>
    <row r="252" spans="1:14" ht="12.75" customHeight="1">
      <c r="A252" t="s">
        <v>4120</v>
      </c>
      <c r="B252" s="373" t="s">
        <v>4048</v>
      </c>
      <c r="C252" s="405" t="s">
        <v>3817</v>
      </c>
      <c r="D252" s="403" t="s">
        <v>72</v>
      </c>
      <c r="E252" s="374" t="s">
        <v>3785</v>
      </c>
      <c r="F252" s="403">
        <v>6</v>
      </c>
      <c r="G252" s="374">
        <v>44197</v>
      </c>
      <c r="H252" s="374">
        <v>44926</v>
      </c>
      <c r="I252" s="404">
        <v>0.17458099999999999</v>
      </c>
      <c r="J252" s="404">
        <v>0.53656599999999999</v>
      </c>
      <c r="K252" s="404">
        <v>2.3008000000000002</v>
      </c>
      <c r="L252" s="404">
        <v>2.132514</v>
      </c>
      <c r="M252" s="404">
        <v>946.22839799999997</v>
      </c>
      <c r="N252" s="316">
        <v>16.215194</v>
      </c>
    </row>
    <row r="253" spans="1:14" ht="12.75" customHeight="1">
      <c r="A253" t="s">
        <v>4120</v>
      </c>
      <c r="B253" s="413" t="s">
        <v>5353</v>
      </c>
      <c r="C253" s="413" t="s">
        <v>3818</v>
      </c>
      <c r="D253" s="413" t="s">
        <v>398</v>
      </c>
      <c r="E253" s="413" t="s">
        <v>3774</v>
      </c>
      <c r="F253" s="413">
        <v>6</v>
      </c>
      <c r="G253" s="383">
        <v>41671</v>
      </c>
      <c r="H253" s="383">
        <v>45657</v>
      </c>
      <c r="I253" s="375">
        <v>0.21737899999999999</v>
      </c>
      <c r="J253" s="375">
        <v>0.33912399999999998</v>
      </c>
      <c r="K253" s="375">
        <v>2.2910195999999998</v>
      </c>
      <c r="L253" s="375">
        <v>1.9477599999999999</v>
      </c>
      <c r="M253" s="375">
        <v>580.42000499999995</v>
      </c>
      <c r="N253" s="375">
        <v>28.777868999999999</v>
      </c>
    </row>
    <row r="254" spans="1:14" ht="12.75" customHeight="1">
      <c r="A254" t="s">
        <v>4120</v>
      </c>
      <c r="B254" s="413" t="s">
        <v>4072</v>
      </c>
      <c r="C254" s="413" t="s">
        <v>3817</v>
      </c>
      <c r="D254" s="413" t="s">
        <v>605</v>
      </c>
      <c r="E254" s="413" t="s">
        <v>3774</v>
      </c>
      <c r="F254" s="413">
        <v>7</v>
      </c>
      <c r="G254" s="383">
        <v>43497</v>
      </c>
      <c r="H254" s="383">
        <v>44681</v>
      </c>
      <c r="I254" s="375">
        <v>0.206457</v>
      </c>
      <c r="J254" s="375">
        <v>0.82681700000000002</v>
      </c>
      <c r="K254" s="375">
        <v>2.2586387999999999</v>
      </c>
      <c r="L254" s="375">
        <v>2.185994</v>
      </c>
      <c r="M254" s="375">
        <v>1415.7897330000001</v>
      </c>
      <c r="N254" s="375">
        <v>11.966839</v>
      </c>
    </row>
    <row r="255" spans="1:14" ht="12.75" customHeight="1">
      <c r="A255" t="s">
        <v>4120</v>
      </c>
      <c r="B255" s="373" t="s">
        <v>5086</v>
      </c>
      <c r="C255" s="405" t="s">
        <v>3817</v>
      </c>
      <c r="D255" s="403" t="s">
        <v>659</v>
      </c>
      <c r="E255" s="374" t="s">
        <v>3778</v>
      </c>
      <c r="F255" s="403">
        <v>7</v>
      </c>
      <c r="G255" s="374">
        <v>42430</v>
      </c>
      <c r="H255" s="374">
        <v>45291</v>
      </c>
      <c r="I255" s="404">
        <v>0.20785300000000001</v>
      </c>
      <c r="J255" s="404">
        <v>0.68102200000000002</v>
      </c>
      <c r="K255" s="404">
        <v>2.2372652</v>
      </c>
      <c r="L255" s="404">
        <v>2.2792479999999999</v>
      </c>
      <c r="M255" s="404">
        <v>1180.8914689999999</v>
      </c>
      <c r="N255" s="404">
        <v>16.866828999999999</v>
      </c>
    </row>
    <row r="256" spans="1:14" ht="12.75" customHeight="1">
      <c r="A256" t="s">
        <v>4119</v>
      </c>
      <c r="B256" s="318" t="s">
        <v>4081</v>
      </c>
      <c r="C256" s="318" t="s">
        <v>3817</v>
      </c>
      <c r="D256" s="318" t="s">
        <v>3186</v>
      </c>
      <c r="E256" s="318" t="s">
        <v>3777</v>
      </c>
      <c r="F256" s="318">
        <v>8</v>
      </c>
      <c r="G256" s="319">
        <v>43344</v>
      </c>
      <c r="H256" s="319">
        <v>44074</v>
      </c>
      <c r="I256" s="375">
        <v>0.19003500000000001</v>
      </c>
      <c r="J256" s="375">
        <v>0.66526700000000005</v>
      </c>
      <c r="K256" s="375">
        <v>2.2315008000000001</v>
      </c>
      <c r="L256" s="375">
        <v>2.3109220000000001</v>
      </c>
      <c r="M256" s="375">
        <v>1147.8286310000001</v>
      </c>
      <c r="N256" s="375">
        <v>12.198204</v>
      </c>
    </row>
    <row r="257" spans="1:14" ht="12.75" customHeight="1">
      <c r="A257" t="s">
        <v>4120</v>
      </c>
      <c r="B257" t="s">
        <v>4074</v>
      </c>
      <c r="C257" t="s">
        <v>3817</v>
      </c>
      <c r="D257" t="s">
        <v>2679</v>
      </c>
      <c r="E257" t="s">
        <v>3775</v>
      </c>
      <c r="F257">
        <v>8</v>
      </c>
      <c r="G257" s="4">
        <v>43101</v>
      </c>
      <c r="H257" s="4">
        <v>44561</v>
      </c>
      <c r="I257" s="375">
        <v>9.4495999999999997E-2</v>
      </c>
      <c r="J257" s="375">
        <v>0.28041899999999997</v>
      </c>
      <c r="K257" s="375">
        <v>2.2138</v>
      </c>
      <c r="L257" s="375">
        <v>0.92929700000000004</v>
      </c>
      <c r="M257" s="375">
        <v>483.08112199999999</v>
      </c>
      <c r="N257" s="375">
        <v>16.173653000000002</v>
      </c>
    </row>
    <row r="258" spans="1:14" ht="12.75" customHeight="1">
      <c r="A258" t="s">
        <v>4119</v>
      </c>
      <c r="B258" t="s">
        <v>4097</v>
      </c>
      <c r="C258" t="s">
        <v>3817</v>
      </c>
      <c r="D258" t="s">
        <v>738</v>
      </c>
      <c r="E258" t="s">
        <v>3775</v>
      </c>
      <c r="F258">
        <v>6</v>
      </c>
      <c r="G258" s="4">
        <v>42461</v>
      </c>
      <c r="H258" s="4">
        <v>45930</v>
      </c>
      <c r="I258" s="375">
        <v>0.20710999999999999</v>
      </c>
      <c r="J258" s="375">
        <v>0.64886999999999995</v>
      </c>
      <c r="K258" s="375">
        <v>2.2103999999999999</v>
      </c>
      <c r="L258" s="375">
        <v>2.230864</v>
      </c>
      <c r="M258" s="375">
        <v>1096.0862380000001</v>
      </c>
      <c r="N258" s="375">
        <v>15.715764999999999</v>
      </c>
    </row>
    <row r="259" spans="1:14" ht="12.75" customHeight="1">
      <c r="A259" t="s">
        <v>4120</v>
      </c>
      <c r="B259" s="413" t="s">
        <v>4072</v>
      </c>
      <c r="C259" s="413" t="s">
        <v>3817</v>
      </c>
      <c r="D259" s="413" t="s">
        <v>5587</v>
      </c>
      <c r="E259" s="413" t="s">
        <v>3777</v>
      </c>
      <c r="F259" s="413">
        <v>5</v>
      </c>
      <c r="G259" s="383">
        <v>43101</v>
      </c>
      <c r="H259" s="383">
        <v>44926</v>
      </c>
      <c r="I259" s="375">
        <v>0.19450600000000001</v>
      </c>
      <c r="J259" s="375">
        <v>0.64902499999999996</v>
      </c>
      <c r="K259" s="375">
        <v>2.1969560000000001</v>
      </c>
      <c r="L259" s="375">
        <v>2.0161009999999999</v>
      </c>
      <c r="M259" s="375">
        <v>1091.765523</v>
      </c>
      <c r="N259" s="375">
        <v>13.521056</v>
      </c>
    </row>
    <row r="260" spans="1:14" ht="12.75" customHeight="1">
      <c r="A260" t="s">
        <v>4120</v>
      </c>
      <c r="B260" t="s">
        <v>4052</v>
      </c>
      <c r="C260" t="s">
        <v>3817</v>
      </c>
      <c r="D260" t="s">
        <v>5343</v>
      </c>
      <c r="E260" t="s">
        <v>3775</v>
      </c>
      <c r="F260">
        <v>7</v>
      </c>
      <c r="G260" s="4">
        <v>43191</v>
      </c>
      <c r="H260" s="4">
        <v>46843</v>
      </c>
      <c r="I260" s="375">
        <v>8.0685000000000007E-2</v>
      </c>
      <c r="J260" s="375">
        <v>0.41859000000000002</v>
      </c>
      <c r="K260" s="375">
        <v>2.1750400000000001</v>
      </c>
      <c r="L260" s="375">
        <v>1.3927160000000001</v>
      </c>
      <c r="M260" s="375">
        <v>697.91199700000004</v>
      </c>
      <c r="N260" s="375">
        <v>17.905802000000001</v>
      </c>
    </row>
    <row r="261" spans="1:14" ht="12.75" customHeight="1">
      <c r="A261" t="s">
        <v>4120</v>
      </c>
      <c r="B261" s="300" t="s">
        <v>4050</v>
      </c>
      <c r="C261" s="300" t="s">
        <v>3817</v>
      </c>
      <c r="D261" s="300" t="s">
        <v>396</v>
      </c>
      <c r="E261" s="300" t="s">
        <v>3774</v>
      </c>
      <c r="F261" s="300">
        <v>6</v>
      </c>
      <c r="G261" s="301">
        <v>41395</v>
      </c>
      <c r="H261" s="301">
        <v>45412</v>
      </c>
      <c r="I261" s="316">
        <v>0.18806999999999999</v>
      </c>
      <c r="J261" s="316">
        <v>0.27083800000000002</v>
      </c>
      <c r="K261" s="316">
        <v>2.1640000000000001</v>
      </c>
      <c r="L261" s="316">
        <v>2.1992500000000001</v>
      </c>
      <c r="M261" s="316">
        <v>443.37563999999998</v>
      </c>
      <c r="N261" s="316">
        <v>30.108108999999999</v>
      </c>
    </row>
    <row r="262" spans="1:14" ht="12.75" customHeight="1">
      <c r="A262" t="s">
        <v>4120</v>
      </c>
      <c r="B262" s="300" t="s">
        <v>4048</v>
      </c>
      <c r="C262" s="300" t="s">
        <v>3817</v>
      </c>
      <c r="D262" s="300" t="s">
        <v>5270</v>
      </c>
      <c r="E262" s="300" t="s">
        <v>3773</v>
      </c>
      <c r="F262" s="300">
        <v>7</v>
      </c>
      <c r="G262" s="301">
        <v>43221</v>
      </c>
      <c r="H262" s="301">
        <v>44926</v>
      </c>
      <c r="I262" s="316">
        <v>0.25047399999999997</v>
      </c>
      <c r="J262" s="316">
        <v>0.66198699999999999</v>
      </c>
      <c r="K262" s="316">
        <v>2.1340056000000001</v>
      </c>
      <c r="L262" s="316">
        <v>2.1531180000000001</v>
      </c>
      <c r="M262" s="316">
        <v>1082.7814080000001</v>
      </c>
      <c r="N262" s="316">
        <v>15.229760000000001</v>
      </c>
    </row>
    <row r="263" spans="1:14" ht="12.75" customHeight="1">
      <c r="A263" t="s">
        <v>4120</v>
      </c>
      <c r="B263" t="s">
        <v>4052</v>
      </c>
      <c r="C263" t="s">
        <v>3817</v>
      </c>
      <c r="D263" t="s">
        <v>344</v>
      </c>
      <c r="E263" t="s">
        <v>3777</v>
      </c>
      <c r="F263">
        <v>8</v>
      </c>
      <c r="G263" s="4">
        <v>41306</v>
      </c>
      <c r="H263" s="4">
        <v>44561</v>
      </c>
      <c r="I263" s="375">
        <v>0.22336400000000001</v>
      </c>
      <c r="J263" s="375">
        <v>0.65491600000000005</v>
      </c>
      <c r="K263" s="375">
        <v>2.1194799999999998</v>
      </c>
      <c r="L263" s="375">
        <v>2.18466</v>
      </c>
      <c r="M263" s="375">
        <v>1056.895882</v>
      </c>
      <c r="N263" s="375">
        <v>18.365122</v>
      </c>
    </row>
    <row r="264" spans="1:14" ht="12.75" customHeight="1">
      <c r="A264" t="s">
        <v>4120</v>
      </c>
      <c r="B264" t="s">
        <v>4062</v>
      </c>
      <c r="C264" t="s">
        <v>3817</v>
      </c>
      <c r="D264" t="s">
        <v>749</v>
      </c>
      <c r="E264" t="s">
        <v>3775</v>
      </c>
      <c r="F264">
        <v>7</v>
      </c>
      <c r="G264" s="4">
        <v>44197</v>
      </c>
      <c r="H264" s="4">
        <v>45291</v>
      </c>
      <c r="I264" s="375">
        <v>0.20860999999999999</v>
      </c>
      <c r="J264" s="375">
        <v>0.80938100000000002</v>
      </c>
      <c r="K264" s="375">
        <v>2.1085072</v>
      </c>
      <c r="L264" s="375">
        <v>2.1169289999999998</v>
      </c>
      <c r="M264" s="375">
        <v>1308.18678</v>
      </c>
      <c r="N264" s="375">
        <v>12.694387000000001</v>
      </c>
    </row>
    <row r="265" spans="1:14" ht="12.75" customHeight="1">
      <c r="A265" t="s">
        <v>4120</v>
      </c>
      <c r="B265" s="318" t="s">
        <v>4052</v>
      </c>
      <c r="C265" s="318" t="s">
        <v>3817</v>
      </c>
      <c r="D265" s="318" t="s">
        <v>2511</v>
      </c>
      <c r="E265" s="318" t="s">
        <v>3785</v>
      </c>
      <c r="F265" s="318">
        <v>7</v>
      </c>
      <c r="G265" s="319">
        <v>44136</v>
      </c>
      <c r="H265" s="319">
        <v>45961</v>
      </c>
      <c r="I265" s="375">
        <v>0.20907800000000001</v>
      </c>
      <c r="J265" s="375">
        <v>0.92230599999999996</v>
      </c>
      <c r="K265" s="375">
        <v>2.10772</v>
      </c>
      <c r="L265" s="375">
        <v>2.1767639999999999</v>
      </c>
      <c r="M265" s="375">
        <v>1490.148958</v>
      </c>
      <c r="N265" s="375">
        <v>12.380813</v>
      </c>
    </row>
    <row r="266" spans="1:14" ht="12.75" customHeight="1">
      <c r="A266" t="s">
        <v>4119</v>
      </c>
      <c r="B266" s="413" t="s">
        <v>4097</v>
      </c>
      <c r="C266" s="413" t="s">
        <v>3817</v>
      </c>
      <c r="D266" s="413" t="s">
        <v>5138</v>
      </c>
      <c r="E266" s="413" t="s">
        <v>3782</v>
      </c>
      <c r="F266" s="413">
        <v>6</v>
      </c>
      <c r="G266" s="383">
        <v>42278</v>
      </c>
      <c r="H266" s="383">
        <v>44135</v>
      </c>
      <c r="I266" s="375">
        <v>0.21312200000000001</v>
      </c>
      <c r="J266" s="375">
        <v>0.17475499999999999</v>
      </c>
      <c r="K266" s="375">
        <v>2.0840000000000001</v>
      </c>
      <c r="L266" s="375">
        <v>2.1444290000000001</v>
      </c>
      <c r="M266" s="375">
        <v>278.32029699999998</v>
      </c>
      <c r="N266" s="375">
        <v>26.416587</v>
      </c>
    </row>
    <row r="267" spans="1:14" ht="12.75" customHeight="1">
      <c r="A267" t="s">
        <v>4119</v>
      </c>
      <c r="B267" s="318" t="s">
        <v>4097</v>
      </c>
      <c r="C267" s="318" t="s">
        <v>3817</v>
      </c>
      <c r="D267" s="318" t="s">
        <v>479</v>
      </c>
      <c r="E267" s="318" t="s">
        <v>3773</v>
      </c>
      <c r="F267" s="318">
        <v>7</v>
      </c>
      <c r="G267" s="319">
        <v>44440</v>
      </c>
      <c r="H267" s="319">
        <v>45291</v>
      </c>
      <c r="I267" s="375">
        <v>0.210064</v>
      </c>
      <c r="J267" s="375">
        <v>0.88600999999999996</v>
      </c>
      <c r="K267" s="375">
        <v>2.0583999999999998</v>
      </c>
      <c r="L267" s="375">
        <v>2.118992</v>
      </c>
      <c r="M267" s="375">
        <v>1398.0085630000001</v>
      </c>
      <c r="N267" s="375">
        <v>14.700360999999999</v>
      </c>
    </row>
    <row r="268" spans="1:14" ht="12.75" customHeight="1">
      <c r="A268" t="s">
        <v>4120</v>
      </c>
      <c r="B268" t="s">
        <v>4062</v>
      </c>
      <c r="C268" t="s">
        <v>3818</v>
      </c>
      <c r="D268" t="s">
        <v>5957</v>
      </c>
      <c r="E268" t="s">
        <v>3777</v>
      </c>
      <c r="F268">
        <v>5</v>
      </c>
      <c r="G268" s="4">
        <v>44044</v>
      </c>
      <c r="H268" s="4">
        <v>45657</v>
      </c>
      <c r="I268" s="375">
        <v>0.21043300000000001</v>
      </c>
      <c r="J268" s="375">
        <v>0.81972599999999995</v>
      </c>
      <c r="K268" s="375">
        <v>2.0541200000000002</v>
      </c>
      <c r="L268" s="375">
        <v>2.056311</v>
      </c>
      <c r="M268" s="375">
        <v>1281.57348</v>
      </c>
      <c r="N268" s="375">
        <v>11.54312</v>
      </c>
    </row>
    <row r="269" spans="1:14" ht="12.75" customHeight="1">
      <c r="A269" t="s">
        <v>4119</v>
      </c>
      <c r="B269" s="413" t="s">
        <v>4097</v>
      </c>
      <c r="C269" s="413" t="s">
        <v>3817</v>
      </c>
      <c r="D269" s="413" t="s">
        <v>95</v>
      </c>
      <c r="E269" s="413" t="s">
        <v>3791</v>
      </c>
      <c r="F269" s="413">
        <v>6</v>
      </c>
      <c r="G269" s="383">
        <v>42583</v>
      </c>
      <c r="H269" s="383">
        <v>44804</v>
      </c>
      <c r="I269" s="375">
        <v>6.0034999999999998E-2</v>
      </c>
      <c r="J269" s="375">
        <v>0.26337899999999997</v>
      </c>
      <c r="K269" s="375">
        <v>2.0516000000000001</v>
      </c>
      <c r="L269" s="375">
        <v>0.28276800000000002</v>
      </c>
      <c r="M269" s="375">
        <v>412.94332800000001</v>
      </c>
      <c r="N269" s="375">
        <v>13.489846</v>
      </c>
    </row>
    <row r="270" spans="1:14" ht="12.75" customHeight="1">
      <c r="A270" t="s">
        <v>4120</v>
      </c>
      <c r="B270" s="413" t="s">
        <v>4048</v>
      </c>
      <c r="C270" s="413" t="s">
        <v>3817</v>
      </c>
      <c r="D270" s="413" t="s">
        <v>5245</v>
      </c>
      <c r="E270" s="413" t="s">
        <v>3773</v>
      </c>
      <c r="F270" s="413">
        <v>7</v>
      </c>
      <c r="G270" s="383">
        <v>42795</v>
      </c>
      <c r="H270" s="383">
        <v>44926</v>
      </c>
      <c r="I270" s="375">
        <v>0.199822</v>
      </c>
      <c r="J270" s="375">
        <v>0.76031099999999996</v>
      </c>
      <c r="K270" s="375">
        <v>2.0496644000000002</v>
      </c>
      <c r="L270" s="375">
        <v>1.782246</v>
      </c>
      <c r="M270" s="375">
        <v>1194.444786</v>
      </c>
      <c r="N270" s="375">
        <v>14.096492</v>
      </c>
    </row>
    <row r="271" spans="1:14" ht="12.75" customHeight="1">
      <c r="A271" t="s">
        <v>4120</v>
      </c>
      <c r="B271" s="376" t="s">
        <v>4052</v>
      </c>
      <c r="C271" s="376" t="s">
        <v>3817</v>
      </c>
      <c r="D271" s="376" t="s">
        <v>5342</v>
      </c>
      <c r="E271" s="376" t="s">
        <v>3775</v>
      </c>
      <c r="F271" s="376">
        <v>8</v>
      </c>
      <c r="G271" s="383">
        <v>43191</v>
      </c>
      <c r="H271" s="383">
        <v>46843</v>
      </c>
      <c r="I271" s="375">
        <v>0.10011</v>
      </c>
      <c r="J271" s="375">
        <v>0.58583700000000005</v>
      </c>
      <c r="K271" s="375">
        <v>2.0447600000000001</v>
      </c>
      <c r="L271" s="375">
        <v>1.4505110000000001</v>
      </c>
      <c r="M271" s="375">
        <v>924.48258399999997</v>
      </c>
      <c r="N271" s="375">
        <v>16.737483999999998</v>
      </c>
    </row>
    <row r="272" spans="1:14" ht="12.75" customHeight="1">
      <c r="A272" t="s">
        <v>4120</v>
      </c>
      <c r="B272" s="413" t="s">
        <v>4048</v>
      </c>
      <c r="C272" s="413" t="s">
        <v>3817</v>
      </c>
      <c r="D272" s="413" t="s">
        <v>1644</v>
      </c>
      <c r="E272" s="413" t="s">
        <v>3774</v>
      </c>
      <c r="F272" s="413">
        <v>3</v>
      </c>
      <c r="G272" s="383">
        <v>42734</v>
      </c>
      <c r="H272" s="383">
        <v>44561</v>
      </c>
      <c r="I272" s="375">
        <v>0.21210399999999999</v>
      </c>
      <c r="J272" s="375">
        <v>0.70103199999999999</v>
      </c>
      <c r="K272" s="375">
        <v>2.0436344000000002</v>
      </c>
      <c r="L272" s="375">
        <v>2.0801880000000001</v>
      </c>
      <c r="M272" s="375">
        <v>1108.9519560000001</v>
      </c>
      <c r="N272" s="375">
        <v>15.335254000000001</v>
      </c>
    </row>
    <row r="273" spans="1:14" ht="12.75" customHeight="1">
      <c r="A273" t="s">
        <v>4120</v>
      </c>
      <c r="B273" t="s">
        <v>4048</v>
      </c>
      <c r="C273" t="s">
        <v>3817</v>
      </c>
      <c r="D273" t="s">
        <v>5257</v>
      </c>
      <c r="E273" t="s">
        <v>3773</v>
      </c>
      <c r="F273">
        <v>1</v>
      </c>
      <c r="G273" s="4">
        <v>42736</v>
      </c>
      <c r="H273" s="4">
        <v>44926</v>
      </c>
      <c r="I273" s="375">
        <v>0.26656600000000003</v>
      </c>
      <c r="J273" s="375">
        <v>0.646895</v>
      </c>
      <c r="K273" s="375">
        <v>2.0397652000000002</v>
      </c>
      <c r="L273" s="375">
        <v>2.1222120000000002</v>
      </c>
      <c r="M273" s="375">
        <v>1021.381488</v>
      </c>
      <c r="N273" s="375">
        <v>15.433585000000001</v>
      </c>
    </row>
    <row r="274" spans="1:14" ht="12.75" customHeight="1">
      <c r="A274" t="s">
        <v>4120</v>
      </c>
      <c r="B274" s="300" t="s">
        <v>5086</v>
      </c>
      <c r="C274" s="300" t="s">
        <v>3817</v>
      </c>
      <c r="D274" s="300" t="s">
        <v>2992</v>
      </c>
      <c r="E274" s="300" t="s">
        <v>3776</v>
      </c>
      <c r="F274" s="300">
        <v>2</v>
      </c>
      <c r="G274" s="301">
        <v>43252</v>
      </c>
      <c r="H274" s="301">
        <v>44561</v>
      </c>
      <c r="I274" s="316">
        <v>0.18613199999999999</v>
      </c>
      <c r="J274" s="316">
        <v>0.55527599999999999</v>
      </c>
      <c r="K274" s="316">
        <v>2.0366179999999998</v>
      </c>
      <c r="L274" s="316">
        <v>2.2672840000000001</v>
      </c>
      <c r="M274" s="316">
        <v>890.20171400000004</v>
      </c>
      <c r="N274" s="316">
        <v>20.463984</v>
      </c>
    </row>
    <row r="275" spans="1:14" ht="12.75" customHeight="1">
      <c r="A275" t="s">
        <v>4120</v>
      </c>
      <c r="B275" s="413" t="s">
        <v>4062</v>
      </c>
      <c r="C275" s="413" t="s">
        <v>3817</v>
      </c>
      <c r="D275" s="413" t="s">
        <v>452</v>
      </c>
      <c r="E275" s="413" t="s">
        <v>3786</v>
      </c>
      <c r="F275" s="413">
        <v>6</v>
      </c>
      <c r="G275" s="383">
        <v>42005</v>
      </c>
      <c r="H275" s="383">
        <v>45657</v>
      </c>
      <c r="I275" s="375">
        <v>0.19452800000000001</v>
      </c>
      <c r="J275" s="375">
        <v>0.481072</v>
      </c>
      <c r="K275" s="375">
        <v>2.0265404</v>
      </c>
      <c r="L275" s="375">
        <v>1.7828269999999999</v>
      </c>
      <c r="M275" s="375">
        <v>743.79871700000001</v>
      </c>
      <c r="N275" s="375">
        <v>24.964426</v>
      </c>
    </row>
    <row r="276" spans="1:14">
      <c r="A276" t="s">
        <v>4120</v>
      </c>
      <c r="B276" s="413" t="s">
        <v>4062</v>
      </c>
      <c r="C276" s="413" t="s">
        <v>3818</v>
      </c>
      <c r="D276" s="413" t="s">
        <v>5363</v>
      </c>
      <c r="E276" s="413" t="s">
        <v>3782</v>
      </c>
      <c r="F276" s="413">
        <v>9</v>
      </c>
      <c r="G276" s="383">
        <v>42370</v>
      </c>
      <c r="H276" s="383">
        <v>45291</v>
      </c>
      <c r="I276" s="375">
        <v>0.201263</v>
      </c>
      <c r="J276" s="375">
        <v>0.55867199999999995</v>
      </c>
      <c r="K276" s="375">
        <v>2.0141596000000002</v>
      </c>
      <c r="L276" s="375">
        <v>2.0425990000000001</v>
      </c>
      <c r="M276" s="375">
        <v>847.23729200000002</v>
      </c>
      <c r="N276" s="375">
        <v>13.326480999999999</v>
      </c>
    </row>
    <row r="277" spans="1:14" ht="12.75" customHeight="1">
      <c r="A277" t="s">
        <v>4120</v>
      </c>
      <c r="B277" t="s">
        <v>4048</v>
      </c>
      <c r="C277" t="s">
        <v>3817</v>
      </c>
      <c r="D277" t="s">
        <v>6751</v>
      </c>
      <c r="E277" t="s">
        <v>3785</v>
      </c>
      <c r="F277">
        <v>6</v>
      </c>
      <c r="G277" s="4">
        <v>44197</v>
      </c>
      <c r="H277" s="4">
        <v>44926</v>
      </c>
      <c r="I277" s="375">
        <v>0.20966199999999999</v>
      </c>
      <c r="J277" s="375">
        <v>0.79910000000000003</v>
      </c>
      <c r="K277" s="375">
        <v>2.0024000000000002</v>
      </c>
      <c r="L277" s="375">
        <v>2.0294940000000001</v>
      </c>
      <c r="M277" s="375">
        <v>1226.4324959999999</v>
      </c>
      <c r="N277" s="375">
        <v>14.847896</v>
      </c>
    </row>
    <row r="278" spans="1:14" ht="12.75" customHeight="1">
      <c r="A278" t="s">
        <v>4120</v>
      </c>
      <c r="B278" s="413" t="s">
        <v>4060</v>
      </c>
      <c r="C278" s="413" t="s">
        <v>3817</v>
      </c>
      <c r="D278" s="413" t="s">
        <v>6313</v>
      </c>
      <c r="E278" s="413" t="s">
        <v>3779</v>
      </c>
      <c r="F278" s="413">
        <v>7</v>
      </c>
      <c r="G278" s="383">
        <v>44013</v>
      </c>
      <c r="H278" s="383">
        <v>44377</v>
      </c>
      <c r="I278" s="375">
        <v>0.19975799999999999</v>
      </c>
      <c r="J278" s="375">
        <v>0.74508600000000003</v>
      </c>
      <c r="K278" s="375">
        <v>1.9821975999999999</v>
      </c>
      <c r="L278" s="375">
        <v>1.910177</v>
      </c>
      <c r="M278" s="375">
        <v>1144.6807140000001</v>
      </c>
      <c r="N278" s="375">
        <v>16.295043</v>
      </c>
    </row>
    <row r="279" spans="1:14" ht="12.75" customHeight="1">
      <c r="A279" t="s">
        <v>4120</v>
      </c>
      <c r="B279" s="373" t="s">
        <v>4068</v>
      </c>
      <c r="C279" s="405" t="s">
        <v>3817</v>
      </c>
      <c r="D279" s="403" t="s">
        <v>1319</v>
      </c>
      <c r="E279" s="374" t="s">
        <v>3779</v>
      </c>
      <c r="F279" s="403">
        <v>7</v>
      </c>
      <c r="G279" s="374">
        <v>43709</v>
      </c>
      <c r="H279" s="374">
        <v>44804</v>
      </c>
      <c r="I279" s="404">
        <v>0.20671</v>
      </c>
      <c r="J279" s="404">
        <v>0.84420099999999998</v>
      </c>
      <c r="K279" s="404">
        <v>1.9688000000000001</v>
      </c>
      <c r="L279" s="404">
        <v>2.0709789999999999</v>
      </c>
      <c r="M279" s="404">
        <v>1288.18604</v>
      </c>
      <c r="N279" s="404">
        <v>11.833021</v>
      </c>
    </row>
    <row r="280" spans="1:14" ht="12.75" customHeight="1">
      <c r="A280" t="s">
        <v>4119</v>
      </c>
      <c r="B280" s="413" t="s">
        <v>4097</v>
      </c>
      <c r="C280" s="413" t="s">
        <v>3817</v>
      </c>
      <c r="D280" s="413" t="s">
        <v>113</v>
      </c>
      <c r="E280" s="413" t="s">
        <v>3786</v>
      </c>
      <c r="F280" s="413">
        <v>6</v>
      </c>
      <c r="G280" s="383">
        <v>42370</v>
      </c>
      <c r="H280" s="383">
        <v>43861</v>
      </c>
      <c r="I280" s="375">
        <v>7.1529999999999996E-2</v>
      </c>
      <c r="J280" s="375">
        <v>0.33192199999999999</v>
      </c>
      <c r="K280" s="375">
        <v>1.9643999999999999</v>
      </c>
      <c r="L280" s="375">
        <v>0.33709899999999998</v>
      </c>
      <c r="M280" s="375">
        <v>498.29089299999998</v>
      </c>
      <c r="N280" s="375">
        <v>11.903501</v>
      </c>
    </row>
    <row r="281" spans="1:14" ht="12.75" customHeight="1">
      <c r="A281" t="s">
        <v>4120</v>
      </c>
      <c r="B281" s="413" t="s">
        <v>4048</v>
      </c>
      <c r="C281" s="413" t="s">
        <v>3817</v>
      </c>
      <c r="D281" s="413" t="s">
        <v>2025</v>
      </c>
      <c r="E281" s="413" t="s">
        <v>3774</v>
      </c>
      <c r="F281" s="413">
        <v>7</v>
      </c>
      <c r="G281" s="383">
        <v>42873</v>
      </c>
      <c r="H281" s="383">
        <v>44561</v>
      </c>
      <c r="I281" s="375">
        <v>0.19580900000000001</v>
      </c>
      <c r="J281" s="375">
        <v>0.65757299999999996</v>
      </c>
      <c r="K281" s="375">
        <v>1.9576</v>
      </c>
      <c r="L281" s="375">
        <v>2.0191919999999999</v>
      </c>
      <c r="M281" s="375">
        <v>986.65344600000003</v>
      </c>
      <c r="N281" s="375">
        <v>16.253564999999998</v>
      </c>
    </row>
    <row r="282" spans="1:14" ht="12.75" customHeight="1">
      <c r="A282" t="s">
        <v>4119</v>
      </c>
      <c r="B282" s="300" t="s">
        <v>4079</v>
      </c>
      <c r="C282" s="300" t="s">
        <v>3817</v>
      </c>
      <c r="D282" s="300" t="s">
        <v>436</v>
      </c>
      <c r="E282" s="300" t="s">
        <v>3776</v>
      </c>
      <c r="F282" s="300">
        <v>2</v>
      </c>
      <c r="G282" s="301">
        <v>41944</v>
      </c>
      <c r="H282" s="301">
        <v>45291</v>
      </c>
      <c r="I282" s="316">
        <v>3.9503000000000003E-2</v>
      </c>
      <c r="J282" s="316">
        <v>0.29990099999999997</v>
      </c>
      <c r="K282" s="316">
        <v>1.9543999999999999</v>
      </c>
      <c r="L282" s="316">
        <v>0.35536600000000002</v>
      </c>
      <c r="M282" s="316">
        <v>450.05086699999998</v>
      </c>
      <c r="N282" s="316">
        <v>14.238552</v>
      </c>
    </row>
    <row r="283" spans="1:14" ht="12.75" customHeight="1">
      <c r="A283" t="s">
        <v>4119</v>
      </c>
      <c r="B283" s="413" t="s">
        <v>4097</v>
      </c>
      <c r="C283" s="413" t="s">
        <v>3817</v>
      </c>
      <c r="D283" s="413" t="s">
        <v>666</v>
      </c>
      <c r="E283" s="413" t="s">
        <v>3779</v>
      </c>
      <c r="F283" s="413">
        <v>6</v>
      </c>
      <c r="G283" s="383">
        <v>42461</v>
      </c>
      <c r="H283" s="383">
        <v>44316</v>
      </c>
      <c r="I283" s="375">
        <v>0.21135899999999999</v>
      </c>
      <c r="J283" s="375">
        <v>0.89583100000000004</v>
      </c>
      <c r="K283" s="375">
        <v>1.9536</v>
      </c>
      <c r="L283" s="375">
        <v>1.978966</v>
      </c>
      <c r="M283" s="375">
        <v>1337.4505529999999</v>
      </c>
      <c r="N283" s="375">
        <v>13.562507</v>
      </c>
    </row>
    <row r="284" spans="1:14" ht="12.75" customHeight="1">
      <c r="A284" t="s">
        <v>4119</v>
      </c>
      <c r="B284" s="413" t="s">
        <v>4095</v>
      </c>
      <c r="C284" s="413" t="s">
        <v>3817</v>
      </c>
      <c r="D284" s="413" t="s">
        <v>2211</v>
      </c>
      <c r="E284" s="413" t="s">
        <v>3776</v>
      </c>
      <c r="F284" s="413">
        <v>13</v>
      </c>
      <c r="G284" s="383">
        <v>43952</v>
      </c>
      <c r="H284" s="383">
        <v>45657</v>
      </c>
      <c r="I284" s="375">
        <v>0.21090300000000001</v>
      </c>
      <c r="J284" s="375">
        <v>0.53041199999999999</v>
      </c>
      <c r="K284" s="375">
        <v>1.9489879999999999</v>
      </c>
      <c r="L284" s="375">
        <v>1.912196</v>
      </c>
      <c r="M284" s="375">
        <v>799.17051700000002</v>
      </c>
      <c r="N284" s="375">
        <v>20.812431</v>
      </c>
    </row>
    <row r="285" spans="1:14" ht="12.75" customHeight="1">
      <c r="A285" t="s">
        <v>4120</v>
      </c>
      <c r="B285" s="300" t="s">
        <v>5086</v>
      </c>
      <c r="C285" s="300" t="s">
        <v>3817</v>
      </c>
      <c r="D285" s="300" t="s">
        <v>2517</v>
      </c>
      <c r="E285" s="300" t="s">
        <v>3775</v>
      </c>
      <c r="F285" s="300">
        <v>8</v>
      </c>
      <c r="G285" s="301">
        <v>43040</v>
      </c>
      <c r="H285" s="301">
        <v>44561</v>
      </c>
      <c r="I285" s="316">
        <v>0.217145</v>
      </c>
      <c r="J285" s="316">
        <v>0.25990099999999999</v>
      </c>
      <c r="K285" s="316">
        <v>1.9440728</v>
      </c>
      <c r="L285" s="316">
        <v>1.980898</v>
      </c>
      <c r="M285" s="316">
        <v>394.97206499999999</v>
      </c>
      <c r="N285" s="316">
        <v>21.169898</v>
      </c>
    </row>
    <row r="286" spans="1:14" ht="12.75" customHeight="1">
      <c r="A286" t="s">
        <v>4120</v>
      </c>
      <c r="B286" s="413" t="s">
        <v>4068</v>
      </c>
      <c r="C286" s="413" t="s">
        <v>3817</v>
      </c>
      <c r="D286" s="413" t="s">
        <v>6648</v>
      </c>
      <c r="E286" s="413" t="s">
        <v>3781</v>
      </c>
      <c r="F286" s="413">
        <v>6</v>
      </c>
      <c r="G286" s="383">
        <v>44105</v>
      </c>
      <c r="H286" s="383">
        <v>44561</v>
      </c>
      <c r="I286" s="375">
        <v>0</v>
      </c>
      <c r="J286" s="375">
        <v>8.7679999999999998E-3</v>
      </c>
      <c r="K286" s="375">
        <v>1.9419999999999999</v>
      </c>
      <c r="L286" s="375">
        <v>0</v>
      </c>
      <c r="M286" s="375">
        <v>12.881838999999999</v>
      </c>
      <c r="N286" s="375">
        <v>12.906098999999999</v>
      </c>
    </row>
    <row r="287" spans="1:14" ht="12.75" customHeight="1">
      <c r="A287" t="s">
        <v>4120</v>
      </c>
      <c r="B287" s="413" t="s">
        <v>4054</v>
      </c>
      <c r="C287" s="413" t="s">
        <v>3817</v>
      </c>
      <c r="D287" s="413" t="s">
        <v>639</v>
      </c>
      <c r="E287" s="413" t="s">
        <v>3777</v>
      </c>
      <c r="F287" s="413">
        <v>7</v>
      </c>
      <c r="G287" s="383">
        <v>43525</v>
      </c>
      <c r="H287" s="383">
        <v>44561</v>
      </c>
      <c r="I287" s="375">
        <v>0.196136</v>
      </c>
      <c r="J287" s="375">
        <v>0.74170700000000001</v>
      </c>
      <c r="K287" s="375">
        <v>1.9359599999999999</v>
      </c>
      <c r="L287" s="375">
        <v>1.9546509999999999</v>
      </c>
      <c r="M287" s="375">
        <v>1100.702771</v>
      </c>
      <c r="N287" s="375">
        <v>15.484045</v>
      </c>
    </row>
    <row r="288" spans="1:14" ht="12.75" customHeight="1">
      <c r="A288" t="s">
        <v>4120</v>
      </c>
      <c r="B288" t="s">
        <v>4062</v>
      </c>
      <c r="C288" t="s">
        <v>3818</v>
      </c>
      <c r="D288" t="s">
        <v>247</v>
      </c>
      <c r="E288" t="s">
        <v>3777</v>
      </c>
      <c r="F288">
        <v>11</v>
      </c>
      <c r="G288" s="4">
        <v>39965</v>
      </c>
      <c r="H288" s="4">
        <v>44926</v>
      </c>
      <c r="I288" s="375">
        <v>0.214922</v>
      </c>
      <c r="J288" s="375">
        <v>0.72929900000000003</v>
      </c>
      <c r="K288" s="375">
        <v>1.9336800000000001</v>
      </c>
      <c r="L288" s="375">
        <v>1.8937569999999999</v>
      </c>
      <c r="M288" s="375">
        <v>1053.8285330000001</v>
      </c>
      <c r="N288" s="375">
        <v>19.279364000000001</v>
      </c>
    </row>
    <row r="289" spans="1:14" ht="12.75" customHeight="1">
      <c r="A289" t="s">
        <v>4120</v>
      </c>
      <c r="B289" t="s">
        <v>4064</v>
      </c>
      <c r="C289" t="s">
        <v>3817</v>
      </c>
      <c r="D289" t="s">
        <v>5360</v>
      </c>
      <c r="E289" t="s">
        <v>3773</v>
      </c>
      <c r="F289">
        <v>6</v>
      </c>
      <c r="G289" s="4">
        <v>44013</v>
      </c>
      <c r="H289" s="4">
        <v>44561</v>
      </c>
      <c r="I289" s="375">
        <v>0.27814299999999997</v>
      </c>
      <c r="J289" s="375">
        <v>0.60527399999999998</v>
      </c>
      <c r="K289" s="375">
        <v>1.9063752</v>
      </c>
      <c r="L289" s="375">
        <v>1.921948</v>
      </c>
      <c r="M289" s="375">
        <v>884.50851299999999</v>
      </c>
      <c r="N289" s="375">
        <v>12.620729000000001</v>
      </c>
    </row>
    <row r="290" spans="1:14" ht="12.75" customHeight="1">
      <c r="A290" t="s">
        <v>4119</v>
      </c>
      <c r="B290" t="s">
        <v>4081</v>
      </c>
      <c r="C290" t="s">
        <v>3817</v>
      </c>
      <c r="D290" t="s">
        <v>2942</v>
      </c>
      <c r="E290" t="s">
        <v>3775</v>
      </c>
      <c r="F290">
        <v>8</v>
      </c>
      <c r="G290" s="4">
        <v>43221</v>
      </c>
      <c r="H290" s="4">
        <v>44316</v>
      </c>
      <c r="I290" s="375">
        <v>0.20693600000000001</v>
      </c>
      <c r="J290" s="375">
        <v>0.64154900000000004</v>
      </c>
      <c r="K290" s="375">
        <v>1.8932728000000001</v>
      </c>
      <c r="L290" s="375">
        <v>1.9585840000000001</v>
      </c>
      <c r="M290" s="375">
        <v>939.11645499999997</v>
      </c>
      <c r="N290" s="375">
        <v>15.117804</v>
      </c>
    </row>
    <row r="291" spans="1:14" ht="12.75" customHeight="1">
      <c r="A291" t="s">
        <v>4119</v>
      </c>
      <c r="B291" s="373" t="s">
        <v>4081</v>
      </c>
      <c r="C291" s="405" t="s">
        <v>3817</v>
      </c>
      <c r="D291" s="403" t="s">
        <v>2289</v>
      </c>
      <c r="E291" s="374" t="s">
        <v>3774</v>
      </c>
      <c r="F291" s="403">
        <v>8</v>
      </c>
      <c r="G291" s="374">
        <v>44409</v>
      </c>
      <c r="H291" s="374">
        <v>45291</v>
      </c>
      <c r="I291" s="404">
        <v>0.21057500000000001</v>
      </c>
      <c r="J291" s="404">
        <v>0.87971699999999997</v>
      </c>
      <c r="K291" s="404">
        <v>1.8733636</v>
      </c>
      <c r="L291" s="404">
        <v>1.937859</v>
      </c>
      <c r="M291" s="404">
        <v>1274.2427580000001</v>
      </c>
      <c r="N291" s="375">
        <v>12.031696</v>
      </c>
    </row>
    <row r="292" spans="1:14" ht="12.75" customHeight="1">
      <c r="A292" t="s">
        <v>4120</v>
      </c>
      <c r="B292" t="s">
        <v>4052</v>
      </c>
      <c r="C292" t="s">
        <v>3817</v>
      </c>
      <c r="D292" t="s">
        <v>5580</v>
      </c>
      <c r="E292" t="s">
        <v>3781</v>
      </c>
      <c r="F292">
        <v>7</v>
      </c>
      <c r="G292" s="4">
        <v>44409</v>
      </c>
      <c r="H292" s="4">
        <v>46022</v>
      </c>
      <c r="I292" s="375">
        <v>0.177034</v>
      </c>
      <c r="J292" s="375">
        <v>0.618309</v>
      </c>
      <c r="K292" s="375">
        <v>1.8688</v>
      </c>
      <c r="L292" s="375">
        <v>1.8982209999999999</v>
      </c>
      <c r="M292" s="375">
        <v>885.74797799999999</v>
      </c>
      <c r="N292" s="375">
        <v>11.134774</v>
      </c>
    </row>
    <row r="293" spans="1:14" ht="12.75" customHeight="1">
      <c r="A293" t="s">
        <v>4120</v>
      </c>
      <c r="B293" s="413" t="s">
        <v>4052</v>
      </c>
      <c r="C293" s="413" t="s">
        <v>3817</v>
      </c>
      <c r="D293" s="413" t="s">
        <v>6307</v>
      </c>
      <c r="E293" s="413" t="s">
        <v>3791</v>
      </c>
      <c r="F293" s="413">
        <v>6</v>
      </c>
      <c r="G293" s="383">
        <v>44013</v>
      </c>
      <c r="H293" s="383">
        <v>44742</v>
      </c>
      <c r="I293" s="375">
        <v>0.18920400000000001</v>
      </c>
      <c r="J293" s="375">
        <v>0.55390700000000004</v>
      </c>
      <c r="K293" s="375">
        <v>1.8684000000000001</v>
      </c>
      <c r="L293" s="375">
        <v>1.811034</v>
      </c>
      <c r="M293" s="375">
        <v>790.90140299999996</v>
      </c>
      <c r="N293" s="375">
        <v>14.159984</v>
      </c>
    </row>
    <row r="294" spans="1:14" ht="12.75" customHeight="1">
      <c r="A294" t="s">
        <v>4120</v>
      </c>
      <c r="B294" s="356" t="s">
        <v>5086</v>
      </c>
      <c r="C294" s="356" t="s">
        <v>3817</v>
      </c>
      <c r="D294" s="356" t="s">
        <v>7103</v>
      </c>
      <c r="E294" s="356" t="s">
        <v>3779</v>
      </c>
      <c r="F294" s="356">
        <v>6</v>
      </c>
      <c r="G294" s="357">
        <v>43952</v>
      </c>
      <c r="H294" s="357">
        <v>45412</v>
      </c>
      <c r="I294" s="375">
        <v>0.17555899999999999</v>
      </c>
      <c r="J294" s="375">
        <v>0.60660099999999995</v>
      </c>
      <c r="K294" s="375">
        <v>1.8544</v>
      </c>
      <c r="L294" s="375">
        <v>1.383761</v>
      </c>
      <c r="M294" s="375">
        <v>868.44262600000002</v>
      </c>
      <c r="N294" s="375">
        <v>17.640180999999998</v>
      </c>
    </row>
    <row r="295" spans="1:14" ht="12.75" customHeight="1">
      <c r="A295" t="s">
        <v>4120</v>
      </c>
      <c r="B295" s="300" t="s">
        <v>4052</v>
      </c>
      <c r="C295" s="300" t="s">
        <v>3817</v>
      </c>
      <c r="D295" s="300" t="s">
        <v>5335</v>
      </c>
      <c r="E295" s="300" t="s">
        <v>3777</v>
      </c>
      <c r="F295" s="300">
        <v>5</v>
      </c>
      <c r="G295" s="301">
        <v>43101</v>
      </c>
      <c r="H295" s="301">
        <v>45291</v>
      </c>
      <c r="I295" s="316">
        <v>0.20699200000000001</v>
      </c>
      <c r="J295" s="316">
        <v>0.66632800000000003</v>
      </c>
      <c r="K295" s="316">
        <v>1.84592</v>
      </c>
      <c r="L295" s="316">
        <v>1.8393839999999999</v>
      </c>
      <c r="M295" s="316">
        <v>945.49165200000004</v>
      </c>
      <c r="N295" s="316">
        <v>15.711406999999999</v>
      </c>
    </row>
    <row r="296" spans="1:14" ht="12.75" customHeight="1">
      <c r="A296" t="s">
        <v>4119</v>
      </c>
      <c r="B296" s="413" t="s">
        <v>4099</v>
      </c>
      <c r="C296" s="413" t="s">
        <v>3817</v>
      </c>
      <c r="D296" s="413" t="s">
        <v>1811</v>
      </c>
      <c r="E296" s="413" t="s">
        <v>3775</v>
      </c>
      <c r="F296" s="413">
        <v>3</v>
      </c>
      <c r="G296" s="383">
        <v>42767</v>
      </c>
      <c r="H296" s="383">
        <v>44561</v>
      </c>
      <c r="I296" s="375">
        <v>2.0989000000000001E-2</v>
      </c>
      <c r="J296" s="375">
        <v>0.43441099999999999</v>
      </c>
      <c r="K296" s="375">
        <v>1.8386800000000001</v>
      </c>
      <c r="L296" s="375">
        <v>0.65534199999999998</v>
      </c>
      <c r="M296" s="375">
        <v>614.21697099999994</v>
      </c>
      <c r="N296" s="375">
        <v>17.498709999999999</v>
      </c>
    </row>
    <row r="297" spans="1:14" ht="12.75" customHeight="1">
      <c r="A297" t="s">
        <v>4119</v>
      </c>
      <c r="B297" t="s">
        <v>4097</v>
      </c>
      <c r="C297" t="s">
        <v>3817</v>
      </c>
      <c r="D297" t="s">
        <v>135</v>
      </c>
      <c r="E297" t="s">
        <v>3779</v>
      </c>
      <c r="F297">
        <v>6</v>
      </c>
      <c r="G297" s="4">
        <v>42461</v>
      </c>
      <c r="H297" s="4">
        <v>44316</v>
      </c>
      <c r="I297" s="375">
        <v>0.201569</v>
      </c>
      <c r="J297" s="375">
        <v>0.59869099999999997</v>
      </c>
      <c r="K297" s="375">
        <v>1.83</v>
      </c>
      <c r="L297" s="375">
        <v>1.836141</v>
      </c>
      <c r="M297" s="375">
        <v>837.27870399999995</v>
      </c>
      <c r="N297" s="375">
        <v>14.987199</v>
      </c>
    </row>
    <row r="298" spans="1:14" ht="12.75" customHeight="1">
      <c r="A298" t="s">
        <v>4120</v>
      </c>
      <c r="B298" s="300" t="s">
        <v>5086</v>
      </c>
      <c r="C298" s="300" t="s">
        <v>3817</v>
      </c>
      <c r="D298" s="300" t="s">
        <v>2085</v>
      </c>
      <c r="E298" s="300" t="s">
        <v>3776</v>
      </c>
      <c r="F298" s="300">
        <v>8</v>
      </c>
      <c r="G298" s="301">
        <v>42887</v>
      </c>
      <c r="H298" s="301">
        <v>45291</v>
      </c>
      <c r="I298" s="316">
        <v>2.5329999999999998E-2</v>
      </c>
      <c r="J298" s="316">
        <v>0.28837499999999999</v>
      </c>
      <c r="K298" s="316">
        <v>1.8280908</v>
      </c>
      <c r="L298" s="316">
        <v>0.117783</v>
      </c>
      <c r="M298" s="316">
        <v>412.09816799999999</v>
      </c>
      <c r="N298" s="316">
        <v>13.142511000000001</v>
      </c>
    </row>
    <row r="299" spans="1:14" ht="12.75" customHeight="1">
      <c r="A299" t="s">
        <v>4120</v>
      </c>
      <c r="B299" t="s">
        <v>6507</v>
      </c>
      <c r="C299" t="s">
        <v>3817</v>
      </c>
      <c r="D299" t="s">
        <v>6535</v>
      </c>
      <c r="E299" t="s">
        <v>3776</v>
      </c>
      <c r="F299">
        <v>3</v>
      </c>
      <c r="G299" s="4">
        <v>44127</v>
      </c>
      <c r="H299" s="4">
        <v>44561</v>
      </c>
      <c r="I299" s="375">
        <v>0.24110799999999999</v>
      </c>
      <c r="J299" s="375">
        <v>6.3556000000000001E-2</v>
      </c>
      <c r="K299" s="375">
        <v>1.8233088</v>
      </c>
      <c r="L299" s="375">
        <v>1.8388070000000001</v>
      </c>
      <c r="M299" s="375">
        <v>87.001776000000007</v>
      </c>
      <c r="N299" s="375">
        <v>62.796337999999999</v>
      </c>
    </row>
    <row r="300" spans="1:14" ht="12.75" customHeight="1">
      <c r="A300" t="s">
        <v>4119</v>
      </c>
      <c r="B300" s="413" t="s">
        <v>4097</v>
      </c>
      <c r="C300" s="413" t="s">
        <v>3817</v>
      </c>
      <c r="D300" s="413" t="s">
        <v>5924</v>
      </c>
      <c r="E300" s="413" t="s">
        <v>3783</v>
      </c>
      <c r="F300" s="413">
        <v>6</v>
      </c>
      <c r="G300" s="383">
        <v>43800</v>
      </c>
      <c r="H300" s="383">
        <v>45260</v>
      </c>
      <c r="I300" s="375">
        <v>0.239895</v>
      </c>
      <c r="J300" s="375">
        <v>0.51014800000000005</v>
      </c>
      <c r="K300" s="375">
        <v>1.8224</v>
      </c>
      <c r="L300" s="375">
        <v>1.875243</v>
      </c>
      <c r="M300" s="375">
        <v>710.48662300000001</v>
      </c>
      <c r="N300" s="375">
        <v>19.193209</v>
      </c>
    </row>
    <row r="301" spans="1:14" ht="12.75" customHeight="1">
      <c r="A301" t="s">
        <v>4120</v>
      </c>
      <c r="B301" s="318" t="s">
        <v>4060</v>
      </c>
      <c r="C301" s="318" t="s">
        <v>3817</v>
      </c>
      <c r="D301" s="318" t="s">
        <v>493</v>
      </c>
      <c r="E301" s="318" t="s">
        <v>3775</v>
      </c>
      <c r="F301" s="318">
        <v>7</v>
      </c>
      <c r="G301" s="319">
        <v>43862</v>
      </c>
      <c r="H301" s="319">
        <v>44926</v>
      </c>
      <c r="I301" s="375">
        <v>0.20752799999999999</v>
      </c>
      <c r="J301" s="375">
        <v>0.63466599999999995</v>
      </c>
      <c r="K301" s="375">
        <v>1.820138</v>
      </c>
      <c r="L301" s="375">
        <v>1.7502120000000001</v>
      </c>
      <c r="M301" s="375">
        <v>895.320289</v>
      </c>
      <c r="N301" s="375">
        <v>16.990272000000001</v>
      </c>
    </row>
    <row r="302" spans="1:14" ht="12.75" customHeight="1">
      <c r="A302" t="s">
        <v>4119</v>
      </c>
      <c r="B302" s="376" t="s">
        <v>4097</v>
      </c>
      <c r="C302" s="376" t="s">
        <v>3817</v>
      </c>
      <c r="D302" s="376" t="s">
        <v>2527</v>
      </c>
      <c r="E302" s="376" t="s">
        <v>3775</v>
      </c>
      <c r="F302" s="376">
        <v>6</v>
      </c>
      <c r="G302" s="383">
        <v>43070</v>
      </c>
      <c r="H302" s="383">
        <v>44561</v>
      </c>
      <c r="I302" s="375">
        <v>0.20791200000000001</v>
      </c>
      <c r="J302" s="375">
        <v>0.49121900000000002</v>
      </c>
      <c r="K302" s="375">
        <v>1.7924</v>
      </c>
      <c r="L302" s="375">
        <v>1.8126800000000001</v>
      </c>
      <c r="M302" s="375">
        <v>672.86287700000003</v>
      </c>
      <c r="N302" s="375">
        <v>15.55696</v>
      </c>
    </row>
    <row r="303" spans="1:14" ht="12.75" customHeight="1">
      <c r="A303" t="s">
        <v>4120</v>
      </c>
      <c r="B303" s="413" t="s">
        <v>4046</v>
      </c>
      <c r="C303" s="413" t="s">
        <v>3817</v>
      </c>
      <c r="D303" s="413" t="s">
        <v>369</v>
      </c>
      <c r="E303" s="413" t="s">
        <v>3779</v>
      </c>
      <c r="F303" s="413">
        <v>8</v>
      </c>
      <c r="G303" s="383">
        <v>41365</v>
      </c>
      <c r="H303" s="383">
        <v>45046</v>
      </c>
      <c r="I303" s="375">
        <v>0.211812</v>
      </c>
      <c r="J303" s="375">
        <v>0.71406899999999995</v>
      </c>
      <c r="K303" s="375">
        <v>1.7855080000000001</v>
      </c>
      <c r="L303" s="375">
        <v>1.8029440000000001</v>
      </c>
      <c r="M303" s="375">
        <v>948.58</v>
      </c>
      <c r="N303" s="375">
        <v>18.086584999999999</v>
      </c>
    </row>
    <row r="304" spans="1:14" ht="12.75" customHeight="1">
      <c r="A304" t="s">
        <v>4120</v>
      </c>
      <c r="B304" t="s">
        <v>4048</v>
      </c>
      <c r="C304" t="s">
        <v>3817</v>
      </c>
      <c r="D304" t="s">
        <v>1777</v>
      </c>
      <c r="E304" t="s">
        <v>3773</v>
      </c>
      <c r="F304">
        <v>3</v>
      </c>
      <c r="G304" s="4">
        <v>42767</v>
      </c>
      <c r="H304" s="4">
        <v>44592</v>
      </c>
      <c r="I304" s="375">
        <v>0.21498100000000001</v>
      </c>
      <c r="J304" s="375">
        <v>0.72732200000000002</v>
      </c>
      <c r="K304" s="375">
        <v>1.7736799999999999</v>
      </c>
      <c r="L304" s="375">
        <v>1.849056</v>
      </c>
      <c r="M304" s="375">
        <v>998.565516</v>
      </c>
      <c r="N304" s="375">
        <v>15.884433</v>
      </c>
    </row>
    <row r="305" spans="1:14" ht="12.75" customHeight="1">
      <c r="A305" t="s">
        <v>4119</v>
      </c>
      <c r="B305" t="s">
        <v>4097</v>
      </c>
      <c r="C305" t="s">
        <v>3817</v>
      </c>
      <c r="D305" t="s">
        <v>803</v>
      </c>
      <c r="E305" t="s">
        <v>3776</v>
      </c>
      <c r="F305">
        <v>6</v>
      </c>
      <c r="G305" s="4">
        <v>42522</v>
      </c>
      <c r="H305" s="4">
        <v>44377</v>
      </c>
      <c r="I305" s="375">
        <v>0.20666200000000001</v>
      </c>
      <c r="J305" s="375">
        <v>0.56843500000000002</v>
      </c>
      <c r="K305" s="375">
        <v>1.768</v>
      </c>
      <c r="L305" s="375">
        <v>1.74065</v>
      </c>
      <c r="M305" s="375">
        <v>768.03225599999996</v>
      </c>
      <c r="N305" s="375">
        <v>14.220204000000001</v>
      </c>
    </row>
    <row r="306" spans="1:14" ht="12.75" customHeight="1">
      <c r="A306" t="s">
        <v>4119</v>
      </c>
      <c r="B306" t="s">
        <v>4097</v>
      </c>
      <c r="C306" t="s">
        <v>3817</v>
      </c>
      <c r="D306" t="s">
        <v>627</v>
      </c>
      <c r="E306" t="s">
        <v>3778</v>
      </c>
      <c r="F306">
        <v>6</v>
      </c>
      <c r="G306" s="4">
        <v>42430</v>
      </c>
      <c r="H306" s="4">
        <v>44256</v>
      </c>
      <c r="I306" s="375">
        <v>0.20674699999999999</v>
      </c>
      <c r="J306" s="375">
        <v>0.58283399999999996</v>
      </c>
      <c r="K306" s="375">
        <v>1.7672000000000001</v>
      </c>
      <c r="L306" s="375">
        <v>1.818443</v>
      </c>
      <c r="M306" s="375">
        <v>787.13076000000001</v>
      </c>
      <c r="N306" s="375">
        <v>14.346176</v>
      </c>
    </row>
    <row r="307" spans="1:14" ht="12.75" customHeight="1">
      <c r="A307" t="s">
        <v>4120</v>
      </c>
      <c r="B307" t="s">
        <v>4050</v>
      </c>
      <c r="C307" t="s">
        <v>3817</v>
      </c>
      <c r="D307" t="s">
        <v>391</v>
      </c>
      <c r="E307" t="s">
        <v>3774</v>
      </c>
      <c r="F307">
        <v>6</v>
      </c>
      <c r="G307" s="4">
        <v>41395</v>
      </c>
      <c r="H307" s="4">
        <v>45412</v>
      </c>
      <c r="I307" s="375">
        <v>0.218171</v>
      </c>
      <c r="J307" s="375">
        <v>0.61610399999999998</v>
      </c>
      <c r="K307" s="375">
        <v>1.7672000000000001</v>
      </c>
      <c r="L307" s="375">
        <v>1.762656</v>
      </c>
      <c r="M307" s="375">
        <v>823.65884000000005</v>
      </c>
      <c r="N307" s="375">
        <v>20.398129000000001</v>
      </c>
    </row>
    <row r="308" spans="1:14" ht="12.75" customHeight="1">
      <c r="A308" t="s">
        <v>4119</v>
      </c>
      <c r="B308" s="300" t="s">
        <v>4091</v>
      </c>
      <c r="C308" s="300" t="s">
        <v>3817</v>
      </c>
      <c r="D308" s="300" t="s">
        <v>6599</v>
      </c>
      <c r="E308" s="300" t="s">
        <v>3775</v>
      </c>
      <c r="F308" s="300">
        <v>1</v>
      </c>
      <c r="G308" s="301">
        <v>44105</v>
      </c>
      <c r="H308" s="301">
        <v>45291</v>
      </c>
      <c r="I308" s="316">
        <v>0.21467800000000001</v>
      </c>
      <c r="J308" s="316">
        <v>0.36856499999999998</v>
      </c>
      <c r="K308" s="316">
        <v>1.7593859999999999</v>
      </c>
      <c r="L308" s="316">
        <v>1.1567000000000001</v>
      </c>
      <c r="M308" s="316">
        <v>482.44600000000003</v>
      </c>
      <c r="N308" s="316">
        <v>19.146984</v>
      </c>
    </row>
    <row r="309" spans="1:14" ht="12.75" customHeight="1">
      <c r="A309" t="s">
        <v>4119</v>
      </c>
      <c r="B309" s="413" t="s">
        <v>4097</v>
      </c>
      <c r="C309" s="413" t="s">
        <v>3817</v>
      </c>
      <c r="D309" s="413" t="s">
        <v>621</v>
      </c>
      <c r="E309" s="413" t="s">
        <v>3775</v>
      </c>
      <c r="F309" s="413">
        <v>6</v>
      </c>
      <c r="G309" s="383">
        <v>42438</v>
      </c>
      <c r="H309" s="383">
        <v>45747</v>
      </c>
      <c r="I309" s="375">
        <v>0.217137</v>
      </c>
      <c r="J309" s="375">
        <v>0.46631899999999998</v>
      </c>
      <c r="K309" s="375">
        <v>1.7496</v>
      </c>
      <c r="L309" s="375">
        <v>1.6570959999999999</v>
      </c>
      <c r="M309" s="375">
        <v>623.50215700000001</v>
      </c>
      <c r="N309" s="375">
        <v>17.256292999999999</v>
      </c>
    </row>
    <row r="310" spans="1:14" ht="12.75" customHeight="1">
      <c r="A310" t="s">
        <v>4120</v>
      </c>
      <c r="B310" s="413" t="s">
        <v>4052</v>
      </c>
      <c r="C310" s="413" t="s">
        <v>3818</v>
      </c>
      <c r="D310" s="413" t="s">
        <v>6955</v>
      </c>
      <c r="E310" s="413" t="s">
        <v>3777</v>
      </c>
      <c r="F310" s="413">
        <v>12</v>
      </c>
      <c r="G310" s="383">
        <v>44260</v>
      </c>
      <c r="H310" s="383">
        <v>47422</v>
      </c>
      <c r="I310" s="375">
        <v>0.20759</v>
      </c>
      <c r="J310" s="375">
        <v>0.64957299999999996</v>
      </c>
      <c r="K310" s="375">
        <v>1.7427999999999999</v>
      </c>
      <c r="L310" s="375">
        <v>1.68</v>
      </c>
      <c r="M310" s="375">
        <v>842.27</v>
      </c>
      <c r="N310" s="375">
        <v>16.276119999999999</v>
      </c>
    </row>
    <row r="311" spans="1:14" ht="12.75" customHeight="1">
      <c r="A311" t="s">
        <v>4120</v>
      </c>
      <c r="B311" s="300" t="s">
        <v>4054</v>
      </c>
      <c r="C311" s="300" t="s">
        <v>3818</v>
      </c>
      <c r="D311" s="300" t="s">
        <v>1813</v>
      </c>
      <c r="E311" s="300" t="s">
        <v>3778</v>
      </c>
      <c r="F311" s="300">
        <v>7</v>
      </c>
      <c r="G311" s="301">
        <v>44228</v>
      </c>
      <c r="H311" s="301">
        <v>46053</v>
      </c>
      <c r="I311" s="316">
        <v>0.20760100000000001</v>
      </c>
      <c r="J311" s="316">
        <v>0.67345100000000002</v>
      </c>
      <c r="K311" s="316">
        <v>1.7327999999999999</v>
      </c>
      <c r="L311" s="316">
        <v>1.7499739999999999</v>
      </c>
      <c r="M311" s="316">
        <v>894.53240800000003</v>
      </c>
      <c r="N311" s="316">
        <v>15.896155</v>
      </c>
    </row>
    <row r="312" spans="1:14" ht="12.75" customHeight="1">
      <c r="A312" t="s">
        <v>4120</v>
      </c>
      <c r="B312" t="s">
        <v>4052</v>
      </c>
      <c r="C312" t="s">
        <v>3817</v>
      </c>
      <c r="D312" t="s">
        <v>2887</v>
      </c>
      <c r="E312" t="s">
        <v>3781</v>
      </c>
      <c r="F312">
        <v>6</v>
      </c>
      <c r="G312" s="4">
        <v>43221</v>
      </c>
      <c r="H312" s="4">
        <v>44561</v>
      </c>
      <c r="I312" s="375">
        <v>0.21495500000000001</v>
      </c>
      <c r="J312" s="375">
        <v>0.67945299999999997</v>
      </c>
      <c r="K312" s="375">
        <v>1.73</v>
      </c>
      <c r="L312" s="375">
        <v>1.7287140000000001</v>
      </c>
      <c r="M312" s="375">
        <v>898.30244100000004</v>
      </c>
      <c r="N312" s="375">
        <v>15.203457999999999</v>
      </c>
    </row>
    <row r="313" spans="1:14" ht="12.75" customHeight="1">
      <c r="A313" t="s">
        <v>4120</v>
      </c>
      <c r="B313" s="300" t="s">
        <v>4060</v>
      </c>
      <c r="C313" s="300" t="s">
        <v>3817</v>
      </c>
      <c r="D313" s="300" t="s">
        <v>2041</v>
      </c>
      <c r="E313" s="300" t="s">
        <v>3783</v>
      </c>
      <c r="F313" s="300">
        <v>7</v>
      </c>
      <c r="G313" s="301">
        <v>44013</v>
      </c>
      <c r="H313" s="301">
        <v>44377</v>
      </c>
      <c r="I313" s="316">
        <v>0.20469499999999999</v>
      </c>
      <c r="J313" s="316">
        <v>0.74811300000000003</v>
      </c>
      <c r="K313" s="316">
        <v>1.7113168000000001</v>
      </c>
      <c r="L313" s="316">
        <v>1.703163</v>
      </c>
      <c r="M313" s="316">
        <v>992.26427100000001</v>
      </c>
      <c r="N313" s="316">
        <v>16.410951000000001</v>
      </c>
    </row>
    <row r="314" spans="1:14" ht="12.75" customHeight="1">
      <c r="A314" t="s">
        <v>4120</v>
      </c>
      <c r="B314" t="s">
        <v>4072</v>
      </c>
      <c r="C314" t="s">
        <v>3817</v>
      </c>
      <c r="D314" t="s">
        <v>1670</v>
      </c>
      <c r="E314" t="s">
        <v>3778</v>
      </c>
      <c r="F314">
        <v>6</v>
      </c>
      <c r="G314" s="4">
        <v>43800</v>
      </c>
      <c r="H314" s="4">
        <v>46022</v>
      </c>
      <c r="I314" s="375">
        <v>0.21110400000000001</v>
      </c>
      <c r="J314" s="375">
        <v>0.82174000000000003</v>
      </c>
      <c r="K314" s="375">
        <v>1.69754</v>
      </c>
      <c r="L314" s="375">
        <v>1.705973</v>
      </c>
      <c r="M314" s="375">
        <v>1055.298178</v>
      </c>
      <c r="N314" s="375">
        <v>13.000266</v>
      </c>
    </row>
    <row r="315" spans="1:14" ht="12.75" customHeight="1">
      <c r="A315" t="s">
        <v>4120</v>
      </c>
      <c r="B315" t="s">
        <v>4066</v>
      </c>
      <c r="C315" t="s">
        <v>3817</v>
      </c>
      <c r="D315" t="s">
        <v>6489</v>
      </c>
      <c r="E315" t="s">
        <v>3792</v>
      </c>
      <c r="F315">
        <v>7</v>
      </c>
      <c r="G315" s="4">
        <v>44088</v>
      </c>
      <c r="H315" s="4">
        <v>44196</v>
      </c>
      <c r="I315" s="375">
        <v>0.226026</v>
      </c>
      <c r="J315" s="375">
        <v>0.41166999999999998</v>
      </c>
      <c r="K315" s="375">
        <v>1.6959272000000001</v>
      </c>
      <c r="L315" s="375">
        <v>1.6811750000000001</v>
      </c>
      <c r="M315" s="375">
        <v>535.18795499999999</v>
      </c>
      <c r="N315" s="375">
        <v>13.810782</v>
      </c>
    </row>
    <row r="316" spans="1:14" ht="12.75" customHeight="1">
      <c r="A316" t="s">
        <v>4120</v>
      </c>
      <c r="B316" s="376" t="s">
        <v>4052</v>
      </c>
      <c r="C316" s="376" t="s">
        <v>3817</v>
      </c>
      <c r="D316" s="376" t="s">
        <v>2922</v>
      </c>
      <c r="E316" s="376" t="s">
        <v>3774</v>
      </c>
      <c r="F316" s="376">
        <v>7</v>
      </c>
      <c r="G316" s="383">
        <v>44317</v>
      </c>
      <c r="H316" s="383">
        <v>44681</v>
      </c>
      <c r="I316" s="375">
        <v>0.21106900000000001</v>
      </c>
      <c r="J316" s="375">
        <v>0.94183099999999997</v>
      </c>
      <c r="K316" s="375">
        <v>1.6946000000000001</v>
      </c>
      <c r="L316" s="375">
        <v>1.7022090000000001</v>
      </c>
      <c r="M316" s="375">
        <v>1223.4426779999999</v>
      </c>
      <c r="N316" s="375">
        <v>12.127791</v>
      </c>
    </row>
    <row r="317" spans="1:14" ht="12.75" customHeight="1">
      <c r="A317" t="s">
        <v>4119</v>
      </c>
      <c r="B317" s="413" t="s">
        <v>4101</v>
      </c>
      <c r="C317" s="413" t="s">
        <v>3817</v>
      </c>
      <c r="D317" s="413" t="s">
        <v>3356</v>
      </c>
      <c r="E317" s="413" t="s">
        <v>3785</v>
      </c>
      <c r="F317" s="413">
        <v>7</v>
      </c>
      <c r="G317" s="383">
        <v>43405</v>
      </c>
      <c r="H317" s="383">
        <v>44501</v>
      </c>
      <c r="I317" s="375">
        <v>0.18601400000000001</v>
      </c>
      <c r="J317" s="375">
        <v>0.477404</v>
      </c>
      <c r="K317" s="375">
        <v>1.683608</v>
      </c>
      <c r="L317" s="375">
        <v>1.201916</v>
      </c>
      <c r="M317" s="375">
        <v>622.95719999999994</v>
      </c>
      <c r="N317" s="375">
        <v>19.741074999999999</v>
      </c>
    </row>
    <row r="318" spans="1:14" ht="12.75" customHeight="1">
      <c r="A318" t="s">
        <v>4120</v>
      </c>
      <c r="B318" s="413" t="s">
        <v>4058</v>
      </c>
      <c r="C318" s="413" t="s">
        <v>3817</v>
      </c>
      <c r="D318" s="413" t="s">
        <v>2816</v>
      </c>
      <c r="E318" s="413" t="s">
        <v>3776</v>
      </c>
      <c r="F318" s="413">
        <v>2</v>
      </c>
      <c r="G318" s="383">
        <v>43191</v>
      </c>
      <c r="H318" s="383">
        <v>44561</v>
      </c>
      <c r="I318" s="375">
        <v>0.196219</v>
      </c>
      <c r="J318" s="375">
        <v>0.47732200000000002</v>
      </c>
      <c r="K318" s="375">
        <v>1.6603748</v>
      </c>
      <c r="L318" s="375">
        <v>1.2150570000000001</v>
      </c>
      <c r="M318" s="375">
        <v>600.90813600000001</v>
      </c>
      <c r="N318" s="375">
        <v>17.406925999999999</v>
      </c>
    </row>
    <row r="319" spans="1:14" ht="12.75" customHeight="1">
      <c r="A319" t="s">
        <v>4120</v>
      </c>
      <c r="B319" s="376" t="s">
        <v>4048</v>
      </c>
      <c r="C319" s="376" t="s">
        <v>3817</v>
      </c>
      <c r="D319" s="376" t="s">
        <v>6384</v>
      </c>
      <c r="E319" s="376" t="s">
        <v>3773</v>
      </c>
      <c r="F319" s="376">
        <v>6</v>
      </c>
      <c r="G319" s="383">
        <v>44044</v>
      </c>
      <c r="H319" s="383">
        <v>45138</v>
      </c>
      <c r="I319" s="375">
        <v>3.4786999999999998E-2</v>
      </c>
      <c r="J319" s="375">
        <v>0.473914</v>
      </c>
      <c r="K319" s="375">
        <v>1.6559999999999999</v>
      </c>
      <c r="L319" s="375">
        <v>0.75204599999999999</v>
      </c>
      <c r="M319" s="375">
        <v>601.52347799999995</v>
      </c>
      <c r="N319" s="375">
        <v>13.296597999999999</v>
      </c>
    </row>
    <row r="320" spans="1:14" ht="12.75" customHeight="1">
      <c r="A320" t="s">
        <v>4119</v>
      </c>
      <c r="B320" t="s">
        <v>4097</v>
      </c>
      <c r="C320" t="s">
        <v>3817</v>
      </c>
      <c r="D320" t="s">
        <v>862</v>
      </c>
      <c r="E320" t="s">
        <v>3775</v>
      </c>
      <c r="F320">
        <v>6</v>
      </c>
      <c r="G320" s="4">
        <v>42491</v>
      </c>
      <c r="H320" s="4">
        <v>45688</v>
      </c>
      <c r="I320" s="375">
        <v>0.19794800000000001</v>
      </c>
      <c r="J320" s="375">
        <v>0.619784</v>
      </c>
      <c r="K320" s="375">
        <v>1.6428</v>
      </c>
      <c r="L320" s="375">
        <v>1.519828</v>
      </c>
      <c r="M320" s="375">
        <v>778.11075800000003</v>
      </c>
      <c r="N320" s="375">
        <v>16.854043000000001</v>
      </c>
    </row>
    <row r="321" spans="1:14" ht="12.75" customHeight="1">
      <c r="A321" t="s">
        <v>4119</v>
      </c>
      <c r="B321" s="413" t="s">
        <v>42</v>
      </c>
      <c r="C321" s="413" t="s">
        <v>3817</v>
      </c>
      <c r="D321" s="413" t="s">
        <v>1425</v>
      </c>
      <c r="E321" s="413" t="s">
        <v>3777</v>
      </c>
      <c r="F321" s="413">
        <v>8</v>
      </c>
      <c r="G321" s="383">
        <v>43831</v>
      </c>
      <c r="H321" s="383">
        <v>44926</v>
      </c>
      <c r="I321" s="375">
        <v>0.216751</v>
      </c>
      <c r="J321" s="375">
        <v>0.81891499999999995</v>
      </c>
      <c r="K321" s="375">
        <v>1.6359600000000001</v>
      </c>
      <c r="L321" s="375">
        <v>1.65</v>
      </c>
      <c r="M321" s="375">
        <v>996.74</v>
      </c>
      <c r="N321" s="375">
        <v>16.740000999999999</v>
      </c>
    </row>
    <row r="322" spans="1:14" ht="12.75" customHeight="1">
      <c r="A322" t="s">
        <v>4120</v>
      </c>
      <c r="B322" s="413" t="s">
        <v>4062</v>
      </c>
      <c r="C322" s="413" t="s">
        <v>3817</v>
      </c>
      <c r="D322" s="413" t="s">
        <v>5892</v>
      </c>
      <c r="E322" s="413" t="s">
        <v>3787</v>
      </c>
      <c r="F322" s="413">
        <v>7</v>
      </c>
      <c r="G322" s="383">
        <v>43800</v>
      </c>
      <c r="H322" s="383">
        <v>46752</v>
      </c>
      <c r="I322" s="375">
        <v>0.19650899999999999</v>
      </c>
      <c r="J322" s="375">
        <v>0.82597200000000004</v>
      </c>
      <c r="K322" s="375">
        <v>1.6292135999999999</v>
      </c>
      <c r="L322" s="375">
        <v>1.6455299999999999</v>
      </c>
      <c r="M322" s="375">
        <v>1030.828358</v>
      </c>
      <c r="N322" s="375">
        <v>15.617380000000001</v>
      </c>
    </row>
    <row r="323" spans="1:14" ht="12.75" customHeight="1">
      <c r="A323" t="s">
        <v>4119</v>
      </c>
      <c r="B323" s="318" t="s">
        <v>4097</v>
      </c>
      <c r="C323" s="318" t="s">
        <v>3817</v>
      </c>
      <c r="D323" s="318" t="s">
        <v>1289</v>
      </c>
      <c r="E323" s="318" t="s">
        <v>3774</v>
      </c>
      <c r="F323" s="318">
        <v>6</v>
      </c>
      <c r="G323" s="319">
        <v>42614</v>
      </c>
      <c r="H323" s="319">
        <v>44469</v>
      </c>
      <c r="I323" s="375">
        <v>0.23391600000000001</v>
      </c>
      <c r="J323" s="375">
        <v>0.23810100000000001</v>
      </c>
      <c r="K323" s="375">
        <v>1.6279999999999999</v>
      </c>
      <c r="L323" s="375">
        <v>0.56677100000000002</v>
      </c>
      <c r="M323" s="375">
        <v>296.23200900000001</v>
      </c>
      <c r="N323" s="375">
        <v>15.794259</v>
      </c>
    </row>
    <row r="324" spans="1:14" ht="12.75" customHeight="1">
      <c r="A324" t="s">
        <v>4119</v>
      </c>
      <c r="B324" s="413" t="s">
        <v>4097</v>
      </c>
      <c r="C324" s="413" t="s">
        <v>3817</v>
      </c>
      <c r="D324" s="413" t="s">
        <v>767</v>
      </c>
      <c r="E324" s="413" t="s">
        <v>3775</v>
      </c>
      <c r="F324" s="413">
        <v>6</v>
      </c>
      <c r="G324" s="383">
        <v>42491</v>
      </c>
      <c r="H324" s="383">
        <v>45688</v>
      </c>
      <c r="I324" s="375">
        <v>0.197572</v>
      </c>
      <c r="J324" s="375">
        <v>0.71842899999999998</v>
      </c>
      <c r="K324" s="375">
        <v>1.6279999999999999</v>
      </c>
      <c r="L324" s="375">
        <v>1.5611930000000001</v>
      </c>
      <c r="M324" s="375">
        <v>893.828802</v>
      </c>
      <c r="N324" s="375">
        <v>17.11233</v>
      </c>
    </row>
    <row r="325" spans="1:14" ht="12.75" customHeight="1">
      <c r="A325" t="s">
        <v>4120</v>
      </c>
      <c r="B325" t="s">
        <v>4038</v>
      </c>
      <c r="C325" t="s">
        <v>3817</v>
      </c>
      <c r="D325" t="s">
        <v>3492</v>
      </c>
      <c r="E325" t="s">
        <v>3774</v>
      </c>
      <c r="F325">
        <v>6</v>
      </c>
      <c r="G325" s="4">
        <v>44378</v>
      </c>
      <c r="H325" s="4">
        <v>46022</v>
      </c>
      <c r="I325" s="375">
        <v>0.207069</v>
      </c>
      <c r="J325" s="375">
        <v>0.77850200000000003</v>
      </c>
      <c r="K325" s="375">
        <v>1.6257151999999999</v>
      </c>
      <c r="L325" s="375">
        <v>1.543336</v>
      </c>
      <c r="M325" s="375">
        <v>970.16134999999997</v>
      </c>
      <c r="N325" s="375">
        <v>13.528672</v>
      </c>
    </row>
    <row r="326" spans="1:14" ht="12.75" customHeight="1">
      <c r="A326" t="s">
        <v>4119</v>
      </c>
      <c r="B326" s="356" t="s">
        <v>4097</v>
      </c>
      <c r="C326" s="356" t="s">
        <v>3817</v>
      </c>
      <c r="D326" s="356" t="s">
        <v>5135</v>
      </c>
      <c r="E326" s="356" t="s">
        <v>3775</v>
      </c>
      <c r="F326" s="356">
        <v>6</v>
      </c>
      <c r="G326" s="357">
        <v>42826</v>
      </c>
      <c r="H326" s="357">
        <v>46660</v>
      </c>
      <c r="I326" s="375">
        <v>0.118852</v>
      </c>
      <c r="J326" s="375">
        <v>0.56495300000000004</v>
      </c>
      <c r="K326" s="375">
        <v>1.6215999999999999</v>
      </c>
      <c r="L326" s="375">
        <v>0.67749099999999995</v>
      </c>
      <c r="M326" s="375">
        <v>700.11989600000004</v>
      </c>
      <c r="N326" s="375">
        <v>11.413380999999999</v>
      </c>
    </row>
    <row r="327" spans="1:14" ht="12.75" customHeight="1">
      <c r="A327" t="s">
        <v>4120</v>
      </c>
      <c r="B327" s="356" t="s">
        <v>4052</v>
      </c>
      <c r="C327" s="356" t="s">
        <v>3817</v>
      </c>
      <c r="D327" s="356" t="s">
        <v>3228</v>
      </c>
      <c r="E327" s="356" t="s">
        <v>3775</v>
      </c>
      <c r="F327" s="356">
        <v>6</v>
      </c>
      <c r="G327" s="357">
        <v>43344</v>
      </c>
      <c r="H327" s="357">
        <v>44561</v>
      </c>
      <c r="I327" s="375">
        <v>0.175953</v>
      </c>
      <c r="J327" s="375">
        <v>0.60270000000000001</v>
      </c>
      <c r="K327" s="375">
        <v>1.6115999999999999</v>
      </c>
      <c r="L327" s="375">
        <v>1.2965359999999999</v>
      </c>
      <c r="M327" s="375">
        <v>742.29565500000001</v>
      </c>
      <c r="N327" s="375">
        <v>16.962174000000001</v>
      </c>
    </row>
    <row r="328" spans="1:14" ht="12.75" customHeight="1">
      <c r="A328" t="s">
        <v>4119</v>
      </c>
      <c r="B328" s="300" t="s">
        <v>4079</v>
      </c>
      <c r="C328" s="300" t="s">
        <v>3817</v>
      </c>
      <c r="D328" s="300" t="s">
        <v>3001</v>
      </c>
      <c r="E328" s="300" t="s">
        <v>3776</v>
      </c>
      <c r="F328" s="300">
        <v>2</v>
      </c>
      <c r="G328" s="301">
        <v>43252</v>
      </c>
      <c r="H328" s="301">
        <v>44561</v>
      </c>
      <c r="I328" s="316">
        <v>5.3388999999999999E-2</v>
      </c>
      <c r="J328" s="316">
        <v>0.44334600000000002</v>
      </c>
      <c r="K328" s="316">
        <v>1.6102799999999999</v>
      </c>
      <c r="L328" s="316">
        <v>1.2412369999999999</v>
      </c>
      <c r="M328" s="316">
        <v>548.17031299999996</v>
      </c>
      <c r="N328" s="316">
        <v>17.489367000000001</v>
      </c>
    </row>
    <row r="329" spans="1:14" ht="12.75" customHeight="1">
      <c r="A329" t="s">
        <v>4119</v>
      </c>
      <c r="B329" t="s">
        <v>4101</v>
      </c>
      <c r="C329" t="s">
        <v>3817</v>
      </c>
      <c r="D329" t="s">
        <v>3482</v>
      </c>
      <c r="E329" t="s">
        <v>3778</v>
      </c>
      <c r="F329">
        <v>7</v>
      </c>
      <c r="G329" s="4">
        <v>43466</v>
      </c>
      <c r="H329" s="4">
        <v>44561</v>
      </c>
      <c r="I329" s="375">
        <v>0.20693700000000001</v>
      </c>
      <c r="J329" s="375">
        <v>0.69692200000000004</v>
      </c>
      <c r="K329" s="375">
        <v>1.608916</v>
      </c>
      <c r="L329" s="375">
        <v>1.682169</v>
      </c>
      <c r="M329" s="375">
        <v>869.05828299999996</v>
      </c>
      <c r="N329" s="375">
        <v>19.191113000000001</v>
      </c>
    </row>
    <row r="330" spans="1:14" ht="12.75" customHeight="1">
      <c r="A330" t="s">
        <v>4119</v>
      </c>
      <c r="B330" t="s">
        <v>4097</v>
      </c>
      <c r="C330" t="s">
        <v>3817</v>
      </c>
      <c r="D330" t="s">
        <v>518</v>
      </c>
      <c r="E330" t="s">
        <v>3774</v>
      </c>
      <c r="F330">
        <v>7</v>
      </c>
      <c r="G330" s="4">
        <v>44470</v>
      </c>
      <c r="H330" s="4">
        <v>44834</v>
      </c>
      <c r="I330" s="375">
        <v>0.20363300000000001</v>
      </c>
      <c r="J330" s="375">
        <v>0.88187599999999999</v>
      </c>
      <c r="K330" s="375">
        <v>1.5993360000000001</v>
      </c>
      <c r="L330" s="375">
        <v>1.509601</v>
      </c>
      <c r="M330" s="375">
        <v>1081.1569489999999</v>
      </c>
      <c r="N330" s="375">
        <v>13.321199999999999</v>
      </c>
    </row>
    <row r="331" spans="1:14" ht="12.75" customHeight="1">
      <c r="A331" t="s">
        <v>4119</v>
      </c>
      <c r="B331" s="413" t="s">
        <v>42</v>
      </c>
      <c r="C331" s="413" t="s">
        <v>3817</v>
      </c>
      <c r="D331" s="413" t="s">
        <v>2854</v>
      </c>
      <c r="E331" s="413" t="s">
        <v>3777</v>
      </c>
      <c r="F331" s="413">
        <v>9</v>
      </c>
      <c r="G331" s="383">
        <v>43202</v>
      </c>
      <c r="H331" s="383">
        <v>45016</v>
      </c>
      <c r="I331" s="375">
        <v>0.218115</v>
      </c>
      <c r="J331" s="375">
        <v>0.85204000000000002</v>
      </c>
      <c r="K331" s="375">
        <v>1.5962000000000001</v>
      </c>
      <c r="L331" s="375">
        <v>1.58</v>
      </c>
      <c r="M331" s="375">
        <v>1011.86</v>
      </c>
      <c r="N331" s="375">
        <v>27.352893000000002</v>
      </c>
    </row>
    <row r="332" spans="1:14" ht="12.75" customHeight="1">
      <c r="A332" t="s">
        <v>4120</v>
      </c>
      <c r="B332" s="413" t="s">
        <v>4048</v>
      </c>
      <c r="C332" s="413" t="s">
        <v>3817</v>
      </c>
      <c r="D332" s="413" t="s">
        <v>1398</v>
      </c>
      <c r="E332" s="413" t="s">
        <v>3778</v>
      </c>
      <c r="F332" s="413">
        <v>7</v>
      </c>
      <c r="G332" s="383">
        <v>42675</v>
      </c>
      <c r="H332" s="383">
        <v>44500</v>
      </c>
      <c r="I332" s="375">
        <v>0.20715700000000001</v>
      </c>
      <c r="J332" s="375">
        <v>0.68126900000000001</v>
      </c>
      <c r="K332" s="375">
        <v>1.5864</v>
      </c>
      <c r="L332" s="375">
        <v>1.452582</v>
      </c>
      <c r="M332" s="375">
        <v>828.37351799999999</v>
      </c>
      <c r="N332" s="375">
        <v>15.492508000000001</v>
      </c>
    </row>
    <row r="333" spans="1:14" ht="12.75" customHeight="1">
      <c r="A333" t="s">
        <v>4120</v>
      </c>
      <c r="B333" s="413" t="s">
        <v>4048</v>
      </c>
      <c r="C333" s="413" t="s">
        <v>3818</v>
      </c>
      <c r="D333" s="413" t="s">
        <v>5224</v>
      </c>
      <c r="E333" s="413" t="s">
        <v>3775</v>
      </c>
      <c r="F333" s="413">
        <v>9</v>
      </c>
      <c r="G333" s="383">
        <v>42689</v>
      </c>
      <c r="H333" s="383">
        <v>44561</v>
      </c>
      <c r="I333" s="375">
        <v>0.19856499999999999</v>
      </c>
      <c r="J333" s="375">
        <v>0.57686400000000004</v>
      </c>
      <c r="K333" s="375">
        <v>1.5844</v>
      </c>
      <c r="L333" s="375">
        <v>1.6436740000000001</v>
      </c>
      <c r="M333" s="375">
        <v>700.53599999999994</v>
      </c>
      <c r="N333" s="375">
        <v>16.565598000000001</v>
      </c>
    </row>
    <row r="334" spans="1:14">
      <c r="A334" t="s">
        <v>4120</v>
      </c>
      <c r="B334" s="356" t="s">
        <v>4048</v>
      </c>
      <c r="C334" s="356" t="s">
        <v>3817</v>
      </c>
      <c r="D334" s="356" t="s">
        <v>2397</v>
      </c>
      <c r="E334" s="356" t="s">
        <v>3784</v>
      </c>
      <c r="F334" s="356">
        <v>7</v>
      </c>
      <c r="G334" s="357">
        <v>43009</v>
      </c>
      <c r="H334" s="357">
        <v>44926</v>
      </c>
      <c r="I334" s="375">
        <v>0.209985</v>
      </c>
      <c r="J334" s="375">
        <v>0.73552899999999999</v>
      </c>
      <c r="K334" s="375">
        <v>1.5691079999999999</v>
      </c>
      <c r="L334" s="375">
        <v>1.6071120000000001</v>
      </c>
      <c r="M334" s="375">
        <v>884.60183400000005</v>
      </c>
      <c r="N334" s="375">
        <v>14.619903000000001</v>
      </c>
    </row>
    <row r="335" spans="1:14" ht="12.75" customHeight="1">
      <c r="A335" t="s">
        <v>4119</v>
      </c>
      <c r="B335" s="413" t="s">
        <v>42</v>
      </c>
      <c r="C335" s="413" t="s">
        <v>3817</v>
      </c>
      <c r="D335" s="413" t="s">
        <v>6885</v>
      </c>
      <c r="E335" s="413" t="s">
        <v>3777</v>
      </c>
      <c r="F335" s="413">
        <v>9</v>
      </c>
      <c r="G335" s="383" t="s">
        <v>5938</v>
      </c>
      <c r="H335" s="383" t="s">
        <v>5938</v>
      </c>
      <c r="I335" s="375">
        <v>0.19961899999999999</v>
      </c>
      <c r="J335" s="375">
        <v>0.80182699999999996</v>
      </c>
      <c r="K335" s="375">
        <v>1.55908</v>
      </c>
      <c r="L335" s="375">
        <v>1.53</v>
      </c>
      <c r="M335" s="375">
        <v>930.08</v>
      </c>
      <c r="N335" s="375">
        <v>18.367225000000001</v>
      </c>
    </row>
    <row r="336" spans="1:14" ht="12.75" customHeight="1">
      <c r="A336" t="s">
        <v>4120</v>
      </c>
      <c r="B336" s="413" t="s">
        <v>4052</v>
      </c>
      <c r="C336" s="413" t="s">
        <v>3817</v>
      </c>
      <c r="D336" s="413" t="s">
        <v>512</v>
      </c>
      <c r="E336" s="413" t="s">
        <v>3790</v>
      </c>
      <c r="F336" s="413">
        <v>7</v>
      </c>
      <c r="G336" s="383">
        <v>42309</v>
      </c>
      <c r="H336" s="383">
        <v>45961</v>
      </c>
      <c r="I336" s="375">
        <v>0.18540899999999999</v>
      </c>
      <c r="J336" s="375">
        <v>0.62850600000000001</v>
      </c>
      <c r="K336" s="375">
        <v>1.5580799999999999</v>
      </c>
      <c r="L336" s="375">
        <v>1.3308180000000001</v>
      </c>
      <c r="M336" s="375">
        <v>750.65361199999995</v>
      </c>
      <c r="N336" s="375">
        <v>20.925450000000001</v>
      </c>
    </row>
    <row r="337" spans="1:14" ht="12.75" customHeight="1">
      <c r="A337" t="s">
        <v>4119</v>
      </c>
      <c r="B337" s="300" t="s">
        <v>42</v>
      </c>
      <c r="C337" s="300" t="s">
        <v>3818</v>
      </c>
      <c r="D337" s="300" t="s">
        <v>597</v>
      </c>
      <c r="E337" s="300" t="s">
        <v>3774</v>
      </c>
      <c r="F337" s="300">
        <v>9</v>
      </c>
      <c r="G337" s="301">
        <v>43497</v>
      </c>
      <c r="H337" s="301">
        <v>44561</v>
      </c>
      <c r="I337" s="316">
        <v>0.200103</v>
      </c>
      <c r="J337" s="316">
        <v>0.71680999999999995</v>
      </c>
      <c r="K337" s="316">
        <v>1.5307999999999999</v>
      </c>
      <c r="L337" s="316">
        <v>1.48</v>
      </c>
      <c r="M337" s="316">
        <v>816.38</v>
      </c>
      <c r="N337" s="316">
        <v>17.878663</v>
      </c>
    </row>
    <row r="338" spans="1:14" ht="12.75" customHeight="1">
      <c r="A338" t="s">
        <v>4119</v>
      </c>
      <c r="B338" t="s">
        <v>4097</v>
      </c>
      <c r="C338" t="s">
        <v>3817</v>
      </c>
      <c r="D338" t="s">
        <v>1646</v>
      </c>
      <c r="E338" t="s">
        <v>3775</v>
      </c>
      <c r="F338">
        <v>6</v>
      </c>
      <c r="G338" s="4">
        <v>42736</v>
      </c>
      <c r="H338" s="4">
        <v>44227</v>
      </c>
      <c r="I338" s="375">
        <v>0.20991099999999999</v>
      </c>
      <c r="J338" s="375">
        <v>0.68615800000000005</v>
      </c>
      <c r="K338" s="375">
        <v>1.5284</v>
      </c>
      <c r="L338" s="375">
        <v>1.4805200000000001</v>
      </c>
      <c r="M338" s="375">
        <v>801.45117300000004</v>
      </c>
      <c r="N338" s="375">
        <v>14.022714000000001</v>
      </c>
    </row>
    <row r="339" spans="1:14" ht="12.75" customHeight="1">
      <c r="A339" t="s">
        <v>4120</v>
      </c>
      <c r="B339" s="413" t="s">
        <v>4048</v>
      </c>
      <c r="C339" s="413" t="s">
        <v>3817</v>
      </c>
      <c r="D339" s="413" t="s">
        <v>5297</v>
      </c>
      <c r="E339" s="413" t="s">
        <v>3773</v>
      </c>
      <c r="F339" s="413">
        <v>7</v>
      </c>
      <c r="G339" s="383">
        <v>43101</v>
      </c>
      <c r="H339" s="383">
        <v>44926</v>
      </c>
      <c r="I339" s="375">
        <v>0.25045099999999998</v>
      </c>
      <c r="J339" s="375">
        <v>0.57675600000000005</v>
      </c>
      <c r="K339" s="375">
        <v>1.5214760000000001</v>
      </c>
      <c r="L339" s="375">
        <v>1.452582</v>
      </c>
      <c r="M339" s="375">
        <v>672.58667400000002</v>
      </c>
      <c r="N339" s="375">
        <v>15.620583</v>
      </c>
    </row>
    <row r="340" spans="1:14" ht="12.75" customHeight="1">
      <c r="A340" t="s">
        <v>4119</v>
      </c>
      <c r="B340" t="s">
        <v>4097</v>
      </c>
      <c r="C340" t="s">
        <v>3817</v>
      </c>
      <c r="D340" t="s">
        <v>1081</v>
      </c>
      <c r="E340" t="s">
        <v>3775</v>
      </c>
      <c r="F340">
        <v>6</v>
      </c>
      <c r="G340" s="4">
        <v>42614</v>
      </c>
      <c r="H340" s="4">
        <v>44469</v>
      </c>
      <c r="I340" s="375">
        <v>0.16158400000000001</v>
      </c>
      <c r="J340" s="375">
        <v>0.380519</v>
      </c>
      <c r="K340" s="375">
        <v>1.5196000000000001</v>
      </c>
      <c r="L340" s="375">
        <v>1.0907359999999999</v>
      </c>
      <c r="M340" s="375">
        <v>441.89826099999999</v>
      </c>
      <c r="N340" s="375">
        <v>15.388804</v>
      </c>
    </row>
    <row r="341" spans="1:14" ht="12.75" customHeight="1">
      <c r="A341" t="s">
        <v>4119</v>
      </c>
      <c r="B341" s="413" t="s">
        <v>4097</v>
      </c>
      <c r="C341" s="413" t="s">
        <v>3817</v>
      </c>
      <c r="D341" s="413" t="s">
        <v>874</v>
      </c>
      <c r="E341" s="413" t="s">
        <v>3775</v>
      </c>
      <c r="F341" s="413">
        <v>6</v>
      </c>
      <c r="G341" s="383">
        <v>42552</v>
      </c>
      <c r="H341" s="383">
        <v>44407</v>
      </c>
      <c r="I341" s="375">
        <v>0.198856</v>
      </c>
      <c r="J341" s="375">
        <v>0.82099900000000003</v>
      </c>
      <c r="K341" s="375">
        <v>1.518</v>
      </c>
      <c r="L341" s="375">
        <v>1.475169</v>
      </c>
      <c r="M341" s="375">
        <v>952.42389500000002</v>
      </c>
      <c r="N341" s="375">
        <v>13.683515999999999</v>
      </c>
    </row>
    <row r="342" spans="1:14" ht="12.75" customHeight="1">
      <c r="A342" t="s">
        <v>4120</v>
      </c>
      <c r="B342" s="413" t="s">
        <v>4052</v>
      </c>
      <c r="C342" s="413" t="s">
        <v>3817</v>
      </c>
      <c r="D342" s="413" t="s">
        <v>751</v>
      </c>
      <c r="E342" s="413" t="s">
        <v>3779</v>
      </c>
      <c r="F342" s="413">
        <v>7</v>
      </c>
      <c r="G342" s="383">
        <v>43739</v>
      </c>
      <c r="H342" s="383">
        <v>44926</v>
      </c>
      <c r="I342" s="375">
        <v>0.20823900000000001</v>
      </c>
      <c r="J342" s="375">
        <v>0.84984999999999999</v>
      </c>
      <c r="K342" s="375">
        <v>1.5172000000000001</v>
      </c>
      <c r="L342" s="375">
        <v>1.506197</v>
      </c>
      <c r="M342" s="375">
        <v>988.38754900000004</v>
      </c>
      <c r="N342" s="375">
        <v>12.557649</v>
      </c>
    </row>
    <row r="343" spans="1:14" ht="12.75" customHeight="1">
      <c r="A343" t="s">
        <v>4120</v>
      </c>
      <c r="B343" s="376" t="s">
        <v>4062</v>
      </c>
      <c r="C343" s="376" t="s">
        <v>3817</v>
      </c>
      <c r="D343" s="376" t="s">
        <v>407</v>
      </c>
      <c r="E343" s="376" t="s">
        <v>3777</v>
      </c>
      <c r="F343" s="376">
        <v>11</v>
      </c>
      <c r="G343" s="383">
        <v>39300</v>
      </c>
      <c r="H343" s="383">
        <v>44926</v>
      </c>
      <c r="I343" s="375">
        <v>0.20904400000000001</v>
      </c>
      <c r="J343" s="375">
        <v>0.86676399999999998</v>
      </c>
      <c r="K343" s="375">
        <v>1.5146736000000001</v>
      </c>
      <c r="L343" s="375">
        <v>1.5275609999999999</v>
      </c>
      <c r="M343" s="375">
        <v>989.95842200000004</v>
      </c>
      <c r="N343" s="375">
        <v>17.977803000000002</v>
      </c>
    </row>
    <row r="344" spans="1:14" ht="12.75" customHeight="1">
      <c r="A344" t="s">
        <v>4119</v>
      </c>
      <c r="B344" s="318" t="s">
        <v>42</v>
      </c>
      <c r="C344" s="318" t="s">
        <v>3817</v>
      </c>
      <c r="D344" s="318" t="s">
        <v>5186</v>
      </c>
      <c r="E344" s="318" t="s">
        <v>3786</v>
      </c>
      <c r="F344" s="318">
        <v>9</v>
      </c>
      <c r="G344" s="319">
        <v>43831</v>
      </c>
      <c r="H344" s="319">
        <v>44561</v>
      </c>
      <c r="I344" s="375">
        <v>0.19475200000000001</v>
      </c>
      <c r="J344" s="375">
        <v>0.64034599999999997</v>
      </c>
      <c r="K344" s="375">
        <v>1.5104</v>
      </c>
      <c r="L344" s="375">
        <v>1.44</v>
      </c>
      <c r="M344" s="375">
        <v>719.58</v>
      </c>
      <c r="N344" s="375">
        <v>19.364276</v>
      </c>
    </row>
    <row r="345" spans="1:14" ht="12.75" customHeight="1">
      <c r="A345" t="s">
        <v>4119</v>
      </c>
      <c r="B345" s="300" t="s">
        <v>4079</v>
      </c>
      <c r="C345" s="300" t="s">
        <v>3817</v>
      </c>
      <c r="D345" s="300" t="s">
        <v>3709</v>
      </c>
      <c r="E345" s="300" t="s">
        <v>3774</v>
      </c>
      <c r="F345" s="300">
        <v>8</v>
      </c>
      <c r="G345" s="301">
        <v>43525</v>
      </c>
      <c r="H345" s="301">
        <v>45291</v>
      </c>
      <c r="I345" s="316">
        <v>0.16075999999999999</v>
      </c>
      <c r="J345" s="316">
        <v>0.28372000000000003</v>
      </c>
      <c r="K345" s="316">
        <v>1.50892</v>
      </c>
      <c r="L345" s="316">
        <v>0.688836</v>
      </c>
      <c r="M345" s="316">
        <v>330.33445499999999</v>
      </c>
      <c r="N345" s="316">
        <v>16.221736</v>
      </c>
    </row>
    <row r="346" spans="1:14" ht="12.75" customHeight="1">
      <c r="A346" t="s">
        <v>4120</v>
      </c>
      <c r="B346" t="s">
        <v>4048</v>
      </c>
      <c r="C346" t="s">
        <v>3817</v>
      </c>
      <c r="D346" t="s">
        <v>5266</v>
      </c>
      <c r="E346" t="s">
        <v>3776</v>
      </c>
      <c r="F346">
        <v>8</v>
      </c>
      <c r="G346" s="4">
        <v>43043</v>
      </c>
      <c r="H346" s="4">
        <v>44561</v>
      </c>
      <c r="I346" s="375">
        <v>0.21986600000000001</v>
      </c>
      <c r="J346" s="375">
        <v>0.56564099999999995</v>
      </c>
      <c r="K346" s="375">
        <v>1.5089016</v>
      </c>
      <c r="L346" s="375">
        <v>1.36578</v>
      </c>
      <c r="M346" s="375">
        <v>654.17700000000002</v>
      </c>
      <c r="N346" s="375">
        <v>17.796790000000001</v>
      </c>
    </row>
    <row r="347" spans="1:14" ht="12.75" customHeight="1">
      <c r="A347" t="s">
        <v>4120</v>
      </c>
      <c r="B347" s="376" t="s">
        <v>4052</v>
      </c>
      <c r="C347" s="376" t="s">
        <v>3817</v>
      </c>
      <c r="D347" s="376" t="s">
        <v>125</v>
      </c>
      <c r="E347" s="376" t="s">
        <v>3774</v>
      </c>
      <c r="F347" s="376">
        <v>7</v>
      </c>
      <c r="G347" s="383">
        <v>39630</v>
      </c>
      <c r="H347" s="383">
        <v>44681</v>
      </c>
      <c r="I347" s="375">
        <v>2.5599E-2</v>
      </c>
      <c r="J347" s="375">
        <v>0.22903399999999999</v>
      </c>
      <c r="K347" s="375">
        <v>1.5056799999999999</v>
      </c>
      <c r="L347" s="375">
        <v>0.19601199999999999</v>
      </c>
      <c r="M347" s="375">
        <v>264.34686799999997</v>
      </c>
      <c r="N347" s="375">
        <v>15.702398000000001</v>
      </c>
    </row>
    <row r="348" spans="1:14" ht="12.75" customHeight="1">
      <c r="A348" t="s">
        <v>4120</v>
      </c>
      <c r="B348" t="s">
        <v>4072</v>
      </c>
      <c r="C348" t="s">
        <v>3817</v>
      </c>
      <c r="D348" t="s">
        <v>5574</v>
      </c>
      <c r="E348" t="s">
        <v>3777</v>
      </c>
      <c r="F348">
        <v>5</v>
      </c>
      <c r="G348" s="4">
        <v>41275</v>
      </c>
      <c r="H348" s="4">
        <v>44926</v>
      </c>
      <c r="I348" s="375">
        <v>0.176672</v>
      </c>
      <c r="J348" s="375">
        <v>0.54818500000000003</v>
      </c>
      <c r="K348" s="375">
        <v>1.4978575999999999</v>
      </c>
      <c r="L348" s="375">
        <v>1.2775540000000001</v>
      </c>
      <c r="M348" s="375">
        <v>610.90075400000001</v>
      </c>
      <c r="N348" s="375">
        <v>17.820689999999999</v>
      </c>
    </row>
    <row r="349" spans="1:14" ht="12.75" customHeight="1">
      <c r="A349" t="s">
        <v>4119</v>
      </c>
      <c r="B349" s="300" t="s">
        <v>4079</v>
      </c>
      <c r="C349" s="300" t="s">
        <v>3817</v>
      </c>
      <c r="D349" s="300" t="s">
        <v>3514</v>
      </c>
      <c r="E349" s="300" t="s">
        <v>3776</v>
      </c>
      <c r="F349" s="300">
        <v>2</v>
      </c>
      <c r="G349" s="301">
        <v>43466</v>
      </c>
      <c r="H349" s="301">
        <v>45291</v>
      </c>
      <c r="I349" s="316">
        <v>7.3464000000000002E-2</v>
      </c>
      <c r="J349" s="316">
        <v>0.28828300000000001</v>
      </c>
      <c r="K349" s="316">
        <v>1.4932799999999999</v>
      </c>
      <c r="L349" s="316">
        <v>0.68718500000000005</v>
      </c>
      <c r="M349" s="316">
        <v>330.54593899999998</v>
      </c>
      <c r="N349" s="316">
        <v>15.628297</v>
      </c>
    </row>
    <row r="350" spans="1:14" ht="12.75" customHeight="1">
      <c r="A350" t="s">
        <v>4119</v>
      </c>
      <c r="B350" t="s">
        <v>4099</v>
      </c>
      <c r="C350" t="s">
        <v>3817</v>
      </c>
      <c r="D350" t="s">
        <v>1863</v>
      </c>
      <c r="E350" t="s">
        <v>3777</v>
      </c>
      <c r="F350">
        <v>3</v>
      </c>
      <c r="G350" s="4">
        <v>42795</v>
      </c>
      <c r="H350" s="4">
        <v>44561</v>
      </c>
      <c r="I350" s="375">
        <v>0.18950900000000001</v>
      </c>
      <c r="J350" s="375">
        <v>0.62940499999999999</v>
      </c>
      <c r="K350" s="375">
        <v>1.4905999999999999</v>
      </c>
      <c r="L350" s="375">
        <v>1.418353</v>
      </c>
      <c r="M350" s="375">
        <v>724.43581700000004</v>
      </c>
      <c r="N350" s="375">
        <v>17.179265999999998</v>
      </c>
    </row>
    <row r="351" spans="1:14" ht="12.75" customHeight="1">
      <c r="A351" t="s">
        <v>4120</v>
      </c>
      <c r="B351" t="s">
        <v>4060</v>
      </c>
      <c r="C351" t="s">
        <v>3817</v>
      </c>
      <c r="D351" t="s">
        <v>5645</v>
      </c>
      <c r="E351" t="s">
        <v>3791</v>
      </c>
      <c r="F351">
        <v>7</v>
      </c>
      <c r="G351" s="4">
        <v>44136</v>
      </c>
      <c r="H351" s="4">
        <v>45382</v>
      </c>
      <c r="I351" s="375">
        <v>0.14559900000000001</v>
      </c>
      <c r="J351" s="375">
        <v>0.29018300000000002</v>
      </c>
      <c r="K351" s="375">
        <v>1.4905204000000001</v>
      </c>
      <c r="L351" s="375">
        <v>0.67227400000000004</v>
      </c>
      <c r="M351" s="375">
        <v>335.230751</v>
      </c>
      <c r="N351" s="375">
        <v>17.113137999999999</v>
      </c>
    </row>
    <row r="352" spans="1:14" ht="12.75" customHeight="1">
      <c r="A352" t="s">
        <v>4119</v>
      </c>
      <c r="B352" s="318" t="s">
        <v>4091</v>
      </c>
      <c r="C352" s="318" t="s">
        <v>3817</v>
      </c>
      <c r="D352" s="318" t="s">
        <v>6600</v>
      </c>
      <c r="E352" s="318" t="s">
        <v>3776</v>
      </c>
      <c r="F352" s="318">
        <v>1</v>
      </c>
      <c r="G352" s="319">
        <v>44105</v>
      </c>
      <c r="H352" s="319">
        <v>45291</v>
      </c>
      <c r="I352" s="375">
        <v>0.24068000000000001</v>
      </c>
      <c r="J352" s="375">
        <v>0.48161399999999999</v>
      </c>
      <c r="K352" s="375">
        <v>1.4874532</v>
      </c>
      <c r="L352" s="375">
        <v>1.4450000000000001</v>
      </c>
      <c r="M352" s="375">
        <v>532.98559999999998</v>
      </c>
      <c r="N352" s="375">
        <v>20.788608</v>
      </c>
    </row>
    <row r="353" spans="1:14" ht="12.75" customHeight="1">
      <c r="A353" t="s">
        <v>4120</v>
      </c>
      <c r="B353" s="373" t="s">
        <v>4048</v>
      </c>
      <c r="C353" s="405" t="s">
        <v>3817</v>
      </c>
      <c r="D353" s="403" t="s">
        <v>2393</v>
      </c>
      <c r="E353" s="374" t="s">
        <v>3784</v>
      </c>
      <c r="F353" s="403">
        <v>7</v>
      </c>
      <c r="G353" s="374">
        <v>43009</v>
      </c>
      <c r="H353" s="374">
        <v>44926</v>
      </c>
      <c r="I353" s="404">
        <v>0.211642</v>
      </c>
      <c r="J353" s="404">
        <v>0.62692899999999996</v>
      </c>
      <c r="K353" s="404">
        <v>1.476</v>
      </c>
      <c r="L353" s="404">
        <v>1.4628840000000001</v>
      </c>
      <c r="M353" s="404">
        <v>709.25149199999998</v>
      </c>
      <c r="N353" s="404">
        <v>15.266633000000001</v>
      </c>
    </row>
    <row r="354" spans="1:14" ht="12.75" customHeight="1">
      <c r="A354" t="s">
        <v>4119</v>
      </c>
      <c r="B354" s="413" t="s">
        <v>4097</v>
      </c>
      <c r="C354" s="413" t="s">
        <v>3817</v>
      </c>
      <c r="D354" s="413" t="s">
        <v>3547</v>
      </c>
      <c r="E354" s="413" t="s">
        <v>3779</v>
      </c>
      <c r="F354" s="413">
        <v>7</v>
      </c>
      <c r="G354" s="383">
        <v>44378</v>
      </c>
      <c r="H354" s="383">
        <v>46203</v>
      </c>
      <c r="I354" s="375">
        <v>0.19100600000000001</v>
      </c>
      <c r="J354" s="375">
        <v>0.79362200000000005</v>
      </c>
      <c r="K354" s="375">
        <v>1.4754</v>
      </c>
      <c r="L354" s="375">
        <v>1.429236</v>
      </c>
      <c r="M354" s="375">
        <v>897.56358299999999</v>
      </c>
      <c r="N354" s="375">
        <v>15.050947000000001</v>
      </c>
    </row>
    <row r="355" spans="1:14" ht="12.75" customHeight="1">
      <c r="A355" t="s">
        <v>4120</v>
      </c>
      <c r="B355" s="373" t="s">
        <v>4062</v>
      </c>
      <c r="C355" s="405" t="s">
        <v>3817</v>
      </c>
      <c r="D355" s="403" t="s">
        <v>1437</v>
      </c>
      <c r="E355" s="374" t="s">
        <v>3775</v>
      </c>
      <c r="F355" s="403">
        <v>7</v>
      </c>
      <c r="G355" s="374">
        <v>43739</v>
      </c>
      <c r="H355" s="374">
        <v>46022</v>
      </c>
      <c r="I355" s="404">
        <v>0.236568</v>
      </c>
      <c r="J355" s="404">
        <v>0.412271</v>
      </c>
      <c r="K355" s="404">
        <v>1.4681535999999999</v>
      </c>
      <c r="L355" s="404">
        <v>1.5144500000000001</v>
      </c>
      <c r="M355" s="404">
        <v>463.97681599999999</v>
      </c>
      <c r="N355" s="404">
        <v>22.264672999999998</v>
      </c>
    </row>
    <row r="356" spans="1:14" ht="12.75" customHeight="1">
      <c r="A356" t="s">
        <v>4120</v>
      </c>
      <c r="B356" s="376" t="s">
        <v>5086</v>
      </c>
      <c r="C356" s="376" t="s">
        <v>3817</v>
      </c>
      <c r="D356" s="376" t="s">
        <v>535</v>
      </c>
      <c r="E356" s="376" t="s">
        <v>3779</v>
      </c>
      <c r="F356" s="376">
        <v>8</v>
      </c>
      <c r="G356" s="383">
        <v>42248</v>
      </c>
      <c r="H356" s="383">
        <v>44561</v>
      </c>
      <c r="I356" s="375">
        <v>0.21803500000000001</v>
      </c>
      <c r="J356" s="375">
        <v>0.70919100000000002</v>
      </c>
      <c r="K356" s="375">
        <v>1.4632179999999999</v>
      </c>
      <c r="L356" s="375">
        <v>1.499058</v>
      </c>
      <c r="M356" s="375">
        <v>811.18890399999998</v>
      </c>
      <c r="N356" s="375">
        <v>18.261747</v>
      </c>
    </row>
    <row r="357" spans="1:14" ht="12.75" customHeight="1">
      <c r="A357" t="s">
        <v>4120</v>
      </c>
      <c r="B357" s="318" t="s">
        <v>5086</v>
      </c>
      <c r="C357" s="318" t="s">
        <v>3817</v>
      </c>
      <c r="D357" s="318" t="s">
        <v>641</v>
      </c>
      <c r="E357" s="318" t="s">
        <v>3786</v>
      </c>
      <c r="F357" s="318">
        <v>7</v>
      </c>
      <c r="G357" s="319">
        <v>43525</v>
      </c>
      <c r="H357" s="319">
        <v>44620</v>
      </c>
      <c r="I357" s="375">
        <v>6.9210999999999995E-2</v>
      </c>
      <c r="J357" s="375">
        <v>0.27260499999999999</v>
      </c>
      <c r="K357" s="375">
        <v>1.4612000000000001</v>
      </c>
      <c r="L357" s="375">
        <v>0.230016</v>
      </c>
      <c r="M357" s="375">
        <v>308.72897899999998</v>
      </c>
      <c r="N357" s="375">
        <v>13.820930000000001</v>
      </c>
    </row>
    <row r="358" spans="1:14" ht="12.75" customHeight="1">
      <c r="A358" t="s">
        <v>4119</v>
      </c>
      <c r="B358" s="300" t="s">
        <v>4079</v>
      </c>
      <c r="C358" s="300" t="s">
        <v>3817</v>
      </c>
      <c r="D358" s="300" t="s">
        <v>2155</v>
      </c>
      <c r="E358" s="300" t="s">
        <v>3777</v>
      </c>
      <c r="F358" s="300">
        <v>5</v>
      </c>
      <c r="G358" s="301">
        <v>43221</v>
      </c>
      <c r="H358" s="301">
        <v>45291</v>
      </c>
      <c r="I358" s="316">
        <v>0.20888100000000001</v>
      </c>
      <c r="J358" s="316">
        <v>0.61947099999999999</v>
      </c>
      <c r="K358" s="316">
        <v>1.45828</v>
      </c>
      <c r="L358" s="316">
        <v>1.311847</v>
      </c>
      <c r="M358" s="316">
        <v>748.06992100000002</v>
      </c>
      <c r="N358" s="316">
        <v>15.143565000000001</v>
      </c>
    </row>
    <row r="359" spans="1:14" ht="12.75" customHeight="1">
      <c r="A359" t="s">
        <v>4120</v>
      </c>
      <c r="B359" t="s">
        <v>4072</v>
      </c>
      <c r="C359" t="s">
        <v>3817</v>
      </c>
      <c r="D359" t="s">
        <v>5696</v>
      </c>
      <c r="E359" t="s">
        <v>3774</v>
      </c>
      <c r="F359">
        <v>8</v>
      </c>
      <c r="G359" s="4">
        <v>43739</v>
      </c>
      <c r="H359" s="4">
        <v>44681</v>
      </c>
      <c r="I359" s="375">
        <v>0.23245399999999999</v>
      </c>
      <c r="J359" s="375">
        <v>0.57623400000000002</v>
      </c>
      <c r="K359" s="375">
        <v>1.4549848000000001</v>
      </c>
      <c r="L359" s="375">
        <v>1.4900500000000001</v>
      </c>
      <c r="M359" s="375">
        <v>638.81162099999995</v>
      </c>
      <c r="N359" s="375">
        <v>14.925597</v>
      </c>
    </row>
    <row r="360" spans="1:14" ht="12.75" customHeight="1">
      <c r="A360" t="s">
        <v>4119</v>
      </c>
      <c r="B360" s="413" t="s">
        <v>4093</v>
      </c>
      <c r="C360" s="413" t="s">
        <v>3817</v>
      </c>
      <c r="D360" s="413" t="s">
        <v>2424</v>
      </c>
      <c r="E360" s="413" t="s">
        <v>3776</v>
      </c>
      <c r="F360" s="413">
        <v>2</v>
      </c>
      <c r="G360" s="383">
        <v>43952</v>
      </c>
      <c r="H360" s="383">
        <v>45657</v>
      </c>
      <c r="I360" s="375">
        <v>5.5187E-2</v>
      </c>
      <c r="J360" s="375">
        <v>0.28227999999999998</v>
      </c>
      <c r="K360" s="375">
        <v>1.4547688000000001</v>
      </c>
      <c r="L360" s="375">
        <v>0.31518000000000002</v>
      </c>
      <c r="M360" s="375">
        <v>317.87341199999997</v>
      </c>
      <c r="N360" s="375">
        <v>12.810978</v>
      </c>
    </row>
    <row r="361" spans="1:14" ht="12.75" customHeight="1">
      <c r="A361" t="s">
        <v>4120</v>
      </c>
      <c r="B361" s="300" t="s">
        <v>4072</v>
      </c>
      <c r="C361" s="300" t="s">
        <v>3817</v>
      </c>
      <c r="D361" s="300" t="s">
        <v>6294</v>
      </c>
      <c r="E361" s="300" t="s">
        <v>3773</v>
      </c>
      <c r="F361" s="300">
        <v>7</v>
      </c>
      <c r="G361" s="301">
        <v>44013</v>
      </c>
      <c r="H361" s="301">
        <v>44742</v>
      </c>
      <c r="I361" s="316">
        <v>0.21066399999999999</v>
      </c>
      <c r="J361" s="316">
        <v>0.72273299999999996</v>
      </c>
      <c r="K361" s="316">
        <v>1.4523440000000001</v>
      </c>
      <c r="L361" s="316">
        <v>1.4273929999999999</v>
      </c>
      <c r="M361" s="316">
        <v>795.78287899999998</v>
      </c>
      <c r="N361" s="316">
        <v>12.180602</v>
      </c>
    </row>
    <row r="362" spans="1:14" ht="12.75" customHeight="1">
      <c r="A362" t="s">
        <v>4120</v>
      </c>
      <c r="B362" t="s">
        <v>5086</v>
      </c>
      <c r="C362" t="s">
        <v>3817</v>
      </c>
      <c r="D362" t="s">
        <v>3302</v>
      </c>
      <c r="E362" t="s">
        <v>3773</v>
      </c>
      <c r="F362">
        <v>7</v>
      </c>
      <c r="G362" s="4">
        <v>44197</v>
      </c>
      <c r="H362" s="4">
        <v>45657</v>
      </c>
      <c r="I362" s="375">
        <v>0.202876</v>
      </c>
      <c r="J362" s="375">
        <v>0.66767100000000001</v>
      </c>
      <c r="K362" s="375">
        <v>1.4486540000000001</v>
      </c>
      <c r="L362" s="375">
        <v>1.4428270000000001</v>
      </c>
      <c r="M362" s="375">
        <v>749.64387999999997</v>
      </c>
      <c r="N362" s="375">
        <v>17.144051000000001</v>
      </c>
    </row>
    <row r="363" spans="1:14" ht="12.75" customHeight="1">
      <c r="A363" t="s">
        <v>4119</v>
      </c>
      <c r="B363" s="413" t="s">
        <v>4081</v>
      </c>
      <c r="C363" s="413" t="s">
        <v>3817</v>
      </c>
      <c r="D363" s="413" t="s">
        <v>3347</v>
      </c>
      <c r="E363" s="413" t="s">
        <v>3773</v>
      </c>
      <c r="F363" s="413">
        <v>8</v>
      </c>
      <c r="G363" s="383">
        <v>44228</v>
      </c>
      <c r="H363" s="383">
        <v>45291</v>
      </c>
      <c r="I363" s="375">
        <v>9.3629999999999998E-3</v>
      </c>
      <c r="J363" s="375">
        <v>0.38589800000000002</v>
      </c>
      <c r="K363" s="375">
        <v>1.4455104000000001</v>
      </c>
      <c r="L363" s="375">
        <v>0.17616899999999999</v>
      </c>
      <c r="M363" s="375">
        <v>431.24635000000001</v>
      </c>
      <c r="N363" s="375">
        <v>9.5783760000000004</v>
      </c>
    </row>
    <row r="364" spans="1:14" ht="12.75" customHeight="1">
      <c r="A364" t="s">
        <v>4119</v>
      </c>
      <c r="B364" t="s">
        <v>4093</v>
      </c>
      <c r="C364" t="s">
        <v>3817</v>
      </c>
      <c r="D364" t="s">
        <v>5727</v>
      </c>
      <c r="E364" t="s">
        <v>3775</v>
      </c>
      <c r="F364">
        <v>2</v>
      </c>
      <c r="G364" s="4">
        <v>43739</v>
      </c>
      <c r="H364" s="4">
        <v>45283</v>
      </c>
      <c r="I364" s="375">
        <v>5.1553000000000002E-2</v>
      </c>
      <c r="J364" s="375">
        <v>0.36100300000000002</v>
      </c>
      <c r="K364" s="375">
        <v>1.44295</v>
      </c>
      <c r="L364" s="375">
        <v>7.3541999999999996E-2</v>
      </c>
      <c r="M364" s="375">
        <v>403.21742399999999</v>
      </c>
      <c r="N364" s="375">
        <v>13.416574000000001</v>
      </c>
    </row>
    <row r="365" spans="1:14" ht="12.75" customHeight="1">
      <c r="A365" t="s">
        <v>4120</v>
      </c>
      <c r="B365" s="413" t="s">
        <v>5086</v>
      </c>
      <c r="C365" s="413" t="s">
        <v>3817</v>
      </c>
      <c r="D365" s="413" t="s">
        <v>6021</v>
      </c>
      <c r="E365" s="413" t="s">
        <v>3774</v>
      </c>
      <c r="F365" s="413">
        <v>1</v>
      </c>
      <c r="G365" s="383">
        <v>43831</v>
      </c>
      <c r="H365" s="383">
        <v>44926</v>
      </c>
      <c r="I365" s="375">
        <v>0.206258</v>
      </c>
      <c r="J365" s="375">
        <v>0.97652399999999995</v>
      </c>
      <c r="K365" s="375">
        <v>1.44</v>
      </c>
      <c r="L365" s="375">
        <v>1.554802</v>
      </c>
      <c r="M365" s="375">
        <v>1112.816918</v>
      </c>
      <c r="N365" s="375">
        <v>20.179753999999999</v>
      </c>
    </row>
    <row r="366" spans="1:14" ht="12.75" customHeight="1">
      <c r="A366" t="s">
        <v>4119</v>
      </c>
      <c r="B366" s="413" t="s">
        <v>4097</v>
      </c>
      <c r="C366" s="413" t="s">
        <v>3817</v>
      </c>
      <c r="D366" s="413" t="s">
        <v>6929</v>
      </c>
      <c r="E366" s="413" t="s">
        <v>3782</v>
      </c>
      <c r="F366" s="413">
        <v>9</v>
      </c>
      <c r="G366" s="383">
        <v>44256</v>
      </c>
      <c r="H366" s="383">
        <v>46081</v>
      </c>
      <c r="I366" s="375">
        <v>0.109848</v>
      </c>
      <c r="J366" s="375">
        <v>0.43403399999999998</v>
      </c>
      <c r="K366" s="375">
        <v>1.4363615999999999</v>
      </c>
      <c r="L366" s="375">
        <v>1.147581</v>
      </c>
      <c r="M366" s="375">
        <v>480.06503700000002</v>
      </c>
      <c r="N366" s="375">
        <v>14.055118</v>
      </c>
    </row>
    <row r="367" spans="1:14" ht="12.75" customHeight="1">
      <c r="A367" t="s">
        <v>4119</v>
      </c>
      <c r="B367" s="413" t="s">
        <v>42</v>
      </c>
      <c r="C367" s="413" t="s">
        <v>3817</v>
      </c>
      <c r="D367" s="413" t="s">
        <v>6155</v>
      </c>
      <c r="E367" s="413" t="s">
        <v>3777</v>
      </c>
      <c r="F367" s="413">
        <v>8</v>
      </c>
      <c r="G367" s="383">
        <v>43891</v>
      </c>
      <c r="H367" s="383">
        <v>44926</v>
      </c>
      <c r="I367" s="375">
        <v>0.18048800000000001</v>
      </c>
      <c r="J367" s="375">
        <v>0.60867899999999997</v>
      </c>
      <c r="K367" s="375">
        <v>1.43188</v>
      </c>
      <c r="L367" s="375">
        <v>1.19</v>
      </c>
      <c r="M367" s="375">
        <v>648.44000000000005</v>
      </c>
      <c r="N367" s="375">
        <v>19.460702999999999</v>
      </c>
    </row>
    <row r="368" spans="1:14" ht="12.75" customHeight="1">
      <c r="A368" t="s">
        <v>4120</v>
      </c>
      <c r="B368" t="s">
        <v>5086</v>
      </c>
      <c r="C368" t="s">
        <v>3817</v>
      </c>
      <c r="D368" t="s">
        <v>1968</v>
      </c>
      <c r="E368" t="s">
        <v>3780</v>
      </c>
      <c r="F368">
        <v>1</v>
      </c>
      <c r="G368" s="4">
        <v>42826</v>
      </c>
      <c r="H368" s="4">
        <v>45291</v>
      </c>
      <c r="I368" s="375">
        <v>0.22456200000000001</v>
      </c>
      <c r="J368" s="375">
        <v>0.27871899999999999</v>
      </c>
      <c r="K368" s="375">
        <v>1.4292</v>
      </c>
      <c r="L368" s="375">
        <v>1.4468300000000001</v>
      </c>
      <c r="M368" s="375">
        <v>315.23838499999999</v>
      </c>
      <c r="N368" s="375">
        <v>24.258143</v>
      </c>
    </row>
    <row r="369" spans="1:14" ht="12.75" customHeight="1">
      <c r="A369" t="s">
        <v>4120</v>
      </c>
      <c r="B369" t="s">
        <v>4074</v>
      </c>
      <c r="C369" t="s">
        <v>3817</v>
      </c>
      <c r="D369" t="s">
        <v>3428</v>
      </c>
      <c r="E369" t="s">
        <v>3773</v>
      </c>
      <c r="F369">
        <v>7</v>
      </c>
      <c r="G369" s="4">
        <v>43435</v>
      </c>
      <c r="H369" s="4">
        <v>46203</v>
      </c>
      <c r="I369" s="375">
        <v>0.15765100000000001</v>
      </c>
      <c r="J369" s="375">
        <v>0.60119999999999996</v>
      </c>
      <c r="K369" s="375">
        <v>1.4279599999999999</v>
      </c>
      <c r="L369" s="375">
        <v>1.2250209999999999</v>
      </c>
      <c r="M369" s="375">
        <v>658.41125799999998</v>
      </c>
      <c r="N369" s="375">
        <v>15.272798999999999</v>
      </c>
    </row>
    <row r="370" spans="1:14" ht="12.75" customHeight="1">
      <c r="A370" t="s">
        <v>4119</v>
      </c>
      <c r="B370" s="373" t="s">
        <v>4097</v>
      </c>
      <c r="C370" s="405" t="s">
        <v>3817</v>
      </c>
      <c r="D370" s="403" t="s">
        <v>1362</v>
      </c>
      <c r="E370" s="374" t="s">
        <v>3789</v>
      </c>
      <c r="F370" s="403">
        <v>6</v>
      </c>
      <c r="G370" s="374">
        <v>42644</v>
      </c>
      <c r="H370" s="374">
        <v>44500</v>
      </c>
      <c r="I370" s="404">
        <v>0.25515199999999999</v>
      </c>
      <c r="J370" s="404">
        <v>0.29490899999999998</v>
      </c>
      <c r="K370" s="404">
        <v>1.42</v>
      </c>
      <c r="L370" s="404">
        <v>1.267312</v>
      </c>
      <c r="M370" s="404">
        <v>320.03126099999997</v>
      </c>
      <c r="N370" s="404">
        <v>18.418983999999998</v>
      </c>
    </row>
    <row r="371" spans="1:14" ht="12.75" customHeight="1">
      <c r="A371" t="s">
        <v>4120</v>
      </c>
      <c r="B371" s="413" t="s">
        <v>4062</v>
      </c>
      <c r="C371" s="413" t="s">
        <v>3817</v>
      </c>
      <c r="D371" s="413" t="s">
        <v>5376</v>
      </c>
      <c r="E371" s="413" t="s">
        <v>3782</v>
      </c>
      <c r="F371" s="413">
        <v>10</v>
      </c>
      <c r="G371" s="383">
        <v>42339</v>
      </c>
      <c r="H371" s="383">
        <v>45291</v>
      </c>
      <c r="I371" s="375">
        <v>0.206815</v>
      </c>
      <c r="J371" s="375">
        <v>0.68312499999999998</v>
      </c>
      <c r="K371" s="375">
        <v>1.4195040000000001</v>
      </c>
      <c r="L371" s="375">
        <v>1.5022120000000001</v>
      </c>
      <c r="M371" s="375">
        <v>751.28304300000002</v>
      </c>
      <c r="N371" s="375">
        <v>12.386922999999999</v>
      </c>
    </row>
    <row r="372" spans="1:14" ht="12.75" customHeight="1">
      <c r="A372" t="s">
        <v>4119</v>
      </c>
      <c r="B372" t="s">
        <v>4097</v>
      </c>
      <c r="C372" t="s">
        <v>3817</v>
      </c>
      <c r="D372" t="s">
        <v>1648</v>
      </c>
      <c r="E372" t="s">
        <v>3778</v>
      </c>
      <c r="F372">
        <v>6</v>
      </c>
      <c r="G372" s="4">
        <v>42736</v>
      </c>
      <c r="H372" s="4">
        <v>45688</v>
      </c>
      <c r="I372" s="375">
        <v>0.21354000000000001</v>
      </c>
      <c r="J372" s="375">
        <v>0.78632299999999999</v>
      </c>
      <c r="K372" s="375">
        <v>1.4188000000000001</v>
      </c>
      <c r="L372" s="375">
        <v>1.45994</v>
      </c>
      <c r="M372" s="375">
        <v>852.58602299999995</v>
      </c>
      <c r="N372" s="375">
        <v>16.654368999999999</v>
      </c>
    </row>
    <row r="373" spans="1:14" ht="12.75" customHeight="1">
      <c r="A373" t="s">
        <v>4119</v>
      </c>
      <c r="B373" t="s">
        <v>4095</v>
      </c>
      <c r="C373" t="s">
        <v>3817</v>
      </c>
      <c r="D373" t="s">
        <v>6053</v>
      </c>
      <c r="E373" t="s">
        <v>3775</v>
      </c>
      <c r="F373">
        <v>12</v>
      </c>
      <c r="G373" s="4">
        <v>44378</v>
      </c>
      <c r="H373" s="4">
        <v>45657</v>
      </c>
      <c r="I373" s="375">
        <v>0.18332200000000001</v>
      </c>
      <c r="J373" s="375">
        <v>4.3899000000000001E-2</v>
      </c>
      <c r="K373" s="375">
        <v>1.4114728000000001</v>
      </c>
      <c r="L373" s="375">
        <v>0.53687600000000002</v>
      </c>
      <c r="M373" s="375">
        <v>47.525081999999998</v>
      </c>
      <c r="N373" s="375">
        <v>40.289073000000002</v>
      </c>
    </row>
    <row r="374" spans="1:14" ht="12.75" customHeight="1">
      <c r="A374" t="s">
        <v>4120</v>
      </c>
      <c r="B374" s="413" t="s">
        <v>4052</v>
      </c>
      <c r="C374" s="413" t="s">
        <v>3817</v>
      </c>
      <c r="D374" s="413" t="s">
        <v>7187</v>
      </c>
      <c r="E374" s="413" t="s">
        <v>3775</v>
      </c>
      <c r="F374" s="413">
        <v>6</v>
      </c>
      <c r="G374" s="383">
        <v>44348</v>
      </c>
      <c r="H374" s="383">
        <v>45443</v>
      </c>
      <c r="I374" s="375">
        <v>0.17952599999999999</v>
      </c>
      <c r="J374" s="375">
        <v>0.19090399999999999</v>
      </c>
      <c r="K374" s="375">
        <v>1.4048</v>
      </c>
      <c r="L374" s="375">
        <v>0.31898900000000002</v>
      </c>
      <c r="M374" s="375">
        <v>204.951502</v>
      </c>
      <c r="N374" s="375">
        <v>12.104844999999999</v>
      </c>
    </row>
    <row r="375" spans="1:14" ht="12.75" customHeight="1">
      <c r="A375" t="s">
        <v>4119</v>
      </c>
      <c r="B375" s="413" t="s">
        <v>4091</v>
      </c>
      <c r="C375" s="413" t="s">
        <v>3817</v>
      </c>
      <c r="D375" s="413" t="s">
        <v>1464</v>
      </c>
      <c r="E375" s="413" t="s">
        <v>3776</v>
      </c>
      <c r="F375" s="413">
        <v>1</v>
      </c>
      <c r="G375" s="383">
        <v>42675</v>
      </c>
      <c r="H375" s="383">
        <v>43830</v>
      </c>
      <c r="I375" s="375">
        <v>0.216641</v>
      </c>
      <c r="J375" s="375">
        <v>0.463723</v>
      </c>
      <c r="K375" s="375">
        <v>1.4029372</v>
      </c>
      <c r="L375" s="375">
        <v>1.2649999999999999</v>
      </c>
      <c r="M375" s="375">
        <v>484.02820000000003</v>
      </c>
      <c r="N375" s="375">
        <v>20.874521000000001</v>
      </c>
    </row>
    <row r="376" spans="1:14" ht="12.75" customHeight="1">
      <c r="A376" t="s">
        <v>4119</v>
      </c>
      <c r="B376" t="s">
        <v>4095</v>
      </c>
      <c r="C376" t="s">
        <v>3817</v>
      </c>
      <c r="D376" t="s">
        <v>3141</v>
      </c>
      <c r="E376" t="s">
        <v>3776</v>
      </c>
      <c r="F376">
        <v>12</v>
      </c>
      <c r="G376" s="4">
        <v>43952</v>
      </c>
      <c r="H376" s="4">
        <v>45657</v>
      </c>
      <c r="I376" s="375">
        <v>0.20646999999999999</v>
      </c>
      <c r="J376" s="375">
        <v>0.45855400000000002</v>
      </c>
      <c r="K376" s="375">
        <v>1.3961440000000001</v>
      </c>
      <c r="L376" s="375">
        <v>1.4588019999999999</v>
      </c>
      <c r="M376" s="375">
        <v>491.02894400000002</v>
      </c>
      <c r="N376" s="375">
        <v>22.086677999999999</v>
      </c>
    </row>
    <row r="377" spans="1:14" ht="12.75" customHeight="1">
      <c r="A377" t="s">
        <v>4120</v>
      </c>
      <c r="B377" s="413" t="s">
        <v>4072</v>
      </c>
      <c r="C377" s="413" t="s">
        <v>3817</v>
      </c>
      <c r="D377" s="413" t="s">
        <v>503</v>
      </c>
      <c r="E377" s="413" t="s">
        <v>3779</v>
      </c>
      <c r="F377" s="413">
        <v>7</v>
      </c>
      <c r="G377" s="383">
        <v>44470</v>
      </c>
      <c r="H377" s="383">
        <v>45565</v>
      </c>
      <c r="I377" s="375">
        <v>0.19724</v>
      </c>
      <c r="J377" s="375">
        <v>0.68729799999999996</v>
      </c>
      <c r="K377" s="375">
        <v>1.389656</v>
      </c>
      <c r="L377" s="375">
        <v>1.328057</v>
      </c>
      <c r="M377" s="375">
        <v>710.60113100000001</v>
      </c>
      <c r="N377" s="375">
        <v>12.474030000000001</v>
      </c>
    </row>
    <row r="378" spans="1:14" ht="12.75" customHeight="1">
      <c r="A378" t="s">
        <v>4119</v>
      </c>
      <c r="B378" t="s">
        <v>4097</v>
      </c>
      <c r="C378" t="s">
        <v>3817</v>
      </c>
      <c r="D378" t="s">
        <v>7273</v>
      </c>
      <c r="E378" t="s">
        <v>3775</v>
      </c>
      <c r="F378">
        <v>6</v>
      </c>
      <c r="G378" s="4">
        <v>44409</v>
      </c>
      <c r="H378" s="4">
        <v>45504</v>
      </c>
      <c r="I378" s="375">
        <v>0.168933</v>
      </c>
      <c r="J378" s="375">
        <v>0.589036</v>
      </c>
      <c r="K378" s="375">
        <v>1.3852</v>
      </c>
      <c r="L378" s="375">
        <v>1.0125329999999999</v>
      </c>
      <c r="M378" s="375">
        <v>623.54889400000002</v>
      </c>
      <c r="N378" s="375">
        <v>13.726254000000001</v>
      </c>
    </row>
    <row r="379" spans="1:14" ht="12.75" customHeight="1">
      <c r="A379" t="s">
        <v>4120</v>
      </c>
      <c r="B379" s="413" t="s">
        <v>4072</v>
      </c>
      <c r="C379" s="413" t="s">
        <v>3817</v>
      </c>
      <c r="D379" s="413" t="s">
        <v>4849</v>
      </c>
      <c r="E379" s="413" t="s">
        <v>3779</v>
      </c>
      <c r="F379" s="413">
        <v>6</v>
      </c>
      <c r="G379" s="383">
        <v>43586</v>
      </c>
      <c r="H379" s="383">
        <v>45291</v>
      </c>
      <c r="I379" s="375">
        <v>0.20696200000000001</v>
      </c>
      <c r="J379" s="375">
        <v>0.75261400000000001</v>
      </c>
      <c r="K379" s="375">
        <v>1.3843780000000001</v>
      </c>
      <c r="L379" s="375">
        <v>1.4076360000000001</v>
      </c>
      <c r="M379" s="375">
        <v>788.19901900000002</v>
      </c>
      <c r="N379" s="375">
        <v>13.762428</v>
      </c>
    </row>
    <row r="380" spans="1:14" ht="12.75" customHeight="1">
      <c r="A380" t="s">
        <v>4120</v>
      </c>
      <c r="B380" s="300" t="s">
        <v>5086</v>
      </c>
      <c r="C380" s="300" t="s">
        <v>3817</v>
      </c>
      <c r="D380" s="300" t="s">
        <v>7426</v>
      </c>
      <c r="E380" s="300" t="s">
        <v>3774</v>
      </c>
      <c r="F380" s="300">
        <v>7</v>
      </c>
      <c r="G380" s="301">
        <v>44440</v>
      </c>
      <c r="H380" s="301">
        <v>45565</v>
      </c>
      <c r="I380" s="316">
        <v>0.17954000000000001</v>
      </c>
      <c r="J380" s="316">
        <v>0.52644000000000002</v>
      </c>
      <c r="K380" s="316">
        <v>1.383618</v>
      </c>
      <c r="L380" s="316">
        <v>1.306908</v>
      </c>
      <c r="M380" s="316">
        <v>564.53775199999995</v>
      </c>
      <c r="N380" s="316">
        <v>19.683053000000001</v>
      </c>
    </row>
    <row r="381" spans="1:14" ht="12.75" customHeight="1">
      <c r="A381" t="s">
        <v>4119</v>
      </c>
      <c r="B381" t="s">
        <v>4091</v>
      </c>
      <c r="C381" t="s">
        <v>3817</v>
      </c>
      <c r="D381" t="s">
        <v>900</v>
      </c>
      <c r="E381" t="s">
        <v>3776</v>
      </c>
      <c r="F381">
        <v>1</v>
      </c>
      <c r="G381" s="4">
        <v>42552</v>
      </c>
      <c r="H381" s="4">
        <v>43830</v>
      </c>
      <c r="I381" s="375">
        <v>0.20107700000000001</v>
      </c>
      <c r="J381" s="375">
        <v>0.52726700000000004</v>
      </c>
      <c r="K381" s="375">
        <v>1.3799956</v>
      </c>
      <c r="L381" s="375">
        <v>1.2690999999999999</v>
      </c>
      <c r="M381" s="375">
        <v>541.35410000000002</v>
      </c>
      <c r="N381" s="375">
        <v>19.239301999999999</v>
      </c>
    </row>
    <row r="382" spans="1:14" ht="12.75" customHeight="1">
      <c r="A382" t="s">
        <v>4120</v>
      </c>
      <c r="B382" s="413" t="s">
        <v>4048</v>
      </c>
      <c r="C382" s="413" t="s">
        <v>3817</v>
      </c>
      <c r="D382" s="413" t="s">
        <v>2116</v>
      </c>
      <c r="E382" s="413" t="s">
        <v>3775</v>
      </c>
      <c r="F382" s="413">
        <v>1</v>
      </c>
      <c r="G382" s="383">
        <v>42917</v>
      </c>
      <c r="H382" s="383">
        <v>45046</v>
      </c>
      <c r="I382" s="375">
        <v>0.20471600000000001</v>
      </c>
      <c r="J382" s="375">
        <v>0.61809499999999995</v>
      </c>
      <c r="K382" s="375">
        <v>1.3719988000000001</v>
      </c>
      <c r="L382" s="375">
        <v>1.4078040000000001</v>
      </c>
      <c r="M382" s="375">
        <v>656.41957200000002</v>
      </c>
      <c r="N382" s="375">
        <v>16.815370000000001</v>
      </c>
    </row>
    <row r="383" spans="1:14" ht="12.75" customHeight="1">
      <c r="A383" t="s">
        <v>4120</v>
      </c>
      <c r="B383" s="356" t="s">
        <v>4038</v>
      </c>
      <c r="C383" s="356" t="s">
        <v>3817</v>
      </c>
      <c r="D383" s="356" t="s">
        <v>146</v>
      </c>
      <c r="E383" s="356" t="s">
        <v>3778</v>
      </c>
      <c r="F383" s="356">
        <v>8</v>
      </c>
      <c r="G383" s="357">
        <v>39448</v>
      </c>
      <c r="H383" s="357">
        <v>46022</v>
      </c>
      <c r="I383" s="375">
        <v>0.19949</v>
      </c>
      <c r="J383" s="375">
        <v>0.585148</v>
      </c>
      <c r="K383" s="375">
        <v>1.3706</v>
      </c>
      <c r="L383" s="375">
        <v>1.1448050000000001</v>
      </c>
      <c r="M383" s="375">
        <v>618.28820900000005</v>
      </c>
      <c r="N383" s="375">
        <v>22.845123999999998</v>
      </c>
    </row>
    <row r="384" spans="1:14" ht="12.75" customHeight="1">
      <c r="A384" t="s">
        <v>4119</v>
      </c>
      <c r="B384" s="300" t="s">
        <v>4079</v>
      </c>
      <c r="C384" s="300" t="s">
        <v>3817</v>
      </c>
      <c r="D384" s="300" t="s">
        <v>3157</v>
      </c>
      <c r="E384" s="300" t="s">
        <v>3779</v>
      </c>
      <c r="F384" s="300">
        <v>7</v>
      </c>
      <c r="G384" s="301">
        <v>44409</v>
      </c>
      <c r="H384" s="301">
        <v>46234</v>
      </c>
      <c r="I384" s="316">
        <v>0.20937900000000001</v>
      </c>
      <c r="J384" s="316">
        <v>0.86670700000000001</v>
      </c>
      <c r="K384" s="316">
        <v>1.3704000000000001</v>
      </c>
      <c r="L384" s="316">
        <v>1.3945730000000001</v>
      </c>
      <c r="M384" s="316">
        <v>910.46091200000001</v>
      </c>
      <c r="N384" s="316">
        <v>16.860900000000001</v>
      </c>
    </row>
    <row r="385" spans="1:14" ht="12.75" customHeight="1">
      <c r="A385" t="s">
        <v>4119</v>
      </c>
      <c r="B385" s="376" t="s">
        <v>4097</v>
      </c>
      <c r="C385" s="376" t="s">
        <v>3817</v>
      </c>
      <c r="D385" s="376" t="s">
        <v>5144</v>
      </c>
      <c r="E385" s="376" t="s">
        <v>3780</v>
      </c>
      <c r="F385" s="376">
        <v>6</v>
      </c>
      <c r="G385" s="383">
        <v>42522</v>
      </c>
      <c r="H385" s="383">
        <v>44377</v>
      </c>
      <c r="I385" s="375">
        <v>0.111558</v>
      </c>
      <c r="J385" s="375">
        <v>0.38972499999999999</v>
      </c>
      <c r="K385" s="375">
        <v>1.3648</v>
      </c>
      <c r="L385" s="375">
        <v>0.32269300000000001</v>
      </c>
      <c r="M385" s="375">
        <v>406.483857</v>
      </c>
      <c r="N385" s="375">
        <v>10.346667999999999</v>
      </c>
    </row>
    <row r="386" spans="1:14" ht="12.75" customHeight="1">
      <c r="A386" t="s">
        <v>4119</v>
      </c>
      <c r="B386" t="s">
        <v>4097</v>
      </c>
      <c r="C386" t="s">
        <v>3817</v>
      </c>
      <c r="D386" t="s">
        <v>93</v>
      </c>
      <c r="E386" t="s">
        <v>3792</v>
      </c>
      <c r="F386">
        <v>6</v>
      </c>
      <c r="G386" s="4">
        <v>41640</v>
      </c>
      <c r="H386" s="4">
        <v>44712</v>
      </c>
      <c r="I386" s="375">
        <v>0.19503699999999999</v>
      </c>
      <c r="J386" s="375">
        <v>0.89207999999999998</v>
      </c>
      <c r="K386" s="375">
        <v>1.3460000000000001</v>
      </c>
      <c r="L386" s="375">
        <v>1.358687</v>
      </c>
      <c r="M386" s="375">
        <v>917.62476700000002</v>
      </c>
      <c r="N386" s="375">
        <v>15.794193</v>
      </c>
    </row>
    <row r="387" spans="1:14" ht="12.75" customHeight="1">
      <c r="A387" t="s">
        <v>4120</v>
      </c>
      <c r="B387" s="373" t="s">
        <v>4052</v>
      </c>
      <c r="C387" s="405" t="s">
        <v>3817</v>
      </c>
      <c r="D387" s="403" t="s">
        <v>2305</v>
      </c>
      <c r="E387" s="374" t="s">
        <v>3790</v>
      </c>
      <c r="F387" s="403">
        <v>7</v>
      </c>
      <c r="G387" s="374">
        <v>42948</v>
      </c>
      <c r="H387" s="374">
        <v>45961</v>
      </c>
      <c r="I387" s="404">
        <v>0.20008100000000001</v>
      </c>
      <c r="J387" s="404">
        <v>0.708144</v>
      </c>
      <c r="K387" s="404">
        <v>1.3351599999999999</v>
      </c>
      <c r="L387" s="404">
        <v>1.0729070000000001</v>
      </c>
      <c r="M387" s="404">
        <v>724.76189899999997</v>
      </c>
      <c r="N387" s="375">
        <v>16.114035000000001</v>
      </c>
    </row>
    <row r="388" spans="1:14" ht="12.75" customHeight="1">
      <c r="A388" t="s">
        <v>4119</v>
      </c>
      <c r="B388" s="318" t="s">
        <v>4101</v>
      </c>
      <c r="C388" s="318" t="s">
        <v>3817</v>
      </c>
      <c r="D388" s="318" t="s">
        <v>7275</v>
      </c>
      <c r="E388" s="318" t="s">
        <v>3777</v>
      </c>
      <c r="F388" s="318">
        <v>7</v>
      </c>
      <c r="G388" s="319">
        <v>44409</v>
      </c>
      <c r="H388" s="319">
        <v>45504</v>
      </c>
      <c r="I388" s="375">
        <v>0.205043</v>
      </c>
      <c r="J388" s="375">
        <v>0.68145599999999995</v>
      </c>
      <c r="K388" s="375">
        <v>1.3344</v>
      </c>
      <c r="L388" s="375">
        <v>1.3754949999999999</v>
      </c>
      <c r="M388" s="375">
        <v>704.78233899999998</v>
      </c>
      <c r="N388" s="375">
        <v>17.407589000000002</v>
      </c>
    </row>
    <row r="389" spans="1:14" ht="12.75" customHeight="1">
      <c r="A389" t="s">
        <v>4120</v>
      </c>
      <c r="B389" t="s">
        <v>4052</v>
      </c>
      <c r="C389" t="s">
        <v>3817</v>
      </c>
      <c r="D389" t="s">
        <v>3224</v>
      </c>
      <c r="E389" t="s">
        <v>3775</v>
      </c>
      <c r="F389">
        <v>7</v>
      </c>
      <c r="G389" s="4">
        <v>43344</v>
      </c>
      <c r="H389" s="4">
        <v>44561</v>
      </c>
      <c r="I389" s="375">
        <v>0.214476</v>
      </c>
      <c r="J389" s="375">
        <v>0.49157899999999999</v>
      </c>
      <c r="K389" s="375">
        <v>1.3313999999999999</v>
      </c>
      <c r="L389" s="375">
        <v>1.3308180000000001</v>
      </c>
      <c r="M389" s="375">
        <v>501.699589</v>
      </c>
      <c r="N389" s="375">
        <v>19.421861</v>
      </c>
    </row>
    <row r="390" spans="1:14" ht="12.75" customHeight="1">
      <c r="A390" t="s">
        <v>4119</v>
      </c>
      <c r="B390" s="376" t="s">
        <v>4097</v>
      </c>
      <c r="C390" s="376" t="s">
        <v>3817</v>
      </c>
      <c r="D390" s="376" t="s">
        <v>3399</v>
      </c>
      <c r="E390" s="376" t="s">
        <v>3776</v>
      </c>
      <c r="F390" s="376">
        <v>6</v>
      </c>
      <c r="G390" s="383">
        <v>42736</v>
      </c>
      <c r="H390" s="383">
        <v>44227</v>
      </c>
      <c r="I390" s="375">
        <v>0.137767</v>
      </c>
      <c r="J390" s="375">
        <v>0.55557599999999996</v>
      </c>
      <c r="K390" s="375">
        <v>1.3308</v>
      </c>
      <c r="L390" s="375">
        <v>0.82237400000000005</v>
      </c>
      <c r="M390" s="375">
        <v>565.03104399999995</v>
      </c>
      <c r="N390" s="375">
        <v>14.957825</v>
      </c>
    </row>
    <row r="391" spans="1:14" ht="12.75" customHeight="1">
      <c r="A391" t="s">
        <v>4120</v>
      </c>
      <c r="B391" s="413" t="s">
        <v>4068</v>
      </c>
      <c r="C391" s="413" t="s">
        <v>3817</v>
      </c>
      <c r="D391" s="413" t="s">
        <v>1321</v>
      </c>
      <c r="E391" s="413" t="s">
        <v>3779</v>
      </c>
      <c r="F391" s="413">
        <v>7</v>
      </c>
      <c r="G391" s="383">
        <v>43709</v>
      </c>
      <c r="H391" s="383">
        <v>44804</v>
      </c>
      <c r="I391" s="375">
        <v>0.20718700000000001</v>
      </c>
      <c r="J391" s="375">
        <v>0.84073799999999999</v>
      </c>
      <c r="K391" s="375">
        <v>1.3288</v>
      </c>
      <c r="L391" s="375">
        <v>1.4229620000000001</v>
      </c>
      <c r="M391" s="375">
        <v>865.86686099999997</v>
      </c>
      <c r="N391" s="375">
        <v>11.911349</v>
      </c>
    </row>
    <row r="392" spans="1:14" ht="12.75" customHeight="1">
      <c r="A392" t="s">
        <v>4119</v>
      </c>
      <c r="B392" s="413" t="s">
        <v>4097</v>
      </c>
      <c r="C392" s="413" t="s">
        <v>3817</v>
      </c>
      <c r="D392" s="413" t="s">
        <v>4765</v>
      </c>
      <c r="E392" s="413" t="s">
        <v>3775</v>
      </c>
      <c r="F392" s="413">
        <v>6</v>
      </c>
      <c r="G392" s="383">
        <v>43586</v>
      </c>
      <c r="H392" s="383">
        <v>45077</v>
      </c>
      <c r="I392" s="375">
        <v>0.19162199999999999</v>
      </c>
      <c r="J392" s="375">
        <v>0.67265399999999997</v>
      </c>
      <c r="K392" s="375">
        <v>1.3188</v>
      </c>
      <c r="L392" s="375">
        <v>1.334403</v>
      </c>
      <c r="M392" s="375">
        <v>677.93268699999999</v>
      </c>
      <c r="N392" s="375">
        <v>20.111035999999999</v>
      </c>
    </row>
    <row r="393" spans="1:14" ht="12.75" customHeight="1">
      <c r="A393" t="s">
        <v>4120</v>
      </c>
      <c r="B393" s="413" t="s">
        <v>4072</v>
      </c>
      <c r="C393" s="413" t="s">
        <v>3817</v>
      </c>
      <c r="D393" s="413" t="s">
        <v>1740</v>
      </c>
      <c r="E393" s="413" t="s">
        <v>3777</v>
      </c>
      <c r="F393" s="413">
        <v>5</v>
      </c>
      <c r="G393" s="383">
        <v>42736</v>
      </c>
      <c r="H393" s="383">
        <v>44561</v>
      </c>
      <c r="I393" s="375">
        <v>0.217446</v>
      </c>
      <c r="J393" s="375">
        <v>0.51860499999999998</v>
      </c>
      <c r="K393" s="375">
        <v>1.3173007999999999</v>
      </c>
      <c r="L393" s="375">
        <v>1.302454</v>
      </c>
      <c r="M393" s="375">
        <v>516.80997200000002</v>
      </c>
      <c r="N393" s="375">
        <v>17.479393999999999</v>
      </c>
    </row>
    <row r="394" spans="1:14" ht="12.75" customHeight="1">
      <c r="A394" t="s">
        <v>4119</v>
      </c>
      <c r="B394" s="413" t="s">
        <v>4097</v>
      </c>
      <c r="C394" s="413" t="s">
        <v>3817</v>
      </c>
      <c r="D394" s="413" t="s">
        <v>2152</v>
      </c>
      <c r="E394" s="413" t="s">
        <v>3779</v>
      </c>
      <c r="F394" s="413">
        <v>6</v>
      </c>
      <c r="G394" s="383">
        <v>42917</v>
      </c>
      <c r="H394" s="383">
        <v>44408</v>
      </c>
      <c r="I394" s="375">
        <v>0.195884</v>
      </c>
      <c r="J394" s="375">
        <v>0.67068899999999998</v>
      </c>
      <c r="K394" s="375">
        <v>1.3116000000000001</v>
      </c>
      <c r="L394" s="375">
        <v>1.287892</v>
      </c>
      <c r="M394" s="375">
        <v>672.26218800000004</v>
      </c>
      <c r="N394" s="375">
        <v>15.317869999999999</v>
      </c>
    </row>
    <row r="395" spans="1:14" ht="12.75" customHeight="1">
      <c r="A395" t="s">
        <v>4120</v>
      </c>
      <c r="B395" s="300" t="s">
        <v>5086</v>
      </c>
      <c r="C395" s="300" t="s">
        <v>3817</v>
      </c>
      <c r="D395" s="300" t="s">
        <v>3446</v>
      </c>
      <c r="E395" s="300" t="s">
        <v>3775</v>
      </c>
      <c r="F395" s="300">
        <v>7</v>
      </c>
      <c r="G395" s="301">
        <v>43435</v>
      </c>
      <c r="H395" s="301">
        <v>44166</v>
      </c>
      <c r="I395" s="316">
        <v>0.14310200000000001</v>
      </c>
      <c r="J395" s="316">
        <v>0.47776800000000003</v>
      </c>
      <c r="K395" s="316">
        <v>1.3032391999999999</v>
      </c>
      <c r="L395" s="316">
        <v>1.0978030000000001</v>
      </c>
      <c r="M395" s="316">
        <v>482.58435500000002</v>
      </c>
      <c r="N395" s="316">
        <v>29.585737999999999</v>
      </c>
    </row>
    <row r="396" spans="1:14" ht="12.75" customHeight="1">
      <c r="A396" t="s">
        <v>4119</v>
      </c>
      <c r="B396" s="300" t="s">
        <v>4079</v>
      </c>
      <c r="C396" s="300" t="s">
        <v>3817</v>
      </c>
      <c r="D396" s="300" t="s">
        <v>4816</v>
      </c>
      <c r="E396" s="300" t="s">
        <v>3776</v>
      </c>
      <c r="F396" s="300">
        <v>2</v>
      </c>
      <c r="G396" s="301">
        <v>43617</v>
      </c>
      <c r="H396" s="301">
        <v>45291</v>
      </c>
      <c r="I396" s="316">
        <v>0.18093300000000001</v>
      </c>
      <c r="J396" s="316">
        <v>0.70491099999999995</v>
      </c>
      <c r="K396" s="316">
        <v>1.29956</v>
      </c>
      <c r="L396" s="316">
        <v>1.232051</v>
      </c>
      <c r="M396" s="316">
        <v>703.39857099999995</v>
      </c>
      <c r="N396" s="316">
        <v>16.965696999999999</v>
      </c>
    </row>
    <row r="397" spans="1:14" ht="12.75" customHeight="1">
      <c r="A397" t="s">
        <v>4120</v>
      </c>
      <c r="B397" s="356" t="s">
        <v>4048</v>
      </c>
      <c r="C397" s="356" t="s">
        <v>3817</v>
      </c>
      <c r="D397" s="356" t="s">
        <v>3109</v>
      </c>
      <c r="E397" s="356" t="s">
        <v>3774</v>
      </c>
      <c r="F397" s="356">
        <v>7</v>
      </c>
      <c r="G397" s="357">
        <v>44378</v>
      </c>
      <c r="H397" s="357">
        <v>45107</v>
      </c>
      <c r="I397" s="375">
        <v>0.20985999999999999</v>
      </c>
      <c r="J397" s="375">
        <v>0.92616600000000004</v>
      </c>
      <c r="K397" s="375">
        <v>1.2948</v>
      </c>
      <c r="L397" s="375">
        <v>1.28775</v>
      </c>
      <c r="M397" s="375">
        <v>919.14444000000003</v>
      </c>
      <c r="N397" s="375">
        <v>16.019955</v>
      </c>
    </row>
    <row r="398" spans="1:14" ht="12.75" customHeight="1">
      <c r="A398" t="s">
        <v>4119</v>
      </c>
      <c r="B398" t="s">
        <v>4097</v>
      </c>
      <c r="C398" t="s">
        <v>3817</v>
      </c>
      <c r="D398" t="s">
        <v>2472</v>
      </c>
      <c r="E398" t="s">
        <v>3774</v>
      </c>
      <c r="F398">
        <v>6</v>
      </c>
      <c r="G398" s="4">
        <v>43040</v>
      </c>
      <c r="H398" s="4">
        <v>45930</v>
      </c>
      <c r="I398" s="375">
        <v>2.7823000000000001E-2</v>
      </c>
      <c r="J398" s="375">
        <v>8.7873999999999994E-2</v>
      </c>
      <c r="K398" s="375">
        <v>1.294</v>
      </c>
      <c r="L398" s="375">
        <v>0.14735200000000001</v>
      </c>
      <c r="M398" s="375">
        <v>86.898492000000005</v>
      </c>
      <c r="N398" s="375">
        <v>17.570544000000002</v>
      </c>
    </row>
    <row r="399" spans="1:14" ht="12.75" customHeight="1">
      <c r="A399" t="s">
        <v>4120</v>
      </c>
      <c r="B399" s="373" t="s">
        <v>5086</v>
      </c>
      <c r="C399" s="405" t="s">
        <v>3817</v>
      </c>
      <c r="D399" s="403" t="s">
        <v>7369</v>
      </c>
      <c r="E399" s="374" t="s">
        <v>3777</v>
      </c>
      <c r="F399" s="403">
        <v>9</v>
      </c>
      <c r="G399" s="374">
        <v>44440</v>
      </c>
      <c r="H399" s="374">
        <v>45504</v>
      </c>
      <c r="I399" s="404">
        <v>0.27533099999999999</v>
      </c>
      <c r="J399" s="404">
        <v>0.56098499999999996</v>
      </c>
      <c r="K399" s="404">
        <v>1.2911935999999999</v>
      </c>
      <c r="L399" s="404">
        <v>1.385391</v>
      </c>
      <c r="M399" s="404">
        <v>568.53684699999997</v>
      </c>
      <c r="N399" s="404">
        <v>18.665572000000001</v>
      </c>
    </row>
    <row r="400" spans="1:14" ht="12.75" customHeight="1">
      <c r="A400" t="s">
        <v>4120</v>
      </c>
      <c r="B400" s="376" t="s">
        <v>4074</v>
      </c>
      <c r="C400" s="376" t="s">
        <v>3817</v>
      </c>
      <c r="D400" s="376" t="s">
        <v>104</v>
      </c>
      <c r="E400" s="376" t="s">
        <v>3791</v>
      </c>
      <c r="F400" s="376">
        <v>7</v>
      </c>
      <c r="G400" s="383">
        <v>42309</v>
      </c>
      <c r="H400" s="383">
        <v>44926</v>
      </c>
      <c r="I400" s="375">
        <v>0.20749799999999999</v>
      </c>
      <c r="J400" s="375">
        <v>0.57761700000000005</v>
      </c>
      <c r="K400" s="375">
        <v>1.2884</v>
      </c>
      <c r="L400" s="375">
        <v>1.1627320000000001</v>
      </c>
      <c r="M400" s="375">
        <v>570.75984700000004</v>
      </c>
      <c r="N400" s="375">
        <v>19.190902999999999</v>
      </c>
    </row>
    <row r="401" spans="1:14" ht="12.75" customHeight="1">
      <c r="A401" t="s">
        <v>4120</v>
      </c>
      <c r="B401" t="s">
        <v>4072</v>
      </c>
      <c r="C401" t="s">
        <v>3817</v>
      </c>
      <c r="D401" t="s">
        <v>544</v>
      </c>
      <c r="E401" t="s">
        <v>3778</v>
      </c>
      <c r="F401">
        <v>7</v>
      </c>
      <c r="G401" s="4">
        <v>43466</v>
      </c>
      <c r="H401" s="4">
        <v>45291</v>
      </c>
      <c r="I401" s="375">
        <v>0.19756799999999999</v>
      </c>
      <c r="J401" s="375">
        <v>0.44528600000000002</v>
      </c>
      <c r="K401" s="375">
        <v>1.2853104</v>
      </c>
      <c r="L401" s="375">
        <v>1.169197</v>
      </c>
      <c r="M401" s="375">
        <v>433.90472</v>
      </c>
      <c r="N401" s="375">
        <v>14.547891999999999</v>
      </c>
    </row>
    <row r="402" spans="1:14" ht="12.75" customHeight="1">
      <c r="A402" t="s">
        <v>4119</v>
      </c>
      <c r="B402" s="413" t="s">
        <v>4097</v>
      </c>
      <c r="C402" s="413" t="s">
        <v>3817</v>
      </c>
      <c r="D402" s="413" t="s">
        <v>82</v>
      </c>
      <c r="E402" s="413" t="s">
        <v>3775</v>
      </c>
      <c r="F402" s="413">
        <v>6</v>
      </c>
      <c r="G402" s="383">
        <v>42522</v>
      </c>
      <c r="H402" s="383">
        <v>44377</v>
      </c>
      <c r="I402" s="375">
        <v>0.20195099999999999</v>
      </c>
      <c r="J402" s="375">
        <v>0.39356400000000002</v>
      </c>
      <c r="K402" s="375">
        <v>1.2847999999999999</v>
      </c>
      <c r="L402" s="375">
        <v>0.80138200000000004</v>
      </c>
      <c r="M402" s="375">
        <v>386.42730999999998</v>
      </c>
      <c r="N402" s="375">
        <v>16.187066999999999</v>
      </c>
    </row>
    <row r="403" spans="1:14" ht="12.75" customHeight="1">
      <c r="A403" t="s">
        <v>4120</v>
      </c>
      <c r="B403" s="300" t="s">
        <v>5086</v>
      </c>
      <c r="C403" s="300" t="s">
        <v>3817</v>
      </c>
      <c r="D403" s="300" t="s">
        <v>2069</v>
      </c>
      <c r="E403" s="300" t="s">
        <v>3789</v>
      </c>
      <c r="F403" s="300">
        <v>1</v>
      </c>
      <c r="G403" s="301">
        <v>42856</v>
      </c>
      <c r="H403" s="301">
        <v>44561</v>
      </c>
      <c r="I403" s="316">
        <v>0.21865499999999999</v>
      </c>
      <c r="J403" s="316">
        <v>0.55019099999999999</v>
      </c>
      <c r="K403" s="316">
        <v>1.2827728</v>
      </c>
      <c r="L403" s="316">
        <v>1.32806</v>
      </c>
      <c r="M403" s="316">
        <v>558.53047100000003</v>
      </c>
      <c r="N403" s="316">
        <v>18.823260000000001</v>
      </c>
    </row>
    <row r="404" spans="1:14" ht="12.75" customHeight="1">
      <c r="A404" t="s">
        <v>4119</v>
      </c>
      <c r="B404" s="300" t="s">
        <v>4079</v>
      </c>
      <c r="C404" s="300" t="s">
        <v>3817</v>
      </c>
      <c r="D404" s="300" t="s">
        <v>6059</v>
      </c>
      <c r="E404" s="300" t="s">
        <v>3776</v>
      </c>
      <c r="F404" s="300">
        <v>2</v>
      </c>
      <c r="G404" s="301">
        <v>43862</v>
      </c>
      <c r="H404" s="301">
        <v>45657</v>
      </c>
      <c r="I404" s="316">
        <v>2.3668999999999999E-2</v>
      </c>
      <c r="J404" s="316">
        <v>0.28110200000000002</v>
      </c>
      <c r="K404" s="316">
        <v>1.2787999999999999</v>
      </c>
      <c r="L404" s="316">
        <v>0.50487099999999996</v>
      </c>
      <c r="M404" s="316">
        <v>276.01792899999998</v>
      </c>
      <c r="N404" s="316">
        <v>15.633737</v>
      </c>
    </row>
    <row r="405" spans="1:14" ht="12.75" customHeight="1">
      <c r="A405" t="s">
        <v>4120</v>
      </c>
      <c r="B405" s="413" t="s">
        <v>4052</v>
      </c>
      <c r="C405" s="413" t="s">
        <v>3817</v>
      </c>
      <c r="D405" s="413" t="s">
        <v>5311</v>
      </c>
      <c r="E405" s="413" t="s">
        <v>3789</v>
      </c>
      <c r="F405" s="413">
        <v>7</v>
      </c>
      <c r="G405" s="383">
        <v>44440</v>
      </c>
      <c r="H405" s="383">
        <v>45169</v>
      </c>
      <c r="I405" s="375">
        <v>0.22606000000000001</v>
      </c>
      <c r="J405" s="375">
        <v>0.70373399999999997</v>
      </c>
      <c r="K405" s="375">
        <v>1.2786</v>
      </c>
      <c r="L405" s="375">
        <v>1.3205009999999999</v>
      </c>
      <c r="M405" s="375">
        <v>689.73132899999996</v>
      </c>
      <c r="N405" s="375">
        <v>13.664906999999999</v>
      </c>
    </row>
    <row r="406" spans="1:14" ht="12.75" customHeight="1">
      <c r="A406" t="s">
        <v>4119</v>
      </c>
      <c r="B406" s="300" t="s">
        <v>4099</v>
      </c>
      <c r="C406" s="300" t="s">
        <v>3817</v>
      </c>
      <c r="D406" s="300" t="s">
        <v>2122</v>
      </c>
      <c r="E406" s="300" t="s">
        <v>3776</v>
      </c>
      <c r="F406" s="300">
        <v>3</v>
      </c>
      <c r="G406" s="301">
        <v>42917</v>
      </c>
      <c r="H406" s="301">
        <v>44347</v>
      </c>
      <c r="I406" s="316">
        <v>0.160389</v>
      </c>
      <c r="J406" s="316">
        <v>0.63558099999999995</v>
      </c>
      <c r="K406" s="316">
        <v>1.2785599999999999</v>
      </c>
      <c r="L406" s="316">
        <v>1.1975560000000001</v>
      </c>
      <c r="M406" s="316">
        <v>627.48078099999998</v>
      </c>
      <c r="N406" s="316">
        <v>17.252341999999999</v>
      </c>
    </row>
    <row r="407" spans="1:14" ht="12.75" customHeight="1">
      <c r="A407" t="s">
        <v>4120</v>
      </c>
      <c r="B407" s="356" t="s">
        <v>4060</v>
      </c>
      <c r="C407" s="356" t="s">
        <v>3817</v>
      </c>
      <c r="D407" s="356" t="s">
        <v>1435</v>
      </c>
      <c r="E407" s="356" t="s">
        <v>3774</v>
      </c>
      <c r="F407" s="356">
        <v>7</v>
      </c>
      <c r="G407" s="357">
        <v>42675</v>
      </c>
      <c r="H407" s="357">
        <v>44500</v>
      </c>
      <c r="I407" s="375">
        <v>0.20530499999999999</v>
      </c>
      <c r="J407" s="375">
        <v>0.808064</v>
      </c>
      <c r="K407" s="375">
        <v>1.2767999999999999</v>
      </c>
      <c r="L407" s="375">
        <v>1.257768</v>
      </c>
      <c r="M407" s="375">
        <v>799.64722400000005</v>
      </c>
      <c r="N407" s="375">
        <v>20.386593000000001</v>
      </c>
    </row>
    <row r="408" spans="1:14" ht="12.75" customHeight="1">
      <c r="A408" t="s">
        <v>4120</v>
      </c>
      <c r="B408" s="300" t="s">
        <v>4060</v>
      </c>
      <c r="C408" s="300" t="s">
        <v>3817</v>
      </c>
      <c r="D408" s="300" t="s">
        <v>477</v>
      </c>
      <c r="E408" s="300" t="s">
        <v>3779</v>
      </c>
      <c r="F408" s="300">
        <v>7</v>
      </c>
      <c r="G408" s="301">
        <v>42248</v>
      </c>
      <c r="H408" s="301">
        <v>44561</v>
      </c>
      <c r="I408" s="316">
        <v>0.21132000000000001</v>
      </c>
      <c r="J408" s="316">
        <v>0.88987300000000003</v>
      </c>
      <c r="K408" s="316">
        <v>1.2751999999999999</v>
      </c>
      <c r="L408" s="316">
        <v>1.333046</v>
      </c>
      <c r="M408" s="316">
        <v>879.49631399999998</v>
      </c>
      <c r="N408" s="316">
        <v>16.400223</v>
      </c>
    </row>
    <row r="409" spans="1:14" ht="12.75" customHeight="1">
      <c r="A409" t="s">
        <v>4119</v>
      </c>
      <c r="B409" s="413" t="s">
        <v>4097</v>
      </c>
      <c r="C409" s="413" t="s">
        <v>3817</v>
      </c>
      <c r="D409" s="413" t="s">
        <v>795</v>
      </c>
      <c r="E409" s="413" t="s">
        <v>3780</v>
      </c>
      <c r="F409" s="413">
        <v>1</v>
      </c>
      <c r="G409" s="383">
        <v>44440</v>
      </c>
      <c r="H409" s="383">
        <v>45291</v>
      </c>
      <c r="I409" s="375">
        <v>0.22057399999999999</v>
      </c>
      <c r="J409" s="375">
        <v>0.66031799999999996</v>
      </c>
      <c r="K409" s="375">
        <v>1.2657271999999999</v>
      </c>
      <c r="L409" s="375">
        <v>1.2778670000000001</v>
      </c>
      <c r="M409" s="375">
        <v>648.21346200000005</v>
      </c>
      <c r="N409" s="375">
        <v>13.39162</v>
      </c>
    </row>
    <row r="410" spans="1:14" ht="12.75" customHeight="1">
      <c r="A410" t="s">
        <v>4120</v>
      </c>
      <c r="B410" s="300" t="s">
        <v>5086</v>
      </c>
      <c r="C410" s="300" t="s">
        <v>3817</v>
      </c>
      <c r="D410" s="300" t="s">
        <v>7360</v>
      </c>
      <c r="E410" s="300" t="s">
        <v>3776</v>
      </c>
      <c r="F410" s="300">
        <v>1</v>
      </c>
      <c r="G410" s="301">
        <v>44197</v>
      </c>
      <c r="H410" s="301">
        <v>45291</v>
      </c>
      <c r="I410" s="316">
        <v>0.10417</v>
      </c>
      <c r="J410" s="316">
        <v>0.58489400000000002</v>
      </c>
      <c r="K410" s="316">
        <v>1.2617068</v>
      </c>
      <c r="L410" s="316">
        <v>0.70182</v>
      </c>
      <c r="M410" s="316">
        <v>583.99460999999997</v>
      </c>
      <c r="N410" s="316">
        <v>13.653612000000001</v>
      </c>
    </row>
    <row r="411" spans="1:14" ht="12.75" customHeight="1">
      <c r="A411" t="s">
        <v>4119</v>
      </c>
      <c r="B411" s="300" t="s">
        <v>4079</v>
      </c>
      <c r="C411" s="300" t="s">
        <v>3817</v>
      </c>
      <c r="D411" s="300" t="s">
        <v>3654</v>
      </c>
      <c r="E411" s="300" t="s">
        <v>3791</v>
      </c>
      <c r="F411" s="300">
        <v>6</v>
      </c>
      <c r="G411" s="301">
        <v>43313</v>
      </c>
      <c r="H411" s="301">
        <v>44196</v>
      </c>
      <c r="I411" s="316">
        <v>0.12829599999999999</v>
      </c>
      <c r="J411" s="316">
        <v>0.38280700000000001</v>
      </c>
      <c r="K411" s="316">
        <v>1.2616000000000001</v>
      </c>
      <c r="L411" s="316">
        <v>0.98248599999999997</v>
      </c>
      <c r="M411" s="316">
        <v>369.07766700000002</v>
      </c>
      <c r="N411" s="316">
        <v>17.04063</v>
      </c>
    </row>
    <row r="412" spans="1:14" ht="12.75" customHeight="1">
      <c r="A412" t="s">
        <v>4120</v>
      </c>
      <c r="B412" s="413" t="s">
        <v>4054</v>
      </c>
      <c r="C412" s="413" t="s">
        <v>3817</v>
      </c>
      <c r="D412" s="413" t="s">
        <v>5959</v>
      </c>
      <c r="E412" s="413" t="s">
        <v>3775</v>
      </c>
      <c r="F412" s="413">
        <v>6</v>
      </c>
      <c r="G412" s="383">
        <v>43831</v>
      </c>
      <c r="H412" s="383">
        <v>44926</v>
      </c>
      <c r="I412" s="375">
        <v>0.21340700000000001</v>
      </c>
      <c r="J412" s="375">
        <v>0.70283099999999998</v>
      </c>
      <c r="K412" s="375">
        <v>1.2604</v>
      </c>
      <c r="L412" s="375">
        <v>1.260726</v>
      </c>
      <c r="M412" s="375">
        <v>676.97988299999997</v>
      </c>
      <c r="N412" s="375">
        <v>15.681467</v>
      </c>
    </row>
    <row r="413" spans="1:14" ht="12.75" customHeight="1">
      <c r="A413" t="s">
        <v>4119</v>
      </c>
      <c r="B413" s="376" t="s">
        <v>4097</v>
      </c>
      <c r="C413" s="376" t="s">
        <v>3817</v>
      </c>
      <c r="D413" s="376" t="s">
        <v>5717</v>
      </c>
      <c r="E413" s="376" t="s">
        <v>3783</v>
      </c>
      <c r="F413" s="376">
        <v>6</v>
      </c>
      <c r="G413" s="383">
        <v>43739</v>
      </c>
      <c r="H413" s="383">
        <v>45199</v>
      </c>
      <c r="I413" s="375">
        <v>0.20508499999999999</v>
      </c>
      <c r="J413" s="375">
        <v>0.51783999999999997</v>
      </c>
      <c r="K413" s="375">
        <v>1.2516</v>
      </c>
      <c r="L413" s="375">
        <v>1.2059839999999999</v>
      </c>
      <c r="M413" s="375">
        <v>495.31004100000001</v>
      </c>
      <c r="N413" s="375">
        <v>18.721240999999999</v>
      </c>
    </row>
    <row r="414" spans="1:14" ht="12.75" customHeight="1">
      <c r="A414" t="s">
        <v>4120</v>
      </c>
      <c r="B414" s="356" t="s">
        <v>4052</v>
      </c>
      <c r="C414" s="356" t="s">
        <v>3817</v>
      </c>
      <c r="D414" s="356" t="s">
        <v>5584</v>
      </c>
      <c r="E414" s="356" t="s">
        <v>3781</v>
      </c>
      <c r="F414" s="356">
        <v>7</v>
      </c>
      <c r="G414" s="357">
        <v>44409</v>
      </c>
      <c r="H414" s="357">
        <v>46022</v>
      </c>
      <c r="I414" s="375">
        <v>0.19015299999999999</v>
      </c>
      <c r="J414" s="375">
        <v>0.52075400000000005</v>
      </c>
      <c r="K414" s="375">
        <v>1.2487999999999999</v>
      </c>
      <c r="L414" s="375">
        <v>1.289552</v>
      </c>
      <c r="M414" s="375">
        <v>498.49532299999998</v>
      </c>
      <c r="N414" s="375">
        <v>12.148453999999999</v>
      </c>
    </row>
    <row r="415" spans="1:14" ht="12.75" customHeight="1">
      <c r="A415" t="s">
        <v>4120</v>
      </c>
      <c r="B415" s="413" t="s">
        <v>5086</v>
      </c>
      <c r="C415" s="413" t="s">
        <v>3817</v>
      </c>
      <c r="D415" s="413" t="s">
        <v>6599</v>
      </c>
      <c r="E415" s="413" t="s">
        <v>3780</v>
      </c>
      <c r="F415" s="413">
        <v>1</v>
      </c>
      <c r="G415" s="383">
        <v>44197</v>
      </c>
      <c r="H415" s="383">
        <v>45291</v>
      </c>
      <c r="I415" s="375">
        <v>0.226129</v>
      </c>
      <c r="J415" s="375">
        <v>0.61991799999999997</v>
      </c>
      <c r="K415" s="375">
        <v>1.2486744000000001</v>
      </c>
      <c r="L415" s="375">
        <v>1.1876960000000001</v>
      </c>
      <c r="M415" s="375">
        <v>612.58592299999998</v>
      </c>
      <c r="N415" s="375">
        <v>15.336334000000001</v>
      </c>
    </row>
    <row r="416" spans="1:14" ht="12.75" customHeight="1">
      <c r="A416" t="s">
        <v>4119</v>
      </c>
      <c r="B416" t="s">
        <v>4093</v>
      </c>
      <c r="C416" t="s">
        <v>3817</v>
      </c>
      <c r="D416" t="s">
        <v>3270</v>
      </c>
      <c r="E416" t="s">
        <v>3776</v>
      </c>
      <c r="F416">
        <v>2</v>
      </c>
      <c r="G416" s="4">
        <v>43191</v>
      </c>
      <c r="H416" s="4">
        <v>44926</v>
      </c>
      <c r="I416" s="375">
        <v>0.191996</v>
      </c>
      <c r="J416" s="375">
        <v>0.63935399999999998</v>
      </c>
      <c r="K416" s="375">
        <v>1.2373495999999999</v>
      </c>
      <c r="L416" s="375">
        <v>1.1871780000000001</v>
      </c>
      <c r="M416" s="375">
        <v>612.36903600000005</v>
      </c>
      <c r="N416" s="375">
        <v>17.216113</v>
      </c>
    </row>
    <row r="417" spans="1:14" ht="12.75" customHeight="1">
      <c r="A417" t="s">
        <v>4120</v>
      </c>
      <c r="B417" t="s">
        <v>5086</v>
      </c>
      <c r="C417" t="s">
        <v>3817</v>
      </c>
      <c r="D417" t="s">
        <v>1379</v>
      </c>
      <c r="E417" t="s">
        <v>3779</v>
      </c>
      <c r="F417">
        <v>7</v>
      </c>
      <c r="G417" s="4">
        <v>42644</v>
      </c>
      <c r="H417" s="4">
        <v>44196</v>
      </c>
      <c r="I417" s="375">
        <v>5.7339000000000001E-2</v>
      </c>
      <c r="J417" s="375">
        <v>0.55554700000000001</v>
      </c>
      <c r="K417" s="375">
        <v>1.2352000000000001</v>
      </c>
      <c r="L417" s="375">
        <v>1.1814450000000001</v>
      </c>
      <c r="M417" s="375">
        <v>531.84806500000002</v>
      </c>
      <c r="N417" s="375">
        <v>25.932086999999999</v>
      </c>
    </row>
    <row r="418" spans="1:14" ht="12.75" customHeight="1">
      <c r="A418" t="s">
        <v>4119</v>
      </c>
      <c r="B418" s="376" t="s">
        <v>4099</v>
      </c>
      <c r="C418" s="376" t="s">
        <v>3817</v>
      </c>
      <c r="D418" s="376" t="s">
        <v>2259</v>
      </c>
      <c r="E418" s="376" t="s">
        <v>3775</v>
      </c>
      <c r="F418" s="376">
        <v>3</v>
      </c>
      <c r="G418" s="383">
        <v>43497</v>
      </c>
      <c r="H418" s="383">
        <v>44926</v>
      </c>
      <c r="I418" s="375">
        <v>0.22162599999999999</v>
      </c>
      <c r="J418" s="375">
        <v>0.65824499999999997</v>
      </c>
      <c r="K418" s="375">
        <v>1.23268</v>
      </c>
      <c r="L418" s="375">
        <v>1.2301500000000001</v>
      </c>
      <c r="M418" s="375">
        <v>626.53633600000001</v>
      </c>
      <c r="N418" s="375">
        <v>18.254155999999998</v>
      </c>
    </row>
    <row r="419" spans="1:14" ht="12.75" customHeight="1">
      <c r="A419" t="s">
        <v>4119</v>
      </c>
      <c r="B419" s="318" t="s">
        <v>4091</v>
      </c>
      <c r="C419" s="318" t="s">
        <v>3817</v>
      </c>
      <c r="D419" s="318" t="s">
        <v>853</v>
      </c>
      <c r="E419" s="318" t="s">
        <v>3780</v>
      </c>
      <c r="F419" s="318">
        <v>1</v>
      </c>
      <c r="G419" s="319">
        <v>42522</v>
      </c>
      <c r="H419" s="319">
        <v>43830</v>
      </c>
      <c r="I419" s="375">
        <v>0.22813800000000001</v>
      </c>
      <c r="J419" s="375">
        <v>0.43007699999999999</v>
      </c>
      <c r="K419" s="375">
        <v>1.2321816000000001</v>
      </c>
      <c r="L419" s="375">
        <v>1.1926000000000001</v>
      </c>
      <c r="M419" s="375">
        <v>394.27089999999998</v>
      </c>
      <c r="N419" s="375">
        <v>21.410502000000001</v>
      </c>
    </row>
    <row r="420" spans="1:14" ht="12.75" customHeight="1">
      <c r="A420" t="s">
        <v>4119</v>
      </c>
      <c r="B420" s="413" t="s">
        <v>4091</v>
      </c>
      <c r="C420" s="413" t="s">
        <v>3817</v>
      </c>
      <c r="D420" s="413" t="s">
        <v>1383</v>
      </c>
      <c r="E420" s="413" t="s">
        <v>3776</v>
      </c>
      <c r="F420" s="413">
        <v>1</v>
      </c>
      <c r="G420" s="383">
        <v>42644</v>
      </c>
      <c r="H420" s="383">
        <v>43830</v>
      </c>
      <c r="I420" s="375">
        <v>0.154859</v>
      </c>
      <c r="J420" s="375">
        <v>0.47726200000000002</v>
      </c>
      <c r="K420" s="375">
        <v>1.2314368</v>
      </c>
      <c r="L420" s="375">
        <v>0.90190000000000003</v>
      </c>
      <c r="M420" s="375">
        <v>437.26310000000001</v>
      </c>
      <c r="N420" s="375">
        <v>19.104057999999998</v>
      </c>
    </row>
    <row r="421" spans="1:14" ht="12.75" customHeight="1">
      <c r="A421" t="s">
        <v>4120</v>
      </c>
      <c r="B421" t="s">
        <v>4060</v>
      </c>
      <c r="C421" t="s">
        <v>3817</v>
      </c>
      <c r="D421" t="s">
        <v>194</v>
      </c>
      <c r="E421" t="s">
        <v>3774</v>
      </c>
      <c r="F421">
        <v>7</v>
      </c>
      <c r="G421" s="4">
        <v>42917</v>
      </c>
      <c r="H421" s="4">
        <v>44561</v>
      </c>
      <c r="I421" s="375">
        <v>0.182423</v>
      </c>
      <c r="J421" s="375">
        <v>0.39965200000000001</v>
      </c>
      <c r="K421" s="375">
        <v>1.2252000000000001</v>
      </c>
      <c r="L421" s="375">
        <v>1.204447</v>
      </c>
      <c r="M421" s="375">
        <v>379.50454500000001</v>
      </c>
      <c r="N421" s="375">
        <v>21.902984</v>
      </c>
    </row>
    <row r="422" spans="1:14" ht="12.75" customHeight="1">
      <c r="A422" t="s">
        <v>4120</v>
      </c>
      <c r="B422" s="318" t="s">
        <v>4048</v>
      </c>
      <c r="C422" s="318" t="s">
        <v>3817</v>
      </c>
      <c r="D422" s="318" t="s">
        <v>3107</v>
      </c>
      <c r="E422" s="318" t="s">
        <v>3774</v>
      </c>
      <c r="F422" s="318">
        <v>7</v>
      </c>
      <c r="G422" s="319">
        <v>44378</v>
      </c>
      <c r="H422" s="319">
        <v>45107</v>
      </c>
      <c r="I422" s="375">
        <v>0.208399</v>
      </c>
      <c r="J422" s="375">
        <v>0.94360200000000005</v>
      </c>
      <c r="K422" s="375">
        <v>1.2243999999999999</v>
      </c>
      <c r="L422" s="375">
        <v>1.246542</v>
      </c>
      <c r="M422" s="375">
        <v>885.53931599999999</v>
      </c>
      <c r="N422" s="375">
        <v>16.035105000000001</v>
      </c>
    </row>
    <row r="423" spans="1:14" ht="12.75" customHeight="1">
      <c r="A423" t="s">
        <v>4119</v>
      </c>
      <c r="B423" s="413" t="s">
        <v>4091</v>
      </c>
      <c r="C423" s="413" t="s">
        <v>3817</v>
      </c>
      <c r="D423" s="413" t="s">
        <v>3503</v>
      </c>
      <c r="E423" s="413" t="s">
        <v>3780</v>
      </c>
      <c r="F423" s="413">
        <v>1</v>
      </c>
      <c r="G423" s="383">
        <v>43466</v>
      </c>
      <c r="H423" s="383">
        <v>44926</v>
      </c>
      <c r="I423" s="375">
        <v>0.21528800000000001</v>
      </c>
      <c r="J423" s="375">
        <v>0.48605199999999998</v>
      </c>
      <c r="K423" s="375">
        <v>1.2228600000000001</v>
      </c>
      <c r="L423" s="375">
        <v>1.1906000000000001</v>
      </c>
      <c r="M423" s="375">
        <v>442.21449999999999</v>
      </c>
      <c r="N423" s="375">
        <v>20.513583000000001</v>
      </c>
    </row>
    <row r="424" spans="1:14" ht="12.75" customHeight="1">
      <c r="A424" t="s">
        <v>4120</v>
      </c>
      <c r="B424" s="318" t="s">
        <v>4052</v>
      </c>
      <c r="C424" s="318" t="s">
        <v>3817</v>
      </c>
      <c r="D424" s="318" t="s">
        <v>1908</v>
      </c>
      <c r="E424" s="318" t="s">
        <v>3773</v>
      </c>
      <c r="F424" s="318">
        <v>7</v>
      </c>
      <c r="G424" s="319">
        <v>42795</v>
      </c>
      <c r="H424" s="319">
        <v>44620</v>
      </c>
      <c r="I424" s="375">
        <v>0.252579</v>
      </c>
      <c r="J424" s="375">
        <v>0.53437699999999999</v>
      </c>
      <c r="K424" s="375">
        <v>1.2205600000000001</v>
      </c>
      <c r="L424" s="375">
        <v>1.1038570000000001</v>
      </c>
      <c r="M424" s="375">
        <v>499.978971</v>
      </c>
      <c r="N424" s="375">
        <v>15.202629999999999</v>
      </c>
    </row>
    <row r="425" spans="1:14" ht="12.75" customHeight="1">
      <c r="A425" t="s">
        <v>4120</v>
      </c>
      <c r="B425" s="300" t="s">
        <v>4062</v>
      </c>
      <c r="C425" s="300" t="s">
        <v>3817</v>
      </c>
      <c r="D425" s="300" t="s">
        <v>5443</v>
      </c>
      <c r="E425" s="300" t="s">
        <v>3773</v>
      </c>
      <c r="F425" s="300">
        <v>1</v>
      </c>
      <c r="G425" s="301">
        <v>42614</v>
      </c>
      <c r="H425" s="301">
        <v>44561</v>
      </c>
      <c r="I425" s="316">
        <v>0.24957099999999999</v>
      </c>
      <c r="J425" s="316">
        <v>0.529277</v>
      </c>
      <c r="K425" s="316">
        <v>1.219908</v>
      </c>
      <c r="L425" s="316">
        <v>1.1392100000000001</v>
      </c>
      <c r="M425" s="316">
        <v>501.84394099999997</v>
      </c>
      <c r="N425" s="316">
        <v>18.70252</v>
      </c>
    </row>
    <row r="426" spans="1:14" ht="12.75" customHeight="1">
      <c r="A426" t="s">
        <v>4119</v>
      </c>
      <c r="B426" s="376" t="s">
        <v>42</v>
      </c>
      <c r="C426" s="376" t="s">
        <v>3817</v>
      </c>
      <c r="D426" s="376" t="s">
        <v>5721</v>
      </c>
      <c r="E426" s="376" t="s">
        <v>3777</v>
      </c>
      <c r="F426" s="376">
        <v>8</v>
      </c>
      <c r="G426" s="383">
        <v>43717</v>
      </c>
      <c r="H426" s="383">
        <v>44561</v>
      </c>
      <c r="I426" s="375">
        <v>0.21062900000000001</v>
      </c>
      <c r="J426" s="375">
        <v>0.46375300000000003</v>
      </c>
      <c r="K426" s="375">
        <v>1.2194</v>
      </c>
      <c r="L426" s="375">
        <v>1.19</v>
      </c>
      <c r="M426" s="375">
        <v>420.73</v>
      </c>
      <c r="N426" s="375">
        <v>20.689043999999999</v>
      </c>
    </row>
    <row r="427" spans="1:14" ht="12.75" customHeight="1">
      <c r="A427" t="s">
        <v>4119</v>
      </c>
      <c r="B427" s="300" t="s">
        <v>4079</v>
      </c>
      <c r="C427" s="300" t="s">
        <v>3817</v>
      </c>
      <c r="D427" s="300" t="s">
        <v>6372</v>
      </c>
      <c r="E427" s="300" t="s">
        <v>3776</v>
      </c>
      <c r="F427" s="300">
        <v>2</v>
      </c>
      <c r="G427" s="301">
        <v>44044</v>
      </c>
      <c r="H427" s="301">
        <v>44773</v>
      </c>
      <c r="I427" s="316">
        <v>0.15329200000000001</v>
      </c>
      <c r="J427" s="316">
        <v>0.59281200000000001</v>
      </c>
      <c r="K427" s="316">
        <v>1.21828</v>
      </c>
      <c r="L427" s="316">
        <v>0.83842000000000005</v>
      </c>
      <c r="M427" s="316">
        <v>554.54263000000003</v>
      </c>
      <c r="N427" s="316">
        <v>13.971696</v>
      </c>
    </row>
    <row r="428" spans="1:14" ht="12.75" customHeight="1">
      <c r="A428" t="s">
        <v>4119</v>
      </c>
      <c r="B428" s="373" t="s">
        <v>4097</v>
      </c>
      <c r="C428" s="405" t="s">
        <v>3817</v>
      </c>
      <c r="D428" s="403" t="s">
        <v>1404</v>
      </c>
      <c r="E428" s="374" t="s">
        <v>3779</v>
      </c>
      <c r="F428" s="403">
        <v>6</v>
      </c>
      <c r="G428" s="374">
        <v>42675</v>
      </c>
      <c r="H428" s="374">
        <v>44530</v>
      </c>
      <c r="I428" s="404">
        <v>0.20880000000000001</v>
      </c>
      <c r="J428" s="404">
        <v>0.79407000000000005</v>
      </c>
      <c r="K428" s="404">
        <v>1.2170000000000001</v>
      </c>
      <c r="L428" s="404">
        <v>1.218332</v>
      </c>
      <c r="M428" s="404">
        <v>738.52542300000005</v>
      </c>
      <c r="N428" s="404">
        <v>14.856210000000001</v>
      </c>
    </row>
    <row r="429" spans="1:14" ht="12.75" customHeight="1">
      <c r="A429" t="s">
        <v>4120</v>
      </c>
      <c r="B429" s="300" t="s">
        <v>4048</v>
      </c>
      <c r="C429" s="300" t="s">
        <v>3817</v>
      </c>
      <c r="D429" s="300" t="s">
        <v>2395</v>
      </c>
      <c r="E429" s="300" t="s">
        <v>3784</v>
      </c>
      <c r="F429" s="300">
        <v>7</v>
      </c>
      <c r="G429" s="301">
        <v>43009</v>
      </c>
      <c r="H429" s="301">
        <v>44926</v>
      </c>
      <c r="I429" s="316">
        <v>0.20734900000000001</v>
      </c>
      <c r="J429" s="316">
        <v>0.45918900000000001</v>
      </c>
      <c r="K429" s="316">
        <v>1.2155320000000001</v>
      </c>
      <c r="L429" s="316">
        <v>1.112616</v>
      </c>
      <c r="M429" s="316">
        <v>427.81115399999999</v>
      </c>
      <c r="N429" s="316">
        <v>16.682487999999999</v>
      </c>
    </row>
    <row r="430" spans="1:14" ht="12.75" customHeight="1">
      <c r="A430" t="s">
        <v>4120</v>
      </c>
      <c r="B430" s="356" t="s">
        <v>4072</v>
      </c>
      <c r="C430" s="356" t="s">
        <v>3817</v>
      </c>
      <c r="D430" s="356" t="s">
        <v>5835</v>
      </c>
      <c r="E430" s="356" t="s">
        <v>3781</v>
      </c>
      <c r="F430" s="356">
        <v>7</v>
      </c>
      <c r="G430" s="357">
        <v>43770</v>
      </c>
      <c r="H430" s="357">
        <v>46022</v>
      </c>
      <c r="I430" s="375">
        <v>0.19637399999999999</v>
      </c>
      <c r="J430" s="375">
        <v>0.77171800000000002</v>
      </c>
      <c r="K430" s="375">
        <v>1.2100379999999999</v>
      </c>
      <c r="L430" s="375">
        <v>1.068802</v>
      </c>
      <c r="M430" s="375">
        <v>707.94653900000003</v>
      </c>
      <c r="N430" s="375">
        <v>13.060112999999999</v>
      </c>
    </row>
    <row r="431" spans="1:14" ht="12.75" customHeight="1">
      <c r="A431" t="s">
        <v>4120</v>
      </c>
      <c r="B431" s="413" t="s">
        <v>4048</v>
      </c>
      <c r="C431" s="413" t="s">
        <v>3817</v>
      </c>
      <c r="D431" s="413" t="s">
        <v>1392</v>
      </c>
      <c r="E431" s="413" t="s">
        <v>3778</v>
      </c>
      <c r="F431" s="413">
        <v>7</v>
      </c>
      <c r="G431" s="383">
        <v>42675</v>
      </c>
      <c r="H431" s="383">
        <v>44500</v>
      </c>
      <c r="I431" s="375">
        <v>0.20971999999999999</v>
      </c>
      <c r="J431" s="375">
        <v>0.63720399999999999</v>
      </c>
      <c r="K431" s="375">
        <v>1.2092000000000001</v>
      </c>
      <c r="L431" s="375">
        <v>1.1950320000000001</v>
      </c>
      <c r="M431" s="375">
        <v>590.572452</v>
      </c>
      <c r="N431" s="375">
        <v>16.240352000000001</v>
      </c>
    </row>
    <row r="432" spans="1:14" ht="12.75" customHeight="1">
      <c r="A432" t="s">
        <v>4120</v>
      </c>
      <c r="B432" s="373" t="s">
        <v>5086</v>
      </c>
      <c r="C432" s="405" t="s">
        <v>3817</v>
      </c>
      <c r="D432" s="403" t="s">
        <v>1283</v>
      </c>
      <c r="E432" s="374" t="s">
        <v>3779</v>
      </c>
      <c r="F432" s="403">
        <v>7</v>
      </c>
      <c r="G432" s="374">
        <v>42614</v>
      </c>
      <c r="H432" s="374">
        <v>48091</v>
      </c>
      <c r="I432" s="404">
        <v>0.19747999999999999</v>
      </c>
      <c r="J432" s="404">
        <v>0.68651899999999999</v>
      </c>
      <c r="K432" s="404">
        <v>1.2030000000000001</v>
      </c>
      <c r="L432" s="404">
        <v>1.223266</v>
      </c>
      <c r="M432" s="404">
        <v>640.10530600000004</v>
      </c>
      <c r="N432" s="375">
        <v>20.142637000000001</v>
      </c>
    </row>
    <row r="433" spans="1:14" ht="12.75" customHeight="1">
      <c r="A433" t="s">
        <v>4120</v>
      </c>
      <c r="B433" s="413" t="s">
        <v>4054</v>
      </c>
      <c r="C433" s="413" t="s">
        <v>3817</v>
      </c>
      <c r="D433" s="413" t="s">
        <v>1900</v>
      </c>
      <c r="E433" s="413" t="s">
        <v>3779</v>
      </c>
      <c r="F433" s="413">
        <v>7</v>
      </c>
      <c r="G433" s="383">
        <v>44317</v>
      </c>
      <c r="H433" s="383">
        <v>46142</v>
      </c>
      <c r="I433" s="375">
        <v>0.206537</v>
      </c>
      <c r="J433" s="375">
        <v>0.72642499999999999</v>
      </c>
      <c r="K433" s="375">
        <v>1.2018</v>
      </c>
      <c r="L433" s="375">
        <v>1.239096</v>
      </c>
      <c r="M433" s="375">
        <v>668.752973</v>
      </c>
      <c r="N433" s="375">
        <v>12.395498999999999</v>
      </c>
    </row>
    <row r="434" spans="1:14" ht="12.75" customHeight="1">
      <c r="A434" t="s">
        <v>4120</v>
      </c>
      <c r="B434" t="s">
        <v>4072</v>
      </c>
      <c r="C434" t="s">
        <v>3817</v>
      </c>
      <c r="D434" t="s">
        <v>583</v>
      </c>
      <c r="E434" t="s">
        <v>3774</v>
      </c>
      <c r="F434">
        <v>7</v>
      </c>
      <c r="G434" s="4">
        <v>44197</v>
      </c>
      <c r="H434" s="4">
        <v>46022</v>
      </c>
      <c r="I434" s="375">
        <v>0.29143200000000002</v>
      </c>
      <c r="J434" s="375">
        <v>0.48589100000000002</v>
      </c>
      <c r="K434" s="375">
        <v>1.1997135999999999</v>
      </c>
      <c r="L434" s="375">
        <v>1.166488</v>
      </c>
      <c r="M434" s="375">
        <v>440.99858499999999</v>
      </c>
      <c r="N434" s="375">
        <v>13.426622</v>
      </c>
    </row>
    <row r="435" spans="1:14" ht="12.75" customHeight="1">
      <c r="A435" t="s">
        <v>4120</v>
      </c>
      <c r="B435" s="376" t="s">
        <v>4052</v>
      </c>
      <c r="C435" s="376" t="s">
        <v>3817</v>
      </c>
      <c r="D435" s="376" t="s">
        <v>5349</v>
      </c>
      <c r="E435" s="376" t="s">
        <v>3777</v>
      </c>
      <c r="F435" s="376">
        <v>5</v>
      </c>
      <c r="G435" s="383">
        <v>43101</v>
      </c>
      <c r="H435" s="383">
        <v>45291</v>
      </c>
      <c r="I435" s="375">
        <v>0.24438599999999999</v>
      </c>
      <c r="J435" s="375">
        <v>0.627776</v>
      </c>
      <c r="K435" s="375">
        <v>1.1974400000000001</v>
      </c>
      <c r="L435" s="375">
        <v>1.2470399999999999</v>
      </c>
      <c r="M435" s="375">
        <v>577.858428</v>
      </c>
      <c r="N435" s="375">
        <v>16.196798000000001</v>
      </c>
    </row>
    <row r="436" spans="1:14" ht="12.75" customHeight="1">
      <c r="A436" t="s">
        <v>4119</v>
      </c>
      <c r="B436" s="376" t="s">
        <v>4099</v>
      </c>
      <c r="C436" s="376" t="s">
        <v>3817</v>
      </c>
      <c r="D436" s="376" t="s">
        <v>1637</v>
      </c>
      <c r="E436" s="376" t="s">
        <v>3777</v>
      </c>
      <c r="F436" s="376">
        <v>3</v>
      </c>
      <c r="G436" s="383">
        <v>42705</v>
      </c>
      <c r="H436" s="383">
        <v>43830</v>
      </c>
      <c r="I436" s="375">
        <v>0.21647</v>
      </c>
      <c r="J436" s="375">
        <v>0.58569700000000002</v>
      </c>
      <c r="K436" s="375">
        <v>1.1958</v>
      </c>
      <c r="L436" s="375">
        <v>1.257487</v>
      </c>
      <c r="M436" s="375">
        <v>540.80462499999999</v>
      </c>
      <c r="N436" s="375">
        <v>18.512841000000002</v>
      </c>
    </row>
    <row r="437" spans="1:14" ht="12.75" customHeight="1">
      <c r="A437" t="s">
        <v>4119</v>
      </c>
      <c r="B437" s="373" t="s">
        <v>42</v>
      </c>
      <c r="C437" s="405" t="s">
        <v>3818</v>
      </c>
      <c r="D437" s="403" t="s">
        <v>548</v>
      </c>
      <c r="E437" s="374" t="s">
        <v>3787</v>
      </c>
      <c r="F437" s="403">
        <v>9</v>
      </c>
      <c r="G437" s="374">
        <v>43658</v>
      </c>
      <c r="H437" s="374">
        <v>44561</v>
      </c>
      <c r="I437" s="404">
        <v>0.21405199999999999</v>
      </c>
      <c r="J437" s="404">
        <v>0.63747900000000002</v>
      </c>
      <c r="K437" s="404">
        <v>1.1957199999999999</v>
      </c>
      <c r="L437" s="404">
        <v>1.2</v>
      </c>
      <c r="M437" s="404">
        <v>567.11</v>
      </c>
      <c r="N437" s="404">
        <v>18.060791999999999</v>
      </c>
    </row>
    <row r="438" spans="1:14" ht="12.75" customHeight="1">
      <c r="A438" t="s">
        <v>4119</v>
      </c>
      <c r="B438" t="s">
        <v>4091</v>
      </c>
      <c r="C438" t="s">
        <v>3818</v>
      </c>
      <c r="D438" t="s">
        <v>6046</v>
      </c>
      <c r="E438" t="s">
        <v>3776</v>
      </c>
      <c r="F438">
        <v>1</v>
      </c>
      <c r="G438" s="4">
        <v>43831</v>
      </c>
      <c r="H438" s="4">
        <v>44561</v>
      </c>
      <c r="I438" s="375">
        <v>4.2467999999999999E-2</v>
      </c>
      <c r="J438" s="375">
        <v>0.41884300000000002</v>
      </c>
      <c r="K438" s="375">
        <v>1.1937636</v>
      </c>
      <c r="L438" s="375">
        <v>0</v>
      </c>
      <c r="M438" s="375">
        <v>372</v>
      </c>
      <c r="N438" s="375">
        <v>13.57</v>
      </c>
    </row>
    <row r="439" spans="1:14" ht="12.75" customHeight="1">
      <c r="A439" t="s">
        <v>4119</v>
      </c>
      <c r="B439" s="413" t="s">
        <v>42</v>
      </c>
      <c r="C439" s="413" t="s">
        <v>3817</v>
      </c>
      <c r="D439" s="413" t="s">
        <v>4845</v>
      </c>
      <c r="E439" s="413" t="s">
        <v>3774</v>
      </c>
      <c r="F439" s="413">
        <v>8</v>
      </c>
      <c r="G439" s="383">
        <v>43617</v>
      </c>
      <c r="H439" s="383">
        <v>44561</v>
      </c>
      <c r="I439" s="375">
        <v>0.222915</v>
      </c>
      <c r="J439" s="375">
        <v>0.76169600000000004</v>
      </c>
      <c r="K439" s="375">
        <v>1.1930400000000001</v>
      </c>
      <c r="L439" s="375">
        <v>1.2</v>
      </c>
      <c r="M439" s="375">
        <v>676.1</v>
      </c>
      <c r="N439" s="375">
        <v>20.820577</v>
      </c>
    </row>
    <row r="440" spans="1:14" ht="12.75" customHeight="1">
      <c r="A440" t="s">
        <v>4119</v>
      </c>
      <c r="B440" s="413" t="s">
        <v>4097</v>
      </c>
      <c r="C440" s="413" t="s">
        <v>3817</v>
      </c>
      <c r="D440" s="413" t="s">
        <v>3352</v>
      </c>
      <c r="E440" s="413" t="s">
        <v>3786</v>
      </c>
      <c r="F440" s="413">
        <v>6</v>
      </c>
      <c r="G440" s="383">
        <v>43405</v>
      </c>
      <c r="H440" s="383">
        <v>44530</v>
      </c>
      <c r="I440" s="375">
        <v>5.6466000000000002E-2</v>
      </c>
      <c r="J440" s="375">
        <v>0.401509</v>
      </c>
      <c r="K440" s="375">
        <v>1.1923999999999999</v>
      </c>
      <c r="L440" s="375">
        <v>0.46304800000000002</v>
      </c>
      <c r="M440" s="375">
        <v>365.87535700000001</v>
      </c>
      <c r="N440" s="375">
        <v>13.306374</v>
      </c>
    </row>
    <row r="441" spans="1:14" ht="12.75" customHeight="1">
      <c r="A441" t="s">
        <v>4119</v>
      </c>
      <c r="B441" t="s">
        <v>4091</v>
      </c>
      <c r="C441" t="s">
        <v>3817</v>
      </c>
      <c r="D441" t="s">
        <v>1385</v>
      </c>
      <c r="E441" t="s">
        <v>3780</v>
      </c>
      <c r="F441">
        <v>1</v>
      </c>
      <c r="G441" s="4">
        <v>42644</v>
      </c>
      <c r="H441" s="4">
        <v>43830</v>
      </c>
      <c r="I441" s="375">
        <v>0.17552200000000001</v>
      </c>
      <c r="J441" s="375">
        <v>0.57130000000000003</v>
      </c>
      <c r="K441" s="375">
        <v>1.1918823999999999</v>
      </c>
      <c r="L441" s="375">
        <v>1.1317999999999999</v>
      </c>
      <c r="M441" s="375">
        <v>506.6071</v>
      </c>
      <c r="N441" s="375">
        <v>19.265086</v>
      </c>
    </row>
    <row r="442" spans="1:14" ht="12.75" customHeight="1">
      <c r="A442" t="s">
        <v>4120</v>
      </c>
      <c r="B442" s="413" t="s">
        <v>4048</v>
      </c>
      <c r="C442" s="413" t="s">
        <v>3817</v>
      </c>
      <c r="D442" s="413" t="s">
        <v>2454</v>
      </c>
      <c r="E442" s="413" t="s">
        <v>3784</v>
      </c>
      <c r="F442" s="413">
        <v>7</v>
      </c>
      <c r="G442" s="383">
        <v>43048</v>
      </c>
      <c r="H442" s="383">
        <v>44508</v>
      </c>
      <c r="I442" s="375">
        <v>0.19992199999999999</v>
      </c>
      <c r="J442" s="375">
        <v>0.49419400000000002</v>
      </c>
      <c r="K442" s="375">
        <v>1.191716</v>
      </c>
      <c r="L442" s="375">
        <v>1.164126</v>
      </c>
      <c r="M442" s="375">
        <v>451.40273400000001</v>
      </c>
      <c r="N442" s="375">
        <v>18.203942999999999</v>
      </c>
    </row>
    <row r="443" spans="1:14" ht="12.75" customHeight="1">
      <c r="A443" t="s">
        <v>4120</v>
      </c>
      <c r="B443" t="s">
        <v>4062</v>
      </c>
      <c r="C443" t="s">
        <v>3817</v>
      </c>
      <c r="D443" t="s">
        <v>5444</v>
      </c>
      <c r="E443" t="s">
        <v>3773</v>
      </c>
      <c r="F443">
        <v>1</v>
      </c>
      <c r="G443" s="4">
        <v>42614</v>
      </c>
      <c r="H443" s="4">
        <v>44561</v>
      </c>
      <c r="I443" s="375">
        <v>0.26912399999999997</v>
      </c>
      <c r="J443" s="375">
        <v>0.50421499999999997</v>
      </c>
      <c r="K443" s="375">
        <v>1.1894260000000001</v>
      </c>
      <c r="L443" s="375">
        <v>1.210806</v>
      </c>
      <c r="M443" s="375">
        <v>466.1345</v>
      </c>
      <c r="N443" s="375">
        <v>19.450198</v>
      </c>
    </row>
    <row r="444" spans="1:14" ht="12.75" customHeight="1">
      <c r="A444" t="s">
        <v>4119</v>
      </c>
      <c r="B444" s="413" t="s">
        <v>4101</v>
      </c>
      <c r="C444" s="413" t="s">
        <v>3817</v>
      </c>
      <c r="D444" s="413" t="s">
        <v>6250</v>
      </c>
      <c r="E444" s="413" t="s">
        <v>3778</v>
      </c>
      <c r="F444" s="413">
        <v>7</v>
      </c>
      <c r="G444" s="383">
        <v>43952</v>
      </c>
      <c r="H444" s="383">
        <v>45046</v>
      </c>
      <c r="I444" s="375">
        <v>0.20205300000000001</v>
      </c>
      <c r="J444" s="375">
        <v>0.50897000000000003</v>
      </c>
      <c r="K444" s="375">
        <v>1.1885079999999999</v>
      </c>
      <c r="L444" s="375">
        <v>0.94955800000000001</v>
      </c>
      <c r="M444" s="375">
        <v>468.841228</v>
      </c>
      <c r="N444" s="375">
        <v>14.235852</v>
      </c>
    </row>
    <row r="445" spans="1:14" ht="12.75" customHeight="1">
      <c r="A445" t="s">
        <v>4119</v>
      </c>
      <c r="B445" s="413" t="s">
        <v>4081</v>
      </c>
      <c r="C445" s="413" t="s">
        <v>3817</v>
      </c>
      <c r="D445" s="413" t="s">
        <v>6178</v>
      </c>
      <c r="E445" s="413" t="s">
        <v>3780</v>
      </c>
      <c r="F445" s="413">
        <v>8</v>
      </c>
      <c r="G445" s="383">
        <v>43922</v>
      </c>
      <c r="H445" s="383">
        <v>45016</v>
      </c>
      <c r="I445" s="375">
        <v>0.182446</v>
      </c>
      <c r="J445" s="375">
        <v>4.7033999999999999E-2</v>
      </c>
      <c r="K445" s="375">
        <v>1.1814544</v>
      </c>
      <c r="L445" s="375">
        <v>8.2903000000000004E-2</v>
      </c>
      <c r="M445" s="375">
        <v>42.962511999999997</v>
      </c>
      <c r="N445" s="375">
        <v>15.3064</v>
      </c>
    </row>
    <row r="446" spans="1:14" ht="12.75" customHeight="1">
      <c r="A446" t="s">
        <v>4120</v>
      </c>
      <c r="B446" s="413" t="s">
        <v>4062</v>
      </c>
      <c r="C446" s="413" t="s">
        <v>3817</v>
      </c>
      <c r="D446" s="413" t="s">
        <v>6644</v>
      </c>
      <c r="E446" s="413" t="s">
        <v>3787</v>
      </c>
      <c r="F446" s="413">
        <v>6</v>
      </c>
      <c r="G446" s="383">
        <v>44440</v>
      </c>
      <c r="H446" s="383">
        <v>45657</v>
      </c>
      <c r="I446" s="375">
        <v>0.21224599999999999</v>
      </c>
      <c r="J446" s="375">
        <v>0.39297799999999999</v>
      </c>
      <c r="K446" s="375">
        <v>1.1788508</v>
      </c>
      <c r="L446" s="375">
        <v>0.736761</v>
      </c>
      <c r="M446" s="375">
        <v>354.03309899999999</v>
      </c>
      <c r="N446" s="375">
        <v>16.627414000000002</v>
      </c>
    </row>
    <row r="447" spans="1:14" ht="12.75" customHeight="1">
      <c r="A447" t="s">
        <v>4120</v>
      </c>
      <c r="B447" s="413" t="s">
        <v>4038</v>
      </c>
      <c r="C447" s="413" t="s">
        <v>3817</v>
      </c>
      <c r="D447" s="413" t="s">
        <v>5182</v>
      </c>
      <c r="E447" s="413" t="s">
        <v>3784</v>
      </c>
      <c r="F447" s="413">
        <v>7</v>
      </c>
      <c r="G447" s="383">
        <v>44074</v>
      </c>
      <c r="H447" s="383">
        <v>44561</v>
      </c>
      <c r="I447" s="375">
        <v>0.196824</v>
      </c>
      <c r="J447" s="375">
        <v>0.36249799999999999</v>
      </c>
      <c r="K447" s="375">
        <v>1.1779675999999999</v>
      </c>
      <c r="L447" s="375">
        <v>1.1782509999999999</v>
      </c>
      <c r="M447" s="375">
        <v>327.31947000000002</v>
      </c>
      <c r="N447" s="375">
        <v>19.524044</v>
      </c>
    </row>
    <row r="448" spans="1:14" ht="12.75" customHeight="1">
      <c r="A448" t="s">
        <v>4120</v>
      </c>
      <c r="B448" s="413" t="s">
        <v>4060</v>
      </c>
      <c r="C448" s="413" t="s">
        <v>3817</v>
      </c>
      <c r="D448" s="413" t="s">
        <v>2033</v>
      </c>
      <c r="E448" s="413" t="s">
        <v>3778</v>
      </c>
      <c r="F448" s="413">
        <v>7</v>
      </c>
      <c r="G448" s="383">
        <v>42856</v>
      </c>
      <c r="H448" s="383">
        <v>45046</v>
      </c>
      <c r="I448" s="375">
        <v>0.206508</v>
      </c>
      <c r="J448" s="375">
        <v>0.83410899999999999</v>
      </c>
      <c r="K448" s="375">
        <v>1.1712</v>
      </c>
      <c r="L448" s="375">
        <v>1.2211749999999999</v>
      </c>
      <c r="M448" s="375">
        <v>757.15479900000003</v>
      </c>
      <c r="N448" s="375">
        <v>20.555223000000002</v>
      </c>
    </row>
    <row r="449" spans="1:14" ht="12.75" customHeight="1">
      <c r="A449" t="s">
        <v>4120</v>
      </c>
      <c r="B449" s="413" t="s">
        <v>4060</v>
      </c>
      <c r="C449" s="413" t="s">
        <v>3817</v>
      </c>
      <c r="D449" s="413" t="s">
        <v>6319</v>
      </c>
      <c r="E449" s="413" t="s">
        <v>3779</v>
      </c>
      <c r="F449" s="413">
        <v>7</v>
      </c>
      <c r="G449" s="383">
        <v>44013</v>
      </c>
      <c r="H449" s="383">
        <v>44377</v>
      </c>
      <c r="I449" s="375">
        <v>0.19355900000000001</v>
      </c>
      <c r="J449" s="375">
        <v>0.68920300000000001</v>
      </c>
      <c r="K449" s="375">
        <v>1.1688160000000001</v>
      </c>
      <c r="L449" s="375">
        <v>1.113486</v>
      </c>
      <c r="M449" s="375">
        <v>624.34383400000002</v>
      </c>
      <c r="N449" s="375">
        <v>16.573782999999999</v>
      </c>
    </row>
    <row r="450" spans="1:14" ht="12.75" customHeight="1">
      <c r="A450" t="s">
        <v>4120</v>
      </c>
      <c r="B450" s="300" t="s">
        <v>5086</v>
      </c>
      <c r="C450" s="300" t="s">
        <v>3817</v>
      </c>
      <c r="D450" s="300" t="s">
        <v>3214</v>
      </c>
      <c r="E450" s="300" t="s">
        <v>3779</v>
      </c>
      <c r="F450" s="300">
        <v>6</v>
      </c>
      <c r="G450" s="301">
        <v>43344</v>
      </c>
      <c r="H450" s="301">
        <v>45261</v>
      </c>
      <c r="I450" s="316">
        <v>0.19483800000000001</v>
      </c>
      <c r="J450" s="316">
        <v>0.63999600000000001</v>
      </c>
      <c r="K450" s="316">
        <v>1.1672</v>
      </c>
      <c r="L450" s="316">
        <v>1.123656</v>
      </c>
      <c r="M450" s="316">
        <v>576.70998999999995</v>
      </c>
      <c r="N450" s="316">
        <v>19.718174000000001</v>
      </c>
    </row>
    <row r="451" spans="1:14" ht="12.75" customHeight="1">
      <c r="A451" t="s">
        <v>4120</v>
      </c>
      <c r="B451" s="413" t="s">
        <v>4052</v>
      </c>
      <c r="C451" s="413" t="s">
        <v>3817</v>
      </c>
      <c r="D451" s="413" t="s">
        <v>2019</v>
      </c>
      <c r="E451" s="413" t="s">
        <v>3775</v>
      </c>
      <c r="F451" s="413">
        <v>7</v>
      </c>
      <c r="G451" s="383">
        <v>44256</v>
      </c>
      <c r="H451" s="383">
        <v>46022</v>
      </c>
      <c r="I451" s="375">
        <v>0.18440100000000001</v>
      </c>
      <c r="J451" s="375">
        <v>0.70668299999999995</v>
      </c>
      <c r="K451" s="375">
        <v>1.1628000000000001</v>
      </c>
      <c r="L451" s="375">
        <v>1.1760710000000001</v>
      </c>
      <c r="M451" s="375">
        <v>629.90117499999997</v>
      </c>
      <c r="N451" s="375">
        <v>10.474392999999999</v>
      </c>
    </row>
    <row r="452" spans="1:14" ht="12.75" customHeight="1">
      <c r="A452" t="s">
        <v>4120</v>
      </c>
      <c r="B452" s="318" t="s">
        <v>4072</v>
      </c>
      <c r="C452" s="318" t="s">
        <v>3817</v>
      </c>
      <c r="D452" s="318" t="s">
        <v>5506</v>
      </c>
      <c r="E452" s="318" t="s">
        <v>3773</v>
      </c>
      <c r="F452" s="318">
        <v>7</v>
      </c>
      <c r="G452" s="319">
        <v>42552</v>
      </c>
      <c r="H452" s="319">
        <v>44681</v>
      </c>
      <c r="I452" s="375">
        <v>0.25021199999999999</v>
      </c>
      <c r="J452" s="375">
        <v>0.61873500000000003</v>
      </c>
      <c r="K452" s="375">
        <v>1.161956</v>
      </c>
      <c r="L452" s="375">
        <v>1.054203</v>
      </c>
      <c r="M452" s="375">
        <v>545.05104300000005</v>
      </c>
      <c r="N452" s="375">
        <v>12.031566</v>
      </c>
    </row>
    <row r="453" spans="1:14" ht="12.75" customHeight="1">
      <c r="A453" t="s">
        <v>4119</v>
      </c>
      <c r="B453" s="318" t="s">
        <v>4081</v>
      </c>
      <c r="C453" s="318" t="s">
        <v>3817</v>
      </c>
      <c r="D453" s="318" t="s">
        <v>2735</v>
      </c>
      <c r="E453" s="318" t="s">
        <v>3776</v>
      </c>
      <c r="F453" s="318">
        <v>8</v>
      </c>
      <c r="G453" s="319">
        <v>44197</v>
      </c>
      <c r="H453" s="319">
        <v>45291</v>
      </c>
      <c r="I453" s="375">
        <v>0.204739</v>
      </c>
      <c r="J453" s="375">
        <v>0.41558499999999998</v>
      </c>
      <c r="K453" s="375">
        <v>1.1612728000000001</v>
      </c>
      <c r="L453" s="375">
        <v>0.82903000000000004</v>
      </c>
      <c r="M453" s="375">
        <v>377.25649299999998</v>
      </c>
      <c r="N453" s="375">
        <v>14.330795</v>
      </c>
    </row>
    <row r="454" spans="1:14" ht="12.75" customHeight="1">
      <c r="A454" t="s">
        <v>4120</v>
      </c>
      <c r="B454" s="413" t="s">
        <v>4062</v>
      </c>
      <c r="C454" s="413" t="s">
        <v>3817</v>
      </c>
      <c r="D454" s="413" t="s">
        <v>2287</v>
      </c>
      <c r="E454" s="413" t="s">
        <v>3781</v>
      </c>
      <c r="F454" s="413">
        <v>9</v>
      </c>
      <c r="G454" s="383">
        <v>44035</v>
      </c>
      <c r="H454" s="383">
        <v>44926</v>
      </c>
      <c r="I454" s="375">
        <v>0.21781700000000001</v>
      </c>
      <c r="J454" s="375">
        <v>0.85275100000000004</v>
      </c>
      <c r="K454" s="375">
        <v>1.1595279999999999</v>
      </c>
      <c r="L454" s="375">
        <v>1.2078679999999999</v>
      </c>
      <c r="M454" s="375">
        <v>759.45539099999996</v>
      </c>
      <c r="N454" s="375">
        <v>11.991764</v>
      </c>
    </row>
    <row r="455" spans="1:14" ht="12.75" customHeight="1">
      <c r="A455" t="s">
        <v>4120</v>
      </c>
      <c r="B455" s="300" t="s">
        <v>7191</v>
      </c>
      <c r="C455" s="300" t="s">
        <v>3818</v>
      </c>
      <c r="D455" s="300" t="s">
        <v>6382</v>
      </c>
      <c r="E455" s="300" t="s">
        <v>3776</v>
      </c>
      <c r="F455" s="300">
        <v>4</v>
      </c>
      <c r="G455" s="301">
        <v>44348</v>
      </c>
      <c r="H455" s="301">
        <v>45838</v>
      </c>
      <c r="I455" s="316">
        <v>0.20815900000000001</v>
      </c>
      <c r="J455" s="316">
        <v>0.45827000000000001</v>
      </c>
      <c r="K455" s="316">
        <v>1.1534792</v>
      </c>
      <c r="L455" s="316">
        <v>1.150236</v>
      </c>
      <c r="M455" s="316">
        <v>402.05259799999999</v>
      </c>
      <c r="N455" s="316">
        <v>15.819016</v>
      </c>
    </row>
    <row r="456" spans="1:14" ht="12.75" customHeight="1">
      <c r="A456" t="s">
        <v>4120</v>
      </c>
      <c r="B456" t="s">
        <v>4048</v>
      </c>
      <c r="C456" t="s">
        <v>3817</v>
      </c>
      <c r="D456" t="s">
        <v>2936</v>
      </c>
      <c r="E456" t="s">
        <v>3778</v>
      </c>
      <c r="F456">
        <v>7</v>
      </c>
      <c r="G456" s="4">
        <v>43231</v>
      </c>
      <c r="H456" s="4">
        <v>44561</v>
      </c>
      <c r="I456" s="375">
        <v>0.20422100000000001</v>
      </c>
      <c r="J456" s="375">
        <v>0.83351900000000001</v>
      </c>
      <c r="K456" s="375">
        <v>1.1532439999999999</v>
      </c>
      <c r="L456" s="375">
        <v>1.1847300000000001</v>
      </c>
      <c r="M456" s="375">
        <v>736.76813400000003</v>
      </c>
      <c r="N456" s="375">
        <v>15.380769000000001</v>
      </c>
    </row>
    <row r="457" spans="1:14" ht="12.75" customHeight="1">
      <c r="A457" t="s">
        <v>4120</v>
      </c>
      <c r="B457" s="373" t="s">
        <v>4060</v>
      </c>
      <c r="C457" s="405" t="s">
        <v>3817</v>
      </c>
      <c r="D457" s="403" t="s">
        <v>3488</v>
      </c>
      <c r="E457" s="374" t="s">
        <v>3778</v>
      </c>
      <c r="F457" s="403">
        <v>7</v>
      </c>
      <c r="G457" s="374">
        <v>43466</v>
      </c>
      <c r="H457" s="374">
        <v>44074</v>
      </c>
      <c r="I457" s="404">
        <v>0.19423099999999999</v>
      </c>
      <c r="J457" s="404">
        <v>0.29877700000000001</v>
      </c>
      <c r="K457" s="404">
        <v>1.1447407999999999</v>
      </c>
      <c r="L457" s="404">
        <v>0.75487000000000004</v>
      </c>
      <c r="M457" s="404">
        <v>265.090644</v>
      </c>
      <c r="N457" s="316">
        <v>19.999648000000001</v>
      </c>
    </row>
    <row r="458" spans="1:14" ht="12.75" customHeight="1">
      <c r="A458" t="s">
        <v>4120</v>
      </c>
      <c r="B458" t="s">
        <v>4072</v>
      </c>
      <c r="C458" t="s">
        <v>3817</v>
      </c>
      <c r="D458" t="s">
        <v>5570</v>
      </c>
      <c r="E458" t="s">
        <v>3773</v>
      </c>
      <c r="F458">
        <v>5</v>
      </c>
      <c r="G458" s="4">
        <v>43435</v>
      </c>
      <c r="H458" s="4">
        <v>44926</v>
      </c>
      <c r="I458" s="375">
        <v>0.27201199999999998</v>
      </c>
      <c r="J458" s="375">
        <v>0.61883999999999995</v>
      </c>
      <c r="K458" s="375">
        <v>1.1388596</v>
      </c>
      <c r="L458" s="375">
        <v>1.1766700000000001</v>
      </c>
      <c r="M458" s="375">
        <v>524.35032699999999</v>
      </c>
      <c r="N458" s="375">
        <v>14.405751</v>
      </c>
    </row>
    <row r="459" spans="1:14" ht="12.75" customHeight="1">
      <c r="A459" t="s">
        <v>4120</v>
      </c>
      <c r="B459" s="376" t="s">
        <v>4052</v>
      </c>
      <c r="C459" s="376" t="s">
        <v>3817</v>
      </c>
      <c r="D459" s="376" t="s">
        <v>5336</v>
      </c>
      <c r="E459" s="376" t="s">
        <v>3777</v>
      </c>
      <c r="F459" s="376">
        <v>5</v>
      </c>
      <c r="G459" s="383">
        <v>43101</v>
      </c>
      <c r="H459" s="383">
        <v>45291</v>
      </c>
      <c r="I459" s="375">
        <v>0.18689500000000001</v>
      </c>
      <c r="J459" s="375">
        <v>0.57916800000000002</v>
      </c>
      <c r="K459" s="375">
        <v>1.1370400000000001</v>
      </c>
      <c r="L459" s="375">
        <v>0.61312800000000001</v>
      </c>
      <c r="M459" s="375">
        <v>506.21634</v>
      </c>
      <c r="N459" s="375">
        <v>14.035164</v>
      </c>
    </row>
    <row r="460" spans="1:14" ht="12.75" customHeight="1">
      <c r="A460" t="s">
        <v>4120</v>
      </c>
      <c r="B460" s="318" t="s">
        <v>4052</v>
      </c>
      <c r="C460" s="318" t="s">
        <v>3817</v>
      </c>
      <c r="D460" s="318" t="s">
        <v>5126</v>
      </c>
      <c r="E460" s="318" t="s">
        <v>3775</v>
      </c>
      <c r="F460" s="318">
        <v>6</v>
      </c>
      <c r="G460" s="319">
        <v>44105</v>
      </c>
      <c r="H460" s="319">
        <v>46022</v>
      </c>
      <c r="I460" s="375">
        <v>0.22475500000000001</v>
      </c>
      <c r="J460" s="375">
        <v>0.65608299999999997</v>
      </c>
      <c r="K460" s="375">
        <v>1.1344000000000001</v>
      </c>
      <c r="L460" s="375">
        <v>1.162766</v>
      </c>
      <c r="M460" s="375">
        <v>568.77559699999995</v>
      </c>
      <c r="N460" s="375">
        <v>10.879253</v>
      </c>
    </row>
    <row r="461" spans="1:14" ht="12.75" customHeight="1">
      <c r="A461" t="s">
        <v>4120</v>
      </c>
      <c r="B461" t="s">
        <v>4048</v>
      </c>
      <c r="C461" t="s">
        <v>3817</v>
      </c>
      <c r="D461" t="s">
        <v>5269</v>
      </c>
      <c r="E461" t="s">
        <v>3773</v>
      </c>
      <c r="F461">
        <v>7</v>
      </c>
      <c r="G461" s="4">
        <v>42856</v>
      </c>
      <c r="H461" s="4">
        <v>44926</v>
      </c>
      <c r="I461" s="375">
        <v>0.24293000000000001</v>
      </c>
      <c r="J461" s="375">
        <v>0.73860599999999998</v>
      </c>
      <c r="K461" s="375">
        <v>1.1330716000000001</v>
      </c>
      <c r="L461" s="375">
        <v>1.153824</v>
      </c>
      <c r="M461" s="375">
        <v>641.45402999999999</v>
      </c>
      <c r="N461" s="375">
        <v>14.796576</v>
      </c>
    </row>
    <row r="462" spans="1:14" ht="12.75" customHeight="1">
      <c r="A462" t="s">
        <v>4120</v>
      </c>
      <c r="B462" s="413" t="s">
        <v>4054</v>
      </c>
      <c r="C462" s="413" t="s">
        <v>3817</v>
      </c>
      <c r="D462" s="413" t="s">
        <v>860</v>
      </c>
      <c r="E462" s="413" t="s">
        <v>3778</v>
      </c>
      <c r="F462" s="413">
        <v>2</v>
      </c>
      <c r="G462" s="383">
        <v>44378</v>
      </c>
      <c r="H462" s="383">
        <v>46022</v>
      </c>
      <c r="I462" s="375">
        <v>0.21027100000000001</v>
      </c>
      <c r="J462" s="375">
        <v>0.70630099999999996</v>
      </c>
      <c r="K462" s="375">
        <v>1.1319999999999999</v>
      </c>
      <c r="L462" s="375">
        <v>1.1680360000000001</v>
      </c>
      <c r="M462" s="375">
        <v>617.671111</v>
      </c>
      <c r="N462" s="375">
        <v>16.645320000000002</v>
      </c>
    </row>
    <row r="463" spans="1:14" ht="12.75" customHeight="1">
      <c r="A463" t="s">
        <v>4119</v>
      </c>
      <c r="B463" s="413" t="s">
        <v>4091</v>
      </c>
      <c r="C463" s="413" t="s">
        <v>3817</v>
      </c>
      <c r="D463" s="413" t="s">
        <v>1625</v>
      </c>
      <c r="E463" s="413" t="s">
        <v>3792</v>
      </c>
      <c r="F463" s="413">
        <v>1</v>
      </c>
      <c r="G463" s="383">
        <v>42705</v>
      </c>
      <c r="H463" s="383">
        <v>43830</v>
      </c>
      <c r="I463" s="375">
        <v>0.208759</v>
      </c>
      <c r="J463" s="375">
        <v>0.972445</v>
      </c>
      <c r="K463" s="375">
        <v>1.1317680000000001</v>
      </c>
      <c r="L463" s="375">
        <v>1.1277999999999999</v>
      </c>
      <c r="M463" s="375">
        <v>818.83370000000002</v>
      </c>
      <c r="N463" s="375">
        <v>17.911446999999999</v>
      </c>
    </row>
    <row r="464" spans="1:14" ht="12.75" customHeight="1">
      <c r="A464" t="s">
        <v>4120</v>
      </c>
      <c r="B464" s="413" t="s">
        <v>4054</v>
      </c>
      <c r="C464" s="413" t="s">
        <v>3817</v>
      </c>
      <c r="D464" s="413" t="s">
        <v>6957</v>
      </c>
      <c r="E464" s="413" t="s">
        <v>3787</v>
      </c>
      <c r="F464" s="413">
        <v>6</v>
      </c>
      <c r="G464" s="383">
        <v>42917</v>
      </c>
      <c r="H464" s="383">
        <v>44377</v>
      </c>
      <c r="I464" s="375">
        <v>0.207783</v>
      </c>
      <c r="J464" s="375">
        <v>0.77651199999999998</v>
      </c>
      <c r="K464" s="375">
        <v>1.1299999999999999</v>
      </c>
      <c r="L464" s="375">
        <v>1.1578269999999999</v>
      </c>
      <c r="M464" s="375">
        <v>670.56725200000005</v>
      </c>
      <c r="N464" s="375">
        <v>14.17414</v>
      </c>
    </row>
    <row r="465" spans="1:14" ht="12.75" customHeight="1">
      <c r="A465" t="s">
        <v>4120</v>
      </c>
      <c r="B465" s="413" t="s">
        <v>4062</v>
      </c>
      <c r="C465" s="413" t="s">
        <v>3817</v>
      </c>
      <c r="D465" s="413" t="s">
        <v>5456</v>
      </c>
      <c r="E465" s="413" t="s">
        <v>3773</v>
      </c>
      <c r="F465" s="413">
        <v>5</v>
      </c>
      <c r="G465" s="383">
        <v>42614</v>
      </c>
      <c r="H465" s="383">
        <v>44561</v>
      </c>
      <c r="I465" s="375">
        <v>0.27267200000000003</v>
      </c>
      <c r="J465" s="375">
        <v>0.56462299999999999</v>
      </c>
      <c r="K465" s="375">
        <v>1.1271819999999999</v>
      </c>
      <c r="L465" s="375">
        <v>1.112306</v>
      </c>
      <c r="M465" s="375">
        <v>483.07179400000001</v>
      </c>
      <c r="N465" s="375">
        <v>18.776764</v>
      </c>
    </row>
    <row r="466" spans="1:14" ht="12.75" customHeight="1">
      <c r="A466" t="s">
        <v>4119</v>
      </c>
      <c r="B466" s="376" t="s">
        <v>4097</v>
      </c>
      <c r="C466" s="376" t="s">
        <v>3817</v>
      </c>
      <c r="D466" s="376" t="s">
        <v>6930</v>
      </c>
      <c r="E466" s="376" t="s">
        <v>3782</v>
      </c>
      <c r="F466" s="376">
        <v>9</v>
      </c>
      <c r="G466" s="383">
        <v>44256</v>
      </c>
      <c r="H466" s="383">
        <v>46081</v>
      </c>
      <c r="I466" s="375">
        <v>0.18504399999999999</v>
      </c>
      <c r="J466" s="375">
        <v>0.49980599999999997</v>
      </c>
      <c r="K466" s="375">
        <v>1.1256956</v>
      </c>
      <c r="L466" s="375">
        <v>0.95050000000000001</v>
      </c>
      <c r="M466" s="375">
        <v>433.24610999999999</v>
      </c>
      <c r="N466" s="375">
        <v>13.635073</v>
      </c>
    </row>
    <row r="467" spans="1:14" ht="12.75" customHeight="1">
      <c r="A467" t="s">
        <v>4119</v>
      </c>
      <c r="B467" s="300" t="s">
        <v>4097</v>
      </c>
      <c r="C467" s="300" t="s">
        <v>3817</v>
      </c>
      <c r="D467" s="300" t="s">
        <v>1658</v>
      </c>
      <c r="E467" s="300" t="s">
        <v>3775</v>
      </c>
      <c r="F467" s="300">
        <v>6</v>
      </c>
      <c r="G467" s="301">
        <v>42736</v>
      </c>
      <c r="H467" s="301">
        <v>44227</v>
      </c>
      <c r="I467" s="316">
        <v>0.193602</v>
      </c>
      <c r="J467" s="316">
        <v>0.69716299999999998</v>
      </c>
      <c r="K467" s="316">
        <v>1.1200000000000001</v>
      </c>
      <c r="L467" s="316">
        <v>0.83925000000000005</v>
      </c>
      <c r="M467" s="316">
        <v>596.71702100000005</v>
      </c>
      <c r="N467" s="316">
        <v>12.616512</v>
      </c>
    </row>
    <row r="468" spans="1:14" ht="12.75" customHeight="1">
      <c r="A468" t="s">
        <v>4120</v>
      </c>
      <c r="B468" s="318" t="s">
        <v>4048</v>
      </c>
      <c r="C468" s="318" t="s">
        <v>3817</v>
      </c>
      <c r="D468" s="318" t="s">
        <v>1773</v>
      </c>
      <c r="E468" s="318" t="s">
        <v>3779</v>
      </c>
      <c r="F468" s="318">
        <v>7</v>
      </c>
      <c r="G468" s="319">
        <v>42789</v>
      </c>
      <c r="H468" s="319">
        <v>46441</v>
      </c>
      <c r="I468" s="375">
        <v>0.197632</v>
      </c>
      <c r="J468" s="375">
        <v>0.71999800000000003</v>
      </c>
      <c r="K468" s="375">
        <v>1.11981</v>
      </c>
      <c r="L468" s="375">
        <v>1.1332199999999999</v>
      </c>
      <c r="M468" s="375">
        <v>617.97577200000001</v>
      </c>
      <c r="N468" s="375">
        <v>15.620006999999999</v>
      </c>
    </row>
    <row r="469" spans="1:14" ht="12.75" customHeight="1">
      <c r="A469" t="s">
        <v>4120</v>
      </c>
      <c r="B469" s="413" t="s">
        <v>5086</v>
      </c>
      <c r="C469" s="413" t="s">
        <v>3817</v>
      </c>
      <c r="D469" s="413" t="s">
        <v>3390</v>
      </c>
      <c r="E469" s="413" t="s">
        <v>3775</v>
      </c>
      <c r="F469" s="413">
        <v>6</v>
      </c>
      <c r="G469" s="383">
        <v>43405</v>
      </c>
      <c r="H469" s="383">
        <v>44531</v>
      </c>
      <c r="I469" s="375">
        <v>0.202656</v>
      </c>
      <c r="J469" s="375">
        <v>0.79717800000000005</v>
      </c>
      <c r="K469" s="375">
        <v>1.1140000000000001</v>
      </c>
      <c r="L469" s="375">
        <v>1.1340600000000001</v>
      </c>
      <c r="M469" s="375">
        <v>685.60386100000005</v>
      </c>
      <c r="N469" s="375">
        <v>26.466318999999999</v>
      </c>
    </row>
    <row r="470" spans="1:14" ht="12.75" customHeight="1">
      <c r="A470" t="s">
        <v>4120</v>
      </c>
      <c r="B470" s="413" t="s">
        <v>5086</v>
      </c>
      <c r="C470" s="413" t="s">
        <v>3817</v>
      </c>
      <c r="D470" s="413" t="s">
        <v>1736</v>
      </c>
      <c r="E470" s="413" t="s">
        <v>3774</v>
      </c>
      <c r="F470" s="413">
        <v>6</v>
      </c>
      <c r="G470" s="383">
        <v>42736</v>
      </c>
      <c r="H470" s="383">
        <v>44561</v>
      </c>
      <c r="I470" s="375">
        <v>0.209202</v>
      </c>
      <c r="J470" s="375">
        <v>0.69240999999999997</v>
      </c>
      <c r="K470" s="375">
        <v>1.1120000000000001</v>
      </c>
      <c r="L470" s="375">
        <v>1.0196130000000001</v>
      </c>
      <c r="M470" s="375">
        <v>594.43352200000004</v>
      </c>
      <c r="N470" s="375">
        <v>16.827483999999998</v>
      </c>
    </row>
    <row r="471" spans="1:14" ht="12.75" customHeight="1">
      <c r="A471" t="s">
        <v>4120</v>
      </c>
      <c r="B471" s="318" t="s">
        <v>4060</v>
      </c>
      <c r="C471" s="318" t="s">
        <v>3817</v>
      </c>
      <c r="D471" s="318" t="s">
        <v>473</v>
      </c>
      <c r="E471" s="318" t="s">
        <v>3779</v>
      </c>
      <c r="F471" s="318">
        <v>7</v>
      </c>
      <c r="G471" s="319">
        <v>42248</v>
      </c>
      <c r="H471" s="319">
        <v>44561</v>
      </c>
      <c r="I471" s="375">
        <v>0.21227699999999999</v>
      </c>
      <c r="J471" s="375">
        <v>0.78010900000000005</v>
      </c>
      <c r="K471" s="375">
        <v>1.1074440000000001</v>
      </c>
      <c r="L471" s="375">
        <v>1.1573979999999999</v>
      </c>
      <c r="M471" s="375">
        <v>669.59685999999999</v>
      </c>
      <c r="N471" s="375">
        <v>16.995166999999999</v>
      </c>
    </row>
    <row r="472" spans="1:14" ht="12.75" customHeight="1">
      <c r="A472" t="s">
        <v>4119</v>
      </c>
      <c r="B472" s="318" t="s">
        <v>4097</v>
      </c>
      <c r="C472" s="318" t="s">
        <v>3817</v>
      </c>
      <c r="D472" s="318" t="s">
        <v>1656</v>
      </c>
      <c r="E472" s="318" t="s">
        <v>3775</v>
      </c>
      <c r="F472" s="318">
        <v>6</v>
      </c>
      <c r="G472" s="319">
        <v>42736</v>
      </c>
      <c r="H472" s="319">
        <v>44227</v>
      </c>
      <c r="I472" s="375">
        <v>9.8972000000000004E-2</v>
      </c>
      <c r="J472" s="375">
        <v>0.55637999999999999</v>
      </c>
      <c r="K472" s="375">
        <v>1.1064000000000001</v>
      </c>
      <c r="L472" s="375">
        <v>1.096087</v>
      </c>
      <c r="M472" s="375">
        <v>470.43565000000001</v>
      </c>
      <c r="N472" s="375">
        <v>14.725571</v>
      </c>
    </row>
    <row r="473" spans="1:14" ht="12.75" customHeight="1">
      <c r="A473" t="s">
        <v>4119</v>
      </c>
      <c r="B473" s="376" t="s">
        <v>4097</v>
      </c>
      <c r="C473" s="376" t="s">
        <v>3817</v>
      </c>
      <c r="D473" s="376" t="s">
        <v>1751</v>
      </c>
      <c r="E473" s="376" t="s">
        <v>3782</v>
      </c>
      <c r="F473" s="376">
        <v>6</v>
      </c>
      <c r="G473" s="383">
        <v>42767</v>
      </c>
      <c r="H473" s="383">
        <v>45838</v>
      </c>
      <c r="I473" s="375">
        <v>0.205431</v>
      </c>
      <c r="J473" s="375">
        <v>0.45871000000000001</v>
      </c>
      <c r="K473" s="375">
        <v>1.1064000000000001</v>
      </c>
      <c r="L473" s="375">
        <v>1.0434019999999999</v>
      </c>
      <c r="M473" s="375">
        <v>387.852304</v>
      </c>
      <c r="N473" s="375">
        <v>16.356335000000001</v>
      </c>
    </row>
    <row r="474" spans="1:14" ht="12.75" customHeight="1">
      <c r="A474" t="s">
        <v>4119</v>
      </c>
      <c r="B474" s="413" t="s">
        <v>4093</v>
      </c>
      <c r="C474" s="413" t="s">
        <v>3817</v>
      </c>
      <c r="D474" s="413" t="s">
        <v>2665</v>
      </c>
      <c r="E474" s="413" t="s">
        <v>3776</v>
      </c>
      <c r="F474" s="413">
        <v>2</v>
      </c>
      <c r="G474" s="383">
        <v>43101</v>
      </c>
      <c r="H474" s="383">
        <v>44926</v>
      </c>
      <c r="I474" s="375">
        <v>0.19205800000000001</v>
      </c>
      <c r="J474" s="375">
        <v>0.58034799999999997</v>
      </c>
      <c r="K474" s="375">
        <v>1.1047271999999999</v>
      </c>
      <c r="L474" s="375">
        <v>1.1556599999999999</v>
      </c>
      <c r="M474" s="375">
        <v>496.27080000000001</v>
      </c>
      <c r="N474" s="375">
        <v>19.601831000000001</v>
      </c>
    </row>
    <row r="475" spans="1:14" ht="12.75" customHeight="1">
      <c r="A475" t="s">
        <v>4119</v>
      </c>
      <c r="B475" s="413" t="s">
        <v>4097</v>
      </c>
      <c r="C475" s="413" t="s">
        <v>3817</v>
      </c>
      <c r="D475" s="413" t="s">
        <v>1410</v>
      </c>
      <c r="E475" s="413" t="s">
        <v>3775</v>
      </c>
      <c r="F475" s="413">
        <v>6</v>
      </c>
      <c r="G475" s="383">
        <v>42675</v>
      </c>
      <c r="H475" s="383">
        <v>44530</v>
      </c>
      <c r="I475" s="375">
        <v>0.16844999999999999</v>
      </c>
      <c r="J475" s="375">
        <v>0.50329800000000002</v>
      </c>
      <c r="K475" s="375">
        <v>1.1044</v>
      </c>
      <c r="L475" s="375">
        <v>0.70301000000000002</v>
      </c>
      <c r="M475" s="375">
        <v>424.78332599999999</v>
      </c>
      <c r="N475" s="375">
        <v>13.456721</v>
      </c>
    </row>
    <row r="476" spans="1:14" ht="12.75" customHeight="1">
      <c r="A476" t="s">
        <v>4120</v>
      </c>
      <c r="B476" s="413" t="s">
        <v>5086</v>
      </c>
      <c r="C476" s="413" t="s">
        <v>3817</v>
      </c>
      <c r="D476" s="413" t="s">
        <v>6010</v>
      </c>
      <c r="E476" s="413" t="s">
        <v>3788</v>
      </c>
      <c r="F476" s="413">
        <v>1</v>
      </c>
      <c r="G476" s="383">
        <v>43831</v>
      </c>
      <c r="H476" s="383">
        <v>44926</v>
      </c>
      <c r="I476" s="375">
        <v>0.18520400000000001</v>
      </c>
      <c r="J476" s="375">
        <v>0.39692899999999998</v>
      </c>
      <c r="K476" s="375">
        <v>1.1026971999999999</v>
      </c>
      <c r="L476" s="375">
        <v>1.1876960000000001</v>
      </c>
      <c r="M476" s="375">
        <v>346.38249400000001</v>
      </c>
      <c r="N476" s="375">
        <v>20.958079999999999</v>
      </c>
    </row>
    <row r="477" spans="1:14" ht="12.75" customHeight="1">
      <c r="A477" t="s">
        <v>4119</v>
      </c>
      <c r="B477" s="356" t="s">
        <v>4097</v>
      </c>
      <c r="C477" s="356" t="s">
        <v>3817</v>
      </c>
      <c r="D477" s="356" t="s">
        <v>3470</v>
      </c>
      <c r="E477" s="356" t="s">
        <v>3778</v>
      </c>
      <c r="F477" s="356">
        <v>6</v>
      </c>
      <c r="G477" s="357">
        <v>43466</v>
      </c>
      <c r="H477" s="357">
        <v>44227</v>
      </c>
      <c r="I477" s="375">
        <v>0.16062399999999999</v>
      </c>
      <c r="J477" s="375">
        <v>0.53840200000000005</v>
      </c>
      <c r="K477" s="375">
        <v>1.0995999999999999</v>
      </c>
      <c r="L477" s="375">
        <v>1.032289</v>
      </c>
      <c r="M477" s="375">
        <v>452.43683399999998</v>
      </c>
      <c r="N477" s="375">
        <v>16.357818000000002</v>
      </c>
    </row>
    <row r="478" spans="1:14" ht="12.75" customHeight="1">
      <c r="A478" t="s">
        <v>4119</v>
      </c>
      <c r="B478" s="413" t="s">
        <v>4097</v>
      </c>
      <c r="C478" s="413" t="s">
        <v>3817</v>
      </c>
      <c r="D478" s="413" t="s">
        <v>613</v>
      </c>
      <c r="E478" s="413" t="s">
        <v>3779</v>
      </c>
      <c r="F478" s="413">
        <v>6</v>
      </c>
      <c r="G478" s="383">
        <v>42430</v>
      </c>
      <c r="H478" s="383">
        <v>45747</v>
      </c>
      <c r="I478" s="375">
        <v>0.202183</v>
      </c>
      <c r="J478" s="375">
        <v>0.75355099999999997</v>
      </c>
      <c r="K478" s="375">
        <v>1.0944</v>
      </c>
      <c r="L478" s="375">
        <v>1.037228</v>
      </c>
      <c r="M478" s="375">
        <v>630.23855300000002</v>
      </c>
      <c r="N478" s="375">
        <v>15.149077</v>
      </c>
    </row>
    <row r="479" spans="1:14" ht="12.75" customHeight="1">
      <c r="A479" t="s">
        <v>4119</v>
      </c>
      <c r="B479" t="s">
        <v>4097</v>
      </c>
      <c r="C479" t="s">
        <v>3817</v>
      </c>
      <c r="D479" t="s">
        <v>623</v>
      </c>
      <c r="E479" t="s">
        <v>3778</v>
      </c>
      <c r="F479">
        <v>6</v>
      </c>
      <c r="G479" s="4">
        <v>42438</v>
      </c>
      <c r="H479" s="4">
        <v>45688</v>
      </c>
      <c r="I479" s="375">
        <v>0.20058000000000001</v>
      </c>
      <c r="J479" s="375">
        <v>0.72250199999999998</v>
      </c>
      <c r="K479" s="375">
        <v>1.0920000000000001</v>
      </c>
      <c r="L479" s="375">
        <v>1.0718030000000001</v>
      </c>
      <c r="M479" s="375">
        <v>602.94547899999998</v>
      </c>
      <c r="N479" s="375">
        <v>18.037960999999999</v>
      </c>
    </row>
    <row r="480" spans="1:14" ht="12.75" customHeight="1">
      <c r="A480" t="s">
        <v>4119</v>
      </c>
      <c r="B480" s="413" t="s">
        <v>4097</v>
      </c>
      <c r="C480" s="413" t="s">
        <v>3817</v>
      </c>
      <c r="D480" s="413" t="s">
        <v>1652</v>
      </c>
      <c r="E480" s="413" t="s">
        <v>3775</v>
      </c>
      <c r="F480" s="413">
        <v>6</v>
      </c>
      <c r="G480" s="383">
        <v>42736</v>
      </c>
      <c r="H480" s="383">
        <v>44227</v>
      </c>
      <c r="I480" s="375">
        <v>0.15620999999999999</v>
      </c>
      <c r="J480" s="375">
        <v>0.60600799999999999</v>
      </c>
      <c r="K480" s="375">
        <v>1.0891999999999999</v>
      </c>
      <c r="L480" s="375">
        <v>0.64744500000000005</v>
      </c>
      <c r="M480" s="375">
        <v>504.43142599999999</v>
      </c>
      <c r="N480" s="375">
        <v>12.335763999999999</v>
      </c>
    </row>
    <row r="481" spans="1:14" ht="12.75" customHeight="1">
      <c r="A481" t="s">
        <v>4119</v>
      </c>
      <c r="B481" s="300" t="s">
        <v>4099</v>
      </c>
      <c r="C481" s="300" t="s">
        <v>3817</v>
      </c>
      <c r="D481" s="300" t="s">
        <v>2638</v>
      </c>
      <c r="E481" s="300" t="s">
        <v>3776</v>
      </c>
      <c r="F481" s="300">
        <v>3</v>
      </c>
      <c r="G481" s="301">
        <v>43101</v>
      </c>
      <c r="H481" s="301">
        <v>44926</v>
      </c>
      <c r="I481" s="316">
        <v>0.202823</v>
      </c>
      <c r="J481" s="316">
        <v>0.71396000000000004</v>
      </c>
      <c r="K481" s="316">
        <v>1.0868800000000001</v>
      </c>
      <c r="L481" s="316">
        <v>1.1344719999999999</v>
      </c>
      <c r="M481" s="316">
        <v>599.24883299999999</v>
      </c>
      <c r="N481" s="316">
        <v>18.765469</v>
      </c>
    </row>
    <row r="482" spans="1:14" ht="12.75" customHeight="1">
      <c r="A482" t="s">
        <v>4120</v>
      </c>
      <c r="B482" s="413" t="s">
        <v>4048</v>
      </c>
      <c r="C482" s="413" t="s">
        <v>3817</v>
      </c>
      <c r="D482" s="413" t="s">
        <v>2101</v>
      </c>
      <c r="E482" s="413" t="s">
        <v>3780</v>
      </c>
      <c r="F482" s="413">
        <v>1</v>
      </c>
      <c r="G482" s="383">
        <v>42887</v>
      </c>
      <c r="H482" s="383">
        <v>46538</v>
      </c>
      <c r="I482" s="375">
        <v>0.18008299999999999</v>
      </c>
      <c r="J482" s="375">
        <v>0.352603</v>
      </c>
      <c r="K482" s="375">
        <v>1.0849456</v>
      </c>
      <c r="L482" s="375">
        <v>1.1346480000000001</v>
      </c>
      <c r="M482" s="375">
        <v>296.11864800000001</v>
      </c>
      <c r="N482" s="375">
        <v>20.443187999999999</v>
      </c>
    </row>
    <row r="483" spans="1:14" ht="12.75" customHeight="1">
      <c r="A483" t="s">
        <v>4120</v>
      </c>
      <c r="B483" s="413" t="s">
        <v>5086</v>
      </c>
      <c r="C483" s="413" t="s">
        <v>3817</v>
      </c>
      <c r="D483" s="413" t="s">
        <v>7105</v>
      </c>
      <c r="E483" s="413" t="s">
        <v>3775</v>
      </c>
      <c r="F483" s="413">
        <v>9</v>
      </c>
      <c r="G483" s="383">
        <v>43952</v>
      </c>
      <c r="H483" s="383">
        <v>46142</v>
      </c>
      <c r="I483" s="375">
        <v>0.208842</v>
      </c>
      <c r="J483" s="375">
        <v>0.82092100000000001</v>
      </c>
      <c r="K483" s="375">
        <v>1.0815999999999999</v>
      </c>
      <c r="L483" s="375">
        <v>1.1276440000000001</v>
      </c>
      <c r="M483" s="375">
        <v>696.91681600000004</v>
      </c>
      <c r="N483" s="375">
        <v>20.393999999999998</v>
      </c>
    </row>
    <row r="484" spans="1:14" ht="12.75" customHeight="1">
      <c r="A484" t="s">
        <v>4119</v>
      </c>
      <c r="B484" t="s">
        <v>4097</v>
      </c>
      <c r="C484" t="s">
        <v>3817</v>
      </c>
      <c r="D484" t="s">
        <v>835</v>
      </c>
      <c r="E484" t="s">
        <v>3779</v>
      </c>
      <c r="F484">
        <v>6</v>
      </c>
      <c r="G484" s="4">
        <v>42522</v>
      </c>
      <c r="H484" s="4">
        <v>44377</v>
      </c>
      <c r="I484" s="375">
        <v>0.20769899999999999</v>
      </c>
      <c r="J484" s="375">
        <v>0.83736200000000005</v>
      </c>
      <c r="K484" s="375">
        <v>1.0811999999999999</v>
      </c>
      <c r="L484" s="375">
        <v>1.0915589999999999</v>
      </c>
      <c r="M484" s="375">
        <v>691.887426</v>
      </c>
      <c r="N484" s="375">
        <v>16.709334999999999</v>
      </c>
    </row>
    <row r="485" spans="1:14" ht="12.75" customHeight="1">
      <c r="A485" t="s">
        <v>4120</v>
      </c>
      <c r="B485" s="413" t="s">
        <v>4062</v>
      </c>
      <c r="C485" s="413" t="s">
        <v>3817</v>
      </c>
      <c r="D485" s="413" t="s">
        <v>5440</v>
      </c>
      <c r="E485" s="413" t="s">
        <v>3773</v>
      </c>
      <c r="F485" s="413">
        <v>6</v>
      </c>
      <c r="G485" s="383">
        <v>42614</v>
      </c>
      <c r="H485" s="383">
        <v>44561</v>
      </c>
      <c r="I485" s="375">
        <v>0.25721699999999997</v>
      </c>
      <c r="J485" s="375">
        <v>0.55346300000000004</v>
      </c>
      <c r="K485" s="375">
        <v>1.0804</v>
      </c>
      <c r="L485" s="375">
        <v>1.109351</v>
      </c>
      <c r="M485" s="375">
        <v>456.25302799999997</v>
      </c>
      <c r="N485" s="375">
        <v>19.070972999999999</v>
      </c>
    </row>
    <row r="486" spans="1:14" ht="12.75" customHeight="1">
      <c r="A486" t="s">
        <v>4120</v>
      </c>
      <c r="B486" t="s">
        <v>4048</v>
      </c>
      <c r="C486" t="s">
        <v>3819</v>
      </c>
      <c r="D486" t="s">
        <v>5233</v>
      </c>
      <c r="E486" t="s">
        <v>3780</v>
      </c>
      <c r="F486">
        <v>3</v>
      </c>
      <c r="G486" s="4">
        <v>42948</v>
      </c>
      <c r="H486" s="4">
        <v>44561</v>
      </c>
      <c r="I486" s="375">
        <v>0.20497299999999999</v>
      </c>
      <c r="J486" s="375">
        <v>7.6228000000000004E-2</v>
      </c>
      <c r="K486" s="375">
        <v>1.0795680000000001</v>
      </c>
      <c r="L486" s="375">
        <v>0.10506</v>
      </c>
      <c r="M486" s="375">
        <v>63.703691999999997</v>
      </c>
      <c r="N486" s="375">
        <v>15.213749999999999</v>
      </c>
    </row>
    <row r="487" spans="1:14" ht="12.75" customHeight="1">
      <c r="A487" t="s">
        <v>4119</v>
      </c>
      <c r="B487" t="s">
        <v>4097</v>
      </c>
      <c r="C487" t="s">
        <v>3817</v>
      </c>
      <c r="D487" t="s">
        <v>859</v>
      </c>
      <c r="E487" t="s">
        <v>3774</v>
      </c>
      <c r="F487">
        <v>6</v>
      </c>
      <c r="G487" s="4">
        <v>42552</v>
      </c>
      <c r="H487" s="4">
        <v>44407</v>
      </c>
      <c r="I487" s="375">
        <v>0.178927</v>
      </c>
      <c r="J487" s="375">
        <v>0.54632999999999998</v>
      </c>
      <c r="K487" s="375">
        <v>1.0748</v>
      </c>
      <c r="L487" s="375">
        <v>0.92115800000000003</v>
      </c>
      <c r="M487" s="375">
        <v>448.74435799999998</v>
      </c>
      <c r="N487" s="375">
        <v>15.299719</v>
      </c>
    </row>
    <row r="488" spans="1:14" ht="12.75" customHeight="1">
      <c r="A488" t="s">
        <v>4119</v>
      </c>
      <c r="B488" s="373" t="s">
        <v>4093</v>
      </c>
      <c r="C488" s="405" t="s">
        <v>3817</v>
      </c>
      <c r="D488" s="403" t="s">
        <v>6421</v>
      </c>
      <c r="E488" s="374" t="s">
        <v>3773</v>
      </c>
      <c r="F488" s="403">
        <v>2</v>
      </c>
      <c r="G488" s="374">
        <v>44044</v>
      </c>
      <c r="H488" s="374">
        <v>45657</v>
      </c>
      <c r="I488" s="404">
        <v>0.25820799999999999</v>
      </c>
      <c r="J488" s="404">
        <v>0.58509900000000004</v>
      </c>
      <c r="K488" s="404">
        <v>1.0736000000000001</v>
      </c>
      <c r="L488" s="404">
        <v>0.96655199999999997</v>
      </c>
      <c r="M488" s="404">
        <v>486.23093999999998</v>
      </c>
      <c r="N488" s="404">
        <v>16.540239</v>
      </c>
    </row>
    <row r="489" spans="1:14" ht="12.75" customHeight="1">
      <c r="A489" t="s">
        <v>4120</v>
      </c>
      <c r="B489" s="413" t="s">
        <v>4072</v>
      </c>
      <c r="C489" s="413" t="s">
        <v>3817</v>
      </c>
      <c r="D489" s="413" t="s">
        <v>2519</v>
      </c>
      <c r="E489" s="413" t="s">
        <v>3778</v>
      </c>
      <c r="F489" s="413">
        <v>7</v>
      </c>
      <c r="G489" s="383">
        <v>43040</v>
      </c>
      <c r="H489" s="383">
        <v>45291</v>
      </c>
      <c r="I489" s="375">
        <v>0.19296199999999999</v>
      </c>
      <c r="J489" s="375">
        <v>0.664184</v>
      </c>
      <c r="K489" s="375">
        <v>1.0682248000000001</v>
      </c>
      <c r="L489" s="375">
        <v>0.95699999999999996</v>
      </c>
      <c r="M489" s="375">
        <v>537.89607599999999</v>
      </c>
      <c r="N489" s="375">
        <v>14.229799999999999</v>
      </c>
    </row>
    <row r="490" spans="1:14" ht="12.75" customHeight="1">
      <c r="A490" t="s">
        <v>4120</v>
      </c>
      <c r="B490" s="300" t="s">
        <v>4072</v>
      </c>
      <c r="C490" s="300" t="s">
        <v>3817</v>
      </c>
      <c r="D490" s="300" t="s">
        <v>5559</v>
      </c>
      <c r="E490" s="300" t="s">
        <v>3774</v>
      </c>
      <c r="F490" s="300">
        <v>7</v>
      </c>
      <c r="G490" s="301">
        <v>43282</v>
      </c>
      <c r="H490" s="301">
        <v>45473</v>
      </c>
      <c r="I490" s="316">
        <v>0.20860799999999999</v>
      </c>
      <c r="J490" s="316">
        <v>0.931813</v>
      </c>
      <c r="K490" s="316">
        <v>1.0600372</v>
      </c>
      <c r="L490" s="316">
        <v>1.0537909999999999</v>
      </c>
      <c r="M490" s="316">
        <v>748.84598800000003</v>
      </c>
      <c r="N490" s="316">
        <v>11.848649999999999</v>
      </c>
    </row>
    <row r="491" spans="1:14" ht="12.75" customHeight="1">
      <c r="A491" t="s">
        <v>4119</v>
      </c>
      <c r="B491" s="413" t="s">
        <v>4097</v>
      </c>
      <c r="C491" s="413" t="s">
        <v>3817</v>
      </c>
      <c r="D491" s="413" t="s">
        <v>3190</v>
      </c>
      <c r="E491" s="413" t="s">
        <v>3791</v>
      </c>
      <c r="F491" s="413">
        <v>6</v>
      </c>
      <c r="G491" s="383">
        <v>43313</v>
      </c>
      <c r="H491" s="383">
        <v>44469</v>
      </c>
      <c r="I491" s="375">
        <v>0.19908500000000001</v>
      </c>
      <c r="J491" s="375">
        <v>0.48211900000000002</v>
      </c>
      <c r="K491" s="375">
        <v>1.0591999999999999</v>
      </c>
      <c r="L491" s="375">
        <v>1.0425789999999999</v>
      </c>
      <c r="M491" s="375">
        <v>390.255269</v>
      </c>
      <c r="N491" s="375">
        <v>16.765848999999999</v>
      </c>
    </row>
    <row r="492" spans="1:14" ht="12.75" customHeight="1">
      <c r="A492" t="s">
        <v>4120</v>
      </c>
      <c r="B492" s="356" t="s">
        <v>4064</v>
      </c>
      <c r="C492" s="356" t="s">
        <v>3817</v>
      </c>
      <c r="D492" s="356" t="s">
        <v>5474</v>
      </c>
      <c r="E492" s="356" t="s">
        <v>3773</v>
      </c>
      <c r="F492" s="356">
        <v>7</v>
      </c>
      <c r="G492" s="357">
        <v>43678</v>
      </c>
      <c r="H492" s="357">
        <v>44561</v>
      </c>
      <c r="I492" s="375">
        <v>0.19283500000000001</v>
      </c>
      <c r="J492" s="375">
        <v>0.718777</v>
      </c>
      <c r="K492" s="375">
        <v>1.0579799999999999</v>
      </c>
      <c r="L492" s="375">
        <v>1.031034</v>
      </c>
      <c r="M492" s="375">
        <v>582.52576999999997</v>
      </c>
      <c r="N492" s="375">
        <v>11.700766</v>
      </c>
    </row>
    <row r="493" spans="1:14" ht="12.75" customHeight="1">
      <c r="A493" t="s">
        <v>4120</v>
      </c>
      <c r="B493" s="318" t="s">
        <v>4040</v>
      </c>
      <c r="C493" s="318" t="s">
        <v>3817</v>
      </c>
      <c r="D493" s="318" t="s">
        <v>1501</v>
      </c>
      <c r="E493" s="318" t="s">
        <v>3785</v>
      </c>
      <c r="F493" s="318">
        <v>9</v>
      </c>
      <c r="G493" s="319">
        <v>43831</v>
      </c>
      <c r="H493" s="319">
        <v>44926</v>
      </c>
      <c r="I493" s="375">
        <v>0.21346499999999999</v>
      </c>
      <c r="J493" s="375">
        <v>0.88266599999999995</v>
      </c>
      <c r="K493" s="375">
        <v>1.0568028</v>
      </c>
      <c r="L493" s="375">
        <v>1.0855189999999999</v>
      </c>
      <c r="M493" s="375">
        <v>716.45565899999997</v>
      </c>
      <c r="N493" s="375">
        <v>12.642142</v>
      </c>
    </row>
    <row r="494" spans="1:14" ht="12.75" customHeight="1">
      <c r="A494" t="s">
        <v>4119</v>
      </c>
      <c r="B494" s="413" t="s">
        <v>4091</v>
      </c>
      <c r="C494" s="413" t="s">
        <v>3818</v>
      </c>
      <c r="D494" s="413" t="s">
        <v>7344</v>
      </c>
      <c r="E494" s="413" t="s">
        <v>3776</v>
      </c>
      <c r="F494" s="413">
        <v>1</v>
      </c>
      <c r="G494" s="383">
        <v>44440</v>
      </c>
      <c r="H494" s="383">
        <v>45291</v>
      </c>
      <c r="I494" s="375">
        <v>0.20932000000000001</v>
      </c>
      <c r="J494" s="375">
        <v>0.49099500000000001</v>
      </c>
      <c r="K494" s="375">
        <v>1.05633</v>
      </c>
      <c r="L494" s="375">
        <v>1.0563</v>
      </c>
      <c r="M494" s="375">
        <v>385.8784</v>
      </c>
      <c r="N494" s="375">
        <v>20.411525000000001</v>
      </c>
    </row>
    <row r="495" spans="1:14" ht="12.75" customHeight="1">
      <c r="A495" t="s">
        <v>4119</v>
      </c>
      <c r="B495" s="318" t="s">
        <v>4097</v>
      </c>
      <c r="C495" s="318" t="s">
        <v>3817</v>
      </c>
      <c r="D495" s="318" t="s">
        <v>1466</v>
      </c>
      <c r="E495" s="318" t="s">
        <v>3773</v>
      </c>
      <c r="F495" s="318">
        <v>1</v>
      </c>
      <c r="G495" s="319">
        <v>44378</v>
      </c>
      <c r="H495" s="319">
        <v>46203</v>
      </c>
      <c r="I495" s="375">
        <v>0.220891</v>
      </c>
      <c r="J495" s="375">
        <v>0.47360999999999998</v>
      </c>
      <c r="K495" s="375">
        <v>1.0553716</v>
      </c>
      <c r="L495" s="375">
        <v>1.0349930000000001</v>
      </c>
      <c r="M495" s="375">
        <v>387.66032300000001</v>
      </c>
      <c r="N495" s="375">
        <v>17.462056</v>
      </c>
    </row>
    <row r="496" spans="1:14" ht="12.75" customHeight="1">
      <c r="A496" t="s">
        <v>4120</v>
      </c>
      <c r="B496" s="300" t="s">
        <v>4068</v>
      </c>
      <c r="C496" s="300" t="s">
        <v>3817</v>
      </c>
      <c r="D496" s="300" t="s">
        <v>1617</v>
      </c>
      <c r="E496" s="300" t="s">
        <v>3778</v>
      </c>
      <c r="F496" s="300">
        <v>7</v>
      </c>
      <c r="G496" s="301">
        <v>43800</v>
      </c>
      <c r="H496" s="301">
        <v>44895</v>
      </c>
      <c r="I496" s="316">
        <v>0.20321700000000001</v>
      </c>
      <c r="J496" s="316">
        <v>0.77122900000000005</v>
      </c>
      <c r="K496" s="316">
        <v>1.0545447999999999</v>
      </c>
      <c r="L496" s="316">
        <v>1.1374280000000001</v>
      </c>
      <c r="M496" s="316">
        <v>630.34694400000001</v>
      </c>
      <c r="N496" s="316">
        <v>12.264536</v>
      </c>
    </row>
    <row r="497" spans="1:14" ht="12.75" customHeight="1">
      <c r="A497" t="s">
        <v>4119</v>
      </c>
      <c r="B497" s="413" t="s">
        <v>4083</v>
      </c>
      <c r="C497" s="413" t="s">
        <v>3817</v>
      </c>
      <c r="D497" s="413" t="s">
        <v>2606</v>
      </c>
      <c r="E497" s="413" t="s">
        <v>3774</v>
      </c>
      <c r="F497" s="413">
        <v>2</v>
      </c>
      <c r="G497" s="383">
        <v>43101</v>
      </c>
      <c r="H497" s="383">
        <v>44926</v>
      </c>
      <c r="I497" s="375">
        <v>3.4417999999999997E-2</v>
      </c>
      <c r="J497" s="375">
        <v>0.462918</v>
      </c>
      <c r="K497" s="375">
        <v>1.0535728</v>
      </c>
      <c r="L497" s="375">
        <v>7.208E-3</v>
      </c>
      <c r="M497" s="375">
        <v>378.18758300000002</v>
      </c>
      <c r="N497" s="375">
        <v>13.31559</v>
      </c>
    </row>
    <row r="498" spans="1:14" ht="12.75" customHeight="1">
      <c r="A498" t="s">
        <v>4120</v>
      </c>
      <c r="B498" s="356" t="s">
        <v>4060</v>
      </c>
      <c r="C498" s="356" t="s">
        <v>3817</v>
      </c>
      <c r="D498" s="356" t="s">
        <v>489</v>
      </c>
      <c r="E498" s="356" t="s">
        <v>3775</v>
      </c>
      <c r="F498" s="356">
        <v>7</v>
      </c>
      <c r="G498" s="357">
        <v>43862</v>
      </c>
      <c r="H498" s="357">
        <v>44926</v>
      </c>
      <c r="I498" s="375">
        <v>0.20297000000000001</v>
      </c>
      <c r="J498" s="375">
        <v>0.64353000000000005</v>
      </c>
      <c r="K498" s="375">
        <v>1.0530336</v>
      </c>
      <c r="L498" s="375">
        <v>1.0863020000000001</v>
      </c>
      <c r="M498" s="375">
        <v>525.222622</v>
      </c>
      <c r="N498" s="375">
        <v>17.265895</v>
      </c>
    </row>
    <row r="499" spans="1:14" ht="12.75" customHeight="1">
      <c r="A499" t="s">
        <v>4119</v>
      </c>
      <c r="B499" s="376" t="s">
        <v>4097</v>
      </c>
      <c r="C499" s="376" t="s">
        <v>3817</v>
      </c>
      <c r="D499" s="376" t="s">
        <v>5158</v>
      </c>
      <c r="E499" s="376" t="s">
        <v>3781</v>
      </c>
      <c r="F499" s="376">
        <v>6</v>
      </c>
      <c r="G499" s="383">
        <v>43221</v>
      </c>
      <c r="H499" s="383">
        <v>44347</v>
      </c>
      <c r="I499" s="375">
        <v>0.22536600000000001</v>
      </c>
      <c r="J499" s="375">
        <v>0.72697199999999995</v>
      </c>
      <c r="K499" s="375">
        <v>1.052</v>
      </c>
      <c r="L499" s="375">
        <v>1.070568</v>
      </c>
      <c r="M499" s="375">
        <v>584.45290299999999</v>
      </c>
      <c r="N499" s="375">
        <v>14.866194</v>
      </c>
    </row>
    <row r="500" spans="1:14" ht="12.75" customHeight="1">
      <c r="A500" t="s">
        <v>4120</v>
      </c>
      <c r="B500" s="376" t="s">
        <v>4048</v>
      </c>
      <c r="C500" s="376" t="s">
        <v>3817</v>
      </c>
      <c r="D500" s="376" t="s">
        <v>2097</v>
      </c>
      <c r="E500" s="376" t="s">
        <v>3780</v>
      </c>
      <c r="F500" s="376">
        <v>8</v>
      </c>
      <c r="G500" s="383">
        <v>42887</v>
      </c>
      <c r="H500" s="383">
        <v>46538</v>
      </c>
      <c r="I500" s="375">
        <v>0.206981</v>
      </c>
      <c r="J500" s="375">
        <v>0.28294900000000001</v>
      </c>
      <c r="K500" s="375">
        <v>1.0514543999999999</v>
      </c>
      <c r="L500" s="375">
        <v>0.99807000000000001</v>
      </c>
      <c r="M500" s="375">
        <v>228.03477000000001</v>
      </c>
      <c r="N500" s="375">
        <v>21.809429000000002</v>
      </c>
    </row>
    <row r="501" spans="1:14" ht="12.75" customHeight="1">
      <c r="A501" t="s">
        <v>4119</v>
      </c>
      <c r="B501" s="300" t="s">
        <v>4097</v>
      </c>
      <c r="C501" s="300" t="s">
        <v>3817</v>
      </c>
      <c r="D501" s="300" t="s">
        <v>787</v>
      </c>
      <c r="E501" s="300" t="s">
        <v>3779</v>
      </c>
      <c r="F501" s="300">
        <v>6</v>
      </c>
      <c r="G501" s="301">
        <v>42491</v>
      </c>
      <c r="H501" s="301">
        <v>44346</v>
      </c>
      <c r="I501" s="316">
        <v>0.20686599999999999</v>
      </c>
      <c r="J501" s="316">
        <v>0.78248899999999999</v>
      </c>
      <c r="K501" s="316">
        <v>1.0508</v>
      </c>
      <c r="L501" s="316">
        <v>1.0565739999999999</v>
      </c>
      <c r="M501" s="316">
        <v>628.36869000000002</v>
      </c>
      <c r="N501" s="316">
        <v>12.572774000000001</v>
      </c>
    </row>
    <row r="502" spans="1:14" ht="12.75" customHeight="1">
      <c r="A502" t="s">
        <v>4120</v>
      </c>
      <c r="B502" s="373" t="s">
        <v>4072</v>
      </c>
      <c r="C502" s="405" t="s">
        <v>3817</v>
      </c>
      <c r="D502" s="403" t="s">
        <v>5552</v>
      </c>
      <c r="E502" s="374" t="s">
        <v>3773</v>
      </c>
      <c r="F502" s="403">
        <v>6</v>
      </c>
      <c r="G502" s="374">
        <v>42552</v>
      </c>
      <c r="H502" s="374">
        <v>44681</v>
      </c>
      <c r="I502" s="404">
        <v>0.22936200000000001</v>
      </c>
      <c r="J502" s="404">
        <v>0.56454800000000005</v>
      </c>
      <c r="K502" s="404">
        <v>1.0481836</v>
      </c>
      <c r="L502" s="404">
        <v>1.026378</v>
      </c>
      <c r="M502" s="404">
        <v>447.67127199999999</v>
      </c>
      <c r="N502" s="404">
        <v>12.850536</v>
      </c>
    </row>
    <row r="503" spans="1:14" ht="12.75" customHeight="1">
      <c r="A503" t="s">
        <v>4120</v>
      </c>
      <c r="B503" s="356" t="s">
        <v>5086</v>
      </c>
      <c r="C503" s="356" t="s">
        <v>3817</v>
      </c>
      <c r="D503" s="356" t="s">
        <v>3545</v>
      </c>
      <c r="E503" s="356" t="s">
        <v>3781</v>
      </c>
      <c r="F503" s="356">
        <v>6</v>
      </c>
      <c r="G503" s="357">
        <v>43101</v>
      </c>
      <c r="H503" s="357">
        <v>44561</v>
      </c>
      <c r="I503" s="375">
        <v>0.18142900000000001</v>
      </c>
      <c r="J503" s="375">
        <v>0.597194</v>
      </c>
      <c r="K503" s="375">
        <v>1.048</v>
      </c>
      <c r="L503" s="375">
        <v>0.79072100000000001</v>
      </c>
      <c r="M503" s="375">
        <v>483.184123</v>
      </c>
      <c r="N503" s="375">
        <v>27.716083000000001</v>
      </c>
    </row>
    <row r="504" spans="1:14" ht="12.75" customHeight="1">
      <c r="A504" t="s">
        <v>4119</v>
      </c>
      <c r="B504" s="413" t="s">
        <v>4081</v>
      </c>
      <c r="C504" s="413" t="s">
        <v>3817</v>
      </c>
      <c r="D504" s="413" t="s">
        <v>7148</v>
      </c>
      <c r="E504" s="413" t="s">
        <v>3774</v>
      </c>
      <c r="F504" s="413">
        <v>8</v>
      </c>
      <c r="G504" s="383">
        <v>44348</v>
      </c>
      <c r="H504" s="383">
        <v>45443</v>
      </c>
      <c r="I504" s="375">
        <v>0.20782999999999999</v>
      </c>
      <c r="J504" s="375">
        <v>0.56175399999999998</v>
      </c>
      <c r="K504" s="375">
        <v>1.0479039999999999</v>
      </c>
      <c r="L504" s="375">
        <v>0.93265900000000002</v>
      </c>
      <c r="M504" s="375">
        <v>455.16983900000002</v>
      </c>
      <c r="N504" s="375">
        <v>14.360976000000001</v>
      </c>
    </row>
    <row r="505" spans="1:14" ht="12.75" customHeight="1">
      <c r="A505" t="s">
        <v>4120</v>
      </c>
      <c r="B505" s="413" t="s">
        <v>4060</v>
      </c>
      <c r="C505" s="413" t="s">
        <v>3817</v>
      </c>
      <c r="D505" s="413" t="s">
        <v>2579</v>
      </c>
      <c r="E505" s="413" t="s">
        <v>3774</v>
      </c>
      <c r="F505" s="413">
        <v>7</v>
      </c>
      <c r="G505" s="383">
        <v>43891</v>
      </c>
      <c r="H505" s="383">
        <v>44561</v>
      </c>
      <c r="I505" s="375">
        <v>0.15126800000000001</v>
      </c>
      <c r="J505" s="375">
        <v>0.31284499999999998</v>
      </c>
      <c r="K505" s="375">
        <v>1.0474460000000001</v>
      </c>
      <c r="L505" s="375">
        <v>0.62731599999999998</v>
      </c>
      <c r="M505" s="375">
        <v>253.97531699999999</v>
      </c>
      <c r="N505" s="375">
        <v>18.052071000000002</v>
      </c>
    </row>
    <row r="506" spans="1:14" ht="12.75" customHeight="1">
      <c r="A506" t="s">
        <v>4120</v>
      </c>
      <c r="B506" t="s">
        <v>4040</v>
      </c>
      <c r="C506" t="s">
        <v>3817</v>
      </c>
      <c r="D506" t="s">
        <v>1546</v>
      </c>
      <c r="E506" t="s">
        <v>3779</v>
      </c>
      <c r="F506">
        <v>9</v>
      </c>
      <c r="G506" s="4">
        <v>43800</v>
      </c>
      <c r="H506" s="4">
        <v>45657</v>
      </c>
      <c r="I506" s="375">
        <v>0.197384</v>
      </c>
      <c r="J506" s="375">
        <v>0.69887900000000003</v>
      </c>
      <c r="K506" s="375">
        <v>1.0464028000000001</v>
      </c>
      <c r="L506" s="375">
        <v>1.0700050000000001</v>
      </c>
      <c r="M506" s="375">
        <v>561.69413999999995</v>
      </c>
      <c r="N506" s="375">
        <v>13.801729</v>
      </c>
    </row>
    <row r="507" spans="1:14" ht="12.75" customHeight="1">
      <c r="A507" t="s">
        <v>4119</v>
      </c>
      <c r="B507" s="413" t="s">
        <v>4097</v>
      </c>
      <c r="C507" s="413" t="s">
        <v>3817</v>
      </c>
      <c r="D507" s="413" t="s">
        <v>5256</v>
      </c>
      <c r="E507" s="413" t="s">
        <v>3787</v>
      </c>
      <c r="F507" s="413">
        <v>7</v>
      </c>
      <c r="G507" s="383">
        <v>44197</v>
      </c>
      <c r="H507" s="383">
        <v>46022</v>
      </c>
      <c r="I507" s="375">
        <v>0.210783</v>
      </c>
      <c r="J507" s="375">
        <v>0.71068399999999998</v>
      </c>
      <c r="K507" s="375">
        <v>1.0464</v>
      </c>
      <c r="L507" s="375">
        <v>1.0355620000000001</v>
      </c>
      <c r="M507" s="375">
        <v>570.053403</v>
      </c>
      <c r="N507" s="375">
        <v>11.669781</v>
      </c>
    </row>
    <row r="508" spans="1:14" ht="12.75" customHeight="1">
      <c r="A508" t="s">
        <v>4119</v>
      </c>
      <c r="B508" t="s">
        <v>4081</v>
      </c>
      <c r="C508" t="s">
        <v>3817</v>
      </c>
      <c r="D508" t="s">
        <v>7253</v>
      </c>
      <c r="E508" t="s">
        <v>3775</v>
      </c>
      <c r="F508">
        <v>8</v>
      </c>
      <c r="G508" s="4">
        <v>44378</v>
      </c>
      <c r="H508" s="4">
        <v>45657</v>
      </c>
      <c r="I508" s="375">
        <v>0.21093100000000001</v>
      </c>
      <c r="J508" s="375">
        <v>0.11391999999999999</v>
      </c>
      <c r="K508" s="375">
        <v>1.0460712000000001</v>
      </c>
      <c r="L508" s="375">
        <v>0.29696</v>
      </c>
      <c r="M508" s="375">
        <v>91.408460000000005</v>
      </c>
      <c r="N508" s="375">
        <v>18.548489</v>
      </c>
    </row>
    <row r="509" spans="1:14" ht="12.75" customHeight="1">
      <c r="A509" t="s">
        <v>4120</v>
      </c>
      <c r="B509" s="413" t="s">
        <v>4052</v>
      </c>
      <c r="C509" s="413" t="s">
        <v>3817</v>
      </c>
      <c r="D509" s="413" t="s">
        <v>97</v>
      </c>
      <c r="E509" s="413" t="s">
        <v>3773</v>
      </c>
      <c r="F509" s="413">
        <v>7</v>
      </c>
      <c r="G509" s="383">
        <v>43831</v>
      </c>
      <c r="H509" s="383">
        <v>44561</v>
      </c>
      <c r="I509" s="375">
        <v>9.2851000000000003E-2</v>
      </c>
      <c r="J509" s="375">
        <v>0.17561099999999999</v>
      </c>
      <c r="K509" s="375">
        <v>1.0460400000000001</v>
      </c>
      <c r="L509" s="375">
        <v>0.38170700000000002</v>
      </c>
      <c r="M509" s="375">
        <v>140.812591</v>
      </c>
      <c r="N509" s="375">
        <v>19.03511</v>
      </c>
    </row>
    <row r="510" spans="1:14" ht="12.75" customHeight="1">
      <c r="A510" t="s">
        <v>4119</v>
      </c>
      <c r="B510" s="356" t="s">
        <v>4081</v>
      </c>
      <c r="C510" s="356" t="s">
        <v>3817</v>
      </c>
      <c r="D510" s="356" t="s">
        <v>7270</v>
      </c>
      <c r="E510" s="356" t="s">
        <v>3774</v>
      </c>
      <c r="F510" s="356">
        <v>8</v>
      </c>
      <c r="G510" s="357">
        <v>44409</v>
      </c>
      <c r="H510" s="357">
        <v>45412</v>
      </c>
      <c r="I510" s="375">
        <v>0.22798199999999999</v>
      </c>
      <c r="J510" s="375">
        <v>0.63791699999999996</v>
      </c>
      <c r="K510" s="375">
        <v>1.0456364</v>
      </c>
      <c r="L510" s="375">
        <v>1.025925</v>
      </c>
      <c r="M510" s="375">
        <v>515.71642799999995</v>
      </c>
      <c r="N510" s="375">
        <v>14.758986999999999</v>
      </c>
    </row>
    <row r="511" spans="1:14" ht="12.75" customHeight="1">
      <c r="A511" t="s">
        <v>4120</v>
      </c>
      <c r="B511" s="300" t="s">
        <v>4072</v>
      </c>
      <c r="C511" s="300" t="s">
        <v>3817</v>
      </c>
      <c r="D511" s="300" t="s">
        <v>888</v>
      </c>
      <c r="E511" s="300" t="s">
        <v>3774</v>
      </c>
      <c r="F511" s="300">
        <v>7</v>
      </c>
      <c r="G511" s="301">
        <v>76519</v>
      </c>
      <c r="H511" s="301">
        <v>44742</v>
      </c>
      <c r="I511" s="316">
        <v>0.202016</v>
      </c>
      <c r="J511" s="316">
        <v>0.82892600000000005</v>
      </c>
      <c r="K511" s="316">
        <v>1.0451124000000001</v>
      </c>
      <c r="L511" s="316">
        <v>1.0355259999999999</v>
      </c>
      <c r="M511" s="316">
        <v>656.78207399999997</v>
      </c>
      <c r="N511" s="316">
        <v>13.203296</v>
      </c>
    </row>
    <row r="512" spans="1:14" ht="12.75" customHeight="1">
      <c r="A512" t="s">
        <v>4119</v>
      </c>
      <c r="B512" s="318" t="s">
        <v>4097</v>
      </c>
      <c r="C512" s="318" t="s">
        <v>3817</v>
      </c>
      <c r="D512" s="318" t="s">
        <v>1654</v>
      </c>
      <c r="E512" s="318" t="s">
        <v>3775</v>
      </c>
      <c r="F512" s="318">
        <v>6</v>
      </c>
      <c r="G512" s="319">
        <v>42736</v>
      </c>
      <c r="H512" s="319">
        <v>44227</v>
      </c>
      <c r="I512" s="375">
        <v>6.5619999999999998E-2</v>
      </c>
      <c r="J512" s="375">
        <v>0.50149200000000005</v>
      </c>
      <c r="K512" s="375">
        <v>1.044</v>
      </c>
      <c r="L512" s="375">
        <v>0.94626500000000002</v>
      </c>
      <c r="M512" s="375">
        <v>400.11087500000002</v>
      </c>
      <c r="N512" s="375">
        <v>14.805655</v>
      </c>
    </row>
    <row r="513" spans="1:14" ht="12.75" customHeight="1">
      <c r="A513" t="s">
        <v>4120</v>
      </c>
      <c r="B513" s="413" t="s">
        <v>5086</v>
      </c>
      <c r="C513" s="413" t="s">
        <v>3817</v>
      </c>
      <c r="D513" s="413" t="s">
        <v>7097</v>
      </c>
      <c r="E513" s="413" t="s">
        <v>3779</v>
      </c>
      <c r="F513" s="413">
        <v>6</v>
      </c>
      <c r="G513" s="383">
        <v>43952</v>
      </c>
      <c r="H513" s="383">
        <v>45412</v>
      </c>
      <c r="I513" s="375">
        <v>0.206647</v>
      </c>
      <c r="J513" s="375">
        <v>0.72842899999999999</v>
      </c>
      <c r="K513" s="375">
        <v>1.0411999999999999</v>
      </c>
      <c r="L513" s="375">
        <v>1.0716349999999999</v>
      </c>
      <c r="M513" s="375">
        <v>585.53025000000002</v>
      </c>
      <c r="N513" s="375">
        <v>18.244512</v>
      </c>
    </row>
    <row r="514" spans="1:14" ht="12.75" customHeight="1">
      <c r="A514" t="s">
        <v>4120</v>
      </c>
      <c r="B514" s="413" t="s">
        <v>4052</v>
      </c>
      <c r="C514" s="413" t="s">
        <v>3817</v>
      </c>
      <c r="D514" s="413" t="s">
        <v>160</v>
      </c>
      <c r="E514" s="413" t="s">
        <v>3774</v>
      </c>
      <c r="F514" s="413">
        <v>7</v>
      </c>
      <c r="G514" s="383">
        <v>39569</v>
      </c>
      <c r="H514" s="383">
        <v>44926</v>
      </c>
      <c r="I514" s="375">
        <v>0.19457099999999999</v>
      </c>
      <c r="J514" s="375">
        <v>0.35725099999999999</v>
      </c>
      <c r="K514" s="375">
        <v>1.0405599999999999</v>
      </c>
      <c r="L514" s="375">
        <v>0.61898500000000001</v>
      </c>
      <c r="M514" s="375">
        <v>284.96338900000001</v>
      </c>
      <c r="N514" s="375">
        <v>20.974578999999999</v>
      </c>
    </row>
    <row r="515" spans="1:14" ht="12.75" customHeight="1">
      <c r="A515" t="s">
        <v>4119</v>
      </c>
      <c r="B515" s="300" t="s">
        <v>4097</v>
      </c>
      <c r="C515" s="300" t="s">
        <v>3817</v>
      </c>
      <c r="D515" s="300" t="s">
        <v>631</v>
      </c>
      <c r="E515" s="300" t="s">
        <v>3779</v>
      </c>
      <c r="F515" s="300">
        <v>6</v>
      </c>
      <c r="G515" s="301">
        <v>42430</v>
      </c>
      <c r="H515" s="301">
        <v>45747</v>
      </c>
      <c r="I515" s="316">
        <v>0.18398700000000001</v>
      </c>
      <c r="J515" s="316">
        <v>0.57062400000000002</v>
      </c>
      <c r="K515" s="316">
        <v>1.0384</v>
      </c>
      <c r="L515" s="316">
        <v>0.90428200000000003</v>
      </c>
      <c r="M515" s="316">
        <v>452.82531</v>
      </c>
      <c r="N515" s="316">
        <v>15.951157</v>
      </c>
    </row>
    <row r="516" spans="1:14" ht="12.75" customHeight="1">
      <c r="A516" t="s">
        <v>4120</v>
      </c>
      <c r="B516" t="s">
        <v>4052</v>
      </c>
      <c r="C516" t="s">
        <v>3817</v>
      </c>
      <c r="D516" t="s">
        <v>5344</v>
      </c>
      <c r="E516" t="s">
        <v>3775</v>
      </c>
      <c r="F516">
        <v>7</v>
      </c>
      <c r="G516" s="4">
        <v>43191</v>
      </c>
      <c r="H516" s="4">
        <v>46843</v>
      </c>
      <c r="I516" s="375">
        <v>0.210066</v>
      </c>
      <c r="J516" s="375">
        <v>0.565446</v>
      </c>
      <c r="K516" s="375">
        <v>1.0371999999999999</v>
      </c>
      <c r="L516" s="375">
        <v>1.0522739999999999</v>
      </c>
      <c r="M516" s="375">
        <v>449.56585799999999</v>
      </c>
      <c r="N516" s="375">
        <v>18.851026000000001</v>
      </c>
    </row>
    <row r="517" spans="1:14" ht="12.75" customHeight="1">
      <c r="A517" t="s">
        <v>4120</v>
      </c>
      <c r="B517" t="s">
        <v>4052</v>
      </c>
      <c r="C517" t="s">
        <v>3817</v>
      </c>
      <c r="D517" t="s">
        <v>5585</v>
      </c>
      <c r="E517" t="s">
        <v>3781</v>
      </c>
      <c r="F517">
        <v>7</v>
      </c>
      <c r="G517" s="4">
        <v>44409</v>
      </c>
      <c r="H517" s="4">
        <v>46022</v>
      </c>
      <c r="I517" s="375">
        <v>0.185533</v>
      </c>
      <c r="J517" s="375">
        <v>0.53150799999999998</v>
      </c>
      <c r="K517" s="375">
        <v>1.0367999999999999</v>
      </c>
      <c r="L517" s="375">
        <v>0.96974300000000002</v>
      </c>
      <c r="M517" s="375">
        <v>422.41716600000001</v>
      </c>
      <c r="N517" s="375">
        <v>11.483378</v>
      </c>
    </row>
    <row r="518" spans="1:14" ht="12.75" customHeight="1">
      <c r="A518" t="s">
        <v>4120</v>
      </c>
      <c r="B518" s="300" t="s">
        <v>4038</v>
      </c>
      <c r="C518" s="300" t="s">
        <v>3817</v>
      </c>
      <c r="D518" s="300" t="s">
        <v>5976</v>
      </c>
      <c r="E518" s="300" t="s">
        <v>3776</v>
      </c>
      <c r="F518" s="300">
        <v>6</v>
      </c>
      <c r="G518" s="301">
        <v>43709</v>
      </c>
      <c r="H518" s="301">
        <v>47361</v>
      </c>
      <c r="I518" s="316">
        <v>2.0298E-2</v>
      </c>
      <c r="J518" s="316">
        <v>0.228487</v>
      </c>
      <c r="K518" s="316">
        <v>1.0362768</v>
      </c>
      <c r="L518" s="316">
        <v>0.13128300000000001</v>
      </c>
      <c r="M518" s="316">
        <v>179.11948799999999</v>
      </c>
      <c r="N518" s="316">
        <v>11.754586</v>
      </c>
    </row>
    <row r="519" spans="1:14" ht="12.75" customHeight="1">
      <c r="A519" t="s">
        <v>4119</v>
      </c>
      <c r="B519" s="300" t="s">
        <v>4081</v>
      </c>
      <c r="C519" s="300" t="s">
        <v>3817</v>
      </c>
      <c r="D519" s="300" t="s">
        <v>7211</v>
      </c>
      <c r="E519" s="300" t="s">
        <v>3774</v>
      </c>
      <c r="F519" s="300">
        <v>1</v>
      </c>
      <c r="G519" s="301">
        <v>44378</v>
      </c>
      <c r="H519" s="301">
        <v>45657</v>
      </c>
      <c r="I519" s="316">
        <v>0.14588599999999999</v>
      </c>
      <c r="J519" s="316">
        <v>0.24960499999999999</v>
      </c>
      <c r="K519" s="316">
        <v>1.0362427999999999</v>
      </c>
      <c r="L519" s="316">
        <v>0.79768300000000003</v>
      </c>
      <c r="M519" s="316">
        <v>200.68024800000001</v>
      </c>
      <c r="N519" s="316">
        <v>20.043054000000001</v>
      </c>
    </row>
    <row r="520" spans="1:14" ht="12.75" customHeight="1">
      <c r="A520" t="s">
        <v>4120</v>
      </c>
      <c r="B520" s="413" t="s">
        <v>4048</v>
      </c>
      <c r="C520" s="413" t="s">
        <v>3817</v>
      </c>
      <c r="D520" s="413" t="s">
        <v>2099</v>
      </c>
      <c r="E520" s="413" t="s">
        <v>3780</v>
      </c>
      <c r="F520" s="413">
        <v>8</v>
      </c>
      <c r="G520" s="383">
        <v>42887</v>
      </c>
      <c r="H520" s="383">
        <v>46538</v>
      </c>
      <c r="I520" s="375">
        <v>0.20912700000000001</v>
      </c>
      <c r="J520" s="375">
        <v>0.287887</v>
      </c>
      <c r="K520" s="375">
        <v>1.0361819999999999</v>
      </c>
      <c r="L520" s="375">
        <v>0.99807000000000001</v>
      </c>
      <c r="M520" s="375">
        <v>228.64258799999999</v>
      </c>
      <c r="N520" s="375">
        <v>21.781901999999999</v>
      </c>
    </row>
    <row r="521" spans="1:14" ht="12.75" customHeight="1">
      <c r="A521" t="s">
        <v>4120</v>
      </c>
      <c r="B521" s="318" t="s">
        <v>4060</v>
      </c>
      <c r="C521" s="318" t="s">
        <v>3817</v>
      </c>
      <c r="D521" s="318" t="s">
        <v>2470</v>
      </c>
      <c r="E521" s="318" t="s">
        <v>3778</v>
      </c>
      <c r="F521" s="318">
        <v>7</v>
      </c>
      <c r="G521" s="319">
        <v>43891</v>
      </c>
      <c r="H521" s="319">
        <v>44985</v>
      </c>
      <c r="I521" s="375">
        <v>0.20625399999999999</v>
      </c>
      <c r="J521" s="375">
        <v>0.55319600000000002</v>
      </c>
      <c r="K521" s="375">
        <v>1.0355380000000001</v>
      </c>
      <c r="L521" s="375">
        <v>1.0371619999999999</v>
      </c>
      <c r="M521" s="375">
        <v>443.988024</v>
      </c>
      <c r="N521" s="375">
        <v>17.916512000000001</v>
      </c>
    </row>
    <row r="522" spans="1:14" ht="12.75" customHeight="1">
      <c r="A522" t="s">
        <v>4120</v>
      </c>
      <c r="B522" s="413" t="s">
        <v>4060</v>
      </c>
      <c r="C522" s="413" t="s">
        <v>3817</v>
      </c>
      <c r="D522" s="413" t="s">
        <v>607</v>
      </c>
      <c r="E522" s="413" t="s">
        <v>3785</v>
      </c>
      <c r="F522" s="413">
        <v>13</v>
      </c>
      <c r="G522" s="383">
        <v>44287</v>
      </c>
      <c r="H522" s="383">
        <v>45382</v>
      </c>
      <c r="I522" s="375">
        <v>0.21874299999999999</v>
      </c>
      <c r="J522" s="375">
        <v>0.64069799999999999</v>
      </c>
      <c r="K522" s="375">
        <v>1.0354171999999999</v>
      </c>
      <c r="L522" s="375">
        <v>1.0827990000000001</v>
      </c>
      <c r="M522" s="375">
        <v>524.039354</v>
      </c>
      <c r="N522" s="375">
        <v>18.581016000000002</v>
      </c>
    </row>
    <row r="523" spans="1:14" ht="12.75" customHeight="1">
      <c r="A523" t="s">
        <v>4120</v>
      </c>
      <c r="B523" t="s">
        <v>4054</v>
      </c>
      <c r="C523" t="s">
        <v>3817</v>
      </c>
      <c r="D523" t="s">
        <v>1066</v>
      </c>
      <c r="E523" t="s">
        <v>3781</v>
      </c>
      <c r="F523">
        <v>7</v>
      </c>
      <c r="G523" s="4">
        <v>43678</v>
      </c>
      <c r="H523" s="4">
        <v>45291</v>
      </c>
      <c r="I523" s="375">
        <v>0.196876</v>
      </c>
      <c r="J523" s="375">
        <v>0.77491200000000005</v>
      </c>
      <c r="K523" s="375">
        <v>1.03464</v>
      </c>
      <c r="L523" s="375">
        <v>1.0262770000000001</v>
      </c>
      <c r="M523" s="375">
        <v>614.58766400000002</v>
      </c>
      <c r="N523" s="375">
        <v>14.834897</v>
      </c>
    </row>
    <row r="524" spans="1:14" ht="12.75" customHeight="1">
      <c r="A524" t="s">
        <v>4120</v>
      </c>
      <c r="B524" t="s">
        <v>5086</v>
      </c>
      <c r="C524" t="s">
        <v>3817</v>
      </c>
      <c r="D524" t="s">
        <v>528</v>
      </c>
      <c r="E524" t="s">
        <v>3777</v>
      </c>
      <c r="F524">
        <v>5</v>
      </c>
      <c r="G524" s="4">
        <v>43435</v>
      </c>
      <c r="H524" s="4">
        <v>44530</v>
      </c>
      <c r="I524" s="375">
        <v>0.216557</v>
      </c>
      <c r="J524" s="375">
        <v>0.80669599999999997</v>
      </c>
      <c r="K524" s="375">
        <v>1.0308600000000001</v>
      </c>
      <c r="L524" s="375">
        <v>1.0309200000000001</v>
      </c>
      <c r="M524" s="375">
        <v>662.833304</v>
      </c>
      <c r="N524" s="375">
        <v>19.380801999999999</v>
      </c>
    </row>
    <row r="525" spans="1:14" ht="12.75" customHeight="1">
      <c r="A525" t="s">
        <v>4120</v>
      </c>
      <c r="B525" t="s">
        <v>5086</v>
      </c>
      <c r="C525" t="s">
        <v>3817</v>
      </c>
      <c r="D525" t="s">
        <v>1480</v>
      </c>
      <c r="E525" t="s">
        <v>3780</v>
      </c>
      <c r="F525">
        <v>1</v>
      </c>
      <c r="G525" s="4">
        <v>42675</v>
      </c>
      <c r="H525" s="4">
        <v>44500</v>
      </c>
      <c r="I525" s="375">
        <v>0.225443</v>
      </c>
      <c r="J525" s="375">
        <v>0.315444</v>
      </c>
      <c r="K525" s="375">
        <v>1.0265455999999999</v>
      </c>
      <c r="L525" s="375">
        <v>1.0797239999999999</v>
      </c>
      <c r="M525" s="375">
        <v>256.25816200000003</v>
      </c>
      <c r="N525" s="375">
        <v>28.636109999999999</v>
      </c>
    </row>
    <row r="526" spans="1:14" ht="12.75" customHeight="1">
      <c r="A526" t="s">
        <v>4119</v>
      </c>
      <c r="B526" s="413" t="s">
        <v>4079</v>
      </c>
      <c r="C526" s="413" t="s">
        <v>3817</v>
      </c>
      <c r="D526" s="413" t="s">
        <v>3230</v>
      </c>
      <c r="E526" s="413" t="s">
        <v>3776</v>
      </c>
      <c r="F526" s="413">
        <v>8</v>
      </c>
      <c r="G526" s="383">
        <v>43344</v>
      </c>
      <c r="H526" s="383">
        <v>45291</v>
      </c>
      <c r="I526" s="375">
        <v>0.20503099999999999</v>
      </c>
      <c r="J526" s="375">
        <v>0.53004899999999999</v>
      </c>
      <c r="K526" s="375">
        <v>1.0252399999999999</v>
      </c>
      <c r="L526" s="375">
        <v>0.97486700000000004</v>
      </c>
      <c r="M526" s="375">
        <v>419.312656</v>
      </c>
      <c r="N526" s="375">
        <v>16.681138000000001</v>
      </c>
    </row>
    <row r="527" spans="1:14" ht="12.75" customHeight="1">
      <c r="A527" t="s">
        <v>4119</v>
      </c>
      <c r="B527" s="413" t="s">
        <v>4097</v>
      </c>
      <c r="C527" s="413" t="s">
        <v>3817</v>
      </c>
      <c r="D527" s="413" t="s">
        <v>6159</v>
      </c>
      <c r="E527" s="413" t="s">
        <v>3780</v>
      </c>
      <c r="F527" s="413">
        <v>1</v>
      </c>
      <c r="G527" s="383">
        <v>44440</v>
      </c>
      <c r="H527" s="383">
        <v>45291</v>
      </c>
      <c r="I527" s="375">
        <v>0.213667</v>
      </c>
      <c r="J527" s="375">
        <v>0.49526700000000001</v>
      </c>
      <c r="K527" s="375">
        <v>1.0245816000000001</v>
      </c>
      <c r="L527" s="375">
        <v>1.008124</v>
      </c>
      <c r="M527" s="375">
        <v>393.55980799999998</v>
      </c>
      <c r="N527" s="375">
        <v>14.67536</v>
      </c>
    </row>
    <row r="528" spans="1:14" ht="12.75" customHeight="1">
      <c r="A528" t="s">
        <v>4119</v>
      </c>
      <c r="B528" s="413" t="s">
        <v>42</v>
      </c>
      <c r="C528" s="413" t="s">
        <v>3818</v>
      </c>
      <c r="D528" s="413" t="s">
        <v>595</v>
      </c>
      <c r="E528" s="413" t="s">
        <v>3774</v>
      </c>
      <c r="F528" s="413">
        <v>9</v>
      </c>
      <c r="G528" s="383">
        <v>43497</v>
      </c>
      <c r="H528" s="383">
        <v>44561</v>
      </c>
      <c r="I528" s="375">
        <v>0.18366299999999999</v>
      </c>
      <c r="J528" s="375">
        <v>0.61004100000000006</v>
      </c>
      <c r="K528" s="375">
        <v>1.0239199999999999</v>
      </c>
      <c r="L528" s="375">
        <v>0.88</v>
      </c>
      <c r="M528" s="375">
        <v>464.73</v>
      </c>
      <c r="N528" s="375">
        <v>18.065905999999998</v>
      </c>
    </row>
    <row r="529" spans="1:14" ht="12.75" customHeight="1">
      <c r="A529" t="s">
        <v>4120</v>
      </c>
      <c r="B529" t="s">
        <v>4052</v>
      </c>
      <c r="C529" t="s">
        <v>3817</v>
      </c>
      <c r="D529" t="s">
        <v>2523</v>
      </c>
      <c r="E529" t="s">
        <v>3775</v>
      </c>
      <c r="F529">
        <v>6</v>
      </c>
      <c r="G529" s="4">
        <v>44166</v>
      </c>
      <c r="H529" s="4">
        <v>44895</v>
      </c>
      <c r="I529" s="375">
        <v>0.210701</v>
      </c>
      <c r="J529" s="375">
        <v>0.67591000000000001</v>
      </c>
      <c r="K529" s="375">
        <v>1.0236000000000001</v>
      </c>
      <c r="L529" s="375">
        <v>1.0495760000000001</v>
      </c>
      <c r="M529" s="375">
        <v>528.73645699999997</v>
      </c>
      <c r="N529" s="375">
        <v>13.473887</v>
      </c>
    </row>
    <row r="530" spans="1:14" ht="12.75" customHeight="1">
      <c r="A530" t="s">
        <v>4119</v>
      </c>
      <c r="B530" t="s">
        <v>4097</v>
      </c>
      <c r="C530" t="s">
        <v>3817</v>
      </c>
      <c r="D530" t="s">
        <v>1303</v>
      </c>
      <c r="E530" t="s">
        <v>3779</v>
      </c>
      <c r="F530">
        <v>6</v>
      </c>
      <c r="G530" s="4">
        <v>42614</v>
      </c>
      <c r="H530" s="4">
        <v>44712</v>
      </c>
      <c r="I530" s="375">
        <v>0.20077800000000001</v>
      </c>
      <c r="J530" s="375">
        <v>0.67375700000000005</v>
      </c>
      <c r="K530" s="375">
        <v>1.0187999999999999</v>
      </c>
      <c r="L530" s="375">
        <v>0.95367400000000002</v>
      </c>
      <c r="M530" s="375">
        <v>524.57610499999998</v>
      </c>
      <c r="N530" s="375">
        <v>15.230888</v>
      </c>
    </row>
    <row r="531" spans="1:14" ht="12.75" customHeight="1">
      <c r="A531" t="s">
        <v>4120</v>
      </c>
      <c r="B531" s="300" t="s">
        <v>4060</v>
      </c>
      <c r="C531" s="300" t="s">
        <v>3817</v>
      </c>
      <c r="D531" s="300">
        <v>1818</v>
      </c>
      <c r="E531" s="300" t="s">
        <v>3779</v>
      </c>
      <c r="F531" s="300">
        <v>7</v>
      </c>
      <c r="G531" s="301">
        <v>43800</v>
      </c>
      <c r="H531" s="301">
        <v>44561</v>
      </c>
      <c r="I531" s="316">
        <v>0.210397</v>
      </c>
      <c r="J531" s="316">
        <v>0.69182200000000005</v>
      </c>
      <c r="K531" s="316">
        <v>1.015844</v>
      </c>
      <c r="L531" s="316">
        <v>1.0486629999999999</v>
      </c>
      <c r="M531" s="316">
        <v>544.69267500000001</v>
      </c>
      <c r="N531" s="316">
        <v>15.228327999999999</v>
      </c>
    </row>
    <row r="532" spans="1:14" ht="12.75" customHeight="1">
      <c r="A532" t="s">
        <v>4119</v>
      </c>
      <c r="B532" s="300" t="s">
        <v>4079</v>
      </c>
      <c r="C532" s="300" t="s">
        <v>3817</v>
      </c>
      <c r="D532" s="300" t="s">
        <v>3707</v>
      </c>
      <c r="E532" s="300" t="s">
        <v>3776</v>
      </c>
      <c r="F532" s="300">
        <v>2</v>
      </c>
      <c r="G532" s="301">
        <v>43525</v>
      </c>
      <c r="H532" s="301">
        <v>45291</v>
      </c>
      <c r="I532" s="316">
        <v>3.8311999999999999E-2</v>
      </c>
      <c r="J532" s="316">
        <v>0.26513799999999998</v>
      </c>
      <c r="K532" s="316">
        <v>1.0149999999999999</v>
      </c>
      <c r="L532" s="316">
        <v>0.19142600000000001</v>
      </c>
      <c r="M532" s="316">
        <v>206.638046</v>
      </c>
      <c r="N532" s="316">
        <v>14.626296</v>
      </c>
    </row>
    <row r="533" spans="1:14" ht="12.75" customHeight="1">
      <c r="A533" t="s">
        <v>4119</v>
      </c>
      <c r="B533" s="300" t="s">
        <v>4097</v>
      </c>
      <c r="C533" s="300" t="s">
        <v>3817</v>
      </c>
      <c r="D533" s="300" t="s">
        <v>2413</v>
      </c>
      <c r="E533" s="300" t="s">
        <v>3775</v>
      </c>
      <c r="F533" s="300">
        <v>6</v>
      </c>
      <c r="G533" s="301">
        <v>43009</v>
      </c>
      <c r="H533" s="301">
        <v>44500</v>
      </c>
      <c r="I533" s="316">
        <v>7.0106000000000002E-2</v>
      </c>
      <c r="J533" s="316">
        <v>0.57914399999999999</v>
      </c>
      <c r="K533" s="316">
        <v>1.0127999999999999</v>
      </c>
      <c r="L533" s="316">
        <v>1.008005</v>
      </c>
      <c r="M533" s="316">
        <v>448.25665700000002</v>
      </c>
      <c r="N533" s="316">
        <v>14.540088000000001</v>
      </c>
    </row>
    <row r="534" spans="1:14" ht="12.75" customHeight="1">
      <c r="A534" t="s">
        <v>4119</v>
      </c>
      <c r="B534" t="s">
        <v>4097</v>
      </c>
      <c r="C534" t="s">
        <v>3817</v>
      </c>
      <c r="D534" t="s">
        <v>823</v>
      </c>
      <c r="E534" t="s">
        <v>3783</v>
      </c>
      <c r="F534">
        <v>6</v>
      </c>
      <c r="G534" s="4">
        <v>42522</v>
      </c>
      <c r="H534" s="4">
        <v>44377</v>
      </c>
      <c r="I534" s="375">
        <v>0.20682800000000001</v>
      </c>
      <c r="J534" s="375">
        <v>0.67960299999999996</v>
      </c>
      <c r="K534" s="375">
        <v>1.0112000000000001</v>
      </c>
      <c r="L534" s="375">
        <v>0.82813599999999998</v>
      </c>
      <c r="M534" s="375">
        <v>525.18008199999997</v>
      </c>
      <c r="N534" s="375">
        <v>11.603802999999999</v>
      </c>
    </row>
    <row r="535" spans="1:14" ht="12.75" customHeight="1">
      <c r="A535" t="s">
        <v>4119</v>
      </c>
      <c r="B535" s="413" t="s">
        <v>4097</v>
      </c>
      <c r="C535" s="413" t="s">
        <v>3817</v>
      </c>
      <c r="D535" s="413" t="s">
        <v>1529</v>
      </c>
      <c r="E535" s="413" t="s">
        <v>3774</v>
      </c>
      <c r="F535" s="413">
        <v>6</v>
      </c>
      <c r="G535" s="383">
        <v>42705</v>
      </c>
      <c r="H535" s="383">
        <v>45900</v>
      </c>
      <c r="I535" s="375">
        <v>0.20929300000000001</v>
      </c>
      <c r="J535" s="375">
        <v>0.65939999999999999</v>
      </c>
      <c r="K535" s="375">
        <v>1.0107999999999999</v>
      </c>
      <c r="L535" s="375">
        <v>1.0010079999999999</v>
      </c>
      <c r="M535" s="375">
        <v>509.366265</v>
      </c>
      <c r="N535" s="375">
        <v>15.50869</v>
      </c>
    </row>
    <row r="536" spans="1:14" ht="12.75" customHeight="1">
      <c r="A536" t="s">
        <v>4120</v>
      </c>
      <c r="B536" s="373" t="s">
        <v>4052</v>
      </c>
      <c r="C536" s="405" t="s">
        <v>3817</v>
      </c>
      <c r="D536" s="403" t="s">
        <v>1534</v>
      </c>
      <c r="E536" s="374" t="s">
        <v>3792</v>
      </c>
      <c r="F536" s="403">
        <v>1</v>
      </c>
      <c r="G536" s="374">
        <v>44197</v>
      </c>
      <c r="H536" s="374">
        <v>45291</v>
      </c>
      <c r="I536" s="404">
        <v>7.2316000000000005E-2</v>
      </c>
      <c r="J536" s="404">
        <v>0.43932199999999999</v>
      </c>
      <c r="K536" s="404">
        <v>1.0094000000000001</v>
      </c>
      <c r="L536" s="404">
        <v>1.028591</v>
      </c>
      <c r="M536" s="404">
        <v>343.93243999999999</v>
      </c>
      <c r="N536" s="404">
        <v>16.776323000000001</v>
      </c>
    </row>
    <row r="537" spans="1:14" ht="12.75" customHeight="1">
      <c r="A537" t="s">
        <v>4120</v>
      </c>
      <c r="B537" s="373" t="s">
        <v>4048</v>
      </c>
      <c r="C537" s="405" t="s">
        <v>3817</v>
      </c>
      <c r="D537" s="403" t="s">
        <v>2360</v>
      </c>
      <c r="E537" s="374" t="s">
        <v>3777</v>
      </c>
      <c r="F537" s="403">
        <v>8</v>
      </c>
      <c r="G537" s="374">
        <v>42988</v>
      </c>
      <c r="H537" s="374">
        <v>44561</v>
      </c>
      <c r="I537" s="404">
        <v>0.21570800000000001</v>
      </c>
      <c r="J537" s="404">
        <v>0.84359600000000001</v>
      </c>
      <c r="K537" s="404">
        <v>1.0030908000000001</v>
      </c>
      <c r="L537" s="404">
        <v>1.0506</v>
      </c>
      <c r="M537" s="404">
        <v>648.59331599999996</v>
      </c>
      <c r="N537" s="404">
        <v>15.961728000000001</v>
      </c>
    </row>
    <row r="538" spans="1:14" ht="12.75" customHeight="1">
      <c r="A538" t="s">
        <v>4120</v>
      </c>
      <c r="B538" s="413" t="s">
        <v>5086</v>
      </c>
      <c r="C538" s="413" t="s">
        <v>3817</v>
      </c>
      <c r="D538" s="413" t="s">
        <v>757</v>
      </c>
      <c r="E538" s="413" t="s">
        <v>3778</v>
      </c>
      <c r="F538" s="413">
        <v>7</v>
      </c>
      <c r="G538" s="383">
        <v>42461</v>
      </c>
      <c r="H538" s="383">
        <v>46112</v>
      </c>
      <c r="I538" s="375">
        <v>0.204538</v>
      </c>
      <c r="J538" s="375">
        <v>0.78747</v>
      </c>
      <c r="K538" s="375">
        <v>1.0024</v>
      </c>
      <c r="L538" s="375">
        <v>1.024616</v>
      </c>
      <c r="M538" s="375">
        <v>611.80133000000001</v>
      </c>
      <c r="N538" s="375">
        <v>18.582853</v>
      </c>
    </row>
    <row r="539" spans="1:14" ht="12.75" customHeight="1">
      <c r="A539" t="s">
        <v>4120</v>
      </c>
      <c r="B539" s="413" t="s">
        <v>5086</v>
      </c>
      <c r="C539" s="413" t="s">
        <v>3817</v>
      </c>
      <c r="D539" s="413" t="s">
        <v>1984</v>
      </c>
      <c r="E539" s="413" t="s">
        <v>3778</v>
      </c>
      <c r="F539" s="413">
        <v>1</v>
      </c>
      <c r="G539" s="383">
        <v>42826</v>
      </c>
      <c r="H539" s="383">
        <v>44651</v>
      </c>
      <c r="I539" s="375">
        <v>0.21093500000000001</v>
      </c>
      <c r="J539" s="375">
        <v>0.48781400000000003</v>
      </c>
      <c r="K539" s="375">
        <v>0.99785440000000003</v>
      </c>
      <c r="L539" s="375">
        <v>1.036535</v>
      </c>
      <c r="M539" s="375">
        <v>385.216902</v>
      </c>
      <c r="N539" s="375">
        <v>21.989573</v>
      </c>
    </row>
    <row r="540" spans="1:14" ht="12.75" customHeight="1">
      <c r="A540" t="s">
        <v>4120</v>
      </c>
      <c r="B540" s="413" t="s">
        <v>4052</v>
      </c>
      <c r="C540" s="413" t="s">
        <v>3817</v>
      </c>
      <c r="D540" s="413" t="s">
        <v>898</v>
      </c>
      <c r="E540" s="413" t="s">
        <v>3781</v>
      </c>
      <c r="F540" s="413">
        <v>7</v>
      </c>
      <c r="G540" s="383">
        <v>44378</v>
      </c>
      <c r="H540" s="383">
        <v>45838</v>
      </c>
      <c r="I540" s="375">
        <v>0.18127699999999999</v>
      </c>
      <c r="J540" s="375">
        <v>0.59623099999999996</v>
      </c>
      <c r="K540" s="375">
        <v>0.99339999999999995</v>
      </c>
      <c r="L540" s="375">
        <v>0.928477</v>
      </c>
      <c r="M540" s="375">
        <v>454.02710400000001</v>
      </c>
      <c r="N540" s="375">
        <v>13.138692000000001</v>
      </c>
    </row>
    <row r="541" spans="1:14" ht="12.75" customHeight="1">
      <c r="A541" t="s">
        <v>4119</v>
      </c>
      <c r="B541" s="318" t="s">
        <v>42</v>
      </c>
      <c r="C541" s="318" t="s">
        <v>3817</v>
      </c>
      <c r="D541" s="318" t="s">
        <v>3605</v>
      </c>
      <c r="E541" s="318" t="s">
        <v>3783</v>
      </c>
      <c r="F541" s="318">
        <v>9</v>
      </c>
      <c r="G541" s="319">
        <v>43497</v>
      </c>
      <c r="H541" s="319">
        <v>44561</v>
      </c>
      <c r="I541" s="375">
        <v>0.24196599999999999</v>
      </c>
      <c r="J541" s="375">
        <v>0.389212</v>
      </c>
      <c r="K541" s="375">
        <v>0.99243999999999999</v>
      </c>
      <c r="L541" s="375">
        <v>0.93</v>
      </c>
      <c r="M541" s="375">
        <v>287.39</v>
      </c>
      <c r="N541" s="375">
        <v>25.166499999999999</v>
      </c>
    </row>
    <row r="542" spans="1:14" ht="12.75" customHeight="1">
      <c r="A542" t="s">
        <v>4120</v>
      </c>
      <c r="B542" s="413" t="s">
        <v>4074</v>
      </c>
      <c r="C542" s="413" t="s">
        <v>3817</v>
      </c>
      <c r="D542" s="413" t="s">
        <v>2051</v>
      </c>
      <c r="E542" s="413" t="s">
        <v>3775</v>
      </c>
      <c r="F542" s="413">
        <v>1</v>
      </c>
      <c r="G542" s="383">
        <v>42856</v>
      </c>
      <c r="H542" s="383">
        <v>44926</v>
      </c>
      <c r="I542" s="375">
        <v>0.20272100000000001</v>
      </c>
      <c r="J542" s="375">
        <v>0.675238</v>
      </c>
      <c r="K542" s="375">
        <v>0.98972000000000004</v>
      </c>
      <c r="L542" s="375">
        <v>1.017379</v>
      </c>
      <c r="M542" s="375">
        <v>514.61422700000003</v>
      </c>
      <c r="N542" s="375">
        <v>15.704720999999999</v>
      </c>
    </row>
    <row r="543" spans="1:14" ht="12.75" customHeight="1">
      <c r="A543" t="s">
        <v>4119</v>
      </c>
      <c r="B543" s="318" t="s">
        <v>42</v>
      </c>
      <c r="C543" s="318" t="s">
        <v>3817</v>
      </c>
      <c r="D543" s="318" t="s">
        <v>4842</v>
      </c>
      <c r="E543" s="318" t="s">
        <v>3774</v>
      </c>
      <c r="F543" s="318">
        <v>9</v>
      </c>
      <c r="G543" s="319">
        <v>43617</v>
      </c>
      <c r="H543" s="319">
        <v>44561</v>
      </c>
      <c r="I543" s="375">
        <v>0.207125</v>
      </c>
      <c r="J543" s="375">
        <v>0.72977099999999995</v>
      </c>
      <c r="K543" s="375">
        <v>0.98963999999999996</v>
      </c>
      <c r="L543" s="375">
        <v>0.94</v>
      </c>
      <c r="M543" s="375">
        <v>537.32000000000005</v>
      </c>
      <c r="N543" s="375">
        <v>19.155832</v>
      </c>
    </row>
    <row r="544" spans="1:14" ht="12.75" customHeight="1">
      <c r="A544" t="s">
        <v>4119</v>
      </c>
      <c r="B544" s="318" t="s">
        <v>4079</v>
      </c>
      <c r="C544" s="318" t="s">
        <v>3817</v>
      </c>
      <c r="D544" s="318" t="s">
        <v>2664</v>
      </c>
      <c r="E544" s="318" t="s">
        <v>3775</v>
      </c>
      <c r="F544" s="318">
        <v>2</v>
      </c>
      <c r="G544" s="319">
        <v>44378</v>
      </c>
      <c r="H544" s="319">
        <v>46387</v>
      </c>
      <c r="I544" s="375">
        <v>0.19123399999999999</v>
      </c>
      <c r="J544" s="375">
        <v>0.70194699999999999</v>
      </c>
      <c r="K544" s="375">
        <v>0.98368</v>
      </c>
      <c r="L544" s="375">
        <v>0.98966600000000005</v>
      </c>
      <c r="M544" s="375">
        <v>533.43269899999996</v>
      </c>
      <c r="N544" s="375">
        <v>14.275599</v>
      </c>
    </row>
    <row r="545" spans="1:14" ht="12.75" customHeight="1">
      <c r="A545" t="s">
        <v>4119</v>
      </c>
      <c r="B545" s="413" t="s">
        <v>4081</v>
      </c>
      <c r="C545" s="413" t="s">
        <v>3817</v>
      </c>
      <c r="D545" s="413" t="s">
        <v>4466</v>
      </c>
      <c r="E545" s="413" t="s">
        <v>3774</v>
      </c>
      <c r="F545" s="413">
        <v>8</v>
      </c>
      <c r="G545" s="383">
        <v>43556</v>
      </c>
      <c r="H545" s="383">
        <v>44255</v>
      </c>
      <c r="I545" s="375">
        <v>0.175347</v>
      </c>
      <c r="J545" s="375">
        <v>0.68035000000000001</v>
      </c>
      <c r="K545" s="375">
        <v>0.9793288</v>
      </c>
      <c r="L545" s="375">
        <v>0.79794200000000004</v>
      </c>
      <c r="M545" s="375">
        <v>515.20719599999995</v>
      </c>
      <c r="N545" s="375">
        <v>14.514093000000001</v>
      </c>
    </row>
    <row r="546" spans="1:14" ht="12.75" customHeight="1">
      <c r="A546" t="s">
        <v>4120</v>
      </c>
      <c r="B546" s="413" t="s">
        <v>5086</v>
      </c>
      <c r="C546" s="413" t="s">
        <v>3817</v>
      </c>
      <c r="D546" s="413" t="s">
        <v>6023</v>
      </c>
      <c r="E546" s="413" t="s">
        <v>3778</v>
      </c>
      <c r="F546" s="413">
        <v>3</v>
      </c>
      <c r="G546" s="383">
        <v>43831</v>
      </c>
      <c r="H546" s="383">
        <v>44926</v>
      </c>
      <c r="I546" s="375">
        <v>0.17763499999999999</v>
      </c>
      <c r="J546" s="375">
        <v>0.41947600000000002</v>
      </c>
      <c r="K546" s="375">
        <v>0.97461719999999996</v>
      </c>
      <c r="L546" s="375">
        <v>0.59636999999999996</v>
      </c>
      <c r="M546" s="375">
        <v>321.75944500000003</v>
      </c>
      <c r="N546" s="375">
        <v>17.711461</v>
      </c>
    </row>
    <row r="547" spans="1:14" ht="12.75" customHeight="1">
      <c r="A547" t="s">
        <v>4120</v>
      </c>
      <c r="B547" s="373" t="s">
        <v>4062</v>
      </c>
      <c r="C547" s="405" t="s">
        <v>3817</v>
      </c>
      <c r="D547" s="403" t="s">
        <v>1674</v>
      </c>
      <c r="E547" s="374" t="s">
        <v>3775</v>
      </c>
      <c r="F547" s="403">
        <v>7</v>
      </c>
      <c r="G547" s="374">
        <v>42736</v>
      </c>
      <c r="H547" s="374">
        <v>44926</v>
      </c>
      <c r="I547" s="404">
        <v>0.14984500000000001</v>
      </c>
      <c r="J547" s="404">
        <v>0.46226</v>
      </c>
      <c r="K547" s="404">
        <v>0.9744408</v>
      </c>
      <c r="L547" s="404">
        <v>0.50211300000000003</v>
      </c>
      <c r="M547" s="404">
        <v>345.05192699999998</v>
      </c>
      <c r="N547" s="404">
        <v>14.944436</v>
      </c>
    </row>
    <row r="548" spans="1:14" ht="12.75" customHeight="1">
      <c r="A548" t="s">
        <v>4120</v>
      </c>
      <c r="B548" s="373" t="s">
        <v>4052</v>
      </c>
      <c r="C548" s="405" t="s">
        <v>3818</v>
      </c>
      <c r="D548" s="403" t="s">
        <v>2169</v>
      </c>
      <c r="E548" s="374" t="s">
        <v>3774</v>
      </c>
      <c r="F548" s="403">
        <v>1</v>
      </c>
      <c r="G548" s="374">
        <v>44013</v>
      </c>
      <c r="H548" s="374">
        <v>44926</v>
      </c>
      <c r="I548" s="404">
        <v>0.25397199999999998</v>
      </c>
      <c r="J548" s="404">
        <v>0.52415</v>
      </c>
      <c r="K548" s="404">
        <v>0.97323999999999999</v>
      </c>
      <c r="L548" s="404">
        <v>0.95511999999999997</v>
      </c>
      <c r="M548" s="404">
        <v>395.67622299999999</v>
      </c>
      <c r="N548" s="375">
        <v>13.153582</v>
      </c>
    </row>
    <row r="549" spans="1:14" ht="12.75" customHeight="1">
      <c r="A549" t="s">
        <v>4120</v>
      </c>
      <c r="B549" s="300" t="s">
        <v>4048</v>
      </c>
      <c r="C549" s="300" t="s">
        <v>3817</v>
      </c>
      <c r="D549" s="300" t="s">
        <v>2934</v>
      </c>
      <c r="E549" s="300" t="s">
        <v>3778</v>
      </c>
      <c r="F549" s="300">
        <v>7</v>
      </c>
      <c r="G549" s="301">
        <v>43231</v>
      </c>
      <c r="H549" s="301">
        <v>44561</v>
      </c>
      <c r="I549" s="316">
        <v>0.208012</v>
      </c>
      <c r="J549" s="316">
        <v>0.83800600000000003</v>
      </c>
      <c r="K549" s="316">
        <v>0.97050199999999998</v>
      </c>
      <c r="L549" s="316">
        <v>0.99929400000000002</v>
      </c>
      <c r="M549" s="316">
        <v>623.36371799999995</v>
      </c>
      <c r="N549" s="316">
        <v>15.367213</v>
      </c>
    </row>
    <row r="550" spans="1:14" ht="12.75" customHeight="1">
      <c r="A550" t="s">
        <v>4120</v>
      </c>
      <c r="B550" s="413" t="s">
        <v>4060</v>
      </c>
      <c r="C550" s="413" t="s">
        <v>3817</v>
      </c>
      <c r="D550" s="413" t="s">
        <v>878</v>
      </c>
      <c r="E550" s="413" t="s">
        <v>3774</v>
      </c>
      <c r="F550" s="413">
        <v>7</v>
      </c>
      <c r="G550" s="383">
        <v>43922</v>
      </c>
      <c r="H550" s="383">
        <v>44926</v>
      </c>
      <c r="I550" s="375">
        <v>0.22082199999999999</v>
      </c>
      <c r="J550" s="375">
        <v>0.46413399999999999</v>
      </c>
      <c r="K550" s="375">
        <v>0.96935720000000003</v>
      </c>
      <c r="L550" s="375">
        <v>0.95561099999999999</v>
      </c>
      <c r="M550" s="375">
        <v>348.71081900000001</v>
      </c>
      <c r="N550" s="375">
        <v>20.959198000000001</v>
      </c>
    </row>
    <row r="551" spans="1:14" ht="12.75" customHeight="1">
      <c r="A551" t="s">
        <v>4119</v>
      </c>
      <c r="B551" s="373" t="s">
        <v>4087</v>
      </c>
      <c r="C551" s="405" t="s">
        <v>3817</v>
      </c>
      <c r="D551" s="403" t="s">
        <v>5996</v>
      </c>
      <c r="E551" s="374" t="s">
        <v>3777</v>
      </c>
      <c r="F551" s="403">
        <v>10</v>
      </c>
      <c r="G551" s="374">
        <v>43831</v>
      </c>
      <c r="H551" s="374">
        <v>46022</v>
      </c>
      <c r="I551" s="404">
        <v>0.20638200000000001</v>
      </c>
      <c r="J551" s="404">
        <v>0.79923599999999995</v>
      </c>
      <c r="K551" s="404">
        <v>0.96804000000000001</v>
      </c>
      <c r="L551" s="404">
        <v>0.98021000000000003</v>
      </c>
      <c r="M551" s="404">
        <v>609.72179200000005</v>
      </c>
      <c r="N551" s="375">
        <v>18.141836999999999</v>
      </c>
    </row>
    <row r="552" spans="1:14" ht="12.75" customHeight="1">
      <c r="A552" t="s">
        <v>4119</v>
      </c>
      <c r="B552" t="s">
        <v>4099</v>
      </c>
      <c r="C552" t="s">
        <v>3817</v>
      </c>
      <c r="D552" t="s">
        <v>3581</v>
      </c>
      <c r="E552" t="s">
        <v>3778</v>
      </c>
      <c r="F552">
        <v>3</v>
      </c>
      <c r="G552" s="4">
        <v>43497</v>
      </c>
      <c r="H552" s="4">
        <v>43830</v>
      </c>
      <c r="I552" s="375">
        <v>0.21277399999999999</v>
      </c>
      <c r="J552" s="375">
        <v>0.75327500000000003</v>
      </c>
      <c r="K552" s="375">
        <v>0.96784000000000003</v>
      </c>
      <c r="L552" s="375">
        <v>0.97991399999999995</v>
      </c>
      <c r="M552" s="375">
        <v>562.945108</v>
      </c>
      <c r="N552" s="375">
        <v>18.139400999999999</v>
      </c>
    </row>
    <row r="553" spans="1:14" ht="12.75" customHeight="1">
      <c r="A553" t="s">
        <v>4120</v>
      </c>
      <c r="B553" s="413" t="s">
        <v>4052</v>
      </c>
      <c r="C553" s="413" t="s">
        <v>3817</v>
      </c>
      <c r="D553" s="413" t="s">
        <v>438</v>
      </c>
      <c r="E553" s="413" t="s">
        <v>3790</v>
      </c>
      <c r="F553" s="413">
        <v>7</v>
      </c>
      <c r="G553" s="383">
        <v>43831</v>
      </c>
      <c r="H553" s="383">
        <v>44926</v>
      </c>
      <c r="I553" s="375">
        <v>0.20070199999999999</v>
      </c>
      <c r="J553" s="375">
        <v>0.66001200000000004</v>
      </c>
      <c r="K553" s="375">
        <v>0.96767999999999998</v>
      </c>
      <c r="L553" s="375">
        <v>0.80467999999999995</v>
      </c>
      <c r="M553" s="375">
        <v>489.58313299999998</v>
      </c>
      <c r="N553" s="375">
        <v>11.423987</v>
      </c>
    </row>
    <row r="554" spans="1:14" ht="12.75" customHeight="1">
      <c r="A554" t="s">
        <v>4120</v>
      </c>
      <c r="B554" t="s">
        <v>5086</v>
      </c>
      <c r="C554" t="s">
        <v>3817</v>
      </c>
      <c r="D554" t="s">
        <v>5786</v>
      </c>
      <c r="E554" t="s">
        <v>3774</v>
      </c>
      <c r="F554">
        <v>7</v>
      </c>
      <c r="G554" s="4">
        <v>43770</v>
      </c>
      <c r="H554" s="4">
        <v>44865</v>
      </c>
      <c r="I554" s="375">
        <v>0.203712</v>
      </c>
      <c r="J554" s="375">
        <v>0.61589000000000005</v>
      </c>
      <c r="K554" s="375">
        <v>0.96592199999999995</v>
      </c>
      <c r="L554" s="375">
        <v>0.97233999999999998</v>
      </c>
      <c r="M554" s="375">
        <v>461.08291700000001</v>
      </c>
      <c r="N554" s="375">
        <v>19.786539999999999</v>
      </c>
    </row>
    <row r="555" spans="1:14" ht="12.75" customHeight="1">
      <c r="A555" t="s">
        <v>4120</v>
      </c>
      <c r="B555" t="s">
        <v>4052</v>
      </c>
      <c r="C555" t="s">
        <v>3817</v>
      </c>
      <c r="D555" t="s">
        <v>894</v>
      </c>
      <c r="E555" t="s">
        <v>3781</v>
      </c>
      <c r="F555">
        <v>6</v>
      </c>
      <c r="G555" s="4">
        <v>44378</v>
      </c>
      <c r="H555" s="4">
        <v>45838</v>
      </c>
      <c r="I555" s="375">
        <v>0.21052899999999999</v>
      </c>
      <c r="J555" s="375">
        <v>0.49104300000000001</v>
      </c>
      <c r="K555" s="375">
        <v>0.96560000000000001</v>
      </c>
      <c r="L555" s="375">
        <v>0.82319699999999996</v>
      </c>
      <c r="M555" s="375">
        <v>362.35524099999998</v>
      </c>
      <c r="N555" s="375">
        <v>13.656509</v>
      </c>
    </row>
    <row r="556" spans="1:14" ht="12.75" customHeight="1">
      <c r="A556" t="s">
        <v>4119</v>
      </c>
      <c r="B556" s="413" t="s">
        <v>42</v>
      </c>
      <c r="C556" s="413" t="s">
        <v>3817</v>
      </c>
      <c r="D556" s="413" t="s">
        <v>1747</v>
      </c>
      <c r="E556" s="413" t="s">
        <v>3777</v>
      </c>
      <c r="F556" s="413">
        <v>8</v>
      </c>
      <c r="G556" s="383">
        <v>42767</v>
      </c>
      <c r="H556" s="383">
        <v>44561</v>
      </c>
      <c r="I556" s="375">
        <v>0.212086</v>
      </c>
      <c r="J556" s="375">
        <v>0.86824299999999999</v>
      </c>
      <c r="K556" s="375">
        <v>0.96548</v>
      </c>
      <c r="L556" s="375">
        <v>0.97</v>
      </c>
      <c r="M556" s="375">
        <v>623.66999999999996</v>
      </c>
      <c r="N556" s="375">
        <v>22.154909</v>
      </c>
    </row>
    <row r="557" spans="1:14" ht="12.75" customHeight="1">
      <c r="A557" t="s">
        <v>4119</v>
      </c>
      <c r="B557" s="413" t="s">
        <v>4097</v>
      </c>
      <c r="C557" s="413" t="s">
        <v>3817</v>
      </c>
      <c r="D557" s="413" t="s">
        <v>1997</v>
      </c>
      <c r="E557" s="413" t="s">
        <v>3778</v>
      </c>
      <c r="F557" s="413">
        <v>6</v>
      </c>
      <c r="G557" s="383">
        <v>42856</v>
      </c>
      <c r="H557" s="383">
        <v>45716</v>
      </c>
      <c r="I557" s="375">
        <v>0.19557099999999999</v>
      </c>
      <c r="J557" s="375">
        <v>0.45704800000000001</v>
      </c>
      <c r="K557" s="375">
        <v>0.96360000000000001</v>
      </c>
      <c r="L557" s="375">
        <v>0.96067100000000005</v>
      </c>
      <c r="M557" s="375">
        <v>336.56974700000001</v>
      </c>
      <c r="N557" s="375">
        <v>19.585058</v>
      </c>
    </row>
    <row r="558" spans="1:14" ht="12.75" customHeight="1">
      <c r="A558" t="s">
        <v>4120</v>
      </c>
      <c r="B558" s="376" t="s">
        <v>4060</v>
      </c>
      <c r="C558" s="376" t="s">
        <v>3817</v>
      </c>
      <c r="D558" s="376" t="s">
        <v>6484</v>
      </c>
      <c r="E558" s="376" t="s">
        <v>3773</v>
      </c>
      <c r="F558" s="376">
        <v>8</v>
      </c>
      <c r="G558" s="383">
        <v>44013</v>
      </c>
      <c r="H558" s="383">
        <v>44377</v>
      </c>
      <c r="I558" s="375">
        <v>0.20836499999999999</v>
      </c>
      <c r="J558" s="375">
        <v>0.740263</v>
      </c>
      <c r="K558" s="375">
        <v>0.96360000000000001</v>
      </c>
      <c r="L558" s="375">
        <v>1.0193589999999999</v>
      </c>
      <c r="M558" s="375">
        <v>557.65025200000002</v>
      </c>
      <c r="N558" s="375">
        <v>17.013755</v>
      </c>
    </row>
    <row r="559" spans="1:14" ht="12.75" customHeight="1">
      <c r="A559" t="s">
        <v>4119</v>
      </c>
      <c r="B559" s="376" t="s">
        <v>4099</v>
      </c>
      <c r="C559" s="376" t="s">
        <v>3817</v>
      </c>
      <c r="D559" s="376" t="s">
        <v>3474</v>
      </c>
      <c r="E559" s="376" t="s">
        <v>3776</v>
      </c>
      <c r="F559" s="376">
        <v>3</v>
      </c>
      <c r="G559" s="383">
        <v>43466</v>
      </c>
      <c r="H559" s="383">
        <v>43830</v>
      </c>
      <c r="I559" s="375">
        <v>0.183391</v>
      </c>
      <c r="J559" s="375">
        <v>0.68554400000000004</v>
      </c>
      <c r="K559" s="375">
        <v>0.96211999999999998</v>
      </c>
      <c r="L559" s="375">
        <v>0.94837199999999999</v>
      </c>
      <c r="M559" s="375">
        <v>509.29960799999998</v>
      </c>
      <c r="N559" s="375">
        <v>15.86016</v>
      </c>
    </row>
    <row r="560" spans="1:14" ht="12.75" customHeight="1">
      <c r="A560" t="s">
        <v>4119</v>
      </c>
      <c r="B560" s="318" t="s">
        <v>4099</v>
      </c>
      <c r="C560" s="318" t="s">
        <v>3817</v>
      </c>
      <c r="D560" s="318" t="s">
        <v>2240</v>
      </c>
      <c r="E560" s="318" t="s">
        <v>3776</v>
      </c>
      <c r="F560" s="318">
        <v>3</v>
      </c>
      <c r="G560" s="319">
        <v>42917</v>
      </c>
      <c r="H560" s="319">
        <v>44347</v>
      </c>
      <c r="I560" s="375">
        <v>0.20993800000000001</v>
      </c>
      <c r="J560" s="375">
        <v>0.59965400000000002</v>
      </c>
      <c r="K560" s="375">
        <v>0.95987999999999996</v>
      </c>
      <c r="L560" s="375">
        <v>0.99673699999999998</v>
      </c>
      <c r="M560" s="375">
        <v>444.45361800000001</v>
      </c>
      <c r="N560" s="375">
        <v>18.054511000000002</v>
      </c>
    </row>
    <row r="561" spans="1:14" ht="12.75" customHeight="1">
      <c r="A561" t="s">
        <v>4119</v>
      </c>
      <c r="B561" t="s">
        <v>4091</v>
      </c>
      <c r="C561" t="s">
        <v>3817</v>
      </c>
      <c r="D561" t="s">
        <v>4830</v>
      </c>
      <c r="E561" t="s">
        <v>3776</v>
      </c>
      <c r="F561">
        <v>1</v>
      </c>
      <c r="G561" s="4">
        <v>43617</v>
      </c>
      <c r="H561" s="4">
        <v>44926</v>
      </c>
      <c r="I561" s="375">
        <v>0.21305099999999999</v>
      </c>
      <c r="J561" s="375">
        <v>0.158222</v>
      </c>
      <c r="K561" s="375">
        <v>0.95899920000000005</v>
      </c>
      <c r="L561" s="375">
        <v>0.85860000000000003</v>
      </c>
      <c r="M561" s="375">
        <v>112.8909</v>
      </c>
      <c r="N561" s="375">
        <v>34.310558</v>
      </c>
    </row>
    <row r="562" spans="1:14" ht="12.75" customHeight="1">
      <c r="A562" t="s">
        <v>4119</v>
      </c>
      <c r="B562" t="s">
        <v>4101</v>
      </c>
      <c r="C562" t="s">
        <v>3817</v>
      </c>
      <c r="D562" t="s">
        <v>2181</v>
      </c>
      <c r="E562" t="s">
        <v>3774</v>
      </c>
      <c r="F562">
        <v>7</v>
      </c>
      <c r="G562" s="4">
        <v>44378</v>
      </c>
      <c r="H562" s="4">
        <v>45473</v>
      </c>
      <c r="I562" s="375">
        <v>0.21315899999999999</v>
      </c>
      <c r="J562" s="375">
        <v>0.62765800000000005</v>
      </c>
      <c r="K562" s="375">
        <v>0.95767599999999997</v>
      </c>
      <c r="L562" s="375">
        <v>0.96679800000000005</v>
      </c>
      <c r="M562" s="375">
        <v>465.87906099999998</v>
      </c>
      <c r="N562" s="375">
        <v>17.689785000000001</v>
      </c>
    </row>
    <row r="563" spans="1:14" ht="12.75" customHeight="1">
      <c r="A563" t="s">
        <v>4119</v>
      </c>
      <c r="B563" t="s">
        <v>4099</v>
      </c>
      <c r="C563" t="s">
        <v>3817</v>
      </c>
      <c r="D563" t="s">
        <v>5845</v>
      </c>
      <c r="E563" t="s">
        <v>3775</v>
      </c>
      <c r="F563">
        <v>3</v>
      </c>
      <c r="G563" s="4" t="s">
        <v>5938</v>
      </c>
      <c r="H563" s="4" t="s">
        <v>5938</v>
      </c>
      <c r="I563" s="375">
        <v>0.18574399999999999</v>
      </c>
      <c r="J563" s="375">
        <v>0.471609</v>
      </c>
      <c r="K563" s="375">
        <v>0.95720000000000005</v>
      </c>
      <c r="L563" s="375">
        <v>0.73909199999999997</v>
      </c>
      <c r="M563" s="375">
        <v>347.135062</v>
      </c>
      <c r="N563" s="375">
        <v>19.670724</v>
      </c>
    </row>
    <row r="564" spans="1:14" ht="12.75" customHeight="1">
      <c r="A564" t="s">
        <v>4120</v>
      </c>
      <c r="B564" t="s">
        <v>4052</v>
      </c>
      <c r="C564" t="s">
        <v>3818</v>
      </c>
      <c r="D564" t="s">
        <v>1815</v>
      </c>
      <c r="E564" t="s">
        <v>3774</v>
      </c>
      <c r="F564">
        <v>7</v>
      </c>
      <c r="G564" s="4">
        <v>43831</v>
      </c>
      <c r="H564" s="4">
        <v>45747</v>
      </c>
      <c r="I564" s="375">
        <v>0.20314699999999999</v>
      </c>
      <c r="J564" s="375">
        <v>0.631969</v>
      </c>
      <c r="K564" s="375">
        <v>0.95511999999999997</v>
      </c>
      <c r="L564" s="375">
        <v>0.90784500000000001</v>
      </c>
      <c r="M564" s="375">
        <v>462.70232199999998</v>
      </c>
      <c r="N564" s="375">
        <v>15.389359000000001</v>
      </c>
    </row>
    <row r="565" spans="1:14" ht="12.75" customHeight="1">
      <c r="A565" t="s">
        <v>4120</v>
      </c>
      <c r="B565" t="s">
        <v>4072</v>
      </c>
      <c r="C565" t="s">
        <v>3817</v>
      </c>
      <c r="D565" t="s">
        <v>5562</v>
      </c>
      <c r="E565" t="s">
        <v>3774</v>
      </c>
      <c r="F565">
        <v>7</v>
      </c>
      <c r="G565" s="4">
        <v>43282</v>
      </c>
      <c r="H565" s="4">
        <v>45473</v>
      </c>
      <c r="I565" s="375">
        <v>0.21004100000000001</v>
      </c>
      <c r="J565" s="375">
        <v>0.91281900000000005</v>
      </c>
      <c r="K565" s="375">
        <v>0.95366960000000001</v>
      </c>
      <c r="L565" s="375">
        <v>0.92149999999999999</v>
      </c>
      <c r="M565" s="375">
        <v>659.97191699999996</v>
      </c>
      <c r="N565" s="375">
        <v>11.823644</v>
      </c>
    </row>
    <row r="566" spans="1:14" ht="12.75" customHeight="1">
      <c r="A566" t="s">
        <v>4119</v>
      </c>
      <c r="B566" s="413" t="s">
        <v>4091</v>
      </c>
      <c r="C566" s="413" t="s">
        <v>3817</v>
      </c>
      <c r="D566" s="413" t="s">
        <v>4787</v>
      </c>
      <c r="E566" s="413" t="s">
        <v>3776</v>
      </c>
      <c r="F566" s="413">
        <v>1</v>
      </c>
      <c r="G566" s="383">
        <v>43586</v>
      </c>
      <c r="H566" s="383">
        <v>44926</v>
      </c>
      <c r="I566" s="375">
        <v>0.17521300000000001</v>
      </c>
      <c r="J566" s="375">
        <v>0.351989</v>
      </c>
      <c r="K566" s="375">
        <v>0.95102640000000005</v>
      </c>
      <c r="L566" s="375">
        <v>0.7944</v>
      </c>
      <c r="M566" s="375">
        <v>249.05510000000001</v>
      </c>
      <c r="N566" s="375">
        <v>21.705604000000001</v>
      </c>
    </row>
    <row r="567" spans="1:14" ht="12.75" customHeight="1">
      <c r="A567" t="s">
        <v>4119</v>
      </c>
      <c r="B567" t="s">
        <v>4099</v>
      </c>
      <c r="C567" t="s">
        <v>3817</v>
      </c>
      <c r="D567" t="s">
        <v>3579</v>
      </c>
      <c r="E567" t="s">
        <v>3777</v>
      </c>
      <c r="F567">
        <v>3</v>
      </c>
      <c r="G567" s="4">
        <v>43497</v>
      </c>
      <c r="H567" s="4">
        <v>44926</v>
      </c>
      <c r="I567" s="375">
        <v>0.21001600000000001</v>
      </c>
      <c r="J567" s="375">
        <v>0.70327300000000004</v>
      </c>
      <c r="K567" s="375">
        <v>0.94752000000000003</v>
      </c>
      <c r="L567" s="375">
        <v>0.98411999999999999</v>
      </c>
      <c r="M567" s="375">
        <v>514.54179599999998</v>
      </c>
      <c r="N567" s="375">
        <v>19.032185999999999</v>
      </c>
    </row>
    <row r="568" spans="1:14" ht="12.75" customHeight="1">
      <c r="A568" t="s">
        <v>4120</v>
      </c>
      <c r="B568" s="413" t="s">
        <v>4048</v>
      </c>
      <c r="C568" s="413" t="s">
        <v>3817</v>
      </c>
      <c r="D568" s="413" t="s">
        <v>797</v>
      </c>
      <c r="E568" s="413" t="s">
        <v>3778</v>
      </c>
      <c r="F568" s="413">
        <v>7</v>
      </c>
      <c r="G568" s="383">
        <v>42477</v>
      </c>
      <c r="H568" s="383">
        <v>44561</v>
      </c>
      <c r="I568" s="375">
        <v>0.19411600000000001</v>
      </c>
      <c r="J568" s="375">
        <v>0.56569199999999997</v>
      </c>
      <c r="K568" s="375">
        <v>0.94738279999999997</v>
      </c>
      <c r="L568" s="375">
        <v>0.95808599999999999</v>
      </c>
      <c r="M568" s="375">
        <v>410.77164599999998</v>
      </c>
      <c r="N568" s="375">
        <v>19.717756999999999</v>
      </c>
    </row>
    <row r="569" spans="1:14" ht="12.75" customHeight="1">
      <c r="A569" t="s">
        <v>4119</v>
      </c>
      <c r="B569" s="373" t="s">
        <v>4097</v>
      </c>
      <c r="C569" s="405" t="s">
        <v>3817</v>
      </c>
      <c r="D569" s="403" t="s">
        <v>5141</v>
      </c>
      <c r="E569" s="374" t="s">
        <v>3782</v>
      </c>
      <c r="F569" s="403">
        <v>6</v>
      </c>
      <c r="G569" s="374">
        <v>42278</v>
      </c>
      <c r="H569" s="374">
        <v>44135</v>
      </c>
      <c r="I569" s="404">
        <v>0.21562100000000001</v>
      </c>
      <c r="J569" s="404">
        <v>0.38846799999999998</v>
      </c>
      <c r="K569" s="404">
        <v>0.94599999999999995</v>
      </c>
      <c r="L569" s="404">
        <v>0.97343100000000005</v>
      </c>
      <c r="M569" s="404">
        <v>280.84272199999998</v>
      </c>
      <c r="N569" s="404">
        <v>16.736125999999999</v>
      </c>
    </row>
    <row r="570" spans="1:14" ht="12.75" customHeight="1">
      <c r="A570" t="s">
        <v>4119</v>
      </c>
      <c r="B570" s="413" t="s">
        <v>4093</v>
      </c>
      <c r="C570" s="413" t="s">
        <v>3817</v>
      </c>
      <c r="D570" s="413" t="s">
        <v>3273</v>
      </c>
      <c r="E570" s="413" t="s">
        <v>3778</v>
      </c>
      <c r="F570" s="413">
        <v>2</v>
      </c>
      <c r="G570" s="383">
        <v>43221</v>
      </c>
      <c r="H570" s="383">
        <v>44926</v>
      </c>
      <c r="I570" s="375">
        <v>0.20265</v>
      </c>
      <c r="J570" s="375">
        <v>0.438809</v>
      </c>
      <c r="K570" s="375">
        <v>0.94514560000000003</v>
      </c>
      <c r="L570" s="375">
        <v>0.97705799999999998</v>
      </c>
      <c r="M570" s="375">
        <v>321.03622799999999</v>
      </c>
      <c r="N570" s="375">
        <v>20.628183</v>
      </c>
    </row>
    <row r="571" spans="1:14" ht="12.75" customHeight="1">
      <c r="A571" t="s">
        <v>4120</v>
      </c>
      <c r="B571" s="413" t="s">
        <v>7191</v>
      </c>
      <c r="C571" s="413" t="s">
        <v>3818</v>
      </c>
      <c r="D571" s="413" t="s">
        <v>6798</v>
      </c>
      <c r="E571" s="413" t="s">
        <v>3776</v>
      </c>
      <c r="F571" s="413">
        <v>1</v>
      </c>
      <c r="G571" s="383">
        <v>44348</v>
      </c>
      <c r="H571" s="383">
        <v>47848</v>
      </c>
      <c r="I571" s="375">
        <v>0.11304400000000001</v>
      </c>
      <c r="J571" s="375">
        <v>0.53382799999999997</v>
      </c>
      <c r="K571" s="375">
        <v>0.94492359999999997</v>
      </c>
      <c r="L571" s="375">
        <v>0.66181500000000004</v>
      </c>
      <c r="M571" s="375">
        <v>381.74905699999999</v>
      </c>
      <c r="N571" s="375">
        <v>13.750431000000001</v>
      </c>
    </row>
    <row r="572" spans="1:14" ht="12.75" customHeight="1">
      <c r="A572" t="s">
        <v>4119</v>
      </c>
      <c r="B572" t="s">
        <v>4097</v>
      </c>
      <c r="C572" t="s">
        <v>3817</v>
      </c>
      <c r="D572" t="s">
        <v>765</v>
      </c>
      <c r="E572" t="s">
        <v>3778</v>
      </c>
      <c r="F572">
        <v>6</v>
      </c>
      <c r="G572" s="4">
        <v>42491</v>
      </c>
      <c r="H572" s="4">
        <v>43981</v>
      </c>
      <c r="I572" s="375">
        <v>0.20325399999999999</v>
      </c>
      <c r="J572" s="375">
        <v>0.67069599999999996</v>
      </c>
      <c r="K572" s="375">
        <v>0.93720000000000003</v>
      </c>
      <c r="L572" s="375">
        <v>0.90140100000000001</v>
      </c>
      <c r="M572" s="375">
        <v>480.36798499999998</v>
      </c>
      <c r="N572" s="375">
        <v>14.688090000000001</v>
      </c>
    </row>
    <row r="573" spans="1:14" ht="12.75" customHeight="1">
      <c r="A573" t="s">
        <v>4119</v>
      </c>
      <c r="B573" t="s">
        <v>4093</v>
      </c>
      <c r="C573" t="s">
        <v>3817</v>
      </c>
      <c r="D573" t="s">
        <v>2584</v>
      </c>
      <c r="E573" t="s">
        <v>3778</v>
      </c>
      <c r="F573">
        <v>2</v>
      </c>
      <c r="G573" s="4">
        <v>43070</v>
      </c>
      <c r="H573" s="4">
        <v>44926</v>
      </c>
      <c r="I573" s="375">
        <v>0.203151</v>
      </c>
      <c r="J573" s="375">
        <v>0.65568199999999999</v>
      </c>
      <c r="K573" s="375">
        <v>0.93348719999999996</v>
      </c>
      <c r="L573" s="375">
        <v>0.89300999999999997</v>
      </c>
      <c r="M573" s="375">
        <v>473.77735200000001</v>
      </c>
      <c r="N573" s="375">
        <v>17.343613999999999</v>
      </c>
    </row>
    <row r="574" spans="1:14" ht="12.75" customHeight="1">
      <c r="A574" t="s">
        <v>4119</v>
      </c>
      <c r="B574" s="413" t="s">
        <v>4091</v>
      </c>
      <c r="C574" s="413" t="s">
        <v>3817</v>
      </c>
      <c r="D574" s="413" t="s">
        <v>1973</v>
      </c>
      <c r="E574" s="413" t="s">
        <v>3775</v>
      </c>
      <c r="F574" s="413">
        <v>1</v>
      </c>
      <c r="G574" s="383">
        <v>42826</v>
      </c>
      <c r="H574" s="383">
        <v>44561</v>
      </c>
      <c r="I574" s="375">
        <v>0.212704</v>
      </c>
      <c r="J574" s="375">
        <v>0.563195</v>
      </c>
      <c r="K574" s="375">
        <v>0.93120000000000003</v>
      </c>
      <c r="L574" s="375">
        <v>0.93120000000000003</v>
      </c>
      <c r="M574" s="375">
        <v>390.1893</v>
      </c>
      <c r="N574" s="375">
        <v>21.670521000000001</v>
      </c>
    </row>
    <row r="575" spans="1:14" ht="12.75" customHeight="1">
      <c r="A575" t="s">
        <v>4120</v>
      </c>
      <c r="B575" s="413" t="s">
        <v>4048</v>
      </c>
      <c r="C575" s="413" t="s">
        <v>3818</v>
      </c>
      <c r="D575" s="413" t="s">
        <v>1548</v>
      </c>
      <c r="E575" s="413" t="s">
        <v>3778</v>
      </c>
      <c r="F575" s="413">
        <v>9</v>
      </c>
      <c r="G575" s="383">
        <v>42705</v>
      </c>
      <c r="H575" s="383">
        <v>44530</v>
      </c>
      <c r="I575" s="375">
        <v>0.20799599999999999</v>
      </c>
      <c r="J575" s="375">
        <v>0.38425799999999999</v>
      </c>
      <c r="K575" s="375">
        <v>0.93</v>
      </c>
      <c r="L575" s="375">
        <v>0.925867</v>
      </c>
      <c r="M575" s="375">
        <v>273.89927399999999</v>
      </c>
      <c r="N575" s="375">
        <v>19.822215</v>
      </c>
    </row>
    <row r="576" spans="1:14" ht="12.75" customHeight="1">
      <c r="A576" t="s">
        <v>4120</v>
      </c>
      <c r="B576" s="318" t="s">
        <v>4048</v>
      </c>
      <c r="C576" s="318" t="s">
        <v>3817</v>
      </c>
      <c r="D576" s="318" t="s">
        <v>2017</v>
      </c>
      <c r="E576" s="318" t="s">
        <v>3777</v>
      </c>
      <c r="F576" s="318">
        <v>1</v>
      </c>
      <c r="G576" s="319">
        <v>42856</v>
      </c>
      <c r="H576" s="319">
        <v>43951</v>
      </c>
      <c r="I576" s="375">
        <v>0.21973899999999999</v>
      </c>
      <c r="J576" s="375">
        <v>0.87249399999999999</v>
      </c>
      <c r="K576" s="375">
        <v>0.92552719999999999</v>
      </c>
      <c r="L576" s="375">
        <v>0.97705799999999998</v>
      </c>
      <c r="M576" s="375">
        <v>625.061916</v>
      </c>
      <c r="N576" s="375">
        <v>15.147686999999999</v>
      </c>
    </row>
    <row r="577" spans="1:14" ht="12.75" customHeight="1">
      <c r="A577" t="s">
        <v>4119</v>
      </c>
      <c r="B577" t="s">
        <v>4093</v>
      </c>
      <c r="C577" t="s">
        <v>3817</v>
      </c>
      <c r="D577" t="s">
        <v>2943</v>
      </c>
      <c r="E577" t="s">
        <v>3785</v>
      </c>
      <c r="F577">
        <v>2</v>
      </c>
      <c r="G577" s="4">
        <v>43221</v>
      </c>
      <c r="H577" s="4">
        <v>44926</v>
      </c>
      <c r="I577" s="375">
        <v>0.151781</v>
      </c>
      <c r="J577" s="375">
        <v>0.61998299999999995</v>
      </c>
      <c r="K577" s="375">
        <v>0.92163640000000002</v>
      </c>
      <c r="L577" s="375">
        <v>0.86149200000000004</v>
      </c>
      <c r="M577" s="375">
        <v>442.294848</v>
      </c>
      <c r="N577" s="375">
        <v>18.521948999999999</v>
      </c>
    </row>
    <row r="578" spans="1:14" ht="12.75" customHeight="1">
      <c r="A578" t="s">
        <v>4119</v>
      </c>
      <c r="B578" s="376" t="s">
        <v>4101</v>
      </c>
      <c r="C578" s="376" t="s">
        <v>3817</v>
      </c>
      <c r="D578" s="376" t="s">
        <v>3695</v>
      </c>
      <c r="E578" s="376" t="s">
        <v>3783</v>
      </c>
      <c r="F578" s="376">
        <v>7</v>
      </c>
      <c r="G578" s="383">
        <v>43525</v>
      </c>
      <c r="H578" s="383">
        <v>44620</v>
      </c>
      <c r="I578" s="375">
        <v>4.5830999999999997E-2</v>
      </c>
      <c r="J578" s="375">
        <v>0.29720000000000002</v>
      </c>
      <c r="K578" s="375">
        <v>0.91800000000000004</v>
      </c>
      <c r="L578" s="375">
        <v>7.5068999999999997E-2</v>
      </c>
      <c r="M578" s="375">
        <v>211.457526</v>
      </c>
      <c r="N578" s="375">
        <v>15.271234</v>
      </c>
    </row>
    <row r="579" spans="1:14" ht="12.75" customHeight="1">
      <c r="A579" t="s">
        <v>4119</v>
      </c>
      <c r="B579" t="s">
        <v>4097</v>
      </c>
      <c r="C579" t="s">
        <v>3817</v>
      </c>
      <c r="D579" t="s">
        <v>2045</v>
      </c>
      <c r="E579" t="s">
        <v>3785</v>
      </c>
      <c r="F579">
        <v>6</v>
      </c>
      <c r="G579" s="4">
        <v>42856</v>
      </c>
      <c r="H579" s="4">
        <v>44347</v>
      </c>
      <c r="I579" s="375">
        <v>0.15432899999999999</v>
      </c>
      <c r="J579" s="375">
        <v>0.565465</v>
      </c>
      <c r="K579" s="375">
        <v>0.91679999999999995</v>
      </c>
      <c r="L579" s="375">
        <v>0.45810899999999999</v>
      </c>
      <c r="M579" s="375">
        <v>292.45427799999999</v>
      </c>
      <c r="N579" s="375">
        <v>18.742497</v>
      </c>
    </row>
    <row r="580" spans="1:14" ht="12.75" customHeight="1">
      <c r="A580" t="s">
        <v>4119</v>
      </c>
      <c r="B580" s="413" t="s">
        <v>4079</v>
      </c>
      <c r="C580" s="413" t="s">
        <v>3817</v>
      </c>
      <c r="D580" s="413" t="s">
        <v>3232</v>
      </c>
      <c r="E580" s="413" t="s">
        <v>3776</v>
      </c>
      <c r="F580" s="413">
        <v>8</v>
      </c>
      <c r="G580" s="383">
        <v>43344</v>
      </c>
      <c r="H580" s="383">
        <v>44561</v>
      </c>
      <c r="I580" s="375">
        <v>7.3630000000000001E-2</v>
      </c>
      <c r="J580" s="375">
        <v>0.42336299999999999</v>
      </c>
      <c r="K580" s="375">
        <v>0.91571999999999998</v>
      </c>
      <c r="L580" s="375">
        <v>0.68676700000000002</v>
      </c>
      <c r="M580" s="375">
        <v>299.13806599999998</v>
      </c>
      <c r="N580" s="375">
        <v>16.428647999999999</v>
      </c>
    </row>
    <row r="581" spans="1:14" ht="12.75" customHeight="1">
      <c r="A581" t="s">
        <v>4119</v>
      </c>
      <c r="B581" s="413" t="s">
        <v>4099</v>
      </c>
      <c r="C581" s="413" t="s">
        <v>3817</v>
      </c>
      <c r="D581" s="413" t="s">
        <v>2771</v>
      </c>
      <c r="E581" s="413" t="s">
        <v>3776</v>
      </c>
      <c r="F581" s="413">
        <v>3</v>
      </c>
      <c r="G581" s="383">
        <v>43160</v>
      </c>
      <c r="H581" s="383">
        <v>44926</v>
      </c>
      <c r="I581" s="375">
        <v>0.16528799999999999</v>
      </c>
      <c r="J581" s="375">
        <v>0.53285099999999996</v>
      </c>
      <c r="K581" s="375">
        <v>0.91439999999999999</v>
      </c>
      <c r="L581" s="375">
        <v>0.73072999999999999</v>
      </c>
      <c r="M581" s="375">
        <v>376.22838300000001</v>
      </c>
      <c r="N581" s="375">
        <v>18.873343999999999</v>
      </c>
    </row>
    <row r="582" spans="1:14" ht="12.75" customHeight="1">
      <c r="A582" t="s">
        <v>4119</v>
      </c>
      <c r="B582" t="s">
        <v>4097</v>
      </c>
      <c r="C582" t="s">
        <v>3817</v>
      </c>
      <c r="D582" t="s">
        <v>1350</v>
      </c>
      <c r="E582" t="s">
        <v>3786</v>
      </c>
      <c r="F582">
        <v>6</v>
      </c>
      <c r="G582" s="4">
        <v>42614</v>
      </c>
      <c r="H582" s="4">
        <v>44469</v>
      </c>
      <c r="I582" s="375">
        <v>4.2145000000000002E-2</v>
      </c>
      <c r="J582" s="375">
        <v>0.18676899999999999</v>
      </c>
      <c r="K582" s="375">
        <v>0.91359999999999997</v>
      </c>
      <c r="L582" s="375">
        <v>0.104546</v>
      </c>
      <c r="M582" s="375">
        <v>130.40002000000001</v>
      </c>
      <c r="N582" s="375">
        <v>13.124082</v>
      </c>
    </row>
    <row r="583" spans="1:14" ht="12.75" customHeight="1">
      <c r="A583" t="s">
        <v>4119</v>
      </c>
      <c r="B583" t="s">
        <v>4091</v>
      </c>
      <c r="C583" t="s">
        <v>3817</v>
      </c>
      <c r="D583" t="s">
        <v>7401</v>
      </c>
      <c r="E583" t="s">
        <v>3776</v>
      </c>
      <c r="F583">
        <v>1</v>
      </c>
      <c r="G583" s="4">
        <v>44470</v>
      </c>
      <c r="H583" s="4">
        <v>45657</v>
      </c>
      <c r="I583" s="375">
        <v>0.20771899999999999</v>
      </c>
      <c r="J583" s="375">
        <v>0.398061</v>
      </c>
      <c r="K583" s="375">
        <v>0.91159000000000001</v>
      </c>
      <c r="L583" s="375">
        <v>0.69699999999999995</v>
      </c>
      <c r="M583" s="375">
        <v>269.97430000000003</v>
      </c>
      <c r="N583" s="375">
        <v>19.618400000000001</v>
      </c>
    </row>
    <row r="584" spans="1:14" ht="12.75" customHeight="1">
      <c r="A584" t="s">
        <v>4120</v>
      </c>
      <c r="B584" s="413" t="s">
        <v>4054</v>
      </c>
      <c r="C584" s="413" t="s">
        <v>3817</v>
      </c>
      <c r="D584" s="413" t="s">
        <v>1554</v>
      </c>
      <c r="E584" s="413" t="s">
        <v>3775</v>
      </c>
      <c r="F584" s="413">
        <v>1</v>
      </c>
      <c r="G584" s="383">
        <v>44197</v>
      </c>
      <c r="H584" s="383">
        <v>46752</v>
      </c>
      <c r="I584" s="375">
        <v>0.20694699999999999</v>
      </c>
      <c r="J584" s="375">
        <v>0.65278800000000003</v>
      </c>
      <c r="K584" s="375">
        <v>0.91032000000000002</v>
      </c>
      <c r="L584" s="375">
        <v>0.954071</v>
      </c>
      <c r="M584" s="375">
        <v>460.882814</v>
      </c>
      <c r="N584" s="375">
        <v>16.155995000000001</v>
      </c>
    </row>
    <row r="585" spans="1:14" ht="12.75" customHeight="1">
      <c r="A585" t="s">
        <v>4119</v>
      </c>
      <c r="B585" s="376" t="s">
        <v>4097</v>
      </c>
      <c r="C585" s="376" t="s">
        <v>3817</v>
      </c>
      <c r="D585" s="376" t="s">
        <v>1295</v>
      </c>
      <c r="E585" s="376" t="s">
        <v>3774</v>
      </c>
      <c r="F585" s="376">
        <v>6</v>
      </c>
      <c r="G585" s="383">
        <v>42614</v>
      </c>
      <c r="H585" s="383">
        <v>44469</v>
      </c>
      <c r="I585" s="375">
        <v>0.18806400000000001</v>
      </c>
      <c r="J585" s="375">
        <v>0.42237599999999997</v>
      </c>
      <c r="K585" s="375">
        <v>0.90959999999999996</v>
      </c>
      <c r="L585" s="375">
        <v>0.71288899999999999</v>
      </c>
      <c r="M585" s="375">
        <v>293.60707300000001</v>
      </c>
      <c r="N585" s="375">
        <v>14.282152</v>
      </c>
    </row>
    <row r="586" spans="1:14" ht="12.75" customHeight="1">
      <c r="A586" t="s">
        <v>4119</v>
      </c>
      <c r="B586" t="s">
        <v>4099</v>
      </c>
      <c r="C586" t="s">
        <v>3817</v>
      </c>
      <c r="D586" t="s">
        <v>3081</v>
      </c>
      <c r="E586" t="s">
        <v>3775</v>
      </c>
      <c r="F586">
        <v>3</v>
      </c>
      <c r="G586" s="4">
        <v>43282</v>
      </c>
      <c r="H586" s="4">
        <v>44742</v>
      </c>
      <c r="I586" s="375">
        <v>9.7008999999999998E-2</v>
      </c>
      <c r="J586" s="375">
        <v>0.45968799999999999</v>
      </c>
      <c r="K586" s="375">
        <v>0.90391999999999995</v>
      </c>
      <c r="L586" s="375">
        <v>0.31226900000000002</v>
      </c>
      <c r="M586" s="375">
        <v>320.849672</v>
      </c>
      <c r="N586" s="375">
        <v>18.056871000000001</v>
      </c>
    </row>
    <row r="587" spans="1:14" ht="12.75" customHeight="1">
      <c r="A587" t="s">
        <v>4119</v>
      </c>
      <c r="B587" t="s">
        <v>4099</v>
      </c>
      <c r="C587" t="s">
        <v>3817</v>
      </c>
      <c r="D587" t="s">
        <v>2407</v>
      </c>
      <c r="E587" t="s">
        <v>3775</v>
      </c>
      <c r="F587">
        <v>3</v>
      </c>
      <c r="G587" s="4">
        <v>43009</v>
      </c>
      <c r="H587" s="4">
        <v>43951</v>
      </c>
      <c r="I587" s="375">
        <v>0.171622</v>
      </c>
      <c r="J587" s="375">
        <v>0.45888400000000001</v>
      </c>
      <c r="K587" s="375">
        <v>0.90327999999999997</v>
      </c>
      <c r="L587" s="375">
        <v>0.83482000000000001</v>
      </c>
      <c r="M587" s="375">
        <v>320.06090599999999</v>
      </c>
      <c r="N587" s="375">
        <v>19.262566</v>
      </c>
    </row>
    <row r="588" spans="1:14" ht="12.75" customHeight="1">
      <c r="A588" t="s">
        <v>4120</v>
      </c>
      <c r="B588" s="413" t="s">
        <v>4052</v>
      </c>
      <c r="C588" s="413" t="s">
        <v>3817</v>
      </c>
      <c r="D588" s="413" t="s">
        <v>4919</v>
      </c>
      <c r="E588" s="413" t="s">
        <v>3774</v>
      </c>
      <c r="F588" s="413">
        <v>7</v>
      </c>
      <c r="G588" s="383">
        <v>43647</v>
      </c>
      <c r="H588" s="383">
        <v>45473</v>
      </c>
      <c r="I588" s="375">
        <v>0.170265</v>
      </c>
      <c r="J588" s="375">
        <v>0.41154000000000002</v>
      </c>
      <c r="K588" s="375">
        <v>0.90283999999999998</v>
      </c>
      <c r="L588" s="375">
        <v>0.40233999999999998</v>
      </c>
      <c r="M588" s="375">
        <v>284.81914499999999</v>
      </c>
      <c r="N588" s="375">
        <v>14.466414</v>
      </c>
    </row>
    <row r="589" spans="1:14" ht="12.75" customHeight="1">
      <c r="A589" t="s">
        <v>4119</v>
      </c>
      <c r="B589" s="373" t="s">
        <v>4097</v>
      </c>
      <c r="C589" s="405" t="s">
        <v>3817</v>
      </c>
      <c r="D589" s="403" t="s">
        <v>295</v>
      </c>
      <c r="E589" s="374" t="s">
        <v>3779</v>
      </c>
      <c r="F589" s="403">
        <v>6</v>
      </c>
      <c r="G589" s="374">
        <v>42370</v>
      </c>
      <c r="H589" s="374">
        <v>43861</v>
      </c>
      <c r="I589" s="404">
        <v>0.186608</v>
      </c>
      <c r="J589" s="404">
        <v>0.64265799999999995</v>
      </c>
      <c r="K589" s="404">
        <v>0.90080000000000005</v>
      </c>
      <c r="L589" s="404">
        <v>0.69107399999999997</v>
      </c>
      <c r="M589" s="404">
        <v>442.40979299999998</v>
      </c>
      <c r="N589" s="404">
        <v>13.302918</v>
      </c>
    </row>
    <row r="590" spans="1:14" ht="12.75" customHeight="1">
      <c r="A590" t="s">
        <v>4120</v>
      </c>
      <c r="B590" s="413" t="s">
        <v>4052</v>
      </c>
      <c r="C590" s="413" t="s">
        <v>3817</v>
      </c>
      <c r="D590" s="413" t="s">
        <v>5582</v>
      </c>
      <c r="E590" s="413" t="s">
        <v>3781</v>
      </c>
      <c r="F590" s="413">
        <v>7</v>
      </c>
      <c r="G590" s="383">
        <v>44409</v>
      </c>
      <c r="H590" s="383">
        <v>46022</v>
      </c>
      <c r="I590" s="375">
        <v>0.170933</v>
      </c>
      <c r="J590" s="375">
        <v>0.52022800000000002</v>
      </c>
      <c r="K590" s="375">
        <v>0.9</v>
      </c>
      <c r="L590" s="375">
        <v>0.82531299999999996</v>
      </c>
      <c r="M590" s="375">
        <v>358.90880199999998</v>
      </c>
      <c r="N590" s="375">
        <v>11.492072</v>
      </c>
    </row>
    <row r="591" spans="1:14" ht="12.75" customHeight="1">
      <c r="A591" t="s">
        <v>4120</v>
      </c>
      <c r="B591" s="300" t="s">
        <v>4042</v>
      </c>
      <c r="C591" s="300" t="s">
        <v>3817</v>
      </c>
      <c r="D591" s="300" t="s">
        <v>761</v>
      </c>
      <c r="E591" s="300" t="s">
        <v>3773</v>
      </c>
      <c r="F591" s="300">
        <v>6</v>
      </c>
      <c r="G591" s="301">
        <v>43556</v>
      </c>
      <c r="H591" s="301">
        <v>45382</v>
      </c>
      <c r="I591" s="316">
        <v>0.18452399999999999</v>
      </c>
      <c r="J591" s="316">
        <v>0.60094199999999998</v>
      </c>
      <c r="K591" s="316">
        <v>0.89993840000000003</v>
      </c>
      <c r="L591" s="316">
        <v>0.70111000000000001</v>
      </c>
      <c r="M591" s="316">
        <v>406.46407199999999</v>
      </c>
      <c r="N591" s="316">
        <v>15.068374</v>
      </c>
    </row>
    <row r="592" spans="1:14" ht="12.75" customHeight="1">
      <c r="A592" t="s">
        <v>4120</v>
      </c>
      <c r="B592" s="373" t="s">
        <v>4062</v>
      </c>
      <c r="C592" s="405" t="s">
        <v>3817</v>
      </c>
      <c r="D592" s="403" t="s">
        <v>5441</v>
      </c>
      <c r="E592" s="374" t="s">
        <v>3773</v>
      </c>
      <c r="F592" s="403">
        <v>6</v>
      </c>
      <c r="G592" s="374">
        <v>42614</v>
      </c>
      <c r="H592" s="374">
        <v>44561</v>
      </c>
      <c r="I592" s="404">
        <v>0.27661599999999997</v>
      </c>
      <c r="J592" s="404">
        <v>0.62193699999999996</v>
      </c>
      <c r="K592" s="404">
        <v>0.89800000000000002</v>
      </c>
      <c r="L592" s="404">
        <v>0.91418699999999997</v>
      </c>
      <c r="M592" s="404">
        <v>426.14375799999999</v>
      </c>
      <c r="N592" s="404">
        <v>18.417615999999999</v>
      </c>
    </row>
    <row r="593" spans="1:14" ht="12.75" customHeight="1">
      <c r="A593" t="s">
        <v>4120</v>
      </c>
      <c r="B593" s="318" t="s">
        <v>4060</v>
      </c>
      <c r="C593" s="318" t="s">
        <v>3817</v>
      </c>
      <c r="D593" s="318" t="s">
        <v>2253</v>
      </c>
      <c r="E593" s="318" t="s">
        <v>3778</v>
      </c>
      <c r="F593" s="318">
        <v>7</v>
      </c>
      <c r="G593" s="319">
        <v>43862</v>
      </c>
      <c r="H593" s="319">
        <v>44957</v>
      </c>
      <c r="I593" s="375">
        <v>0.194579</v>
      </c>
      <c r="J593" s="375">
        <v>0.36433100000000002</v>
      </c>
      <c r="K593" s="375">
        <v>0.89722199999999996</v>
      </c>
      <c r="L593" s="375">
        <v>0.88974299999999995</v>
      </c>
      <c r="M593" s="375">
        <v>253.35027600000001</v>
      </c>
      <c r="N593" s="375">
        <v>21.613937</v>
      </c>
    </row>
    <row r="594" spans="1:14" ht="12.75" customHeight="1">
      <c r="A594" t="s">
        <v>4120</v>
      </c>
      <c r="B594" s="318" t="s">
        <v>5086</v>
      </c>
      <c r="C594" s="318" t="s">
        <v>3817</v>
      </c>
      <c r="D594" s="318" t="s">
        <v>6697</v>
      </c>
      <c r="E594" s="318" t="s">
        <v>3778</v>
      </c>
      <c r="F594" s="318">
        <v>7</v>
      </c>
      <c r="G594" s="319">
        <v>44166</v>
      </c>
      <c r="H594" s="319">
        <v>45291</v>
      </c>
      <c r="I594" s="375">
        <v>0.20843400000000001</v>
      </c>
      <c r="J594" s="375">
        <v>0.57865200000000006</v>
      </c>
      <c r="K594" s="375">
        <v>0.89629599999999998</v>
      </c>
      <c r="L594" s="375">
        <v>0.88869799999999999</v>
      </c>
      <c r="M594" s="375">
        <v>401.98521499999998</v>
      </c>
      <c r="N594" s="375">
        <v>19.077193999999999</v>
      </c>
    </row>
    <row r="595" spans="1:14" ht="12.75" customHeight="1">
      <c r="A595" t="s">
        <v>4120</v>
      </c>
      <c r="B595" s="413" t="s">
        <v>4052</v>
      </c>
      <c r="C595" s="413" t="s">
        <v>3817</v>
      </c>
      <c r="D595" s="413" t="s">
        <v>753</v>
      </c>
      <c r="E595" s="413" t="s">
        <v>3779</v>
      </c>
      <c r="F595" s="413">
        <v>7</v>
      </c>
      <c r="G595" s="383">
        <v>43739</v>
      </c>
      <c r="H595" s="383">
        <v>44926</v>
      </c>
      <c r="I595" s="375">
        <v>0.20466300000000001</v>
      </c>
      <c r="J595" s="375">
        <v>0.70120000000000005</v>
      </c>
      <c r="K595" s="375">
        <v>0.89400000000000002</v>
      </c>
      <c r="L595" s="375">
        <v>0.887212</v>
      </c>
      <c r="M595" s="375">
        <v>480.53700400000002</v>
      </c>
      <c r="N595" s="375">
        <v>13.409751</v>
      </c>
    </row>
    <row r="596" spans="1:14" ht="12.75" customHeight="1">
      <c r="A596" t="s">
        <v>4119</v>
      </c>
      <c r="B596" s="376" t="s">
        <v>4081</v>
      </c>
      <c r="C596" s="376" t="s">
        <v>3817</v>
      </c>
      <c r="D596" s="376" t="s">
        <v>360</v>
      </c>
      <c r="E596" s="376" t="s">
        <v>3775</v>
      </c>
      <c r="F596" s="376">
        <v>8</v>
      </c>
      <c r="G596" s="383">
        <v>41334</v>
      </c>
      <c r="H596" s="383">
        <v>48638</v>
      </c>
      <c r="I596" s="375">
        <v>0.18068000000000001</v>
      </c>
      <c r="J596" s="375">
        <v>0.55170799999999998</v>
      </c>
      <c r="K596" s="375">
        <v>0.89359999999999995</v>
      </c>
      <c r="L596" s="375">
        <v>0.73576399999999997</v>
      </c>
      <c r="M596" s="375">
        <v>381.17538200000001</v>
      </c>
      <c r="N596" s="375">
        <v>29.848943999999999</v>
      </c>
    </row>
    <row r="597" spans="1:14" ht="12.75" customHeight="1">
      <c r="A597" t="s">
        <v>4120</v>
      </c>
      <c r="B597" t="s">
        <v>4062</v>
      </c>
      <c r="C597" t="s">
        <v>3817</v>
      </c>
      <c r="D597" t="s">
        <v>5373</v>
      </c>
      <c r="E597" t="s">
        <v>3782</v>
      </c>
      <c r="F597">
        <v>7</v>
      </c>
      <c r="G597" s="4">
        <v>42339</v>
      </c>
      <c r="H597" s="4">
        <v>45291</v>
      </c>
      <c r="I597" s="375">
        <v>0.21366599999999999</v>
      </c>
      <c r="J597" s="375">
        <v>0.34734700000000002</v>
      </c>
      <c r="K597" s="375">
        <v>0.89339999999999997</v>
      </c>
      <c r="L597" s="375">
        <v>0.91919300000000004</v>
      </c>
      <c r="M597" s="375">
        <v>237.87611999999999</v>
      </c>
      <c r="N597" s="375">
        <v>16.645755999999999</v>
      </c>
    </row>
    <row r="598" spans="1:14" ht="12.75" customHeight="1">
      <c r="A598" t="s">
        <v>4119</v>
      </c>
      <c r="B598" s="376" t="s">
        <v>4099</v>
      </c>
      <c r="C598" s="376" t="s">
        <v>3817</v>
      </c>
      <c r="D598" s="376" t="s">
        <v>5944</v>
      </c>
      <c r="E598" s="376" t="s">
        <v>3776</v>
      </c>
      <c r="F598" s="376">
        <v>3</v>
      </c>
      <c r="G598" s="383" t="s">
        <v>5938</v>
      </c>
      <c r="H598" s="383" t="s">
        <v>5938</v>
      </c>
      <c r="I598" s="375">
        <v>0.190912</v>
      </c>
      <c r="J598" s="375">
        <v>0.57747400000000004</v>
      </c>
      <c r="K598" s="375">
        <v>0.89271999999999996</v>
      </c>
      <c r="L598" s="375">
        <v>0.72547300000000003</v>
      </c>
      <c r="M598" s="375">
        <v>398.06685099999999</v>
      </c>
      <c r="N598" s="375">
        <v>18.225100999999999</v>
      </c>
    </row>
    <row r="599" spans="1:14" ht="12.75" customHeight="1">
      <c r="A599" t="s">
        <v>4119</v>
      </c>
      <c r="B599" s="373" t="s">
        <v>4079</v>
      </c>
      <c r="C599" s="405" t="s">
        <v>3817</v>
      </c>
      <c r="D599" s="403" t="s">
        <v>3543</v>
      </c>
      <c r="E599" s="374" t="s">
        <v>3776</v>
      </c>
      <c r="F599" s="403">
        <v>8</v>
      </c>
      <c r="G599" s="374">
        <v>43831</v>
      </c>
      <c r="H599" s="374">
        <v>45657</v>
      </c>
      <c r="I599" s="404">
        <v>0.16286200000000001</v>
      </c>
      <c r="J599" s="404">
        <v>0.74609800000000004</v>
      </c>
      <c r="K599" s="404">
        <v>0.89215999999999995</v>
      </c>
      <c r="L599" s="404">
        <v>0.94619799999999998</v>
      </c>
      <c r="M599" s="404">
        <v>513.61185399999999</v>
      </c>
      <c r="N599" s="404">
        <v>19.407682999999999</v>
      </c>
    </row>
    <row r="600" spans="1:14" ht="12.75" customHeight="1">
      <c r="A600" t="s">
        <v>4120</v>
      </c>
      <c r="B600" s="413" t="s">
        <v>4072</v>
      </c>
      <c r="C600" s="413" t="s">
        <v>3818</v>
      </c>
      <c r="D600" s="413" t="s">
        <v>2053</v>
      </c>
      <c r="E600" s="413" t="s">
        <v>3781</v>
      </c>
      <c r="F600" s="413">
        <v>7</v>
      </c>
      <c r="G600" s="383">
        <v>42856</v>
      </c>
      <c r="H600" s="383">
        <v>44673</v>
      </c>
      <c r="I600" s="375">
        <v>0.20113500000000001</v>
      </c>
      <c r="J600" s="375">
        <v>0.68339899999999998</v>
      </c>
      <c r="K600" s="375">
        <v>0.88713920000000002</v>
      </c>
      <c r="L600" s="375">
        <v>0.75356999999999996</v>
      </c>
      <c r="M600" s="375">
        <v>459.63575600000001</v>
      </c>
      <c r="N600" s="375">
        <v>15.742464</v>
      </c>
    </row>
    <row r="601" spans="1:14" ht="12.75" customHeight="1">
      <c r="A601" t="s">
        <v>4120</v>
      </c>
      <c r="B601" s="413" t="s">
        <v>4048</v>
      </c>
      <c r="C601" s="413" t="s">
        <v>3817</v>
      </c>
      <c r="D601" s="413" t="s">
        <v>2267</v>
      </c>
      <c r="E601" s="413" t="s">
        <v>3780</v>
      </c>
      <c r="F601" s="413">
        <v>8</v>
      </c>
      <c r="G601" s="383">
        <v>42948</v>
      </c>
      <c r="H601" s="383">
        <v>44561</v>
      </c>
      <c r="I601" s="375">
        <v>0.16427</v>
      </c>
      <c r="J601" s="375">
        <v>2.8632999999999999E-2</v>
      </c>
      <c r="K601" s="375">
        <v>0.88636360000000003</v>
      </c>
      <c r="L601" s="375">
        <v>6.3035999999999995E-2</v>
      </c>
      <c r="M601" s="375">
        <v>19.460477999999998</v>
      </c>
      <c r="N601" s="375">
        <v>19.575068999999999</v>
      </c>
    </row>
    <row r="602" spans="1:14" ht="12.75" customHeight="1">
      <c r="A602" t="s">
        <v>4119</v>
      </c>
      <c r="B602" s="373" t="s">
        <v>4097</v>
      </c>
      <c r="C602" s="405" t="s">
        <v>3817</v>
      </c>
      <c r="D602" s="403" t="s">
        <v>870</v>
      </c>
      <c r="E602" s="374" t="s">
        <v>3775</v>
      </c>
      <c r="F602" s="403">
        <v>6</v>
      </c>
      <c r="G602" s="374">
        <v>42552</v>
      </c>
      <c r="H602" s="374">
        <v>44407</v>
      </c>
      <c r="I602" s="404">
        <v>0.18599199999999999</v>
      </c>
      <c r="J602" s="404">
        <v>0.74746900000000005</v>
      </c>
      <c r="K602" s="404">
        <v>0.88480000000000003</v>
      </c>
      <c r="L602" s="404">
        <v>0.83595699999999995</v>
      </c>
      <c r="M602" s="404">
        <v>505.42254300000002</v>
      </c>
      <c r="N602" s="404">
        <v>13.843818000000001</v>
      </c>
    </row>
    <row r="603" spans="1:14" ht="12.75" customHeight="1">
      <c r="A603" t="s">
        <v>4119</v>
      </c>
      <c r="B603" s="373" t="s">
        <v>4081</v>
      </c>
      <c r="C603" s="405" t="s">
        <v>3817</v>
      </c>
      <c r="D603" s="403" t="s">
        <v>1068</v>
      </c>
      <c r="E603" s="374" t="s">
        <v>3774</v>
      </c>
      <c r="F603" s="403">
        <v>3</v>
      </c>
      <c r="G603" s="374">
        <v>44197</v>
      </c>
      <c r="H603" s="374">
        <v>46752</v>
      </c>
      <c r="I603" s="404">
        <v>0.2757</v>
      </c>
      <c r="J603" s="404">
        <v>0.58118999999999998</v>
      </c>
      <c r="K603" s="404">
        <v>0.88459600000000005</v>
      </c>
      <c r="L603" s="404">
        <v>0.83853200000000006</v>
      </c>
      <c r="M603" s="404">
        <v>390.49425000000002</v>
      </c>
      <c r="N603" s="375">
        <v>13.200106999999999</v>
      </c>
    </row>
    <row r="604" spans="1:14" ht="12.75" customHeight="1">
      <c r="A604" t="s">
        <v>4119</v>
      </c>
      <c r="B604" t="s">
        <v>4093</v>
      </c>
      <c r="C604" t="s">
        <v>3817</v>
      </c>
      <c r="D604" t="s">
        <v>5091</v>
      </c>
      <c r="E604" t="s">
        <v>3773</v>
      </c>
      <c r="F604">
        <v>2</v>
      </c>
      <c r="G604" s="4">
        <v>43593</v>
      </c>
      <c r="H604" s="4">
        <v>45291</v>
      </c>
      <c r="I604" s="375">
        <v>0.183314</v>
      </c>
      <c r="J604" s="375">
        <v>0.59422600000000003</v>
      </c>
      <c r="K604" s="375">
        <v>0.88322719999999999</v>
      </c>
      <c r="L604" s="375">
        <v>0.85098600000000002</v>
      </c>
      <c r="M604" s="375">
        <v>406.25539199999997</v>
      </c>
      <c r="N604" s="375">
        <v>20.938493999999999</v>
      </c>
    </row>
    <row r="605" spans="1:14" ht="12.75" customHeight="1">
      <c r="A605" t="s">
        <v>4120</v>
      </c>
      <c r="B605" t="s">
        <v>4064</v>
      </c>
      <c r="C605" t="s">
        <v>3817</v>
      </c>
      <c r="D605" t="s">
        <v>5464</v>
      </c>
      <c r="E605" t="s">
        <v>3773</v>
      </c>
      <c r="F605">
        <v>7</v>
      </c>
      <c r="G605" s="4">
        <v>43466</v>
      </c>
      <c r="H605" s="4">
        <v>44561</v>
      </c>
      <c r="I605" s="375">
        <v>0.25273299999999999</v>
      </c>
      <c r="J605" s="375">
        <v>0.65879900000000002</v>
      </c>
      <c r="K605" s="375">
        <v>0.88319999999999999</v>
      </c>
      <c r="L605" s="375">
        <v>0.89493699999999998</v>
      </c>
      <c r="M605" s="375">
        <v>445.71210600000001</v>
      </c>
      <c r="N605" s="375">
        <v>12.243993</v>
      </c>
    </row>
    <row r="606" spans="1:14" ht="12.75" customHeight="1">
      <c r="A606" t="s">
        <v>4120</v>
      </c>
      <c r="B606" s="413" t="s">
        <v>5086</v>
      </c>
      <c r="C606" s="413" t="s">
        <v>3817</v>
      </c>
      <c r="D606" s="413" t="s">
        <v>3382</v>
      </c>
      <c r="E606" s="413" t="s">
        <v>3776</v>
      </c>
      <c r="F606" s="413">
        <v>8</v>
      </c>
      <c r="G606" s="383">
        <v>43405</v>
      </c>
      <c r="H606" s="383">
        <v>44531</v>
      </c>
      <c r="I606" s="375">
        <v>0.21787500000000001</v>
      </c>
      <c r="J606" s="375">
        <v>0.684253</v>
      </c>
      <c r="K606" s="375">
        <v>0.88185800000000003</v>
      </c>
      <c r="L606" s="375">
        <v>0.84736900000000004</v>
      </c>
      <c r="M606" s="375">
        <v>471.50873899999999</v>
      </c>
      <c r="N606" s="375">
        <v>18.474675999999999</v>
      </c>
    </row>
    <row r="607" spans="1:14" ht="12.75" customHeight="1">
      <c r="A607" t="s">
        <v>4120</v>
      </c>
      <c r="B607" t="s">
        <v>4048</v>
      </c>
      <c r="C607" t="s">
        <v>3817</v>
      </c>
      <c r="D607" t="s">
        <v>1402</v>
      </c>
      <c r="E607" t="s">
        <v>3778</v>
      </c>
      <c r="F607">
        <v>7</v>
      </c>
      <c r="G607" s="4">
        <v>42675</v>
      </c>
      <c r="H607" s="4">
        <v>44500</v>
      </c>
      <c r="I607" s="375">
        <v>0.208346</v>
      </c>
      <c r="J607" s="375">
        <v>0.71559899999999999</v>
      </c>
      <c r="K607" s="375">
        <v>0.88119999999999998</v>
      </c>
      <c r="L607" s="375">
        <v>0.89627400000000002</v>
      </c>
      <c r="M607" s="375">
        <v>483.32863200000003</v>
      </c>
      <c r="N607" s="375">
        <v>15.771364</v>
      </c>
    </row>
    <row r="608" spans="1:14" ht="12.75" customHeight="1">
      <c r="A608" t="s">
        <v>4119</v>
      </c>
      <c r="B608" s="413" t="s">
        <v>4101</v>
      </c>
      <c r="C608" s="413" t="s">
        <v>3817</v>
      </c>
      <c r="D608" s="413" t="s">
        <v>6615</v>
      </c>
      <c r="E608" s="413" t="s">
        <v>3774</v>
      </c>
      <c r="F608" s="413">
        <v>7</v>
      </c>
      <c r="G608" s="383">
        <v>44136</v>
      </c>
      <c r="H608" s="383">
        <v>45230</v>
      </c>
      <c r="I608" s="375">
        <v>5.2909999999999997E-3</v>
      </c>
      <c r="J608" s="375">
        <v>0.301122</v>
      </c>
      <c r="K608" s="375">
        <v>0.88046000000000002</v>
      </c>
      <c r="L608" s="375">
        <v>6.0337000000000002E-2</v>
      </c>
      <c r="M608" s="375">
        <v>205.48621</v>
      </c>
      <c r="N608" s="375">
        <v>13.470651</v>
      </c>
    </row>
    <row r="609" spans="1:14" ht="12.75" customHeight="1">
      <c r="A609" t="s">
        <v>4120</v>
      </c>
      <c r="B609" s="413" t="s">
        <v>4052</v>
      </c>
      <c r="C609" s="413" t="s">
        <v>3817</v>
      </c>
      <c r="D609" s="413" t="s">
        <v>2959</v>
      </c>
      <c r="E609" s="413" t="s">
        <v>3781</v>
      </c>
      <c r="F609" s="413">
        <v>7</v>
      </c>
      <c r="G609" s="383">
        <v>43221</v>
      </c>
      <c r="H609" s="383">
        <v>44561</v>
      </c>
      <c r="I609" s="375">
        <v>0.22661800000000001</v>
      </c>
      <c r="J609" s="375">
        <v>0.58889899999999995</v>
      </c>
      <c r="K609" s="375">
        <v>0.87860000000000005</v>
      </c>
      <c r="L609" s="375">
        <v>0.90784500000000001</v>
      </c>
      <c r="M609" s="375">
        <v>396.61818099999999</v>
      </c>
      <c r="N609" s="375">
        <v>16.035706000000001</v>
      </c>
    </row>
    <row r="610" spans="1:14" ht="12.75" customHeight="1">
      <c r="A610" t="s">
        <v>4119</v>
      </c>
      <c r="B610" s="376" t="s">
        <v>4097</v>
      </c>
      <c r="C610" s="376" t="s">
        <v>3817</v>
      </c>
      <c r="D610" s="376" t="s">
        <v>841</v>
      </c>
      <c r="E610" s="376" t="s">
        <v>3786</v>
      </c>
      <c r="F610" s="376">
        <v>6</v>
      </c>
      <c r="G610" s="383">
        <v>42522</v>
      </c>
      <c r="H610" s="383">
        <v>44377</v>
      </c>
      <c r="I610" s="375">
        <v>0.21306</v>
      </c>
      <c r="J610" s="375">
        <v>0.87609099999999995</v>
      </c>
      <c r="K610" s="375">
        <v>0.87839999999999996</v>
      </c>
      <c r="L610" s="375">
        <v>0.90386999999999995</v>
      </c>
      <c r="M610" s="375">
        <v>588.10870799999998</v>
      </c>
      <c r="N610" s="375">
        <v>12.135562999999999</v>
      </c>
    </row>
    <row r="611" spans="1:14" ht="12.75" customHeight="1">
      <c r="A611" t="s">
        <v>4120</v>
      </c>
      <c r="B611" s="413" t="s">
        <v>7191</v>
      </c>
      <c r="C611" s="413" t="s">
        <v>3817</v>
      </c>
      <c r="D611" s="413" t="s">
        <v>6342</v>
      </c>
      <c r="E611" s="413" t="s">
        <v>3776</v>
      </c>
      <c r="F611" s="413">
        <v>5</v>
      </c>
      <c r="G611" s="383">
        <v>44348</v>
      </c>
      <c r="H611" s="383">
        <v>45838</v>
      </c>
      <c r="I611" s="375">
        <v>0.20958199999999999</v>
      </c>
      <c r="J611" s="375">
        <v>0.77305299999999999</v>
      </c>
      <c r="K611" s="375">
        <v>0.87711159999999999</v>
      </c>
      <c r="L611" s="375">
        <v>0.87934000000000001</v>
      </c>
      <c r="M611" s="375">
        <v>523.011931</v>
      </c>
      <c r="N611" s="375">
        <v>13.124789</v>
      </c>
    </row>
    <row r="612" spans="1:14" ht="12.75" customHeight="1">
      <c r="A612" t="s">
        <v>4120</v>
      </c>
      <c r="B612" s="413" t="s">
        <v>4074</v>
      </c>
      <c r="C612" s="413" t="s">
        <v>3817</v>
      </c>
      <c r="D612" s="413" t="s">
        <v>526</v>
      </c>
      <c r="E612" s="413" t="s">
        <v>3775</v>
      </c>
      <c r="F612" s="413">
        <v>7</v>
      </c>
      <c r="G612" s="383">
        <v>43405</v>
      </c>
      <c r="H612" s="383">
        <v>44500</v>
      </c>
      <c r="I612" s="375">
        <v>0.15534999999999999</v>
      </c>
      <c r="J612" s="375">
        <v>0.21038899999999999</v>
      </c>
      <c r="K612" s="375">
        <v>0.87639999999999996</v>
      </c>
      <c r="L612" s="375">
        <v>0.75785199999999997</v>
      </c>
      <c r="M612" s="375">
        <v>141.40915699999999</v>
      </c>
      <c r="N612" s="375">
        <v>26.033573000000001</v>
      </c>
    </row>
    <row r="613" spans="1:14" ht="12.75" customHeight="1">
      <c r="A613" t="s">
        <v>4120</v>
      </c>
      <c r="B613" s="413" t="s">
        <v>4072</v>
      </c>
      <c r="C613" s="413" t="s">
        <v>3817</v>
      </c>
      <c r="D613" s="413" t="s">
        <v>5507</v>
      </c>
      <c r="E613" s="413" t="s">
        <v>3773</v>
      </c>
      <c r="F613" s="413">
        <v>7</v>
      </c>
      <c r="G613" s="383">
        <v>42552</v>
      </c>
      <c r="H613" s="383">
        <v>44681</v>
      </c>
      <c r="I613" s="375">
        <v>0.212504</v>
      </c>
      <c r="J613" s="375">
        <v>0.53725299999999998</v>
      </c>
      <c r="K613" s="375">
        <v>0.87156840000000002</v>
      </c>
      <c r="L613" s="375">
        <v>0.78591299999999997</v>
      </c>
      <c r="M613" s="375">
        <v>354.99555800000002</v>
      </c>
      <c r="N613" s="375">
        <v>12.670472999999999</v>
      </c>
    </row>
    <row r="614" spans="1:14" ht="12.75" customHeight="1">
      <c r="A614" t="s">
        <v>4119</v>
      </c>
      <c r="B614" t="s">
        <v>4083</v>
      </c>
      <c r="C614" t="s">
        <v>3817</v>
      </c>
      <c r="D614" t="s">
        <v>1825</v>
      </c>
      <c r="E614" t="s">
        <v>3776</v>
      </c>
      <c r="F614">
        <v>4</v>
      </c>
      <c r="G614" s="4">
        <v>44378</v>
      </c>
      <c r="H614" s="4">
        <v>45657</v>
      </c>
      <c r="I614" s="375">
        <v>0.20619100000000001</v>
      </c>
      <c r="J614" s="375">
        <v>0.649204</v>
      </c>
      <c r="K614" s="375">
        <v>0.87140919999999999</v>
      </c>
      <c r="L614" s="375">
        <v>0.901864</v>
      </c>
      <c r="M614" s="375">
        <v>439.49198899999999</v>
      </c>
      <c r="N614" s="375">
        <v>18.706835000000002</v>
      </c>
    </row>
    <row r="615" spans="1:14" ht="12.75" customHeight="1">
      <c r="A615" t="s">
        <v>4120</v>
      </c>
      <c r="B615" s="413" t="s">
        <v>5086</v>
      </c>
      <c r="C615" s="413" t="s">
        <v>3818</v>
      </c>
      <c r="D615" s="413" t="s">
        <v>2795</v>
      </c>
      <c r="E615" s="413" t="s">
        <v>3774</v>
      </c>
      <c r="F615" s="413">
        <v>7</v>
      </c>
      <c r="G615" s="383">
        <v>43160</v>
      </c>
      <c r="H615" s="383">
        <v>44043</v>
      </c>
      <c r="I615" s="375">
        <v>8.7889999999999996E-2</v>
      </c>
      <c r="J615" s="375">
        <v>0.37643799999999999</v>
      </c>
      <c r="K615" s="375">
        <v>0.87019999999999997</v>
      </c>
      <c r="L615" s="375">
        <v>0.64822599999999997</v>
      </c>
      <c r="M615" s="375">
        <v>253.89197799999999</v>
      </c>
      <c r="N615" s="375">
        <v>20.822883000000001</v>
      </c>
    </row>
    <row r="616" spans="1:14" ht="12.75" customHeight="1">
      <c r="A616" t="s">
        <v>4119</v>
      </c>
      <c r="B616" s="356" t="s">
        <v>4097</v>
      </c>
      <c r="C616" s="356" t="s">
        <v>3818</v>
      </c>
      <c r="D616" s="356" t="s">
        <v>121</v>
      </c>
      <c r="E616" s="356" t="s">
        <v>3774</v>
      </c>
      <c r="F616" s="356">
        <v>6</v>
      </c>
      <c r="G616" s="357">
        <v>42522</v>
      </c>
      <c r="H616" s="357">
        <v>44042</v>
      </c>
      <c r="I616" s="375">
        <v>0.16189600000000001</v>
      </c>
      <c r="J616" s="375">
        <v>0.29766500000000001</v>
      </c>
      <c r="K616" s="375">
        <v>0.87</v>
      </c>
      <c r="L616" s="375">
        <v>0.17688000000000001</v>
      </c>
      <c r="M616" s="375">
        <v>194.71523300000001</v>
      </c>
      <c r="N616" s="375">
        <v>22.531289999999998</v>
      </c>
    </row>
    <row r="617" spans="1:14" ht="12.75" customHeight="1">
      <c r="A617" t="s">
        <v>4120</v>
      </c>
      <c r="B617" s="413" t="s">
        <v>4040</v>
      </c>
      <c r="C617" s="413" t="s">
        <v>3817</v>
      </c>
      <c r="D617" s="413" t="s">
        <v>1544</v>
      </c>
      <c r="E617" s="413" t="s">
        <v>3779</v>
      </c>
      <c r="F617" s="413">
        <v>9</v>
      </c>
      <c r="G617" s="383">
        <v>43800</v>
      </c>
      <c r="H617" s="383">
        <v>45657</v>
      </c>
      <c r="I617" s="375">
        <v>0.19897000000000001</v>
      </c>
      <c r="J617" s="375">
        <v>0.61176299999999995</v>
      </c>
      <c r="K617" s="375">
        <v>0.86625680000000005</v>
      </c>
      <c r="L617" s="375">
        <v>0.85456699999999997</v>
      </c>
      <c r="M617" s="375">
        <v>407.03234600000002</v>
      </c>
      <c r="N617" s="375">
        <v>14.246072</v>
      </c>
    </row>
    <row r="618" spans="1:14" ht="12.75" customHeight="1">
      <c r="A618" t="s">
        <v>4120</v>
      </c>
      <c r="B618" s="413" t="s">
        <v>4048</v>
      </c>
      <c r="C618" s="413" t="s">
        <v>3817</v>
      </c>
      <c r="D618" s="413" t="s">
        <v>1396</v>
      </c>
      <c r="E618" s="413" t="s">
        <v>3778</v>
      </c>
      <c r="F618" s="413">
        <v>7</v>
      </c>
      <c r="G618" s="383">
        <v>42675</v>
      </c>
      <c r="H618" s="383">
        <v>44500</v>
      </c>
      <c r="I618" s="375">
        <v>0.21349799999999999</v>
      </c>
      <c r="J618" s="375">
        <v>0.67328699999999997</v>
      </c>
      <c r="K618" s="375">
        <v>0.86560000000000004</v>
      </c>
      <c r="L618" s="375">
        <v>0.89627400000000002</v>
      </c>
      <c r="M618" s="375">
        <v>446.69472000000002</v>
      </c>
      <c r="N618" s="375">
        <v>16.190738</v>
      </c>
    </row>
    <row r="619" spans="1:14" ht="12.75" customHeight="1">
      <c r="A619" t="s">
        <v>4119</v>
      </c>
      <c r="B619" s="413" t="s">
        <v>4097</v>
      </c>
      <c r="C619" s="413" t="s">
        <v>3817</v>
      </c>
      <c r="D619" s="413" t="s">
        <v>2888</v>
      </c>
      <c r="E619" s="413" t="s">
        <v>3773</v>
      </c>
      <c r="F619" s="413">
        <v>6</v>
      </c>
      <c r="G619" s="383">
        <v>42675</v>
      </c>
      <c r="H619" s="383">
        <v>44530</v>
      </c>
      <c r="I619" s="375">
        <v>2.9443E-2</v>
      </c>
      <c r="J619" s="375">
        <v>0.33523399999999998</v>
      </c>
      <c r="K619" s="375">
        <v>0.86399999999999999</v>
      </c>
      <c r="L619" s="375">
        <v>5.3095999999999997E-2</v>
      </c>
      <c r="M619" s="375">
        <v>221.34947099999999</v>
      </c>
      <c r="N619" s="375">
        <v>10.686627</v>
      </c>
    </row>
    <row r="620" spans="1:14" ht="12.75" customHeight="1">
      <c r="A620" t="s">
        <v>4119</v>
      </c>
      <c r="B620" s="376" t="s">
        <v>4099</v>
      </c>
      <c r="C620" s="376" t="s">
        <v>3817</v>
      </c>
      <c r="D620" s="376" t="s">
        <v>2403</v>
      </c>
      <c r="E620" s="376" t="s">
        <v>3777</v>
      </c>
      <c r="F620" s="376">
        <v>3</v>
      </c>
      <c r="G620" s="383">
        <v>43009</v>
      </c>
      <c r="H620" s="383">
        <v>43951</v>
      </c>
      <c r="I620" s="375">
        <v>0.238237</v>
      </c>
      <c r="J620" s="375">
        <v>0.166657</v>
      </c>
      <c r="K620" s="375">
        <v>0.86272000000000004</v>
      </c>
      <c r="L620" s="375">
        <v>0.90736700000000003</v>
      </c>
      <c r="M620" s="375">
        <v>111.019998</v>
      </c>
      <c r="N620" s="375">
        <v>33.063384999999997</v>
      </c>
    </row>
    <row r="621" spans="1:14" ht="12.75" customHeight="1">
      <c r="A621" t="s">
        <v>4119</v>
      </c>
      <c r="B621" t="s">
        <v>4097</v>
      </c>
      <c r="C621" t="s">
        <v>3817</v>
      </c>
      <c r="D621" t="s">
        <v>1755</v>
      </c>
      <c r="E621" t="s">
        <v>3778</v>
      </c>
      <c r="F621">
        <v>6</v>
      </c>
      <c r="G621" s="4">
        <v>42767</v>
      </c>
      <c r="H621" s="4">
        <v>43889</v>
      </c>
      <c r="I621" s="375">
        <v>0.204069</v>
      </c>
      <c r="J621" s="375">
        <v>0.736591</v>
      </c>
      <c r="K621" s="375">
        <v>0.86199999999999999</v>
      </c>
      <c r="L621" s="375">
        <v>0.83760299999999999</v>
      </c>
      <c r="M621" s="375">
        <v>485.23266899999999</v>
      </c>
      <c r="N621" s="375">
        <v>15.128334000000001</v>
      </c>
    </row>
    <row r="622" spans="1:14" ht="12.75" customHeight="1">
      <c r="A622" t="s">
        <v>4120</v>
      </c>
      <c r="B622" s="413" t="s">
        <v>4048</v>
      </c>
      <c r="C622" s="413" t="s">
        <v>3818</v>
      </c>
      <c r="D622" s="413" t="s">
        <v>1953</v>
      </c>
      <c r="E622" s="413" t="s">
        <v>3773</v>
      </c>
      <c r="F622" s="413">
        <v>7</v>
      </c>
      <c r="G622" s="383">
        <v>42841</v>
      </c>
      <c r="H622" s="383">
        <v>44561</v>
      </c>
      <c r="I622" s="375">
        <v>0.10893700000000001</v>
      </c>
      <c r="J622" s="375">
        <v>0.32366200000000001</v>
      </c>
      <c r="K622" s="375">
        <v>0.85960000000000003</v>
      </c>
      <c r="L622" s="375">
        <v>0.45328800000000002</v>
      </c>
      <c r="M622" s="375">
        <v>213.25139999999999</v>
      </c>
      <c r="N622" s="375">
        <v>17.560531000000001</v>
      </c>
    </row>
    <row r="623" spans="1:14" ht="12.75" customHeight="1">
      <c r="A623" t="s">
        <v>4120</v>
      </c>
      <c r="B623" s="373" t="s">
        <v>4048</v>
      </c>
      <c r="C623" s="405" t="s">
        <v>3817</v>
      </c>
      <c r="D623" s="403" t="s">
        <v>1676</v>
      </c>
      <c r="E623" s="374" t="s">
        <v>3775</v>
      </c>
      <c r="F623" s="403">
        <v>7</v>
      </c>
      <c r="G623" s="374">
        <v>42749</v>
      </c>
      <c r="H623" s="374">
        <v>44561</v>
      </c>
      <c r="I623" s="404">
        <v>0.19480500000000001</v>
      </c>
      <c r="J623" s="404">
        <v>0.39947899999999997</v>
      </c>
      <c r="K623" s="404">
        <v>0.85919999999999996</v>
      </c>
      <c r="L623" s="404">
        <v>0.87566999999999995</v>
      </c>
      <c r="M623" s="404">
        <v>263.07187199999998</v>
      </c>
      <c r="N623" s="404">
        <v>19.134378000000002</v>
      </c>
    </row>
    <row r="624" spans="1:14" ht="12.75" customHeight="1">
      <c r="A624" t="s">
        <v>4120</v>
      </c>
      <c r="B624" s="318" t="s">
        <v>4052</v>
      </c>
      <c r="C624" s="318" t="s">
        <v>3817</v>
      </c>
      <c r="D624" s="318" t="s">
        <v>6406</v>
      </c>
      <c r="E624" s="318" t="s">
        <v>3774</v>
      </c>
      <c r="F624" s="318">
        <v>7</v>
      </c>
      <c r="G624" s="319">
        <v>44044</v>
      </c>
      <c r="H624" s="319">
        <v>45657</v>
      </c>
      <c r="I624" s="375">
        <v>0.19614200000000001</v>
      </c>
      <c r="J624" s="375">
        <v>0.60175100000000004</v>
      </c>
      <c r="K624" s="375">
        <v>0.85875999999999997</v>
      </c>
      <c r="L624" s="375">
        <v>0.57771899999999998</v>
      </c>
      <c r="M624" s="375">
        <v>396.12363199999999</v>
      </c>
      <c r="N624" s="375">
        <v>16.441298</v>
      </c>
    </row>
    <row r="625" spans="1:14" ht="12.75" customHeight="1">
      <c r="A625" t="s">
        <v>4120</v>
      </c>
      <c r="B625" s="413" t="s">
        <v>4060</v>
      </c>
      <c r="C625" s="413" t="s">
        <v>3817</v>
      </c>
      <c r="D625" s="413" t="s">
        <v>2419</v>
      </c>
      <c r="E625" s="413" t="s">
        <v>3785</v>
      </c>
      <c r="F625" s="413">
        <v>7</v>
      </c>
      <c r="G625" s="383">
        <v>43009</v>
      </c>
      <c r="H625" s="383">
        <v>44469</v>
      </c>
      <c r="I625" s="375">
        <v>0.14111899999999999</v>
      </c>
      <c r="J625" s="375">
        <v>0.69367800000000002</v>
      </c>
      <c r="K625" s="375">
        <v>0.85580000000000001</v>
      </c>
      <c r="L625" s="375">
        <v>0.40671000000000002</v>
      </c>
      <c r="M625" s="375">
        <v>460.114102</v>
      </c>
      <c r="N625" s="375">
        <v>16.187956</v>
      </c>
    </row>
    <row r="626" spans="1:14" ht="12.75" customHeight="1">
      <c r="A626" t="s">
        <v>4119</v>
      </c>
      <c r="B626" s="373" t="s">
        <v>4097</v>
      </c>
      <c r="C626" s="405" t="s">
        <v>3817</v>
      </c>
      <c r="D626" s="403" t="s">
        <v>370</v>
      </c>
      <c r="E626" s="374" t="s">
        <v>3774</v>
      </c>
      <c r="F626" s="403">
        <v>6</v>
      </c>
      <c r="G626" s="374">
        <v>42401</v>
      </c>
      <c r="H626" s="374">
        <v>45716</v>
      </c>
      <c r="I626" s="404">
        <v>0.20393500000000001</v>
      </c>
      <c r="J626" s="404">
        <v>0.48719699999999999</v>
      </c>
      <c r="K626" s="404">
        <v>0.85560000000000003</v>
      </c>
      <c r="L626" s="404">
        <v>0.709596</v>
      </c>
      <c r="M626" s="404">
        <v>318.560044</v>
      </c>
      <c r="N626" s="404">
        <v>16.847645</v>
      </c>
    </row>
    <row r="627" spans="1:14" ht="12.75" customHeight="1">
      <c r="A627" t="s">
        <v>4119</v>
      </c>
      <c r="B627" s="356" t="s">
        <v>4101</v>
      </c>
      <c r="C627" s="356" t="s">
        <v>3817</v>
      </c>
      <c r="D627" s="356" t="s">
        <v>6004</v>
      </c>
      <c r="E627" s="356" t="s">
        <v>3774</v>
      </c>
      <c r="F627" s="356">
        <v>7</v>
      </c>
      <c r="G627" s="357">
        <v>43831</v>
      </c>
      <c r="H627" s="357">
        <v>44926</v>
      </c>
      <c r="I627" s="375">
        <v>0.21110499999999999</v>
      </c>
      <c r="J627" s="375">
        <v>0.71387500000000004</v>
      </c>
      <c r="K627" s="375">
        <v>0.85483600000000004</v>
      </c>
      <c r="L627" s="375">
        <v>0.88434800000000002</v>
      </c>
      <c r="M627" s="375">
        <v>472.97247199999998</v>
      </c>
      <c r="N627" s="375">
        <v>15.870545999999999</v>
      </c>
    </row>
    <row r="628" spans="1:14" ht="12.75" customHeight="1">
      <c r="A628" t="s">
        <v>4119</v>
      </c>
      <c r="B628" s="356" t="s">
        <v>4097</v>
      </c>
      <c r="C628" s="356" t="s">
        <v>3817</v>
      </c>
      <c r="D628" s="356" t="s">
        <v>1036</v>
      </c>
      <c r="E628" s="356" t="s">
        <v>3775</v>
      </c>
      <c r="F628" s="356">
        <v>6</v>
      </c>
      <c r="G628" s="357">
        <v>42583</v>
      </c>
      <c r="H628" s="357">
        <v>44439</v>
      </c>
      <c r="I628" s="375">
        <v>0.197772</v>
      </c>
      <c r="J628" s="375">
        <v>0.68756700000000004</v>
      </c>
      <c r="K628" s="375">
        <v>0.85343999999999998</v>
      </c>
      <c r="L628" s="375">
        <v>0.78337500000000004</v>
      </c>
      <c r="M628" s="375">
        <v>448.44000799999998</v>
      </c>
      <c r="N628" s="375">
        <v>13.834375</v>
      </c>
    </row>
    <row r="629" spans="1:14" ht="12.75" customHeight="1">
      <c r="A629" t="s">
        <v>4120</v>
      </c>
      <c r="B629" s="373" t="s">
        <v>5086</v>
      </c>
      <c r="C629" s="405" t="s">
        <v>3817</v>
      </c>
      <c r="D629" s="403" t="s">
        <v>1556</v>
      </c>
      <c r="E629" s="374" t="s">
        <v>3775</v>
      </c>
      <c r="F629" s="403">
        <v>1</v>
      </c>
      <c r="G629" s="374">
        <v>44197</v>
      </c>
      <c r="H629" s="374">
        <v>45291</v>
      </c>
      <c r="I629" s="404">
        <v>0.212507</v>
      </c>
      <c r="J629" s="404">
        <v>0.69811299999999998</v>
      </c>
      <c r="K629" s="404">
        <v>0.8521628</v>
      </c>
      <c r="L629" s="404">
        <v>0.88537299999999997</v>
      </c>
      <c r="M629" s="404">
        <v>470.788748</v>
      </c>
      <c r="N629" s="404">
        <v>15.203447000000001</v>
      </c>
    </row>
    <row r="630" spans="1:14" ht="12.75" customHeight="1">
      <c r="A630" t="s">
        <v>4119</v>
      </c>
      <c r="B630" s="356" t="s">
        <v>4091</v>
      </c>
      <c r="C630" s="356" t="s">
        <v>3817</v>
      </c>
      <c r="D630" s="356" t="s">
        <v>1623</v>
      </c>
      <c r="E630" s="356" t="s">
        <v>3792</v>
      </c>
      <c r="F630" s="356">
        <v>1</v>
      </c>
      <c r="G630" s="357">
        <v>42705</v>
      </c>
      <c r="H630" s="357">
        <v>43830</v>
      </c>
      <c r="I630" s="375">
        <v>0.19600899999999999</v>
      </c>
      <c r="J630" s="375">
        <v>0.64602499999999996</v>
      </c>
      <c r="K630" s="375">
        <v>0.84954479999999999</v>
      </c>
      <c r="L630" s="375">
        <v>0.8125</v>
      </c>
      <c r="M630" s="375">
        <v>408.32799999999997</v>
      </c>
      <c r="N630" s="375">
        <v>19.379602999999999</v>
      </c>
    </row>
    <row r="631" spans="1:14" ht="12.75" customHeight="1">
      <c r="A631" t="s">
        <v>4119</v>
      </c>
      <c r="B631" s="300" t="s">
        <v>4097</v>
      </c>
      <c r="C631" s="300" t="s">
        <v>3817</v>
      </c>
      <c r="D631" s="300" t="s">
        <v>793</v>
      </c>
      <c r="E631" s="300" t="s">
        <v>3780</v>
      </c>
      <c r="F631" s="300">
        <v>1</v>
      </c>
      <c r="G631" s="301">
        <v>44440</v>
      </c>
      <c r="H631" s="301">
        <v>45291</v>
      </c>
      <c r="I631" s="316">
        <v>0.19742899999999999</v>
      </c>
      <c r="J631" s="316">
        <v>0.455233</v>
      </c>
      <c r="K631" s="316">
        <v>0.84910920000000001</v>
      </c>
      <c r="L631" s="316">
        <v>0.80943799999999999</v>
      </c>
      <c r="M631" s="316">
        <v>299.79341899999997</v>
      </c>
      <c r="N631" s="316">
        <v>14.976474</v>
      </c>
    </row>
    <row r="632" spans="1:14" ht="12.75" customHeight="1">
      <c r="A632" t="s">
        <v>4120</v>
      </c>
      <c r="B632" s="300" t="s">
        <v>5086</v>
      </c>
      <c r="C632" s="300" t="s">
        <v>3817</v>
      </c>
      <c r="D632" s="300" t="s">
        <v>6794</v>
      </c>
      <c r="E632" s="300" t="s">
        <v>3774</v>
      </c>
      <c r="F632" s="300">
        <v>7</v>
      </c>
      <c r="G632" s="301">
        <v>44197</v>
      </c>
      <c r="H632" s="301">
        <v>45291</v>
      </c>
      <c r="I632" s="316">
        <v>0.220969</v>
      </c>
      <c r="J632" s="316">
        <v>0.34820600000000002</v>
      </c>
      <c r="K632" s="316">
        <v>0.84819999999999995</v>
      </c>
      <c r="L632" s="316">
        <v>0.86778699999999998</v>
      </c>
      <c r="M632" s="316">
        <v>228.91114099999999</v>
      </c>
      <c r="N632" s="316">
        <v>25.932586000000001</v>
      </c>
    </row>
    <row r="633" spans="1:14" ht="12.75" customHeight="1">
      <c r="A633" t="s">
        <v>4120</v>
      </c>
      <c r="B633" s="300" t="s">
        <v>4072</v>
      </c>
      <c r="C633" s="300" t="s">
        <v>3818</v>
      </c>
      <c r="D633" s="300" t="s">
        <v>2722</v>
      </c>
      <c r="E633" s="300" t="s">
        <v>3782</v>
      </c>
      <c r="F633" s="300">
        <v>9</v>
      </c>
      <c r="G633" s="301">
        <v>44228</v>
      </c>
      <c r="H633" s="301">
        <v>45322</v>
      </c>
      <c r="I633" s="316">
        <v>0.181453</v>
      </c>
      <c r="J633" s="316">
        <v>0.56036399999999997</v>
      </c>
      <c r="K633" s="316">
        <v>0.84805759999999997</v>
      </c>
      <c r="L633" s="316">
        <v>0.80812799999999996</v>
      </c>
      <c r="M633" s="316">
        <v>359.01096000000001</v>
      </c>
      <c r="N633" s="316">
        <v>12.805564</v>
      </c>
    </row>
    <row r="634" spans="1:14" ht="12.75" customHeight="1">
      <c r="A634" t="s">
        <v>4119</v>
      </c>
      <c r="B634" s="413" t="s">
        <v>4093</v>
      </c>
      <c r="C634" s="413" t="s">
        <v>3817</v>
      </c>
      <c r="D634" s="413" t="s">
        <v>2851</v>
      </c>
      <c r="E634" s="413" t="s">
        <v>3785</v>
      </c>
      <c r="F634" s="413">
        <v>2</v>
      </c>
      <c r="G634" s="383">
        <v>43191</v>
      </c>
      <c r="H634" s="383">
        <v>44926</v>
      </c>
      <c r="I634" s="375">
        <v>0.13209199999999999</v>
      </c>
      <c r="J634" s="375">
        <v>0.59684899999999996</v>
      </c>
      <c r="K634" s="375">
        <v>0.84744560000000002</v>
      </c>
      <c r="L634" s="375">
        <v>0.378216</v>
      </c>
      <c r="M634" s="375">
        <v>391.52332799999999</v>
      </c>
      <c r="N634" s="375">
        <v>14.738642</v>
      </c>
    </row>
    <row r="635" spans="1:14" ht="12.75" customHeight="1">
      <c r="A635" t="s">
        <v>4119</v>
      </c>
      <c r="B635" s="413" t="s">
        <v>4083</v>
      </c>
      <c r="C635" s="413" t="s">
        <v>3817</v>
      </c>
      <c r="D635" s="413" t="s">
        <v>7343</v>
      </c>
      <c r="E635" s="413" t="s">
        <v>4994</v>
      </c>
      <c r="F635" s="413">
        <v>4</v>
      </c>
      <c r="G635" s="383">
        <v>44440</v>
      </c>
      <c r="H635" s="383">
        <v>46022</v>
      </c>
      <c r="I635" s="375">
        <v>0.213503</v>
      </c>
      <c r="J635" s="375">
        <v>0.68498899999999996</v>
      </c>
      <c r="K635" s="375">
        <v>0.84729679999999996</v>
      </c>
      <c r="L635" s="375">
        <v>0.73564300000000005</v>
      </c>
      <c r="M635" s="375">
        <v>450.88541900000001</v>
      </c>
      <c r="N635" s="375">
        <v>19.652937999999999</v>
      </c>
    </row>
    <row r="636" spans="1:14" ht="12.75" customHeight="1">
      <c r="A636" t="s">
        <v>4119</v>
      </c>
      <c r="B636" s="373" t="s">
        <v>42</v>
      </c>
      <c r="C636" s="405" t="s">
        <v>3817</v>
      </c>
      <c r="D636" s="403" t="s">
        <v>599</v>
      </c>
      <c r="E636" s="374" t="s">
        <v>3775</v>
      </c>
      <c r="F636" s="403">
        <v>9</v>
      </c>
      <c r="G636" s="374">
        <v>43497</v>
      </c>
      <c r="H636" s="374">
        <v>44561</v>
      </c>
      <c r="I636" s="404">
        <v>0.226936</v>
      </c>
      <c r="J636" s="404">
        <v>0.19501599999999999</v>
      </c>
      <c r="K636" s="404">
        <v>0.84519999999999995</v>
      </c>
      <c r="L636" s="404">
        <v>0.78</v>
      </c>
      <c r="M636" s="404">
        <v>122.64</v>
      </c>
      <c r="N636" s="404">
        <v>28.226749000000002</v>
      </c>
    </row>
    <row r="637" spans="1:14" ht="12.75" customHeight="1">
      <c r="A637" t="s">
        <v>4120</v>
      </c>
      <c r="B637" s="413" t="s">
        <v>5086</v>
      </c>
      <c r="C637" s="413" t="s">
        <v>3817</v>
      </c>
      <c r="D637" s="413" t="s">
        <v>7240</v>
      </c>
      <c r="E637" s="413" t="s">
        <v>3777</v>
      </c>
      <c r="F637" s="413">
        <v>3</v>
      </c>
      <c r="G637" s="383">
        <v>44378</v>
      </c>
      <c r="H637" s="383">
        <v>45657</v>
      </c>
      <c r="I637" s="375">
        <v>0.209012</v>
      </c>
      <c r="J637" s="375">
        <v>0.536694</v>
      </c>
      <c r="K637" s="375">
        <v>0.84506199999999998</v>
      </c>
      <c r="L637" s="375">
        <v>0.88913299999999995</v>
      </c>
      <c r="M637" s="375">
        <v>356.94279399999999</v>
      </c>
      <c r="N637" s="375">
        <v>28.896878999999998</v>
      </c>
    </row>
    <row r="638" spans="1:14" ht="12.75" customHeight="1">
      <c r="A638" t="s">
        <v>4119</v>
      </c>
      <c r="B638" s="413" t="s">
        <v>4099</v>
      </c>
      <c r="C638" s="413" t="s">
        <v>3817</v>
      </c>
      <c r="D638" s="413" t="s">
        <v>2549</v>
      </c>
      <c r="E638" s="413" t="s">
        <v>3776</v>
      </c>
      <c r="F638" s="413">
        <v>3</v>
      </c>
      <c r="G638" s="383">
        <v>43070</v>
      </c>
      <c r="H638" s="383">
        <v>44926</v>
      </c>
      <c r="I638" s="375">
        <v>0.126136</v>
      </c>
      <c r="J638" s="375">
        <v>0.61752700000000005</v>
      </c>
      <c r="K638" s="375">
        <v>0.84023999999999999</v>
      </c>
      <c r="L638" s="375">
        <v>0.77068400000000004</v>
      </c>
      <c r="M638" s="375">
        <v>400.65213899999998</v>
      </c>
      <c r="N638" s="375">
        <v>18.828499999999998</v>
      </c>
    </row>
    <row r="639" spans="1:14" ht="12.75" customHeight="1">
      <c r="A639" t="s">
        <v>4119</v>
      </c>
      <c r="B639" s="413" t="s">
        <v>4079</v>
      </c>
      <c r="C639" s="413" t="s">
        <v>3817</v>
      </c>
      <c r="D639" s="413" t="s">
        <v>7265</v>
      </c>
      <c r="E639" s="413" t="s">
        <v>3776</v>
      </c>
      <c r="F639" s="413">
        <v>2</v>
      </c>
      <c r="G639" s="383">
        <v>44409</v>
      </c>
      <c r="H639" s="383">
        <v>46022</v>
      </c>
      <c r="I639" s="375">
        <v>0.18130399999999999</v>
      </c>
      <c r="J639" s="375">
        <v>0.31731300000000001</v>
      </c>
      <c r="K639" s="375">
        <v>0.83728000000000002</v>
      </c>
      <c r="L639" s="375">
        <v>0.71718099999999996</v>
      </c>
      <c r="M639" s="375">
        <v>203.99958000000001</v>
      </c>
      <c r="N639" s="375">
        <v>23.246725999999999</v>
      </c>
    </row>
    <row r="640" spans="1:14" ht="12.75" customHeight="1">
      <c r="A640" t="s">
        <v>4119</v>
      </c>
      <c r="B640" s="413" t="s">
        <v>4101</v>
      </c>
      <c r="C640" s="413" t="s">
        <v>3817</v>
      </c>
      <c r="D640" s="413" t="s">
        <v>6879</v>
      </c>
      <c r="E640" s="413" t="s">
        <v>3787</v>
      </c>
      <c r="F640" s="413">
        <v>7</v>
      </c>
      <c r="G640" s="383">
        <v>44228</v>
      </c>
      <c r="H640" s="383">
        <v>45291</v>
      </c>
      <c r="I640" s="375">
        <v>0.14774899999999999</v>
      </c>
      <c r="J640" s="375">
        <v>0.340748</v>
      </c>
      <c r="K640" s="375">
        <v>0.83539200000000002</v>
      </c>
      <c r="L640" s="375">
        <v>0.63112199999999996</v>
      </c>
      <c r="M640" s="375">
        <v>220.624889</v>
      </c>
      <c r="N640" s="375">
        <v>16.343634999999999</v>
      </c>
    </row>
    <row r="641" spans="1:14" ht="12.75" customHeight="1">
      <c r="A641" t="s">
        <v>4120</v>
      </c>
      <c r="B641" t="s">
        <v>4072</v>
      </c>
      <c r="C641" t="s">
        <v>3817</v>
      </c>
      <c r="D641" t="s">
        <v>7245</v>
      </c>
      <c r="E641" t="s">
        <v>3781</v>
      </c>
      <c r="F641">
        <v>7</v>
      </c>
      <c r="G641" s="4">
        <v>44378</v>
      </c>
      <c r="H641" s="4">
        <v>45473</v>
      </c>
      <c r="I641" s="375">
        <v>0.21984699999999999</v>
      </c>
      <c r="J641" s="375">
        <v>0.60596700000000003</v>
      </c>
      <c r="K641" s="375">
        <v>0.83119240000000005</v>
      </c>
      <c r="L641" s="375">
        <v>0.84515700000000005</v>
      </c>
      <c r="M641" s="375">
        <v>381.02993400000003</v>
      </c>
      <c r="N641" s="375">
        <v>13.049853000000001</v>
      </c>
    </row>
    <row r="642" spans="1:14" ht="12.75" customHeight="1">
      <c r="A642" t="s">
        <v>4120</v>
      </c>
      <c r="B642" t="s">
        <v>4074</v>
      </c>
      <c r="C642" t="s">
        <v>3817</v>
      </c>
      <c r="D642" t="s">
        <v>3328</v>
      </c>
      <c r="E642" t="s">
        <v>3776</v>
      </c>
      <c r="F642">
        <v>8</v>
      </c>
      <c r="G642" s="4">
        <v>43374</v>
      </c>
      <c r="H642" s="4">
        <v>44561</v>
      </c>
      <c r="I642" s="375">
        <v>4.0668000000000003E-2</v>
      </c>
      <c r="J642" s="375">
        <v>0.219026</v>
      </c>
      <c r="K642" s="375">
        <v>0.83048</v>
      </c>
      <c r="L642" s="375">
        <v>0.10441499999999999</v>
      </c>
      <c r="M642" s="375">
        <v>141.55541400000001</v>
      </c>
      <c r="N642" s="375">
        <v>12.811170000000001</v>
      </c>
    </row>
    <row r="643" spans="1:14" ht="12.75" customHeight="1">
      <c r="A643" t="s">
        <v>4120</v>
      </c>
      <c r="B643" s="376" t="s">
        <v>4048</v>
      </c>
      <c r="C643" s="376" t="s">
        <v>3817</v>
      </c>
      <c r="D643" s="376" t="s">
        <v>5262</v>
      </c>
      <c r="E643" s="376" t="s">
        <v>3776</v>
      </c>
      <c r="F643" s="376">
        <v>2</v>
      </c>
      <c r="G643" s="383">
        <v>43057</v>
      </c>
      <c r="H643" s="383">
        <v>44561</v>
      </c>
      <c r="I643" s="375">
        <v>0.175039</v>
      </c>
      <c r="J643" s="375">
        <v>0.51028399999999996</v>
      </c>
      <c r="K643" s="375">
        <v>0.82854559999999999</v>
      </c>
      <c r="L643" s="375">
        <v>0.70390200000000003</v>
      </c>
      <c r="M643" s="375">
        <v>327.26822399999998</v>
      </c>
      <c r="N643" s="375">
        <v>17.969757000000001</v>
      </c>
    </row>
    <row r="644" spans="1:14" ht="12.75" customHeight="1">
      <c r="A644" t="s">
        <v>4120</v>
      </c>
      <c r="B644" s="413" t="s">
        <v>4048</v>
      </c>
      <c r="C644" s="413" t="s">
        <v>3817</v>
      </c>
      <c r="D644" s="413" t="s">
        <v>2269</v>
      </c>
      <c r="E644" s="413" t="s">
        <v>3780</v>
      </c>
      <c r="F644" s="413">
        <v>8</v>
      </c>
      <c r="G644" s="383">
        <v>42948</v>
      </c>
      <c r="H644" s="383">
        <v>44561</v>
      </c>
      <c r="I644" s="375">
        <v>0.19669800000000001</v>
      </c>
      <c r="J644" s="375">
        <v>7.5212000000000001E-2</v>
      </c>
      <c r="K644" s="375">
        <v>0.82745440000000003</v>
      </c>
      <c r="L644" s="375">
        <v>8.4047999999999998E-2</v>
      </c>
      <c r="M644" s="375">
        <v>47.698259999999998</v>
      </c>
      <c r="N644" s="375">
        <v>15.523377</v>
      </c>
    </row>
    <row r="645" spans="1:14" ht="12.75" customHeight="1">
      <c r="A645" t="s">
        <v>4120</v>
      </c>
      <c r="B645" s="413" t="s">
        <v>4062</v>
      </c>
      <c r="C645" s="413" t="s">
        <v>3817</v>
      </c>
      <c r="D645" s="413" t="s">
        <v>7222</v>
      </c>
      <c r="E645" s="413" t="s">
        <v>3777</v>
      </c>
      <c r="F645" s="413">
        <v>6</v>
      </c>
      <c r="G645" s="383">
        <v>44378</v>
      </c>
      <c r="H645" s="383">
        <v>44926</v>
      </c>
      <c r="I645" s="375">
        <v>0.19179499999999999</v>
      </c>
      <c r="J645" s="375">
        <v>0.344578</v>
      </c>
      <c r="K645" s="375">
        <v>0.82711800000000002</v>
      </c>
      <c r="L645" s="375">
        <v>0.53129499999999996</v>
      </c>
      <c r="M645" s="375">
        <v>218.472275</v>
      </c>
      <c r="N645" s="375">
        <v>17.909955</v>
      </c>
    </row>
    <row r="646" spans="1:14" ht="12.75" customHeight="1">
      <c r="A646" t="s">
        <v>4119</v>
      </c>
      <c r="B646" t="s">
        <v>4091</v>
      </c>
      <c r="C646" t="s">
        <v>3817</v>
      </c>
      <c r="D646" t="s">
        <v>2163</v>
      </c>
      <c r="E646" t="s">
        <v>3776</v>
      </c>
      <c r="F646">
        <v>1</v>
      </c>
      <c r="G646" s="4">
        <v>42917</v>
      </c>
      <c r="H646" s="4">
        <v>44561</v>
      </c>
      <c r="I646" s="375">
        <v>0.169571</v>
      </c>
      <c r="J646" s="375">
        <v>0.426348</v>
      </c>
      <c r="K646" s="375">
        <v>0.82669000000000004</v>
      </c>
      <c r="L646" s="375">
        <v>0.77980000000000005</v>
      </c>
      <c r="M646" s="375">
        <v>262.22910000000002</v>
      </c>
      <c r="N646" s="375">
        <v>23.368044000000001</v>
      </c>
    </row>
    <row r="647" spans="1:14" ht="12.75" customHeight="1">
      <c r="A647" t="s">
        <v>4120</v>
      </c>
      <c r="B647" s="413" t="s">
        <v>4048</v>
      </c>
      <c r="C647" s="413" t="s">
        <v>3817</v>
      </c>
      <c r="D647" s="413" t="s">
        <v>5258</v>
      </c>
      <c r="E647" s="413" t="s">
        <v>3776</v>
      </c>
      <c r="F647" s="413">
        <v>8</v>
      </c>
      <c r="G647" s="383">
        <v>43043</v>
      </c>
      <c r="H647" s="383">
        <v>44561</v>
      </c>
      <c r="I647" s="375">
        <v>0.21399699999999999</v>
      </c>
      <c r="J647" s="375">
        <v>0.58668500000000001</v>
      </c>
      <c r="K647" s="375">
        <v>0.82658600000000004</v>
      </c>
      <c r="L647" s="375">
        <v>0.79845600000000005</v>
      </c>
      <c r="M647" s="375">
        <v>371.69616000000002</v>
      </c>
      <c r="N647" s="375">
        <v>17.962351999999999</v>
      </c>
    </row>
    <row r="648" spans="1:14" ht="12.75" customHeight="1">
      <c r="A648" t="s">
        <v>4119</v>
      </c>
      <c r="B648" s="413" t="s">
        <v>4097</v>
      </c>
      <c r="C648" s="413" t="s">
        <v>3817</v>
      </c>
      <c r="D648" s="413" t="s">
        <v>2476</v>
      </c>
      <c r="E648" s="413" t="s">
        <v>3774</v>
      </c>
      <c r="F648" s="413">
        <v>6</v>
      </c>
      <c r="G648" s="383">
        <v>43040</v>
      </c>
      <c r="H648" s="383">
        <v>45930</v>
      </c>
      <c r="I648" s="375">
        <v>9.8840000000000004E-3</v>
      </c>
      <c r="J648" s="375">
        <v>0.10689700000000001</v>
      </c>
      <c r="K648" s="375">
        <v>0.82440000000000002</v>
      </c>
      <c r="L648" s="375">
        <v>4.9389999999999998E-3</v>
      </c>
      <c r="M648" s="375">
        <v>67.347210000000004</v>
      </c>
      <c r="N648" s="375">
        <v>13.856011000000001</v>
      </c>
    </row>
    <row r="649" spans="1:14" ht="12.75" customHeight="1">
      <c r="A649" t="s">
        <v>4119</v>
      </c>
      <c r="B649" s="376" t="s">
        <v>4097</v>
      </c>
      <c r="C649" s="376" t="s">
        <v>3817</v>
      </c>
      <c r="D649" s="376" t="s">
        <v>1311</v>
      </c>
      <c r="E649" s="376" t="s">
        <v>3776</v>
      </c>
      <c r="F649" s="376">
        <v>6</v>
      </c>
      <c r="G649" s="383">
        <v>42614</v>
      </c>
      <c r="H649" s="383">
        <v>44469</v>
      </c>
      <c r="I649" s="375">
        <v>0.21815999999999999</v>
      </c>
      <c r="J649" s="375">
        <v>0.61312500000000003</v>
      </c>
      <c r="K649" s="375">
        <v>0.8236</v>
      </c>
      <c r="L649" s="375">
        <v>0.79191599999999995</v>
      </c>
      <c r="M649" s="375">
        <v>385.90602000000001</v>
      </c>
      <c r="N649" s="375">
        <v>13.458983</v>
      </c>
    </row>
    <row r="650" spans="1:14" ht="12.75" customHeight="1">
      <c r="A650" t="s">
        <v>4120</v>
      </c>
      <c r="B650" t="s">
        <v>4074</v>
      </c>
      <c r="C650" t="s">
        <v>3817</v>
      </c>
      <c r="D650" t="s">
        <v>1486</v>
      </c>
      <c r="E650" t="s">
        <v>3773</v>
      </c>
      <c r="F650">
        <v>6</v>
      </c>
      <c r="G650" s="4">
        <v>42688</v>
      </c>
      <c r="H650" s="4">
        <v>44926</v>
      </c>
      <c r="I650" s="375">
        <v>0.28559299999999999</v>
      </c>
      <c r="J650" s="375">
        <v>0.56225499999999995</v>
      </c>
      <c r="K650" s="375">
        <v>0.82</v>
      </c>
      <c r="L650" s="375">
        <v>0.84803399999999995</v>
      </c>
      <c r="M650" s="375">
        <v>352.27449799999999</v>
      </c>
      <c r="N650" s="375">
        <v>19.943439999999999</v>
      </c>
    </row>
    <row r="651" spans="1:14" ht="12.75" customHeight="1">
      <c r="A651" t="s">
        <v>4119</v>
      </c>
      <c r="B651" s="413" t="s">
        <v>4093</v>
      </c>
      <c r="C651" s="413" t="s">
        <v>3817</v>
      </c>
      <c r="D651" s="413" t="s">
        <v>6441</v>
      </c>
      <c r="E651" s="413" t="s">
        <v>3780</v>
      </c>
      <c r="F651" s="413">
        <v>2</v>
      </c>
      <c r="G651" s="383">
        <v>44075</v>
      </c>
      <c r="H651" s="383">
        <v>45657</v>
      </c>
      <c r="I651" s="375">
        <v>4.8641999999999998E-2</v>
      </c>
      <c r="J651" s="375">
        <v>0.27576899999999999</v>
      </c>
      <c r="K651" s="375">
        <v>0.81818199999999996</v>
      </c>
      <c r="L651" s="375">
        <v>0.58833599999999997</v>
      </c>
      <c r="M651" s="375">
        <v>174.651948</v>
      </c>
      <c r="N651" s="375">
        <v>19.693926999999999</v>
      </c>
    </row>
    <row r="652" spans="1:14" ht="12.75" customHeight="1">
      <c r="A652" t="s">
        <v>4120</v>
      </c>
      <c r="B652" s="413" t="s">
        <v>5086</v>
      </c>
      <c r="C652" s="413" t="s">
        <v>3817</v>
      </c>
      <c r="D652" s="413" t="s">
        <v>1872</v>
      </c>
      <c r="E652" s="413" t="s">
        <v>3787</v>
      </c>
      <c r="F652" s="413">
        <v>6</v>
      </c>
      <c r="G652" s="383">
        <v>42797</v>
      </c>
      <c r="H652" s="383">
        <v>44561</v>
      </c>
      <c r="I652" s="375">
        <v>0.21049300000000001</v>
      </c>
      <c r="J652" s="375">
        <v>0.82976799999999995</v>
      </c>
      <c r="K652" s="375">
        <v>0.81799999999999995</v>
      </c>
      <c r="L652" s="375">
        <v>0.85314599999999996</v>
      </c>
      <c r="M652" s="375">
        <v>524.01673000000005</v>
      </c>
      <c r="N652" s="375">
        <v>28.454004000000001</v>
      </c>
    </row>
    <row r="653" spans="1:14" ht="12.75" customHeight="1">
      <c r="A653" t="s">
        <v>4120</v>
      </c>
      <c r="B653" s="318" t="s">
        <v>4048</v>
      </c>
      <c r="C653" s="318" t="s">
        <v>3817</v>
      </c>
      <c r="D653" s="318" t="s">
        <v>2019</v>
      </c>
      <c r="E653" s="318" t="s">
        <v>3775</v>
      </c>
      <c r="F653" s="318">
        <v>7</v>
      </c>
      <c r="G653" s="319">
        <v>42879</v>
      </c>
      <c r="H653" s="319">
        <v>44561</v>
      </c>
      <c r="I653" s="375">
        <v>0.201182</v>
      </c>
      <c r="J653" s="375">
        <v>0.58562599999999998</v>
      </c>
      <c r="K653" s="375">
        <v>0.81779999999999997</v>
      </c>
      <c r="L653" s="375">
        <v>0.73144200000000004</v>
      </c>
      <c r="M653" s="375">
        <v>367.08086400000002</v>
      </c>
      <c r="N653" s="375">
        <v>15.640625</v>
      </c>
    </row>
    <row r="654" spans="1:14" ht="12.75" customHeight="1">
      <c r="A654" t="s">
        <v>4120</v>
      </c>
      <c r="B654" s="318" t="s">
        <v>4060</v>
      </c>
      <c r="C654" s="318" t="s">
        <v>3817</v>
      </c>
      <c r="D654" s="318" t="s">
        <v>6172</v>
      </c>
      <c r="E654" s="318" t="s">
        <v>3781</v>
      </c>
      <c r="F654" s="318">
        <v>7</v>
      </c>
      <c r="G654" s="319">
        <v>43922</v>
      </c>
      <c r="H654" s="319">
        <v>45016</v>
      </c>
      <c r="I654" s="375">
        <v>0.202178</v>
      </c>
      <c r="J654" s="375">
        <v>0.72111599999999998</v>
      </c>
      <c r="K654" s="375">
        <v>0.81679999999999997</v>
      </c>
      <c r="L654" s="375">
        <v>0.78205400000000003</v>
      </c>
      <c r="M654" s="375">
        <v>456.50969400000002</v>
      </c>
      <c r="N654" s="375">
        <v>15.572870999999999</v>
      </c>
    </row>
    <row r="655" spans="1:14" ht="12.75" customHeight="1">
      <c r="A655" t="s">
        <v>4120</v>
      </c>
      <c r="B655" t="s">
        <v>5086</v>
      </c>
      <c r="C655" t="s">
        <v>3817</v>
      </c>
      <c r="D655" t="s">
        <v>2994</v>
      </c>
      <c r="E655" t="s">
        <v>3793</v>
      </c>
      <c r="F655">
        <v>7</v>
      </c>
      <c r="G655" s="4">
        <v>43252</v>
      </c>
      <c r="H655" s="4">
        <v>44561</v>
      </c>
      <c r="I655" s="375">
        <v>0.17238600000000001</v>
      </c>
      <c r="J655" s="375">
        <v>0.48571300000000001</v>
      </c>
      <c r="K655" s="375">
        <v>0.81320000000000003</v>
      </c>
      <c r="L655" s="375">
        <v>0.67959199999999997</v>
      </c>
      <c r="M655" s="375">
        <v>306.124638</v>
      </c>
      <c r="N655" s="375">
        <v>18.042857999999999</v>
      </c>
    </row>
    <row r="656" spans="1:14" ht="12.75" customHeight="1">
      <c r="A656" t="s">
        <v>4120</v>
      </c>
      <c r="B656" t="s">
        <v>4048</v>
      </c>
      <c r="C656" t="s">
        <v>3817</v>
      </c>
      <c r="D656" t="s">
        <v>3129</v>
      </c>
      <c r="E656" t="s">
        <v>3773</v>
      </c>
      <c r="F656">
        <v>7</v>
      </c>
      <c r="G656" s="4">
        <v>43329</v>
      </c>
      <c r="H656" s="4">
        <v>44561</v>
      </c>
      <c r="I656" s="375">
        <v>0.20858499999999999</v>
      </c>
      <c r="J656" s="375">
        <v>0.553921</v>
      </c>
      <c r="K656" s="375">
        <v>0.8125</v>
      </c>
      <c r="L656" s="375">
        <v>0.83446200000000004</v>
      </c>
      <c r="M656" s="375">
        <v>344.95216799999997</v>
      </c>
      <c r="N656" s="375">
        <v>19.995497</v>
      </c>
    </row>
    <row r="657" spans="1:14" ht="12.75" customHeight="1">
      <c r="A657" t="s">
        <v>4120</v>
      </c>
      <c r="B657" t="s">
        <v>4060</v>
      </c>
      <c r="C657" t="s">
        <v>3817</v>
      </c>
      <c r="D657" t="s">
        <v>1317</v>
      </c>
      <c r="E657" t="s">
        <v>3774</v>
      </c>
      <c r="F657">
        <v>7</v>
      </c>
      <c r="G657" s="4">
        <v>42614</v>
      </c>
      <c r="H657" s="4">
        <v>44804</v>
      </c>
      <c r="I657" s="375">
        <v>3.7733000000000003E-2</v>
      </c>
      <c r="J657" s="375">
        <v>0.20177300000000001</v>
      </c>
      <c r="K657" s="375">
        <v>0.81203400000000003</v>
      </c>
      <c r="L657" s="375">
        <v>0.45375900000000002</v>
      </c>
      <c r="M657" s="375">
        <v>126.987658</v>
      </c>
      <c r="N657" s="375">
        <v>29.083704999999998</v>
      </c>
    </row>
    <row r="658" spans="1:14" ht="12.75" customHeight="1">
      <c r="A658" t="s">
        <v>4119</v>
      </c>
      <c r="B658" s="373" t="s">
        <v>4091</v>
      </c>
      <c r="C658" s="405" t="s">
        <v>3817</v>
      </c>
      <c r="D658" s="403" t="s">
        <v>1627</v>
      </c>
      <c r="E658" s="374" t="s">
        <v>3792</v>
      </c>
      <c r="F658" s="403">
        <v>1</v>
      </c>
      <c r="G658" s="374">
        <v>42705</v>
      </c>
      <c r="H658" s="374">
        <v>43830</v>
      </c>
      <c r="I658" s="404">
        <v>0.20960300000000001</v>
      </c>
      <c r="J658" s="404">
        <v>0.96904199999999996</v>
      </c>
      <c r="K658" s="404">
        <v>0.81129600000000002</v>
      </c>
      <c r="L658" s="404">
        <v>0.79900000000000004</v>
      </c>
      <c r="M658" s="404">
        <v>584.91840000000002</v>
      </c>
      <c r="N658" s="375">
        <v>17.884308000000001</v>
      </c>
    </row>
    <row r="659" spans="1:14" ht="12.75" customHeight="1">
      <c r="A659" t="s">
        <v>4120</v>
      </c>
      <c r="B659" s="300" t="s">
        <v>4048</v>
      </c>
      <c r="C659" s="300" t="s">
        <v>3818</v>
      </c>
      <c r="D659" s="300" t="s">
        <v>1495</v>
      </c>
      <c r="E659" s="300" t="s">
        <v>3775</v>
      </c>
      <c r="F659" s="300">
        <v>1</v>
      </c>
      <c r="G659" s="301">
        <v>42703</v>
      </c>
      <c r="H659" s="301">
        <v>44561</v>
      </c>
      <c r="I659" s="316">
        <v>0.20730199999999999</v>
      </c>
      <c r="J659" s="316">
        <v>0.59258599999999995</v>
      </c>
      <c r="K659" s="316">
        <v>0.81012320000000004</v>
      </c>
      <c r="L659" s="316">
        <v>0.82997399999999999</v>
      </c>
      <c r="M659" s="316">
        <v>371.59966800000001</v>
      </c>
      <c r="N659" s="316">
        <v>16.270644999999998</v>
      </c>
    </row>
    <row r="660" spans="1:14" ht="12.75" customHeight="1">
      <c r="A660" t="s">
        <v>4120</v>
      </c>
      <c r="B660" s="413" t="s">
        <v>4052</v>
      </c>
      <c r="C660" s="413" t="s">
        <v>3817</v>
      </c>
      <c r="D660" s="413" t="s">
        <v>1633</v>
      </c>
      <c r="E660" s="413" t="s">
        <v>3779</v>
      </c>
      <c r="F660" s="413">
        <v>7</v>
      </c>
      <c r="G660" s="383">
        <v>42705</v>
      </c>
      <c r="H660" s="383">
        <v>44561</v>
      </c>
      <c r="I660" s="375">
        <v>0.205318</v>
      </c>
      <c r="J660" s="375">
        <v>0.77111200000000002</v>
      </c>
      <c r="K660" s="375">
        <v>0.80920000000000003</v>
      </c>
      <c r="L660" s="375">
        <v>0.82531299999999996</v>
      </c>
      <c r="M660" s="375">
        <v>478.311532</v>
      </c>
      <c r="N660" s="375">
        <v>17.998145000000001</v>
      </c>
    </row>
    <row r="661" spans="1:14" ht="12.75" customHeight="1">
      <c r="A661" t="s">
        <v>4120</v>
      </c>
      <c r="B661" s="318" t="s">
        <v>4062</v>
      </c>
      <c r="C661" s="318" t="s">
        <v>3817</v>
      </c>
      <c r="D661" s="318" t="s">
        <v>5445</v>
      </c>
      <c r="E661" s="318" t="s">
        <v>3773</v>
      </c>
      <c r="F661" s="318">
        <v>1</v>
      </c>
      <c r="G661" s="319">
        <v>42614</v>
      </c>
      <c r="H661" s="319">
        <v>44561</v>
      </c>
      <c r="I661" s="375">
        <v>0.21804899999999999</v>
      </c>
      <c r="J661" s="375">
        <v>0.62682000000000004</v>
      </c>
      <c r="K661" s="375">
        <v>0.80645480000000003</v>
      </c>
      <c r="L661" s="375">
        <v>0.67278700000000002</v>
      </c>
      <c r="M661" s="375">
        <v>392.89995599999997</v>
      </c>
      <c r="N661" s="375">
        <v>17.429321999999999</v>
      </c>
    </row>
    <row r="662" spans="1:14" ht="12.75" customHeight="1">
      <c r="A662" t="s">
        <v>4119</v>
      </c>
      <c r="B662" t="s">
        <v>4091</v>
      </c>
      <c r="C662" t="s">
        <v>3817</v>
      </c>
      <c r="D662" t="s">
        <v>1629</v>
      </c>
      <c r="E662" t="s">
        <v>3792</v>
      </c>
      <c r="F662">
        <v>1</v>
      </c>
      <c r="G662" s="4">
        <v>42705</v>
      </c>
      <c r="H662" s="4">
        <v>43830</v>
      </c>
      <c r="I662" s="375">
        <v>0.20981</v>
      </c>
      <c r="J662" s="375">
        <v>0.96839200000000003</v>
      </c>
      <c r="K662" s="375">
        <v>0.80413840000000003</v>
      </c>
      <c r="L662" s="375">
        <v>0.79900000000000004</v>
      </c>
      <c r="M662" s="375">
        <v>579.36900000000003</v>
      </c>
      <c r="N662" s="375">
        <v>17.915669999999999</v>
      </c>
    </row>
    <row r="663" spans="1:14" ht="12.75" customHeight="1">
      <c r="A663" t="s">
        <v>4120</v>
      </c>
      <c r="B663" s="413" t="s">
        <v>4064</v>
      </c>
      <c r="C663" s="413" t="s">
        <v>3817</v>
      </c>
      <c r="D663" s="413" t="s">
        <v>6960</v>
      </c>
      <c r="E663" s="413" t="s">
        <v>3773</v>
      </c>
      <c r="F663" s="413">
        <v>4</v>
      </c>
      <c r="G663" s="383">
        <v>44256</v>
      </c>
      <c r="H663" s="383">
        <v>44561</v>
      </c>
      <c r="I663" s="375">
        <v>0.21679999999999999</v>
      </c>
      <c r="J663" s="375">
        <v>0.62564299999999995</v>
      </c>
      <c r="K663" s="375">
        <v>0.80289920000000004</v>
      </c>
      <c r="L663" s="375">
        <v>0.78923500000000002</v>
      </c>
      <c r="M663" s="375">
        <v>390.24224700000002</v>
      </c>
      <c r="N663" s="375">
        <v>12.277191999999999</v>
      </c>
    </row>
    <row r="664" spans="1:14" ht="12.75" customHeight="1">
      <c r="A664" t="s">
        <v>4119</v>
      </c>
      <c r="B664" s="413" t="s">
        <v>4101</v>
      </c>
      <c r="C664" s="413" t="s">
        <v>3817</v>
      </c>
      <c r="D664" s="413" t="s">
        <v>5832</v>
      </c>
      <c r="E664" s="413" t="s">
        <v>3791</v>
      </c>
      <c r="F664" s="413">
        <v>7</v>
      </c>
      <c r="G664" s="383">
        <v>43952</v>
      </c>
      <c r="H664" s="383">
        <v>44865</v>
      </c>
      <c r="I664" s="375">
        <v>3.9098000000000001E-2</v>
      </c>
      <c r="J664" s="375">
        <v>0.21781600000000001</v>
      </c>
      <c r="K664" s="375">
        <v>0.80241600000000002</v>
      </c>
      <c r="L664" s="375">
        <v>9.3376000000000001E-2</v>
      </c>
      <c r="M664" s="375">
        <v>135.46327700000001</v>
      </c>
      <c r="N664" s="375">
        <v>11.22438</v>
      </c>
    </row>
    <row r="665" spans="1:14" ht="12.75" customHeight="1">
      <c r="A665" t="s">
        <v>4120</v>
      </c>
      <c r="B665" s="413" t="s">
        <v>4072</v>
      </c>
      <c r="C665" s="413" t="s">
        <v>3817</v>
      </c>
      <c r="D665" s="413" t="s">
        <v>2866</v>
      </c>
      <c r="E665" s="413" t="s">
        <v>3773</v>
      </c>
      <c r="F665" s="413">
        <v>7</v>
      </c>
      <c r="G665" s="383">
        <v>43191</v>
      </c>
      <c r="H665" s="383">
        <v>45016</v>
      </c>
      <c r="I665" s="375">
        <v>0.15060899999999999</v>
      </c>
      <c r="J665" s="375">
        <v>0.40149499999999999</v>
      </c>
      <c r="K665" s="375">
        <v>0.80240880000000003</v>
      </c>
      <c r="L665" s="375">
        <v>0.307583</v>
      </c>
      <c r="M665" s="375">
        <v>244.243853</v>
      </c>
      <c r="N665" s="375">
        <v>15.153184</v>
      </c>
    </row>
    <row r="666" spans="1:14" ht="12.75" customHeight="1">
      <c r="A666" t="s">
        <v>4120</v>
      </c>
      <c r="B666" t="s">
        <v>4072</v>
      </c>
      <c r="C666" t="s">
        <v>3817</v>
      </c>
      <c r="D666" t="s">
        <v>5560</v>
      </c>
      <c r="E666" t="s">
        <v>3774</v>
      </c>
      <c r="F666">
        <v>7</v>
      </c>
      <c r="G666" s="4">
        <v>43282</v>
      </c>
      <c r="H666" s="4">
        <v>45473</v>
      </c>
      <c r="I666" s="375">
        <v>0.21066599999999999</v>
      </c>
      <c r="J666" s="375">
        <v>0.92771000000000003</v>
      </c>
      <c r="K666" s="375">
        <v>0.80119560000000001</v>
      </c>
      <c r="L666" s="375">
        <v>0.79044599999999998</v>
      </c>
      <c r="M666" s="375">
        <v>563.49959100000001</v>
      </c>
      <c r="N666" s="375">
        <v>11.838428</v>
      </c>
    </row>
    <row r="667" spans="1:14" ht="12.75" customHeight="1">
      <c r="A667" t="s">
        <v>4119</v>
      </c>
      <c r="B667" s="373" t="s">
        <v>4093</v>
      </c>
      <c r="C667" s="405" t="s">
        <v>3817</v>
      </c>
      <c r="D667" s="403" t="s">
        <v>3242</v>
      </c>
      <c r="E667" s="374" t="s">
        <v>3776</v>
      </c>
      <c r="F667" s="403">
        <v>2</v>
      </c>
      <c r="G667" s="374">
        <v>42826</v>
      </c>
      <c r="H667" s="374">
        <v>46568</v>
      </c>
      <c r="I667" s="404">
        <v>0.195932</v>
      </c>
      <c r="J667" s="404">
        <v>0.49333500000000002</v>
      </c>
      <c r="K667" s="404">
        <v>0.7970448</v>
      </c>
      <c r="L667" s="404">
        <v>0.71440800000000004</v>
      </c>
      <c r="M667" s="404">
        <v>304.36901999999998</v>
      </c>
      <c r="N667" s="404">
        <v>18.374247</v>
      </c>
    </row>
    <row r="668" spans="1:14" ht="12.75" customHeight="1">
      <c r="A668" t="s">
        <v>4120</v>
      </c>
      <c r="B668" s="373" t="s">
        <v>5086</v>
      </c>
      <c r="C668" s="405" t="s">
        <v>3818</v>
      </c>
      <c r="D668" s="403" t="s">
        <v>4660</v>
      </c>
      <c r="E668" s="374" t="s">
        <v>3781</v>
      </c>
      <c r="F668" s="403">
        <v>7</v>
      </c>
      <c r="G668" s="374">
        <v>43556</v>
      </c>
      <c r="H668" s="374">
        <v>44561</v>
      </c>
      <c r="I668" s="404">
        <v>0.205626</v>
      </c>
      <c r="J668" s="404">
        <v>0.70786700000000002</v>
      </c>
      <c r="K668" s="404">
        <v>0.79637040000000003</v>
      </c>
      <c r="L668" s="404">
        <v>0.80505499999999997</v>
      </c>
      <c r="M668" s="404">
        <v>436.91463499999998</v>
      </c>
      <c r="N668" s="375">
        <v>19.246635000000001</v>
      </c>
    </row>
    <row r="669" spans="1:14" ht="12.75" customHeight="1">
      <c r="A669" t="s">
        <v>4120</v>
      </c>
      <c r="B669" s="413" t="s">
        <v>4062</v>
      </c>
      <c r="C669" s="413" t="s">
        <v>3817</v>
      </c>
      <c r="D669" s="413" t="s">
        <v>2039</v>
      </c>
      <c r="E669" s="413" t="s">
        <v>3777</v>
      </c>
      <c r="F669" s="413">
        <v>7</v>
      </c>
      <c r="G669" s="383">
        <v>44378</v>
      </c>
      <c r="H669" s="383">
        <v>45657</v>
      </c>
      <c r="I669" s="375">
        <v>0.291049</v>
      </c>
      <c r="J669" s="375">
        <v>0.212973</v>
      </c>
      <c r="K669" s="375">
        <v>0.79563360000000005</v>
      </c>
      <c r="L669" s="375">
        <v>0.81924200000000003</v>
      </c>
      <c r="M669" s="375">
        <v>129.775676</v>
      </c>
      <c r="N669" s="375">
        <v>27.743062999999999</v>
      </c>
    </row>
    <row r="670" spans="1:14" ht="12.75" customHeight="1">
      <c r="A670" t="s">
        <v>4120</v>
      </c>
      <c r="B670" t="s">
        <v>4072</v>
      </c>
      <c r="C670" t="s">
        <v>3817</v>
      </c>
      <c r="D670" t="s">
        <v>5651</v>
      </c>
      <c r="E670" t="s">
        <v>3775</v>
      </c>
      <c r="F670">
        <v>6</v>
      </c>
      <c r="G670" s="4">
        <v>43709</v>
      </c>
      <c r="H670" s="4">
        <v>44681</v>
      </c>
      <c r="I670" s="375">
        <v>0.20991299999999999</v>
      </c>
      <c r="J670" s="375">
        <v>0.63456999999999997</v>
      </c>
      <c r="K670" s="375">
        <v>0.79563360000000005</v>
      </c>
      <c r="L670" s="375">
        <v>0.76834599999999997</v>
      </c>
      <c r="M670" s="375">
        <v>381.95586900000001</v>
      </c>
      <c r="N670" s="375">
        <v>12.955598999999999</v>
      </c>
    </row>
    <row r="671" spans="1:14" ht="12.75" customHeight="1">
      <c r="A671" t="s">
        <v>4119</v>
      </c>
      <c r="B671" s="413" t="s">
        <v>4101</v>
      </c>
      <c r="C671" s="413" t="s">
        <v>3817</v>
      </c>
      <c r="D671" s="413" t="s">
        <v>3480</v>
      </c>
      <c r="E671" s="413" t="s">
        <v>3779</v>
      </c>
      <c r="F671" s="413">
        <v>7</v>
      </c>
      <c r="G671" s="383">
        <v>43466</v>
      </c>
      <c r="H671" s="383">
        <v>44561</v>
      </c>
      <c r="I671" s="375">
        <v>0.21077599999999999</v>
      </c>
      <c r="J671" s="375">
        <v>0.814778</v>
      </c>
      <c r="K671" s="375">
        <v>0.79554800000000003</v>
      </c>
      <c r="L671" s="375">
        <v>0.82386499999999996</v>
      </c>
      <c r="M671" s="375">
        <v>502.38445999999999</v>
      </c>
      <c r="N671" s="375">
        <v>18.380903</v>
      </c>
    </row>
    <row r="672" spans="1:14" ht="12.75" customHeight="1">
      <c r="A672" t="s">
        <v>4120</v>
      </c>
      <c r="B672" s="413" t="s">
        <v>4062</v>
      </c>
      <c r="C672" s="413" t="s">
        <v>3817</v>
      </c>
      <c r="D672" s="413" t="s">
        <v>5438</v>
      </c>
      <c r="E672" s="413" t="s">
        <v>3773</v>
      </c>
      <c r="F672" s="413">
        <v>7</v>
      </c>
      <c r="G672" s="383">
        <v>42614</v>
      </c>
      <c r="H672" s="383">
        <v>44561</v>
      </c>
      <c r="I672" s="375">
        <v>0.26067099999999999</v>
      </c>
      <c r="J672" s="375">
        <v>0.63688999999999996</v>
      </c>
      <c r="K672" s="375">
        <v>0.79508800000000002</v>
      </c>
      <c r="L672" s="375">
        <v>0.822411</v>
      </c>
      <c r="M672" s="375">
        <v>389.23624100000001</v>
      </c>
      <c r="N672" s="375">
        <v>18.343713000000001</v>
      </c>
    </row>
    <row r="673" spans="1:14" ht="12.75" customHeight="1">
      <c r="A673" t="s">
        <v>4119</v>
      </c>
      <c r="B673" s="413" t="s">
        <v>4097</v>
      </c>
      <c r="C673" s="413" t="s">
        <v>3817</v>
      </c>
      <c r="D673" s="413" t="s">
        <v>5150</v>
      </c>
      <c r="E673" s="413" t="s">
        <v>3774</v>
      </c>
      <c r="F673" s="413">
        <v>6</v>
      </c>
      <c r="G673" s="383">
        <v>42948</v>
      </c>
      <c r="H673" s="383">
        <v>46630</v>
      </c>
      <c r="I673" s="375">
        <v>0.28254800000000002</v>
      </c>
      <c r="J673" s="375">
        <v>0.597943</v>
      </c>
      <c r="K673" s="375">
        <v>0.79279999999999995</v>
      </c>
      <c r="L673" s="375">
        <v>0.81167199999999995</v>
      </c>
      <c r="M673" s="375">
        <v>362.27635400000003</v>
      </c>
      <c r="N673" s="375">
        <v>13.878657</v>
      </c>
    </row>
    <row r="674" spans="1:14" ht="12.75" customHeight="1">
      <c r="A674" t="s">
        <v>4119</v>
      </c>
      <c r="B674" s="376" t="s">
        <v>4099</v>
      </c>
      <c r="C674" s="376" t="s">
        <v>3817</v>
      </c>
      <c r="D674" s="376" t="s">
        <v>6549</v>
      </c>
      <c r="E674" s="376" t="s">
        <v>3776</v>
      </c>
      <c r="F674" s="376">
        <v>3</v>
      </c>
      <c r="G674" s="383" t="s">
        <v>5938</v>
      </c>
      <c r="H674" s="383" t="s">
        <v>5938</v>
      </c>
      <c r="I674" s="375">
        <v>0.205736</v>
      </c>
      <c r="J674" s="375">
        <v>0.57756300000000005</v>
      </c>
      <c r="K674" s="375">
        <v>0.79179999999999995</v>
      </c>
      <c r="L674" s="375">
        <v>0.74334699999999998</v>
      </c>
      <c r="M674" s="375">
        <v>353.12062200000003</v>
      </c>
      <c r="N674" s="375">
        <v>17.984294999999999</v>
      </c>
    </row>
    <row r="675" spans="1:14" ht="12.75" customHeight="1">
      <c r="A675" t="s">
        <v>4119</v>
      </c>
      <c r="B675" s="413" t="s">
        <v>4097</v>
      </c>
      <c r="C675" s="413" t="s">
        <v>3817</v>
      </c>
      <c r="D675" s="413" t="s">
        <v>3282</v>
      </c>
      <c r="E675" s="413" t="s">
        <v>3773</v>
      </c>
      <c r="F675" s="413">
        <v>6</v>
      </c>
      <c r="G675" s="383">
        <v>43374</v>
      </c>
      <c r="H675" s="383">
        <v>44500</v>
      </c>
      <c r="I675" s="375">
        <v>0.21961800000000001</v>
      </c>
      <c r="J675" s="375">
        <v>0.47427799999999998</v>
      </c>
      <c r="K675" s="375">
        <v>0.79159999999999997</v>
      </c>
      <c r="L675" s="375">
        <v>0.80920300000000001</v>
      </c>
      <c r="M675" s="375">
        <v>286.91618099999999</v>
      </c>
      <c r="N675" s="375">
        <v>16.565950000000001</v>
      </c>
    </row>
    <row r="676" spans="1:14" ht="12.75" customHeight="1">
      <c r="A676" t="s">
        <v>4120</v>
      </c>
      <c r="B676" s="300" t="s">
        <v>4060</v>
      </c>
      <c r="C676" s="300" t="s">
        <v>3817</v>
      </c>
      <c r="D676" s="300" t="s">
        <v>2468</v>
      </c>
      <c r="E676" s="300" t="s">
        <v>3778</v>
      </c>
      <c r="F676" s="300">
        <v>7</v>
      </c>
      <c r="G676" s="301">
        <v>43891</v>
      </c>
      <c r="H676" s="301">
        <v>44985</v>
      </c>
      <c r="I676" s="316">
        <v>0.19624900000000001</v>
      </c>
      <c r="J676" s="316">
        <v>0.47078999999999999</v>
      </c>
      <c r="K676" s="316">
        <v>0.79142400000000002</v>
      </c>
      <c r="L676" s="316">
        <v>0.80923800000000001</v>
      </c>
      <c r="M676" s="316">
        <v>288.77972799999998</v>
      </c>
      <c r="N676" s="316">
        <v>19.049509</v>
      </c>
    </row>
    <row r="677" spans="1:14" ht="12.75" customHeight="1">
      <c r="A677" t="s">
        <v>4120</v>
      </c>
      <c r="B677" s="413" t="s">
        <v>5086</v>
      </c>
      <c r="C677" s="413" t="s">
        <v>3817</v>
      </c>
      <c r="D677" s="413" t="s">
        <v>2717</v>
      </c>
      <c r="E677" s="413" t="s">
        <v>3776</v>
      </c>
      <c r="F677" s="413">
        <v>2</v>
      </c>
      <c r="G677" s="383">
        <v>43132</v>
      </c>
      <c r="H677" s="383">
        <v>44561</v>
      </c>
      <c r="I677" s="375">
        <v>0.19703499999999999</v>
      </c>
      <c r="J677" s="375">
        <v>0.62385100000000004</v>
      </c>
      <c r="K677" s="375">
        <v>0.79134559999999998</v>
      </c>
      <c r="L677" s="375">
        <v>0.84888799999999998</v>
      </c>
      <c r="M677" s="375">
        <v>388.61286200000001</v>
      </c>
      <c r="N677" s="375">
        <v>18.909181</v>
      </c>
    </row>
    <row r="678" spans="1:14" ht="12.75" customHeight="1">
      <c r="A678" t="s">
        <v>4120</v>
      </c>
      <c r="B678" t="s">
        <v>4072</v>
      </c>
      <c r="C678" t="s">
        <v>3818</v>
      </c>
      <c r="D678" t="s">
        <v>2724</v>
      </c>
      <c r="E678" t="s">
        <v>3782</v>
      </c>
      <c r="F678">
        <v>9</v>
      </c>
      <c r="G678" s="4">
        <v>44228</v>
      </c>
      <c r="H678" s="4">
        <v>45322</v>
      </c>
      <c r="I678" s="375">
        <v>0.20061899999999999</v>
      </c>
      <c r="J678" s="375">
        <v>0.60935899999999998</v>
      </c>
      <c r="K678" s="375">
        <v>0.78924399999999995</v>
      </c>
      <c r="L678" s="375">
        <v>0.76693500000000003</v>
      </c>
      <c r="M678" s="375">
        <v>363.32592799999998</v>
      </c>
      <c r="N678" s="375">
        <v>12.48555</v>
      </c>
    </row>
    <row r="679" spans="1:14" ht="12.75" customHeight="1">
      <c r="A679" t="s">
        <v>4120</v>
      </c>
      <c r="B679" t="s">
        <v>4062</v>
      </c>
      <c r="C679" t="s">
        <v>3817</v>
      </c>
      <c r="D679" t="s">
        <v>2669</v>
      </c>
      <c r="E679" t="s">
        <v>3774</v>
      </c>
      <c r="F679">
        <v>7</v>
      </c>
      <c r="G679" s="4">
        <v>44197</v>
      </c>
      <c r="H679" s="4">
        <v>44561</v>
      </c>
      <c r="I679" s="375">
        <v>0.198714</v>
      </c>
      <c r="J679" s="375">
        <v>0.51167600000000002</v>
      </c>
      <c r="K679" s="375">
        <v>0.7889408</v>
      </c>
      <c r="L679" s="375">
        <v>0.474555</v>
      </c>
      <c r="M679" s="375">
        <v>309.44357600000001</v>
      </c>
      <c r="N679" s="375">
        <v>11.472685</v>
      </c>
    </row>
    <row r="680" spans="1:14" ht="12.75" customHeight="1">
      <c r="A680" t="s">
        <v>4120</v>
      </c>
      <c r="B680" t="s">
        <v>5086</v>
      </c>
      <c r="C680" t="s">
        <v>3817</v>
      </c>
      <c r="D680" t="s">
        <v>7131</v>
      </c>
      <c r="E680" t="s">
        <v>3775</v>
      </c>
      <c r="F680">
        <v>8</v>
      </c>
      <c r="G680" s="4">
        <v>44348</v>
      </c>
      <c r="H680" s="4">
        <v>45657</v>
      </c>
      <c r="I680" s="375">
        <v>0.192665</v>
      </c>
      <c r="J680" s="375">
        <v>0.51484700000000005</v>
      </c>
      <c r="K680" s="375">
        <v>0.78673999999999999</v>
      </c>
      <c r="L680" s="375">
        <v>0.70669899999999997</v>
      </c>
      <c r="M680" s="375">
        <v>316.63327800000002</v>
      </c>
      <c r="N680" s="375">
        <v>19.458580000000001</v>
      </c>
    </row>
    <row r="681" spans="1:14" ht="12.75" customHeight="1">
      <c r="A681" t="s">
        <v>4120</v>
      </c>
      <c r="B681" t="s">
        <v>4060</v>
      </c>
      <c r="C681" t="s">
        <v>3817</v>
      </c>
      <c r="D681" t="s">
        <v>645</v>
      </c>
      <c r="E681" t="s">
        <v>3774</v>
      </c>
      <c r="F681">
        <v>7</v>
      </c>
      <c r="G681" s="4">
        <v>44013</v>
      </c>
      <c r="H681" s="4">
        <v>45107</v>
      </c>
      <c r="I681" s="375">
        <v>0.185811</v>
      </c>
      <c r="J681" s="375">
        <v>0.71287400000000001</v>
      </c>
      <c r="K681" s="375">
        <v>0.78455399999999997</v>
      </c>
      <c r="L681" s="375">
        <v>0.69841200000000003</v>
      </c>
      <c r="M681" s="375">
        <v>433.47690399999999</v>
      </c>
      <c r="N681" s="375">
        <v>16.155182</v>
      </c>
    </row>
    <row r="682" spans="1:14" ht="12.75" customHeight="1">
      <c r="A682" t="s">
        <v>4120</v>
      </c>
      <c r="B682" t="s">
        <v>4048</v>
      </c>
      <c r="C682" t="s">
        <v>3817</v>
      </c>
      <c r="D682" t="s">
        <v>2027</v>
      </c>
      <c r="E682" t="s">
        <v>3778</v>
      </c>
      <c r="F682">
        <v>7</v>
      </c>
      <c r="G682" s="4">
        <v>42868</v>
      </c>
      <c r="H682" s="4">
        <v>44561</v>
      </c>
      <c r="I682" s="375">
        <v>0.20397799999999999</v>
      </c>
      <c r="J682" s="375">
        <v>0.58818499999999996</v>
      </c>
      <c r="K682" s="375">
        <v>0.78410000000000002</v>
      </c>
      <c r="L682" s="375">
        <v>0.72114</v>
      </c>
      <c r="M682" s="375">
        <v>353.492526</v>
      </c>
      <c r="N682" s="375">
        <v>19.007147</v>
      </c>
    </row>
    <row r="683" spans="1:14" ht="12.75" customHeight="1">
      <c r="A683" t="s">
        <v>4120</v>
      </c>
      <c r="B683" t="s">
        <v>4062</v>
      </c>
      <c r="C683" t="s">
        <v>3817</v>
      </c>
      <c r="D683" t="s">
        <v>1981</v>
      </c>
      <c r="E683" t="s">
        <v>3778</v>
      </c>
      <c r="F683">
        <v>7</v>
      </c>
      <c r="G683" s="4">
        <v>44378</v>
      </c>
      <c r="H683" s="4">
        <v>45291</v>
      </c>
      <c r="I683" s="375">
        <v>8.0426999999999998E-2</v>
      </c>
      <c r="J683" s="375">
        <v>0.31167800000000001</v>
      </c>
      <c r="K683" s="375">
        <v>0.78349999999999997</v>
      </c>
      <c r="L683" s="375">
        <v>0.30433399999999999</v>
      </c>
      <c r="M683" s="375">
        <v>187.192036</v>
      </c>
      <c r="N683" s="375">
        <v>10.803293</v>
      </c>
    </row>
    <row r="684" spans="1:14" ht="12.75" customHeight="1">
      <c r="A684" t="s">
        <v>4119</v>
      </c>
      <c r="B684" t="s">
        <v>42</v>
      </c>
      <c r="C684" t="s">
        <v>3817</v>
      </c>
      <c r="D684" t="s">
        <v>2217</v>
      </c>
      <c r="E684" t="s">
        <v>3773</v>
      </c>
      <c r="F684">
        <v>9</v>
      </c>
      <c r="G684" s="4">
        <v>42948</v>
      </c>
      <c r="H684" s="4">
        <v>44561</v>
      </c>
      <c r="I684" s="375">
        <v>0.224694</v>
      </c>
      <c r="J684" s="375">
        <v>0.39442899999999997</v>
      </c>
      <c r="K684" s="375">
        <v>0.78247999999999995</v>
      </c>
      <c r="L684" s="375">
        <v>0.76</v>
      </c>
      <c r="M684" s="375">
        <v>229.62</v>
      </c>
      <c r="N684" s="375">
        <v>19.286401000000001</v>
      </c>
    </row>
    <row r="685" spans="1:14" ht="12.75" customHeight="1">
      <c r="A685" t="s">
        <v>4120</v>
      </c>
      <c r="B685" t="s">
        <v>4062</v>
      </c>
      <c r="C685" t="s">
        <v>3817</v>
      </c>
      <c r="D685" t="s">
        <v>5435</v>
      </c>
      <c r="E685" t="s">
        <v>3773</v>
      </c>
      <c r="F685">
        <v>7</v>
      </c>
      <c r="G685" s="4">
        <v>42614</v>
      </c>
      <c r="H685" s="4">
        <v>44561</v>
      </c>
      <c r="I685" s="375">
        <v>0.27521699999999999</v>
      </c>
      <c r="J685" s="375">
        <v>0.57492799999999999</v>
      </c>
      <c r="K685" s="375">
        <v>0.78071999999999997</v>
      </c>
      <c r="L685" s="375">
        <v>0.80420800000000003</v>
      </c>
      <c r="M685" s="375">
        <v>343.49830800000001</v>
      </c>
      <c r="N685" s="375">
        <v>18.865023999999998</v>
      </c>
    </row>
    <row r="686" spans="1:14" ht="12.75" customHeight="1">
      <c r="A686" t="s">
        <v>4120</v>
      </c>
      <c r="B686" s="413" t="s">
        <v>4048</v>
      </c>
      <c r="C686" s="413" t="s">
        <v>3818</v>
      </c>
      <c r="D686" s="413" t="s">
        <v>2297</v>
      </c>
      <c r="E686" s="413" t="s">
        <v>3780</v>
      </c>
      <c r="F686" s="413">
        <v>1</v>
      </c>
      <c r="G686" s="383">
        <v>42948</v>
      </c>
      <c r="H686" s="383">
        <v>44773</v>
      </c>
      <c r="I686" s="375">
        <v>0.19835</v>
      </c>
      <c r="J686" s="375">
        <v>0.242538</v>
      </c>
      <c r="K686" s="375">
        <v>0.78054559999999995</v>
      </c>
      <c r="L686" s="375">
        <v>0.69339600000000001</v>
      </c>
      <c r="M686" s="375">
        <v>146.52993599999999</v>
      </c>
      <c r="N686" s="375">
        <v>54.867392000000002</v>
      </c>
    </row>
    <row r="687" spans="1:14" ht="12.75" customHeight="1">
      <c r="A687" t="s">
        <v>4120</v>
      </c>
      <c r="B687" s="413" t="s">
        <v>4074</v>
      </c>
      <c r="C687" s="413" t="s">
        <v>3817</v>
      </c>
      <c r="D687" s="413" t="s">
        <v>1488</v>
      </c>
      <c r="E687" s="413" t="s">
        <v>3774</v>
      </c>
      <c r="F687" s="413">
        <v>7</v>
      </c>
      <c r="G687" s="383">
        <v>42688</v>
      </c>
      <c r="H687" s="383">
        <v>44926</v>
      </c>
      <c r="I687" s="375">
        <v>0.17936299999999999</v>
      </c>
      <c r="J687" s="375">
        <v>0.51821700000000004</v>
      </c>
      <c r="K687" s="375">
        <v>0.78044000000000002</v>
      </c>
      <c r="L687" s="375">
        <v>0.76823399999999997</v>
      </c>
      <c r="M687" s="375">
        <v>310.17652099999998</v>
      </c>
      <c r="N687" s="375">
        <v>19.824413</v>
      </c>
    </row>
    <row r="688" spans="1:14" ht="12.75" customHeight="1">
      <c r="A688" t="s">
        <v>4120</v>
      </c>
      <c r="B688" s="300" t="s">
        <v>4060</v>
      </c>
      <c r="C688" s="300" t="s">
        <v>3817</v>
      </c>
      <c r="D688" s="300" t="s">
        <v>1431</v>
      </c>
      <c r="E688" s="300" t="s">
        <v>3785</v>
      </c>
      <c r="F688" s="300">
        <v>7</v>
      </c>
      <c r="G688" s="301">
        <v>42675</v>
      </c>
      <c r="H688" s="301">
        <v>44561</v>
      </c>
      <c r="I688" s="316">
        <v>0.21365999999999999</v>
      </c>
      <c r="J688" s="316">
        <v>0.73319500000000004</v>
      </c>
      <c r="K688" s="316">
        <v>0.78043200000000001</v>
      </c>
      <c r="L688" s="316">
        <v>0.81446499999999999</v>
      </c>
      <c r="M688" s="316">
        <v>443.48799000000002</v>
      </c>
      <c r="N688" s="316">
        <v>17.799567</v>
      </c>
    </row>
    <row r="689" spans="1:14" ht="12.75" customHeight="1">
      <c r="A689" t="s">
        <v>4119</v>
      </c>
      <c r="B689" s="300" t="s">
        <v>4097</v>
      </c>
      <c r="C689" s="300" t="s">
        <v>3817</v>
      </c>
      <c r="D689" s="300" t="s">
        <v>2478</v>
      </c>
      <c r="E689" s="300" t="s">
        <v>3778</v>
      </c>
      <c r="F689" s="300">
        <v>6</v>
      </c>
      <c r="G689" s="301">
        <v>43040</v>
      </c>
      <c r="H689" s="301">
        <v>44530</v>
      </c>
      <c r="I689" s="316">
        <v>0.113271</v>
      </c>
      <c r="J689" s="316">
        <v>0.49312800000000001</v>
      </c>
      <c r="K689" s="316">
        <v>0.78039999999999998</v>
      </c>
      <c r="L689" s="316">
        <v>0.77709799999999996</v>
      </c>
      <c r="M689" s="316">
        <v>294.099087</v>
      </c>
      <c r="N689" s="316">
        <v>15.740731</v>
      </c>
    </row>
    <row r="690" spans="1:14" ht="12.75" customHeight="1">
      <c r="A690" t="s">
        <v>4120</v>
      </c>
      <c r="B690" t="s">
        <v>4060</v>
      </c>
      <c r="C690" t="s">
        <v>3817</v>
      </c>
      <c r="D690" t="s">
        <v>2581</v>
      </c>
      <c r="E690" t="s">
        <v>3773</v>
      </c>
      <c r="F690">
        <v>7</v>
      </c>
      <c r="G690" s="4">
        <v>42948</v>
      </c>
      <c r="H690" s="4">
        <v>44773</v>
      </c>
      <c r="I690" s="375">
        <v>0.216415</v>
      </c>
      <c r="J690" s="375">
        <v>0.63001799999999997</v>
      </c>
      <c r="K690" s="375">
        <v>0.77840560000000003</v>
      </c>
      <c r="L690" s="375">
        <v>0.72036800000000001</v>
      </c>
      <c r="M690" s="375">
        <v>380.087918</v>
      </c>
      <c r="N690" s="375">
        <v>23.160104</v>
      </c>
    </row>
    <row r="691" spans="1:14" ht="12.75" customHeight="1">
      <c r="A691" t="s">
        <v>4120</v>
      </c>
      <c r="B691" s="413" t="s">
        <v>4036</v>
      </c>
      <c r="C691" s="413" t="s">
        <v>3819</v>
      </c>
      <c r="D691" s="413" t="s">
        <v>5192</v>
      </c>
      <c r="E691" s="413" t="s">
        <v>3777</v>
      </c>
      <c r="F691" s="413">
        <v>5</v>
      </c>
      <c r="G691" s="383">
        <v>43405</v>
      </c>
      <c r="H691" s="383">
        <v>43647</v>
      </c>
      <c r="I691" s="375">
        <v>0.20833699999999999</v>
      </c>
      <c r="J691" s="375">
        <v>0.96306700000000001</v>
      </c>
      <c r="K691" s="375">
        <v>0.77789160000000002</v>
      </c>
      <c r="L691" s="375">
        <v>0.77</v>
      </c>
      <c r="M691" s="375">
        <v>557.37599999999998</v>
      </c>
      <c r="N691" s="375">
        <v>13.095283999999999</v>
      </c>
    </row>
    <row r="692" spans="1:14" ht="12.75" customHeight="1">
      <c r="A692" t="s">
        <v>4119</v>
      </c>
      <c r="B692" s="413" t="s">
        <v>4089</v>
      </c>
      <c r="C692" s="413" t="s">
        <v>3817</v>
      </c>
      <c r="D692" s="413" t="s">
        <v>1904</v>
      </c>
      <c r="E692" s="413" t="s">
        <v>3777</v>
      </c>
      <c r="F692" s="413">
        <v>5</v>
      </c>
      <c r="G692" s="383">
        <v>42795</v>
      </c>
      <c r="H692" s="383">
        <v>43889</v>
      </c>
      <c r="I692" s="375">
        <v>0.18338299999999999</v>
      </c>
      <c r="J692" s="375">
        <v>0.41719499999999998</v>
      </c>
      <c r="K692" s="375">
        <v>0.77759999999999996</v>
      </c>
      <c r="L692" s="375">
        <v>0.58637799999999995</v>
      </c>
      <c r="M692" s="375">
        <v>250.044219</v>
      </c>
      <c r="N692" s="375">
        <v>17.346202000000002</v>
      </c>
    </row>
    <row r="693" spans="1:14" ht="12.75" customHeight="1">
      <c r="A693" t="s">
        <v>4119</v>
      </c>
      <c r="B693" s="356" t="s">
        <v>4079</v>
      </c>
      <c r="C693" s="356" t="s">
        <v>3817</v>
      </c>
      <c r="D693" s="356" t="s">
        <v>3529</v>
      </c>
      <c r="E693" s="356" t="s">
        <v>3775</v>
      </c>
      <c r="F693" s="356">
        <v>3</v>
      </c>
      <c r="G693" s="357">
        <v>44378</v>
      </c>
      <c r="H693" s="357">
        <v>45657</v>
      </c>
      <c r="I693" s="375">
        <v>0.19533200000000001</v>
      </c>
      <c r="J693" s="375">
        <v>0.26530199999999998</v>
      </c>
      <c r="K693" s="375">
        <v>0.77700000000000002</v>
      </c>
      <c r="L693" s="375">
        <v>0.80728100000000003</v>
      </c>
      <c r="M693" s="375">
        <v>157.98635899999999</v>
      </c>
      <c r="N693" s="375">
        <v>21.705705999999999</v>
      </c>
    </row>
    <row r="694" spans="1:14" ht="12.75" customHeight="1">
      <c r="A694" t="s">
        <v>4119</v>
      </c>
      <c r="B694" s="373" t="s">
        <v>4095</v>
      </c>
      <c r="C694" s="405" t="s">
        <v>3817</v>
      </c>
      <c r="D694" s="403" t="s">
        <v>2213</v>
      </c>
      <c r="E694" s="374" t="s">
        <v>3776</v>
      </c>
      <c r="F694" s="403">
        <v>13</v>
      </c>
      <c r="G694" s="374">
        <v>43952</v>
      </c>
      <c r="H694" s="374">
        <v>45657</v>
      </c>
      <c r="I694" s="404">
        <v>0.20996699999999999</v>
      </c>
      <c r="J694" s="404">
        <v>0.28449400000000002</v>
      </c>
      <c r="K694" s="404">
        <v>0.7709992</v>
      </c>
      <c r="L694" s="404">
        <v>0.80886800000000003</v>
      </c>
      <c r="M694" s="404">
        <v>169.56850700000001</v>
      </c>
      <c r="N694" s="404">
        <v>26.548079999999999</v>
      </c>
    </row>
    <row r="695" spans="1:14" ht="12.75" customHeight="1">
      <c r="A695" t="s">
        <v>4120</v>
      </c>
      <c r="B695" s="356" t="s">
        <v>4048</v>
      </c>
      <c r="C695" s="356" t="s">
        <v>3818</v>
      </c>
      <c r="D695" s="356" t="s">
        <v>1939</v>
      </c>
      <c r="E695" s="356" t="s">
        <v>3779</v>
      </c>
      <c r="F695" s="356">
        <v>7</v>
      </c>
      <c r="G695" s="357">
        <v>42795</v>
      </c>
      <c r="H695" s="357">
        <v>44255</v>
      </c>
      <c r="I695" s="375">
        <v>0.16147900000000001</v>
      </c>
      <c r="J695" s="375">
        <v>0.38641500000000001</v>
      </c>
      <c r="K695" s="375">
        <v>0.770814</v>
      </c>
      <c r="L695" s="375">
        <v>0.70053600000000005</v>
      </c>
      <c r="M695" s="375">
        <v>228.29231999999999</v>
      </c>
      <c r="N695" s="375">
        <v>18.355595000000001</v>
      </c>
    </row>
    <row r="696" spans="1:14" ht="12.75" customHeight="1">
      <c r="A696" t="s">
        <v>4119</v>
      </c>
      <c r="B696" s="413" t="s">
        <v>4097</v>
      </c>
      <c r="C696" s="413" t="s">
        <v>3817</v>
      </c>
      <c r="D696" s="413" t="s">
        <v>1749</v>
      </c>
      <c r="E696" s="413" t="s">
        <v>3782</v>
      </c>
      <c r="F696" s="413">
        <v>6</v>
      </c>
      <c r="G696" s="383">
        <v>42767</v>
      </c>
      <c r="H696" s="383">
        <v>45838</v>
      </c>
      <c r="I696" s="375">
        <v>0.221803</v>
      </c>
      <c r="J696" s="375">
        <v>0.55652599999999997</v>
      </c>
      <c r="K696" s="375">
        <v>0.77039999999999997</v>
      </c>
      <c r="L696" s="375">
        <v>0.76763099999999995</v>
      </c>
      <c r="M696" s="375">
        <v>327.65585099999998</v>
      </c>
      <c r="N696" s="375">
        <v>15.562931000000001</v>
      </c>
    </row>
    <row r="697" spans="1:14" ht="12.75" customHeight="1">
      <c r="A697" t="s">
        <v>4119</v>
      </c>
      <c r="B697" t="s">
        <v>4099</v>
      </c>
      <c r="C697" t="s">
        <v>3817</v>
      </c>
      <c r="D697" t="s">
        <v>6286</v>
      </c>
      <c r="E697" t="s">
        <v>3776</v>
      </c>
      <c r="F697">
        <v>3</v>
      </c>
      <c r="G697" s="4" t="s">
        <v>5938</v>
      </c>
      <c r="H697" s="4" t="s">
        <v>5938</v>
      </c>
      <c r="I697" s="375">
        <v>0.24115500000000001</v>
      </c>
      <c r="J697" s="375">
        <v>0.46457700000000002</v>
      </c>
      <c r="K697" s="375">
        <v>0.76727999999999996</v>
      </c>
      <c r="L697" s="375">
        <v>0.80643200000000004</v>
      </c>
      <c r="M697" s="375">
        <v>275.24544500000002</v>
      </c>
      <c r="N697" s="375">
        <v>18.924605</v>
      </c>
    </row>
    <row r="698" spans="1:14" ht="12.75" customHeight="1">
      <c r="A698" t="s">
        <v>4119</v>
      </c>
      <c r="B698" s="413" t="s">
        <v>4081</v>
      </c>
      <c r="C698" s="413" t="s">
        <v>3817</v>
      </c>
      <c r="D698" s="413" t="s">
        <v>4912</v>
      </c>
      <c r="E698" s="413" t="s">
        <v>3777</v>
      </c>
      <c r="F698" s="413">
        <v>8</v>
      </c>
      <c r="G698" s="383">
        <v>43647</v>
      </c>
      <c r="H698" s="383">
        <v>44681</v>
      </c>
      <c r="I698" s="375">
        <v>0.22037200000000001</v>
      </c>
      <c r="J698" s="375">
        <v>0.755243</v>
      </c>
      <c r="K698" s="375">
        <v>0.76673360000000002</v>
      </c>
      <c r="L698" s="375">
        <v>0.77721600000000002</v>
      </c>
      <c r="M698" s="375">
        <v>447.739216</v>
      </c>
      <c r="N698" s="375">
        <v>17.240354</v>
      </c>
    </row>
    <row r="699" spans="1:14" ht="12.75" customHeight="1">
      <c r="A699" t="s">
        <v>4120</v>
      </c>
      <c r="B699" t="s">
        <v>4074</v>
      </c>
      <c r="C699" t="s">
        <v>3817</v>
      </c>
      <c r="D699" t="s">
        <v>420</v>
      </c>
      <c r="E699" t="s">
        <v>3778</v>
      </c>
      <c r="F699">
        <v>7</v>
      </c>
      <c r="G699" s="4">
        <v>44044</v>
      </c>
      <c r="H699" s="4">
        <v>44773</v>
      </c>
      <c r="I699" s="375">
        <v>7.9294000000000003E-2</v>
      </c>
      <c r="J699" s="375">
        <v>0.30640800000000001</v>
      </c>
      <c r="K699" s="375">
        <v>0.76392000000000004</v>
      </c>
      <c r="L699" s="375">
        <v>0.68518100000000004</v>
      </c>
      <c r="M699" s="375">
        <v>179.518914</v>
      </c>
      <c r="N699" s="375">
        <v>19.000520000000002</v>
      </c>
    </row>
    <row r="700" spans="1:14" ht="12.75" customHeight="1">
      <c r="A700" t="s">
        <v>4120</v>
      </c>
      <c r="B700" s="413" t="s">
        <v>4072</v>
      </c>
      <c r="C700" s="413" t="s">
        <v>3817</v>
      </c>
      <c r="D700" s="413" t="s">
        <v>1672</v>
      </c>
      <c r="E700" s="413" t="s">
        <v>3778</v>
      </c>
      <c r="F700" s="413">
        <v>6</v>
      </c>
      <c r="G700" s="383">
        <v>43800</v>
      </c>
      <c r="H700" s="383">
        <v>46022</v>
      </c>
      <c r="I700" s="375">
        <v>0.21163699999999999</v>
      </c>
      <c r="J700" s="375">
        <v>0.86688299999999996</v>
      </c>
      <c r="K700" s="375">
        <v>0.76371120000000003</v>
      </c>
      <c r="L700" s="375">
        <v>0.74040499999999998</v>
      </c>
      <c r="M700" s="375">
        <v>500.85320000000002</v>
      </c>
      <c r="N700" s="375">
        <v>12.684407999999999</v>
      </c>
    </row>
    <row r="701" spans="1:14" ht="12.75" customHeight="1">
      <c r="A701" t="s">
        <v>4120</v>
      </c>
      <c r="B701" s="413" t="s">
        <v>4062</v>
      </c>
      <c r="C701" s="413" t="s">
        <v>3817</v>
      </c>
      <c r="D701" s="413" t="s">
        <v>1937</v>
      </c>
      <c r="E701" s="413" t="s">
        <v>3779</v>
      </c>
      <c r="F701" s="413">
        <v>7</v>
      </c>
      <c r="G701" s="383">
        <v>44440</v>
      </c>
      <c r="H701" s="383">
        <v>45016</v>
      </c>
      <c r="I701" s="375">
        <v>0.19018399999999999</v>
      </c>
      <c r="J701" s="375">
        <v>0.47287499999999999</v>
      </c>
      <c r="K701" s="375">
        <v>0.76226039999999995</v>
      </c>
      <c r="L701" s="375">
        <v>0.64580800000000005</v>
      </c>
      <c r="M701" s="375">
        <v>276.30671699999999</v>
      </c>
      <c r="N701" s="375">
        <v>16.838362</v>
      </c>
    </row>
    <row r="702" spans="1:14" ht="12.75" customHeight="1">
      <c r="A702" t="s">
        <v>4120</v>
      </c>
      <c r="B702" s="373" t="s">
        <v>4062</v>
      </c>
      <c r="C702" s="405" t="s">
        <v>3817</v>
      </c>
      <c r="D702" s="403" t="s">
        <v>3490</v>
      </c>
      <c r="E702" s="374" t="s">
        <v>3773</v>
      </c>
      <c r="F702" s="403">
        <v>6</v>
      </c>
      <c r="G702" s="374">
        <v>44378</v>
      </c>
      <c r="H702" s="374">
        <v>45657</v>
      </c>
      <c r="I702" s="404">
        <v>0.20824200000000001</v>
      </c>
      <c r="J702" s="404">
        <v>0.86769099999999999</v>
      </c>
      <c r="K702" s="404">
        <v>0.76193440000000001</v>
      </c>
      <c r="L702" s="404">
        <v>0.76341499999999995</v>
      </c>
      <c r="M702" s="404">
        <v>506.78520400000002</v>
      </c>
      <c r="N702" s="375">
        <v>15.490589</v>
      </c>
    </row>
    <row r="703" spans="1:14" ht="12.75" customHeight="1">
      <c r="A703" t="s">
        <v>4120</v>
      </c>
      <c r="B703" t="s">
        <v>4052</v>
      </c>
      <c r="C703" t="s">
        <v>3817</v>
      </c>
      <c r="D703" t="s">
        <v>5479</v>
      </c>
      <c r="E703" t="s">
        <v>3775</v>
      </c>
      <c r="F703">
        <v>3</v>
      </c>
      <c r="G703" s="4">
        <v>44348</v>
      </c>
      <c r="H703" s="4">
        <v>45443</v>
      </c>
      <c r="I703" s="375">
        <v>0.16319800000000001</v>
      </c>
      <c r="J703" s="375">
        <v>0.14055699999999999</v>
      </c>
      <c r="K703" s="375">
        <v>0.76156000000000001</v>
      </c>
      <c r="L703" s="375">
        <v>0.16822599999999999</v>
      </c>
      <c r="M703" s="375">
        <v>82.654482000000002</v>
      </c>
      <c r="N703" s="375">
        <v>13.198606</v>
      </c>
    </row>
    <row r="704" spans="1:14" ht="12.75" customHeight="1">
      <c r="A704" t="s">
        <v>4120</v>
      </c>
      <c r="B704" s="413" t="s">
        <v>4060</v>
      </c>
      <c r="C704" s="413" t="s">
        <v>3817</v>
      </c>
      <c r="D704" s="413" t="s">
        <v>3486</v>
      </c>
      <c r="E704" s="413" t="s">
        <v>3784</v>
      </c>
      <c r="F704" s="413">
        <v>7</v>
      </c>
      <c r="G704" s="383">
        <v>43466</v>
      </c>
      <c r="H704" s="383">
        <v>44074</v>
      </c>
      <c r="I704" s="375">
        <v>0.21101600000000001</v>
      </c>
      <c r="J704" s="375">
        <v>0.78770499999999999</v>
      </c>
      <c r="K704" s="375">
        <v>0.76048439999999995</v>
      </c>
      <c r="L704" s="375">
        <v>0.77996299999999996</v>
      </c>
      <c r="M704" s="375">
        <v>464.281047</v>
      </c>
      <c r="N704" s="375">
        <v>18.145985</v>
      </c>
    </row>
    <row r="705" spans="1:14" ht="12.75" customHeight="1">
      <c r="A705" t="s">
        <v>4119</v>
      </c>
      <c r="B705" t="s">
        <v>4097</v>
      </c>
      <c r="C705" t="s">
        <v>3817</v>
      </c>
      <c r="D705" t="s">
        <v>1356</v>
      </c>
      <c r="E705" t="s">
        <v>3788</v>
      </c>
      <c r="F705">
        <v>6</v>
      </c>
      <c r="G705" s="4">
        <v>42644</v>
      </c>
      <c r="H705" s="4">
        <v>45900</v>
      </c>
      <c r="I705" s="375">
        <v>0.14458099999999999</v>
      </c>
      <c r="J705" s="375">
        <v>0.40689599999999998</v>
      </c>
      <c r="K705" s="375">
        <v>0.75919999999999999</v>
      </c>
      <c r="L705" s="375">
        <v>0.29552800000000001</v>
      </c>
      <c r="M705" s="375">
        <v>236.07808</v>
      </c>
      <c r="N705" s="375">
        <v>14.765242000000001</v>
      </c>
    </row>
    <row r="706" spans="1:14" ht="12.75" customHeight="1">
      <c r="A706" t="s">
        <v>4120</v>
      </c>
      <c r="B706" s="300" t="s">
        <v>4052</v>
      </c>
      <c r="C706" s="300" t="s">
        <v>3817</v>
      </c>
      <c r="D706" s="300" t="s">
        <v>2183</v>
      </c>
      <c r="E706" s="300" t="s">
        <v>3774</v>
      </c>
      <c r="F706" s="300">
        <v>7</v>
      </c>
      <c r="G706" s="301">
        <v>44013</v>
      </c>
      <c r="H706" s="301">
        <v>45107</v>
      </c>
      <c r="I706" s="316">
        <v>0.20852899999999999</v>
      </c>
      <c r="J706" s="316">
        <v>0.789825</v>
      </c>
      <c r="K706" s="316">
        <v>0.75575999999999999</v>
      </c>
      <c r="L706" s="316">
        <v>0.71183300000000005</v>
      </c>
      <c r="M706" s="316">
        <v>457.57137299999999</v>
      </c>
      <c r="N706" s="316">
        <v>12.101609</v>
      </c>
    </row>
    <row r="707" spans="1:14" ht="12.75" customHeight="1">
      <c r="A707" t="s">
        <v>4120</v>
      </c>
      <c r="B707" s="373" t="s">
        <v>4048</v>
      </c>
      <c r="C707" s="405" t="s">
        <v>3817</v>
      </c>
      <c r="D707" s="403" t="s">
        <v>1951</v>
      </c>
      <c r="E707" s="374" t="s">
        <v>3774</v>
      </c>
      <c r="F707" s="403">
        <v>7</v>
      </c>
      <c r="G707" s="374">
        <v>42845</v>
      </c>
      <c r="H707" s="374">
        <v>44561</v>
      </c>
      <c r="I707" s="404">
        <v>0.15062</v>
      </c>
      <c r="J707" s="404">
        <v>0.34077099999999999</v>
      </c>
      <c r="K707" s="404">
        <v>0.75386799999999998</v>
      </c>
      <c r="L707" s="404">
        <v>0.37087199999999998</v>
      </c>
      <c r="M707" s="404">
        <v>196.90212600000001</v>
      </c>
      <c r="N707" s="375">
        <v>16.296534999999999</v>
      </c>
    </row>
    <row r="708" spans="1:14" ht="12.75" customHeight="1">
      <c r="A708" t="s">
        <v>4119</v>
      </c>
      <c r="B708" s="413" t="s">
        <v>4097</v>
      </c>
      <c r="C708" s="413" t="s">
        <v>3817</v>
      </c>
      <c r="D708" s="413" t="s">
        <v>791</v>
      </c>
      <c r="E708" s="413" t="s">
        <v>3779</v>
      </c>
      <c r="F708" s="413">
        <v>6</v>
      </c>
      <c r="G708" s="383">
        <v>42491</v>
      </c>
      <c r="H708" s="383">
        <v>44346</v>
      </c>
      <c r="I708" s="375">
        <v>0.193435</v>
      </c>
      <c r="J708" s="375">
        <v>0.58659399999999995</v>
      </c>
      <c r="K708" s="375">
        <v>0.75360000000000005</v>
      </c>
      <c r="L708" s="375">
        <v>0.67296400000000001</v>
      </c>
      <c r="M708" s="375">
        <v>337.827313</v>
      </c>
      <c r="N708" s="375">
        <v>13.282069999999999</v>
      </c>
    </row>
    <row r="709" spans="1:14" ht="12.75" customHeight="1">
      <c r="A709" t="s">
        <v>4119</v>
      </c>
      <c r="B709" s="356" t="s">
        <v>4079</v>
      </c>
      <c r="C709" s="356" t="s">
        <v>3817</v>
      </c>
      <c r="D709" s="356" t="s">
        <v>3525</v>
      </c>
      <c r="E709" s="356" t="s">
        <v>3783</v>
      </c>
      <c r="F709" s="356">
        <v>3</v>
      </c>
      <c r="G709" s="357">
        <v>44378</v>
      </c>
      <c r="H709" s="357">
        <v>45657</v>
      </c>
      <c r="I709" s="375">
        <v>0.20868400000000001</v>
      </c>
      <c r="J709" s="375">
        <v>0.52648399999999995</v>
      </c>
      <c r="K709" s="375">
        <v>0.75344</v>
      </c>
      <c r="L709" s="375">
        <v>0.79218900000000003</v>
      </c>
      <c r="M709" s="375">
        <v>306.29718000000003</v>
      </c>
      <c r="N709" s="375">
        <v>16.354616</v>
      </c>
    </row>
    <row r="710" spans="1:14" ht="12.75" customHeight="1">
      <c r="A710" t="s">
        <v>4120</v>
      </c>
      <c r="B710" s="318" t="s">
        <v>4072</v>
      </c>
      <c r="C710" s="318" t="s">
        <v>3817</v>
      </c>
      <c r="D710" s="318" t="s">
        <v>1991</v>
      </c>
      <c r="E710" s="318" t="s">
        <v>3774</v>
      </c>
      <c r="F710" s="318">
        <v>7</v>
      </c>
      <c r="G710" s="319">
        <v>43952</v>
      </c>
      <c r="H710" s="319">
        <v>44713</v>
      </c>
      <c r="I710" s="375">
        <v>0.20863999999999999</v>
      </c>
      <c r="J710" s="375">
        <v>0.94880600000000004</v>
      </c>
      <c r="K710" s="375">
        <v>0.75297440000000004</v>
      </c>
      <c r="L710" s="375">
        <v>0.76303399999999999</v>
      </c>
      <c r="M710" s="375">
        <v>541.63262699999996</v>
      </c>
      <c r="N710" s="375">
        <v>12.379623</v>
      </c>
    </row>
    <row r="711" spans="1:14" ht="12.75" customHeight="1">
      <c r="A711" t="s">
        <v>4119</v>
      </c>
      <c r="B711" s="413" t="s">
        <v>4097</v>
      </c>
      <c r="C711" s="413" t="s">
        <v>3817</v>
      </c>
      <c r="D711" s="413" t="s">
        <v>5154</v>
      </c>
      <c r="E711" s="413" t="s">
        <v>3780</v>
      </c>
      <c r="F711" s="413">
        <v>6</v>
      </c>
      <c r="G711" s="383">
        <v>42527</v>
      </c>
      <c r="H711" s="383">
        <v>43646</v>
      </c>
      <c r="I711" s="375">
        <v>0.22244700000000001</v>
      </c>
      <c r="J711" s="375">
        <v>9.0191999999999994E-2</v>
      </c>
      <c r="K711" s="375">
        <v>0.75280000000000002</v>
      </c>
      <c r="L711" s="375">
        <v>0.11483599999999999</v>
      </c>
      <c r="M711" s="375">
        <v>51.887766999999997</v>
      </c>
      <c r="N711" s="375">
        <v>15.585350999999999</v>
      </c>
    </row>
    <row r="712" spans="1:14" ht="12.75" customHeight="1">
      <c r="A712" t="s">
        <v>4120</v>
      </c>
      <c r="B712" s="413" t="s">
        <v>4048</v>
      </c>
      <c r="C712" s="413" t="s">
        <v>3817</v>
      </c>
      <c r="D712" s="413" t="s">
        <v>2281</v>
      </c>
      <c r="E712" s="413" t="s">
        <v>3791</v>
      </c>
      <c r="F712" s="413">
        <v>7</v>
      </c>
      <c r="G712" s="383">
        <v>42966</v>
      </c>
      <c r="H712" s="383">
        <v>44561</v>
      </c>
      <c r="I712" s="375">
        <v>0.183782</v>
      </c>
      <c r="J712" s="375">
        <v>0.47626000000000002</v>
      </c>
      <c r="K712" s="375">
        <v>0.75205999999999995</v>
      </c>
      <c r="L712" s="375">
        <v>0.66962999999999995</v>
      </c>
      <c r="M712" s="375">
        <v>274.52769599999999</v>
      </c>
      <c r="N712" s="375">
        <v>18.040745999999999</v>
      </c>
    </row>
    <row r="713" spans="1:14" ht="12.75" customHeight="1">
      <c r="A713" t="s">
        <v>4120</v>
      </c>
      <c r="B713" s="413" t="s">
        <v>4040</v>
      </c>
      <c r="C713" s="413" t="s">
        <v>3817</v>
      </c>
      <c r="D713" s="413" t="s">
        <v>558</v>
      </c>
      <c r="E713" s="413" t="s">
        <v>3779</v>
      </c>
      <c r="F713" s="413">
        <v>9</v>
      </c>
      <c r="G713" s="383">
        <v>43466</v>
      </c>
      <c r="H713" s="383">
        <v>44561</v>
      </c>
      <c r="I713" s="375">
        <v>0.19269</v>
      </c>
      <c r="J713" s="375">
        <v>0.529362</v>
      </c>
      <c r="K713" s="375">
        <v>0.751556</v>
      </c>
      <c r="L713" s="375">
        <v>0.66391100000000003</v>
      </c>
      <c r="M713" s="375">
        <v>305.57183400000002</v>
      </c>
      <c r="N713" s="375">
        <v>15.162008999999999</v>
      </c>
    </row>
    <row r="714" spans="1:14" ht="12.75" customHeight="1">
      <c r="A714" t="s">
        <v>4120</v>
      </c>
      <c r="B714" s="413" t="s">
        <v>4040</v>
      </c>
      <c r="C714" s="413" t="s">
        <v>3817</v>
      </c>
      <c r="D714" s="413" t="s">
        <v>1542</v>
      </c>
      <c r="E714" s="413" t="s">
        <v>3779</v>
      </c>
      <c r="F714" s="413">
        <v>9</v>
      </c>
      <c r="G714" s="383">
        <v>43800</v>
      </c>
      <c r="H714" s="383">
        <v>45657</v>
      </c>
      <c r="I714" s="375">
        <v>0.19231400000000001</v>
      </c>
      <c r="J714" s="375">
        <v>0.60891200000000001</v>
      </c>
      <c r="K714" s="375">
        <v>0.74911839999999996</v>
      </c>
      <c r="L714" s="375">
        <v>0.64631400000000006</v>
      </c>
      <c r="M714" s="375">
        <v>350.35122799999999</v>
      </c>
      <c r="N714" s="375">
        <v>13.664232</v>
      </c>
    </row>
    <row r="715" spans="1:14" ht="12.75" customHeight="1">
      <c r="A715" t="s">
        <v>4119</v>
      </c>
      <c r="B715" s="413" t="s">
        <v>4097</v>
      </c>
      <c r="C715" s="413" t="s">
        <v>3817</v>
      </c>
      <c r="D715" s="413" t="s">
        <v>3020</v>
      </c>
      <c r="E715" s="413" t="s">
        <v>3778</v>
      </c>
      <c r="F715" s="413">
        <v>6</v>
      </c>
      <c r="G715" s="383">
        <v>43282</v>
      </c>
      <c r="H715" s="383">
        <v>44408</v>
      </c>
      <c r="I715" s="375">
        <v>0.20377899999999999</v>
      </c>
      <c r="J715" s="375">
        <v>0.492365</v>
      </c>
      <c r="K715" s="375">
        <v>0.74880000000000002</v>
      </c>
      <c r="L715" s="375">
        <v>0.66555500000000001</v>
      </c>
      <c r="M715" s="375">
        <v>281.75372099999998</v>
      </c>
      <c r="N715" s="375">
        <v>17.844757999999999</v>
      </c>
    </row>
    <row r="716" spans="1:14" ht="12.75" customHeight="1">
      <c r="A716" t="s">
        <v>4119</v>
      </c>
      <c r="B716" s="376" t="s">
        <v>4099</v>
      </c>
      <c r="C716" s="376" t="s">
        <v>3817</v>
      </c>
      <c r="D716" s="376" t="s">
        <v>5177</v>
      </c>
      <c r="E716" s="376" t="s">
        <v>3780</v>
      </c>
      <c r="F716" s="376">
        <v>3</v>
      </c>
      <c r="G716" s="383">
        <v>42979</v>
      </c>
      <c r="H716" s="383">
        <v>44561</v>
      </c>
      <c r="I716" s="375">
        <v>0.18227699999999999</v>
      </c>
      <c r="J716" s="375">
        <v>0.24947</v>
      </c>
      <c r="K716" s="375">
        <v>0.74880000000000002</v>
      </c>
      <c r="L716" s="375">
        <v>0.33329700000000001</v>
      </c>
      <c r="M716" s="375">
        <v>144.24265800000001</v>
      </c>
      <c r="N716" s="375">
        <v>18.927914999999999</v>
      </c>
    </row>
    <row r="717" spans="1:14" ht="12.75" customHeight="1">
      <c r="A717" t="s">
        <v>4119</v>
      </c>
      <c r="B717" s="413" t="s">
        <v>42</v>
      </c>
      <c r="C717" s="413" t="s">
        <v>3818</v>
      </c>
      <c r="D717" s="413" t="s">
        <v>5184</v>
      </c>
      <c r="E717" s="413" t="s">
        <v>3773</v>
      </c>
      <c r="F717" s="413">
        <v>9</v>
      </c>
      <c r="G717" s="383">
        <v>42675</v>
      </c>
      <c r="H717" s="383">
        <v>44926</v>
      </c>
      <c r="I717" s="375">
        <v>0.28792499999999999</v>
      </c>
      <c r="J717" s="375">
        <v>0.49399100000000001</v>
      </c>
      <c r="K717" s="375">
        <v>0.74868000000000001</v>
      </c>
      <c r="L717" s="375">
        <v>0.63</v>
      </c>
      <c r="M717" s="375">
        <v>275.16000000000003</v>
      </c>
      <c r="N717" s="375">
        <v>23.905104999999999</v>
      </c>
    </row>
    <row r="718" spans="1:14" ht="12.75" customHeight="1">
      <c r="A718" t="s">
        <v>4120</v>
      </c>
      <c r="B718" s="376" t="s">
        <v>4052</v>
      </c>
      <c r="C718" s="376" t="s">
        <v>3817</v>
      </c>
      <c r="D718" s="376" t="s">
        <v>2604</v>
      </c>
      <c r="E718" s="376" t="s">
        <v>3785</v>
      </c>
      <c r="F718" s="376">
        <v>7</v>
      </c>
      <c r="G718" s="383">
        <v>43070</v>
      </c>
      <c r="H718" s="383">
        <v>44895</v>
      </c>
      <c r="I718" s="375">
        <v>0.16770399999999999</v>
      </c>
      <c r="J718" s="375">
        <v>0.60052099999999997</v>
      </c>
      <c r="K718" s="375">
        <v>0.74404000000000003</v>
      </c>
      <c r="L718" s="375">
        <v>0.57771899999999998</v>
      </c>
      <c r="M718" s="375">
        <v>342.50625300000002</v>
      </c>
      <c r="N718" s="375">
        <v>14.880584000000001</v>
      </c>
    </row>
    <row r="719" spans="1:14" ht="12.75" customHeight="1">
      <c r="A719" t="s">
        <v>4120</v>
      </c>
      <c r="B719" t="s">
        <v>4052</v>
      </c>
      <c r="C719" t="s">
        <v>3817</v>
      </c>
      <c r="D719" t="s">
        <v>5481</v>
      </c>
      <c r="E719" t="s">
        <v>3775</v>
      </c>
      <c r="F719">
        <v>7</v>
      </c>
      <c r="G719" s="4">
        <v>44348</v>
      </c>
      <c r="H719" s="4">
        <v>45443</v>
      </c>
      <c r="I719" s="375">
        <v>0.21230199999999999</v>
      </c>
      <c r="J719" s="375">
        <v>0.78019099999999997</v>
      </c>
      <c r="K719" s="375">
        <v>0.74060000000000004</v>
      </c>
      <c r="L719" s="375">
        <v>0.70151600000000003</v>
      </c>
      <c r="M719" s="375">
        <v>442.92035299999998</v>
      </c>
      <c r="N719" s="375">
        <v>12.167495000000001</v>
      </c>
    </row>
    <row r="720" spans="1:14" ht="12.75" customHeight="1">
      <c r="A720" t="s">
        <v>4119</v>
      </c>
      <c r="B720" s="318" t="s">
        <v>4083</v>
      </c>
      <c r="C720" s="318" t="s">
        <v>3817</v>
      </c>
      <c r="D720" s="318" t="s">
        <v>2813</v>
      </c>
      <c r="E720" s="318" t="s">
        <v>3774</v>
      </c>
      <c r="F720" s="318">
        <v>4</v>
      </c>
      <c r="G720" s="319">
        <v>43191</v>
      </c>
      <c r="H720" s="319">
        <v>44926</v>
      </c>
      <c r="I720" s="375">
        <v>0.206043</v>
      </c>
      <c r="J720" s="375">
        <v>0.70659499999999997</v>
      </c>
      <c r="K720" s="375">
        <v>0.74043479999999995</v>
      </c>
      <c r="L720" s="375">
        <v>0.728325</v>
      </c>
      <c r="M720" s="375">
        <v>409.59244899999999</v>
      </c>
      <c r="N720" s="375">
        <v>22.275386999999998</v>
      </c>
    </row>
    <row r="721" spans="1:14" ht="12.75" customHeight="1">
      <c r="A721" t="s">
        <v>4120</v>
      </c>
      <c r="B721" s="300" t="s">
        <v>4054</v>
      </c>
      <c r="C721" s="300" t="s">
        <v>3817</v>
      </c>
      <c r="D721" s="300" t="s">
        <v>2928</v>
      </c>
      <c r="E721" s="300" t="s">
        <v>3778</v>
      </c>
      <c r="F721" s="300">
        <v>7</v>
      </c>
      <c r="G721" s="301">
        <v>44317</v>
      </c>
      <c r="H721" s="301">
        <v>45046</v>
      </c>
      <c r="I721" s="316">
        <v>0.21346499999999999</v>
      </c>
      <c r="J721" s="316">
        <v>0.614958</v>
      </c>
      <c r="K721" s="316">
        <v>0.73868</v>
      </c>
      <c r="L721" s="316">
        <v>0.76162399999999997</v>
      </c>
      <c r="M721" s="316">
        <v>347.97291100000001</v>
      </c>
      <c r="N721" s="316">
        <v>16.426924</v>
      </c>
    </row>
    <row r="722" spans="1:14" ht="12.75" customHeight="1">
      <c r="A722" t="s">
        <v>4119</v>
      </c>
      <c r="B722" t="s">
        <v>4097</v>
      </c>
      <c r="C722" t="s">
        <v>3817</v>
      </c>
      <c r="D722" t="s">
        <v>3687</v>
      </c>
      <c r="E722" t="s">
        <v>3775</v>
      </c>
      <c r="F722">
        <v>6</v>
      </c>
      <c r="G722" s="4">
        <v>43525</v>
      </c>
      <c r="H722" s="4">
        <v>44648</v>
      </c>
      <c r="I722" s="375">
        <v>3.2347000000000001E-2</v>
      </c>
      <c r="J722" s="375">
        <v>0.56935599999999997</v>
      </c>
      <c r="K722" s="375">
        <v>0.73760000000000003</v>
      </c>
      <c r="L722" s="375">
        <v>2.3460999999999999E-2</v>
      </c>
      <c r="M722" s="375">
        <v>320.93784299999999</v>
      </c>
      <c r="N722" s="375">
        <v>14.546886000000001</v>
      </c>
    </row>
    <row r="723" spans="1:14" ht="12.75" customHeight="1">
      <c r="A723" t="s">
        <v>4119</v>
      </c>
      <c r="B723" s="376" t="s">
        <v>4099</v>
      </c>
      <c r="C723" s="376" t="s">
        <v>3817</v>
      </c>
      <c r="D723" s="376" t="s">
        <v>1472</v>
      </c>
      <c r="E723" s="376" t="s">
        <v>3775</v>
      </c>
      <c r="F723" s="376">
        <v>3</v>
      </c>
      <c r="G723" s="383" t="s">
        <v>5938</v>
      </c>
      <c r="H723" s="383" t="s">
        <v>5938</v>
      </c>
      <c r="I723" s="375">
        <v>0.18987299999999999</v>
      </c>
      <c r="J723" s="375">
        <v>0.56064999999999998</v>
      </c>
      <c r="K723" s="375">
        <v>0.73663999999999996</v>
      </c>
      <c r="L723" s="375">
        <v>0.63021700000000003</v>
      </c>
      <c r="M723" s="375">
        <v>317.58527500000002</v>
      </c>
      <c r="N723" s="375">
        <v>19.974706000000001</v>
      </c>
    </row>
    <row r="724" spans="1:14" ht="12.75" customHeight="1">
      <c r="A724" t="s">
        <v>4120</v>
      </c>
      <c r="B724" s="413" t="s">
        <v>4062</v>
      </c>
      <c r="C724" s="413" t="s">
        <v>3817</v>
      </c>
      <c r="D724" s="413" t="s">
        <v>5434</v>
      </c>
      <c r="E724" s="413" t="s">
        <v>3773</v>
      </c>
      <c r="F724" s="413">
        <v>14</v>
      </c>
      <c r="G724" s="383">
        <v>42614</v>
      </c>
      <c r="H724" s="383">
        <v>44561</v>
      </c>
      <c r="I724" s="375">
        <v>0.31224499999999999</v>
      </c>
      <c r="J724" s="375">
        <v>0.49876100000000001</v>
      </c>
      <c r="K724" s="375">
        <v>0.73472720000000002</v>
      </c>
      <c r="L724" s="375">
        <v>0.756911</v>
      </c>
      <c r="M724" s="375">
        <v>282.16331400000001</v>
      </c>
      <c r="N724" s="375">
        <v>19.644210999999999</v>
      </c>
    </row>
    <row r="725" spans="1:14" ht="12.75" customHeight="1">
      <c r="A725" t="s">
        <v>4119</v>
      </c>
      <c r="B725" t="s">
        <v>4099</v>
      </c>
      <c r="C725" t="s">
        <v>3819</v>
      </c>
      <c r="D725" t="s">
        <v>2697</v>
      </c>
      <c r="E725" t="s">
        <v>3780</v>
      </c>
      <c r="F725">
        <v>3</v>
      </c>
      <c r="G725" s="4">
        <v>43132</v>
      </c>
      <c r="H725" s="4">
        <v>44926</v>
      </c>
      <c r="I725" s="375">
        <v>0.228191</v>
      </c>
      <c r="J725" s="375">
        <v>0.38414999999999999</v>
      </c>
      <c r="K725" s="375">
        <v>0.73440000000000005</v>
      </c>
      <c r="L725" s="375">
        <v>0.69393099999999996</v>
      </c>
      <c r="M725" s="375">
        <v>217.84188700000001</v>
      </c>
      <c r="N725" s="375">
        <v>22.318337</v>
      </c>
    </row>
    <row r="726" spans="1:14" ht="12.75" customHeight="1">
      <c r="A726" t="s">
        <v>4119</v>
      </c>
      <c r="B726" s="300" t="s">
        <v>4099</v>
      </c>
      <c r="C726" s="300" t="s">
        <v>3818</v>
      </c>
      <c r="D726" s="300" t="s">
        <v>4783</v>
      </c>
      <c r="E726" s="300" t="s">
        <v>3776</v>
      </c>
      <c r="F726" s="300">
        <v>3</v>
      </c>
      <c r="G726" s="301" t="s">
        <v>5938</v>
      </c>
      <c r="H726" s="301" t="s">
        <v>5938</v>
      </c>
      <c r="I726" s="316">
        <v>0.195997</v>
      </c>
      <c r="J726" s="316">
        <v>0.71519500000000003</v>
      </c>
      <c r="K726" s="316">
        <v>0.73280000000000001</v>
      </c>
      <c r="L726" s="316">
        <v>0.727576</v>
      </c>
      <c r="M726" s="316">
        <v>404.67900200000003</v>
      </c>
      <c r="N726" s="316">
        <v>18.536778999999999</v>
      </c>
    </row>
    <row r="727" spans="1:14" ht="12.75" customHeight="1">
      <c r="A727" t="s">
        <v>4119</v>
      </c>
      <c r="B727" s="318" t="s">
        <v>4097</v>
      </c>
      <c r="C727" s="318" t="s">
        <v>3817</v>
      </c>
      <c r="D727" s="318" t="s">
        <v>1293</v>
      </c>
      <c r="E727" s="318" t="s">
        <v>3774</v>
      </c>
      <c r="F727" s="318">
        <v>6</v>
      </c>
      <c r="G727" s="319">
        <v>42614</v>
      </c>
      <c r="H727" s="319">
        <v>44469</v>
      </c>
      <c r="I727" s="375">
        <v>0.18659800000000001</v>
      </c>
      <c r="J727" s="375">
        <v>0.30818699999999999</v>
      </c>
      <c r="K727" s="375">
        <v>0.73240000000000005</v>
      </c>
      <c r="L727" s="375">
        <v>0.66267399999999999</v>
      </c>
      <c r="M727" s="375">
        <v>172.496071</v>
      </c>
      <c r="N727" s="375">
        <v>17.506788</v>
      </c>
    </row>
    <row r="728" spans="1:14" ht="12.75" customHeight="1">
      <c r="A728" t="s">
        <v>4119</v>
      </c>
      <c r="B728" s="413" t="s">
        <v>4079</v>
      </c>
      <c r="C728" s="413" t="s">
        <v>3817</v>
      </c>
      <c r="D728" s="413" t="s">
        <v>7266</v>
      </c>
      <c r="E728" s="413" t="s">
        <v>3776</v>
      </c>
      <c r="F728" s="413">
        <v>2</v>
      </c>
      <c r="G728" s="383">
        <v>44409</v>
      </c>
      <c r="H728" s="383">
        <v>46022</v>
      </c>
      <c r="I728" s="375">
        <v>0.22000800000000001</v>
      </c>
      <c r="J728" s="375">
        <v>0.49952099999999999</v>
      </c>
      <c r="K728" s="375">
        <v>0.72860000000000003</v>
      </c>
      <c r="L728" s="375">
        <v>0.65030699999999997</v>
      </c>
      <c r="M728" s="375">
        <v>279.456322</v>
      </c>
      <c r="N728" s="375">
        <v>19.877167</v>
      </c>
    </row>
    <row r="729" spans="1:14" ht="12.75" customHeight="1">
      <c r="A729" t="s">
        <v>4119</v>
      </c>
      <c r="B729" s="300" t="s">
        <v>4097</v>
      </c>
      <c r="C729" s="300" t="s">
        <v>3817</v>
      </c>
      <c r="D729" s="300" t="s">
        <v>789</v>
      </c>
      <c r="E729" s="300" t="s">
        <v>3779</v>
      </c>
      <c r="F729" s="300">
        <v>6</v>
      </c>
      <c r="G729" s="301">
        <v>42491</v>
      </c>
      <c r="H729" s="301">
        <v>44346</v>
      </c>
      <c r="I729" s="316">
        <v>0.20311499999999999</v>
      </c>
      <c r="J729" s="316">
        <v>0.66041799999999995</v>
      </c>
      <c r="K729" s="316">
        <v>0.72799999999999998</v>
      </c>
      <c r="L729" s="316">
        <v>0.724414</v>
      </c>
      <c r="M729" s="316">
        <v>367.42309899999998</v>
      </c>
      <c r="N729" s="316">
        <v>13.235416000000001</v>
      </c>
    </row>
    <row r="730" spans="1:14" ht="12.75" customHeight="1">
      <c r="A730" t="s">
        <v>4119</v>
      </c>
      <c r="B730" s="373" t="s">
        <v>4081</v>
      </c>
      <c r="C730" s="405" t="s">
        <v>3817</v>
      </c>
      <c r="D730" s="403" t="s">
        <v>357</v>
      </c>
      <c r="E730" s="374" t="s">
        <v>3775</v>
      </c>
      <c r="F730" s="403">
        <v>8</v>
      </c>
      <c r="G730" s="374">
        <v>41334</v>
      </c>
      <c r="H730" s="374">
        <v>48638</v>
      </c>
      <c r="I730" s="404">
        <v>8.2280000000000006E-2</v>
      </c>
      <c r="J730" s="404">
        <v>0.375693</v>
      </c>
      <c r="K730" s="404">
        <v>0.7261012</v>
      </c>
      <c r="L730" s="404">
        <v>0.50175999999999998</v>
      </c>
      <c r="M730" s="404">
        <v>209.20021</v>
      </c>
      <c r="N730" s="404">
        <v>28.991869999999999</v>
      </c>
    </row>
    <row r="731" spans="1:14" ht="12.75" customHeight="1">
      <c r="A731" t="s">
        <v>4119</v>
      </c>
      <c r="B731" s="413" t="s">
        <v>42</v>
      </c>
      <c r="C731" s="413" t="s">
        <v>3817</v>
      </c>
      <c r="D731" s="413" t="s">
        <v>1859</v>
      </c>
      <c r="E731" s="413" t="s">
        <v>3777</v>
      </c>
      <c r="F731" s="413">
        <v>9</v>
      </c>
      <c r="G731" s="383">
        <v>43891</v>
      </c>
      <c r="H731" s="383">
        <v>44926</v>
      </c>
      <c r="I731" s="375">
        <v>0.21524699999999999</v>
      </c>
      <c r="J731" s="375">
        <v>0.79898999999999998</v>
      </c>
      <c r="K731" s="375">
        <v>0.72484000000000004</v>
      </c>
      <c r="L731" s="375">
        <v>0.73</v>
      </c>
      <c r="M731" s="375">
        <v>430.88</v>
      </c>
      <c r="N731" s="375">
        <v>16.964252999999999</v>
      </c>
    </row>
    <row r="732" spans="1:14" ht="12.75" customHeight="1">
      <c r="A732" t="s">
        <v>4120</v>
      </c>
      <c r="B732" s="356" t="s">
        <v>4052</v>
      </c>
      <c r="C732" s="356" t="s">
        <v>3817</v>
      </c>
      <c r="D732" s="356" t="s">
        <v>1068</v>
      </c>
      <c r="E732" s="356" t="s">
        <v>3773</v>
      </c>
      <c r="F732" s="356">
        <v>8</v>
      </c>
      <c r="G732" s="357">
        <v>42795</v>
      </c>
      <c r="H732" s="357">
        <v>44620</v>
      </c>
      <c r="I732" s="375">
        <v>0.15770100000000001</v>
      </c>
      <c r="J732" s="375">
        <v>0.41041299999999997</v>
      </c>
      <c r="K732" s="375">
        <v>0.72455999999999998</v>
      </c>
      <c r="L732" s="375">
        <v>0.54656899999999997</v>
      </c>
      <c r="M732" s="375">
        <v>229.49466100000001</v>
      </c>
      <c r="N732" s="375">
        <v>15.599619000000001</v>
      </c>
    </row>
    <row r="733" spans="1:14" ht="12.75" customHeight="1">
      <c r="A733" t="s">
        <v>4120</v>
      </c>
      <c r="B733" s="413" t="s">
        <v>5086</v>
      </c>
      <c r="C733" s="413" t="s">
        <v>3817</v>
      </c>
      <c r="D733" s="413" t="s">
        <v>7361</v>
      </c>
      <c r="E733" s="413" t="s">
        <v>3776</v>
      </c>
      <c r="F733" s="413">
        <v>1</v>
      </c>
      <c r="G733" s="383">
        <v>44197</v>
      </c>
      <c r="H733" s="383">
        <v>45291</v>
      </c>
      <c r="I733" s="375">
        <v>0.128327</v>
      </c>
      <c r="J733" s="375">
        <v>0.52362600000000004</v>
      </c>
      <c r="K733" s="375">
        <v>0.72209959999999995</v>
      </c>
      <c r="L733" s="375">
        <v>0.64783400000000002</v>
      </c>
      <c r="M733" s="375">
        <v>299.21958999999998</v>
      </c>
      <c r="N733" s="375">
        <v>15.852874</v>
      </c>
    </row>
    <row r="734" spans="1:14" ht="12.75" customHeight="1">
      <c r="A734" t="s">
        <v>4119</v>
      </c>
      <c r="B734" s="413" t="s">
        <v>4097</v>
      </c>
      <c r="C734" s="413" t="s">
        <v>3817</v>
      </c>
      <c r="D734" s="413" t="s">
        <v>3194</v>
      </c>
      <c r="E734" s="413" t="s">
        <v>3774</v>
      </c>
      <c r="F734" s="413">
        <v>6</v>
      </c>
      <c r="G734" s="383">
        <v>43313</v>
      </c>
      <c r="H734" s="383">
        <v>44469</v>
      </c>
      <c r="I734" s="375">
        <v>0.206677</v>
      </c>
      <c r="J734" s="375">
        <v>0.49231200000000003</v>
      </c>
      <c r="K734" s="375">
        <v>0.72199999999999998</v>
      </c>
      <c r="L734" s="375">
        <v>0.65649999999999997</v>
      </c>
      <c r="M734" s="375">
        <v>271.639883</v>
      </c>
      <c r="N734" s="375">
        <v>18.437425000000001</v>
      </c>
    </row>
    <row r="735" spans="1:14" ht="12.75" customHeight="1">
      <c r="A735" t="s">
        <v>4120</v>
      </c>
      <c r="B735" t="s">
        <v>4062</v>
      </c>
      <c r="C735" t="s">
        <v>3817</v>
      </c>
      <c r="D735" t="s">
        <v>2055</v>
      </c>
      <c r="E735" t="s">
        <v>3778</v>
      </c>
      <c r="F735">
        <v>7</v>
      </c>
      <c r="G735" s="4">
        <v>44197</v>
      </c>
      <c r="H735" s="4">
        <v>45291</v>
      </c>
      <c r="I735" s="375">
        <v>0.183724</v>
      </c>
      <c r="J735" s="375">
        <v>0.47930699999999998</v>
      </c>
      <c r="K735" s="375">
        <v>0.71997599999999995</v>
      </c>
      <c r="L735" s="375">
        <v>0.60247899999999999</v>
      </c>
      <c r="M735" s="375">
        <v>264.52923199999998</v>
      </c>
      <c r="N735" s="375">
        <v>12.291926999999999</v>
      </c>
    </row>
    <row r="736" spans="1:14" ht="12.75" customHeight="1">
      <c r="A736" t="s">
        <v>4119</v>
      </c>
      <c r="B736" s="318" t="s">
        <v>4097</v>
      </c>
      <c r="C736" s="318" t="s">
        <v>3817</v>
      </c>
      <c r="D736" s="318" t="s">
        <v>1757</v>
      </c>
      <c r="E736" s="318" t="s">
        <v>3774</v>
      </c>
      <c r="F736" s="318">
        <v>6</v>
      </c>
      <c r="G736" s="319">
        <v>42767</v>
      </c>
      <c r="H736" s="319">
        <v>44255</v>
      </c>
      <c r="I736" s="375">
        <v>0.18195700000000001</v>
      </c>
      <c r="J736" s="375">
        <v>0.51249999999999996</v>
      </c>
      <c r="K736" s="375">
        <v>0.71399999999999997</v>
      </c>
      <c r="L736" s="375">
        <v>0.56100899999999998</v>
      </c>
      <c r="M736" s="375">
        <v>279.64565599999997</v>
      </c>
      <c r="N736" s="375">
        <v>17.004086999999998</v>
      </c>
    </row>
    <row r="737" spans="1:14" ht="12.75" customHeight="1">
      <c r="A737" t="s">
        <v>4119</v>
      </c>
      <c r="B737" s="356" t="s">
        <v>6502</v>
      </c>
      <c r="C737" s="356" t="s">
        <v>3817</v>
      </c>
      <c r="D737" s="356" t="s">
        <v>6435</v>
      </c>
      <c r="E737" s="356" t="s">
        <v>3774</v>
      </c>
      <c r="F737" s="356">
        <v>14</v>
      </c>
      <c r="G737" s="357">
        <v>43647</v>
      </c>
      <c r="H737" s="357">
        <v>44561</v>
      </c>
      <c r="I737" s="375">
        <v>0.122544</v>
      </c>
      <c r="J737" s="375">
        <v>0.43260399999999999</v>
      </c>
      <c r="K737" s="375">
        <v>0.712418</v>
      </c>
      <c r="L737" s="375">
        <v>0.415684</v>
      </c>
      <c r="M737" s="375">
        <v>236.95299800000001</v>
      </c>
      <c r="N737" s="375">
        <v>18.163408</v>
      </c>
    </row>
    <row r="738" spans="1:14" ht="12.75" customHeight="1">
      <c r="A738" t="s">
        <v>4119</v>
      </c>
      <c r="B738" t="s">
        <v>42</v>
      </c>
      <c r="C738" t="s">
        <v>3817</v>
      </c>
      <c r="D738" t="s">
        <v>5810</v>
      </c>
      <c r="E738" t="s">
        <v>3775</v>
      </c>
      <c r="F738">
        <v>9</v>
      </c>
      <c r="G738" s="4">
        <v>43770</v>
      </c>
      <c r="H738" s="4">
        <v>44926</v>
      </c>
      <c r="I738" s="375">
        <v>0.19539200000000001</v>
      </c>
      <c r="J738" s="375">
        <v>0.390013</v>
      </c>
      <c r="K738" s="375">
        <v>0.71235999999999999</v>
      </c>
      <c r="L738" s="375">
        <v>0.69</v>
      </c>
      <c r="M738" s="375">
        <v>206.71</v>
      </c>
      <c r="N738" s="375">
        <v>24.427513999999999</v>
      </c>
    </row>
    <row r="739" spans="1:14" ht="12.75" customHeight="1">
      <c r="A739" t="s">
        <v>4120</v>
      </c>
      <c r="B739" s="376" t="s">
        <v>4054</v>
      </c>
      <c r="C739" s="376" t="s">
        <v>3817</v>
      </c>
      <c r="D739" s="376" t="s">
        <v>6958</v>
      </c>
      <c r="E739" s="376" t="s">
        <v>3773</v>
      </c>
      <c r="F739" s="376">
        <v>7</v>
      </c>
      <c r="G739" s="383">
        <v>44256</v>
      </c>
      <c r="H739" s="383">
        <v>45291</v>
      </c>
      <c r="I739" s="375">
        <v>0.18867300000000001</v>
      </c>
      <c r="J739" s="375">
        <v>0.593974</v>
      </c>
      <c r="K739" s="375">
        <v>0.71199999999999997</v>
      </c>
      <c r="L739" s="375">
        <v>0.69354400000000005</v>
      </c>
      <c r="M739" s="375">
        <v>323.19433299999997</v>
      </c>
      <c r="N739" s="375">
        <v>13.863244</v>
      </c>
    </row>
    <row r="740" spans="1:14" ht="12.75" customHeight="1">
      <c r="A740" t="s">
        <v>4119</v>
      </c>
      <c r="B740" s="413" t="s">
        <v>4091</v>
      </c>
      <c r="C740" s="413" t="s">
        <v>3817</v>
      </c>
      <c r="D740" s="413" t="s">
        <v>1619</v>
      </c>
      <c r="E740" s="413" t="s">
        <v>3780</v>
      </c>
      <c r="F740" s="413">
        <v>1</v>
      </c>
      <c r="G740" s="383">
        <v>42705</v>
      </c>
      <c r="H740" s="383">
        <v>43830</v>
      </c>
      <c r="I740" s="375">
        <v>0.102728</v>
      </c>
      <c r="J740" s="375">
        <v>0.54022199999999998</v>
      </c>
      <c r="K740" s="375">
        <v>0.71164879999999997</v>
      </c>
      <c r="L740" s="375">
        <v>0.69889999999999997</v>
      </c>
      <c r="M740" s="375">
        <v>286.02960000000002</v>
      </c>
      <c r="N740" s="375">
        <v>17.716957000000001</v>
      </c>
    </row>
    <row r="741" spans="1:14" ht="12.75" customHeight="1">
      <c r="A741" t="s">
        <v>4119</v>
      </c>
      <c r="B741" s="413" t="s">
        <v>4097</v>
      </c>
      <c r="C741" s="413" t="s">
        <v>3817</v>
      </c>
      <c r="D741" s="413" t="s">
        <v>3151</v>
      </c>
      <c r="E741" s="413" t="s">
        <v>3781</v>
      </c>
      <c r="F741" s="413">
        <v>7</v>
      </c>
      <c r="G741" s="383">
        <v>44409</v>
      </c>
      <c r="H741" s="383">
        <v>45657</v>
      </c>
      <c r="I741" s="375">
        <v>0.20086100000000001</v>
      </c>
      <c r="J741" s="375">
        <v>0.54574699999999998</v>
      </c>
      <c r="K741" s="375">
        <v>0.71160000000000001</v>
      </c>
      <c r="L741" s="375">
        <v>0.65488599999999997</v>
      </c>
      <c r="M741" s="375">
        <v>297.69349799999998</v>
      </c>
      <c r="N741" s="375">
        <v>14.836523</v>
      </c>
    </row>
    <row r="742" spans="1:14" ht="12.75" customHeight="1">
      <c r="A742" t="s">
        <v>4120</v>
      </c>
      <c r="B742" t="s">
        <v>4072</v>
      </c>
      <c r="C742" t="s">
        <v>3817</v>
      </c>
      <c r="D742" t="s">
        <v>849</v>
      </c>
      <c r="E742" t="s">
        <v>3774</v>
      </c>
      <c r="F742">
        <v>7</v>
      </c>
      <c r="G742" s="4">
        <v>43497</v>
      </c>
      <c r="H742" s="4">
        <v>44681</v>
      </c>
      <c r="I742" s="375">
        <v>0.211003</v>
      </c>
      <c r="J742" s="375">
        <v>0.93428199999999995</v>
      </c>
      <c r="K742" s="375">
        <v>0.71129679999999995</v>
      </c>
      <c r="L742" s="375">
        <v>0.71867000000000003</v>
      </c>
      <c r="M742" s="375">
        <v>503.81548800000002</v>
      </c>
      <c r="N742" s="375">
        <v>11.698342</v>
      </c>
    </row>
    <row r="743" spans="1:14" ht="12.75" customHeight="1">
      <c r="A743" t="s">
        <v>4120</v>
      </c>
      <c r="B743" s="300" t="s">
        <v>5086</v>
      </c>
      <c r="C743" s="300" t="s">
        <v>3817</v>
      </c>
      <c r="D743" s="300" t="s">
        <v>6518</v>
      </c>
      <c r="E743" s="300" t="s">
        <v>3778</v>
      </c>
      <c r="F743" s="300">
        <v>6</v>
      </c>
      <c r="G743" s="301">
        <v>44105</v>
      </c>
      <c r="H743" s="301">
        <v>45199</v>
      </c>
      <c r="I743" s="316">
        <v>0.20622299999999999</v>
      </c>
      <c r="J743" s="316">
        <v>0.71719699999999997</v>
      </c>
      <c r="K743" s="316">
        <v>0.71079999999999999</v>
      </c>
      <c r="L743" s="316">
        <v>0.73870000000000002</v>
      </c>
      <c r="M743" s="316">
        <v>393.57029899999998</v>
      </c>
      <c r="N743" s="316">
        <v>15.485008000000001</v>
      </c>
    </row>
    <row r="744" spans="1:14" ht="12.75" customHeight="1">
      <c r="A744" t="s">
        <v>4120</v>
      </c>
      <c r="B744" s="413" t="s">
        <v>4072</v>
      </c>
      <c r="C744" s="413" t="s">
        <v>3817</v>
      </c>
      <c r="D744" s="413" t="s">
        <v>5572</v>
      </c>
      <c r="E744" s="413" t="s">
        <v>3777</v>
      </c>
      <c r="F744" s="413">
        <v>5</v>
      </c>
      <c r="G744" s="383">
        <v>41275</v>
      </c>
      <c r="H744" s="383">
        <v>44926</v>
      </c>
      <c r="I744" s="375">
        <v>0.23585800000000001</v>
      </c>
      <c r="J744" s="375">
        <v>0.61644399999999999</v>
      </c>
      <c r="K744" s="375">
        <v>0.70988320000000005</v>
      </c>
      <c r="L744" s="375">
        <v>0.70012799999999997</v>
      </c>
      <c r="M744" s="375">
        <v>325.57685099999998</v>
      </c>
      <c r="N744" s="375">
        <v>17.959754</v>
      </c>
    </row>
    <row r="745" spans="1:14" ht="12.75" customHeight="1">
      <c r="A745" t="s">
        <v>4119</v>
      </c>
      <c r="B745" s="300" t="s">
        <v>4097</v>
      </c>
      <c r="C745" s="300" t="s">
        <v>3817</v>
      </c>
      <c r="D745" s="300" t="s">
        <v>6614</v>
      </c>
      <c r="E745" s="300" t="s">
        <v>3786</v>
      </c>
      <c r="F745" s="300">
        <v>6</v>
      </c>
      <c r="G745" s="301">
        <v>44136</v>
      </c>
      <c r="H745" s="301">
        <v>45961</v>
      </c>
      <c r="I745" s="316">
        <v>3.2985E-2</v>
      </c>
      <c r="J745" s="316">
        <v>0.16118099999999999</v>
      </c>
      <c r="K745" s="316">
        <v>0.70920000000000005</v>
      </c>
      <c r="L745" s="316">
        <v>4.8156999999999998E-2</v>
      </c>
      <c r="M745" s="316">
        <v>87.357432000000003</v>
      </c>
      <c r="N745" s="316">
        <v>10.838665000000001</v>
      </c>
    </row>
    <row r="746" spans="1:14" ht="12.75" customHeight="1">
      <c r="A746" t="s">
        <v>4119</v>
      </c>
      <c r="B746" s="373" t="s">
        <v>4097</v>
      </c>
      <c r="C746" s="405" t="s">
        <v>3817</v>
      </c>
      <c r="D746" s="403" t="s">
        <v>5151</v>
      </c>
      <c r="E746" s="374" t="s">
        <v>3774</v>
      </c>
      <c r="F746" s="403">
        <v>6</v>
      </c>
      <c r="G746" s="374">
        <v>42948</v>
      </c>
      <c r="H746" s="374">
        <v>46630</v>
      </c>
      <c r="I746" s="404">
        <v>0.25592100000000001</v>
      </c>
      <c r="J746" s="404">
        <v>0.37453700000000001</v>
      </c>
      <c r="K746" s="404">
        <v>0.70920000000000005</v>
      </c>
      <c r="L746" s="404">
        <v>0.52067200000000002</v>
      </c>
      <c r="M746" s="404">
        <v>202.99268599999999</v>
      </c>
      <c r="N746" s="316">
        <v>14.619748</v>
      </c>
    </row>
    <row r="747" spans="1:14" ht="12.75" customHeight="1">
      <c r="A747" t="s">
        <v>4119</v>
      </c>
      <c r="B747" s="413" t="s">
        <v>4097</v>
      </c>
      <c r="C747" s="413" t="s">
        <v>3817</v>
      </c>
      <c r="D747" s="413" t="s">
        <v>483</v>
      </c>
      <c r="E747" s="413" t="s">
        <v>3788</v>
      </c>
      <c r="F747" s="413">
        <v>7</v>
      </c>
      <c r="G747" s="383">
        <v>44440</v>
      </c>
      <c r="H747" s="383">
        <v>45291</v>
      </c>
      <c r="I747" s="375">
        <v>0.23203699999999999</v>
      </c>
      <c r="J747" s="375">
        <v>0.83490600000000004</v>
      </c>
      <c r="K747" s="375">
        <v>0.70799999999999996</v>
      </c>
      <c r="L747" s="375">
        <v>0.72503799999999996</v>
      </c>
      <c r="M747" s="375">
        <v>453.11888599999997</v>
      </c>
      <c r="N747" s="375">
        <v>14.887100999999999</v>
      </c>
    </row>
    <row r="748" spans="1:14" ht="12.75" customHeight="1">
      <c r="A748" t="s">
        <v>4120</v>
      </c>
      <c r="B748" t="s">
        <v>4072</v>
      </c>
      <c r="C748" t="s">
        <v>3817</v>
      </c>
      <c r="D748" t="s">
        <v>581</v>
      </c>
      <c r="E748" t="s">
        <v>3774</v>
      </c>
      <c r="F748">
        <v>7</v>
      </c>
      <c r="G748" s="4">
        <v>44197</v>
      </c>
      <c r="H748" s="4">
        <v>46022</v>
      </c>
      <c r="I748" s="375">
        <v>0.34729599999999999</v>
      </c>
      <c r="J748" s="375">
        <v>0.51742699999999997</v>
      </c>
      <c r="K748" s="375">
        <v>0.70713999999999999</v>
      </c>
      <c r="L748" s="375">
        <v>0.69849600000000001</v>
      </c>
      <c r="M748" s="375">
        <v>276.80575399999998</v>
      </c>
      <c r="N748" s="375">
        <v>13.148681</v>
      </c>
    </row>
    <row r="749" spans="1:14" ht="12.75" customHeight="1">
      <c r="A749" t="s">
        <v>4119</v>
      </c>
      <c r="B749" s="300" t="s">
        <v>4079</v>
      </c>
      <c r="C749" s="300" t="s">
        <v>3817</v>
      </c>
      <c r="D749" s="300" t="s">
        <v>2957</v>
      </c>
      <c r="E749" s="300" t="s">
        <v>3776</v>
      </c>
      <c r="F749" s="300">
        <v>8</v>
      </c>
      <c r="G749" s="301">
        <v>43221</v>
      </c>
      <c r="H749" s="301">
        <v>45291</v>
      </c>
      <c r="I749" s="316">
        <v>0.16959099999999999</v>
      </c>
      <c r="J749" s="316">
        <v>0.55749599999999999</v>
      </c>
      <c r="K749" s="316">
        <v>0.70631999999999995</v>
      </c>
      <c r="L749" s="316">
        <v>0.53934000000000004</v>
      </c>
      <c r="M749" s="316">
        <v>303.83664800000003</v>
      </c>
      <c r="N749" s="316">
        <v>17.112404000000002</v>
      </c>
    </row>
    <row r="750" spans="1:14" ht="12.75" customHeight="1">
      <c r="A750" t="s">
        <v>4120</v>
      </c>
      <c r="B750" s="413" t="s">
        <v>4060</v>
      </c>
      <c r="C750" s="413" t="s">
        <v>3817</v>
      </c>
      <c r="D750" s="413" t="s">
        <v>491</v>
      </c>
      <c r="E750" s="413" t="s">
        <v>3775</v>
      </c>
      <c r="F750" s="413">
        <v>7</v>
      </c>
      <c r="G750" s="383">
        <v>43862</v>
      </c>
      <c r="H750" s="383">
        <v>44926</v>
      </c>
      <c r="I750" s="375">
        <v>0.20034399999999999</v>
      </c>
      <c r="J750" s="375">
        <v>0.61044699999999996</v>
      </c>
      <c r="K750" s="375">
        <v>0.70623599999999997</v>
      </c>
      <c r="L750" s="375">
        <v>0.63463499999999995</v>
      </c>
      <c r="M750" s="375">
        <v>334.13692800000001</v>
      </c>
      <c r="N750" s="375">
        <v>16.855362</v>
      </c>
    </row>
    <row r="751" spans="1:14" ht="12.75" customHeight="1">
      <c r="A751" t="s">
        <v>4120</v>
      </c>
      <c r="B751" s="356" t="s">
        <v>5086</v>
      </c>
      <c r="C751" s="356" t="s">
        <v>3817</v>
      </c>
      <c r="D751" s="356" t="s">
        <v>7370</v>
      </c>
      <c r="E751" s="356" t="s">
        <v>3778</v>
      </c>
      <c r="F751" s="356">
        <v>6</v>
      </c>
      <c r="G751" s="357">
        <v>44440</v>
      </c>
      <c r="H751" s="357">
        <v>45657</v>
      </c>
      <c r="I751" s="375">
        <v>0.21389</v>
      </c>
      <c r="J751" s="375">
        <v>0.80487200000000003</v>
      </c>
      <c r="K751" s="375">
        <v>0.70499999999999996</v>
      </c>
      <c r="L751" s="375">
        <v>0.71789099999999995</v>
      </c>
      <c r="M751" s="375">
        <v>438.07628499999998</v>
      </c>
      <c r="N751" s="375">
        <v>18.101232</v>
      </c>
    </row>
    <row r="752" spans="1:14" ht="12.75" customHeight="1">
      <c r="A752" t="s">
        <v>4120</v>
      </c>
      <c r="B752" t="s">
        <v>5086</v>
      </c>
      <c r="C752" t="s">
        <v>3817</v>
      </c>
      <c r="D752" t="s">
        <v>6124</v>
      </c>
      <c r="E752" t="s">
        <v>3789</v>
      </c>
      <c r="F752">
        <v>7</v>
      </c>
      <c r="G752" s="4">
        <v>43864</v>
      </c>
      <c r="H752" s="4">
        <v>45657</v>
      </c>
      <c r="I752" s="375">
        <v>0.29879699999999998</v>
      </c>
      <c r="J752" s="375">
        <v>0.16342499999999999</v>
      </c>
      <c r="K752" s="375">
        <v>0.70293839999999996</v>
      </c>
      <c r="L752" s="375">
        <v>0.73186899999999999</v>
      </c>
      <c r="M752" s="375">
        <v>89.037204000000003</v>
      </c>
      <c r="N752" s="375">
        <v>33.524048000000001</v>
      </c>
    </row>
    <row r="753" spans="1:14" ht="12.75" customHeight="1">
      <c r="A753" t="s">
        <v>4119</v>
      </c>
      <c r="B753" s="413" t="s">
        <v>4097</v>
      </c>
      <c r="C753" s="413" t="s">
        <v>3817</v>
      </c>
      <c r="D753" s="413" t="s">
        <v>2775</v>
      </c>
      <c r="E753" s="413" t="s">
        <v>3775</v>
      </c>
      <c r="F753" s="413">
        <v>6</v>
      </c>
      <c r="G753" s="383">
        <v>43160</v>
      </c>
      <c r="H753" s="383">
        <v>44286</v>
      </c>
      <c r="I753" s="375">
        <v>4.9854000000000002E-2</v>
      </c>
      <c r="J753" s="375">
        <v>0.20998900000000001</v>
      </c>
      <c r="K753" s="375">
        <v>0.7016</v>
      </c>
      <c r="L753" s="375">
        <v>6.6267000000000006E-2</v>
      </c>
      <c r="M753" s="375">
        <v>112.590924</v>
      </c>
      <c r="N753" s="375">
        <v>12.991182</v>
      </c>
    </row>
    <row r="754" spans="1:14" ht="12.75" customHeight="1">
      <c r="A754" t="s">
        <v>4120</v>
      </c>
      <c r="B754" t="s">
        <v>4074</v>
      </c>
      <c r="C754" t="s">
        <v>3817</v>
      </c>
      <c r="D754" t="s">
        <v>1491</v>
      </c>
      <c r="E754" t="s">
        <v>3776</v>
      </c>
      <c r="F754">
        <v>8</v>
      </c>
      <c r="G754" s="4">
        <v>42675</v>
      </c>
      <c r="H754" s="4">
        <v>44804</v>
      </c>
      <c r="I754" s="375">
        <v>0.21065</v>
      </c>
      <c r="J754" s="375">
        <v>0.72218300000000002</v>
      </c>
      <c r="K754" s="375">
        <v>0.69979999999999998</v>
      </c>
      <c r="L754" s="375">
        <v>0.74134900000000004</v>
      </c>
      <c r="M754" s="375">
        <v>393.27804900000001</v>
      </c>
      <c r="N754" s="375">
        <v>19.349319999999999</v>
      </c>
    </row>
    <row r="755" spans="1:14" ht="12.75" customHeight="1">
      <c r="A755" t="s">
        <v>4120</v>
      </c>
      <c r="B755" s="318" t="s">
        <v>4048</v>
      </c>
      <c r="C755" s="318" t="s">
        <v>3817</v>
      </c>
      <c r="D755" s="318" t="s">
        <v>2021</v>
      </c>
      <c r="E755" s="318" t="s">
        <v>3774</v>
      </c>
      <c r="F755" s="318">
        <v>7</v>
      </c>
      <c r="G755" s="319">
        <v>42873</v>
      </c>
      <c r="H755" s="319">
        <v>44561</v>
      </c>
      <c r="I755" s="375">
        <v>0.139539</v>
      </c>
      <c r="J755" s="375">
        <v>0.33261400000000002</v>
      </c>
      <c r="K755" s="375">
        <v>0.69940000000000002</v>
      </c>
      <c r="L755" s="375">
        <v>0.48419400000000001</v>
      </c>
      <c r="M755" s="375">
        <v>178.307016</v>
      </c>
      <c r="N755" s="375">
        <v>18.088636000000001</v>
      </c>
    </row>
    <row r="756" spans="1:14" ht="12.75" customHeight="1">
      <c r="A756" t="s">
        <v>4120</v>
      </c>
      <c r="B756" s="413" t="s">
        <v>4040</v>
      </c>
      <c r="C756" s="413" t="s">
        <v>3817</v>
      </c>
      <c r="D756" s="413" t="s">
        <v>550</v>
      </c>
      <c r="E756" s="413" t="s">
        <v>3779</v>
      </c>
      <c r="F756" s="413">
        <v>9</v>
      </c>
      <c r="G756" s="383">
        <v>43466</v>
      </c>
      <c r="H756" s="383">
        <v>44561</v>
      </c>
      <c r="I756" s="375">
        <v>0.19009899999999999</v>
      </c>
      <c r="J756" s="375">
        <v>0.67887799999999998</v>
      </c>
      <c r="K756" s="375">
        <v>0.69927760000000005</v>
      </c>
      <c r="L756" s="375">
        <v>0.69223299999999999</v>
      </c>
      <c r="M756" s="375">
        <v>364.61991599999999</v>
      </c>
      <c r="N756" s="375">
        <v>14.816787</v>
      </c>
    </row>
    <row r="757" spans="1:14" ht="12.75" customHeight="1">
      <c r="A757" t="s">
        <v>4120</v>
      </c>
      <c r="B757" s="318" t="s">
        <v>4072</v>
      </c>
      <c r="C757" s="318" t="s">
        <v>3817</v>
      </c>
      <c r="D757" s="318" t="s">
        <v>5557</v>
      </c>
      <c r="E757" s="318" t="s">
        <v>3774</v>
      </c>
      <c r="F757" s="318">
        <v>7</v>
      </c>
      <c r="G757" s="319">
        <v>43282</v>
      </c>
      <c r="H757" s="319">
        <v>45473</v>
      </c>
      <c r="I757" s="375">
        <v>0.20837700000000001</v>
      </c>
      <c r="J757" s="375">
        <v>0.94016299999999997</v>
      </c>
      <c r="K757" s="375">
        <v>0.69887239999999995</v>
      </c>
      <c r="L757" s="375">
        <v>0.68576700000000002</v>
      </c>
      <c r="M757" s="375">
        <v>498.13129400000003</v>
      </c>
      <c r="N757" s="375">
        <v>11.778895</v>
      </c>
    </row>
    <row r="758" spans="1:14" ht="12.75" customHeight="1">
      <c r="A758" t="s">
        <v>4120</v>
      </c>
      <c r="B758" t="s">
        <v>4054</v>
      </c>
      <c r="C758" t="s">
        <v>3817</v>
      </c>
      <c r="D758" t="s">
        <v>7221</v>
      </c>
      <c r="E758" t="s">
        <v>3775</v>
      </c>
      <c r="F758">
        <v>6</v>
      </c>
      <c r="G758" s="4">
        <v>44378</v>
      </c>
      <c r="H758" s="4">
        <v>46752</v>
      </c>
      <c r="I758" s="375">
        <v>0.21123500000000001</v>
      </c>
      <c r="J758" s="375">
        <v>0.54125599999999996</v>
      </c>
      <c r="K758" s="375">
        <v>0.69879999999999998</v>
      </c>
      <c r="L758" s="375">
        <v>0.67543299999999995</v>
      </c>
      <c r="M758" s="375">
        <v>289.049102</v>
      </c>
      <c r="N758" s="375">
        <v>16.764861</v>
      </c>
    </row>
    <row r="759" spans="1:14" ht="12.75" customHeight="1">
      <c r="A759" t="s">
        <v>4120</v>
      </c>
      <c r="B759" s="413" t="s">
        <v>4048</v>
      </c>
      <c r="C759" s="413" t="s">
        <v>3817</v>
      </c>
      <c r="D759" s="413" t="s">
        <v>2197</v>
      </c>
      <c r="E759" s="413" t="s">
        <v>3776</v>
      </c>
      <c r="F759" s="413">
        <v>8</v>
      </c>
      <c r="G759" s="383">
        <v>42917</v>
      </c>
      <c r="H759" s="383">
        <v>46568</v>
      </c>
      <c r="I759" s="375">
        <v>0.222579</v>
      </c>
      <c r="J759" s="375">
        <v>0.48978699999999997</v>
      </c>
      <c r="K759" s="375">
        <v>0.69872719999999999</v>
      </c>
      <c r="L759" s="375">
        <v>0.69339600000000001</v>
      </c>
      <c r="M759" s="375">
        <v>262.29922199999999</v>
      </c>
      <c r="N759" s="375">
        <v>18.157745999999999</v>
      </c>
    </row>
    <row r="760" spans="1:14" ht="12.75" customHeight="1">
      <c r="A760" t="s">
        <v>4119</v>
      </c>
      <c r="B760" t="s">
        <v>4097</v>
      </c>
      <c r="C760" t="s">
        <v>3817</v>
      </c>
      <c r="D760" t="s">
        <v>868</v>
      </c>
      <c r="E760" t="s">
        <v>3780</v>
      </c>
      <c r="F760">
        <v>6</v>
      </c>
      <c r="G760" s="4">
        <v>42552</v>
      </c>
      <c r="H760" s="4">
        <v>44042</v>
      </c>
      <c r="I760" s="375">
        <v>0.18732799999999999</v>
      </c>
      <c r="J760" s="375">
        <v>0.40762300000000001</v>
      </c>
      <c r="K760" s="375">
        <v>0.6956</v>
      </c>
      <c r="L760" s="375">
        <v>0.69354400000000005</v>
      </c>
      <c r="M760" s="375">
        <v>216.68765400000001</v>
      </c>
      <c r="N760" s="375">
        <v>18.398308</v>
      </c>
    </row>
    <row r="761" spans="1:14" ht="12.75" customHeight="1">
      <c r="A761" t="s">
        <v>4119</v>
      </c>
      <c r="B761" s="413" t="s">
        <v>4097</v>
      </c>
      <c r="C761" s="413" t="s">
        <v>3817</v>
      </c>
      <c r="D761" s="413" t="s">
        <v>3701</v>
      </c>
      <c r="E761" s="413" t="s">
        <v>3781</v>
      </c>
      <c r="F761" s="413">
        <v>6</v>
      </c>
      <c r="G761" s="383">
        <v>43525</v>
      </c>
      <c r="H761" s="383">
        <v>44286</v>
      </c>
      <c r="I761" s="375">
        <v>0.20879800000000001</v>
      </c>
      <c r="J761" s="375">
        <v>0.60942399999999997</v>
      </c>
      <c r="K761" s="375">
        <v>0.69520000000000004</v>
      </c>
      <c r="L761" s="375">
        <v>0.65979299999999996</v>
      </c>
      <c r="M761" s="375">
        <v>323.77684199999999</v>
      </c>
      <c r="N761" s="375">
        <v>15.319062000000001</v>
      </c>
    </row>
    <row r="762" spans="1:14" ht="12.75" customHeight="1">
      <c r="A762" t="s">
        <v>4119</v>
      </c>
      <c r="B762" s="300" t="s">
        <v>4083</v>
      </c>
      <c r="C762" s="300" t="s">
        <v>3817</v>
      </c>
      <c r="D762" s="300" t="s">
        <v>1540</v>
      </c>
      <c r="E762" s="300" t="s">
        <v>3773</v>
      </c>
      <c r="F762" s="300">
        <v>2</v>
      </c>
      <c r="G762" s="301">
        <v>42705</v>
      </c>
      <c r="H762" s="301">
        <v>44926</v>
      </c>
      <c r="I762" s="316">
        <v>0.23899599999999999</v>
      </c>
      <c r="J762" s="316">
        <v>0.56180099999999999</v>
      </c>
      <c r="K762" s="316">
        <v>0.69493039999999995</v>
      </c>
      <c r="L762" s="316">
        <v>0.62073100000000003</v>
      </c>
      <c r="M762" s="316">
        <v>299.64533799999998</v>
      </c>
      <c r="N762" s="316">
        <v>19.157238</v>
      </c>
    </row>
    <row r="763" spans="1:14" ht="12.75" customHeight="1">
      <c r="A763" t="s">
        <v>4120</v>
      </c>
      <c r="B763" s="300" t="s">
        <v>5086</v>
      </c>
      <c r="C763" s="300" t="s">
        <v>3817</v>
      </c>
      <c r="D763" s="300" t="s">
        <v>1797</v>
      </c>
      <c r="E763" s="300" t="s">
        <v>3774</v>
      </c>
      <c r="F763" s="300">
        <v>7</v>
      </c>
      <c r="G763" s="301">
        <v>42767</v>
      </c>
      <c r="H763" s="301">
        <v>44561</v>
      </c>
      <c r="I763" s="316">
        <v>0.204211</v>
      </c>
      <c r="J763" s="316">
        <v>0.71052599999999999</v>
      </c>
      <c r="K763" s="316">
        <v>0.69359999999999999</v>
      </c>
      <c r="L763" s="316">
        <v>0.70050299999999999</v>
      </c>
      <c r="M763" s="316">
        <v>381.96304300000003</v>
      </c>
      <c r="N763" s="316">
        <v>17.164876</v>
      </c>
    </row>
    <row r="764" spans="1:14" ht="12.75" customHeight="1">
      <c r="A764" t="s">
        <v>4120</v>
      </c>
      <c r="B764" s="356" t="s">
        <v>4072</v>
      </c>
      <c r="C764" s="356" t="s">
        <v>3817</v>
      </c>
      <c r="D764" s="356" t="s">
        <v>851</v>
      </c>
      <c r="E764" s="356" t="s">
        <v>3774</v>
      </c>
      <c r="F764" s="356">
        <v>7</v>
      </c>
      <c r="G764" s="357">
        <v>43497</v>
      </c>
      <c r="H764" s="357">
        <v>44681</v>
      </c>
      <c r="I764" s="375">
        <v>0.21027000000000001</v>
      </c>
      <c r="J764" s="375">
        <v>0.96394599999999997</v>
      </c>
      <c r="K764" s="375">
        <v>0.69118800000000002</v>
      </c>
      <c r="L764" s="375">
        <v>0.69318599999999997</v>
      </c>
      <c r="M764" s="375">
        <v>505.116624</v>
      </c>
      <c r="N764" s="375">
        <v>11.574718000000001</v>
      </c>
    </row>
    <row r="765" spans="1:14" ht="12.75" customHeight="1">
      <c r="A765" t="s">
        <v>4120</v>
      </c>
      <c r="B765" s="413" t="s">
        <v>5086</v>
      </c>
      <c r="C765" s="413" t="s">
        <v>3817</v>
      </c>
      <c r="D765" s="413" t="s">
        <v>6445</v>
      </c>
      <c r="E765" s="413" t="s">
        <v>3774</v>
      </c>
      <c r="F765" s="413">
        <v>7</v>
      </c>
      <c r="G765" s="383">
        <v>44075</v>
      </c>
      <c r="H765" s="383">
        <v>45291</v>
      </c>
      <c r="I765" s="375">
        <v>0.20568900000000001</v>
      </c>
      <c r="J765" s="375">
        <v>0.70441900000000002</v>
      </c>
      <c r="K765" s="375">
        <v>0.68961079999999997</v>
      </c>
      <c r="L765" s="375">
        <v>0.69004799999999999</v>
      </c>
      <c r="M765" s="375">
        <v>376.504345</v>
      </c>
      <c r="N765" s="375">
        <v>27.336058999999999</v>
      </c>
    </row>
    <row r="766" spans="1:14" ht="12.75" customHeight="1">
      <c r="A766" t="s">
        <v>4119</v>
      </c>
      <c r="B766" t="s">
        <v>4097</v>
      </c>
      <c r="C766" t="s">
        <v>3817</v>
      </c>
      <c r="D766" t="s">
        <v>2474</v>
      </c>
      <c r="E766" t="s">
        <v>3774</v>
      </c>
      <c r="F766">
        <v>6</v>
      </c>
      <c r="G766" s="4">
        <v>43040</v>
      </c>
      <c r="H766" s="4">
        <v>45930</v>
      </c>
      <c r="I766" s="375">
        <v>0.17747099999999999</v>
      </c>
      <c r="J766" s="375">
        <v>0.49894100000000002</v>
      </c>
      <c r="K766" s="375">
        <v>0.68640000000000001</v>
      </c>
      <c r="L766" s="375">
        <v>0.61040099999999997</v>
      </c>
      <c r="M766" s="375">
        <v>261.72367400000002</v>
      </c>
      <c r="N766" s="375">
        <v>19.028006999999999</v>
      </c>
    </row>
    <row r="767" spans="1:14" ht="12.75" customHeight="1">
      <c r="A767" t="s">
        <v>4120</v>
      </c>
      <c r="B767" t="s">
        <v>5086</v>
      </c>
      <c r="C767" t="s">
        <v>3817</v>
      </c>
      <c r="D767" t="s">
        <v>6948</v>
      </c>
      <c r="E767" t="s">
        <v>3775</v>
      </c>
      <c r="F767">
        <v>1</v>
      </c>
      <c r="G767" s="4">
        <v>43891</v>
      </c>
      <c r="H767" s="4">
        <v>45351</v>
      </c>
      <c r="I767" s="375">
        <v>0.20766599999999999</v>
      </c>
      <c r="J767" s="375">
        <v>0.342337</v>
      </c>
      <c r="K767" s="375">
        <v>0.68607200000000002</v>
      </c>
      <c r="L767" s="375">
        <v>0.56145599999999996</v>
      </c>
      <c r="M767" s="375">
        <v>185.875452</v>
      </c>
      <c r="N767" s="375">
        <v>27.076036999999999</v>
      </c>
    </row>
    <row r="768" spans="1:14" ht="12.75" customHeight="1">
      <c r="A768" t="s">
        <v>4120</v>
      </c>
      <c r="B768" s="318" t="s">
        <v>4072</v>
      </c>
      <c r="C768" s="318" t="s">
        <v>3817</v>
      </c>
      <c r="D768" s="318" t="s">
        <v>5547</v>
      </c>
      <c r="E768" s="318" t="s">
        <v>3773</v>
      </c>
      <c r="F768" s="318">
        <v>6</v>
      </c>
      <c r="G768" s="319">
        <v>42552</v>
      </c>
      <c r="H768" s="319">
        <v>44681</v>
      </c>
      <c r="I768" s="375">
        <v>0.24082400000000001</v>
      </c>
      <c r="J768" s="375">
        <v>0.61602199999999996</v>
      </c>
      <c r="K768" s="375">
        <v>0.68531960000000003</v>
      </c>
      <c r="L768" s="375">
        <v>0.69274400000000003</v>
      </c>
      <c r="M768" s="375">
        <v>319.38163900000001</v>
      </c>
      <c r="N768" s="375">
        <v>12.568031</v>
      </c>
    </row>
    <row r="769" spans="1:14" ht="12.75" customHeight="1">
      <c r="A769" t="s">
        <v>4119</v>
      </c>
      <c r="B769" s="373" t="s">
        <v>4097</v>
      </c>
      <c r="C769" s="405" t="s">
        <v>3817</v>
      </c>
      <c r="D769" s="403" t="s">
        <v>1412</v>
      </c>
      <c r="E769" s="374" t="s">
        <v>3787</v>
      </c>
      <c r="F769" s="403">
        <v>6</v>
      </c>
      <c r="G769" s="374">
        <v>42644</v>
      </c>
      <c r="H769" s="374">
        <v>44499</v>
      </c>
      <c r="I769" s="404">
        <v>0.21729399999999999</v>
      </c>
      <c r="J769" s="404">
        <v>0.76036899999999996</v>
      </c>
      <c r="K769" s="404">
        <v>0.68520000000000003</v>
      </c>
      <c r="L769" s="404">
        <v>0.69601299999999999</v>
      </c>
      <c r="M769" s="404">
        <v>398.16017399999998</v>
      </c>
      <c r="N769" s="404">
        <v>12.092112999999999</v>
      </c>
    </row>
    <row r="770" spans="1:14" ht="12.75" customHeight="1">
      <c r="A770" t="s">
        <v>4119</v>
      </c>
      <c r="B770" t="s">
        <v>4081</v>
      </c>
      <c r="C770" t="s">
        <v>3817</v>
      </c>
      <c r="D770" t="s">
        <v>6923</v>
      </c>
      <c r="E770" t="s">
        <v>3776</v>
      </c>
      <c r="F770">
        <v>8</v>
      </c>
      <c r="G770" s="4">
        <v>44256</v>
      </c>
      <c r="H770" s="4">
        <v>45291</v>
      </c>
      <c r="I770" s="375">
        <v>0.15099599999999999</v>
      </c>
      <c r="J770" s="375">
        <v>0.435693</v>
      </c>
      <c r="K770" s="375">
        <v>0.68503639999999999</v>
      </c>
      <c r="L770" s="375">
        <v>0.53886999999999996</v>
      </c>
      <c r="M770" s="375">
        <v>230.77541099999999</v>
      </c>
      <c r="N770" s="375">
        <v>15.325065</v>
      </c>
    </row>
    <row r="771" spans="1:14" ht="12.75" customHeight="1">
      <c r="A771" t="s">
        <v>4120</v>
      </c>
      <c r="B771" s="318" t="s">
        <v>4072</v>
      </c>
      <c r="C771" s="318" t="s">
        <v>3817</v>
      </c>
      <c r="D771" s="318" t="s">
        <v>585</v>
      </c>
      <c r="E771" s="318" t="s">
        <v>3774</v>
      </c>
      <c r="F771" s="318">
        <v>7</v>
      </c>
      <c r="G771" s="319">
        <v>44197</v>
      </c>
      <c r="H771" s="319">
        <v>46022</v>
      </c>
      <c r="I771" s="375">
        <v>0.286827</v>
      </c>
      <c r="J771" s="375">
        <v>0.596109</v>
      </c>
      <c r="K771" s="375">
        <v>0.68370319999999996</v>
      </c>
      <c r="L771" s="375">
        <v>0.69520800000000005</v>
      </c>
      <c r="M771" s="375">
        <v>308.32855999999998</v>
      </c>
      <c r="N771" s="375">
        <v>12.535080000000001</v>
      </c>
    </row>
    <row r="772" spans="1:14" ht="12.75" customHeight="1">
      <c r="A772" t="s">
        <v>4119</v>
      </c>
      <c r="B772" s="413" t="s">
        <v>6502</v>
      </c>
      <c r="C772" s="413" t="s">
        <v>3817</v>
      </c>
      <c r="D772" s="413" t="s">
        <v>6432</v>
      </c>
      <c r="E772" s="413" t="s">
        <v>3774</v>
      </c>
      <c r="F772" s="413">
        <v>14</v>
      </c>
      <c r="G772" s="383">
        <v>43435</v>
      </c>
      <c r="H772" s="383">
        <v>44561</v>
      </c>
      <c r="I772" s="375">
        <v>0.15640299999999999</v>
      </c>
      <c r="J772" s="375">
        <v>0.55506999999999995</v>
      </c>
      <c r="K772" s="375">
        <v>0.68366919999999998</v>
      </c>
      <c r="L772" s="375">
        <v>0.64881500000000003</v>
      </c>
      <c r="M772" s="375">
        <v>291.76302800000002</v>
      </c>
      <c r="N772" s="375">
        <v>19.984397999999999</v>
      </c>
    </row>
    <row r="773" spans="1:14" ht="12.75" customHeight="1">
      <c r="A773" t="s">
        <v>4120</v>
      </c>
      <c r="B773" t="s">
        <v>4052</v>
      </c>
      <c r="C773" t="s">
        <v>3817</v>
      </c>
      <c r="D773" t="s">
        <v>6264</v>
      </c>
      <c r="E773" t="s">
        <v>3791</v>
      </c>
      <c r="F773">
        <v>7</v>
      </c>
      <c r="G773" s="4">
        <v>43983</v>
      </c>
      <c r="H773" s="4">
        <v>44926</v>
      </c>
      <c r="I773" s="375">
        <v>3.9727999999999999E-2</v>
      </c>
      <c r="J773" s="375">
        <v>0.12604899999999999</v>
      </c>
      <c r="K773" s="375">
        <v>0.68288000000000004</v>
      </c>
      <c r="L773" s="375">
        <v>0.23727799999999999</v>
      </c>
      <c r="M773" s="375">
        <v>65.981110000000001</v>
      </c>
      <c r="N773" s="375">
        <v>22.383395</v>
      </c>
    </row>
    <row r="774" spans="1:14" ht="12.75" customHeight="1">
      <c r="A774" t="s">
        <v>4120</v>
      </c>
      <c r="B774" s="413" t="s">
        <v>4072</v>
      </c>
      <c r="C774" s="413" t="s">
        <v>3817</v>
      </c>
      <c r="D774" s="413" t="s">
        <v>5568</v>
      </c>
      <c r="E774" s="413" t="s">
        <v>3774</v>
      </c>
      <c r="F774" s="413">
        <v>3</v>
      </c>
      <c r="G774" s="383">
        <v>43282</v>
      </c>
      <c r="H774" s="383">
        <v>45473</v>
      </c>
      <c r="I774" s="375">
        <v>0.20958099999999999</v>
      </c>
      <c r="J774" s="375">
        <v>0.95389000000000002</v>
      </c>
      <c r="K774" s="375">
        <v>0.68286720000000001</v>
      </c>
      <c r="L774" s="375">
        <v>0.68720700000000001</v>
      </c>
      <c r="M774" s="375">
        <v>493.51929200000001</v>
      </c>
      <c r="N774" s="375">
        <v>11.814943</v>
      </c>
    </row>
    <row r="775" spans="1:14" ht="12.75" customHeight="1">
      <c r="A775" t="s">
        <v>4120</v>
      </c>
      <c r="B775" s="373" t="s">
        <v>4072</v>
      </c>
      <c r="C775" s="405" t="s">
        <v>3817</v>
      </c>
      <c r="D775" s="403" t="s">
        <v>6419</v>
      </c>
      <c r="E775" s="374" t="s">
        <v>3774</v>
      </c>
      <c r="F775" s="403">
        <v>8</v>
      </c>
      <c r="G775" s="374">
        <v>44044</v>
      </c>
      <c r="H775" s="374">
        <v>45504</v>
      </c>
      <c r="I775" s="404">
        <v>5.1846000000000003E-2</v>
      </c>
      <c r="J775" s="404">
        <v>0.47579100000000002</v>
      </c>
      <c r="K775" s="404">
        <v>0.68176360000000003</v>
      </c>
      <c r="L775" s="404">
        <v>0.17749599999999999</v>
      </c>
      <c r="M775" s="404">
        <v>245.391321</v>
      </c>
      <c r="N775" s="375">
        <v>13.208508</v>
      </c>
    </row>
    <row r="776" spans="1:14" ht="12.75" customHeight="1">
      <c r="A776" t="s">
        <v>4119</v>
      </c>
      <c r="B776" s="413" t="s">
        <v>4091</v>
      </c>
      <c r="C776" s="413" t="s">
        <v>3817</v>
      </c>
      <c r="D776" s="413" t="s">
        <v>6051</v>
      </c>
      <c r="E776" s="413" t="s">
        <v>3773</v>
      </c>
      <c r="F776" s="413">
        <v>1</v>
      </c>
      <c r="G776" s="383">
        <v>43831</v>
      </c>
      <c r="H776" s="383">
        <v>45657</v>
      </c>
      <c r="I776" s="375">
        <v>0.19930300000000001</v>
      </c>
      <c r="J776" s="375">
        <v>0.59540199999999999</v>
      </c>
      <c r="K776" s="375">
        <v>0.67933880000000002</v>
      </c>
      <c r="L776" s="375">
        <v>0.62470000000000003</v>
      </c>
      <c r="M776" s="375">
        <v>300.9332</v>
      </c>
      <c r="N776" s="375">
        <v>18.375874</v>
      </c>
    </row>
    <row r="777" spans="1:14" ht="12.75" customHeight="1">
      <c r="A777" t="s">
        <v>4119</v>
      </c>
      <c r="B777" s="413" t="s">
        <v>4081</v>
      </c>
      <c r="C777" s="413" t="s">
        <v>3817</v>
      </c>
      <c r="D777" s="413" t="s">
        <v>1793</v>
      </c>
      <c r="E777" s="413" t="s">
        <v>3777</v>
      </c>
      <c r="F777" s="413">
        <v>8</v>
      </c>
      <c r="G777" s="383">
        <v>42767</v>
      </c>
      <c r="H777" s="383">
        <v>44592</v>
      </c>
      <c r="I777" s="375">
        <v>0.218976</v>
      </c>
      <c r="J777" s="375">
        <v>0.77426499999999998</v>
      </c>
      <c r="K777" s="375">
        <v>0.67919320000000005</v>
      </c>
      <c r="L777" s="375">
        <v>0.70467599999999997</v>
      </c>
      <c r="M777" s="375">
        <v>406.60577999999998</v>
      </c>
      <c r="N777" s="375">
        <v>17.796219000000001</v>
      </c>
    </row>
    <row r="778" spans="1:14" ht="12.75" customHeight="1">
      <c r="A778" t="s">
        <v>4119</v>
      </c>
      <c r="B778" t="s">
        <v>4079</v>
      </c>
      <c r="C778" t="s">
        <v>3817</v>
      </c>
      <c r="D778" t="s">
        <v>5802</v>
      </c>
      <c r="E778" t="s">
        <v>3776</v>
      </c>
      <c r="F778">
        <v>8</v>
      </c>
      <c r="G778" s="4">
        <v>43770</v>
      </c>
      <c r="H778" s="4">
        <v>45291</v>
      </c>
      <c r="I778" s="375">
        <v>3.9024000000000003E-2</v>
      </c>
      <c r="J778" s="375">
        <v>0.53582399999999997</v>
      </c>
      <c r="K778" s="375">
        <v>0.67588000000000004</v>
      </c>
      <c r="L778" s="375">
        <v>0.122866</v>
      </c>
      <c r="M778" s="375">
        <v>279.44038899999998</v>
      </c>
      <c r="N778" s="375">
        <v>14.686508999999999</v>
      </c>
    </row>
    <row r="779" spans="1:14" ht="12.75" customHeight="1">
      <c r="A779" t="s">
        <v>4119</v>
      </c>
      <c r="B779" s="413" t="s">
        <v>4097</v>
      </c>
      <c r="C779" s="413" t="s">
        <v>3817</v>
      </c>
      <c r="D779" s="413" t="s">
        <v>1507</v>
      </c>
      <c r="E779" s="413" t="s">
        <v>3778</v>
      </c>
      <c r="F779" s="413">
        <v>6</v>
      </c>
      <c r="G779" s="383">
        <v>42705</v>
      </c>
      <c r="H779" s="383">
        <v>45747</v>
      </c>
      <c r="I779" s="375">
        <v>0.207845</v>
      </c>
      <c r="J779" s="375">
        <v>0.78055300000000005</v>
      </c>
      <c r="K779" s="375">
        <v>0.67520000000000002</v>
      </c>
      <c r="L779" s="375">
        <v>0.66061599999999998</v>
      </c>
      <c r="M779" s="375">
        <v>402.76426400000003</v>
      </c>
      <c r="N779" s="375">
        <v>15.604882999999999</v>
      </c>
    </row>
    <row r="780" spans="1:14" ht="12.75" customHeight="1">
      <c r="A780" t="s">
        <v>4120</v>
      </c>
      <c r="B780" s="413" t="s">
        <v>4074</v>
      </c>
      <c r="C780" s="413" t="s">
        <v>3817</v>
      </c>
      <c r="D780" s="413" t="s">
        <v>2911</v>
      </c>
      <c r="E780" s="413" t="s">
        <v>3773</v>
      </c>
      <c r="F780" s="413">
        <v>7</v>
      </c>
      <c r="G780" s="383">
        <v>43223</v>
      </c>
      <c r="H780" s="383">
        <v>46873</v>
      </c>
      <c r="I780" s="375">
        <v>0.178873</v>
      </c>
      <c r="J780" s="375">
        <v>0.53668099999999996</v>
      </c>
      <c r="K780" s="375">
        <v>0.67400000000000004</v>
      </c>
      <c r="L780" s="375">
        <v>0.49831399999999998</v>
      </c>
      <c r="M780" s="375">
        <v>277.41676699999999</v>
      </c>
      <c r="N780" s="375">
        <v>18.712410999999999</v>
      </c>
    </row>
    <row r="781" spans="1:14" ht="12.75" customHeight="1">
      <c r="A781" t="s">
        <v>4120</v>
      </c>
      <c r="B781" s="356" t="s">
        <v>5086</v>
      </c>
      <c r="C781" s="356" t="s">
        <v>3817</v>
      </c>
      <c r="D781" s="356" t="s">
        <v>3064</v>
      </c>
      <c r="E781" s="356" t="s">
        <v>3774</v>
      </c>
      <c r="F781" s="356">
        <v>8</v>
      </c>
      <c r="G781" s="357">
        <v>43282</v>
      </c>
      <c r="H781" s="357">
        <v>44561</v>
      </c>
      <c r="I781" s="375">
        <v>0.22475899999999999</v>
      </c>
      <c r="J781" s="375">
        <v>0.83154600000000001</v>
      </c>
      <c r="K781" s="375">
        <v>0.67363479999999998</v>
      </c>
      <c r="L781" s="375">
        <v>0.71740599999999999</v>
      </c>
      <c r="M781" s="375">
        <v>437.88188400000001</v>
      </c>
      <c r="N781" s="375">
        <v>16.767454000000001</v>
      </c>
    </row>
    <row r="782" spans="1:14" ht="12.75" customHeight="1">
      <c r="A782" t="s">
        <v>4119</v>
      </c>
      <c r="B782" s="413" t="s">
        <v>4101</v>
      </c>
      <c r="C782" s="413" t="s">
        <v>3817</v>
      </c>
      <c r="D782" s="413" t="s">
        <v>6933</v>
      </c>
      <c r="E782" s="413" t="s">
        <v>3774</v>
      </c>
      <c r="F782" s="413">
        <v>7</v>
      </c>
      <c r="G782" s="383">
        <v>44256</v>
      </c>
      <c r="H782" s="383">
        <v>45350</v>
      </c>
      <c r="I782" s="375">
        <v>0.12831500000000001</v>
      </c>
      <c r="J782" s="375">
        <v>0.32205600000000001</v>
      </c>
      <c r="K782" s="375">
        <v>0.67325999999999997</v>
      </c>
      <c r="L782" s="375">
        <v>0.17669399999999999</v>
      </c>
      <c r="M782" s="375">
        <v>168.05358200000001</v>
      </c>
      <c r="N782" s="375">
        <v>15.471431000000001</v>
      </c>
    </row>
    <row r="783" spans="1:14" ht="12.75" customHeight="1">
      <c r="A783" t="s">
        <v>4119</v>
      </c>
      <c r="B783" s="413" t="s">
        <v>4097</v>
      </c>
      <c r="C783" s="413" t="s">
        <v>3817</v>
      </c>
      <c r="D783" s="413" t="s">
        <v>2134</v>
      </c>
      <c r="E783" s="413" t="s">
        <v>3773</v>
      </c>
      <c r="F783" s="413">
        <v>6</v>
      </c>
      <c r="G783" s="383">
        <v>42917</v>
      </c>
      <c r="H783" s="383">
        <v>44408</v>
      </c>
      <c r="I783" s="375">
        <v>0.27582299999999998</v>
      </c>
      <c r="J783" s="375">
        <v>0.15291199999999999</v>
      </c>
      <c r="K783" s="375">
        <v>0.67200000000000004</v>
      </c>
      <c r="L783" s="375">
        <v>0.44781900000000002</v>
      </c>
      <c r="M783" s="375">
        <v>78.528482999999994</v>
      </c>
      <c r="N783" s="375">
        <v>24.521156000000001</v>
      </c>
    </row>
    <row r="784" spans="1:14" ht="12.75" customHeight="1">
      <c r="A784" t="s">
        <v>4120</v>
      </c>
      <c r="B784" s="413" t="s">
        <v>4046</v>
      </c>
      <c r="C784" s="413" t="s">
        <v>3817</v>
      </c>
      <c r="D784" s="413" t="s">
        <v>6114</v>
      </c>
      <c r="E784" s="413" t="s">
        <v>3777</v>
      </c>
      <c r="F784" s="413">
        <v>7</v>
      </c>
      <c r="G784" s="383">
        <v>43862</v>
      </c>
      <c r="H784" s="383">
        <v>45688</v>
      </c>
      <c r="I784" s="375">
        <v>0.20567299999999999</v>
      </c>
      <c r="J784" s="375">
        <v>0.70369099999999996</v>
      </c>
      <c r="K784" s="375">
        <v>0.67181999999999997</v>
      </c>
      <c r="L784" s="375">
        <v>0.66495000000000004</v>
      </c>
      <c r="M784" s="375">
        <v>351.73</v>
      </c>
      <c r="N784" s="375">
        <v>12.84385</v>
      </c>
    </row>
    <row r="785" spans="1:14" ht="12.75" customHeight="1">
      <c r="A785" t="s">
        <v>4120</v>
      </c>
      <c r="B785" t="s">
        <v>4052</v>
      </c>
      <c r="C785" t="s">
        <v>3817</v>
      </c>
      <c r="D785" t="s">
        <v>5483</v>
      </c>
      <c r="E785" t="s">
        <v>3775</v>
      </c>
      <c r="F785">
        <v>8</v>
      </c>
      <c r="G785" s="4">
        <v>44348</v>
      </c>
      <c r="H785" s="4">
        <v>45443</v>
      </c>
      <c r="I785" s="375">
        <v>0.200956</v>
      </c>
      <c r="J785" s="375">
        <v>0.120572</v>
      </c>
      <c r="K785" s="375">
        <v>0.66979999999999995</v>
      </c>
      <c r="L785" s="375">
        <v>0.11562</v>
      </c>
      <c r="M785" s="375">
        <v>62.321638</v>
      </c>
      <c r="N785" s="375">
        <v>12.78731</v>
      </c>
    </row>
    <row r="786" spans="1:14" ht="12.75" customHeight="1">
      <c r="A786" t="s">
        <v>4120</v>
      </c>
      <c r="B786" t="s">
        <v>4068</v>
      </c>
      <c r="C786" t="s">
        <v>3817</v>
      </c>
      <c r="D786" t="s">
        <v>1803</v>
      </c>
      <c r="E786" t="s">
        <v>3791</v>
      </c>
      <c r="F786">
        <v>7</v>
      </c>
      <c r="G786" s="4">
        <v>42767</v>
      </c>
      <c r="H786" s="4">
        <v>45688</v>
      </c>
      <c r="I786" s="375">
        <v>0.20938599999999999</v>
      </c>
      <c r="J786" s="375">
        <v>0.61215299999999995</v>
      </c>
      <c r="K786" s="375">
        <v>0.66936720000000005</v>
      </c>
      <c r="L786" s="375">
        <v>0.69987600000000005</v>
      </c>
      <c r="M786" s="375">
        <v>317.58165400000001</v>
      </c>
      <c r="N786" s="375">
        <v>16.231169000000001</v>
      </c>
    </row>
    <row r="787" spans="1:14" ht="12.75" customHeight="1">
      <c r="A787" t="s">
        <v>4120</v>
      </c>
      <c r="B787" s="413" t="s">
        <v>4038</v>
      </c>
      <c r="C787" s="413" t="s">
        <v>3817</v>
      </c>
      <c r="D787" s="413" t="s">
        <v>7284</v>
      </c>
      <c r="E787" s="413" t="s">
        <v>3774</v>
      </c>
      <c r="F787" s="413">
        <v>7</v>
      </c>
      <c r="G787" s="383">
        <v>44434</v>
      </c>
      <c r="H787" s="383">
        <v>48029</v>
      </c>
      <c r="I787" s="375">
        <v>0.20975199999999999</v>
      </c>
      <c r="J787" s="375">
        <v>0.94026799999999999</v>
      </c>
      <c r="K787" s="375">
        <v>0.66920000000000002</v>
      </c>
      <c r="L787" s="375">
        <v>0.66540900000000003</v>
      </c>
      <c r="M787" s="375">
        <v>482.32974400000001</v>
      </c>
      <c r="N787" s="375">
        <v>12.853243000000001</v>
      </c>
    </row>
    <row r="788" spans="1:14" ht="12.75" customHeight="1">
      <c r="A788" t="s">
        <v>4119</v>
      </c>
      <c r="B788" t="s">
        <v>4097</v>
      </c>
      <c r="C788" t="s">
        <v>3817</v>
      </c>
      <c r="D788" t="s">
        <v>6301</v>
      </c>
      <c r="E788" t="s">
        <v>3773</v>
      </c>
      <c r="F788">
        <v>6</v>
      </c>
      <c r="G788" s="4">
        <v>44013</v>
      </c>
      <c r="H788" s="4">
        <v>45838</v>
      </c>
      <c r="I788" s="375">
        <v>0.27359800000000001</v>
      </c>
      <c r="J788" s="375">
        <v>0.64524599999999999</v>
      </c>
      <c r="K788" s="375">
        <v>0.66779999999999995</v>
      </c>
      <c r="L788" s="375">
        <v>0.687164</v>
      </c>
      <c r="M788" s="375">
        <v>329.29706599999997</v>
      </c>
      <c r="N788" s="375">
        <v>16.312369</v>
      </c>
    </row>
    <row r="789" spans="1:14" ht="12.75" customHeight="1">
      <c r="A789" t="s">
        <v>4119</v>
      </c>
      <c r="B789" s="413" t="s">
        <v>4101</v>
      </c>
      <c r="C789" s="413" t="s">
        <v>3817</v>
      </c>
      <c r="D789" s="413" t="s">
        <v>6151</v>
      </c>
      <c r="E789" s="413" t="s">
        <v>3778</v>
      </c>
      <c r="F789" s="413">
        <v>7</v>
      </c>
      <c r="G789" s="383">
        <v>43891</v>
      </c>
      <c r="H789" s="383">
        <v>44985</v>
      </c>
      <c r="I789" s="375">
        <v>0.20146800000000001</v>
      </c>
      <c r="J789" s="375">
        <v>0.71041900000000002</v>
      </c>
      <c r="K789" s="375">
        <v>0.66776400000000002</v>
      </c>
      <c r="L789" s="375">
        <v>0.62490100000000004</v>
      </c>
      <c r="M789" s="375">
        <v>367.67800399999999</v>
      </c>
      <c r="N789" s="375">
        <v>14.481858000000001</v>
      </c>
    </row>
    <row r="790" spans="1:14" ht="12.75" customHeight="1">
      <c r="A790" t="s">
        <v>4119</v>
      </c>
      <c r="B790" s="413" t="s">
        <v>4101</v>
      </c>
      <c r="C790" s="413" t="s">
        <v>3817</v>
      </c>
      <c r="D790" s="413" t="s">
        <v>7274</v>
      </c>
      <c r="E790" s="413" t="s">
        <v>3775</v>
      </c>
      <c r="F790" s="413">
        <v>7</v>
      </c>
      <c r="G790" s="383">
        <v>44409</v>
      </c>
      <c r="H790" s="383">
        <v>45504</v>
      </c>
      <c r="I790" s="375">
        <v>0.108824</v>
      </c>
      <c r="J790" s="375">
        <v>0.377473</v>
      </c>
      <c r="K790" s="375">
        <v>0.66776400000000002</v>
      </c>
      <c r="L790" s="375">
        <v>0.46156900000000001</v>
      </c>
      <c r="M790" s="375">
        <v>195.36194</v>
      </c>
      <c r="N790" s="375">
        <v>19.546258000000002</v>
      </c>
    </row>
    <row r="791" spans="1:14" ht="12.75" customHeight="1">
      <c r="A791" t="s">
        <v>4120</v>
      </c>
      <c r="B791" t="s">
        <v>4048</v>
      </c>
      <c r="C791" t="s">
        <v>3818</v>
      </c>
      <c r="D791" t="s">
        <v>5225</v>
      </c>
      <c r="E791" t="s">
        <v>3775</v>
      </c>
      <c r="F791">
        <v>9</v>
      </c>
      <c r="G791" s="4">
        <v>42689</v>
      </c>
      <c r="H791" s="4">
        <v>44561</v>
      </c>
      <c r="I791" s="375">
        <v>0.18470300000000001</v>
      </c>
      <c r="J791" s="375">
        <v>0.68665299999999996</v>
      </c>
      <c r="K791" s="375">
        <v>0.66679999999999995</v>
      </c>
      <c r="L791" s="375">
        <v>0.68659800000000004</v>
      </c>
      <c r="M791" s="375">
        <v>350.93763000000001</v>
      </c>
      <c r="N791" s="375">
        <v>15.546162000000001</v>
      </c>
    </row>
    <row r="792" spans="1:14" ht="12.75" customHeight="1">
      <c r="A792" t="s">
        <v>4120</v>
      </c>
      <c r="B792" s="413" t="s">
        <v>4052</v>
      </c>
      <c r="C792" s="413" t="s">
        <v>3817</v>
      </c>
      <c r="D792" s="413" t="s">
        <v>5480</v>
      </c>
      <c r="E792" s="413" t="s">
        <v>3775</v>
      </c>
      <c r="F792" s="413">
        <v>3</v>
      </c>
      <c r="G792" s="383">
        <v>44348</v>
      </c>
      <c r="H792" s="383">
        <v>45443</v>
      </c>
      <c r="I792" s="375">
        <v>0.15357699999999999</v>
      </c>
      <c r="J792" s="375">
        <v>0.103218</v>
      </c>
      <c r="K792" s="375">
        <v>0.66659999999999997</v>
      </c>
      <c r="L792" s="375">
        <v>0.19370499999999999</v>
      </c>
      <c r="M792" s="375">
        <v>52.126776999999997</v>
      </c>
      <c r="N792" s="375">
        <v>17.037426</v>
      </c>
    </row>
    <row r="793" spans="1:14" ht="12.75" customHeight="1">
      <c r="A793" t="s">
        <v>4120</v>
      </c>
      <c r="B793" s="300" t="s">
        <v>4048</v>
      </c>
      <c r="C793" s="300" t="s">
        <v>3817</v>
      </c>
      <c r="D793" s="300" t="s">
        <v>5268</v>
      </c>
      <c r="E793" s="300" t="s">
        <v>3776</v>
      </c>
      <c r="F793" s="300">
        <v>8</v>
      </c>
      <c r="G793" s="301">
        <v>43043</v>
      </c>
      <c r="H793" s="301">
        <v>44561</v>
      </c>
      <c r="I793" s="316">
        <v>0.22189900000000001</v>
      </c>
      <c r="J793" s="316">
        <v>0.72287000000000001</v>
      </c>
      <c r="K793" s="316">
        <v>0.66551559999999998</v>
      </c>
      <c r="L793" s="316">
        <v>0.70390200000000003</v>
      </c>
      <c r="M793" s="316">
        <v>368.72918399999998</v>
      </c>
      <c r="N793" s="316">
        <v>17.306372</v>
      </c>
    </row>
    <row r="794" spans="1:14" ht="12.75" customHeight="1">
      <c r="A794" t="s">
        <v>4119</v>
      </c>
      <c r="B794" s="356" t="s">
        <v>4097</v>
      </c>
      <c r="C794" s="356" t="s">
        <v>3817</v>
      </c>
      <c r="D794" s="356" t="s">
        <v>5133</v>
      </c>
      <c r="E794" s="356" t="s">
        <v>3773</v>
      </c>
      <c r="F794" s="356">
        <v>6</v>
      </c>
      <c r="G794" s="357">
        <v>42430</v>
      </c>
      <c r="H794" s="357">
        <v>44651</v>
      </c>
      <c r="I794" s="375">
        <v>0.26834000000000002</v>
      </c>
      <c r="J794" s="375">
        <v>0.39745399999999997</v>
      </c>
      <c r="K794" s="375">
        <v>0.66520000000000001</v>
      </c>
      <c r="L794" s="375">
        <v>0.65814600000000001</v>
      </c>
      <c r="M794" s="375">
        <v>202.04850999999999</v>
      </c>
      <c r="N794" s="375">
        <v>16.391594000000001</v>
      </c>
    </row>
    <row r="795" spans="1:14" ht="12.75" customHeight="1">
      <c r="A795" t="s">
        <v>4120</v>
      </c>
      <c r="B795" s="413" t="s">
        <v>5086</v>
      </c>
      <c r="C795" s="413" t="s">
        <v>3817</v>
      </c>
      <c r="D795" s="413" t="s">
        <v>661</v>
      </c>
      <c r="E795" s="413" t="s">
        <v>3778</v>
      </c>
      <c r="F795" s="413">
        <v>2</v>
      </c>
      <c r="G795" s="383">
        <v>42430</v>
      </c>
      <c r="H795" s="383">
        <v>45291</v>
      </c>
      <c r="I795" s="375">
        <v>0.216614</v>
      </c>
      <c r="J795" s="375">
        <v>0.69320599999999999</v>
      </c>
      <c r="K795" s="375">
        <v>0.66298199999999996</v>
      </c>
      <c r="L795" s="375">
        <v>0.709198</v>
      </c>
      <c r="M795" s="375">
        <v>361.77074800000003</v>
      </c>
      <c r="N795" s="375">
        <v>16.959073</v>
      </c>
    </row>
    <row r="796" spans="1:14" ht="12.75" customHeight="1">
      <c r="A796" t="s">
        <v>4119</v>
      </c>
      <c r="B796" s="373" t="s">
        <v>4097</v>
      </c>
      <c r="C796" s="405" t="s">
        <v>3817</v>
      </c>
      <c r="D796" s="403" t="s">
        <v>1999</v>
      </c>
      <c r="E796" s="374" t="s">
        <v>3773</v>
      </c>
      <c r="F796" s="403">
        <v>6</v>
      </c>
      <c r="G796" s="374">
        <v>42856</v>
      </c>
      <c r="H796" s="374">
        <v>44347</v>
      </c>
      <c r="I796" s="404">
        <v>0.20178399999999999</v>
      </c>
      <c r="J796" s="404">
        <v>0.57955000000000001</v>
      </c>
      <c r="K796" s="404">
        <v>0.66200000000000003</v>
      </c>
      <c r="L796" s="404">
        <v>0.600522</v>
      </c>
      <c r="M796" s="404">
        <v>293.20092899999997</v>
      </c>
      <c r="N796" s="404">
        <v>16.184843000000001</v>
      </c>
    </row>
    <row r="797" spans="1:14" ht="12.75" customHeight="1">
      <c r="A797" t="s">
        <v>4119</v>
      </c>
      <c r="B797" s="413" t="s">
        <v>4097</v>
      </c>
      <c r="C797" s="413" t="s">
        <v>3817</v>
      </c>
      <c r="D797" s="413" t="s">
        <v>1044</v>
      </c>
      <c r="E797" s="413" t="s">
        <v>3783</v>
      </c>
      <c r="F797" s="413">
        <v>6</v>
      </c>
      <c r="G797" s="383">
        <v>42583</v>
      </c>
      <c r="H797" s="383">
        <v>45869</v>
      </c>
      <c r="I797" s="375">
        <v>0.28249099999999999</v>
      </c>
      <c r="J797" s="375">
        <v>0.59421599999999997</v>
      </c>
      <c r="K797" s="375">
        <v>0.66200000000000003</v>
      </c>
      <c r="L797" s="375">
        <v>0.67749099999999995</v>
      </c>
      <c r="M797" s="375">
        <v>300.62029000000001</v>
      </c>
      <c r="N797" s="375">
        <v>16.244931999999999</v>
      </c>
    </row>
    <row r="798" spans="1:14" ht="12.75" customHeight="1">
      <c r="A798" t="s">
        <v>4120</v>
      </c>
      <c r="B798" s="413" t="s">
        <v>4060</v>
      </c>
      <c r="C798" s="413" t="s">
        <v>3817</v>
      </c>
      <c r="D798" s="413" t="s">
        <v>475</v>
      </c>
      <c r="E798" s="413" t="s">
        <v>3779</v>
      </c>
      <c r="F798" s="413">
        <v>7</v>
      </c>
      <c r="G798" s="383">
        <v>42248</v>
      </c>
      <c r="H798" s="383">
        <v>44561</v>
      </c>
      <c r="I798" s="375">
        <v>0.213306</v>
      </c>
      <c r="J798" s="375">
        <v>0.82311900000000005</v>
      </c>
      <c r="K798" s="375">
        <v>0.66159999999999997</v>
      </c>
      <c r="L798" s="375">
        <v>0.69004799999999999</v>
      </c>
      <c r="M798" s="375">
        <v>422.080309</v>
      </c>
      <c r="N798" s="375">
        <v>16.733805</v>
      </c>
    </row>
    <row r="799" spans="1:14" ht="12.75" customHeight="1">
      <c r="A799" t="s">
        <v>4120</v>
      </c>
      <c r="B799" s="413" t="s">
        <v>4060</v>
      </c>
      <c r="C799" s="413" t="s">
        <v>3817</v>
      </c>
      <c r="D799" s="413" t="s">
        <v>653</v>
      </c>
      <c r="E799" s="413" t="s">
        <v>3774</v>
      </c>
      <c r="F799" s="413">
        <v>7</v>
      </c>
      <c r="G799" s="383">
        <v>43497</v>
      </c>
      <c r="H799" s="383">
        <v>44592</v>
      </c>
      <c r="I799" s="375">
        <v>0.22162699999999999</v>
      </c>
      <c r="J799" s="375">
        <v>0.34517900000000001</v>
      </c>
      <c r="K799" s="375">
        <v>0.66042279999999998</v>
      </c>
      <c r="L799" s="375">
        <v>0.64509000000000005</v>
      </c>
      <c r="M799" s="375">
        <v>176.68889899999999</v>
      </c>
      <c r="N799" s="375">
        <v>21.951913000000001</v>
      </c>
    </row>
    <row r="800" spans="1:14" ht="12.75" customHeight="1">
      <c r="A800" t="s">
        <v>4119</v>
      </c>
      <c r="B800" s="318" t="s">
        <v>4097</v>
      </c>
      <c r="C800" s="318" t="s">
        <v>3817</v>
      </c>
      <c r="D800" s="318" t="s">
        <v>442</v>
      </c>
      <c r="E800" s="318" t="s">
        <v>3785</v>
      </c>
      <c r="F800" s="318">
        <v>6</v>
      </c>
      <c r="G800" s="319">
        <v>42005</v>
      </c>
      <c r="H800" s="319">
        <v>43496</v>
      </c>
      <c r="I800" s="375">
        <v>1.6330000000000001E-2</v>
      </c>
      <c r="J800" s="375">
        <v>0.30813299999999999</v>
      </c>
      <c r="K800" s="375">
        <v>0.66039999999999999</v>
      </c>
      <c r="L800" s="375">
        <v>7.3676000000000005E-2</v>
      </c>
      <c r="M800" s="375">
        <v>155.511279</v>
      </c>
      <c r="N800" s="375">
        <v>17.697756999999999</v>
      </c>
    </row>
    <row r="801" spans="1:14" ht="12.75" customHeight="1">
      <c r="A801" t="s">
        <v>4119</v>
      </c>
      <c r="B801" t="s">
        <v>4099</v>
      </c>
      <c r="C801" t="s">
        <v>3817</v>
      </c>
      <c r="D801" t="s">
        <v>5176</v>
      </c>
      <c r="E801" t="s">
        <v>3780</v>
      </c>
      <c r="F801">
        <v>3</v>
      </c>
      <c r="G801" s="4">
        <v>42979</v>
      </c>
      <c r="H801" s="4">
        <v>44561</v>
      </c>
      <c r="I801" s="375">
        <v>0.17258599999999999</v>
      </c>
      <c r="J801" s="375">
        <v>0.50026099999999996</v>
      </c>
      <c r="K801" s="375">
        <v>0.65783999999999998</v>
      </c>
      <c r="L801" s="375">
        <v>0.54252800000000001</v>
      </c>
      <c r="M801" s="375">
        <v>254.11271600000001</v>
      </c>
      <c r="N801" s="375">
        <v>18.506108999999999</v>
      </c>
    </row>
    <row r="802" spans="1:14" ht="12.75" customHeight="1">
      <c r="A802" t="s">
        <v>4120</v>
      </c>
      <c r="B802" t="s">
        <v>4044</v>
      </c>
      <c r="C802" t="s">
        <v>3817</v>
      </c>
      <c r="D802" t="s">
        <v>3402</v>
      </c>
      <c r="E802" t="s">
        <v>3774</v>
      </c>
      <c r="F802">
        <v>6</v>
      </c>
      <c r="G802" s="4">
        <v>43431</v>
      </c>
      <c r="H802" s="4">
        <v>44926</v>
      </c>
      <c r="I802" s="375">
        <v>0.20784900000000001</v>
      </c>
      <c r="J802" s="375">
        <v>0.78264999999999996</v>
      </c>
      <c r="K802" s="375">
        <v>0.65759999999999996</v>
      </c>
      <c r="L802" s="375">
        <v>0.61550899999999997</v>
      </c>
      <c r="M802" s="375">
        <v>393.16500300000001</v>
      </c>
      <c r="N802" s="375">
        <v>16.053253999999999</v>
      </c>
    </row>
    <row r="803" spans="1:14" ht="12.75" customHeight="1">
      <c r="A803" t="s">
        <v>4119</v>
      </c>
      <c r="B803" s="356" t="s">
        <v>4091</v>
      </c>
      <c r="C803" s="356" t="s">
        <v>3817</v>
      </c>
      <c r="D803" s="356" t="s">
        <v>1462</v>
      </c>
      <c r="E803" s="356" t="s">
        <v>3776</v>
      </c>
      <c r="F803" s="356">
        <v>1</v>
      </c>
      <c r="G803" s="357">
        <v>42644</v>
      </c>
      <c r="H803" s="357">
        <v>43830</v>
      </c>
      <c r="I803" s="375">
        <v>0.108544</v>
      </c>
      <c r="J803" s="375">
        <v>0.39780500000000002</v>
      </c>
      <c r="K803" s="375">
        <v>0.65733399999999997</v>
      </c>
      <c r="L803" s="375">
        <v>0.43390000000000001</v>
      </c>
      <c r="M803" s="375">
        <v>194.5496</v>
      </c>
      <c r="N803" s="375">
        <v>20.645980000000002</v>
      </c>
    </row>
    <row r="804" spans="1:14" ht="12.75" customHeight="1">
      <c r="A804" t="s">
        <v>4119</v>
      </c>
      <c r="B804" s="318" t="s">
        <v>4097</v>
      </c>
      <c r="C804" s="318" t="s">
        <v>3817</v>
      </c>
      <c r="D804" s="318" t="s">
        <v>1975</v>
      </c>
      <c r="E804" s="318" t="s">
        <v>3773</v>
      </c>
      <c r="F804" s="318">
        <v>7</v>
      </c>
      <c r="G804" s="319">
        <v>44440</v>
      </c>
      <c r="H804" s="319">
        <v>45291</v>
      </c>
      <c r="I804" s="375">
        <v>0.20049</v>
      </c>
      <c r="J804" s="375">
        <v>0.71223499999999995</v>
      </c>
      <c r="K804" s="375">
        <v>0.65600000000000003</v>
      </c>
      <c r="L804" s="375">
        <v>0.64704600000000001</v>
      </c>
      <c r="M804" s="375">
        <v>358.15327500000001</v>
      </c>
      <c r="N804" s="375">
        <v>15.344108</v>
      </c>
    </row>
    <row r="805" spans="1:14" ht="12.75" customHeight="1">
      <c r="A805" t="s">
        <v>4120</v>
      </c>
      <c r="B805" t="s">
        <v>4052</v>
      </c>
      <c r="C805" t="s">
        <v>3817</v>
      </c>
      <c r="D805" t="s">
        <v>5484</v>
      </c>
      <c r="E805" t="s">
        <v>3775</v>
      </c>
      <c r="F805">
        <v>3</v>
      </c>
      <c r="G805" s="4">
        <v>44348</v>
      </c>
      <c r="H805" s="4">
        <v>45443</v>
      </c>
      <c r="I805" s="375">
        <v>0.14457400000000001</v>
      </c>
      <c r="J805" s="375">
        <v>6.9197999999999996E-2</v>
      </c>
      <c r="K805" s="375">
        <v>0.65544000000000002</v>
      </c>
      <c r="L805" s="375">
        <v>0.16822599999999999</v>
      </c>
      <c r="M805" s="375">
        <v>35.006726</v>
      </c>
      <c r="N805" s="375">
        <v>19.525839000000001</v>
      </c>
    </row>
    <row r="806" spans="1:14" ht="12.75" customHeight="1">
      <c r="A806" t="s">
        <v>4120</v>
      </c>
      <c r="B806" s="413" t="s">
        <v>4052</v>
      </c>
      <c r="C806" s="413" t="s">
        <v>3817</v>
      </c>
      <c r="D806" s="413" t="s">
        <v>6410</v>
      </c>
      <c r="E806" s="413" t="s">
        <v>3778</v>
      </c>
      <c r="F806" s="413">
        <v>6</v>
      </c>
      <c r="G806" s="383">
        <v>44044</v>
      </c>
      <c r="H806" s="383">
        <v>46022</v>
      </c>
      <c r="I806" s="375">
        <v>0.15808</v>
      </c>
      <c r="J806" s="375">
        <v>0.50897599999999998</v>
      </c>
      <c r="K806" s="375">
        <v>0.65539999999999998</v>
      </c>
      <c r="L806" s="375">
        <v>0.53507800000000005</v>
      </c>
      <c r="M806" s="375">
        <v>254.93366</v>
      </c>
      <c r="N806" s="375">
        <v>14.905764</v>
      </c>
    </row>
    <row r="807" spans="1:14" ht="12.75" customHeight="1">
      <c r="A807" t="s">
        <v>4119</v>
      </c>
      <c r="B807" s="318" t="s">
        <v>42</v>
      </c>
      <c r="C807" s="318" t="s">
        <v>3818</v>
      </c>
      <c r="D807" s="318" t="s">
        <v>3497</v>
      </c>
      <c r="E807" s="318" t="s">
        <v>3777</v>
      </c>
      <c r="F807" s="318">
        <v>8</v>
      </c>
      <c r="G807" s="319">
        <v>43466</v>
      </c>
      <c r="H807" s="319">
        <v>44561</v>
      </c>
      <c r="I807" s="375">
        <v>0.21831700000000001</v>
      </c>
      <c r="J807" s="375">
        <v>0.54928299999999997</v>
      </c>
      <c r="K807" s="375">
        <v>0.65491999999999995</v>
      </c>
      <c r="L807" s="375">
        <v>0.65</v>
      </c>
      <c r="M807" s="375">
        <v>267.64</v>
      </c>
      <c r="N807" s="375">
        <v>23.757391999999999</v>
      </c>
    </row>
    <row r="808" spans="1:14">
      <c r="A808" t="s">
        <v>4120</v>
      </c>
      <c r="B808" s="413" t="s">
        <v>4064</v>
      </c>
      <c r="C808" s="413" t="s">
        <v>3817</v>
      </c>
      <c r="D808" s="413" t="s">
        <v>5682</v>
      </c>
      <c r="E808" s="413" t="s">
        <v>3775</v>
      </c>
      <c r="F808" s="413">
        <v>7</v>
      </c>
      <c r="G808" s="383">
        <v>43739</v>
      </c>
      <c r="H808" s="383">
        <v>45565</v>
      </c>
      <c r="I808" s="375">
        <v>0.16222500000000001</v>
      </c>
      <c r="J808" s="375">
        <v>0.42475400000000002</v>
      </c>
      <c r="K808" s="375">
        <v>0.65400000000000003</v>
      </c>
      <c r="L808" s="375">
        <v>0.38892900000000002</v>
      </c>
      <c r="M808" s="375">
        <v>212.939505</v>
      </c>
      <c r="N808" s="375">
        <v>16.251671999999999</v>
      </c>
    </row>
    <row r="809" spans="1:14">
      <c r="A809" t="s">
        <v>4119</v>
      </c>
      <c r="B809" s="318" t="s">
        <v>4099</v>
      </c>
      <c r="C809" s="318" t="s">
        <v>3817</v>
      </c>
      <c r="D809" s="318" t="s">
        <v>5672</v>
      </c>
      <c r="E809" s="318" t="s">
        <v>3774</v>
      </c>
      <c r="F809" s="318">
        <v>3</v>
      </c>
      <c r="G809" s="319" t="s">
        <v>5938</v>
      </c>
      <c r="H809" s="319" t="s">
        <v>5938</v>
      </c>
      <c r="I809" s="375">
        <v>0.17411399999999999</v>
      </c>
      <c r="J809" s="375">
        <v>0.37097999999999998</v>
      </c>
      <c r="K809" s="375">
        <v>0.65283999999999998</v>
      </c>
      <c r="L809" s="375">
        <v>0.59720099999999998</v>
      </c>
      <c r="M809" s="375">
        <v>187.010436</v>
      </c>
      <c r="N809" s="375">
        <v>22.297377000000001</v>
      </c>
    </row>
    <row r="810" spans="1:14">
      <c r="A810" t="s">
        <v>4120</v>
      </c>
      <c r="B810" t="s">
        <v>5086</v>
      </c>
      <c r="C810" t="s">
        <v>3817</v>
      </c>
      <c r="D810" t="s">
        <v>6636</v>
      </c>
      <c r="E810" t="s">
        <v>3780</v>
      </c>
      <c r="F810">
        <v>1</v>
      </c>
      <c r="G810" s="4">
        <v>44136</v>
      </c>
      <c r="H810" s="4">
        <v>45230</v>
      </c>
      <c r="I810" s="375">
        <v>0.231237</v>
      </c>
      <c r="J810" s="375">
        <v>0.32677299999999998</v>
      </c>
      <c r="K810" s="375">
        <v>0.65260839999999998</v>
      </c>
      <c r="L810" s="375">
        <v>0.70182</v>
      </c>
      <c r="M810" s="375">
        <v>168.76108300000001</v>
      </c>
      <c r="N810" s="375">
        <v>24.894221000000002</v>
      </c>
    </row>
    <row r="811" spans="1:14">
      <c r="A811" t="s">
        <v>4120</v>
      </c>
      <c r="B811" t="s">
        <v>4048</v>
      </c>
      <c r="C811" t="s">
        <v>3817</v>
      </c>
      <c r="D811" t="s">
        <v>2826</v>
      </c>
      <c r="E811" t="s">
        <v>3778</v>
      </c>
      <c r="F811">
        <v>7</v>
      </c>
      <c r="G811" s="4">
        <v>43197</v>
      </c>
      <c r="H811" s="4">
        <v>44561</v>
      </c>
      <c r="I811" s="375">
        <v>0.20635200000000001</v>
      </c>
      <c r="J811" s="375">
        <v>0.73853199999999997</v>
      </c>
      <c r="K811" s="375">
        <v>0.65239999999999998</v>
      </c>
      <c r="L811" s="375">
        <v>0.61812</v>
      </c>
      <c r="M811" s="375">
        <v>369.295794</v>
      </c>
      <c r="N811" s="375">
        <v>17.892980000000001</v>
      </c>
    </row>
    <row r="812" spans="1:14">
      <c r="A812" t="s">
        <v>4120</v>
      </c>
      <c r="B812" s="318" t="s">
        <v>4074</v>
      </c>
      <c r="C812" s="318" t="s">
        <v>3817</v>
      </c>
      <c r="D812" s="318" t="s">
        <v>2966</v>
      </c>
      <c r="E812" s="318" t="s">
        <v>3775</v>
      </c>
      <c r="F812" s="318">
        <v>8</v>
      </c>
      <c r="G812" s="319">
        <v>43252</v>
      </c>
      <c r="H812" s="319">
        <v>44561</v>
      </c>
      <c r="I812" s="375">
        <v>0.20560400000000001</v>
      </c>
      <c r="J812" s="375">
        <v>0.67734899999999998</v>
      </c>
      <c r="K812" s="375">
        <v>0.65227999999999997</v>
      </c>
      <c r="L812" s="375">
        <v>0.66825800000000002</v>
      </c>
      <c r="M812" s="375">
        <v>343.816282</v>
      </c>
      <c r="N812" s="375">
        <v>16.230243000000002</v>
      </c>
    </row>
    <row r="813" spans="1:14" ht="12.75" customHeight="1">
      <c r="A813" t="s">
        <v>4120</v>
      </c>
      <c r="B813" s="356" t="s">
        <v>4052</v>
      </c>
      <c r="C813" s="356" t="s">
        <v>3817</v>
      </c>
      <c r="D813" s="356" t="s">
        <v>2525</v>
      </c>
      <c r="E813" s="356" t="s">
        <v>3775</v>
      </c>
      <c r="F813" s="356">
        <v>6</v>
      </c>
      <c r="G813" s="357">
        <v>44166</v>
      </c>
      <c r="H813" s="357">
        <v>44895</v>
      </c>
      <c r="I813" s="375">
        <v>0.208901</v>
      </c>
      <c r="J813" s="375">
        <v>0.68742999999999999</v>
      </c>
      <c r="K813" s="375">
        <v>0.65080000000000005</v>
      </c>
      <c r="L813" s="375">
        <v>0.62768800000000002</v>
      </c>
      <c r="M813" s="375">
        <v>341.89398799999998</v>
      </c>
      <c r="N813" s="375">
        <v>13.133227</v>
      </c>
    </row>
    <row r="814" spans="1:14" ht="12.75" customHeight="1">
      <c r="A814" t="s">
        <v>4120</v>
      </c>
      <c r="B814" t="s">
        <v>5086</v>
      </c>
      <c r="C814" t="s">
        <v>3818</v>
      </c>
      <c r="D814" t="s">
        <v>4707</v>
      </c>
      <c r="E814" t="s">
        <v>3781</v>
      </c>
      <c r="F814">
        <v>3</v>
      </c>
      <c r="G814" s="4">
        <v>43556</v>
      </c>
      <c r="H814" s="4">
        <v>44651</v>
      </c>
      <c r="I814" s="375">
        <v>0.232963</v>
      </c>
      <c r="J814" s="375">
        <v>0.50422299999999998</v>
      </c>
      <c r="K814" s="375">
        <v>0.64800840000000004</v>
      </c>
      <c r="L814" s="375">
        <v>0.70480100000000001</v>
      </c>
      <c r="M814" s="375">
        <v>257.14733000000001</v>
      </c>
      <c r="N814" s="375">
        <v>21.527349000000001</v>
      </c>
    </row>
    <row r="815" spans="1:14" ht="12.75" customHeight="1">
      <c r="A815" t="s">
        <v>4119</v>
      </c>
      <c r="B815" s="413" t="s">
        <v>42</v>
      </c>
      <c r="C815" s="413" t="s">
        <v>3818</v>
      </c>
      <c r="D815" s="413" t="s">
        <v>1371</v>
      </c>
      <c r="E815" s="413" t="s">
        <v>3773</v>
      </c>
      <c r="F815" s="413">
        <v>9</v>
      </c>
      <c r="G815" s="383">
        <v>42644</v>
      </c>
      <c r="H815" s="383">
        <v>43830</v>
      </c>
      <c r="I815" s="375">
        <v>0.20288400000000001</v>
      </c>
      <c r="J815" s="375">
        <v>0.66020699999999999</v>
      </c>
      <c r="K815" s="375">
        <v>0.64783999999999997</v>
      </c>
      <c r="L815" s="375">
        <v>0.61</v>
      </c>
      <c r="M815" s="375">
        <v>318.22000000000003</v>
      </c>
      <c r="N815" s="375">
        <v>18.112770000000001</v>
      </c>
    </row>
    <row r="816" spans="1:14" ht="12.75" customHeight="1">
      <c r="A816" t="s">
        <v>4119</v>
      </c>
      <c r="B816" s="300" t="s">
        <v>4093</v>
      </c>
      <c r="C816" s="300" t="s">
        <v>3817</v>
      </c>
      <c r="D816" s="300" t="s">
        <v>2663</v>
      </c>
      <c r="E816" s="300" t="s">
        <v>3776</v>
      </c>
      <c r="F816" s="300">
        <v>2</v>
      </c>
      <c r="G816" s="301">
        <v>43101</v>
      </c>
      <c r="H816" s="301">
        <v>44926</v>
      </c>
      <c r="I816" s="316">
        <v>0.20133000000000001</v>
      </c>
      <c r="J816" s="316">
        <v>0.57748600000000005</v>
      </c>
      <c r="K816" s="316">
        <v>0.64777839999999998</v>
      </c>
      <c r="L816" s="316">
        <v>0.61985400000000002</v>
      </c>
      <c r="M816" s="316">
        <v>289.56412799999998</v>
      </c>
      <c r="N816" s="316">
        <v>19.068728</v>
      </c>
    </row>
    <row r="817" spans="1:14" ht="12.75" customHeight="1">
      <c r="A817" t="s">
        <v>4120</v>
      </c>
      <c r="B817" s="413" t="s">
        <v>4066</v>
      </c>
      <c r="C817" s="413" t="s">
        <v>3817</v>
      </c>
      <c r="D817" s="413" t="s">
        <v>427</v>
      </c>
      <c r="E817" s="413" t="s">
        <v>3780</v>
      </c>
      <c r="F817" s="413">
        <v>8</v>
      </c>
      <c r="G817" s="383">
        <v>43221</v>
      </c>
      <c r="H817" s="383">
        <v>44347</v>
      </c>
      <c r="I817" s="375">
        <v>0.20646300000000001</v>
      </c>
      <c r="J817" s="375">
        <v>4.4020999999999998E-2</v>
      </c>
      <c r="K817" s="375">
        <v>0.64767280000000005</v>
      </c>
      <c r="L817" s="375">
        <v>0.65251999999999999</v>
      </c>
      <c r="M817" s="375">
        <v>21.725068</v>
      </c>
      <c r="N817" s="375">
        <v>14.331</v>
      </c>
    </row>
    <row r="818" spans="1:14" ht="12.75" customHeight="1">
      <c r="A818" t="s">
        <v>4120</v>
      </c>
      <c r="B818" s="413" t="s">
        <v>4048</v>
      </c>
      <c r="C818" s="413" t="s">
        <v>3817</v>
      </c>
      <c r="D818" s="413" t="s">
        <v>6988</v>
      </c>
      <c r="E818" s="413" t="s">
        <v>3775</v>
      </c>
      <c r="F818" s="413">
        <v>3</v>
      </c>
      <c r="G818" s="383">
        <v>44256</v>
      </c>
      <c r="H818" s="383">
        <v>44561</v>
      </c>
      <c r="I818" s="375">
        <v>0.20971699999999999</v>
      </c>
      <c r="J818" s="375">
        <v>0.66320900000000005</v>
      </c>
      <c r="K818" s="375">
        <v>0.646818</v>
      </c>
      <c r="L818" s="375">
        <v>0.68289</v>
      </c>
      <c r="M818" s="375">
        <v>332.05406399999998</v>
      </c>
      <c r="N818" s="375">
        <v>15.807911000000001</v>
      </c>
    </row>
    <row r="819" spans="1:14" ht="12.75" customHeight="1">
      <c r="A819" t="s">
        <v>4120</v>
      </c>
      <c r="B819" t="s">
        <v>4052</v>
      </c>
      <c r="C819" t="s">
        <v>3817</v>
      </c>
      <c r="D819" t="s">
        <v>3003</v>
      </c>
      <c r="E819" t="s">
        <v>3775</v>
      </c>
      <c r="F819">
        <v>9</v>
      </c>
      <c r="G819" s="4">
        <v>43252</v>
      </c>
      <c r="H819" s="4">
        <v>44561</v>
      </c>
      <c r="I819" s="375">
        <v>0.20983399999999999</v>
      </c>
      <c r="J819" s="375">
        <v>0.33509100000000003</v>
      </c>
      <c r="K819" s="375">
        <v>0.64632000000000001</v>
      </c>
      <c r="L819" s="375">
        <v>0.55383199999999999</v>
      </c>
      <c r="M819" s="375">
        <v>166.769102</v>
      </c>
      <c r="N819" s="375">
        <v>20.382614</v>
      </c>
    </row>
    <row r="820" spans="1:14" ht="12.75" customHeight="1">
      <c r="A820" t="s">
        <v>4120</v>
      </c>
      <c r="B820" s="413" t="s">
        <v>4052</v>
      </c>
      <c r="C820" s="413" t="s">
        <v>3817</v>
      </c>
      <c r="D820" s="413" t="s">
        <v>7188</v>
      </c>
      <c r="E820" s="413" t="s">
        <v>3775</v>
      </c>
      <c r="F820" s="413">
        <v>6</v>
      </c>
      <c r="G820" s="383">
        <v>44348</v>
      </c>
      <c r="H820" s="383">
        <v>45443</v>
      </c>
      <c r="I820" s="375">
        <v>0.157004</v>
      </c>
      <c r="J820" s="375">
        <v>0.104759</v>
      </c>
      <c r="K820" s="375">
        <v>0.64544000000000001</v>
      </c>
      <c r="L820" s="375">
        <v>0.15434899999999999</v>
      </c>
      <c r="M820" s="375">
        <v>51.676991000000001</v>
      </c>
      <c r="N820" s="375">
        <v>15.371858</v>
      </c>
    </row>
    <row r="821" spans="1:14" ht="12.75" customHeight="1">
      <c r="A821" t="s">
        <v>4119</v>
      </c>
      <c r="B821" s="413" t="s">
        <v>4099</v>
      </c>
      <c r="C821" s="413" t="s">
        <v>3817</v>
      </c>
      <c r="D821" s="413" t="s">
        <v>6182</v>
      </c>
      <c r="E821" s="413" t="s">
        <v>3780</v>
      </c>
      <c r="F821" s="413">
        <v>3</v>
      </c>
      <c r="G821" s="383" t="s">
        <v>5938</v>
      </c>
      <c r="H821" s="383" t="s">
        <v>5938</v>
      </c>
      <c r="I821" s="375">
        <v>9.6480999999999997E-2</v>
      </c>
      <c r="J821" s="375">
        <v>0.47856599999999999</v>
      </c>
      <c r="K821" s="375">
        <v>0.64512000000000003</v>
      </c>
      <c r="L821" s="375">
        <v>0.61822900000000003</v>
      </c>
      <c r="M821" s="375">
        <v>238.391344</v>
      </c>
      <c r="N821" s="375">
        <v>19.996600999999998</v>
      </c>
    </row>
    <row r="822" spans="1:14" ht="12.75" customHeight="1">
      <c r="A822" t="s">
        <v>4119</v>
      </c>
      <c r="B822" s="373" t="s">
        <v>4101</v>
      </c>
      <c r="C822" s="405" t="s">
        <v>3817</v>
      </c>
      <c r="D822" s="403" t="s">
        <v>6932</v>
      </c>
      <c r="E822" s="374" t="s">
        <v>3775</v>
      </c>
      <c r="F822" s="403">
        <v>7</v>
      </c>
      <c r="G822" s="374">
        <v>44256</v>
      </c>
      <c r="H822" s="374">
        <v>45350</v>
      </c>
      <c r="I822" s="404">
        <v>0.21192900000000001</v>
      </c>
      <c r="J822" s="404">
        <v>0.83732300000000004</v>
      </c>
      <c r="K822" s="404">
        <v>0.64486399999999999</v>
      </c>
      <c r="L822" s="404">
        <v>0.67063200000000001</v>
      </c>
      <c r="M822" s="404">
        <v>418.496736</v>
      </c>
      <c r="N822" s="404">
        <v>14.250755</v>
      </c>
    </row>
    <row r="823" spans="1:14" ht="12.75" customHeight="1">
      <c r="A823" t="s">
        <v>4119</v>
      </c>
      <c r="B823" t="s">
        <v>4097</v>
      </c>
      <c r="C823" t="s">
        <v>3817</v>
      </c>
      <c r="D823" t="s">
        <v>3587</v>
      </c>
      <c r="E823" t="s">
        <v>3773</v>
      </c>
      <c r="F823">
        <v>6</v>
      </c>
      <c r="G823" s="4">
        <v>43497</v>
      </c>
      <c r="H823" s="4">
        <v>44255</v>
      </c>
      <c r="I823" s="375">
        <v>0.201122</v>
      </c>
      <c r="J823" s="375">
        <v>0.64618299999999995</v>
      </c>
      <c r="K823" s="375">
        <v>0.64439999999999997</v>
      </c>
      <c r="L823" s="375">
        <v>0.58951200000000004</v>
      </c>
      <c r="M823" s="375">
        <v>318.21953600000001</v>
      </c>
      <c r="N823" s="375">
        <v>14.977361999999999</v>
      </c>
    </row>
    <row r="824" spans="1:14" ht="12.75" customHeight="1">
      <c r="A824" t="s">
        <v>4119</v>
      </c>
      <c r="B824" s="413" t="s">
        <v>4101</v>
      </c>
      <c r="C824" s="413" t="s">
        <v>3817</v>
      </c>
      <c r="D824" s="413" t="s">
        <v>7411</v>
      </c>
      <c r="E824" s="413" t="s">
        <v>3785</v>
      </c>
      <c r="F824" s="413">
        <v>7</v>
      </c>
      <c r="G824" s="383">
        <v>44470</v>
      </c>
      <c r="H824" s="383">
        <v>45565</v>
      </c>
      <c r="I824" s="375">
        <v>5.9870000000000001E-3</v>
      </c>
      <c r="J824" s="375">
        <v>0.18692600000000001</v>
      </c>
      <c r="K824" s="375">
        <v>0.64319999999999999</v>
      </c>
      <c r="L824" s="375">
        <v>4.5999999999999999E-3</v>
      </c>
      <c r="M824" s="375">
        <v>93.185190000000006</v>
      </c>
      <c r="N824" s="375">
        <v>14.062747</v>
      </c>
    </row>
    <row r="825" spans="1:14" ht="12.75" customHeight="1">
      <c r="A825" t="s">
        <v>4119</v>
      </c>
      <c r="B825" s="413" t="s">
        <v>4091</v>
      </c>
      <c r="C825" s="413" t="s">
        <v>3817</v>
      </c>
      <c r="D825" s="413" t="s">
        <v>5870</v>
      </c>
      <c r="E825" s="413" t="s">
        <v>3776</v>
      </c>
      <c r="F825" s="413">
        <v>1</v>
      </c>
      <c r="G825" s="383">
        <v>43800</v>
      </c>
      <c r="H825" s="383">
        <v>45657</v>
      </c>
      <c r="I825" s="375">
        <v>0.16644800000000001</v>
      </c>
      <c r="J825" s="375">
        <v>0.63143499999999997</v>
      </c>
      <c r="K825" s="375">
        <v>0.641876</v>
      </c>
      <c r="L825" s="375">
        <v>0.58079999999999998</v>
      </c>
      <c r="M825" s="375">
        <v>301.5455</v>
      </c>
      <c r="N825" s="375">
        <v>18.906807000000001</v>
      </c>
    </row>
    <row r="826" spans="1:14" ht="12.75" customHeight="1">
      <c r="A826" t="s">
        <v>4120</v>
      </c>
      <c r="B826" s="373" t="s">
        <v>5086</v>
      </c>
      <c r="C826" s="405" t="s">
        <v>3817</v>
      </c>
      <c r="D826" s="403" t="s">
        <v>6767</v>
      </c>
      <c r="E826" s="374" t="s">
        <v>3780</v>
      </c>
      <c r="F826" s="403">
        <v>1</v>
      </c>
      <c r="G826" s="374">
        <v>44197</v>
      </c>
      <c r="H826" s="374">
        <v>45291</v>
      </c>
      <c r="I826" s="404">
        <v>0.20980299999999999</v>
      </c>
      <c r="J826" s="404">
        <v>0.86376399999999998</v>
      </c>
      <c r="K826" s="404">
        <v>0.64078360000000001</v>
      </c>
      <c r="L826" s="404">
        <v>0.69102300000000005</v>
      </c>
      <c r="M826" s="404">
        <v>438.00659400000001</v>
      </c>
      <c r="N826" s="375">
        <v>14.511784</v>
      </c>
    </row>
    <row r="827" spans="1:14" ht="12.75" customHeight="1">
      <c r="A827" t="s">
        <v>4120</v>
      </c>
      <c r="B827" s="413" t="s">
        <v>4052</v>
      </c>
      <c r="C827" s="413" t="s">
        <v>3817</v>
      </c>
      <c r="D827" s="413" t="s">
        <v>5169</v>
      </c>
      <c r="E827" s="413" t="s">
        <v>3775</v>
      </c>
      <c r="F827" s="413">
        <v>3</v>
      </c>
      <c r="G827" s="383">
        <v>43831</v>
      </c>
      <c r="H827" s="383">
        <v>45657</v>
      </c>
      <c r="I827" s="375">
        <v>0.16839799999999999</v>
      </c>
      <c r="J827" s="375">
        <v>8.4418999999999994E-2</v>
      </c>
      <c r="K827" s="375">
        <v>0.63983999999999996</v>
      </c>
      <c r="L827" s="375">
        <v>0.16822599999999999</v>
      </c>
      <c r="M827" s="375">
        <v>41.711246000000003</v>
      </c>
      <c r="N827" s="375">
        <v>18.723374</v>
      </c>
    </row>
    <row r="828" spans="1:14" ht="12.75" customHeight="1">
      <c r="A828" t="s">
        <v>4120</v>
      </c>
      <c r="B828" s="376" t="s">
        <v>5086</v>
      </c>
      <c r="C828" s="376" t="s">
        <v>3817</v>
      </c>
      <c r="D828" s="376" t="s">
        <v>2353</v>
      </c>
      <c r="E828" s="376" t="s">
        <v>3777</v>
      </c>
      <c r="F828" s="376">
        <v>3</v>
      </c>
      <c r="G828" s="383">
        <v>43983</v>
      </c>
      <c r="H828" s="383">
        <v>45657</v>
      </c>
      <c r="I828" s="375">
        <v>0.236045</v>
      </c>
      <c r="J828" s="375">
        <v>0.36074200000000001</v>
      </c>
      <c r="K828" s="375">
        <v>0.63981840000000001</v>
      </c>
      <c r="L828" s="375">
        <v>0.68311500000000003</v>
      </c>
      <c r="M828" s="375">
        <v>181.65017</v>
      </c>
      <c r="N828" s="375">
        <v>21.245466</v>
      </c>
    </row>
    <row r="829" spans="1:14" ht="12.75" customHeight="1">
      <c r="A829" t="s">
        <v>4120</v>
      </c>
      <c r="B829" t="s">
        <v>4048</v>
      </c>
      <c r="C829" t="s">
        <v>3817</v>
      </c>
      <c r="D829" t="s">
        <v>6203</v>
      </c>
      <c r="E829" t="s">
        <v>3786</v>
      </c>
      <c r="F829">
        <v>3</v>
      </c>
      <c r="G829" s="4">
        <v>43922</v>
      </c>
      <c r="H829" s="4">
        <v>46022</v>
      </c>
      <c r="I829" s="375">
        <v>2.9729999999999999E-2</v>
      </c>
      <c r="J829" s="375">
        <v>0.106353</v>
      </c>
      <c r="K829" s="375">
        <v>0.63878400000000002</v>
      </c>
      <c r="L829" s="375">
        <v>1.03E-2</v>
      </c>
      <c r="M829" s="375">
        <v>51.550800000000002</v>
      </c>
      <c r="N829" s="375">
        <v>12.777301</v>
      </c>
    </row>
    <row r="830" spans="1:14" ht="12.75" customHeight="1">
      <c r="A830" t="s">
        <v>4119</v>
      </c>
      <c r="B830" s="413" t="s">
        <v>4099</v>
      </c>
      <c r="C830" s="413" t="s">
        <v>3817</v>
      </c>
      <c r="D830" s="413" t="s">
        <v>5842</v>
      </c>
      <c r="E830" s="413" t="s">
        <v>3776</v>
      </c>
      <c r="F830" s="413">
        <v>3</v>
      </c>
      <c r="G830" s="383" t="s">
        <v>5938</v>
      </c>
      <c r="H830" s="383" t="s">
        <v>5938</v>
      </c>
      <c r="I830" s="375">
        <v>0.199602</v>
      </c>
      <c r="J830" s="375">
        <v>3.1538999999999998E-2</v>
      </c>
      <c r="K830" s="375">
        <v>0.63871999999999995</v>
      </c>
      <c r="L830" s="375">
        <v>0.24496799999999999</v>
      </c>
      <c r="M830" s="375">
        <v>15.490124</v>
      </c>
      <c r="N830" s="375">
        <v>51.684731999999997</v>
      </c>
    </row>
    <row r="831" spans="1:14" ht="12.75" customHeight="1">
      <c r="A831" t="s">
        <v>4119</v>
      </c>
      <c r="B831" t="s">
        <v>4079</v>
      </c>
      <c r="C831" t="s">
        <v>3817</v>
      </c>
      <c r="D831" t="s">
        <v>3527</v>
      </c>
      <c r="E831" t="s">
        <v>3783</v>
      </c>
      <c r="F831">
        <v>3</v>
      </c>
      <c r="G831" s="4">
        <v>44378</v>
      </c>
      <c r="H831" s="4">
        <v>45657</v>
      </c>
      <c r="I831" s="375">
        <v>0.21918899999999999</v>
      </c>
      <c r="J831" s="375">
        <v>0.42155199999999998</v>
      </c>
      <c r="K831" s="375">
        <v>0.63819999999999999</v>
      </c>
      <c r="L831" s="375">
        <v>0.66909799999999997</v>
      </c>
      <c r="M831" s="375">
        <v>207.73769200000001</v>
      </c>
      <c r="N831" s="375">
        <v>17.803266000000001</v>
      </c>
    </row>
    <row r="832" spans="1:14" ht="12.75" customHeight="1">
      <c r="A832" t="s">
        <v>4119</v>
      </c>
      <c r="B832" s="300" t="s">
        <v>4079</v>
      </c>
      <c r="C832" s="300" t="s">
        <v>3817</v>
      </c>
      <c r="D832" s="300" t="s">
        <v>3346</v>
      </c>
      <c r="E832" s="300" t="s">
        <v>3776</v>
      </c>
      <c r="F832" s="300">
        <v>8</v>
      </c>
      <c r="G832" s="301">
        <v>43374</v>
      </c>
      <c r="H832" s="301">
        <v>44561</v>
      </c>
      <c r="I832" s="316">
        <v>4.1999000000000002E-2</v>
      </c>
      <c r="J832" s="316">
        <v>0.50688200000000005</v>
      </c>
      <c r="K832" s="316">
        <v>0.63795999999999997</v>
      </c>
      <c r="L832" s="316">
        <v>0.29763699999999998</v>
      </c>
      <c r="M832" s="316">
        <v>249.51527899999999</v>
      </c>
      <c r="N832" s="316">
        <v>13.73176</v>
      </c>
    </row>
    <row r="833" spans="1:14" ht="12.75" customHeight="1">
      <c r="A833" t="s">
        <v>4120</v>
      </c>
      <c r="B833" s="373" t="s">
        <v>4048</v>
      </c>
      <c r="C833" s="405" t="s">
        <v>3818</v>
      </c>
      <c r="D833" s="403" t="s">
        <v>2299</v>
      </c>
      <c r="E833" s="374" t="s">
        <v>3780</v>
      </c>
      <c r="F833" s="403">
        <v>1</v>
      </c>
      <c r="G833" s="374">
        <v>42948</v>
      </c>
      <c r="H833" s="374">
        <v>44773</v>
      </c>
      <c r="I833" s="404">
        <v>0.21049100000000001</v>
      </c>
      <c r="J833" s="404">
        <v>0.42852899999999999</v>
      </c>
      <c r="K833" s="404">
        <v>0.63785440000000004</v>
      </c>
      <c r="L833" s="404">
        <v>0.609348</v>
      </c>
      <c r="M833" s="404">
        <v>211.57574399999999</v>
      </c>
      <c r="N833" s="404">
        <v>37.980263999999998</v>
      </c>
    </row>
    <row r="834" spans="1:14" ht="12.75" customHeight="1">
      <c r="A834" t="s">
        <v>4120</v>
      </c>
      <c r="B834" s="356" t="s">
        <v>4062</v>
      </c>
      <c r="C834" s="356" t="s">
        <v>3817</v>
      </c>
      <c r="D834" s="356" t="s">
        <v>6204</v>
      </c>
      <c r="E834" s="356" t="s">
        <v>3787</v>
      </c>
      <c r="F834" s="356">
        <v>6</v>
      </c>
      <c r="G834" s="357">
        <v>43891</v>
      </c>
      <c r="H834" s="357">
        <v>48579</v>
      </c>
      <c r="I834" s="375">
        <v>0.195076</v>
      </c>
      <c r="J834" s="375">
        <v>0.625695</v>
      </c>
      <c r="K834" s="375">
        <v>0.63759999999999994</v>
      </c>
      <c r="L834" s="375">
        <v>0.62563000000000002</v>
      </c>
      <c r="M834" s="375">
        <v>304.877813</v>
      </c>
      <c r="N834" s="375">
        <v>17.898683999999999</v>
      </c>
    </row>
    <row r="835" spans="1:14" ht="12.75" customHeight="1">
      <c r="A835" t="s">
        <v>4120</v>
      </c>
      <c r="B835" s="413" t="s">
        <v>4060</v>
      </c>
      <c r="C835" s="413" t="s">
        <v>3817</v>
      </c>
      <c r="D835" s="413" t="s">
        <v>471</v>
      </c>
      <c r="E835" s="413" t="s">
        <v>3779</v>
      </c>
      <c r="F835" s="413">
        <v>7</v>
      </c>
      <c r="G835" s="383">
        <v>42248</v>
      </c>
      <c r="H835" s="383">
        <v>44561</v>
      </c>
      <c r="I835" s="375">
        <v>0.202704</v>
      </c>
      <c r="J835" s="375">
        <v>0.80079400000000001</v>
      </c>
      <c r="K835" s="375">
        <v>0.63370000000000004</v>
      </c>
      <c r="L835" s="375">
        <v>0.64613500000000001</v>
      </c>
      <c r="M835" s="375">
        <v>393.30755099999999</v>
      </c>
      <c r="N835" s="375">
        <v>16.756053999999999</v>
      </c>
    </row>
    <row r="836" spans="1:14" ht="12.75" customHeight="1">
      <c r="A836" t="s">
        <v>4119</v>
      </c>
      <c r="B836" s="300" t="s">
        <v>4101</v>
      </c>
      <c r="C836" s="300" t="s">
        <v>3817</v>
      </c>
      <c r="D836" s="300" t="s">
        <v>5828</v>
      </c>
      <c r="E836" s="300" t="s">
        <v>3774</v>
      </c>
      <c r="F836" s="300">
        <v>7</v>
      </c>
      <c r="G836" s="301">
        <v>43770</v>
      </c>
      <c r="H836" s="301">
        <v>44865</v>
      </c>
      <c r="I836" s="316">
        <v>0.16195100000000001</v>
      </c>
      <c r="J836" s="316">
        <v>0.40260400000000002</v>
      </c>
      <c r="K836" s="316">
        <v>0.63020799999999999</v>
      </c>
      <c r="L836" s="316">
        <v>0.36416700000000002</v>
      </c>
      <c r="M836" s="316">
        <v>196.649609</v>
      </c>
      <c r="N836" s="316">
        <v>14.919641</v>
      </c>
    </row>
    <row r="837" spans="1:14" ht="12.75" customHeight="1">
      <c r="A837" t="s">
        <v>4120</v>
      </c>
      <c r="B837" s="300" t="s">
        <v>4048</v>
      </c>
      <c r="C837" s="300" t="s">
        <v>3817</v>
      </c>
      <c r="D837" s="300" t="s">
        <v>5271</v>
      </c>
      <c r="E837" s="300" t="s">
        <v>3773</v>
      </c>
      <c r="F837" s="300">
        <v>14</v>
      </c>
      <c r="G837" s="301">
        <v>42795</v>
      </c>
      <c r="H837" s="301">
        <v>44926</v>
      </c>
      <c r="I837" s="316">
        <v>0.28404400000000002</v>
      </c>
      <c r="J837" s="316">
        <v>0.471362</v>
      </c>
      <c r="K837" s="316">
        <v>0.62919999999999998</v>
      </c>
      <c r="L837" s="316">
        <v>0.64498599999999995</v>
      </c>
      <c r="M837" s="316">
        <v>229.55259799999999</v>
      </c>
      <c r="N837" s="316">
        <v>17.104664</v>
      </c>
    </row>
    <row r="838" spans="1:14" ht="12.75" customHeight="1">
      <c r="A838" t="s">
        <v>4119</v>
      </c>
      <c r="B838" s="413" t="s">
        <v>4097</v>
      </c>
      <c r="C838" s="413" t="s">
        <v>3817</v>
      </c>
      <c r="D838" s="413" t="s">
        <v>7207</v>
      </c>
      <c r="E838" s="413" t="s">
        <v>3774</v>
      </c>
      <c r="F838" s="413">
        <v>6</v>
      </c>
      <c r="G838" s="383">
        <v>44378</v>
      </c>
      <c r="H838" s="383">
        <v>46203</v>
      </c>
      <c r="I838" s="375">
        <v>2.8618999999999999E-2</v>
      </c>
      <c r="J838" s="375">
        <v>0.24210100000000001</v>
      </c>
      <c r="K838" s="375">
        <v>0.62839999999999996</v>
      </c>
      <c r="L838" s="375">
        <v>3.7455000000000002E-2</v>
      </c>
      <c r="M838" s="375">
        <v>116.265218</v>
      </c>
      <c r="N838" s="375">
        <v>11.337623000000001</v>
      </c>
    </row>
    <row r="839" spans="1:14" ht="12.75" customHeight="1">
      <c r="A839" t="s">
        <v>4120</v>
      </c>
      <c r="B839" s="413" t="s">
        <v>4062</v>
      </c>
      <c r="C839" s="413" t="s">
        <v>3817</v>
      </c>
      <c r="D839" s="413" t="s">
        <v>5457</v>
      </c>
      <c r="E839" s="413" t="s">
        <v>3773</v>
      </c>
      <c r="F839" s="413">
        <v>10</v>
      </c>
      <c r="G839" s="383">
        <v>42614</v>
      </c>
      <c r="H839" s="383">
        <v>44561</v>
      </c>
      <c r="I839" s="375">
        <v>0.29691800000000002</v>
      </c>
      <c r="J839" s="375">
        <v>0.62225600000000003</v>
      </c>
      <c r="K839" s="375">
        <v>0.62819599999999998</v>
      </c>
      <c r="L839" s="375">
        <v>0.66548200000000002</v>
      </c>
      <c r="M839" s="375">
        <v>302.91242199999999</v>
      </c>
      <c r="N839" s="375">
        <v>18.535625</v>
      </c>
    </row>
    <row r="840" spans="1:14" ht="12.75" customHeight="1">
      <c r="A840" t="s">
        <v>4120</v>
      </c>
      <c r="B840" s="376" t="s">
        <v>4060</v>
      </c>
      <c r="C840" s="376" t="s">
        <v>3817</v>
      </c>
      <c r="D840" s="376" t="s">
        <v>6168</v>
      </c>
      <c r="E840" s="376" t="s">
        <v>3789</v>
      </c>
      <c r="F840" s="376">
        <v>7</v>
      </c>
      <c r="G840" s="383">
        <v>43922</v>
      </c>
      <c r="H840" s="383">
        <v>44286</v>
      </c>
      <c r="I840" s="375">
        <v>0.22871900000000001</v>
      </c>
      <c r="J840" s="375">
        <v>0.49208099999999999</v>
      </c>
      <c r="K840" s="375">
        <v>0.62778040000000002</v>
      </c>
      <c r="L840" s="375">
        <v>0.63358899999999996</v>
      </c>
      <c r="M840" s="375">
        <v>239.43267900000001</v>
      </c>
      <c r="N840" s="375">
        <v>19.510287999999999</v>
      </c>
    </row>
    <row r="841" spans="1:14" ht="12.75" customHeight="1">
      <c r="A841" t="s">
        <v>4119</v>
      </c>
      <c r="B841" t="s">
        <v>4083</v>
      </c>
      <c r="C841" t="s">
        <v>3817</v>
      </c>
      <c r="D841" t="s">
        <v>2608</v>
      </c>
      <c r="E841" t="s">
        <v>3774</v>
      </c>
      <c r="F841">
        <v>2</v>
      </c>
      <c r="G841" s="4">
        <v>43101</v>
      </c>
      <c r="H841" s="4">
        <v>44926</v>
      </c>
      <c r="I841" s="375">
        <v>3.0587E-2</v>
      </c>
      <c r="J841" s="375">
        <v>0.41683399999999998</v>
      </c>
      <c r="K841" s="375">
        <v>0.62711919999999999</v>
      </c>
      <c r="L841" s="375">
        <v>6.5079999999999999E-3</v>
      </c>
      <c r="M841" s="375">
        <v>200.63044400000001</v>
      </c>
      <c r="N841" s="375">
        <v>13.346475</v>
      </c>
    </row>
    <row r="842" spans="1:14" ht="12.75" customHeight="1">
      <c r="A842" t="s">
        <v>4119</v>
      </c>
      <c r="B842" s="373" t="s">
        <v>4081</v>
      </c>
      <c r="C842" s="405" t="s">
        <v>3817</v>
      </c>
      <c r="D842" s="403" t="s">
        <v>3046</v>
      </c>
      <c r="E842" s="374" t="s">
        <v>3775</v>
      </c>
      <c r="F842" s="403">
        <v>8</v>
      </c>
      <c r="G842" s="374">
        <v>43282</v>
      </c>
      <c r="H842" s="374">
        <v>44377</v>
      </c>
      <c r="I842" s="404">
        <v>0.157055</v>
      </c>
      <c r="J842" s="404">
        <v>0.417906</v>
      </c>
      <c r="K842" s="404">
        <v>0.62672720000000004</v>
      </c>
      <c r="L842" s="404">
        <v>0.30052400000000001</v>
      </c>
      <c r="M842" s="404">
        <v>202.42472599999999</v>
      </c>
      <c r="N842" s="404">
        <v>18.030353000000002</v>
      </c>
    </row>
    <row r="843" spans="1:14" ht="12.75" customHeight="1">
      <c r="A843" t="s">
        <v>4119</v>
      </c>
      <c r="B843" s="413" t="s">
        <v>4097</v>
      </c>
      <c r="C843" s="413" t="s">
        <v>3817</v>
      </c>
      <c r="D843" s="413" t="s">
        <v>5155</v>
      </c>
      <c r="E843" s="413" t="s">
        <v>3791</v>
      </c>
      <c r="F843" s="413">
        <v>6</v>
      </c>
      <c r="G843" s="383">
        <v>43435</v>
      </c>
      <c r="H843" s="383">
        <v>44926</v>
      </c>
      <c r="I843" s="375">
        <v>0.22539300000000001</v>
      </c>
      <c r="J843" s="375">
        <v>0.43649300000000002</v>
      </c>
      <c r="K843" s="375">
        <v>0.626</v>
      </c>
      <c r="L843" s="375">
        <v>0.57623800000000003</v>
      </c>
      <c r="M843" s="375">
        <v>208.81798000000001</v>
      </c>
      <c r="N843" s="375">
        <v>18.520143000000001</v>
      </c>
    </row>
    <row r="844" spans="1:14" ht="12.75" customHeight="1">
      <c r="A844" t="s">
        <v>4119</v>
      </c>
      <c r="B844" s="356" t="s">
        <v>4097</v>
      </c>
      <c r="C844" s="356" t="s">
        <v>3817</v>
      </c>
      <c r="D844" s="356" t="s">
        <v>5157</v>
      </c>
      <c r="E844" s="356" t="s">
        <v>3780</v>
      </c>
      <c r="F844" s="356">
        <v>6</v>
      </c>
      <c r="G844" s="357">
        <v>42767</v>
      </c>
      <c r="H844" s="357">
        <v>44255</v>
      </c>
      <c r="I844" s="375">
        <v>0.20516300000000001</v>
      </c>
      <c r="J844" s="375">
        <v>5.3527999999999999E-2</v>
      </c>
      <c r="K844" s="375">
        <v>0.62519999999999998</v>
      </c>
      <c r="L844" s="375">
        <v>9.3433000000000002E-2</v>
      </c>
      <c r="M844" s="375">
        <v>25.575232</v>
      </c>
      <c r="N844" s="375">
        <v>18.588086000000001</v>
      </c>
    </row>
    <row r="845" spans="1:14" ht="12.75" customHeight="1">
      <c r="A845" t="s">
        <v>4120</v>
      </c>
      <c r="B845" t="s">
        <v>4048</v>
      </c>
      <c r="C845" t="s">
        <v>3817</v>
      </c>
      <c r="D845" t="s">
        <v>1898</v>
      </c>
      <c r="E845" t="s">
        <v>3773</v>
      </c>
      <c r="F845">
        <v>14</v>
      </c>
      <c r="G845" s="4">
        <v>42795</v>
      </c>
      <c r="H845" s="4">
        <v>44926</v>
      </c>
      <c r="I845" s="375">
        <v>0.21306800000000001</v>
      </c>
      <c r="J845" s="375">
        <v>0.63876299999999997</v>
      </c>
      <c r="K845" s="375">
        <v>0.62519999999999998</v>
      </c>
      <c r="L845" s="375">
        <v>0.54095599999999999</v>
      </c>
      <c r="M845" s="375">
        <v>309.09393599999999</v>
      </c>
      <c r="N845" s="375">
        <v>14.685556999999999</v>
      </c>
    </row>
    <row r="846" spans="1:14" ht="12.75" customHeight="1">
      <c r="A846" t="s">
        <v>4119</v>
      </c>
      <c r="B846" t="s">
        <v>4091</v>
      </c>
      <c r="C846" t="s">
        <v>3818</v>
      </c>
      <c r="D846" t="s">
        <v>7117</v>
      </c>
      <c r="E846" t="s">
        <v>3776</v>
      </c>
      <c r="F846">
        <v>1</v>
      </c>
      <c r="G846" s="4">
        <v>44317</v>
      </c>
      <c r="H846" s="4">
        <v>45291</v>
      </c>
      <c r="I846" s="375">
        <v>0.189135</v>
      </c>
      <c r="J846" s="375">
        <v>0.76199899999999998</v>
      </c>
      <c r="K846" s="375">
        <v>0.62471560000000004</v>
      </c>
      <c r="L846" s="375">
        <v>0.57540000000000002</v>
      </c>
      <c r="M846" s="375">
        <v>354.16849999999999</v>
      </c>
      <c r="N846" s="375">
        <v>16.935434999999998</v>
      </c>
    </row>
    <row r="847" spans="1:14" ht="12.75" customHeight="1">
      <c r="A847" t="s">
        <v>4120</v>
      </c>
      <c r="B847" s="300" t="s">
        <v>4062</v>
      </c>
      <c r="C847" s="300" t="s">
        <v>3817</v>
      </c>
      <c r="D847" s="300" t="s">
        <v>7123</v>
      </c>
      <c r="E847" s="300" t="s">
        <v>3773</v>
      </c>
      <c r="F847" s="300">
        <v>6</v>
      </c>
      <c r="G847" s="301">
        <v>44317</v>
      </c>
      <c r="H847" s="301">
        <v>46022</v>
      </c>
      <c r="I847" s="316">
        <v>0.28547499999999998</v>
      </c>
      <c r="J847" s="316">
        <v>0.42325099999999999</v>
      </c>
      <c r="K847" s="316">
        <v>0.62460000000000004</v>
      </c>
      <c r="L847" s="316">
        <v>0.48157</v>
      </c>
      <c r="M847" s="316">
        <v>202.030226</v>
      </c>
      <c r="N847" s="316">
        <v>15.254206999999999</v>
      </c>
    </row>
    <row r="848" spans="1:14" ht="12.75" customHeight="1">
      <c r="A848" t="s">
        <v>4120</v>
      </c>
      <c r="B848" s="300" t="s">
        <v>4052</v>
      </c>
      <c r="C848" s="300" t="s">
        <v>3817</v>
      </c>
      <c r="D848" s="300" t="s">
        <v>5581</v>
      </c>
      <c r="E848" s="300" t="s">
        <v>3781</v>
      </c>
      <c r="F848" s="300">
        <v>7</v>
      </c>
      <c r="G848" s="301">
        <v>44409</v>
      </c>
      <c r="H848" s="301">
        <v>46022</v>
      </c>
      <c r="I848" s="316">
        <v>0.11895</v>
      </c>
      <c r="J848" s="316">
        <v>0.28920400000000002</v>
      </c>
      <c r="K848" s="316">
        <v>0.624</v>
      </c>
      <c r="L848" s="316">
        <v>0.48487200000000003</v>
      </c>
      <c r="M848" s="316">
        <v>138.329542</v>
      </c>
      <c r="N848" s="316">
        <v>14.245863999999999</v>
      </c>
    </row>
    <row r="849" spans="1:14" ht="12.75" customHeight="1">
      <c r="A849" t="s">
        <v>4119</v>
      </c>
      <c r="B849" s="318" t="s">
        <v>4081</v>
      </c>
      <c r="C849" s="318" t="s">
        <v>3817</v>
      </c>
      <c r="D849" s="318" t="s">
        <v>361</v>
      </c>
      <c r="E849" s="318" t="s">
        <v>3775</v>
      </c>
      <c r="F849" s="318">
        <v>8</v>
      </c>
      <c r="G849" s="319">
        <v>41334</v>
      </c>
      <c r="H849" s="319">
        <v>48638</v>
      </c>
      <c r="I849" s="375">
        <v>0.225748</v>
      </c>
      <c r="J849" s="375">
        <v>0.66914300000000004</v>
      </c>
      <c r="K849" s="375">
        <v>0.62345439999999996</v>
      </c>
      <c r="L849" s="375">
        <v>0.62177300000000002</v>
      </c>
      <c r="M849" s="375">
        <v>322.57218699999999</v>
      </c>
      <c r="N849" s="375">
        <v>30.012834000000002</v>
      </c>
    </row>
    <row r="850" spans="1:14" ht="12.75" customHeight="1">
      <c r="A850" t="s">
        <v>4120</v>
      </c>
      <c r="B850" s="413" t="s">
        <v>5086</v>
      </c>
      <c r="C850" s="413" t="s">
        <v>3817</v>
      </c>
      <c r="D850" s="413" t="s">
        <v>4807</v>
      </c>
      <c r="E850" s="413" t="s">
        <v>3774</v>
      </c>
      <c r="F850" s="413">
        <v>9</v>
      </c>
      <c r="G850" s="383">
        <v>43617</v>
      </c>
      <c r="H850" s="383">
        <v>44561</v>
      </c>
      <c r="I850" s="375">
        <v>0.21585699999999999</v>
      </c>
      <c r="J850" s="375">
        <v>0.79172299999999995</v>
      </c>
      <c r="K850" s="375">
        <v>0.62319999999999998</v>
      </c>
      <c r="L850" s="375">
        <v>0.67565900000000001</v>
      </c>
      <c r="M850" s="375">
        <v>390.601112</v>
      </c>
      <c r="N850" s="375">
        <v>20.087902</v>
      </c>
    </row>
    <row r="851" spans="1:14" ht="12.75" customHeight="1">
      <c r="A851" t="s">
        <v>4120</v>
      </c>
      <c r="B851" s="376" t="s">
        <v>5086</v>
      </c>
      <c r="C851" s="376" t="s">
        <v>3817</v>
      </c>
      <c r="D851" s="376" t="s">
        <v>6025</v>
      </c>
      <c r="E851" s="376" t="s">
        <v>3778</v>
      </c>
      <c r="F851" s="376">
        <v>3</v>
      </c>
      <c r="G851" s="383">
        <v>43831</v>
      </c>
      <c r="H851" s="383">
        <v>44926</v>
      </c>
      <c r="I851" s="375">
        <v>0.170373</v>
      </c>
      <c r="J851" s="375">
        <v>0.47837200000000002</v>
      </c>
      <c r="K851" s="375">
        <v>0.62236320000000001</v>
      </c>
      <c r="L851" s="375">
        <v>0.62889899999999999</v>
      </c>
      <c r="M851" s="375">
        <v>234.31941</v>
      </c>
      <c r="N851" s="375">
        <v>19.609048000000001</v>
      </c>
    </row>
    <row r="852" spans="1:14" ht="12.75" customHeight="1">
      <c r="A852" t="s">
        <v>4119</v>
      </c>
      <c r="B852" t="s">
        <v>4101</v>
      </c>
      <c r="C852" t="s">
        <v>3817</v>
      </c>
      <c r="D852" t="s">
        <v>3200</v>
      </c>
      <c r="E852" t="s">
        <v>3779</v>
      </c>
      <c r="F852">
        <v>7</v>
      </c>
      <c r="G852" s="4">
        <v>44378</v>
      </c>
      <c r="H852" s="4">
        <v>45473</v>
      </c>
      <c r="I852" s="375">
        <v>0.14136499999999999</v>
      </c>
      <c r="J852" s="375">
        <v>0.44034299999999998</v>
      </c>
      <c r="K852" s="375">
        <v>0.62080000000000002</v>
      </c>
      <c r="L852" s="375">
        <v>0.46337699999999998</v>
      </c>
      <c r="M852" s="375">
        <v>211.87213700000001</v>
      </c>
      <c r="N852" s="375">
        <v>17.945243999999999</v>
      </c>
    </row>
    <row r="853" spans="1:14" ht="12.75" customHeight="1">
      <c r="A853" t="s">
        <v>4119</v>
      </c>
      <c r="B853" t="s">
        <v>4097</v>
      </c>
      <c r="C853" t="s">
        <v>3817</v>
      </c>
      <c r="D853" t="s">
        <v>4904</v>
      </c>
      <c r="E853" t="s">
        <v>3774</v>
      </c>
      <c r="F853">
        <v>6</v>
      </c>
      <c r="G853" s="4">
        <v>43647</v>
      </c>
      <c r="H853" s="4">
        <v>45869</v>
      </c>
      <c r="I853" s="375">
        <v>6.5170000000000006E-2</v>
      </c>
      <c r="J853" s="375">
        <v>0.41653800000000002</v>
      </c>
      <c r="K853" s="375">
        <v>0.62039999999999995</v>
      </c>
      <c r="L853" s="375">
        <v>0.14200199999999999</v>
      </c>
      <c r="M853" s="375">
        <v>197.48879299999999</v>
      </c>
      <c r="N853" s="375">
        <v>16.018008999999999</v>
      </c>
    </row>
    <row r="854" spans="1:14" ht="12.75" customHeight="1">
      <c r="A854" t="s">
        <v>4120</v>
      </c>
      <c r="B854" t="s">
        <v>4072</v>
      </c>
      <c r="C854" t="s">
        <v>3818</v>
      </c>
      <c r="D854" t="s">
        <v>2726</v>
      </c>
      <c r="E854" t="s">
        <v>3782</v>
      </c>
      <c r="F854">
        <v>9</v>
      </c>
      <c r="G854" s="4">
        <v>44228</v>
      </c>
      <c r="H854" s="4">
        <v>45322</v>
      </c>
      <c r="I854" s="375">
        <v>0.19600100000000001</v>
      </c>
      <c r="J854" s="375">
        <v>0.56024300000000005</v>
      </c>
      <c r="K854" s="375">
        <v>0.61973440000000002</v>
      </c>
      <c r="L854" s="375">
        <v>0.57628800000000002</v>
      </c>
      <c r="M854" s="375">
        <v>262.29722199999998</v>
      </c>
      <c r="N854" s="375">
        <v>12.682446000000001</v>
      </c>
    </row>
    <row r="855" spans="1:14" ht="12.75" customHeight="1">
      <c r="A855" t="s">
        <v>4120</v>
      </c>
      <c r="B855" s="373" t="s">
        <v>5086</v>
      </c>
      <c r="C855" s="405" t="s">
        <v>3817</v>
      </c>
      <c r="D855" s="403" t="s">
        <v>6087</v>
      </c>
      <c r="E855" s="374" t="s">
        <v>3775</v>
      </c>
      <c r="F855" s="403">
        <v>1</v>
      </c>
      <c r="G855" s="374">
        <v>43862</v>
      </c>
      <c r="H855" s="374">
        <v>44561</v>
      </c>
      <c r="I855" s="404">
        <v>0.232047</v>
      </c>
      <c r="J855" s="404">
        <v>0.48219899999999999</v>
      </c>
      <c r="K855" s="404">
        <v>0.6184248</v>
      </c>
      <c r="L855" s="404">
        <v>0.59384800000000004</v>
      </c>
      <c r="M855" s="404">
        <v>235.98470800000001</v>
      </c>
      <c r="N855" s="404">
        <v>16.015096</v>
      </c>
    </row>
    <row r="856" spans="1:14" ht="12.75" customHeight="1">
      <c r="A856" t="s">
        <v>4120</v>
      </c>
      <c r="B856" s="376" t="s">
        <v>4074</v>
      </c>
      <c r="C856" s="376" t="s">
        <v>3817</v>
      </c>
      <c r="D856" s="376" t="s">
        <v>1484</v>
      </c>
      <c r="E856" s="376" t="s">
        <v>3774</v>
      </c>
      <c r="F856" s="376">
        <v>7</v>
      </c>
      <c r="G856" s="383">
        <v>42688</v>
      </c>
      <c r="H856" s="383">
        <v>44926</v>
      </c>
      <c r="I856" s="375">
        <v>0.19634299999999999</v>
      </c>
      <c r="J856" s="375">
        <v>0.56833999999999996</v>
      </c>
      <c r="K856" s="375">
        <v>0.61828000000000005</v>
      </c>
      <c r="L856" s="375">
        <v>0.48793199999999998</v>
      </c>
      <c r="M856" s="375">
        <v>269.499999</v>
      </c>
      <c r="N856" s="375">
        <v>17.805510999999999</v>
      </c>
    </row>
    <row r="857" spans="1:14" ht="12.75" customHeight="1">
      <c r="A857" t="s">
        <v>4120</v>
      </c>
      <c r="B857" s="300" t="s">
        <v>4072</v>
      </c>
      <c r="C857" s="300" t="s">
        <v>3817</v>
      </c>
      <c r="D857" s="300" t="s">
        <v>5575</v>
      </c>
      <c r="E857" s="300" t="s">
        <v>3777</v>
      </c>
      <c r="F857" s="300">
        <v>5</v>
      </c>
      <c r="G857" s="301">
        <v>41275</v>
      </c>
      <c r="H857" s="301">
        <v>44926</v>
      </c>
      <c r="I857" s="316">
        <v>0.165126</v>
      </c>
      <c r="J857" s="316">
        <v>0.356852</v>
      </c>
      <c r="K857" s="316">
        <v>0.61827920000000003</v>
      </c>
      <c r="L857" s="316">
        <v>0.50979600000000003</v>
      </c>
      <c r="M857" s="316">
        <v>164.15184500000001</v>
      </c>
      <c r="N857" s="316">
        <v>20.205024000000002</v>
      </c>
    </row>
    <row r="858" spans="1:14" ht="12.75" customHeight="1">
      <c r="A858" t="s">
        <v>4120</v>
      </c>
      <c r="B858" s="413" t="s">
        <v>5086</v>
      </c>
      <c r="C858" s="413" t="s">
        <v>3817</v>
      </c>
      <c r="D858" s="413" t="s">
        <v>2988</v>
      </c>
      <c r="E858" s="413" t="s">
        <v>3781</v>
      </c>
      <c r="F858" s="413">
        <v>7</v>
      </c>
      <c r="G858" s="383">
        <v>43252</v>
      </c>
      <c r="H858" s="383">
        <v>44561</v>
      </c>
      <c r="I858" s="375">
        <v>0.189801</v>
      </c>
      <c r="J858" s="375">
        <v>0.62829100000000004</v>
      </c>
      <c r="K858" s="375">
        <v>0.61637839999999999</v>
      </c>
      <c r="L858" s="375">
        <v>0.460032</v>
      </c>
      <c r="M858" s="375">
        <v>300.15548899999999</v>
      </c>
      <c r="N858" s="375">
        <v>15.664885</v>
      </c>
    </row>
    <row r="859" spans="1:14" ht="12.75" customHeight="1">
      <c r="A859" t="s">
        <v>4119</v>
      </c>
      <c r="B859" s="413" t="s">
        <v>4093</v>
      </c>
      <c r="C859" s="413" t="s">
        <v>3817</v>
      </c>
      <c r="D859" s="413" t="s">
        <v>3424</v>
      </c>
      <c r="E859" s="413" t="s">
        <v>3775</v>
      </c>
      <c r="F859" s="413">
        <v>2</v>
      </c>
      <c r="G859" s="383">
        <v>43435</v>
      </c>
      <c r="H859" s="383">
        <v>44926</v>
      </c>
      <c r="I859" s="375">
        <v>0.17777799999999999</v>
      </c>
      <c r="J859" s="375">
        <v>0.49874400000000002</v>
      </c>
      <c r="K859" s="375">
        <v>0.61504559999999997</v>
      </c>
      <c r="L859" s="375">
        <v>0.61985400000000002</v>
      </c>
      <c r="M859" s="375">
        <v>237.440088</v>
      </c>
      <c r="N859" s="375">
        <v>20.400966</v>
      </c>
    </row>
    <row r="860" spans="1:14" ht="12.75" customHeight="1">
      <c r="A860" t="s">
        <v>4120</v>
      </c>
      <c r="B860" t="s">
        <v>5086</v>
      </c>
      <c r="C860" t="s">
        <v>3817</v>
      </c>
      <c r="D860" t="s">
        <v>7129</v>
      </c>
      <c r="E860" t="s">
        <v>3775</v>
      </c>
      <c r="F860">
        <v>8</v>
      </c>
      <c r="G860" s="4">
        <v>44348</v>
      </c>
      <c r="H860" s="4">
        <v>45657</v>
      </c>
      <c r="I860" s="375">
        <v>0.21332400000000001</v>
      </c>
      <c r="J860" s="375">
        <v>0.70248600000000005</v>
      </c>
      <c r="K860" s="375">
        <v>0.61463599999999996</v>
      </c>
      <c r="L860" s="375">
        <v>0.59962300000000002</v>
      </c>
      <c r="M860" s="375">
        <v>337.52081900000002</v>
      </c>
      <c r="N860" s="375">
        <v>18.220441999999998</v>
      </c>
    </row>
    <row r="861" spans="1:14" ht="12.75" customHeight="1">
      <c r="A861" t="s">
        <v>4120</v>
      </c>
      <c r="B861" s="300" t="s">
        <v>4048</v>
      </c>
      <c r="C861" s="300" t="s">
        <v>3818</v>
      </c>
      <c r="D861" s="300" t="s">
        <v>1937</v>
      </c>
      <c r="E861" s="300" t="s">
        <v>3779</v>
      </c>
      <c r="F861" s="300">
        <v>7</v>
      </c>
      <c r="G861" s="301">
        <v>42795</v>
      </c>
      <c r="H861" s="301">
        <v>44255</v>
      </c>
      <c r="I861" s="316">
        <v>0.17407900000000001</v>
      </c>
      <c r="J861" s="316">
        <v>0.49463699999999999</v>
      </c>
      <c r="K861" s="316">
        <v>0.61350000000000005</v>
      </c>
      <c r="L861" s="316">
        <v>0.54600599999999999</v>
      </c>
      <c r="M861" s="316">
        <v>232.58825400000001</v>
      </c>
      <c r="N861" s="316">
        <v>16.709392000000001</v>
      </c>
    </row>
    <row r="862" spans="1:14" ht="12.75" customHeight="1">
      <c r="A862" t="s">
        <v>4120</v>
      </c>
      <c r="B862" s="413" t="s">
        <v>4052</v>
      </c>
      <c r="C862" s="413" t="s">
        <v>3817</v>
      </c>
      <c r="D862" s="413" t="s">
        <v>2884</v>
      </c>
      <c r="E862" s="413" t="s">
        <v>3775</v>
      </c>
      <c r="F862" s="413">
        <v>9</v>
      </c>
      <c r="G862" s="383">
        <v>43191</v>
      </c>
      <c r="H862" s="383">
        <v>46811</v>
      </c>
      <c r="I862" s="375">
        <v>0.17236599999999999</v>
      </c>
      <c r="J862" s="375">
        <v>0.41329300000000002</v>
      </c>
      <c r="K862" s="375">
        <v>0.61312</v>
      </c>
      <c r="L862" s="375">
        <v>0.63742900000000002</v>
      </c>
      <c r="M862" s="375">
        <v>195.12802600000001</v>
      </c>
      <c r="N862" s="375">
        <v>21.387550999999998</v>
      </c>
    </row>
    <row r="863" spans="1:14" ht="12.75" customHeight="1">
      <c r="A863" t="s">
        <v>4120</v>
      </c>
      <c r="B863" t="s">
        <v>5086</v>
      </c>
      <c r="C863" t="s">
        <v>3817</v>
      </c>
      <c r="D863" t="s">
        <v>6116</v>
      </c>
      <c r="E863" t="s">
        <v>3782</v>
      </c>
      <c r="F863">
        <v>14</v>
      </c>
      <c r="G863" s="4">
        <v>43864</v>
      </c>
      <c r="H863" s="4">
        <v>47847</v>
      </c>
      <c r="I863" s="375">
        <v>0.21839500000000001</v>
      </c>
      <c r="J863" s="375">
        <v>0.58339600000000003</v>
      </c>
      <c r="K863" s="375">
        <v>0.61298240000000004</v>
      </c>
      <c r="L863" s="375">
        <v>0.62653000000000003</v>
      </c>
      <c r="M863" s="375">
        <v>282.10561300000001</v>
      </c>
      <c r="N863" s="375">
        <v>20.054176999999999</v>
      </c>
    </row>
    <row r="864" spans="1:14" ht="12.75" customHeight="1">
      <c r="A864" t="s">
        <v>4120</v>
      </c>
      <c r="B864" s="373" t="s">
        <v>4060</v>
      </c>
      <c r="C864" s="405" t="s">
        <v>3817</v>
      </c>
      <c r="D864" s="403" t="s">
        <v>4633</v>
      </c>
      <c r="E864" s="374" t="s">
        <v>3775</v>
      </c>
      <c r="F864" s="403">
        <v>7</v>
      </c>
      <c r="G864" s="374">
        <v>44197</v>
      </c>
      <c r="H864" s="374">
        <v>45291</v>
      </c>
      <c r="I864" s="404">
        <v>0.187332</v>
      </c>
      <c r="J864" s="404">
        <v>0.52885000000000004</v>
      </c>
      <c r="K864" s="404">
        <v>0.61285599999999996</v>
      </c>
      <c r="L864" s="404">
        <v>0.631498</v>
      </c>
      <c r="M864" s="404">
        <v>251.193881</v>
      </c>
      <c r="N864" s="404">
        <v>19.188986</v>
      </c>
    </row>
    <row r="865" spans="1:14" ht="12.75" customHeight="1">
      <c r="A865" t="s">
        <v>4119</v>
      </c>
      <c r="B865" t="s">
        <v>4097</v>
      </c>
      <c r="C865" t="s">
        <v>3817</v>
      </c>
      <c r="D865" t="s">
        <v>1360</v>
      </c>
      <c r="E865" t="s">
        <v>3774</v>
      </c>
      <c r="F865">
        <v>6</v>
      </c>
      <c r="G865" s="4">
        <v>42644</v>
      </c>
      <c r="H865" s="4">
        <v>45900</v>
      </c>
      <c r="I865" s="375">
        <v>0.12943299999999999</v>
      </c>
      <c r="J865" s="375">
        <v>0.34028000000000003</v>
      </c>
      <c r="K865" s="375">
        <v>0.61240000000000006</v>
      </c>
      <c r="L865" s="375">
        <v>0.22802600000000001</v>
      </c>
      <c r="M865" s="375">
        <v>159.25316100000001</v>
      </c>
      <c r="N865" s="375">
        <v>15.171882999999999</v>
      </c>
    </row>
    <row r="866" spans="1:14" ht="12.75" customHeight="1">
      <c r="A866" t="s">
        <v>4120</v>
      </c>
      <c r="B866" s="373" t="s">
        <v>4060</v>
      </c>
      <c r="C866" s="405" t="s">
        <v>3817</v>
      </c>
      <c r="D866" s="403" t="s">
        <v>2842</v>
      </c>
      <c r="E866" s="374" t="s">
        <v>3778</v>
      </c>
      <c r="F866" s="403">
        <v>7</v>
      </c>
      <c r="G866" s="374">
        <v>43191</v>
      </c>
      <c r="H866" s="374">
        <v>44286</v>
      </c>
      <c r="I866" s="404">
        <v>0.20141800000000001</v>
      </c>
      <c r="J866" s="404">
        <v>0.63248800000000005</v>
      </c>
      <c r="K866" s="404">
        <v>0.61088039999999999</v>
      </c>
      <c r="L866" s="404">
        <v>0.60745099999999996</v>
      </c>
      <c r="M866" s="404">
        <v>299.45752499999998</v>
      </c>
      <c r="N866" s="404">
        <v>17.169266</v>
      </c>
    </row>
    <row r="867" spans="1:14" ht="12.75" customHeight="1">
      <c r="A867" t="s">
        <v>4119</v>
      </c>
      <c r="B867" t="s">
        <v>4097</v>
      </c>
      <c r="C867" t="s">
        <v>3817</v>
      </c>
      <c r="D867" t="s">
        <v>3026</v>
      </c>
      <c r="E867" t="s">
        <v>3778</v>
      </c>
      <c r="F867">
        <v>6</v>
      </c>
      <c r="G867" s="4">
        <v>43282</v>
      </c>
      <c r="H867" s="4">
        <v>44772</v>
      </c>
      <c r="I867" s="375">
        <v>0.20962500000000001</v>
      </c>
      <c r="J867" s="375">
        <v>0.81910400000000005</v>
      </c>
      <c r="K867" s="375">
        <v>0.61080000000000001</v>
      </c>
      <c r="L867" s="375">
        <v>0.62727599999999994</v>
      </c>
      <c r="M867" s="375">
        <v>382.34409799999997</v>
      </c>
      <c r="N867" s="375">
        <v>17.181429999999999</v>
      </c>
    </row>
    <row r="868" spans="1:14" ht="12.75" customHeight="1">
      <c r="A868" t="s">
        <v>4119</v>
      </c>
      <c r="B868" s="376" t="s">
        <v>4097</v>
      </c>
      <c r="C868" s="376" t="s">
        <v>3817</v>
      </c>
      <c r="D868" s="376" t="s">
        <v>3685</v>
      </c>
      <c r="E868" s="376" t="s">
        <v>3780</v>
      </c>
      <c r="F868" s="376">
        <v>6</v>
      </c>
      <c r="G868" s="383">
        <v>43525</v>
      </c>
      <c r="H868" s="383">
        <v>44286</v>
      </c>
      <c r="I868" s="375">
        <v>0.21407399999999999</v>
      </c>
      <c r="J868" s="375">
        <v>0.38350899999999999</v>
      </c>
      <c r="K868" s="375">
        <v>0.60760000000000003</v>
      </c>
      <c r="L868" s="375">
        <v>0.61657499999999998</v>
      </c>
      <c r="M868" s="375">
        <v>178.07772</v>
      </c>
      <c r="N868" s="375">
        <v>20.219714</v>
      </c>
    </row>
    <row r="869" spans="1:14" ht="12.75" customHeight="1">
      <c r="A869" t="s">
        <v>4120</v>
      </c>
      <c r="B869" s="413" t="s">
        <v>5086</v>
      </c>
      <c r="C869" s="413" t="s">
        <v>3817</v>
      </c>
      <c r="D869" s="413" t="s">
        <v>3388</v>
      </c>
      <c r="E869" s="413" t="s">
        <v>3774</v>
      </c>
      <c r="F869" s="413">
        <v>6</v>
      </c>
      <c r="G869" s="383">
        <v>43405</v>
      </c>
      <c r="H869" s="383">
        <v>44531</v>
      </c>
      <c r="I869" s="375">
        <v>0.20915800000000001</v>
      </c>
      <c r="J869" s="375">
        <v>0.72364499999999998</v>
      </c>
      <c r="K869" s="375">
        <v>0.60399999999999998</v>
      </c>
      <c r="L869" s="375">
        <v>0.57223199999999996</v>
      </c>
      <c r="M869" s="375">
        <v>337.44232599999998</v>
      </c>
      <c r="N869" s="375">
        <v>26.341493</v>
      </c>
    </row>
    <row r="870" spans="1:14" ht="12.75" customHeight="1">
      <c r="A870" t="s">
        <v>4120</v>
      </c>
      <c r="B870" s="413" t="s">
        <v>4072</v>
      </c>
      <c r="C870" s="413" t="s">
        <v>3817</v>
      </c>
      <c r="D870" s="413" t="s">
        <v>5588</v>
      </c>
      <c r="E870" s="413" t="s">
        <v>3777</v>
      </c>
      <c r="F870" s="413">
        <v>5</v>
      </c>
      <c r="G870" s="383">
        <v>43862</v>
      </c>
      <c r="H870" s="383">
        <v>44957</v>
      </c>
      <c r="I870" s="375">
        <v>0.25727899999999998</v>
      </c>
      <c r="J870" s="375">
        <v>0.63585199999999997</v>
      </c>
      <c r="K870" s="375">
        <v>0.6034484</v>
      </c>
      <c r="L870" s="375">
        <v>0.621031</v>
      </c>
      <c r="M870" s="375">
        <v>293.79420800000003</v>
      </c>
      <c r="N870" s="375">
        <v>12.776071</v>
      </c>
    </row>
    <row r="871" spans="1:14" ht="12.75" customHeight="1">
      <c r="A871" t="s">
        <v>4120</v>
      </c>
      <c r="B871" t="s">
        <v>6045</v>
      </c>
      <c r="C871" t="s">
        <v>3817</v>
      </c>
      <c r="D871" t="s">
        <v>5964</v>
      </c>
      <c r="E871" t="s">
        <v>3778</v>
      </c>
      <c r="F871">
        <v>2</v>
      </c>
      <c r="G871" s="4">
        <v>43831</v>
      </c>
      <c r="H871" s="4">
        <v>44561</v>
      </c>
      <c r="I871" s="375">
        <v>0.208093</v>
      </c>
      <c r="J871" s="375">
        <v>0.40703099999999998</v>
      </c>
      <c r="K871" s="375">
        <v>0.60319560000000005</v>
      </c>
      <c r="L871" s="375">
        <v>0.63641199999999998</v>
      </c>
      <c r="M871" s="375">
        <v>189.67870500000001</v>
      </c>
      <c r="N871" s="375">
        <v>18.633277</v>
      </c>
    </row>
    <row r="872" spans="1:14" ht="12.75" customHeight="1">
      <c r="A872" t="s">
        <v>4119</v>
      </c>
      <c r="B872" s="373" t="s">
        <v>4097</v>
      </c>
      <c r="C872" s="405" t="s">
        <v>3817</v>
      </c>
      <c r="D872" s="403" t="s">
        <v>1305</v>
      </c>
      <c r="E872" s="374" t="s">
        <v>3779</v>
      </c>
      <c r="F872" s="403">
        <v>6</v>
      </c>
      <c r="G872" s="374">
        <v>42614</v>
      </c>
      <c r="H872" s="374">
        <v>44712</v>
      </c>
      <c r="I872" s="404">
        <v>0.20913499999999999</v>
      </c>
      <c r="J872" s="404">
        <v>0.73920200000000003</v>
      </c>
      <c r="K872" s="404">
        <v>0.6028</v>
      </c>
      <c r="L872" s="404">
        <v>0.61204700000000001</v>
      </c>
      <c r="M872" s="404">
        <v>340.52795200000003</v>
      </c>
      <c r="N872" s="404">
        <v>15.183745</v>
      </c>
    </row>
    <row r="873" spans="1:14" ht="12.75" customHeight="1">
      <c r="A873" t="s">
        <v>4120</v>
      </c>
      <c r="B873" s="356" t="s">
        <v>4048</v>
      </c>
      <c r="C873" s="356" t="s">
        <v>3817</v>
      </c>
      <c r="D873" s="356" t="s">
        <v>5253</v>
      </c>
      <c r="E873" s="356" t="s">
        <v>3780</v>
      </c>
      <c r="F873" s="356">
        <v>3</v>
      </c>
      <c r="G873" s="357">
        <v>43252</v>
      </c>
      <c r="H873" s="357">
        <v>44561</v>
      </c>
      <c r="I873" s="375">
        <v>0.158748</v>
      </c>
      <c r="J873" s="375">
        <v>0.10850700000000001</v>
      </c>
      <c r="K873" s="375">
        <v>0.60136319999999999</v>
      </c>
      <c r="L873" s="375">
        <v>9.4553999999999999E-2</v>
      </c>
      <c r="M873" s="375">
        <v>50.511420000000001</v>
      </c>
      <c r="N873" s="375">
        <v>15.824712</v>
      </c>
    </row>
    <row r="874" spans="1:14" ht="12.75" customHeight="1">
      <c r="A874" t="s">
        <v>4120</v>
      </c>
      <c r="B874" s="373" t="s">
        <v>4038</v>
      </c>
      <c r="C874" s="405" t="s">
        <v>3817</v>
      </c>
      <c r="D874" s="403" t="s">
        <v>2109</v>
      </c>
      <c r="E874" s="374" t="s">
        <v>3784</v>
      </c>
      <c r="F874" s="403">
        <v>6</v>
      </c>
      <c r="G874" s="374">
        <v>44361</v>
      </c>
      <c r="H874" s="374">
        <v>46022</v>
      </c>
      <c r="I874" s="404">
        <v>0.21290899999999999</v>
      </c>
      <c r="J874" s="404">
        <v>0.72817600000000005</v>
      </c>
      <c r="K874" s="404">
        <v>0.60043800000000003</v>
      </c>
      <c r="L874" s="404">
        <v>0.60970000000000002</v>
      </c>
      <c r="M874" s="404">
        <v>335.16013600000002</v>
      </c>
      <c r="N874" s="404">
        <v>13.846437999999999</v>
      </c>
    </row>
    <row r="875" spans="1:14" ht="12.75" customHeight="1">
      <c r="A875" t="s">
        <v>4120</v>
      </c>
      <c r="B875" s="413" t="s">
        <v>5086</v>
      </c>
      <c r="C875" s="413" t="s">
        <v>3817</v>
      </c>
      <c r="D875" s="413" t="s">
        <v>6980</v>
      </c>
      <c r="E875" s="413" t="s">
        <v>3777</v>
      </c>
      <c r="F875" s="413">
        <v>8</v>
      </c>
      <c r="G875" s="383">
        <v>43922</v>
      </c>
      <c r="H875" s="383">
        <v>47542</v>
      </c>
      <c r="I875" s="375">
        <v>0.22107199999999999</v>
      </c>
      <c r="J875" s="375">
        <v>0.75513799999999998</v>
      </c>
      <c r="K875" s="375">
        <v>0.60037560000000001</v>
      </c>
      <c r="L875" s="375">
        <v>0.63174600000000003</v>
      </c>
      <c r="M875" s="375">
        <v>354.40526599999998</v>
      </c>
      <c r="N875" s="375">
        <v>17.729566999999999</v>
      </c>
    </row>
    <row r="876" spans="1:14" ht="12.75" customHeight="1">
      <c r="A876" t="s">
        <v>4120</v>
      </c>
      <c r="B876" s="413" t="s">
        <v>5086</v>
      </c>
      <c r="C876" s="413" t="s">
        <v>3817</v>
      </c>
      <c r="D876" s="413" t="s">
        <v>6856</v>
      </c>
      <c r="E876" s="413" t="s">
        <v>3780</v>
      </c>
      <c r="F876" s="413">
        <v>1</v>
      </c>
      <c r="G876" s="383">
        <v>44197</v>
      </c>
      <c r="H876" s="383">
        <v>45291</v>
      </c>
      <c r="I876" s="375">
        <v>0.213228</v>
      </c>
      <c r="J876" s="375">
        <v>0.60923300000000002</v>
      </c>
      <c r="K876" s="375">
        <v>0.59903079999999997</v>
      </c>
      <c r="L876" s="375">
        <v>0.63703699999999996</v>
      </c>
      <c r="M876" s="375">
        <v>288.80631</v>
      </c>
      <c r="N876" s="375">
        <v>15.945746</v>
      </c>
    </row>
    <row r="877" spans="1:14" ht="12.75" customHeight="1">
      <c r="A877" t="s">
        <v>4120</v>
      </c>
      <c r="B877" t="s">
        <v>5086</v>
      </c>
      <c r="C877" t="s">
        <v>3817</v>
      </c>
      <c r="D877" t="s">
        <v>1562</v>
      </c>
      <c r="E877" t="s">
        <v>3780</v>
      </c>
      <c r="F877">
        <v>1</v>
      </c>
      <c r="G877" s="4">
        <v>44197</v>
      </c>
      <c r="H877" s="4">
        <v>45291</v>
      </c>
      <c r="I877" s="375">
        <v>0.21104700000000001</v>
      </c>
      <c r="J877" s="375">
        <v>0.70049600000000001</v>
      </c>
      <c r="K877" s="375">
        <v>0.59885999999999995</v>
      </c>
      <c r="L877" s="375">
        <v>0.58203000000000005</v>
      </c>
      <c r="M877" s="375">
        <v>313.47323999999998</v>
      </c>
      <c r="N877" s="375">
        <v>15.148876</v>
      </c>
    </row>
    <row r="878" spans="1:14" ht="12.75" customHeight="1">
      <c r="A878" t="s">
        <v>4119</v>
      </c>
      <c r="B878" t="s">
        <v>4099</v>
      </c>
      <c r="C878" t="s">
        <v>3817</v>
      </c>
      <c r="D878" t="s">
        <v>2124</v>
      </c>
      <c r="E878" t="s">
        <v>3776</v>
      </c>
      <c r="F878">
        <v>3</v>
      </c>
      <c r="G878" s="4">
        <v>42917</v>
      </c>
      <c r="H878" s="4">
        <v>44347</v>
      </c>
      <c r="I878" s="375">
        <v>0.202038</v>
      </c>
      <c r="J878" s="375">
        <v>0.684535</v>
      </c>
      <c r="K878" s="375">
        <v>0.59728000000000003</v>
      </c>
      <c r="L878" s="375">
        <v>0.62769200000000003</v>
      </c>
      <c r="M878" s="375">
        <v>315.70504299999999</v>
      </c>
      <c r="N878" s="375">
        <v>17.443722999999999</v>
      </c>
    </row>
    <row r="879" spans="1:14" ht="12.75" customHeight="1">
      <c r="A879" t="s">
        <v>4119</v>
      </c>
      <c r="B879" t="s">
        <v>4091</v>
      </c>
      <c r="C879" t="s">
        <v>3817</v>
      </c>
      <c r="D879" t="s">
        <v>2711</v>
      </c>
      <c r="E879" t="s">
        <v>3782</v>
      </c>
      <c r="F879">
        <v>1</v>
      </c>
      <c r="G879" s="4">
        <v>43132</v>
      </c>
      <c r="H879" s="4">
        <v>44926</v>
      </c>
      <c r="I879" s="375">
        <v>0.22270899999999999</v>
      </c>
      <c r="J879" s="375">
        <v>0.64859800000000001</v>
      </c>
      <c r="K879" s="375">
        <v>0.59699999999999998</v>
      </c>
      <c r="L879" s="375">
        <v>0.59379999999999999</v>
      </c>
      <c r="M879" s="375">
        <v>288.08659999999998</v>
      </c>
      <c r="N879" s="375">
        <v>18.100662</v>
      </c>
    </row>
    <row r="880" spans="1:14" ht="12.75" customHeight="1">
      <c r="A880" t="s">
        <v>4120</v>
      </c>
      <c r="B880" s="413" t="s">
        <v>4074</v>
      </c>
      <c r="C880" s="413" t="s">
        <v>3817</v>
      </c>
      <c r="D880" s="413" t="s">
        <v>3332</v>
      </c>
      <c r="E880" s="413" t="s">
        <v>3776</v>
      </c>
      <c r="F880" s="413">
        <v>8</v>
      </c>
      <c r="G880" s="383">
        <v>43374</v>
      </c>
      <c r="H880" s="383">
        <v>44561</v>
      </c>
      <c r="I880" s="375">
        <v>6.9182999999999995E-2</v>
      </c>
      <c r="J880" s="375">
        <v>0.35516900000000001</v>
      </c>
      <c r="K880" s="375">
        <v>0.59575999999999996</v>
      </c>
      <c r="L880" s="375">
        <v>0.16706499999999999</v>
      </c>
      <c r="M880" s="375">
        <v>164.64942600000001</v>
      </c>
      <c r="N880" s="375">
        <v>13.596591999999999</v>
      </c>
    </row>
    <row r="881" spans="1:14" ht="12.75" customHeight="1">
      <c r="A881" t="s">
        <v>4119</v>
      </c>
      <c r="B881" s="373" t="s">
        <v>4097</v>
      </c>
      <c r="C881" s="405" t="s">
        <v>3817</v>
      </c>
      <c r="D881" s="403" t="s">
        <v>1307</v>
      </c>
      <c r="E881" s="374" t="s">
        <v>3779</v>
      </c>
      <c r="F881" s="403">
        <v>6</v>
      </c>
      <c r="G881" s="374">
        <v>42614</v>
      </c>
      <c r="H881" s="374">
        <v>44712</v>
      </c>
      <c r="I881" s="404">
        <v>0.21101200000000001</v>
      </c>
      <c r="J881" s="404">
        <v>0.80901800000000001</v>
      </c>
      <c r="K881" s="404">
        <v>0.59560000000000002</v>
      </c>
      <c r="L881" s="404">
        <v>0.61287000000000003</v>
      </c>
      <c r="M881" s="404">
        <v>368.23826200000002</v>
      </c>
      <c r="N881" s="404">
        <v>14.879963</v>
      </c>
    </row>
    <row r="882" spans="1:14" ht="12.75" customHeight="1">
      <c r="A882" t="s">
        <v>4119</v>
      </c>
      <c r="B882" s="356" t="s">
        <v>4097</v>
      </c>
      <c r="C882" s="356" t="s">
        <v>3817</v>
      </c>
      <c r="D882" s="356" t="s">
        <v>7407</v>
      </c>
      <c r="E882" s="356" t="s">
        <v>3781</v>
      </c>
      <c r="F882" s="356">
        <v>6</v>
      </c>
      <c r="G882" s="357">
        <v>44470</v>
      </c>
      <c r="H882" s="357">
        <v>45565</v>
      </c>
      <c r="I882" s="375">
        <v>0.18299499999999999</v>
      </c>
      <c r="J882" s="375">
        <v>0.452602</v>
      </c>
      <c r="K882" s="375">
        <v>0.59560000000000002</v>
      </c>
      <c r="L882" s="375">
        <v>0.420242</v>
      </c>
      <c r="M882" s="375">
        <v>206.009591</v>
      </c>
      <c r="N882" s="375">
        <v>14.545676</v>
      </c>
    </row>
    <row r="883" spans="1:14" ht="12.75" customHeight="1">
      <c r="A883" t="s">
        <v>4119</v>
      </c>
      <c r="B883" t="s">
        <v>4101</v>
      </c>
      <c r="C883" t="s">
        <v>3817</v>
      </c>
      <c r="D883" t="s">
        <v>6935</v>
      </c>
      <c r="E883" t="s">
        <v>3773</v>
      </c>
      <c r="F883">
        <v>7</v>
      </c>
      <c r="G883" s="4">
        <v>44256</v>
      </c>
      <c r="H883" s="4">
        <v>45350</v>
      </c>
      <c r="I883" s="375">
        <v>8.9411000000000004E-2</v>
      </c>
      <c r="J883" s="375">
        <v>0.28555199999999997</v>
      </c>
      <c r="K883" s="375">
        <v>0.59509999999999996</v>
      </c>
      <c r="L883" s="375">
        <v>9.3784000000000006E-2</v>
      </c>
      <c r="M883" s="375">
        <v>131.70632900000001</v>
      </c>
      <c r="N883" s="375">
        <v>12.111102000000001</v>
      </c>
    </row>
    <row r="884" spans="1:14" ht="12.75" customHeight="1">
      <c r="A884" t="s">
        <v>4119</v>
      </c>
      <c r="B884" s="318" t="s">
        <v>4091</v>
      </c>
      <c r="C884" s="318" t="s">
        <v>3817</v>
      </c>
      <c r="D884" s="318" t="s">
        <v>855</v>
      </c>
      <c r="E884" s="318" t="s">
        <v>3774</v>
      </c>
      <c r="F884" s="318">
        <v>1</v>
      </c>
      <c r="G884" s="319">
        <v>42522</v>
      </c>
      <c r="H884" s="319">
        <v>43830</v>
      </c>
      <c r="I884" s="375">
        <v>0.142288</v>
      </c>
      <c r="J884" s="375">
        <v>0.24387200000000001</v>
      </c>
      <c r="K884" s="375">
        <v>0.59340000000000004</v>
      </c>
      <c r="L884" s="375">
        <v>0.59340000000000004</v>
      </c>
      <c r="M884" s="375">
        <v>107.6673</v>
      </c>
      <c r="N884" s="375">
        <v>27.37088</v>
      </c>
    </row>
    <row r="885" spans="1:14" ht="12.75" customHeight="1">
      <c r="A885" t="s">
        <v>4119</v>
      </c>
      <c r="B885" t="s">
        <v>4081</v>
      </c>
      <c r="C885" t="s">
        <v>3817</v>
      </c>
      <c r="D885" t="s">
        <v>3511</v>
      </c>
      <c r="E885" t="s">
        <v>3775</v>
      </c>
      <c r="F885">
        <v>8</v>
      </c>
      <c r="G885" s="4">
        <v>43466</v>
      </c>
      <c r="H885" s="4">
        <v>44316</v>
      </c>
      <c r="I885" s="375">
        <v>0.20555699999999999</v>
      </c>
      <c r="J885" s="375">
        <v>0.72069700000000003</v>
      </c>
      <c r="K885" s="375">
        <v>0.59309080000000003</v>
      </c>
      <c r="L885" s="375">
        <v>0.58032099999999998</v>
      </c>
      <c r="M885" s="375">
        <v>330.50164899999999</v>
      </c>
      <c r="N885" s="375">
        <v>15.953144999999999</v>
      </c>
    </row>
    <row r="886" spans="1:14" ht="12.75" customHeight="1">
      <c r="A886" t="s">
        <v>4120</v>
      </c>
      <c r="B886" s="413" t="s">
        <v>4052</v>
      </c>
      <c r="C886" s="413" t="s">
        <v>3817</v>
      </c>
      <c r="D886" s="413" t="s">
        <v>1979</v>
      </c>
      <c r="E886" s="413" t="s">
        <v>3774</v>
      </c>
      <c r="F886" s="413">
        <v>7</v>
      </c>
      <c r="G886" s="383">
        <v>42826</v>
      </c>
      <c r="H886" s="383">
        <v>44620</v>
      </c>
      <c r="I886" s="375">
        <v>0.27115099999999998</v>
      </c>
      <c r="J886" s="375">
        <v>0.67171899999999996</v>
      </c>
      <c r="K886" s="375">
        <v>0.59172000000000002</v>
      </c>
      <c r="L886" s="375">
        <v>0.60866900000000002</v>
      </c>
      <c r="M886" s="375">
        <v>304.68353999999999</v>
      </c>
      <c r="N886" s="375">
        <v>14.722766</v>
      </c>
    </row>
    <row r="887" spans="1:14" ht="12.75" customHeight="1">
      <c r="A887" t="s">
        <v>4119</v>
      </c>
      <c r="B887" s="356" t="s">
        <v>4097</v>
      </c>
      <c r="C887" s="356" t="s">
        <v>3817</v>
      </c>
      <c r="D887" s="356" t="s">
        <v>5978</v>
      </c>
      <c r="E887" s="356" t="s">
        <v>3787</v>
      </c>
      <c r="F887" s="356">
        <v>6</v>
      </c>
      <c r="G887" s="357">
        <v>43831</v>
      </c>
      <c r="H887" s="357">
        <v>45291</v>
      </c>
      <c r="I887" s="375">
        <v>0.207734</v>
      </c>
      <c r="J887" s="375">
        <v>0.28858899999999998</v>
      </c>
      <c r="K887" s="375">
        <v>0.59160000000000001</v>
      </c>
      <c r="L887" s="375">
        <v>0.59681799999999996</v>
      </c>
      <c r="M887" s="375">
        <v>130.47428500000001</v>
      </c>
      <c r="N887" s="375">
        <v>22.869009999999999</v>
      </c>
    </row>
    <row r="888" spans="1:14" ht="12.75" customHeight="1">
      <c r="A888" t="s">
        <v>4119</v>
      </c>
      <c r="B888" s="300" t="s">
        <v>4081</v>
      </c>
      <c r="C888" s="300" t="s">
        <v>3817</v>
      </c>
      <c r="D888" s="300" t="s">
        <v>5754</v>
      </c>
      <c r="E888" s="300" t="s">
        <v>4994</v>
      </c>
      <c r="F888" s="300">
        <v>7</v>
      </c>
      <c r="G888" s="301">
        <v>43770</v>
      </c>
      <c r="H888" s="301">
        <v>44865</v>
      </c>
      <c r="I888" s="316">
        <v>0.19131500000000001</v>
      </c>
      <c r="J888" s="316">
        <v>0.52786900000000003</v>
      </c>
      <c r="K888" s="316">
        <v>0.59040000000000004</v>
      </c>
      <c r="L888" s="316">
        <v>0.518405</v>
      </c>
      <c r="M888" s="316">
        <v>240.093851</v>
      </c>
      <c r="N888" s="316">
        <v>15.846932000000001</v>
      </c>
    </row>
    <row r="889" spans="1:14" ht="12.75" customHeight="1">
      <c r="A889" t="s">
        <v>4119</v>
      </c>
      <c r="B889" t="s">
        <v>4083</v>
      </c>
      <c r="C889" t="s">
        <v>3817</v>
      </c>
      <c r="D889" t="s">
        <v>3454</v>
      </c>
      <c r="E889" t="s">
        <v>3776</v>
      </c>
      <c r="F889">
        <v>4</v>
      </c>
      <c r="G889" s="4">
        <v>43435</v>
      </c>
      <c r="H889" s="4">
        <v>44926</v>
      </c>
      <c r="I889" s="375">
        <v>8.2330000000000007E-3</v>
      </c>
      <c r="J889" s="375">
        <v>0.36012100000000002</v>
      </c>
      <c r="K889" s="375">
        <v>0.58959399999999995</v>
      </c>
      <c r="L889" s="375">
        <v>6.4165E-2</v>
      </c>
      <c r="M889" s="375">
        <v>164.948802</v>
      </c>
      <c r="N889" s="375">
        <v>15.655837</v>
      </c>
    </row>
    <row r="890" spans="1:14" ht="12.75" customHeight="1">
      <c r="A890" t="s">
        <v>4119</v>
      </c>
      <c r="B890" s="356" t="s">
        <v>4083</v>
      </c>
      <c r="C890" s="356" t="s">
        <v>3817</v>
      </c>
      <c r="D890" s="356" t="s">
        <v>1726</v>
      </c>
      <c r="E890" s="356" t="s">
        <v>3785</v>
      </c>
      <c r="F890" s="356">
        <v>4</v>
      </c>
      <c r="G890" s="357">
        <v>42736</v>
      </c>
      <c r="H890" s="357">
        <v>44926</v>
      </c>
      <c r="I890" s="375">
        <v>0.100163</v>
      </c>
      <c r="J890" s="375">
        <v>0.49339699999999997</v>
      </c>
      <c r="K890" s="375">
        <v>0.58954079999999998</v>
      </c>
      <c r="L890" s="375">
        <v>0.17458699999999999</v>
      </c>
      <c r="M890" s="375">
        <v>227.72188399999999</v>
      </c>
      <c r="N890" s="375">
        <v>19.853133</v>
      </c>
    </row>
    <row r="891" spans="1:14" ht="12.75" customHeight="1">
      <c r="A891" t="s">
        <v>4119</v>
      </c>
      <c r="B891" s="413" t="s">
        <v>4099</v>
      </c>
      <c r="C891" s="413" t="s">
        <v>3817</v>
      </c>
      <c r="D891" s="413" t="s">
        <v>2531</v>
      </c>
      <c r="E891" s="413" t="s">
        <v>3780</v>
      </c>
      <c r="F891" s="413">
        <v>3</v>
      </c>
      <c r="G891" s="383">
        <v>43070</v>
      </c>
      <c r="H891" s="383">
        <v>44926</v>
      </c>
      <c r="I891" s="375">
        <v>0.23794299999999999</v>
      </c>
      <c r="J891" s="375">
        <v>0.23033600000000001</v>
      </c>
      <c r="K891" s="375">
        <v>0.58948</v>
      </c>
      <c r="L891" s="375">
        <v>0.48575200000000002</v>
      </c>
      <c r="M891" s="375">
        <v>104.843744</v>
      </c>
      <c r="N891" s="375">
        <v>24.214082999999999</v>
      </c>
    </row>
    <row r="892" spans="1:14" ht="12.75" customHeight="1">
      <c r="A892" t="s">
        <v>4120</v>
      </c>
      <c r="B892" t="s">
        <v>5086</v>
      </c>
      <c r="C892" t="s">
        <v>3817</v>
      </c>
      <c r="D892" t="s">
        <v>6850</v>
      </c>
      <c r="E892" t="s">
        <v>3780</v>
      </c>
      <c r="F892">
        <v>1</v>
      </c>
      <c r="G892" s="4">
        <v>44197</v>
      </c>
      <c r="H892" s="4">
        <v>45291</v>
      </c>
      <c r="I892" s="375">
        <v>0.25139600000000001</v>
      </c>
      <c r="J892" s="375">
        <v>0.26929399999999998</v>
      </c>
      <c r="K892" s="375">
        <v>0.58925839999999996</v>
      </c>
      <c r="L892" s="375">
        <v>0.63703699999999996</v>
      </c>
      <c r="M892" s="375">
        <v>125.576285</v>
      </c>
      <c r="N892" s="375">
        <v>22.49145</v>
      </c>
    </row>
    <row r="893" spans="1:14" ht="12.75" customHeight="1">
      <c r="A893" t="s">
        <v>4120</v>
      </c>
      <c r="B893" s="413" t="s">
        <v>4074</v>
      </c>
      <c r="C893" s="413" t="s">
        <v>3817</v>
      </c>
      <c r="D893" s="413" t="s">
        <v>4756</v>
      </c>
      <c r="E893" s="413" t="s">
        <v>3774</v>
      </c>
      <c r="F893" s="413">
        <v>7</v>
      </c>
      <c r="G893" s="383">
        <v>43556</v>
      </c>
      <c r="H893" s="383">
        <v>45291</v>
      </c>
      <c r="I893" s="375">
        <v>0.19898399999999999</v>
      </c>
      <c r="J893" s="375">
        <v>0.70346200000000003</v>
      </c>
      <c r="K893" s="375">
        <v>0.58879999999999999</v>
      </c>
      <c r="L893" s="375">
        <v>0.58136600000000005</v>
      </c>
      <c r="M893" s="375">
        <v>317.67065000000002</v>
      </c>
      <c r="N893" s="375">
        <v>15.828306</v>
      </c>
    </row>
    <row r="894" spans="1:14" ht="12.75" customHeight="1">
      <c r="A894" t="s">
        <v>4119</v>
      </c>
      <c r="B894" s="413" t="s">
        <v>4099</v>
      </c>
      <c r="C894" s="413" t="s">
        <v>3817</v>
      </c>
      <c r="D894" s="413" t="s">
        <v>3412</v>
      </c>
      <c r="E894" s="413" t="s">
        <v>3774</v>
      </c>
      <c r="F894" s="413">
        <v>3</v>
      </c>
      <c r="G894" s="383">
        <v>43435</v>
      </c>
      <c r="H894" s="383">
        <v>44926</v>
      </c>
      <c r="I894" s="375">
        <v>0.21151400000000001</v>
      </c>
      <c r="J894" s="375">
        <v>0.66042400000000001</v>
      </c>
      <c r="K894" s="375">
        <v>0.58787999999999996</v>
      </c>
      <c r="L894" s="375">
        <v>0.55619600000000002</v>
      </c>
      <c r="M894" s="375">
        <v>299.79270600000001</v>
      </c>
      <c r="N894" s="375">
        <v>18.894499</v>
      </c>
    </row>
    <row r="895" spans="1:14" ht="12.75" customHeight="1">
      <c r="A895" t="s">
        <v>4120</v>
      </c>
      <c r="B895" s="300" t="s">
        <v>4062</v>
      </c>
      <c r="C895" s="300" t="s">
        <v>3817</v>
      </c>
      <c r="D895" s="300" t="s">
        <v>7089</v>
      </c>
      <c r="E895" s="300" t="s">
        <v>3778</v>
      </c>
      <c r="F895" s="300">
        <v>7</v>
      </c>
      <c r="G895" s="301">
        <v>44317</v>
      </c>
      <c r="H895" s="301">
        <v>45412</v>
      </c>
      <c r="I895" s="316">
        <v>0.21202699999999999</v>
      </c>
      <c r="J895" s="316">
        <v>0.61416499999999996</v>
      </c>
      <c r="K895" s="316">
        <v>0.58772840000000004</v>
      </c>
      <c r="L895" s="316">
        <v>0.59628899999999996</v>
      </c>
      <c r="M895" s="316">
        <v>276.69617399999998</v>
      </c>
      <c r="N895" s="316">
        <v>13.822092</v>
      </c>
    </row>
    <row r="896" spans="1:14" ht="12.75" customHeight="1">
      <c r="A896" t="s">
        <v>4119</v>
      </c>
      <c r="B896" t="s">
        <v>4079</v>
      </c>
      <c r="C896" t="s">
        <v>3817</v>
      </c>
      <c r="D896" t="s">
        <v>3345</v>
      </c>
      <c r="E896" t="s">
        <v>3776</v>
      </c>
      <c r="F896">
        <v>8</v>
      </c>
      <c r="G896" s="4">
        <v>43374</v>
      </c>
      <c r="H896" s="4">
        <v>45291</v>
      </c>
      <c r="I896" s="375">
        <v>0.17502300000000001</v>
      </c>
      <c r="J896" s="375">
        <v>0.54811600000000005</v>
      </c>
      <c r="K896" s="375">
        <v>0.58735999999999999</v>
      </c>
      <c r="L896" s="375">
        <v>0.475213</v>
      </c>
      <c r="M896" s="375">
        <v>248.41255699999999</v>
      </c>
      <c r="N896" s="375">
        <v>17.013352000000001</v>
      </c>
    </row>
    <row r="897" spans="1:14" ht="12.75" customHeight="1">
      <c r="A897" t="s">
        <v>4120</v>
      </c>
      <c r="B897" t="s">
        <v>4060</v>
      </c>
      <c r="C897" t="s">
        <v>3817</v>
      </c>
      <c r="D897" t="s">
        <v>884</v>
      </c>
      <c r="E897" t="s">
        <v>3774</v>
      </c>
      <c r="F897">
        <v>7</v>
      </c>
      <c r="G897" s="4">
        <v>43862</v>
      </c>
      <c r="H897" s="4">
        <v>44957</v>
      </c>
      <c r="I897" s="375">
        <v>0.15007100000000001</v>
      </c>
      <c r="J897" s="375">
        <v>0.60528800000000005</v>
      </c>
      <c r="K897" s="375">
        <v>0.58560000000000001</v>
      </c>
      <c r="L897" s="375">
        <v>0.61267899999999997</v>
      </c>
      <c r="M897" s="375">
        <v>274.72670499999998</v>
      </c>
      <c r="N897" s="375">
        <v>18.079239999999999</v>
      </c>
    </row>
    <row r="898" spans="1:14" ht="12.75" customHeight="1">
      <c r="A898" t="s">
        <v>4120</v>
      </c>
      <c r="B898" s="413" t="s">
        <v>4052</v>
      </c>
      <c r="C898" s="413" t="s">
        <v>3817</v>
      </c>
      <c r="D898" s="413" t="s">
        <v>1817</v>
      </c>
      <c r="E898" s="413" t="s">
        <v>3774</v>
      </c>
      <c r="F898" s="413">
        <v>8</v>
      </c>
      <c r="G898" s="383">
        <v>43831</v>
      </c>
      <c r="H898" s="383">
        <v>45747</v>
      </c>
      <c r="I898" s="375">
        <v>0.22239600000000001</v>
      </c>
      <c r="J898" s="375">
        <v>0.68164400000000003</v>
      </c>
      <c r="K898" s="375">
        <v>0.58523999999999998</v>
      </c>
      <c r="L898" s="375">
        <v>0.62014599999999998</v>
      </c>
      <c r="M898" s="375">
        <v>307.90393499999999</v>
      </c>
      <c r="N898" s="375">
        <v>15.508165</v>
      </c>
    </row>
    <row r="899" spans="1:14" ht="12.75" customHeight="1">
      <c r="A899" t="s">
        <v>4119</v>
      </c>
      <c r="B899" s="318" t="s">
        <v>4101</v>
      </c>
      <c r="C899" s="318" t="s">
        <v>3817</v>
      </c>
      <c r="D899" s="318" t="s">
        <v>4617</v>
      </c>
      <c r="E899" s="318" t="s">
        <v>3773</v>
      </c>
      <c r="F899" s="318">
        <v>7</v>
      </c>
      <c r="G899" s="319">
        <v>43556</v>
      </c>
      <c r="H899" s="319">
        <v>44651</v>
      </c>
      <c r="I899" s="375">
        <v>0.17948600000000001</v>
      </c>
      <c r="J899" s="375">
        <v>0.27864299999999997</v>
      </c>
      <c r="K899" s="375">
        <v>0.58450000000000002</v>
      </c>
      <c r="L899" s="375">
        <v>0.54603699999999999</v>
      </c>
      <c r="M899" s="375">
        <v>126.230514</v>
      </c>
      <c r="N899" s="375">
        <v>25.375575999999999</v>
      </c>
    </row>
    <row r="900" spans="1:14" ht="12.75" customHeight="1">
      <c r="A900" t="s">
        <v>4119</v>
      </c>
      <c r="B900" s="413" t="s">
        <v>4097</v>
      </c>
      <c r="C900" s="413" t="s">
        <v>3817</v>
      </c>
      <c r="D900" s="413" t="s">
        <v>831</v>
      </c>
      <c r="E900" s="413" t="s">
        <v>3773</v>
      </c>
      <c r="F900" s="413">
        <v>6</v>
      </c>
      <c r="G900" s="383">
        <v>42522</v>
      </c>
      <c r="H900" s="383">
        <v>45838</v>
      </c>
      <c r="I900" s="375">
        <v>0.272615</v>
      </c>
      <c r="J900" s="375">
        <v>0.617591</v>
      </c>
      <c r="K900" s="375">
        <v>0.58440000000000003</v>
      </c>
      <c r="L900" s="375">
        <v>0.60134600000000005</v>
      </c>
      <c r="M900" s="375">
        <v>275.821189</v>
      </c>
      <c r="N900" s="375">
        <v>16.412671</v>
      </c>
    </row>
    <row r="901" spans="1:14" ht="12.75" customHeight="1">
      <c r="A901" t="s">
        <v>4119</v>
      </c>
      <c r="B901" t="s">
        <v>4091</v>
      </c>
      <c r="C901" t="s">
        <v>3817</v>
      </c>
      <c r="D901" t="s">
        <v>902</v>
      </c>
      <c r="E901" t="s">
        <v>3776</v>
      </c>
      <c r="F901">
        <v>1</v>
      </c>
      <c r="G901" s="4">
        <v>42552</v>
      </c>
      <c r="H901" s="4">
        <v>43830</v>
      </c>
      <c r="I901" s="375">
        <v>0.18632199999999999</v>
      </c>
      <c r="J901" s="375">
        <v>0.61691700000000005</v>
      </c>
      <c r="K901" s="375">
        <v>0.58412679999999995</v>
      </c>
      <c r="L901" s="375">
        <v>0.53839999999999999</v>
      </c>
      <c r="M901" s="375">
        <v>268.10649999999998</v>
      </c>
      <c r="N901" s="375">
        <v>18.433551999999999</v>
      </c>
    </row>
    <row r="902" spans="1:14" ht="12.75" customHeight="1">
      <c r="A902" t="s">
        <v>4120</v>
      </c>
      <c r="B902" s="376" t="s">
        <v>4062</v>
      </c>
      <c r="C902" s="376" t="s">
        <v>3817</v>
      </c>
      <c r="D902" s="376" t="s">
        <v>5433</v>
      </c>
      <c r="E902" s="376" t="s">
        <v>3773</v>
      </c>
      <c r="F902" s="376">
        <v>9</v>
      </c>
      <c r="G902" s="383">
        <v>42614</v>
      </c>
      <c r="H902" s="383">
        <v>44561</v>
      </c>
      <c r="I902" s="375">
        <v>0.25654700000000003</v>
      </c>
      <c r="J902" s="375">
        <v>0.60766500000000001</v>
      </c>
      <c r="K902" s="375">
        <v>0.58410799999999996</v>
      </c>
      <c r="L902" s="375">
        <v>0.61332100000000001</v>
      </c>
      <c r="M902" s="375">
        <v>276.33475199999998</v>
      </c>
      <c r="N902" s="375">
        <v>18.587084999999998</v>
      </c>
    </row>
    <row r="903" spans="1:14" ht="12.75" customHeight="1">
      <c r="A903" t="s">
        <v>4119</v>
      </c>
      <c r="B903" s="413" t="s">
        <v>4093</v>
      </c>
      <c r="C903" s="413" t="s">
        <v>3817</v>
      </c>
      <c r="D903" s="413" t="s">
        <v>2852</v>
      </c>
      <c r="E903" s="413" t="s">
        <v>3776</v>
      </c>
      <c r="F903" s="413">
        <v>2</v>
      </c>
      <c r="G903" s="383">
        <v>43191</v>
      </c>
      <c r="H903" s="383">
        <v>44926</v>
      </c>
      <c r="I903" s="375">
        <v>0.14533099999999999</v>
      </c>
      <c r="J903" s="375">
        <v>0.51478900000000005</v>
      </c>
      <c r="K903" s="375">
        <v>0.58320000000000005</v>
      </c>
      <c r="L903" s="375">
        <v>0.54631200000000002</v>
      </c>
      <c r="M903" s="375">
        <v>232.394148</v>
      </c>
      <c r="N903" s="375">
        <v>18.664515000000002</v>
      </c>
    </row>
    <row r="904" spans="1:14" ht="12.75" customHeight="1">
      <c r="A904" t="s">
        <v>4120</v>
      </c>
      <c r="B904" s="356" t="s">
        <v>4040</v>
      </c>
      <c r="C904" s="356" t="s">
        <v>3817</v>
      </c>
      <c r="D904" s="356" t="s">
        <v>556</v>
      </c>
      <c r="E904" s="356" t="s">
        <v>3779</v>
      </c>
      <c r="F904" s="356">
        <v>9</v>
      </c>
      <c r="G904" s="357">
        <v>43466</v>
      </c>
      <c r="H904" s="357">
        <v>44561</v>
      </c>
      <c r="I904" s="375">
        <v>0.19447</v>
      </c>
      <c r="J904" s="375">
        <v>0.77627000000000002</v>
      </c>
      <c r="K904" s="375">
        <v>0.58292920000000004</v>
      </c>
      <c r="L904" s="375">
        <v>0.60591200000000001</v>
      </c>
      <c r="M904" s="375">
        <v>347.558111</v>
      </c>
      <c r="N904" s="375">
        <v>14.462388000000001</v>
      </c>
    </row>
    <row r="905" spans="1:14" ht="12.75" customHeight="1">
      <c r="A905" t="s">
        <v>4119</v>
      </c>
      <c r="B905" t="s">
        <v>4101</v>
      </c>
      <c r="C905" t="s">
        <v>3817</v>
      </c>
      <c r="D905" t="s">
        <v>3601</v>
      </c>
      <c r="E905" t="s">
        <v>3773</v>
      </c>
      <c r="F905">
        <v>7</v>
      </c>
      <c r="G905" s="4">
        <v>43497</v>
      </c>
      <c r="H905" s="4">
        <v>44592</v>
      </c>
      <c r="I905" s="375">
        <v>0.18692900000000001</v>
      </c>
      <c r="J905" s="375">
        <v>0.48107100000000003</v>
      </c>
      <c r="K905" s="375">
        <v>0.58211999999999997</v>
      </c>
      <c r="L905" s="375">
        <v>0.50112100000000004</v>
      </c>
      <c r="M905" s="375">
        <v>217.046223</v>
      </c>
      <c r="N905" s="375">
        <v>20.662970999999999</v>
      </c>
    </row>
    <row r="906" spans="1:14" ht="12.75" customHeight="1">
      <c r="A906" t="s">
        <v>4119</v>
      </c>
      <c r="B906" t="s">
        <v>4101</v>
      </c>
      <c r="C906" t="s">
        <v>3817</v>
      </c>
      <c r="D906" t="s">
        <v>6002</v>
      </c>
      <c r="E906" t="s">
        <v>3774</v>
      </c>
      <c r="F906">
        <v>7</v>
      </c>
      <c r="G906" s="4">
        <v>43831</v>
      </c>
      <c r="H906" s="4">
        <v>44926</v>
      </c>
      <c r="I906" s="375">
        <v>0.21332400000000001</v>
      </c>
      <c r="J906" s="375">
        <v>0.6895</v>
      </c>
      <c r="K906" s="375">
        <v>0.58199999999999996</v>
      </c>
      <c r="L906" s="375">
        <v>0.59385900000000003</v>
      </c>
      <c r="M906" s="375">
        <v>311.01986099999999</v>
      </c>
      <c r="N906" s="375">
        <v>13.931051999999999</v>
      </c>
    </row>
    <row r="907" spans="1:14" ht="12.75" customHeight="1">
      <c r="A907" t="s">
        <v>4120</v>
      </c>
      <c r="B907" s="300" t="s">
        <v>4048</v>
      </c>
      <c r="C907" s="300" t="s">
        <v>3817</v>
      </c>
      <c r="D907" s="300" t="s">
        <v>1722</v>
      </c>
      <c r="E907" s="300" t="s">
        <v>3773</v>
      </c>
      <c r="F907" s="300">
        <v>7</v>
      </c>
      <c r="G907" s="301">
        <v>42736</v>
      </c>
      <c r="H907" s="301">
        <v>44926</v>
      </c>
      <c r="I907" s="316">
        <v>0.27376200000000001</v>
      </c>
      <c r="J907" s="316">
        <v>0.57950500000000005</v>
      </c>
      <c r="K907" s="316">
        <v>0.58175160000000004</v>
      </c>
      <c r="L907" s="316">
        <v>0.59751600000000005</v>
      </c>
      <c r="M907" s="316">
        <v>258.39476400000001</v>
      </c>
      <c r="N907" s="316">
        <v>15.969243000000001</v>
      </c>
    </row>
    <row r="908" spans="1:14" ht="12.75" customHeight="1">
      <c r="A908" t="s">
        <v>4119</v>
      </c>
      <c r="B908" s="413" t="s">
        <v>4079</v>
      </c>
      <c r="C908" s="413" t="s">
        <v>3817</v>
      </c>
      <c r="D908" s="413" t="s">
        <v>5669</v>
      </c>
      <c r="E908" s="413" t="s">
        <v>3777</v>
      </c>
      <c r="F908" s="413">
        <v>8</v>
      </c>
      <c r="G908" s="383">
        <v>43739</v>
      </c>
      <c r="H908" s="383">
        <v>45291</v>
      </c>
      <c r="I908" s="375">
        <v>0.221918</v>
      </c>
      <c r="J908" s="375">
        <v>0.734182</v>
      </c>
      <c r="K908" s="375">
        <v>0.58079999999999998</v>
      </c>
      <c r="L908" s="375">
        <v>0.59995699999999996</v>
      </c>
      <c r="M908" s="375">
        <v>329.088461</v>
      </c>
      <c r="N908" s="375">
        <v>18.148451999999999</v>
      </c>
    </row>
    <row r="909" spans="1:14" ht="12.75" customHeight="1">
      <c r="A909" t="s">
        <v>4119</v>
      </c>
      <c r="B909" s="300" t="s">
        <v>42</v>
      </c>
      <c r="C909" s="300" t="s">
        <v>3819</v>
      </c>
      <c r="D909" s="300" t="s">
        <v>3499</v>
      </c>
      <c r="E909" s="300" t="s">
        <v>3774</v>
      </c>
      <c r="F909" s="300">
        <v>9</v>
      </c>
      <c r="G909" s="301">
        <v>43466</v>
      </c>
      <c r="H909" s="301">
        <v>44561</v>
      </c>
      <c r="I909" s="316">
        <v>0.17033000000000001</v>
      </c>
      <c r="J909" s="316">
        <v>0.57294400000000001</v>
      </c>
      <c r="K909" s="316">
        <v>0.58043999999999996</v>
      </c>
      <c r="L909" s="316">
        <v>0.57999999999999996</v>
      </c>
      <c r="M909" s="316">
        <v>247.42</v>
      </c>
      <c r="N909" s="316">
        <v>19.109938</v>
      </c>
    </row>
    <row r="910" spans="1:14" ht="12.75" customHeight="1">
      <c r="A910" t="s">
        <v>4120</v>
      </c>
      <c r="B910" t="s">
        <v>5086</v>
      </c>
      <c r="C910" t="s">
        <v>3818</v>
      </c>
      <c r="D910" t="s">
        <v>6842</v>
      </c>
      <c r="E910" t="s">
        <v>3774</v>
      </c>
      <c r="F910">
        <v>6</v>
      </c>
      <c r="G910" s="4">
        <v>43556</v>
      </c>
      <c r="H910" s="4">
        <v>45291</v>
      </c>
      <c r="I910" s="375">
        <v>0.11214300000000001</v>
      </c>
      <c r="J910" s="375">
        <v>0.20888100000000001</v>
      </c>
      <c r="K910" s="375">
        <v>0.58040000000000003</v>
      </c>
      <c r="L910" s="375">
        <v>0.30172199999999999</v>
      </c>
      <c r="M910" s="375">
        <v>93.598505000000003</v>
      </c>
      <c r="N910" s="375">
        <v>23.262649</v>
      </c>
    </row>
    <row r="911" spans="1:14" ht="12.75" customHeight="1">
      <c r="A911" t="s">
        <v>4119</v>
      </c>
      <c r="B911" t="s">
        <v>6502</v>
      </c>
      <c r="C911" t="s">
        <v>3817</v>
      </c>
      <c r="D911" t="s">
        <v>6437</v>
      </c>
      <c r="E911" t="s">
        <v>3774</v>
      </c>
      <c r="F911">
        <v>14</v>
      </c>
      <c r="G911" s="4">
        <v>44044</v>
      </c>
      <c r="H911" s="4">
        <v>45138</v>
      </c>
      <c r="I911" s="375">
        <v>0.17444599999999999</v>
      </c>
      <c r="J911" s="375">
        <v>0.32521</v>
      </c>
      <c r="K911" s="375">
        <v>0.58021800000000001</v>
      </c>
      <c r="L911" s="375">
        <v>0.50515100000000002</v>
      </c>
      <c r="M911" s="375">
        <v>145.07495599999999</v>
      </c>
      <c r="N911" s="375">
        <v>25.911470000000001</v>
      </c>
    </row>
    <row r="912" spans="1:14" ht="12.75" customHeight="1">
      <c r="A912" t="s">
        <v>4119</v>
      </c>
      <c r="B912" s="318" t="s">
        <v>4099</v>
      </c>
      <c r="C912" s="318" t="s">
        <v>3817</v>
      </c>
      <c r="D912" s="318" t="s">
        <v>2009</v>
      </c>
      <c r="E912" s="318" t="s">
        <v>3775</v>
      </c>
      <c r="F912" s="318">
        <v>3</v>
      </c>
      <c r="G912" s="319">
        <v>42856</v>
      </c>
      <c r="H912" s="319">
        <v>44561</v>
      </c>
      <c r="I912" s="375">
        <v>0.15603500000000001</v>
      </c>
      <c r="J912" s="375">
        <v>0.45216000000000001</v>
      </c>
      <c r="K912" s="375">
        <v>0.57899999999999996</v>
      </c>
      <c r="L912" s="375">
        <v>0.37535299999999999</v>
      </c>
      <c r="M912" s="375">
        <v>202.15268800000001</v>
      </c>
      <c r="N912" s="375">
        <v>18.758127999999999</v>
      </c>
    </row>
    <row r="913" spans="1:14" ht="12.75" customHeight="1">
      <c r="A913" t="s">
        <v>4120</v>
      </c>
      <c r="B913" s="373" t="s">
        <v>5086</v>
      </c>
      <c r="C913" s="405" t="s">
        <v>3817</v>
      </c>
      <c r="D913" s="403" t="s">
        <v>3314</v>
      </c>
      <c r="E913" s="374" t="s">
        <v>3776</v>
      </c>
      <c r="F913" s="403">
        <v>2</v>
      </c>
      <c r="G913" s="374">
        <v>43374</v>
      </c>
      <c r="H913" s="374">
        <v>44531</v>
      </c>
      <c r="I913" s="404">
        <v>9.3242000000000005E-2</v>
      </c>
      <c r="J913" s="404">
        <v>0.370143</v>
      </c>
      <c r="K913" s="404">
        <v>0.57736359999999998</v>
      </c>
      <c r="L913" s="404">
        <v>0.52652600000000005</v>
      </c>
      <c r="M913" s="404">
        <v>168.22609600000001</v>
      </c>
      <c r="N913" s="404">
        <v>21.516898000000001</v>
      </c>
    </row>
    <row r="914" spans="1:14" ht="12.75" customHeight="1">
      <c r="A914" t="s">
        <v>4120</v>
      </c>
      <c r="B914" s="376" t="s">
        <v>4066</v>
      </c>
      <c r="C914" s="376" t="s">
        <v>3818</v>
      </c>
      <c r="D914" s="376" t="s">
        <v>7119</v>
      </c>
      <c r="E914" s="376" t="s">
        <v>3783</v>
      </c>
      <c r="F914" s="376">
        <v>11</v>
      </c>
      <c r="G914" s="383">
        <v>43952</v>
      </c>
      <c r="H914" s="383">
        <v>44926</v>
      </c>
      <c r="I914" s="375">
        <v>0.19846</v>
      </c>
      <c r="J914" s="375">
        <v>0.3518</v>
      </c>
      <c r="K914" s="375">
        <v>0.57701999999999998</v>
      </c>
      <c r="L914" s="375">
        <v>0.57930800000000005</v>
      </c>
      <c r="M914" s="375">
        <v>151.784075</v>
      </c>
      <c r="N914" s="375">
        <v>16.787196999999999</v>
      </c>
    </row>
    <row r="915" spans="1:14" ht="12.75" customHeight="1">
      <c r="A915" t="s">
        <v>4119</v>
      </c>
      <c r="B915" s="413" t="s">
        <v>4093</v>
      </c>
      <c r="C915" s="413" t="s">
        <v>3817</v>
      </c>
      <c r="D915" s="413" t="s">
        <v>6423</v>
      </c>
      <c r="E915" s="413" t="s">
        <v>3776</v>
      </c>
      <c r="F915" s="413">
        <v>2</v>
      </c>
      <c r="G915" s="383">
        <v>44044</v>
      </c>
      <c r="H915" s="383">
        <v>45657</v>
      </c>
      <c r="I915" s="375">
        <v>0.24238299999999999</v>
      </c>
      <c r="J915" s="375">
        <v>0.37399900000000003</v>
      </c>
      <c r="K915" s="375">
        <v>0.57636359999999998</v>
      </c>
      <c r="L915" s="375">
        <v>0.56732400000000005</v>
      </c>
      <c r="M915" s="375">
        <v>166.859352</v>
      </c>
      <c r="N915" s="375">
        <v>19.765630000000002</v>
      </c>
    </row>
    <row r="916" spans="1:14" ht="12.75" customHeight="1">
      <c r="A916" t="s">
        <v>4120</v>
      </c>
      <c r="B916" t="s">
        <v>4040</v>
      </c>
      <c r="C916" t="s">
        <v>3817</v>
      </c>
      <c r="D916" t="s">
        <v>1499</v>
      </c>
      <c r="E916" t="s">
        <v>3785</v>
      </c>
      <c r="F916">
        <v>9</v>
      </c>
      <c r="G916" s="4">
        <v>43831</v>
      </c>
      <c r="H916" s="4">
        <v>44926</v>
      </c>
      <c r="I916" s="375">
        <v>0.18335799999999999</v>
      </c>
      <c r="J916" s="375">
        <v>0.53496900000000003</v>
      </c>
      <c r="K916" s="375">
        <v>0.57583359999999995</v>
      </c>
      <c r="L916" s="375">
        <v>0.58810700000000005</v>
      </c>
      <c r="M916" s="375">
        <v>236.60547600000001</v>
      </c>
      <c r="N916" s="375">
        <v>14.858714000000001</v>
      </c>
    </row>
    <row r="917" spans="1:14" ht="12.75" customHeight="1">
      <c r="A917" t="s">
        <v>4119</v>
      </c>
      <c r="B917" s="413" t="s">
        <v>4083</v>
      </c>
      <c r="C917" s="413" t="s">
        <v>3817</v>
      </c>
      <c r="D917" s="413" t="s">
        <v>2313</v>
      </c>
      <c r="E917" s="413" t="s">
        <v>3776</v>
      </c>
      <c r="F917" s="413">
        <v>4</v>
      </c>
      <c r="G917" s="383">
        <v>42979</v>
      </c>
      <c r="H917" s="383">
        <v>44926</v>
      </c>
      <c r="I917" s="375">
        <v>8.7415999999999994E-2</v>
      </c>
      <c r="J917" s="375">
        <v>0.45923399999999998</v>
      </c>
      <c r="K917" s="375">
        <v>0.5718164</v>
      </c>
      <c r="L917" s="375">
        <v>0.209346</v>
      </c>
      <c r="M917" s="375">
        <v>204.00362100000001</v>
      </c>
      <c r="N917" s="375">
        <v>19.967946000000001</v>
      </c>
    </row>
    <row r="918" spans="1:14" ht="12.75" customHeight="1">
      <c r="A918" t="s">
        <v>4119</v>
      </c>
      <c r="B918" s="318" t="s">
        <v>4099</v>
      </c>
      <c r="C918" s="318" t="s">
        <v>3817</v>
      </c>
      <c r="D918" s="318" t="s">
        <v>2773</v>
      </c>
      <c r="E918" s="318" t="s">
        <v>3780</v>
      </c>
      <c r="F918" s="318">
        <v>3</v>
      </c>
      <c r="G918" s="319">
        <v>43160</v>
      </c>
      <c r="H918" s="319">
        <v>44926</v>
      </c>
      <c r="I918" s="375">
        <v>0.23633499999999999</v>
      </c>
      <c r="J918" s="375">
        <v>0.13799800000000001</v>
      </c>
      <c r="K918" s="375">
        <v>0.57120000000000004</v>
      </c>
      <c r="L918" s="375">
        <v>0.60035499999999997</v>
      </c>
      <c r="M918" s="375">
        <v>60.864792999999999</v>
      </c>
      <c r="N918" s="375">
        <v>38.122860000000003</v>
      </c>
    </row>
    <row r="919" spans="1:14" ht="12.75" customHeight="1">
      <c r="A919" t="s">
        <v>4120</v>
      </c>
      <c r="B919" t="s">
        <v>4048</v>
      </c>
      <c r="C919" t="s">
        <v>3817</v>
      </c>
      <c r="D919" t="s">
        <v>5275</v>
      </c>
      <c r="E919" t="s">
        <v>3773</v>
      </c>
      <c r="F919">
        <v>5</v>
      </c>
      <c r="G919" s="4">
        <v>42795</v>
      </c>
      <c r="H919" s="4">
        <v>44926</v>
      </c>
      <c r="I919" s="375">
        <v>0.28076000000000001</v>
      </c>
      <c r="J919" s="375">
        <v>0.56850999999999996</v>
      </c>
      <c r="K919" s="375">
        <v>0.57120000000000004</v>
      </c>
      <c r="L919" s="375">
        <v>0.59404800000000002</v>
      </c>
      <c r="M919" s="375">
        <v>251.33647999999999</v>
      </c>
      <c r="N919" s="375">
        <v>16.085999000000001</v>
      </c>
    </row>
    <row r="920" spans="1:14" ht="12.75" customHeight="1">
      <c r="A920" t="s">
        <v>4120</v>
      </c>
      <c r="B920" t="s">
        <v>5086</v>
      </c>
      <c r="C920" t="s">
        <v>3817</v>
      </c>
      <c r="D920" t="s">
        <v>5615</v>
      </c>
      <c r="E920" t="s">
        <v>3783</v>
      </c>
      <c r="F920">
        <v>7</v>
      </c>
      <c r="G920" s="4">
        <v>43709</v>
      </c>
      <c r="H920" s="4">
        <v>44439</v>
      </c>
      <c r="I920" s="375">
        <v>0.14721300000000001</v>
      </c>
      <c r="J920" s="375">
        <v>0.46440100000000001</v>
      </c>
      <c r="K920" s="375">
        <v>0.56999999999999995</v>
      </c>
      <c r="L920" s="375">
        <v>0.58844600000000002</v>
      </c>
      <c r="M920" s="375">
        <v>206.195008</v>
      </c>
      <c r="N920" s="375">
        <v>20.888152999999999</v>
      </c>
    </row>
    <row r="921" spans="1:14" ht="12.75" customHeight="1">
      <c r="A921" t="s">
        <v>4119</v>
      </c>
      <c r="B921" s="413" t="s">
        <v>4091</v>
      </c>
      <c r="C921" s="413" t="s">
        <v>3817</v>
      </c>
      <c r="D921" s="413" t="s">
        <v>3507</v>
      </c>
      <c r="E921" s="413" t="s">
        <v>3780</v>
      </c>
      <c r="F921" s="413">
        <v>1</v>
      </c>
      <c r="G921" s="383">
        <v>43466</v>
      </c>
      <c r="H921" s="383">
        <v>44926</v>
      </c>
      <c r="I921" s="375">
        <v>7.6787999999999995E-2</v>
      </c>
      <c r="J921" s="375">
        <v>0.16580900000000001</v>
      </c>
      <c r="K921" s="375">
        <v>0.56912759999999996</v>
      </c>
      <c r="L921" s="375">
        <v>0.22869999999999999</v>
      </c>
      <c r="M921" s="375">
        <v>70.208799999999997</v>
      </c>
      <c r="N921" s="375">
        <v>22.468050999999999</v>
      </c>
    </row>
    <row r="922" spans="1:14" ht="12.75" customHeight="1">
      <c r="A922" t="s">
        <v>4119</v>
      </c>
      <c r="B922" t="s">
        <v>4091</v>
      </c>
      <c r="C922" t="s">
        <v>3817</v>
      </c>
      <c r="D922" t="s">
        <v>1969</v>
      </c>
      <c r="E922" t="s">
        <v>3783</v>
      </c>
      <c r="F922">
        <v>1</v>
      </c>
      <c r="G922" s="4">
        <v>42826</v>
      </c>
      <c r="H922" s="4">
        <v>44561</v>
      </c>
      <c r="I922" s="375">
        <v>0.209789</v>
      </c>
      <c r="J922" s="375">
        <v>0.75203900000000001</v>
      </c>
      <c r="K922" s="375">
        <v>0.5684612</v>
      </c>
      <c r="L922" s="375">
        <v>0.51790000000000003</v>
      </c>
      <c r="M922" s="375">
        <v>318.06400000000002</v>
      </c>
      <c r="N922" s="375">
        <v>19.373007000000001</v>
      </c>
    </row>
    <row r="923" spans="1:14" ht="12.75" customHeight="1">
      <c r="A923" t="s">
        <v>4120</v>
      </c>
      <c r="B923" s="413" t="s">
        <v>4042</v>
      </c>
      <c r="C923" s="413" t="s">
        <v>3817</v>
      </c>
      <c r="D923" s="413" t="s">
        <v>3296</v>
      </c>
      <c r="E923" s="413" t="s">
        <v>3773</v>
      </c>
      <c r="F923" s="413">
        <v>7</v>
      </c>
      <c r="G923" s="383">
        <v>43374</v>
      </c>
      <c r="H923" s="383">
        <v>44469</v>
      </c>
      <c r="I923" s="375">
        <v>0.113956</v>
      </c>
      <c r="J923" s="375">
        <v>0.249497</v>
      </c>
      <c r="K923" s="375">
        <v>0.56700159999999999</v>
      </c>
      <c r="L923" s="375">
        <v>0.47361500000000001</v>
      </c>
      <c r="M923" s="375">
        <v>106.41827499999999</v>
      </c>
      <c r="N923" s="375">
        <v>24.404416000000001</v>
      </c>
    </row>
    <row r="924" spans="1:14" ht="12.75" customHeight="1">
      <c r="A924" t="s">
        <v>4119</v>
      </c>
      <c r="B924" t="s">
        <v>4097</v>
      </c>
      <c r="C924" t="s">
        <v>3817</v>
      </c>
      <c r="D924" t="s">
        <v>1287</v>
      </c>
      <c r="E924" t="s">
        <v>3775</v>
      </c>
      <c r="F924">
        <v>6</v>
      </c>
      <c r="G924" s="4">
        <v>42614</v>
      </c>
      <c r="H924" s="4">
        <v>44469</v>
      </c>
      <c r="I924" s="375">
        <v>0.198709</v>
      </c>
      <c r="J924" s="375">
        <v>0.49823600000000001</v>
      </c>
      <c r="K924" s="375">
        <v>0.56679999999999997</v>
      </c>
      <c r="L924" s="375">
        <v>0.44205699999999998</v>
      </c>
      <c r="M924" s="375">
        <v>215.814763</v>
      </c>
      <c r="N924" s="375">
        <v>14.374404</v>
      </c>
    </row>
    <row r="925" spans="1:14" ht="12.75" customHeight="1">
      <c r="A925" t="s">
        <v>4119</v>
      </c>
      <c r="B925" s="376" t="s">
        <v>4097</v>
      </c>
      <c r="C925" s="376" t="s">
        <v>3817</v>
      </c>
      <c r="D925" s="376" t="s">
        <v>7347</v>
      </c>
      <c r="E925" s="376" t="s">
        <v>3773</v>
      </c>
      <c r="F925" s="376">
        <v>6</v>
      </c>
      <c r="G925" s="383">
        <v>44440</v>
      </c>
      <c r="H925" s="383">
        <v>45657</v>
      </c>
      <c r="I925" s="375">
        <v>0.28365000000000001</v>
      </c>
      <c r="J925" s="375">
        <v>0.44867600000000002</v>
      </c>
      <c r="K925" s="375">
        <v>0.56599999999999995</v>
      </c>
      <c r="L925" s="375">
        <v>0.55853900000000001</v>
      </c>
      <c r="M925" s="375">
        <v>194.07314</v>
      </c>
      <c r="N925" s="375">
        <v>15.373882999999999</v>
      </c>
    </row>
    <row r="926" spans="1:14" ht="12.75" customHeight="1">
      <c r="A926" t="s">
        <v>4120</v>
      </c>
      <c r="B926" s="300" t="s">
        <v>4072</v>
      </c>
      <c r="C926" s="300" t="s">
        <v>3817</v>
      </c>
      <c r="D926" s="300" t="s">
        <v>647</v>
      </c>
      <c r="E926" s="300" t="s">
        <v>3778</v>
      </c>
      <c r="F926" s="300">
        <v>7</v>
      </c>
      <c r="G926" s="301">
        <v>43525</v>
      </c>
      <c r="H926" s="301">
        <v>44620</v>
      </c>
      <c r="I926" s="316">
        <v>0.20489199999999999</v>
      </c>
      <c r="J926" s="316">
        <v>0.53047599999999995</v>
      </c>
      <c r="K926" s="316">
        <v>0.56581159999999997</v>
      </c>
      <c r="L926" s="316">
        <v>0.49022199999999999</v>
      </c>
      <c r="M926" s="316">
        <v>227.55451600000001</v>
      </c>
      <c r="N926" s="316">
        <v>15.196342</v>
      </c>
    </row>
    <row r="927" spans="1:14" ht="12.75" customHeight="1">
      <c r="A927" t="s">
        <v>4119</v>
      </c>
      <c r="B927" s="413" t="s">
        <v>4093</v>
      </c>
      <c r="C927" s="413" t="s">
        <v>3817</v>
      </c>
      <c r="D927" s="413" t="s">
        <v>2561</v>
      </c>
      <c r="E927" s="413" t="s">
        <v>3776</v>
      </c>
      <c r="F927" s="413">
        <v>2</v>
      </c>
      <c r="G927" s="383">
        <v>43070</v>
      </c>
      <c r="H927" s="383">
        <v>44926</v>
      </c>
      <c r="I927" s="375">
        <v>0.11679</v>
      </c>
      <c r="J927" s="375">
        <v>0.42978</v>
      </c>
      <c r="K927" s="375">
        <v>0.56540919999999995</v>
      </c>
      <c r="L927" s="375">
        <v>0.493782</v>
      </c>
      <c r="M927" s="375">
        <v>188.09391600000001</v>
      </c>
      <c r="N927" s="375">
        <v>19.442409000000001</v>
      </c>
    </row>
    <row r="928" spans="1:14" ht="12.75" customHeight="1">
      <c r="A928" t="s">
        <v>4119</v>
      </c>
      <c r="B928" s="413" t="s">
        <v>4101</v>
      </c>
      <c r="C928" s="413" t="s">
        <v>3817</v>
      </c>
      <c r="D928" s="413" t="s">
        <v>3198</v>
      </c>
      <c r="E928" s="413" t="s">
        <v>3779</v>
      </c>
      <c r="F928" s="413">
        <v>7</v>
      </c>
      <c r="G928" s="383">
        <v>44378</v>
      </c>
      <c r="H928" s="383">
        <v>45473</v>
      </c>
      <c r="I928" s="375">
        <v>0.188277</v>
      </c>
      <c r="J928" s="375">
        <v>0.55384299999999997</v>
      </c>
      <c r="K928" s="375">
        <v>0.56499999999999995</v>
      </c>
      <c r="L928" s="375">
        <v>0.53238200000000002</v>
      </c>
      <c r="M928" s="375">
        <v>242.53033300000001</v>
      </c>
      <c r="N928" s="375">
        <v>17.963642</v>
      </c>
    </row>
    <row r="929" spans="1:14" ht="12.75" customHeight="1">
      <c r="A929" t="s">
        <v>4120</v>
      </c>
      <c r="B929" s="413" t="s">
        <v>5086</v>
      </c>
      <c r="C929" s="413" t="s">
        <v>3817</v>
      </c>
      <c r="D929" s="413" t="s">
        <v>6084</v>
      </c>
      <c r="E929" s="413" t="s">
        <v>3775</v>
      </c>
      <c r="F929" s="413">
        <v>1</v>
      </c>
      <c r="G929" s="383">
        <v>43862</v>
      </c>
      <c r="H929" s="383">
        <v>44561</v>
      </c>
      <c r="I929" s="375">
        <v>0.193609</v>
      </c>
      <c r="J929" s="375">
        <v>0.67342999999999997</v>
      </c>
      <c r="K929" s="375">
        <v>0.56333999999999995</v>
      </c>
      <c r="L929" s="375">
        <v>0.57225300000000001</v>
      </c>
      <c r="M929" s="375">
        <v>300.21943499999998</v>
      </c>
      <c r="N929" s="375">
        <v>14.621662000000001</v>
      </c>
    </row>
    <row r="930" spans="1:14" ht="12.75" customHeight="1">
      <c r="A930" t="s">
        <v>4120</v>
      </c>
      <c r="B930" s="413" t="s">
        <v>5086</v>
      </c>
      <c r="C930" s="413" t="s">
        <v>3818</v>
      </c>
      <c r="D930" s="413" t="s">
        <v>6228</v>
      </c>
      <c r="E930" s="413" t="s">
        <v>3774</v>
      </c>
      <c r="F930" s="413">
        <v>7</v>
      </c>
      <c r="G930" s="383">
        <v>43952</v>
      </c>
      <c r="H930" s="383">
        <v>45016</v>
      </c>
      <c r="I930" s="375">
        <v>0.216586</v>
      </c>
      <c r="J930" s="375">
        <v>0.55716600000000005</v>
      </c>
      <c r="K930" s="375">
        <v>0.56292799999999998</v>
      </c>
      <c r="L930" s="375">
        <v>0.57504</v>
      </c>
      <c r="M930" s="375">
        <v>243.08917299999999</v>
      </c>
      <c r="N930" s="375">
        <v>20.932919999999999</v>
      </c>
    </row>
    <row r="931" spans="1:14" ht="12.75" customHeight="1">
      <c r="A931" t="s">
        <v>4119</v>
      </c>
      <c r="B931" t="s">
        <v>4083</v>
      </c>
      <c r="C931" t="s">
        <v>3817</v>
      </c>
      <c r="D931" t="s">
        <v>2610</v>
      </c>
      <c r="E931" t="s">
        <v>3773</v>
      </c>
      <c r="F931">
        <v>2</v>
      </c>
      <c r="G931" s="4">
        <v>43101</v>
      </c>
      <c r="H931" s="4">
        <v>44926</v>
      </c>
      <c r="I931" s="375">
        <v>1.8931E-2</v>
      </c>
      <c r="J931" s="375">
        <v>0.249781</v>
      </c>
      <c r="K931" s="375">
        <v>0.56284239999999996</v>
      </c>
      <c r="L931" s="375">
        <v>8.5738999999999996E-2</v>
      </c>
      <c r="M931" s="375">
        <v>107.90231199999999</v>
      </c>
      <c r="N931" s="375">
        <v>15.101756999999999</v>
      </c>
    </row>
    <row r="932" spans="1:14" ht="12.75" customHeight="1">
      <c r="A932" t="s">
        <v>4120</v>
      </c>
      <c r="B932" s="373" t="s">
        <v>7191</v>
      </c>
      <c r="C932" s="405" t="s">
        <v>3817</v>
      </c>
      <c r="D932" s="403" t="s">
        <v>1919</v>
      </c>
      <c r="E932" s="374" t="s">
        <v>3776</v>
      </c>
      <c r="F932" s="403">
        <v>6</v>
      </c>
      <c r="G932" s="374">
        <v>44409</v>
      </c>
      <c r="H932" s="374">
        <v>46081</v>
      </c>
      <c r="I932" s="404">
        <v>0.20957899999999999</v>
      </c>
      <c r="J932" s="404">
        <v>0.46526000000000001</v>
      </c>
      <c r="K932" s="404">
        <v>0.56270399999999998</v>
      </c>
      <c r="L932" s="404">
        <v>0.492871</v>
      </c>
      <c r="M932" s="404">
        <v>201.85697999999999</v>
      </c>
      <c r="N932" s="404">
        <v>13.812706</v>
      </c>
    </row>
    <row r="933" spans="1:14" ht="12.75" customHeight="1">
      <c r="A933" t="s">
        <v>4120</v>
      </c>
      <c r="B933" s="413" t="s">
        <v>4072</v>
      </c>
      <c r="C933" s="413" t="s">
        <v>3817</v>
      </c>
      <c r="D933" s="413" t="s">
        <v>579</v>
      </c>
      <c r="E933" s="413" t="s">
        <v>3774</v>
      </c>
      <c r="F933" s="413">
        <v>7</v>
      </c>
      <c r="G933" s="383">
        <v>44197</v>
      </c>
      <c r="H933" s="383">
        <v>46022</v>
      </c>
      <c r="I933" s="375">
        <v>0.28735699999999997</v>
      </c>
      <c r="J933" s="375">
        <v>0.56176999999999999</v>
      </c>
      <c r="K933" s="375">
        <v>0.56247919999999996</v>
      </c>
      <c r="L933" s="375">
        <v>0.55222300000000002</v>
      </c>
      <c r="M933" s="375">
        <v>239.048463</v>
      </c>
      <c r="N933" s="375">
        <v>12.661440000000001</v>
      </c>
    </row>
    <row r="934" spans="1:14" ht="12.75" customHeight="1">
      <c r="A934" t="s">
        <v>4120</v>
      </c>
      <c r="B934" s="413" t="s">
        <v>4060</v>
      </c>
      <c r="C934" s="413" t="s">
        <v>3817</v>
      </c>
      <c r="D934" s="413" t="s">
        <v>890</v>
      </c>
      <c r="E934" s="413" t="s">
        <v>3774</v>
      </c>
      <c r="F934" s="413">
        <v>7</v>
      </c>
      <c r="G934" s="383">
        <v>42552</v>
      </c>
      <c r="H934" s="383">
        <v>44742</v>
      </c>
      <c r="I934" s="375">
        <v>0.208116</v>
      </c>
      <c r="J934" s="375">
        <v>0.30552000000000001</v>
      </c>
      <c r="K934" s="375">
        <v>0.56137559999999997</v>
      </c>
      <c r="L934" s="375">
        <v>0.39102700000000001</v>
      </c>
      <c r="M934" s="375">
        <v>132.93597299999999</v>
      </c>
      <c r="N934" s="375">
        <v>23.457894</v>
      </c>
    </row>
    <row r="935" spans="1:14" ht="12.75" customHeight="1">
      <c r="A935" t="s">
        <v>4119</v>
      </c>
      <c r="B935" s="318" t="s">
        <v>4091</v>
      </c>
      <c r="C935" s="318" t="s">
        <v>3817</v>
      </c>
      <c r="D935" s="318" t="s">
        <v>2709</v>
      </c>
      <c r="E935" s="318" t="s">
        <v>3782</v>
      </c>
      <c r="F935" s="318">
        <v>1</v>
      </c>
      <c r="G935" s="319">
        <v>43132</v>
      </c>
      <c r="H935" s="319">
        <v>44926</v>
      </c>
      <c r="I935" s="375">
        <v>0.222659</v>
      </c>
      <c r="J935" s="375">
        <v>0.645509</v>
      </c>
      <c r="K935" s="375">
        <v>0.56127280000000002</v>
      </c>
      <c r="L935" s="375">
        <v>0.56130000000000002</v>
      </c>
      <c r="M935" s="375">
        <v>269.5566</v>
      </c>
      <c r="N935" s="375">
        <v>18.601292999999998</v>
      </c>
    </row>
    <row r="936" spans="1:14" ht="12.75" customHeight="1">
      <c r="A936" t="s">
        <v>4120</v>
      </c>
      <c r="B936" s="413" t="s">
        <v>5086</v>
      </c>
      <c r="C936" s="413" t="s">
        <v>3817</v>
      </c>
      <c r="D936" s="413" t="s">
        <v>7422</v>
      </c>
      <c r="E936" s="413" t="s">
        <v>3785</v>
      </c>
      <c r="F936" s="413">
        <v>6</v>
      </c>
      <c r="G936" s="383">
        <v>44440</v>
      </c>
      <c r="H936" s="383">
        <v>46022</v>
      </c>
      <c r="I936" s="375">
        <v>8.9260000000000006E-2</v>
      </c>
      <c r="J936" s="375">
        <v>0.32773400000000003</v>
      </c>
      <c r="K936" s="375">
        <v>0.56088000000000005</v>
      </c>
      <c r="L936" s="375">
        <v>9.6179000000000001E-2</v>
      </c>
      <c r="M936" s="375">
        <v>145.08917700000001</v>
      </c>
      <c r="N936" s="375">
        <v>16.723390999999999</v>
      </c>
    </row>
    <row r="937" spans="1:14" ht="12.75" customHeight="1">
      <c r="A937" t="s">
        <v>4119</v>
      </c>
      <c r="B937" t="s">
        <v>4097</v>
      </c>
      <c r="C937" t="s">
        <v>3817</v>
      </c>
      <c r="D937" t="s">
        <v>2215</v>
      </c>
      <c r="E937" t="s">
        <v>3775</v>
      </c>
      <c r="F937">
        <v>6</v>
      </c>
      <c r="G937" s="4">
        <v>42948</v>
      </c>
      <c r="H937" s="4">
        <v>44074</v>
      </c>
      <c r="I937" s="375">
        <v>0.202572</v>
      </c>
      <c r="J937" s="375">
        <v>0.64203600000000005</v>
      </c>
      <c r="K937" s="375">
        <v>0.56040000000000001</v>
      </c>
      <c r="L937" s="375">
        <v>0.57665</v>
      </c>
      <c r="M937" s="375">
        <v>274.96257700000001</v>
      </c>
      <c r="N937" s="375">
        <v>15.644629999999999</v>
      </c>
    </row>
    <row r="938" spans="1:14" ht="12.75" customHeight="1">
      <c r="A938" t="s">
        <v>4120</v>
      </c>
      <c r="B938" s="318" t="s">
        <v>4062</v>
      </c>
      <c r="C938" s="318" t="s">
        <v>3817</v>
      </c>
      <c r="D938" s="318" t="s">
        <v>326</v>
      </c>
      <c r="E938" s="318" t="s">
        <v>3790</v>
      </c>
      <c r="F938" s="318">
        <v>7</v>
      </c>
      <c r="G938" s="319">
        <v>43709</v>
      </c>
      <c r="H938" s="319">
        <v>45169</v>
      </c>
      <c r="I938" s="375">
        <v>0.18098900000000001</v>
      </c>
      <c r="J938" s="375">
        <v>0.47618100000000002</v>
      </c>
      <c r="K938" s="375">
        <v>0.5603648</v>
      </c>
      <c r="L938" s="375">
        <v>0.33940999999999999</v>
      </c>
      <c r="M938" s="375">
        <v>204.54350199999999</v>
      </c>
      <c r="N938" s="375">
        <v>13.609963</v>
      </c>
    </row>
    <row r="939" spans="1:14" ht="12.75" customHeight="1">
      <c r="A939" t="s">
        <v>4119</v>
      </c>
      <c r="B939" t="s">
        <v>4093</v>
      </c>
      <c r="C939" t="s">
        <v>3817</v>
      </c>
      <c r="D939" t="s">
        <v>6601</v>
      </c>
      <c r="E939" t="s">
        <v>3780</v>
      </c>
      <c r="F939">
        <v>2</v>
      </c>
      <c r="G939" s="4">
        <v>44105</v>
      </c>
      <c r="H939" s="4">
        <v>45657</v>
      </c>
      <c r="I939" s="375">
        <v>0.25540099999999999</v>
      </c>
      <c r="J939" s="375">
        <v>0.49451000000000001</v>
      </c>
      <c r="K939" s="375">
        <v>0.55900439999999996</v>
      </c>
      <c r="L939" s="375">
        <v>0.54631200000000002</v>
      </c>
      <c r="M939" s="375">
        <v>213.97906800000001</v>
      </c>
      <c r="N939" s="375">
        <v>17.831302000000001</v>
      </c>
    </row>
    <row r="940" spans="1:14" ht="12.75" customHeight="1">
      <c r="A940" t="s">
        <v>4120</v>
      </c>
      <c r="B940" s="318" t="s">
        <v>4060</v>
      </c>
      <c r="C940" s="318" t="s">
        <v>3817</v>
      </c>
      <c r="D940" s="318" t="s">
        <v>880</v>
      </c>
      <c r="E940" s="318" t="s">
        <v>3774</v>
      </c>
      <c r="F940" s="318">
        <v>7</v>
      </c>
      <c r="G940" s="319">
        <v>43922</v>
      </c>
      <c r="H940" s="319">
        <v>44926</v>
      </c>
      <c r="I940" s="375">
        <v>0.187611</v>
      </c>
      <c r="J940" s="375">
        <v>0.54590499999999997</v>
      </c>
      <c r="K940" s="375">
        <v>0.55800000000000005</v>
      </c>
      <c r="L940" s="375">
        <v>0.55099299999999996</v>
      </c>
      <c r="M940" s="375">
        <v>236.088705</v>
      </c>
      <c r="N940" s="375">
        <v>19.971228</v>
      </c>
    </row>
    <row r="941" spans="1:14" ht="12.75" customHeight="1">
      <c r="A941" t="s">
        <v>4120</v>
      </c>
      <c r="B941" s="318" t="s">
        <v>4072</v>
      </c>
      <c r="C941" s="318" t="s">
        <v>3817</v>
      </c>
      <c r="D941" s="318" t="s">
        <v>577</v>
      </c>
      <c r="E941" s="318" t="s">
        <v>3774</v>
      </c>
      <c r="F941" s="318">
        <v>7</v>
      </c>
      <c r="G941" s="319">
        <v>44197</v>
      </c>
      <c r="H941" s="319">
        <v>46022</v>
      </c>
      <c r="I941" s="375">
        <v>0.304151</v>
      </c>
      <c r="J941" s="375">
        <v>0.50177400000000005</v>
      </c>
      <c r="K941" s="375">
        <v>0.55722640000000001</v>
      </c>
      <c r="L941" s="375">
        <v>0.56660299999999997</v>
      </c>
      <c r="M941" s="375">
        <v>211.52434099999999</v>
      </c>
      <c r="N941" s="375">
        <v>13.503272000000001</v>
      </c>
    </row>
    <row r="942" spans="1:14" ht="12.75" customHeight="1">
      <c r="A942" t="s">
        <v>4119</v>
      </c>
      <c r="B942" t="s">
        <v>4087</v>
      </c>
      <c r="C942" t="s">
        <v>3817</v>
      </c>
      <c r="D942" t="s">
        <v>7120</v>
      </c>
      <c r="E942" t="s">
        <v>3774</v>
      </c>
      <c r="F942">
        <v>10</v>
      </c>
      <c r="G942" s="4">
        <v>44317</v>
      </c>
      <c r="H942" s="4">
        <v>46022</v>
      </c>
      <c r="I942" s="375">
        <v>0.27228200000000002</v>
      </c>
      <c r="J942" s="375">
        <v>0.63141700000000001</v>
      </c>
      <c r="K942" s="375">
        <v>0.55696000000000001</v>
      </c>
      <c r="L942" s="375">
        <v>0.56650999999999996</v>
      </c>
      <c r="M942" s="375">
        <v>277.14191699999998</v>
      </c>
      <c r="N942" s="375">
        <v>16.408757999999999</v>
      </c>
    </row>
    <row r="943" spans="1:14" ht="12.75" customHeight="1">
      <c r="A943" t="s">
        <v>4119</v>
      </c>
      <c r="B943" s="413" t="s">
        <v>4083</v>
      </c>
      <c r="C943" s="413" t="s">
        <v>3817</v>
      </c>
      <c r="D943" s="413" t="s">
        <v>7340</v>
      </c>
      <c r="E943" s="413" t="s">
        <v>4994</v>
      </c>
      <c r="F943" s="413">
        <v>4</v>
      </c>
      <c r="G943" s="383">
        <v>44440</v>
      </c>
      <c r="H943" s="383">
        <v>46022</v>
      </c>
      <c r="I943" s="375">
        <v>0.21421100000000001</v>
      </c>
      <c r="J943" s="375">
        <v>0.64738600000000002</v>
      </c>
      <c r="K943" s="375">
        <v>0.55694319999999997</v>
      </c>
      <c r="L943" s="375">
        <v>0.55759400000000003</v>
      </c>
      <c r="M943" s="375">
        <v>280.10530699999998</v>
      </c>
      <c r="N943" s="375">
        <v>20.476019999999998</v>
      </c>
    </row>
    <row r="944" spans="1:14" ht="12.75" customHeight="1">
      <c r="A944" t="s">
        <v>4119</v>
      </c>
      <c r="B944" s="413" t="s">
        <v>42</v>
      </c>
      <c r="C944" s="413" t="s">
        <v>3817</v>
      </c>
      <c r="D944" s="413" t="s">
        <v>7416</v>
      </c>
      <c r="E944" s="413" t="s">
        <v>3775</v>
      </c>
      <c r="F944" s="413">
        <v>9</v>
      </c>
      <c r="G944" s="383">
        <v>44470</v>
      </c>
      <c r="H944" s="383">
        <v>45559</v>
      </c>
      <c r="I944" s="375">
        <v>7.8551999999999997E-2</v>
      </c>
      <c r="J944" s="375">
        <v>0.246505</v>
      </c>
      <c r="K944" s="375">
        <v>0.55684</v>
      </c>
      <c r="L944" s="375">
        <v>0.31</v>
      </c>
      <c r="M944" s="375">
        <v>102.13</v>
      </c>
      <c r="N944" s="375">
        <v>20.102732</v>
      </c>
    </row>
    <row r="945" spans="1:14" ht="12.75" customHeight="1">
      <c r="A945" t="s">
        <v>4119</v>
      </c>
      <c r="B945" s="413" t="s">
        <v>4097</v>
      </c>
      <c r="C945" s="413" t="s">
        <v>3817</v>
      </c>
      <c r="D945" s="413" t="s">
        <v>1062</v>
      </c>
      <c r="E945" s="413" t="s">
        <v>3786</v>
      </c>
      <c r="F945" s="413">
        <v>6</v>
      </c>
      <c r="G945" s="383">
        <v>42583</v>
      </c>
      <c r="H945" s="383">
        <v>44439</v>
      </c>
      <c r="I945" s="375">
        <v>0.212806</v>
      </c>
      <c r="J945" s="375">
        <v>0.50817000000000001</v>
      </c>
      <c r="K945" s="375">
        <v>0.55679999999999996</v>
      </c>
      <c r="L945" s="375">
        <v>0.54989600000000005</v>
      </c>
      <c r="M945" s="375">
        <v>216.23405399999999</v>
      </c>
      <c r="N945" s="375">
        <v>14.637886999999999</v>
      </c>
    </row>
    <row r="946" spans="1:14" ht="12.75" customHeight="1">
      <c r="A946" t="s">
        <v>4120</v>
      </c>
      <c r="B946" s="413" t="s">
        <v>4062</v>
      </c>
      <c r="C946" s="413" t="s">
        <v>3817</v>
      </c>
      <c r="D946" s="413" t="s">
        <v>5416</v>
      </c>
      <c r="E946" s="413" t="s">
        <v>3773</v>
      </c>
      <c r="F946" s="413">
        <v>7</v>
      </c>
      <c r="G946" s="383">
        <v>42614</v>
      </c>
      <c r="H946" s="383">
        <v>44561</v>
      </c>
      <c r="I946" s="375">
        <v>0.22253700000000001</v>
      </c>
      <c r="J946" s="375">
        <v>0.38777200000000001</v>
      </c>
      <c r="K946" s="375">
        <v>0.55640000000000001</v>
      </c>
      <c r="L946" s="375">
        <v>0.45204499999999997</v>
      </c>
      <c r="M946" s="375">
        <v>165.11267799999999</v>
      </c>
      <c r="N946" s="375">
        <v>19.770389999999999</v>
      </c>
    </row>
    <row r="947" spans="1:14" ht="12.75" customHeight="1">
      <c r="A947" t="s">
        <v>4119</v>
      </c>
      <c r="B947" s="373" t="s">
        <v>4097</v>
      </c>
      <c r="C947" s="405" t="s">
        <v>3817</v>
      </c>
      <c r="D947" s="403" t="s">
        <v>3028</v>
      </c>
      <c r="E947" s="374" t="s">
        <v>3778</v>
      </c>
      <c r="F947" s="403">
        <v>6</v>
      </c>
      <c r="G947" s="374">
        <v>43282</v>
      </c>
      <c r="H947" s="374">
        <v>44772</v>
      </c>
      <c r="I947" s="404">
        <v>0.192549</v>
      </c>
      <c r="J947" s="404">
        <v>0.65022800000000003</v>
      </c>
      <c r="K947" s="404">
        <v>0.55600000000000005</v>
      </c>
      <c r="L947" s="404">
        <v>0.561832</v>
      </c>
      <c r="M947" s="404">
        <v>276.28444400000001</v>
      </c>
      <c r="N947" s="375">
        <v>18.078379000000002</v>
      </c>
    </row>
    <row r="948" spans="1:14" ht="12.75" customHeight="1">
      <c r="A948" t="s">
        <v>4119</v>
      </c>
      <c r="B948" s="300" t="s">
        <v>4099</v>
      </c>
      <c r="C948" s="300" t="s">
        <v>3817</v>
      </c>
      <c r="D948" s="300" t="s">
        <v>2351</v>
      </c>
      <c r="E948" s="300" t="s">
        <v>3775</v>
      </c>
      <c r="F948" s="300">
        <v>3</v>
      </c>
      <c r="G948" s="301">
        <v>42979</v>
      </c>
      <c r="H948" s="301">
        <v>43951</v>
      </c>
      <c r="I948" s="316">
        <v>0.215277</v>
      </c>
      <c r="J948" s="316">
        <v>0.633131</v>
      </c>
      <c r="K948" s="316">
        <v>0.55596000000000001</v>
      </c>
      <c r="L948" s="316">
        <v>0.56450699999999998</v>
      </c>
      <c r="M948" s="316">
        <v>265.341882</v>
      </c>
      <c r="N948" s="316">
        <v>18.053602999999999</v>
      </c>
    </row>
    <row r="949" spans="1:14" ht="12.75" customHeight="1">
      <c r="A949" t="s">
        <v>4120</v>
      </c>
      <c r="B949" s="413" t="s">
        <v>5086</v>
      </c>
      <c r="C949" s="413" t="s">
        <v>3817</v>
      </c>
      <c r="D949" s="413" t="s">
        <v>6979</v>
      </c>
      <c r="E949" s="413" t="s">
        <v>3773</v>
      </c>
      <c r="F949" s="413">
        <v>8</v>
      </c>
      <c r="G949" s="383">
        <v>43922</v>
      </c>
      <c r="H949" s="383">
        <v>45412</v>
      </c>
      <c r="I949" s="375">
        <v>0.20499500000000001</v>
      </c>
      <c r="J949" s="375">
        <v>0.72335799999999995</v>
      </c>
      <c r="K949" s="375">
        <v>0.55509600000000003</v>
      </c>
      <c r="L949" s="375">
        <v>0.53537800000000002</v>
      </c>
      <c r="M949" s="375">
        <v>313.880493</v>
      </c>
      <c r="N949" s="375">
        <v>16.178191000000002</v>
      </c>
    </row>
    <row r="950" spans="1:14" ht="12.75" customHeight="1">
      <c r="A950" t="s">
        <v>4120</v>
      </c>
      <c r="B950" t="s">
        <v>4074</v>
      </c>
      <c r="C950" t="s">
        <v>3817</v>
      </c>
      <c r="D950" t="s">
        <v>5659</v>
      </c>
      <c r="E950" t="s">
        <v>3774</v>
      </c>
      <c r="F950">
        <v>7</v>
      </c>
      <c r="G950" s="4">
        <v>43720</v>
      </c>
      <c r="H950" s="4">
        <v>44926</v>
      </c>
      <c r="I950" s="375">
        <v>0.21884000000000001</v>
      </c>
      <c r="J950" s="375">
        <v>0.374226</v>
      </c>
      <c r="K950" s="375">
        <v>0.55508000000000002</v>
      </c>
      <c r="L950" s="375">
        <v>0.45678800000000003</v>
      </c>
      <c r="M950" s="375">
        <v>158.81689499999999</v>
      </c>
      <c r="N950" s="375">
        <v>20.908863</v>
      </c>
    </row>
    <row r="951" spans="1:14" ht="12.75" customHeight="1">
      <c r="A951" t="s">
        <v>4119</v>
      </c>
      <c r="B951" s="356" t="s">
        <v>4081</v>
      </c>
      <c r="C951" s="356" t="s">
        <v>3817</v>
      </c>
      <c r="D951" s="356" t="s">
        <v>342</v>
      </c>
      <c r="E951" s="356" t="s">
        <v>3782</v>
      </c>
      <c r="F951" s="356">
        <v>8</v>
      </c>
      <c r="G951" s="357">
        <v>41306</v>
      </c>
      <c r="H951" s="357">
        <v>48610</v>
      </c>
      <c r="I951" s="375">
        <v>7.4260999999999994E-2</v>
      </c>
      <c r="J951" s="375">
        <v>0.41510999999999998</v>
      </c>
      <c r="K951" s="375">
        <v>0.5528324</v>
      </c>
      <c r="L951" s="375">
        <v>0.21504000000000001</v>
      </c>
      <c r="M951" s="375">
        <v>176.05356</v>
      </c>
      <c r="N951" s="375">
        <v>26.741309000000001</v>
      </c>
    </row>
    <row r="952" spans="1:14" ht="12.75" customHeight="1">
      <c r="A952" t="s">
        <v>4120</v>
      </c>
      <c r="B952" s="373" t="s">
        <v>4062</v>
      </c>
      <c r="C952" s="405" t="s">
        <v>3817</v>
      </c>
      <c r="D952" s="403" t="s">
        <v>1249</v>
      </c>
      <c r="E952" s="374" t="s">
        <v>3773</v>
      </c>
      <c r="F952" s="403">
        <v>6</v>
      </c>
      <c r="G952" s="374">
        <v>42614</v>
      </c>
      <c r="H952" s="374">
        <v>44561</v>
      </c>
      <c r="I952" s="404">
        <v>0.28217100000000001</v>
      </c>
      <c r="J952" s="404">
        <v>0.54377699999999995</v>
      </c>
      <c r="K952" s="404">
        <v>0.55200000000000005</v>
      </c>
      <c r="L952" s="404">
        <v>0.55672999999999995</v>
      </c>
      <c r="M952" s="404">
        <v>229.03002799999999</v>
      </c>
      <c r="N952" s="404">
        <v>19.069554</v>
      </c>
    </row>
    <row r="953" spans="1:14" ht="12.75" customHeight="1">
      <c r="A953" t="s">
        <v>4119</v>
      </c>
      <c r="B953" s="300" t="s">
        <v>4097</v>
      </c>
      <c r="C953" s="300" t="s">
        <v>3817</v>
      </c>
      <c r="D953" s="300" t="s">
        <v>2779</v>
      </c>
      <c r="E953" s="300" t="s">
        <v>3789</v>
      </c>
      <c r="F953" s="300">
        <v>6</v>
      </c>
      <c r="G953" s="301">
        <v>43160</v>
      </c>
      <c r="H953" s="301">
        <v>44286</v>
      </c>
      <c r="I953" s="316">
        <v>0.21765599999999999</v>
      </c>
      <c r="J953" s="316">
        <v>0.32299299999999997</v>
      </c>
      <c r="K953" s="316">
        <v>0.55159999999999998</v>
      </c>
      <c r="L953" s="316">
        <v>0.56759400000000004</v>
      </c>
      <c r="M953" s="316">
        <v>136.155261</v>
      </c>
      <c r="N953" s="316">
        <v>21.166433000000001</v>
      </c>
    </row>
    <row r="954" spans="1:14" ht="12.75" customHeight="1">
      <c r="A954" t="s">
        <v>4119</v>
      </c>
      <c r="B954" s="413" t="s">
        <v>4101</v>
      </c>
      <c r="C954" s="413" t="s">
        <v>3817</v>
      </c>
      <c r="D954" s="413" t="s">
        <v>3599</v>
      </c>
      <c r="E954" s="413" t="s">
        <v>3778</v>
      </c>
      <c r="F954" s="413">
        <v>7</v>
      </c>
      <c r="G954" s="383">
        <v>43497</v>
      </c>
      <c r="H954" s="383">
        <v>44592</v>
      </c>
      <c r="I954" s="375">
        <v>0.109628</v>
      </c>
      <c r="J954" s="375">
        <v>0.442388</v>
      </c>
      <c r="K954" s="375">
        <v>0.55159999999999998</v>
      </c>
      <c r="L954" s="375">
        <v>0.40618700000000002</v>
      </c>
      <c r="M954" s="375">
        <v>189.12944899999999</v>
      </c>
      <c r="N954" s="375">
        <v>20.38438</v>
      </c>
    </row>
    <row r="955" spans="1:14" ht="12.75" customHeight="1">
      <c r="A955" t="s">
        <v>4119</v>
      </c>
      <c r="B955" t="s">
        <v>4099</v>
      </c>
      <c r="C955" t="s">
        <v>3817</v>
      </c>
      <c r="D955" t="s">
        <v>2011</v>
      </c>
      <c r="E955" t="s">
        <v>3778</v>
      </c>
      <c r="F955">
        <v>3</v>
      </c>
      <c r="G955" s="4">
        <v>42856</v>
      </c>
      <c r="H955" s="4">
        <v>43830</v>
      </c>
      <c r="I955" s="375">
        <v>0.161019</v>
      </c>
      <c r="J955" s="375">
        <v>0.41187000000000001</v>
      </c>
      <c r="K955" s="375">
        <v>0.55152000000000001</v>
      </c>
      <c r="L955" s="375">
        <v>0.38902199999999998</v>
      </c>
      <c r="M955" s="375">
        <v>175.39999399999999</v>
      </c>
      <c r="N955" s="375">
        <v>19.625209000000002</v>
      </c>
    </row>
    <row r="956" spans="1:14" ht="12.75" customHeight="1">
      <c r="A956" t="s">
        <v>4120</v>
      </c>
      <c r="B956" s="413" t="s">
        <v>5086</v>
      </c>
      <c r="C956" s="413" t="s">
        <v>3817</v>
      </c>
      <c r="D956" s="413" t="s">
        <v>6328</v>
      </c>
      <c r="E956" s="413" t="s">
        <v>3774</v>
      </c>
      <c r="F956" s="413">
        <v>6</v>
      </c>
      <c r="G956" s="383">
        <v>44013</v>
      </c>
      <c r="H956" s="383">
        <v>45838</v>
      </c>
      <c r="I956" s="375">
        <v>0.144765</v>
      </c>
      <c r="J956" s="375">
        <v>0.52274100000000001</v>
      </c>
      <c r="K956" s="375">
        <v>0.54959999999999998</v>
      </c>
      <c r="L956" s="375">
        <v>0.46819</v>
      </c>
      <c r="M956" s="375">
        <v>221.80355299999999</v>
      </c>
      <c r="N956" s="375">
        <v>22.836196999999999</v>
      </c>
    </row>
    <row r="957" spans="1:14" ht="12.75" customHeight="1">
      <c r="A957" t="s">
        <v>4119</v>
      </c>
      <c r="B957" t="s">
        <v>4079</v>
      </c>
      <c r="C957" t="s">
        <v>3817</v>
      </c>
      <c r="D957" t="s">
        <v>5800</v>
      </c>
      <c r="E957" t="s">
        <v>3776</v>
      </c>
      <c r="F957">
        <v>8</v>
      </c>
      <c r="G957" s="4">
        <v>43770</v>
      </c>
      <c r="H957" s="4">
        <v>45291</v>
      </c>
      <c r="I957" s="375">
        <v>2.0811E-2</v>
      </c>
      <c r="J957" s="375">
        <v>0.55189900000000003</v>
      </c>
      <c r="K957" s="375">
        <v>0.54896</v>
      </c>
      <c r="L957" s="375">
        <v>7.2843000000000005E-2</v>
      </c>
      <c r="M957" s="375">
        <v>233.77469300000001</v>
      </c>
      <c r="N957" s="375">
        <v>11.713371</v>
      </c>
    </row>
    <row r="958" spans="1:14" ht="12.75" customHeight="1">
      <c r="A958" t="s">
        <v>4120</v>
      </c>
      <c r="B958" s="413" t="s">
        <v>4048</v>
      </c>
      <c r="C958" s="413" t="s">
        <v>3817</v>
      </c>
      <c r="D958" s="413" t="s">
        <v>3458</v>
      </c>
      <c r="E958" s="413" t="s">
        <v>3774</v>
      </c>
      <c r="F958" s="413">
        <v>7</v>
      </c>
      <c r="G958" s="383">
        <v>43466</v>
      </c>
      <c r="H958" s="383">
        <v>44530</v>
      </c>
      <c r="I958" s="375">
        <v>0.22146399999999999</v>
      </c>
      <c r="J958" s="375">
        <v>0.52759800000000001</v>
      </c>
      <c r="K958" s="375">
        <v>0.54859999999999998</v>
      </c>
      <c r="L958" s="375">
        <v>0.56660999999999995</v>
      </c>
      <c r="M958" s="375">
        <v>221.84326799999999</v>
      </c>
      <c r="N958" s="375">
        <v>20.805897000000002</v>
      </c>
    </row>
    <row r="959" spans="1:14" ht="12.75" customHeight="1">
      <c r="A959" t="s">
        <v>4120</v>
      </c>
      <c r="B959" s="413" t="s">
        <v>5086</v>
      </c>
      <c r="C959" s="413" t="s">
        <v>3817</v>
      </c>
      <c r="D959" s="413" t="s">
        <v>3374</v>
      </c>
      <c r="E959" s="413" t="s">
        <v>3773</v>
      </c>
      <c r="F959" s="413">
        <v>2</v>
      </c>
      <c r="G959" s="383">
        <v>43313</v>
      </c>
      <c r="H959" s="383">
        <v>44561</v>
      </c>
      <c r="I959" s="375">
        <v>0.13136100000000001</v>
      </c>
      <c r="J959" s="375">
        <v>0.239787</v>
      </c>
      <c r="K959" s="375">
        <v>0.54818199999999995</v>
      </c>
      <c r="L959" s="375">
        <v>0.51578000000000002</v>
      </c>
      <c r="M959" s="375">
        <v>103.47492</v>
      </c>
      <c r="N959" s="375">
        <v>25.354825000000002</v>
      </c>
    </row>
    <row r="960" spans="1:14" ht="12.75" customHeight="1">
      <c r="A960" t="s">
        <v>4119</v>
      </c>
      <c r="B960" s="318" t="s">
        <v>4091</v>
      </c>
      <c r="C960" s="318" t="s">
        <v>3817</v>
      </c>
      <c r="D960" s="318" t="s">
        <v>5876</v>
      </c>
      <c r="E960" s="318" t="s">
        <v>3774</v>
      </c>
      <c r="F960" s="318">
        <v>1</v>
      </c>
      <c r="G960" s="319">
        <v>43800</v>
      </c>
      <c r="H960" s="319">
        <v>44926</v>
      </c>
      <c r="I960" s="375">
        <v>0.125807</v>
      </c>
      <c r="J960" s="375">
        <v>8.9536000000000004E-2</v>
      </c>
      <c r="K960" s="375">
        <v>0.54809039999999998</v>
      </c>
      <c r="L960" s="375">
        <v>0.1641</v>
      </c>
      <c r="M960" s="375">
        <v>36.511000000000003</v>
      </c>
      <c r="N960" s="375">
        <v>25.063402</v>
      </c>
    </row>
    <row r="961" spans="1:14" ht="12.75" customHeight="1">
      <c r="A961" t="s">
        <v>4120</v>
      </c>
      <c r="B961" s="413" t="s">
        <v>5086</v>
      </c>
      <c r="C961" s="413" t="s">
        <v>3817</v>
      </c>
      <c r="D961" s="413" t="s">
        <v>2662</v>
      </c>
      <c r="E961" s="413" t="s">
        <v>3778</v>
      </c>
      <c r="F961" s="413">
        <v>9</v>
      </c>
      <c r="G961" s="383">
        <v>44197</v>
      </c>
      <c r="H961" s="383">
        <v>45291</v>
      </c>
      <c r="I961" s="375">
        <v>3.4956000000000001E-2</v>
      </c>
      <c r="J961" s="375">
        <v>0.21884500000000001</v>
      </c>
      <c r="K961" s="375">
        <v>0.54800000000000004</v>
      </c>
      <c r="L961" s="375">
        <v>0.50475499999999995</v>
      </c>
      <c r="M961" s="375">
        <v>94.124915000000001</v>
      </c>
      <c r="N961" s="375">
        <v>33.448194999999998</v>
      </c>
    </row>
    <row r="962" spans="1:14" ht="12.75" customHeight="1">
      <c r="A962" t="s">
        <v>4119</v>
      </c>
      <c r="B962" s="300" t="s">
        <v>4091</v>
      </c>
      <c r="C962" s="300" t="s">
        <v>3817</v>
      </c>
      <c r="D962" s="300" t="s">
        <v>3505</v>
      </c>
      <c r="E962" s="300" t="s">
        <v>3774</v>
      </c>
      <c r="F962" s="300">
        <v>1</v>
      </c>
      <c r="G962" s="301">
        <v>43466</v>
      </c>
      <c r="H962" s="301">
        <v>44926</v>
      </c>
      <c r="I962" s="316">
        <v>0.22550200000000001</v>
      </c>
      <c r="J962" s="316">
        <v>0.59057499999999996</v>
      </c>
      <c r="K962" s="316">
        <v>0.54737999999999998</v>
      </c>
      <c r="L962" s="316">
        <v>0.5474</v>
      </c>
      <c r="M962" s="316">
        <v>240.5121</v>
      </c>
      <c r="N962" s="316">
        <v>19.683026000000002</v>
      </c>
    </row>
    <row r="963" spans="1:14" ht="12.75" customHeight="1">
      <c r="A963" t="s">
        <v>4119</v>
      </c>
      <c r="B963" t="s">
        <v>4093</v>
      </c>
      <c r="C963" t="s">
        <v>3817</v>
      </c>
      <c r="D963" t="s">
        <v>2356</v>
      </c>
      <c r="E963" t="s">
        <v>3776</v>
      </c>
      <c r="F963">
        <v>2</v>
      </c>
      <c r="G963" s="4">
        <v>43952</v>
      </c>
      <c r="H963" s="4">
        <v>45657</v>
      </c>
      <c r="I963" s="375">
        <v>0.188358</v>
      </c>
      <c r="J963" s="375">
        <v>0.40548899999999999</v>
      </c>
      <c r="K963" s="375">
        <v>0.54735160000000005</v>
      </c>
      <c r="L963" s="375">
        <v>0.56732400000000005</v>
      </c>
      <c r="M963" s="375">
        <v>171.80125200000001</v>
      </c>
      <c r="N963" s="375">
        <v>19.361768000000001</v>
      </c>
    </row>
    <row r="964" spans="1:14" ht="12.75" customHeight="1">
      <c r="A964" t="s">
        <v>4120</v>
      </c>
      <c r="B964" s="413" t="s">
        <v>4058</v>
      </c>
      <c r="C964" s="413" t="s">
        <v>3817</v>
      </c>
      <c r="D964" s="413" t="s">
        <v>4836</v>
      </c>
      <c r="E964" s="413" t="s">
        <v>3775</v>
      </c>
      <c r="F964" s="413">
        <v>7</v>
      </c>
      <c r="G964" s="383">
        <v>43617</v>
      </c>
      <c r="H964" s="383">
        <v>44712</v>
      </c>
      <c r="I964" s="375">
        <v>0.205293</v>
      </c>
      <c r="J964" s="375">
        <v>0.73133800000000004</v>
      </c>
      <c r="K964" s="375">
        <v>0.54722599999999999</v>
      </c>
      <c r="L964" s="375">
        <v>0.49887300000000001</v>
      </c>
      <c r="M964" s="375">
        <v>303.41153000000003</v>
      </c>
      <c r="N964" s="375">
        <v>15.545381000000001</v>
      </c>
    </row>
    <row r="965" spans="1:14" ht="12.75" customHeight="1">
      <c r="A965" t="s">
        <v>4119</v>
      </c>
      <c r="B965" s="300" t="s">
        <v>4079</v>
      </c>
      <c r="C965" s="300" t="s">
        <v>3817</v>
      </c>
      <c r="D965" s="300" t="s">
        <v>7198</v>
      </c>
      <c r="E965" s="300" t="s">
        <v>3776</v>
      </c>
      <c r="F965" s="300">
        <v>8</v>
      </c>
      <c r="G965" s="301">
        <v>44378</v>
      </c>
      <c r="H965" s="301">
        <v>45291</v>
      </c>
      <c r="I965" s="316">
        <v>0.132107</v>
      </c>
      <c r="J965" s="316">
        <v>0.35824299999999998</v>
      </c>
      <c r="K965" s="316">
        <v>0.54712000000000005</v>
      </c>
      <c r="L965" s="316">
        <v>0.28909600000000002</v>
      </c>
      <c r="M965" s="316">
        <v>151.23694499999999</v>
      </c>
      <c r="N965" s="316">
        <v>17.799226000000001</v>
      </c>
    </row>
    <row r="966" spans="1:14" ht="12.75" customHeight="1">
      <c r="A966" t="s">
        <v>4120</v>
      </c>
      <c r="B966" s="413" t="s">
        <v>4062</v>
      </c>
      <c r="C966" s="413" t="s">
        <v>3817</v>
      </c>
      <c r="D966" s="413" t="s">
        <v>1034</v>
      </c>
      <c r="E966" s="413" t="s">
        <v>3781</v>
      </c>
      <c r="F966" s="413">
        <v>6</v>
      </c>
      <c r="G966" s="383">
        <v>44409</v>
      </c>
      <c r="H966" s="383">
        <v>45504</v>
      </c>
      <c r="I966" s="375">
        <v>0.198051</v>
      </c>
      <c r="J966" s="375">
        <v>0.54945999999999995</v>
      </c>
      <c r="K966" s="375">
        <v>0.54550799999999999</v>
      </c>
      <c r="L966" s="375">
        <v>0.47951199999999999</v>
      </c>
      <c r="M966" s="375">
        <v>229.06229500000001</v>
      </c>
      <c r="N966" s="375">
        <v>15.691255</v>
      </c>
    </row>
    <row r="967" spans="1:14" ht="12.75" customHeight="1">
      <c r="A967" t="s">
        <v>4119</v>
      </c>
      <c r="B967" s="413" t="s">
        <v>4093</v>
      </c>
      <c r="C967" s="413" t="s">
        <v>3817</v>
      </c>
      <c r="D967" s="413" t="s">
        <v>4874</v>
      </c>
      <c r="E967" s="413" t="s">
        <v>3774</v>
      </c>
      <c r="F967" s="413">
        <v>2</v>
      </c>
      <c r="G967" s="383">
        <v>43647</v>
      </c>
      <c r="H967" s="383">
        <v>45291</v>
      </c>
      <c r="I967" s="375">
        <v>0.10310900000000001</v>
      </c>
      <c r="J967" s="375">
        <v>0.43057299999999998</v>
      </c>
      <c r="K967" s="375">
        <v>0.54536359999999995</v>
      </c>
      <c r="L967" s="375">
        <v>0.55681800000000004</v>
      </c>
      <c r="M967" s="375">
        <v>181.75788</v>
      </c>
      <c r="N967" s="375">
        <v>20.685064000000001</v>
      </c>
    </row>
    <row r="968" spans="1:14" ht="12.75" customHeight="1">
      <c r="A968" t="s">
        <v>4120</v>
      </c>
      <c r="B968" t="s">
        <v>5086</v>
      </c>
      <c r="C968" t="s">
        <v>3818</v>
      </c>
      <c r="D968" t="s">
        <v>6325</v>
      </c>
      <c r="E968" t="s">
        <v>3782</v>
      </c>
      <c r="F968">
        <v>9</v>
      </c>
      <c r="G968" s="4">
        <v>44013</v>
      </c>
      <c r="H968" s="4">
        <v>44985</v>
      </c>
      <c r="I968" s="375">
        <v>0.165828</v>
      </c>
      <c r="J968" s="375">
        <v>0.48435299999999998</v>
      </c>
      <c r="K968" s="375">
        <v>0.54520000000000002</v>
      </c>
      <c r="L968" s="375">
        <v>0.55845199999999995</v>
      </c>
      <c r="M968" s="375">
        <v>207.27103700000001</v>
      </c>
      <c r="N968" s="375">
        <v>27.893799000000001</v>
      </c>
    </row>
    <row r="969" spans="1:14" ht="12.75" customHeight="1">
      <c r="A969" t="s">
        <v>4119</v>
      </c>
      <c r="B969" s="356" t="s">
        <v>4097</v>
      </c>
      <c r="C969" s="356" t="s">
        <v>3817</v>
      </c>
      <c r="D969" s="356" t="s">
        <v>2482</v>
      </c>
      <c r="E969" s="356" t="s">
        <v>3778</v>
      </c>
      <c r="F969" s="356">
        <v>6</v>
      </c>
      <c r="G969" s="357">
        <v>43040</v>
      </c>
      <c r="H969" s="357">
        <v>44530</v>
      </c>
      <c r="I969" s="375">
        <v>4.3434E-2</v>
      </c>
      <c r="J969" s="375">
        <v>0.236091</v>
      </c>
      <c r="K969" s="375">
        <v>0.54479999999999995</v>
      </c>
      <c r="L969" s="375">
        <v>0.160523</v>
      </c>
      <c r="M969" s="375">
        <v>98.295368999999994</v>
      </c>
      <c r="N969" s="375">
        <v>13.435867</v>
      </c>
    </row>
    <row r="970" spans="1:14" ht="12.75" customHeight="1">
      <c r="A970" t="s">
        <v>4120</v>
      </c>
      <c r="B970" t="s">
        <v>4062</v>
      </c>
      <c r="C970" t="s">
        <v>3817</v>
      </c>
      <c r="D970" t="s">
        <v>5437</v>
      </c>
      <c r="E970" t="s">
        <v>3773</v>
      </c>
      <c r="F970">
        <v>7</v>
      </c>
      <c r="G970" s="4">
        <v>42614</v>
      </c>
      <c r="H970" s="4">
        <v>44561</v>
      </c>
      <c r="I970" s="375">
        <v>0.27190700000000001</v>
      </c>
      <c r="J970" s="375">
        <v>0.62773299999999999</v>
      </c>
      <c r="K970" s="375">
        <v>0.54408000000000001</v>
      </c>
      <c r="L970" s="375">
        <v>0.55344700000000002</v>
      </c>
      <c r="M970" s="375">
        <v>262.52551</v>
      </c>
      <c r="N970" s="375">
        <v>18.332939</v>
      </c>
    </row>
    <row r="971" spans="1:14" ht="12.75" customHeight="1">
      <c r="A971" t="s">
        <v>4119</v>
      </c>
      <c r="B971" s="413" t="s">
        <v>4097</v>
      </c>
      <c r="C971" s="413" t="s">
        <v>3817</v>
      </c>
      <c r="D971" s="413" t="s">
        <v>2644</v>
      </c>
      <c r="E971" s="413" t="s">
        <v>3793</v>
      </c>
      <c r="F971" s="413">
        <v>6</v>
      </c>
      <c r="G971" s="383">
        <v>43101</v>
      </c>
      <c r="H971" s="383">
        <v>45747</v>
      </c>
      <c r="I971" s="375">
        <v>0.179702</v>
      </c>
      <c r="J971" s="375">
        <v>0.439054</v>
      </c>
      <c r="K971" s="375">
        <v>0.54400000000000004</v>
      </c>
      <c r="L971" s="375">
        <v>0.51285199999999997</v>
      </c>
      <c r="M971" s="375">
        <v>182.529583</v>
      </c>
      <c r="N971" s="375">
        <v>18.441248999999999</v>
      </c>
    </row>
    <row r="972" spans="1:14" ht="12.75" customHeight="1">
      <c r="A972" t="s">
        <v>4120</v>
      </c>
      <c r="B972" s="373" t="s">
        <v>4048</v>
      </c>
      <c r="C972" s="405" t="s">
        <v>3817</v>
      </c>
      <c r="D972" s="403" t="s">
        <v>2452</v>
      </c>
      <c r="E972" s="374" t="s">
        <v>3774</v>
      </c>
      <c r="F972" s="403">
        <v>7</v>
      </c>
      <c r="G972" s="374">
        <v>43040</v>
      </c>
      <c r="H972" s="374">
        <v>45657</v>
      </c>
      <c r="I972" s="404">
        <v>0.17049500000000001</v>
      </c>
      <c r="J972" s="404">
        <v>0.48239599999999999</v>
      </c>
      <c r="K972" s="404">
        <v>0.54379999999999995</v>
      </c>
      <c r="L972" s="404">
        <v>0.42238199999999998</v>
      </c>
      <c r="M972" s="404">
        <v>201.064134</v>
      </c>
      <c r="N972" s="375">
        <v>18.166954</v>
      </c>
    </row>
    <row r="973" spans="1:14" ht="12.75" customHeight="1">
      <c r="A973" t="s">
        <v>4120</v>
      </c>
      <c r="B973" s="376" t="s">
        <v>4054</v>
      </c>
      <c r="C973" s="376" t="s">
        <v>3817</v>
      </c>
      <c r="D973" s="376" t="s">
        <v>2765</v>
      </c>
      <c r="E973" s="376" t="s">
        <v>3775</v>
      </c>
      <c r="F973" s="376">
        <v>2</v>
      </c>
      <c r="G973" s="383">
        <v>44256</v>
      </c>
      <c r="H973" s="383">
        <v>44985</v>
      </c>
      <c r="I973" s="375">
        <v>0.20208999999999999</v>
      </c>
      <c r="J973" s="375">
        <v>0.625606</v>
      </c>
      <c r="K973" s="375">
        <v>0.54379999999999995</v>
      </c>
      <c r="L973" s="375">
        <v>0.53403699999999998</v>
      </c>
      <c r="M973" s="375">
        <v>262.82058799999999</v>
      </c>
      <c r="N973" s="375">
        <v>16.288484</v>
      </c>
    </row>
    <row r="974" spans="1:14" ht="12.75" customHeight="1">
      <c r="A974" t="s">
        <v>4119</v>
      </c>
      <c r="B974" s="356" t="s">
        <v>4093</v>
      </c>
      <c r="C974" s="356" t="s">
        <v>3817</v>
      </c>
      <c r="D974" s="356" t="s">
        <v>3260</v>
      </c>
      <c r="E974" s="356" t="s">
        <v>3776</v>
      </c>
      <c r="F974" s="356">
        <v>2</v>
      </c>
      <c r="G974" s="357">
        <v>43160</v>
      </c>
      <c r="H974" s="357">
        <v>44926</v>
      </c>
      <c r="I974" s="375">
        <v>1.1358E-2</v>
      </c>
      <c r="J974" s="375">
        <v>0.213922</v>
      </c>
      <c r="K974" s="375">
        <v>0.54349080000000005</v>
      </c>
      <c r="L974" s="375">
        <v>1.0506E-2</v>
      </c>
      <c r="M974" s="375">
        <v>89.994600000000005</v>
      </c>
      <c r="N974" s="375">
        <v>12.330958000000001</v>
      </c>
    </row>
    <row r="975" spans="1:14" ht="12.75" customHeight="1">
      <c r="A975" t="s">
        <v>4119</v>
      </c>
      <c r="B975" s="413" t="s">
        <v>4097</v>
      </c>
      <c r="C975" s="413" t="s">
        <v>3817</v>
      </c>
      <c r="D975" s="413" t="s">
        <v>2132</v>
      </c>
      <c r="E975" s="413" t="s">
        <v>3779</v>
      </c>
      <c r="F975" s="413">
        <v>6</v>
      </c>
      <c r="G975" s="383">
        <v>42917</v>
      </c>
      <c r="H975" s="383">
        <v>44408</v>
      </c>
      <c r="I975" s="375">
        <v>0.191775</v>
      </c>
      <c r="J975" s="375">
        <v>0.73673</v>
      </c>
      <c r="K975" s="375">
        <v>0.54320000000000002</v>
      </c>
      <c r="L975" s="375">
        <v>0.502973</v>
      </c>
      <c r="M975" s="375">
        <v>305.83297900000002</v>
      </c>
      <c r="N975" s="375">
        <v>14.698605000000001</v>
      </c>
    </row>
    <row r="976" spans="1:14" ht="12.75" customHeight="1">
      <c r="A976" t="s">
        <v>4119</v>
      </c>
      <c r="B976" s="413" t="s">
        <v>4093</v>
      </c>
      <c r="C976" s="413" t="s">
        <v>3817</v>
      </c>
      <c r="D976" s="413" t="s">
        <v>2706</v>
      </c>
      <c r="E976" s="413" t="s">
        <v>3776</v>
      </c>
      <c r="F976" s="413">
        <v>2</v>
      </c>
      <c r="G976" s="383">
        <v>43132</v>
      </c>
      <c r="H976" s="383">
        <v>44592</v>
      </c>
      <c r="I976" s="375">
        <v>8.1356999999999999E-2</v>
      </c>
      <c r="J976" s="375">
        <v>0.36143500000000001</v>
      </c>
      <c r="K976" s="375">
        <v>0.54118200000000005</v>
      </c>
      <c r="L976" s="375">
        <v>0.50428799999999996</v>
      </c>
      <c r="M976" s="375">
        <v>151.409412</v>
      </c>
      <c r="N976" s="375">
        <v>21.442322000000001</v>
      </c>
    </row>
    <row r="977" spans="1:14" ht="12.75" customHeight="1">
      <c r="A977" t="s">
        <v>4120</v>
      </c>
      <c r="B977" s="356" t="s">
        <v>5086</v>
      </c>
      <c r="C977" s="356" t="s">
        <v>3817</v>
      </c>
      <c r="D977" s="356" t="s">
        <v>6278</v>
      </c>
      <c r="E977" s="356" t="s">
        <v>3776</v>
      </c>
      <c r="F977" s="356">
        <v>8</v>
      </c>
      <c r="G977" s="357">
        <v>43983</v>
      </c>
      <c r="H977" s="357">
        <v>45291</v>
      </c>
      <c r="I977" s="375">
        <v>0.141126</v>
      </c>
      <c r="J977" s="375">
        <v>0.119019</v>
      </c>
      <c r="K977" s="375">
        <v>0.53972719999999996</v>
      </c>
      <c r="L977" s="375">
        <v>7.4953000000000006E-2</v>
      </c>
      <c r="M977" s="375">
        <v>50.212052999999997</v>
      </c>
      <c r="N977" s="375">
        <v>15.8979</v>
      </c>
    </row>
    <row r="978" spans="1:14" ht="12.75" customHeight="1">
      <c r="A978" t="s">
        <v>4119</v>
      </c>
      <c r="B978" s="413" t="s">
        <v>42</v>
      </c>
      <c r="C978" s="413" t="s">
        <v>3817</v>
      </c>
      <c r="D978" s="413" t="s">
        <v>4804</v>
      </c>
      <c r="E978" s="413" t="s">
        <v>3774</v>
      </c>
      <c r="F978" s="413">
        <v>8</v>
      </c>
      <c r="G978" s="383">
        <v>43586</v>
      </c>
      <c r="H978" s="383">
        <v>44561</v>
      </c>
      <c r="I978" s="375">
        <v>0.22103600000000001</v>
      </c>
      <c r="J978" s="375">
        <v>0.49482500000000001</v>
      </c>
      <c r="K978" s="375">
        <v>0.53964000000000001</v>
      </c>
      <c r="L978" s="375">
        <v>0.54</v>
      </c>
      <c r="M978" s="375">
        <v>198.67</v>
      </c>
      <c r="N978" s="375">
        <v>21.960321</v>
      </c>
    </row>
    <row r="979" spans="1:14" ht="12.75" customHeight="1">
      <c r="A979" t="s">
        <v>4119</v>
      </c>
      <c r="B979" s="413" t="s">
        <v>4097</v>
      </c>
      <c r="C979" s="413" t="s">
        <v>3817</v>
      </c>
      <c r="D979" s="413" t="s">
        <v>2897</v>
      </c>
      <c r="E979" s="413" t="s">
        <v>3774</v>
      </c>
      <c r="F979" s="413">
        <v>6</v>
      </c>
      <c r="G979" s="383">
        <v>43221</v>
      </c>
      <c r="H979" s="383">
        <v>44347</v>
      </c>
      <c r="I979" s="375">
        <v>0.16600899999999999</v>
      </c>
      <c r="J979" s="375">
        <v>0.59131999999999996</v>
      </c>
      <c r="K979" s="375">
        <v>0.53959999999999997</v>
      </c>
      <c r="L979" s="375">
        <v>0.54866099999999995</v>
      </c>
      <c r="M979" s="375">
        <v>243.843188</v>
      </c>
      <c r="N979" s="375">
        <v>16.762834000000002</v>
      </c>
    </row>
    <row r="980" spans="1:14" ht="12.75" customHeight="1">
      <c r="A980" t="s">
        <v>4119</v>
      </c>
      <c r="B980" s="356" t="s">
        <v>4097</v>
      </c>
      <c r="C980" s="356" t="s">
        <v>3817</v>
      </c>
      <c r="D980" s="356" t="s">
        <v>3400</v>
      </c>
      <c r="E980" s="356" t="s">
        <v>3788</v>
      </c>
      <c r="F980" s="356">
        <v>6</v>
      </c>
      <c r="G980" s="357">
        <v>42887</v>
      </c>
      <c r="H980" s="357">
        <v>44377</v>
      </c>
      <c r="I980" s="375">
        <v>0.16838900000000001</v>
      </c>
      <c r="J980" s="375">
        <v>0.40153699999999998</v>
      </c>
      <c r="K980" s="375">
        <v>0.53920000000000001</v>
      </c>
      <c r="L980" s="375">
        <v>0.40707100000000002</v>
      </c>
      <c r="M980" s="375">
        <v>165.45963800000001</v>
      </c>
      <c r="N980" s="375">
        <v>18.181927000000002</v>
      </c>
    </row>
    <row r="981" spans="1:14" ht="12.75" customHeight="1">
      <c r="A981" t="s">
        <v>4119</v>
      </c>
      <c r="B981" s="413" t="s">
        <v>4097</v>
      </c>
      <c r="C981" s="413" t="s">
        <v>3817</v>
      </c>
      <c r="D981" s="413" t="s">
        <v>1344</v>
      </c>
      <c r="E981" s="413" t="s">
        <v>3773</v>
      </c>
      <c r="F981" s="413">
        <v>6</v>
      </c>
      <c r="G981" s="383">
        <v>42644</v>
      </c>
      <c r="H981" s="383">
        <v>44499</v>
      </c>
      <c r="I981" s="375">
        <v>0.128747</v>
      </c>
      <c r="J981" s="375">
        <v>0.43187399999999998</v>
      </c>
      <c r="K981" s="375">
        <v>0.53920000000000001</v>
      </c>
      <c r="L981" s="375">
        <v>0.24202000000000001</v>
      </c>
      <c r="M981" s="375">
        <v>177.96052</v>
      </c>
      <c r="N981" s="375">
        <v>12.849646</v>
      </c>
    </row>
    <row r="982" spans="1:14" ht="12.75" customHeight="1">
      <c r="A982" t="s">
        <v>4119</v>
      </c>
      <c r="B982" t="s">
        <v>4099</v>
      </c>
      <c r="C982" t="s">
        <v>3817</v>
      </c>
      <c r="D982" t="s">
        <v>2547</v>
      </c>
      <c r="E982" t="s">
        <v>3775</v>
      </c>
      <c r="F982">
        <v>3</v>
      </c>
      <c r="G982" s="4">
        <v>43070</v>
      </c>
      <c r="H982" s="4">
        <v>44926</v>
      </c>
      <c r="I982" s="375">
        <v>0.21260399999999999</v>
      </c>
      <c r="J982" s="375">
        <v>0.45421899999999998</v>
      </c>
      <c r="K982" s="375">
        <v>0.53820000000000001</v>
      </c>
      <c r="L982" s="375">
        <v>0.54673300000000002</v>
      </c>
      <c r="M982" s="375">
        <v>188.761291</v>
      </c>
      <c r="N982" s="375">
        <v>21.394317000000001</v>
      </c>
    </row>
    <row r="983" spans="1:14" ht="12.75" customHeight="1">
      <c r="A983" t="s">
        <v>4120</v>
      </c>
      <c r="B983" s="413" t="s">
        <v>4062</v>
      </c>
      <c r="C983" s="413" t="s">
        <v>3817</v>
      </c>
      <c r="D983" s="413" t="s">
        <v>5382</v>
      </c>
      <c r="E983" s="413" t="s">
        <v>3773</v>
      </c>
      <c r="F983" s="413">
        <v>8</v>
      </c>
      <c r="G983" s="383">
        <v>42614</v>
      </c>
      <c r="H983" s="383">
        <v>44561</v>
      </c>
      <c r="I983" s="375">
        <v>0.23161999999999999</v>
      </c>
      <c r="J983" s="375">
        <v>0.37622</v>
      </c>
      <c r="K983" s="375">
        <v>0.53811319999999996</v>
      </c>
      <c r="L983" s="375">
        <v>0.30576199999999998</v>
      </c>
      <c r="M983" s="375">
        <v>157.341353</v>
      </c>
      <c r="N983" s="375">
        <v>17.956561000000001</v>
      </c>
    </row>
    <row r="984" spans="1:14" ht="12.75" customHeight="1">
      <c r="A984" t="s">
        <v>4120</v>
      </c>
      <c r="B984" s="413" t="s">
        <v>4062</v>
      </c>
      <c r="C984" s="413" t="s">
        <v>3817</v>
      </c>
      <c r="D984" s="413" t="s">
        <v>1939</v>
      </c>
      <c r="E984" s="413" t="s">
        <v>3779</v>
      </c>
      <c r="F984" s="413">
        <v>7</v>
      </c>
      <c r="G984" s="383">
        <v>44440</v>
      </c>
      <c r="H984" s="383">
        <v>45016</v>
      </c>
      <c r="I984" s="375">
        <v>0.216665</v>
      </c>
      <c r="J984" s="375">
        <v>0.578009</v>
      </c>
      <c r="K984" s="375">
        <v>0.53680680000000003</v>
      </c>
      <c r="L984" s="375">
        <v>0.55399200000000004</v>
      </c>
      <c r="M984" s="375">
        <v>237.84521000000001</v>
      </c>
      <c r="N984" s="375">
        <v>16.81992</v>
      </c>
    </row>
    <row r="985" spans="1:14" ht="12.75" customHeight="1">
      <c r="A985" t="s">
        <v>4119</v>
      </c>
      <c r="B985" s="300" t="s">
        <v>4097</v>
      </c>
      <c r="C985" s="300" t="s">
        <v>3817</v>
      </c>
      <c r="D985" s="300" t="s">
        <v>3286</v>
      </c>
      <c r="E985" s="300" t="s">
        <v>3780</v>
      </c>
      <c r="F985" s="300">
        <v>6</v>
      </c>
      <c r="G985" s="301">
        <v>43374</v>
      </c>
      <c r="H985" s="301">
        <v>44500</v>
      </c>
      <c r="I985" s="316">
        <v>0.20489599999999999</v>
      </c>
      <c r="J985" s="316">
        <v>0.784806</v>
      </c>
      <c r="K985" s="316">
        <v>0.53680000000000005</v>
      </c>
      <c r="L985" s="316">
        <v>0.55236499999999999</v>
      </c>
      <c r="M985" s="316">
        <v>321.951866</v>
      </c>
      <c r="N985" s="316">
        <v>14.027559</v>
      </c>
    </row>
    <row r="986" spans="1:14" ht="12.75" customHeight="1">
      <c r="A986" t="s">
        <v>4120</v>
      </c>
      <c r="B986" s="376" t="s">
        <v>5086</v>
      </c>
      <c r="C986" s="376" t="s">
        <v>3817</v>
      </c>
      <c r="D986" s="376" t="s">
        <v>2401</v>
      </c>
      <c r="E986" s="376" t="s">
        <v>3775</v>
      </c>
      <c r="F986" s="376">
        <v>3</v>
      </c>
      <c r="G986" s="383">
        <v>43952</v>
      </c>
      <c r="H986" s="383">
        <v>45291</v>
      </c>
      <c r="I986" s="375">
        <v>0.17971200000000001</v>
      </c>
      <c r="J986" s="375">
        <v>0.278617</v>
      </c>
      <c r="K986" s="375">
        <v>0.53638039999999998</v>
      </c>
      <c r="L986" s="375">
        <v>0.41203699999999999</v>
      </c>
      <c r="M986" s="375">
        <v>117.61986</v>
      </c>
      <c r="N986" s="375">
        <v>22.697633</v>
      </c>
    </row>
    <row r="987" spans="1:14" ht="12.75" customHeight="1">
      <c r="A987" t="s">
        <v>4119</v>
      </c>
      <c r="B987" s="376" t="s">
        <v>4097</v>
      </c>
      <c r="C987" s="376" t="s">
        <v>3817</v>
      </c>
      <c r="D987" s="376" t="s">
        <v>3420</v>
      </c>
      <c r="E987" s="376" t="s">
        <v>3774</v>
      </c>
      <c r="F987" s="376">
        <v>6</v>
      </c>
      <c r="G987" s="383">
        <v>43435</v>
      </c>
      <c r="H987" s="383">
        <v>44561</v>
      </c>
      <c r="I987" s="375">
        <v>0.20350599999999999</v>
      </c>
      <c r="J987" s="375">
        <v>0.449318</v>
      </c>
      <c r="K987" s="375">
        <v>0.53600000000000003</v>
      </c>
      <c r="L987" s="375">
        <v>0.41859600000000002</v>
      </c>
      <c r="M987" s="375">
        <v>184.049488</v>
      </c>
      <c r="N987" s="375">
        <v>16.156251999999999</v>
      </c>
    </row>
    <row r="988" spans="1:14" ht="12.75" customHeight="1">
      <c r="A988" t="s">
        <v>4119</v>
      </c>
      <c r="B988" s="413" t="s">
        <v>4081</v>
      </c>
      <c r="C988" s="413" t="s">
        <v>3817</v>
      </c>
      <c r="D988" s="413" t="s">
        <v>3300</v>
      </c>
      <c r="E988" s="413" t="s">
        <v>3777</v>
      </c>
      <c r="F988" s="413">
        <v>8</v>
      </c>
      <c r="G988" s="383">
        <v>43374</v>
      </c>
      <c r="H988" s="383">
        <v>44104</v>
      </c>
      <c r="I988" s="375">
        <v>0.21398300000000001</v>
      </c>
      <c r="J988" s="375">
        <v>0.85393799999999997</v>
      </c>
      <c r="K988" s="375">
        <v>0.53523560000000003</v>
      </c>
      <c r="L988" s="375">
        <v>0.54923299999999997</v>
      </c>
      <c r="M988" s="375">
        <v>353.41706799999997</v>
      </c>
      <c r="N988" s="375">
        <v>13.18469</v>
      </c>
    </row>
    <row r="989" spans="1:14" ht="12.75" customHeight="1">
      <c r="A989" t="s">
        <v>4119</v>
      </c>
      <c r="B989" s="300" t="s">
        <v>4093</v>
      </c>
      <c r="C989" s="300" t="s">
        <v>3817</v>
      </c>
      <c r="D989" s="300" t="s">
        <v>6132</v>
      </c>
      <c r="E989" s="300" t="s">
        <v>3776</v>
      </c>
      <c r="F989" s="300">
        <v>2</v>
      </c>
      <c r="G989" s="301">
        <v>43862</v>
      </c>
      <c r="H989" s="301">
        <v>45291</v>
      </c>
      <c r="I989" s="316">
        <v>0.17156199999999999</v>
      </c>
      <c r="J989" s="316">
        <v>0.28750100000000001</v>
      </c>
      <c r="K989" s="316">
        <v>0.53490919999999997</v>
      </c>
      <c r="L989" s="316">
        <v>0.34669800000000001</v>
      </c>
      <c r="M989" s="316">
        <v>119.042568</v>
      </c>
      <c r="N989" s="316">
        <v>18.651890999999999</v>
      </c>
    </row>
    <row r="990" spans="1:14" ht="12.75" customHeight="1">
      <c r="A990" t="s">
        <v>4119</v>
      </c>
      <c r="B990" s="413" t="s">
        <v>4097</v>
      </c>
      <c r="C990" s="413" t="s">
        <v>3817</v>
      </c>
      <c r="D990" s="413" t="s">
        <v>1048</v>
      </c>
      <c r="E990" s="413" t="s">
        <v>3783</v>
      </c>
      <c r="F990" s="413">
        <v>6</v>
      </c>
      <c r="G990" s="383">
        <v>42583</v>
      </c>
      <c r="H990" s="383">
        <v>45869</v>
      </c>
      <c r="I990" s="375">
        <v>0.341113</v>
      </c>
      <c r="J990" s="375">
        <v>0.500081</v>
      </c>
      <c r="K990" s="375">
        <v>0.53480000000000005</v>
      </c>
      <c r="L990" s="375">
        <v>0.54042900000000005</v>
      </c>
      <c r="M990" s="375">
        <v>204.384503</v>
      </c>
      <c r="N990" s="375">
        <v>17.157516999999999</v>
      </c>
    </row>
    <row r="991" spans="1:14" ht="12.75" customHeight="1">
      <c r="A991" t="s">
        <v>4120</v>
      </c>
      <c r="B991" s="413" t="s">
        <v>5086</v>
      </c>
      <c r="C991" s="413" t="s">
        <v>3817</v>
      </c>
      <c r="D991" s="413" t="s">
        <v>2380</v>
      </c>
      <c r="E991" s="413" t="s">
        <v>3791</v>
      </c>
      <c r="F991" s="413">
        <v>7</v>
      </c>
      <c r="G991" s="383">
        <v>42979</v>
      </c>
      <c r="H991" s="383">
        <v>44196</v>
      </c>
      <c r="I991" s="375">
        <v>0.17971300000000001</v>
      </c>
      <c r="J991" s="375">
        <v>0.315992</v>
      </c>
      <c r="K991" s="375">
        <v>0.53471519999999995</v>
      </c>
      <c r="L991" s="375">
        <v>0.52276299999999998</v>
      </c>
      <c r="M991" s="375">
        <v>130.95667399999999</v>
      </c>
      <c r="N991" s="375">
        <v>21.783456000000001</v>
      </c>
    </row>
    <row r="992" spans="1:14" ht="12.75" customHeight="1">
      <c r="A992" t="s">
        <v>4120</v>
      </c>
      <c r="B992" s="413" t="s">
        <v>5086</v>
      </c>
      <c r="C992" s="413" t="s">
        <v>3817</v>
      </c>
      <c r="D992" s="413" t="s">
        <v>6953</v>
      </c>
      <c r="E992" s="413" t="s">
        <v>3775</v>
      </c>
      <c r="F992" s="413">
        <v>6</v>
      </c>
      <c r="G992" s="383">
        <v>43891</v>
      </c>
      <c r="H992" s="383">
        <v>45199</v>
      </c>
      <c r="I992" s="375">
        <v>0.220136</v>
      </c>
      <c r="J992" s="375">
        <v>0.34687499999999999</v>
      </c>
      <c r="K992" s="375">
        <v>0.53400000000000003</v>
      </c>
      <c r="L992" s="375">
        <v>0.47859400000000002</v>
      </c>
      <c r="M992" s="375">
        <v>143.00232800000001</v>
      </c>
      <c r="N992" s="375">
        <v>23.508863999999999</v>
      </c>
    </row>
    <row r="993" spans="1:14" ht="12.75" customHeight="1">
      <c r="A993" t="s">
        <v>4119</v>
      </c>
      <c r="B993" t="s">
        <v>4099</v>
      </c>
      <c r="C993" t="s">
        <v>3817</v>
      </c>
      <c r="D993" t="s">
        <v>5948</v>
      </c>
      <c r="E993" t="s">
        <v>3773</v>
      </c>
      <c r="F993">
        <v>3</v>
      </c>
      <c r="G993" s="4" t="s">
        <v>5938</v>
      </c>
      <c r="H993" s="4" t="s">
        <v>5938</v>
      </c>
      <c r="I993" s="375">
        <v>0.22253000000000001</v>
      </c>
      <c r="J993" s="375">
        <v>0.60503399999999996</v>
      </c>
      <c r="K993" s="375">
        <v>0.53371999999999997</v>
      </c>
      <c r="L993" s="375">
        <v>0.55829899999999999</v>
      </c>
      <c r="M993" s="375">
        <v>249.33860000000001</v>
      </c>
      <c r="N993" s="375">
        <v>20.876125999999999</v>
      </c>
    </row>
    <row r="994" spans="1:14" ht="12.75" customHeight="1">
      <c r="A994" t="s">
        <v>4119</v>
      </c>
      <c r="B994" s="300" t="s">
        <v>4097</v>
      </c>
      <c r="C994" s="300" t="s">
        <v>3817</v>
      </c>
      <c r="D994" s="300" t="s">
        <v>5131</v>
      </c>
      <c r="E994" s="300" t="s">
        <v>3773</v>
      </c>
      <c r="F994" s="300">
        <v>6</v>
      </c>
      <c r="G994" s="301">
        <v>42430</v>
      </c>
      <c r="H994" s="301">
        <v>44651</v>
      </c>
      <c r="I994" s="316">
        <v>0.26839299999999999</v>
      </c>
      <c r="J994" s="316">
        <v>0.45501900000000001</v>
      </c>
      <c r="K994" s="316">
        <v>0.53359999999999996</v>
      </c>
      <c r="L994" s="316">
        <v>0.47745399999999999</v>
      </c>
      <c r="M994" s="316">
        <v>185.55028899999999</v>
      </c>
      <c r="N994" s="316">
        <v>14.831859</v>
      </c>
    </row>
    <row r="995" spans="1:14" ht="12.75" customHeight="1">
      <c r="A995" t="s">
        <v>4120</v>
      </c>
      <c r="B995" s="413" t="s">
        <v>4072</v>
      </c>
      <c r="C995" s="413" t="s">
        <v>3817</v>
      </c>
      <c r="D995" s="413" t="s">
        <v>2382</v>
      </c>
      <c r="E995" s="413" t="s">
        <v>3778</v>
      </c>
      <c r="F995" s="413">
        <v>7</v>
      </c>
      <c r="G995" s="383">
        <v>42979</v>
      </c>
      <c r="H995" s="383">
        <v>45657</v>
      </c>
      <c r="I995" s="375">
        <v>0.20580699999999999</v>
      </c>
      <c r="J995" s="375">
        <v>0.75081600000000004</v>
      </c>
      <c r="K995" s="375">
        <v>0.53216200000000002</v>
      </c>
      <c r="L995" s="375">
        <v>0.49992799999999998</v>
      </c>
      <c r="M995" s="375">
        <v>302.91788100000002</v>
      </c>
      <c r="N995" s="375">
        <v>17.763783</v>
      </c>
    </row>
    <row r="996" spans="1:14" ht="12.75" customHeight="1">
      <c r="A996" t="s">
        <v>4120</v>
      </c>
      <c r="B996" s="356" t="s">
        <v>5086</v>
      </c>
      <c r="C996" s="356" t="s">
        <v>3817</v>
      </c>
      <c r="D996" s="356" t="s">
        <v>1285</v>
      </c>
      <c r="E996" s="356" t="s">
        <v>3779</v>
      </c>
      <c r="F996" s="356">
        <v>6</v>
      </c>
      <c r="G996" s="357">
        <v>42614</v>
      </c>
      <c r="H996" s="357">
        <v>45291</v>
      </c>
      <c r="I996" s="375">
        <v>0.20502000000000001</v>
      </c>
      <c r="J996" s="375">
        <v>0.58593799999999996</v>
      </c>
      <c r="K996" s="375">
        <v>0.53120000000000001</v>
      </c>
      <c r="L996" s="375">
        <v>0.52021099999999998</v>
      </c>
      <c r="M996" s="375">
        <v>240.29496499999999</v>
      </c>
      <c r="N996" s="375">
        <v>21.623622999999998</v>
      </c>
    </row>
    <row r="997" spans="1:14" ht="12.75" customHeight="1">
      <c r="A997" t="s">
        <v>4119</v>
      </c>
      <c r="B997" t="s">
        <v>4097</v>
      </c>
      <c r="C997" t="s">
        <v>3817</v>
      </c>
      <c r="D997" t="s">
        <v>5146</v>
      </c>
      <c r="E997" t="s">
        <v>3774</v>
      </c>
      <c r="F997">
        <v>6</v>
      </c>
      <c r="G997" s="4">
        <v>42948</v>
      </c>
      <c r="H997" s="4">
        <v>46630</v>
      </c>
      <c r="I997" s="375">
        <v>0.22172500000000001</v>
      </c>
      <c r="J997" s="375">
        <v>0.67807200000000001</v>
      </c>
      <c r="K997" s="375">
        <v>0.53039999999999998</v>
      </c>
      <c r="L997" s="375">
        <v>0.44781900000000002</v>
      </c>
      <c r="M997" s="375">
        <v>274.84969100000001</v>
      </c>
      <c r="N997" s="375">
        <v>12.482915999999999</v>
      </c>
    </row>
    <row r="998" spans="1:14" ht="12.75" customHeight="1">
      <c r="A998" t="s">
        <v>4120</v>
      </c>
      <c r="B998" s="413" t="s">
        <v>4044</v>
      </c>
      <c r="C998" s="413" t="s">
        <v>3817</v>
      </c>
      <c r="D998" s="413" t="s">
        <v>3354</v>
      </c>
      <c r="E998" s="413" t="s">
        <v>3774</v>
      </c>
      <c r="F998" s="413">
        <v>7</v>
      </c>
      <c r="G998" s="383">
        <v>43428</v>
      </c>
      <c r="H998" s="383">
        <v>44926</v>
      </c>
      <c r="I998" s="375">
        <v>0.209901</v>
      </c>
      <c r="J998" s="375">
        <v>0.72423599999999999</v>
      </c>
      <c r="K998" s="375">
        <v>0.53039999999999998</v>
      </c>
      <c r="L998" s="375">
        <v>0.49020399999999997</v>
      </c>
      <c r="M998" s="375">
        <v>295.93309299999999</v>
      </c>
      <c r="N998" s="375">
        <v>16.285149000000001</v>
      </c>
    </row>
    <row r="999" spans="1:14" ht="12.75" customHeight="1">
      <c r="A999" t="s">
        <v>4120</v>
      </c>
      <c r="B999" s="413" t="s">
        <v>4072</v>
      </c>
      <c r="C999" s="413" t="s">
        <v>3817</v>
      </c>
      <c r="D999" s="413" t="s">
        <v>5522</v>
      </c>
      <c r="E999" s="413" t="s">
        <v>3773</v>
      </c>
      <c r="F999" s="413">
        <v>7</v>
      </c>
      <c r="G999" s="383">
        <v>42552</v>
      </c>
      <c r="H999" s="383">
        <v>44681</v>
      </c>
      <c r="I999" s="375">
        <v>0.22745799999999999</v>
      </c>
      <c r="J999" s="375">
        <v>0.65790800000000005</v>
      </c>
      <c r="K999" s="375">
        <v>0.52941199999999999</v>
      </c>
      <c r="L999" s="375">
        <v>0.49536799999999998</v>
      </c>
      <c r="M999" s="375">
        <v>264.05954800000001</v>
      </c>
      <c r="N999" s="375">
        <v>11.898717</v>
      </c>
    </row>
    <row r="1000" spans="1:14" ht="12.75" customHeight="1">
      <c r="A1000" t="s">
        <v>4120</v>
      </c>
      <c r="B1000" s="413" t="s">
        <v>5086</v>
      </c>
      <c r="C1000" s="413" t="s">
        <v>3817</v>
      </c>
      <c r="D1000" s="413" t="s">
        <v>3212</v>
      </c>
      <c r="E1000" s="413" t="s">
        <v>3775</v>
      </c>
      <c r="F1000" s="413">
        <v>2</v>
      </c>
      <c r="G1000" s="383">
        <v>43344</v>
      </c>
      <c r="H1000" s="383">
        <v>44561</v>
      </c>
      <c r="I1000" s="375">
        <v>0.13747000000000001</v>
      </c>
      <c r="J1000" s="375">
        <v>0.40940199999999999</v>
      </c>
      <c r="K1000" s="375">
        <v>0.52909079999999997</v>
      </c>
      <c r="L1000" s="375">
        <v>0.54801699999999998</v>
      </c>
      <c r="M1000" s="375">
        <v>170.51143099999999</v>
      </c>
      <c r="N1000" s="375">
        <v>22.701623000000001</v>
      </c>
    </row>
    <row r="1001" spans="1:14" ht="12.75" customHeight="1">
      <c r="A1001" t="s">
        <v>4120</v>
      </c>
      <c r="B1001" s="300" t="s">
        <v>4042</v>
      </c>
      <c r="C1001" s="300" t="s">
        <v>3817</v>
      </c>
      <c r="D1001" s="300" t="s">
        <v>3298</v>
      </c>
      <c r="E1001" s="300" t="s">
        <v>3773</v>
      </c>
      <c r="F1001" s="300">
        <v>3</v>
      </c>
      <c r="G1001" s="301">
        <v>43374</v>
      </c>
      <c r="H1001" s="301">
        <v>44469</v>
      </c>
      <c r="I1001" s="316">
        <v>4.7069E-2</v>
      </c>
      <c r="J1001" s="316">
        <v>0.32771499999999998</v>
      </c>
      <c r="K1001" s="316">
        <v>0.52788840000000004</v>
      </c>
      <c r="L1001" s="316">
        <v>0.45255400000000001</v>
      </c>
      <c r="M1001" s="316">
        <v>130.38323</v>
      </c>
      <c r="N1001" s="316">
        <v>22.582287000000001</v>
      </c>
    </row>
    <row r="1002" spans="1:14" ht="12.75" customHeight="1">
      <c r="A1002" t="s">
        <v>4119</v>
      </c>
      <c r="B1002" t="s">
        <v>4095</v>
      </c>
      <c r="C1002" t="s">
        <v>3817</v>
      </c>
      <c r="D1002" t="s">
        <v>3691</v>
      </c>
      <c r="E1002" t="s">
        <v>3792</v>
      </c>
      <c r="F1002">
        <v>13</v>
      </c>
      <c r="G1002" s="4">
        <v>43525</v>
      </c>
      <c r="H1002" s="4">
        <v>45657</v>
      </c>
      <c r="I1002" s="375">
        <v>0.18861700000000001</v>
      </c>
      <c r="J1002" s="375">
        <v>0.60299999999999998</v>
      </c>
      <c r="K1002" s="375">
        <v>0.52725200000000005</v>
      </c>
      <c r="L1002" s="375">
        <v>0.422983</v>
      </c>
      <c r="M1002" s="375">
        <v>245.783412</v>
      </c>
      <c r="N1002" s="375">
        <v>21.987470999999999</v>
      </c>
    </row>
    <row r="1003" spans="1:14" ht="12.75" customHeight="1">
      <c r="A1003" t="s">
        <v>4119</v>
      </c>
      <c r="B1003" s="300" t="s">
        <v>42</v>
      </c>
      <c r="C1003" s="300" t="s">
        <v>3819</v>
      </c>
      <c r="D1003" s="300" t="s">
        <v>3501</v>
      </c>
      <c r="E1003" s="300" t="s">
        <v>3774</v>
      </c>
      <c r="F1003" s="300">
        <v>9</v>
      </c>
      <c r="G1003" s="301">
        <v>43466</v>
      </c>
      <c r="H1003" s="301">
        <v>44561</v>
      </c>
      <c r="I1003" s="316">
        <v>0.204203</v>
      </c>
      <c r="J1003" s="316">
        <v>0.66554500000000005</v>
      </c>
      <c r="K1003" s="316">
        <v>0.52607999999999999</v>
      </c>
      <c r="L1003" s="316">
        <v>0.53</v>
      </c>
      <c r="M1003" s="316">
        <v>260.5</v>
      </c>
      <c r="N1003" s="316">
        <v>18.389220999999999</v>
      </c>
    </row>
    <row r="1004" spans="1:14" ht="12.75" customHeight="1">
      <c r="A1004" t="s">
        <v>4120</v>
      </c>
      <c r="B1004" s="413" t="s">
        <v>5086</v>
      </c>
      <c r="C1004" s="413" t="s">
        <v>3817</v>
      </c>
      <c r="D1004" s="413" t="s">
        <v>6981</v>
      </c>
      <c r="E1004" s="413" t="s">
        <v>3774</v>
      </c>
      <c r="F1004" s="413">
        <v>1</v>
      </c>
      <c r="G1004" s="383">
        <v>43922</v>
      </c>
      <c r="H1004" s="383">
        <v>46112</v>
      </c>
      <c r="I1004" s="375">
        <v>0.107137</v>
      </c>
      <c r="J1004" s="375">
        <v>0.272532</v>
      </c>
      <c r="K1004" s="375">
        <v>0.52227239999999997</v>
      </c>
      <c r="L1004" s="375">
        <v>0.49667299999999998</v>
      </c>
      <c r="M1004" s="375">
        <v>112.64212000000001</v>
      </c>
      <c r="N1004" s="375">
        <v>36.206434000000002</v>
      </c>
    </row>
    <row r="1005" spans="1:14" ht="12.75" customHeight="1">
      <c r="A1005" t="s">
        <v>4119</v>
      </c>
      <c r="B1005" t="s">
        <v>4091</v>
      </c>
      <c r="C1005" t="s">
        <v>3817</v>
      </c>
      <c r="D1005" t="s">
        <v>2049</v>
      </c>
      <c r="E1005" t="s">
        <v>3774</v>
      </c>
      <c r="F1005">
        <v>1</v>
      </c>
      <c r="G1005" s="4">
        <v>42856</v>
      </c>
      <c r="H1005" s="4">
        <v>44561</v>
      </c>
      <c r="I1005" s="375">
        <v>0.176592</v>
      </c>
      <c r="J1005" s="375">
        <v>0.37258799999999997</v>
      </c>
      <c r="K1005" s="375">
        <v>0.52137279999999997</v>
      </c>
      <c r="L1005" s="375">
        <v>0.4874</v>
      </c>
      <c r="M1005" s="375">
        <v>144.5275</v>
      </c>
      <c r="N1005" s="375">
        <v>20.803567000000001</v>
      </c>
    </row>
    <row r="1006" spans="1:14" ht="12.75" customHeight="1">
      <c r="A1006" t="s">
        <v>4120</v>
      </c>
      <c r="B1006" s="376" t="s">
        <v>5086</v>
      </c>
      <c r="C1006" s="376" t="s">
        <v>3817</v>
      </c>
      <c r="D1006" s="376" t="s">
        <v>3208</v>
      </c>
      <c r="E1006" s="376" t="s">
        <v>3773</v>
      </c>
      <c r="F1006" s="376">
        <v>8</v>
      </c>
      <c r="G1006" s="383">
        <v>43344</v>
      </c>
      <c r="H1006" s="383">
        <v>44561</v>
      </c>
      <c r="I1006" s="375">
        <v>0.215118</v>
      </c>
      <c r="J1006" s="375">
        <v>0.38566</v>
      </c>
      <c r="K1006" s="375">
        <v>0.52101839999999999</v>
      </c>
      <c r="L1006" s="375">
        <v>0.55679299999999998</v>
      </c>
      <c r="M1006" s="375">
        <v>157.066329</v>
      </c>
      <c r="N1006" s="375">
        <v>23.74963</v>
      </c>
    </row>
    <row r="1007" spans="1:14" ht="12.75" customHeight="1">
      <c r="A1007" t="s">
        <v>4120</v>
      </c>
      <c r="B1007" t="s">
        <v>4048</v>
      </c>
      <c r="C1007" t="s">
        <v>3817</v>
      </c>
      <c r="D1007" t="s">
        <v>4822</v>
      </c>
      <c r="E1007" t="s">
        <v>3781</v>
      </c>
      <c r="F1007">
        <v>7</v>
      </c>
      <c r="G1007" s="4">
        <v>43637</v>
      </c>
      <c r="H1007" s="4">
        <v>44732</v>
      </c>
      <c r="I1007" s="375">
        <v>0.211117</v>
      </c>
      <c r="J1007" s="375">
        <v>0.67287300000000005</v>
      </c>
      <c r="K1007" s="375">
        <v>0.5202</v>
      </c>
      <c r="L1007" s="375">
        <v>0.5151</v>
      </c>
      <c r="M1007" s="375">
        <v>268.28468400000003</v>
      </c>
      <c r="N1007" s="375">
        <v>17.736491999999998</v>
      </c>
    </row>
    <row r="1008" spans="1:14" ht="12.75" customHeight="1">
      <c r="A1008" t="s">
        <v>4120</v>
      </c>
      <c r="B1008" s="413" t="s">
        <v>4048</v>
      </c>
      <c r="C1008" s="413" t="s">
        <v>3817</v>
      </c>
      <c r="D1008" s="413" t="s">
        <v>5298</v>
      </c>
      <c r="E1008" s="413" t="s">
        <v>3773</v>
      </c>
      <c r="F1008" s="413">
        <v>2</v>
      </c>
      <c r="G1008" s="383">
        <v>42736</v>
      </c>
      <c r="H1008" s="383">
        <v>44926</v>
      </c>
      <c r="I1008" s="375">
        <v>0.25246600000000002</v>
      </c>
      <c r="J1008" s="375">
        <v>0.39241900000000002</v>
      </c>
      <c r="K1008" s="375">
        <v>0.51927279999999998</v>
      </c>
      <c r="L1008" s="375">
        <v>0.45175799999999999</v>
      </c>
      <c r="M1008" s="375">
        <v>157.72463999999999</v>
      </c>
      <c r="N1008" s="375">
        <v>17.229012999999998</v>
      </c>
    </row>
    <row r="1009" spans="1:14" ht="12.75" customHeight="1">
      <c r="A1009" t="s">
        <v>4120</v>
      </c>
      <c r="B1009" s="413" t="s">
        <v>5086</v>
      </c>
      <c r="C1009" s="413" t="s">
        <v>3817</v>
      </c>
      <c r="D1009" s="413" t="s">
        <v>2255</v>
      </c>
      <c r="E1009" s="413" t="s">
        <v>3779</v>
      </c>
      <c r="F1009" s="413">
        <v>7</v>
      </c>
      <c r="G1009" s="383">
        <v>42948</v>
      </c>
      <c r="H1009" s="383">
        <v>44561</v>
      </c>
      <c r="I1009" s="375">
        <v>0.194879</v>
      </c>
      <c r="J1009" s="375">
        <v>0.60857000000000006</v>
      </c>
      <c r="K1009" s="375">
        <v>0.51849999999999996</v>
      </c>
      <c r="L1009" s="375">
        <v>0.533219</v>
      </c>
      <c r="M1009" s="375">
        <v>244.56843799999999</v>
      </c>
      <c r="N1009" s="375">
        <v>19.937798999999998</v>
      </c>
    </row>
    <row r="1010" spans="1:14" ht="12.75" customHeight="1">
      <c r="A1010" t="s">
        <v>4120</v>
      </c>
      <c r="B1010" s="376" t="s">
        <v>4048</v>
      </c>
      <c r="C1010" s="376" t="s">
        <v>3817</v>
      </c>
      <c r="D1010" s="376" t="s">
        <v>5307</v>
      </c>
      <c r="E1010" s="376" t="s">
        <v>3773</v>
      </c>
      <c r="F1010" s="376">
        <v>7</v>
      </c>
      <c r="G1010" s="383">
        <v>42736</v>
      </c>
      <c r="H1010" s="383">
        <v>44926</v>
      </c>
      <c r="I1010" s="375">
        <v>0.21121400000000001</v>
      </c>
      <c r="J1010" s="375">
        <v>0.80871300000000002</v>
      </c>
      <c r="K1010" s="375">
        <v>0.51799799999999996</v>
      </c>
      <c r="L1010" s="375">
        <v>0.49449599999999999</v>
      </c>
      <c r="M1010" s="375">
        <v>321.08243399999998</v>
      </c>
      <c r="N1010" s="375">
        <v>14.206026</v>
      </c>
    </row>
    <row r="1011" spans="1:14" ht="12.75" customHeight="1">
      <c r="A1011" t="s">
        <v>4120</v>
      </c>
      <c r="B1011" t="s">
        <v>5086</v>
      </c>
      <c r="C1011" t="s">
        <v>3817</v>
      </c>
      <c r="D1011" t="s">
        <v>3066</v>
      </c>
      <c r="E1011" t="s">
        <v>3775</v>
      </c>
      <c r="F1011">
        <v>2</v>
      </c>
      <c r="G1011" s="4">
        <v>43282</v>
      </c>
      <c r="H1011" s="4">
        <v>44561</v>
      </c>
      <c r="I1011" s="375">
        <v>0.19455</v>
      </c>
      <c r="J1011" s="375">
        <v>0.43934800000000002</v>
      </c>
      <c r="K1011" s="375">
        <v>0.51716359999999995</v>
      </c>
      <c r="L1011" s="375">
        <v>0.50503500000000001</v>
      </c>
      <c r="M1011" s="375">
        <v>178.84867399999999</v>
      </c>
      <c r="N1011" s="375">
        <v>21.210172</v>
      </c>
    </row>
    <row r="1012" spans="1:14" ht="12.75" customHeight="1">
      <c r="A1012" t="s">
        <v>4120</v>
      </c>
      <c r="B1012" t="s">
        <v>4062</v>
      </c>
      <c r="C1012" t="s">
        <v>3817</v>
      </c>
      <c r="D1012" t="s">
        <v>5387</v>
      </c>
      <c r="E1012" t="s">
        <v>3773</v>
      </c>
      <c r="F1012">
        <v>7</v>
      </c>
      <c r="G1012" s="4">
        <v>42614</v>
      </c>
      <c r="H1012" s="4">
        <v>44561</v>
      </c>
      <c r="I1012" s="375">
        <v>0.25717099999999998</v>
      </c>
      <c r="J1012" s="375">
        <v>0.66736399999999996</v>
      </c>
      <c r="K1012" s="375">
        <v>0.51712000000000002</v>
      </c>
      <c r="L1012" s="375">
        <v>0.53188400000000002</v>
      </c>
      <c r="M1012" s="375">
        <v>265.86663800000002</v>
      </c>
      <c r="N1012" s="375">
        <v>18.087294</v>
      </c>
    </row>
    <row r="1013" spans="1:14" ht="12.75" customHeight="1">
      <c r="A1013" t="s">
        <v>4119</v>
      </c>
      <c r="B1013" s="413" t="s">
        <v>4101</v>
      </c>
      <c r="C1013" s="413" t="s">
        <v>3817</v>
      </c>
      <c r="D1013" s="413" t="s">
        <v>3484</v>
      </c>
      <c r="E1013" s="413" t="s">
        <v>3778</v>
      </c>
      <c r="F1013" s="413">
        <v>7</v>
      </c>
      <c r="G1013" s="383">
        <v>43466</v>
      </c>
      <c r="H1013" s="383">
        <v>44561</v>
      </c>
      <c r="I1013" s="375">
        <v>0.19320000000000001</v>
      </c>
      <c r="J1013" s="375">
        <v>0.63980599999999999</v>
      </c>
      <c r="K1013" s="375">
        <v>0.51662399999999997</v>
      </c>
      <c r="L1013" s="375">
        <v>0.48651499999999998</v>
      </c>
      <c r="M1013" s="375">
        <v>256.18488200000002</v>
      </c>
      <c r="N1013" s="375">
        <v>19.478853999999998</v>
      </c>
    </row>
    <row r="1014" spans="1:14" ht="12.75" customHeight="1">
      <c r="A1014" t="s">
        <v>4120</v>
      </c>
      <c r="B1014" t="s">
        <v>4062</v>
      </c>
      <c r="C1014" t="s">
        <v>3817</v>
      </c>
      <c r="D1014" t="s">
        <v>5442</v>
      </c>
      <c r="E1014" t="s">
        <v>3773</v>
      </c>
      <c r="F1014">
        <v>6</v>
      </c>
      <c r="G1014" s="4">
        <v>42614</v>
      </c>
      <c r="H1014" s="4">
        <v>44561</v>
      </c>
      <c r="I1014" s="375">
        <v>0.27384399999999998</v>
      </c>
      <c r="J1014" s="375">
        <v>0.61135700000000004</v>
      </c>
      <c r="K1014" s="375">
        <v>0.51639999999999997</v>
      </c>
      <c r="L1014" s="375">
        <v>0.53002300000000002</v>
      </c>
      <c r="M1014" s="375">
        <v>240.887496</v>
      </c>
      <c r="N1014" s="375">
        <v>18.543268000000001</v>
      </c>
    </row>
    <row r="1015" spans="1:14" ht="12.75" customHeight="1">
      <c r="A1015" t="s">
        <v>4119</v>
      </c>
      <c r="B1015" s="318" t="s">
        <v>4097</v>
      </c>
      <c r="C1015" s="318" t="s">
        <v>3817</v>
      </c>
      <c r="D1015" s="318" t="s">
        <v>3137</v>
      </c>
      <c r="E1015" s="318" t="s">
        <v>3778</v>
      </c>
      <c r="F1015" s="318">
        <v>6</v>
      </c>
      <c r="G1015" s="319">
        <v>43313</v>
      </c>
      <c r="H1015" s="319">
        <v>44439</v>
      </c>
      <c r="I1015" s="375">
        <v>0.21529300000000001</v>
      </c>
      <c r="J1015" s="375">
        <v>0.63668100000000005</v>
      </c>
      <c r="K1015" s="375">
        <v>0.51559999999999995</v>
      </c>
      <c r="L1015" s="375">
        <v>0.52849299999999999</v>
      </c>
      <c r="M1015" s="375">
        <v>250.871197</v>
      </c>
      <c r="N1015" s="375">
        <v>18.457588000000001</v>
      </c>
    </row>
    <row r="1016" spans="1:14" ht="12.75" customHeight="1">
      <c r="A1016" t="s">
        <v>4120</v>
      </c>
      <c r="B1016" s="373" t="s">
        <v>5086</v>
      </c>
      <c r="C1016" s="405" t="s">
        <v>3818</v>
      </c>
      <c r="D1016" s="403" t="s">
        <v>4665</v>
      </c>
      <c r="E1016" s="374" t="s">
        <v>3775</v>
      </c>
      <c r="F1016" s="403">
        <v>7</v>
      </c>
      <c r="G1016" s="374">
        <v>43556</v>
      </c>
      <c r="H1016" s="374">
        <v>44561</v>
      </c>
      <c r="I1016" s="404">
        <v>0.20957700000000001</v>
      </c>
      <c r="J1016" s="404">
        <v>0.634351</v>
      </c>
      <c r="K1016" s="404">
        <v>0.51479200000000003</v>
      </c>
      <c r="L1016" s="404">
        <v>0.52276299999999998</v>
      </c>
      <c r="M1016" s="404">
        <v>253.10025899999999</v>
      </c>
      <c r="N1016" s="375">
        <v>19.085394999999998</v>
      </c>
    </row>
    <row r="1017" spans="1:14" ht="12.75" customHeight="1">
      <c r="A1017" t="s">
        <v>4120</v>
      </c>
      <c r="B1017" s="376" t="s">
        <v>4060</v>
      </c>
      <c r="C1017" s="376" t="s">
        <v>3817</v>
      </c>
      <c r="D1017" s="376" t="s">
        <v>2077</v>
      </c>
      <c r="E1017" s="376" t="s">
        <v>3779</v>
      </c>
      <c r="F1017" s="376">
        <v>7</v>
      </c>
      <c r="G1017" s="383">
        <v>42887</v>
      </c>
      <c r="H1017" s="383">
        <v>45077</v>
      </c>
      <c r="I1017" s="375">
        <v>0.19453699999999999</v>
      </c>
      <c r="J1017" s="375">
        <v>0.69373700000000005</v>
      </c>
      <c r="K1017" s="375">
        <v>0.51349999999999996</v>
      </c>
      <c r="L1017" s="375">
        <v>0.49976199999999998</v>
      </c>
      <c r="M1017" s="375">
        <v>276.10179699999998</v>
      </c>
      <c r="N1017" s="375">
        <v>21.360700000000001</v>
      </c>
    </row>
    <row r="1018" spans="1:14" ht="12.75" customHeight="1">
      <c r="A1018" t="s">
        <v>4120</v>
      </c>
      <c r="B1018" t="s">
        <v>4072</v>
      </c>
      <c r="C1018" t="s">
        <v>3817</v>
      </c>
      <c r="D1018" t="s">
        <v>5571</v>
      </c>
      <c r="E1018" t="s">
        <v>3777</v>
      </c>
      <c r="F1018">
        <v>3</v>
      </c>
      <c r="G1018" s="4">
        <v>43286</v>
      </c>
      <c r="H1018" s="4">
        <v>44926</v>
      </c>
      <c r="I1018" s="375">
        <v>0.22709399999999999</v>
      </c>
      <c r="J1018" s="375">
        <v>0.33300099999999999</v>
      </c>
      <c r="K1018" s="375">
        <v>0.51304839999999996</v>
      </c>
      <c r="L1018" s="375">
        <v>0.423933</v>
      </c>
      <c r="M1018" s="375">
        <v>127.10915900000001</v>
      </c>
      <c r="N1018" s="375">
        <v>17.977694</v>
      </c>
    </row>
    <row r="1019" spans="1:14" ht="12.75" customHeight="1">
      <c r="A1019" t="s">
        <v>4120</v>
      </c>
      <c r="B1019" s="413" t="s">
        <v>4052</v>
      </c>
      <c r="C1019" s="413" t="s">
        <v>3817</v>
      </c>
      <c r="D1019" s="413" t="s">
        <v>2199</v>
      </c>
      <c r="E1019" s="413" t="s">
        <v>3774</v>
      </c>
      <c r="F1019" s="413">
        <v>10</v>
      </c>
      <c r="G1019" s="383">
        <v>44013</v>
      </c>
      <c r="H1019" s="383">
        <v>45107</v>
      </c>
      <c r="I1019" s="375">
        <v>0.23784</v>
      </c>
      <c r="J1019" s="375">
        <v>0.53937500000000005</v>
      </c>
      <c r="K1019" s="375">
        <v>0.51295999999999997</v>
      </c>
      <c r="L1019" s="375">
        <v>0.54574999999999996</v>
      </c>
      <c r="M1019" s="375">
        <v>218.04241300000001</v>
      </c>
      <c r="N1019" s="375">
        <v>14.264241999999999</v>
      </c>
    </row>
    <row r="1020" spans="1:14" ht="12.75" customHeight="1">
      <c r="A1020" t="s">
        <v>4119</v>
      </c>
      <c r="B1020" s="300" t="s">
        <v>4097</v>
      </c>
      <c r="C1020" s="300" t="s">
        <v>3817</v>
      </c>
      <c r="D1020" s="300" t="s">
        <v>7403</v>
      </c>
      <c r="E1020" s="300" t="s">
        <v>3773</v>
      </c>
      <c r="F1020" s="300">
        <v>6</v>
      </c>
      <c r="G1020" s="301">
        <v>44470</v>
      </c>
      <c r="H1020" s="301">
        <v>46022</v>
      </c>
      <c r="I1020" s="316">
        <v>0.247755</v>
      </c>
      <c r="J1020" s="316">
        <v>0.48478700000000002</v>
      </c>
      <c r="K1020" s="316">
        <v>0.51280000000000003</v>
      </c>
      <c r="L1020" s="316">
        <v>0.52766900000000005</v>
      </c>
      <c r="M1020" s="316">
        <v>189.98335499999999</v>
      </c>
      <c r="N1020" s="316">
        <v>17.857234999999999</v>
      </c>
    </row>
    <row r="1021" spans="1:14" ht="12.75" customHeight="1">
      <c r="A1021" t="s">
        <v>4119</v>
      </c>
      <c r="B1021" t="s">
        <v>4097</v>
      </c>
      <c r="C1021" t="s">
        <v>3817</v>
      </c>
      <c r="D1021" t="s">
        <v>2154</v>
      </c>
      <c r="E1021" t="s">
        <v>3778</v>
      </c>
      <c r="F1021">
        <v>6</v>
      </c>
      <c r="G1021" s="4">
        <v>42917</v>
      </c>
      <c r="H1021" s="4">
        <v>44408</v>
      </c>
      <c r="I1021" s="375">
        <v>0.20837</v>
      </c>
      <c r="J1021" s="375">
        <v>0.90185099999999996</v>
      </c>
      <c r="K1021" s="375">
        <v>0.51280000000000003</v>
      </c>
      <c r="L1021" s="375">
        <v>0.50503100000000001</v>
      </c>
      <c r="M1021" s="375">
        <v>353.42624599999999</v>
      </c>
      <c r="N1021" s="375">
        <v>14.761024000000001</v>
      </c>
    </row>
    <row r="1022" spans="1:14" ht="12.75" customHeight="1">
      <c r="A1022" t="s">
        <v>4120</v>
      </c>
      <c r="B1022" s="413" t="s">
        <v>4058</v>
      </c>
      <c r="C1022" s="413" t="s">
        <v>3817</v>
      </c>
      <c r="D1022" s="413" t="s">
        <v>4876</v>
      </c>
      <c r="E1022" s="413" t="s">
        <v>3785</v>
      </c>
      <c r="F1022" s="413">
        <v>2</v>
      </c>
      <c r="G1022" s="383">
        <v>43634</v>
      </c>
      <c r="H1022" s="383">
        <v>44926</v>
      </c>
      <c r="I1022" s="375">
        <v>0.14255399999999999</v>
      </c>
      <c r="J1022" s="375">
        <v>0.36409200000000003</v>
      </c>
      <c r="K1022" s="375">
        <v>0.51256440000000003</v>
      </c>
      <c r="L1022" s="375">
        <v>0.48767500000000003</v>
      </c>
      <c r="M1022" s="375">
        <v>141.49785700000001</v>
      </c>
      <c r="N1022" s="375">
        <v>16.996648</v>
      </c>
    </row>
    <row r="1023" spans="1:14" ht="12.75" customHeight="1">
      <c r="A1023" t="s">
        <v>4119</v>
      </c>
      <c r="B1023" s="413" t="s">
        <v>4097</v>
      </c>
      <c r="C1023" s="413" t="s">
        <v>3817</v>
      </c>
      <c r="D1023" s="413" t="s">
        <v>1297</v>
      </c>
      <c r="E1023" s="413" t="s">
        <v>3784</v>
      </c>
      <c r="F1023" s="413">
        <v>6</v>
      </c>
      <c r="G1023" s="383">
        <v>42614</v>
      </c>
      <c r="H1023" s="383">
        <v>44469</v>
      </c>
      <c r="I1023" s="375">
        <v>0.173399</v>
      </c>
      <c r="J1023" s="375">
        <v>0.45232499999999998</v>
      </c>
      <c r="K1023" s="375">
        <v>0.51239999999999997</v>
      </c>
      <c r="L1023" s="375">
        <v>0.39225300000000002</v>
      </c>
      <c r="M1023" s="375">
        <v>177.12347800000001</v>
      </c>
      <c r="N1023" s="375">
        <v>14.393898999999999</v>
      </c>
    </row>
    <row r="1024" spans="1:14" ht="12.75" customHeight="1">
      <c r="A1024" t="s">
        <v>4119</v>
      </c>
      <c r="B1024" s="300" t="s">
        <v>4083</v>
      </c>
      <c r="C1024" s="300" t="s">
        <v>3817</v>
      </c>
      <c r="D1024" s="300" t="s">
        <v>1724</v>
      </c>
      <c r="E1024" s="300" t="s">
        <v>3774</v>
      </c>
      <c r="F1024" s="300">
        <v>4</v>
      </c>
      <c r="G1024" s="301">
        <v>42736</v>
      </c>
      <c r="H1024" s="301">
        <v>44926</v>
      </c>
      <c r="I1024" s="316">
        <v>0.20414399999999999</v>
      </c>
      <c r="J1024" s="316">
        <v>0.65421099999999999</v>
      </c>
      <c r="K1024" s="316">
        <v>0.5123356</v>
      </c>
      <c r="L1024" s="316">
        <v>0.45641799999999999</v>
      </c>
      <c r="M1024" s="316">
        <v>254.682603</v>
      </c>
      <c r="N1024" s="316">
        <v>22.310390000000002</v>
      </c>
    </row>
    <row r="1025" spans="1:14" ht="12.75" customHeight="1">
      <c r="A1025" t="s">
        <v>4120</v>
      </c>
      <c r="B1025" t="s">
        <v>4048</v>
      </c>
      <c r="C1025" t="s">
        <v>3817</v>
      </c>
      <c r="D1025" t="s">
        <v>1955</v>
      </c>
      <c r="E1025" t="s">
        <v>3773</v>
      </c>
      <c r="F1025">
        <v>7</v>
      </c>
      <c r="G1025" s="4">
        <v>42826</v>
      </c>
      <c r="H1025" s="4">
        <v>44530</v>
      </c>
      <c r="I1025" s="375">
        <v>0.207873</v>
      </c>
      <c r="J1025" s="375">
        <v>0.77781199999999995</v>
      </c>
      <c r="K1025" s="375">
        <v>0.51200000000000001</v>
      </c>
      <c r="L1025" s="375">
        <v>0.52540200000000004</v>
      </c>
      <c r="M1025" s="375">
        <v>305.23795799999999</v>
      </c>
      <c r="N1025" s="375">
        <v>15.271489000000001</v>
      </c>
    </row>
    <row r="1026" spans="1:14" ht="12.75" customHeight="1">
      <c r="A1026" t="s">
        <v>4119</v>
      </c>
      <c r="B1026" s="413" t="s">
        <v>4099</v>
      </c>
      <c r="C1026" s="413" t="s">
        <v>3817</v>
      </c>
      <c r="D1026" s="413" t="s">
        <v>2769</v>
      </c>
      <c r="E1026" s="413" t="s">
        <v>3776</v>
      </c>
      <c r="F1026" s="413">
        <v>3</v>
      </c>
      <c r="G1026" s="383">
        <v>43160</v>
      </c>
      <c r="H1026" s="383">
        <v>44926</v>
      </c>
      <c r="I1026" s="375">
        <v>6.234E-3</v>
      </c>
      <c r="J1026" s="375">
        <v>0.35044900000000001</v>
      </c>
      <c r="K1026" s="375">
        <v>0.51132</v>
      </c>
      <c r="L1026" s="375">
        <v>1.0514000000000001E-2</v>
      </c>
      <c r="M1026" s="375">
        <v>138.366343</v>
      </c>
      <c r="N1026" s="375">
        <v>14.392443</v>
      </c>
    </row>
    <row r="1027" spans="1:14" ht="12.75" customHeight="1">
      <c r="A1027" t="s">
        <v>4120</v>
      </c>
      <c r="B1027" t="s">
        <v>4054</v>
      </c>
      <c r="C1027" t="s">
        <v>3817</v>
      </c>
      <c r="D1027" t="s">
        <v>3625</v>
      </c>
      <c r="E1027" t="s">
        <v>3773</v>
      </c>
      <c r="F1027">
        <v>8</v>
      </c>
      <c r="G1027" s="4">
        <v>43862</v>
      </c>
      <c r="H1027" s="4">
        <v>44957</v>
      </c>
      <c r="I1027" s="375">
        <v>0.254473</v>
      </c>
      <c r="J1027" s="375">
        <v>0.22617399999999999</v>
      </c>
      <c r="K1027" s="375">
        <v>0.51019999999999999</v>
      </c>
      <c r="L1027" s="375">
        <v>0.30649900000000002</v>
      </c>
      <c r="M1027" s="375">
        <v>89.057288999999997</v>
      </c>
      <c r="N1027" s="375">
        <v>16.307699</v>
      </c>
    </row>
    <row r="1028" spans="1:14" ht="12.75" customHeight="1">
      <c r="A1028" t="s">
        <v>4120</v>
      </c>
      <c r="B1028" s="318" t="s">
        <v>4060</v>
      </c>
      <c r="C1028" s="318" t="s">
        <v>3817</v>
      </c>
      <c r="D1028" s="318" t="s">
        <v>469</v>
      </c>
      <c r="E1028" s="318" t="s">
        <v>3779</v>
      </c>
      <c r="F1028" s="318">
        <v>7</v>
      </c>
      <c r="G1028" s="319">
        <v>42248</v>
      </c>
      <c r="H1028" s="319">
        <v>44561</v>
      </c>
      <c r="I1028" s="375">
        <v>0.21177799999999999</v>
      </c>
      <c r="J1028" s="375">
        <v>0.91474599999999995</v>
      </c>
      <c r="K1028" s="375">
        <v>0.51019999999999999</v>
      </c>
      <c r="L1028" s="375">
        <v>0.52380899999999997</v>
      </c>
      <c r="M1028" s="375">
        <v>361.722106</v>
      </c>
      <c r="N1028" s="375">
        <v>16.211182000000001</v>
      </c>
    </row>
    <row r="1029" spans="1:14" ht="12.75" customHeight="1">
      <c r="A1029" t="s">
        <v>4119</v>
      </c>
      <c r="B1029" s="356" t="s">
        <v>4091</v>
      </c>
      <c r="C1029" s="356" t="s">
        <v>3818</v>
      </c>
      <c r="D1029" s="356" t="s">
        <v>7115</v>
      </c>
      <c r="E1029" s="356" t="s">
        <v>3776</v>
      </c>
      <c r="F1029" s="356">
        <v>1</v>
      </c>
      <c r="G1029" s="357">
        <v>44317</v>
      </c>
      <c r="H1029" s="357">
        <v>45291</v>
      </c>
      <c r="I1029" s="375">
        <v>0.19808500000000001</v>
      </c>
      <c r="J1029" s="375">
        <v>0.59864799999999996</v>
      </c>
      <c r="K1029" s="375">
        <v>0.50994519999999999</v>
      </c>
      <c r="L1029" s="375">
        <v>0.50990000000000002</v>
      </c>
      <c r="M1029" s="375">
        <v>227.1268</v>
      </c>
      <c r="N1029" s="375">
        <v>18.380852999999998</v>
      </c>
    </row>
    <row r="1030" spans="1:14" ht="12.75" customHeight="1">
      <c r="A1030" t="s">
        <v>4119</v>
      </c>
      <c r="B1030" s="356" t="s">
        <v>4091</v>
      </c>
      <c r="C1030" s="356" t="s">
        <v>3817</v>
      </c>
      <c r="D1030" s="356" t="s">
        <v>1072</v>
      </c>
      <c r="E1030" s="356" t="s">
        <v>3774</v>
      </c>
      <c r="F1030" s="356">
        <v>1</v>
      </c>
      <c r="G1030" s="357">
        <v>42583</v>
      </c>
      <c r="H1030" s="357">
        <v>43830</v>
      </c>
      <c r="I1030" s="375">
        <v>0.198765</v>
      </c>
      <c r="J1030" s="375">
        <v>0.19763800000000001</v>
      </c>
      <c r="K1030" s="375">
        <v>0.50936360000000003</v>
      </c>
      <c r="L1030" s="375">
        <v>0.24679999999999999</v>
      </c>
      <c r="M1030" s="375">
        <v>74.898399999999995</v>
      </c>
      <c r="N1030" s="375">
        <v>24.338426999999999</v>
      </c>
    </row>
    <row r="1031" spans="1:14" ht="12.75" customHeight="1">
      <c r="A1031" t="s">
        <v>4119</v>
      </c>
      <c r="B1031" s="413" t="s">
        <v>4097</v>
      </c>
      <c r="C1031" s="413" t="s">
        <v>3817</v>
      </c>
      <c r="D1031" s="413" t="s">
        <v>5130</v>
      </c>
      <c r="E1031" s="413" t="s">
        <v>3773</v>
      </c>
      <c r="F1031" s="413">
        <v>6</v>
      </c>
      <c r="G1031" s="383">
        <v>42430</v>
      </c>
      <c r="H1031" s="383">
        <v>44651</v>
      </c>
      <c r="I1031" s="375">
        <v>0.271208</v>
      </c>
      <c r="J1031" s="375">
        <v>0.40906500000000001</v>
      </c>
      <c r="K1031" s="375">
        <v>0.50919999999999999</v>
      </c>
      <c r="L1031" s="375">
        <v>0.48815599999999998</v>
      </c>
      <c r="M1031" s="375">
        <v>159.183314</v>
      </c>
      <c r="N1031" s="375">
        <v>15.959659</v>
      </c>
    </row>
    <row r="1032" spans="1:14" ht="12.75" customHeight="1">
      <c r="A1032" t="s">
        <v>4119</v>
      </c>
      <c r="B1032" s="376" t="s">
        <v>4099</v>
      </c>
      <c r="C1032" s="376" t="s">
        <v>3817</v>
      </c>
      <c r="D1032" s="376" t="s">
        <v>2073</v>
      </c>
      <c r="E1032" s="376" t="s">
        <v>3782</v>
      </c>
      <c r="F1032" s="376">
        <v>3</v>
      </c>
      <c r="G1032" s="383">
        <v>42887</v>
      </c>
      <c r="H1032" s="383">
        <v>44561</v>
      </c>
      <c r="I1032" s="375">
        <v>0.211534</v>
      </c>
      <c r="J1032" s="375">
        <v>0.61607900000000004</v>
      </c>
      <c r="K1032" s="375">
        <v>0.50836000000000003</v>
      </c>
      <c r="L1032" s="375">
        <v>0.49311100000000002</v>
      </c>
      <c r="M1032" s="375">
        <v>241.83285900000001</v>
      </c>
      <c r="N1032" s="375">
        <v>19.225774999999999</v>
      </c>
    </row>
    <row r="1033" spans="1:14" ht="12.75" customHeight="1">
      <c r="A1033" t="s">
        <v>4119</v>
      </c>
      <c r="B1033" s="413" t="s">
        <v>4097</v>
      </c>
      <c r="C1033" s="413" t="s">
        <v>3817</v>
      </c>
      <c r="D1033" s="413" t="s">
        <v>625</v>
      </c>
      <c r="E1033" s="413" t="s">
        <v>3778</v>
      </c>
      <c r="F1033" s="413">
        <v>6</v>
      </c>
      <c r="G1033" s="383">
        <v>42438</v>
      </c>
      <c r="H1033" s="383">
        <v>45688</v>
      </c>
      <c r="I1033" s="375">
        <v>0.202677</v>
      </c>
      <c r="J1033" s="375">
        <v>0.66530699999999998</v>
      </c>
      <c r="K1033" s="375">
        <v>0.50760000000000005</v>
      </c>
      <c r="L1033" s="375">
        <v>0.51120500000000002</v>
      </c>
      <c r="M1033" s="375">
        <v>258.08317299999999</v>
      </c>
      <c r="N1033" s="375">
        <v>18.507861999999999</v>
      </c>
    </row>
    <row r="1034" spans="1:14" ht="12.75" customHeight="1">
      <c r="A1034" t="s">
        <v>4119</v>
      </c>
      <c r="B1034" s="413" t="s">
        <v>4097</v>
      </c>
      <c r="C1034" s="413" t="s">
        <v>3817</v>
      </c>
      <c r="D1034" s="413" t="s">
        <v>5156</v>
      </c>
      <c r="E1034" s="413" t="s">
        <v>3780</v>
      </c>
      <c r="F1034" s="413">
        <v>6</v>
      </c>
      <c r="G1034" s="383">
        <v>42767</v>
      </c>
      <c r="H1034" s="383">
        <v>44255</v>
      </c>
      <c r="I1034" s="375">
        <v>0.22129799999999999</v>
      </c>
      <c r="J1034" s="375">
        <v>8.0560000000000007E-2</v>
      </c>
      <c r="K1034" s="375">
        <v>0.50760000000000005</v>
      </c>
      <c r="L1034" s="375">
        <v>8.3142999999999995E-2</v>
      </c>
      <c r="M1034" s="375">
        <v>31.250764</v>
      </c>
      <c r="N1034" s="375">
        <v>16.269738</v>
      </c>
    </row>
    <row r="1035" spans="1:14" ht="12.75" customHeight="1">
      <c r="A1035" t="s">
        <v>4120</v>
      </c>
      <c r="B1035" s="373" t="s">
        <v>5086</v>
      </c>
      <c r="C1035" s="405" t="s">
        <v>3817</v>
      </c>
      <c r="D1035" s="403" t="s">
        <v>6788</v>
      </c>
      <c r="E1035" s="374" t="s">
        <v>3774</v>
      </c>
      <c r="F1035" s="403">
        <v>7</v>
      </c>
      <c r="G1035" s="374">
        <v>44197</v>
      </c>
      <c r="H1035" s="374">
        <v>45291</v>
      </c>
      <c r="I1035" s="404">
        <v>0.10575</v>
      </c>
      <c r="J1035" s="404">
        <v>0.29479100000000003</v>
      </c>
      <c r="K1035" s="404">
        <v>0.50700599999999996</v>
      </c>
      <c r="L1035" s="404">
        <v>0.13591800000000001</v>
      </c>
      <c r="M1035" s="404">
        <v>115.84108000000001</v>
      </c>
      <c r="N1035" s="404">
        <v>17.249849000000001</v>
      </c>
    </row>
    <row r="1036" spans="1:14" ht="12.75" customHeight="1">
      <c r="A1036" t="s">
        <v>4120</v>
      </c>
      <c r="B1036" s="376" t="s">
        <v>4062</v>
      </c>
      <c r="C1036" s="376" t="s">
        <v>3817</v>
      </c>
      <c r="D1036" s="376" t="s">
        <v>2057</v>
      </c>
      <c r="E1036" s="376" t="s">
        <v>3778</v>
      </c>
      <c r="F1036" s="376">
        <v>7</v>
      </c>
      <c r="G1036" s="383">
        <v>44197</v>
      </c>
      <c r="H1036" s="383">
        <v>45291</v>
      </c>
      <c r="I1036" s="375">
        <v>0.19664499999999999</v>
      </c>
      <c r="J1036" s="375">
        <v>0.38745499999999999</v>
      </c>
      <c r="K1036" s="375">
        <v>0.50560000000000005</v>
      </c>
      <c r="L1036" s="375">
        <v>0.47145999999999999</v>
      </c>
      <c r="M1036" s="375">
        <v>150.165753</v>
      </c>
      <c r="N1036" s="375">
        <v>14.26084</v>
      </c>
    </row>
    <row r="1037" spans="1:14" ht="12.75" customHeight="1">
      <c r="A1037" t="s">
        <v>4119</v>
      </c>
      <c r="B1037" s="413" t="s">
        <v>4091</v>
      </c>
      <c r="C1037" s="413" t="s">
        <v>3818</v>
      </c>
      <c r="D1037" s="413" t="s">
        <v>5886</v>
      </c>
      <c r="E1037" s="413" t="s">
        <v>3775</v>
      </c>
      <c r="F1037" s="413">
        <v>1</v>
      </c>
      <c r="G1037" s="383">
        <v>43800</v>
      </c>
      <c r="H1037" s="383">
        <v>44926</v>
      </c>
      <c r="I1037" s="375">
        <v>0.18549599999999999</v>
      </c>
      <c r="J1037" s="375">
        <v>0.61748700000000001</v>
      </c>
      <c r="K1037" s="375">
        <v>0.504664</v>
      </c>
      <c r="L1037" s="375">
        <v>0.4985</v>
      </c>
      <c r="M1037" s="375">
        <v>231.84780000000001</v>
      </c>
      <c r="N1037" s="375">
        <v>19.893830999999999</v>
      </c>
    </row>
    <row r="1038" spans="1:14" ht="12.75" customHeight="1">
      <c r="A1038" t="s">
        <v>4120</v>
      </c>
      <c r="B1038" s="376" t="s">
        <v>5086</v>
      </c>
      <c r="C1038" s="376" t="s">
        <v>3817</v>
      </c>
      <c r="D1038" s="376" t="s">
        <v>6855</v>
      </c>
      <c r="E1038" s="376" t="s">
        <v>3780</v>
      </c>
      <c r="F1038" s="376">
        <v>1</v>
      </c>
      <c r="G1038" s="383">
        <v>44197</v>
      </c>
      <c r="H1038" s="383">
        <v>45291</v>
      </c>
      <c r="I1038" s="375">
        <v>0.23622799999999999</v>
      </c>
      <c r="J1038" s="375">
        <v>0.77025500000000002</v>
      </c>
      <c r="K1038" s="375">
        <v>0.50238439999999995</v>
      </c>
      <c r="L1038" s="375">
        <v>0.53986199999999995</v>
      </c>
      <c r="M1038" s="375">
        <v>306.22914200000002</v>
      </c>
      <c r="N1038" s="375">
        <v>14.934779000000001</v>
      </c>
    </row>
    <row r="1039" spans="1:14" ht="12.75" customHeight="1">
      <c r="A1039" t="s">
        <v>4120</v>
      </c>
      <c r="B1039" t="s">
        <v>4052</v>
      </c>
      <c r="C1039" t="s">
        <v>3817</v>
      </c>
      <c r="D1039" t="s">
        <v>2602</v>
      </c>
      <c r="E1039" t="s">
        <v>3785</v>
      </c>
      <c r="F1039">
        <v>7</v>
      </c>
      <c r="G1039" s="4">
        <v>43070</v>
      </c>
      <c r="H1039" s="4">
        <v>44895</v>
      </c>
      <c r="I1039" s="375">
        <v>8.0704999999999999E-2</v>
      </c>
      <c r="J1039" s="375">
        <v>0.24499399999999999</v>
      </c>
      <c r="K1039" s="375">
        <v>0.50204000000000004</v>
      </c>
      <c r="L1039" s="375">
        <v>0.10316400000000001</v>
      </c>
      <c r="M1039" s="375">
        <v>94.283749999999998</v>
      </c>
      <c r="N1039" s="375">
        <v>13.338167</v>
      </c>
    </row>
    <row r="1040" spans="1:14" ht="12.75" customHeight="1">
      <c r="A1040" t="s">
        <v>4120</v>
      </c>
      <c r="B1040" s="376" t="s">
        <v>4060</v>
      </c>
      <c r="C1040" s="376" t="s">
        <v>3817</v>
      </c>
      <c r="D1040" s="376" t="s">
        <v>876</v>
      </c>
      <c r="E1040" s="376" t="s">
        <v>3774</v>
      </c>
      <c r="F1040" s="376">
        <v>7</v>
      </c>
      <c r="G1040" s="383">
        <v>43922</v>
      </c>
      <c r="H1040" s="383">
        <v>44926</v>
      </c>
      <c r="I1040" s="375">
        <v>0.19442599999999999</v>
      </c>
      <c r="J1040" s="375">
        <v>0.66849199999999998</v>
      </c>
      <c r="K1040" s="375">
        <v>0.502</v>
      </c>
      <c r="L1040" s="375">
        <v>0.50917100000000004</v>
      </c>
      <c r="M1040" s="375">
        <v>260.10072700000001</v>
      </c>
      <c r="N1040" s="375">
        <v>19.056947000000001</v>
      </c>
    </row>
    <row r="1041" spans="1:14" ht="12.75" customHeight="1">
      <c r="A1041" t="s">
        <v>4120</v>
      </c>
      <c r="B1041" t="s">
        <v>5086</v>
      </c>
      <c r="C1041" t="s">
        <v>3817</v>
      </c>
      <c r="D1041" t="s">
        <v>5850</v>
      </c>
      <c r="E1041" t="s">
        <v>3774</v>
      </c>
      <c r="F1041">
        <v>14</v>
      </c>
      <c r="G1041" s="4">
        <v>43800</v>
      </c>
      <c r="H1041" s="4">
        <v>44712</v>
      </c>
      <c r="I1041" s="375">
        <v>0.14974199999999999</v>
      </c>
      <c r="J1041" s="375">
        <v>0.41273199999999999</v>
      </c>
      <c r="K1041" s="375">
        <v>0.49919999999999998</v>
      </c>
      <c r="L1041" s="375">
        <v>0.38229000000000002</v>
      </c>
      <c r="M1041" s="375">
        <v>162.52854300000001</v>
      </c>
      <c r="N1041" s="375">
        <v>20.109936999999999</v>
      </c>
    </row>
    <row r="1042" spans="1:14" ht="12.75" customHeight="1">
      <c r="A1042" t="s">
        <v>4120</v>
      </c>
      <c r="B1042" t="s">
        <v>5086</v>
      </c>
      <c r="C1042" t="s">
        <v>3817</v>
      </c>
      <c r="D1042" t="s">
        <v>2426</v>
      </c>
      <c r="E1042" t="s">
        <v>3776</v>
      </c>
      <c r="F1042">
        <v>8</v>
      </c>
      <c r="G1042" s="4">
        <v>43009</v>
      </c>
      <c r="H1042" s="4">
        <v>44561</v>
      </c>
      <c r="I1042" s="375">
        <v>0.213786</v>
      </c>
      <c r="J1042" s="375">
        <v>0.54269199999999995</v>
      </c>
      <c r="K1042" s="375">
        <v>0.4990908</v>
      </c>
      <c r="L1042" s="375">
        <v>0.46042499999999997</v>
      </c>
      <c r="M1042" s="375">
        <v>211.73326900000001</v>
      </c>
      <c r="N1042" s="375">
        <v>19.596039000000001</v>
      </c>
    </row>
    <row r="1043" spans="1:14" ht="12.75" customHeight="1">
      <c r="A1043" t="s">
        <v>4120</v>
      </c>
      <c r="B1043" s="376" t="s">
        <v>4060</v>
      </c>
      <c r="C1043" s="376" t="s">
        <v>3817</v>
      </c>
      <c r="D1043" s="376" t="s">
        <v>2577</v>
      </c>
      <c r="E1043" s="376" t="s">
        <v>3775</v>
      </c>
      <c r="F1043" s="376">
        <v>7</v>
      </c>
      <c r="G1043" s="383">
        <v>43070</v>
      </c>
      <c r="H1043" s="383">
        <v>44165</v>
      </c>
      <c r="I1043" s="375">
        <v>0.18945999999999999</v>
      </c>
      <c r="J1043" s="375">
        <v>0.49399500000000002</v>
      </c>
      <c r="K1043" s="375">
        <v>0.498</v>
      </c>
      <c r="L1043" s="375">
        <v>0.491398</v>
      </c>
      <c r="M1043" s="375">
        <v>190.66900000000001</v>
      </c>
      <c r="N1043" s="375">
        <v>18.502669999999998</v>
      </c>
    </row>
    <row r="1044" spans="1:14" ht="12.75" customHeight="1">
      <c r="A1044" t="s">
        <v>4119</v>
      </c>
      <c r="B1044" s="376" t="s">
        <v>4097</v>
      </c>
      <c r="C1044" s="376" t="s">
        <v>3817</v>
      </c>
      <c r="D1044" s="376" t="s">
        <v>6836</v>
      </c>
      <c r="E1044" s="376" t="s">
        <v>3774</v>
      </c>
      <c r="F1044" s="376">
        <v>6</v>
      </c>
      <c r="G1044" s="383">
        <v>42675</v>
      </c>
      <c r="H1044" s="383">
        <v>44530</v>
      </c>
      <c r="I1044" s="375">
        <v>0.196524</v>
      </c>
      <c r="J1044" s="375">
        <v>0.29661700000000002</v>
      </c>
      <c r="K1044" s="375">
        <v>0.49719999999999998</v>
      </c>
      <c r="L1044" s="375">
        <v>0.19797899999999999</v>
      </c>
      <c r="M1044" s="375">
        <v>112.705248</v>
      </c>
      <c r="N1044" s="375">
        <v>12.228407000000001</v>
      </c>
    </row>
    <row r="1045" spans="1:14" ht="12.75" customHeight="1">
      <c r="A1045" t="s">
        <v>4120</v>
      </c>
      <c r="B1045" t="s">
        <v>4040</v>
      </c>
      <c r="C1045" t="s">
        <v>3817</v>
      </c>
      <c r="D1045" t="s">
        <v>554</v>
      </c>
      <c r="E1045" t="s">
        <v>3779</v>
      </c>
      <c r="F1045">
        <v>9</v>
      </c>
      <c r="G1045" s="4">
        <v>43466</v>
      </c>
      <c r="H1045" s="4">
        <v>44561</v>
      </c>
      <c r="I1045" s="375">
        <v>0.207397</v>
      </c>
      <c r="J1045" s="375">
        <v>0.632629</v>
      </c>
      <c r="K1045" s="375">
        <v>0.4971796</v>
      </c>
      <c r="L1045" s="375">
        <v>0.49158200000000002</v>
      </c>
      <c r="M1045" s="375">
        <v>241.58045999999999</v>
      </c>
      <c r="N1045" s="375">
        <v>15.128216</v>
      </c>
    </row>
    <row r="1046" spans="1:14" ht="12.75" customHeight="1">
      <c r="A1046" t="s">
        <v>4119</v>
      </c>
      <c r="B1046" s="413" t="s">
        <v>4091</v>
      </c>
      <c r="C1046" s="413" t="s">
        <v>3817</v>
      </c>
      <c r="D1046" s="413" t="s">
        <v>6260</v>
      </c>
      <c r="E1046" s="413" t="s">
        <v>3774</v>
      </c>
      <c r="F1046" s="413">
        <v>1</v>
      </c>
      <c r="G1046" s="383" t="s">
        <v>5938</v>
      </c>
      <c r="H1046" s="383" t="s">
        <v>5938</v>
      </c>
      <c r="I1046" s="375">
        <v>0.22670699999999999</v>
      </c>
      <c r="J1046" s="375">
        <v>0.46213900000000002</v>
      </c>
      <c r="K1046" s="375">
        <v>0.49640840000000003</v>
      </c>
      <c r="L1046" s="375">
        <v>0.46710000000000002</v>
      </c>
      <c r="M1046" s="375">
        <v>170.68109999999999</v>
      </c>
      <c r="N1046" s="375">
        <v>20.849827999999999</v>
      </c>
    </row>
    <row r="1047" spans="1:14" ht="12.75" customHeight="1">
      <c r="A1047" t="s">
        <v>4120</v>
      </c>
      <c r="B1047" s="413" t="s">
        <v>5086</v>
      </c>
      <c r="C1047" s="413" t="s">
        <v>3817</v>
      </c>
      <c r="D1047" s="413" t="s">
        <v>1795</v>
      </c>
      <c r="E1047" s="413" t="s">
        <v>3781</v>
      </c>
      <c r="F1047" s="413">
        <v>1</v>
      </c>
      <c r="G1047" s="383">
        <v>42767</v>
      </c>
      <c r="H1047" s="383">
        <v>44592</v>
      </c>
      <c r="I1047" s="375">
        <v>0.18448300000000001</v>
      </c>
      <c r="J1047" s="375">
        <v>0.35397299999999998</v>
      </c>
      <c r="K1047" s="375">
        <v>0.49630920000000001</v>
      </c>
      <c r="L1047" s="375">
        <v>0.49667299999999998</v>
      </c>
      <c r="M1047" s="375">
        <v>139.02100999999999</v>
      </c>
      <c r="N1047" s="375">
        <v>26.702248000000001</v>
      </c>
    </row>
    <row r="1048" spans="1:14" ht="12.75" customHeight="1">
      <c r="A1048" t="s">
        <v>4120</v>
      </c>
      <c r="B1048" s="376" t="s">
        <v>4060</v>
      </c>
      <c r="C1048" s="376" t="s">
        <v>3817</v>
      </c>
      <c r="D1048" s="376" t="s">
        <v>2031</v>
      </c>
      <c r="E1048" s="376" t="s">
        <v>3774</v>
      </c>
      <c r="F1048" s="376">
        <v>7</v>
      </c>
      <c r="G1048" s="383">
        <v>43831</v>
      </c>
      <c r="H1048" s="383">
        <v>44561</v>
      </c>
      <c r="I1048" s="375">
        <v>0.16855200000000001</v>
      </c>
      <c r="J1048" s="375">
        <v>0.431699</v>
      </c>
      <c r="K1048" s="375">
        <v>0.496</v>
      </c>
      <c r="L1048" s="375">
        <v>0.28961100000000001</v>
      </c>
      <c r="M1048" s="375">
        <v>165.948598</v>
      </c>
      <c r="N1048" s="375">
        <v>16.480799000000001</v>
      </c>
    </row>
    <row r="1049" spans="1:14" ht="12.75" customHeight="1">
      <c r="A1049" t="s">
        <v>4119</v>
      </c>
      <c r="B1049" s="376" t="s">
        <v>4093</v>
      </c>
      <c r="C1049" s="376" t="s">
        <v>3817</v>
      </c>
      <c r="D1049" s="376" t="s">
        <v>3142</v>
      </c>
      <c r="E1049" s="376" t="s">
        <v>3776</v>
      </c>
      <c r="F1049" s="376">
        <v>2</v>
      </c>
      <c r="G1049" s="383">
        <v>43313</v>
      </c>
      <c r="H1049" s="383">
        <v>44561</v>
      </c>
      <c r="I1049" s="375">
        <v>0.20779900000000001</v>
      </c>
      <c r="J1049" s="375">
        <v>0.44097599999999998</v>
      </c>
      <c r="K1049" s="375">
        <v>0.49570920000000002</v>
      </c>
      <c r="L1049" s="375">
        <v>0.493782</v>
      </c>
      <c r="M1049" s="375">
        <v>169.20025200000001</v>
      </c>
      <c r="N1049" s="375">
        <v>21.273461999999999</v>
      </c>
    </row>
    <row r="1050" spans="1:14" ht="12.75" customHeight="1">
      <c r="A1050" t="s">
        <v>4119</v>
      </c>
      <c r="B1050" t="s">
        <v>4097</v>
      </c>
      <c r="C1050" t="s">
        <v>3817</v>
      </c>
      <c r="D1050" t="s">
        <v>3032</v>
      </c>
      <c r="E1050" t="s">
        <v>3778</v>
      </c>
      <c r="F1050">
        <v>6</v>
      </c>
      <c r="G1050" s="4">
        <v>43282</v>
      </c>
      <c r="H1050" s="4">
        <v>44772</v>
      </c>
      <c r="I1050" s="375">
        <v>0.213202</v>
      </c>
      <c r="J1050" s="375">
        <v>0.74341699999999999</v>
      </c>
      <c r="K1050" s="375">
        <v>0.49519999999999997</v>
      </c>
      <c r="L1050" s="375">
        <v>0.50873599999999997</v>
      </c>
      <c r="M1050" s="375">
        <v>281.33874300000002</v>
      </c>
      <c r="N1050" s="375">
        <v>17.574791000000001</v>
      </c>
    </row>
    <row r="1051" spans="1:14" ht="12.75" customHeight="1">
      <c r="A1051" t="s">
        <v>4120</v>
      </c>
      <c r="B1051" s="300" t="s">
        <v>4048</v>
      </c>
      <c r="C1051" s="300" t="s">
        <v>3817</v>
      </c>
      <c r="D1051" s="300" t="s">
        <v>5277</v>
      </c>
      <c r="E1051" s="300" t="s">
        <v>3780</v>
      </c>
      <c r="F1051" s="300">
        <v>8</v>
      </c>
      <c r="G1051" s="301">
        <v>42917</v>
      </c>
      <c r="H1051" s="301">
        <v>46568</v>
      </c>
      <c r="I1051" s="316">
        <v>0.20377000000000001</v>
      </c>
      <c r="J1051" s="316">
        <v>0.109142</v>
      </c>
      <c r="K1051" s="316">
        <v>0.4950908</v>
      </c>
      <c r="L1051" s="316">
        <v>7.3541999999999996E-2</v>
      </c>
      <c r="M1051" s="316">
        <v>41.41404</v>
      </c>
      <c r="N1051" s="316">
        <v>15.511949</v>
      </c>
    </row>
    <row r="1052" spans="1:14" ht="12.75" customHeight="1">
      <c r="A1052" t="s">
        <v>4120</v>
      </c>
      <c r="B1052" s="413" t="s">
        <v>5086</v>
      </c>
      <c r="C1052" s="413" t="s">
        <v>3817</v>
      </c>
      <c r="D1052" s="413" t="s">
        <v>6081</v>
      </c>
      <c r="E1052" s="413" t="s">
        <v>3774</v>
      </c>
      <c r="F1052" s="413">
        <v>7</v>
      </c>
      <c r="G1052" s="383">
        <v>43862</v>
      </c>
      <c r="H1052" s="383">
        <v>44957</v>
      </c>
      <c r="I1052" s="375">
        <v>0.20977399999999999</v>
      </c>
      <c r="J1052" s="375">
        <v>0.69026600000000005</v>
      </c>
      <c r="K1052" s="375">
        <v>0.49359999999999998</v>
      </c>
      <c r="L1052" s="375">
        <v>0.491398</v>
      </c>
      <c r="M1052" s="375">
        <v>264.06974200000002</v>
      </c>
      <c r="N1052" s="375">
        <v>18.330214000000002</v>
      </c>
    </row>
    <row r="1053" spans="1:14" ht="12.75" customHeight="1">
      <c r="A1053" t="s">
        <v>4120</v>
      </c>
      <c r="B1053" s="413" t="s">
        <v>4048</v>
      </c>
      <c r="C1053" s="413" t="s">
        <v>3817</v>
      </c>
      <c r="D1053" s="413" t="s">
        <v>1775</v>
      </c>
      <c r="E1053" s="413" t="s">
        <v>3787</v>
      </c>
      <c r="F1053" s="413">
        <v>7</v>
      </c>
      <c r="G1053" s="383">
        <v>42788</v>
      </c>
      <c r="H1053" s="383">
        <v>46440</v>
      </c>
      <c r="I1053" s="375">
        <v>0.18618899999999999</v>
      </c>
      <c r="J1053" s="375">
        <v>0.52941899999999997</v>
      </c>
      <c r="K1053" s="375">
        <v>0.49359999999999998</v>
      </c>
      <c r="L1053" s="375">
        <v>0.41208</v>
      </c>
      <c r="M1053" s="375">
        <v>200.291484</v>
      </c>
      <c r="N1053" s="375">
        <v>16.773451999999999</v>
      </c>
    </row>
    <row r="1054" spans="1:14" ht="12.75" customHeight="1">
      <c r="A1054" t="s">
        <v>4120</v>
      </c>
      <c r="B1054" s="300" t="s">
        <v>4060</v>
      </c>
      <c r="C1054" s="300" t="s">
        <v>3817</v>
      </c>
      <c r="D1054" s="300" t="s">
        <v>1855</v>
      </c>
      <c r="E1054" s="300" t="s">
        <v>3774</v>
      </c>
      <c r="F1054" s="300">
        <v>7</v>
      </c>
      <c r="G1054" s="301">
        <v>43831</v>
      </c>
      <c r="H1054" s="301">
        <v>44926</v>
      </c>
      <c r="I1054" s="316">
        <v>0.20700299999999999</v>
      </c>
      <c r="J1054" s="316">
        <v>0.76530299999999996</v>
      </c>
      <c r="K1054" s="316">
        <v>0.49359999999999998</v>
      </c>
      <c r="L1054" s="316">
        <v>0.46630500000000003</v>
      </c>
      <c r="M1054" s="316">
        <v>292.77999499999999</v>
      </c>
      <c r="N1054" s="316">
        <v>16.950213000000002</v>
      </c>
    </row>
    <row r="1055" spans="1:14" ht="12.75" customHeight="1">
      <c r="A1055" t="s">
        <v>4120</v>
      </c>
      <c r="B1055" s="376" t="s">
        <v>4060</v>
      </c>
      <c r="C1055" s="376" t="s">
        <v>3817</v>
      </c>
      <c r="D1055" s="376" t="s">
        <v>2374</v>
      </c>
      <c r="E1055" s="376" t="s">
        <v>3778</v>
      </c>
      <c r="F1055" s="376">
        <v>7</v>
      </c>
      <c r="G1055" s="383">
        <v>42979</v>
      </c>
      <c r="H1055" s="383">
        <v>44074</v>
      </c>
      <c r="I1055" s="375">
        <v>7.5615000000000002E-2</v>
      </c>
      <c r="J1055" s="375">
        <v>0.38516</v>
      </c>
      <c r="K1055" s="375">
        <v>0.49359999999999998</v>
      </c>
      <c r="L1055" s="375">
        <v>0.22165199999999999</v>
      </c>
      <c r="M1055" s="375">
        <v>147.35360399999999</v>
      </c>
      <c r="N1055" s="375">
        <v>16.315249999999999</v>
      </c>
    </row>
    <row r="1056" spans="1:14" ht="12.75" customHeight="1">
      <c r="A1056" t="s">
        <v>4120</v>
      </c>
      <c r="B1056" s="318" t="s">
        <v>4062</v>
      </c>
      <c r="C1056" s="318" t="s">
        <v>3817</v>
      </c>
      <c r="D1056" s="318" t="s">
        <v>5422</v>
      </c>
      <c r="E1056" s="318" t="s">
        <v>3773</v>
      </c>
      <c r="F1056" s="318">
        <v>6</v>
      </c>
      <c r="G1056" s="319">
        <v>42614</v>
      </c>
      <c r="H1056" s="319">
        <v>44561</v>
      </c>
      <c r="I1056" s="375">
        <v>0.20291799999999999</v>
      </c>
      <c r="J1056" s="375">
        <v>0.58207299999999995</v>
      </c>
      <c r="K1056" s="375">
        <v>0.4924</v>
      </c>
      <c r="L1056" s="375">
        <v>0.44374000000000002</v>
      </c>
      <c r="M1056" s="375">
        <v>218.689357</v>
      </c>
      <c r="N1056" s="375">
        <v>18.152408000000001</v>
      </c>
    </row>
    <row r="1057" spans="1:14" ht="12.75" customHeight="1">
      <c r="A1057" t="s">
        <v>4119</v>
      </c>
      <c r="B1057" s="376" t="s">
        <v>4101</v>
      </c>
      <c r="C1057" s="376" t="s">
        <v>3817</v>
      </c>
      <c r="D1057" s="376" t="s">
        <v>5680</v>
      </c>
      <c r="E1057" s="376" t="s">
        <v>3779</v>
      </c>
      <c r="F1057" s="376">
        <v>7</v>
      </c>
      <c r="G1057" s="383">
        <v>43739</v>
      </c>
      <c r="H1057" s="383">
        <v>44834</v>
      </c>
      <c r="I1057" s="375">
        <v>0.20546400000000001</v>
      </c>
      <c r="J1057" s="375">
        <v>0.66537400000000002</v>
      </c>
      <c r="K1057" s="375">
        <v>0.49199999999999999</v>
      </c>
      <c r="L1057" s="375">
        <v>0.49704300000000001</v>
      </c>
      <c r="M1057" s="375">
        <v>253.724154</v>
      </c>
      <c r="N1057" s="375">
        <v>19.398406000000001</v>
      </c>
    </row>
    <row r="1058" spans="1:14" ht="12.75" customHeight="1">
      <c r="A1058" t="s">
        <v>4120</v>
      </c>
      <c r="B1058" t="s">
        <v>4054</v>
      </c>
      <c r="C1058" t="s">
        <v>3817</v>
      </c>
      <c r="D1058" t="s">
        <v>2660</v>
      </c>
      <c r="E1058" t="s">
        <v>3781</v>
      </c>
      <c r="F1058">
        <v>9</v>
      </c>
      <c r="G1058" s="4">
        <v>44197</v>
      </c>
      <c r="H1058" s="4">
        <v>44926</v>
      </c>
      <c r="I1058" s="375">
        <v>0.19469900000000001</v>
      </c>
      <c r="J1058" s="375">
        <v>0.70480900000000002</v>
      </c>
      <c r="K1058" s="375">
        <v>0.49092000000000002</v>
      </c>
      <c r="L1058" s="375">
        <v>0.46250200000000002</v>
      </c>
      <c r="M1058" s="375">
        <v>266.43726400000003</v>
      </c>
      <c r="N1058" s="375">
        <v>16.00864</v>
      </c>
    </row>
    <row r="1059" spans="1:14" ht="12.75" customHeight="1">
      <c r="A1059" t="s">
        <v>4120</v>
      </c>
      <c r="B1059" s="318" t="s">
        <v>4072</v>
      </c>
      <c r="C1059" s="318" t="s">
        <v>3817</v>
      </c>
      <c r="D1059" s="318" t="s">
        <v>5503</v>
      </c>
      <c r="E1059" s="318" t="s">
        <v>3773</v>
      </c>
      <c r="F1059" s="318">
        <v>6</v>
      </c>
      <c r="G1059" s="319">
        <v>42552</v>
      </c>
      <c r="H1059" s="319">
        <v>44681</v>
      </c>
      <c r="I1059" s="375">
        <v>0.247862</v>
      </c>
      <c r="J1059" s="375">
        <v>0.53979100000000002</v>
      </c>
      <c r="K1059" s="375">
        <v>0.49055320000000002</v>
      </c>
      <c r="L1059" s="375">
        <v>0.49880799999999997</v>
      </c>
      <c r="M1059" s="375">
        <v>200.32365300000001</v>
      </c>
      <c r="N1059" s="375">
        <v>13.301178999999999</v>
      </c>
    </row>
    <row r="1060" spans="1:14" ht="12.75" customHeight="1">
      <c r="A1060" t="s">
        <v>4119</v>
      </c>
      <c r="B1060" s="413" t="s">
        <v>4101</v>
      </c>
      <c r="C1060" s="413" t="s">
        <v>3817</v>
      </c>
      <c r="D1060" s="413" t="s">
        <v>6974</v>
      </c>
      <c r="E1060" s="413" t="s">
        <v>3790</v>
      </c>
      <c r="F1060" s="413">
        <v>7</v>
      </c>
      <c r="G1060" s="383">
        <v>44287</v>
      </c>
      <c r="H1060" s="383">
        <v>45382</v>
      </c>
      <c r="I1060" s="375">
        <v>0.20105300000000001</v>
      </c>
      <c r="J1060" s="375">
        <v>0.60684800000000005</v>
      </c>
      <c r="K1060" s="375">
        <v>0.49052000000000001</v>
      </c>
      <c r="L1060" s="375">
        <v>0.41468699999999997</v>
      </c>
      <c r="M1060" s="375">
        <v>230.71027100000001</v>
      </c>
      <c r="N1060" s="375">
        <v>17.175343999999999</v>
      </c>
    </row>
    <row r="1061" spans="1:14" ht="12.75" customHeight="1">
      <c r="A1061" t="s">
        <v>4119</v>
      </c>
      <c r="B1061" s="413" t="s">
        <v>4097</v>
      </c>
      <c r="C1061" s="413" t="s">
        <v>3817</v>
      </c>
      <c r="D1061" s="413" t="s">
        <v>5134</v>
      </c>
      <c r="E1061" s="413" t="s">
        <v>3775</v>
      </c>
      <c r="F1061" s="413">
        <v>6</v>
      </c>
      <c r="G1061" s="383">
        <v>42826</v>
      </c>
      <c r="H1061" s="383">
        <v>46660</v>
      </c>
      <c r="I1061" s="375">
        <v>0.22023499999999999</v>
      </c>
      <c r="J1061" s="375">
        <v>0.80955299999999997</v>
      </c>
      <c r="K1061" s="375">
        <v>0.4904</v>
      </c>
      <c r="L1061" s="375">
        <v>0.50050399999999995</v>
      </c>
      <c r="M1061" s="375">
        <v>303.39735000000002</v>
      </c>
      <c r="N1061" s="375">
        <v>13.000711000000001</v>
      </c>
    </row>
    <row r="1062" spans="1:14" ht="12.75" customHeight="1">
      <c r="A1062" t="s">
        <v>4119</v>
      </c>
      <c r="B1062" s="318" t="s">
        <v>4097</v>
      </c>
      <c r="C1062" s="318" t="s">
        <v>3817</v>
      </c>
      <c r="D1062" s="318" t="s">
        <v>4769</v>
      </c>
      <c r="E1062" s="318" t="s">
        <v>3774</v>
      </c>
      <c r="F1062" s="318">
        <v>6</v>
      </c>
      <c r="G1062" s="319">
        <v>43586</v>
      </c>
      <c r="H1062" s="319">
        <v>44712</v>
      </c>
      <c r="I1062" s="375">
        <v>0.21205299999999999</v>
      </c>
      <c r="J1062" s="375">
        <v>0.89883999999999997</v>
      </c>
      <c r="K1062" s="375">
        <v>0.49</v>
      </c>
      <c r="L1062" s="375">
        <v>0.498446</v>
      </c>
      <c r="M1062" s="375">
        <v>336.58484700000002</v>
      </c>
      <c r="N1062" s="375">
        <v>15.853132</v>
      </c>
    </row>
    <row r="1063" spans="1:14" ht="12.75" customHeight="1">
      <c r="A1063" t="s">
        <v>4120</v>
      </c>
      <c r="B1063" s="376" t="s">
        <v>4052</v>
      </c>
      <c r="C1063" s="376" t="s">
        <v>3817</v>
      </c>
      <c r="D1063" s="376" t="s">
        <v>896</v>
      </c>
      <c r="E1063" s="376" t="s">
        <v>3775</v>
      </c>
      <c r="F1063" s="376">
        <v>6</v>
      </c>
      <c r="G1063" s="383">
        <v>44378</v>
      </c>
      <c r="H1063" s="383">
        <v>45838</v>
      </c>
      <c r="I1063" s="375">
        <v>0.20451800000000001</v>
      </c>
      <c r="J1063" s="375">
        <v>0.60924500000000004</v>
      </c>
      <c r="K1063" s="375">
        <v>0.48959999999999998</v>
      </c>
      <c r="L1063" s="375">
        <v>0.45275799999999999</v>
      </c>
      <c r="M1063" s="375">
        <v>227.94986900000001</v>
      </c>
      <c r="N1063" s="375">
        <v>13.004534</v>
      </c>
    </row>
    <row r="1064" spans="1:14" ht="12.75" customHeight="1">
      <c r="A1064" t="s">
        <v>4120</v>
      </c>
      <c r="B1064" s="413" t="s">
        <v>4052</v>
      </c>
      <c r="C1064" s="413" t="s">
        <v>3817</v>
      </c>
      <c r="D1064" s="413" t="s">
        <v>3567</v>
      </c>
      <c r="E1064" s="413" t="s">
        <v>3774</v>
      </c>
      <c r="F1064" s="413">
        <v>6</v>
      </c>
      <c r="G1064" s="383">
        <v>43466</v>
      </c>
      <c r="H1064" s="383">
        <v>45961</v>
      </c>
      <c r="I1064" s="375">
        <v>0.21048600000000001</v>
      </c>
      <c r="J1064" s="375">
        <v>0.77356100000000005</v>
      </c>
      <c r="K1064" s="375">
        <v>0.48959999999999998</v>
      </c>
      <c r="L1064" s="375">
        <v>0.47333799999999998</v>
      </c>
      <c r="M1064" s="375">
        <v>289.43634600000001</v>
      </c>
      <c r="N1064" s="375">
        <v>16.290051999999999</v>
      </c>
    </row>
    <row r="1065" spans="1:14" ht="12.75" customHeight="1">
      <c r="A1065" t="s">
        <v>4120</v>
      </c>
      <c r="B1065" t="s">
        <v>5086</v>
      </c>
      <c r="C1065" t="s">
        <v>3818</v>
      </c>
      <c r="D1065" t="s">
        <v>4679</v>
      </c>
      <c r="E1065" t="s">
        <v>3781</v>
      </c>
      <c r="F1065">
        <v>13</v>
      </c>
      <c r="G1065" s="4">
        <v>43525</v>
      </c>
      <c r="H1065" s="4">
        <v>44651</v>
      </c>
      <c r="I1065" s="375">
        <v>0.19115399999999999</v>
      </c>
      <c r="J1065" s="375">
        <v>0.19830200000000001</v>
      </c>
      <c r="K1065" s="375">
        <v>0.48863119999999999</v>
      </c>
      <c r="L1065" s="375">
        <v>0.53647299999999998</v>
      </c>
      <c r="M1065" s="375">
        <v>76.549220000000005</v>
      </c>
      <c r="N1065" s="375">
        <v>34.087003000000003</v>
      </c>
    </row>
    <row r="1066" spans="1:14" ht="12.75" customHeight="1">
      <c r="A1066" t="s">
        <v>4119</v>
      </c>
      <c r="B1066" s="413" t="s">
        <v>42</v>
      </c>
      <c r="C1066" s="413" t="s">
        <v>3819</v>
      </c>
      <c r="D1066" s="413" t="s">
        <v>6424</v>
      </c>
      <c r="E1066" s="413" t="s">
        <v>3773</v>
      </c>
      <c r="F1066" s="413">
        <v>9</v>
      </c>
      <c r="G1066" s="383">
        <v>43466</v>
      </c>
      <c r="H1066" s="383">
        <v>44530</v>
      </c>
      <c r="I1066" s="375">
        <v>0.28086</v>
      </c>
      <c r="J1066" s="375">
        <v>0.54683099999999996</v>
      </c>
      <c r="K1066" s="375">
        <v>0.48824000000000001</v>
      </c>
      <c r="L1066" s="375">
        <v>0.49</v>
      </c>
      <c r="M1066" s="375">
        <v>198.63</v>
      </c>
      <c r="N1066" s="375">
        <v>16.404395000000001</v>
      </c>
    </row>
    <row r="1067" spans="1:14" ht="12.75" customHeight="1">
      <c r="A1067" t="s">
        <v>4119</v>
      </c>
      <c r="B1067" s="413" t="s">
        <v>4097</v>
      </c>
      <c r="C1067" s="413" t="s">
        <v>3817</v>
      </c>
      <c r="D1067" s="413" t="s">
        <v>6931</v>
      </c>
      <c r="E1067" s="413" t="s">
        <v>3787</v>
      </c>
      <c r="F1067" s="413">
        <v>6</v>
      </c>
      <c r="G1067" s="383">
        <v>43221</v>
      </c>
      <c r="H1067" s="383">
        <v>45808</v>
      </c>
      <c r="I1067" s="375">
        <v>0.20704600000000001</v>
      </c>
      <c r="J1067" s="375">
        <v>0.87909300000000001</v>
      </c>
      <c r="K1067" s="375">
        <v>0.48799999999999999</v>
      </c>
      <c r="L1067" s="375">
        <v>0.488979</v>
      </c>
      <c r="M1067" s="375">
        <v>327.8467</v>
      </c>
      <c r="N1067" s="375">
        <v>15.040127</v>
      </c>
    </row>
    <row r="1068" spans="1:14" ht="12.75" customHeight="1">
      <c r="A1068" t="s">
        <v>4120</v>
      </c>
      <c r="B1068" s="413" t="s">
        <v>4060</v>
      </c>
      <c r="C1068" s="413" t="s">
        <v>3817</v>
      </c>
      <c r="D1068" s="413" t="s">
        <v>524</v>
      </c>
      <c r="E1068" s="413" t="s">
        <v>3774</v>
      </c>
      <c r="F1068" s="413">
        <v>7</v>
      </c>
      <c r="G1068" s="383">
        <v>43160</v>
      </c>
      <c r="H1068" s="383">
        <v>44255</v>
      </c>
      <c r="I1068" s="375">
        <v>0.184002</v>
      </c>
      <c r="J1068" s="375">
        <v>0.48307499999999998</v>
      </c>
      <c r="K1068" s="375">
        <v>0.48759999999999998</v>
      </c>
      <c r="L1068" s="375">
        <v>0.43284800000000001</v>
      </c>
      <c r="M1068" s="375">
        <v>182.55387400000001</v>
      </c>
      <c r="N1068" s="375">
        <v>18.421699</v>
      </c>
    </row>
    <row r="1069" spans="1:14" ht="12.75" customHeight="1">
      <c r="A1069" t="s">
        <v>4119</v>
      </c>
      <c r="B1069" s="413" t="s">
        <v>4079</v>
      </c>
      <c r="C1069" s="413" t="s">
        <v>3817</v>
      </c>
      <c r="D1069" s="413" t="s">
        <v>3650</v>
      </c>
      <c r="E1069" s="413" t="s">
        <v>3791</v>
      </c>
      <c r="F1069" s="413">
        <v>8</v>
      </c>
      <c r="G1069" s="383">
        <v>43221</v>
      </c>
      <c r="H1069" s="383">
        <v>44561</v>
      </c>
      <c r="I1069" s="375">
        <v>0.21962899999999999</v>
      </c>
      <c r="J1069" s="375">
        <v>0.72655199999999998</v>
      </c>
      <c r="K1069" s="375">
        <v>0.48715999999999998</v>
      </c>
      <c r="L1069" s="375">
        <v>0.49470500000000001</v>
      </c>
      <c r="M1069" s="375">
        <v>273.16230200000001</v>
      </c>
      <c r="N1069" s="375">
        <v>14.624268000000001</v>
      </c>
    </row>
    <row r="1070" spans="1:14" ht="12.75" customHeight="1">
      <c r="A1070" t="s">
        <v>4120</v>
      </c>
      <c r="B1070" s="413" t="s">
        <v>5086</v>
      </c>
      <c r="C1070" s="413" t="s">
        <v>3817</v>
      </c>
      <c r="D1070" s="413" t="s">
        <v>1738</v>
      </c>
      <c r="E1070" s="413" t="s">
        <v>3776</v>
      </c>
      <c r="F1070" s="413">
        <v>1</v>
      </c>
      <c r="G1070" s="383">
        <v>42736</v>
      </c>
      <c r="H1070" s="383">
        <v>44347</v>
      </c>
      <c r="I1070" s="375">
        <v>0.202599</v>
      </c>
      <c r="J1070" s="375">
        <v>0.77377899999999999</v>
      </c>
      <c r="K1070" s="375">
        <v>0.48603600000000002</v>
      </c>
      <c r="L1070" s="375">
        <v>0.51826700000000003</v>
      </c>
      <c r="M1070" s="375">
        <v>297.62409200000002</v>
      </c>
      <c r="N1070" s="375">
        <v>17.655495999999999</v>
      </c>
    </row>
    <row r="1071" spans="1:14" ht="12.75" customHeight="1">
      <c r="A1071" t="s">
        <v>4120</v>
      </c>
      <c r="B1071" s="413" t="s">
        <v>4072</v>
      </c>
      <c r="C1071" s="413" t="s">
        <v>3817</v>
      </c>
      <c r="D1071" s="413" t="s">
        <v>5590</v>
      </c>
      <c r="E1071" s="413" t="s">
        <v>3774</v>
      </c>
      <c r="F1071" s="413">
        <v>9</v>
      </c>
      <c r="G1071" s="383">
        <v>43282</v>
      </c>
      <c r="H1071" s="383">
        <v>45473</v>
      </c>
      <c r="I1071" s="375">
        <v>0.20798700000000001</v>
      </c>
      <c r="J1071" s="375">
        <v>0.91615000000000002</v>
      </c>
      <c r="K1071" s="375">
        <v>0.48518679999999997</v>
      </c>
      <c r="L1071" s="375">
        <v>0.469476</v>
      </c>
      <c r="M1071" s="375">
        <v>335.80490900000001</v>
      </c>
      <c r="N1071" s="375">
        <v>11.827733</v>
      </c>
    </row>
    <row r="1072" spans="1:14" ht="12.75" customHeight="1">
      <c r="A1072" t="s">
        <v>4120</v>
      </c>
      <c r="B1072" s="300" t="s">
        <v>4052</v>
      </c>
      <c r="C1072" s="300" t="s">
        <v>3817</v>
      </c>
      <c r="D1072" s="300" t="s">
        <v>3615</v>
      </c>
      <c r="E1072" s="300" t="s">
        <v>3776</v>
      </c>
      <c r="F1072" s="300">
        <v>8</v>
      </c>
      <c r="G1072" s="301">
        <v>43497</v>
      </c>
      <c r="H1072" s="301">
        <v>45291</v>
      </c>
      <c r="I1072" s="316">
        <v>0.11669599999999999</v>
      </c>
      <c r="J1072" s="316">
        <v>0.56776000000000004</v>
      </c>
      <c r="K1072" s="316">
        <v>0.48452000000000001</v>
      </c>
      <c r="L1072" s="316">
        <v>0.24175199999999999</v>
      </c>
      <c r="M1072" s="316">
        <v>212.316777</v>
      </c>
      <c r="N1072" s="316">
        <v>15.163284000000001</v>
      </c>
    </row>
    <row r="1073" spans="1:14" ht="12.75" customHeight="1">
      <c r="A1073" t="s">
        <v>4120</v>
      </c>
      <c r="B1073" s="373" t="s">
        <v>4048</v>
      </c>
      <c r="C1073" s="405" t="s">
        <v>3818</v>
      </c>
      <c r="D1073" s="403" t="s">
        <v>5213</v>
      </c>
      <c r="E1073" s="374" t="s">
        <v>3780</v>
      </c>
      <c r="F1073" s="403">
        <v>3</v>
      </c>
      <c r="G1073" s="374">
        <v>42917</v>
      </c>
      <c r="H1073" s="374">
        <v>46568</v>
      </c>
      <c r="I1073" s="404">
        <v>0</v>
      </c>
      <c r="J1073" s="404">
        <v>4.7619999999999997E-3</v>
      </c>
      <c r="K1073" s="404">
        <v>0.48436319999999999</v>
      </c>
      <c r="L1073" s="404">
        <v>0</v>
      </c>
      <c r="M1073" s="404">
        <v>1.789488</v>
      </c>
      <c r="N1073" s="375">
        <v>10.649998999999999</v>
      </c>
    </row>
    <row r="1074" spans="1:14" ht="12.75" customHeight="1">
      <c r="A1074" t="s">
        <v>4120</v>
      </c>
      <c r="B1074" s="413" t="s">
        <v>5086</v>
      </c>
      <c r="C1074" s="413" t="s">
        <v>3818</v>
      </c>
      <c r="D1074" s="413" t="s">
        <v>2797</v>
      </c>
      <c r="E1074" s="413" t="s">
        <v>3778</v>
      </c>
      <c r="F1074" s="413">
        <v>7</v>
      </c>
      <c r="G1074" s="383">
        <v>43160</v>
      </c>
      <c r="H1074" s="383">
        <v>44561</v>
      </c>
      <c r="I1074" s="375">
        <v>0.20907800000000001</v>
      </c>
      <c r="J1074" s="375">
        <v>0.80345599999999995</v>
      </c>
      <c r="K1074" s="375">
        <v>0.48432799999999998</v>
      </c>
      <c r="L1074" s="375">
        <v>0.48094199999999998</v>
      </c>
      <c r="M1074" s="375">
        <v>301.60350199999999</v>
      </c>
      <c r="N1074" s="375">
        <v>17.331275999999999</v>
      </c>
    </row>
    <row r="1075" spans="1:14" ht="12.75" customHeight="1">
      <c r="A1075" t="s">
        <v>4120</v>
      </c>
      <c r="B1075" s="413" t="s">
        <v>4052</v>
      </c>
      <c r="C1075" s="413" t="s">
        <v>3817</v>
      </c>
      <c r="D1075" s="413" t="s">
        <v>755</v>
      </c>
      <c r="E1075" s="413" t="s">
        <v>3774</v>
      </c>
      <c r="F1075" s="413">
        <v>7</v>
      </c>
      <c r="G1075" s="383">
        <v>43556</v>
      </c>
      <c r="H1075" s="383">
        <v>45382</v>
      </c>
      <c r="I1075" s="375">
        <v>0.22925799999999999</v>
      </c>
      <c r="J1075" s="375">
        <v>0.66171000000000002</v>
      </c>
      <c r="K1075" s="375">
        <v>0.48420000000000002</v>
      </c>
      <c r="L1075" s="375">
        <v>0.46423900000000001</v>
      </c>
      <c r="M1075" s="375">
        <v>245.59520900000001</v>
      </c>
      <c r="N1075" s="375">
        <v>18.556691000000001</v>
      </c>
    </row>
    <row r="1076" spans="1:14" ht="12.75" customHeight="1">
      <c r="A1076" t="s">
        <v>4120</v>
      </c>
      <c r="B1076" t="s">
        <v>4060</v>
      </c>
      <c r="C1076" t="s">
        <v>3817</v>
      </c>
      <c r="D1076" t="s">
        <v>1429</v>
      </c>
      <c r="E1076" t="s">
        <v>3773</v>
      </c>
      <c r="F1076">
        <v>7</v>
      </c>
      <c r="G1076" s="4">
        <v>42675</v>
      </c>
      <c r="H1076" s="4">
        <v>44865</v>
      </c>
      <c r="I1076" s="375">
        <v>0.219913</v>
      </c>
      <c r="J1076" s="375">
        <v>0.43723099999999998</v>
      </c>
      <c r="K1076" s="375">
        <v>0.48419760000000001</v>
      </c>
      <c r="L1076" s="375">
        <v>0.50603500000000001</v>
      </c>
      <c r="M1076" s="375">
        <v>164.083889</v>
      </c>
      <c r="N1076" s="375">
        <v>22.549164000000001</v>
      </c>
    </row>
    <row r="1077" spans="1:14" ht="12.75" customHeight="1">
      <c r="A1077" t="s">
        <v>4120</v>
      </c>
      <c r="B1077" s="413" t="s">
        <v>4060</v>
      </c>
      <c r="C1077" s="413" t="s">
        <v>3817</v>
      </c>
      <c r="D1077" s="413" t="s">
        <v>2840</v>
      </c>
      <c r="E1077" s="413" t="s">
        <v>3779</v>
      </c>
      <c r="F1077" s="413">
        <v>7</v>
      </c>
      <c r="G1077" s="383">
        <v>43191</v>
      </c>
      <c r="H1077" s="383">
        <v>44286</v>
      </c>
      <c r="I1077" s="375">
        <v>1.0683E-2</v>
      </c>
      <c r="J1077" s="375">
        <v>0.33663100000000001</v>
      </c>
      <c r="K1077" s="375">
        <v>0.48351040000000001</v>
      </c>
      <c r="L1077" s="375">
        <v>1.9865000000000001E-2</v>
      </c>
      <c r="M1077" s="375">
        <v>126.143852</v>
      </c>
      <c r="N1077" s="375">
        <v>15.137002000000001</v>
      </c>
    </row>
    <row r="1078" spans="1:14" ht="12.75" customHeight="1">
      <c r="A1078" t="s">
        <v>4120</v>
      </c>
      <c r="B1078" t="s">
        <v>5086</v>
      </c>
      <c r="C1078" t="s">
        <v>3817</v>
      </c>
      <c r="D1078" t="s">
        <v>3549</v>
      </c>
      <c r="E1078" t="s">
        <v>3775</v>
      </c>
      <c r="F1078">
        <v>2</v>
      </c>
      <c r="G1078" s="4">
        <v>43435</v>
      </c>
      <c r="H1078" s="4">
        <v>44531</v>
      </c>
      <c r="I1078" s="375">
        <v>0.13880100000000001</v>
      </c>
      <c r="J1078" s="375">
        <v>0.38469799999999998</v>
      </c>
      <c r="K1078" s="375">
        <v>0.48321799999999998</v>
      </c>
      <c r="L1078" s="375">
        <v>0.30087199999999997</v>
      </c>
      <c r="M1078" s="375">
        <v>146.335543</v>
      </c>
      <c r="N1078" s="375">
        <v>18.955998999999998</v>
      </c>
    </row>
    <row r="1079" spans="1:14" ht="12.75" customHeight="1">
      <c r="A1079" t="s">
        <v>4119</v>
      </c>
      <c r="B1079" s="413" t="s">
        <v>4097</v>
      </c>
      <c r="C1079" s="413" t="s">
        <v>3817</v>
      </c>
      <c r="D1079" s="413" t="s">
        <v>809</v>
      </c>
      <c r="E1079" s="413" t="s">
        <v>3773</v>
      </c>
      <c r="F1079" s="413">
        <v>6</v>
      </c>
      <c r="G1079" s="383">
        <v>42509</v>
      </c>
      <c r="H1079" s="383">
        <v>44346</v>
      </c>
      <c r="I1079" s="375">
        <v>0.21664800000000001</v>
      </c>
      <c r="J1079" s="375">
        <v>0.57058200000000003</v>
      </c>
      <c r="K1079" s="375">
        <v>0.48320000000000002</v>
      </c>
      <c r="L1079" s="375">
        <v>0.49474200000000002</v>
      </c>
      <c r="M1079" s="375">
        <v>210.69842199999999</v>
      </c>
      <c r="N1079" s="375">
        <v>14.164797</v>
      </c>
    </row>
    <row r="1080" spans="1:14" ht="12.75" customHeight="1">
      <c r="A1080" t="s">
        <v>4120</v>
      </c>
      <c r="B1080" s="300" t="s">
        <v>4052</v>
      </c>
      <c r="C1080" s="300" t="s">
        <v>3818</v>
      </c>
      <c r="D1080" s="300" t="s">
        <v>5314</v>
      </c>
      <c r="E1080" s="300" t="s">
        <v>3775</v>
      </c>
      <c r="F1080" s="300">
        <v>7</v>
      </c>
      <c r="G1080" s="301">
        <v>42856</v>
      </c>
      <c r="H1080" s="301">
        <v>46022</v>
      </c>
      <c r="I1080" s="316">
        <v>7.8070000000000001E-2</v>
      </c>
      <c r="J1080" s="316">
        <v>2.418E-3</v>
      </c>
      <c r="K1080" s="316">
        <v>0.48320000000000002</v>
      </c>
      <c r="L1080" s="316">
        <v>0.121488</v>
      </c>
      <c r="M1080" s="316">
        <v>0.88131000000000004</v>
      </c>
      <c r="N1080" s="316">
        <v>314.74999400000002</v>
      </c>
    </row>
    <row r="1081" spans="1:14" ht="12.75" customHeight="1">
      <c r="A1081" t="s">
        <v>4119</v>
      </c>
      <c r="B1081" s="300" t="s">
        <v>4079</v>
      </c>
      <c r="C1081" s="300" t="s">
        <v>3817</v>
      </c>
      <c r="D1081" s="300" t="s">
        <v>3648</v>
      </c>
      <c r="E1081" s="300" t="s">
        <v>3776</v>
      </c>
      <c r="F1081" s="300">
        <v>2</v>
      </c>
      <c r="G1081" s="301">
        <v>43252</v>
      </c>
      <c r="H1081" s="301">
        <v>44926</v>
      </c>
      <c r="I1081" s="316">
        <v>1.5640999999999999E-2</v>
      </c>
      <c r="J1081" s="316">
        <v>0.21881700000000001</v>
      </c>
      <c r="K1081" s="316">
        <v>0.48287999999999998</v>
      </c>
      <c r="L1081" s="316">
        <v>3.8436999999999999E-2</v>
      </c>
      <c r="M1081" s="316">
        <v>81.132001000000002</v>
      </c>
      <c r="N1081" s="316">
        <v>13.503106000000001</v>
      </c>
    </row>
    <row r="1082" spans="1:14" ht="12.75" customHeight="1">
      <c r="A1082" t="s">
        <v>4119</v>
      </c>
      <c r="B1082" t="s">
        <v>4097</v>
      </c>
      <c r="C1082" t="s">
        <v>3817</v>
      </c>
      <c r="D1082" t="s">
        <v>2971</v>
      </c>
      <c r="E1082" t="s">
        <v>3781</v>
      </c>
      <c r="F1082">
        <v>6</v>
      </c>
      <c r="G1082" s="4">
        <v>43252</v>
      </c>
      <c r="H1082" s="4">
        <v>44377</v>
      </c>
      <c r="I1082" s="375">
        <v>0.20701</v>
      </c>
      <c r="J1082" s="375">
        <v>0.74121700000000001</v>
      </c>
      <c r="K1082" s="375">
        <v>0.48199999999999998</v>
      </c>
      <c r="L1082" s="375">
        <v>0.47992400000000002</v>
      </c>
      <c r="M1082" s="375">
        <v>273.02892700000001</v>
      </c>
      <c r="N1082" s="375">
        <v>13.234424000000001</v>
      </c>
    </row>
    <row r="1083" spans="1:14" ht="12.75" customHeight="1">
      <c r="A1083" t="s">
        <v>4119</v>
      </c>
      <c r="B1083" s="413" t="s">
        <v>4093</v>
      </c>
      <c r="C1083" s="413" t="s">
        <v>3817</v>
      </c>
      <c r="D1083" s="413" t="s">
        <v>6422</v>
      </c>
      <c r="E1083" s="413" t="s">
        <v>3773</v>
      </c>
      <c r="F1083" s="413">
        <v>2</v>
      </c>
      <c r="G1083" s="383">
        <v>44044</v>
      </c>
      <c r="H1083" s="383">
        <v>45657</v>
      </c>
      <c r="I1083" s="375">
        <v>0.30573499999999998</v>
      </c>
      <c r="J1083" s="375">
        <v>0.52869200000000005</v>
      </c>
      <c r="K1083" s="375">
        <v>0.48139999999999999</v>
      </c>
      <c r="L1083" s="375">
        <v>0.50428799999999996</v>
      </c>
      <c r="M1083" s="375">
        <v>196.99974</v>
      </c>
      <c r="N1083" s="375">
        <v>17.846675999999999</v>
      </c>
    </row>
    <row r="1084" spans="1:14" ht="12.75" customHeight="1">
      <c r="A1084" t="s">
        <v>4120</v>
      </c>
      <c r="B1084" s="413" t="s">
        <v>4074</v>
      </c>
      <c r="C1084" s="413" t="s">
        <v>3817</v>
      </c>
      <c r="D1084" s="413" t="s">
        <v>5657</v>
      </c>
      <c r="E1084" s="413" t="s">
        <v>3774</v>
      </c>
      <c r="F1084" s="413">
        <v>7</v>
      </c>
      <c r="G1084" s="383">
        <v>43720</v>
      </c>
      <c r="H1084" s="383">
        <v>44926</v>
      </c>
      <c r="I1084" s="375">
        <v>0.212919</v>
      </c>
      <c r="J1084" s="375">
        <v>0.54863200000000001</v>
      </c>
      <c r="K1084" s="375">
        <v>0.48087999999999997</v>
      </c>
      <c r="L1084" s="375">
        <v>0.40488000000000002</v>
      </c>
      <c r="M1084" s="375">
        <v>201.71204900000001</v>
      </c>
      <c r="N1084" s="375">
        <v>18.549596000000001</v>
      </c>
    </row>
    <row r="1085" spans="1:14" ht="12.75" customHeight="1">
      <c r="A1085" t="s">
        <v>4119</v>
      </c>
      <c r="B1085" t="s">
        <v>4097</v>
      </c>
      <c r="C1085" t="s">
        <v>3817</v>
      </c>
      <c r="D1085" t="s">
        <v>1505</v>
      </c>
      <c r="E1085" t="s">
        <v>3778</v>
      </c>
      <c r="F1085">
        <v>6</v>
      </c>
      <c r="G1085" s="4">
        <v>42705</v>
      </c>
      <c r="H1085" s="4">
        <v>45747</v>
      </c>
      <c r="I1085" s="375">
        <v>0.188059</v>
      </c>
      <c r="J1085" s="375">
        <v>0.49752099999999999</v>
      </c>
      <c r="K1085" s="375">
        <v>0.48</v>
      </c>
      <c r="L1085" s="375">
        <v>0.32269300000000001</v>
      </c>
      <c r="M1085" s="375">
        <v>182.50267199999999</v>
      </c>
      <c r="N1085" s="375">
        <v>16.833307999999999</v>
      </c>
    </row>
    <row r="1086" spans="1:14" ht="12.75" customHeight="1">
      <c r="A1086" t="s">
        <v>4119</v>
      </c>
      <c r="B1086" s="413" t="s">
        <v>4083</v>
      </c>
      <c r="C1086" s="413" t="s">
        <v>3817</v>
      </c>
      <c r="D1086" s="413" t="s">
        <v>4832</v>
      </c>
      <c r="E1086" s="413" t="s">
        <v>3774</v>
      </c>
      <c r="F1086" s="413">
        <v>2</v>
      </c>
      <c r="G1086" s="383">
        <v>43617</v>
      </c>
      <c r="H1086" s="383">
        <v>44926</v>
      </c>
      <c r="I1086" s="375">
        <v>1.5579000000000001E-2</v>
      </c>
      <c r="J1086" s="375">
        <v>0.20786199999999999</v>
      </c>
      <c r="K1086" s="375">
        <v>0.47982560000000002</v>
      </c>
      <c r="L1086" s="375">
        <v>0.33022400000000002</v>
      </c>
      <c r="M1086" s="375">
        <v>77.338836999999998</v>
      </c>
      <c r="N1086" s="375">
        <v>26.748654999999999</v>
      </c>
    </row>
    <row r="1087" spans="1:14" ht="12.75" customHeight="1">
      <c r="A1087" t="s">
        <v>4120</v>
      </c>
      <c r="B1087" s="413" t="s">
        <v>4060</v>
      </c>
      <c r="C1087" s="413" t="s">
        <v>3817</v>
      </c>
      <c r="D1087" s="413" t="s">
        <v>6918</v>
      </c>
      <c r="E1087" s="413" t="s">
        <v>3776</v>
      </c>
      <c r="F1087" s="413">
        <v>7</v>
      </c>
      <c r="G1087" s="383">
        <v>44228</v>
      </c>
      <c r="H1087" s="383">
        <v>44620</v>
      </c>
      <c r="I1087" s="375">
        <v>0.226243</v>
      </c>
      <c r="J1087" s="375">
        <v>0.63090500000000005</v>
      </c>
      <c r="K1087" s="375">
        <v>0.47938799999999998</v>
      </c>
      <c r="L1087" s="375">
        <v>0.500807</v>
      </c>
      <c r="M1087" s="375">
        <v>234.411509</v>
      </c>
      <c r="N1087" s="375">
        <v>18.271557999999999</v>
      </c>
    </row>
    <row r="1088" spans="1:14" ht="12.75" customHeight="1">
      <c r="A1088" t="s">
        <v>4120</v>
      </c>
      <c r="B1088" s="318" t="s">
        <v>5086</v>
      </c>
      <c r="C1088" s="318" t="s">
        <v>3817</v>
      </c>
      <c r="D1088" s="318" t="s">
        <v>6949</v>
      </c>
      <c r="E1088" s="318" t="s">
        <v>3776</v>
      </c>
      <c r="F1088" s="318">
        <v>3</v>
      </c>
      <c r="G1088" s="319">
        <v>43891</v>
      </c>
      <c r="H1088" s="319">
        <v>45657</v>
      </c>
      <c r="I1088" s="375">
        <v>0.208449</v>
      </c>
      <c r="J1088" s="375">
        <v>0.49607000000000001</v>
      </c>
      <c r="K1088" s="375">
        <v>0.47931800000000002</v>
      </c>
      <c r="L1088" s="375">
        <v>0.52046800000000004</v>
      </c>
      <c r="M1088" s="375">
        <v>187.129716</v>
      </c>
      <c r="N1088" s="375">
        <v>21.749756999999999</v>
      </c>
    </row>
    <row r="1089" spans="1:14" ht="12.75" customHeight="1">
      <c r="A1089" t="s">
        <v>4119</v>
      </c>
      <c r="B1089" s="413" t="s">
        <v>4099</v>
      </c>
      <c r="C1089" s="413" t="s">
        <v>3818</v>
      </c>
      <c r="D1089" s="413" t="s">
        <v>3366</v>
      </c>
      <c r="E1089" s="413" t="s">
        <v>3775</v>
      </c>
      <c r="F1089" s="413">
        <v>3</v>
      </c>
      <c r="G1089" s="383">
        <v>43405</v>
      </c>
      <c r="H1089" s="383">
        <v>43830</v>
      </c>
      <c r="I1089" s="375">
        <v>0.21168600000000001</v>
      </c>
      <c r="J1089" s="375">
        <v>0.59662300000000001</v>
      </c>
      <c r="K1089" s="375">
        <v>0.47867999999999999</v>
      </c>
      <c r="L1089" s="375">
        <v>0.45000400000000002</v>
      </c>
      <c r="M1089" s="375">
        <v>220.52265700000001</v>
      </c>
      <c r="N1089" s="375">
        <v>19.119540000000001</v>
      </c>
    </row>
    <row r="1090" spans="1:14" ht="12.75" customHeight="1">
      <c r="A1090" t="s">
        <v>4119</v>
      </c>
      <c r="B1090" s="300" t="s">
        <v>4079</v>
      </c>
      <c r="C1090" s="300" t="s">
        <v>3817</v>
      </c>
      <c r="D1090" s="300" t="s">
        <v>3678</v>
      </c>
      <c r="E1090" s="300" t="s">
        <v>3775</v>
      </c>
      <c r="F1090" s="300">
        <v>2</v>
      </c>
      <c r="G1090" s="301">
        <v>43497</v>
      </c>
      <c r="H1090" s="301">
        <v>45291</v>
      </c>
      <c r="I1090" s="316">
        <v>0.14574699999999999</v>
      </c>
      <c r="J1090" s="316">
        <v>0.24876400000000001</v>
      </c>
      <c r="K1090" s="316">
        <v>0.47839999999999999</v>
      </c>
      <c r="L1090" s="316">
        <v>0.25353900000000001</v>
      </c>
      <c r="M1090" s="316">
        <v>91.380089999999996</v>
      </c>
      <c r="N1090" s="316">
        <v>20.685860999999999</v>
      </c>
    </row>
    <row r="1091" spans="1:14" ht="12.75" customHeight="1">
      <c r="A1091" t="s">
        <v>4120</v>
      </c>
      <c r="B1091" t="s">
        <v>4048</v>
      </c>
      <c r="C1091" t="s">
        <v>3817</v>
      </c>
      <c r="D1091" t="s">
        <v>2271</v>
      </c>
      <c r="E1091" t="s">
        <v>3774</v>
      </c>
      <c r="F1091">
        <v>7</v>
      </c>
      <c r="G1091" s="4">
        <v>42948</v>
      </c>
      <c r="H1091" s="4">
        <v>45473</v>
      </c>
      <c r="I1091" s="375">
        <v>0.20533899999999999</v>
      </c>
      <c r="J1091" s="375">
        <v>0.71504900000000005</v>
      </c>
      <c r="K1091" s="375">
        <v>0.47720000000000001</v>
      </c>
      <c r="L1091" s="375">
        <v>0.44298599999999999</v>
      </c>
      <c r="M1091" s="375">
        <v>261.52657199999999</v>
      </c>
      <c r="N1091" s="375">
        <v>18.446221999999999</v>
      </c>
    </row>
    <row r="1092" spans="1:14" ht="12.75" customHeight="1">
      <c r="A1092" t="s">
        <v>4120</v>
      </c>
      <c r="B1092" s="413" t="s">
        <v>4048</v>
      </c>
      <c r="C1092" s="413" t="s">
        <v>3818</v>
      </c>
      <c r="D1092" s="413" t="s">
        <v>2195</v>
      </c>
      <c r="E1092" s="413" t="s">
        <v>3776</v>
      </c>
      <c r="F1092" s="413">
        <v>1</v>
      </c>
      <c r="G1092" s="383">
        <v>42917</v>
      </c>
      <c r="H1092" s="383">
        <v>46568</v>
      </c>
      <c r="I1092" s="375">
        <v>0.23155700000000001</v>
      </c>
      <c r="J1092" s="375">
        <v>0.54478000000000004</v>
      </c>
      <c r="K1092" s="375">
        <v>0.47568120000000003</v>
      </c>
      <c r="L1092" s="375">
        <v>0.48327599999999998</v>
      </c>
      <c r="M1092" s="375">
        <v>200.58912000000001</v>
      </c>
      <c r="N1092" s="375">
        <v>17.500447999999999</v>
      </c>
    </row>
    <row r="1093" spans="1:14" ht="12.75" customHeight="1">
      <c r="A1093" t="s">
        <v>4120</v>
      </c>
      <c r="B1093" s="413" t="s">
        <v>5086</v>
      </c>
      <c r="C1093" s="413" t="s">
        <v>3817</v>
      </c>
      <c r="D1093" s="413" t="s">
        <v>6190</v>
      </c>
      <c r="E1093" s="413" t="s">
        <v>3779</v>
      </c>
      <c r="F1093" s="413">
        <v>7</v>
      </c>
      <c r="G1093" s="383">
        <v>43922</v>
      </c>
      <c r="H1093" s="383">
        <v>45016</v>
      </c>
      <c r="I1093" s="375">
        <v>0.21035100000000001</v>
      </c>
      <c r="J1093" s="375">
        <v>0.67888700000000002</v>
      </c>
      <c r="K1093" s="375">
        <v>0.47520000000000001</v>
      </c>
      <c r="L1093" s="375">
        <v>0.491398</v>
      </c>
      <c r="M1093" s="375">
        <v>250.037554</v>
      </c>
      <c r="N1093" s="375">
        <v>19.366772000000001</v>
      </c>
    </row>
    <row r="1094" spans="1:14" ht="12.75" customHeight="1">
      <c r="A1094" t="s">
        <v>4119</v>
      </c>
      <c r="B1094" s="318" t="s">
        <v>4083</v>
      </c>
      <c r="C1094" s="318" t="s">
        <v>3817</v>
      </c>
      <c r="D1094" s="318" t="s">
        <v>1732</v>
      </c>
      <c r="E1094" s="318" t="s">
        <v>3776</v>
      </c>
      <c r="F1094" s="318">
        <v>4</v>
      </c>
      <c r="G1094" s="319">
        <v>42736</v>
      </c>
      <c r="H1094" s="319">
        <v>44926</v>
      </c>
      <c r="I1094" s="375">
        <v>0.19930800000000001</v>
      </c>
      <c r="J1094" s="375">
        <v>0.61388600000000004</v>
      </c>
      <c r="K1094" s="375">
        <v>0.47489039999999999</v>
      </c>
      <c r="L1094" s="375">
        <v>0.49227799999999999</v>
      </c>
      <c r="M1094" s="375">
        <v>226.47921099999999</v>
      </c>
      <c r="N1094" s="375">
        <v>22.745433999999999</v>
      </c>
    </row>
    <row r="1095" spans="1:14" ht="12.75" customHeight="1">
      <c r="A1095" t="s">
        <v>4120</v>
      </c>
      <c r="B1095" s="300" t="s">
        <v>4048</v>
      </c>
      <c r="C1095" s="300" t="s">
        <v>3817</v>
      </c>
      <c r="D1095" s="300" t="s">
        <v>5267</v>
      </c>
      <c r="E1095" s="300" t="s">
        <v>3776</v>
      </c>
      <c r="F1095" s="300">
        <v>8</v>
      </c>
      <c r="G1095" s="301">
        <v>43043</v>
      </c>
      <c r="H1095" s="301">
        <v>44561</v>
      </c>
      <c r="I1095" s="316">
        <v>0.20318</v>
      </c>
      <c r="J1095" s="316">
        <v>0.89789300000000005</v>
      </c>
      <c r="K1095" s="316">
        <v>0.47449079999999999</v>
      </c>
      <c r="L1095" s="316">
        <v>0.493782</v>
      </c>
      <c r="M1095" s="316">
        <v>326.54249399999998</v>
      </c>
      <c r="N1095" s="316">
        <v>16.217832999999999</v>
      </c>
    </row>
    <row r="1096" spans="1:14" ht="12.75" customHeight="1">
      <c r="A1096" t="s">
        <v>4120</v>
      </c>
      <c r="B1096" s="413" t="s">
        <v>5086</v>
      </c>
      <c r="C1096" s="413" t="s">
        <v>3817</v>
      </c>
      <c r="D1096" s="413" t="s">
        <v>3239</v>
      </c>
      <c r="E1096" s="413" t="s">
        <v>3773</v>
      </c>
      <c r="F1096" s="413">
        <v>2</v>
      </c>
      <c r="G1096" s="383">
        <v>43831</v>
      </c>
      <c r="H1096" s="383">
        <v>44926</v>
      </c>
      <c r="I1096" s="375">
        <v>7.3032E-2</v>
      </c>
      <c r="J1096" s="375">
        <v>0.59944200000000003</v>
      </c>
      <c r="K1096" s="375">
        <v>0.47448800000000002</v>
      </c>
      <c r="L1096" s="375">
        <v>0.48354399999999997</v>
      </c>
      <c r="M1096" s="375">
        <v>223.89941200000001</v>
      </c>
      <c r="N1096" s="375">
        <v>18.782636</v>
      </c>
    </row>
    <row r="1097" spans="1:14" ht="12.75" customHeight="1">
      <c r="A1097" t="s">
        <v>4120</v>
      </c>
      <c r="B1097" s="413" t="s">
        <v>4052</v>
      </c>
      <c r="C1097" s="413" t="s">
        <v>3817</v>
      </c>
      <c r="D1097" s="413" t="s">
        <v>5583</v>
      </c>
      <c r="E1097" s="413" t="s">
        <v>3781</v>
      </c>
      <c r="F1097" s="413">
        <v>7</v>
      </c>
      <c r="G1097" s="383">
        <v>44409</v>
      </c>
      <c r="H1097" s="383">
        <v>46022</v>
      </c>
      <c r="I1097" s="375">
        <v>0.203623</v>
      </c>
      <c r="J1097" s="375">
        <v>0.50892700000000002</v>
      </c>
      <c r="K1097" s="375">
        <v>0.47360000000000002</v>
      </c>
      <c r="L1097" s="375">
        <v>0.48487200000000003</v>
      </c>
      <c r="M1097" s="375">
        <v>184.75535099999999</v>
      </c>
      <c r="N1097" s="375">
        <v>12.23413</v>
      </c>
    </row>
    <row r="1098" spans="1:14" ht="12.75" customHeight="1">
      <c r="A1098" t="s">
        <v>4119</v>
      </c>
      <c r="B1098" t="s">
        <v>4097</v>
      </c>
      <c r="C1098" t="s">
        <v>3817</v>
      </c>
      <c r="D1098" t="s">
        <v>3133</v>
      </c>
      <c r="E1098" t="s">
        <v>3775</v>
      </c>
      <c r="F1098">
        <v>6</v>
      </c>
      <c r="G1098" s="4">
        <v>43313</v>
      </c>
      <c r="H1098" s="4">
        <v>44439</v>
      </c>
      <c r="I1098" s="375">
        <v>0.22881599999999999</v>
      </c>
      <c r="J1098" s="375">
        <v>0.66571899999999995</v>
      </c>
      <c r="K1098" s="375">
        <v>0.4728</v>
      </c>
      <c r="L1098" s="375">
        <v>0.454405</v>
      </c>
      <c r="M1098" s="375">
        <v>240.53836699999999</v>
      </c>
      <c r="N1098" s="375">
        <v>15.882652999999999</v>
      </c>
    </row>
    <row r="1099" spans="1:14" ht="12.75" customHeight="1">
      <c r="A1099" t="s">
        <v>4120</v>
      </c>
      <c r="B1099" t="s">
        <v>4048</v>
      </c>
      <c r="C1099" t="s">
        <v>3817</v>
      </c>
      <c r="D1099" t="s">
        <v>2785</v>
      </c>
      <c r="E1099" t="s">
        <v>3773</v>
      </c>
      <c r="F1099">
        <v>7</v>
      </c>
      <c r="G1099" s="4">
        <v>43160</v>
      </c>
      <c r="H1099" s="4">
        <v>44926</v>
      </c>
      <c r="I1099" s="375">
        <v>0.20674999999999999</v>
      </c>
      <c r="J1099" s="375">
        <v>0.78825900000000004</v>
      </c>
      <c r="K1099" s="375">
        <v>0.47196880000000002</v>
      </c>
      <c r="L1099" s="375">
        <v>0.47389199999999998</v>
      </c>
      <c r="M1099" s="375">
        <v>285.15935999999999</v>
      </c>
      <c r="N1099" s="375">
        <v>14.484002</v>
      </c>
    </row>
    <row r="1100" spans="1:14" ht="12.75" customHeight="1">
      <c r="A1100" t="s">
        <v>4119</v>
      </c>
      <c r="B1100" s="413" t="s">
        <v>4091</v>
      </c>
      <c r="C1100" s="413" t="s">
        <v>3817</v>
      </c>
      <c r="D1100" s="413" t="s">
        <v>2415</v>
      </c>
      <c r="E1100" s="413" t="s">
        <v>3776</v>
      </c>
      <c r="F1100" s="413">
        <v>1</v>
      </c>
      <c r="G1100" s="383">
        <v>43009</v>
      </c>
      <c r="H1100" s="383">
        <v>44196</v>
      </c>
      <c r="I1100" s="375">
        <v>0.19676399999999999</v>
      </c>
      <c r="J1100" s="375">
        <v>0.390511</v>
      </c>
      <c r="K1100" s="375">
        <v>0.47163640000000001</v>
      </c>
      <c r="L1100" s="375">
        <v>0.41599999999999998</v>
      </c>
      <c r="M1100" s="375">
        <v>137.02959999999999</v>
      </c>
      <c r="N1100" s="375">
        <v>19.616909</v>
      </c>
    </row>
    <row r="1101" spans="1:14" ht="12.75" customHeight="1">
      <c r="A1101" t="s">
        <v>4120</v>
      </c>
      <c r="B1101" s="413" t="s">
        <v>5086</v>
      </c>
      <c r="C1101" s="413" t="s">
        <v>3817</v>
      </c>
      <c r="D1101" s="413" t="s">
        <v>6268</v>
      </c>
      <c r="E1101" s="413" t="s">
        <v>3789</v>
      </c>
      <c r="F1101" s="413">
        <v>7</v>
      </c>
      <c r="G1101" s="383">
        <v>43983</v>
      </c>
      <c r="H1101" s="383">
        <v>45107</v>
      </c>
      <c r="I1101" s="375">
        <v>0.29981099999999999</v>
      </c>
      <c r="J1101" s="375">
        <v>0.32105099999999998</v>
      </c>
      <c r="K1101" s="375">
        <v>0.47139999999999999</v>
      </c>
      <c r="L1101" s="375">
        <v>0.491398</v>
      </c>
      <c r="M1101" s="375">
        <v>117.299511</v>
      </c>
      <c r="N1101" s="375">
        <v>22.348265999999999</v>
      </c>
    </row>
    <row r="1102" spans="1:14" ht="12.75" customHeight="1">
      <c r="A1102" t="s">
        <v>4120</v>
      </c>
      <c r="B1102" s="413" t="s">
        <v>4062</v>
      </c>
      <c r="C1102" s="413" t="s">
        <v>3817</v>
      </c>
      <c r="D1102" s="413" t="s">
        <v>6959</v>
      </c>
      <c r="E1102" s="413" t="s">
        <v>3788</v>
      </c>
      <c r="F1102" s="413">
        <v>3</v>
      </c>
      <c r="G1102" s="383">
        <v>44265</v>
      </c>
      <c r="H1102" s="383">
        <v>45291</v>
      </c>
      <c r="I1102" s="375">
        <v>0.26107200000000003</v>
      </c>
      <c r="J1102" s="375">
        <v>0.44024999999999997</v>
      </c>
      <c r="K1102" s="375">
        <v>0.47039999999999998</v>
      </c>
      <c r="L1102" s="375">
        <v>0.49416300000000002</v>
      </c>
      <c r="M1102" s="375">
        <v>159.91006200000001</v>
      </c>
      <c r="N1102" s="375">
        <v>18.517844</v>
      </c>
    </row>
    <row r="1103" spans="1:14" ht="12.75" customHeight="1">
      <c r="A1103" t="s">
        <v>4120</v>
      </c>
      <c r="B1103" s="318" t="s">
        <v>4048</v>
      </c>
      <c r="C1103" s="318" t="s">
        <v>3817</v>
      </c>
      <c r="D1103" s="318" t="s">
        <v>5240</v>
      </c>
      <c r="E1103" s="318" t="s">
        <v>3773</v>
      </c>
      <c r="F1103" s="318">
        <v>2</v>
      </c>
      <c r="G1103" s="319">
        <v>42795</v>
      </c>
      <c r="H1103" s="319">
        <v>44926</v>
      </c>
      <c r="I1103" s="375">
        <v>0.18873000000000001</v>
      </c>
      <c r="J1103" s="375">
        <v>0.60032399999999997</v>
      </c>
      <c r="K1103" s="375">
        <v>0.46930919999999998</v>
      </c>
      <c r="L1103" s="375">
        <v>0.39922800000000003</v>
      </c>
      <c r="M1103" s="375">
        <v>218.08864800000001</v>
      </c>
      <c r="N1103" s="375">
        <v>14.869206</v>
      </c>
    </row>
    <row r="1104" spans="1:14" ht="12.75" customHeight="1">
      <c r="A1104" t="s">
        <v>4119</v>
      </c>
      <c r="B1104" t="s">
        <v>4097</v>
      </c>
      <c r="C1104" t="s">
        <v>3817</v>
      </c>
      <c r="D1104" t="s">
        <v>4767</v>
      </c>
      <c r="E1104" t="s">
        <v>3788</v>
      </c>
      <c r="F1104">
        <v>6</v>
      </c>
      <c r="G1104" s="4">
        <v>43586</v>
      </c>
      <c r="H1104" s="4">
        <v>44711</v>
      </c>
      <c r="I1104" s="375">
        <v>1.9651999999999999E-2</v>
      </c>
      <c r="J1104" s="375">
        <v>0.143565</v>
      </c>
      <c r="K1104" s="375">
        <v>0.46920000000000001</v>
      </c>
      <c r="L1104" s="375">
        <v>0.16999</v>
      </c>
      <c r="M1104" s="375">
        <v>51.478439000000002</v>
      </c>
      <c r="N1104" s="375">
        <v>19.720504999999999</v>
      </c>
    </row>
    <row r="1105" spans="1:14" ht="12.75" customHeight="1">
      <c r="A1105" t="s">
        <v>4120</v>
      </c>
      <c r="B1105" s="376" t="s">
        <v>4048</v>
      </c>
      <c r="C1105" s="376" t="s">
        <v>3817</v>
      </c>
      <c r="D1105" s="376" t="s">
        <v>5302</v>
      </c>
      <c r="E1105" s="376" t="s">
        <v>3773</v>
      </c>
      <c r="F1105" s="376">
        <v>7</v>
      </c>
      <c r="G1105" s="383">
        <v>42736</v>
      </c>
      <c r="H1105" s="383">
        <v>44926</v>
      </c>
      <c r="I1105" s="375">
        <v>0.29588300000000001</v>
      </c>
      <c r="J1105" s="375">
        <v>0.61482300000000001</v>
      </c>
      <c r="K1105" s="375">
        <v>0.46879999999999999</v>
      </c>
      <c r="L1105" s="375">
        <v>0.46359</v>
      </c>
      <c r="M1105" s="375">
        <v>220.916088</v>
      </c>
      <c r="N1105" s="375">
        <v>15.48085</v>
      </c>
    </row>
    <row r="1106" spans="1:14" ht="12.75" customHeight="1">
      <c r="A1106" t="s">
        <v>4119</v>
      </c>
      <c r="B1106" s="373" t="s">
        <v>4097</v>
      </c>
      <c r="C1106" s="405" t="s">
        <v>3817</v>
      </c>
      <c r="D1106" s="403" t="s">
        <v>5819</v>
      </c>
      <c r="E1106" s="374" t="s">
        <v>3778</v>
      </c>
      <c r="F1106" s="403">
        <v>6</v>
      </c>
      <c r="G1106" s="374">
        <v>43770</v>
      </c>
      <c r="H1106" s="374">
        <v>45230</v>
      </c>
      <c r="I1106" s="404">
        <v>0.19279499999999999</v>
      </c>
      <c r="J1106" s="404">
        <v>0.43730799999999997</v>
      </c>
      <c r="K1106" s="404">
        <v>0.46800000000000003</v>
      </c>
      <c r="L1106" s="404">
        <v>0.47292699999999999</v>
      </c>
      <c r="M1106" s="404">
        <v>156.40460899999999</v>
      </c>
      <c r="N1106" s="316">
        <v>20.067339</v>
      </c>
    </row>
    <row r="1107" spans="1:14" ht="12.75" customHeight="1">
      <c r="A1107" t="s">
        <v>4120</v>
      </c>
      <c r="B1107" s="413" t="s">
        <v>4072</v>
      </c>
      <c r="C1107" s="413" t="s">
        <v>3817</v>
      </c>
      <c r="D1107" s="413" t="s">
        <v>886</v>
      </c>
      <c r="E1107" s="413" t="s">
        <v>3774</v>
      </c>
      <c r="F1107" s="413">
        <v>7</v>
      </c>
      <c r="G1107" s="383">
        <v>76519</v>
      </c>
      <c r="H1107" s="383">
        <v>44742</v>
      </c>
      <c r="I1107" s="375">
        <v>0.20975099999999999</v>
      </c>
      <c r="J1107" s="375">
        <v>0.89542999999999995</v>
      </c>
      <c r="K1107" s="375">
        <v>0.4679372</v>
      </c>
      <c r="L1107" s="375">
        <v>0.45951399999999998</v>
      </c>
      <c r="M1107" s="375">
        <v>317.65945099999999</v>
      </c>
      <c r="N1107" s="375">
        <v>12.906138</v>
      </c>
    </row>
    <row r="1108" spans="1:14" ht="12.75" customHeight="1">
      <c r="A1108" t="s">
        <v>4120</v>
      </c>
      <c r="B1108" s="413" t="s">
        <v>5086</v>
      </c>
      <c r="C1108" s="413" t="s">
        <v>3817</v>
      </c>
      <c r="D1108" s="413" t="s">
        <v>1744</v>
      </c>
      <c r="E1108" s="413" t="s">
        <v>3777</v>
      </c>
      <c r="F1108" s="413">
        <v>5</v>
      </c>
      <c r="G1108" s="383">
        <v>43831</v>
      </c>
      <c r="H1108" s="383">
        <v>44926</v>
      </c>
      <c r="I1108" s="375">
        <v>0.21308099999999999</v>
      </c>
      <c r="J1108" s="375">
        <v>0.60776799999999997</v>
      </c>
      <c r="K1108" s="375">
        <v>0.46754200000000001</v>
      </c>
      <c r="L1108" s="375">
        <v>0.48842400000000002</v>
      </c>
      <c r="M1108" s="375">
        <v>218.439144</v>
      </c>
      <c r="N1108" s="375">
        <v>18.218892</v>
      </c>
    </row>
    <row r="1109" spans="1:14" ht="12.75" customHeight="1">
      <c r="A1109" t="s">
        <v>4120</v>
      </c>
      <c r="B1109" s="300" t="s">
        <v>4064</v>
      </c>
      <c r="C1109" s="300" t="s">
        <v>3817</v>
      </c>
      <c r="D1109" s="300" t="s">
        <v>5471</v>
      </c>
      <c r="E1109" s="300" t="s">
        <v>3773</v>
      </c>
      <c r="F1109" s="300">
        <v>7</v>
      </c>
      <c r="G1109" s="301">
        <v>43678</v>
      </c>
      <c r="H1109" s="301">
        <v>44561</v>
      </c>
      <c r="I1109" s="316">
        <v>0.199404</v>
      </c>
      <c r="J1109" s="316">
        <v>0.67186199999999996</v>
      </c>
      <c r="K1109" s="316">
        <v>0.46578599999999998</v>
      </c>
      <c r="L1109" s="316">
        <v>0.46499600000000002</v>
      </c>
      <c r="M1109" s="316">
        <v>239.722497</v>
      </c>
      <c r="N1109" s="316">
        <v>12.088393999999999</v>
      </c>
    </row>
    <row r="1110" spans="1:14" ht="12.75" customHeight="1">
      <c r="A1110" t="s">
        <v>4120</v>
      </c>
      <c r="B1110" t="s">
        <v>5086</v>
      </c>
      <c r="C1110" t="s">
        <v>3817</v>
      </c>
      <c r="D1110" t="s">
        <v>2087</v>
      </c>
      <c r="E1110" t="s">
        <v>3776</v>
      </c>
      <c r="F1110">
        <v>8</v>
      </c>
      <c r="G1110" s="4">
        <v>42887</v>
      </c>
      <c r="H1110" s="4">
        <v>45291</v>
      </c>
      <c r="I1110" s="375">
        <v>0.122277</v>
      </c>
      <c r="J1110" s="375">
        <v>0.69724200000000003</v>
      </c>
      <c r="K1110" s="375">
        <v>0.4652</v>
      </c>
      <c r="L1110" s="375">
        <v>0.37476399999999999</v>
      </c>
      <c r="M1110" s="375">
        <v>253.56088700000001</v>
      </c>
      <c r="N1110" s="375">
        <v>15.864283</v>
      </c>
    </row>
    <row r="1111" spans="1:14" ht="12.75" customHeight="1">
      <c r="A1111" t="s">
        <v>4119</v>
      </c>
      <c r="B1111" s="300" t="s">
        <v>4079</v>
      </c>
      <c r="C1111" s="300" t="s">
        <v>3817</v>
      </c>
      <c r="D1111" s="300" t="s">
        <v>6061</v>
      </c>
      <c r="E1111" s="300" t="s">
        <v>3776</v>
      </c>
      <c r="F1111" s="300">
        <v>6</v>
      </c>
      <c r="G1111" s="301">
        <v>43862</v>
      </c>
      <c r="H1111" s="301">
        <v>44926</v>
      </c>
      <c r="I1111" s="316">
        <v>0.17328499999999999</v>
      </c>
      <c r="J1111" s="316">
        <v>0.61401300000000003</v>
      </c>
      <c r="K1111" s="316">
        <v>0.46472000000000002</v>
      </c>
      <c r="L1111" s="316">
        <v>0.37658599999999998</v>
      </c>
      <c r="M1111" s="316">
        <v>218.604162</v>
      </c>
      <c r="N1111" s="316">
        <v>15.992888000000001</v>
      </c>
    </row>
    <row r="1112" spans="1:14" ht="12.75" customHeight="1">
      <c r="A1112" t="s">
        <v>4119</v>
      </c>
      <c r="B1112" t="s">
        <v>42</v>
      </c>
      <c r="C1112" t="s">
        <v>3817</v>
      </c>
      <c r="D1112" t="s">
        <v>6486</v>
      </c>
      <c r="E1112" t="s">
        <v>3777</v>
      </c>
      <c r="F1112">
        <v>8</v>
      </c>
      <c r="G1112" s="4">
        <v>44075</v>
      </c>
      <c r="H1112" s="4">
        <v>45169</v>
      </c>
      <c r="I1112" s="375">
        <v>0.20747599999999999</v>
      </c>
      <c r="J1112" s="375">
        <v>0.738008</v>
      </c>
      <c r="K1112" s="375">
        <v>0.46464</v>
      </c>
      <c r="L1112" s="375">
        <v>0.43</v>
      </c>
      <c r="M1112" s="375">
        <v>255.12</v>
      </c>
      <c r="N1112" s="375">
        <v>20.456507999999999</v>
      </c>
    </row>
    <row r="1113" spans="1:14" ht="12.75" customHeight="1">
      <c r="A1113" t="s">
        <v>4119</v>
      </c>
      <c r="B1113" s="373" t="s">
        <v>4093</v>
      </c>
      <c r="C1113" s="405" t="s">
        <v>3817</v>
      </c>
      <c r="D1113" s="403" t="s">
        <v>3275</v>
      </c>
      <c r="E1113" s="374" t="s">
        <v>3776</v>
      </c>
      <c r="F1113" s="403">
        <v>2</v>
      </c>
      <c r="G1113" s="374">
        <v>43252</v>
      </c>
      <c r="H1113" s="374">
        <v>44926</v>
      </c>
      <c r="I1113" s="404">
        <v>0.16456599999999999</v>
      </c>
      <c r="J1113" s="404">
        <v>0.344391</v>
      </c>
      <c r="K1113" s="404">
        <v>0.46461799999999998</v>
      </c>
      <c r="L1113" s="404">
        <v>0.40973399999999999</v>
      </c>
      <c r="M1113" s="404">
        <v>123.849216</v>
      </c>
      <c r="N1113" s="375">
        <v>21.379113</v>
      </c>
    </row>
    <row r="1114" spans="1:14" ht="12.75" customHeight="1">
      <c r="A1114" t="s">
        <v>4120</v>
      </c>
      <c r="B1114" t="s">
        <v>4048</v>
      </c>
      <c r="C1114" t="s">
        <v>3817</v>
      </c>
      <c r="D1114" t="s">
        <v>5293</v>
      </c>
      <c r="E1114" t="s">
        <v>3777</v>
      </c>
      <c r="F1114">
        <v>8</v>
      </c>
      <c r="G1114" s="4">
        <v>43586</v>
      </c>
      <c r="H1114" s="4">
        <v>45291</v>
      </c>
      <c r="I1114" s="375">
        <v>0.15900600000000001</v>
      </c>
      <c r="J1114" s="375">
        <v>2.9817E-2</v>
      </c>
      <c r="K1114" s="375">
        <v>0.46368599999999999</v>
      </c>
      <c r="L1114" s="375">
        <v>0.18360000000000001</v>
      </c>
      <c r="M1114" s="375">
        <v>10.3828</v>
      </c>
      <c r="N1114" s="375">
        <v>65.153880000000001</v>
      </c>
    </row>
    <row r="1115" spans="1:14" ht="12.75" customHeight="1">
      <c r="A1115" t="s">
        <v>4119</v>
      </c>
      <c r="B1115" s="300" t="s">
        <v>4079</v>
      </c>
      <c r="C1115" s="300" t="s">
        <v>3817</v>
      </c>
      <c r="D1115" s="300" t="s">
        <v>5951</v>
      </c>
      <c r="E1115" s="300" t="s">
        <v>3776</v>
      </c>
      <c r="F1115" s="300">
        <v>8</v>
      </c>
      <c r="G1115" s="301">
        <v>43831</v>
      </c>
      <c r="H1115" s="301">
        <v>45657</v>
      </c>
      <c r="I1115" s="316">
        <v>0.191415</v>
      </c>
      <c r="J1115" s="316">
        <v>0.73064200000000001</v>
      </c>
      <c r="K1115" s="316">
        <v>0.46348</v>
      </c>
      <c r="L1115" s="316">
        <v>0.50152699999999995</v>
      </c>
      <c r="M1115" s="316">
        <v>261.29523999999998</v>
      </c>
      <c r="N1115" s="316">
        <v>19.583881999999999</v>
      </c>
    </row>
    <row r="1116" spans="1:14" ht="12.75" customHeight="1">
      <c r="A1116" t="s">
        <v>4119</v>
      </c>
      <c r="B1116" s="373" t="s">
        <v>4093</v>
      </c>
      <c r="C1116" s="405" t="s">
        <v>3817</v>
      </c>
      <c r="D1116" s="403" t="s">
        <v>5980</v>
      </c>
      <c r="E1116" s="374" t="s">
        <v>3776</v>
      </c>
      <c r="F1116" s="403">
        <v>2</v>
      </c>
      <c r="G1116" s="374">
        <v>43831</v>
      </c>
      <c r="H1116" s="374">
        <v>44926</v>
      </c>
      <c r="I1116" s="404">
        <v>7.5017E-2</v>
      </c>
      <c r="J1116" s="404">
        <v>0.39559299999999997</v>
      </c>
      <c r="K1116" s="404">
        <v>0.46345439999999999</v>
      </c>
      <c r="L1116" s="404">
        <v>0.43074600000000002</v>
      </c>
      <c r="M1116" s="404">
        <v>141.920964</v>
      </c>
      <c r="N1116" s="404">
        <v>18.932195</v>
      </c>
    </row>
    <row r="1117" spans="1:14" ht="12.75" customHeight="1">
      <c r="A1117" t="s">
        <v>4119</v>
      </c>
      <c r="B1117" s="413" t="s">
        <v>4101</v>
      </c>
      <c r="C1117" s="413" t="s">
        <v>3817</v>
      </c>
      <c r="D1117" s="413" t="s">
        <v>6149</v>
      </c>
      <c r="E1117" s="413" t="s">
        <v>3785</v>
      </c>
      <c r="F1117" s="413">
        <v>7</v>
      </c>
      <c r="G1117" s="383">
        <v>43891</v>
      </c>
      <c r="H1117" s="383">
        <v>44985</v>
      </c>
      <c r="I1117" s="375">
        <v>0.14452799999999999</v>
      </c>
      <c r="J1117" s="375">
        <v>0.54750900000000002</v>
      </c>
      <c r="K1117" s="375">
        <v>0.46300000000000002</v>
      </c>
      <c r="L1117" s="375">
        <v>0.25333099999999997</v>
      </c>
      <c r="M1117" s="375">
        <v>196.473274</v>
      </c>
      <c r="N1117" s="375">
        <v>15.77497</v>
      </c>
    </row>
    <row r="1118" spans="1:14" ht="12.75" customHeight="1">
      <c r="A1118" t="s">
        <v>4120</v>
      </c>
      <c r="B1118" t="s">
        <v>4052</v>
      </c>
      <c r="C1118" t="s">
        <v>3817</v>
      </c>
      <c r="D1118" t="s">
        <v>2803</v>
      </c>
      <c r="E1118" t="s">
        <v>3773</v>
      </c>
      <c r="F1118">
        <v>6</v>
      </c>
      <c r="G1118" s="4">
        <v>43160</v>
      </c>
      <c r="H1118" s="4">
        <v>46387</v>
      </c>
      <c r="I1118" s="375">
        <v>0.206176</v>
      </c>
      <c r="J1118" s="375">
        <v>0.43654199999999999</v>
      </c>
      <c r="K1118" s="375">
        <v>0.46160000000000001</v>
      </c>
      <c r="L1118" s="375">
        <v>0.42188900000000001</v>
      </c>
      <c r="M1118" s="375">
        <v>153.99352999999999</v>
      </c>
      <c r="N1118" s="375">
        <v>17.548034999999999</v>
      </c>
    </row>
    <row r="1119" spans="1:14" ht="12.75" customHeight="1">
      <c r="A1119" t="s">
        <v>4119</v>
      </c>
      <c r="B1119" t="s">
        <v>4097</v>
      </c>
      <c r="C1119" t="s">
        <v>3817</v>
      </c>
      <c r="D1119" t="s">
        <v>5132</v>
      </c>
      <c r="E1119" t="s">
        <v>3773</v>
      </c>
      <c r="F1119">
        <v>6</v>
      </c>
      <c r="G1119" s="4">
        <v>42430</v>
      </c>
      <c r="H1119" s="4">
        <v>44651</v>
      </c>
      <c r="I1119" s="375">
        <v>0.25263099999999999</v>
      </c>
      <c r="J1119" s="375">
        <v>0.59156600000000004</v>
      </c>
      <c r="K1119" s="375">
        <v>0.4612</v>
      </c>
      <c r="L1119" s="375">
        <v>0.44658399999999998</v>
      </c>
      <c r="M1119" s="375">
        <v>208.50130300000001</v>
      </c>
      <c r="N1119" s="375">
        <v>13.837888</v>
      </c>
    </row>
    <row r="1120" spans="1:14" ht="12.75" customHeight="1">
      <c r="A1120" t="s">
        <v>4120</v>
      </c>
      <c r="B1120" s="300" t="s">
        <v>5086</v>
      </c>
      <c r="C1120" s="300" t="s">
        <v>3818</v>
      </c>
      <c r="D1120" s="300" t="s">
        <v>4655</v>
      </c>
      <c r="E1120" s="300" t="s">
        <v>3781</v>
      </c>
      <c r="F1120" s="300">
        <v>7</v>
      </c>
      <c r="G1120" s="301">
        <v>43556</v>
      </c>
      <c r="H1120" s="301">
        <v>44286</v>
      </c>
      <c r="I1120" s="316">
        <v>0.180008</v>
      </c>
      <c r="J1120" s="316">
        <v>0.41483500000000001</v>
      </c>
      <c r="K1120" s="316">
        <v>0.46079999999999999</v>
      </c>
      <c r="L1120" s="316">
        <v>0.37639</v>
      </c>
      <c r="M1120" s="316">
        <v>148.15574100000001</v>
      </c>
      <c r="N1120" s="316">
        <v>20.172507</v>
      </c>
    </row>
    <row r="1121" spans="1:14" ht="12.75" customHeight="1">
      <c r="A1121" t="s">
        <v>4120</v>
      </c>
      <c r="B1121" s="300" t="s">
        <v>4054</v>
      </c>
      <c r="C1121" s="300" t="s">
        <v>3817</v>
      </c>
      <c r="D1121" s="300" t="s">
        <v>2118</v>
      </c>
      <c r="E1121" s="300" t="s">
        <v>3777</v>
      </c>
      <c r="F1121" s="300">
        <v>3</v>
      </c>
      <c r="G1121" s="301">
        <v>44378</v>
      </c>
      <c r="H1121" s="301">
        <v>45838</v>
      </c>
      <c r="I1121" s="316">
        <v>0.21362700000000001</v>
      </c>
      <c r="J1121" s="316">
        <v>0.57537899999999997</v>
      </c>
      <c r="K1121" s="316">
        <v>0.46079999999999999</v>
      </c>
      <c r="L1121" s="316">
        <v>0.47040100000000001</v>
      </c>
      <c r="M1121" s="316">
        <v>204.72656000000001</v>
      </c>
      <c r="N1121" s="316">
        <v>17.326422999999998</v>
      </c>
    </row>
    <row r="1122" spans="1:14" ht="12.75" customHeight="1">
      <c r="A1122" t="s">
        <v>4120</v>
      </c>
      <c r="B1122" s="413" t="s">
        <v>4048</v>
      </c>
      <c r="C1122" s="413" t="s">
        <v>3817</v>
      </c>
      <c r="D1122" s="413" t="s">
        <v>2998</v>
      </c>
      <c r="E1122" s="413" t="s">
        <v>3780</v>
      </c>
      <c r="F1122" s="413">
        <v>3</v>
      </c>
      <c r="G1122" s="383">
        <v>43252</v>
      </c>
      <c r="H1122" s="383">
        <v>44561</v>
      </c>
      <c r="I1122" s="375">
        <v>0.201788</v>
      </c>
      <c r="J1122" s="375">
        <v>0.114355</v>
      </c>
      <c r="K1122" s="375">
        <v>0.46036359999999998</v>
      </c>
      <c r="L1122" s="375">
        <v>8.4047999999999998E-2</v>
      </c>
      <c r="M1122" s="375">
        <v>40.752468</v>
      </c>
      <c r="N1122" s="375">
        <v>16.347170999999999</v>
      </c>
    </row>
    <row r="1123" spans="1:14" ht="12.75" customHeight="1">
      <c r="A1123" t="s">
        <v>4120</v>
      </c>
      <c r="B1123" s="376" t="s">
        <v>4048</v>
      </c>
      <c r="C1123" s="376" t="s">
        <v>3819</v>
      </c>
      <c r="D1123" s="376" t="s">
        <v>2263</v>
      </c>
      <c r="E1123" s="376" t="s">
        <v>3780</v>
      </c>
      <c r="F1123" s="376">
        <v>3</v>
      </c>
      <c r="G1123" s="383">
        <v>42948</v>
      </c>
      <c r="H1123" s="383">
        <v>44561</v>
      </c>
      <c r="I1123" s="375">
        <v>4.4201999999999998E-2</v>
      </c>
      <c r="J1123" s="375">
        <v>3.0013999999999999E-2</v>
      </c>
      <c r="K1123" s="375">
        <v>0.46000799999999997</v>
      </c>
      <c r="L1123" s="375">
        <v>1.0506E-2</v>
      </c>
      <c r="M1123" s="375">
        <v>10.684908</v>
      </c>
      <c r="N1123" s="375">
        <v>13.387074999999999</v>
      </c>
    </row>
    <row r="1124" spans="1:14" ht="12.75" customHeight="1">
      <c r="A1124" t="s">
        <v>4119</v>
      </c>
      <c r="B1124" t="s">
        <v>4097</v>
      </c>
      <c r="C1124" t="s">
        <v>3817</v>
      </c>
      <c r="D1124" t="s">
        <v>3139</v>
      </c>
      <c r="E1124" t="s">
        <v>3778</v>
      </c>
      <c r="F1124">
        <v>6</v>
      </c>
      <c r="G1124" s="4">
        <v>43313</v>
      </c>
      <c r="H1124" s="4">
        <v>44439</v>
      </c>
      <c r="I1124" s="375">
        <v>0.196801</v>
      </c>
      <c r="J1124" s="375">
        <v>0.697102</v>
      </c>
      <c r="K1124" s="375">
        <v>0.46</v>
      </c>
      <c r="L1124" s="375">
        <v>0.45728600000000003</v>
      </c>
      <c r="M1124" s="375">
        <v>245.058742</v>
      </c>
      <c r="N1124" s="375">
        <v>16.686350000000001</v>
      </c>
    </row>
    <row r="1125" spans="1:14" ht="12.75" customHeight="1">
      <c r="A1125" t="s">
        <v>4120</v>
      </c>
      <c r="B1125" s="300" t="s">
        <v>5086</v>
      </c>
      <c r="C1125" s="300" t="s">
        <v>3817</v>
      </c>
      <c r="D1125" s="300" t="s">
        <v>3316</v>
      </c>
      <c r="E1125" s="300" t="s">
        <v>3776</v>
      </c>
      <c r="F1125" s="300">
        <v>6</v>
      </c>
      <c r="G1125" s="301">
        <v>43374</v>
      </c>
      <c r="H1125" s="301">
        <v>44531</v>
      </c>
      <c r="I1125" s="316">
        <v>0.19154299999999999</v>
      </c>
      <c r="J1125" s="316">
        <v>0.57316500000000004</v>
      </c>
      <c r="K1125" s="316">
        <v>0.46</v>
      </c>
      <c r="L1125" s="316">
        <v>0.47859400000000002</v>
      </c>
      <c r="M1125" s="316">
        <v>203.55080699999999</v>
      </c>
      <c r="N1125" s="316">
        <v>19.515001999999999</v>
      </c>
    </row>
    <row r="1126" spans="1:14" ht="12.75" customHeight="1">
      <c r="A1126" t="s">
        <v>4119</v>
      </c>
      <c r="B1126" s="413" t="s">
        <v>4097</v>
      </c>
      <c r="C1126" s="413" t="s">
        <v>3817</v>
      </c>
      <c r="D1126" s="413" t="s">
        <v>481</v>
      </c>
      <c r="E1126" s="413" t="s">
        <v>3773</v>
      </c>
      <c r="F1126" s="413">
        <v>7</v>
      </c>
      <c r="G1126" s="383">
        <v>44440</v>
      </c>
      <c r="H1126" s="383">
        <v>45291</v>
      </c>
      <c r="I1126" s="375">
        <v>0.210149</v>
      </c>
      <c r="J1126" s="375">
        <v>0.823743</v>
      </c>
      <c r="K1126" s="375">
        <v>0.45960000000000001</v>
      </c>
      <c r="L1126" s="375">
        <v>0.46465099999999998</v>
      </c>
      <c r="M1126" s="375">
        <v>290.210556</v>
      </c>
      <c r="N1126" s="375">
        <v>14.889263</v>
      </c>
    </row>
    <row r="1127" spans="1:14" ht="12.75" customHeight="1">
      <c r="A1127" t="s">
        <v>4119</v>
      </c>
      <c r="B1127" s="413" t="s">
        <v>4083</v>
      </c>
      <c r="C1127" s="413" t="s">
        <v>3817</v>
      </c>
      <c r="D1127" s="413" t="s">
        <v>1827</v>
      </c>
      <c r="E1127" s="413" t="s">
        <v>3776</v>
      </c>
      <c r="F1127" s="413">
        <v>4</v>
      </c>
      <c r="G1127" s="383">
        <v>44378</v>
      </c>
      <c r="H1127" s="383">
        <v>45657</v>
      </c>
      <c r="I1127" s="375">
        <v>0.202185</v>
      </c>
      <c r="J1127" s="375">
        <v>0.68441799999999997</v>
      </c>
      <c r="K1127" s="375">
        <v>0.45945439999999999</v>
      </c>
      <c r="L1127" s="375">
        <v>0.47826600000000002</v>
      </c>
      <c r="M1127" s="375">
        <v>246.18329600000001</v>
      </c>
      <c r="N1127" s="375">
        <v>18.823637999999999</v>
      </c>
    </row>
    <row r="1128" spans="1:14" ht="12.75" customHeight="1">
      <c r="A1128" t="s">
        <v>4120</v>
      </c>
      <c r="B1128" s="318" t="s">
        <v>4074</v>
      </c>
      <c r="C1128" s="318" t="s">
        <v>3817</v>
      </c>
      <c r="D1128" s="318" t="s">
        <v>2683</v>
      </c>
      <c r="E1128" s="318" t="s">
        <v>3775</v>
      </c>
      <c r="F1128" s="318">
        <v>8</v>
      </c>
      <c r="G1128" s="319">
        <v>43101</v>
      </c>
      <c r="H1128" s="319">
        <v>44561</v>
      </c>
      <c r="I1128" s="375">
        <v>0.21176700000000001</v>
      </c>
      <c r="J1128" s="375">
        <v>0.380249</v>
      </c>
      <c r="K1128" s="375">
        <v>0.45939999999999998</v>
      </c>
      <c r="L1128" s="375">
        <v>0.42810300000000001</v>
      </c>
      <c r="M1128" s="375">
        <v>135.93879999999999</v>
      </c>
      <c r="N1128" s="375">
        <v>19.648076</v>
      </c>
    </row>
    <row r="1129" spans="1:14" ht="12.75" customHeight="1">
      <c r="A1129" t="s">
        <v>4119</v>
      </c>
      <c r="B1129" t="s">
        <v>4097</v>
      </c>
      <c r="C1129" t="s">
        <v>3817</v>
      </c>
      <c r="D1129" t="s">
        <v>7352</v>
      </c>
      <c r="E1129" t="s">
        <v>4994</v>
      </c>
      <c r="F1129">
        <v>6</v>
      </c>
      <c r="G1129" s="4">
        <v>44440</v>
      </c>
      <c r="H1129" s="4">
        <v>46387</v>
      </c>
      <c r="I1129" s="375">
        <v>0.20480699999999999</v>
      </c>
      <c r="J1129" s="375">
        <v>0.63335799999999998</v>
      </c>
      <c r="K1129" s="375">
        <v>0.4592</v>
      </c>
      <c r="L1129" s="375">
        <v>0.408306</v>
      </c>
      <c r="M1129" s="375">
        <v>222.263037</v>
      </c>
      <c r="N1129" s="375">
        <v>13.803266000000001</v>
      </c>
    </row>
    <row r="1130" spans="1:14" ht="12.75" customHeight="1">
      <c r="A1130" t="s">
        <v>4119</v>
      </c>
      <c r="B1130" s="413" t="s">
        <v>4099</v>
      </c>
      <c r="C1130" s="413" t="s">
        <v>3817</v>
      </c>
      <c r="D1130" s="413" t="s">
        <v>1861</v>
      </c>
      <c r="E1130" s="413" t="s">
        <v>3782</v>
      </c>
      <c r="F1130" s="413">
        <v>3</v>
      </c>
      <c r="G1130" s="383">
        <v>42795</v>
      </c>
      <c r="H1130" s="383">
        <v>43830</v>
      </c>
      <c r="I1130" s="375">
        <v>0.19869600000000001</v>
      </c>
      <c r="J1130" s="375">
        <v>0.41608499999999998</v>
      </c>
      <c r="K1130" s="375">
        <v>0.45916000000000001</v>
      </c>
      <c r="L1130" s="375">
        <v>0.30911499999999997</v>
      </c>
      <c r="M1130" s="375">
        <v>147.52123</v>
      </c>
      <c r="N1130" s="375">
        <v>18.971039000000001</v>
      </c>
    </row>
    <row r="1131" spans="1:14" ht="12.75" customHeight="1">
      <c r="A1131" t="s">
        <v>4120</v>
      </c>
      <c r="B1131" t="s">
        <v>4072</v>
      </c>
      <c r="C1131" t="s">
        <v>3818</v>
      </c>
      <c r="D1131" t="s">
        <v>5492</v>
      </c>
      <c r="E1131" t="s">
        <v>3777</v>
      </c>
      <c r="F1131">
        <v>5</v>
      </c>
      <c r="G1131" s="4">
        <v>41275</v>
      </c>
      <c r="H1131" s="4">
        <v>44926</v>
      </c>
      <c r="I1131" s="375">
        <v>0.24476899999999999</v>
      </c>
      <c r="J1131" s="375">
        <v>0.53469500000000003</v>
      </c>
      <c r="K1131" s="375">
        <v>0.45849319999999999</v>
      </c>
      <c r="L1131" s="375">
        <v>0.45849299999999998</v>
      </c>
      <c r="M1131" s="375">
        <v>182.39474100000001</v>
      </c>
      <c r="N1131" s="375">
        <v>18.702183000000002</v>
      </c>
    </row>
    <row r="1132" spans="1:14" ht="12.75" customHeight="1">
      <c r="A1132" t="s">
        <v>4120</v>
      </c>
      <c r="B1132" s="413" t="s">
        <v>4052</v>
      </c>
      <c r="C1132" s="413" t="s">
        <v>3817</v>
      </c>
      <c r="D1132" s="413" t="s">
        <v>5578</v>
      </c>
      <c r="E1132" s="413" t="s">
        <v>3781</v>
      </c>
      <c r="F1132" s="413">
        <v>7</v>
      </c>
      <c r="G1132" s="383">
        <v>44409</v>
      </c>
      <c r="H1132" s="383">
        <v>46022</v>
      </c>
      <c r="I1132" s="375">
        <v>0.16086900000000001</v>
      </c>
      <c r="J1132" s="375">
        <v>0.34001100000000001</v>
      </c>
      <c r="K1132" s="375">
        <v>0.45839999999999997</v>
      </c>
      <c r="L1132" s="375">
        <v>0.35075800000000001</v>
      </c>
      <c r="M1132" s="375">
        <v>119.474852</v>
      </c>
      <c r="N1132" s="375">
        <v>12.945437999999999</v>
      </c>
    </row>
    <row r="1133" spans="1:14" ht="12.75" customHeight="1">
      <c r="A1133" t="s">
        <v>4120</v>
      </c>
      <c r="B1133" t="s">
        <v>4048</v>
      </c>
      <c r="C1133" t="s">
        <v>3817</v>
      </c>
      <c r="D1133" t="s">
        <v>3220</v>
      </c>
      <c r="E1133" t="s">
        <v>3783</v>
      </c>
      <c r="F1133">
        <v>7</v>
      </c>
      <c r="G1133" s="4">
        <v>43344</v>
      </c>
      <c r="H1133" s="4">
        <v>45291</v>
      </c>
      <c r="I1133" s="375">
        <v>0.18691199999999999</v>
      </c>
      <c r="J1133" s="375">
        <v>0.42607200000000001</v>
      </c>
      <c r="K1133" s="375">
        <v>0.45779999999999998</v>
      </c>
      <c r="L1133" s="375">
        <v>0.43268400000000001</v>
      </c>
      <c r="M1133" s="375">
        <v>149.51292599999999</v>
      </c>
      <c r="N1133" s="375">
        <v>19.518124</v>
      </c>
    </row>
    <row r="1134" spans="1:14" ht="12.75" customHeight="1">
      <c r="A1134" t="s">
        <v>4120</v>
      </c>
      <c r="B1134" s="376" t="s">
        <v>4072</v>
      </c>
      <c r="C1134" s="376" t="s">
        <v>3817</v>
      </c>
      <c r="D1134" s="376" t="s">
        <v>6608</v>
      </c>
      <c r="E1134" s="376" t="s">
        <v>3774</v>
      </c>
      <c r="F1134" s="376">
        <v>6</v>
      </c>
      <c r="G1134" s="383">
        <v>44075</v>
      </c>
      <c r="H1134" s="383">
        <v>45473</v>
      </c>
      <c r="I1134" s="375">
        <v>0.20885999999999999</v>
      </c>
      <c r="J1134" s="375">
        <v>0.89462900000000001</v>
      </c>
      <c r="K1134" s="375">
        <v>0.4574184</v>
      </c>
      <c r="L1134" s="375">
        <v>0.44580500000000001</v>
      </c>
      <c r="M1134" s="375">
        <v>309.58297599999997</v>
      </c>
      <c r="N1134" s="375">
        <v>11.92356</v>
      </c>
    </row>
    <row r="1135" spans="1:14" ht="12.75" customHeight="1">
      <c r="A1135" t="s">
        <v>4119</v>
      </c>
      <c r="B1135" s="413" t="s">
        <v>4099</v>
      </c>
      <c r="C1135" s="413" t="s">
        <v>3817</v>
      </c>
      <c r="D1135" s="413" t="s">
        <v>5940</v>
      </c>
      <c r="E1135" s="413" t="s">
        <v>3774</v>
      </c>
      <c r="F1135" s="413">
        <v>3</v>
      </c>
      <c r="G1135" s="383" t="s">
        <v>5938</v>
      </c>
      <c r="H1135" s="383" t="s">
        <v>5938</v>
      </c>
      <c r="I1135" s="375">
        <v>0.282555</v>
      </c>
      <c r="J1135" s="375">
        <v>0.217973</v>
      </c>
      <c r="K1135" s="375">
        <v>0.4572</v>
      </c>
      <c r="L1135" s="375">
        <v>0.474186</v>
      </c>
      <c r="M1135" s="375">
        <v>76.948375999999996</v>
      </c>
      <c r="N1135" s="375">
        <v>29.645900999999999</v>
      </c>
    </row>
    <row r="1136" spans="1:14" ht="12.75" customHeight="1">
      <c r="A1136" t="s">
        <v>4120</v>
      </c>
      <c r="B1136" s="318" t="s">
        <v>5086</v>
      </c>
      <c r="C1136" s="318" t="s">
        <v>3817</v>
      </c>
      <c r="D1136" s="318" t="s">
        <v>2594</v>
      </c>
      <c r="E1136" s="318" t="s">
        <v>3776</v>
      </c>
      <c r="F1136" s="318">
        <v>8</v>
      </c>
      <c r="G1136" s="319">
        <v>43070</v>
      </c>
      <c r="H1136" s="319">
        <v>44561</v>
      </c>
      <c r="I1136" s="375">
        <v>0.151001</v>
      </c>
      <c r="J1136" s="375">
        <v>0.59363999999999995</v>
      </c>
      <c r="K1136" s="375">
        <v>0.45708399999999999</v>
      </c>
      <c r="L1136" s="375">
        <v>0.35334900000000002</v>
      </c>
      <c r="M1136" s="375">
        <v>212.111515</v>
      </c>
      <c r="N1136" s="375">
        <v>17.663167999999999</v>
      </c>
    </row>
    <row r="1137" spans="1:14" ht="12.75" customHeight="1">
      <c r="A1137" t="s">
        <v>4120</v>
      </c>
      <c r="B1137" s="373" t="s">
        <v>4048</v>
      </c>
      <c r="C1137" s="405" t="s">
        <v>3818</v>
      </c>
      <c r="D1137" s="403" t="s">
        <v>5211</v>
      </c>
      <c r="E1137" s="374" t="s">
        <v>3773</v>
      </c>
      <c r="F1137" s="403">
        <v>1</v>
      </c>
      <c r="G1137" s="374">
        <v>42795</v>
      </c>
      <c r="H1137" s="374">
        <v>44926</v>
      </c>
      <c r="I1137" s="404">
        <v>0.22031200000000001</v>
      </c>
      <c r="J1137" s="404">
        <v>0.61672000000000005</v>
      </c>
      <c r="K1137" s="404">
        <v>0.45609080000000002</v>
      </c>
      <c r="L1137" s="404">
        <v>0.44125199999999998</v>
      </c>
      <c r="M1137" s="404">
        <v>217.72450799999999</v>
      </c>
      <c r="N1137" s="404">
        <v>15.316848</v>
      </c>
    </row>
    <row r="1138" spans="1:14" ht="12.75" customHeight="1">
      <c r="A1138" t="s">
        <v>4119</v>
      </c>
      <c r="B1138" t="s">
        <v>4091</v>
      </c>
      <c r="C1138" t="s">
        <v>3817</v>
      </c>
      <c r="D1138" t="s">
        <v>2964</v>
      </c>
      <c r="E1138" t="s">
        <v>3780</v>
      </c>
      <c r="F1138">
        <v>1</v>
      </c>
      <c r="G1138" s="4">
        <v>43221</v>
      </c>
      <c r="H1138" s="4">
        <v>44926</v>
      </c>
      <c r="I1138" s="375">
        <v>0.231352</v>
      </c>
      <c r="J1138" s="375">
        <v>0.55434000000000005</v>
      </c>
      <c r="K1138" s="375">
        <v>0.45597280000000001</v>
      </c>
      <c r="L1138" s="375">
        <v>0.44850000000000001</v>
      </c>
      <c r="M1138" s="375">
        <v>188.0566</v>
      </c>
      <c r="N1138" s="375">
        <v>20.236653</v>
      </c>
    </row>
    <row r="1139" spans="1:14" ht="12.75" customHeight="1">
      <c r="A1139" t="s">
        <v>4120</v>
      </c>
      <c r="B1139" t="s">
        <v>5086</v>
      </c>
      <c r="C1139" t="s">
        <v>3818</v>
      </c>
      <c r="D1139" t="s">
        <v>4649</v>
      </c>
      <c r="E1139" t="s">
        <v>3781</v>
      </c>
      <c r="F1139">
        <v>3</v>
      </c>
      <c r="G1139" s="4">
        <v>43556</v>
      </c>
      <c r="H1139" s="4">
        <v>44651</v>
      </c>
      <c r="I1139" s="375">
        <v>0.21662200000000001</v>
      </c>
      <c r="J1139" s="375">
        <v>0.35280899999999998</v>
      </c>
      <c r="K1139" s="375">
        <v>0.45563999999999999</v>
      </c>
      <c r="L1139" s="375">
        <v>0.498782</v>
      </c>
      <c r="M1139" s="375">
        <v>126.51619100000001</v>
      </c>
      <c r="N1139" s="375">
        <v>21.474523999999999</v>
      </c>
    </row>
    <row r="1140" spans="1:14" ht="12.75" customHeight="1">
      <c r="A1140" t="s">
        <v>4120</v>
      </c>
      <c r="B1140" s="413" t="s">
        <v>4074</v>
      </c>
      <c r="C1140" s="413" t="s">
        <v>3817</v>
      </c>
      <c r="D1140" s="413" t="s">
        <v>3460</v>
      </c>
      <c r="E1140" s="413" t="s">
        <v>3775</v>
      </c>
      <c r="F1140" s="413">
        <v>8</v>
      </c>
      <c r="G1140" s="383">
        <v>43466</v>
      </c>
      <c r="H1140" s="383">
        <v>44561</v>
      </c>
      <c r="I1140" s="375">
        <v>0.211031</v>
      </c>
      <c r="J1140" s="375">
        <v>0.74920799999999999</v>
      </c>
      <c r="K1140" s="375">
        <v>0.45563999999999999</v>
      </c>
      <c r="L1140" s="375">
        <v>0.49075200000000002</v>
      </c>
      <c r="M1140" s="375">
        <v>265.63342999999998</v>
      </c>
      <c r="N1140" s="375">
        <v>15.957599999999999</v>
      </c>
    </row>
    <row r="1141" spans="1:14" ht="12.75" customHeight="1">
      <c r="A1141" t="s">
        <v>4119</v>
      </c>
      <c r="B1141" s="413" t="s">
        <v>42</v>
      </c>
      <c r="C1141" s="413" t="s">
        <v>3817</v>
      </c>
      <c r="D1141" s="413" t="s">
        <v>562</v>
      </c>
      <c r="E1141" s="413" t="s">
        <v>3775</v>
      </c>
      <c r="F1141" s="413">
        <v>9</v>
      </c>
      <c r="G1141" s="383">
        <v>43466</v>
      </c>
      <c r="H1141" s="383">
        <v>44561</v>
      </c>
      <c r="I1141" s="375">
        <v>0.23643900000000001</v>
      </c>
      <c r="J1141" s="375">
        <v>0.62408399999999997</v>
      </c>
      <c r="K1141" s="375">
        <v>0.45491999999999999</v>
      </c>
      <c r="L1141" s="375">
        <v>0.42</v>
      </c>
      <c r="M1141" s="375">
        <v>211.23</v>
      </c>
      <c r="N1141" s="375">
        <v>18.266646999999999</v>
      </c>
    </row>
    <row r="1142" spans="1:14" ht="12.75" customHeight="1">
      <c r="A1142" t="s">
        <v>4119</v>
      </c>
      <c r="B1142" t="s">
        <v>4099</v>
      </c>
      <c r="C1142" t="s">
        <v>3817</v>
      </c>
      <c r="D1142" t="s">
        <v>6289</v>
      </c>
      <c r="E1142" t="s">
        <v>3775</v>
      </c>
      <c r="F1142">
        <v>3</v>
      </c>
      <c r="G1142" s="4" t="s">
        <v>5938</v>
      </c>
      <c r="H1142" s="4" t="s">
        <v>5938</v>
      </c>
      <c r="I1142" s="375">
        <v>0.18409400000000001</v>
      </c>
      <c r="J1142" s="375">
        <v>0.63883000000000001</v>
      </c>
      <c r="K1142" s="375">
        <v>0.45407999999999998</v>
      </c>
      <c r="L1142" s="375">
        <v>0.35174899999999998</v>
      </c>
      <c r="M1142" s="375">
        <v>223.064199</v>
      </c>
      <c r="N1142" s="375">
        <v>15.610358</v>
      </c>
    </row>
    <row r="1143" spans="1:14" ht="12.75" customHeight="1">
      <c r="A1143" t="s">
        <v>4120</v>
      </c>
      <c r="B1143" t="s">
        <v>5086</v>
      </c>
      <c r="C1143" t="s">
        <v>3817</v>
      </c>
      <c r="D1143" t="s">
        <v>5700</v>
      </c>
      <c r="E1143" t="s">
        <v>3776</v>
      </c>
      <c r="F1143">
        <v>7</v>
      </c>
      <c r="G1143" s="4">
        <v>43862</v>
      </c>
      <c r="H1143" s="4">
        <v>45291</v>
      </c>
      <c r="I1143" s="375">
        <v>0.14589299999999999</v>
      </c>
      <c r="J1143" s="375">
        <v>0.39098699999999997</v>
      </c>
      <c r="K1143" s="375">
        <v>0.45396959999999997</v>
      </c>
      <c r="L1143" s="375">
        <v>0.345024</v>
      </c>
      <c r="M1143" s="375">
        <v>137.561283</v>
      </c>
      <c r="N1143" s="375">
        <v>20.996099999999998</v>
      </c>
    </row>
    <row r="1144" spans="1:14" ht="12.75" customHeight="1">
      <c r="A1144" t="s">
        <v>4120</v>
      </c>
      <c r="B1144" s="300" t="s">
        <v>4054</v>
      </c>
      <c r="C1144" s="300" t="s">
        <v>3817</v>
      </c>
      <c r="D1144" s="300" t="s">
        <v>6163</v>
      </c>
      <c r="E1144" s="300" t="s">
        <v>3774</v>
      </c>
      <c r="F1144" s="300">
        <v>1</v>
      </c>
      <c r="G1144" s="301">
        <v>43922</v>
      </c>
      <c r="H1144" s="301">
        <v>44957</v>
      </c>
      <c r="I1144" s="316">
        <v>0.23710500000000001</v>
      </c>
      <c r="J1144" s="316">
        <v>0.363062</v>
      </c>
      <c r="K1144" s="316">
        <v>0.4536</v>
      </c>
      <c r="L1144" s="316">
        <v>0.33930199999999999</v>
      </c>
      <c r="M1144" s="316">
        <v>127.676072</v>
      </c>
      <c r="N1144" s="316">
        <v>14.516881</v>
      </c>
    </row>
    <row r="1145" spans="1:14" ht="12.75" customHeight="1">
      <c r="A1145" t="s">
        <v>4120</v>
      </c>
      <c r="B1145" s="413" t="s">
        <v>4064</v>
      </c>
      <c r="C1145" s="413" t="s">
        <v>3817</v>
      </c>
      <c r="D1145" s="413" t="s">
        <v>5469</v>
      </c>
      <c r="E1145" s="413" t="s">
        <v>3773</v>
      </c>
      <c r="F1145" s="413">
        <v>7</v>
      </c>
      <c r="G1145" s="383">
        <v>43466</v>
      </c>
      <c r="H1145" s="383">
        <v>44561</v>
      </c>
      <c r="I1145" s="375">
        <v>0.25381100000000001</v>
      </c>
      <c r="J1145" s="375">
        <v>0.69345500000000004</v>
      </c>
      <c r="K1145" s="375">
        <v>0.4536</v>
      </c>
      <c r="L1145" s="375">
        <v>0.46808899999999998</v>
      </c>
      <c r="M1145" s="375">
        <v>240.953902</v>
      </c>
      <c r="N1145" s="375">
        <v>12.095069000000001</v>
      </c>
    </row>
    <row r="1146" spans="1:14" ht="12.75" customHeight="1">
      <c r="A1146" t="s">
        <v>4120</v>
      </c>
      <c r="B1146" t="s">
        <v>4048</v>
      </c>
      <c r="C1146" t="s">
        <v>3817</v>
      </c>
      <c r="D1146" t="s">
        <v>2448</v>
      </c>
      <c r="E1146" t="s">
        <v>3774</v>
      </c>
      <c r="F1146">
        <v>7</v>
      </c>
      <c r="G1146" s="4">
        <v>43054</v>
      </c>
      <c r="H1146" s="4">
        <v>44530</v>
      </c>
      <c r="I1146" s="375">
        <v>0.124088</v>
      </c>
      <c r="J1146" s="375">
        <v>0.24077699999999999</v>
      </c>
      <c r="K1146" s="375">
        <v>0.45319120000000002</v>
      </c>
      <c r="L1146" s="375">
        <v>0.22664400000000001</v>
      </c>
      <c r="M1146" s="375">
        <v>83.641937999999996</v>
      </c>
      <c r="N1146" s="375">
        <v>19.999333</v>
      </c>
    </row>
    <row r="1147" spans="1:14" ht="12.75" customHeight="1">
      <c r="A1147" t="s">
        <v>4120</v>
      </c>
      <c r="B1147" t="s">
        <v>4072</v>
      </c>
      <c r="C1147" t="s">
        <v>3817</v>
      </c>
      <c r="D1147" t="s">
        <v>5558</v>
      </c>
      <c r="E1147" t="s">
        <v>3774</v>
      </c>
      <c r="F1147">
        <v>7</v>
      </c>
      <c r="G1147" s="4">
        <v>43282</v>
      </c>
      <c r="H1147" s="4">
        <v>45473</v>
      </c>
      <c r="I1147" s="375">
        <v>0.19883400000000001</v>
      </c>
      <c r="J1147" s="375">
        <v>0.67335400000000001</v>
      </c>
      <c r="K1147" s="375">
        <v>0.45256839999999998</v>
      </c>
      <c r="L1147" s="375">
        <v>0.42201100000000002</v>
      </c>
      <c r="M1147" s="375">
        <v>231.031228</v>
      </c>
      <c r="N1147" s="375">
        <v>12.806606</v>
      </c>
    </row>
    <row r="1148" spans="1:14" ht="12.75" customHeight="1">
      <c r="A1148" t="s">
        <v>4119</v>
      </c>
      <c r="B1148" s="413" t="s">
        <v>4101</v>
      </c>
      <c r="C1148" s="413" t="s">
        <v>3817</v>
      </c>
      <c r="D1148" s="413" t="s">
        <v>6006</v>
      </c>
      <c r="E1148" s="413" t="s">
        <v>3774</v>
      </c>
      <c r="F1148" s="413">
        <v>7</v>
      </c>
      <c r="G1148" s="383">
        <v>43831</v>
      </c>
      <c r="H1148" s="383">
        <v>44926</v>
      </c>
      <c r="I1148" s="375">
        <v>0.15615799999999999</v>
      </c>
      <c r="J1148" s="375">
        <v>0.44880799999999998</v>
      </c>
      <c r="K1148" s="375">
        <v>0.45229999999999998</v>
      </c>
      <c r="L1148" s="375">
        <v>0.26514599999999999</v>
      </c>
      <c r="M1148" s="375">
        <v>157.332615</v>
      </c>
      <c r="N1148" s="375">
        <v>14.609128</v>
      </c>
    </row>
    <row r="1149" spans="1:14" ht="12.75" customHeight="1">
      <c r="A1149" t="s">
        <v>4119</v>
      </c>
      <c r="B1149" s="413" t="s">
        <v>4091</v>
      </c>
      <c r="C1149" s="413" t="s">
        <v>3817</v>
      </c>
      <c r="D1149" s="413" t="s">
        <v>5088</v>
      </c>
      <c r="E1149" s="413" t="s">
        <v>3773</v>
      </c>
      <c r="F1149" s="413">
        <v>1</v>
      </c>
      <c r="G1149" s="383">
        <v>42401</v>
      </c>
      <c r="H1149" s="383">
        <v>44561</v>
      </c>
      <c r="I1149" s="375">
        <v>0.22528500000000001</v>
      </c>
      <c r="J1149" s="375">
        <v>0.64496600000000004</v>
      </c>
      <c r="K1149" s="375">
        <v>0.45228000000000002</v>
      </c>
      <c r="L1149" s="375">
        <v>0.39650000000000002</v>
      </c>
      <c r="M1149" s="375">
        <v>217.02879999999999</v>
      </c>
      <c r="N1149" s="375">
        <v>17.77919</v>
      </c>
    </row>
    <row r="1150" spans="1:14" ht="12.75" customHeight="1">
      <c r="A1150" t="s">
        <v>4120</v>
      </c>
      <c r="B1150" s="376" t="s">
        <v>4040</v>
      </c>
      <c r="C1150" s="376" t="s">
        <v>3817</v>
      </c>
      <c r="D1150" s="376" t="s">
        <v>1423</v>
      </c>
      <c r="E1150" s="376" t="s">
        <v>3784</v>
      </c>
      <c r="F1150" s="376">
        <v>9</v>
      </c>
      <c r="G1150" s="383">
        <v>43831</v>
      </c>
      <c r="H1150" s="383">
        <v>44926</v>
      </c>
      <c r="I1150" s="375">
        <v>2.2183999999999999E-2</v>
      </c>
      <c r="J1150" s="375">
        <v>0.284721</v>
      </c>
      <c r="K1150" s="375">
        <v>0.45130920000000002</v>
      </c>
      <c r="L1150" s="375">
        <v>1.7909999999999999E-2</v>
      </c>
      <c r="M1150" s="375">
        <v>98.694545000000005</v>
      </c>
      <c r="N1150" s="375">
        <v>10.659374</v>
      </c>
    </row>
    <row r="1151" spans="1:14" ht="12.75" customHeight="1">
      <c r="A1151" t="s">
        <v>4119</v>
      </c>
      <c r="B1151" t="s">
        <v>4097</v>
      </c>
      <c r="C1151" t="s">
        <v>3817</v>
      </c>
      <c r="D1151" t="s">
        <v>872</v>
      </c>
      <c r="E1151" t="s">
        <v>3775</v>
      </c>
      <c r="F1151">
        <v>6</v>
      </c>
      <c r="G1151" s="4">
        <v>42552</v>
      </c>
      <c r="H1151" s="4">
        <v>44407</v>
      </c>
      <c r="I1151" s="375">
        <v>0.20426</v>
      </c>
      <c r="J1151" s="375">
        <v>0.81116999999999995</v>
      </c>
      <c r="K1151" s="375">
        <v>0.45040000000000002</v>
      </c>
      <c r="L1151" s="375">
        <v>0.45028899999999999</v>
      </c>
      <c r="M1151" s="375">
        <v>279.207157</v>
      </c>
      <c r="N1151" s="375">
        <v>13.749646</v>
      </c>
    </row>
    <row r="1152" spans="1:14" ht="12.75" customHeight="1">
      <c r="A1152" t="s">
        <v>4120</v>
      </c>
      <c r="B1152" t="s">
        <v>4074</v>
      </c>
      <c r="C1152" t="s">
        <v>3817</v>
      </c>
      <c r="D1152" t="s">
        <v>3330</v>
      </c>
      <c r="E1152" t="s">
        <v>3776</v>
      </c>
      <c r="F1152">
        <v>8</v>
      </c>
      <c r="G1152" s="4">
        <v>43374</v>
      </c>
      <c r="H1152" s="4">
        <v>44561</v>
      </c>
      <c r="I1152" s="375">
        <v>0.13033800000000001</v>
      </c>
      <c r="J1152" s="375">
        <v>0.44672200000000001</v>
      </c>
      <c r="K1152" s="375">
        <v>0.45023999999999997</v>
      </c>
      <c r="L1152" s="375">
        <v>0.28192200000000001</v>
      </c>
      <c r="M1152" s="375">
        <v>156.512134</v>
      </c>
      <c r="N1152" s="375">
        <v>15.826625</v>
      </c>
    </row>
    <row r="1153" spans="1:14" ht="12.75" customHeight="1">
      <c r="A1153" t="s">
        <v>4120</v>
      </c>
      <c r="B1153" s="373" t="s">
        <v>4072</v>
      </c>
      <c r="C1153" s="405" t="s">
        <v>3817</v>
      </c>
      <c r="D1153" s="403" t="s">
        <v>501</v>
      </c>
      <c r="E1153" s="374" t="s">
        <v>3779</v>
      </c>
      <c r="F1153" s="403">
        <v>7</v>
      </c>
      <c r="G1153" s="374">
        <v>44470</v>
      </c>
      <c r="H1153" s="374">
        <v>45565</v>
      </c>
      <c r="I1153" s="404">
        <v>0.166184</v>
      </c>
      <c r="J1153" s="404">
        <v>0.542794</v>
      </c>
      <c r="K1153" s="404">
        <v>0.45014159999999998</v>
      </c>
      <c r="L1153" s="404">
        <v>0.394399</v>
      </c>
      <c r="M1153" s="404">
        <v>181.78486000000001</v>
      </c>
      <c r="N1153" s="375">
        <v>13.160765</v>
      </c>
    </row>
    <row r="1154" spans="1:14" ht="12.75" customHeight="1">
      <c r="A1154" t="s">
        <v>4120</v>
      </c>
      <c r="B1154" s="318" t="s">
        <v>4072</v>
      </c>
      <c r="C1154" s="318" t="s">
        <v>3817</v>
      </c>
      <c r="D1154" s="318" t="s">
        <v>5505</v>
      </c>
      <c r="E1154" s="318" t="s">
        <v>3773</v>
      </c>
      <c r="F1154" s="318">
        <v>7</v>
      </c>
      <c r="G1154" s="319">
        <v>42552</v>
      </c>
      <c r="H1154" s="319">
        <v>44681</v>
      </c>
      <c r="I1154" s="375">
        <v>0.23855100000000001</v>
      </c>
      <c r="J1154" s="375">
        <v>0.71938199999999997</v>
      </c>
      <c r="K1154" s="375">
        <v>0.4497372</v>
      </c>
      <c r="L1154" s="375">
        <v>0.45827699999999999</v>
      </c>
      <c r="M1154" s="375">
        <v>245.279347</v>
      </c>
      <c r="N1154" s="375">
        <v>11.881401</v>
      </c>
    </row>
    <row r="1155" spans="1:14" ht="12.75" customHeight="1">
      <c r="A1155" t="s">
        <v>4119</v>
      </c>
      <c r="B1155" s="300" t="s">
        <v>4097</v>
      </c>
      <c r="C1155" s="300" t="s">
        <v>3817</v>
      </c>
      <c r="D1155" s="300" t="s">
        <v>807</v>
      </c>
      <c r="E1155" s="300" t="s">
        <v>3773</v>
      </c>
      <c r="F1155" s="300">
        <v>6</v>
      </c>
      <c r="G1155" s="301">
        <v>42497</v>
      </c>
      <c r="H1155" s="301">
        <v>44346</v>
      </c>
      <c r="I1155" s="316">
        <v>0.22444600000000001</v>
      </c>
      <c r="J1155" s="316">
        <v>0.72003300000000003</v>
      </c>
      <c r="K1155" s="316">
        <v>0.4496</v>
      </c>
      <c r="L1155" s="316">
        <v>0.43258999999999997</v>
      </c>
      <c r="M1155" s="316">
        <v>247.397201</v>
      </c>
      <c r="N1155" s="316">
        <v>12.798691</v>
      </c>
    </row>
    <row r="1156" spans="1:14" ht="12.75" customHeight="1">
      <c r="A1156" t="s">
        <v>4120</v>
      </c>
      <c r="B1156" s="376" t="s">
        <v>4048</v>
      </c>
      <c r="C1156" s="376" t="s">
        <v>3819</v>
      </c>
      <c r="D1156" s="376" t="s">
        <v>5234</v>
      </c>
      <c r="E1156" s="376" t="s">
        <v>3780</v>
      </c>
      <c r="F1156" s="376">
        <v>3</v>
      </c>
      <c r="G1156" s="383">
        <v>42948</v>
      </c>
      <c r="H1156" s="383">
        <v>44561</v>
      </c>
      <c r="I1156" s="375">
        <v>0.10087500000000001</v>
      </c>
      <c r="J1156" s="375">
        <v>4.7525999999999999E-2</v>
      </c>
      <c r="K1156" s="375">
        <v>0.44841599999999998</v>
      </c>
      <c r="L1156" s="375">
        <v>1.0506E-2</v>
      </c>
      <c r="M1156" s="375">
        <v>16.500744000000001</v>
      </c>
      <c r="N1156" s="375">
        <v>12.436465999999999</v>
      </c>
    </row>
    <row r="1157" spans="1:14" ht="12.75" customHeight="1">
      <c r="A1157" t="s">
        <v>4119</v>
      </c>
      <c r="B1157" s="300" t="s">
        <v>4097</v>
      </c>
      <c r="C1157" s="300" t="s">
        <v>3817</v>
      </c>
      <c r="D1157" s="300" t="s">
        <v>3188</v>
      </c>
      <c r="E1157" s="300" t="s">
        <v>3777</v>
      </c>
      <c r="F1157" s="300">
        <v>6</v>
      </c>
      <c r="G1157" s="301">
        <v>43313</v>
      </c>
      <c r="H1157" s="301">
        <v>44469</v>
      </c>
      <c r="I1157" s="316">
        <v>0.18385899999999999</v>
      </c>
      <c r="J1157" s="316">
        <v>0.35197899999999999</v>
      </c>
      <c r="K1157" s="316">
        <v>0.4476</v>
      </c>
      <c r="L1157" s="316">
        <v>0.40377800000000003</v>
      </c>
      <c r="M1157" s="316">
        <v>120.399069</v>
      </c>
      <c r="N1157" s="316">
        <v>18.076080999999999</v>
      </c>
    </row>
    <row r="1158" spans="1:14" ht="12.75" customHeight="1">
      <c r="A1158" t="s">
        <v>4119</v>
      </c>
      <c r="B1158" t="s">
        <v>4091</v>
      </c>
      <c r="C1158" t="s">
        <v>3817</v>
      </c>
      <c r="D1158" t="s">
        <v>3048</v>
      </c>
      <c r="E1158" t="s">
        <v>3780</v>
      </c>
      <c r="F1158">
        <v>1</v>
      </c>
      <c r="G1158" s="4">
        <v>43101</v>
      </c>
      <c r="H1158" s="4">
        <v>44196</v>
      </c>
      <c r="I1158" s="375">
        <v>0.17544999999999999</v>
      </c>
      <c r="J1158" s="375">
        <v>0.124761</v>
      </c>
      <c r="K1158" s="375">
        <v>0.44736199999999998</v>
      </c>
      <c r="L1158" s="375">
        <v>0.39439999999999997</v>
      </c>
      <c r="M1158" s="375">
        <v>41.525199999999998</v>
      </c>
      <c r="N1158" s="375">
        <v>35.426338999999999</v>
      </c>
    </row>
    <row r="1159" spans="1:14" ht="12.75" customHeight="1">
      <c r="A1159" t="s">
        <v>4120</v>
      </c>
      <c r="B1159" s="373" t="s">
        <v>5086</v>
      </c>
      <c r="C1159" s="405" t="s">
        <v>3817</v>
      </c>
      <c r="D1159" s="403" t="s">
        <v>1538</v>
      </c>
      <c r="E1159" s="374" t="s">
        <v>3779</v>
      </c>
      <c r="F1159" s="403">
        <v>7</v>
      </c>
      <c r="G1159" s="374">
        <v>42705</v>
      </c>
      <c r="H1159" s="374">
        <v>44530</v>
      </c>
      <c r="I1159" s="404">
        <v>0.13181300000000001</v>
      </c>
      <c r="J1159" s="404">
        <v>0.43394300000000002</v>
      </c>
      <c r="K1159" s="404">
        <v>0.44700000000000001</v>
      </c>
      <c r="L1159" s="404">
        <v>0.33456900000000001</v>
      </c>
      <c r="M1159" s="404">
        <v>150.34338700000001</v>
      </c>
      <c r="N1159" s="404">
        <v>20.949325000000002</v>
      </c>
    </row>
    <row r="1160" spans="1:14" ht="12.75" customHeight="1">
      <c r="A1160" t="s">
        <v>4120</v>
      </c>
      <c r="B1160" s="300" t="s">
        <v>5086</v>
      </c>
      <c r="C1160" s="300" t="s">
        <v>3817</v>
      </c>
      <c r="D1160" s="300" t="s">
        <v>3310</v>
      </c>
      <c r="E1160" s="300" t="s">
        <v>3781</v>
      </c>
      <c r="F1160" s="300">
        <v>7</v>
      </c>
      <c r="G1160" s="301">
        <v>43374</v>
      </c>
      <c r="H1160" s="301">
        <v>44531</v>
      </c>
      <c r="I1160" s="316">
        <v>0.18935199999999999</v>
      </c>
      <c r="J1160" s="316">
        <v>0.60126100000000005</v>
      </c>
      <c r="K1160" s="316">
        <v>0.44619999999999999</v>
      </c>
      <c r="L1160" s="316">
        <v>0.37639</v>
      </c>
      <c r="M1160" s="316">
        <v>207.93057200000001</v>
      </c>
      <c r="N1160" s="316">
        <v>16.275997</v>
      </c>
    </row>
    <row r="1161" spans="1:14" ht="12.75" customHeight="1">
      <c r="A1161" t="s">
        <v>4120</v>
      </c>
      <c r="B1161" t="s">
        <v>4054</v>
      </c>
      <c r="C1161" t="s">
        <v>3817</v>
      </c>
      <c r="D1161" t="s">
        <v>4924</v>
      </c>
      <c r="E1161" t="s">
        <v>3779</v>
      </c>
      <c r="F1161">
        <v>7</v>
      </c>
      <c r="G1161" s="4">
        <v>43647</v>
      </c>
      <c r="H1161" s="4">
        <v>45657</v>
      </c>
      <c r="I1161" s="375">
        <v>0.19679099999999999</v>
      </c>
      <c r="J1161" s="375">
        <v>0.60090900000000003</v>
      </c>
      <c r="K1161" s="375">
        <v>0.44572000000000001</v>
      </c>
      <c r="L1161" s="375">
        <v>0.441027</v>
      </c>
      <c r="M1161" s="375">
        <v>205.30387099999999</v>
      </c>
      <c r="N1161" s="375">
        <v>16.335512999999999</v>
      </c>
    </row>
    <row r="1162" spans="1:14" ht="12.75" customHeight="1">
      <c r="A1162" t="s">
        <v>4120</v>
      </c>
      <c r="B1162" t="s">
        <v>4074</v>
      </c>
      <c r="C1162" t="s">
        <v>3817</v>
      </c>
      <c r="D1162" t="s">
        <v>633</v>
      </c>
      <c r="E1162" t="s">
        <v>3778</v>
      </c>
      <c r="F1162">
        <v>7</v>
      </c>
      <c r="G1162" s="4">
        <v>43556</v>
      </c>
      <c r="H1162" s="4">
        <v>44651</v>
      </c>
      <c r="I1162" s="375">
        <v>0.171651</v>
      </c>
      <c r="J1162" s="375">
        <v>0.49735099999999999</v>
      </c>
      <c r="K1162" s="375">
        <v>0.44563999999999998</v>
      </c>
      <c r="L1162" s="375">
        <v>0.311446</v>
      </c>
      <c r="M1162" s="375">
        <v>169.983743</v>
      </c>
      <c r="N1162" s="375">
        <v>16.794315999999998</v>
      </c>
    </row>
    <row r="1163" spans="1:14" ht="12.75" customHeight="1">
      <c r="A1163" t="s">
        <v>4119</v>
      </c>
      <c r="B1163" t="s">
        <v>4097</v>
      </c>
      <c r="C1163" t="s">
        <v>3817</v>
      </c>
      <c r="D1163" t="s">
        <v>2646</v>
      </c>
      <c r="E1163" t="s">
        <v>3776</v>
      </c>
      <c r="F1163">
        <v>6</v>
      </c>
      <c r="G1163" s="4">
        <v>43101</v>
      </c>
      <c r="H1163" s="4">
        <v>44227</v>
      </c>
      <c r="I1163" s="375">
        <v>3.9205999999999998E-2</v>
      </c>
      <c r="J1163" s="375">
        <v>0.23947199999999999</v>
      </c>
      <c r="K1163" s="375">
        <v>0.44519999999999998</v>
      </c>
      <c r="L1163" s="375">
        <v>2.2432000000000001E-2</v>
      </c>
      <c r="M1163" s="375">
        <v>81.475541000000007</v>
      </c>
      <c r="N1163" s="375">
        <v>11.004884000000001</v>
      </c>
    </row>
    <row r="1164" spans="1:14" ht="12.75" customHeight="1">
      <c r="A1164" t="s">
        <v>4119</v>
      </c>
      <c r="B1164" s="413" t="s">
        <v>4097</v>
      </c>
      <c r="C1164" s="413" t="s">
        <v>3817</v>
      </c>
      <c r="D1164" s="413" t="s">
        <v>7348</v>
      </c>
      <c r="E1164" s="413" t="s">
        <v>3788</v>
      </c>
      <c r="F1164" s="413">
        <v>6</v>
      </c>
      <c r="G1164" s="383">
        <v>44440</v>
      </c>
      <c r="H1164" s="383">
        <v>45291</v>
      </c>
      <c r="I1164" s="375">
        <v>0.166598</v>
      </c>
      <c r="J1164" s="375">
        <v>0.30583300000000002</v>
      </c>
      <c r="K1164" s="375">
        <v>0.44519999999999998</v>
      </c>
      <c r="L1164" s="375">
        <v>0.39513500000000001</v>
      </c>
      <c r="M1164" s="375">
        <v>104.053178</v>
      </c>
      <c r="N1164" s="375">
        <v>20.560684999999999</v>
      </c>
    </row>
    <row r="1165" spans="1:14" ht="12.75" customHeight="1">
      <c r="A1165" t="s">
        <v>4119</v>
      </c>
      <c r="B1165" s="300" t="s">
        <v>4097</v>
      </c>
      <c r="C1165" s="300" t="s">
        <v>3817</v>
      </c>
      <c r="D1165" s="300" t="s">
        <v>4970</v>
      </c>
      <c r="E1165" s="300" t="s">
        <v>3773</v>
      </c>
      <c r="F1165" s="300">
        <v>6</v>
      </c>
      <c r="G1165" s="301">
        <v>43678</v>
      </c>
      <c r="H1165" s="301">
        <v>45900</v>
      </c>
      <c r="I1165" s="316">
        <v>0.26125799999999999</v>
      </c>
      <c r="J1165" s="316">
        <v>0.54936700000000005</v>
      </c>
      <c r="K1165" s="316">
        <v>0.44519999999999998</v>
      </c>
      <c r="L1165" s="316">
        <v>0.44905400000000001</v>
      </c>
      <c r="M1165" s="316">
        <v>186.91046900000001</v>
      </c>
      <c r="N1165" s="316">
        <v>16.173953999999998</v>
      </c>
    </row>
    <row r="1166" spans="1:14" ht="12.75" customHeight="1">
      <c r="A1166" t="s">
        <v>4119</v>
      </c>
      <c r="B1166" s="373" t="s">
        <v>4097</v>
      </c>
      <c r="C1166" s="405" t="s">
        <v>3817</v>
      </c>
      <c r="D1166" s="403" t="s">
        <v>1503</v>
      </c>
      <c r="E1166" s="374" t="s">
        <v>3778</v>
      </c>
      <c r="F1166" s="403">
        <v>6</v>
      </c>
      <c r="G1166" s="374">
        <v>42705</v>
      </c>
      <c r="H1166" s="374">
        <v>44195</v>
      </c>
      <c r="I1166" s="404">
        <v>0.21293899999999999</v>
      </c>
      <c r="J1166" s="404">
        <v>0.60516999999999999</v>
      </c>
      <c r="K1166" s="404">
        <v>0.44479999999999997</v>
      </c>
      <c r="L1166" s="404">
        <v>0.44288</v>
      </c>
      <c r="M1166" s="404">
        <v>205.71150600000001</v>
      </c>
      <c r="N1166" s="404">
        <v>14.233591000000001</v>
      </c>
    </row>
    <row r="1167" spans="1:14" ht="12.75" customHeight="1">
      <c r="A1167" t="s">
        <v>4119</v>
      </c>
      <c r="B1167" s="318" t="s">
        <v>42</v>
      </c>
      <c r="C1167" s="318" t="s">
        <v>3819</v>
      </c>
      <c r="D1167" s="318" t="s">
        <v>6425</v>
      </c>
      <c r="E1167" s="318" t="s">
        <v>3773</v>
      </c>
      <c r="F1167" s="318">
        <v>9</v>
      </c>
      <c r="G1167" s="319">
        <v>43466</v>
      </c>
      <c r="H1167" s="319">
        <v>44530</v>
      </c>
      <c r="I1167" s="375">
        <v>0.29088700000000001</v>
      </c>
      <c r="J1167" s="375">
        <v>0.58411500000000005</v>
      </c>
      <c r="K1167" s="375">
        <v>0.44431999999999999</v>
      </c>
      <c r="L1167" s="375">
        <v>0.45</v>
      </c>
      <c r="M1167" s="375">
        <v>193.09</v>
      </c>
      <c r="N1167" s="375">
        <v>16.092905999999999</v>
      </c>
    </row>
    <row r="1168" spans="1:14" ht="12.75" customHeight="1">
      <c r="A1168" t="s">
        <v>4119</v>
      </c>
      <c r="B1168" t="s">
        <v>4097</v>
      </c>
      <c r="C1168" t="s">
        <v>3817</v>
      </c>
      <c r="D1168" t="s">
        <v>591</v>
      </c>
      <c r="E1168" t="s">
        <v>3775</v>
      </c>
      <c r="F1168">
        <v>6</v>
      </c>
      <c r="G1168" s="4">
        <v>42401</v>
      </c>
      <c r="H1168" s="4">
        <v>44255</v>
      </c>
      <c r="I1168" s="375">
        <v>0.20651</v>
      </c>
      <c r="J1168" s="375">
        <v>0.63083100000000003</v>
      </c>
      <c r="K1168" s="375">
        <v>0.44340000000000002</v>
      </c>
      <c r="L1168" s="375">
        <v>0.42178599999999999</v>
      </c>
      <c r="M1168" s="375">
        <v>213.75928999999999</v>
      </c>
      <c r="N1168" s="375">
        <v>13.657613</v>
      </c>
    </row>
    <row r="1169" spans="1:14" ht="12.75" customHeight="1">
      <c r="A1169" t="s">
        <v>4120</v>
      </c>
      <c r="B1169" s="318" t="s">
        <v>5086</v>
      </c>
      <c r="C1169" s="318" t="s">
        <v>3818</v>
      </c>
      <c r="D1169" s="318" t="s">
        <v>4668</v>
      </c>
      <c r="E1169" s="318" t="s">
        <v>3781</v>
      </c>
      <c r="F1169" s="318">
        <v>7</v>
      </c>
      <c r="G1169" s="319">
        <v>43556</v>
      </c>
      <c r="H1169" s="319">
        <v>44561</v>
      </c>
      <c r="I1169" s="375">
        <v>7.0005999999999999E-2</v>
      </c>
      <c r="J1169" s="375">
        <v>0.26683600000000002</v>
      </c>
      <c r="K1169" s="375">
        <v>0.44334400000000002</v>
      </c>
      <c r="L1169" s="375">
        <v>0.12546299999999999</v>
      </c>
      <c r="M1169" s="375">
        <v>91.693631999999994</v>
      </c>
      <c r="N1169" s="375">
        <v>17.493793</v>
      </c>
    </row>
    <row r="1170" spans="1:14" ht="12.75" customHeight="1">
      <c r="A1170" t="s">
        <v>4120</v>
      </c>
      <c r="B1170" t="s">
        <v>5086</v>
      </c>
      <c r="C1170" t="s">
        <v>3817</v>
      </c>
      <c r="D1170" t="s">
        <v>6635</v>
      </c>
      <c r="E1170" t="s">
        <v>3780</v>
      </c>
      <c r="F1170">
        <v>1</v>
      </c>
      <c r="G1170" s="4">
        <v>44136</v>
      </c>
      <c r="H1170" s="4">
        <v>45230</v>
      </c>
      <c r="I1170" s="375">
        <v>0.111002</v>
      </c>
      <c r="J1170" s="375">
        <v>0.234546</v>
      </c>
      <c r="K1170" s="375">
        <v>0.44334400000000002</v>
      </c>
      <c r="L1170" s="375">
        <v>0.37790299999999999</v>
      </c>
      <c r="M1170" s="375">
        <v>82.285121000000004</v>
      </c>
      <c r="N1170" s="375">
        <v>25.884914999999999</v>
      </c>
    </row>
    <row r="1171" spans="1:14" ht="12.75" customHeight="1">
      <c r="A1171" t="s">
        <v>4119</v>
      </c>
      <c r="B1171" t="s">
        <v>4091</v>
      </c>
      <c r="C1171" t="s">
        <v>3817</v>
      </c>
      <c r="D1171" t="s">
        <v>2844</v>
      </c>
      <c r="E1171" t="s">
        <v>3775</v>
      </c>
      <c r="F1171">
        <v>1</v>
      </c>
      <c r="G1171" s="4">
        <v>43191</v>
      </c>
      <c r="H1171" s="4">
        <v>44926</v>
      </c>
      <c r="I1171" s="375">
        <v>3.2573999999999999E-2</v>
      </c>
      <c r="J1171" s="375">
        <v>0.50782099999999997</v>
      </c>
      <c r="K1171" s="375">
        <v>0.44305240000000001</v>
      </c>
      <c r="L1171" s="375">
        <v>2.9499999999999998E-2</v>
      </c>
      <c r="M1171" s="375">
        <v>167.39359999999999</v>
      </c>
      <c r="N1171" s="375">
        <v>15.162426</v>
      </c>
    </row>
    <row r="1172" spans="1:14" ht="12.75" customHeight="1">
      <c r="A1172" t="s">
        <v>4119</v>
      </c>
      <c r="B1172" t="s">
        <v>4097</v>
      </c>
      <c r="C1172" t="s">
        <v>3817</v>
      </c>
      <c r="D1172" t="s">
        <v>7349</v>
      </c>
      <c r="E1172" t="s">
        <v>3778</v>
      </c>
      <c r="F1172">
        <v>6</v>
      </c>
      <c r="G1172" s="4">
        <v>44440</v>
      </c>
      <c r="H1172" s="4">
        <v>45535</v>
      </c>
      <c r="I1172" s="375">
        <v>0.206709</v>
      </c>
      <c r="J1172" s="375">
        <v>0.52035500000000001</v>
      </c>
      <c r="K1172" s="375">
        <v>0.44280000000000003</v>
      </c>
      <c r="L1172" s="375">
        <v>0.45111200000000001</v>
      </c>
      <c r="M1172" s="375">
        <v>176.085418</v>
      </c>
      <c r="N1172" s="375">
        <v>18.557224000000001</v>
      </c>
    </row>
    <row r="1173" spans="1:14" ht="12.75" customHeight="1">
      <c r="A1173" t="s">
        <v>4119</v>
      </c>
      <c r="B1173" s="300" t="s">
        <v>4079</v>
      </c>
      <c r="C1173" s="300" t="s">
        <v>3817</v>
      </c>
      <c r="D1173" s="300" t="s">
        <v>3517</v>
      </c>
      <c r="E1173" s="300" t="s">
        <v>3778</v>
      </c>
      <c r="F1173" s="300">
        <v>8</v>
      </c>
      <c r="G1173" s="301">
        <v>43466</v>
      </c>
      <c r="H1173" s="301">
        <v>44561</v>
      </c>
      <c r="I1173" s="316">
        <v>0.220335</v>
      </c>
      <c r="J1173" s="316">
        <v>0.72776099999999999</v>
      </c>
      <c r="K1173" s="316">
        <v>0.44268000000000002</v>
      </c>
      <c r="L1173" s="316">
        <v>0.44212000000000001</v>
      </c>
      <c r="M1173" s="316">
        <v>248.58508900000001</v>
      </c>
      <c r="N1173" s="316">
        <v>15.422177</v>
      </c>
    </row>
    <row r="1174" spans="1:14" ht="12.75" customHeight="1">
      <c r="A1174" t="s">
        <v>4120</v>
      </c>
      <c r="B1174" s="413" t="s">
        <v>4048</v>
      </c>
      <c r="C1174" s="413" t="s">
        <v>3817</v>
      </c>
      <c r="D1174" s="413" t="s">
        <v>912</v>
      </c>
      <c r="E1174" s="413" t="s">
        <v>3774</v>
      </c>
      <c r="F1174" s="413">
        <v>7</v>
      </c>
      <c r="G1174" s="383">
        <v>42552</v>
      </c>
      <c r="H1174" s="383">
        <v>46203</v>
      </c>
      <c r="I1174" s="375">
        <v>0.20358799999999999</v>
      </c>
      <c r="J1174" s="375">
        <v>0.76491900000000002</v>
      </c>
      <c r="K1174" s="375">
        <v>0.44242799999999999</v>
      </c>
      <c r="L1174" s="375">
        <v>0.44298599999999999</v>
      </c>
      <c r="M1174" s="375">
        <v>259.39405799999997</v>
      </c>
      <c r="N1174" s="375">
        <v>15.594419</v>
      </c>
    </row>
    <row r="1175" spans="1:14" ht="12.75" customHeight="1">
      <c r="A1175" t="s">
        <v>4120</v>
      </c>
      <c r="B1175" s="376" t="s">
        <v>4062</v>
      </c>
      <c r="C1175" s="376" t="s">
        <v>3817</v>
      </c>
      <c r="D1175" s="376" t="s">
        <v>5454</v>
      </c>
      <c r="E1175" s="376" t="s">
        <v>3773</v>
      </c>
      <c r="F1175" s="376">
        <v>5</v>
      </c>
      <c r="G1175" s="383">
        <v>42614</v>
      </c>
      <c r="H1175" s="383">
        <v>44561</v>
      </c>
      <c r="I1175" s="375">
        <v>0.28643299999999999</v>
      </c>
      <c r="J1175" s="375">
        <v>0.55022199999999999</v>
      </c>
      <c r="K1175" s="375">
        <v>0.44223200000000001</v>
      </c>
      <c r="L1175" s="375">
        <v>0.45564900000000003</v>
      </c>
      <c r="M1175" s="375">
        <v>187.454825</v>
      </c>
      <c r="N1175" s="375">
        <v>19.069319</v>
      </c>
    </row>
    <row r="1176" spans="1:14" ht="12.75" customHeight="1">
      <c r="A1176" t="s">
        <v>4120</v>
      </c>
      <c r="B1176" s="318" t="s">
        <v>5086</v>
      </c>
      <c r="C1176" s="318" t="s">
        <v>3817</v>
      </c>
      <c r="D1176" s="318" t="s">
        <v>6015</v>
      </c>
      <c r="E1176" s="318" t="s">
        <v>3773</v>
      </c>
      <c r="F1176" s="318">
        <v>7</v>
      </c>
      <c r="G1176" s="319">
        <v>43831</v>
      </c>
      <c r="H1176" s="319">
        <v>45322</v>
      </c>
      <c r="I1176" s="375">
        <v>0.20005899999999999</v>
      </c>
      <c r="J1176" s="375">
        <v>0.55754099999999995</v>
      </c>
      <c r="K1176" s="375">
        <v>0.44201600000000002</v>
      </c>
      <c r="L1176" s="375">
        <v>0.43912099999999998</v>
      </c>
      <c r="M1176" s="375">
        <v>191.01277300000001</v>
      </c>
      <c r="N1176" s="375">
        <v>22.137179</v>
      </c>
    </row>
    <row r="1177" spans="1:14" ht="12.75" customHeight="1">
      <c r="A1177" t="s">
        <v>4120</v>
      </c>
      <c r="B1177" t="s">
        <v>5086</v>
      </c>
      <c r="C1177" t="s">
        <v>3818</v>
      </c>
      <c r="D1177" t="s">
        <v>3727</v>
      </c>
      <c r="E1177" t="s">
        <v>3788</v>
      </c>
      <c r="F1177">
        <v>1</v>
      </c>
      <c r="G1177" s="4">
        <v>43525</v>
      </c>
      <c r="H1177" s="4">
        <v>44561</v>
      </c>
      <c r="I1177" s="375">
        <v>0.21543499999999999</v>
      </c>
      <c r="J1177" s="375">
        <v>0.35391499999999998</v>
      </c>
      <c r="K1177" s="375">
        <v>0.44192720000000002</v>
      </c>
      <c r="L1177" s="375">
        <v>0.41029500000000002</v>
      </c>
      <c r="M1177" s="375">
        <v>123.77869200000001</v>
      </c>
      <c r="N1177" s="375">
        <v>21.937566</v>
      </c>
    </row>
    <row r="1178" spans="1:14" ht="12.75" customHeight="1">
      <c r="A1178" t="s">
        <v>4119</v>
      </c>
      <c r="B1178" s="300" t="s">
        <v>4081</v>
      </c>
      <c r="C1178" s="300" t="s">
        <v>3817</v>
      </c>
      <c r="D1178" s="300" t="s">
        <v>358</v>
      </c>
      <c r="E1178" s="300" t="s">
        <v>3775</v>
      </c>
      <c r="F1178" s="300">
        <v>8</v>
      </c>
      <c r="G1178" s="301">
        <v>41334</v>
      </c>
      <c r="H1178" s="301">
        <v>48638</v>
      </c>
      <c r="I1178" s="316">
        <v>0.112745</v>
      </c>
      <c r="J1178" s="316">
        <v>0.43076300000000001</v>
      </c>
      <c r="K1178" s="316">
        <v>0.4418184</v>
      </c>
      <c r="L1178" s="316">
        <v>0.16580600000000001</v>
      </c>
      <c r="M1178" s="316">
        <v>147.178302</v>
      </c>
      <c r="N1178" s="316">
        <v>26.430212999999998</v>
      </c>
    </row>
    <row r="1179" spans="1:14" ht="12.75" customHeight="1">
      <c r="A1179" t="s">
        <v>4119</v>
      </c>
      <c r="B1179" s="413" t="s">
        <v>4097</v>
      </c>
      <c r="C1179" s="413" t="s">
        <v>3817</v>
      </c>
      <c r="D1179" s="413" t="s">
        <v>833</v>
      </c>
      <c r="E1179" s="413" t="s">
        <v>3779</v>
      </c>
      <c r="F1179" s="413">
        <v>6</v>
      </c>
      <c r="G1179" s="383">
        <v>42522</v>
      </c>
      <c r="H1179" s="383">
        <v>44377</v>
      </c>
      <c r="I1179" s="375">
        <v>0.205181</v>
      </c>
      <c r="J1179" s="375">
        <v>0.77562900000000001</v>
      </c>
      <c r="K1179" s="375">
        <v>0.44119999999999998</v>
      </c>
      <c r="L1179" s="375">
        <v>0.43423699999999998</v>
      </c>
      <c r="M1179" s="375">
        <v>261.52039600000001</v>
      </c>
      <c r="N1179" s="375">
        <v>16.902083999999999</v>
      </c>
    </row>
    <row r="1180" spans="1:14" ht="12.75" customHeight="1">
      <c r="A1180" t="s">
        <v>4120</v>
      </c>
      <c r="B1180" s="373" t="s">
        <v>5086</v>
      </c>
      <c r="C1180" s="405" t="s">
        <v>3818</v>
      </c>
      <c r="D1180" s="403" t="s">
        <v>4801</v>
      </c>
      <c r="E1180" s="374" t="s">
        <v>3776</v>
      </c>
      <c r="F1180" s="403">
        <v>8</v>
      </c>
      <c r="G1180" s="374">
        <v>43586</v>
      </c>
      <c r="H1180" s="374">
        <v>44561</v>
      </c>
      <c r="I1180" s="404">
        <v>0.21328900000000001</v>
      </c>
      <c r="J1180" s="404">
        <v>0.37011699999999997</v>
      </c>
      <c r="K1180" s="404">
        <v>0.44117879999999998</v>
      </c>
      <c r="L1180" s="404">
        <v>0.27888099999999999</v>
      </c>
      <c r="M1180" s="404">
        <v>127.59744499999999</v>
      </c>
      <c r="N1180" s="404">
        <v>18.569796</v>
      </c>
    </row>
    <row r="1181" spans="1:14" ht="12.75" customHeight="1">
      <c r="A1181" t="s">
        <v>4120</v>
      </c>
      <c r="B1181" s="413" t="s">
        <v>4048</v>
      </c>
      <c r="C1181" s="413" t="s">
        <v>3817</v>
      </c>
      <c r="D1181" s="413" t="s">
        <v>5304</v>
      </c>
      <c r="E1181" s="413" t="s">
        <v>3773</v>
      </c>
      <c r="F1181" s="413">
        <v>8</v>
      </c>
      <c r="G1181" s="383">
        <v>42736</v>
      </c>
      <c r="H1181" s="383">
        <v>44926</v>
      </c>
      <c r="I1181" s="375">
        <v>0.29651100000000002</v>
      </c>
      <c r="J1181" s="375">
        <v>0.37468499999999999</v>
      </c>
      <c r="K1181" s="375">
        <v>0.44087480000000001</v>
      </c>
      <c r="L1181" s="375">
        <v>0.378216</v>
      </c>
      <c r="M1181" s="375">
        <v>126.61158</v>
      </c>
      <c r="N1181" s="375">
        <v>17.509810999999999</v>
      </c>
    </row>
    <row r="1182" spans="1:14" ht="12.75" customHeight="1">
      <c r="A1182" t="s">
        <v>4119</v>
      </c>
      <c r="B1182" s="300" t="s">
        <v>4079</v>
      </c>
      <c r="C1182" s="300" t="s">
        <v>3817</v>
      </c>
      <c r="D1182" s="300" t="s">
        <v>7262</v>
      </c>
      <c r="E1182" s="300" t="s">
        <v>3778</v>
      </c>
      <c r="F1182" s="300">
        <v>7</v>
      </c>
      <c r="G1182" s="301">
        <v>44409</v>
      </c>
      <c r="H1182" s="301">
        <v>45657</v>
      </c>
      <c r="I1182" s="316">
        <v>0.21656900000000001</v>
      </c>
      <c r="J1182" s="316">
        <v>0.47585699999999997</v>
      </c>
      <c r="K1182" s="316">
        <v>0.44080000000000003</v>
      </c>
      <c r="L1182" s="316">
        <v>0.42998799999999998</v>
      </c>
      <c r="M1182" s="316">
        <v>160.79042200000001</v>
      </c>
      <c r="N1182" s="316">
        <v>15.585229999999999</v>
      </c>
    </row>
    <row r="1183" spans="1:14" ht="12.75" customHeight="1">
      <c r="A1183" t="s">
        <v>4120</v>
      </c>
      <c r="B1183" t="s">
        <v>5086</v>
      </c>
      <c r="C1183" t="s">
        <v>3817</v>
      </c>
      <c r="D1183" t="s">
        <v>6464</v>
      </c>
      <c r="E1183" t="s">
        <v>3780</v>
      </c>
      <c r="F1183">
        <v>1</v>
      </c>
      <c r="G1183" s="4">
        <v>44075</v>
      </c>
      <c r="H1183" s="4">
        <v>45169</v>
      </c>
      <c r="I1183" s="375">
        <v>0.23141300000000001</v>
      </c>
      <c r="J1183" s="375">
        <v>0.37283100000000002</v>
      </c>
      <c r="K1183" s="375">
        <v>0.43969039999999998</v>
      </c>
      <c r="L1183" s="375">
        <v>0.43188900000000002</v>
      </c>
      <c r="M1183" s="375">
        <v>129.72457900000001</v>
      </c>
      <c r="N1183" s="375">
        <v>22.240738</v>
      </c>
    </row>
    <row r="1184" spans="1:14" ht="12.75" customHeight="1">
      <c r="A1184" t="s">
        <v>4119</v>
      </c>
      <c r="B1184" t="s">
        <v>4097</v>
      </c>
      <c r="C1184" t="s">
        <v>3817</v>
      </c>
      <c r="D1184" t="s">
        <v>516</v>
      </c>
      <c r="E1184" t="s">
        <v>3774</v>
      </c>
      <c r="F1184">
        <v>7</v>
      </c>
      <c r="G1184" s="4">
        <v>44470</v>
      </c>
      <c r="H1184" s="4">
        <v>44834</v>
      </c>
      <c r="I1184" s="375">
        <v>0.208873</v>
      </c>
      <c r="J1184" s="375">
        <v>0.95409500000000003</v>
      </c>
      <c r="K1184" s="375">
        <v>0.43940000000000001</v>
      </c>
      <c r="L1184" s="375">
        <v>0.44587599999999999</v>
      </c>
      <c r="M1184" s="375">
        <v>321.36118199999999</v>
      </c>
      <c r="N1184" s="375">
        <v>13.301667999999999</v>
      </c>
    </row>
    <row r="1185" spans="1:14" ht="12.75" customHeight="1">
      <c r="A1185" t="s">
        <v>4120</v>
      </c>
      <c r="B1185" t="s">
        <v>5086</v>
      </c>
      <c r="C1185" t="s">
        <v>3817</v>
      </c>
      <c r="D1185" t="s">
        <v>6364</v>
      </c>
      <c r="E1185" t="s">
        <v>3773</v>
      </c>
      <c r="F1185">
        <v>7</v>
      </c>
      <c r="G1185" s="4">
        <v>44044</v>
      </c>
      <c r="H1185" s="4">
        <v>45138</v>
      </c>
      <c r="I1185" s="375">
        <v>0.203351</v>
      </c>
      <c r="J1185" s="375">
        <v>0.59978399999999998</v>
      </c>
      <c r="K1185" s="375">
        <v>0.43858079999999999</v>
      </c>
      <c r="L1185" s="375">
        <v>0.43912099999999998</v>
      </c>
      <c r="M1185" s="375">
        <v>203.87821700000001</v>
      </c>
      <c r="N1185" s="375">
        <v>20.187214999999998</v>
      </c>
    </row>
    <row r="1186" spans="1:14" ht="12.75" customHeight="1">
      <c r="A1186" t="s">
        <v>4120</v>
      </c>
      <c r="B1186" s="413" t="s">
        <v>5086</v>
      </c>
      <c r="C1186" s="413" t="s">
        <v>3817</v>
      </c>
      <c r="D1186" s="413" t="s">
        <v>7276</v>
      </c>
      <c r="E1186" s="413" t="s">
        <v>3774</v>
      </c>
      <c r="F1186" s="413">
        <v>7</v>
      </c>
      <c r="G1186" s="383">
        <v>44409</v>
      </c>
      <c r="H1186" s="383">
        <v>46598</v>
      </c>
      <c r="I1186" s="375">
        <v>0.170126</v>
      </c>
      <c r="J1186" s="375">
        <v>0.419686</v>
      </c>
      <c r="K1186" s="375">
        <v>0.43830599999999997</v>
      </c>
      <c r="L1186" s="375">
        <v>0.37639</v>
      </c>
      <c r="M1186" s="375">
        <v>142.572034</v>
      </c>
      <c r="N1186" s="375">
        <v>29.237117000000001</v>
      </c>
    </row>
    <row r="1187" spans="1:14" ht="12.75" customHeight="1">
      <c r="A1187" t="s">
        <v>4120</v>
      </c>
      <c r="B1187" s="413" t="s">
        <v>4072</v>
      </c>
      <c r="C1187" s="413" t="s">
        <v>3817</v>
      </c>
      <c r="D1187" s="413" t="s">
        <v>589</v>
      </c>
      <c r="E1187" s="413" t="s">
        <v>3774</v>
      </c>
      <c r="F1187" s="413">
        <v>7</v>
      </c>
      <c r="G1187" s="383">
        <v>44197</v>
      </c>
      <c r="H1187" s="383">
        <v>46022</v>
      </c>
      <c r="I1187" s="375">
        <v>0.28709600000000002</v>
      </c>
      <c r="J1187" s="375">
        <v>0.54982900000000001</v>
      </c>
      <c r="K1187" s="375">
        <v>0.43802279999999999</v>
      </c>
      <c r="L1187" s="375">
        <v>0.43964199999999998</v>
      </c>
      <c r="M1187" s="375">
        <v>182.19861299999999</v>
      </c>
      <c r="N1187" s="375">
        <v>12.896451000000001</v>
      </c>
    </row>
    <row r="1188" spans="1:14" ht="12.75" customHeight="1">
      <c r="A1188" t="s">
        <v>4120</v>
      </c>
      <c r="B1188" t="s">
        <v>4060</v>
      </c>
      <c r="C1188" t="s">
        <v>3817</v>
      </c>
      <c r="D1188" t="s">
        <v>6912</v>
      </c>
      <c r="E1188" t="s">
        <v>3779</v>
      </c>
      <c r="F1188">
        <v>7</v>
      </c>
      <c r="G1188" s="4">
        <v>44013</v>
      </c>
      <c r="H1188" s="4">
        <v>45107</v>
      </c>
      <c r="I1188" s="375">
        <v>0.207509</v>
      </c>
      <c r="J1188" s="375">
        <v>0.87219400000000002</v>
      </c>
      <c r="K1188" s="375">
        <v>0.43759999999999999</v>
      </c>
      <c r="L1188" s="375">
        <v>0.45794099999999999</v>
      </c>
      <c r="M1188" s="375">
        <v>295.81144799999998</v>
      </c>
      <c r="N1188" s="375">
        <v>15.611844</v>
      </c>
    </row>
    <row r="1189" spans="1:14" ht="12.75" customHeight="1">
      <c r="A1189" t="s">
        <v>4120</v>
      </c>
      <c r="B1189" t="s">
        <v>5086</v>
      </c>
      <c r="C1189" t="s">
        <v>3818</v>
      </c>
      <c r="D1189" t="s">
        <v>4647</v>
      </c>
      <c r="E1189" t="s">
        <v>3776</v>
      </c>
      <c r="F1189">
        <v>8</v>
      </c>
      <c r="G1189" s="4">
        <v>43556</v>
      </c>
      <c r="H1189" s="4">
        <v>44561</v>
      </c>
      <c r="I1189" s="375">
        <v>0.221915</v>
      </c>
      <c r="J1189" s="375">
        <v>0.34853299999999998</v>
      </c>
      <c r="K1189" s="375">
        <v>0.43745440000000002</v>
      </c>
      <c r="L1189" s="375">
        <v>0.41759499999999999</v>
      </c>
      <c r="M1189" s="375">
        <v>119.178765</v>
      </c>
      <c r="N1189" s="375">
        <v>21.57949</v>
      </c>
    </row>
    <row r="1190" spans="1:14" ht="12.75" customHeight="1">
      <c r="A1190" t="s">
        <v>4120</v>
      </c>
      <c r="B1190" s="413" t="s">
        <v>4062</v>
      </c>
      <c r="C1190" s="413" t="s">
        <v>3817</v>
      </c>
      <c r="D1190" s="413" t="s">
        <v>5432</v>
      </c>
      <c r="E1190" s="413" t="s">
        <v>3773</v>
      </c>
      <c r="F1190" s="413">
        <v>6</v>
      </c>
      <c r="G1190" s="383">
        <v>42614</v>
      </c>
      <c r="H1190" s="383">
        <v>44561</v>
      </c>
      <c r="I1190" s="375">
        <v>0.26506400000000002</v>
      </c>
      <c r="J1190" s="375">
        <v>0.61487899999999995</v>
      </c>
      <c r="K1190" s="375">
        <v>0.43719999999999998</v>
      </c>
      <c r="L1190" s="375">
        <v>0.41579700000000003</v>
      </c>
      <c r="M1190" s="375">
        <v>204.22815900000001</v>
      </c>
      <c r="N1190" s="375">
        <v>18.168059</v>
      </c>
    </row>
    <row r="1191" spans="1:14" ht="12.75" customHeight="1">
      <c r="A1191" t="s">
        <v>4120</v>
      </c>
      <c r="B1191" t="s">
        <v>4052</v>
      </c>
      <c r="C1191" t="s">
        <v>3817</v>
      </c>
      <c r="D1191" t="s">
        <v>2836</v>
      </c>
      <c r="E1191" t="s">
        <v>4994</v>
      </c>
      <c r="F1191">
        <v>7</v>
      </c>
      <c r="G1191" s="4">
        <v>44287</v>
      </c>
      <c r="H1191" s="4">
        <v>46752</v>
      </c>
      <c r="I1191" s="375">
        <v>0.20985699999999999</v>
      </c>
      <c r="J1191" s="375">
        <v>0.72140099999999996</v>
      </c>
      <c r="K1191" s="375">
        <v>0.43691999999999998</v>
      </c>
      <c r="L1191" s="375">
        <v>0.39202399999999998</v>
      </c>
      <c r="M1191" s="375">
        <v>241.60790700000001</v>
      </c>
      <c r="N1191" s="375">
        <v>16.355647000000001</v>
      </c>
    </row>
    <row r="1192" spans="1:14" ht="12.75" customHeight="1">
      <c r="A1192" t="s">
        <v>4119</v>
      </c>
      <c r="B1192" s="376" t="s">
        <v>4091</v>
      </c>
      <c r="C1192" s="376" t="s">
        <v>3817</v>
      </c>
      <c r="D1192" s="376" t="s">
        <v>4954</v>
      </c>
      <c r="E1192" s="376" t="s">
        <v>3780</v>
      </c>
      <c r="F1192" s="376">
        <v>1</v>
      </c>
      <c r="G1192" s="383">
        <v>43678</v>
      </c>
      <c r="H1192" s="383">
        <v>44926</v>
      </c>
      <c r="I1192" s="375">
        <v>0.20671700000000001</v>
      </c>
      <c r="J1192" s="375">
        <v>0.55858600000000003</v>
      </c>
      <c r="K1192" s="375">
        <v>0.43635439999999998</v>
      </c>
      <c r="L1192" s="375">
        <v>0.41899999999999998</v>
      </c>
      <c r="M1192" s="375">
        <v>181.34379999999999</v>
      </c>
      <c r="N1192" s="375">
        <v>20.028335999999999</v>
      </c>
    </row>
    <row r="1193" spans="1:14" ht="12.75" customHeight="1">
      <c r="A1193" t="s">
        <v>4119</v>
      </c>
      <c r="B1193" t="s">
        <v>4079</v>
      </c>
      <c r="C1193" t="s">
        <v>3817</v>
      </c>
      <c r="D1193" t="s">
        <v>7267</v>
      </c>
      <c r="E1193" t="s">
        <v>3774</v>
      </c>
      <c r="F1193">
        <v>6</v>
      </c>
      <c r="G1193" s="4">
        <v>44409</v>
      </c>
      <c r="H1193" s="4">
        <v>45657</v>
      </c>
      <c r="I1193" s="375">
        <v>0.121998</v>
      </c>
      <c r="J1193" s="375">
        <v>0.29695500000000002</v>
      </c>
      <c r="K1193" s="375">
        <v>0.43559999999999999</v>
      </c>
      <c r="L1193" s="375">
        <v>0.320635</v>
      </c>
      <c r="M1193" s="375">
        <v>98.854150000000004</v>
      </c>
      <c r="N1193" s="375">
        <v>17.578188999999998</v>
      </c>
    </row>
    <row r="1194" spans="1:14" ht="12.75" customHeight="1">
      <c r="A1194" t="s">
        <v>4119</v>
      </c>
      <c r="B1194" t="s">
        <v>4083</v>
      </c>
      <c r="C1194" t="s">
        <v>3817</v>
      </c>
      <c r="D1194" t="s">
        <v>1457</v>
      </c>
      <c r="E1194" t="s">
        <v>3776</v>
      </c>
      <c r="F1194">
        <v>4</v>
      </c>
      <c r="G1194" s="4">
        <v>42675</v>
      </c>
      <c r="H1194" s="4">
        <v>44926</v>
      </c>
      <c r="I1194" s="375">
        <v>6.9131999999999999E-2</v>
      </c>
      <c r="J1194" s="375">
        <v>0.27425300000000002</v>
      </c>
      <c r="K1194" s="375">
        <v>0.43477840000000001</v>
      </c>
      <c r="L1194" s="375">
        <v>0.14099500000000001</v>
      </c>
      <c r="M1194" s="375">
        <v>92.633404999999996</v>
      </c>
      <c r="N1194" s="375">
        <v>21.551296000000001</v>
      </c>
    </row>
    <row r="1195" spans="1:14" ht="12.75" customHeight="1">
      <c r="A1195" t="s">
        <v>4120</v>
      </c>
      <c r="B1195" s="300" t="s">
        <v>5086</v>
      </c>
      <c r="C1195" s="300" t="s">
        <v>3817</v>
      </c>
      <c r="D1195" s="300" t="s">
        <v>3535</v>
      </c>
      <c r="E1195" s="300" t="s">
        <v>3775</v>
      </c>
      <c r="F1195" s="300">
        <v>2</v>
      </c>
      <c r="G1195" s="301">
        <v>43405</v>
      </c>
      <c r="H1195" s="301">
        <v>44531</v>
      </c>
      <c r="I1195" s="316">
        <v>0.193684</v>
      </c>
      <c r="J1195" s="316">
        <v>0.45106600000000002</v>
      </c>
      <c r="K1195" s="316">
        <v>0.43454520000000002</v>
      </c>
      <c r="L1195" s="316">
        <v>0.44957599999999998</v>
      </c>
      <c r="M1195" s="316">
        <v>151.92682600000001</v>
      </c>
      <c r="N1195" s="316">
        <v>20.255765</v>
      </c>
    </row>
    <row r="1196" spans="1:14" ht="12.75" customHeight="1">
      <c r="A1196" t="s">
        <v>4120</v>
      </c>
      <c r="B1196" s="413" t="s">
        <v>4072</v>
      </c>
      <c r="C1196" s="413" t="s">
        <v>3817</v>
      </c>
      <c r="D1196" s="413" t="s">
        <v>5551</v>
      </c>
      <c r="E1196" s="413" t="s">
        <v>3773</v>
      </c>
      <c r="F1196" s="413">
        <v>6</v>
      </c>
      <c r="G1196" s="383">
        <v>42552</v>
      </c>
      <c r="H1196" s="383">
        <v>44681</v>
      </c>
      <c r="I1196" s="375">
        <v>0.25002799999999997</v>
      </c>
      <c r="J1196" s="375">
        <v>0.59214800000000001</v>
      </c>
      <c r="K1196" s="375">
        <v>0.43398199999999998</v>
      </c>
      <c r="L1196" s="375">
        <v>0.43964199999999998</v>
      </c>
      <c r="M1196" s="375">
        <v>194.41201599999999</v>
      </c>
      <c r="N1196" s="375">
        <v>12.779023</v>
      </c>
    </row>
    <row r="1197" spans="1:14" ht="12.75" customHeight="1">
      <c r="A1197" t="s">
        <v>4119</v>
      </c>
      <c r="B1197" s="413" t="s">
        <v>4081</v>
      </c>
      <c r="C1197" s="413" t="s">
        <v>3817</v>
      </c>
      <c r="D1197" s="413" t="s">
        <v>7159</v>
      </c>
      <c r="E1197" s="413" t="s">
        <v>3774</v>
      </c>
      <c r="F1197" s="413">
        <v>8</v>
      </c>
      <c r="G1197" s="383">
        <v>44348</v>
      </c>
      <c r="H1197" s="383">
        <v>45412</v>
      </c>
      <c r="I1197" s="375">
        <v>0.30382799999999999</v>
      </c>
      <c r="J1197" s="375">
        <v>0.28828999999999999</v>
      </c>
      <c r="K1197" s="375">
        <v>0.43380000000000002</v>
      </c>
      <c r="L1197" s="375">
        <v>0.445604</v>
      </c>
      <c r="M1197" s="375">
        <v>96.691633999999993</v>
      </c>
      <c r="N1197" s="375">
        <v>21.987998000000001</v>
      </c>
    </row>
    <row r="1198" spans="1:14" ht="12.75" customHeight="1">
      <c r="A1198" t="s">
        <v>4119</v>
      </c>
      <c r="B1198" s="413" t="s">
        <v>42</v>
      </c>
      <c r="C1198" s="413" t="s">
        <v>3818</v>
      </c>
      <c r="D1198" s="413" t="s">
        <v>3204</v>
      </c>
      <c r="E1198" s="413" t="s">
        <v>3774</v>
      </c>
      <c r="F1198" s="413">
        <v>9</v>
      </c>
      <c r="G1198" s="383">
        <v>43344</v>
      </c>
      <c r="H1198" s="383">
        <v>44561</v>
      </c>
      <c r="I1198" s="375">
        <v>0.15584500000000001</v>
      </c>
      <c r="J1198" s="375">
        <v>0.30039700000000003</v>
      </c>
      <c r="K1198" s="375">
        <v>0.43331999999999998</v>
      </c>
      <c r="L1198" s="375">
        <v>0.28999999999999998</v>
      </c>
      <c r="M1198" s="375">
        <v>96.85</v>
      </c>
      <c r="N1198" s="375">
        <v>18.614440999999999</v>
      </c>
    </row>
    <row r="1199" spans="1:14" ht="12.75" customHeight="1">
      <c r="A1199" t="s">
        <v>4119</v>
      </c>
      <c r="B1199" s="300" t="s">
        <v>4097</v>
      </c>
      <c r="C1199" s="300" t="s">
        <v>3817</v>
      </c>
      <c r="D1199" s="300" t="s">
        <v>3585</v>
      </c>
      <c r="E1199" s="300" t="s">
        <v>3776</v>
      </c>
      <c r="F1199" s="300">
        <v>6</v>
      </c>
      <c r="G1199" s="301">
        <v>43497</v>
      </c>
      <c r="H1199" s="301">
        <v>45716</v>
      </c>
      <c r="I1199" s="316">
        <v>0.191882</v>
      </c>
      <c r="J1199" s="316">
        <v>0.36146099999999998</v>
      </c>
      <c r="K1199" s="316">
        <v>0.43319999999999997</v>
      </c>
      <c r="L1199" s="316">
        <v>0.30211300000000002</v>
      </c>
      <c r="M1199" s="316">
        <v>119.664745</v>
      </c>
      <c r="N1199" s="316">
        <v>21.014157999999998</v>
      </c>
    </row>
    <row r="1200" spans="1:14" ht="12.75" customHeight="1">
      <c r="A1200" t="s">
        <v>4120</v>
      </c>
      <c r="B1200" s="413" t="s">
        <v>4074</v>
      </c>
      <c r="C1200" s="413" t="s">
        <v>3817</v>
      </c>
      <c r="D1200" s="413" t="s">
        <v>3036</v>
      </c>
      <c r="E1200" s="413" t="s">
        <v>3774</v>
      </c>
      <c r="F1200" s="413">
        <v>7</v>
      </c>
      <c r="G1200" s="383">
        <v>43282</v>
      </c>
      <c r="H1200" s="383">
        <v>44926</v>
      </c>
      <c r="I1200" s="375">
        <v>0.22792699999999999</v>
      </c>
      <c r="J1200" s="375">
        <v>0.58829100000000001</v>
      </c>
      <c r="K1200" s="375">
        <v>0.43319999999999997</v>
      </c>
      <c r="L1200" s="375">
        <v>0.38411699999999999</v>
      </c>
      <c r="M1200" s="375">
        <v>195.455535</v>
      </c>
      <c r="N1200" s="375">
        <v>18.435625999999999</v>
      </c>
    </row>
    <row r="1201" spans="1:14" ht="12.75" customHeight="1">
      <c r="A1201" t="s">
        <v>4120</v>
      </c>
      <c r="B1201" s="300" t="s">
        <v>4072</v>
      </c>
      <c r="C1201" s="300" t="s">
        <v>3817</v>
      </c>
      <c r="D1201" s="300" t="s">
        <v>5528</v>
      </c>
      <c r="E1201" s="300" t="s">
        <v>3773</v>
      </c>
      <c r="F1201" s="300">
        <v>7</v>
      </c>
      <c r="G1201" s="301">
        <v>42552</v>
      </c>
      <c r="H1201" s="301">
        <v>44681</v>
      </c>
      <c r="I1201" s="316">
        <v>0.23081499999999999</v>
      </c>
      <c r="J1201" s="316">
        <v>0.67883899999999997</v>
      </c>
      <c r="K1201" s="316">
        <v>0.43315520000000002</v>
      </c>
      <c r="L1201" s="316">
        <v>0.41788900000000001</v>
      </c>
      <c r="M1201" s="316">
        <v>222.92194499999999</v>
      </c>
      <c r="N1201" s="316">
        <v>11.895585000000001</v>
      </c>
    </row>
    <row r="1202" spans="1:14" ht="12.75" customHeight="1">
      <c r="A1202" t="s">
        <v>4120</v>
      </c>
      <c r="B1202" s="300" t="s">
        <v>4072</v>
      </c>
      <c r="C1202" s="300" t="s">
        <v>3817</v>
      </c>
      <c r="D1202" s="300" t="s">
        <v>1769</v>
      </c>
      <c r="E1202" s="300" t="s">
        <v>3774</v>
      </c>
      <c r="F1202" s="300">
        <v>7</v>
      </c>
      <c r="G1202" s="301">
        <v>44197</v>
      </c>
      <c r="H1202" s="301">
        <v>46022</v>
      </c>
      <c r="I1202" s="316">
        <v>0.31497599999999998</v>
      </c>
      <c r="J1202" s="316">
        <v>0.42241800000000002</v>
      </c>
      <c r="K1202" s="316">
        <v>0.43276959999999998</v>
      </c>
      <c r="L1202" s="316">
        <v>0.39855400000000002</v>
      </c>
      <c r="M1202" s="316">
        <v>138.299284</v>
      </c>
      <c r="N1202" s="316">
        <v>13.967282000000001</v>
      </c>
    </row>
    <row r="1203" spans="1:14" ht="12.75" customHeight="1">
      <c r="A1203" t="s">
        <v>4120</v>
      </c>
      <c r="B1203" t="s">
        <v>4048</v>
      </c>
      <c r="C1203" t="s">
        <v>3818</v>
      </c>
      <c r="D1203" t="s">
        <v>5222</v>
      </c>
      <c r="E1203" t="s">
        <v>3773</v>
      </c>
      <c r="F1203">
        <v>9</v>
      </c>
      <c r="G1203" s="4">
        <v>42736</v>
      </c>
      <c r="H1203" s="4">
        <v>44926</v>
      </c>
      <c r="I1203" s="375">
        <v>0.28019100000000002</v>
      </c>
      <c r="J1203" s="375">
        <v>0.40181800000000001</v>
      </c>
      <c r="K1203" s="375">
        <v>0.43159999999999998</v>
      </c>
      <c r="L1203" s="375">
        <v>0.42024</v>
      </c>
      <c r="M1203" s="375">
        <v>134.24281199999999</v>
      </c>
      <c r="N1203" s="375">
        <v>17.83681</v>
      </c>
    </row>
    <row r="1204" spans="1:14" ht="12.75" customHeight="1">
      <c r="A1204" t="s">
        <v>4120</v>
      </c>
      <c r="B1204" t="s">
        <v>4074</v>
      </c>
      <c r="C1204" t="s">
        <v>3817</v>
      </c>
      <c r="D1204" t="s">
        <v>3693</v>
      </c>
      <c r="E1204" t="s">
        <v>3779</v>
      </c>
      <c r="F1204">
        <v>7</v>
      </c>
      <c r="G1204" s="4">
        <v>43525</v>
      </c>
      <c r="H1204" s="4">
        <v>44620</v>
      </c>
      <c r="I1204" s="375">
        <v>0.15326300000000001</v>
      </c>
      <c r="J1204" s="375">
        <v>0.49804900000000002</v>
      </c>
      <c r="K1204" s="375">
        <v>0.43131999999999998</v>
      </c>
      <c r="L1204" s="375">
        <v>0.38411699999999999</v>
      </c>
      <c r="M1204" s="375">
        <v>164.747131</v>
      </c>
      <c r="N1204" s="375">
        <v>19.463432999999998</v>
      </c>
    </row>
    <row r="1205" spans="1:14" ht="12.75" customHeight="1">
      <c r="A1205" t="s">
        <v>4120</v>
      </c>
      <c r="B1205" s="413" t="s">
        <v>4060</v>
      </c>
      <c r="C1205" s="413" t="s">
        <v>3817</v>
      </c>
      <c r="D1205" s="413" t="s">
        <v>2247</v>
      </c>
      <c r="E1205" s="413" t="s">
        <v>3774</v>
      </c>
      <c r="F1205" s="413">
        <v>7</v>
      </c>
      <c r="G1205" s="383">
        <v>43831</v>
      </c>
      <c r="H1205" s="383">
        <v>44926</v>
      </c>
      <c r="I1205" s="375">
        <v>0.21865299999999999</v>
      </c>
      <c r="J1205" s="375">
        <v>0.92005899999999996</v>
      </c>
      <c r="K1205" s="375">
        <v>0.42980000000000002</v>
      </c>
      <c r="L1205" s="375">
        <v>0.44644</v>
      </c>
      <c r="M1205" s="375">
        <v>306.48924499999998</v>
      </c>
      <c r="N1205" s="375">
        <v>16.619599000000001</v>
      </c>
    </row>
    <row r="1206" spans="1:14" ht="12.75" customHeight="1">
      <c r="A1206" t="s">
        <v>4119</v>
      </c>
      <c r="B1206" s="318" t="s">
        <v>4101</v>
      </c>
      <c r="C1206" s="318" t="s">
        <v>3817</v>
      </c>
      <c r="D1206" s="318" t="s">
        <v>4980</v>
      </c>
      <c r="E1206" s="318" t="s">
        <v>3774</v>
      </c>
      <c r="F1206" s="318">
        <v>7</v>
      </c>
      <c r="G1206" s="319">
        <v>43678</v>
      </c>
      <c r="H1206" s="319">
        <v>44773</v>
      </c>
      <c r="I1206" s="375">
        <v>0.20963399999999999</v>
      </c>
      <c r="J1206" s="375">
        <v>0.40126099999999998</v>
      </c>
      <c r="K1206" s="375">
        <v>0.42959999999999998</v>
      </c>
      <c r="L1206" s="375">
        <v>0.44878200000000001</v>
      </c>
      <c r="M1206" s="375">
        <v>133.604872</v>
      </c>
      <c r="N1206" s="375">
        <v>22.880303999999999</v>
      </c>
    </row>
    <row r="1207" spans="1:14" ht="12.75" customHeight="1">
      <c r="A1207" t="s">
        <v>4120</v>
      </c>
      <c r="B1207" s="413" t="s">
        <v>5086</v>
      </c>
      <c r="C1207" s="413" t="s">
        <v>3817</v>
      </c>
      <c r="D1207" s="413" t="s">
        <v>3206</v>
      </c>
      <c r="E1207" s="413" t="s">
        <v>3775</v>
      </c>
      <c r="F1207" s="413">
        <v>2</v>
      </c>
      <c r="G1207" s="383">
        <v>43313</v>
      </c>
      <c r="H1207" s="383">
        <v>44561</v>
      </c>
      <c r="I1207" s="375">
        <v>6.9496000000000002E-2</v>
      </c>
      <c r="J1207" s="375">
        <v>0.25299300000000002</v>
      </c>
      <c r="K1207" s="375">
        <v>0.42931799999999998</v>
      </c>
      <c r="L1207" s="375">
        <v>0.13969000000000001</v>
      </c>
      <c r="M1207" s="375">
        <v>85.499061999999995</v>
      </c>
      <c r="N1207" s="375">
        <v>16.619365999999999</v>
      </c>
    </row>
    <row r="1208" spans="1:14" ht="12.75" customHeight="1">
      <c r="A1208" t="s">
        <v>4120</v>
      </c>
      <c r="B1208" s="300" t="s">
        <v>4054</v>
      </c>
      <c r="C1208" s="300" t="s">
        <v>3817</v>
      </c>
      <c r="D1208" s="300" t="s">
        <v>655</v>
      </c>
      <c r="E1208" s="300" t="s">
        <v>3773</v>
      </c>
      <c r="F1208" s="300">
        <v>7</v>
      </c>
      <c r="G1208" s="301">
        <v>44256</v>
      </c>
      <c r="H1208" s="301">
        <v>45291</v>
      </c>
      <c r="I1208" s="316">
        <v>0.163911</v>
      </c>
      <c r="J1208" s="316">
        <v>0.43142000000000003</v>
      </c>
      <c r="K1208" s="316">
        <v>0.42920000000000003</v>
      </c>
      <c r="L1208" s="316">
        <v>0.37373200000000001</v>
      </c>
      <c r="M1208" s="316">
        <v>141.50620799999999</v>
      </c>
      <c r="N1208" s="316">
        <v>14.994270999999999</v>
      </c>
    </row>
    <row r="1209" spans="1:14" ht="12.75" customHeight="1">
      <c r="A1209" t="s">
        <v>4120</v>
      </c>
      <c r="B1209" s="413" t="s">
        <v>5086</v>
      </c>
      <c r="C1209" s="413" t="s">
        <v>3817</v>
      </c>
      <c r="D1209" s="413" t="s">
        <v>6845</v>
      </c>
      <c r="E1209" s="413" t="s">
        <v>3774</v>
      </c>
      <c r="F1209" s="413">
        <v>7</v>
      </c>
      <c r="G1209" s="383">
        <v>44197</v>
      </c>
      <c r="H1209" s="383">
        <v>45291</v>
      </c>
      <c r="I1209" s="375">
        <v>0.103976</v>
      </c>
      <c r="J1209" s="375">
        <v>0.30768000000000001</v>
      </c>
      <c r="K1209" s="375">
        <v>0.42914600000000003</v>
      </c>
      <c r="L1209" s="375">
        <v>0.115008</v>
      </c>
      <c r="M1209" s="375">
        <v>102.340177</v>
      </c>
      <c r="N1209" s="375">
        <v>17.136717000000001</v>
      </c>
    </row>
    <row r="1210" spans="1:14" ht="12.75" customHeight="1">
      <c r="A1210" t="s">
        <v>4120</v>
      </c>
      <c r="B1210" t="s">
        <v>4062</v>
      </c>
      <c r="C1210" t="s">
        <v>3817</v>
      </c>
      <c r="D1210" t="s">
        <v>5414</v>
      </c>
      <c r="E1210" t="s">
        <v>3773</v>
      </c>
      <c r="F1210">
        <v>7</v>
      </c>
      <c r="G1210" s="4">
        <v>42614</v>
      </c>
      <c r="H1210" s="4">
        <v>44561</v>
      </c>
      <c r="I1210" s="375">
        <v>0.21877099999999999</v>
      </c>
      <c r="J1210" s="375">
        <v>0.81465600000000005</v>
      </c>
      <c r="K1210" s="375">
        <v>0.42880000000000001</v>
      </c>
      <c r="L1210" s="375">
        <v>0.422184</v>
      </c>
      <c r="M1210" s="375">
        <v>267.32901099999998</v>
      </c>
      <c r="N1210" s="375">
        <v>17.125467</v>
      </c>
    </row>
    <row r="1211" spans="1:14" ht="12.75" customHeight="1">
      <c r="A1211" t="s">
        <v>4120</v>
      </c>
      <c r="B1211" t="s">
        <v>5086</v>
      </c>
      <c r="C1211" t="s">
        <v>3817</v>
      </c>
      <c r="D1211" t="s">
        <v>7101</v>
      </c>
      <c r="E1211" t="s">
        <v>3773</v>
      </c>
      <c r="F1211">
        <v>7</v>
      </c>
      <c r="G1211" s="4">
        <v>43952</v>
      </c>
      <c r="H1211" s="4">
        <v>45412</v>
      </c>
      <c r="I1211" s="375">
        <v>7.6673000000000005E-2</v>
      </c>
      <c r="J1211" s="375">
        <v>0.24860499999999999</v>
      </c>
      <c r="K1211" s="375">
        <v>0.42868800000000001</v>
      </c>
      <c r="L1211" s="375">
        <v>0.19864999999999999</v>
      </c>
      <c r="M1211" s="375">
        <v>82.599273999999994</v>
      </c>
      <c r="N1211" s="375">
        <v>20.740580000000001</v>
      </c>
    </row>
    <row r="1212" spans="1:14" ht="12.75" customHeight="1">
      <c r="A1212" t="s">
        <v>4120</v>
      </c>
      <c r="B1212" s="318" t="s">
        <v>4052</v>
      </c>
      <c r="C1212" s="318" t="s">
        <v>3817</v>
      </c>
      <c r="D1212" s="318" t="s">
        <v>5347</v>
      </c>
      <c r="E1212" s="318" t="s">
        <v>3775</v>
      </c>
      <c r="F1212" s="318">
        <v>7</v>
      </c>
      <c r="G1212" s="319">
        <v>43221</v>
      </c>
      <c r="H1212" s="319">
        <v>46843</v>
      </c>
      <c r="I1212" s="375">
        <v>0.21288099999999999</v>
      </c>
      <c r="J1212" s="375">
        <v>0.59809400000000001</v>
      </c>
      <c r="K1212" s="375">
        <v>0.42859999999999998</v>
      </c>
      <c r="L1212" s="375">
        <v>0.40233999999999998</v>
      </c>
      <c r="M1212" s="375">
        <v>196.50089500000001</v>
      </c>
      <c r="N1212" s="375">
        <v>18.048164</v>
      </c>
    </row>
    <row r="1213" spans="1:14" ht="12.75" customHeight="1">
      <c r="A1213" t="s">
        <v>4120</v>
      </c>
      <c r="B1213" t="s">
        <v>5086</v>
      </c>
      <c r="C1213" t="s">
        <v>3817</v>
      </c>
      <c r="D1213" t="s">
        <v>2378</v>
      </c>
      <c r="E1213" t="s">
        <v>3791</v>
      </c>
      <c r="F1213">
        <v>7</v>
      </c>
      <c r="G1213" s="4">
        <v>42979</v>
      </c>
      <c r="H1213" s="4">
        <v>44561</v>
      </c>
      <c r="I1213" s="375">
        <v>0.12371500000000001</v>
      </c>
      <c r="J1213" s="375">
        <v>0.30887399999999998</v>
      </c>
      <c r="K1213" s="375">
        <v>0.4284</v>
      </c>
      <c r="L1213" s="375">
        <v>0.17774000000000001</v>
      </c>
      <c r="M1213" s="375">
        <v>102.558941</v>
      </c>
      <c r="N1213" s="375">
        <v>17.830575</v>
      </c>
    </row>
    <row r="1214" spans="1:14">
      <c r="A1214" t="s">
        <v>4120</v>
      </c>
      <c r="B1214" s="373" t="s">
        <v>4048</v>
      </c>
      <c r="C1214" s="405" t="s">
        <v>3817</v>
      </c>
      <c r="D1214" s="403" t="s">
        <v>1779</v>
      </c>
      <c r="E1214" s="374" t="s">
        <v>3774</v>
      </c>
      <c r="F1214" s="403">
        <v>7</v>
      </c>
      <c r="G1214" s="374">
        <v>42767</v>
      </c>
      <c r="H1214" s="374">
        <v>46418</v>
      </c>
      <c r="I1214" s="404">
        <v>0.25772200000000001</v>
      </c>
      <c r="J1214" s="404">
        <v>0.53273400000000004</v>
      </c>
      <c r="K1214" s="404">
        <v>0.42820000000000003</v>
      </c>
      <c r="L1214" s="404">
        <v>0.44298599999999999</v>
      </c>
      <c r="M1214" s="404">
        <v>174.83524199999999</v>
      </c>
      <c r="N1214" s="375">
        <v>17.376294999999999</v>
      </c>
    </row>
    <row r="1215" spans="1:14">
      <c r="A1215" t="s">
        <v>4119</v>
      </c>
      <c r="B1215" t="s">
        <v>4097</v>
      </c>
      <c r="C1215" t="s">
        <v>3817</v>
      </c>
      <c r="D1215" t="s">
        <v>5128</v>
      </c>
      <c r="E1215" t="s">
        <v>3773</v>
      </c>
      <c r="F1215">
        <v>6</v>
      </c>
      <c r="G1215" s="4">
        <v>42430</v>
      </c>
      <c r="H1215" s="4">
        <v>44651</v>
      </c>
      <c r="I1215" s="375">
        <v>0.132433</v>
      </c>
      <c r="J1215" s="375">
        <v>0.369199</v>
      </c>
      <c r="K1215" s="375">
        <v>0.42759999999999998</v>
      </c>
      <c r="L1215" s="375">
        <v>0.32269300000000001</v>
      </c>
      <c r="M1215" s="375">
        <v>120.64651499999999</v>
      </c>
      <c r="N1215" s="375">
        <v>15.004567</v>
      </c>
    </row>
    <row r="1216" spans="1:14">
      <c r="A1216" t="s">
        <v>4119</v>
      </c>
      <c r="B1216" s="376" t="s">
        <v>4081</v>
      </c>
      <c r="C1216" s="376" t="s">
        <v>3817</v>
      </c>
      <c r="D1216" s="376" t="s">
        <v>2846</v>
      </c>
      <c r="E1216" s="376" t="s">
        <v>3776</v>
      </c>
      <c r="F1216" s="376">
        <v>8</v>
      </c>
      <c r="G1216" s="383">
        <v>43191</v>
      </c>
      <c r="H1216" s="383">
        <v>45016</v>
      </c>
      <c r="I1216" s="375">
        <v>2.1998E-2</v>
      </c>
      <c r="J1216" s="375">
        <v>0.37430099999999999</v>
      </c>
      <c r="K1216" s="375">
        <v>0.42723080000000002</v>
      </c>
      <c r="L1216" s="375">
        <v>4.1452000000000003E-2</v>
      </c>
      <c r="M1216" s="375">
        <v>123.722475</v>
      </c>
      <c r="N1216" s="375">
        <v>15.061308</v>
      </c>
    </row>
    <row r="1217" spans="1:14">
      <c r="A1217" t="s">
        <v>4119</v>
      </c>
      <c r="B1217" s="300" t="s">
        <v>4083</v>
      </c>
      <c r="C1217" s="300" t="s">
        <v>3817</v>
      </c>
      <c r="D1217" s="300" t="s">
        <v>3452</v>
      </c>
      <c r="E1217" s="300" t="s">
        <v>3785</v>
      </c>
      <c r="F1217" s="300">
        <v>2</v>
      </c>
      <c r="G1217" s="301">
        <v>43435</v>
      </c>
      <c r="H1217" s="301">
        <v>44926</v>
      </c>
      <c r="I1217" s="316">
        <v>0.21990499999999999</v>
      </c>
      <c r="J1217" s="316">
        <v>0.60696799999999995</v>
      </c>
      <c r="K1217" s="316">
        <v>0.42687960000000003</v>
      </c>
      <c r="L1217" s="316">
        <v>0.41413</v>
      </c>
      <c r="M1217" s="316">
        <v>198.86342099999999</v>
      </c>
      <c r="N1217" s="316">
        <v>20.53023</v>
      </c>
    </row>
    <row r="1218" spans="1:14" ht="12.75" customHeight="1">
      <c r="A1218" t="s">
        <v>4120</v>
      </c>
      <c r="B1218" s="413" t="s">
        <v>5086</v>
      </c>
      <c r="C1218" s="413" t="s">
        <v>3817</v>
      </c>
      <c r="D1218" s="413" t="s">
        <v>3442</v>
      </c>
      <c r="E1218" s="413" t="s">
        <v>3791</v>
      </c>
      <c r="F1218" s="413">
        <v>6</v>
      </c>
      <c r="G1218" s="383">
        <v>43435</v>
      </c>
      <c r="H1218" s="383">
        <v>45291</v>
      </c>
      <c r="I1218" s="375">
        <v>0.18471299999999999</v>
      </c>
      <c r="J1218" s="375">
        <v>0.42082199999999997</v>
      </c>
      <c r="K1218" s="375">
        <v>0.42680000000000001</v>
      </c>
      <c r="L1218" s="375">
        <v>0.38495600000000002</v>
      </c>
      <c r="M1218" s="375">
        <v>138.66483600000001</v>
      </c>
      <c r="N1218" s="375">
        <v>20.480753</v>
      </c>
    </row>
    <row r="1219" spans="1:14" ht="12.75" customHeight="1">
      <c r="A1219" t="s">
        <v>4119</v>
      </c>
      <c r="B1219" t="s">
        <v>4081</v>
      </c>
      <c r="C1219" t="s">
        <v>3817</v>
      </c>
      <c r="D1219" t="s">
        <v>2848</v>
      </c>
      <c r="E1219" t="s">
        <v>3780</v>
      </c>
      <c r="F1219">
        <v>8</v>
      </c>
      <c r="G1219" s="4">
        <v>43191</v>
      </c>
      <c r="H1219" s="4">
        <v>44651</v>
      </c>
      <c r="I1219" s="375">
        <v>0.18110999999999999</v>
      </c>
      <c r="J1219" s="375">
        <v>0.46845700000000001</v>
      </c>
      <c r="K1219" s="375">
        <v>0.42668159999999999</v>
      </c>
      <c r="L1219" s="375">
        <v>0.393789</v>
      </c>
      <c r="M1219" s="375">
        <v>154.52578500000001</v>
      </c>
      <c r="N1219" s="375">
        <v>21.081568000000001</v>
      </c>
    </row>
    <row r="1220" spans="1:14" ht="12.75" customHeight="1">
      <c r="A1220" t="s">
        <v>4119</v>
      </c>
      <c r="B1220" s="413" t="s">
        <v>4083</v>
      </c>
      <c r="C1220" s="413" t="s">
        <v>3817</v>
      </c>
      <c r="D1220" s="413" t="s">
        <v>3603</v>
      </c>
      <c r="E1220" s="413" t="s">
        <v>3776</v>
      </c>
      <c r="F1220" s="413">
        <v>4</v>
      </c>
      <c r="G1220" s="383">
        <v>43497</v>
      </c>
      <c r="H1220" s="383">
        <v>44926</v>
      </c>
      <c r="I1220" s="375">
        <v>0.10470400000000001</v>
      </c>
      <c r="J1220" s="375">
        <v>0.26498100000000002</v>
      </c>
      <c r="K1220" s="375">
        <v>0.42656040000000001</v>
      </c>
      <c r="L1220" s="375">
        <v>0.13638900000000001</v>
      </c>
      <c r="M1220" s="375">
        <v>87.809831000000003</v>
      </c>
      <c r="N1220" s="375">
        <v>22.126408999999999</v>
      </c>
    </row>
    <row r="1221" spans="1:14" ht="12.75" customHeight="1">
      <c r="A1221" t="s">
        <v>4120</v>
      </c>
      <c r="B1221" s="413" t="s">
        <v>4062</v>
      </c>
      <c r="C1221" s="413" t="s">
        <v>3817</v>
      </c>
      <c r="D1221" s="413" t="s">
        <v>5410</v>
      </c>
      <c r="E1221" s="413" t="s">
        <v>3773</v>
      </c>
      <c r="F1221" s="413">
        <v>14</v>
      </c>
      <c r="G1221" s="383">
        <v>42614</v>
      </c>
      <c r="H1221" s="383">
        <v>44561</v>
      </c>
      <c r="I1221" s="375">
        <v>0.22048899999999999</v>
      </c>
      <c r="J1221" s="375">
        <v>0.62397100000000005</v>
      </c>
      <c r="K1221" s="375">
        <v>0.42654560000000002</v>
      </c>
      <c r="L1221" s="375">
        <v>0.38363999999999998</v>
      </c>
      <c r="M1221" s="375">
        <v>204.93401600000001</v>
      </c>
      <c r="N1221" s="375">
        <v>17.793814999999999</v>
      </c>
    </row>
    <row r="1222" spans="1:14" ht="12.75" customHeight="1">
      <c r="A1222" t="s">
        <v>4120</v>
      </c>
      <c r="B1222" t="s">
        <v>5086</v>
      </c>
      <c r="C1222" t="s">
        <v>3818</v>
      </c>
      <c r="D1222" t="s">
        <v>4652</v>
      </c>
      <c r="E1222" t="s">
        <v>3781</v>
      </c>
      <c r="F1222">
        <v>2</v>
      </c>
      <c r="G1222" s="4">
        <v>43556</v>
      </c>
      <c r="H1222" s="4">
        <v>44561</v>
      </c>
      <c r="I1222" s="375">
        <v>8.0450999999999995E-2</v>
      </c>
      <c r="J1222" s="375">
        <v>0.28834900000000002</v>
      </c>
      <c r="K1222" s="375">
        <v>0.42604560000000002</v>
      </c>
      <c r="L1222" s="375">
        <v>0.10745399999999999</v>
      </c>
      <c r="M1222" s="375">
        <v>96.703553999999997</v>
      </c>
      <c r="N1222" s="375">
        <v>16.907909</v>
      </c>
    </row>
    <row r="1223" spans="1:14" ht="12.75" customHeight="1">
      <c r="A1223" t="s">
        <v>4119</v>
      </c>
      <c r="B1223" s="318" t="s">
        <v>4081</v>
      </c>
      <c r="C1223" s="318" t="s">
        <v>3817</v>
      </c>
      <c r="D1223" s="318" t="s">
        <v>359</v>
      </c>
      <c r="E1223" s="318" t="s">
        <v>3775</v>
      </c>
      <c r="F1223" s="318">
        <v>8</v>
      </c>
      <c r="G1223" s="319">
        <v>41334</v>
      </c>
      <c r="H1223" s="319">
        <v>48638</v>
      </c>
      <c r="I1223" s="375">
        <v>0.16186900000000001</v>
      </c>
      <c r="J1223" s="375">
        <v>0.39889799999999997</v>
      </c>
      <c r="K1223" s="375">
        <v>0.42599999999999999</v>
      </c>
      <c r="L1223" s="375">
        <v>0.362701</v>
      </c>
      <c r="M1223" s="375">
        <v>131.40251799999999</v>
      </c>
      <c r="N1223" s="375">
        <v>30.097515000000001</v>
      </c>
    </row>
    <row r="1224" spans="1:14" ht="12.75" customHeight="1">
      <c r="A1224" t="s">
        <v>4119</v>
      </c>
      <c r="B1224" t="s">
        <v>4091</v>
      </c>
      <c r="C1224" t="s">
        <v>3817</v>
      </c>
      <c r="D1224" t="s">
        <v>2590</v>
      </c>
      <c r="E1224" t="s">
        <v>3774</v>
      </c>
      <c r="F1224">
        <v>1</v>
      </c>
      <c r="G1224" s="4">
        <v>43070</v>
      </c>
      <c r="H1224" s="4">
        <v>44196</v>
      </c>
      <c r="I1224" s="375">
        <v>5.8380000000000001E-2</v>
      </c>
      <c r="J1224" s="375">
        <v>0.23169899999999999</v>
      </c>
      <c r="K1224" s="375">
        <v>0.425954</v>
      </c>
      <c r="L1224" s="375">
        <v>0.29239999999999999</v>
      </c>
      <c r="M1224" s="375">
        <v>73.427899999999994</v>
      </c>
      <c r="N1224" s="375">
        <v>21.785183</v>
      </c>
    </row>
    <row r="1225" spans="1:14" ht="12.75" customHeight="1">
      <c r="A1225" t="s">
        <v>4120</v>
      </c>
      <c r="B1225" t="s">
        <v>5086</v>
      </c>
      <c r="C1225" t="s">
        <v>3818</v>
      </c>
      <c r="D1225" t="s">
        <v>4705</v>
      </c>
      <c r="E1225" t="s">
        <v>3775</v>
      </c>
      <c r="F1225">
        <v>7</v>
      </c>
      <c r="G1225" s="4">
        <v>43556</v>
      </c>
      <c r="H1225" s="4">
        <v>44043</v>
      </c>
      <c r="I1225" s="375">
        <v>0.11937300000000001</v>
      </c>
      <c r="J1225" s="375">
        <v>0.306647</v>
      </c>
      <c r="K1225" s="375">
        <v>0.42593999999999999</v>
      </c>
      <c r="L1225" s="375">
        <v>0.188195</v>
      </c>
      <c r="M1225" s="375">
        <v>101.235936</v>
      </c>
      <c r="N1225" s="375">
        <v>19.514037999999999</v>
      </c>
    </row>
    <row r="1226" spans="1:14" ht="12.75" customHeight="1">
      <c r="A1226" t="s">
        <v>4119</v>
      </c>
      <c r="B1226" s="300" t="s">
        <v>4079</v>
      </c>
      <c r="C1226" s="300" t="s">
        <v>3817</v>
      </c>
      <c r="D1226" s="300" t="s">
        <v>7196</v>
      </c>
      <c r="E1226" s="300" t="s">
        <v>3775</v>
      </c>
      <c r="F1226" s="300">
        <v>8</v>
      </c>
      <c r="G1226" s="301">
        <v>44378</v>
      </c>
      <c r="H1226" s="301">
        <v>44561</v>
      </c>
      <c r="I1226" s="316">
        <v>0.119424</v>
      </c>
      <c r="J1226" s="316">
        <v>0.60290600000000005</v>
      </c>
      <c r="K1226" s="316">
        <v>0.42512</v>
      </c>
      <c r="L1226" s="316">
        <v>0.35642000000000001</v>
      </c>
      <c r="M1226" s="316">
        <v>197.76872599999999</v>
      </c>
      <c r="N1226" s="316">
        <v>16.029254000000002</v>
      </c>
    </row>
    <row r="1227" spans="1:14" ht="12.75" customHeight="1">
      <c r="A1227" t="s">
        <v>4120</v>
      </c>
      <c r="B1227" t="s">
        <v>4040</v>
      </c>
      <c r="C1227" t="s">
        <v>3817</v>
      </c>
      <c r="D1227" t="s">
        <v>601</v>
      </c>
      <c r="E1227" t="s">
        <v>3775</v>
      </c>
      <c r="F1227">
        <v>9</v>
      </c>
      <c r="G1227" s="4">
        <v>43497</v>
      </c>
      <c r="H1227" s="4">
        <v>44926</v>
      </c>
      <c r="I1227" s="375">
        <v>0.19960800000000001</v>
      </c>
      <c r="J1227" s="375">
        <v>0.48759799999999998</v>
      </c>
      <c r="K1227" s="375">
        <v>0.42497000000000001</v>
      </c>
      <c r="L1227" s="375">
        <v>0.389017</v>
      </c>
      <c r="M1227" s="375">
        <v>159.15456900000001</v>
      </c>
      <c r="N1227" s="375">
        <v>15.854115999999999</v>
      </c>
    </row>
    <row r="1228" spans="1:14" ht="12.75" customHeight="1">
      <c r="A1228" t="s">
        <v>4119</v>
      </c>
      <c r="B1228" t="s">
        <v>4099</v>
      </c>
      <c r="C1228" t="s">
        <v>3817</v>
      </c>
      <c r="D1228" t="s">
        <v>2555</v>
      </c>
      <c r="E1228" t="s">
        <v>3775</v>
      </c>
      <c r="F1228">
        <v>3</v>
      </c>
      <c r="G1228" s="4">
        <v>43070</v>
      </c>
      <c r="H1228" s="4">
        <v>44926</v>
      </c>
      <c r="I1228" s="375">
        <v>0.22184999999999999</v>
      </c>
      <c r="J1228" s="375">
        <v>0.38841199999999998</v>
      </c>
      <c r="K1228" s="375">
        <v>0.42343999999999998</v>
      </c>
      <c r="L1228" s="375">
        <v>0.41351500000000002</v>
      </c>
      <c r="M1228" s="375">
        <v>126.47391399999999</v>
      </c>
      <c r="N1228" s="375">
        <v>22.647535999999999</v>
      </c>
    </row>
    <row r="1229" spans="1:14" ht="12.75" customHeight="1">
      <c r="A1229" t="s">
        <v>4119</v>
      </c>
      <c r="B1229" t="s">
        <v>4101</v>
      </c>
      <c r="C1229" t="s">
        <v>3817</v>
      </c>
      <c r="D1229" t="s">
        <v>6796</v>
      </c>
      <c r="E1229" t="s">
        <v>3779</v>
      </c>
      <c r="F1229">
        <v>7</v>
      </c>
      <c r="G1229" s="4">
        <v>44197</v>
      </c>
      <c r="H1229" s="4">
        <v>45291</v>
      </c>
      <c r="I1229" s="375">
        <v>0.21096599999999999</v>
      </c>
      <c r="J1229" s="375">
        <v>0.85027200000000003</v>
      </c>
      <c r="K1229" s="375">
        <v>0.42280000000000001</v>
      </c>
      <c r="L1229" s="375">
        <v>0.44204900000000003</v>
      </c>
      <c r="M1229" s="375">
        <v>278.62727799999999</v>
      </c>
      <c r="N1229" s="375">
        <v>14.103621</v>
      </c>
    </row>
    <row r="1230" spans="1:14" ht="12.75" customHeight="1">
      <c r="A1230" t="s">
        <v>4120</v>
      </c>
      <c r="B1230" s="413" t="s">
        <v>5086</v>
      </c>
      <c r="C1230" s="413" t="s">
        <v>3817</v>
      </c>
      <c r="D1230" s="413" t="s">
        <v>6526</v>
      </c>
      <c r="E1230" s="413" t="s">
        <v>3776</v>
      </c>
      <c r="F1230" s="413">
        <v>8</v>
      </c>
      <c r="G1230" s="383">
        <v>44105</v>
      </c>
      <c r="H1230" s="383">
        <v>46022</v>
      </c>
      <c r="I1230" s="375">
        <v>0.18938199999999999</v>
      </c>
      <c r="J1230" s="375">
        <v>0.105714</v>
      </c>
      <c r="K1230" s="375">
        <v>0.42254560000000002</v>
      </c>
      <c r="L1230" s="375">
        <v>0.342642</v>
      </c>
      <c r="M1230" s="375">
        <v>34.914135000000002</v>
      </c>
      <c r="N1230" s="375">
        <v>33.884827000000001</v>
      </c>
    </row>
    <row r="1231" spans="1:14" ht="12.75" customHeight="1">
      <c r="A1231" t="s">
        <v>4120</v>
      </c>
      <c r="B1231" t="s">
        <v>4072</v>
      </c>
      <c r="C1231" t="s">
        <v>3817</v>
      </c>
      <c r="D1231" t="s">
        <v>1030</v>
      </c>
      <c r="E1231" t="s">
        <v>3774</v>
      </c>
      <c r="F1231">
        <v>9</v>
      </c>
      <c r="G1231" s="4">
        <v>42552</v>
      </c>
      <c r="H1231" s="4">
        <v>44681</v>
      </c>
      <c r="I1231" s="375">
        <v>0.24081900000000001</v>
      </c>
      <c r="J1231" s="375">
        <v>0.54252999999999996</v>
      </c>
      <c r="K1231" s="375">
        <v>0.422398</v>
      </c>
      <c r="L1231" s="375">
        <v>0.36266399999999999</v>
      </c>
      <c r="M1231" s="375">
        <v>173.123876</v>
      </c>
      <c r="N1231" s="375">
        <v>12.398573000000001</v>
      </c>
    </row>
    <row r="1232" spans="1:14" ht="12.75" customHeight="1">
      <c r="A1232" t="s">
        <v>4120</v>
      </c>
      <c r="B1232" s="413" t="s">
        <v>4052</v>
      </c>
      <c r="C1232" s="413" t="s">
        <v>3817</v>
      </c>
      <c r="D1232" s="413" t="s">
        <v>1821</v>
      </c>
      <c r="E1232" s="413" t="s">
        <v>3774</v>
      </c>
      <c r="F1232" s="413">
        <v>10</v>
      </c>
      <c r="G1232" s="383">
        <v>43831</v>
      </c>
      <c r="H1232" s="383">
        <v>45747</v>
      </c>
      <c r="I1232" s="375">
        <v>0.24457400000000001</v>
      </c>
      <c r="J1232" s="375">
        <v>0.61005900000000002</v>
      </c>
      <c r="K1232" s="375">
        <v>0.42183999999999999</v>
      </c>
      <c r="L1232" s="375">
        <v>0.42726599999999998</v>
      </c>
      <c r="M1232" s="375">
        <v>196.13162399999999</v>
      </c>
      <c r="N1232" s="375">
        <v>15.883437000000001</v>
      </c>
    </row>
    <row r="1233" spans="1:14" ht="12.75" customHeight="1">
      <c r="A1233" t="s">
        <v>4119</v>
      </c>
      <c r="B1233" s="413" t="s">
        <v>4101</v>
      </c>
      <c r="C1233" s="413" t="s">
        <v>3817</v>
      </c>
      <c r="D1233" s="413" t="s">
        <v>7412</v>
      </c>
      <c r="E1233" s="413" t="s">
        <v>3783</v>
      </c>
      <c r="F1233" s="413">
        <v>7</v>
      </c>
      <c r="G1233" s="383">
        <v>44470</v>
      </c>
      <c r="H1233" s="383">
        <v>45565</v>
      </c>
      <c r="I1233" s="375">
        <v>0.169234</v>
      </c>
      <c r="J1233" s="375">
        <v>0.32367299999999999</v>
      </c>
      <c r="K1233" s="375">
        <v>0.42083999999999999</v>
      </c>
      <c r="L1233" s="375">
        <v>0.25983400000000001</v>
      </c>
      <c r="M1233" s="375">
        <v>105.573498</v>
      </c>
      <c r="N1233" s="375">
        <v>19.611305000000002</v>
      </c>
    </row>
    <row r="1234" spans="1:14" ht="12.75" customHeight="1">
      <c r="A1234" t="s">
        <v>4120</v>
      </c>
      <c r="B1234" s="413" t="s">
        <v>5086</v>
      </c>
      <c r="C1234" s="413" t="s">
        <v>3817</v>
      </c>
      <c r="D1234" s="413" t="s">
        <v>5608</v>
      </c>
      <c r="E1234" s="413" t="s">
        <v>3783</v>
      </c>
      <c r="F1234" s="413">
        <v>7</v>
      </c>
      <c r="G1234" s="383">
        <v>43709</v>
      </c>
      <c r="H1234" s="383">
        <v>45291</v>
      </c>
      <c r="I1234" s="375">
        <v>0.10850799999999999</v>
      </c>
      <c r="J1234" s="375">
        <v>0.185027</v>
      </c>
      <c r="K1234" s="375">
        <v>0.42059999999999997</v>
      </c>
      <c r="L1234" s="375">
        <v>0.345024</v>
      </c>
      <c r="M1234" s="375">
        <v>60.316533</v>
      </c>
      <c r="N1234" s="375">
        <v>28.924987999999999</v>
      </c>
    </row>
    <row r="1235" spans="1:14" ht="12.75" customHeight="1">
      <c r="A1235" t="s">
        <v>4120</v>
      </c>
      <c r="B1235" s="413" t="s">
        <v>4052</v>
      </c>
      <c r="C1235" s="413" t="s">
        <v>3817</v>
      </c>
      <c r="D1235" s="413" t="s">
        <v>5579</v>
      </c>
      <c r="E1235" s="413" t="s">
        <v>3781</v>
      </c>
      <c r="F1235" s="413">
        <v>7</v>
      </c>
      <c r="G1235" s="383">
        <v>44409</v>
      </c>
      <c r="H1235" s="383">
        <v>46022</v>
      </c>
      <c r="I1235" s="375">
        <v>0.18279100000000001</v>
      </c>
      <c r="J1235" s="375">
        <v>0.41384500000000002</v>
      </c>
      <c r="K1235" s="375">
        <v>0.4204</v>
      </c>
      <c r="L1235" s="375">
        <v>0.37139100000000003</v>
      </c>
      <c r="M1235" s="375">
        <v>133.36344299999999</v>
      </c>
      <c r="N1235" s="375">
        <v>12.600491</v>
      </c>
    </row>
    <row r="1236" spans="1:14" ht="12.75" customHeight="1">
      <c r="A1236" t="s">
        <v>4119</v>
      </c>
      <c r="B1236" s="413" t="s">
        <v>42</v>
      </c>
      <c r="C1236" s="413" t="s">
        <v>3817</v>
      </c>
      <c r="D1236" s="413" t="s">
        <v>3607</v>
      </c>
      <c r="E1236" s="413" t="s">
        <v>3783</v>
      </c>
      <c r="F1236" s="413">
        <v>9</v>
      </c>
      <c r="G1236" s="383">
        <v>43497</v>
      </c>
      <c r="H1236" s="383">
        <v>44561</v>
      </c>
      <c r="I1236" s="375">
        <v>0.43373099999999998</v>
      </c>
      <c r="J1236" s="375">
        <v>0.271594</v>
      </c>
      <c r="K1236" s="375">
        <v>0.42011999999999999</v>
      </c>
      <c r="L1236" s="375">
        <v>0.42</v>
      </c>
      <c r="M1236" s="375">
        <v>84.89</v>
      </c>
      <c r="N1236" s="375">
        <v>28.918188000000001</v>
      </c>
    </row>
    <row r="1237" spans="1:14" ht="12.75" customHeight="1">
      <c r="A1237" t="s">
        <v>4119</v>
      </c>
      <c r="B1237" s="318" t="s">
        <v>4097</v>
      </c>
      <c r="C1237" s="318" t="s">
        <v>3817</v>
      </c>
      <c r="D1237" s="318" t="s">
        <v>2148</v>
      </c>
      <c r="E1237" s="318" t="s">
        <v>3774</v>
      </c>
      <c r="F1237" s="318">
        <v>6</v>
      </c>
      <c r="G1237" s="319">
        <v>42917</v>
      </c>
      <c r="H1237" s="319">
        <v>44408</v>
      </c>
      <c r="I1237" s="375">
        <v>0.191748</v>
      </c>
      <c r="J1237" s="375">
        <v>0.67849199999999998</v>
      </c>
      <c r="K1237" s="375">
        <v>0.41959999999999997</v>
      </c>
      <c r="L1237" s="375">
        <v>0.33257199999999998</v>
      </c>
      <c r="M1237" s="375">
        <v>217.568555</v>
      </c>
      <c r="N1237" s="375">
        <v>14.365451</v>
      </c>
    </row>
    <row r="1238" spans="1:14" ht="12.75" customHeight="1">
      <c r="A1238" t="s">
        <v>4120</v>
      </c>
      <c r="B1238" s="376" t="s">
        <v>5086</v>
      </c>
      <c r="C1238" s="376" t="s">
        <v>3817</v>
      </c>
      <c r="D1238" s="376" t="s">
        <v>7427</v>
      </c>
      <c r="E1238" s="376" t="s">
        <v>3776</v>
      </c>
      <c r="F1238" s="376">
        <v>8</v>
      </c>
      <c r="G1238" s="383">
        <v>44105</v>
      </c>
      <c r="H1238" s="383">
        <v>46022</v>
      </c>
      <c r="I1238" s="375">
        <v>0.11011799999999999</v>
      </c>
      <c r="J1238" s="375">
        <v>0.26641900000000002</v>
      </c>
      <c r="K1238" s="375">
        <v>0.41938199999999998</v>
      </c>
      <c r="L1238" s="375">
        <v>0.107076</v>
      </c>
      <c r="M1238" s="375">
        <v>87.332618999999994</v>
      </c>
      <c r="N1238" s="375">
        <v>14.269119999999999</v>
      </c>
    </row>
    <row r="1239" spans="1:14" ht="12.75" customHeight="1">
      <c r="A1239" t="s">
        <v>4119</v>
      </c>
      <c r="B1239" t="s">
        <v>4091</v>
      </c>
      <c r="C1239" t="s">
        <v>3817</v>
      </c>
      <c r="D1239" t="s">
        <v>3050</v>
      </c>
      <c r="E1239" t="s">
        <v>3775</v>
      </c>
      <c r="F1239">
        <v>1</v>
      </c>
      <c r="G1239" s="4">
        <v>43282</v>
      </c>
      <c r="H1239" s="4">
        <v>44926</v>
      </c>
      <c r="I1239" s="375">
        <v>0.112409</v>
      </c>
      <c r="J1239" s="375">
        <v>0.42425600000000002</v>
      </c>
      <c r="K1239" s="375">
        <v>0.4187784</v>
      </c>
      <c r="L1239" s="375">
        <v>0.3821</v>
      </c>
      <c r="M1239" s="375">
        <v>132.18600000000001</v>
      </c>
      <c r="N1239" s="375">
        <v>20.988824999999999</v>
      </c>
    </row>
    <row r="1240" spans="1:14" ht="12.75" customHeight="1">
      <c r="A1240" t="s">
        <v>4120</v>
      </c>
      <c r="B1240" s="413" t="s">
        <v>5086</v>
      </c>
      <c r="C1240" s="413" t="s">
        <v>3817</v>
      </c>
      <c r="D1240" s="413" t="s">
        <v>1635</v>
      </c>
      <c r="E1240" s="413" t="s">
        <v>3773</v>
      </c>
      <c r="F1240" s="413">
        <v>3</v>
      </c>
      <c r="G1240" s="383">
        <v>43831</v>
      </c>
      <c r="H1240" s="383">
        <v>44926</v>
      </c>
      <c r="I1240" s="375">
        <v>4.5582999999999999E-2</v>
      </c>
      <c r="J1240" s="375">
        <v>0.249971</v>
      </c>
      <c r="K1240" s="375">
        <v>0.41844559999999997</v>
      </c>
      <c r="L1240" s="375">
        <v>3.2529000000000002E-2</v>
      </c>
      <c r="M1240" s="375">
        <v>82.320149999999998</v>
      </c>
      <c r="N1240" s="375">
        <v>14.752527000000001</v>
      </c>
    </row>
    <row r="1241" spans="1:14" ht="12.75" customHeight="1">
      <c r="A1241" t="s">
        <v>4120</v>
      </c>
      <c r="B1241" t="s">
        <v>4048</v>
      </c>
      <c r="C1241" t="s">
        <v>3817</v>
      </c>
      <c r="D1241" t="s">
        <v>5264</v>
      </c>
      <c r="E1241" t="s">
        <v>3776</v>
      </c>
      <c r="F1241">
        <v>8</v>
      </c>
      <c r="G1241" s="4">
        <v>43043</v>
      </c>
      <c r="H1241" s="4">
        <v>44561</v>
      </c>
      <c r="I1241" s="375">
        <v>0.22556499999999999</v>
      </c>
      <c r="J1241" s="375">
        <v>0.61085599999999995</v>
      </c>
      <c r="K1241" s="375">
        <v>0.41776360000000001</v>
      </c>
      <c r="L1241" s="375">
        <v>0.39922800000000003</v>
      </c>
      <c r="M1241" s="375">
        <v>195.604074</v>
      </c>
      <c r="N1241" s="375">
        <v>17.668464</v>
      </c>
    </row>
    <row r="1242" spans="1:14" ht="12.75" customHeight="1">
      <c r="A1242" t="s">
        <v>4120</v>
      </c>
      <c r="B1242" s="300" t="s">
        <v>4060</v>
      </c>
      <c r="C1242" s="300" t="s">
        <v>3817</v>
      </c>
      <c r="D1242" s="300" t="s">
        <v>882</v>
      </c>
      <c r="E1242" s="300" t="s">
        <v>3774</v>
      </c>
      <c r="F1242" s="300">
        <v>7</v>
      </c>
      <c r="G1242" s="301">
        <v>43922</v>
      </c>
      <c r="H1242" s="301">
        <v>44926</v>
      </c>
      <c r="I1242" s="316">
        <v>0.19770299999999999</v>
      </c>
      <c r="J1242" s="316">
        <v>0.33022800000000002</v>
      </c>
      <c r="K1242" s="316">
        <v>0.41760000000000003</v>
      </c>
      <c r="L1242" s="316">
        <v>0.415074</v>
      </c>
      <c r="M1242" s="316">
        <v>106.882147</v>
      </c>
      <c r="N1242" s="316">
        <v>23.736840000000001</v>
      </c>
    </row>
    <row r="1243" spans="1:14" ht="12.75" customHeight="1">
      <c r="A1243" t="s">
        <v>4119</v>
      </c>
      <c r="B1243" s="413" t="s">
        <v>4081</v>
      </c>
      <c r="C1243" s="413" t="s">
        <v>3817</v>
      </c>
      <c r="D1243" s="413" t="s">
        <v>5766</v>
      </c>
      <c r="E1243" s="413" t="s">
        <v>3774</v>
      </c>
      <c r="F1243" s="413">
        <v>8</v>
      </c>
      <c r="G1243" s="383">
        <v>43770</v>
      </c>
      <c r="H1243" s="383">
        <v>44681</v>
      </c>
      <c r="I1243" s="375">
        <v>0.210172</v>
      </c>
      <c r="J1243" s="375">
        <v>0.33178000000000002</v>
      </c>
      <c r="K1243" s="375">
        <v>0.4172728</v>
      </c>
      <c r="L1243" s="375">
        <v>0.35233799999999998</v>
      </c>
      <c r="M1243" s="375">
        <v>107.032151</v>
      </c>
      <c r="N1243" s="375">
        <v>19.996734</v>
      </c>
    </row>
    <row r="1244" spans="1:14" ht="12.75" customHeight="1">
      <c r="A1244" t="s">
        <v>4119</v>
      </c>
      <c r="B1244" s="413" t="s">
        <v>4093</v>
      </c>
      <c r="C1244" s="413" t="s">
        <v>3817</v>
      </c>
      <c r="D1244" s="413" t="s">
        <v>3583</v>
      </c>
      <c r="E1244" s="413" t="s">
        <v>3775</v>
      </c>
      <c r="F1244" s="413">
        <v>2</v>
      </c>
      <c r="G1244" s="383">
        <v>43497</v>
      </c>
      <c r="H1244" s="383">
        <v>44620</v>
      </c>
      <c r="I1244" s="375">
        <v>0.131352</v>
      </c>
      <c r="J1244" s="375">
        <v>0.40220899999999998</v>
      </c>
      <c r="K1244" s="375">
        <v>0.4172728</v>
      </c>
      <c r="L1244" s="375">
        <v>0.44125199999999998</v>
      </c>
      <c r="M1244" s="375">
        <v>129.90434400000001</v>
      </c>
      <c r="N1244" s="375">
        <v>25.629773</v>
      </c>
    </row>
    <row r="1245" spans="1:14" ht="12.75" customHeight="1">
      <c r="A1245" t="s">
        <v>4119</v>
      </c>
      <c r="B1245" s="318" t="s">
        <v>4087</v>
      </c>
      <c r="C1245" s="318" t="s">
        <v>3817</v>
      </c>
      <c r="D1245" s="318" t="s">
        <v>4960</v>
      </c>
      <c r="E1245" s="318" t="s">
        <v>3773</v>
      </c>
      <c r="F1245" s="318">
        <v>10</v>
      </c>
      <c r="G1245" s="319">
        <v>43678</v>
      </c>
      <c r="H1245" s="319">
        <v>44561</v>
      </c>
      <c r="I1245" s="375">
        <v>0.21295600000000001</v>
      </c>
      <c r="J1245" s="375">
        <v>0.67671800000000004</v>
      </c>
      <c r="K1245" s="375">
        <v>0.41696</v>
      </c>
      <c r="L1245" s="375">
        <v>0.42825299999999999</v>
      </c>
      <c r="M1245" s="375">
        <v>222.364811</v>
      </c>
      <c r="N1245" s="375">
        <v>17.718471999999998</v>
      </c>
    </row>
    <row r="1246" spans="1:14" ht="12.75" customHeight="1">
      <c r="A1246" t="s">
        <v>4120</v>
      </c>
      <c r="B1246" s="376" t="s">
        <v>4062</v>
      </c>
      <c r="C1246" s="376" t="s">
        <v>3817</v>
      </c>
      <c r="D1246" s="376" t="s">
        <v>1255</v>
      </c>
      <c r="E1246" s="376" t="s">
        <v>3773</v>
      </c>
      <c r="F1246" s="376">
        <v>10</v>
      </c>
      <c r="G1246" s="383">
        <v>42614</v>
      </c>
      <c r="H1246" s="383">
        <v>44561</v>
      </c>
      <c r="I1246" s="375">
        <v>0.28352699999999997</v>
      </c>
      <c r="J1246" s="375">
        <v>0.39518500000000001</v>
      </c>
      <c r="K1246" s="375">
        <v>0.416856</v>
      </c>
      <c r="L1246" s="375">
        <v>0.41539599999999999</v>
      </c>
      <c r="M1246" s="375">
        <v>127.655272</v>
      </c>
      <c r="N1246" s="375">
        <v>20.948983999999999</v>
      </c>
    </row>
    <row r="1247" spans="1:14" ht="12.75" customHeight="1">
      <c r="A1247" t="s">
        <v>4119</v>
      </c>
      <c r="B1247" s="373" t="s">
        <v>4099</v>
      </c>
      <c r="C1247" s="405" t="s">
        <v>3817</v>
      </c>
      <c r="D1247" s="403" t="s">
        <v>5175</v>
      </c>
      <c r="E1247" s="374" t="s">
        <v>3780</v>
      </c>
      <c r="F1247" s="403">
        <v>3</v>
      </c>
      <c r="G1247" s="374">
        <v>42979</v>
      </c>
      <c r="H1247" s="374">
        <v>44561</v>
      </c>
      <c r="I1247" s="404">
        <v>0.19183900000000001</v>
      </c>
      <c r="J1247" s="404">
        <v>7.6504000000000003E-2</v>
      </c>
      <c r="K1247" s="404">
        <v>0.41664000000000001</v>
      </c>
      <c r="L1247" s="404">
        <v>5.6776E-2</v>
      </c>
      <c r="M1247" s="404">
        <v>24.612645000000001</v>
      </c>
      <c r="N1247" s="404">
        <v>18.918583000000002</v>
      </c>
    </row>
    <row r="1248" spans="1:14" ht="12.75" customHeight="1">
      <c r="A1248" t="s">
        <v>4120</v>
      </c>
      <c r="B1248" s="373" t="s">
        <v>4052</v>
      </c>
      <c r="C1248" s="405" t="s">
        <v>3817</v>
      </c>
      <c r="D1248" s="403" t="s">
        <v>5352</v>
      </c>
      <c r="E1248" s="374" t="s">
        <v>3777</v>
      </c>
      <c r="F1248" s="403">
        <v>5</v>
      </c>
      <c r="G1248" s="374">
        <v>43101</v>
      </c>
      <c r="H1248" s="374">
        <v>45291</v>
      </c>
      <c r="I1248" s="404">
        <v>0.24438499999999999</v>
      </c>
      <c r="J1248" s="404">
        <v>0.65976599999999996</v>
      </c>
      <c r="K1248" s="404">
        <v>0.41652</v>
      </c>
      <c r="L1248" s="404">
        <v>0.43457400000000002</v>
      </c>
      <c r="M1248" s="404">
        <v>210.409786</v>
      </c>
      <c r="N1248" s="404">
        <v>15.985238000000001</v>
      </c>
    </row>
    <row r="1249" spans="1:14" ht="12.75" customHeight="1">
      <c r="A1249" t="s">
        <v>4119</v>
      </c>
      <c r="B1249" t="s">
        <v>4097</v>
      </c>
      <c r="C1249" t="s">
        <v>3817</v>
      </c>
      <c r="D1249" t="s">
        <v>5149</v>
      </c>
      <c r="E1249" t="s">
        <v>3774</v>
      </c>
      <c r="F1249">
        <v>6</v>
      </c>
      <c r="G1249" s="4">
        <v>42948</v>
      </c>
      <c r="H1249" s="4">
        <v>46630</v>
      </c>
      <c r="I1249" s="375">
        <v>0.29971100000000001</v>
      </c>
      <c r="J1249" s="375">
        <v>0.59481700000000004</v>
      </c>
      <c r="K1249" s="375">
        <v>0.41599999999999998</v>
      </c>
      <c r="L1249" s="375">
        <v>0.425593</v>
      </c>
      <c r="M1249" s="375">
        <v>189.100604</v>
      </c>
      <c r="N1249" s="375">
        <v>13.901813000000001</v>
      </c>
    </row>
    <row r="1250" spans="1:14" ht="12.75" customHeight="1">
      <c r="A1250" t="s">
        <v>4120</v>
      </c>
      <c r="B1250" s="413" t="s">
        <v>5086</v>
      </c>
      <c r="C1250" s="413" t="s">
        <v>3817</v>
      </c>
      <c r="D1250" s="413" t="s">
        <v>3380</v>
      </c>
      <c r="E1250" s="413" t="s">
        <v>3775</v>
      </c>
      <c r="F1250" s="413">
        <v>2</v>
      </c>
      <c r="G1250" s="383">
        <v>43405</v>
      </c>
      <c r="H1250" s="383">
        <v>44531</v>
      </c>
      <c r="I1250" s="375">
        <v>0.121946</v>
      </c>
      <c r="J1250" s="375">
        <v>0.37362699999999999</v>
      </c>
      <c r="K1250" s="375">
        <v>0.41563640000000002</v>
      </c>
      <c r="L1250" s="375">
        <v>0.354599</v>
      </c>
      <c r="M1250" s="375">
        <v>122.24429600000001</v>
      </c>
      <c r="N1250" s="375">
        <v>21.827804</v>
      </c>
    </row>
    <row r="1251" spans="1:14" ht="12.75" customHeight="1">
      <c r="A1251" t="s">
        <v>4120</v>
      </c>
      <c r="B1251" s="413" t="s">
        <v>5086</v>
      </c>
      <c r="C1251" s="413" t="s">
        <v>3817</v>
      </c>
      <c r="D1251" s="413" t="s">
        <v>7249</v>
      </c>
      <c r="E1251" s="413" t="s">
        <v>3785</v>
      </c>
      <c r="F1251" s="413">
        <v>9</v>
      </c>
      <c r="G1251" s="383">
        <v>44378</v>
      </c>
      <c r="H1251" s="383">
        <v>46203</v>
      </c>
      <c r="I1251" s="375">
        <v>0.13996900000000001</v>
      </c>
      <c r="J1251" s="375">
        <v>0.47844500000000001</v>
      </c>
      <c r="K1251" s="375">
        <v>0.41560000000000002</v>
      </c>
      <c r="L1251" s="375">
        <v>0.17183100000000001</v>
      </c>
      <c r="M1251" s="375">
        <v>156.07307599999999</v>
      </c>
      <c r="N1251" s="375">
        <v>18.624604000000001</v>
      </c>
    </row>
    <row r="1252" spans="1:14" ht="12.75" customHeight="1">
      <c r="A1252" t="s">
        <v>4120</v>
      </c>
      <c r="B1252" s="413" t="s">
        <v>4052</v>
      </c>
      <c r="C1252" s="413" t="s">
        <v>3817</v>
      </c>
      <c r="D1252" s="413" t="s">
        <v>6398</v>
      </c>
      <c r="E1252" s="413" t="s">
        <v>3791</v>
      </c>
      <c r="F1252" s="413">
        <v>7</v>
      </c>
      <c r="G1252" s="383">
        <v>44044</v>
      </c>
      <c r="H1252" s="383">
        <v>44926</v>
      </c>
      <c r="I1252" s="375">
        <v>1.2283000000000001E-2</v>
      </c>
      <c r="J1252" s="375">
        <v>0.10566399999999999</v>
      </c>
      <c r="K1252" s="375">
        <v>0.41555999999999998</v>
      </c>
      <c r="L1252" s="375">
        <v>1.0316000000000001E-2</v>
      </c>
      <c r="M1252" s="375">
        <v>33.660257999999999</v>
      </c>
      <c r="N1252" s="375">
        <v>13.662462</v>
      </c>
    </row>
    <row r="1253" spans="1:14" ht="12.75" customHeight="1">
      <c r="A1253" t="s">
        <v>4119</v>
      </c>
      <c r="B1253" s="413" t="s">
        <v>4093</v>
      </c>
      <c r="C1253" s="413" t="s">
        <v>3817</v>
      </c>
      <c r="D1253" s="413" t="s">
        <v>3264</v>
      </c>
      <c r="E1253" s="413" t="s">
        <v>3776</v>
      </c>
      <c r="F1253" s="413">
        <v>2</v>
      </c>
      <c r="G1253" s="383">
        <v>43132</v>
      </c>
      <c r="H1253" s="383">
        <v>44926</v>
      </c>
      <c r="I1253" s="375">
        <v>0.196219</v>
      </c>
      <c r="J1253" s="375">
        <v>0.47732200000000002</v>
      </c>
      <c r="K1253" s="375">
        <v>0.41509360000000001</v>
      </c>
      <c r="L1253" s="375">
        <v>0.31518000000000002</v>
      </c>
      <c r="M1253" s="375">
        <v>153.365364</v>
      </c>
      <c r="N1253" s="375">
        <v>18.826187000000001</v>
      </c>
    </row>
    <row r="1254" spans="1:14" ht="12.75" customHeight="1">
      <c r="A1254" t="s">
        <v>4119</v>
      </c>
      <c r="B1254" s="300" t="s">
        <v>4079</v>
      </c>
      <c r="C1254" s="300" t="s">
        <v>3817</v>
      </c>
      <c r="D1254" s="300" t="s">
        <v>3518</v>
      </c>
      <c r="E1254" s="300" t="s">
        <v>3776</v>
      </c>
      <c r="F1254" s="300">
        <v>8</v>
      </c>
      <c r="G1254" s="301">
        <v>43466</v>
      </c>
      <c r="H1254" s="301">
        <v>44926</v>
      </c>
      <c r="I1254" s="316">
        <v>4.1980000000000003E-2</v>
      </c>
      <c r="J1254" s="316">
        <v>0.40789300000000001</v>
      </c>
      <c r="K1254" s="316">
        <v>0.41496</v>
      </c>
      <c r="L1254" s="316">
        <v>0.30065999999999998</v>
      </c>
      <c r="M1254" s="316">
        <v>130.60199399999999</v>
      </c>
      <c r="N1254" s="316">
        <v>17.566478</v>
      </c>
    </row>
    <row r="1255" spans="1:14" ht="12.75" customHeight="1">
      <c r="A1255" t="s">
        <v>4120</v>
      </c>
      <c r="B1255" s="413" t="s">
        <v>4048</v>
      </c>
      <c r="C1255" s="413" t="s">
        <v>3817</v>
      </c>
      <c r="D1255" s="413" t="s">
        <v>2189</v>
      </c>
      <c r="E1255" s="413" t="s">
        <v>3778</v>
      </c>
      <c r="F1255" s="413">
        <v>7</v>
      </c>
      <c r="G1255" s="383">
        <v>42935</v>
      </c>
      <c r="H1255" s="383">
        <v>44561</v>
      </c>
      <c r="I1255" s="375">
        <v>0.205346</v>
      </c>
      <c r="J1255" s="375">
        <v>0.67516399999999999</v>
      </c>
      <c r="K1255" s="375">
        <v>0.41439999999999999</v>
      </c>
      <c r="L1255" s="375">
        <v>0.39147599999999999</v>
      </c>
      <c r="M1255" s="375">
        <v>214.45673400000001</v>
      </c>
      <c r="N1255" s="375">
        <v>15.769683000000001</v>
      </c>
    </row>
    <row r="1256" spans="1:14" ht="12.75" customHeight="1">
      <c r="A1256" t="s">
        <v>4120</v>
      </c>
      <c r="B1256" s="300" t="s">
        <v>5086</v>
      </c>
      <c r="C1256" s="300" t="s">
        <v>3817</v>
      </c>
      <c r="D1256" s="300" t="s">
        <v>3127</v>
      </c>
      <c r="E1256" s="300" t="s">
        <v>3779</v>
      </c>
      <c r="F1256" s="300">
        <v>8</v>
      </c>
      <c r="G1256" s="301">
        <v>43282</v>
      </c>
      <c r="H1256" s="301">
        <v>44561</v>
      </c>
      <c r="I1256" s="316">
        <v>0.199462</v>
      </c>
      <c r="J1256" s="316">
        <v>0.46199699999999999</v>
      </c>
      <c r="K1256" s="316">
        <v>0.41356359999999998</v>
      </c>
      <c r="L1256" s="316">
        <v>0.39617999999999998</v>
      </c>
      <c r="M1256" s="316">
        <v>149.35432800000001</v>
      </c>
      <c r="N1256" s="316">
        <v>21.305520000000001</v>
      </c>
    </row>
    <row r="1257" spans="1:14" ht="12.75" customHeight="1">
      <c r="A1257" t="s">
        <v>4119</v>
      </c>
      <c r="B1257" s="413" t="s">
        <v>4081</v>
      </c>
      <c r="C1257" s="413" t="s">
        <v>3817</v>
      </c>
      <c r="D1257" s="413" t="s">
        <v>2384</v>
      </c>
      <c r="E1257" s="413" t="s">
        <v>3783</v>
      </c>
      <c r="F1257" s="413">
        <v>8</v>
      </c>
      <c r="G1257" s="383">
        <v>44378</v>
      </c>
      <c r="H1257" s="383">
        <v>45657</v>
      </c>
      <c r="I1257" s="375">
        <v>0.108311</v>
      </c>
      <c r="J1257" s="375">
        <v>0.464943</v>
      </c>
      <c r="K1257" s="375">
        <v>0.4128</v>
      </c>
      <c r="L1257" s="375">
        <v>0.25907200000000002</v>
      </c>
      <c r="M1257" s="375">
        <v>148.44618399999999</v>
      </c>
      <c r="N1257" s="375">
        <v>14.757315999999999</v>
      </c>
    </row>
    <row r="1258" spans="1:14" ht="12.75" customHeight="1">
      <c r="A1258" t="s">
        <v>4120</v>
      </c>
      <c r="B1258" t="s">
        <v>4074</v>
      </c>
      <c r="C1258" t="s">
        <v>3817</v>
      </c>
      <c r="D1258" t="s">
        <v>906</v>
      </c>
      <c r="E1258" t="s">
        <v>3776</v>
      </c>
      <c r="F1258">
        <v>6</v>
      </c>
      <c r="G1258" s="4">
        <v>42552</v>
      </c>
      <c r="H1258" s="4">
        <v>46203</v>
      </c>
      <c r="I1258" s="375">
        <v>0.19222600000000001</v>
      </c>
      <c r="J1258" s="375">
        <v>0.483184</v>
      </c>
      <c r="K1258" s="375">
        <v>0.4128</v>
      </c>
      <c r="L1258" s="375">
        <v>0.36196600000000001</v>
      </c>
      <c r="M1258" s="375">
        <v>152.40375299999999</v>
      </c>
      <c r="N1258" s="375">
        <v>15.254346999999999</v>
      </c>
    </row>
    <row r="1259" spans="1:14" ht="12.75" customHeight="1">
      <c r="A1259" t="s">
        <v>4120</v>
      </c>
      <c r="B1259" t="s">
        <v>5086</v>
      </c>
      <c r="C1259" t="s">
        <v>3817</v>
      </c>
      <c r="D1259" t="s">
        <v>3163</v>
      </c>
      <c r="E1259" t="s">
        <v>3785</v>
      </c>
      <c r="F1259">
        <v>1</v>
      </c>
      <c r="G1259" s="4">
        <v>43313</v>
      </c>
      <c r="H1259" s="4">
        <v>44561</v>
      </c>
      <c r="I1259" s="375">
        <v>0.16881299999999999</v>
      </c>
      <c r="J1259" s="375">
        <v>0.54722300000000001</v>
      </c>
      <c r="K1259" s="375">
        <v>0.41249039999999998</v>
      </c>
      <c r="L1259" s="375">
        <v>0.42109200000000002</v>
      </c>
      <c r="M1259" s="375">
        <v>178.63189299999999</v>
      </c>
      <c r="N1259" s="375">
        <v>21.251007999999999</v>
      </c>
    </row>
    <row r="1260" spans="1:14" ht="12.75" customHeight="1">
      <c r="A1260" t="s">
        <v>4119</v>
      </c>
      <c r="B1260" s="300" t="s">
        <v>4097</v>
      </c>
      <c r="C1260" s="300" t="s">
        <v>3817</v>
      </c>
      <c r="D1260" s="300" t="s">
        <v>5916</v>
      </c>
      <c r="E1260" s="300" t="s">
        <v>3779</v>
      </c>
      <c r="F1260" s="300">
        <v>6</v>
      </c>
      <c r="G1260" s="301">
        <v>43800</v>
      </c>
      <c r="H1260" s="301">
        <v>45260</v>
      </c>
      <c r="I1260" s="316">
        <v>0.20258300000000001</v>
      </c>
      <c r="J1260" s="316">
        <v>0.44802199999999998</v>
      </c>
      <c r="K1260" s="316">
        <v>0.41220000000000001</v>
      </c>
      <c r="L1260" s="316">
        <v>0.41941899999999999</v>
      </c>
      <c r="M1260" s="316">
        <v>141.131496</v>
      </c>
      <c r="N1260" s="316">
        <v>19.365207999999999</v>
      </c>
    </row>
    <row r="1261" spans="1:14" ht="12.75" customHeight="1">
      <c r="A1261" t="s">
        <v>4119</v>
      </c>
      <c r="B1261" s="376" t="s">
        <v>4099</v>
      </c>
      <c r="C1261" s="376" t="s">
        <v>3819</v>
      </c>
      <c r="D1261" s="376" t="s">
        <v>2703</v>
      </c>
      <c r="E1261" s="376" t="s">
        <v>3773</v>
      </c>
      <c r="F1261" s="376">
        <v>3</v>
      </c>
      <c r="G1261" s="383">
        <v>43132</v>
      </c>
      <c r="H1261" s="383">
        <v>44926</v>
      </c>
      <c r="I1261" s="375">
        <v>0.118259</v>
      </c>
      <c r="J1261" s="375">
        <v>0.26476300000000003</v>
      </c>
      <c r="K1261" s="375">
        <v>0.41204000000000002</v>
      </c>
      <c r="L1261" s="375">
        <v>0.43318099999999998</v>
      </c>
      <c r="M1261" s="375">
        <v>84.229940999999997</v>
      </c>
      <c r="N1261" s="375">
        <v>27.017955000000001</v>
      </c>
    </row>
    <row r="1262" spans="1:14" ht="12.75" customHeight="1">
      <c r="A1262" t="s">
        <v>4119</v>
      </c>
      <c r="B1262" s="413" t="s">
        <v>4097</v>
      </c>
      <c r="C1262" s="413" t="s">
        <v>3817</v>
      </c>
      <c r="D1262" s="413" t="s">
        <v>2001</v>
      </c>
      <c r="E1262" s="413" t="s">
        <v>3774</v>
      </c>
      <c r="F1262" s="413">
        <v>6</v>
      </c>
      <c r="G1262" s="383">
        <v>42856</v>
      </c>
      <c r="H1262" s="383">
        <v>44347</v>
      </c>
      <c r="I1262" s="375">
        <v>2.8969999999999999E-2</v>
      </c>
      <c r="J1262" s="375">
        <v>0.618618</v>
      </c>
      <c r="K1262" s="375">
        <v>0.41199999999999998</v>
      </c>
      <c r="L1262" s="375">
        <v>4.1880000000000001E-2</v>
      </c>
      <c r="M1262" s="375">
        <v>194.776239</v>
      </c>
      <c r="N1262" s="375">
        <v>10.579945</v>
      </c>
    </row>
    <row r="1263" spans="1:14" ht="12.75" customHeight="1">
      <c r="A1263" t="s">
        <v>4119</v>
      </c>
      <c r="B1263" s="413" t="s">
        <v>4083</v>
      </c>
      <c r="C1263" s="413" t="s">
        <v>3817</v>
      </c>
      <c r="D1263" s="413" t="s">
        <v>2120</v>
      </c>
      <c r="E1263" s="413" t="s">
        <v>3776</v>
      </c>
      <c r="F1263" s="413">
        <v>4</v>
      </c>
      <c r="G1263" s="383">
        <v>42917</v>
      </c>
      <c r="H1263" s="383">
        <v>44926</v>
      </c>
      <c r="I1263" s="375">
        <v>7.6554999999999998E-2</v>
      </c>
      <c r="J1263" s="375">
        <v>0.37905699999999998</v>
      </c>
      <c r="K1263" s="375">
        <v>0.41127360000000002</v>
      </c>
      <c r="L1263" s="375">
        <v>0.13534199999999999</v>
      </c>
      <c r="M1263" s="375">
        <v>121.110923</v>
      </c>
      <c r="N1263" s="375">
        <v>20.175136999999999</v>
      </c>
    </row>
    <row r="1264" spans="1:14" ht="12.75" customHeight="1">
      <c r="A1264" t="s">
        <v>4119</v>
      </c>
      <c r="B1264" s="413" t="s">
        <v>4081</v>
      </c>
      <c r="C1264" s="413" t="s">
        <v>3817</v>
      </c>
      <c r="D1264" s="413" t="s">
        <v>2091</v>
      </c>
      <c r="E1264" s="413" t="s">
        <v>3773</v>
      </c>
      <c r="F1264" s="413">
        <v>8</v>
      </c>
      <c r="G1264" s="383">
        <v>44348</v>
      </c>
      <c r="H1264" s="383">
        <v>45412</v>
      </c>
      <c r="I1264" s="375">
        <v>0.223556</v>
      </c>
      <c r="J1264" s="375">
        <v>0.280163</v>
      </c>
      <c r="K1264" s="375">
        <v>0.41127279999999999</v>
      </c>
      <c r="L1264" s="375">
        <v>0.393789</v>
      </c>
      <c r="M1264" s="375">
        <v>89.094730999999996</v>
      </c>
      <c r="N1264" s="375">
        <v>21.781383999999999</v>
      </c>
    </row>
    <row r="1265" spans="1:14" ht="12.75" customHeight="1">
      <c r="A1265" t="s">
        <v>4120</v>
      </c>
      <c r="B1265" t="s">
        <v>5086</v>
      </c>
      <c r="C1265" t="s">
        <v>3817</v>
      </c>
      <c r="D1265" t="s">
        <v>1536</v>
      </c>
      <c r="E1265" t="s">
        <v>3775</v>
      </c>
      <c r="F1265">
        <v>1</v>
      </c>
      <c r="G1265" s="4">
        <v>42705</v>
      </c>
      <c r="H1265" s="4">
        <v>44530</v>
      </c>
      <c r="I1265" s="375">
        <v>0.19952600000000001</v>
      </c>
      <c r="J1265" s="375">
        <v>0.446293</v>
      </c>
      <c r="K1265" s="375">
        <v>0.41120079999999998</v>
      </c>
      <c r="L1265" s="375">
        <v>0.37790299999999999</v>
      </c>
      <c r="M1265" s="375">
        <v>145.22217699999999</v>
      </c>
      <c r="N1265" s="375">
        <v>23.773561000000001</v>
      </c>
    </row>
    <row r="1266" spans="1:14" ht="12.75" customHeight="1">
      <c r="A1266" t="s">
        <v>4120</v>
      </c>
      <c r="B1266" s="376" t="s">
        <v>5086</v>
      </c>
      <c r="C1266" s="376" t="s">
        <v>3817</v>
      </c>
      <c r="D1266" s="376" t="s">
        <v>6985</v>
      </c>
      <c r="E1266" s="376" t="s">
        <v>3776</v>
      </c>
      <c r="F1266" s="376">
        <v>14</v>
      </c>
      <c r="G1266" s="383">
        <v>43922</v>
      </c>
      <c r="H1266" s="383">
        <v>45291</v>
      </c>
      <c r="I1266" s="375">
        <v>2.5430000000000001E-2</v>
      </c>
      <c r="J1266" s="375">
        <v>0.26819599999999999</v>
      </c>
      <c r="K1266" s="375">
        <v>0.41063640000000001</v>
      </c>
      <c r="L1266" s="375">
        <v>2.1238E-2</v>
      </c>
      <c r="M1266" s="375">
        <v>86.878393000000003</v>
      </c>
      <c r="N1266" s="375">
        <v>14.708095</v>
      </c>
    </row>
    <row r="1267" spans="1:14" ht="12.75" customHeight="1">
      <c r="A1267" t="s">
        <v>4119</v>
      </c>
      <c r="B1267" t="s">
        <v>4099</v>
      </c>
      <c r="C1267" t="s">
        <v>3817</v>
      </c>
      <c r="D1267" t="s">
        <v>2529</v>
      </c>
      <c r="E1267" t="s">
        <v>3780</v>
      </c>
      <c r="F1267">
        <v>3</v>
      </c>
      <c r="G1267" s="4">
        <v>43070</v>
      </c>
      <c r="H1267" s="4">
        <v>44926</v>
      </c>
      <c r="I1267" s="375">
        <v>0.15442400000000001</v>
      </c>
      <c r="J1267" s="375">
        <v>3.8441999999999997E-2</v>
      </c>
      <c r="K1267" s="375">
        <v>0.41039999999999999</v>
      </c>
      <c r="L1267" s="375">
        <v>4.5211000000000001E-2</v>
      </c>
      <c r="M1267" s="375">
        <v>12.182299</v>
      </c>
      <c r="N1267" s="375">
        <v>22.000599999999999</v>
      </c>
    </row>
    <row r="1268" spans="1:14" ht="12.75" customHeight="1">
      <c r="A1268" t="s">
        <v>4120</v>
      </c>
      <c r="B1268" t="s">
        <v>5086</v>
      </c>
      <c r="C1268" t="s">
        <v>3817</v>
      </c>
      <c r="D1268" t="s">
        <v>2515</v>
      </c>
      <c r="E1268" t="s">
        <v>3774</v>
      </c>
      <c r="F1268">
        <v>8</v>
      </c>
      <c r="G1268" s="4">
        <v>43040</v>
      </c>
      <c r="H1268" s="4">
        <v>44561</v>
      </c>
      <c r="I1268" s="375">
        <v>8.2170999999999994E-2</v>
      </c>
      <c r="J1268" s="375">
        <v>0.31010799999999999</v>
      </c>
      <c r="K1268" s="375">
        <v>0.40959000000000001</v>
      </c>
      <c r="L1268" s="375">
        <v>0.26826800000000001</v>
      </c>
      <c r="M1268" s="375">
        <v>96.777450000000002</v>
      </c>
      <c r="N1268" s="375">
        <v>21.681445</v>
      </c>
    </row>
    <row r="1269" spans="1:14" ht="12.75" customHeight="1">
      <c r="A1269" t="s">
        <v>4120</v>
      </c>
      <c r="B1269" t="s">
        <v>4048</v>
      </c>
      <c r="C1269" t="s">
        <v>3817</v>
      </c>
      <c r="D1269" t="s">
        <v>1706</v>
      </c>
      <c r="E1269" t="s">
        <v>3773</v>
      </c>
      <c r="F1269">
        <v>14</v>
      </c>
      <c r="G1269" s="4">
        <v>42736</v>
      </c>
      <c r="H1269" s="4">
        <v>44561</v>
      </c>
      <c r="I1269" s="375">
        <v>0.21774299999999999</v>
      </c>
      <c r="J1269" s="375">
        <v>0.577372</v>
      </c>
      <c r="K1269" s="375">
        <v>0.40920000000000001</v>
      </c>
      <c r="L1269" s="375">
        <v>0.33289600000000003</v>
      </c>
      <c r="M1269" s="375">
        <v>182.863934</v>
      </c>
      <c r="N1269" s="375">
        <v>14.846104</v>
      </c>
    </row>
    <row r="1270" spans="1:14" ht="12.75" customHeight="1">
      <c r="A1270" t="s">
        <v>4119</v>
      </c>
      <c r="B1270" s="413" t="s">
        <v>4097</v>
      </c>
      <c r="C1270" s="413" t="s">
        <v>3817</v>
      </c>
      <c r="D1270" s="413" t="s">
        <v>2642</v>
      </c>
      <c r="E1270" s="413" t="s">
        <v>3779</v>
      </c>
      <c r="F1270" s="413">
        <v>6</v>
      </c>
      <c r="G1270" s="383">
        <v>43101</v>
      </c>
      <c r="H1270" s="383">
        <v>44227</v>
      </c>
      <c r="I1270" s="375">
        <v>0.20372899999999999</v>
      </c>
      <c r="J1270" s="375">
        <v>0.52857200000000004</v>
      </c>
      <c r="K1270" s="375">
        <v>0.40839999999999999</v>
      </c>
      <c r="L1270" s="375">
        <v>0.371674</v>
      </c>
      <c r="M1270" s="375">
        <v>164.97049999999999</v>
      </c>
      <c r="N1270" s="375">
        <v>17.041993000000002</v>
      </c>
    </row>
    <row r="1271" spans="1:14" ht="12.75" customHeight="1">
      <c r="A1271" t="s">
        <v>4120</v>
      </c>
      <c r="B1271" t="s">
        <v>5086</v>
      </c>
      <c r="C1271" t="s">
        <v>3817</v>
      </c>
      <c r="D1271" t="s">
        <v>5784</v>
      </c>
      <c r="E1271" t="s">
        <v>3774</v>
      </c>
      <c r="F1271">
        <v>7</v>
      </c>
      <c r="G1271" s="4">
        <v>43770</v>
      </c>
      <c r="H1271" s="4">
        <v>45657</v>
      </c>
      <c r="I1271" s="375">
        <v>0.19105800000000001</v>
      </c>
      <c r="J1271" s="375">
        <v>0.53015000000000001</v>
      </c>
      <c r="K1271" s="375">
        <v>0.408078</v>
      </c>
      <c r="L1271" s="375">
        <v>0.40775499999999998</v>
      </c>
      <c r="M1271" s="375">
        <v>167.67787999999999</v>
      </c>
      <c r="N1271" s="375">
        <v>29.991744000000001</v>
      </c>
    </row>
    <row r="1272" spans="1:14" ht="12.75" customHeight="1">
      <c r="A1272" t="s">
        <v>4119</v>
      </c>
      <c r="B1272" s="318" t="s">
        <v>4097</v>
      </c>
      <c r="C1272" s="318" t="s">
        <v>3817</v>
      </c>
      <c r="D1272" s="318" t="s">
        <v>5165</v>
      </c>
      <c r="E1272" s="318" t="s">
        <v>3773</v>
      </c>
      <c r="F1272" s="318">
        <v>6</v>
      </c>
      <c r="G1272" s="319">
        <v>42461</v>
      </c>
      <c r="H1272" s="319">
        <v>44316</v>
      </c>
      <c r="I1272" s="375">
        <v>0.30263099999999998</v>
      </c>
      <c r="J1272" s="375">
        <v>0.461924</v>
      </c>
      <c r="K1272" s="375">
        <v>0.40799999999999997</v>
      </c>
      <c r="L1272" s="375">
        <v>0.38649099999999997</v>
      </c>
      <c r="M1272" s="375">
        <v>144.02791400000001</v>
      </c>
      <c r="N1272" s="375">
        <v>15.114198</v>
      </c>
    </row>
    <row r="1273" spans="1:14" ht="12.75" customHeight="1">
      <c r="A1273" t="s">
        <v>4119</v>
      </c>
      <c r="B1273" t="s">
        <v>4079</v>
      </c>
      <c r="C1273" t="s">
        <v>3817</v>
      </c>
      <c r="D1273" t="s">
        <v>7264</v>
      </c>
      <c r="E1273" t="s">
        <v>3774</v>
      </c>
      <c r="F1273">
        <v>6</v>
      </c>
      <c r="G1273" s="4">
        <v>44409</v>
      </c>
      <c r="H1273" s="4">
        <v>45657</v>
      </c>
      <c r="I1273" s="375">
        <v>0.149918</v>
      </c>
      <c r="J1273" s="375">
        <v>0.45510299999999998</v>
      </c>
      <c r="K1273" s="375">
        <v>0.40760000000000002</v>
      </c>
      <c r="L1273" s="375">
        <v>0.279887</v>
      </c>
      <c r="M1273" s="375">
        <v>141.76207700000001</v>
      </c>
      <c r="N1273" s="375">
        <v>12.507425</v>
      </c>
    </row>
    <row r="1274" spans="1:14" ht="12.75" customHeight="1">
      <c r="A1274" t="s">
        <v>4119</v>
      </c>
      <c r="B1274" s="413" t="s">
        <v>4097</v>
      </c>
      <c r="C1274" s="413" t="s">
        <v>3817</v>
      </c>
      <c r="D1274" s="413" t="s">
        <v>5711</v>
      </c>
      <c r="E1274" s="413" t="s">
        <v>3778</v>
      </c>
      <c r="F1274" s="413">
        <v>6</v>
      </c>
      <c r="G1274" s="383">
        <v>43739</v>
      </c>
      <c r="H1274" s="383">
        <v>45199</v>
      </c>
      <c r="I1274" s="375">
        <v>0.24454100000000001</v>
      </c>
      <c r="J1274" s="375">
        <v>0.53640600000000005</v>
      </c>
      <c r="K1274" s="375">
        <v>0.40760000000000002</v>
      </c>
      <c r="L1274" s="375">
        <v>0.41941899999999999</v>
      </c>
      <c r="M1274" s="375">
        <v>167.08749900000001</v>
      </c>
      <c r="N1274" s="375">
        <v>17.366589000000001</v>
      </c>
    </row>
    <row r="1275" spans="1:14" ht="12.75" customHeight="1">
      <c r="A1275" t="s">
        <v>4119</v>
      </c>
      <c r="B1275" t="s">
        <v>4095</v>
      </c>
      <c r="C1275" t="s">
        <v>3817</v>
      </c>
      <c r="D1275" t="s">
        <v>3123</v>
      </c>
      <c r="E1275" t="s">
        <v>3792</v>
      </c>
      <c r="F1275">
        <v>13</v>
      </c>
      <c r="G1275" s="4">
        <v>43952</v>
      </c>
      <c r="H1275" s="4">
        <v>45657</v>
      </c>
      <c r="I1275" s="375">
        <v>0.208957</v>
      </c>
      <c r="J1275" s="375">
        <v>0.97806999999999999</v>
      </c>
      <c r="K1275" s="375">
        <v>0.4072268</v>
      </c>
      <c r="L1275" s="375">
        <v>0.428479</v>
      </c>
      <c r="M1275" s="375">
        <v>307.90959400000003</v>
      </c>
      <c r="N1275" s="375">
        <v>21.216051</v>
      </c>
    </row>
    <row r="1276" spans="1:14" ht="12.75" customHeight="1">
      <c r="A1276" t="s">
        <v>4119</v>
      </c>
      <c r="B1276" t="s">
        <v>4097</v>
      </c>
      <c r="C1276" t="s">
        <v>3817</v>
      </c>
      <c r="D1276" t="s">
        <v>3024</v>
      </c>
      <c r="E1276" t="s">
        <v>3776</v>
      </c>
      <c r="F1276">
        <v>6</v>
      </c>
      <c r="G1276" s="4">
        <v>43282</v>
      </c>
      <c r="H1276" s="4">
        <v>44408</v>
      </c>
      <c r="I1276" s="375">
        <v>0.145569</v>
      </c>
      <c r="J1276" s="375">
        <v>0.44759300000000002</v>
      </c>
      <c r="K1276" s="375">
        <v>0.40679999999999999</v>
      </c>
      <c r="L1276" s="375">
        <v>0.24449000000000001</v>
      </c>
      <c r="M1276" s="375">
        <v>139.149261</v>
      </c>
      <c r="N1276" s="375">
        <v>13.777379</v>
      </c>
    </row>
    <row r="1277" spans="1:14" ht="12.75" customHeight="1">
      <c r="A1277" t="s">
        <v>4119</v>
      </c>
      <c r="B1277" s="413" t="s">
        <v>4097</v>
      </c>
      <c r="C1277" s="413" t="s">
        <v>3817</v>
      </c>
      <c r="D1277" s="413" t="s">
        <v>5623</v>
      </c>
      <c r="E1277" s="413" t="s">
        <v>3781</v>
      </c>
      <c r="F1277" s="413">
        <v>6</v>
      </c>
      <c r="G1277" s="383">
        <v>43709</v>
      </c>
      <c r="H1277" s="383">
        <v>45291</v>
      </c>
      <c r="I1277" s="375">
        <v>0.17979899999999999</v>
      </c>
      <c r="J1277" s="375">
        <v>0.46483200000000002</v>
      </c>
      <c r="K1277" s="375">
        <v>0.40679999999999999</v>
      </c>
      <c r="L1277" s="375">
        <v>0.289354</v>
      </c>
      <c r="M1277" s="375">
        <v>144.50842399999999</v>
      </c>
      <c r="N1277" s="375">
        <v>16.381988</v>
      </c>
    </row>
    <row r="1278" spans="1:14" ht="12.75" customHeight="1">
      <c r="A1278" t="s">
        <v>4119</v>
      </c>
      <c r="B1278" s="300" t="s">
        <v>4101</v>
      </c>
      <c r="C1278" s="300" t="s">
        <v>3817</v>
      </c>
      <c r="D1278" s="300" t="s">
        <v>4615</v>
      </c>
      <c r="E1278" s="300" t="s">
        <v>3779</v>
      </c>
      <c r="F1278" s="300">
        <v>7</v>
      </c>
      <c r="G1278" s="301">
        <v>43556</v>
      </c>
      <c r="H1278" s="301">
        <v>44651</v>
      </c>
      <c r="I1278" s="316">
        <v>0.204621</v>
      </c>
      <c r="J1278" s="316">
        <v>0.77114899999999997</v>
      </c>
      <c r="K1278" s="316">
        <v>0.40679999999999999</v>
      </c>
      <c r="L1278" s="316">
        <v>0.42531999999999998</v>
      </c>
      <c r="M1278" s="316">
        <v>243.13663500000001</v>
      </c>
      <c r="N1278" s="316">
        <v>16.048258000000001</v>
      </c>
    </row>
    <row r="1279" spans="1:14" ht="12.75" customHeight="1">
      <c r="A1279" t="s">
        <v>4120</v>
      </c>
      <c r="B1279" s="413" t="s">
        <v>4054</v>
      </c>
      <c r="C1279" s="413" t="s">
        <v>3817</v>
      </c>
      <c r="D1279" s="413" t="s">
        <v>2767</v>
      </c>
      <c r="E1279" s="413" t="s">
        <v>3785</v>
      </c>
      <c r="F1279" s="413">
        <v>2</v>
      </c>
      <c r="G1279" s="383">
        <v>44256</v>
      </c>
      <c r="H1279" s="383">
        <v>44985</v>
      </c>
      <c r="I1279" s="375">
        <v>0.20850299999999999</v>
      </c>
      <c r="J1279" s="375">
        <v>0.57735499999999995</v>
      </c>
      <c r="K1279" s="375">
        <v>0.40636</v>
      </c>
      <c r="L1279" s="375">
        <v>0.42538799999999999</v>
      </c>
      <c r="M1279" s="375">
        <v>181.24902499999999</v>
      </c>
      <c r="N1279" s="375">
        <v>17.007843000000001</v>
      </c>
    </row>
    <row r="1280" spans="1:14" ht="12.75" customHeight="1">
      <c r="A1280" t="s">
        <v>4119</v>
      </c>
      <c r="B1280" s="413" t="s">
        <v>4097</v>
      </c>
      <c r="C1280" s="413" t="s">
        <v>3817</v>
      </c>
      <c r="D1280" s="413" t="s">
        <v>6298</v>
      </c>
      <c r="E1280" s="413" t="s">
        <v>3773</v>
      </c>
      <c r="F1280" s="413">
        <v>6</v>
      </c>
      <c r="G1280" s="383">
        <v>44013</v>
      </c>
      <c r="H1280" s="383">
        <v>45838</v>
      </c>
      <c r="I1280" s="375">
        <v>0.22528899999999999</v>
      </c>
      <c r="J1280" s="375">
        <v>0.274339</v>
      </c>
      <c r="K1280" s="375">
        <v>0.40620000000000001</v>
      </c>
      <c r="L1280" s="375">
        <v>0.26918500000000001</v>
      </c>
      <c r="M1280" s="375">
        <v>85.161647000000002</v>
      </c>
      <c r="N1280" s="375">
        <v>18.820717999999999</v>
      </c>
    </row>
    <row r="1281" spans="1:14" ht="12.75" customHeight="1">
      <c r="A1281" t="s">
        <v>4120</v>
      </c>
      <c r="B1281" s="300" t="s">
        <v>4062</v>
      </c>
      <c r="C1281" s="300" t="s">
        <v>3817</v>
      </c>
      <c r="D1281" s="300" t="s">
        <v>5449</v>
      </c>
      <c r="E1281" s="300" t="s">
        <v>3773</v>
      </c>
      <c r="F1281" s="300">
        <v>2</v>
      </c>
      <c r="G1281" s="301">
        <v>42614</v>
      </c>
      <c r="H1281" s="301">
        <v>44561</v>
      </c>
      <c r="I1281" s="316">
        <v>0.28689199999999998</v>
      </c>
      <c r="J1281" s="316">
        <v>0.49792900000000001</v>
      </c>
      <c r="K1281" s="316">
        <v>0.40602280000000002</v>
      </c>
      <c r="L1281" s="316">
        <v>0.41603600000000002</v>
      </c>
      <c r="M1281" s="316">
        <v>154.46858</v>
      </c>
      <c r="N1281" s="316">
        <v>19.668889</v>
      </c>
    </row>
    <row r="1282" spans="1:14" ht="12.75" customHeight="1">
      <c r="A1282" t="s">
        <v>4120</v>
      </c>
      <c r="B1282" s="376" t="s">
        <v>5086</v>
      </c>
      <c r="C1282" s="376" t="s">
        <v>3817</v>
      </c>
      <c r="D1282" s="376" t="s">
        <v>6806</v>
      </c>
      <c r="E1282" s="376" t="s">
        <v>3773</v>
      </c>
      <c r="F1282" s="376">
        <v>7</v>
      </c>
      <c r="G1282" s="383">
        <v>44197</v>
      </c>
      <c r="H1282" s="383">
        <v>45291</v>
      </c>
      <c r="I1282" s="375">
        <v>0.20746600000000001</v>
      </c>
      <c r="J1282" s="375">
        <v>0.64389799999999997</v>
      </c>
      <c r="K1282" s="375">
        <v>0.40595999999999999</v>
      </c>
      <c r="L1282" s="375">
        <v>0.42866599999999999</v>
      </c>
      <c r="M1282" s="375">
        <v>202.596881</v>
      </c>
      <c r="N1282" s="375">
        <v>20.990500999999998</v>
      </c>
    </row>
    <row r="1283" spans="1:14" ht="12.75" customHeight="1">
      <c r="A1283" t="s">
        <v>4120</v>
      </c>
      <c r="B1283" s="300" t="s">
        <v>4060</v>
      </c>
      <c r="C1283" s="300" t="s">
        <v>3817</v>
      </c>
      <c r="D1283" s="300" t="s">
        <v>1960</v>
      </c>
      <c r="E1283" s="300" t="s">
        <v>3790</v>
      </c>
      <c r="F1283" s="300">
        <v>7</v>
      </c>
      <c r="G1283" s="301">
        <v>43831</v>
      </c>
      <c r="H1283" s="301">
        <v>44561</v>
      </c>
      <c r="I1283" s="316">
        <v>0.20622199999999999</v>
      </c>
      <c r="J1283" s="316">
        <v>0.701824</v>
      </c>
      <c r="K1283" s="316">
        <v>0.40560000000000002</v>
      </c>
      <c r="L1283" s="316">
        <v>0.411937</v>
      </c>
      <c r="M1283" s="316">
        <v>220.62933699999999</v>
      </c>
      <c r="N1283" s="316">
        <v>16.777052000000001</v>
      </c>
    </row>
    <row r="1284" spans="1:14" ht="12.75" customHeight="1">
      <c r="A1284" t="s">
        <v>4119</v>
      </c>
      <c r="B1284" t="s">
        <v>42</v>
      </c>
      <c r="C1284" t="s">
        <v>3817</v>
      </c>
      <c r="D1284" t="s">
        <v>1989</v>
      </c>
      <c r="E1284" t="s">
        <v>3780</v>
      </c>
      <c r="F1284">
        <v>9</v>
      </c>
      <c r="G1284" s="4">
        <v>43952</v>
      </c>
      <c r="H1284" s="4">
        <v>45046</v>
      </c>
      <c r="I1284" s="375">
        <v>0.207037</v>
      </c>
      <c r="J1284" s="375">
        <v>0.18751000000000001</v>
      </c>
      <c r="K1284" s="375">
        <v>0.40536</v>
      </c>
      <c r="L1284" s="375">
        <v>0.41</v>
      </c>
      <c r="M1284" s="375">
        <v>56.55</v>
      </c>
      <c r="N1284" s="375">
        <v>30.320561999999999</v>
      </c>
    </row>
    <row r="1285" spans="1:14" ht="12.75" customHeight="1">
      <c r="A1285" t="s">
        <v>4120</v>
      </c>
      <c r="B1285" s="373" t="s">
        <v>5086</v>
      </c>
      <c r="C1285" s="405" t="s">
        <v>3817</v>
      </c>
      <c r="D1285" s="403" t="s">
        <v>7362</v>
      </c>
      <c r="E1285" s="374" t="s">
        <v>3776</v>
      </c>
      <c r="F1285" s="403">
        <v>1</v>
      </c>
      <c r="G1285" s="374">
        <v>44197</v>
      </c>
      <c r="H1285" s="374">
        <v>45291</v>
      </c>
      <c r="I1285" s="404">
        <v>6.5419000000000005E-2</v>
      </c>
      <c r="J1285" s="404">
        <v>0.26721499999999998</v>
      </c>
      <c r="K1285" s="404">
        <v>0.40534239999999999</v>
      </c>
      <c r="L1285" s="404">
        <v>0.237539</v>
      </c>
      <c r="M1285" s="404">
        <v>85.710121999999998</v>
      </c>
      <c r="N1285" s="375">
        <v>17.237158000000001</v>
      </c>
    </row>
    <row r="1286" spans="1:14" ht="12.75" customHeight="1">
      <c r="A1286" t="s">
        <v>4119</v>
      </c>
      <c r="B1286" s="376" t="s">
        <v>4097</v>
      </c>
      <c r="C1286" s="376" t="s">
        <v>3817</v>
      </c>
      <c r="D1286" s="376" t="s">
        <v>1761</v>
      </c>
      <c r="E1286" s="376" t="s">
        <v>3778</v>
      </c>
      <c r="F1286" s="376">
        <v>6</v>
      </c>
      <c r="G1286" s="383">
        <v>42767</v>
      </c>
      <c r="H1286" s="383">
        <v>44255</v>
      </c>
      <c r="I1286" s="375">
        <v>0.20707100000000001</v>
      </c>
      <c r="J1286" s="375">
        <v>0.50166500000000003</v>
      </c>
      <c r="K1286" s="375">
        <v>0.4052</v>
      </c>
      <c r="L1286" s="375">
        <v>0.38978400000000002</v>
      </c>
      <c r="M1286" s="375">
        <v>155.34580099999999</v>
      </c>
      <c r="N1286" s="375">
        <v>16.388528000000001</v>
      </c>
    </row>
    <row r="1287" spans="1:14" ht="12.75" customHeight="1">
      <c r="A1287" t="s">
        <v>4120</v>
      </c>
      <c r="B1287" s="413" t="s">
        <v>4048</v>
      </c>
      <c r="C1287" s="413" t="s">
        <v>3817</v>
      </c>
      <c r="D1287" s="413" t="s">
        <v>5248</v>
      </c>
      <c r="E1287" s="413" t="s">
        <v>3773</v>
      </c>
      <c r="F1287" s="413">
        <v>7</v>
      </c>
      <c r="G1287" s="383">
        <v>42795</v>
      </c>
      <c r="H1287" s="383">
        <v>44926</v>
      </c>
      <c r="I1287" s="375">
        <v>0.202463</v>
      </c>
      <c r="J1287" s="375">
        <v>0.75371900000000003</v>
      </c>
      <c r="K1287" s="375">
        <v>0.404414</v>
      </c>
      <c r="L1287" s="375">
        <v>0.40177800000000002</v>
      </c>
      <c r="M1287" s="375">
        <v>233.63905800000001</v>
      </c>
      <c r="N1287" s="375">
        <v>14.615966</v>
      </c>
    </row>
    <row r="1288" spans="1:14" ht="12.75" customHeight="1">
      <c r="A1288" t="s">
        <v>4120</v>
      </c>
      <c r="B1288" t="s">
        <v>4048</v>
      </c>
      <c r="C1288" t="s">
        <v>3817</v>
      </c>
      <c r="D1288" t="s">
        <v>1787</v>
      </c>
      <c r="E1288" t="s">
        <v>3773</v>
      </c>
      <c r="F1288">
        <v>7</v>
      </c>
      <c r="G1288" s="4">
        <v>42785</v>
      </c>
      <c r="H1288" s="4">
        <v>46437</v>
      </c>
      <c r="I1288" s="375">
        <v>0.213363</v>
      </c>
      <c r="J1288" s="375">
        <v>0.73538499999999996</v>
      </c>
      <c r="K1288" s="375">
        <v>0.40439999999999998</v>
      </c>
      <c r="L1288" s="375">
        <v>0.39147599999999999</v>
      </c>
      <c r="M1288" s="375">
        <v>227.94205199999999</v>
      </c>
      <c r="N1288" s="375">
        <v>15.300928000000001</v>
      </c>
    </row>
    <row r="1289" spans="1:14" ht="12.75" customHeight="1">
      <c r="A1289" t="s">
        <v>4119</v>
      </c>
      <c r="B1289" s="318" t="s">
        <v>4093</v>
      </c>
      <c r="C1289" s="318" t="s">
        <v>3817</v>
      </c>
      <c r="D1289" s="318" t="s">
        <v>2850</v>
      </c>
      <c r="E1289" s="318" t="s">
        <v>3788</v>
      </c>
      <c r="F1289" s="318">
        <v>2</v>
      </c>
      <c r="G1289" s="319">
        <v>43191</v>
      </c>
      <c r="H1289" s="319">
        <v>44926</v>
      </c>
      <c r="I1289" s="375">
        <v>6.3641000000000003E-2</v>
      </c>
      <c r="J1289" s="375">
        <v>0.41745599999999999</v>
      </c>
      <c r="K1289" s="375">
        <v>0.40427279999999999</v>
      </c>
      <c r="L1289" s="375">
        <v>0.36770999999999998</v>
      </c>
      <c r="M1289" s="375">
        <v>130.63262399999999</v>
      </c>
      <c r="N1289" s="375">
        <v>19.980073000000001</v>
      </c>
    </row>
    <row r="1290" spans="1:14" ht="12.75" customHeight="1">
      <c r="A1290" t="s">
        <v>4120</v>
      </c>
      <c r="B1290" s="318" t="s">
        <v>4060</v>
      </c>
      <c r="C1290" s="318" t="s">
        <v>3817</v>
      </c>
      <c r="D1290" s="318" t="s">
        <v>4838</v>
      </c>
      <c r="E1290" s="318" t="s">
        <v>3782</v>
      </c>
      <c r="F1290" s="318">
        <v>7</v>
      </c>
      <c r="G1290" s="319">
        <v>44317</v>
      </c>
      <c r="H1290" s="319">
        <v>45412</v>
      </c>
      <c r="I1290" s="375">
        <v>7.3144000000000001E-2</v>
      </c>
      <c r="J1290" s="375">
        <v>0.398669</v>
      </c>
      <c r="K1290" s="375">
        <v>0.40410000000000001</v>
      </c>
      <c r="L1290" s="375">
        <v>0.28020099999999998</v>
      </c>
      <c r="M1290" s="375">
        <v>124.862516</v>
      </c>
      <c r="N1290" s="375">
        <v>17.693104000000002</v>
      </c>
    </row>
    <row r="1291" spans="1:14" ht="12.75" customHeight="1">
      <c r="A1291" t="s">
        <v>4119</v>
      </c>
      <c r="B1291" s="413" t="s">
        <v>4097</v>
      </c>
      <c r="C1291" s="413" t="s">
        <v>3817</v>
      </c>
      <c r="D1291" s="413" t="s">
        <v>1753</v>
      </c>
      <c r="E1291" s="413" t="s">
        <v>3775</v>
      </c>
      <c r="F1291" s="413">
        <v>6</v>
      </c>
      <c r="G1291" s="383">
        <v>42767</v>
      </c>
      <c r="H1291" s="383">
        <v>44255</v>
      </c>
      <c r="I1291" s="375">
        <v>0.177369</v>
      </c>
      <c r="J1291" s="375">
        <v>0.57143600000000006</v>
      </c>
      <c r="K1291" s="375">
        <v>0.40360000000000001</v>
      </c>
      <c r="L1291" s="375">
        <v>0.364676</v>
      </c>
      <c r="M1291" s="375">
        <v>176.25233399999999</v>
      </c>
      <c r="N1291" s="375">
        <v>14.704169</v>
      </c>
    </row>
    <row r="1292" spans="1:14" ht="12.75" customHeight="1">
      <c r="A1292" t="s">
        <v>4120</v>
      </c>
      <c r="B1292" t="s">
        <v>5086</v>
      </c>
      <c r="C1292" t="s">
        <v>3817</v>
      </c>
      <c r="D1292" t="s">
        <v>6951</v>
      </c>
      <c r="E1292" t="s">
        <v>3775</v>
      </c>
      <c r="F1292">
        <v>8</v>
      </c>
      <c r="G1292" s="4">
        <v>43891</v>
      </c>
      <c r="H1292" s="4">
        <v>45351</v>
      </c>
      <c r="I1292" s="375">
        <v>0.29732700000000001</v>
      </c>
      <c r="J1292" s="375">
        <v>0.13225400000000001</v>
      </c>
      <c r="K1292" s="375">
        <v>0.4028176</v>
      </c>
      <c r="L1292" s="375">
        <v>0.42830200000000002</v>
      </c>
      <c r="M1292" s="375">
        <v>41.649002000000003</v>
      </c>
      <c r="N1292" s="375">
        <v>43.887476999999997</v>
      </c>
    </row>
    <row r="1293" spans="1:14" ht="12.75" customHeight="1">
      <c r="A1293" t="s">
        <v>4120</v>
      </c>
      <c r="B1293" s="318" t="s">
        <v>4052</v>
      </c>
      <c r="C1293" s="318" t="s">
        <v>3817</v>
      </c>
      <c r="D1293" s="318" t="s">
        <v>6645</v>
      </c>
      <c r="E1293" s="318" t="s">
        <v>3774</v>
      </c>
      <c r="F1293" s="318">
        <v>7</v>
      </c>
      <c r="G1293" s="319">
        <v>44136</v>
      </c>
      <c r="H1293" s="319">
        <v>45291</v>
      </c>
      <c r="I1293" s="375">
        <v>0.20332</v>
      </c>
      <c r="J1293" s="375">
        <v>0.61965499999999996</v>
      </c>
      <c r="K1293" s="375">
        <v>0.40260000000000001</v>
      </c>
      <c r="L1293" s="375">
        <v>0.31980900000000001</v>
      </c>
      <c r="M1293" s="375">
        <v>191.22570300000001</v>
      </c>
      <c r="N1293" s="375">
        <v>16.258609</v>
      </c>
    </row>
    <row r="1294" spans="1:14" ht="12.75" customHeight="1">
      <c r="A1294" t="s">
        <v>4120</v>
      </c>
      <c r="B1294" t="s">
        <v>4072</v>
      </c>
      <c r="C1294" t="s">
        <v>3817</v>
      </c>
      <c r="D1294" t="s">
        <v>5529</v>
      </c>
      <c r="E1294" t="s">
        <v>3773</v>
      </c>
      <c r="F1294">
        <v>3</v>
      </c>
      <c r="G1294" s="4">
        <v>42552</v>
      </c>
      <c r="H1294" s="4">
        <v>44681</v>
      </c>
      <c r="I1294" s="375">
        <v>0.266542</v>
      </c>
      <c r="J1294" s="375">
        <v>0.64634800000000003</v>
      </c>
      <c r="K1294" s="375">
        <v>0.40229399999999998</v>
      </c>
      <c r="L1294" s="375">
        <v>0.40449000000000002</v>
      </c>
      <c r="M1294" s="375">
        <v>197.00591499999999</v>
      </c>
      <c r="N1294" s="375">
        <v>12.303481</v>
      </c>
    </row>
    <row r="1295" spans="1:14" ht="12.75" customHeight="1">
      <c r="A1295" t="s">
        <v>4120</v>
      </c>
      <c r="B1295" s="300" t="s">
        <v>4048</v>
      </c>
      <c r="C1295" s="300" t="s">
        <v>3818</v>
      </c>
      <c r="D1295" s="300" t="s">
        <v>5221</v>
      </c>
      <c r="E1295" s="300" t="s">
        <v>3773</v>
      </c>
      <c r="F1295" s="300">
        <v>9</v>
      </c>
      <c r="G1295" s="301">
        <v>42736</v>
      </c>
      <c r="H1295" s="301">
        <v>44926</v>
      </c>
      <c r="I1295" s="316">
        <v>0.25410899999999997</v>
      </c>
      <c r="J1295" s="316">
        <v>0.46161600000000003</v>
      </c>
      <c r="K1295" s="316">
        <v>0.40200000000000002</v>
      </c>
      <c r="L1295" s="316">
        <v>0.39922800000000003</v>
      </c>
      <c r="M1295" s="316">
        <v>143.64802800000001</v>
      </c>
      <c r="N1295" s="316">
        <v>17.034935000000001</v>
      </c>
    </row>
    <row r="1296" spans="1:14" ht="12.75" customHeight="1">
      <c r="A1296" t="s">
        <v>4119</v>
      </c>
      <c r="B1296" t="s">
        <v>4099</v>
      </c>
      <c r="C1296" t="s">
        <v>3817</v>
      </c>
      <c r="D1296" t="s">
        <v>6035</v>
      </c>
      <c r="E1296" t="s">
        <v>3775</v>
      </c>
      <c r="F1296">
        <v>3</v>
      </c>
      <c r="G1296" s="4" t="s">
        <v>5938</v>
      </c>
      <c r="H1296" s="4" t="s">
        <v>5938</v>
      </c>
      <c r="I1296" s="375">
        <v>0.21304000000000001</v>
      </c>
      <c r="J1296" s="375">
        <v>0.22381100000000001</v>
      </c>
      <c r="K1296" s="375">
        <v>0.40195999999999998</v>
      </c>
      <c r="L1296" s="375">
        <v>0.40584399999999998</v>
      </c>
      <c r="M1296" s="375">
        <v>69.458202</v>
      </c>
      <c r="N1296" s="375">
        <v>28.009032000000001</v>
      </c>
    </row>
    <row r="1297" spans="1:14" ht="12.75" customHeight="1">
      <c r="A1297" t="s">
        <v>4119</v>
      </c>
      <c r="B1297" s="413" t="s">
        <v>4093</v>
      </c>
      <c r="C1297" s="413" t="s">
        <v>3817</v>
      </c>
      <c r="D1297" s="413" t="s">
        <v>3057</v>
      </c>
      <c r="E1297" s="413" t="s">
        <v>3775</v>
      </c>
      <c r="F1297" s="413">
        <v>2</v>
      </c>
      <c r="G1297" s="383">
        <v>43282</v>
      </c>
      <c r="H1297" s="383">
        <v>44926</v>
      </c>
      <c r="I1297" s="375">
        <v>3.2496999999999998E-2</v>
      </c>
      <c r="J1297" s="375">
        <v>0.46318900000000002</v>
      </c>
      <c r="K1297" s="375">
        <v>0.40190920000000002</v>
      </c>
      <c r="L1297" s="375">
        <v>8.4047999999999998E-2</v>
      </c>
      <c r="M1297" s="375">
        <v>144.10580400000001</v>
      </c>
      <c r="N1297" s="375">
        <v>13.65348</v>
      </c>
    </row>
    <row r="1298" spans="1:14" ht="12.75" customHeight="1">
      <c r="A1298" t="s">
        <v>4120</v>
      </c>
      <c r="B1298" s="376" t="s">
        <v>5086</v>
      </c>
      <c r="C1298" s="376" t="s">
        <v>3818</v>
      </c>
      <c r="D1298" s="376" t="s">
        <v>6017</v>
      </c>
      <c r="E1298" s="376" t="s">
        <v>3789</v>
      </c>
      <c r="F1298" s="376">
        <v>6</v>
      </c>
      <c r="G1298" s="383">
        <v>43831</v>
      </c>
      <c r="H1298" s="383">
        <v>44561</v>
      </c>
      <c r="I1298" s="375">
        <v>0.26040600000000003</v>
      </c>
      <c r="J1298" s="375">
        <v>0.42974800000000002</v>
      </c>
      <c r="K1298" s="375">
        <v>0.40160000000000001</v>
      </c>
      <c r="L1298" s="375">
        <v>0.41616900000000001</v>
      </c>
      <c r="M1298" s="375">
        <v>133.24816000000001</v>
      </c>
      <c r="N1298" s="375">
        <v>21.150407999999999</v>
      </c>
    </row>
    <row r="1299" spans="1:14" ht="12.75" customHeight="1">
      <c r="A1299" t="s">
        <v>4120</v>
      </c>
      <c r="B1299" s="413" t="s">
        <v>4062</v>
      </c>
      <c r="C1299" s="413" t="s">
        <v>3817</v>
      </c>
      <c r="D1299" s="413" t="s">
        <v>5413</v>
      </c>
      <c r="E1299" s="413" t="s">
        <v>3773</v>
      </c>
      <c r="F1299" s="413">
        <v>7</v>
      </c>
      <c r="G1299" s="383">
        <v>42614</v>
      </c>
      <c r="H1299" s="383">
        <v>44561</v>
      </c>
      <c r="I1299" s="375">
        <v>0.22558</v>
      </c>
      <c r="J1299" s="375">
        <v>0.61443700000000001</v>
      </c>
      <c r="K1299" s="375">
        <v>0.40150000000000002</v>
      </c>
      <c r="L1299" s="375">
        <v>0.39965299999999998</v>
      </c>
      <c r="M1299" s="375">
        <v>188.36403200000001</v>
      </c>
      <c r="N1299" s="375">
        <v>18.363852999999999</v>
      </c>
    </row>
    <row r="1300" spans="1:14" ht="12.75" customHeight="1">
      <c r="A1300" t="s">
        <v>4120</v>
      </c>
      <c r="B1300" s="300" t="s">
        <v>5086</v>
      </c>
      <c r="C1300" s="300" t="s">
        <v>3817</v>
      </c>
      <c r="D1300" s="300" t="s">
        <v>1621</v>
      </c>
      <c r="E1300" s="300" t="s">
        <v>3773</v>
      </c>
      <c r="F1300" s="300">
        <v>1</v>
      </c>
      <c r="G1300" s="301">
        <v>43831</v>
      </c>
      <c r="H1300" s="301">
        <v>44926</v>
      </c>
      <c r="I1300" s="316">
        <v>0.15509899999999999</v>
      </c>
      <c r="J1300" s="316">
        <v>0.50948300000000002</v>
      </c>
      <c r="K1300" s="316">
        <v>0.40118160000000003</v>
      </c>
      <c r="L1300" s="316">
        <v>0.42109200000000002</v>
      </c>
      <c r="M1300" s="316">
        <v>161.75153</v>
      </c>
      <c r="N1300" s="316">
        <v>19.795995999999999</v>
      </c>
    </row>
    <row r="1301" spans="1:14" ht="12.75" customHeight="1">
      <c r="A1301" t="s">
        <v>4120</v>
      </c>
      <c r="B1301" s="376" t="s">
        <v>4060</v>
      </c>
      <c r="C1301" s="376" t="s">
        <v>3817</v>
      </c>
      <c r="D1301" s="376" t="s">
        <v>2834</v>
      </c>
      <c r="E1301" s="376" t="s">
        <v>3778</v>
      </c>
      <c r="F1301" s="376">
        <v>7</v>
      </c>
      <c r="G1301" s="383">
        <v>43191</v>
      </c>
      <c r="H1301" s="383">
        <v>44286</v>
      </c>
      <c r="I1301" s="375">
        <v>0.198602</v>
      </c>
      <c r="J1301" s="375">
        <v>0.647455</v>
      </c>
      <c r="K1301" s="375">
        <v>0.40038000000000001</v>
      </c>
      <c r="L1301" s="375">
        <v>0.39102700000000001</v>
      </c>
      <c r="M1301" s="375">
        <v>200.90926899999999</v>
      </c>
      <c r="N1301" s="375">
        <v>20.162790000000001</v>
      </c>
    </row>
    <row r="1302" spans="1:14" ht="12.75" customHeight="1">
      <c r="A1302" t="s">
        <v>4120</v>
      </c>
      <c r="B1302" s="300" t="s">
        <v>5086</v>
      </c>
      <c r="C1302" s="300" t="s">
        <v>3817</v>
      </c>
      <c r="D1302" s="300" t="s">
        <v>5862</v>
      </c>
      <c r="E1302" s="300" t="s">
        <v>3788</v>
      </c>
      <c r="F1302" s="300">
        <v>6</v>
      </c>
      <c r="G1302" s="301">
        <v>43800</v>
      </c>
      <c r="H1302" s="301">
        <v>44712</v>
      </c>
      <c r="I1302" s="316">
        <v>0.19411999999999999</v>
      </c>
      <c r="J1302" s="316">
        <v>0.176954</v>
      </c>
      <c r="K1302" s="316">
        <v>0.39998319999999998</v>
      </c>
      <c r="L1302" s="316">
        <v>0.41616900000000001</v>
      </c>
      <c r="M1302" s="316">
        <v>54.644094000000003</v>
      </c>
      <c r="N1302" s="316">
        <v>36.143464000000002</v>
      </c>
    </row>
    <row r="1303" spans="1:14" ht="12.75" customHeight="1">
      <c r="A1303" t="s">
        <v>4120</v>
      </c>
      <c r="B1303" t="s">
        <v>4054</v>
      </c>
      <c r="C1303" t="s">
        <v>3817</v>
      </c>
      <c r="D1303" t="s">
        <v>6646</v>
      </c>
      <c r="E1303" t="s">
        <v>3788</v>
      </c>
      <c r="F1303">
        <v>9</v>
      </c>
      <c r="G1303" s="4">
        <v>44105</v>
      </c>
      <c r="H1303" s="4">
        <v>44926</v>
      </c>
      <c r="I1303" s="375">
        <v>0.207595</v>
      </c>
      <c r="J1303" s="375">
        <v>0.76089099999999998</v>
      </c>
      <c r="K1303" s="375">
        <v>0.39976</v>
      </c>
      <c r="L1303" s="375">
        <v>0.41255199999999997</v>
      </c>
      <c r="M1303" s="375">
        <v>234.22090600000001</v>
      </c>
      <c r="N1303" s="375">
        <v>16.066890999999998</v>
      </c>
    </row>
    <row r="1304" spans="1:14" ht="12.75" customHeight="1">
      <c r="A1304" t="s">
        <v>4119</v>
      </c>
      <c r="B1304" t="s">
        <v>4099</v>
      </c>
      <c r="C1304" t="s">
        <v>3817</v>
      </c>
      <c r="D1304" t="s">
        <v>5179</v>
      </c>
      <c r="E1304" t="s">
        <v>3773</v>
      </c>
      <c r="F1304">
        <v>3</v>
      </c>
      <c r="G1304" s="4">
        <v>42795</v>
      </c>
      <c r="H1304" s="4">
        <v>44561</v>
      </c>
      <c r="I1304" s="375">
        <v>0.302647</v>
      </c>
      <c r="J1304" s="375">
        <v>0.52042299999999997</v>
      </c>
      <c r="K1304" s="375">
        <v>0.39972000000000002</v>
      </c>
      <c r="L1304" s="375">
        <v>0.39427899999999999</v>
      </c>
      <c r="M1304" s="375">
        <v>160.62617900000001</v>
      </c>
      <c r="N1304" s="375">
        <v>20.063292000000001</v>
      </c>
    </row>
    <row r="1305" spans="1:14" ht="12.75" customHeight="1">
      <c r="A1305" t="s">
        <v>4120</v>
      </c>
      <c r="B1305" s="413" t="s">
        <v>4048</v>
      </c>
      <c r="C1305" s="413" t="s">
        <v>3817</v>
      </c>
      <c r="D1305" s="413" t="s">
        <v>5244</v>
      </c>
      <c r="E1305" s="413" t="s">
        <v>3773</v>
      </c>
      <c r="F1305" s="413">
        <v>3</v>
      </c>
      <c r="G1305" s="383">
        <v>42795</v>
      </c>
      <c r="H1305" s="383">
        <v>44926</v>
      </c>
      <c r="I1305" s="375">
        <v>0.219585</v>
      </c>
      <c r="J1305" s="375">
        <v>0.72795500000000002</v>
      </c>
      <c r="K1305" s="375">
        <v>0.39970919999999999</v>
      </c>
      <c r="L1305" s="375">
        <v>0.38872200000000001</v>
      </c>
      <c r="M1305" s="375">
        <v>225.22579200000001</v>
      </c>
      <c r="N1305" s="375">
        <v>14.630278000000001</v>
      </c>
    </row>
    <row r="1306" spans="1:14" ht="12.75" customHeight="1">
      <c r="A1306" t="s">
        <v>4120</v>
      </c>
      <c r="B1306" t="s">
        <v>4048</v>
      </c>
      <c r="C1306" t="s">
        <v>3817</v>
      </c>
      <c r="D1306" t="s">
        <v>2828</v>
      </c>
      <c r="E1306" t="s">
        <v>3778</v>
      </c>
      <c r="F1306">
        <v>7</v>
      </c>
      <c r="G1306" s="4">
        <v>43197</v>
      </c>
      <c r="H1306" s="4">
        <v>44561</v>
      </c>
      <c r="I1306" s="375">
        <v>0.20385500000000001</v>
      </c>
      <c r="J1306" s="375">
        <v>0.69087699999999996</v>
      </c>
      <c r="K1306" s="375">
        <v>0.39960000000000001</v>
      </c>
      <c r="L1306" s="375">
        <v>0.39147599999999999</v>
      </c>
      <c r="M1306" s="375">
        <v>211.60308000000001</v>
      </c>
      <c r="N1306" s="375">
        <v>18.379833999999999</v>
      </c>
    </row>
    <row r="1307" spans="1:14" ht="12.75" customHeight="1">
      <c r="A1307" t="s">
        <v>4119</v>
      </c>
      <c r="B1307" s="300" t="s">
        <v>4099</v>
      </c>
      <c r="C1307" s="300" t="s">
        <v>3817</v>
      </c>
      <c r="D1307" s="300" t="s">
        <v>3083</v>
      </c>
      <c r="E1307" s="300" t="s">
        <v>3775</v>
      </c>
      <c r="F1307" s="300">
        <v>3</v>
      </c>
      <c r="G1307" s="301">
        <v>43282</v>
      </c>
      <c r="H1307" s="301">
        <v>44742</v>
      </c>
      <c r="I1307" s="316">
        <v>0.182558</v>
      </c>
      <c r="J1307" s="316">
        <v>0.38098700000000002</v>
      </c>
      <c r="K1307" s="316">
        <v>0.39923999999999998</v>
      </c>
      <c r="L1307" s="316">
        <v>0.33960600000000002</v>
      </c>
      <c r="M1307" s="316">
        <v>117.450525</v>
      </c>
      <c r="N1307" s="316">
        <v>23.589032</v>
      </c>
    </row>
    <row r="1308" spans="1:14" ht="12.75" customHeight="1">
      <c r="A1308" t="s">
        <v>4119</v>
      </c>
      <c r="B1308" s="413" t="s">
        <v>4097</v>
      </c>
      <c r="C1308" s="413" t="s">
        <v>3817</v>
      </c>
      <c r="D1308" s="413" t="s">
        <v>2130</v>
      </c>
      <c r="E1308" s="413" t="s">
        <v>3774</v>
      </c>
      <c r="F1308" s="413">
        <v>6</v>
      </c>
      <c r="G1308" s="383">
        <v>42917</v>
      </c>
      <c r="H1308" s="383">
        <v>45808</v>
      </c>
      <c r="I1308" s="375">
        <v>6.7915000000000003E-2</v>
      </c>
      <c r="J1308" s="375">
        <v>0.29575000000000001</v>
      </c>
      <c r="K1308" s="375">
        <v>0.3992</v>
      </c>
      <c r="L1308" s="375">
        <v>0.27906399999999998</v>
      </c>
      <c r="M1308" s="375">
        <v>90.225909999999999</v>
      </c>
      <c r="N1308" s="375">
        <v>19.204170999999999</v>
      </c>
    </row>
    <row r="1309" spans="1:14" ht="12.75" customHeight="1">
      <c r="A1309" t="s">
        <v>4120</v>
      </c>
      <c r="B1309" s="413" t="s">
        <v>5086</v>
      </c>
      <c r="C1309" s="413" t="s">
        <v>3818</v>
      </c>
      <c r="D1309" s="413" t="s">
        <v>2953</v>
      </c>
      <c r="E1309" s="413" t="s">
        <v>3780</v>
      </c>
      <c r="F1309" s="413">
        <v>1</v>
      </c>
      <c r="G1309" s="383">
        <v>43221</v>
      </c>
      <c r="H1309" s="383">
        <v>44561</v>
      </c>
      <c r="I1309" s="375">
        <v>0.205039</v>
      </c>
      <c r="J1309" s="375">
        <v>0.17599699999999999</v>
      </c>
      <c r="K1309" s="375">
        <v>0.39859080000000002</v>
      </c>
      <c r="L1309" s="375">
        <v>0.41029500000000002</v>
      </c>
      <c r="M1309" s="375">
        <v>55.523311</v>
      </c>
      <c r="N1309" s="375">
        <v>33.180551999999999</v>
      </c>
    </row>
    <row r="1310" spans="1:14" ht="12.75" customHeight="1">
      <c r="A1310" t="s">
        <v>4119</v>
      </c>
      <c r="B1310" t="s">
        <v>4095</v>
      </c>
      <c r="C1310" t="s">
        <v>3817</v>
      </c>
      <c r="D1310" t="s">
        <v>5665</v>
      </c>
      <c r="E1310" t="s">
        <v>3775</v>
      </c>
      <c r="F1310">
        <v>13</v>
      </c>
      <c r="G1310" s="4">
        <v>43739</v>
      </c>
      <c r="H1310" s="4">
        <v>45657</v>
      </c>
      <c r="I1310" s="375">
        <v>6.905E-2</v>
      </c>
      <c r="J1310" s="375">
        <v>5.2131999999999998E-2</v>
      </c>
      <c r="K1310" s="375">
        <v>0.39850360000000001</v>
      </c>
      <c r="L1310" s="375">
        <v>2.1139000000000002E-2</v>
      </c>
      <c r="M1310" s="375">
        <v>16.060561</v>
      </c>
      <c r="N1310" s="375">
        <v>20.280252999999998</v>
      </c>
    </row>
    <row r="1311" spans="1:14" ht="12.75" customHeight="1">
      <c r="A1311" t="s">
        <v>4120</v>
      </c>
      <c r="B1311" s="300" t="s">
        <v>4052</v>
      </c>
      <c r="C1311" s="300" t="s">
        <v>3817</v>
      </c>
      <c r="D1311" s="300" t="s">
        <v>6157</v>
      </c>
      <c r="E1311" s="300" t="s">
        <v>3774</v>
      </c>
      <c r="F1311" s="300">
        <v>7</v>
      </c>
      <c r="G1311" s="301">
        <v>43891</v>
      </c>
      <c r="H1311" s="301">
        <v>44620</v>
      </c>
      <c r="I1311" s="316">
        <v>0.103076</v>
      </c>
      <c r="J1311" s="316">
        <v>0.24371200000000001</v>
      </c>
      <c r="K1311" s="316">
        <v>0.39776</v>
      </c>
      <c r="L1311" s="316">
        <v>0.24759400000000001</v>
      </c>
      <c r="M1311" s="316">
        <v>74.306021999999999</v>
      </c>
      <c r="N1311" s="316">
        <v>16.646955999999999</v>
      </c>
    </row>
    <row r="1312" spans="1:14" ht="12.75" customHeight="1">
      <c r="A1312" t="s">
        <v>4120</v>
      </c>
      <c r="B1312" t="s">
        <v>5086</v>
      </c>
      <c r="C1312" t="s">
        <v>3817</v>
      </c>
      <c r="D1312" t="s">
        <v>6904</v>
      </c>
      <c r="E1312" t="s">
        <v>3778</v>
      </c>
      <c r="F1312">
        <v>1</v>
      </c>
      <c r="G1312" s="4" t="s">
        <v>5938</v>
      </c>
      <c r="H1312" s="4" t="s">
        <v>5938</v>
      </c>
      <c r="I1312" s="375">
        <v>0.21002000000000001</v>
      </c>
      <c r="J1312" s="375">
        <v>0.50056800000000001</v>
      </c>
      <c r="K1312" s="375">
        <v>0.39767279999999999</v>
      </c>
      <c r="L1312" s="375">
        <v>0.43188900000000002</v>
      </c>
      <c r="M1312" s="375">
        <v>157.52878100000001</v>
      </c>
      <c r="N1312" s="375">
        <v>22.132107000000001</v>
      </c>
    </row>
    <row r="1313" spans="1:14" ht="12.75" customHeight="1">
      <c r="A1313" t="s">
        <v>4120</v>
      </c>
      <c r="B1313" t="s">
        <v>4062</v>
      </c>
      <c r="C1313" t="s">
        <v>3817</v>
      </c>
      <c r="D1313" t="s">
        <v>6738</v>
      </c>
      <c r="E1313" t="s">
        <v>3780</v>
      </c>
      <c r="F1313">
        <v>1</v>
      </c>
      <c r="G1313" s="4">
        <v>44470</v>
      </c>
      <c r="H1313" s="4">
        <v>45657</v>
      </c>
      <c r="I1313" s="375">
        <v>0.155223</v>
      </c>
      <c r="J1313" s="375">
        <v>0.23852999999999999</v>
      </c>
      <c r="K1313" s="375">
        <v>0.39673199999999997</v>
      </c>
      <c r="L1313" s="375">
        <v>0.32222200000000001</v>
      </c>
      <c r="M1313" s="375">
        <v>73.395117999999997</v>
      </c>
      <c r="N1313" s="375">
        <v>21.237300999999999</v>
      </c>
    </row>
    <row r="1314" spans="1:14" ht="12.75" customHeight="1">
      <c r="A1314" t="s">
        <v>4120</v>
      </c>
      <c r="B1314" s="373" t="s">
        <v>4072</v>
      </c>
      <c r="C1314" s="405" t="s">
        <v>3817</v>
      </c>
      <c r="D1314" s="403" t="s">
        <v>5546</v>
      </c>
      <c r="E1314" s="374" t="s">
        <v>3773</v>
      </c>
      <c r="F1314" s="403">
        <v>6</v>
      </c>
      <c r="G1314" s="374">
        <v>42552</v>
      </c>
      <c r="H1314" s="374">
        <v>44681</v>
      </c>
      <c r="I1314" s="404">
        <v>0.247507</v>
      </c>
      <c r="J1314" s="404">
        <v>0.70914100000000002</v>
      </c>
      <c r="K1314" s="404">
        <v>0.39640239999999999</v>
      </c>
      <c r="L1314" s="404">
        <v>0.40307300000000001</v>
      </c>
      <c r="M1314" s="404">
        <v>212.66175999999999</v>
      </c>
      <c r="N1314" s="404">
        <v>11.943031</v>
      </c>
    </row>
    <row r="1315" spans="1:14" ht="12.75" customHeight="1">
      <c r="A1315" t="s">
        <v>4119</v>
      </c>
      <c r="B1315" t="s">
        <v>4097</v>
      </c>
      <c r="C1315" t="s">
        <v>3817</v>
      </c>
      <c r="D1315" t="s">
        <v>4950</v>
      </c>
      <c r="E1315" t="s">
        <v>3774</v>
      </c>
      <c r="F1315">
        <v>6</v>
      </c>
      <c r="G1315" s="4">
        <v>43678</v>
      </c>
      <c r="H1315" s="4">
        <v>44774</v>
      </c>
      <c r="I1315" s="375">
        <v>0.13092000000000001</v>
      </c>
      <c r="J1315" s="375">
        <v>0.38287700000000002</v>
      </c>
      <c r="K1315" s="375">
        <v>0.39639999999999997</v>
      </c>
      <c r="L1315" s="375">
        <v>0.34450799999999998</v>
      </c>
      <c r="M1315" s="375">
        <v>115.986958</v>
      </c>
      <c r="N1315" s="375">
        <v>19.575752999999999</v>
      </c>
    </row>
    <row r="1316" spans="1:14" ht="12.75" customHeight="1">
      <c r="A1316" t="s">
        <v>4119</v>
      </c>
      <c r="B1316" s="373" t="s">
        <v>4095</v>
      </c>
      <c r="C1316" s="405" t="s">
        <v>3817</v>
      </c>
      <c r="D1316" s="403" t="s">
        <v>5093</v>
      </c>
      <c r="E1316" s="374" t="s">
        <v>3773</v>
      </c>
      <c r="F1316" s="403">
        <v>12</v>
      </c>
      <c r="G1316" s="374">
        <v>44013</v>
      </c>
      <c r="H1316" s="374">
        <v>45657</v>
      </c>
      <c r="I1316" s="404">
        <v>0.26027099999999997</v>
      </c>
      <c r="J1316" s="404">
        <v>0.63703299999999996</v>
      </c>
      <c r="K1316" s="404">
        <v>0.39636320000000003</v>
      </c>
      <c r="L1316" s="404">
        <v>0.41420299999999999</v>
      </c>
      <c r="M1316" s="404">
        <v>193.66082599999999</v>
      </c>
      <c r="N1316" s="404">
        <v>18.384139999999999</v>
      </c>
    </row>
    <row r="1317" spans="1:14" ht="12.75" customHeight="1">
      <c r="A1317" t="s">
        <v>4120</v>
      </c>
      <c r="B1317" t="s">
        <v>4062</v>
      </c>
      <c r="C1317" t="s">
        <v>3817</v>
      </c>
      <c r="D1317" t="s">
        <v>5430</v>
      </c>
      <c r="E1317" t="s">
        <v>3773</v>
      </c>
      <c r="F1317">
        <v>2</v>
      </c>
      <c r="G1317" s="4">
        <v>42614</v>
      </c>
      <c r="H1317" s="4">
        <v>44561</v>
      </c>
      <c r="I1317" s="375">
        <v>0.223386</v>
      </c>
      <c r="J1317" s="375">
        <v>0.585005</v>
      </c>
      <c r="K1317" s="375">
        <v>0.39527279999999998</v>
      </c>
      <c r="L1317" s="375">
        <v>0.381884</v>
      </c>
      <c r="M1317" s="375">
        <v>176.67635999999999</v>
      </c>
      <c r="N1317" s="375">
        <v>18.454678999999999</v>
      </c>
    </row>
    <row r="1318" spans="1:14" ht="12.75" customHeight="1">
      <c r="A1318" t="s">
        <v>4120</v>
      </c>
      <c r="B1318" s="318" t="s">
        <v>5086</v>
      </c>
      <c r="C1318" s="318" t="s">
        <v>3817</v>
      </c>
      <c r="D1318" s="318" t="s">
        <v>6640</v>
      </c>
      <c r="E1318" s="318" t="s">
        <v>3778</v>
      </c>
      <c r="F1318" s="318">
        <v>6</v>
      </c>
      <c r="G1318" s="319">
        <v>44136</v>
      </c>
      <c r="H1318" s="319">
        <v>45657</v>
      </c>
      <c r="I1318" s="375">
        <v>0.21738299999999999</v>
      </c>
      <c r="J1318" s="375">
        <v>0.49669000000000002</v>
      </c>
      <c r="K1318" s="375">
        <v>0.3952</v>
      </c>
      <c r="L1318" s="375">
        <v>0.36414800000000003</v>
      </c>
      <c r="M1318" s="375">
        <v>151.54241300000001</v>
      </c>
      <c r="N1318" s="375">
        <v>20.352896000000001</v>
      </c>
    </row>
    <row r="1319" spans="1:14" ht="12.75" customHeight="1">
      <c r="A1319" t="s">
        <v>4119</v>
      </c>
      <c r="B1319" t="s">
        <v>4099</v>
      </c>
      <c r="C1319" t="s">
        <v>3817</v>
      </c>
      <c r="D1319" t="s">
        <v>2535</v>
      </c>
      <c r="E1319" t="s">
        <v>3780</v>
      </c>
      <c r="F1319">
        <v>3</v>
      </c>
      <c r="G1319" s="4">
        <v>43070</v>
      </c>
      <c r="H1319" s="4">
        <v>44926</v>
      </c>
      <c r="I1319" s="375">
        <v>0.20754900000000001</v>
      </c>
      <c r="J1319" s="375">
        <v>0.65013600000000005</v>
      </c>
      <c r="K1319" s="375">
        <v>0.39467999999999998</v>
      </c>
      <c r="L1319" s="375">
        <v>0.41530699999999998</v>
      </c>
      <c r="M1319" s="375">
        <v>198.12582399999999</v>
      </c>
      <c r="N1319" s="375">
        <v>19.472923000000002</v>
      </c>
    </row>
    <row r="1320" spans="1:14" ht="12.75" customHeight="1">
      <c r="A1320" t="s">
        <v>4119</v>
      </c>
      <c r="B1320" s="373" t="s">
        <v>42</v>
      </c>
      <c r="C1320" s="405" t="s">
        <v>3817</v>
      </c>
      <c r="D1320" s="403" t="s">
        <v>2157</v>
      </c>
      <c r="E1320" s="374" t="s">
        <v>3776</v>
      </c>
      <c r="F1320" s="403">
        <v>9</v>
      </c>
      <c r="G1320" s="374">
        <v>42917</v>
      </c>
      <c r="H1320" s="374">
        <v>44347</v>
      </c>
      <c r="I1320" s="404">
        <v>0.187138</v>
      </c>
      <c r="J1320" s="404">
        <v>0.75342799999999999</v>
      </c>
      <c r="K1320" s="404">
        <v>0.39391999999999999</v>
      </c>
      <c r="L1320" s="404">
        <v>0.36</v>
      </c>
      <c r="M1320" s="404">
        <v>220.81</v>
      </c>
      <c r="N1320" s="404">
        <v>18.573744000000001</v>
      </c>
    </row>
    <row r="1321" spans="1:14" ht="12.75" customHeight="1">
      <c r="A1321" t="s">
        <v>4119</v>
      </c>
      <c r="B1321" s="318" t="s">
        <v>4099</v>
      </c>
      <c r="C1321" s="318" t="s">
        <v>3817</v>
      </c>
      <c r="D1321" s="318" t="s">
        <v>2458</v>
      </c>
      <c r="E1321" s="318" t="s">
        <v>3775</v>
      </c>
      <c r="F1321" s="318">
        <v>3</v>
      </c>
      <c r="G1321" s="319">
        <v>43040</v>
      </c>
      <c r="H1321" s="319">
        <v>44165</v>
      </c>
      <c r="I1321" s="375">
        <v>3.7425E-2</v>
      </c>
      <c r="J1321" s="375">
        <v>0.31911499999999998</v>
      </c>
      <c r="K1321" s="375">
        <v>0.39388000000000001</v>
      </c>
      <c r="L1321" s="375">
        <v>0.110398</v>
      </c>
      <c r="M1321" s="375">
        <v>97.055706999999998</v>
      </c>
      <c r="N1321" s="375">
        <v>15.681066</v>
      </c>
    </row>
    <row r="1322" spans="1:14" ht="12.75" customHeight="1">
      <c r="A1322" t="s">
        <v>4120</v>
      </c>
      <c r="B1322" s="376" t="s">
        <v>4048</v>
      </c>
      <c r="C1322" s="376" t="s">
        <v>3817</v>
      </c>
      <c r="D1322" s="376" t="s">
        <v>2364</v>
      </c>
      <c r="E1322" s="376" t="s">
        <v>3779</v>
      </c>
      <c r="F1322" s="376">
        <v>7</v>
      </c>
      <c r="G1322" s="383">
        <v>42984</v>
      </c>
      <c r="H1322" s="383">
        <v>44444</v>
      </c>
      <c r="I1322" s="375">
        <v>0.145681</v>
      </c>
      <c r="J1322" s="375">
        <v>0.344611</v>
      </c>
      <c r="K1322" s="375">
        <v>0.39360000000000001</v>
      </c>
      <c r="L1322" s="375">
        <v>0.38117400000000001</v>
      </c>
      <c r="M1322" s="375">
        <v>103.96778399999999</v>
      </c>
      <c r="N1322" s="375">
        <v>21.714665</v>
      </c>
    </row>
    <row r="1323" spans="1:14" ht="12.75" customHeight="1">
      <c r="A1323" t="s">
        <v>4119</v>
      </c>
      <c r="B1323" s="376" t="s">
        <v>4101</v>
      </c>
      <c r="C1323" s="376" t="s">
        <v>3817</v>
      </c>
      <c r="D1323" s="376" t="s">
        <v>7227</v>
      </c>
      <c r="E1323" s="376" t="s">
        <v>3774</v>
      </c>
      <c r="F1323" s="376">
        <v>7</v>
      </c>
      <c r="G1323" s="383">
        <v>44378</v>
      </c>
      <c r="H1323" s="383">
        <v>45473</v>
      </c>
      <c r="I1323" s="375">
        <v>8.4136000000000002E-2</v>
      </c>
      <c r="J1323" s="375">
        <v>0.25259300000000001</v>
      </c>
      <c r="K1323" s="375">
        <v>0.3931</v>
      </c>
      <c r="L1323" s="375">
        <v>0.160133</v>
      </c>
      <c r="M1323" s="375">
        <v>76.958511000000001</v>
      </c>
      <c r="N1323" s="375">
        <v>18.94248</v>
      </c>
    </row>
    <row r="1324" spans="1:14" ht="12.75" customHeight="1">
      <c r="A1324" t="s">
        <v>4119</v>
      </c>
      <c r="B1324" t="s">
        <v>4081</v>
      </c>
      <c r="C1324" t="s">
        <v>3817</v>
      </c>
      <c r="D1324" t="s">
        <v>6214</v>
      </c>
      <c r="E1324" t="s">
        <v>4994</v>
      </c>
      <c r="F1324">
        <v>7</v>
      </c>
      <c r="G1324" s="4">
        <v>43952</v>
      </c>
      <c r="H1324" s="4">
        <v>45046</v>
      </c>
      <c r="I1324" s="375">
        <v>0.195631</v>
      </c>
      <c r="J1324" s="375">
        <v>0.53218799999999999</v>
      </c>
      <c r="K1324" s="375">
        <v>0.39296399999999998</v>
      </c>
      <c r="L1324" s="375">
        <v>0.38362000000000002</v>
      </c>
      <c r="M1324" s="375">
        <v>161.09803500000001</v>
      </c>
      <c r="N1324" s="375">
        <v>16.510888000000001</v>
      </c>
    </row>
    <row r="1325" spans="1:14" ht="12.75" customHeight="1">
      <c r="A1325" t="s">
        <v>4119</v>
      </c>
      <c r="B1325" t="s">
        <v>42</v>
      </c>
      <c r="C1325" t="s">
        <v>3817</v>
      </c>
      <c r="D1325" t="s">
        <v>593</v>
      </c>
      <c r="E1325" t="s">
        <v>3774</v>
      </c>
      <c r="F1325">
        <v>9</v>
      </c>
      <c r="G1325" s="4">
        <v>43497</v>
      </c>
      <c r="H1325" s="4">
        <v>44561</v>
      </c>
      <c r="I1325" s="375">
        <v>0.19694300000000001</v>
      </c>
      <c r="J1325" s="375">
        <v>0.72708499999999998</v>
      </c>
      <c r="K1325" s="375">
        <v>0.39144000000000001</v>
      </c>
      <c r="L1325" s="375">
        <v>0.38</v>
      </c>
      <c r="M1325" s="375">
        <v>211.75</v>
      </c>
      <c r="N1325" s="375">
        <v>17.844961000000001</v>
      </c>
    </row>
    <row r="1326" spans="1:14" ht="12.75" customHeight="1">
      <c r="A1326" t="s">
        <v>4119</v>
      </c>
      <c r="B1326" s="300" t="s">
        <v>4079</v>
      </c>
      <c r="C1326" s="300" t="s">
        <v>3817</v>
      </c>
      <c r="D1326" s="300" t="s">
        <v>5914</v>
      </c>
      <c r="E1326" s="300" t="s">
        <v>3776</v>
      </c>
      <c r="F1326" s="300">
        <v>2</v>
      </c>
      <c r="G1326" s="301">
        <v>43800</v>
      </c>
      <c r="H1326" s="301">
        <v>45657</v>
      </c>
      <c r="I1326" s="316">
        <v>0.21521000000000001</v>
      </c>
      <c r="J1326" s="316">
        <v>0.43817200000000001</v>
      </c>
      <c r="K1326" s="316">
        <v>0.39128000000000002</v>
      </c>
      <c r="L1326" s="316">
        <v>0.40543499999999999</v>
      </c>
      <c r="M1326" s="316">
        <v>131.64452199999999</v>
      </c>
      <c r="N1326" s="316">
        <v>23.738071000000001</v>
      </c>
    </row>
    <row r="1327" spans="1:14" ht="12.75" customHeight="1">
      <c r="A1327" t="s">
        <v>4120</v>
      </c>
      <c r="B1327" s="300" t="s">
        <v>5086</v>
      </c>
      <c r="C1327" s="300" t="s">
        <v>3817</v>
      </c>
      <c r="D1327" s="300" t="s">
        <v>6368</v>
      </c>
      <c r="E1327" s="300" t="s">
        <v>3774</v>
      </c>
      <c r="F1327" s="300">
        <v>8</v>
      </c>
      <c r="G1327" s="301">
        <v>44044</v>
      </c>
      <c r="H1327" s="301">
        <v>45046</v>
      </c>
      <c r="I1327" s="316">
        <v>8.6929999999999993E-2</v>
      </c>
      <c r="J1327" s="316">
        <v>0.411242</v>
      </c>
      <c r="K1327" s="316">
        <v>0.3912776</v>
      </c>
      <c r="L1327" s="316">
        <v>0.12849099999999999</v>
      </c>
      <c r="M1327" s="316">
        <v>125.787549</v>
      </c>
      <c r="N1327" s="316">
        <v>12.882066999999999</v>
      </c>
    </row>
    <row r="1328" spans="1:14" ht="12.75" customHeight="1">
      <c r="A1328" t="s">
        <v>4119</v>
      </c>
      <c r="B1328" s="413" t="s">
        <v>4097</v>
      </c>
      <c r="C1328" s="413" t="s">
        <v>3817</v>
      </c>
      <c r="D1328" s="413" t="s">
        <v>5112</v>
      </c>
      <c r="E1328" s="413" t="s">
        <v>3773</v>
      </c>
      <c r="F1328" s="413">
        <v>6</v>
      </c>
      <c r="G1328" s="383">
        <v>42430</v>
      </c>
      <c r="H1328" s="383">
        <v>44651</v>
      </c>
      <c r="I1328" s="375">
        <v>0.240619</v>
      </c>
      <c r="J1328" s="375">
        <v>0.75750700000000004</v>
      </c>
      <c r="K1328" s="375">
        <v>0.39079999999999998</v>
      </c>
      <c r="L1328" s="375">
        <v>0.40213199999999999</v>
      </c>
      <c r="M1328" s="375">
        <v>226.23356799999999</v>
      </c>
      <c r="N1328" s="375">
        <v>13.001645999999999</v>
      </c>
    </row>
    <row r="1329" spans="1:14" ht="12.75" customHeight="1">
      <c r="A1329" t="s">
        <v>4119</v>
      </c>
      <c r="B1329" s="413" t="s">
        <v>4097</v>
      </c>
      <c r="C1329" s="413" t="s">
        <v>3817</v>
      </c>
      <c r="D1329" s="413" t="s">
        <v>6613</v>
      </c>
      <c r="E1329" s="413" t="s">
        <v>3774</v>
      </c>
      <c r="F1329" s="413">
        <v>6</v>
      </c>
      <c r="G1329" s="383">
        <v>44136</v>
      </c>
      <c r="H1329" s="383">
        <v>45961</v>
      </c>
      <c r="I1329" s="375">
        <v>0.21734300000000001</v>
      </c>
      <c r="J1329" s="375">
        <v>0.63672099999999998</v>
      </c>
      <c r="K1329" s="375">
        <v>0.39040000000000002</v>
      </c>
      <c r="L1329" s="375">
        <v>0.31322699999999998</v>
      </c>
      <c r="M1329" s="375">
        <v>189.96579</v>
      </c>
      <c r="N1329" s="375">
        <v>12.527533</v>
      </c>
    </row>
    <row r="1330" spans="1:14" ht="12.75" customHeight="1">
      <c r="A1330" t="s">
        <v>4120</v>
      </c>
      <c r="B1330" t="s">
        <v>5086</v>
      </c>
      <c r="C1330" t="s">
        <v>3818</v>
      </c>
      <c r="D1330" t="s">
        <v>4928</v>
      </c>
      <c r="E1330" t="s">
        <v>3775</v>
      </c>
      <c r="F1330">
        <v>7</v>
      </c>
      <c r="G1330" s="4">
        <v>43678</v>
      </c>
      <c r="H1330" s="4">
        <v>44561</v>
      </c>
      <c r="I1330" s="375">
        <v>0.20569299999999999</v>
      </c>
      <c r="J1330" s="375">
        <v>0.76890899999999995</v>
      </c>
      <c r="K1330" s="375">
        <v>0.39040000000000002</v>
      </c>
      <c r="L1330" s="375">
        <v>0.40775499999999998</v>
      </c>
      <c r="M1330" s="375">
        <v>232.65097499999999</v>
      </c>
      <c r="N1330" s="375">
        <v>19.271291999999999</v>
      </c>
    </row>
    <row r="1331" spans="1:14" ht="12.75" customHeight="1">
      <c r="A1331" t="s">
        <v>4120</v>
      </c>
      <c r="B1331" s="300" t="s">
        <v>4060</v>
      </c>
      <c r="C1331" s="300" t="s">
        <v>3817</v>
      </c>
      <c r="D1331" s="300" t="s">
        <v>2466</v>
      </c>
      <c r="E1331" s="300" t="s">
        <v>3779</v>
      </c>
      <c r="F1331" s="300">
        <v>7</v>
      </c>
      <c r="G1331" s="301">
        <v>43040</v>
      </c>
      <c r="H1331" s="301">
        <v>44135</v>
      </c>
      <c r="I1331" s="316">
        <v>0.13786100000000001</v>
      </c>
      <c r="J1331" s="316">
        <v>0.42501800000000001</v>
      </c>
      <c r="K1331" s="316">
        <v>0.39040000000000002</v>
      </c>
      <c r="L1331" s="316">
        <v>0.21851499999999999</v>
      </c>
      <c r="M1331" s="316">
        <v>128.60235</v>
      </c>
      <c r="N1331" s="316">
        <v>20.734950999999999</v>
      </c>
    </row>
    <row r="1332" spans="1:14" ht="12.75" customHeight="1">
      <c r="A1332" t="s">
        <v>4119</v>
      </c>
      <c r="B1332" s="300" t="s">
        <v>4079</v>
      </c>
      <c r="C1332" s="300" t="s">
        <v>3817</v>
      </c>
      <c r="D1332" s="300" t="s">
        <v>3652</v>
      </c>
      <c r="E1332" s="300" t="s">
        <v>3776</v>
      </c>
      <c r="F1332" s="300">
        <v>8</v>
      </c>
      <c r="G1332" s="301">
        <v>43282</v>
      </c>
      <c r="H1332" s="301">
        <v>45291</v>
      </c>
      <c r="I1332" s="316">
        <v>3.8217000000000001E-2</v>
      </c>
      <c r="J1332" s="316">
        <v>0.61205799999999999</v>
      </c>
      <c r="K1332" s="316">
        <v>0.39028000000000002</v>
      </c>
      <c r="L1332" s="316">
        <v>3.0669999999999998E-3</v>
      </c>
      <c r="M1332" s="316">
        <v>184.318219</v>
      </c>
      <c r="N1332" s="316">
        <v>10.477173000000001</v>
      </c>
    </row>
    <row r="1333" spans="1:14" ht="12.75" customHeight="1">
      <c r="A1333" t="s">
        <v>4119</v>
      </c>
      <c r="B1333" s="413" t="s">
        <v>4095</v>
      </c>
      <c r="C1333" s="413" t="s">
        <v>3817</v>
      </c>
      <c r="D1333" s="413" t="s">
        <v>6497</v>
      </c>
      <c r="E1333" s="413" t="s">
        <v>3774</v>
      </c>
      <c r="F1333" s="413">
        <v>13</v>
      </c>
      <c r="G1333" s="383">
        <v>44075</v>
      </c>
      <c r="H1333" s="383">
        <v>45657</v>
      </c>
      <c r="I1333" s="375">
        <v>0.209698</v>
      </c>
      <c r="J1333" s="375">
        <v>0.50916600000000001</v>
      </c>
      <c r="K1333" s="375">
        <v>0.39008399999999999</v>
      </c>
      <c r="L1333" s="375">
        <v>0.30429</v>
      </c>
      <c r="M1333" s="375">
        <v>153.544625</v>
      </c>
      <c r="N1333" s="375">
        <v>22.076347999999999</v>
      </c>
    </row>
    <row r="1334" spans="1:14" ht="12.75" customHeight="1">
      <c r="A1334" t="s">
        <v>4120</v>
      </c>
      <c r="B1334" s="318" t="s">
        <v>4060</v>
      </c>
      <c r="C1334" s="318" t="s">
        <v>3817</v>
      </c>
      <c r="D1334" s="318" t="s">
        <v>7387</v>
      </c>
      <c r="E1334" s="318" t="s">
        <v>3773</v>
      </c>
      <c r="F1334" s="318">
        <v>6</v>
      </c>
      <c r="G1334" s="319">
        <v>44440</v>
      </c>
      <c r="H1334" s="319">
        <v>45291</v>
      </c>
      <c r="I1334" s="375">
        <v>0.24299899999999999</v>
      </c>
      <c r="J1334" s="375">
        <v>0.239699</v>
      </c>
      <c r="K1334" s="375">
        <v>0.38919999999999999</v>
      </c>
      <c r="L1334" s="375">
        <v>0.39327899999999999</v>
      </c>
      <c r="M1334" s="375">
        <v>72.025191000000007</v>
      </c>
      <c r="N1334" s="375">
        <v>27.406458000000001</v>
      </c>
    </row>
    <row r="1335" spans="1:14" ht="12.75" customHeight="1">
      <c r="A1335" t="s">
        <v>4120</v>
      </c>
      <c r="B1335" s="300" t="s">
        <v>4060</v>
      </c>
      <c r="C1335" s="300" t="s">
        <v>3817</v>
      </c>
      <c r="D1335" s="300" t="s">
        <v>2985</v>
      </c>
      <c r="E1335" s="300" t="s">
        <v>3773</v>
      </c>
      <c r="F1335" s="300">
        <v>7</v>
      </c>
      <c r="G1335" s="301">
        <v>43252</v>
      </c>
      <c r="H1335" s="301">
        <v>44347</v>
      </c>
      <c r="I1335" s="316">
        <v>5.9705000000000001E-2</v>
      </c>
      <c r="J1335" s="316">
        <v>0.24468500000000001</v>
      </c>
      <c r="K1335" s="316">
        <v>0.38843</v>
      </c>
      <c r="L1335" s="316">
        <v>0.15473799999999999</v>
      </c>
      <c r="M1335" s="316">
        <v>73.661175999999998</v>
      </c>
      <c r="N1335" s="316">
        <v>18.184633000000002</v>
      </c>
    </row>
    <row r="1336" spans="1:14" ht="12.75" customHeight="1">
      <c r="A1336" t="s">
        <v>4119</v>
      </c>
      <c r="B1336" s="300" t="s">
        <v>4097</v>
      </c>
      <c r="C1336" s="300" t="s">
        <v>3817</v>
      </c>
      <c r="D1336" s="300" t="s">
        <v>2901</v>
      </c>
      <c r="E1336" s="300" t="s">
        <v>3774</v>
      </c>
      <c r="F1336" s="300">
        <v>6</v>
      </c>
      <c r="G1336" s="301">
        <v>43221</v>
      </c>
      <c r="H1336" s="301">
        <v>44712</v>
      </c>
      <c r="I1336" s="316">
        <v>0.200187</v>
      </c>
      <c r="J1336" s="316">
        <v>0.19913500000000001</v>
      </c>
      <c r="K1336" s="316">
        <v>0.38840000000000002</v>
      </c>
      <c r="L1336" s="316">
        <v>0.19633300000000001</v>
      </c>
      <c r="M1336" s="316">
        <v>59.107650999999997</v>
      </c>
      <c r="N1336" s="316">
        <v>22.705043</v>
      </c>
    </row>
    <row r="1337" spans="1:14" ht="12.75" customHeight="1">
      <c r="A1337" t="s">
        <v>4120</v>
      </c>
      <c r="B1337" t="s">
        <v>4062</v>
      </c>
      <c r="C1337" t="s">
        <v>3817</v>
      </c>
      <c r="D1337" t="s">
        <v>7140</v>
      </c>
      <c r="E1337" t="s">
        <v>3789</v>
      </c>
      <c r="F1337">
        <v>6</v>
      </c>
      <c r="G1337" s="4">
        <v>44378</v>
      </c>
      <c r="H1337" s="4">
        <v>45657</v>
      </c>
      <c r="I1337" s="375">
        <v>0.150667</v>
      </c>
      <c r="J1337" s="375">
        <v>0.34418500000000002</v>
      </c>
      <c r="K1337" s="375">
        <v>0.38819999999999999</v>
      </c>
      <c r="L1337" s="375">
        <v>0.186248</v>
      </c>
      <c r="M1337" s="375">
        <v>102.10905</v>
      </c>
      <c r="N1337" s="375">
        <v>16.705241999999998</v>
      </c>
    </row>
    <row r="1338" spans="1:14" ht="12.75" customHeight="1">
      <c r="A1338" t="s">
        <v>4120</v>
      </c>
      <c r="B1338" t="s">
        <v>4048</v>
      </c>
      <c r="C1338" t="s">
        <v>3817</v>
      </c>
      <c r="D1338" t="s">
        <v>2450</v>
      </c>
      <c r="E1338" t="s">
        <v>3774</v>
      </c>
      <c r="F1338">
        <v>7</v>
      </c>
      <c r="G1338" s="4">
        <v>43054</v>
      </c>
      <c r="H1338" s="4">
        <v>44530</v>
      </c>
      <c r="I1338" s="375">
        <v>0.15967700000000001</v>
      </c>
      <c r="J1338" s="375">
        <v>0.45757900000000001</v>
      </c>
      <c r="K1338" s="375">
        <v>0.38800000000000001</v>
      </c>
      <c r="L1338" s="375">
        <v>0.32966400000000001</v>
      </c>
      <c r="M1338" s="375">
        <v>136.07911799999999</v>
      </c>
      <c r="N1338" s="375">
        <v>19.216404000000001</v>
      </c>
    </row>
    <row r="1339" spans="1:14" ht="12.75" customHeight="1">
      <c r="A1339" t="s">
        <v>4120</v>
      </c>
      <c r="B1339" t="s">
        <v>4072</v>
      </c>
      <c r="C1339" t="s">
        <v>3817</v>
      </c>
      <c r="D1339" t="s">
        <v>6583</v>
      </c>
      <c r="E1339" t="s">
        <v>3774</v>
      </c>
      <c r="F1339">
        <v>6</v>
      </c>
      <c r="G1339" s="4">
        <v>44075</v>
      </c>
      <c r="H1339" s="4">
        <v>46022</v>
      </c>
      <c r="I1339" s="375">
        <v>0.15825600000000001</v>
      </c>
      <c r="J1339" s="375">
        <v>0.437616</v>
      </c>
      <c r="K1339" s="375">
        <v>0.38791680000000001</v>
      </c>
      <c r="L1339" s="375">
        <v>0.237482</v>
      </c>
      <c r="M1339" s="375">
        <v>128.422304</v>
      </c>
      <c r="N1339" s="375">
        <v>15.707571</v>
      </c>
    </row>
    <row r="1340" spans="1:14" ht="12.75" customHeight="1">
      <c r="A1340" t="s">
        <v>4120</v>
      </c>
      <c r="B1340" s="318" t="s">
        <v>4060</v>
      </c>
      <c r="C1340" s="318" t="s">
        <v>3817</v>
      </c>
      <c r="D1340" s="318" t="s">
        <v>1853</v>
      </c>
      <c r="E1340" s="318" t="s">
        <v>3778</v>
      </c>
      <c r="F1340" s="318">
        <v>7</v>
      </c>
      <c r="G1340" s="319">
        <v>42795</v>
      </c>
      <c r="H1340" s="319">
        <v>44985</v>
      </c>
      <c r="I1340" s="375">
        <v>0.19661200000000001</v>
      </c>
      <c r="J1340" s="375">
        <v>0.63020799999999999</v>
      </c>
      <c r="K1340" s="375">
        <v>0.38779999999999998</v>
      </c>
      <c r="L1340" s="375">
        <v>0.39311800000000002</v>
      </c>
      <c r="M1340" s="375">
        <v>189.41891699999999</v>
      </c>
      <c r="N1340" s="375">
        <v>22.162047000000001</v>
      </c>
    </row>
    <row r="1341" spans="1:14">
      <c r="A1341" t="s">
        <v>4120</v>
      </c>
      <c r="B1341" s="318" t="s">
        <v>4048</v>
      </c>
      <c r="C1341" s="318" t="s">
        <v>3817</v>
      </c>
      <c r="D1341" s="318" t="s">
        <v>1789</v>
      </c>
      <c r="E1341" s="318" t="s">
        <v>3773</v>
      </c>
      <c r="F1341" s="318">
        <v>7</v>
      </c>
      <c r="G1341" s="319">
        <v>42785</v>
      </c>
      <c r="H1341" s="319">
        <v>46437</v>
      </c>
      <c r="I1341" s="375">
        <v>0.22065000000000001</v>
      </c>
      <c r="J1341" s="375">
        <v>0.79655299999999996</v>
      </c>
      <c r="K1341" s="375">
        <v>0.3876</v>
      </c>
      <c r="L1341" s="375">
        <v>0.39147599999999999</v>
      </c>
      <c r="M1341" s="375">
        <v>236.64724200000001</v>
      </c>
      <c r="N1341" s="375">
        <v>15.127634</v>
      </c>
    </row>
    <row r="1342" spans="1:14">
      <c r="A1342" t="s">
        <v>4120</v>
      </c>
      <c r="B1342" t="s">
        <v>4062</v>
      </c>
      <c r="C1342" t="s">
        <v>3817</v>
      </c>
      <c r="D1342" t="s">
        <v>5412</v>
      </c>
      <c r="E1342" t="s">
        <v>3773</v>
      </c>
      <c r="F1342">
        <v>7</v>
      </c>
      <c r="G1342" s="4">
        <v>42614</v>
      </c>
      <c r="H1342" s="4">
        <v>44561</v>
      </c>
      <c r="I1342" s="375">
        <v>0.21998400000000001</v>
      </c>
      <c r="J1342" s="375">
        <v>0.65614099999999997</v>
      </c>
      <c r="K1342" s="375">
        <v>0.38728000000000001</v>
      </c>
      <c r="L1342" s="375">
        <v>0.40124599999999999</v>
      </c>
      <c r="M1342" s="375">
        <v>195.76341600000001</v>
      </c>
      <c r="N1342" s="375">
        <v>18.199345000000001</v>
      </c>
    </row>
    <row r="1343" spans="1:14" ht="12.75" customHeight="1">
      <c r="A1343" t="s">
        <v>4120</v>
      </c>
      <c r="B1343" s="376" t="s">
        <v>4048</v>
      </c>
      <c r="C1343" s="376" t="s">
        <v>3817</v>
      </c>
      <c r="D1343" s="376" t="s">
        <v>5261</v>
      </c>
      <c r="E1343" s="376" t="s">
        <v>3776</v>
      </c>
      <c r="F1343" s="376">
        <v>2</v>
      </c>
      <c r="G1343" s="383">
        <v>43057</v>
      </c>
      <c r="H1343" s="383">
        <v>44561</v>
      </c>
      <c r="I1343" s="375">
        <v>0.19575999999999999</v>
      </c>
      <c r="J1343" s="375">
        <v>0.33998899999999999</v>
      </c>
      <c r="K1343" s="375">
        <v>0.38700000000000001</v>
      </c>
      <c r="L1343" s="375">
        <v>0.378216</v>
      </c>
      <c r="M1343" s="375">
        <v>101.844756</v>
      </c>
      <c r="N1343" s="375">
        <v>22.256547999999999</v>
      </c>
    </row>
    <row r="1344" spans="1:14" ht="12.75" customHeight="1">
      <c r="A1344" t="s">
        <v>4120</v>
      </c>
      <c r="B1344" t="s">
        <v>5086</v>
      </c>
      <c r="C1344" t="s">
        <v>3817</v>
      </c>
      <c r="D1344" t="s">
        <v>2013</v>
      </c>
      <c r="E1344" t="s">
        <v>3779</v>
      </c>
      <c r="F1344">
        <v>7</v>
      </c>
      <c r="G1344" s="4">
        <v>43922</v>
      </c>
      <c r="H1344" s="4">
        <v>44681</v>
      </c>
      <c r="I1344" s="375">
        <v>0.20863599999999999</v>
      </c>
      <c r="J1344" s="375">
        <v>0.71657300000000002</v>
      </c>
      <c r="K1344" s="375">
        <v>0.38688</v>
      </c>
      <c r="L1344" s="375">
        <v>0.38684499999999999</v>
      </c>
      <c r="M1344" s="375">
        <v>214.86853600000001</v>
      </c>
      <c r="N1344" s="375">
        <v>13.020267</v>
      </c>
    </row>
    <row r="1345" spans="1:14" ht="12.75" customHeight="1">
      <c r="A1345" t="s">
        <v>4119</v>
      </c>
      <c r="B1345" s="413" t="s">
        <v>4097</v>
      </c>
      <c r="C1345" s="413" t="s">
        <v>3817</v>
      </c>
      <c r="D1345" s="413" t="s">
        <v>1352</v>
      </c>
      <c r="E1345" s="413" t="s">
        <v>3784</v>
      </c>
      <c r="F1345" s="413">
        <v>6</v>
      </c>
      <c r="G1345" s="383">
        <v>42614</v>
      </c>
      <c r="H1345" s="383">
        <v>44469</v>
      </c>
      <c r="I1345" s="375">
        <v>0.22636700000000001</v>
      </c>
      <c r="J1345" s="375">
        <v>0.44778299999999999</v>
      </c>
      <c r="K1345" s="375">
        <v>0.38679999999999998</v>
      </c>
      <c r="L1345" s="375">
        <v>0.38031700000000002</v>
      </c>
      <c r="M1345" s="375">
        <v>132.36407399999999</v>
      </c>
      <c r="N1345" s="375">
        <v>15.954031000000001</v>
      </c>
    </row>
    <row r="1346" spans="1:14" ht="12.75" customHeight="1">
      <c r="A1346" t="s">
        <v>4119</v>
      </c>
      <c r="B1346" s="300" t="s">
        <v>4083</v>
      </c>
      <c r="C1346" s="300" t="s">
        <v>3817</v>
      </c>
      <c r="D1346" s="300" t="s">
        <v>3456</v>
      </c>
      <c r="E1346" s="300" t="s">
        <v>3776</v>
      </c>
      <c r="F1346" s="300">
        <v>4</v>
      </c>
      <c r="G1346" s="301">
        <v>43435</v>
      </c>
      <c r="H1346" s="301">
        <v>44926</v>
      </c>
      <c r="I1346" s="316">
        <v>0.20214299999999999</v>
      </c>
      <c r="J1346" s="316">
        <v>0.55269299999999999</v>
      </c>
      <c r="K1346" s="316">
        <v>0.38663999999999998</v>
      </c>
      <c r="L1346" s="316">
        <v>0.33170899999999998</v>
      </c>
      <c r="M1346" s="316">
        <v>166.011461</v>
      </c>
      <c r="N1346" s="316">
        <v>19.506069</v>
      </c>
    </row>
    <row r="1347" spans="1:14" ht="12.75" customHeight="1">
      <c r="A1347" t="s">
        <v>4120</v>
      </c>
      <c r="B1347" t="s">
        <v>4072</v>
      </c>
      <c r="C1347" t="s">
        <v>3817</v>
      </c>
      <c r="D1347" t="s">
        <v>5937</v>
      </c>
      <c r="E1347" t="s">
        <v>3773</v>
      </c>
      <c r="F1347">
        <v>1</v>
      </c>
      <c r="G1347" s="4">
        <v>43800</v>
      </c>
      <c r="H1347" s="4">
        <v>44926</v>
      </c>
      <c r="I1347" s="375">
        <v>0.220473</v>
      </c>
      <c r="J1347" s="375">
        <v>0.45036100000000001</v>
      </c>
      <c r="K1347" s="375">
        <v>0.38652720000000002</v>
      </c>
      <c r="L1347" s="375">
        <v>0.32248300000000002</v>
      </c>
      <c r="M1347" s="375">
        <v>129.51325</v>
      </c>
      <c r="N1347" s="375">
        <v>15.699657999999999</v>
      </c>
    </row>
    <row r="1348" spans="1:14" ht="12.75" customHeight="1">
      <c r="A1348" t="s">
        <v>4119</v>
      </c>
      <c r="B1348" s="413" t="s">
        <v>4097</v>
      </c>
      <c r="C1348" s="413" t="s">
        <v>3817</v>
      </c>
      <c r="D1348" s="413" t="s">
        <v>821</v>
      </c>
      <c r="E1348" s="413" t="s">
        <v>3775</v>
      </c>
      <c r="F1348" s="413">
        <v>6</v>
      </c>
      <c r="G1348" s="383">
        <v>42522</v>
      </c>
      <c r="H1348" s="383">
        <v>44377</v>
      </c>
      <c r="I1348" s="375">
        <v>0.159136</v>
      </c>
      <c r="J1348" s="375">
        <v>0.29886400000000002</v>
      </c>
      <c r="K1348" s="375">
        <v>0.38646000000000003</v>
      </c>
      <c r="L1348" s="375">
        <v>9.1065999999999994E-2</v>
      </c>
      <c r="M1348" s="375">
        <v>88.266375999999994</v>
      </c>
      <c r="N1348" s="375">
        <v>13.806115999999999</v>
      </c>
    </row>
    <row r="1349" spans="1:14" ht="12.75" customHeight="1">
      <c r="A1349" t="s">
        <v>4119</v>
      </c>
      <c r="B1349" s="413" t="s">
        <v>4101</v>
      </c>
      <c r="C1349" s="413" t="s">
        <v>3817</v>
      </c>
      <c r="D1349" s="413" t="s">
        <v>7174</v>
      </c>
      <c r="E1349" s="413" t="s">
        <v>3778</v>
      </c>
      <c r="F1349" s="413">
        <v>7</v>
      </c>
      <c r="G1349" s="383">
        <v>44348</v>
      </c>
      <c r="H1349" s="383">
        <v>45443</v>
      </c>
      <c r="I1349" s="375">
        <v>0.16214200000000001</v>
      </c>
      <c r="J1349" s="375">
        <v>0.43817299999999998</v>
      </c>
      <c r="K1349" s="375">
        <v>0.38640000000000002</v>
      </c>
      <c r="L1349" s="375">
        <v>0.33122299999999999</v>
      </c>
      <c r="M1349" s="375">
        <v>131.22419199999999</v>
      </c>
      <c r="N1349" s="375">
        <v>18.755044000000002</v>
      </c>
    </row>
    <row r="1350" spans="1:14" ht="12.75" customHeight="1">
      <c r="A1350" t="s">
        <v>4120</v>
      </c>
      <c r="B1350" s="376" t="s">
        <v>4048</v>
      </c>
      <c r="C1350" s="376" t="s">
        <v>3817</v>
      </c>
      <c r="D1350" s="376" t="s">
        <v>3147</v>
      </c>
      <c r="E1350" s="376" t="s">
        <v>3773</v>
      </c>
      <c r="F1350" s="376">
        <v>7</v>
      </c>
      <c r="G1350" s="383">
        <v>44409</v>
      </c>
      <c r="H1350" s="383">
        <v>45504</v>
      </c>
      <c r="I1350" s="375">
        <v>0.195079</v>
      </c>
      <c r="J1350" s="375">
        <v>0.52464200000000005</v>
      </c>
      <c r="K1350" s="375">
        <v>0.38600000000000001</v>
      </c>
      <c r="L1350" s="375">
        <v>0.35026800000000002</v>
      </c>
      <c r="M1350" s="375">
        <v>155.220234</v>
      </c>
      <c r="N1350" s="375">
        <v>17.491788</v>
      </c>
    </row>
    <row r="1351" spans="1:14" ht="12.75" customHeight="1">
      <c r="A1351" t="s">
        <v>4120</v>
      </c>
      <c r="B1351" s="376" t="s">
        <v>4048</v>
      </c>
      <c r="C1351" s="376" t="s">
        <v>3817</v>
      </c>
      <c r="D1351" s="376" t="s">
        <v>5291</v>
      </c>
      <c r="E1351" s="376" t="s">
        <v>3773</v>
      </c>
      <c r="F1351" s="376">
        <v>2</v>
      </c>
      <c r="G1351" s="383">
        <v>42705</v>
      </c>
      <c r="H1351" s="383">
        <v>44530</v>
      </c>
      <c r="I1351" s="375">
        <v>0.29136099999999998</v>
      </c>
      <c r="J1351" s="375">
        <v>0.437718</v>
      </c>
      <c r="K1351" s="375">
        <v>0.38590920000000001</v>
      </c>
      <c r="L1351" s="375">
        <v>0.32568599999999998</v>
      </c>
      <c r="M1351" s="375">
        <v>130.75747200000001</v>
      </c>
      <c r="N1351" s="375">
        <v>16.458904</v>
      </c>
    </row>
    <row r="1352" spans="1:14" ht="12.75" customHeight="1">
      <c r="A1352" t="s">
        <v>4120</v>
      </c>
      <c r="B1352" s="413" t="s">
        <v>5086</v>
      </c>
      <c r="C1352" s="413" t="s">
        <v>3817</v>
      </c>
      <c r="D1352" s="413" t="s">
        <v>3378</v>
      </c>
      <c r="E1352" s="413" t="s">
        <v>3775</v>
      </c>
      <c r="F1352" s="413">
        <v>7</v>
      </c>
      <c r="G1352" s="383">
        <v>43405</v>
      </c>
      <c r="H1352" s="383">
        <v>46022</v>
      </c>
      <c r="I1352" s="375">
        <v>0.198047</v>
      </c>
      <c r="J1352" s="375">
        <v>0.59877400000000003</v>
      </c>
      <c r="K1352" s="375">
        <v>0.38581919999999997</v>
      </c>
      <c r="L1352" s="375">
        <v>0.33456900000000001</v>
      </c>
      <c r="M1352" s="375">
        <v>179.04322300000001</v>
      </c>
      <c r="N1352" s="375">
        <v>24.027995000000001</v>
      </c>
    </row>
    <row r="1353" spans="1:14" ht="12.75" customHeight="1">
      <c r="A1353" t="s">
        <v>4120</v>
      </c>
      <c r="B1353" s="413" t="s">
        <v>4052</v>
      </c>
      <c r="C1353" s="413" t="s">
        <v>3817</v>
      </c>
      <c r="D1353" s="413" t="s">
        <v>1915</v>
      </c>
      <c r="E1353" s="413" t="s">
        <v>3774</v>
      </c>
      <c r="F1353" s="413">
        <v>8</v>
      </c>
      <c r="G1353" s="383">
        <v>42795</v>
      </c>
      <c r="H1353" s="383">
        <v>44620</v>
      </c>
      <c r="I1353" s="375">
        <v>0.26662200000000003</v>
      </c>
      <c r="J1353" s="375">
        <v>0.65458899999999998</v>
      </c>
      <c r="K1353" s="375">
        <v>0.38575999999999999</v>
      </c>
      <c r="L1353" s="375">
        <v>0.40992699999999999</v>
      </c>
      <c r="M1353" s="375">
        <v>194.87959699999999</v>
      </c>
      <c r="N1353" s="375">
        <v>14.964368</v>
      </c>
    </row>
    <row r="1354" spans="1:14" ht="12.75" customHeight="1">
      <c r="A1354" t="s">
        <v>4120</v>
      </c>
      <c r="B1354" t="s">
        <v>4052</v>
      </c>
      <c r="C1354" t="s">
        <v>3817</v>
      </c>
      <c r="D1354" t="s">
        <v>7190</v>
      </c>
      <c r="E1354" t="s">
        <v>3775</v>
      </c>
      <c r="F1354">
        <v>6</v>
      </c>
      <c r="G1354" s="4">
        <v>44348</v>
      </c>
      <c r="H1354" s="4">
        <v>45443</v>
      </c>
      <c r="I1354" s="375">
        <v>0.17383000000000001</v>
      </c>
      <c r="J1354" s="375">
        <v>0.13209399999999999</v>
      </c>
      <c r="K1354" s="375">
        <v>0.3856</v>
      </c>
      <c r="L1354" s="375">
        <v>0.40130900000000003</v>
      </c>
      <c r="M1354" s="375">
        <v>38.919522000000001</v>
      </c>
      <c r="N1354" s="375">
        <v>32.100900000000003</v>
      </c>
    </row>
    <row r="1355" spans="1:14" ht="12.75" customHeight="1">
      <c r="A1355" t="s">
        <v>4120</v>
      </c>
      <c r="B1355" t="s">
        <v>4052</v>
      </c>
      <c r="C1355" t="s">
        <v>3817</v>
      </c>
      <c r="D1355" t="s">
        <v>2436</v>
      </c>
      <c r="E1355" t="s">
        <v>3774</v>
      </c>
      <c r="F1355">
        <v>7</v>
      </c>
      <c r="G1355" s="4">
        <v>43016</v>
      </c>
      <c r="H1355" s="4">
        <v>44561</v>
      </c>
      <c r="I1355" s="375">
        <v>0.21701500000000001</v>
      </c>
      <c r="J1355" s="375">
        <v>0.76133399999999996</v>
      </c>
      <c r="K1355" s="375">
        <v>0.38540000000000002</v>
      </c>
      <c r="L1355" s="375">
        <v>0.40233999999999998</v>
      </c>
      <c r="M1355" s="375">
        <v>224.92717300000001</v>
      </c>
      <c r="N1355" s="375">
        <v>16.513731</v>
      </c>
    </row>
    <row r="1356" spans="1:14" ht="12.75" customHeight="1">
      <c r="A1356" t="s">
        <v>4119</v>
      </c>
      <c r="B1356" s="413" t="s">
        <v>4087</v>
      </c>
      <c r="C1356" s="413" t="s">
        <v>3817</v>
      </c>
      <c r="D1356" s="413" t="s">
        <v>5676</v>
      </c>
      <c r="E1356" s="413" t="s">
        <v>3774</v>
      </c>
      <c r="F1356" s="413">
        <v>10</v>
      </c>
      <c r="G1356" s="383">
        <v>43753</v>
      </c>
      <c r="H1356" s="383">
        <v>44926</v>
      </c>
      <c r="I1356" s="375">
        <v>0.217141</v>
      </c>
      <c r="J1356" s="375">
        <v>0.69863699999999995</v>
      </c>
      <c r="K1356" s="375">
        <v>0.38535999999999998</v>
      </c>
      <c r="L1356" s="375">
        <v>0.39882499999999999</v>
      </c>
      <c r="M1356" s="375">
        <v>212.168667</v>
      </c>
      <c r="N1356" s="375">
        <v>17.713359000000001</v>
      </c>
    </row>
    <row r="1357" spans="1:14" ht="12.75" customHeight="1">
      <c r="A1357" t="s">
        <v>4120</v>
      </c>
      <c r="B1357" s="413" t="s">
        <v>4048</v>
      </c>
      <c r="C1357" s="413" t="s">
        <v>3817</v>
      </c>
      <c r="D1357" s="413" t="s">
        <v>5263</v>
      </c>
      <c r="E1357" s="413" t="s">
        <v>3776</v>
      </c>
      <c r="F1357" s="413">
        <v>8</v>
      </c>
      <c r="G1357" s="383">
        <v>43043</v>
      </c>
      <c r="H1357" s="383">
        <v>44561</v>
      </c>
      <c r="I1357" s="375">
        <v>0.19059200000000001</v>
      </c>
      <c r="J1357" s="375">
        <v>0.51188</v>
      </c>
      <c r="K1357" s="375">
        <v>0.38509080000000001</v>
      </c>
      <c r="L1357" s="375">
        <v>0.36770999999999998</v>
      </c>
      <c r="M1357" s="375">
        <v>151.08913200000001</v>
      </c>
      <c r="N1357" s="375">
        <v>18.745718</v>
      </c>
    </row>
    <row r="1358" spans="1:14" ht="12.75" customHeight="1">
      <c r="A1358" t="s">
        <v>4120</v>
      </c>
      <c r="B1358" s="300" t="s">
        <v>4062</v>
      </c>
      <c r="C1358" s="300" t="s">
        <v>3817</v>
      </c>
      <c r="D1358" s="300" t="s">
        <v>5420</v>
      </c>
      <c r="E1358" s="300" t="s">
        <v>3773</v>
      </c>
      <c r="F1358" s="300">
        <v>6</v>
      </c>
      <c r="G1358" s="301">
        <v>42614</v>
      </c>
      <c r="H1358" s="301">
        <v>44561</v>
      </c>
      <c r="I1358" s="316">
        <v>0.210117</v>
      </c>
      <c r="J1358" s="316">
        <v>0.63517000000000001</v>
      </c>
      <c r="K1358" s="316">
        <v>0.38440000000000002</v>
      </c>
      <c r="L1358" s="316">
        <v>0.34102300000000002</v>
      </c>
      <c r="M1358" s="316">
        <v>186.29617500000001</v>
      </c>
      <c r="N1358" s="316">
        <v>17.699127000000001</v>
      </c>
    </row>
    <row r="1359" spans="1:14" ht="12.75" customHeight="1">
      <c r="A1359" t="s">
        <v>4120</v>
      </c>
      <c r="B1359" s="300" t="s">
        <v>4072</v>
      </c>
      <c r="C1359" s="300" t="s">
        <v>3817</v>
      </c>
      <c r="D1359" s="300" t="s">
        <v>2799</v>
      </c>
      <c r="E1359" s="300" t="s">
        <v>3773</v>
      </c>
      <c r="F1359" s="300">
        <v>6</v>
      </c>
      <c r="G1359" s="301">
        <v>43160</v>
      </c>
      <c r="H1359" s="301">
        <v>45077</v>
      </c>
      <c r="I1359" s="316">
        <v>9.2789999999999997E-2</v>
      </c>
      <c r="J1359" s="316">
        <v>0.13358</v>
      </c>
      <c r="K1359" s="316">
        <v>0.383876</v>
      </c>
      <c r="L1359" s="316">
        <v>0.121617</v>
      </c>
      <c r="M1359" s="316">
        <v>38.792051000000001</v>
      </c>
      <c r="N1359" s="316">
        <v>19.410664000000001</v>
      </c>
    </row>
    <row r="1360" spans="1:14" ht="12.75" customHeight="1">
      <c r="A1360" t="s">
        <v>4119</v>
      </c>
      <c r="B1360" s="300" t="s">
        <v>4093</v>
      </c>
      <c r="C1360" s="300" t="s">
        <v>3817</v>
      </c>
      <c r="D1360" s="300" t="s">
        <v>2849</v>
      </c>
      <c r="E1360" s="300" t="s">
        <v>3776</v>
      </c>
      <c r="F1360" s="300">
        <v>2</v>
      </c>
      <c r="G1360" s="301">
        <v>43191</v>
      </c>
      <c r="H1360" s="301">
        <v>44926</v>
      </c>
      <c r="I1360" s="316">
        <v>4.3305999999999997E-2</v>
      </c>
      <c r="J1360" s="316">
        <v>0.253446</v>
      </c>
      <c r="K1360" s="316">
        <v>0.3834708</v>
      </c>
      <c r="L1360" s="316">
        <v>6.3035999999999995E-2</v>
      </c>
      <c r="M1360" s="316">
        <v>75.231324000000001</v>
      </c>
      <c r="N1360" s="316">
        <v>14.375434</v>
      </c>
    </row>
    <row r="1361" spans="1:14" ht="12.75" customHeight="1">
      <c r="A1361" t="s">
        <v>4120</v>
      </c>
      <c r="B1361" t="s">
        <v>4072</v>
      </c>
      <c r="C1361" t="s">
        <v>3817</v>
      </c>
      <c r="D1361" t="s">
        <v>2667</v>
      </c>
      <c r="E1361" t="s">
        <v>3783</v>
      </c>
      <c r="F1361">
        <v>7</v>
      </c>
      <c r="G1361" s="4">
        <v>43101</v>
      </c>
      <c r="H1361" s="4">
        <v>45291</v>
      </c>
      <c r="I1361" s="375">
        <v>0.19227</v>
      </c>
      <c r="J1361" s="375">
        <v>0.35236299999999998</v>
      </c>
      <c r="K1361" s="375">
        <v>0.38301679999999999</v>
      </c>
      <c r="L1361" s="375">
        <v>0.35447899999999999</v>
      </c>
      <c r="M1361" s="375">
        <v>102.31887399999999</v>
      </c>
      <c r="N1361" s="375">
        <v>18.077110999999999</v>
      </c>
    </row>
    <row r="1362" spans="1:14" ht="12.75" customHeight="1">
      <c r="A1362" t="s">
        <v>4119</v>
      </c>
      <c r="B1362" t="s">
        <v>4099</v>
      </c>
      <c r="C1362" t="s">
        <v>3817</v>
      </c>
      <c r="D1362" t="s">
        <v>6736</v>
      </c>
      <c r="E1362" t="s">
        <v>3776</v>
      </c>
      <c r="F1362">
        <v>3</v>
      </c>
      <c r="G1362" s="4" t="s">
        <v>5938</v>
      </c>
      <c r="H1362" s="4" t="s">
        <v>5938</v>
      </c>
      <c r="I1362" s="375">
        <v>0.27190700000000001</v>
      </c>
      <c r="J1362" s="375">
        <v>0.49332399999999998</v>
      </c>
      <c r="K1362" s="375">
        <v>0.38288</v>
      </c>
      <c r="L1362" s="375">
        <v>0.40268999999999999</v>
      </c>
      <c r="M1362" s="375">
        <v>145.84925100000001</v>
      </c>
      <c r="N1362" s="375">
        <v>19.769164</v>
      </c>
    </row>
    <row r="1363" spans="1:14" ht="12.75" customHeight="1">
      <c r="A1363" t="s">
        <v>4119</v>
      </c>
      <c r="B1363" t="s">
        <v>4097</v>
      </c>
      <c r="C1363" t="s">
        <v>3817</v>
      </c>
      <c r="D1363" t="s">
        <v>1348</v>
      </c>
      <c r="E1363" t="s">
        <v>3778</v>
      </c>
      <c r="F1363">
        <v>6</v>
      </c>
      <c r="G1363" s="4">
        <v>42644</v>
      </c>
      <c r="H1363" s="4">
        <v>44134</v>
      </c>
      <c r="I1363" s="375">
        <v>9.8383999999999999E-2</v>
      </c>
      <c r="J1363" s="375">
        <v>0.295962</v>
      </c>
      <c r="K1363" s="375">
        <v>0.38279999999999997</v>
      </c>
      <c r="L1363" s="375">
        <v>0.209504</v>
      </c>
      <c r="M1363" s="375">
        <v>86.581300999999996</v>
      </c>
      <c r="N1363" s="375">
        <v>15.563447</v>
      </c>
    </row>
    <row r="1364" spans="1:14" ht="12.75" customHeight="1">
      <c r="A1364" t="s">
        <v>4119</v>
      </c>
      <c r="B1364" t="s">
        <v>42</v>
      </c>
      <c r="C1364" t="s">
        <v>3817</v>
      </c>
      <c r="D1364" t="s">
        <v>6744</v>
      </c>
      <c r="E1364" t="s">
        <v>3783</v>
      </c>
      <c r="F1364">
        <v>9</v>
      </c>
      <c r="G1364" s="4">
        <v>44166</v>
      </c>
      <c r="H1364" s="4">
        <v>45260</v>
      </c>
      <c r="I1364" s="375">
        <v>6.7087999999999995E-2</v>
      </c>
      <c r="J1364" s="375">
        <v>0.25395699999999999</v>
      </c>
      <c r="K1364" s="375">
        <v>0.38272</v>
      </c>
      <c r="L1364" s="375">
        <v>0.04</v>
      </c>
      <c r="M1364" s="375">
        <v>72.31</v>
      </c>
      <c r="N1364" s="375">
        <v>15.471686999999999</v>
      </c>
    </row>
    <row r="1365" spans="1:14" ht="12.75" customHeight="1">
      <c r="A1365" t="s">
        <v>4120</v>
      </c>
      <c r="B1365" s="318" t="s">
        <v>4048</v>
      </c>
      <c r="C1365" s="318" t="s">
        <v>3817</v>
      </c>
      <c r="D1365" s="318" t="s">
        <v>6869</v>
      </c>
      <c r="E1365" s="318" t="s">
        <v>3774</v>
      </c>
      <c r="F1365" s="318">
        <v>7</v>
      </c>
      <c r="G1365" s="319">
        <v>43191</v>
      </c>
      <c r="H1365" s="319">
        <v>44561</v>
      </c>
      <c r="I1365" s="375">
        <v>0.13544100000000001</v>
      </c>
      <c r="J1365" s="375">
        <v>0.30896499999999999</v>
      </c>
      <c r="K1365" s="375">
        <v>0.38197199999999998</v>
      </c>
      <c r="L1365" s="375">
        <v>0.30906</v>
      </c>
      <c r="M1365" s="375">
        <v>90.461861999999996</v>
      </c>
      <c r="N1365" s="375">
        <v>19.961369999999999</v>
      </c>
    </row>
    <row r="1366" spans="1:14" ht="12.75" customHeight="1">
      <c r="A1366" t="s">
        <v>4120</v>
      </c>
      <c r="B1366" s="376" t="s">
        <v>5086</v>
      </c>
      <c r="C1366" s="376" t="s">
        <v>3817</v>
      </c>
      <c r="D1366" s="376" t="s">
        <v>3165</v>
      </c>
      <c r="E1366" s="376" t="s">
        <v>3793</v>
      </c>
      <c r="F1366" s="376">
        <v>8</v>
      </c>
      <c r="G1366" s="383">
        <v>43313</v>
      </c>
      <c r="H1366" s="383">
        <v>44561</v>
      </c>
      <c r="I1366" s="375">
        <v>0.15226300000000001</v>
      </c>
      <c r="J1366" s="375">
        <v>0.43073400000000001</v>
      </c>
      <c r="K1366" s="375">
        <v>0.38195440000000003</v>
      </c>
      <c r="L1366" s="375">
        <v>0.36405700000000002</v>
      </c>
      <c r="M1366" s="375">
        <v>128.61388199999999</v>
      </c>
      <c r="N1366" s="375">
        <v>24.057724</v>
      </c>
    </row>
    <row r="1367" spans="1:14" ht="12.75" customHeight="1">
      <c r="A1367" t="s">
        <v>4120</v>
      </c>
      <c r="B1367" s="376" t="s">
        <v>4048</v>
      </c>
      <c r="C1367" s="376" t="s">
        <v>3818</v>
      </c>
      <c r="D1367" s="376" t="s">
        <v>2293</v>
      </c>
      <c r="E1367" s="376" t="s">
        <v>3780</v>
      </c>
      <c r="F1367" s="376">
        <v>1</v>
      </c>
      <c r="G1367" s="383">
        <v>42948</v>
      </c>
      <c r="H1367" s="383">
        <v>44773</v>
      </c>
      <c r="I1367" s="375">
        <v>0.23826600000000001</v>
      </c>
      <c r="J1367" s="375">
        <v>0.38485900000000001</v>
      </c>
      <c r="K1367" s="375">
        <v>0.38147720000000002</v>
      </c>
      <c r="L1367" s="375">
        <v>0.36770999999999998</v>
      </c>
      <c r="M1367" s="375">
        <v>113.642892</v>
      </c>
      <c r="N1367" s="375">
        <v>41.222766999999997</v>
      </c>
    </row>
    <row r="1368" spans="1:14" ht="12.75" customHeight="1">
      <c r="A1368" t="s">
        <v>4120</v>
      </c>
      <c r="B1368" s="376" t="s">
        <v>4062</v>
      </c>
      <c r="C1368" s="376" t="s">
        <v>3817</v>
      </c>
      <c r="D1368" s="376" t="s">
        <v>6412</v>
      </c>
      <c r="E1368" s="376" t="s">
        <v>3773</v>
      </c>
      <c r="F1368" s="376">
        <v>7</v>
      </c>
      <c r="G1368" s="383">
        <v>44050</v>
      </c>
      <c r="H1368" s="383">
        <v>45291</v>
      </c>
      <c r="I1368" s="375">
        <v>0.192298</v>
      </c>
      <c r="J1368" s="375">
        <v>0.58080299999999996</v>
      </c>
      <c r="K1368" s="375">
        <v>0.38063999999999998</v>
      </c>
      <c r="L1368" s="375">
        <v>0.39305499999999999</v>
      </c>
      <c r="M1368" s="375">
        <v>169.466567</v>
      </c>
      <c r="N1368" s="375">
        <v>19.218941999999998</v>
      </c>
    </row>
    <row r="1369" spans="1:14" ht="12.75" customHeight="1">
      <c r="A1369" t="s">
        <v>4120</v>
      </c>
      <c r="B1369" s="413" t="s">
        <v>4048</v>
      </c>
      <c r="C1369" s="413" t="s">
        <v>3817</v>
      </c>
      <c r="D1369" s="413" t="s">
        <v>5274</v>
      </c>
      <c r="E1369" s="413" t="s">
        <v>3773</v>
      </c>
      <c r="F1369" s="413">
        <v>3</v>
      </c>
      <c r="G1369" s="383">
        <v>42795</v>
      </c>
      <c r="H1369" s="383">
        <v>44926</v>
      </c>
      <c r="I1369" s="375">
        <v>0.25672899999999998</v>
      </c>
      <c r="J1369" s="375">
        <v>0.73552600000000001</v>
      </c>
      <c r="K1369" s="375">
        <v>0.37972679999999998</v>
      </c>
      <c r="L1369" s="375">
        <v>0.39922800000000003</v>
      </c>
      <c r="M1369" s="375">
        <v>216.18471600000001</v>
      </c>
      <c r="N1369" s="375">
        <v>14.906012</v>
      </c>
    </row>
    <row r="1370" spans="1:14" ht="12.75" customHeight="1">
      <c r="A1370" t="s">
        <v>4119</v>
      </c>
      <c r="B1370" s="300" t="s">
        <v>4097</v>
      </c>
      <c r="C1370" s="300" t="s">
        <v>3817</v>
      </c>
      <c r="D1370" s="300" t="s">
        <v>4893</v>
      </c>
      <c r="E1370" s="300" t="s">
        <v>3778</v>
      </c>
      <c r="F1370" s="300">
        <v>6</v>
      </c>
      <c r="G1370" s="301">
        <v>43647</v>
      </c>
      <c r="H1370" s="301">
        <v>45869</v>
      </c>
      <c r="I1370" s="316">
        <v>0.210258</v>
      </c>
      <c r="J1370" s="316">
        <v>0.56636399999999998</v>
      </c>
      <c r="K1370" s="316">
        <v>0.37959999999999999</v>
      </c>
      <c r="L1370" s="316">
        <v>0.37743599999999999</v>
      </c>
      <c r="M1370" s="316">
        <v>164.30016800000001</v>
      </c>
      <c r="N1370" s="316">
        <v>19.334254999999999</v>
      </c>
    </row>
    <row r="1371" spans="1:14" ht="12.75" customHeight="1">
      <c r="A1371" t="s">
        <v>4120</v>
      </c>
      <c r="B1371" t="s">
        <v>4048</v>
      </c>
      <c r="C1371" t="s">
        <v>3817</v>
      </c>
      <c r="D1371" t="s">
        <v>2399</v>
      </c>
      <c r="E1371" t="s">
        <v>3779</v>
      </c>
      <c r="F1371">
        <v>7</v>
      </c>
      <c r="G1371" s="4">
        <v>43026</v>
      </c>
      <c r="H1371" s="4">
        <v>44561</v>
      </c>
      <c r="I1371" s="375">
        <v>0.22525400000000001</v>
      </c>
      <c r="J1371" s="375">
        <v>0.52853799999999995</v>
      </c>
      <c r="K1371" s="375">
        <v>0.37959999999999999</v>
      </c>
      <c r="L1371" s="375">
        <v>0.39147599999999999</v>
      </c>
      <c r="M1371" s="375">
        <v>153.77795399999999</v>
      </c>
      <c r="N1371" s="375">
        <v>20.342917</v>
      </c>
    </row>
    <row r="1372" spans="1:14" ht="12.75" customHeight="1">
      <c r="A1372" t="s">
        <v>4119</v>
      </c>
      <c r="B1372" t="s">
        <v>4097</v>
      </c>
      <c r="C1372" t="s">
        <v>3817</v>
      </c>
      <c r="D1372" t="s">
        <v>2648</v>
      </c>
      <c r="E1372" t="s">
        <v>3774</v>
      </c>
      <c r="F1372">
        <v>6</v>
      </c>
      <c r="G1372" s="4">
        <v>43101</v>
      </c>
      <c r="H1372" s="4">
        <v>44227</v>
      </c>
      <c r="I1372" s="375">
        <v>8.0646999999999996E-2</v>
      </c>
      <c r="J1372" s="375">
        <v>0.23207</v>
      </c>
      <c r="K1372" s="375">
        <v>0.37919999999999998</v>
      </c>
      <c r="L1372" s="375">
        <v>0.17616399999999999</v>
      </c>
      <c r="M1372" s="375">
        <v>67.251886999999996</v>
      </c>
      <c r="N1372" s="375">
        <v>15.922181999999999</v>
      </c>
    </row>
    <row r="1373" spans="1:14" ht="12.75" customHeight="1">
      <c r="A1373" t="s">
        <v>4119</v>
      </c>
      <c r="B1373" s="376" t="s">
        <v>4097</v>
      </c>
      <c r="C1373" s="376" t="s">
        <v>3817</v>
      </c>
      <c r="D1373" s="376" t="s">
        <v>5129</v>
      </c>
      <c r="E1373" s="376" t="s">
        <v>3773</v>
      </c>
      <c r="F1373" s="376">
        <v>6</v>
      </c>
      <c r="G1373" s="383">
        <v>42430</v>
      </c>
      <c r="H1373" s="383">
        <v>44651</v>
      </c>
      <c r="I1373" s="375">
        <v>0.25759799999999999</v>
      </c>
      <c r="J1373" s="375">
        <v>0.70787599999999995</v>
      </c>
      <c r="K1373" s="375">
        <v>0.37919999999999998</v>
      </c>
      <c r="L1373" s="375">
        <v>0.39019500000000001</v>
      </c>
      <c r="M1373" s="375">
        <v>205.13587899999999</v>
      </c>
      <c r="N1373" s="375">
        <v>13.293286999999999</v>
      </c>
    </row>
    <row r="1374" spans="1:14" ht="12.75" customHeight="1">
      <c r="A1374" t="s">
        <v>4120</v>
      </c>
      <c r="B1374" s="373" t="s">
        <v>5086</v>
      </c>
      <c r="C1374" s="405" t="s">
        <v>3817</v>
      </c>
      <c r="D1374" s="403" t="s">
        <v>7421</v>
      </c>
      <c r="E1374" s="374" t="s">
        <v>3785</v>
      </c>
      <c r="F1374" s="403">
        <v>2</v>
      </c>
      <c r="G1374" s="374">
        <v>44440</v>
      </c>
      <c r="H1374" s="374">
        <v>46022</v>
      </c>
      <c r="I1374" s="404">
        <v>0.101538</v>
      </c>
      <c r="J1374" s="404">
        <v>0.47620400000000002</v>
      </c>
      <c r="K1374" s="404">
        <v>0.37909920000000003</v>
      </c>
      <c r="L1374" s="404">
        <v>0.38683499999999998</v>
      </c>
      <c r="M1374" s="404">
        <v>142.11402000000001</v>
      </c>
      <c r="N1374" s="404">
        <v>21.427057000000001</v>
      </c>
    </row>
    <row r="1375" spans="1:14" ht="12.75" customHeight="1">
      <c r="A1375" t="s">
        <v>4119</v>
      </c>
      <c r="B1375" s="413" t="s">
        <v>4079</v>
      </c>
      <c r="C1375" s="413" t="s">
        <v>3817</v>
      </c>
      <c r="D1375" s="413" t="s">
        <v>3425</v>
      </c>
      <c r="E1375" s="413" t="s">
        <v>3776</v>
      </c>
      <c r="F1375" s="413">
        <v>8</v>
      </c>
      <c r="G1375" s="383">
        <v>43435</v>
      </c>
      <c r="H1375" s="383">
        <v>44500</v>
      </c>
      <c r="I1375" s="375">
        <v>0.17934600000000001</v>
      </c>
      <c r="J1375" s="375">
        <v>0.64913600000000005</v>
      </c>
      <c r="K1375" s="375">
        <v>0.37907999999999997</v>
      </c>
      <c r="L1375" s="375">
        <v>0.39628000000000002</v>
      </c>
      <c r="M1375" s="375">
        <v>189.87319500000001</v>
      </c>
      <c r="N1375" s="375">
        <v>16.916862999999999</v>
      </c>
    </row>
    <row r="1376" spans="1:14" ht="12.75" customHeight="1">
      <c r="A1376" t="s">
        <v>4120</v>
      </c>
      <c r="B1376" t="s">
        <v>4040</v>
      </c>
      <c r="C1376" t="s">
        <v>3817</v>
      </c>
      <c r="D1376" t="s">
        <v>3689</v>
      </c>
      <c r="E1376" t="s">
        <v>3776</v>
      </c>
      <c r="F1376">
        <v>9</v>
      </c>
      <c r="G1376" s="4">
        <v>43525</v>
      </c>
      <c r="H1376" s="4">
        <v>44651</v>
      </c>
      <c r="I1376" s="375">
        <v>0.214034</v>
      </c>
      <c r="J1376" s="375">
        <v>0.56487200000000004</v>
      </c>
      <c r="K1376" s="375">
        <v>0.37893919999999998</v>
      </c>
      <c r="L1376" s="375">
        <v>0.36615799999999998</v>
      </c>
      <c r="M1376" s="375">
        <v>164.27635799999999</v>
      </c>
      <c r="N1376" s="375">
        <v>15.877541000000001</v>
      </c>
    </row>
    <row r="1377" spans="1:14" ht="12.75" customHeight="1">
      <c r="A1377" t="s">
        <v>4120</v>
      </c>
      <c r="B1377" s="413" t="s">
        <v>4062</v>
      </c>
      <c r="C1377" s="413" t="s">
        <v>3817</v>
      </c>
      <c r="D1377" s="413" t="s">
        <v>5421</v>
      </c>
      <c r="E1377" s="413" t="s">
        <v>3773</v>
      </c>
      <c r="F1377" s="413">
        <v>6</v>
      </c>
      <c r="G1377" s="383">
        <v>42614</v>
      </c>
      <c r="H1377" s="383">
        <v>44561</v>
      </c>
      <c r="I1377" s="375">
        <v>0.226134</v>
      </c>
      <c r="J1377" s="375">
        <v>0.58007200000000003</v>
      </c>
      <c r="K1377" s="375">
        <v>0.37880000000000003</v>
      </c>
      <c r="L1377" s="375">
        <v>0.361566</v>
      </c>
      <c r="M1377" s="375">
        <v>167.65773799999999</v>
      </c>
      <c r="N1377" s="375">
        <v>18.443453999999999</v>
      </c>
    </row>
    <row r="1378" spans="1:14" ht="12.75" customHeight="1">
      <c r="A1378" t="s">
        <v>4120</v>
      </c>
      <c r="B1378" s="376" t="s">
        <v>4062</v>
      </c>
      <c r="C1378" s="376" t="s">
        <v>3817</v>
      </c>
      <c r="D1378" s="376" t="s">
        <v>5389</v>
      </c>
      <c r="E1378" s="376" t="s">
        <v>3773</v>
      </c>
      <c r="F1378" s="376">
        <v>6</v>
      </c>
      <c r="G1378" s="383">
        <v>42614</v>
      </c>
      <c r="H1378" s="383">
        <v>44561</v>
      </c>
      <c r="I1378" s="375">
        <v>0.25100699999999998</v>
      </c>
      <c r="J1378" s="375">
        <v>0.55899200000000004</v>
      </c>
      <c r="K1378" s="375">
        <v>0.37880000000000003</v>
      </c>
      <c r="L1378" s="375">
        <v>0.38724599999999998</v>
      </c>
      <c r="M1378" s="375">
        <v>161.56594100000001</v>
      </c>
      <c r="N1378" s="375">
        <v>18.991961</v>
      </c>
    </row>
    <row r="1379" spans="1:14" ht="12.75" customHeight="1">
      <c r="A1379" t="s">
        <v>4119</v>
      </c>
      <c r="B1379" t="s">
        <v>4099</v>
      </c>
      <c r="C1379" t="s">
        <v>3817</v>
      </c>
      <c r="D1379" t="s">
        <v>6734</v>
      </c>
      <c r="E1379" t="s">
        <v>3776</v>
      </c>
      <c r="F1379">
        <v>3</v>
      </c>
      <c r="G1379" s="4" t="s">
        <v>5938</v>
      </c>
      <c r="H1379" s="4" t="s">
        <v>5938</v>
      </c>
      <c r="I1379" s="375">
        <v>0.11839</v>
      </c>
      <c r="J1379" s="375">
        <v>0.419962</v>
      </c>
      <c r="K1379" s="375">
        <v>0.37847999999999998</v>
      </c>
      <c r="L1379" s="375">
        <v>0.18820200000000001</v>
      </c>
      <c r="M1379" s="375">
        <v>122.73422600000001</v>
      </c>
      <c r="N1379" s="375">
        <v>16.401719</v>
      </c>
    </row>
    <row r="1380" spans="1:14" ht="12.75" customHeight="1">
      <c r="A1380" t="s">
        <v>4120</v>
      </c>
      <c r="B1380" t="s">
        <v>4048</v>
      </c>
      <c r="C1380" t="s">
        <v>3818</v>
      </c>
      <c r="D1380" t="s">
        <v>5220</v>
      </c>
      <c r="E1380" t="s">
        <v>3773</v>
      </c>
      <c r="F1380">
        <v>1</v>
      </c>
      <c r="G1380" s="4">
        <v>42705</v>
      </c>
      <c r="H1380" s="4">
        <v>44530</v>
      </c>
      <c r="I1380" s="375">
        <v>0.34326299999999998</v>
      </c>
      <c r="J1380" s="375">
        <v>0.42748999999999998</v>
      </c>
      <c r="K1380" s="375">
        <v>0.37847720000000001</v>
      </c>
      <c r="L1380" s="375">
        <v>0.36770999999999998</v>
      </c>
      <c r="M1380" s="375">
        <v>125.23294799999999</v>
      </c>
      <c r="N1380" s="375">
        <v>17.476299000000001</v>
      </c>
    </row>
    <row r="1381" spans="1:14" ht="12.75" customHeight="1">
      <c r="A1381" t="s">
        <v>4120</v>
      </c>
      <c r="B1381" s="318" t="s">
        <v>5086</v>
      </c>
      <c r="C1381" s="318" t="s">
        <v>3817</v>
      </c>
      <c r="D1381" s="318" t="s">
        <v>3318</v>
      </c>
      <c r="E1381" s="318" t="s">
        <v>3773</v>
      </c>
      <c r="F1381" s="318">
        <v>8</v>
      </c>
      <c r="G1381" s="319">
        <v>43374</v>
      </c>
      <c r="H1381" s="319">
        <v>44531</v>
      </c>
      <c r="I1381" s="375">
        <v>6.8072999999999995E-2</v>
      </c>
      <c r="J1381" s="375">
        <v>0.294346</v>
      </c>
      <c r="K1381" s="375">
        <v>0.37829079999999998</v>
      </c>
      <c r="L1381" s="375">
        <v>0.182028</v>
      </c>
      <c r="M1381" s="375">
        <v>87.038427999999996</v>
      </c>
      <c r="N1381" s="375">
        <v>19.291111999999998</v>
      </c>
    </row>
    <row r="1382" spans="1:14" ht="12.75" customHeight="1">
      <c r="A1382" t="s">
        <v>4120</v>
      </c>
      <c r="B1382" t="s">
        <v>5086</v>
      </c>
      <c r="C1382" t="s">
        <v>3817</v>
      </c>
      <c r="D1382" t="s">
        <v>3062</v>
      </c>
      <c r="E1382" t="s">
        <v>3775</v>
      </c>
      <c r="F1382">
        <v>8</v>
      </c>
      <c r="G1382" s="4">
        <v>43282</v>
      </c>
      <c r="H1382" s="4">
        <v>44561</v>
      </c>
      <c r="I1382" s="375">
        <v>0.202372</v>
      </c>
      <c r="J1382" s="375">
        <v>0.58155400000000002</v>
      </c>
      <c r="K1382" s="375">
        <v>0.3775636</v>
      </c>
      <c r="L1382" s="375">
        <v>0.33193400000000001</v>
      </c>
      <c r="M1382" s="375">
        <v>171.64978300000001</v>
      </c>
      <c r="N1382" s="375">
        <v>19.251553000000001</v>
      </c>
    </row>
    <row r="1383" spans="1:14" ht="12.75" customHeight="1">
      <c r="A1383" t="s">
        <v>4120</v>
      </c>
      <c r="B1383" t="s">
        <v>5086</v>
      </c>
      <c r="C1383" t="s">
        <v>3817</v>
      </c>
      <c r="D1383" t="s">
        <v>6194</v>
      </c>
      <c r="E1383" t="s">
        <v>3774</v>
      </c>
      <c r="F1383">
        <v>6</v>
      </c>
      <c r="G1383" s="4">
        <v>43922</v>
      </c>
      <c r="H1383" s="4">
        <v>45291</v>
      </c>
      <c r="I1383" s="375">
        <v>0.131768</v>
      </c>
      <c r="J1383" s="375">
        <v>0.21379300000000001</v>
      </c>
      <c r="K1383" s="375">
        <v>0.37719999999999998</v>
      </c>
      <c r="L1383" s="375">
        <v>6.2425000000000001E-2</v>
      </c>
      <c r="M1383" s="375">
        <v>62.260646999999999</v>
      </c>
      <c r="N1383" s="375">
        <v>18.750029000000001</v>
      </c>
    </row>
    <row r="1384" spans="1:14" ht="12.75" customHeight="1">
      <c r="A1384" t="s">
        <v>4119</v>
      </c>
      <c r="B1384" s="318" t="s">
        <v>4091</v>
      </c>
      <c r="C1384" s="318" t="s">
        <v>3817</v>
      </c>
      <c r="D1384" s="318" t="s">
        <v>1327</v>
      </c>
      <c r="E1384" s="318" t="s">
        <v>3780</v>
      </c>
      <c r="F1384" s="318">
        <v>1</v>
      </c>
      <c r="G1384" s="319">
        <v>42614</v>
      </c>
      <c r="H1384" s="319">
        <v>43555</v>
      </c>
      <c r="I1384" s="375">
        <v>9.1790999999999998E-2</v>
      </c>
      <c r="J1384" s="375">
        <v>0.54496800000000001</v>
      </c>
      <c r="K1384" s="375">
        <v>0.37660080000000001</v>
      </c>
      <c r="L1384" s="375">
        <v>0.29049999999999998</v>
      </c>
      <c r="M1384" s="375">
        <v>152.6953</v>
      </c>
      <c r="N1384" s="375">
        <v>18.380248000000002</v>
      </c>
    </row>
    <row r="1385" spans="1:14" ht="12.75" customHeight="1">
      <c r="A1385" t="s">
        <v>4119</v>
      </c>
      <c r="B1385" s="413" t="s">
        <v>4091</v>
      </c>
      <c r="C1385" s="413" t="s">
        <v>3817</v>
      </c>
      <c r="D1385" s="413" t="s">
        <v>6050</v>
      </c>
      <c r="E1385" s="413" t="s">
        <v>3773</v>
      </c>
      <c r="F1385" s="413">
        <v>1</v>
      </c>
      <c r="G1385" s="383">
        <v>43831</v>
      </c>
      <c r="H1385" s="383">
        <v>45657</v>
      </c>
      <c r="I1385" s="375">
        <v>0.176012</v>
      </c>
      <c r="J1385" s="375">
        <v>0.63536400000000004</v>
      </c>
      <c r="K1385" s="375">
        <v>0.37565399999999999</v>
      </c>
      <c r="L1385" s="375">
        <v>0.25640000000000002</v>
      </c>
      <c r="M1385" s="375">
        <v>177.57579999999999</v>
      </c>
      <c r="N1385" s="375">
        <v>16.861004999999999</v>
      </c>
    </row>
    <row r="1386" spans="1:14" ht="12.75" customHeight="1">
      <c r="A1386" t="s">
        <v>4119</v>
      </c>
      <c r="B1386" s="413" t="s">
        <v>4081</v>
      </c>
      <c r="C1386" s="413" t="s">
        <v>3817</v>
      </c>
      <c r="D1386" s="413" t="s">
        <v>5661</v>
      </c>
      <c r="E1386" s="413" t="s">
        <v>3776</v>
      </c>
      <c r="F1386" s="413">
        <v>8</v>
      </c>
      <c r="G1386" s="383">
        <v>43709</v>
      </c>
      <c r="H1386" s="383">
        <v>44681</v>
      </c>
      <c r="I1386" s="375">
        <v>0.16935600000000001</v>
      </c>
      <c r="J1386" s="375">
        <v>0.62256</v>
      </c>
      <c r="K1386" s="375">
        <v>0.37456080000000003</v>
      </c>
      <c r="L1386" s="375">
        <v>0.24870900000000001</v>
      </c>
      <c r="M1386" s="375">
        <v>180.299136</v>
      </c>
      <c r="N1386" s="375">
        <v>15.282037000000001</v>
      </c>
    </row>
    <row r="1387" spans="1:14" ht="12.75" customHeight="1">
      <c r="A1387" t="s">
        <v>4119</v>
      </c>
      <c r="B1387" s="413" t="s">
        <v>4101</v>
      </c>
      <c r="C1387" s="413" t="s">
        <v>3817</v>
      </c>
      <c r="D1387" s="413" t="s">
        <v>6742</v>
      </c>
      <c r="E1387" s="413" t="s">
        <v>3774</v>
      </c>
      <c r="F1387" s="413">
        <v>7</v>
      </c>
      <c r="G1387" s="383">
        <v>44166</v>
      </c>
      <c r="H1387" s="383">
        <v>45260</v>
      </c>
      <c r="I1387" s="375">
        <v>0.180894</v>
      </c>
      <c r="J1387" s="375">
        <v>0.45911099999999999</v>
      </c>
      <c r="K1387" s="375">
        <v>0.37440000000000001</v>
      </c>
      <c r="L1387" s="375">
        <v>0.25071700000000002</v>
      </c>
      <c r="M1387" s="375">
        <v>133.22484700000001</v>
      </c>
      <c r="N1387" s="375">
        <v>15.578279</v>
      </c>
    </row>
    <row r="1388" spans="1:14" ht="12.75" customHeight="1">
      <c r="A1388" t="s">
        <v>4120</v>
      </c>
      <c r="B1388" t="s">
        <v>5086</v>
      </c>
      <c r="C1388" t="s">
        <v>3817</v>
      </c>
      <c r="D1388" t="s">
        <v>6716</v>
      </c>
      <c r="E1388" t="s">
        <v>3774</v>
      </c>
      <c r="F1388">
        <v>7</v>
      </c>
      <c r="G1388" s="4">
        <v>44166</v>
      </c>
      <c r="H1388" s="4">
        <v>45291</v>
      </c>
      <c r="I1388" s="375">
        <v>0.19411999999999999</v>
      </c>
      <c r="J1388" s="375">
        <v>0.57123699999999999</v>
      </c>
      <c r="K1388" s="375">
        <v>0.37440000000000001</v>
      </c>
      <c r="L1388" s="375">
        <v>0.36593399999999998</v>
      </c>
      <c r="M1388" s="375">
        <v>165.76108500000001</v>
      </c>
      <c r="N1388" s="375">
        <v>27.439948000000001</v>
      </c>
    </row>
    <row r="1389" spans="1:14" ht="12.75" customHeight="1">
      <c r="A1389" t="s">
        <v>4120</v>
      </c>
      <c r="B1389" t="s">
        <v>4062</v>
      </c>
      <c r="C1389" t="s">
        <v>3817</v>
      </c>
      <c r="D1389" t="s">
        <v>1269</v>
      </c>
      <c r="E1389" t="s">
        <v>3773</v>
      </c>
      <c r="F1389">
        <v>7</v>
      </c>
      <c r="G1389" s="4">
        <v>42614</v>
      </c>
      <c r="H1389" s="4">
        <v>44561</v>
      </c>
      <c r="I1389" s="375">
        <v>0.186775</v>
      </c>
      <c r="J1389" s="375">
        <v>0.68186500000000005</v>
      </c>
      <c r="K1389" s="375">
        <v>0.373728</v>
      </c>
      <c r="L1389" s="375">
        <v>0.31137799999999999</v>
      </c>
      <c r="M1389" s="375">
        <v>195.87855400000001</v>
      </c>
      <c r="N1389" s="375">
        <v>17.149166999999998</v>
      </c>
    </row>
    <row r="1390" spans="1:14" ht="12.75" customHeight="1">
      <c r="A1390" t="s">
        <v>4119</v>
      </c>
      <c r="B1390" s="300" t="s">
        <v>4099</v>
      </c>
      <c r="C1390" s="300" t="s">
        <v>3817</v>
      </c>
      <c r="D1390" s="300" t="s">
        <v>5946</v>
      </c>
      <c r="E1390" s="300" t="s">
        <v>3775</v>
      </c>
      <c r="F1390" s="300">
        <v>3</v>
      </c>
      <c r="G1390" s="301" t="s">
        <v>5938</v>
      </c>
      <c r="H1390" s="301" t="s">
        <v>5938</v>
      </c>
      <c r="I1390" s="316">
        <v>1.5296000000000001E-2</v>
      </c>
      <c r="J1390" s="316">
        <v>0.25484899999999999</v>
      </c>
      <c r="K1390" s="316">
        <v>0.37315999999999999</v>
      </c>
      <c r="L1390" s="316">
        <v>1.5771E-2</v>
      </c>
      <c r="M1390" s="316">
        <v>73.432135000000002</v>
      </c>
      <c r="N1390" s="316">
        <v>16.175735</v>
      </c>
    </row>
    <row r="1391" spans="1:14" ht="12.75" customHeight="1">
      <c r="A1391" t="s">
        <v>4120</v>
      </c>
      <c r="B1391" s="376" t="s">
        <v>4052</v>
      </c>
      <c r="C1391" s="376" t="s">
        <v>3817</v>
      </c>
      <c r="D1391" s="376" t="s">
        <v>3617</v>
      </c>
      <c r="E1391" s="376" t="s">
        <v>3776</v>
      </c>
      <c r="F1391" s="376">
        <v>8</v>
      </c>
      <c r="G1391" s="383">
        <v>43497</v>
      </c>
      <c r="H1391" s="383">
        <v>45291</v>
      </c>
      <c r="I1391" s="375">
        <v>1.2649000000000001E-2</v>
      </c>
      <c r="J1391" s="375">
        <v>0.550292</v>
      </c>
      <c r="K1391" s="375">
        <v>0.37264000000000003</v>
      </c>
      <c r="L1391" s="375">
        <v>9.4599000000000003E-2</v>
      </c>
      <c r="M1391" s="375">
        <v>158.26760300000001</v>
      </c>
      <c r="N1391" s="375">
        <v>13.679532999999999</v>
      </c>
    </row>
    <row r="1392" spans="1:14" ht="12.75" customHeight="1">
      <c r="A1392" t="s">
        <v>4119</v>
      </c>
      <c r="B1392" t="s">
        <v>4095</v>
      </c>
      <c r="C1392" t="s">
        <v>3817</v>
      </c>
      <c r="D1392" t="s">
        <v>5094</v>
      </c>
      <c r="E1392" t="s">
        <v>3773</v>
      </c>
      <c r="F1392">
        <v>12</v>
      </c>
      <c r="G1392" s="4">
        <v>44013</v>
      </c>
      <c r="H1392" s="4">
        <v>45657</v>
      </c>
      <c r="I1392" s="375">
        <v>0.240319</v>
      </c>
      <c r="J1392" s="375">
        <v>0.63161100000000003</v>
      </c>
      <c r="K1392" s="375">
        <v>0.37259039999999999</v>
      </c>
      <c r="L1392" s="375">
        <v>0.37021199999999999</v>
      </c>
      <c r="M1392" s="375">
        <v>180.49611999999999</v>
      </c>
      <c r="N1392" s="375">
        <v>18.254836999999998</v>
      </c>
    </row>
    <row r="1393" spans="1:14" ht="12.75" customHeight="1">
      <c r="A1393" t="s">
        <v>4119</v>
      </c>
      <c r="B1393" s="413" t="s">
        <v>4081</v>
      </c>
      <c r="C1393" s="413" t="s">
        <v>3817</v>
      </c>
      <c r="D1393" s="413" t="s">
        <v>3370</v>
      </c>
      <c r="E1393" s="413" t="s">
        <v>3777</v>
      </c>
      <c r="F1393" s="413">
        <v>8</v>
      </c>
      <c r="G1393" s="383">
        <v>43405</v>
      </c>
      <c r="H1393" s="383">
        <v>44500</v>
      </c>
      <c r="I1393" s="375">
        <v>0.21393499999999999</v>
      </c>
      <c r="J1393" s="375">
        <v>0.45120500000000002</v>
      </c>
      <c r="K1393" s="375">
        <v>0.37097999999999998</v>
      </c>
      <c r="L1393" s="375">
        <v>0.38342700000000002</v>
      </c>
      <c r="M1393" s="375">
        <v>129.34480600000001</v>
      </c>
      <c r="N1393" s="375">
        <v>21.171647</v>
      </c>
    </row>
    <row r="1394" spans="1:14" ht="12.75" customHeight="1">
      <c r="A1394" t="s">
        <v>4119</v>
      </c>
      <c r="B1394" t="s">
        <v>4083</v>
      </c>
      <c r="C1394" t="s">
        <v>3817</v>
      </c>
      <c r="D1394" t="s">
        <v>3306</v>
      </c>
      <c r="E1394" t="s">
        <v>3776</v>
      </c>
      <c r="F1394">
        <v>4</v>
      </c>
      <c r="G1394" s="4">
        <v>44470</v>
      </c>
      <c r="H1394" s="4">
        <v>45930</v>
      </c>
      <c r="I1394" s="375">
        <v>6.7018999999999995E-2</v>
      </c>
      <c r="J1394" s="375">
        <v>0.21035799999999999</v>
      </c>
      <c r="K1394" s="375">
        <v>0.37041639999999998</v>
      </c>
      <c r="L1394" s="375">
        <v>5.9035999999999998E-2</v>
      </c>
      <c r="M1394" s="375">
        <v>60.533638000000003</v>
      </c>
      <c r="N1394" s="375">
        <v>18.400345000000002</v>
      </c>
    </row>
    <row r="1395" spans="1:14" ht="12.75" customHeight="1">
      <c r="A1395" t="s">
        <v>4119</v>
      </c>
      <c r="B1395" s="318" t="s">
        <v>4097</v>
      </c>
      <c r="C1395" s="318" t="s">
        <v>3817</v>
      </c>
      <c r="D1395" s="318" t="s">
        <v>3284</v>
      </c>
      <c r="E1395" s="318" t="s">
        <v>3773</v>
      </c>
      <c r="F1395" s="318">
        <v>6</v>
      </c>
      <c r="G1395" s="319">
        <v>43374</v>
      </c>
      <c r="H1395" s="319">
        <v>44500</v>
      </c>
      <c r="I1395" s="375">
        <v>0.19239000000000001</v>
      </c>
      <c r="J1395" s="375">
        <v>0.56468300000000005</v>
      </c>
      <c r="K1395" s="375">
        <v>0.37</v>
      </c>
      <c r="L1395" s="375">
        <v>0.38072899999999998</v>
      </c>
      <c r="M1395" s="375">
        <v>159.66988499999999</v>
      </c>
      <c r="N1395" s="375">
        <v>16.016921</v>
      </c>
    </row>
    <row r="1396" spans="1:14" ht="12.75" customHeight="1">
      <c r="A1396" t="s">
        <v>4120</v>
      </c>
      <c r="B1396" s="413" t="s">
        <v>5086</v>
      </c>
      <c r="C1396" s="413" t="s">
        <v>3817</v>
      </c>
      <c r="D1396" s="413" t="s">
        <v>6091</v>
      </c>
      <c r="E1396" s="413" t="s">
        <v>3774</v>
      </c>
      <c r="F1396" s="413">
        <v>9</v>
      </c>
      <c r="G1396" s="383">
        <v>43862</v>
      </c>
      <c r="H1396" s="383">
        <v>44926</v>
      </c>
      <c r="I1396" s="375">
        <v>1.2197E-2</v>
      </c>
      <c r="J1396" s="375">
        <v>0.21309600000000001</v>
      </c>
      <c r="K1396" s="375">
        <v>0.37</v>
      </c>
      <c r="L1396" s="375">
        <v>8.5916000000000006E-2</v>
      </c>
      <c r="M1396" s="375">
        <v>61.895412999999998</v>
      </c>
      <c r="N1396" s="375">
        <v>18.438886</v>
      </c>
    </row>
    <row r="1397" spans="1:14" ht="12.75" customHeight="1">
      <c r="A1397" t="s">
        <v>4120</v>
      </c>
      <c r="B1397" t="s">
        <v>4048</v>
      </c>
      <c r="C1397" t="s">
        <v>3817</v>
      </c>
      <c r="D1397" t="s">
        <v>2444</v>
      </c>
      <c r="E1397" t="s">
        <v>3784</v>
      </c>
      <c r="F1397">
        <v>7</v>
      </c>
      <c r="G1397" s="4">
        <v>43048</v>
      </c>
      <c r="H1397" s="4">
        <v>44508</v>
      </c>
      <c r="I1397" s="375">
        <v>0.17052500000000001</v>
      </c>
      <c r="J1397" s="375">
        <v>0.42358200000000001</v>
      </c>
      <c r="K1397" s="375">
        <v>0.36890000000000001</v>
      </c>
      <c r="L1397" s="375">
        <v>0.22664400000000001</v>
      </c>
      <c r="M1397" s="375">
        <v>119.771052</v>
      </c>
      <c r="N1397" s="375">
        <v>16.320606999999999</v>
      </c>
    </row>
    <row r="1398" spans="1:14" ht="12.75" customHeight="1">
      <c r="A1398" t="s">
        <v>4119</v>
      </c>
      <c r="B1398" s="373" t="s">
        <v>4099</v>
      </c>
      <c r="C1398" s="405" t="s">
        <v>3817</v>
      </c>
      <c r="D1398" s="403" t="s">
        <v>2543</v>
      </c>
      <c r="E1398" s="374" t="s">
        <v>3775</v>
      </c>
      <c r="F1398" s="403">
        <v>3</v>
      </c>
      <c r="G1398" s="374">
        <v>43070</v>
      </c>
      <c r="H1398" s="374">
        <v>44926</v>
      </c>
      <c r="I1398" s="404">
        <v>5.0826000000000003E-2</v>
      </c>
      <c r="J1398" s="404">
        <v>0.234762</v>
      </c>
      <c r="K1398" s="404">
        <v>0.36871999999999999</v>
      </c>
      <c r="L1398" s="404">
        <v>5.9672000000000003E-2</v>
      </c>
      <c r="M1398" s="404">
        <v>66.562988000000004</v>
      </c>
      <c r="N1398" s="404">
        <v>16.973469999999999</v>
      </c>
    </row>
    <row r="1399" spans="1:14" ht="12.75" customHeight="1">
      <c r="A1399" t="s">
        <v>4120</v>
      </c>
      <c r="B1399" s="413" t="s">
        <v>4038</v>
      </c>
      <c r="C1399" s="413" t="s">
        <v>3817</v>
      </c>
      <c r="D1399" s="413" t="s">
        <v>6831</v>
      </c>
      <c r="E1399" s="413" t="s">
        <v>3779</v>
      </c>
      <c r="F1399" s="413">
        <v>6</v>
      </c>
      <c r="G1399" s="383">
        <v>44203</v>
      </c>
      <c r="H1399" s="383">
        <v>46022</v>
      </c>
      <c r="I1399" s="375">
        <v>3.2409E-2</v>
      </c>
      <c r="J1399" s="375">
        <v>0.26117200000000002</v>
      </c>
      <c r="K1399" s="375">
        <v>0.36809999999999998</v>
      </c>
      <c r="L1399" s="375">
        <v>0.15737499999999999</v>
      </c>
      <c r="M1399" s="375">
        <v>73.444664000000003</v>
      </c>
      <c r="N1399" s="375">
        <v>13.211596999999999</v>
      </c>
    </row>
    <row r="1400" spans="1:14" ht="12.75" customHeight="1">
      <c r="A1400" t="s">
        <v>4119</v>
      </c>
      <c r="B1400" s="413" t="s">
        <v>4081</v>
      </c>
      <c r="C1400" s="413" t="s">
        <v>3817</v>
      </c>
      <c r="D1400" s="413" t="s">
        <v>6348</v>
      </c>
      <c r="E1400" s="413" t="s">
        <v>3785</v>
      </c>
      <c r="F1400" s="413">
        <v>8</v>
      </c>
      <c r="G1400" s="383">
        <v>44013</v>
      </c>
      <c r="H1400" s="383">
        <v>45107</v>
      </c>
      <c r="I1400" s="375">
        <v>0.110725</v>
      </c>
      <c r="J1400" s="375">
        <v>0.24429000000000001</v>
      </c>
      <c r="K1400" s="375">
        <v>0.36793599999999999</v>
      </c>
      <c r="L1400" s="375">
        <v>6.2177000000000003E-2</v>
      </c>
      <c r="M1400" s="375">
        <v>69.515298000000001</v>
      </c>
      <c r="N1400" s="375">
        <v>11.915461000000001</v>
      </c>
    </row>
    <row r="1401" spans="1:14" ht="12.75" customHeight="1">
      <c r="A1401" t="s">
        <v>4119</v>
      </c>
      <c r="B1401" s="318" t="s">
        <v>4101</v>
      </c>
      <c r="C1401" s="318" t="s">
        <v>3817</v>
      </c>
      <c r="D1401" s="318" t="s">
        <v>3202</v>
      </c>
      <c r="E1401" s="318" t="s">
        <v>3779</v>
      </c>
      <c r="F1401" s="318">
        <v>7</v>
      </c>
      <c r="G1401" s="319">
        <v>44378</v>
      </c>
      <c r="H1401" s="319">
        <v>45473</v>
      </c>
      <c r="I1401" s="375">
        <v>0.201233</v>
      </c>
      <c r="J1401" s="375">
        <v>0.59209000000000001</v>
      </c>
      <c r="K1401" s="375">
        <v>0.36699999999999999</v>
      </c>
      <c r="L1401" s="375">
        <v>0.360184</v>
      </c>
      <c r="M1401" s="375">
        <v>168.416471</v>
      </c>
      <c r="N1401" s="375">
        <v>17.834678</v>
      </c>
    </row>
    <row r="1402" spans="1:14" ht="12.75" customHeight="1">
      <c r="A1402" t="s">
        <v>4120</v>
      </c>
      <c r="B1402" s="376" t="s">
        <v>4062</v>
      </c>
      <c r="C1402" s="376" t="s">
        <v>3817</v>
      </c>
      <c r="D1402" s="376" t="s">
        <v>845</v>
      </c>
      <c r="E1402" s="376" t="s">
        <v>3775</v>
      </c>
      <c r="F1402" s="376">
        <v>6</v>
      </c>
      <c r="G1402" s="383">
        <v>42370</v>
      </c>
      <c r="H1402" s="383">
        <v>46022</v>
      </c>
      <c r="I1402" s="375">
        <v>0.21443000000000001</v>
      </c>
      <c r="J1402" s="375">
        <v>0.50092700000000001</v>
      </c>
      <c r="K1402" s="375">
        <v>0.36680000000000001</v>
      </c>
      <c r="L1402" s="375">
        <v>0.37764199999999998</v>
      </c>
      <c r="M1402" s="375">
        <v>140.417407</v>
      </c>
      <c r="N1402" s="375">
        <v>20.579397</v>
      </c>
    </row>
    <row r="1403" spans="1:14" ht="12.75" customHeight="1">
      <c r="A1403" t="s">
        <v>4120</v>
      </c>
      <c r="B1403" t="s">
        <v>4060</v>
      </c>
      <c r="C1403" t="s">
        <v>3817</v>
      </c>
      <c r="D1403" t="s">
        <v>6914</v>
      </c>
      <c r="E1403" t="s">
        <v>3778</v>
      </c>
      <c r="F1403">
        <v>7</v>
      </c>
      <c r="G1403" s="4">
        <v>44228</v>
      </c>
      <c r="H1403" s="4">
        <v>44985</v>
      </c>
      <c r="I1403" s="375">
        <v>0.219254</v>
      </c>
      <c r="J1403" s="375">
        <v>0.47252300000000003</v>
      </c>
      <c r="K1403" s="375">
        <v>0.3664</v>
      </c>
      <c r="L1403" s="375">
        <v>0.38266299999999998</v>
      </c>
      <c r="M1403" s="375">
        <v>134.18605700000001</v>
      </c>
      <c r="N1403" s="375">
        <v>19.169713999999999</v>
      </c>
    </row>
    <row r="1404" spans="1:14" ht="12.75" customHeight="1">
      <c r="A1404" t="s">
        <v>4120</v>
      </c>
      <c r="B1404" t="s">
        <v>4062</v>
      </c>
      <c r="C1404" t="s">
        <v>3817</v>
      </c>
      <c r="D1404" t="s">
        <v>5383</v>
      </c>
      <c r="E1404" t="s">
        <v>3773</v>
      </c>
      <c r="F1404">
        <v>8</v>
      </c>
      <c r="G1404" s="4">
        <v>42614</v>
      </c>
      <c r="H1404" s="4">
        <v>44561</v>
      </c>
      <c r="I1404" s="375">
        <v>0.23161999999999999</v>
      </c>
      <c r="J1404" s="375">
        <v>0.37622</v>
      </c>
      <c r="K1404" s="375">
        <v>0.36622199999999999</v>
      </c>
      <c r="L1404" s="375">
        <v>0.20871100000000001</v>
      </c>
      <c r="M1404" s="375">
        <v>107.081288</v>
      </c>
      <c r="N1404" s="375">
        <v>17.96977</v>
      </c>
    </row>
    <row r="1405" spans="1:14" ht="12.75" customHeight="1">
      <c r="A1405" t="s">
        <v>4119</v>
      </c>
      <c r="B1405" s="373" t="s">
        <v>4097</v>
      </c>
      <c r="C1405" s="405" t="s">
        <v>3817</v>
      </c>
      <c r="D1405" s="403" t="s">
        <v>2480</v>
      </c>
      <c r="E1405" s="374" t="s">
        <v>3778</v>
      </c>
      <c r="F1405" s="403">
        <v>6</v>
      </c>
      <c r="G1405" s="374">
        <v>43040</v>
      </c>
      <c r="H1405" s="374">
        <v>44530</v>
      </c>
      <c r="I1405" s="404">
        <v>0.15672</v>
      </c>
      <c r="J1405" s="404">
        <v>0.45206400000000002</v>
      </c>
      <c r="K1405" s="404">
        <v>0.36599999999999999</v>
      </c>
      <c r="L1405" s="404">
        <v>0.272478</v>
      </c>
      <c r="M1405" s="404">
        <v>126.44376800000001</v>
      </c>
      <c r="N1405" s="404">
        <v>14.627694999999999</v>
      </c>
    </row>
    <row r="1406" spans="1:14" ht="12.75" customHeight="1">
      <c r="A1406" t="s">
        <v>4119</v>
      </c>
      <c r="B1406" s="373" t="s">
        <v>4083</v>
      </c>
      <c r="C1406" s="405" t="s">
        <v>3818</v>
      </c>
      <c r="D1406" s="403" t="s">
        <v>3304</v>
      </c>
      <c r="E1406" s="374" t="s">
        <v>3776</v>
      </c>
      <c r="F1406" s="403">
        <v>4</v>
      </c>
      <c r="G1406" s="374">
        <v>43374</v>
      </c>
      <c r="H1406" s="374">
        <v>44926</v>
      </c>
      <c r="I1406" s="404">
        <v>0.22104299999999999</v>
      </c>
      <c r="J1406" s="404">
        <v>0.42779800000000001</v>
      </c>
      <c r="K1406" s="404">
        <v>0.36550280000000002</v>
      </c>
      <c r="L1406" s="404">
        <v>0.320463</v>
      </c>
      <c r="M1406" s="404">
        <v>122.412206</v>
      </c>
      <c r="N1406" s="404">
        <v>23.286580000000001</v>
      </c>
    </row>
    <row r="1407" spans="1:14" ht="12.75" customHeight="1">
      <c r="A1407" t="s">
        <v>4119</v>
      </c>
      <c r="B1407" t="s">
        <v>4093</v>
      </c>
      <c r="C1407" t="s">
        <v>3817</v>
      </c>
      <c r="D1407" t="s">
        <v>2560</v>
      </c>
      <c r="E1407" t="s">
        <v>3776</v>
      </c>
      <c r="F1407">
        <v>2</v>
      </c>
      <c r="G1407" s="4">
        <v>43070</v>
      </c>
      <c r="H1407" s="4">
        <v>44926</v>
      </c>
      <c r="I1407" s="375">
        <v>9.7942000000000001E-2</v>
      </c>
      <c r="J1407" s="375">
        <v>0.329818</v>
      </c>
      <c r="K1407" s="375">
        <v>0.36489559999999999</v>
      </c>
      <c r="L1407" s="375">
        <v>0.27315600000000001</v>
      </c>
      <c r="M1407" s="375">
        <v>93.157415999999998</v>
      </c>
      <c r="N1407" s="375">
        <v>20.312781999999999</v>
      </c>
    </row>
    <row r="1408" spans="1:14" ht="12.75" customHeight="1">
      <c r="A1408" t="s">
        <v>4119</v>
      </c>
      <c r="B1408" s="318" t="s">
        <v>6502</v>
      </c>
      <c r="C1408" s="318" t="s">
        <v>3817</v>
      </c>
      <c r="D1408" s="318" t="s">
        <v>6910</v>
      </c>
      <c r="E1408" s="318" t="s">
        <v>3774</v>
      </c>
      <c r="F1408" s="318">
        <v>14</v>
      </c>
      <c r="G1408" s="319">
        <v>44228</v>
      </c>
      <c r="H1408" s="319">
        <v>45322</v>
      </c>
      <c r="I1408" s="375">
        <v>8.6822999999999997E-2</v>
      </c>
      <c r="J1408" s="375">
        <v>0.281196</v>
      </c>
      <c r="K1408" s="375">
        <v>0.3644</v>
      </c>
      <c r="L1408" s="375">
        <v>7.0848999999999995E-2</v>
      </c>
      <c r="M1408" s="375">
        <v>78.781616</v>
      </c>
      <c r="N1408" s="375">
        <v>18.939540000000001</v>
      </c>
    </row>
    <row r="1409" spans="1:14" ht="12.75" customHeight="1">
      <c r="A1409" t="s">
        <v>4119</v>
      </c>
      <c r="B1409" t="s">
        <v>4097</v>
      </c>
      <c r="C1409" t="s">
        <v>3817</v>
      </c>
      <c r="D1409" t="s">
        <v>5121</v>
      </c>
      <c r="E1409" t="s">
        <v>3773</v>
      </c>
      <c r="F1409">
        <v>6</v>
      </c>
      <c r="G1409" s="4">
        <v>42705</v>
      </c>
      <c r="H1409" s="4">
        <v>44560</v>
      </c>
      <c r="I1409" s="375">
        <v>0.32119399999999998</v>
      </c>
      <c r="J1409" s="375">
        <v>0.55057199999999995</v>
      </c>
      <c r="K1409" s="375">
        <v>0.3644</v>
      </c>
      <c r="L1409" s="375">
        <v>0.36838100000000001</v>
      </c>
      <c r="M1409" s="375">
        <v>153.323609</v>
      </c>
      <c r="N1409" s="375">
        <v>14.161394</v>
      </c>
    </row>
    <row r="1410" spans="1:14" ht="12.75" customHeight="1">
      <c r="A1410" t="s">
        <v>4119</v>
      </c>
      <c r="B1410" s="413" t="s">
        <v>4083</v>
      </c>
      <c r="C1410" s="413" t="s">
        <v>3817</v>
      </c>
      <c r="D1410" s="413" t="s">
        <v>2691</v>
      </c>
      <c r="E1410" s="413" t="s">
        <v>3776</v>
      </c>
      <c r="F1410" s="413">
        <v>4</v>
      </c>
      <c r="G1410" s="383">
        <v>43132</v>
      </c>
      <c r="H1410" s="383">
        <v>44926</v>
      </c>
      <c r="I1410" s="375">
        <v>8.09E-3</v>
      </c>
      <c r="J1410" s="375">
        <v>0.46980699999999997</v>
      </c>
      <c r="K1410" s="375">
        <v>0.3643016</v>
      </c>
      <c r="L1410" s="375">
        <v>6.3755000000000006E-2</v>
      </c>
      <c r="M1410" s="375">
        <v>133.99101999999999</v>
      </c>
      <c r="N1410" s="375">
        <v>20.036393</v>
      </c>
    </row>
    <row r="1411" spans="1:14" ht="12.75" customHeight="1">
      <c r="A1411" t="s">
        <v>4120</v>
      </c>
      <c r="B1411" t="s">
        <v>5086</v>
      </c>
      <c r="C1411" t="s">
        <v>3817</v>
      </c>
      <c r="D1411" t="s">
        <v>7363</v>
      </c>
      <c r="E1411" t="s">
        <v>3776</v>
      </c>
      <c r="F1411">
        <v>3</v>
      </c>
      <c r="G1411" s="4">
        <v>44197</v>
      </c>
      <c r="H1411" s="4">
        <v>45291</v>
      </c>
      <c r="I1411" s="375">
        <v>0.15174199999999999</v>
      </c>
      <c r="J1411" s="375">
        <v>0.459235</v>
      </c>
      <c r="K1411" s="375">
        <v>0.36399999999999999</v>
      </c>
      <c r="L1411" s="375">
        <v>0.325293</v>
      </c>
      <c r="M1411" s="375">
        <v>131.562028</v>
      </c>
      <c r="N1411" s="375">
        <v>16.554818999999998</v>
      </c>
    </row>
    <row r="1412" spans="1:14" ht="12.75" customHeight="1">
      <c r="A1412" t="s">
        <v>4119</v>
      </c>
      <c r="B1412" t="s">
        <v>4093</v>
      </c>
      <c r="C1412" t="s">
        <v>3817</v>
      </c>
      <c r="D1412" t="s">
        <v>7165</v>
      </c>
      <c r="E1412" t="s">
        <v>3775</v>
      </c>
      <c r="F1412">
        <v>2</v>
      </c>
      <c r="G1412" s="4">
        <v>44376</v>
      </c>
      <c r="H1412" s="4">
        <v>45657</v>
      </c>
      <c r="I1412" s="375">
        <v>0.22913800000000001</v>
      </c>
      <c r="J1412" s="375">
        <v>0.53315999999999997</v>
      </c>
      <c r="K1412" s="375">
        <v>0.36367280000000002</v>
      </c>
      <c r="L1412" s="375">
        <v>0.378216</v>
      </c>
      <c r="M1412" s="375">
        <v>150.08810399999999</v>
      </c>
      <c r="N1412" s="375">
        <v>20.755587999999999</v>
      </c>
    </row>
    <row r="1413" spans="1:14" ht="12.75" customHeight="1">
      <c r="A1413" t="s">
        <v>4120</v>
      </c>
      <c r="B1413" s="413" t="s">
        <v>4046</v>
      </c>
      <c r="C1413" s="413" t="s">
        <v>3817</v>
      </c>
      <c r="D1413" s="413" t="s">
        <v>371</v>
      </c>
      <c r="E1413" s="413" t="s">
        <v>3779</v>
      </c>
      <c r="F1413" s="413">
        <v>8</v>
      </c>
      <c r="G1413" s="383">
        <v>41365</v>
      </c>
      <c r="H1413" s="383">
        <v>45046</v>
      </c>
      <c r="I1413" s="375">
        <v>0.22056400000000001</v>
      </c>
      <c r="J1413" s="375">
        <v>0.47936099999999998</v>
      </c>
      <c r="K1413" s="375">
        <v>0.36342799999999997</v>
      </c>
      <c r="L1413" s="375">
        <v>0.30731999999999998</v>
      </c>
      <c r="M1413" s="375">
        <v>129.61000000000001</v>
      </c>
      <c r="N1413" s="375">
        <v>19.466846</v>
      </c>
    </row>
    <row r="1414" spans="1:14" ht="12.75" customHeight="1">
      <c r="A1414" t="s">
        <v>4120</v>
      </c>
      <c r="B1414" s="318" t="s">
        <v>4048</v>
      </c>
      <c r="C1414" s="318" t="s">
        <v>3817</v>
      </c>
      <c r="D1414" s="318" t="s">
        <v>2177</v>
      </c>
      <c r="E1414" s="318" t="s">
        <v>3774</v>
      </c>
      <c r="F1414" s="318">
        <v>7</v>
      </c>
      <c r="G1414" s="319">
        <v>42917</v>
      </c>
      <c r="H1414" s="319">
        <v>44742</v>
      </c>
      <c r="I1414" s="375">
        <v>0.21027599999999999</v>
      </c>
      <c r="J1414" s="375">
        <v>0.94721699999999998</v>
      </c>
      <c r="K1414" s="375">
        <v>0.36320000000000002</v>
      </c>
      <c r="L1414" s="375">
        <v>0.37087199999999998</v>
      </c>
      <c r="M1414" s="375">
        <v>263.68999200000002</v>
      </c>
      <c r="N1414" s="375">
        <v>16.327946000000001</v>
      </c>
    </row>
    <row r="1415" spans="1:14" ht="12.75" customHeight="1">
      <c r="A1415" t="s">
        <v>4119</v>
      </c>
      <c r="B1415" s="373" t="s">
        <v>4097</v>
      </c>
      <c r="C1415" s="405" t="s">
        <v>3817</v>
      </c>
      <c r="D1415" s="403" t="s">
        <v>769</v>
      </c>
      <c r="E1415" s="374" t="s">
        <v>3774</v>
      </c>
      <c r="F1415" s="403">
        <v>6</v>
      </c>
      <c r="G1415" s="374">
        <v>42491</v>
      </c>
      <c r="H1415" s="374">
        <v>44346</v>
      </c>
      <c r="I1415" s="404">
        <v>0.15682599999999999</v>
      </c>
      <c r="J1415" s="404">
        <v>0.26941799999999999</v>
      </c>
      <c r="K1415" s="404">
        <v>0.3624</v>
      </c>
      <c r="L1415" s="404">
        <v>0.30787599999999998</v>
      </c>
      <c r="M1415" s="404">
        <v>74.615781999999996</v>
      </c>
      <c r="N1415" s="404">
        <v>19.713622000000001</v>
      </c>
    </row>
    <row r="1416" spans="1:14" ht="12.75" customHeight="1">
      <c r="A1416" t="s">
        <v>4119</v>
      </c>
      <c r="B1416" t="s">
        <v>4101</v>
      </c>
      <c r="C1416" t="s">
        <v>3817</v>
      </c>
      <c r="D1416" t="s">
        <v>6973</v>
      </c>
      <c r="E1416" t="s">
        <v>3783</v>
      </c>
      <c r="F1416">
        <v>7</v>
      </c>
      <c r="G1416" s="4">
        <v>44287</v>
      </c>
      <c r="H1416" s="4">
        <v>45382</v>
      </c>
      <c r="I1416" s="375">
        <v>0.19412599999999999</v>
      </c>
      <c r="J1416" s="375">
        <v>0.63860099999999997</v>
      </c>
      <c r="K1416" s="375">
        <v>0.36230800000000002</v>
      </c>
      <c r="L1416" s="375">
        <v>0.309058</v>
      </c>
      <c r="M1416" s="375">
        <v>179.32416900000001</v>
      </c>
      <c r="N1416" s="375">
        <v>17.006381999999999</v>
      </c>
    </row>
    <row r="1417" spans="1:14" ht="12.75" customHeight="1">
      <c r="A1417" t="s">
        <v>4119</v>
      </c>
      <c r="B1417" t="s">
        <v>4097</v>
      </c>
      <c r="C1417" t="s">
        <v>3817</v>
      </c>
      <c r="D1417" t="s">
        <v>7205</v>
      </c>
      <c r="E1417" t="s">
        <v>3788</v>
      </c>
      <c r="F1417">
        <v>6</v>
      </c>
      <c r="G1417" s="4">
        <v>44378</v>
      </c>
      <c r="H1417" s="4">
        <v>46203</v>
      </c>
      <c r="I1417" s="375">
        <v>5.6447999999999998E-2</v>
      </c>
      <c r="J1417" s="375">
        <v>0.43482700000000002</v>
      </c>
      <c r="K1417" s="375">
        <v>0.36120000000000002</v>
      </c>
      <c r="L1417" s="375">
        <v>0.27494800000000003</v>
      </c>
      <c r="M1417" s="375">
        <v>120.027541</v>
      </c>
      <c r="N1417" s="375">
        <v>14.889071</v>
      </c>
    </row>
    <row r="1418" spans="1:14" ht="12.75" customHeight="1">
      <c r="A1418" t="s">
        <v>4120</v>
      </c>
      <c r="B1418" t="s">
        <v>4048</v>
      </c>
      <c r="C1418" t="s">
        <v>3817</v>
      </c>
      <c r="D1418" t="s">
        <v>5286</v>
      </c>
      <c r="E1418" t="s">
        <v>3773</v>
      </c>
      <c r="F1418">
        <v>7</v>
      </c>
      <c r="G1418" s="4">
        <v>42705</v>
      </c>
      <c r="H1418" s="4">
        <v>44530</v>
      </c>
      <c r="I1418" s="375">
        <v>0.296879</v>
      </c>
      <c r="J1418" s="375">
        <v>0.253612</v>
      </c>
      <c r="K1418" s="375">
        <v>0.36120000000000002</v>
      </c>
      <c r="L1418" s="375">
        <v>0.28845599999999999</v>
      </c>
      <c r="M1418" s="375">
        <v>70.208129999999997</v>
      </c>
      <c r="N1418" s="375">
        <v>20.154005000000002</v>
      </c>
    </row>
    <row r="1419" spans="1:14" ht="12.75" customHeight="1">
      <c r="A1419" t="s">
        <v>4120</v>
      </c>
      <c r="B1419" s="318" t="s">
        <v>5086</v>
      </c>
      <c r="C1419" s="318" t="s">
        <v>3817</v>
      </c>
      <c r="D1419" s="318" t="s">
        <v>6362</v>
      </c>
      <c r="E1419" s="318" t="s">
        <v>3774</v>
      </c>
      <c r="F1419" s="318">
        <v>7</v>
      </c>
      <c r="G1419" s="319">
        <v>44044</v>
      </c>
      <c r="H1419" s="319">
        <v>45138</v>
      </c>
      <c r="I1419" s="375">
        <v>0.17411499999999999</v>
      </c>
      <c r="J1419" s="375">
        <v>0.43226100000000001</v>
      </c>
      <c r="K1419" s="375">
        <v>0.36067519999999997</v>
      </c>
      <c r="L1419" s="375">
        <v>0.33456900000000001</v>
      </c>
      <c r="M1419" s="375">
        <v>120.830997</v>
      </c>
      <c r="N1419" s="375">
        <v>21.376172</v>
      </c>
    </row>
    <row r="1420" spans="1:14" ht="12.75" customHeight="1">
      <c r="A1420" t="s">
        <v>4119</v>
      </c>
      <c r="B1420" s="413" t="s">
        <v>4093</v>
      </c>
      <c r="C1420" s="413" t="s">
        <v>3817</v>
      </c>
      <c r="D1420" s="413" t="s">
        <v>5770</v>
      </c>
      <c r="E1420" s="413" t="s">
        <v>3775</v>
      </c>
      <c r="F1420" s="413">
        <v>2</v>
      </c>
      <c r="G1420" s="383">
        <v>43770</v>
      </c>
      <c r="H1420" s="383">
        <v>44926</v>
      </c>
      <c r="I1420" s="375">
        <v>8.6139999999999994E-2</v>
      </c>
      <c r="J1420" s="375">
        <v>0.32252199999999998</v>
      </c>
      <c r="K1420" s="375">
        <v>0.36035440000000002</v>
      </c>
      <c r="L1420" s="375">
        <v>0.33619199999999999</v>
      </c>
      <c r="M1420" s="375">
        <v>89.963387999999995</v>
      </c>
      <c r="N1420" s="375">
        <v>21.535277000000001</v>
      </c>
    </row>
    <row r="1421" spans="1:14" ht="12.75" customHeight="1">
      <c r="A1421" t="s">
        <v>4120</v>
      </c>
      <c r="B1421" s="373" t="s">
        <v>5086</v>
      </c>
      <c r="C1421" s="405" t="s">
        <v>3817</v>
      </c>
      <c r="D1421" s="403" t="s">
        <v>6065</v>
      </c>
      <c r="E1421" s="374" t="s">
        <v>3783</v>
      </c>
      <c r="F1421" s="403">
        <v>7</v>
      </c>
      <c r="G1421" s="374">
        <v>43862</v>
      </c>
      <c r="H1421" s="374">
        <v>45291</v>
      </c>
      <c r="I1421" s="404">
        <v>8.4431000000000006E-2</v>
      </c>
      <c r="J1421" s="404">
        <v>0.25880599999999998</v>
      </c>
      <c r="K1421" s="404">
        <v>0.3599</v>
      </c>
      <c r="L1421" s="404">
        <v>4.1820999999999997E-2</v>
      </c>
      <c r="M1421" s="404">
        <v>72.192327000000006</v>
      </c>
      <c r="N1421" s="404">
        <v>23.182539999999999</v>
      </c>
    </row>
    <row r="1422" spans="1:14" ht="12.75" customHeight="1">
      <c r="A1422" t="s">
        <v>4119</v>
      </c>
      <c r="B1422" s="413" t="s">
        <v>4093</v>
      </c>
      <c r="C1422" s="413" t="s">
        <v>3818</v>
      </c>
      <c r="D1422" s="413" t="s">
        <v>6258</v>
      </c>
      <c r="E1422" s="413" t="s">
        <v>3776</v>
      </c>
      <c r="F1422" s="413">
        <v>2</v>
      </c>
      <c r="G1422" s="383">
        <v>43983</v>
      </c>
      <c r="H1422" s="383">
        <v>45657</v>
      </c>
      <c r="I1422" s="375">
        <v>3.2715000000000001E-2</v>
      </c>
      <c r="J1422" s="375">
        <v>0.35217500000000002</v>
      </c>
      <c r="K1422" s="375">
        <v>0.35926960000000002</v>
      </c>
      <c r="L1422" s="375">
        <v>7.3541999999999996E-2</v>
      </c>
      <c r="M1422" s="375">
        <v>97.943256000000005</v>
      </c>
      <c r="N1422" s="375">
        <v>12.714971</v>
      </c>
    </row>
    <row r="1423" spans="1:14" ht="12.75" customHeight="1">
      <c r="A1423" t="s">
        <v>4120</v>
      </c>
      <c r="B1423" s="413" t="s">
        <v>4072</v>
      </c>
      <c r="C1423" s="413" t="s">
        <v>3817</v>
      </c>
      <c r="D1423" s="413" t="s">
        <v>5541</v>
      </c>
      <c r="E1423" s="413" t="s">
        <v>3774</v>
      </c>
      <c r="F1423" s="413">
        <v>6</v>
      </c>
      <c r="G1423" s="383">
        <v>42552</v>
      </c>
      <c r="H1423" s="383">
        <v>44681</v>
      </c>
      <c r="I1423" s="375">
        <v>0.23013900000000001</v>
      </c>
      <c r="J1423" s="375">
        <v>0.68862599999999996</v>
      </c>
      <c r="K1423" s="375">
        <v>0.35922720000000002</v>
      </c>
      <c r="L1423" s="375">
        <v>0.34637099999999998</v>
      </c>
      <c r="M1423" s="375">
        <v>187.14303799999999</v>
      </c>
      <c r="N1423" s="375">
        <v>11.84131</v>
      </c>
    </row>
    <row r="1424" spans="1:14" ht="12.75" customHeight="1">
      <c r="A1424" t="s">
        <v>4119</v>
      </c>
      <c r="B1424" s="413" t="s">
        <v>4091</v>
      </c>
      <c r="C1424" s="413" t="s">
        <v>3817</v>
      </c>
      <c r="D1424" s="413" t="s">
        <v>2588</v>
      </c>
      <c r="E1424" s="413" t="s">
        <v>3773</v>
      </c>
      <c r="F1424" s="413">
        <v>1</v>
      </c>
      <c r="G1424" s="383">
        <v>43070</v>
      </c>
      <c r="H1424" s="383">
        <v>44926</v>
      </c>
      <c r="I1424" s="375">
        <v>0.188666</v>
      </c>
      <c r="J1424" s="375">
        <v>0.32367200000000002</v>
      </c>
      <c r="K1424" s="375">
        <v>0.35914479999999999</v>
      </c>
      <c r="L1424" s="375">
        <v>0.21879999999999999</v>
      </c>
      <c r="M1424" s="375">
        <v>86.486500000000007</v>
      </c>
      <c r="N1424" s="375">
        <v>20.124109000000001</v>
      </c>
    </row>
    <row r="1425" spans="1:14" ht="12.75" customHeight="1">
      <c r="A1425" t="s">
        <v>4119</v>
      </c>
      <c r="B1425" t="s">
        <v>4097</v>
      </c>
      <c r="C1425" t="s">
        <v>3817</v>
      </c>
      <c r="D1425" t="s">
        <v>1050</v>
      </c>
      <c r="E1425" t="s">
        <v>3783</v>
      </c>
      <c r="F1425">
        <v>6</v>
      </c>
      <c r="G1425" s="4">
        <v>42583</v>
      </c>
      <c r="H1425" s="4">
        <v>45869</v>
      </c>
      <c r="I1425" s="375">
        <v>0.250112</v>
      </c>
      <c r="J1425" s="375">
        <v>0.48789100000000002</v>
      </c>
      <c r="K1425" s="375">
        <v>0.3584</v>
      </c>
      <c r="L1425" s="375">
        <v>0.31116899999999997</v>
      </c>
      <c r="M1425" s="375">
        <v>133.630988</v>
      </c>
      <c r="N1425" s="375">
        <v>16.405709999999999</v>
      </c>
    </row>
    <row r="1426" spans="1:14" ht="12.75" customHeight="1">
      <c r="A1426" t="s">
        <v>4120</v>
      </c>
      <c r="B1426" s="300" t="s">
        <v>5086</v>
      </c>
      <c r="C1426" s="300" t="s">
        <v>3817</v>
      </c>
      <c r="D1426" s="300" t="s">
        <v>3068</v>
      </c>
      <c r="E1426" s="300" t="s">
        <v>3778</v>
      </c>
      <c r="F1426" s="300">
        <v>7</v>
      </c>
      <c r="G1426" s="301">
        <v>43282</v>
      </c>
      <c r="H1426" s="301">
        <v>44408</v>
      </c>
      <c r="I1426" s="316">
        <v>0.19833899999999999</v>
      </c>
      <c r="J1426" s="316">
        <v>0.46651599999999999</v>
      </c>
      <c r="K1426" s="316">
        <v>0.3584</v>
      </c>
      <c r="L1426" s="316">
        <v>0.32411299999999998</v>
      </c>
      <c r="M1426" s="316">
        <v>129.581582</v>
      </c>
      <c r="N1426" s="316">
        <v>19.900807</v>
      </c>
    </row>
    <row r="1427" spans="1:14" ht="12.75" customHeight="1">
      <c r="A1427" t="s">
        <v>4120</v>
      </c>
      <c r="B1427" s="318" t="s">
        <v>4048</v>
      </c>
      <c r="C1427" s="318" t="s">
        <v>3817</v>
      </c>
      <c r="D1427" s="318" t="s">
        <v>5243</v>
      </c>
      <c r="E1427" s="318" t="s">
        <v>3773</v>
      </c>
      <c r="F1427" s="318">
        <v>3</v>
      </c>
      <c r="G1427" s="319">
        <v>42795</v>
      </c>
      <c r="H1427" s="319">
        <v>44926</v>
      </c>
      <c r="I1427" s="375">
        <v>0.24115900000000001</v>
      </c>
      <c r="J1427" s="375">
        <v>0.57919200000000004</v>
      </c>
      <c r="K1427" s="375">
        <v>0.35836279999999998</v>
      </c>
      <c r="L1427" s="375">
        <v>0.32568599999999998</v>
      </c>
      <c r="M1427" s="375">
        <v>160.668972</v>
      </c>
      <c r="N1427" s="375">
        <v>15.317781999999999</v>
      </c>
    </row>
    <row r="1428" spans="1:14" ht="12.75" customHeight="1">
      <c r="A1428" t="s">
        <v>4119</v>
      </c>
      <c r="B1428" s="300" t="s">
        <v>42</v>
      </c>
      <c r="C1428" s="300" t="s">
        <v>3817</v>
      </c>
      <c r="D1428" s="300" t="s">
        <v>6581</v>
      </c>
      <c r="E1428" s="300" t="s">
        <v>3774</v>
      </c>
      <c r="F1428" s="300">
        <v>9</v>
      </c>
      <c r="G1428" s="301">
        <v>44105</v>
      </c>
      <c r="H1428" s="301">
        <v>45199</v>
      </c>
      <c r="I1428" s="316">
        <v>0.32422000000000001</v>
      </c>
      <c r="J1428" s="316">
        <v>0.135574</v>
      </c>
      <c r="K1428" s="316">
        <v>0.35836000000000001</v>
      </c>
      <c r="L1428" s="316">
        <v>0.36</v>
      </c>
      <c r="M1428" s="316">
        <v>36.15</v>
      </c>
      <c r="N1428" s="316">
        <v>38.036828999999997</v>
      </c>
    </row>
    <row r="1429" spans="1:14" ht="12.75" customHeight="1">
      <c r="A1429" t="s">
        <v>4119</v>
      </c>
      <c r="B1429" s="413" t="s">
        <v>4099</v>
      </c>
      <c r="C1429" s="413" t="s">
        <v>3817</v>
      </c>
      <c r="D1429" s="413" t="s">
        <v>5178</v>
      </c>
      <c r="E1429" s="413" t="s">
        <v>3780</v>
      </c>
      <c r="F1429" s="413">
        <v>3</v>
      </c>
      <c r="G1429" s="383">
        <v>42979</v>
      </c>
      <c r="H1429" s="383">
        <v>44561</v>
      </c>
      <c r="I1429" s="375">
        <v>0.17208899999999999</v>
      </c>
      <c r="J1429" s="375">
        <v>9.6641000000000005E-2</v>
      </c>
      <c r="K1429" s="375">
        <v>0.35808000000000001</v>
      </c>
      <c r="L1429" s="375">
        <v>0.29754900000000001</v>
      </c>
      <c r="M1429" s="375">
        <v>26.714293999999999</v>
      </c>
      <c r="N1429" s="375">
        <v>40.122802</v>
      </c>
    </row>
    <row r="1430" spans="1:14" ht="12.75" customHeight="1">
      <c r="A1430" t="s">
        <v>4119</v>
      </c>
      <c r="B1430" s="373" t="s">
        <v>4083</v>
      </c>
      <c r="C1430" s="405" t="s">
        <v>3817</v>
      </c>
      <c r="D1430" s="403" t="s">
        <v>1823</v>
      </c>
      <c r="E1430" s="374" t="s">
        <v>3776</v>
      </c>
      <c r="F1430" s="403">
        <v>4</v>
      </c>
      <c r="G1430" s="374">
        <v>42795</v>
      </c>
      <c r="H1430" s="374">
        <v>44926</v>
      </c>
      <c r="I1430" s="404">
        <v>8.2235000000000003E-2</v>
      </c>
      <c r="J1430" s="404">
        <v>0.31914100000000001</v>
      </c>
      <c r="K1430" s="404">
        <v>0.35800399999999999</v>
      </c>
      <c r="L1430" s="404">
        <v>0.12969</v>
      </c>
      <c r="M1430" s="404">
        <v>88.760031999999995</v>
      </c>
      <c r="N1430" s="404">
        <v>20.964496</v>
      </c>
    </row>
    <row r="1431" spans="1:14" ht="12.75" customHeight="1">
      <c r="A1431" t="s">
        <v>4119</v>
      </c>
      <c r="B1431" s="376" t="s">
        <v>4081</v>
      </c>
      <c r="C1431" s="376" t="s">
        <v>3817</v>
      </c>
      <c r="D1431" s="376" t="s">
        <v>3372</v>
      </c>
      <c r="E1431" s="376" t="s">
        <v>3777</v>
      </c>
      <c r="F1431" s="376">
        <v>8</v>
      </c>
      <c r="G1431" s="383">
        <v>43405</v>
      </c>
      <c r="H1431" s="383">
        <v>44500</v>
      </c>
      <c r="I1431" s="375">
        <v>0.22983899999999999</v>
      </c>
      <c r="J1431" s="375">
        <v>0.679477</v>
      </c>
      <c r="K1431" s="375">
        <v>0.35769800000000002</v>
      </c>
      <c r="L1431" s="375">
        <v>0.35233799999999998</v>
      </c>
      <c r="M1431" s="375">
        <v>187.906431</v>
      </c>
      <c r="N1431" s="375">
        <v>18.194569999999999</v>
      </c>
    </row>
    <row r="1432" spans="1:14" ht="12.75" customHeight="1">
      <c r="A1432" t="s">
        <v>4120</v>
      </c>
      <c r="B1432" s="300" t="s">
        <v>5086</v>
      </c>
      <c r="C1432" s="300" t="s">
        <v>3817</v>
      </c>
      <c r="D1432" s="300" t="s">
        <v>4855</v>
      </c>
      <c r="E1432" s="300" t="s">
        <v>3777</v>
      </c>
      <c r="F1432" s="300">
        <v>9</v>
      </c>
      <c r="G1432" s="301">
        <v>43647</v>
      </c>
      <c r="H1432" s="301">
        <v>44926</v>
      </c>
      <c r="I1432" s="316">
        <v>0.21207899999999999</v>
      </c>
      <c r="J1432" s="316">
        <v>0.68910300000000002</v>
      </c>
      <c r="K1432" s="316">
        <v>0.35720000000000002</v>
      </c>
      <c r="L1432" s="316">
        <v>0.392318</v>
      </c>
      <c r="M1432" s="316">
        <v>194.85897600000001</v>
      </c>
      <c r="N1432" s="316">
        <v>18.968475000000002</v>
      </c>
    </row>
    <row r="1433" spans="1:14" ht="12.75" customHeight="1">
      <c r="A1433" t="s">
        <v>4120</v>
      </c>
      <c r="B1433" s="413" t="s">
        <v>5086</v>
      </c>
      <c r="C1433" s="413" t="s">
        <v>3817</v>
      </c>
      <c r="D1433" s="413" t="s">
        <v>6128</v>
      </c>
      <c r="E1433" s="413" t="s">
        <v>3778</v>
      </c>
      <c r="F1433" s="413">
        <v>7</v>
      </c>
      <c r="G1433" s="383">
        <v>43864</v>
      </c>
      <c r="H1433" s="383">
        <v>45291</v>
      </c>
      <c r="I1433" s="375">
        <v>0.195518</v>
      </c>
      <c r="J1433" s="375">
        <v>0.50493699999999997</v>
      </c>
      <c r="K1433" s="375">
        <v>0.35700799999999999</v>
      </c>
      <c r="L1433" s="375">
        <v>0.345024</v>
      </c>
      <c r="M1433" s="375">
        <v>139.70725999999999</v>
      </c>
      <c r="N1433" s="375">
        <v>32.058145000000003</v>
      </c>
    </row>
    <row r="1434" spans="1:14" ht="12.75" customHeight="1">
      <c r="A1434" t="s">
        <v>4119</v>
      </c>
      <c r="B1434" t="s">
        <v>4081</v>
      </c>
      <c r="C1434" t="s">
        <v>3817</v>
      </c>
      <c r="D1434" t="s">
        <v>4914</v>
      </c>
      <c r="E1434" t="s">
        <v>3776</v>
      </c>
      <c r="F1434">
        <v>8</v>
      </c>
      <c r="G1434" s="4">
        <v>43647</v>
      </c>
      <c r="H1434" s="4">
        <v>44681</v>
      </c>
      <c r="I1434" s="375">
        <v>0.10104299999999999</v>
      </c>
      <c r="J1434" s="375">
        <v>0.44100400000000001</v>
      </c>
      <c r="K1434" s="375">
        <v>0.3569484</v>
      </c>
      <c r="L1434" s="375">
        <v>0.155443</v>
      </c>
      <c r="M1434" s="375">
        <v>121.71672599999999</v>
      </c>
      <c r="N1434" s="375">
        <v>14.66522</v>
      </c>
    </row>
    <row r="1435" spans="1:14" ht="12.75" customHeight="1">
      <c r="A1435" t="s">
        <v>4120</v>
      </c>
      <c r="B1435" t="s">
        <v>5086</v>
      </c>
      <c r="C1435" t="s">
        <v>3817</v>
      </c>
      <c r="D1435" t="s">
        <v>5782</v>
      </c>
      <c r="E1435" t="s">
        <v>3774</v>
      </c>
      <c r="F1435">
        <v>7</v>
      </c>
      <c r="G1435" s="4">
        <v>43770</v>
      </c>
      <c r="H1435" s="4">
        <v>44712</v>
      </c>
      <c r="I1435" s="375">
        <v>0.195717</v>
      </c>
      <c r="J1435" s="375">
        <v>0.49249500000000002</v>
      </c>
      <c r="K1435" s="375">
        <v>0.35693999999999998</v>
      </c>
      <c r="L1435" s="375">
        <v>0.345024</v>
      </c>
      <c r="M1435" s="375">
        <v>136.248694</v>
      </c>
      <c r="N1435" s="375">
        <v>20.601264</v>
      </c>
    </row>
    <row r="1436" spans="1:14" ht="12.75" customHeight="1">
      <c r="A1436" t="s">
        <v>4119</v>
      </c>
      <c r="B1436" t="s">
        <v>42</v>
      </c>
      <c r="C1436" t="s">
        <v>3817</v>
      </c>
      <c r="D1436" t="s">
        <v>6352</v>
      </c>
      <c r="E1436" t="s">
        <v>3778</v>
      </c>
      <c r="F1436">
        <v>9</v>
      </c>
      <c r="G1436" s="4">
        <v>44013</v>
      </c>
      <c r="H1436" s="4">
        <v>45107</v>
      </c>
      <c r="I1436" s="375">
        <v>0.187889</v>
      </c>
      <c r="J1436" s="375">
        <v>0.61247499999999999</v>
      </c>
      <c r="K1436" s="375">
        <v>0.35676000000000002</v>
      </c>
      <c r="L1436" s="375">
        <v>0.3</v>
      </c>
      <c r="M1436" s="375">
        <v>162.57</v>
      </c>
      <c r="N1436" s="375">
        <v>20.492992999999998</v>
      </c>
    </row>
    <row r="1437" spans="1:14" ht="12.75" customHeight="1">
      <c r="A1437" t="s">
        <v>4119</v>
      </c>
      <c r="B1437" s="413" t="s">
        <v>4081</v>
      </c>
      <c r="C1437" s="413" t="s">
        <v>3817</v>
      </c>
      <c r="D1437" s="413" t="s">
        <v>5667</v>
      </c>
      <c r="E1437" s="413" t="s">
        <v>3777</v>
      </c>
      <c r="F1437" s="413">
        <v>8</v>
      </c>
      <c r="G1437" s="383">
        <v>43739</v>
      </c>
      <c r="H1437" s="383">
        <v>44681</v>
      </c>
      <c r="I1437" s="375">
        <v>0.20955099999999999</v>
      </c>
      <c r="J1437" s="375">
        <v>0.59798300000000004</v>
      </c>
      <c r="K1437" s="375">
        <v>0.3562824</v>
      </c>
      <c r="L1437" s="375">
        <v>0.35233799999999998</v>
      </c>
      <c r="M1437" s="375">
        <v>164.7312</v>
      </c>
      <c r="N1437" s="375">
        <v>16.905521</v>
      </c>
    </row>
    <row r="1438" spans="1:14" ht="12.75" customHeight="1">
      <c r="A1438" t="s">
        <v>4120</v>
      </c>
      <c r="B1438" s="373" t="s">
        <v>4048</v>
      </c>
      <c r="C1438" s="405" t="s">
        <v>3817</v>
      </c>
      <c r="D1438" s="403" t="s">
        <v>2728</v>
      </c>
      <c r="E1438" s="374" t="s">
        <v>3775</v>
      </c>
      <c r="F1438" s="403">
        <v>7</v>
      </c>
      <c r="G1438" s="374">
        <v>43132</v>
      </c>
      <c r="H1438" s="374">
        <v>44561</v>
      </c>
      <c r="I1438" s="404">
        <v>8.6560999999999999E-2</v>
      </c>
      <c r="J1438" s="404">
        <v>0.19296199999999999</v>
      </c>
      <c r="K1438" s="404">
        <v>0.35614079999999998</v>
      </c>
      <c r="L1438" s="404">
        <v>0.15453</v>
      </c>
      <c r="M1438" s="404">
        <v>52.674126000000001</v>
      </c>
      <c r="N1438" s="316">
        <v>18.101621999999999</v>
      </c>
    </row>
    <row r="1439" spans="1:14" ht="12.75" customHeight="1">
      <c r="A1439" t="s">
        <v>4120</v>
      </c>
      <c r="B1439" t="s">
        <v>5086</v>
      </c>
      <c r="C1439" t="s">
        <v>3817</v>
      </c>
      <c r="D1439" t="s">
        <v>6198</v>
      </c>
      <c r="E1439" t="s">
        <v>3789</v>
      </c>
      <c r="F1439">
        <v>6</v>
      </c>
      <c r="G1439" s="4">
        <v>43922</v>
      </c>
      <c r="H1439" s="4">
        <v>45657</v>
      </c>
      <c r="I1439" s="375">
        <v>0.19043499999999999</v>
      </c>
      <c r="J1439" s="375">
        <v>0.55605899999999997</v>
      </c>
      <c r="K1439" s="375">
        <v>0.35580000000000001</v>
      </c>
      <c r="L1439" s="375">
        <v>0.33293499999999998</v>
      </c>
      <c r="M1439" s="375">
        <v>152.74611899999999</v>
      </c>
      <c r="N1439" s="375">
        <v>20.246168999999998</v>
      </c>
    </row>
    <row r="1440" spans="1:14" ht="12.75" customHeight="1">
      <c r="A1440" t="s">
        <v>4119</v>
      </c>
      <c r="B1440" t="s">
        <v>4083</v>
      </c>
      <c r="C1440" t="s">
        <v>3818</v>
      </c>
      <c r="D1440" t="s">
        <v>6753</v>
      </c>
      <c r="E1440" t="s">
        <v>3775</v>
      </c>
      <c r="F1440">
        <v>4</v>
      </c>
      <c r="G1440" s="4">
        <v>44197</v>
      </c>
      <c r="H1440" s="4">
        <v>45657</v>
      </c>
      <c r="I1440" s="375">
        <v>0.22922600000000001</v>
      </c>
      <c r="J1440" s="375">
        <v>0.61214999999999997</v>
      </c>
      <c r="K1440" s="375">
        <v>0.35528599999999999</v>
      </c>
      <c r="L1440" s="375">
        <v>0.375668</v>
      </c>
      <c r="M1440" s="375">
        <v>170.26712599999999</v>
      </c>
      <c r="N1440" s="375">
        <v>21.375724000000002</v>
      </c>
    </row>
    <row r="1441" spans="1:14" ht="12.75" customHeight="1">
      <c r="A1441" t="s">
        <v>4119</v>
      </c>
      <c r="B1441" s="318" t="s">
        <v>4099</v>
      </c>
      <c r="C1441" s="318" t="s">
        <v>3817</v>
      </c>
      <c r="D1441" s="318" t="s">
        <v>2126</v>
      </c>
      <c r="E1441" s="318" t="s">
        <v>3776</v>
      </c>
      <c r="F1441" s="318">
        <v>3</v>
      </c>
      <c r="G1441" s="319">
        <v>42917</v>
      </c>
      <c r="H1441" s="319">
        <v>44347</v>
      </c>
      <c r="I1441" s="375">
        <v>0.105574</v>
      </c>
      <c r="J1441" s="375">
        <v>0.26259300000000002</v>
      </c>
      <c r="K1441" s="375">
        <v>0.35520000000000002</v>
      </c>
      <c r="L1441" s="375">
        <v>0.243927</v>
      </c>
      <c r="M1441" s="375">
        <v>72.021696000000006</v>
      </c>
      <c r="N1441" s="375">
        <v>20.801836999999999</v>
      </c>
    </row>
    <row r="1442" spans="1:14" ht="12.75" customHeight="1">
      <c r="A1442" t="s">
        <v>4120</v>
      </c>
      <c r="B1442" s="413" t="s">
        <v>4060</v>
      </c>
      <c r="C1442" s="413" t="s">
        <v>3817</v>
      </c>
      <c r="D1442" s="413" t="s">
        <v>2187</v>
      </c>
      <c r="E1442" s="413" t="s">
        <v>3781</v>
      </c>
      <c r="F1442" s="413">
        <v>7</v>
      </c>
      <c r="G1442" s="383">
        <v>44013</v>
      </c>
      <c r="H1442" s="383">
        <v>45107</v>
      </c>
      <c r="I1442" s="375">
        <v>0.18270400000000001</v>
      </c>
      <c r="J1442" s="375">
        <v>0.56340199999999996</v>
      </c>
      <c r="K1442" s="375">
        <v>0.35476679999999999</v>
      </c>
      <c r="L1442" s="375">
        <v>0.29693000000000003</v>
      </c>
      <c r="M1442" s="375">
        <v>154.91660899999999</v>
      </c>
      <c r="N1442" s="375">
        <v>16.897601000000002</v>
      </c>
    </row>
    <row r="1443" spans="1:14" ht="12.75" customHeight="1">
      <c r="A1443" t="s">
        <v>4119</v>
      </c>
      <c r="B1443" s="376" t="s">
        <v>4097</v>
      </c>
      <c r="C1443" s="376" t="s">
        <v>3817</v>
      </c>
      <c r="D1443" s="376" t="s">
        <v>7201</v>
      </c>
      <c r="E1443" s="376" t="s">
        <v>3778</v>
      </c>
      <c r="F1443" s="376">
        <v>6</v>
      </c>
      <c r="G1443" s="383">
        <v>44378</v>
      </c>
      <c r="H1443" s="383">
        <v>46203</v>
      </c>
      <c r="I1443" s="375">
        <v>7.7048000000000005E-2</v>
      </c>
      <c r="J1443" s="375">
        <v>0.324374</v>
      </c>
      <c r="K1443" s="375">
        <v>0.35360000000000003</v>
      </c>
      <c r="L1443" s="375">
        <v>0.28029900000000002</v>
      </c>
      <c r="M1443" s="375">
        <v>87.654695000000004</v>
      </c>
      <c r="N1443" s="375">
        <v>16.921589000000001</v>
      </c>
    </row>
    <row r="1444" spans="1:14" ht="12.75" customHeight="1">
      <c r="A1444" t="s">
        <v>4119</v>
      </c>
      <c r="B1444" t="s">
        <v>4099</v>
      </c>
      <c r="C1444" t="s">
        <v>3817</v>
      </c>
      <c r="D1444" t="s">
        <v>4781</v>
      </c>
      <c r="E1444" t="s">
        <v>3775</v>
      </c>
      <c r="F1444">
        <v>3</v>
      </c>
      <c r="G1444" s="4" t="s">
        <v>5938</v>
      </c>
      <c r="H1444" s="4" t="s">
        <v>5938</v>
      </c>
      <c r="I1444" s="375">
        <v>0.20403399999999999</v>
      </c>
      <c r="J1444" s="375">
        <v>0.67918299999999998</v>
      </c>
      <c r="K1444" s="375">
        <v>0.35355999999999999</v>
      </c>
      <c r="L1444" s="375">
        <v>0.34127999999999997</v>
      </c>
      <c r="M1444" s="375">
        <v>184.655677</v>
      </c>
      <c r="N1444" s="375">
        <v>19.809038000000001</v>
      </c>
    </row>
    <row r="1445" spans="1:14" ht="12.75" customHeight="1">
      <c r="A1445" t="s">
        <v>4119</v>
      </c>
      <c r="B1445" s="373" t="s">
        <v>4099</v>
      </c>
      <c r="C1445" s="405" t="s">
        <v>3817</v>
      </c>
      <c r="D1445" s="403" t="s">
        <v>1468</v>
      </c>
      <c r="E1445" s="374" t="s">
        <v>3775</v>
      </c>
      <c r="F1445" s="403">
        <v>3</v>
      </c>
      <c r="G1445" s="374" t="s">
        <v>5938</v>
      </c>
      <c r="H1445" s="374" t="s">
        <v>5938</v>
      </c>
      <c r="I1445" s="404">
        <v>0.21221200000000001</v>
      </c>
      <c r="J1445" s="404">
        <v>0.73352499999999998</v>
      </c>
      <c r="K1445" s="404">
        <v>0.35336000000000001</v>
      </c>
      <c r="L1445" s="404">
        <v>0.34023399999999998</v>
      </c>
      <c r="M1445" s="404">
        <v>199.31791200000001</v>
      </c>
      <c r="N1445" s="404">
        <v>19.311416000000001</v>
      </c>
    </row>
    <row r="1446" spans="1:14" ht="12.75" customHeight="1">
      <c r="A1446" t="s">
        <v>4120</v>
      </c>
      <c r="B1446" t="s">
        <v>4048</v>
      </c>
      <c r="C1446" t="s">
        <v>3817</v>
      </c>
      <c r="D1446" t="s">
        <v>2730</v>
      </c>
      <c r="E1446" t="s">
        <v>3773</v>
      </c>
      <c r="F1446">
        <v>7</v>
      </c>
      <c r="G1446" s="4">
        <v>43132</v>
      </c>
      <c r="H1446" s="4">
        <v>44926</v>
      </c>
      <c r="I1446" s="375">
        <v>0.24348900000000001</v>
      </c>
      <c r="J1446" s="375">
        <v>0.47682200000000002</v>
      </c>
      <c r="K1446" s="375">
        <v>0.35311799999999999</v>
      </c>
      <c r="L1446" s="375">
        <v>0.247248</v>
      </c>
      <c r="M1446" s="375">
        <v>129.05315400000001</v>
      </c>
      <c r="N1446" s="375">
        <v>15.063912</v>
      </c>
    </row>
    <row r="1447" spans="1:14" ht="12.75" customHeight="1">
      <c r="A1447" t="s">
        <v>4120</v>
      </c>
      <c r="B1447" s="318" t="s">
        <v>4062</v>
      </c>
      <c r="C1447" s="318" t="s">
        <v>3817</v>
      </c>
      <c r="D1447" s="318" t="s">
        <v>5398</v>
      </c>
      <c r="E1447" s="318" t="s">
        <v>3773</v>
      </c>
      <c r="F1447" s="318">
        <v>13</v>
      </c>
      <c r="G1447" s="319">
        <v>42614</v>
      </c>
      <c r="H1447" s="319">
        <v>44561</v>
      </c>
      <c r="I1447" s="375">
        <v>0.25914399999999999</v>
      </c>
      <c r="J1447" s="375">
        <v>0.68950299999999998</v>
      </c>
      <c r="K1447" s="375">
        <v>0.35290880000000002</v>
      </c>
      <c r="L1447" s="375">
        <v>0.36272799999999999</v>
      </c>
      <c r="M1447" s="375">
        <v>187.70480900000001</v>
      </c>
      <c r="N1447" s="375">
        <v>17.931756</v>
      </c>
    </row>
    <row r="1448" spans="1:14" ht="12.75" customHeight="1">
      <c r="A1448" t="s">
        <v>4119</v>
      </c>
      <c r="B1448" s="300" t="s">
        <v>4079</v>
      </c>
      <c r="C1448" s="300" t="s">
        <v>3817</v>
      </c>
      <c r="D1448" s="300" t="s">
        <v>3426</v>
      </c>
      <c r="E1448" s="300" t="s">
        <v>3776</v>
      </c>
      <c r="F1448" s="300">
        <v>8</v>
      </c>
      <c r="G1448" s="301">
        <v>43435</v>
      </c>
      <c r="H1448" s="301">
        <v>44561</v>
      </c>
      <c r="I1448" s="316">
        <v>0.17787800000000001</v>
      </c>
      <c r="J1448" s="316">
        <v>0.60533700000000001</v>
      </c>
      <c r="K1448" s="316">
        <v>0.35288000000000003</v>
      </c>
      <c r="L1448" s="316">
        <v>0.35249999999999998</v>
      </c>
      <c r="M1448" s="316">
        <v>164.82402200000001</v>
      </c>
      <c r="N1448" s="316">
        <v>17.523057000000001</v>
      </c>
    </row>
    <row r="1449" spans="1:14" ht="12.75" customHeight="1">
      <c r="A1449" t="s">
        <v>4120</v>
      </c>
      <c r="B1449" s="413" t="s">
        <v>5086</v>
      </c>
      <c r="C1449" s="413" t="s">
        <v>3817</v>
      </c>
      <c r="D1449" s="413" t="s">
        <v>6939</v>
      </c>
      <c r="E1449" s="413" t="s">
        <v>3773</v>
      </c>
      <c r="F1449" s="413">
        <v>8</v>
      </c>
      <c r="G1449" s="383">
        <v>43891</v>
      </c>
      <c r="H1449" s="383">
        <v>45323</v>
      </c>
      <c r="I1449" s="375">
        <v>8.1962999999999994E-2</v>
      </c>
      <c r="J1449" s="375">
        <v>0.27287</v>
      </c>
      <c r="K1449" s="375">
        <v>0.35274559999999999</v>
      </c>
      <c r="L1449" s="375">
        <v>5.3538000000000002E-2</v>
      </c>
      <c r="M1449" s="375">
        <v>75.239278999999996</v>
      </c>
      <c r="N1449" s="375">
        <v>15.625225</v>
      </c>
    </row>
    <row r="1450" spans="1:14" ht="12.75" customHeight="1">
      <c r="A1450" t="s">
        <v>4120</v>
      </c>
      <c r="B1450" s="300" t="s">
        <v>5086</v>
      </c>
      <c r="C1450" s="300" t="s">
        <v>3817</v>
      </c>
      <c r="D1450" s="300" t="s">
        <v>5702</v>
      </c>
      <c r="E1450" s="300" t="s">
        <v>3779</v>
      </c>
      <c r="F1450" s="300">
        <v>7</v>
      </c>
      <c r="G1450" s="301">
        <v>43739</v>
      </c>
      <c r="H1450" s="301">
        <v>44834</v>
      </c>
      <c r="I1450" s="316">
        <v>0.19648499999999999</v>
      </c>
      <c r="J1450" s="316">
        <v>0.52018299999999995</v>
      </c>
      <c r="K1450" s="316">
        <v>0.35239999999999999</v>
      </c>
      <c r="L1450" s="316">
        <v>0.33456900000000001</v>
      </c>
      <c r="M1450" s="316">
        <v>142.072001</v>
      </c>
      <c r="N1450" s="316">
        <v>21.536294999999999</v>
      </c>
    </row>
    <row r="1451" spans="1:14" ht="12.75" customHeight="1">
      <c r="A1451" t="s">
        <v>4120</v>
      </c>
      <c r="B1451" t="s">
        <v>5086</v>
      </c>
      <c r="C1451" t="s">
        <v>3817</v>
      </c>
      <c r="D1451" t="s">
        <v>5613</v>
      </c>
      <c r="E1451" t="s">
        <v>3776</v>
      </c>
      <c r="F1451">
        <v>8</v>
      </c>
      <c r="G1451" s="4">
        <v>43709</v>
      </c>
      <c r="H1451" s="4">
        <v>44926</v>
      </c>
      <c r="I1451" s="375">
        <v>0.193884</v>
      </c>
      <c r="J1451" s="375">
        <v>0.47055799999999998</v>
      </c>
      <c r="K1451" s="375">
        <v>0.35207719999999998</v>
      </c>
      <c r="L1451" s="375">
        <v>0.28910400000000003</v>
      </c>
      <c r="M1451" s="375">
        <v>129.50696099999999</v>
      </c>
      <c r="N1451" s="375">
        <v>18.896439000000001</v>
      </c>
    </row>
    <row r="1452" spans="1:14" ht="12.75" customHeight="1">
      <c r="A1452" t="s">
        <v>4119</v>
      </c>
      <c r="B1452" s="300" t="s">
        <v>4083</v>
      </c>
      <c r="C1452" s="300" t="s">
        <v>3817</v>
      </c>
      <c r="D1452" s="300" t="s">
        <v>7341</v>
      </c>
      <c r="E1452" s="300" t="s">
        <v>3776</v>
      </c>
      <c r="F1452" s="300">
        <v>4</v>
      </c>
      <c r="G1452" s="301">
        <v>44440</v>
      </c>
      <c r="H1452" s="301">
        <v>46022</v>
      </c>
      <c r="I1452" s="316">
        <v>0.105406</v>
      </c>
      <c r="J1452" s="316">
        <v>0.26983299999999999</v>
      </c>
      <c r="K1452" s="316">
        <v>0.3518656</v>
      </c>
      <c r="L1452" s="316">
        <v>0.114722</v>
      </c>
      <c r="M1452" s="316">
        <v>73.759806999999995</v>
      </c>
      <c r="N1452" s="316">
        <v>22.133731000000001</v>
      </c>
    </row>
    <row r="1453" spans="1:14" ht="12.75" customHeight="1">
      <c r="A1453" t="s">
        <v>4120</v>
      </c>
      <c r="B1453" t="s">
        <v>4062</v>
      </c>
      <c r="C1453" t="s">
        <v>3817</v>
      </c>
      <c r="D1453" t="s">
        <v>2981</v>
      </c>
      <c r="E1453" t="s">
        <v>3778</v>
      </c>
      <c r="F1453">
        <v>7</v>
      </c>
      <c r="G1453" s="4">
        <v>44317</v>
      </c>
      <c r="H1453" s="4">
        <v>45291</v>
      </c>
      <c r="I1453" s="375">
        <v>0.20962800000000001</v>
      </c>
      <c r="J1453" s="375">
        <v>0.67381500000000005</v>
      </c>
      <c r="K1453" s="375">
        <v>0.3518</v>
      </c>
      <c r="L1453" s="375">
        <v>0.34230300000000002</v>
      </c>
      <c r="M1453" s="375">
        <v>181.584926</v>
      </c>
      <c r="N1453" s="375">
        <v>15.90479</v>
      </c>
    </row>
    <row r="1454" spans="1:14" ht="12.75" customHeight="1">
      <c r="A1454" t="s">
        <v>4120</v>
      </c>
      <c r="B1454" t="s">
        <v>4048</v>
      </c>
      <c r="C1454" t="s">
        <v>3817</v>
      </c>
      <c r="D1454" t="s">
        <v>5239</v>
      </c>
      <c r="E1454" t="s">
        <v>3773</v>
      </c>
      <c r="F1454">
        <v>8</v>
      </c>
      <c r="G1454" s="4">
        <v>42795</v>
      </c>
      <c r="H1454" s="4">
        <v>44926</v>
      </c>
      <c r="I1454" s="375">
        <v>0.19514699999999999</v>
      </c>
      <c r="J1454" s="375">
        <v>0.68602700000000005</v>
      </c>
      <c r="K1454" s="375">
        <v>0.35144999999999998</v>
      </c>
      <c r="L1454" s="375">
        <v>0.34669800000000001</v>
      </c>
      <c r="M1454" s="375">
        <v>184.79727600000001</v>
      </c>
      <c r="N1454" s="375">
        <v>14.973134</v>
      </c>
    </row>
    <row r="1455" spans="1:14" ht="12.75" customHeight="1">
      <c r="A1455" t="s">
        <v>4119</v>
      </c>
      <c r="B1455" t="s">
        <v>4093</v>
      </c>
      <c r="C1455" t="s">
        <v>3817</v>
      </c>
      <c r="D1455" t="s">
        <v>4978</v>
      </c>
      <c r="E1455" t="s">
        <v>3776</v>
      </c>
      <c r="F1455">
        <v>2</v>
      </c>
      <c r="G1455" s="4">
        <v>43678</v>
      </c>
      <c r="H1455" s="4">
        <v>44773</v>
      </c>
      <c r="I1455" s="375">
        <v>8.3578E-2</v>
      </c>
      <c r="J1455" s="375">
        <v>0.234569</v>
      </c>
      <c r="K1455" s="375">
        <v>0.35047400000000001</v>
      </c>
      <c r="L1455" s="375">
        <v>7.3541999999999996E-2</v>
      </c>
      <c r="M1455" s="375">
        <v>63.630864000000003</v>
      </c>
      <c r="N1455" s="375">
        <v>15.639754999999999</v>
      </c>
    </row>
    <row r="1456" spans="1:14" ht="12.75" customHeight="1">
      <c r="A1456" t="s">
        <v>4119</v>
      </c>
      <c r="B1456" s="413" t="s">
        <v>4097</v>
      </c>
      <c r="C1456" s="413" t="s">
        <v>3817</v>
      </c>
      <c r="D1456" s="413" t="s">
        <v>1767</v>
      </c>
      <c r="E1456" s="413" t="s">
        <v>3780</v>
      </c>
      <c r="F1456" s="413">
        <v>6</v>
      </c>
      <c r="G1456" s="383">
        <v>42767</v>
      </c>
      <c r="H1456" s="383">
        <v>45747</v>
      </c>
      <c r="I1456" s="375">
        <v>0.20141500000000001</v>
      </c>
      <c r="J1456" s="375">
        <v>0.526169</v>
      </c>
      <c r="K1456" s="375">
        <v>0.35039999999999999</v>
      </c>
      <c r="L1456" s="375">
        <v>0.36055999999999999</v>
      </c>
      <c r="M1456" s="375">
        <v>140.898122</v>
      </c>
      <c r="N1456" s="375">
        <v>19.389341000000002</v>
      </c>
    </row>
    <row r="1457" spans="1:14" ht="12.75" customHeight="1">
      <c r="A1457" t="s">
        <v>4120</v>
      </c>
      <c r="B1457" s="376" t="s">
        <v>5086</v>
      </c>
      <c r="C1457" s="376" t="s">
        <v>3817</v>
      </c>
      <c r="D1457" s="376" t="s">
        <v>5794</v>
      </c>
      <c r="E1457" s="376" t="s">
        <v>3774</v>
      </c>
      <c r="F1457" s="376">
        <v>7</v>
      </c>
      <c r="G1457" s="383">
        <v>43770</v>
      </c>
      <c r="H1457" s="383">
        <v>44561</v>
      </c>
      <c r="I1457" s="375">
        <v>0.16803000000000001</v>
      </c>
      <c r="J1457" s="375">
        <v>0.488178</v>
      </c>
      <c r="K1457" s="375">
        <v>0.35037000000000001</v>
      </c>
      <c r="L1457" s="375">
        <v>0.29274699999999998</v>
      </c>
      <c r="M1457" s="375">
        <v>132.560948</v>
      </c>
      <c r="N1457" s="375">
        <v>20.743974000000001</v>
      </c>
    </row>
    <row r="1458" spans="1:14" ht="12.75" customHeight="1">
      <c r="A1458" t="s">
        <v>4120</v>
      </c>
      <c r="B1458" t="s">
        <v>5086</v>
      </c>
      <c r="C1458" t="s">
        <v>3818</v>
      </c>
      <c r="D1458" t="s">
        <v>4635</v>
      </c>
      <c r="E1458" t="s">
        <v>3781</v>
      </c>
      <c r="F1458">
        <v>6</v>
      </c>
      <c r="G1458" s="4">
        <v>43556</v>
      </c>
      <c r="H1458" s="4">
        <v>44561</v>
      </c>
      <c r="I1458" s="375">
        <v>0.184978</v>
      </c>
      <c r="J1458" s="375">
        <v>0.47040700000000002</v>
      </c>
      <c r="K1458" s="375">
        <v>0.35</v>
      </c>
      <c r="L1458" s="375">
        <v>0.33293499999999998</v>
      </c>
      <c r="M1458" s="375">
        <v>127.115487</v>
      </c>
      <c r="N1458" s="375">
        <v>29.632145999999999</v>
      </c>
    </row>
    <row r="1459" spans="1:14" ht="12.75" customHeight="1">
      <c r="A1459" t="s">
        <v>4119</v>
      </c>
      <c r="B1459" s="413" t="s">
        <v>4081</v>
      </c>
      <c r="C1459" s="413" t="s">
        <v>3817</v>
      </c>
      <c r="D1459" s="413" t="s">
        <v>4974</v>
      </c>
      <c r="E1459" s="413" t="s">
        <v>3777</v>
      </c>
      <c r="F1459" s="413">
        <v>8</v>
      </c>
      <c r="G1459" s="383">
        <v>43678</v>
      </c>
      <c r="H1459" s="383">
        <v>44681</v>
      </c>
      <c r="I1459" s="375">
        <v>0.218914</v>
      </c>
      <c r="J1459" s="375">
        <v>0.71207900000000002</v>
      </c>
      <c r="K1459" s="375">
        <v>0.34980800000000001</v>
      </c>
      <c r="L1459" s="375">
        <v>0.34197499999999997</v>
      </c>
      <c r="M1459" s="375">
        <v>192.64540099999999</v>
      </c>
      <c r="N1459" s="375">
        <v>16.071255000000001</v>
      </c>
    </row>
    <row r="1460" spans="1:14" ht="12.75" customHeight="1">
      <c r="A1460" t="s">
        <v>4119</v>
      </c>
      <c r="B1460" s="413" t="s">
        <v>4097</v>
      </c>
      <c r="C1460" s="413" t="s">
        <v>3817</v>
      </c>
      <c r="D1460" s="413" t="s">
        <v>7209</v>
      </c>
      <c r="E1460" s="413" t="s">
        <v>3778</v>
      </c>
      <c r="F1460" s="413">
        <v>6</v>
      </c>
      <c r="G1460" s="383">
        <v>44378</v>
      </c>
      <c r="H1460" s="383">
        <v>46203</v>
      </c>
      <c r="I1460" s="375">
        <v>0.198602</v>
      </c>
      <c r="J1460" s="375">
        <v>0.71707900000000002</v>
      </c>
      <c r="K1460" s="375">
        <v>0.34960000000000002</v>
      </c>
      <c r="L1460" s="375">
        <v>0.35973699999999997</v>
      </c>
      <c r="M1460" s="375">
        <v>191.581839</v>
      </c>
      <c r="N1460" s="375">
        <v>18.102898</v>
      </c>
    </row>
    <row r="1461" spans="1:14" ht="12.75" customHeight="1">
      <c r="A1461" t="s">
        <v>4120</v>
      </c>
      <c r="B1461" t="s">
        <v>4072</v>
      </c>
      <c r="C1461" t="s">
        <v>3817</v>
      </c>
      <c r="D1461" t="s">
        <v>5548</v>
      </c>
      <c r="E1461" t="s">
        <v>3773</v>
      </c>
      <c r="F1461">
        <v>6</v>
      </c>
      <c r="G1461" s="4">
        <v>42552</v>
      </c>
      <c r="H1461" s="4">
        <v>44681</v>
      </c>
      <c r="I1461" s="375">
        <v>0.273202</v>
      </c>
      <c r="J1461" s="375">
        <v>0.64159600000000006</v>
      </c>
      <c r="K1461" s="375">
        <v>0.34912520000000002</v>
      </c>
      <c r="L1461" s="375">
        <v>0.35499999999999998</v>
      </c>
      <c r="M1461" s="375">
        <v>169.45866599999999</v>
      </c>
      <c r="N1461" s="375">
        <v>12.398766999999999</v>
      </c>
    </row>
    <row r="1462" spans="1:14" ht="12.75" customHeight="1">
      <c r="A1462" t="s">
        <v>4120</v>
      </c>
      <c r="B1462" t="s">
        <v>4062</v>
      </c>
      <c r="C1462" t="s">
        <v>3817</v>
      </c>
      <c r="D1462" t="s">
        <v>5378</v>
      </c>
      <c r="E1462" t="s">
        <v>3773</v>
      </c>
      <c r="F1462">
        <v>3</v>
      </c>
      <c r="G1462" s="4">
        <v>42614</v>
      </c>
      <c r="H1462" s="4">
        <v>44561</v>
      </c>
      <c r="I1462" s="375">
        <v>0.23897399999999999</v>
      </c>
      <c r="J1462" s="375">
        <v>0.54970300000000005</v>
      </c>
      <c r="K1462" s="375">
        <v>0.34909040000000002</v>
      </c>
      <c r="L1462" s="375">
        <v>0.33114700000000002</v>
      </c>
      <c r="M1462" s="375">
        <v>148.55340799999999</v>
      </c>
      <c r="N1462" s="375">
        <v>18.609135999999999</v>
      </c>
    </row>
    <row r="1463" spans="1:14" ht="12.75" customHeight="1">
      <c r="A1463" t="s">
        <v>4120</v>
      </c>
      <c r="B1463" s="373" t="s">
        <v>4062</v>
      </c>
      <c r="C1463" s="405" t="s">
        <v>3817</v>
      </c>
      <c r="D1463" s="403" t="s">
        <v>1267</v>
      </c>
      <c r="E1463" s="374" t="s">
        <v>3773</v>
      </c>
      <c r="F1463" s="403">
        <v>9</v>
      </c>
      <c r="G1463" s="374">
        <v>42614</v>
      </c>
      <c r="H1463" s="374">
        <v>44561</v>
      </c>
      <c r="I1463" s="404">
        <v>0.28573100000000001</v>
      </c>
      <c r="J1463" s="404">
        <v>0.427039</v>
      </c>
      <c r="K1463" s="404">
        <v>0.34888000000000002</v>
      </c>
      <c r="L1463" s="404">
        <v>0.32556400000000002</v>
      </c>
      <c r="M1463" s="404">
        <v>115.98969099999999</v>
      </c>
      <c r="N1463" s="404">
        <v>19.928004999999999</v>
      </c>
    </row>
    <row r="1464" spans="1:14" ht="12.75" customHeight="1">
      <c r="A1464" t="s">
        <v>4120</v>
      </c>
      <c r="B1464" s="413" t="s">
        <v>4062</v>
      </c>
      <c r="C1464" s="413" t="s">
        <v>3817</v>
      </c>
      <c r="D1464" s="413" t="s">
        <v>5403</v>
      </c>
      <c r="E1464" s="413" t="s">
        <v>3773</v>
      </c>
      <c r="F1464" s="413">
        <v>7</v>
      </c>
      <c r="G1464" s="383">
        <v>42614</v>
      </c>
      <c r="H1464" s="383">
        <v>44561</v>
      </c>
      <c r="I1464" s="375">
        <v>0.21666099999999999</v>
      </c>
      <c r="J1464" s="375">
        <v>0.70782400000000001</v>
      </c>
      <c r="K1464" s="375">
        <v>0.3488</v>
      </c>
      <c r="L1464" s="375">
        <v>0.35458899999999999</v>
      </c>
      <c r="M1464" s="375">
        <v>190.199849</v>
      </c>
      <c r="N1464" s="375">
        <v>17.77619</v>
      </c>
    </row>
    <row r="1465" spans="1:14" ht="12.75" customHeight="1">
      <c r="A1465" t="s">
        <v>4120</v>
      </c>
      <c r="B1465" s="413" t="s">
        <v>5086</v>
      </c>
      <c r="C1465" s="413" t="s">
        <v>3817</v>
      </c>
      <c r="D1465" s="413" t="s">
        <v>2355</v>
      </c>
      <c r="E1465" s="413" t="s">
        <v>3773</v>
      </c>
      <c r="F1465" s="413">
        <v>3</v>
      </c>
      <c r="G1465" s="383">
        <v>43952</v>
      </c>
      <c r="H1465" s="383">
        <v>44712</v>
      </c>
      <c r="I1465" s="375">
        <v>1.9872999999999998E-2</v>
      </c>
      <c r="J1465" s="375">
        <v>0.111037</v>
      </c>
      <c r="K1465" s="375">
        <v>0.34848000000000001</v>
      </c>
      <c r="L1465" s="375">
        <v>2.1686E-2</v>
      </c>
      <c r="M1465" s="375">
        <v>30.454858999999999</v>
      </c>
      <c r="N1465" s="375">
        <v>13.936367000000001</v>
      </c>
    </row>
    <row r="1466" spans="1:14" ht="12.75" customHeight="1">
      <c r="A1466" t="s">
        <v>4120</v>
      </c>
      <c r="B1466" t="s">
        <v>5086</v>
      </c>
      <c r="C1466" t="s">
        <v>3817</v>
      </c>
      <c r="D1466" t="s">
        <v>6829</v>
      </c>
      <c r="E1466" t="s">
        <v>3788</v>
      </c>
      <c r="F1466">
        <v>6</v>
      </c>
      <c r="G1466" s="4">
        <v>44197</v>
      </c>
      <c r="H1466" s="4">
        <v>45291</v>
      </c>
      <c r="I1466" s="375">
        <v>0.22267899999999999</v>
      </c>
      <c r="J1466" s="375">
        <v>0.64937599999999995</v>
      </c>
      <c r="K1466" s="375">
        <v>0.34839999999999999</v>
      </c>
      <c r="L1466" s="375">
        <v>0.36414800000000003</v>
      </c>
      <c r="M1466" s="375">
        <v>174.661867</v>
      </c>
      <c r="N1466" s="375">
        <v>19.061851999999998</v>
      </c>
    </row>
    <row r="1467" spans="1:14" ht="12.75" customHeight="1">
      <c r="A1467" t="s">
        <v>4119</v>
      </c>
      <c r="B1467" s="413" t="s">
        <v>4097</v>
      </c>
      <c r="C1467" s="413" t="s">
        <v>3817</v>
      </c>
      <c r="D1467" s="413" t="s">
        <v>5113</v>
      </c>
      <c r="E1467" s="413" t="s">
        <v>3773</v>
      </c>
      <c r="F1467" s="413">
        <v>6</v>
      </c>
      <c r="G1467" s="383">
        <v>42430</v>
      </c>
      <c r="H1467" s="383">
        <v>44651</v>
      </c>
      <c r="I1467" s="375">
        <v>0.25171300000000002</v>
      </c>
      <c r="J1467" s="375">
        <v>0.674516</v>
      </c>
      <c r="K1467" s="375">
        <v>0.34799999999999998</v>
      </c>
      <c r="L1467" s="375">
        <v>0.354798</v>
      </c>
      <c r="M1467" s="375">
        <v>179.385617</v>
      </c>
      <c r="N1467" s="375">
        <v>13.462885999999999</v>
      </c>
    </row>
    <row r="1468" spans="1:14" ht="12.75" customHeight="1">
      <c r="A1468" t="s">
        <v>4120</v>
      </c>
      <c r="B1468" t="s">
        <v>5086</v>
      </c>
      <c r="C1468" t="s">
        <v>3817</v>
      </c>
      <c r="D1468" t="s">
        <v>1377</v>
      </c>
      <c r="E1468" t="s">
        <v>3781</v>
      </c>
      <c r="F1468">
        <v>6</v>
      </c>
      <c r="G1468" s="4">
        <v>42644</v>
      </c>
      <c r="H1468" s="4">
        <v>44561</v>
      </c>
      <c r="I1468" s="375">
        <v>0.19117100000000001</v>
      </c>
      <c r="J1468" s="375">
        <v>0.61803799999999998</v>
      </c>
      <c r="K1468" s="375">
        <v>0.34760000000000002</v>
      </c>
      <c r="L1468" s="375">
        <v>0.29131800000000002</v>
      </c>
      <c r="M1468" s="375">
        <v>165.86236199999999</v>
      </c>
      <c r="N1468" s="375">
        <v>18.331581</v>
      </c>
    </row>
    <row r="1469" spans="1:14" ht="12.75" customHeight="1">
      <c r="A1469" t="s">
        <v>4119</v>
      </c>
      <c r="B1469" t="s">
        <v>4097</v>
      </c>
      <c r="C1469" t="s">
        <v>3817</v>
      </c>
      <c r="D1469" t="s">
        <v>6971</v>
      </c>
      <c r="E1469" t="s">
        <v>3780</v>
      </c>
      <c r="F1469">
        <v>6</v>
      </c>
      <c r="G1469" s="4">
        <v>42522</v>
      </c>
      <c r="H1469" s="4">
        <v>44377</v>
      </c>
      <c r="I1469" s="375">
        <v>0.23400099999999999</v>
      </c>
      <c r="J1469" s="375">
        <v>0.15615599999999999</v>
      </c>
      <c r="K1469" s="375">
        <v>0.34720000000000001</v>
      </c>
      <c r="L1469" s="375">
        <v>9.0139999999999998E-2</v>
      </c>
      <c r="M1469" s="375">
        <v>41.433833</v>
      </c>
      <c r="N1469" s="375">
        <v>13.604424</v>
      </c>
    </row>
    <row r="1470" spans="1:14" ht="12.75" customHeight="1">
      <c r="A1470" t="s">
        <v>4120</v>
      </c>
      <c r="B1470" t="s">
        <v>5086</v>
      </c>
      <c r="C1470" t="s">
        <v>3817</v>
      </c>
      <c r="D1470" t="s">
        <v>4943</v>
      </c>
      <c r="E1470" t="s">
        <v>3780</v>
      </c>
      <c r="F1470">
        <v>2</v>
      </c>
      <c r="G1470" s="4">
        <v>43678</v>
      </c>
      <c r="H1470" s="4">
        <v>44561</v>
      </c>
      <c r="I1470" s="375">
        <v>0.13387499999999999</v>
      </c>
      <c r="J1470" s="375">
        <v>0.30055399999999999</v>
      </c>
      <c r="K1470" s="375">
        <v>0.34699079999999999</v>
      </c>
      <c r="L1470" s="375">
        <v>0.31161699999999998</v>
      </c>
      <c r="M1470" s="375">
        <v>82.092219</v>
      </c>
      <c r="N1470" s="375">
        <v>23.039922000000001</v>
      </c>
    </row>
    <row r="1471" spans="1:14" ht="12.75" customHeight="1">
      <c r="A1471" t="s">
        <v>4120</v>
      </c>
      <c r="B1471" s="300" t="s">
        <v>5086</v>
      </c>
      <c r="C1471" s="300" t="s">
        <v>3817</v>
      </c>
      <c r="D1471" s="300" t="s">
        <v>3336</v>
      </c>
      <c r="E1471" s="300" t="s">
        <v>3788</v>
      </c>
      <c r="F1471" s="300">
        <v>8</v>
      </c>
      <c r="G1471" s="301">
        <v>43374</v>
      </c>
      <c r="H1471" s="301">
        <v>44531</v>
      </c>
      <c r="I1471" s="316">
        <v>0.21382100000000001</v>
      </c>
      <c r="J1471" s="316">
        <v>0.65599099999999999</v>
      </c>
      <c r="K1471" s="316">
        <v>0.346966</v>
      </c>
      <c r="L1471" s="316">
        <v>0.35334900000000002</v>
      </c>
      <c r="M1471" s="316">
        <v>177.91184200000001</v>
      </c>
      <c r="N1471" s="316">
        <v>18.674244000000002</v>
      </c>
    </row>
    <row r="1472" spans="1:14" ht="12.75" customHeight="1">
      <c r="A1472" t="s">
        <v>4120</v>
      </c>
      <c r="B1472" s="300" t="s">
        <v>4048</v>
      </c>
      <c r="C1472" s="300" t="s">
        <v>3817</v>
      </c>
      <c r="D1472" s="300" t="s">
        <v>5260</v>
      </c>
      <c r="E1472" s="300" t="s">
        <v>3776</v>
      </c>
      <c r="F1472" s="300">
        <v>2</v>
      </c>
      <c r="G1472" s="301">
        <v>43057</v>
      </c>
      <c r="H1472" s="301">
        <v>44561</v>
      </c>
      <c r="I1472" s="316">
        <v>0.21002199999999999</v>
      </c>
      <c r="J1472" s="316">
        <v>0.77253000000000005</v>
      </c>
      <c r="K1472" s="316">
        <v>0.34690919999999997</v>
      </c>
      <c r="L1472" s="316">
        <v>0.35720400000000002</v>
      </c>
      <c r="M1472" s="316">
        <v>207.45576</v>
      </c>
      <c r="N1472" s="316">
        <v>16.792985000000002</v>
      </c>
    </row>
    <row r="1473" spans="1:14" ht="12.75" customHeight="1">
      <c r="A1473" t="s">
        <v>4120</v>
      </c>
      <c r="B1473" s="300" t="s">
        <v>5086</v>
      </c>
      <c r="C1473" s="300" t="s">
        <v>3817</v>
      </c>
      <c r="D1473" s="300" t="s">
        <v>2791</v>
      </c>
      <c r="E1473" s="300" t="s">
        <v>3773</v>
      </c>
      <c r="F1473" s="300">
        <v>6</v>
      </c>
      <c r="G1473" s="301">
        <v>43160</v>
      </c>
      <c r="H1473" s="301">
        <v>44561</v>
      </c>
      <c r="I1473" s="316">
        <v>0.21133399999999999</v>
      </c>
      <c r="J1473" s="316">
        <v>0.45326100000000002</v>
      </c>
      <c r="K1473" s="316">
        <v>0.3468</v>
      </c>
      <c r="L1473" s="316">
        <v>0.35374299999999997</v>
      </c>
      <c r="M1473" s="316">
        <v>121.35637699999999</v>
      </c>
      <c r="N1473" s="316">
        <v>22.402280000000001</v>
      </c>
    </row>
    <row r="1474" spans="1:14" ht="12.75" customHeight="1">
      <c r="A1474" t="s">
        <v>4120</v>
      </c>
      <c r="B1474" t="s">
        <v>4072</v>
      </c>
      <c r="C1474" t="s">
        <v>3818</v>
      </c>
      <c r="D1474" t="s">
        <v>1427</v>
      </c>
      <c r="E1474" t="s">
        <v>3774</v>
      </c>
      <c r="F1474">
        <v>9</v>
      </c>
      <c r="G1474" s="4">
        <v>43831</v>
      </c>
      <c r="H1474" s="4">
        <v>44681</v>
      </c>
      <c r="I1474" s="375">
        <v>0.206539</v>
      </c>
      <c r="J1474" s="375">
        <v>0.83342000000000005</v>
      </c>
      <c r="K1474" s="375">
        <v>0.34656199999999998</v>
      </c>
      <c r="L1474" s="375">
        <v>0.33119999999999999</v>
      </c>
      <c r="M1474" s="375">
        <v>218.200829</v>
      </c>
      <c r="N1474" s="375">
        <v>11.907128999999999</v>
      </c>
    </row>
    <row r="1475" spans="1:14" ht="12.75" customHeight="1">
      <c r="A1475" t="s">
        <v>4120</v>
      </c>
      <c r="B1475" s="413" t="s">
        <v>4048</v>
      </c>
      <c r="C1475" s="413" t="s">
        <v>3817</v>
      </c>
      <c r="D1475" s="413" t="s">
        <v>6872</v>
      </c>
      <c r="E1475" s="413" t="s">
        <v>3774</v>
      </c>
      <c r="F1475" s="413">
        <v>7</v>
      </c>
      <c r="G1475" s="383">
        <v>43191</v>
      </c>
      <c r="H1475" s="383">
        <v>44561</v>
      </c>
      <c r="I1475" s="375">
        <v>0.13668</v>
      </c>
      <c r="J1475" s="375">
        <v>0.28834100000000001</v>
      </c>
      <c r="K1475" s="375">
        <v>0.346248</v>
      </c>
      <c r="L1475" s="375">
        <v>0.11332200000000001</v>
      </c>
      <c r="M1475" s="375">
        <v>76.523256000000003</v>
      </c>
      <c r="N1475" s="375">
        <v>14.652061</v>
      </c>
    </row>
    <row r="1476" spans="1:14" ht="12.75" customHeight="1">
      <c r="A1476" t="s">
        <v>4119</v>
      </c>
      <c r="B1476" t="s">
        <v>4091</v>
      </c>
      <c r="C1476" t="s">
        <v>3817</v>
      </c>
      <c r="D1476" t="s">
        <v>5089</v>
      </c>
      <c r="E1476" t="s">
        <v>3780</v>
      </c>
      <c r="F1476">
        <v>1</v>
      </c>
      <c r="G1476" s="4">
        <v>42979</v>
      </c>
      <c r="H1476" s="4">
        <v>44561</v>
      </c>
      <c r="I1476" s="375">
        <v>0.21787699999999999</v>
      </c>
      <c r="J1476" s="375">
        <v>0.63691699999999996</v>
      </c>
      <c r="K1476" s="375">
        <v>0.34560000000000002</v>
      </c>
      <c r="L1476" s="375">
        <v>0.26490000000000002</v>
      </c>
      <c r="M1476" s="375">
        <v>163.76820000000001</v>
      </c>
      <c r="N1476" s="375">
        <v>17.347218999999999</v>
      </c>
    </row>
    <row r="1477" spans="1:14" ht="12.75" customHeight="1">
      <c r="A1477" t="s">
        <v>4119</v>
      </c>
      <c r="B1477" s="413" t="s">
        <v>4097</v>
      </c>
      <c r="C1477" s="413" t="s">
        <v>3817</v>
      </c>
      <c r="D1477" s="413" t="s">
        <v>3294</v>
      </c>
      <c r="E1477" s="413" t="s">
        <v>3774</v>
      </c>
      <c r="F1477" s="413">
        <v>6</v>
      </c>
      <c r="G1477" s="383">
        <v>43374</v>
      </c>
      <c r="H1477" s="383">
        <v>44500</v>
      </c>
      <c r="I1477" s="375">
        <v>0.30944300000000002</v>
      </c>
      <c r="J1477" s="375">
        <v>0.23603299999999999</v>
      </c>
      <c r="K1477" s="375">
        <v>0.34520000000000001</v>
      </c>
      <c r="L1477" s="375">
        <v>0.308699</v>
      </c>
      <c r="M1477" s="375">
        <v>62.267333000000001</v>
      </c>
      <c r="N1477" s="375">
        <v>22.269072999999999</v>
      </c>
    </row>
    <row r="1478" spans="1:14" ht="12.75" customHeight="1">
      <c r="A1478" t="s">
        <v>4119</v>
      </c>
      <c r="B1478" s="413" t="s">
        <v>4097</v>
      </c>
      <c r="C1478" s="413" t="s">
        <v>3817</v>
      </c>
      <c r="D1478" s="413" t="s">
        <v>1346</v>
      </c>
      <c r="E1478" s="413" t="s">
        <v>3773</v>
      </c>
      <c r="F1478" s="413">
        <v>6</v>
      </c>
      <c r="G1478" s="383">
        <v>42644</v>
      </c>
      <c r="H1478" s="383">
        <v>44499</v>
      </c>
      <c r="I1478" s="375">
        <v>0.18495600000000001</v>
      </c>
      <c r="J1478" s="375">
        <v>0.43209700000000001</v>
      </c>
      <c r="K1478" s="375">
        <v>0.34520000000000001</v>
      </c>
      <c r="L1478" s="375">
        <v>0.19839100000000001</v>
      </c>
      <c r="M1478" s="375">
        <v>113.990342</v>
      </c>
      <c r="N1478" s="375">
        <v>13.746127</v>
      </c>
    </row>
    <row r="1479" spans="1:14" ht="12.75" customHeight="1">
      <c r="A1479" t="s">
        <v>4120</v>
      </c>
      <c r="B1479" s="318" t="s">
        <v>4048</v>
      </c>
      <c r="C1479" s="318" t="s">
        <v>3817</v>
      </c>
      <c r="D1479" s="318" t="s">
        <v>2446</v>
      </c>
      <c r="E1479" s="318" t="s">
        <v>3784</v>
      </c>
      <c r="F1479" s="318">
        <v>7</v>
      </c>
      <c r="G1479" s="319">
        <v>43048</v>
      </c>
      <c r="H1479" s="319">
        <v>44508</v>
      </c>
      <c r="I1479" s="375">
        <v>0.180094</v>
      </c>
      <c r="J1479" s="375">
        <v>0.40793099999999999</v>
      </c>
      <c r="K1479" s="375">
        <v>0.34487400000000001</v>
      </c>
      <c r="L1479" s="375">
        <v>0.32966400000000001</v>
      </c>
      <c r="M1479" s="375">
        <v>107.82073200000001</v>
      </c>
      <c r="N1479" s="375">
        <v>19.516776</v>
      </c>
    </row>
    <row r="1480" spans="1:14" ht="12.75" customHeight="1">
      <c r="A1480" t="s">
        <v>4119</v>
      </c>
      <c r="B1480" s="413" t="s">
        <v>4097</v>
      </c>
      <c r="C1480" s="413" t="s">
        <v>3817</v>
      </c>
      <c r="D1480" s="413" t="s">
        <v>1042</v>
      </c>
      <c r="E1480" s="413" t="s">
        <v>3783</v>
      </c>
      <c r="F1480" s="413">
        <v>6</v>
      </c>
      <c r="G1480" s="383">
        <v>42583</v>
      </c>
      <c r="H1480" s="383">
        <v>45869</v>
      </c>
      <c r="I1480" s="375">
        <v>0.29668699999999998</v>
      </c>
      <c r="J1480" s="375">
        <v>0.497919</v>
      </c>
      <c r="K1480" s="375">
        <v>0.3448</v>
      </c>
      <c r="L1480" s="375">
        <v>0.31528499999999998</v>
      </c>
      <c r="M1480" s="375">
        <v>131.202549</v>
      </c>
      <c r="N1480" s="375">
        <v>16.591244</v>
      </c>
    </row>
    <row r="1481" spans="1:14" ht="12.75" customHeight="1">
      <c r="A1481" t="s">
        <v>4120</v>
      </c>
      <c r="B1481" s="376" t="s">
        <v>4072</v>
      </c>
      <c r="C1481" s="376" t="s">
        <v>3817</v>
      </c>
      <c r="D1481" s="376" t="s">
        <v>5508</v>
      </c>
      <c r="E1481" s="376" t="s">
        <v>3773</v>
      </c>
      <c r="F1481" s="376">
        <v>7</v>
      </c>
      <c r="G1481" s="383">
        <v>42552</v>
      </c>
      <c r="H1481" s="383">
        <v>44681</v>
      </c>
      <c r="I1481" s="375">
        <v>0.21224299999999999</v>
      </c>
      <c r="J1481" s="375">
        <v>0.73521400000000003</v>
      </c>
      <c r="K1481" s="375">
        <v>0.34458280000000002</v>
      </c>
      <c r="L1481" s="375">
        <v>0.32949000000000001</v>
      </c>
      <c r="M1481" s="375">
        <v>192.06573399999999</v>
      </c>
      <c r="N1481" s="375">
        <v>11.532216999999999</v>
      </c>
    </row>
    <row r="1482" spans="1:14" ht="12.75" customHeight="1">
      <c r="A1482" t="s">
        <v>4119</v>
      </c>
      <c r="B1482" s="373" t="s">
        <v>4097</v>
      </c>
      <c r="C1482" s="405" t="s">
        <v>3817</v>
      </c>
      <c r="D1482" s="403" t="s">
        <v>1527</v>
      </c>
      <c r="E1482" s="374" t="s">
        <v>3774</v>
      </c>
      <c r="F1482" s="403">
        <v>6</v>
      </c>
      <c r="G1482" s="374">
        <v>42705</v>
      </c>
      <c r="H1482" s="374">
        <v>45747</v>
      </c>
      <c r="I1482" s="404">
        <v>0.13333900000000001</v>
      </c>
      <c r="J1482" s="404">
        <v>0.37521399999999999</v>
      </c>
      <c r="K1482" s="404">
        <v>0.34399999999999997</v>
      </c>
      <c r="L1482" s="404">
        <v>0.153115</v>
      </c>
      <c r="M1482" s="404">
        <v>98.640293</v>
      </c>
      <c r="N1482" s="404">
        <v>15.402915999999999</v>
      </c>
    </row>
    <row r="1483" spans="1:14" ht="12.75" customHeight="1">
      <c r="A1483" t="s">
        <v>4119</v>
      </c>
      <c r="B1483" s="373" t="s">
        <v>4097</v>
      </c>
      <c r="C1483" s="405" t="s">
        <v>3817</v>
      </c>
      <c r="D1483" s="403" t="s">
        <v>864</v>
      </c>
      <c r="E1483" s="374" t="s">
        <v>3774</v>
      </c>
      <c r="F1483" s="403">
        <v>6</v>
      </c>
      <c r="G1483" s="374">
        <v>42552</v>
      </c>
      <c r="H1483" s="374">
        <v>44378</v>
      </c>
      <c r="I1483" s="404">
        <v>0.20538799999999999</v>
      </c>
      <c r="J1483" s="404">
        <v>0.34118199999999999</v>
      </c>
      <c r="K1483" s="404">
        <v>0.34399999999999997</v>
      </c>
      <c r="L1483" s="404">
        <v>0.194275</v>
      </c>
      <c r="M1483" s="404">
        <v>89.693629999999999</v>
      </c>
      <c r="N1483" s="404">
        <v>14.401318</v>
      </c>
    </row>
    <row r="1484" spans="1:14" ht="12.75" customHeight="1">
      <c r="A1484" t="s">
        <v>4120</v>
      </c>
      <c r="B1484" s="413" t="s">
        <v>4048</v>
      </c>
      <c r="C1484" s="413" t="s">
        <v>3818</v>
      </c>
      <c r="D1484" s="413" t="s">
        <v>2295</v>
      </c>
      <c r="E1484" s="413" t="s">
        <v>3780</v>
      </c>
      <c r="F1484" s="413">
        <v>1</v>
      </c>
      <c r="G1484" s="383">
        <v>42948</v>
      </c>
      <c r="H1484" s="383">
        <v>44773</v>
      </c>
      <c r="I1484" s="375">
        <v>0.21817900000000001</v>
      </c>
      <c r="J1484" s="375">
        <v>0.49823499999999998</v>
      </c>
      <c r="K1484" s="375">
        <v>0.34350000000000003</v>
      </c>
      <c r="L1484" s="375">
        <v>0.33619199999999999</v>
      </c>
      <c r="M1484" s="375">
        <v>132.474132</v>
      </c>
      <c r="N1484" s="375">
        <v>34.859602000000002</v>
      </c>
    </row>
    <row r="1485" spans="1:14" ht="12.75" customHeight="1">
      <c r="A1485" t="s">
        <v>4120</v>
      </c>
      <c r="B1485" s="373" t="s">
        <v>4072</v>
      </c>
      <c r="C1485" s="405" t="s">
        <v>3817</v>
      </c>
      <c r="D1485" s="403" t="s">
        <v>5533</v>
      </c>
      <c r="E1485" s="374" t="s">
        <v>3773</v>
      </c>
      <c r="F1485" s="403">
        <v>9</v>
      </c>
      <c r="G1485" s="374">
        <v>42552</v>
      </c>
      <c r="H1485" s="374">
        <v>44681</v>
      </c>
      <c r="I1485" s="404">
        <v>0.24149999999999999</v>
      </c>
      <c r="J1485" s="404">
        <v>0.59171600000000002</v>
      </c>
      <c r="K1485" s="404">
        <v>0.34330040000000001</v>
      </c>
      <c r="L1485" s="404">
        <v>0.31795200000000001</v>
      </c>
      <c r="M1485" s="404">
        <v>153.46156099999999</v>
      </c>
      <c r="N1485" s="404">
        <v>12.346138</v>
      </c>
    </row>
    <row r="1486" spans="1:14" ht="12.75" customHeight="1">
      <c r="A1486" t="s">
        <v>4119</v>
      </c>
      <c r="B1486" s="413" t="s">
        <v>4097</v>
      </c>
      <c r="C1486" s="413" t="s">
        <v>3817</v>
      </c>
      <c r="D1486" s="413" t="s">
        <v>1835</v>
      </c>
      <c r="E1486" s="413" t="s">
        <v>3778</v>
      </c>
      <c r="F1486" s="413">
        <v>6</v>
      </c>
      <c r="G1486" s="383">
        <v>42795</v>
      </c>
      <c r="H1486" s="383">
        <v>44286</v>
      </c>
      <c r="I1486" s="375">
        <v>0.192889</v>
      </c>
      <c r="J1486" s="375">
        <v>0.43466100000000002</v>
      </c>
      <c r="K1486" s="375">
        <v>0.34320000000000001</v>
      </c>
      <c r="L1486" s="375">
        <v>0.35150500000000001</v>
      </c>
      <c r="M1486" s="375">
        <v>114.002565</v>
      </c>
      <c r="N1486" s="375">
        <v>19.999496000000001</v>
      </c>
    </row>
    <row r="1487" spans="1:14" ht="12.75" customHeight="1">
      <c r="A1487" t="s">
        <v>4120</v>
      </c>
      <c r="B1487" s="373" t="s">
        <v>5086</v>
      </c>
      <c r="C1487" s="405" t="s">
        <v>3817</v>
      </c>
      <c r="D1487" s="403" t="s">
        <v>6370</v>
      </c>
      <c r="E1487" s="374" t="s">
        <v>3777</v>
      </c>
      <c r="F1487" s="403">
        <v>9</v>
      </c>
      <c r="G1487" s="374">
        <v>44044</v>
      </c>
      <c r="H1487" s="374">
        <v>45138</v>
      </c>
      <c r="I1487" s="404">
        <v>0.21002999999999999</v>
      </c>
      <c r="J1487" s="404">
        <v>0.653582</v>
      </c>
      <c r="K1487" s="404">
        <v>0.34279999999999999</v>
      </c>
      <c r="L1487" s="404">
        <v>0.36514200000000002</v>
      </c>
      <c r="M1487" s="404">
        <v>175.85386600000001</v>
      </c>
      <c r="N1487" s="404">
        <v>19.180408</v>
      </c>
    </row>
    <row r="1488" spans="1:14" ht="12.75" customHeight="1">
      <c r="A1488" t="s">
        <v>4120</v>
      </c>
      <c r="B1488" t="s">
        <v>4052</v>
      </c>
      <c r="C1488" t="s">
        <v>3817</v>
      </c>
      <c r="D1488" t="s">
        <v>1906</v>
      </c>
      <c r="E1488" t="s">
        <v>3773</v>
      </c>
      <c r="F1488">
        <v>9</v>
      </c>
      <c r="G1488" s="4">
        <v>42795</v>
      </c>
      <c r="H1488" s="4">
        <v>44620</v>
      </c>
      <c r="I1488" s="375">
        <v>0.32561299999999999</v>
      </c>
      <c r="J1488" s="375">
        <v>0.46398899999999998</v>
      </c>
      <c r="K1488" s="375">
        <v>0.34251999999999999</v>
      </c>
      <c r="L1488" s="375">
        <v>0.34483900000000001</v>
      </c>
      <c r="M1488" s="375">
        <v>122.37807100000001</v>
      </c>
      <c r="N1488" s="375">
        <v>16.595894000000001</v>
      </c>
    </row>
    <row r="1489" spans="1:14" ht="12.75" customHeight="1">
      <c r="A1489" t="s">
        <v>4120</v>
      </c>
      <c r="B1489" s="413" t="s">
        <v>4052</v>
      </c>
      <c r="C1489" s="413" t="s">
        <v>3817</v>
      </c>
      <c r="D1489" s="413" t="s">
        <v>1929</v>
      </c>
      <c r="E1489" s="413" t="s">
        <v>3773</v>
      </c>
      <c r="F1489" s="413">
        <v>6</v>
      </c>
      <c r="G1489" s="383">
        <v>44287</v>
      </c>
      <c r="H1489" s="383">
        <v>44926</v>
      </c>
      <c r="I1489" s="375">
        <v>0.318803</v>
      </c>
      <c r="J1489" s="375">
        <v>0.314388</v>
      </c>
      <c r="K1489" s="375">
        <v>0.34200000000000003</v>
      </c>
      <c r="L1489" s="375">
        <v>0.33956900000000001</v>
      </c>
      <c r="M1489" s="375">
        <v>82.163437000000002</v>
      </c>
      <c r="N1489" s="375">
        <v>19.322451000000001</v>
      </c>
    </row>
    <row r="1490" spans="1:14" ht="12.75" customHeight="1">
      <c r="A1490" t="s">
        <v>4119</v>
      </c>
      <c r="B1490" s="413" t="s">
        <v>4097</v>
      </c>
      <c r="C1490" s="413" t="s">
        <v>3817</v>
      </c>
      <c r="D1490" s="413" t="s">
        <v>5148</v>
      </c>
      <c r="E1490" s="413" t="s">
        <v>3774</v>
      </c>
      <c r="F1490" s="413">
        <v>6</v>
      </c>
      <c r="G1490" s="383">
        <v>42948</v>
      </c>
      <c r="H1490" s="383">
        <v>46630</v>
      </c>
      <c r="I1490" s="375">
        <v>0.277812</v>
      </c>
      <c r="J1490" s="375">
        <v>0.63509899999999997</v>
      </c>
      <c r="K1490" s="375">
        <v>0.34160000000000001</v>
      </c>
      <c r="L1490" s="375">
        <v>0.34780100000000003</v>
      </c>
      <c r="M1490" s="375">
        <v>165.79665399999999</v>
      </c>
      <c r="N1490" s="375">
        <v>13.552714</v>
      </c>
    </row>
    <row r="1491" spans="1:14" ht="12.75" customHeight="1">
      <c r="A1491" t="s">
        <v>4120</v>
      </c>
      <c r="B1491" t="s">
        <v>4048</v>
      </c>
      <c r="C1491" t="s">
        <v>3817</v>
      </c>
      <c r="D1491" t="s">
        <v>2015</v>
      </c>
      <c r="E1491" t="s">
        <v>3779</v>
      </c>
      <c r="F1491">
        <v>7</v>
      </c>
      <c r="G1491" s="4">
        <v>42866</v>
      </c>
      <c r="H1491" s="4">
        <v>46022</v>
      </c>
      <c r="I1491" s="375">
        <v>0.208286</v>
      </c>
      <c r="J1491" s="375">
        <v>0.50867499999999999</v>
      </c>
      <c r="K1491" s="375">
        <v>0.34160000000000001</v>
      </c>
      <c r="L1491" s="375">
        <v>0.35026800000000002</v>
      </c>
      <c r="M1491" s="375">
        <v>133.184256</v>
      </c>
      <c r="N1491" s="375">
        <v>22.801843000000002</v>
      </c>
    </row>
    <row r="1492" spans="1:14" ht="12.75" customHeight="1">
      <c r="A1492" t="s">
        <v>4119</v>
      </c>
      <c r="B1492" s="413" t="s">
        <v>4093</v>
      </c>
      <c r="C1492" s="413" t="s">
        <v>3817</v>
      </c>
      <c r="D1492" s="413" t="s">
        <v>5729</v>
      </c>
      <c r="E1492" s="413" t="s">
        <v>3775</v>
      </c>
      <c r="F1492" s="413">
        <v>2</v>
      </c>
      <c r="G1492" s="383">
        <v>43739</v>
      </c>
      <c r="H1492" s="383">
        <v>45291</v>
      </c>
      <c r="I1492" s="375">
        <v>4.0962999999999999E-2</v>
      </c>
      <c r="J1492" s="375">
        <v>0.34970200000000001</v>
      </c>
      <c r="K1492" s="375">
        <v>0.34127279999999999</v>
      </c>
      <c r="L1492" s="375">
        <v>0.115566</v>
      </c>
      <c r="M1492" s="375">
        <v>92.377116000000001</v>
      </c>
      <c r="N1492" s="375">
        <v>17.857337999999999</v>
      </c>
    </row>
    <row r="1493" spans="1:14" ht="12.75" customHeight="1">
      <c r="A1493" t="s">
        <v>4120</v>
      </c>
      <c r="B1493" t="s">
        <v>5086</v>
      </c>
      <c r="C1493" t="s">
        <v>3817</v>
      </c>
      <c r="D1493" t="s">
        <v>6802</v>
      </c>
      <c r="E1493" t="s">
        <v>3774</v>
      </c>
      <c r="F1493">
        <v>7</v>
      </c>
      <c r="G1493" s="4">
        <v>44197</v>
      </c>
      <c r="H1493" s="4">
        <v>45291</v>
      </c>
      <c r="I1493" s="375">
        <v>0.22633500000000001</v>
      </c>
      <c r="J1493" s="375">
        <v>0.75076500000000002</v>
      </c>
      <c r="K1493" s="375">
        <v>0.3412</v>
      </c>
      <c r="L1493" s="375">
        <v>0.33456900000000001</v>
      </c>
      <c r="M1493" s="375">
        <v>198.53411</v>
      </c>
      <c r="N1493" s="375">
        <v>17.788988</v>
      </c>
    </row>
    <row r="1494" spans="1:14" ht="12.75" customHeight="1">
      <c r="A1494" t="s">
        <v>4119</v>
      </c>
      <c r="B1494" s="413" t="s">
        <v>4097</v>
      </c>
      <c r="C1494" s="413" t="s">
        <v>3817</v>
      </c>
      <c r="D1494" s="413" t="s">
        <v>6613</v>
      </c>
      <c r="E1494" s="413" t="s">
        <v>3774</v>
      </c>
      <c r="F1494" s="413">
        <v>6</v>
      </c>
      <c r="G1494" s="383">
        <v>44136</v>
      </c>
      <c r="H1494" s="383">
        <v>45961</v>
      </c>
      <c r="I1494" s="375">
        <v>0.25237199999999999</v>
      </c>
      <c r="J1494" s="375">
        <v>0.67822300000000002</v>
      </c>
      <c r="K1494" s="375">
        <v>0.34079999999999999</v>
      </c>
      <c r="L1494" s="375">
        <v>0.34574300000000002</v>
      </c>
      <c r="M1494" s="375">
        <v>176.639782</v>
      </c>
      <c r="N1494" s="375">
        <v>13.232018999999999</v>
      </c>
    </row>
    <row r="1495" spans="1:14" ht="12.75" customHeight="1">
      <c r="A1495" t="s">
        <v>4120</v>
      </c>
      <c r="B1495" s="413" t="s">
        <v>4052</v>
      </c>
      <c r="C1495" s="413" t="s">
        <v>3817</v>
      </c>
      <c r="D1495" s="413" t="s">
        <v>3007</v>
      </c>
      <c r="E1495" s="413" t="s">
        <v>3776</v>
      </c>
      <c r="F1495" s="413">
        <v>8</v>
      </c>
      <c r="G1495" s="383">
        <v>43252</v>
      </c>
      <c r="H1495" s="383">
        <v>44561</v>
      </c>
      <c r="I1495" s="375">
        <v>0.20926900000000001</v>
      </c>
      <c r="J1495" s="375">
        <v>0.112867</v>
      </c>
      <c r="K1495" s="375">
        <v>0.34044000000000002</v>
      </c>
      <c r="L1495" s="375">
        <v>0.16817499999999999</v>
      </c>
      <c r="M1495" s="375">
        <v>29.659614000000001</v>
      </c>
      <c r="N1495" s="375">
        <v>25.364992999999998</v>
      </c>
    </row>
    <row r="1496" spans="1:14" ht="12.75" customHeight="1">
      <c r="A1496" t="s">
        <v>4119</v>
      </c>
      <c r="B1496" t="s">
        <v>4097</v>
      </c>
      <c r="C1496" t="s">
        <v>3817</v>
      </c>
      <c r="D1496" t="s">
        <v>6749</v>
      </c>
      <c r="E1496" t="s">
        <v>3787</v>
      </c>
      <c r="F1496">
        <v>7</v>
      </c>
      <c r="G1496" s="4">
        <v>44197</v>
      </c>
      <c r="H1496" s="4">
        <v>46022</v>
      </c>
      <c r="I1496" s="375">
        <v>0.20205400000000001</v>
      </c>
      <c r="J1496" s="375">
        <v>0.65013699999999996</v>
      </c>
      <c r="K1496" s="375">
        <v>0.34</v>
      </c>
      <c r="L1496" s="375">
        <v>0.35075800000000001</v>
      </c>
      <c r="M1496" s="375">
        <v>169.44369399999999</v>
      </c>
      <c r="N1496" s="375">
        <v>12.146478</v>
      </c>
    </row>
    <row r="1497" spans="1:14" ht="12.75" customHeight="1">
      <c r="A1497" t="s">
        <v>4120</v>
      </c>
      <c r="B1497" s="413" t="s">
        <v>5086</v>
      </c>
      <c r="C1497" s="413" t="s">
        <v>3817</v>
      </c>
      <c r="D1497" s="413" t="s">
        <v>6330</v>
      </c>
      <c r="E1497" s="413" t="s">
        <v>3778</v>
      </c>
      <c r="F1497" s="413">
        <v>7</v>
      </c>
      <c r="G1497" s="383">
        <v>44013</v>
      </c>
      <c r="H1497" s="383">
        <v>45107</v>
      </c>
      <c r="I1497" s="375">
        <v>0.20732600000000001</v>
      </c>
      <c r="J1497" s="375">
        <v>0.53382600000000002</v>
      </c>
      <c r="K1497" s="375">
        <v>0.33960000000000001</v>
      </c>
      <c r="L1497" s="375">
        <v>0.303203</v>
      </c>
      <c r="M1497" s="375">
        <v>140.50939600000001</v>
      </c>
      <c r="N1497" s="375">
        <v>20.057144000000001</v>
      </c>
    </row>
    <row r="1498" spans="1:14" ht="12.75" customHeight="1">
      <c r="A1498" t="s">
        <v>4119</v>
      </c>
      <c r="B1498" s="413" t="s">
        <v>4079</v>
      </c>
      <c r="C1498" s="413" t="s">
        <v>3817</v>
      </c>
      <c r="D1498" s="413" t="s">
        <v>6921</v>
      </c>
      <c r="E1498" s="413" t="s">
        <v>3773</v>
      </c>
      <c r="F1498" s="413">
        <v>7</v>
      </c>
      <c r="G1498" s="383">
        <v>44256</v>
      </c>
      <c r="H1498" s="383">
        <v>45291</v>
      </c>
      <c r="I1498" s="375">
        <v>0.14451800000000001</v>
      </c>
      <c r="J1498" s="375">
        <v>0.44133099999999997</v>
      </c>
      <c r="K1498" s="375">
        <v>0.33860000000000001</v>
      </c>
      <c r="L1498" s="375">
        <v>0.155365</v>
      </c>
      <c r="M1498" s="375">
        <v>114.54944999999999</v>
      </c>
      <c r="N1498" s="375">
        <v>13.123792999999999</v>
      </c>
    </row>
    <row r="1499" spans="1:14" ht="12.75" customHeight="1">
      <c r="A1499" t="s">
        <v>4120</v>
      </c>
      <c r="B1499" s="300" t="s">
        <v>5086</v>
      </c>
      <c r="C1499" s="300" t="s">
        <v>3817</v>
      </c>
      <c r="D1499" s="300" t="s">
        <v>6079</v>
      </c>
      <c r="E1499" s="300" t="s">
        <v>3774</v>
      </c>
      <c r="F1499" s="300">
        <v>6</v>
      </c>
      <c r="G1499" s="301">
        <v>43862</v>
      </c>
      <c r="H1499" s="301">
        <v>45291</v>
      </c>
      <c r="I1499" s="316">
        <v>0.204927</v>
      </c>
      <c r="J1499" s="316">
        <v>0.676396</v>
      </c>
      <c r="K1499" s="316">
        <v>0.33839999999999998</v>
      </c>
      <c r="L1499" s="316">
        <v>0.34333900000000001</v>
      </c>
      <c r="M1499" s="316">
        <v>176.71646799999999</v>
      </c>
      <c r="N1499" s="316">
        <v>19.705596</v>
      </c>
    </row>
    <row r="1500" spans="1:14" ht="12.75" customHeight="1">
      <c r="A1500" t="s">
        <v>4120</v>
      </c>
      <c r="B1500" s="373" t="s">
        <v>5086</v>
      </c>
      <c r="C1500" s="405" t="s">
        <v>3818</v>
      </c>
      <c r="D1500" s="403" t="s">
        <v>657</v>
      </c>
      <c r="E1500" s="374" t="s">
        <v>3778</v>
      </c>
      <c r="F1500" s="403">
        <v>9</v>
      </c>
      <c r="G1500" s="374">
        <v>42430</v>
      </c>
      <c r="H1500" s="374">
        <v>45291</v>
      </c>
      <c r="I1500" s="404">
        <v>0.20364399999999999</v>
      </c>
      <c r="J1500" s="404">
        <v>0.43475200000000003</v>
      </c>
      <c r="K1500" s="404">
        <v>0.33823599999999998</v>
      </c>
      <c r="L1500" s="404">
        <v>0.32104300000000002</v>
      </c>
      <c r="M1500" s="404">
        <v>115.123761</v>
      </c>
      <c r="N1500" s="404">
        <v>19.485465000000001</v>
      </c>
    </row>
    <row r="1501" spans="1:14" ht="12.75" customHeight="1">
      <c r="A1501" t="s">
        <v>4120</v>
      </c>
      <c r="B1501" s="318" t="s">
        <v>5086</v>
      </c>
      <c r="C1501" s="318" t="s">
        <v>3817</v>
      </c>
      <c r="D1501" s="318" t="s">
        <v>5856</v>
      </c>
      <c r="E1501" s="318" t="s">
        <v>3778</v>
      </c>
      <c r="F1501" s="318">
        <v>7</v>
      </c>
      <c r="G1501" s="319">
        <v>43800</v>
      </c>
      <c r="H1501" s="319">
        <v>45260</v>
      </c>
      <c r="I1501" s="375">
        <v>0.201123</v>
      </c>
      <c r="J1501" s="375">
        <v>0.61831199999999997</v>
      </c>
      <c r="K1501" s="375">
        <v>0.33800000000000002</v>
      </c>
      <c r="L1501" s="375">
        <v>0.33456900000000001</v>
      </c>
      <c r="M1501" s="375">
        <v>161.97958199999999</v>
      </c>
      <c r="N1501" s="375">
        <v>21.065538</v>
      </c>
    </row>
    <row r="1502" spans="1:14" ht="12.75" customHeight="1">
      <c r="A1502" t="s">
        <v>4120</v>
      </c>
      <c r="B1502" s="413" t="s">
        <v>4048</v>
      </c>
      <c r="C1502" s="413" t="s">
        <v>3817</v>
      </c>
      <c r="D1502" s="413" t="s">
        <v>5247</v>
      </c>
      <c r="E1502" s="413" t="s">
        <v>3773</v>
      </c>
      <c r="F1502" s="413">
        <v>7</v>
      </c>
      <c r="G1502" s="383">
        <v>42795</v>
      </c>
      <c r="H1502" s="383">
        <v>44926</v>
      </c>
      <c r="I1502" s="375">
        <v>0.21870500000000001</v>
      </c>
      <c r="J1502" s="375">
        <v>0.69355999999999995</v>
      </c>
      <c r="K1502" s="375">
        <v>0.33800000000000002</v>
      </c>
      <c r="L1502" s="375">
        <v>0.29875800000000002</v>
      </c>
      <c r="M1502" s="375">
        <v>179.67718199999999</v>
      </c>
      <c r="N1502" s="375">
        <v>14.486055</v>
      </c>
    </row>
    <row r="1503" spans="1:14" ht="12.75" customHeight="1">
      <c r="A1503" t="s">
        <v>4119</v>
      </c>
      <c r="B1503" t="s">
        <v>4081</v>
      </c>
      <c r="C1503" t="s">
        <v>3817</v>
      </c>
      <c r="D1503" t="s">
        <v>4910</v>
      </c>
      <c r="E1503" t="s">
        <v>3789</v>
      </c>
      <c r="F1503">
        <v>8</v>
      </c>
      <c r="G1503" s="4">
        <v>43647</v>
      </c>
      <c r="H1503" s="4">
        <v>44681</v>
      </c>
      <c r="I1503" s="375">
        <v>0.22277</v>
      </c>
      <c r="J1503" s="375">
        <v>0.53272900000000001</v>
      </c>
      <c r="K1503" s="375">
        <v>0.33750439999999998</v>
      </c>
      <c r="L1503" s="375">
        <v>0.35233799999999998</v>
      </c>
      <c r="M1503" s="375">
        <v>139.07216700000001</v>
      </c>
      <c r="N1503" s="375">
        <v>18.471226999999999</v>
      </c>
    </row>
    <row r="1504" spans="1:14" ht="12.75" customHeight="1">
      <c r="A1504" t="s">
        <v>4119</v>
      </c>
      <c r="B1504" s="413" t="s">
        <v>4099</v>
      </c>
      <c r="C1504" s="413" t="s">
        <v>3817</v>
      </c>
      <c r="D1504" s="413" t="s">
        <v>6220</v>
      </c>
      <c r="E1504" s="413" t="s">
        <v>3781</v>
      </c>
      <c r="F1504" s="413">
        <v>3</v>
      </c>
      <c r="G1504" s="383" t="s">
        <v>5938</v>
      </c>
      <c r="H1504" s="383" t="s">
        <v>5938</v>
      </c>
      <c r="I1504" s="375">
        <v>0.12551499999999999</v>
      </c>
      <c r="J1504" s="375">
        <v>9.1084999999999999E-2</v>
      </c>
      <c r="K1504" s="375">
        <v>0.33744000000000002</v>
      </c>
      <c r="L1504" s="375">
        <v>2.5233999999999999E-2</v>
      </c>
      <c r="M1504" s="375">
        <v>23.733585000000001</v>
      </c>
      <c r="N1504" s="375">
        <v>15.882787</v>
      </c>
    </row>
    <row r="1505" spans="1:14" ht="12.75" customHeight="1">
      <c r="A1505" t="s">
        <v>4120</v>
      </c>
      <c r="B1505" s="318" t="s">
        <v>5086</v>
      </c>
      <c r="C1505" s="318" t="s">
        <v>3818</v>
      </c>
      <c r="D1505" s="318" t="s">
        <v>3623</v>
      </c>
      <c r="E1505" s="318" t="s">
        <v>3773</v>
      </c>
      <c r="F1505" s="318">
        <v>7</v>
      </c>
      <c r="G1505" s="319">
        <v>43497</v>
      </c>
      <c r="H1505" s="319">
        <v>44592</v>
      </c>
      <c r="I1505" s="375">
        <v>6.6900000000000001E-2</v>
      </c>
      <c r="J1505" s="375">
        <v>3.8649999999999997E-2</v>
      </c>
      <c r="K1505" s="375">
        <v>0.33742800000000001</v>
      </c>
      <c r="L1505" s="375">
        <v>1.0455000000000001E-2</v>
      </c>
      <c r="M1505" s="375">
        <v>10.115259999999999</v>
      </c>
      <c r="N1505" s="375">
        <v>18.210709999999999</v>
      </c>
    </row>
    <row r="1506" spans="1:14" ht="12.75" customHeight="1">
      <c r="A1506" t="s">
        <v>4119</v>
      </c>
      <c r="B1506" s="318" t="s">
        <v>4097</v>
      </c>
      <c r="C1506" s="318" t="s">
        <v>3817</v>
      </c>
      <c r="D1506" s="318" t="s">
        <v>1052</v>
      </c>
      <c r="E1506" s="318" t="s">
        <v>3783</v>
      </c>
      <c r="F1506" s="318">
        <v>6</v>
      </c>
      <c r="G1506" s="319">
        <v>42583</v>
      </c>
      <c r="H1506" s="319">
        <v>44439</v>
      </c>
      <c r="I1506" s="375">
        <v>0.25741199999999997</v>
      </c>
      <c r="J1506" s="375">
        <v>0.65216600000000002</v>
      </c>
      <c r="K1506" s="375">
        <v>0.3372</v>
      </c>
      <c r="L1506" s="375">
        <v>0.337922</v>
      </c>
      <c r="M1506" s="375">
        <v>168.059101</v>
      </c>
      <c r="N1506" s="375">
        <v>15.682012</v>
      </c>
    </row>
    <row r="1507" spans="1:14" ht="12.75" customHeight="1">
      <c r="A1507" t="s">
        <v>4120</v>
      </c>
      <c r="B1507" s="300" t="s">
        <v>5086</v>
      </c>
      <c r="C1507" s="300" t="s">
        <v>3817</v>
      </c>
      <c r="D1507" s="300" t="s">
        <v>1558</v>
      </c>
      <c r="E1507" s="300" t="s">
        <v>3780</v>
      </c>
      <c r="F1507" s="300">
        <v>1</v>
      </c>
      <c r="G1507" s="301">
        <v>44197</v>
      </c>
      <c r="H1507" s="301">
        <v>45291</v>
      </c>
      <c r="I1507" s="316">
        <v>0.18477099999999999</v>
      </c>
      <c r="J1507" s="316">
        <v>0.51929700000000001</v>
      </c>
      <c r="K1507" s="316">
        <v>0.33692159999999999</v>
      </c>
      <c r="L1507" s="316">
        <v>0.31312000000000001</v>
      </c>
      <c r="M1507" s="316">
        <v>138.457268</v>
      </c>
      <c r="N1507" s="316">
        <v>16.072986</v>
      </c>
    </row>
    <row r="1508" spans="1:14" ht="12.75" customHeight="1">
      <c r="A1508" t="s">
        <v>4120</v>
      </c>
      <c r="B1508" t="s">
        <v>4048</v>
      </c>
      <c r="C1508" t="s">
        <v>3817</v>
      </c>
      <c r="D1508" t="s">
        <v>5289</v>
      </c>
      <c r="E1508" t="s">
        <v>3773</v>
      </c>
      <c r="F1508">
        <v>7</v>
      </c>
      <c r="G1508" s="4">
        <v>42705</v>
      </c>
      <c r="H1508" s="4">
        <v>44530</v>
      </c>
      <c r="I1508" s="375">
        <v>0.30270999999999998</v>
      </c>
      <c r="J1508" s="375">
        <v>0.11122799999999999</v>
      </c>
      <c r="K1508" s="375">
        <v>0.33639999999999998</v>
      </c>
      <c r="L1508" s="375">
        <v>7.2113999999999998E-2</v>
      </c>
      <c r="M1508" s="375">
        <v>28.680768</v>
      </c>
      <c r="N1508" s="375">
        <v>16.512816000000001</v>
      </c>
    </row>
    <row r="1509" spans="1:14" ht="12.75" customHeight="1">
      <c r="A1509" t="s">
        <v>4119</v>
      </c>
      <c r="B1509" t="s">
        <v>4083</v>
      </c>
      <c r="C1509" t="s">
        <v>3817</v>
      </c>
      <c r="D1509" t="s">
        <v>6495</v>
      </c>
      <c r="E1509" t="s">
        <v>3774</v>
      </c>
      <c r="F1509">
        <v>4</v>
      </c>
      <c r="G1509" s="4">
        <v>44075</v>
      </c>
      <c r="H1509" s="4">
        <v>45199</v>
      </c>
      <c r="I1509" s="375">
        <v>1.3469E-2</v>
      </c>
      <c r="J1509" s="375">
        <v>0.130139</v>
      </c>
      <c r="K1509" s="375">
        <v>0.33609600000000001</v>
      </c>
      <c r="L1509" s="375">
        <v>6.28E-3</v>
      </c>
      <c r="M1509" s="375">
        <v>33.979703000000001</v>
      </c>
      <c r="N1509" s="375">
        <v>16.114847999999999</v>
      </c>
    </row>
    <row r="1510" spans="1:14" ht="12.75" customHeight="1">
      <c r="A1510" t="s">
        <v>4120</v>
      </c>
      <c r="B1510" s="413" t="s">
        <v>5086</v>
      </c>
      <c r="C1510" s="413" t="s">
        <v>3817</v>
      </c>
      <c r="D1510" s="413" t="s">
        <v>6514</v>
      </c>
      <c r="E1510" s="413" t="s">
        <v>3779</v>
      </c>
      <c r="F1510" s="413">
        <v>7</v>
      </c>
      <c r="G1510" s="383">
        <v>44105</v>
      </c>
      <c r="H1510" s="383">
        <v>45199</v>
      </c>
      <c r="I1510" s="375">
        <v>0.16860700000000001</v>
      </c>
      <c r="J1510" s="375">
        <v>0.34620800000000002</v>
      </c>
      <c r="K1510" s="375">
        <v>0.33600000000000002</v>
      </c>
      <c r="L1510" s="375">
        <v>0.28229199999999999</v>
      </c>
      <c r="M1510" s="375">
        <v>90.151861999999994</v>
      </c>
      <c r="N1510" s="375">
        <v>22.341875000000002</v>
      </c>
    </row>
    <row r="1511" spans="1:14" ht="12.75" customHeight="1">
      <c r="A1511" t="s">
        <v>4120</v>
      </c>
      <c r="B1511" s="300" t="s">
        <v>4052</v>
      </c>
      <c r="C1511" s="300" t="s">
        <v>3817</v>
      </c>
      <c r="D1511" s="300" t="s">
        <v>5485</v>
      </c>
      <c r="E1511" s="300" t="s">
        <v>3775</v>
      </c>
      <c r="F1511" s="300">
        <v>6</v>
      </c>
      <c r="G1511" s="301">
        <v>44348</v>
      </c>
      <c r="H1511" s="301">
        <v>45443</v>
      </c>
      <c r="I1511" s="316">
        <v>0.21693999999999999</v>
      </c>
      <c r="J1511" s="316">
        <v>0.25142700000000001</v>
      </c>
      <c r="K1511" s="316">
        <v>0.33560000000000001</v>
      </c>
      <c r="L1511" s="316">
        <v>0.12348000000000001</v>
      </c>
      <c r="M1511" s="316">
        <v>64.485817999999995</v>
      </c>
      <c r="N1511" s="316">
        <v>12.923493000000001</v>
      </c>
    </row>
    <row r="1512" spans="1:14" ht="12.75" customHeight="1">
      <c r="A1512" t="s">
        <v>4119</v>
      </c>
      <c r="B1512" s="413" t="s">
        <v>42</v>
      </c>
      <c r="C1512" s="413" t="s">
        <v>3818</v>
      </c>
      <c r="D1512" s="413" t="s">
        <v>5183</v>
      </c>
      <c r="E1512" s="413" t="s">
        <v>3773</v>
      </c>
      <c r="F1512" s="413">
        <v>9</v>
      </c>
      <c r="G1512" s="383">
        <v>43831</v>
      </c>
      <c r="H1512" s="383">
        <v>44561</v>
      </c>
      <c r="I1512" s="375">
        <v>0.29738199999999998</v>
      </c>
      <c r="J1512" s="375">
        <v>0.44289000000000001</v>
      </c>
      <c r="K1512" s="375">
        <v>0.33551999999999998</v>
      </c>
      <c r="L1512" s="375">
        <v>0.33</v>
      </c>
      <c r="M1512" s="375">
        <v>110.56</v>
      </c>
      <c r="N1512" s="375">
        <v>19.24126</v>
      </c>
    </row>
    <row r="1513" spans="1:14" ht="12.75" customHeight="1">
      <c r="A1513" t="s">
        <v>4119</v>
      </c>
      <c r="B1513" s="300" t="s">
        <v>4091</v>
      </c>
      <c r="C1513" s="300" t="s">
        <v>3817</v>
      </c>
      <c r="D1513" s="300" t="s">
        <v>3509</v>
      </c>
      <c r="E1513" s="300" t="s">
        <v>3774</v>
      </c>
      <c r="F1513" s="300">
        <v>1</v>
      </c>
      <c r="G1513" s="301">
        <v>43466</v>
      </c>
      <c r="H1513" s="301">
        <v>44926</v>
      </c>
      <c r="I1513" s="316">
        <v>0.21382399999999999</v>
      </c>
      <c r="J1513" s="316">
        <v>0.74681500000000001</v>
      </c>
      <c r="K1513" s="316">
        <v>0.33539639999999998</v>
      </c>
      <c r="L1513" s="316">
        <v>0.33539999999999998</v>
      </c>
      <c r="M1513" s="316">
        <v>186.35650000000001</v>
      </c>
      <c r="N1513" s="316">
        <v>18.174063</v>
      </c>
    </row>
    <row r="1514" spans="1:14" ht="12.75" customHeight="1">
      <c r="A1514" t="s">
        <v>4119</v>
      </c>
      <c r="B1514" s="300" t="s">
        <v>4091</v>
      </c>
      <c r="C1514" s="300" t="s">
        <v>3817</v>
      </c>
      <c r="D1514" s="300" t="s">
        <v>3591</v>
      </c>
      <c r="E1514" s="300" t="s">
        <v>3775</v>
      </c>
      <c r="F1514" s="300">
        <v>1</v>
      </c>
      <c r="G1514" s="301">
        <v>43497</v>
      </c>
      <c r="H1514" s="301">
        <v>45291</v>
      </c>
      <c r="I1514" s="316">
        <v>0.20441500000000001</v>
      </c>
      <c r="J1514" s="316">
        <v>0.49894699999999997</v>
      </c>
      <c r="K1514" s="316">
        <v>0.33515440000000002</v>
      </c>
      <c r="L1514" s="316">
        <v>0.32140000000000002</v>
      </c>
      <c r="M1514" s="316">
        <v>124.4149</v>
      </c>
      <c r="N1514" s="316">
        <v>20.482150000000001</v>
      </c>
    </row>
    <row r="1515" spans="1:14" ht="12.75" customHeight="1">
      <c r="A1515" t="s">
        <v>4120</v>
      </c>
      <c r="B1515" s="300" t="s">
        <v>5086</v>
      </c>
      <c r="C1515" s="300" t="s">
        <v>3817</v>
      </c>
      <c r="D1515" s="300" t="s">
        <v>6938</v>
      </c>
      <c r="E1515" s="300" t="s">
        <v>3781</v>
      </c>
      <c r="F1515" s="300">
        <v>7</v>
      </c>
      <c r="G1515" s="301">
        <v>43891</v>
      </c>
      <c r="H1515" s="301">
        <v>45351</v>
      </c>
      <c r="I1515" s="316">
        <v>0.18227499999999999</v>
      </c>
      <c r="J1515" s="316">
        <v>0.56851700000000005</v>
      </c>
      <c r="K1515" s="316">
        <v>0.33479999999999999</v>
      </c>
      <c r="L1515" s="316">
        <v>0.271837</v>
      </c>
      <c r="M1515" s="316">
        <v>147.530699</v>
      </c>
      <c r="N1515" s="316">
        <v>19.476607999999999</v>
      </c>
    </row>
    <row r="1516" spans="1:14" ht="12.75" customHeight="1">
      <c r="A1516" t="s">
        <v>4120</v>
      </c>
      <c r="B1516" s="373" t="s">
        <v>5086</v>
      </c>
      <c r="C1516" s="405" t="s">
        <v>3817</v>
      </c>
      <c r="D1516" s="403" t="s">
        <v>6126</v>
      </c>
      <c r="E1516" s="374" t="s">
        <v>3778</v>
      </c>
      <c r="F1516" s="403">
        <v>6</v>
      </c>
      <c r="G1516" s="374">
        <v>43864</v>
      </c>
      <c r="H1516" s="374">
        <v>44985</v>
      </c>
      <c r="I1516" s="404">
        <v>0.20011100000000001</v>
      </c>
      <c r="J1516" s="404">
        <v>0.491475</v>
      </c>
      <c r="K1516" s="404">
        <v>0.33439999999999998</v>
      </c>
      <c r="L1516" s="404">
        <v>0.34333900000000001</v>
      </c>
      <c r="M1516" s="404">
        <v>126.887197</v>
      </c>
      <c r="N1516" s="404">
        <v>21.447478</v>
      </c>
    </row>
    <row r="1517" spans="1:14" ht="12.75" customHeight="1">
      <c r="A1517" t="s">
        <v>4120</v>
      </c>
      <c r="B1517" s="318" t="s">
        <v>4048</v>
      </c>
      <c r="C1517" s="318" t="s">
        <v>3817</v>
      </c>
      <c r="D1517" s="318" t="s">
        <v>2291</v>
      </c>
      <c r="E1517" s="318" t="s">
        <v>3774</v>
      </c>
      <c r="F1517" s="318">
        <v>7</v>
      </c>
      <c r="G1517" s="319">
        <v>42948</v>
      </c>
      <c r="H1517" s="319">
        <v>45138</v>
      </c>
      <c r="I1517" s="375">
        <v>0.21992900000000001</v>
      </c>
      <c r="J1517" s="375">
        <v>0.84606300000000001</v>
      </c>
      <c r="K1517" s="375">
        <v>0.33439999999999998</v>
      </c>
      <c r="L1517" s="375">
        <v>0.33996599999999999</v>
      </c>
      <c r="M1517" s="375">
        <v>216.8571</v>
      </c>
      <c r="N1517" s="375">
        <v>13.765795000000001</v>
      </c>
    </row>
    <row r="1518" spans="1:14" ht="12.75" customHeight="1">
      <c r="A1518" t="s">
        <v>4120</v>
      </c>
      <c r="B1518" s="318" t="s">
        <v>4048</v>
      </c>
      <c r="C1518" s="318" t="s">
        <v>3817</v>
      </c>
      <c r="D1518" s="318" t="s">
        <v>6871</v>
      </c>
      <c r="E1518" s="318" t="s">
        <v>3774</v>
      </c>
      <c r="F1518" s="318">
        <v>7</v>
      </c>
      <c r="G1518" s="319">
        <v>43191</v>
      </c>
      <c r="H1518" s="319">
        <v>44561</v>
      </c>
      <c r="I1518" s="375">
        <v>0.181699</v>
      </c>
      <c r="J1518" s="375">
        <v>0.390621</v>
      </c>
      <c r="K1518" s="375">
        <v>0.33388200000000001</v>
      </c>
      <c r="L1518" s="375">
        <v>0.16483200000000001</v>
      </c>
      <c r="M1518" s="375">
        <v>99.960306000000003</v>
      </c>
      <c r="N1518" s="375">
        <v>15.113137</v>
      </c>
    </row>
    <row r="1519" spans="1:14" ht="12.75" customHeight="1">
      <c r="A1519" t="s">
        <v>4119</v>
      </c>
      <c r="B1519" t="s">
        <v>42</v>
      </c>
      <c r="C1519" t="s">
        <v>3817</v>
      </c>
      <c r="D1519" t="s">
        <v>6579</v>
      </c>
      <c r="E1519" t="s">
        <v>3775</v>
      </c>
      <c r="F1519">
        <v>9</v>
      </c>
      <c r="G1519" s="4">
        <v>44105</v>
      </c>
      <c r="H1519" s="4">
        <v>45199</v>
      </c>
      <c r="I1519" s="375">
        <v>1.0024E-2</v>
      </c>
      <c r="J1519" s="375">
        <v>0.225104</v>
      </c>
      <c r="K1519" s="375">
        <v>0.33367999999999998</v>
      </c>
      <c r="L1519" s="375">
        <v>0.08</v>
      </c>
      <c r="M1519" s="375">
        <v>55.89</v>
      </c>
      <c r="N1519" s="375">
        <v>22.147765</v>
      </c>
    </row>
    <row r="1520" spans="1:14" ht="12.75" customHeight="1">
      <c r="A1520" t="s">
        <v>4119</v>
      </c>
      <c r="B1520" t="s">
        <v>4097</v>
      </c>
      <c r="C1520" t="s">
        <v>3817</v>
      </c>
      <c r="D1520" t="s">
        <v>5119</v>
      </c>
      <c r="E1520" t="s">
        <v>3773</v>
      </c>
      <c r="F1520">
        <v>6</v>
      </c>
      <c r="G1520" s="4">
        <v>42705</v>
      </c>
      <c r="H1520" s="4">
        <v>44560</v>
      </c>
      <c r="I1520" s="375">
        <v>0.263625</v>
      </c>
      <c r="J1520" s="375">
        <v>0.66427599999999998</v>
      </c>
      <c r="K1520" s="375">
        <v>0.33360000000000001</v>
      </c>
      <c r="L1520" s="375">
        <v>0.34327299999999999</v>
      </c>
      <c r="M1520" s="375">
        <v>169.35220799999999</v>
      </c>
      <c r="N1520" s="375">
        <v>13.303469</v>
      </c>
    </row>
    <row r="1521" spans="1:14" ht="12.75" customHeight="1">
      <c r="A1521" t="s">
        <v>4120</v>
      </c>
      <c r="B1521" s="413" t="s">
        <v>4052</v>
      </c>
      <c r="C1521" s="413" t="s">
        <v>3817</v>
      </c>
      <c r="D1521" s="413" t="s">
        <v>5341</v>
      </c>
      <c r="E1521" s="413" t="s">
        <v>3775</v>
      </c>
      <c r="F1521" s="413">
        <v>8</v>
      </c>
      <c r="G1521" s="383">
        <v>43191</v>
      </c>
      <c r="H1521" s="383">
        <v>46843</v>
      </c>
      <c r="I1521" s="375">
        <v>0.20492099999999999</v>
      </c>
      <c r="J1521" s="375">
        <v>0.71997199999999995</v>
      </c>
      <c r="K1521" s="375">
        <v>0.33312000000000003</v>
      </c>
      <c r="L1521" s="375">
        <v>0.32583899999999999</v>
      </c>
      <c r="M1521" s="375">
        <v>185.09775500000001</v>
      </c>
      <c r="N1521" s="375">
        <v>17.26163</v>
      </c>
    </row>
    <row r="1522" spans="1:14" ht="12.75" customHeight="1">
      <c r="A1522" t="s">
        <v>4120</v>
      </c>
      <c r="B1522" t="s">
        <v>4062</v>
      </c>
      <c r="C1522" t="s">
        <v>3817</v>
      </c>
      <c r="D1522" t="s">
        <v>5458</v>
      </c>
      <c r="E1522" t="s">
        <v>3773</v>
      </c>
      <c r="F1522">
        <v>11</v>
      </c>
      <c r="G1522" s="4">
        <v>42614</v>
      </c>
      <c r="H1522" s="4">
        <v>44561</v>
      </c>
      <c r="I1522" s="375">
        <v>0.31442300000000001</v>
      </c>
      <c r="J1522" s="375">
        <v>0.53581599999999996</v>
      </c>
      <c r="K1522" s="375">
        <v>0.33272560000000001</v>
      </c>
      <c r="L1522" s="375">
        <v>0.34747</v>
      </c>
      <c r="M1522" s="375">
        <v>136.83372199999999</v>
      </c>
      <c r="N1522" s="375">
        <v>19.317357000000001</v>
      </c>
    </row>
    <row r="1523" spans="1:14" ht="12.75" customHeight="1">
      <c r="A1523" t="s">
        <v>4120</v>
      </c>
      <c r="B1523" s="413" t="s">
        <v>5086</v>
      </c>
      <c r="C1523" s="413" t="s">
        <v>3817</v>
      </c>
      <c r="D1523" s="413" t="s">
        <v>6019</v>
      </c>
      <c r="E1523" s="413" t="s">
        <v>3789</v>
      </c>
      <c r="F1523" s="413">
        <v>6</v>
      </c>
      <c r="G1523" s="383">
        <v>43831</v>
      </c>
      <c r="H1523" s="383">
        <v>45291</v>
      </c>
      <c r="I1523" s="375">
        <v>0.27033600000000002</v>
      </c>
      <c r="J1523" s="375">
        <v>0.29297600000000001</v>
      </c>
      <c r="K1523" s="375">
        <v>0.33239999999999997</v>
      </c>
      <c r="L1523" s="375">
        <v>0.33293499999999998</v>
      </c>
      <c r="M1523" s="375">
        <v>75.179731000000004</v>
      </c>
      <c r="N1523" s="375">
        <v>25.820312000000001</v>
      </c>
    </row>
    <row r="1524" spans="1:14" ht="12.75" customHeight="1">
      <c r="A1524" t="s">
        <v>4120</v>
      </c>
      <c r="B1524" t="s">
        <v>4052</v>
      </c>
      <c r="C1524" t="s">
        <v>3817</v>
      </c>
      <c r="D1524" t="s">
        <v>1532</v>
      </c>
      <c r="E1524" t="s">
        <v>3774</v>
      </c>
      <c r="F1524">
        <v>7</v>
      </c>
      <c r="G1524" s="4">
        <v>43739</v>
      </c>
      <c r="H1524" s="4">
        <v>46752</v>
      </c>
      <c r="I1524" s="375">
        <v>0.26603700000000002</v>
      </c>
      <c r="J1524" s="375">
        <v>0.67247199999999996</v>
      </c>
      <c r="K1524" s="375">
        <v>0.33184000000000002</v>
      </c>
      <c r="L1524" s="375">
        <v>0.34044200000000002</v>
      </c>
      <c r="M1524" s="375">
        <v>171.06251900000001</v>
      </c>
      <c r="N1524" s="375">
        <v>15.427956999999999</v>
      </c>
    </row>
    <row r="1525" spans="1:14" ht="12.75" customHeight="1">
      <c r="A1525" t="s">
        <v>4120</v>
      </c>
      <c r="B1525" t="s">
        <v>5086</v>
      </c>
      <c r="C1525" t="s">
        <v>3817</v>
      </c>
      <c r="D1525" t="s">
        <v>4812</v>
      </c>
      <c r="E1525" t="s">
        <v>3777</v>
      </c>
      <c r="F1525">
        <v>7</v>
      </c>
      <c r="G1525" s="4">
        <v>43617</v>
      </c>
      <c r="H1525" s="4">
        <v>43982</v>
      </c>
      <c r="I1525" s="375">
        <v>0.270764</v>
      </c>
      <c r="J1525" s="375">
        <v>0.32271499999999997</v>
      </c>
      <c r="K1525" s="375">
        <v>0.33138000000000001</v>
      </c>
      <c r="L1525" s="375">
        <v>0.31365799999999999</v>
      </c>
      <c r="M1525" s="375">
        <v>82.880543000000003</v>
      </c>
      <c r="N1525" s="375">
        <v>20.663703999999999</v>
      </c>
    </row>
    <row r="1526" spans="1:14" ht="12.75" customHeight="1">
      <c r="A1526" t="s">
        <v>4119</v>
      </c>
      <c r="B1526" t="s">
        <v>4097</v>
      </c>
      <c r="C1526" t="s">
        <v>3817</v>
      </c>
      <c r="D1526" t="s">
        <v>5160</v>
      </c>
      <c r="E1526" t="s">
        <v>3773</v>
      </c>
      <c r="F1526">
        <v>6</v>
      </c>
      <c r="G1526" s="4">
        <v>42461</v>
      </c>
      <c r="H1526" s="4">
        <v>44316</v>
      </c>
      <c r="I1526" s="375">
        <v>0.25922400000000001</v>
      </c>
      <c r="J1526" s="375">
        <v>0.74235899999999999</v>
      </c>
      <c r="K1526" s="375">
        <v>0.33119999999999999</v>
      </c>
      <c r="L1526" s="375">
        <v>0.33915699999999999</v>
      </c>
      <c r="M1526" s="375">
        <v>187.89737500000001</v>
      </c>
      <c r="N1526" s="375">
        <v>13.10805</v>
      </c>
    </row>
    <row r="1527" spans="1:14" ht="12.75" customHeight="1">
      <c r="A1527" t="s">
        <v>4120</v>
      </c>
      <c r="B1527" s="318" t="s">
        <v>4060</v>
      </c>
      <c r="C1527" s="318" t="s">
        <v>3817</v>
      </c>
      <c r="D1527" s="318" t="s">
        <v>2421</v>
      </c>
      <c r="E1527" s="318" t="s">
        <v>3779</v>
      </c>
      <c r="F1527" s="318">
        <v>7</v>
      </c>
      <c r="G1527" s="319">
        <v>43009</v>
      </c>
      <c r="H1527" s="319">
        <v>44104</v>
      </c>
      <c r="I1527" s="375">
        <v>0.15614800000000001</v>
      </c>
      <c r="J1527" s="375">
        <v>0.46484500000000001</v>
      </c>
      <c r="K1527" s="375">
        <v>0.33100000000000002</v>
      </c>
      <c r="L1527" s="375">
        <v>0.30215700000000001</v>
      </c>
      <c r="M1527" s="375">
        <v>119.247558</v>
      </c>
      <c r="N1527" s="375">
        <v>23.284804000000001</v>
      </c>
    </row>
    <row r="1528" spans="1:14" ht="12.75" customHeight="1">
      <c r="A1528" t="s">
        <v>4119</v>
      </c>
      <c r="B1528" s="413" t="s">
        <v>4097</v>
      </c>
      <c r="C1528" s="413" t="s">
        <v>3817</v>
      </c>
      <c r="D1528" s="413" t="s">
        <v>6296</v>
      </c>
      <c r="E1528" s="413" t="s">
        <v>3778</v>
      </c>
      <c r="F1528" s="413">
        <v>6</v>
      </c>
      <c r="G1528" s="383">
        <v>44013</v>
      </c>
      <c r="H1528" s="383">
        <v>45838</v>
      </c>
      <c r="I1528" s="375">
        <v>0.14601700000000001</v>
      </c>
      <c r="J1528" s="375">
        <v>0.44384000000000001</v>
      </c>
      <c r="K1528" s="375">
        <v>0.33079999999999998</v>
      </c>
      <c r="L1528" s="375">
        <v>0.29717399999999999</v>
      </c>
      <c r="M1528" s="375">
        <v>112.203988</v>
      </c>
      <c r="N1528" s="375">
        <v>15.978925</v>
      </c>
    </row>
    <row r="1529" spans="1:14" ht="12.75" customHeight="1">
      <c r="A1529" t="s">
        <v>4119</v>
      </c>
      <c r="B1529" s="300" t="s">
        <v>4091</v>
      </c>
      <c r="C1529" s="300" t="s">
        <v>3817</v>
      </c>
      <c r="D1529" s="300" t="s">
        <v>4785</v>
      </c>
      <c r="E1529" s="300" t="s">
        <v>3776</v>
      </c>
      <c r="F1529" s="300">
        <v>1</v>
      </c>
      <c r="G1529" s="301">
        <v>43586</v>
      </c>
      <c r="H1529" s="301">
        <v>45291</v>
      </c>
      <c r="I1529" s="316">
        <v>0.20397999999999999</v>
      </c>
      <c r="J1529" s="316">
        <v>0.21649399999999999</v>
      </c>
      <c r="K1529" s="316">
        <v>0.33079039999999998</v>
      </c>
      <c r="L1529" s="316">
        <v>0.28920000000000001</v>
      </c>
      <c r="M1529" s="316">
        <v>53.280900000000003</v>
      </c>
      <c r="N1529" s="316">
        <v>26.870522999999999</v>
      </c>
    </row>
    <row r="1530" spans="1:14" ht="12.75" customHeight="1">
      <c r="A1530" t="s">
        <v>4120</v>
      </c>
      <c r="B1530" t="s">
        <v>5086</v>
      </c>
      <c r="C1530" t="s">
        <v>3818</v>
      </c>
      <c r="D1530" t="s">
        <v>4945</v>
      </c>
      <c r="E1530" t="s">
        <v>3775</v>
      </c>
      <c r="F1530">
        <v>9</v>
      </c>
      <c r="G1530" s="4">
        <v>43678</v>
      </c>
      <c r="H1530" s="4">
        <v>44561</v>
      </c>
      <c r="I1530" s="375">
        <v>0.219278</v>
      </c>
      <c r="J1530" s="375">
        <v>0.25689099999999998</v>
      </c>
      <c r="K1530" s="375">
        <v>0.33</v>
      </c>
      <c r="L1530" s="375">
        <v>0.33292300000000002</v>
      </c>
      <c r="M1530" s="375">
        <v>66.537305000000003</v>
      </c>
      <c r="N1530" s="375">
        <v>25.793113000000002</v>
      </c>
    </row>
    <row r="1531" spans="1:14" ht="12.75" customHeight="1">
      <c r="A1531" t="s">
        <v>4120</v>
      </c>
      <c r="B1531" s="376" t="s">
        <v>4048</v>
      </c>
      <c r="C1531" s="376" t="s">
        <v>3817</v>
      </c>
      <c r="D1531" s="376" t="s">
        <v>6870</v>
      </c>
      <c r="E1531" s="376" t="s">
        <v>3774</v>
      </c>
      <c r="F1531" s="376">
        <v>7</v>
      </c>
      <c r="G1531" s="383">
        <v>43191</v>
      </c>
      <c r="H1531" s="383">
        <v>44561</v>
      </c>
      <c r="I1531" s="375">
        <v>0.135464</v>
      </c>
      <c r="J1531" s="375">
        <v>0.29353699999999999</v>
      </c>
      <c r="K1531" s="375">
        <v>0.32976</v>
      </c>
      <c r="L1531" s="375">
        <v>0.11332200000000001</v>
      </c>
      <c r="M1531" s="375">
        <v>74.195003999999997</v>
      </c>
      <c r="N1531" s="375">
        <v>14.779529999999999</v>
      </c>
    </row>
    <row r="1532" spans="1:14" ht="12.75" customHeight="1">
      <c r="A1532" t="s">
        <v>4119</v>
      </c>
      <c r="B1532" s="413" t="s">
        <v>4091</v>
      </c>
      <c r="C1532" s="413" t="s">
        <v>3817</v>
      </c>
      <c r="D1532" s="413" t="s">
        <v>6095</v>
      </c>
      <c r="E1532" s="413" t="s">
        <v>3792</v>
      </c>
      <c r="F1532" s="413">
        <v>1</v>
      </c>
      <c r="G1532" s="383">
        <v>43862</v>
      </c>
      <c r="H1532" s="383">
        <v>45657</v>
      </c>
      <c r="I1532" s="375">
        <v>0.209728</v>
      </c>
      <c r="J1532" s="375">
        <v>0.82530999999999999</v>
      </c>
      <c r="K1532" s="375">
        <v>0.32943080000000002</v>
      </c>
      <c r="L1532" s="375">
        <v>0.31950000000000001</v>
      </c>
      <c r="M1532" s="375">
        <v>202.2808</v>
      </c>
      <c r="N1532" s="375">
        <v>18.396031000000001</v>
      </c>
    </row>
    <row r="1533" spans="1:14" ht="12.75" customHeight="1">
      <c r="A1533" t="s">
        <v>4119</v>
      </c>
      <c r="B1533" s="318" t="s">
        <v>4081</v>
      </c>
      <c r="C1533" s="318" t="s">
        <v>3817</v>
      </c>
      <c r="D1533" s="318" t="s">
        <v>6924</v>
      </c>
      <c r="E1533" s="318" t="s">
        <v>3774</v>
      </c>
      <c r="F1533" s="318">
        <v>8</v>
      </c>
      <c r="G1533" s="319">
        <v>44256</v>
      </c>
      <c r="H1533" s="319">
        <v>44926</v>
      </c>
      <c r="I1533" s="375">
        <v>0.197877</v>
      </c>
      <c r="J1533" s="375">
        <v>0.65464900000000004</v>
      </c>
      <c r="K1533" s="375">
        <v>0.32930920000000002</v>
      </c>
      <c r="L1533" s="375">
        <v>0.34197499999999997</v>
      </c>
      <c r="M1533" s="375">
        <v>166.65380999999999</v>
      </c>
      <c r="N1533" s="375">
        <v>14.912705000000001</v>
      </c>
    </row>
    <row r="1534" spans="1:14" ht="12.75" customHeight="1">
      <c r="A1534" t="s">
        <v>4120</v>
      </c>
      <c r="B1534" s="413" t="s">
        <v>4052</v>
      </c>
      <c r="C1534" s="413" t="s">
        <v>3817</v>
      </c>
      <c r="D1534" s="413" t="s">
        <v>2924</v>
      </c>
      <c r="E1534" s="413" t="s">
        <v>3774</v>
      </c>
      <c r="F1534" s="413">
        <v>7</v>
      </c>
      <c r="G1534" s="383">
        <v>44317</v>
      </c>
      <c r="H1534" s="383">
        <v>44681</v>
      </c>
      <c r="I1534" s="375">
        <v>0.207926</v>
      </c>
      <c r="J1534" s="375">
        <v>0.83927200000000002</v>
      </c>
      <c r="K1534" s="375">
        <v>0.32884000000000002</v>
      </c>
      <c r="L1534" s="375">
        <v>0.330125</v>
      </c>
      <c r="M1534" s="375">
        <v>211.55373800000001</v>
      </c>
      <c r="N1534" s="375">
        <v>12.514132</v>
      </c>
    </row>
    <row r="1535" spans="1:14" ht="12.75" customHeight="1">
      <c r="A1535" t="s">
        <v>4119</v>
      </c>
      <c r="B1535" s="300" t="s">
        <v>4079</v>
      </c>
      <c r="C1535" s="300" t="s">
        <v>3817</v>
      </c>
      <c r="D1535" s="300" t="s">
        <v>3515</v>
      </c>
      <c r="E1535" s="300" t="s">
        <v>3779</v>
      </c>
      <c r="F1535" s="300">
        <v>8</v>
      </c>
      <c r="G1535" s="301">
        <v>43466</v>
      </c>
      <c r="H1535" s="301">
        <v>44926</v>
      </c>
      <c r="I1535" s="316">
        <v>0.18592900000000001</v>
      </c>
      <c r="J1535" s="316">
        <v>0.60868800000000001</v>
      </c>
      <c r="K1535" s="316">
        <v>0.32823999999999998</v>
      </c>
      <c r="L1535" s="316">
        <v>0.27204200000000001</v>
      </c>
      <c r="M1535" s="316">
        <v>154.193973</v>
      </c>
      <c r="N1535" s="316">
        <v>16.729624999999999</v>
      </c>
    </row>
    <row r="1536" spans="1:14" ht="12.75" customHeight="1">
      <c r="A1536" t="s">
        <v>4120</v>
      </c>
      <c r="B1536" s="376" t="s">
        <v>7191</v>
      </c>
      <c r="C1536" s="376" t="s">
        <v>3817</v>
      </c>
      <c r="D1536" s="376" t="s">
        <v>6340</v>
      </c>
      <c r="E1536" s="376" t="s">
        <v>3776</v>
      </c>
      <c r="F1536" s="376">
        <v>5</v>
      </c>
      <c r="G1536" s="383">
        <v>44348</v>
      </c>
      <c r="H1536" s="383">
        <v>45838</v>
      </c>
      <c r="I1536" s="375">
        <v>0.24217</v>
      </c>
      <c r="J1536" s="375">
        <v>0.59820499999999999</v>
      </c>
      <c r="K1536" s="375">
        <v>0.3280112</v>
      </c>
      <c r="L1536" s="375">
        <v>0.339978</v>
      </c>
      <c r="M1536" s="375">
        <v>151.35136199999999</v>
      </c>
      <c r="N1536" s="375">
        <v>14.41521</v>
      </c>
    </row>
    <row r="1537" spans="1:14" ht="12.75" customHeight="1">
      <c r="A1537" t="s">
        <v>4119</v>
      </c>
      <c r="B1537" s="300" t="s">
        <v>4099</v>
      </c>
      <c r="C1537" s="300" t="s">
        <v>3817</v>
      </c>
      <c r="D1537" s="300" t="s">
        <v>7108</v>
      </c>
      <c r="E1537" s="300" t="s">
        <v>3776</v>
      </c>
      <c r="F1537" s="300">
        <v>3</v>
      </c>
      <c r="G1537" s="301" t="s">
        <v>5938</v>
      </c>
      <c r="H1537" s="301" t="s">
        <v>5938</v>
      </c>
      <c r="I1537" s="316">
        <v>0.194073</v>
      </c>
      <c r="J1537" s="316">
        <v>0.47698299999999999</v>
      </c>
      <c r="K1537" s="316">
        <v>0.32800000000000001</v>
      </c>
      <c r="L1537" s="316">
        <v>0.34381099999999998</v>
      </c>
      <c r="M1537" s="316">
        <v>120.805898</v>
      </c>
      <c r="N1537" s="316">
        <v>19.403193999999999</v>
      </c>
    </row>
    <row r="1538" spans="1:14" ht="12.75" customHeight="1">
      <c r="A1538" t="s">
        <v>4120</v>
      </c>
      <c r="B1538" t="s">
        <v>4048</v>
      </c>
      <c r="C1538" t="s">
        <v>3817</v>
      </c>
      <c r="D1538" t="s">
        <v>6860</v>
      </c>
      <c r="E1538" t="s">
        <v>3774</v>
      </c>
      <c r="F1538">
        <v>7</v>
      </c>
      <c r="G1538" s="4">
        <v>43101</v>
      </c>
      <c r="H1538" s="4">
        <v>44561</v>
      </c>
      <c r="I1538" s="375">
        <v>0.124377</v>
      </c>
      <c r="J1538" s="375">
        <v>0.17954800000000001</v>
      </c>
      <c r="K1538" s="375">
        <v>0.32800000000000001</v>
      </c>
      <c r="L1538" s="375">
        <v>0.195738</v>
      </c>
      <c r="M1538" s="375">
        <v>45.143363999999998</v>
      </c>
      <c r="N1538" s="375">
        <v>22.483426000000001</v>
      </c>
    </row>
    <row r="1539" spans="1:14" ht="12.75" customHeight="1">
      <c r="A1539" t="s">
        <v>4120</v>
      </c>
      <c r="B1539" s="373" t="s">
        <v>4048</v>
      </c>
      <c r="C1539" s="405" t="s">
        <v>3817</v>
      </c>
      <c r="D1539" s="403" t="s">
        <v>5250</v>
      </c>
      <c r="E1539" s="374" t="s">
        <v>3773</v>
      </c>
      <c r="F1539" s="403">
        <v>9</v>
      </c>
      <c r="G1539" s="374">
        <v>42795</v>
      </c>
      <c r="H1539" s="374">
        <v>44926</v>
      </c>
      <c r="I1539" s="404">
        <v>0.2056</v>
      </c>
      <c r="J1539" s="404">
        <v>0.775007</v>
      </c>
      <c r="K1539" s="404">
        <v>0.3276</v>
      </c>
      <c r="L1539" s="404">
        <v>0.31518000000000002</v>
      </c>
      <c r="M1539" s="404">
        <v>196.53156000000001</v>
      </c>
      <c r="N1539" s="404">
        <v>14.351274</v>
      </c>
    </row>
    <row r="1540" spans="1:14" ht="12.75" customHeight="1">
      <c r="A1540" t="s">
        <v>4120</v>
      </c>
      <c r="B1540" s="413" t="s">
        <v>4074</v>
      </c>
      <c r="C1540" s="413" t="s">
        <v>3817</v>
      </c>
      <c r="D1540" s="413" t="s">
        <v>5930</v>
      </c>
      <c r="E1540" s="413" t="s">
        <v>3773</v>
      </c>
      <c r="F1540" s="413">
        <v>7</v>
      </c>
      <c r="G1540" s="383">
        <v>43800</v>
      </c>
      <c r="H1540" s="383">
        <v>45626</v>
      </c>
      <c r="I1540" s="375">
        <v>0.132552</v>
      </c>
      <c r="J1540" s="375">
        <v>0.42557899999999999</v>
      </c>
      <c r="K1540" s="375">
        <v>0.32747999999999999</v>
      </c>
      <c r="L1540" s="375">
        <v>0.30106500000000003</v>
      </c>
      <c r="M1540" s="375">
        <v>106.886685</v>
      </c>
      <c r="N1540" s="375">
        <v>20.325271999999998</v>
      </c>
    </row>
    <row r="1541" spans="1:14" ht="12.75" customHeight="1">
      <c r="A1541" t="s">
        <v>4119</v>
      </c>
      <c r="B1541" s="413" t="s">
        <v>4097</v>
      </c>
      <c r="C1541" s="413" t="s">
        <v>3817</v>
      </c>
      <c r="D1541" s="413" t="s">
        <v>1056</v>
      </c>
      <c r="E1541" s="413" t="s">
        <v>3774</v>
      </c>
      <c r="F1541" s="413">
        <v>6</v>
      </c>
      <c r="G1541" s="383">
        <v>42583</v>
      </c>
      <c r="H1541" s="383">
        <v>45869</v>
      </c>
      <c r="I1541" s="375">
        <v>0.28370299999999998</v>
      </c>
      <c r="J1541" s="375">
        <v>0.54842599999999997</v>
      </c>
      <c r="K1541" s="375">
        <v>0.32679999999999998</v>
      </c>
      <c r="L1541" s="375">
        <v>0.32104700000000003</v>
      </c>
      <c r="M1541" s="375">
        <v>136.96713700000001</v>
      </c>
      <c r="N1541" s="375">
        <v>16.572520000000001</v>
      </c>
    </row>
    <row r="1542" spans="1:14" ht="12.75" customHeight="1">
      <c r="A1542" t="s">
        <v>4119</v>
      </c>
      <c r="B1542" t="s">
        <v>4101</v>
      </c>
      <c r="C1542" t="s">
        <v>3817</v>
      </c>
      <c r="D1542" t="s">
        <v>5826</v>
      </c>
      <c r="E1542" t="s">
        <v>3774</v>
      </c>
      <c r="F1542">
        <v>7</v>
      </c>
      <c r="G1542" s="4">
        <v>43770</v>
      </c>
      <c r="H1542" s="4">
        <v>44865</v>
      </c>
      <c r="I1542" s="375">
        <v>0.133301</v>
      </c>
      <c r="J1542" s="375">
        <v>0.53181900000000004</v>
      </c>
      <c r="K1542" s="375">
        <v>0.32679999999999998</v>
      </c>
      <c r="L1542" s="375">
        <v>0.123268</v>
      </c>
      <c r="M1542" s="375">
        <v>134.702945</v>
      </c>
      <c r="N1542" s="375">
        <v>16.118869</v>
      </c>
    </row>
    <row r="1543" spans="1:14" ht="12.75" customHeight="1">
      <c r="A1543" t="s">
        <v>4119</v>
      </c>
      <c r="B1543" s="413" t="s">
        <v>4097</v>
      </c>
      <c r="C1543" s="413" t="s">
        <v>3817</v>
      </c>
      <c r="D1543" s="413" t="s">
        <v>4301</v>
      </c>
      <c r="E1543" s="413" t="s">
        <v>3781</v>
      </c>
      <c r="F1543" s="413">
        <v>6</v>
      </c>
      <c r="G1543" s="383">
        <v>43556</v>
      </c>
      <c r="H1543" s="383">
        <v>44316</v>
      </c>
      <c r="I1543" s="375">
        <v>0.21091199999999999</v>
      </c>
      <c r="J1543" s="375">
        <v>0.51288999999999996</v>
      </c>
      <c r="K1543" s="375">
        <v>0.32640000000000002</v>
      </c>
      <c r="L1543" s="375">
        <v>0.31322699999999998</v>
      </c>
      <c r="M1543" s="375">
        <v>127.935322</v>
      </c>
      <c r="N1543" s="375">
        <v>16.267374</v>
      </c>
    </row>
    <row r="1544" spans="1:14" ht="12.75" customHeight="1">
      <c r="A1544" t="s">
        <v>4119</v>
      </c>
      <c r="B1544" t="s">
        <v>4079</v>
      </c>
      <c r="C1544" t="s">
        <v>3817</v>
      </c>
      <c r="D1544" t="s">
        <v>7263</v>
      </c>
      <c r="E1544" t="s">
        <v>3774</v>
      </c>
      <c r="F1544">
        <v>6</v>
      </c>
      <c r="G1544" s="4">
        <v>44409</v>
      </c>
      <c r="H1544" s="4">
        <v>45657</v>
      </c>
      <c r="I1544" s="375">
        <v>7.7276999999999998E-2</v>
      </c>
      <c r="J1544" s="375">
        <v>0.13420199999999999</v>
      </c>
      <c r="K1544" s="375">
        <v>0.32600000000000001</v>
      </c>
      <c r="L1544" s="375">
        <v>8.3555000000000004E-2</v>
      </c>
      <c r="M1544" s="375">
        <v>33.434530000000002</v>
      </c>
      <c r="N1544" s="375">
        <v>13.705361999999999</v>
      </c>
    </row>
    <row r="1545" spans="1:14" ht="12.75" customHeight="1">
      <c r="A1545" t="s">
        <v>4120</v>
      </c>
      <c r="B1545" t="s">
        <v>4062</v>
      </c>
      <c r="C1545" t="s">
        <v>3817</v>
      </c>
      <c r="D1545" t="s">
        <v>5402</v>
      </c>
      <c r="E1545" t="s">
        <v>3773</v>
      </c>
      <c r="F1545">
        <v>6</v>
      </c>
      <c r="G1545" s="4">
        <v>42614</v>
      </c>
      <c r="H1545" s="4">
        <v>44561</v>
      </c>
      <c r="I1545" s="375">
        <v>0.25205499999999997</v>
      </c>
      <c r="J1545" s="375">
        <v>0.62328600000000001</v>
      </c>
      <c r="K1545" s="375">
        <v>0.32600000000000001</v>
      </c>
      <c r="L1545" s="375">
        <v>0.31842500000000001</v>
      </c>
      <c r="M1545" s="375">
        <v>155.03725800000001</v>
      </c>
      <c r="N1545" s="375">
        <v>18.208964999999999</v>
      </c>
    </row>
    <row r="1546" spans="1:14" ht="12.75" customHeight="1">
      <c r="A1546" t="s">
        <v>4119</v>
      </c>
      <c r="B1546" t="s">
        <v>4091</v>
      </c>
      <c r="C1546" t="s">
        <v>3817</v>
      </c>
      <c r="D1546" t="s">
        <v>2979</v>
      </c>
      <c r="E1546" t="s">
        <v>3780</v>
      </c>
      <c r="F1546">
        <v>1</v>
      </c>
      <c r="G1546" s="4">
        <v>43252</v>
      </c>
      <c r="H1546" s="4">
        <v>44926</v>
      </c>
      <c r="I1546" s="375">
        <v>0.21395600000000001</v>
      </c>
      <c r="J1546" s="375">
        <v>0.42938900000000002</v>
      </c>
      <c r="K1546" s="375">
        <v>0.32574560000000002</v>
      </c>
      <c r="L1546" s="375">
        <v>0.32450000000000001</v>
      </c>
      <c r="M1546" s="375">
        <v>104.0646</v>
      </c>
      <c r="N1546" s="375">
        <v>22.444458000000001</v>
      </c>
    </row>
    <row r="1547" spans="1:14" ht="12.75" customHeight="1">
      <c r="A1547" t="s">
        <v>4120</v>
      </c>
      <c r="B1547" t="s">
        <v>4062</v>
      </c>
      <c r="C1547" t="s">
        <v>3817</v>
      </c>
      <c r="D1547" t="s">
        <v>5439</v>
      </c>
      <c r="E1547" t="s">
        <v>3773</v>
      </c>
      <c r="F1547">
        <v>6</v>
      </c>
      <c r="G1547" s="4">
        <v>42614</v>
      </c>
      <c r="H1547" s="4">
        <v>44561</v>
      </c>
      <c r="I1547" s="375">
        <v>0.32999899999999999</v>
      </c>
      <c r="J1547" s="375">
        <v>0.52075800000000005</v>
      </c>
      <c r="K1547" s="375">
        <v>0.3256</v>
      </c>
      <c r="L1547" s="375">
        <v>0.33485999999999999</v>
      </c>
      <c r="M1547" s="375">
        <v>129.37581900000001</v>
      </c>
      <c r="N1547" s="375">
        <v>19.429027999999999</v>
      </c>
    </row>
    <row r="1548" spans="1:14" ht="12.75" customHeight="1">
      <c r="A1548" t="s">
        <v>4119</v>
      </c>
      <c r="B1548" t="s">
        <v>4081</v>
      </c>
      <c r="C1548" t="s">
        <v>3817</v>
      </c>
      <c r="D1548" t="s">
        <v>6922</v>
      </c>
      <c r="E1548" t="s">
        <v>3776</v>
      </c>
      <c r="F1548">
        <v>8</v>
      </c>
      <c r="G1548" s="4">
        <v>44256</v>
      </c>
      <c r="H1548" s="4">
        <v>45291</v>
      </c>
      <c r="I1548" s="375">
        <v>0.22240399999999999</v>
      </c>
      <c r="J1548" s="375">
        <v>0.51303500000000002</v>
      </c>
      <c r="K1548" s="375">
        <v>0.32527279999999997</v>
      </c>
      <c r="L1548" s="375">
        <v>0.32124900000000001</v>
      </c>
      <c r="M1548" s="375">
        <v>129.00185400000001</v>
      </c>
      <c r="N1548" s="375">
        <v>14.875745</v>
      </c>
    </row>
    <row r="1549" spans="1:14" ht="12.75" customHeight="1">
      <c r="A1549" t="s">
        <v>4120</v>
      </c>
      <c r="B1549" s="413" t="s">
        <v>5086</v>
      </c>
      <c r="C1549" s="413" t="s">
        <v>3817</v>
      </c>
      <c r="D1549" s="413" t="s">
        <v>3444</v>
      </c>
      <c r="E1549" s="413" t="s">
        <v>3781</v>
      </c>
      <c r="F1549" s="413">
        <v>7</v>
      </c>
      <c r="G1549" s="383">
        <v>43435</v>
      </c>
      <c r="H1549" s="383">
        <v>44166</v>
      </c>
      <c r="I1549" s="375">
        <v>0.17769499999999999</v>
      </c>
      <c r="J1549" s="375">
        <v>0.444332</v>
      </c>
      <c r="K1549" s="375">
        <v>0.32519999999999999</v>
      </c>
      <c r="L1549" s="375">
        <v>0.32411299999999998</v>
      </c>
      <c r="M1549" s="375">
        <v>111.997073</v>
      </c>
      <c r="N1549" s="375">
        <v>20.699762</v>
      </c>
    </row>
    <row r="1550" spans="1:14" ht="12.75" customHeight="1">
      <c r="A1550" t="s">
        <v>4120</v>
      </c>
      <c r="B1550" t="s">
        <v>4060</v>
      </c>
      <c r="C1550" t="s">
        <v>3817</v>
      </c>
      <c r="D1550" t="s">
        <v>6170</v>
      </c>
      <c r="E1550" t="s">
        <v>3788</v>
      </c>
      <c r="F1550">
        <v>7</v>
      </c>
      <c r="G1550" s="4">
        <v>43922</v>
      </c>
      <c r="H1550" s="4">
        <v>45016</v>
      </c>
      <c r="I1550" s="375">
        <v>0.166323</v>
      </c>
      <c r="J1550" s="375">
        <v>0.61103499999999999</v>
      </c>
      <c r="K1550" s="375">
        <v>0.32500000000000001</v>
      </c>
      <c r="L1550" s="375">
        <v>0.245699</v>
      </c>
      <c r="M1550" s="375">
        <v>153.906125</v>
      </c>
      <c r="N1550" s="375">
        <v>15.289303</v>
      </c>
    </row>
    <row r="1551" spans="1:14" ht="12.75" customHeight="1">
      <c r="A1551" t="s">
        <v>4119</v>
      </c>
      <c r="B1551" t="s">
        <v>4099</v>
      </c>
      <c r="C1551" t="s">
        <v>3817</v>
      </c>
      <c r="D1551" t="s">
        <v>5180</v>
      </c>
      <c r="E1551" t="s">
        <v>3773</v>
      </c>
      <c r="F1551">
        <v>3</v>
      </c>
      <c r="G1551" s="4">
        <v>42795</v>
      </c>
      <c r="H1551" s="4">
        <v>44561</v>
      </c>
      <c r="I1551" s="375">
        <v>0.28105999999999998</v>
      </c>
      <c r="J1551" s="375">
        <v>0.46194400000000002</v>
      </c>
      <c r="K1551" s="375">
        <v>0.32475999999999999</v>
      </c>
      <c r="L1551" s="375">
        <v>0.28913800000000001</v>
      </c>
      <c r="M1551" s="375">
        <v>115.840817</v>
      </c>
      <c r="N1551" s="375">
        <v>20.153068999999999</v>
      </c>
    </row>
    <row r="1552" spans="1:14" ht="12.75" customHeight="1">
      <c r="A1552" t="s">
        <v>4120</v>
      </c>
      <c r="B1552" s="376" t="s">
        <v>5086</v>
      </c>
      <c r="C1552" s="376" t="s">
        <v>3818</v>
      </c>
      <c r="D1552" s="376" t="s">
        <v>2793</v>
      </c>
      <c r="E1552" s="376" t="s">
        <v>3775</v>
      </c>
      <c r="F1552" s="376">
        <v>7</v>
      </c>
      <c r="G1552" s="383">
        <v>43160</v>
      </c>
      <c r="H1552" s="383">
        <v>44561</v>
      </c>
      <c r="I1552" s="375">
        <v>0.196214</v>
      </c>
      <c r="J1552" s="375">
        <v>0.56580600000000003</v>
      </c>
      <c r="K1552" s="375">
        <v>0.32472000000000001</v>
      </c>
      <c r="L1552" s="375">
        <v>0.33456900000000001</v>
      </c>
      <c r="M1552" s="375">
        <v>142.39493899999999</v>
      </c>
      <c r="N1552" s="375">
        <v>19.366114</v>
      </c>
    </row>
    <row r="1553" spans="1:14" ht="12.75" customHeight="1">
      <c r="A1553" t="s">
        <v>4120</v>
      </c>
      <c r="B1553" s="373" t="s">
        <v>4048</v>
      </c>
      <c r="C1553" s="405" t="s">
        <v>3818</v>
      </c>
      <c r="D1553" s="403" t="s">
        <v>1874</v>
      </c>
      <c r="E1553" s="374" t="s">
        <v>3773</v>
      </c>
      <c r="F1553" s="403">
        <v>9</v>
      </c>
      <c r="G1553" s="374">
        <v>42795</v>
      </c>
      <c r="H1553" s="374">
        <v>46447</v>
      </c>
      <c r="I1553" s="404">
        <v>0.21784899999999999</v>
      </c>
      <c r="J1553" s="404">
        <v>0.85182400000000003</v>
      </c>
      <c r="K1553" s="404">
        <v>0.32440000000000002</v>
      </c>
      <c r="L1553" s="404">
        <v>0.33619199999999999</v>
      </c>
      <c r="M1553" s="404">
        <v>213.895836</v>
      </c>
      <c r="N1553" s="404">
        <v>15.041326</v>
      </c>
    </row>
    <row r="1554" spans="1:14" ht="12.75" customHeight="1">
      <c r="A1554" t="s">
        <v>4120</v>
      </c>
      <c r="B1554" s="413" t="s">
        <v>4052</v>
      </c>
      <c r="C1554" s="413" t="s">
        <v>3817</v>
      </c>
      <c r="D1554" s="413" t="s">
        <v>1911</v>
      </c>
      <c r="E1554" s="413" t="s">
        <v>3774</v>
      </c>
      <c r="F1554" s="413">
        <v>7</v>
      </c>
      <c r="G1554" s="383">
        <v>42795</v>
      </c>
      <c r="H1554" s="383">
        <v>44620</v>
      </c>
      <c r="I1554" s="375">
        <v>0.27120699999999998</v>
      </c>
      <c r="J1554" s="375">
        <v>0.61333199999999999</v>
      </c>
      <c r="K1554" s="375">
        <v>0.32440000000000002</v>
      </c>
      <c r="L1554" s="375">
        <v>0.330125</v>
      </c>
      <c r="M1554" s="375">
        <v>152.51692299999999</v>
      </c>
      <c r="N1554" s="375">
        <v>15.103749000000001</v>
      </c>
    </row>
    <row r="1555" spans="1:14" ht="12.75" customHeight="1">
      <c r="A1555" t="s">
        <v>4120</v>
      </c>
      <c r="B1555" s="376" t="s">
        <v>4072</v>
      </c>
      <c r="C1555" s="376" t="s">
        <v>3819</v>
      </c>
      <c r="D1555" s="376" t="s">
        <v>4851</v>
      </c>
      <c r="E1555" s="376" t="s">
        <v>3778</v>
      </c>
      <c r="F1555" s="376">
        <v>7</v>
      </c>
      <c r="G1555" s="383">
        <v>43617</v>
      </c>
      <c r="H1555" s="383">
        <v>44712</v>
      </c>
      <c r="I1555" s="375">
        <v>0.16533999999999999</v>
      </c>
      <c r="J1555" s="375">
        <v>0.42725400000000002</v>
      </c>
      <c r="K1555" s="375">
        <v>0.3243608</v>
      </c>
      <c r="L1555" s="375">
        <v>0.29837799999999998</v>
      </c>
      <c r="M1555" s="375">
        <v>105.066006</v>
      </c>
      <c r="N1555" s="375">
        <v>18.500955000000001</v>
      </c>
    </row>
    <row r="1556" spans="1:14" ht="12.75" customHeight="1">
      <c r="A1556" t="s">
        <v>4119</v>
      </c>
      <c r="B1556" t="s">
        <v>4081</v>
      </c>
      <c r="C1556" t="s">
        <v>3817</v>
      </c>
      <c r="D1556" t="s">
        <v>3513</v>
      </c>
      <c r="E1556" t="s">
        <v>3777</v>
      </c>
      <c r="F1556">
        <v>8</v>
      </c>
      <c r="G1556" s="4">
        <v>43466</v>
      </c>
      <c r="H1556" s="4">
        <v>44316</v>
      </c>
      <c r="I1556" s="375">
        <v>0.21023900000000001</v>
      </c>
      <c r="J1556" s="375">
        <v>0.71434500000000001</v>
      </c>
      <c r="K1556" s="375">
        <v>0.32401400000000002</v>
      </c>
      <c r="L1556" s="375">
        <v>0.30052400000000001</v>
      </c>
      <c r="M1556" s="375">
        <v>178.968898</v>
      </c>
      <c r="N1556" s="375">
        <v>16.640547999999999</v>
      </c>
    </row>
    <row r="1557" spans="1:14" ht="12.75" customHeight="1">
      <c r="A1557" t="s">
        <v>4119</v>
      </c>
      <c r="B1557" s="300" t="s">
        <v>4097</v>
      </c>
      <c r="C1557" s="300" t="s">
        <v>3817</v>
      </c>
      <c r="D1557" s="300" t="s">
        <v>5103</v>
      </c>
      <c r="E1557" s="300" t="s">
        <v>3773</v>
      </c>
      <c r="F1557" s="300">
        <v>6</v>
      </c>
      <c r="G1557" s="301">
        <v>42430</v>
      </c>
      <c r="H1557" s="301">
        <v>44651</v>
      </c>
      <c r="I1557" s="316">
        <v>0.22731499999999999</v>
      </c>
      <c r="J1557" s="316">
        <v>0.69037400000000004</v>
      </c>
      <c r="K1557" s="316">
        <v>0.32400000000000001</v>
      </c>
      <c r="L1557" s="316">
        <v>0.30911100000000002</v>
      </c>
      <c r="M1557" s="316">
        <v>170.94083000000001</v>
      </c>
      <c r="N1557" s="316">
        <v>13.065336</v>
      </c>
    </row>
    <row r="1558" spans="1:14" ht="12.75" customHeight="1">
      <c r="A1558" t="s">
        <v>4119</v>
      </c>
      <c r="B1558" s="373" t="s">
        <v>4099</v>
      </c>
      <c r="C1558" s="405" t="s">
        <v>3817</v>
      </c>
      <c r="D1558" s="403" t="s">
        <v>5173</v>
      </c>
      <c r="E1558" s="374" t="s">
        <v>3780</v>
      </c>
      <c r="F1558" s="403">
        <v>3</v>
      </c>
      <c r="G1558" s="374">
        <v>42979</v>
      </c>
      <c r="H1558" s="374">
        <v>44561</v>
      </c>
      <c r="I1558" s="404">
        <v>0.21965399999999999</v>
      </c>
      <c r="J1558" s="404">
        <v>0.195076</v>
      </c>
      <c r="K1558" s="404">
        <v>0.32363999999999998</v>
      </c>
      <c r="L1558" s="404">
        <v>0.121964</v>
      </c>
      <c r="M1558" s="404">
        <v>48.748916000000001</v>
      </c>
      <c r="N1558" s="375">
        <v>19.387017</v>
      </c>
    </row>
    <row r="1559" spans="1:14" ht="12.75" customHeight="1">
      <c r="A1559" t="s">
        <v>4119</v>
      </c>
      <c r="B1559" s="318" t="s">
        <v>4093</v>
      </c>
      <c r="C1559" s="318" t="s">
        <v>3817</v>
      </c>
      <c r="D1559" s="318" t="s">
        <v>1956</v>
      </c>
      <c r="E1559" s="318" t="s">
        <v>3775</v>
      </c>
      <c r="F1559" s="318">
        <v>2</v>
      </c>
      <c r="G1559" s="319">
        <v>43922</v>
      </c>
      <c r="H1559" s="319">
        <v>45657</v>
      </c>
      <c r="I1559" s="375">
        <v>4.3258999999999999E-2</v>
      </c>
      <c r="J1559" s="375">
        <v>0.28136100000000003</v>
      </c>
      <c r="K1559" s="375">
        <v>0.323382</v>
      </c>
      <c r="L1559" s="375">
        <v>4.2023999999999999E-2</v>
      </c>
      <c r="M1559" s="375">
        <v>70.424676000000005</v>
      </c>
      <c r="N1559" s="375">
        <v>10.691708</v>
      </c>
    </row>
    <row r="1560" spans="1:14" ht="12.75" customHeight="1">
      <c r="A1560" t="s">
        <v>4120</v>
      </c>
      <c r="B1560" s="318" t="s">
        <v>4072</v>
      </c>
      <c r="C1560" s="318" t="s">
        <v>3817</v>
      </c>
      <c r="D1560" s="318" t="s">
        <v>5540</v>
      </c>
      <c r="E1560" s="318" t="s">
        <v>3774</v>
      </c>
      <c r="F1560" s="318">
        <v>7</v>
      </c>
      <c r="G1560" s="319">
        <v>42552</v>
      </c>
      <c r="H1560" s="319">
        <v>44681</v>
      </c>
      <c r="I1560" s="375">
        <v>0.229709</v>
      </c>
      <c r="J1560" s="375">
        <v>0.66606900000000002</v>
      </c>
      <c r="K1560" s="375">
        <v>0.32314759999999998</v>
      </c>
      <c r="L1560" s="375">
        <v>0.32928400000000002</v>
      </c>
      <c r="M1560" s="375">
        <v>163.17857000000001</v>
      </c>
      <c r="N1560" s="375">
        <v>12.222967000000001</v>
      </c>
    </row>
    <row r="1561" spans="1:14" ht="12.75" customHeight="1">
      <c r="A1561" t="s">
        <v>4120</v>
      </c>
      <c r="B1561" s="373" t="s">
        <v>4072</v>
      </c>
      <c r="C1561" s="405" t="s">
        <v>3817</v>
      </c>
      <c r="D1561" s="403" t="s">
        <v>3711</v>
      </c>
      <c r="E1561" s="374" t="s">
        <v>3774</v>
      </c>
      <c r="F1561" s="403">
        <v>7</v>
      </c>
      <c r="G1561" s="374">
        <v>43525</v>
      </c>
      <c r="H1561" s="374">
        <v>44620</v>
      </c>
      <c r="I1561" s="404">
        <v>0.23152300000000001</v>
      </c>
      <c r="J1561" s="404">
        <v>0.52319000000000004</v>
      </c>
      <c r="K1561" s="404">
        <v>0.32310719999999998</v>
      </c>
      <c r="L1561" s="404">
        <v>0.32924599999999998</v>
      </c>
      <c r="M1561" s="404">
        <v>128.16032200000001</v>
      </c>
      <c r="N1561" s="404">
        <v>18.093634000000002</v>
      </c>
    </row>
    <row r="1562" spans="1:14" ht="12.75" customHeight="1">
      <c r="A1562" t="s">
        <v>4120</v>
      </c>
      <c r="B1562" s="413" t="s">
        <v>4052</v>
      </c>
      <c r="C1562" s="413" t="s">
        <v>3817</v>
      </c>
      <c r="D1562" s="413" t="s">
        <v>2307</v>
      </c>
      <c r="E1562" s="413" t="s">
        <v>3790</v>
      </c>
      <c r="F1562" s="413">
        <v>7</v>
      </c>
      <c r="G1562" s="383">
        <v>42948</v>
      </c>
      <c r="H1562" s="383">
        <v>45961</v>
      </c>
      <c r="I1562" s="375">
        <v>0.16486899999999999</v>
      </c>
      <c r="J1562" s="375">
        <v>0.43089</v>
      </c>
      <c r="K1562" s="375">
        <v>0.32288</v>
      </c>
      <c r="L1562" s="375">
        <v>0.25790999999999997</v>
      </c>
      <c r="M1562" s="375">
        <v>106.647481</v>
      </c>
      <c r="N1562" s="375">
        <v>18.619389000000002</v>
      </c>
    </row>
    <row r="1563" spans="1:14" ht="12.75" customHeight="1">
      <c r="A1563" t="s">
        <v>4119</v>
      </c>
      <c r="B1563" t="s">
        <v>4101</v>
      </c>
      <c r="C1563" t="s">
        <v>3817</v>
      </c>
      <c r="D1563" t="s">
        <v>7354</v>
      </c>
      <c r="E1563" t="s">
        <v>3773</v>
      </c>
      <c r="F1563">
        <v>7</v>
      </c>
      <c r="G1563" s="4">
        <v>44440</v>
      </c>
      <c r="H1563" s="4">
        <v>45535</v>
      </c>
      <c r="I1563" s="375">
        <v>0.17036499999999999</v>
      </c>
      <c r="J1563" s="375">
        <v>0.58565299999999998</v>
      </c>
      <c r="K1563" s="375">
        <v>0.32279999999999998</v>
      </c>
      <c r="L1563" s="375">
        <v>0.31742199999999998</v>
      </c>
      <c r="M1563" s="375">
        <v>146.522819</v>
      </c>
      <c r="N1563" s="375">
        <v>18.005776000000001</v>
      </c>
    </row>
    <row r="1564" spans="1:14" ht="12.75" customHeight="1">
      <c r="A1564" t="s">
        <v>4120</v>
      </c>
      <c r="B1564" t="s">
        <v>4048</v>
      </c>
      <c r="C1564" t="s">
        <v>3817</v>
      </c>
      <c r="D1564" t="s">
        <v>5246</v>
      </c>
      <c r="E1564" t="s">
        <v>3773</v>
      </c>
      <c r="F1564">
        <v>7</v>
      </c>
      <c r="G1564" s="4">
        <v>42795</v>
      </c>
      <c r="H1564" s="4">
        <v>44926</v>
      </c>
      <c r="I1564" s="375">
        <v>0.21243999999999999</v>
      </c>
      <c r="J1564" s="375">
        <v>0.788663</v>
      </c>
      <c r="K1564" s="375">
        <v>0.32279999999999998</v>
      </c>
      <c r="L1564" s="375">
        <v>0.31936199999999998</v>
      </c>
      <c r="M1564" s="375">
        <v>195.13018199999999</v>
      </c>
      <c r="N1564" s="375">
        <v>14.426496999999999</v>
      </c>
    </row>
    <row r="1565" spans="1:14" ht="12.75" customHeight="1">
      <c r="A1565" t="s">
        <v>4120</v>
      </c>
      <c r="B1565" s="413" t="s">
        <v>4048</v>
      </c>
      <c r="C1565" s="413" t="s">
        <v>3817</v>
      </c>
      <c r="D1565" s="413" t="s">
        <v>1615</v>
      </c>
      <c r="E1565" s="413" t="s">
        <v>3773</v>
      </c>
      <c r="F1565" s="413">
        <v>14</v>
      </c>
      <c r="G1565" s="383">
        <v>42705</v>
      </c>
      <c r="H1565" s="383">
        <v>44530</v>
      </c>
      <c r="I1565" s="375">
        <v>0.27709</v>
      </c>
      <c r="J1565" s="375">
        <v>0.50166100000000002</v>
      </c>
      <c r="K1565" s="375">
        <v>0.32240000000000002</v>
      </c>
      <c r="L1565" s="375">
        <v>0.33289600000000003</v>
      </c>
      <c r="M1565" s="375">
        <v>125.179299</v>
      </c>
      <c r="N1565" s="375">
        <v>16.843962999999999</v>
      </c>
    </row>
    <row r="1566" spans="1:14" ht="12.75" customHeight="1">
      <c r="A1566" t="s">
        <v>4120</v>
      </c>
      <c r="B1566" s="300" t="s">
        <v>4072</v>
      </c>
      <c r="C1566" s="300" t="s">
        <v>3817</v>
      </c>
      <c r="D1566" s="300" t="s">
        <v>5537</v>
      </c>
      <c r="E1566" s="300" t="s">
        <v>3774</v>
      </c>
      <c r="F1566" s="300">
        <v>6</v>
      </c>
      <c r="G1566" s="301">
        <v>42552</v>
      </c>
      <c r="H1566" s="301">
        <v>44681</v>
      </c>
      <c r="I1566" s="316">
        <v>0.267646</v>
      </c>
      <c r="J1566" s="316">
        <v>0.64213699999999996</v>
      </c>
      <c r="K1566" s="316">
        <v>0.32164759999999998</v>
      </c>
      <c r="L1566" s="316">
        <v>0.32706099999999999</v>
      </c>
      <c r="M1566" s="316">
        <v>156.25308999999999</v>
      </c>
      <c r="N1566" s="316">
        <v>12.394748999999999</v>
      </c>
    </row>
    <row r="1567" spans="1:14" ht="12.75" customHeight="1">
      <c r="A1567" t="s">
        <v>4120</v>
      </c>
      <c r="B1567" s="413" t="s">
        <v>4060</v>
      </c>
      <c r="C1567" s="413" t="s">
        <v>3817</v>
      </c>
      <c r="D1567" s="413" t="s">
        <v>1857</v>
      </c>
      <c r="E1567" s="413" t="s">
        <v>3774</v>
      </c>
      <c r="F1567" s="413">
        <v>7</v>
      </c>
      <c r="G1567" s="383">
        <v>42795</v>
      </c>
      <c r="H1567" s="383">
        <v>44985</v>
      </c>
      <c r="I1567" s="375">
        <v>0.170936</v>
      </c>
      <c r="J1567" s="375">
        <v>0.37541200000000002</v>
      </c>
      <c r="K1567" s="375">
        <v>0.3209784</v>
      </c>
      <c r="L1567" s="375">
        <v>0.26242700000000002</v>
      </c>
      <c r="M1567" s="375">
        <v>93.391661999999997</v>
      </c>
      <c r="N1567" s="375">
        <v>22.736543000000001</v>
      </c>
    </row>
    <row r="1568" spans="1:14" ht="12.75" customHeight="1">
      <c r="A1568" t="s">
        <v>4119</v>
      </c>
      <c r="B1568" s="413" t="s">
        <v>4083</v>
      </c>
      <c r="C1568" s="413" t="s">
        <v>3817</v>
      </c>
      <c r="D1568" s="413" t="s">
        <v>2317</v>
      </c>
      <c r="E1568" s="413" t="s">
        <v>3776</v>
      </c>
      <c r="F1568" s="413">
        <v>4</v>
      </c>
      <c r="G1568" s="383">
        <v>42979</v>
      </c>
      <c r="H1568" s="383">
        <v>44926</v>
      </c>
      <c r="I1568" s="375">
        <v>6.5189999999999996E-3</v>
      </c>
      <c r="J1568" s="375">
        <v>0.27777000000000002</v>
      </c>
      <c r="K1568" s="375">
        <v>0.32087280000000001</v>
      </c>
      <c r="L1568" s="375">
        <v>3.7680000000000001E-3</v>
      </c>
      <c r="M1568" s="375">
        <v>69.241444999999999</v>
      </c>
      <c r="N1568" s="375">
        <v>17.661601000000001</v>
      </c>
    </row>
    <row r="1569" spans="1:14" ht="12.75" customHeight="1">
      <c r="A1569" t="s">
        <v>4120</v>
      </c>
      <c r="B1569" s="413" t="s">
        <v>5086</v>
      </c>
      <c r="C1569" s="413" t="s">
        <v>3817</v>
      </c>
      <c r="D1569" s="413" t="s">
        <v>6120</v>
      </c>
      <c r="E1569" s="413" t="s">
        <v>3778</v>
      </c>
      <c r="F1569" s="413">
        <v>7</v>
      </c>
      <c r="G1569" s="383">
        <v>43864</v>
      </c>
      <c r="H1569" s="383">
        <v>44985</v>
      </c>
      <c r="I1569" s="375">
        <v>0.201539</v>
      </c>
      <c r="J1569" s="375">
        <v>0.54671599999999998</v>
      </c>
      <c r="K1569" s="375">
        <v>0.32075999999999999</v>
      </c>
      <c r="L1569" s="375">
        <v>0.33456900000000001</v>
      </c>
      <c r="M1569" s="375">
        <v>135.91533899999999</v>
      </c>
      <c r="N1569" s="375">
        <v>20.592290999999999</v>
      </c>
    </row>
    <row r="1570" spans="1:14" ht="12.75" customHeight="1">
      <c r="A1570" t="s">
        <v>4120</v>
      </c>
      <c r="B1570" t="s">
        <v>5086</v>
      </c>
      <c r="C1570" t="s">
        <v>3817</v>
      </c>
      <c r="D1570" t="s">
        <v>6944</v>
      </c>
      <c r="E1570" t="s">
        <v>3775</v>
      </c>
      <c r="F1570">
        <v>7</v>
      </c>
      <c r="G1570" s="4">
        <v>43891</v>
      </c>
      <c r="H1570" s="4">
        <v>45323</v>
      </c>
      <c r="I1570" s="375">
        <v>0.13913300000000001</v>
      </c>
      <c r="J1570" s="375">
        <v>0.61555700000000002</v>
      </c>
      <c r="K1570" s="375">
        <v>0.3206</v>
      </c>
      <c r="L1570" s="375">
        <v>0.29274699999999998</v>
      </c>
      <c r="M1570" s="375">
        <v>152.958145</v>
      </c>
      <c r="N1570" s="375">
        <v>18.909438999999999</v>
      </c>
    </row>
    <row r="1571" spans="1:14" ht="12.75" customHeight="1">
      <c r="A1571" t="s">
        <v>4120</v>
      </c>
      <c r="B1571" s="413" t="s">
        <v>4072</v>
      </c>
      <c r="C1571" s="413" t="s">
        <v>3817</v>
      </c>
      <c r="D1571" s="413" t="s">
        <v>5501</v>
      </c>
      <c r="E1571" s="413" t="s">
        <v>3773</v>
      </c>
      <c r="F1571" s="413">
        <v>6</v>
      </c>
      <c r="G1571" s="383">
        <v>42552</v>
      </c>
      <c r="H1571" s="383">
        <v>44681</v>
      </c>
      <c r="I1571" s="375">
        <v>0.23198099999999999</v>
      </c>
      <c r="J1571" s="375">
        <v>0.79744499999999996</v>
      </c>
      <c r="K1571" s="375">
        <v>0.32043559999999999</v>
      </c>
      <c r="L1571" s="375">
        <v>0.32089699999999999</v>
      </c>
      <c r="M1571" s="375">
        <v>193.31352899999999</v>
      </c>
      <c r="N1571" s="375">
        <v>11.405395</v>
      </c>
    </row>
    <row r="1572" spans="1:14" ht="12.75" customHeight="1">
      <c r="A1572" t="s">
        <v>4119</v>
      </c>
      <c r="B1572" t="s">
        <v>4097</v>
      </c>
      <c r="C1572" t="s">
        <v>3817</v>
      </c>
      <c r="D1572" t="s">
        <v>5619</v>
      </c>
      <c r="E1572" t="s">
        <v>3774</v>
      </c>
      <c r="F1572">
        <v>6</v>
      </c>
      <c r="G1572" s="4">
        <v>43709</v>
      </c>
      <c r="H1572" s="4">
        <v>46022</v>
      </c>
      <c r="I1572" s="375">
        <v>0.142815</v>
      </c>
      <c r="J1572" s="375">
        <v>0.40600799999999998</v>
      </c>
      <c r="K1572" s="375">
        <v>0.32040000000000002</v>
      </c>
      <c r="L1572" s="375">
        <v>0.31034499999999998</v>
      </c>
      <c r="M1572" s="375">
        <v>99.413137000000006</v>
      </c>
      <c r="N1572" s="375">
        <v>21.460564999999999</v>
      </c>
    </row>
    <row r="1573" spans="1:14" ht="12.75" customHeight="1">
      <c r="A1573" t="s">
        <v>4120</v>
      </c>
      <c r="B1573" t="s">
        <v>5086</v>
      </c>
      <c r="C1573" t="s">
        <v>3817</v>
      </c>
      <c r="D1573" t="s">
        <v>6986</v>
      </c>
      <c r="E1573" t="s">
        <v>3779</v>
      </c>
      <c r="F1573">
        <v>7</v>
      </c>
      <c r="G1573" s="4">
        <v>43922</v>
      </c>
      <c r="H1573" s="4">
        <v>46112</v>
      </c>
      <c r="I1573" s="375">
        <v>0.20089699999999999</v>
      </c>
      <c r="J1573" s="375">
        <v>0.29101100000000002</v>
      </c>
      <c r="K1573" s="375">
        <v>0.32019999999999998</v>
      </c>
      <c r="L1573" s="375">
        <v>0.21956100000000001</v>
      </c>
      <c r="M1573" s="375">
        <v>72.213161999999997</v>
      </c>
      <c r="N1573" s="375">
        <v>21.351362999999999</v>
      </c>
    </row>
    <row r="1574" spans="1:14" ht="12.75" customHeight="1">
      <c r="A1574" t="s">
        <v>4120</v>
      </c>
      <c r="B1574" s="413" t="s">
        <v>4052</v>
      </c>
      <c r="C1574" s="413" t="s">
        <v>3817</v>
      </c>
      <c r="D1574" s="413" t="s">
        <v>5310</v>
      </c>
      <c r="E1574" s="413" t="s">
        <v>3789</v>
      </c>
      <c r="F1574" s="413">
        <v>7</v>
      </c>
      <c r="G1574" s="383">
        <v>44440</v>
      </c>
      <c r="H1574" s="383">
        <v>45169</v>
      </c>
      <c r="I1574" s="375">
        <v>0.173177</v>
      </c>
      <c r="J1574" s="375">
        <v>0.29800100000000002</v>
      </c>
      <c r="K1574" s="375">
        <v>0.3196</v>
      </c>
      <c r="L1574" s="375">
        <v>0.17537900000000001</v>
      </c>
      <c r="M1574" s="375">
        <v>73.007829999999998</v>
      </c>
      <c r="N1574" s="375">
        <v>14.743653</v>
      </c>
    </row>
    <row r="1575" spans="1:14" ht="12.75" customHeight="1">
      <c r="A1575" t="s">
        <v>4119</v>
      </c>
      <c r="B1575" s="376" t="s">
        <v>4099</v>
      </c>
      <c r="C1575" s="376" t="s">
        <v>3817</v>
      </c>
      <c r="D1575" s="376" t="s">
        <v>1474</v>
      </c>
      <c r="E1575" s="376" t="s">
        <v>3775</v>
      </c>
      <c r="F1575" s="376">
        <v>3</v>
      </c>
      <c r="G1575" s="383" t="s">
        <v>5938</v>
      </c>
      <c r="H1575" s="383" t="s">
        <v>5938</v>
      </c>
      <c r="I1575" s="375">
        <v>0.177147</v>
      </c>
      <c r="J1575" s="375">
        <v>0.37787799999999999</v>
      </c>
      <c r="K1575" s="375">
        <v>0.31940000000000002</v>
      </c>
      <c r="L1575" s="375">
        <v>0.221937</v>
      </c>
      <c r="M1575" s="375">
        <v>92.811549999999997</v>
      </c>
      <c r="N1575" s="375">
        <v>20.947514000000002</v>
      </c>
    </row>
    <row r="1576" spans="1:14" ht="12.75" customHeight="1">
      <c r="A1576" t="s">
        <v>4120</v>
      </c>
      <c r="B1576" s="376" t="s">
        <v>5086</v>
      </c>
      <c r="C1576" s="376" t="s">
        <v>3817</v>
      </c>
      <c r="D1576" s="376" t="s">
        <v>6075</v>
      </c>
      <c r="E1576" s="376" t="s">
        <v>3789</v>
      </c>
      <c r="F1576" s="376">
        <v>6</v>
      </c>
      <c r="G1576" s="383">
        <v>43862</v>
      </c>
      <c r="H1576" s="383">
        <v>45657</v>
      </c>
      <c r="I1576" s="375">
        <v>0.24201300000000001</v>
      </c>
      <c r="J1576" s="375">
        <v>0.225466</v>
      </c>
      <c r="K1576" s="375">
        <v>0.31919999999999998</v>
      </c>
      <c r="L1576" s="375">
        <v>0.32253100000000001</v>
      </c>
      <c r="M1576" s="375">
        <v>55.557250000000003</v>
      </c>
      <c r="N1576" s="375">
        <v>29.939488999999998</v>
      </c>
    </row>
    <row r="1577" spans="1:14" ht="12.75" customHeight="1">
      <c r="A1577" t="s">
        <v>4119</v>
      </c>
      <c r="B1577" s="413" t="s">
        <v>4091</v>
      </c>
      <c r="C1577" s="413" t="s">
        <v>3817</v>
      </c>
      <c r="D1577" s="413" t="s">
        <v>6048</v>
      </c>
      <c r="E1577" s="413" t="s">
        <v>3773</v>
      </c>
      <c r="F1577" s="413">
        <v>1</v>
      </c>
      <c r="G1577" s="383">
        <v>43831</v>
      </c>
      <c r="H1577" s="383">
        <v>45657</v>
      </c>
      <c r="I1577" s="375">
        <v>0.24388199999999999</v>
      </c>
      <c r="J1577" s="375">
        <v>0.58848800000000001</v>
      </c>
      <c r="K1577" s="375">
        <v>0.31915919999999998</v>
      </c>
      <c r="L1577" s="375">
        <v>0.2838</v>
      </c>
      <c r="M1577" s="375">
        <v>139.73920000000001</v>
      </c>
      <c r="N1577" s="375">
        <v>18.268129999999999</v>
      </c>
    </row>
    <row r="1578" spans="1:14" ht="12.75" customHeight="1">
      <c r="A1578" t="s">
        <v>4119</v>
      </c>
      <c r="B1578" s="300" t="s">
        <v>4097</v>
      </c>
      <c r="C1578" s="300" t="s">
        <v>3817</v>
      </c>
      <c r="D1578" s="300" t="s">
        <v>3292</v>
      </c>
      <c r="E1578" s="300" t="s">
        <v>3774</v>
      </c>
      <c r="F1578" s="300">
        <v>6</v>
      </c>
      <c r="G1578" s="301">
        <v>43374</v>
      </c>
      <c r="H1578" s="301">
        <v>44500</v>
      </c>
      <c r="I1578" s="316">
        <v>0.21290000000000001</v>
      </c>
      <c r="J1578" s="316">
        <v>0.48050399999999999</v>
      </c>
      <c r="K1578" s="316">
        <v>0.31879999999999997</v>
      </c>
      <c r="L1578" s="316">
        <v>0.30828699999999998</v>
      </c>
      <c r="M1578" s="316">
        <v>117.066309</v>
      </c>
      <c r="N1578" s="316">
        <v>16.688355000000001</v>
      </c>
    </row>
    <row r="1579" spans="1:14" ht="12.75" customHeight="1">
      <c r="A1579" t="s">
        <v>4119</v>
      </c>
      <c r="B1579" t="s">
        <v>4101</v>
      </c>
      <c r="C1579" t="s">
        <v>3817</v>
      </c>
      <c r="D1579" t="s">
        <v>4956</v>
      </c>
      <c r="E1579" t="s">
        <v>3774</v>
      </c>
      <c r="F1579">
        <v>7</v>
      </c>
      <c r="G1579" s="4">
        <v>43678</v>
      </c>
      <c r="H1579" s="4">
        <v>44773</v>
      </c>
      <c r="I1579" s="375">
        <v>0.16572300000000001</v>
      </c>
      <c r="J1579" s="375">
        <v>0.24815400000000001</v>
      </c>
      <c r="K1579" s="375">
        <v>0.31831199999999998</v>
      </c>
      <c r="L1579" s="375">
        <v>9.7202999999999998E-2</v>
      </c>
      <c r="M1579" s="375">
        <v>61.221167000000001</v>
      </c>
      <c r="N1579" s="375">
        <v>17.726628999999999</v>
      </c>
    </row>
    <row r="1580" spans="1:14" ht="12.75" customHeight="1">
      <c r="A1580" t="s">
        <v>4120</v>
      </c>
      <c r="B1580" t="s">
        <v>4072</v>
      </c>
      <c r="C1580" t="s">
        <v>3817</v>
      </c>
      <c r="D1580" t="s">
        <v>3713</v>
      </c>
      <c r="E1580" t="s">
        <v>3774</v>
      </c>
      <c r="F1580">
        <v>7</v>
      </c>
      <c r="G1580" s="4">
        <v>43525</v>
      </c>
      <c r="H1580" s="4">
        <v>44620</v>
      </c>
      <c r="I1580" s="375">
        <v>0.17319000000000001</v>
      </c>
      <c r="J1580" s="375">
        <v>0.57641600000000004</v>
      </c>
      <c r="K1580" s="375">
        <v>0.31819320000000001</v>
      </c>
      <c r="L1580" s="375">
        <v>0.257413</v>
      </c>
      <c r="M1580" s="375">
        <v>139.051109</v>
      </c>
      <c r="N1580" s="375">
        <v>15.911166</v>
      </c>
    </row>
    <row r="1581" spans="1:14" ht="12.75" customHeight="1">
      <c r="A1581" t="s">
        <v>4119</v>
      </c>
      <c r="B1581" t="s">
        <v>4091</v>
      </c>
      <c r="C1581" t="s">
        <v>3817</v>
      </c>
      <c r="D1581" t="s">
        <v>5884</v>
      </c>
      <c r="E1581" t="s">
        <v>3774</v>
      </c>
      <c r="F1581">
        <v>1</v>
      </c>
      <c r="G1581" s="4">
        <v>43800</v>
      </c>
      <c r="H1581" s="4">
        <v>44926</v>
      </c>
      <c r="I1581" s="375">
        <v>0.11462799999999999</v>
      </c>
      <c r="J1581" s="375">
        <v>0.29921199999999998</v>
      </c>
      <c r="K1581" s="375">
        <v>0.31792680000000001</v>
      </c>
      <c r="L1581" s="375">
        <v>0.2676</v>
      </c>
      <c r="M1581" s="375">
        <v>70.774900000000002</v>
      </c>
      <c r="N1581" s="375">
        <v>23.803059999999999</v>
      </c>
    </row>
    <row r="1582" spans="1:14" ht="12.75" customHeight="1">
      <c r="A1582" t="s">
        <v>4120</v>
      </c>
      <c r="B1582" t="s">
        <v>4048</v>
      </c>
      <c r="C1582" t="s">
        <v>3817</v>
      </c>
      <c r="D1582" t="s">
        <v>5249</v>
      </c>
      <c r="E1582" t="s">
        <v>3773</v>
      </c>
      <c r="F1582">
        <v>7</v>
      </c>
      <c r="G1582" s="4">
        <v>42795</v>
      </c>
      <c r="H1582" s="4">
        <v>44926</v>
      </c>
      <c r="I1582" s="375">
        <v>0.22076200000000001</v>
      </c>
      <c r="J1582" s="375">
        <v>0.694434</v>
      </c>
      <c r="K1582" s="375">
        <v>0.31719999999999998</v>
      </c>
      <c r="L1582" s="375">
        <v>0.27815400000000001</v>
      </c>
      <c r="M1582" s="375">
        <v>168.82917599999999</v>
      </c>
      <c r="N1582" s="375">
        <v>14.451349</v>
      </c>
    </row>
    <row r="1583" spans="1:14" ht="12.75" customHeight="1">
      <c r="A1583" t="s">
        <v>4119</v>
      </c>
      <c r="B1583" s="413" t="s">
        <v>4099</v>
      </c>
      <c r="C1583" s="413" t="s">
        <v>3817</v>
      </c>
      <c r="D1583" s="413" t="s">
        <v>2464</v>
      </c>
      <c r="E1583" s="413" t="s">
        <v>3776</v>
      </c>
      <c r="F1583" s="413">
        <v>3</v>
      </c>
      <c r="G1583" s="383">
        <v>43040</v>
      </c>
      <c r="H1583" s="383">
        <v>44926</v>
      </c>
      <c r="I1583" s="375">
        <v>4.7739999999999998E-2</v>
      </c>
      <c r="J1583" s="375">
        <v>0.40962900000000002</v>
      </c>
      <c r="K1583" s="375">
        <v>0.31707999999999997</v>
      </c>
      <c r="L1583" s="375">
        <v>0.274281</v>
      </c>
      <c r="M1583" s="375">
        <v>99.879107000000005</v>
      </c>
      <c r="N1583" s="375">
        <v>19.175996000000001</v>
      </c>
    </row>
    <row r="1584" spans="1:14" ht="12.75" customHeight="1">
      <c r="A1584" t="s">
        <v>4119</v>
      </c>
      <c r="B1584" s="318" t="s">
        <v>4101</v>
      </c>
      <c r="C1584" s="318" t="s">
        <v>3817</v>
      </c>
      <c r="D1584" s="318" t="s">
        <v>6934</v>
      </c>
      <c r="E1584" s="318" t="s">
        <v>3774</v>
      </c>
      <c r="F1584" s="318">
        <v>7</v>
      </c>
      <c r="G1584" s="319">
        <v>44256</v>
      </c>
      <c r="H1584" s="319">
        <v>45350</v>
      </c>
      <c r="I1584" s="375">
        <v>6.2940999999999997E-2</v>
      </c>
      <c r="J1584" s="375">
        <v>0.28142099999999998</v>
      </c>
      <c r="K1584" s="375">
        <v>0.31685999999999998</v>
      </c>
      <c r="L1584" s="375">
        <v>0.20808099999999999</v>
      </c>
      <c r="M1584" s="375">
        <v>69.112392</v>
      </c>
      <c r="N1584" s="375">
        <v>19.946580999999998</v>
      </c>
    </row>
    <row r="1585" spans="1:14" ht="12.75" customHeight="1">
      <c r="A1585" t="s">
        <v>4119</v>
      </c>
      <c r="B1585" s="413" t="s">
        <v>4083</v>
      </c>
      <c r="C1585" s="413" t="s">
        <v>3817</v>
      </c>
      <c r="D1585" s="413" t="s">
        <v>2783</v>
      </c>
      <c r="E1585" s="413" t="s">
        <v>3774</v>
      </c>
      <c r="F1585" s="413">
        <v>4</v>
      </c>
      <c r="G1585" s="383">
        <v>43160</v>
      </c>
      <c r="H1585" s="383">
        <v>44926</v>
      </c>
      <c r="I1585" s="375">
        <v>5.3070000000000001E-3</v>
      </c>
      <c r="J1585" s="375">
        <v>0.30869400000000002</v>
      </c>
      <c r="K1585" s="375">
        <v>0.31665720000000003</v>
      </c>
      <c r="L1585" s="375">
        <v>9.6299999999999997E-3</v>
      </c>
      <c r="M1585" s="375">
        <v>75.939108000000004</v>
      </c>
      <c r="N1585" s="375">
        <v>15.974729999999999</v>
      </c>
    </row>
    <row r="1586" spans="1:14" ht="12.75" customHeight="1">
      <c r="A1586" t="s">
        <v>4119</v>
      </c>
      <c r="B1586" t="s">
        <v>4097</v>
      </c>
      <c r="C1586" t="s">
        <v>3817</v>
      </c>
      <c r="D1586" t="s">
        <v>2442</v>
      </c>
      <c r="E1586" t="s">
        <v>3781</v>
      </c>
      <c r="F1586">
        <v>9</v>
      </c>
      <c r="G1586" s="4">
        <v>44136</v>
      </c>
      <c r="H1586" s="4">
        <v>45961</v>
      </c>
      <c r="I1586" s="375">
        <v>0.184335</v>
      </c>
      <c r="J1586" s="375">
        <v>0.496504</v>
      </c>
      <c r="K1586" s="375">
        <v>0.31640000000000001</v>
      </c>
      <c r="L1586" s="375">
        <v>0.247448</v>
      </c>
      <c r="M1586" s="375">
        <v>120.968405</v>
      </c>
      <c r="N1586" s="375">
        <v>14.099173</v>
      </c>
    </row>
    <row r="1587" spans="1:14" ht="12.75" customHeight="1">
      <c r="A1587" t="s">
        <v>4120</v>
      </c>
      <c r="B1587" s="373" t="s">
        <v>5086</v>
      </c>
      <c r="C1587" s="405" t="s">
        <v>3817</v>
      </c>
      <c r="D1587" s="403" t="s">
        <v>4939</v>
      </c>
      <c r="E1587" s="374" t="s">
        <v>3773</v>
      </c>
      <c r="F1587" s="403">
        <v>7</v>
      </c>
      <c r="G1587" s="374">
        <v>43678</v>
      </c>
      <c r="H1587" s="374">
        <v>44561</v>
      </c>
      <c r="I1587" s="404">
        <v>0.264766</v>
      </c>
      <c r="J1587" s="404">
        <v>0.40069300000000002</v>
      </c>
      <c r="K1587" s="404">
        <v>0.31631999999999999</v>
      </c>
      <c r="L1587" s="404">
        <v>0.32411299999999998</v>
      </c>
      <c r="M1587" s="404">
        <v>98.235735000000005</v>
      </c>
      <c r="N1587" s="375">
        <v>23.685690000000001</v>
      </c>
    </row>
    <row r="1588" spans="1:14" ht="12.75" customHeight="1">
      <c r="A1588" t="s">
        <v>4119</v>
      </c>
      <c r="B1588" t="s">
        <v>4083</v>
      </c>
      <c r="C1588" t="s">
        <v>3817</v>
      </c>
      <c r="D1588" t="s">
        <v>2389</v>
      </c>
      <c r="E1588" t="s">
        <v>3776</v>
      </c>
      <c r="F1588">
        <v>4</v>
      </c>
      <c r="G1588" s="4">
        <v>43009</v>
      </c>
      <c r="H1588" s="4">
        <v>44926</v>
      </c>
      <c r="I1588" s="375">
        <v>1.1601999999999999E-2</v>
      </c>
      <c r="J1588" s="375">
        <v>0.157967</v>
      </c>
      <c r="K1588" s="375">
        <v>0.31616759999999999</v>
      </c>
      <c r="L1588" s="375">
        <v>1.2351000000000001E-2</v>
      </c>
      <c r="M1588" s="375">
        <v>38.800040000000003</v>
      </c>
      <c r="N1588" s="375">
        <v>18.268632</v>
      </c>
    </row>
    <row r="1589" spans="1:14" ht="12.75" customHeight="1">
      <c r="A1589" t="s">
        <v>4119</v>
      </c>
      <c r="B1589" s="300" t="s">
        <v>4095</v>
      </c>
      <c r="C1589" s="300" t="s">
        <v>3817</v>
      </c>
      <c r="D1589" s="300" t="s">
        <v>2914</v>
      </c>
      <c r="E1589" s="300" t="s">
        <v>3774</v>
      </c>
      <c r="F1589" s="300">
        <v>12</v>
      </c>
      <c r="G1589" s="301">
        <v>43952</v>
      </c>
      <c r="H1589" s="301">
        <v>44926</v>
      </c>
      <c r="I1589" s="316">
        <v>0.20413799999999999</v>
      </c>
      <c r="J1589" s="316">
        <v>0.45060600000000001</v>
      </c>
      <c r="K1589" s="316">
        <v>0.31607239999999998</v>
      </c>
      <c r="L1589" s="316">
        <v>0.32841599999999999</v>
      </c>
      <c r="M1589" s="316">
        <v>109.237104</v>
      </c>
      <c r="N1589" s="316">
        <v>24.365337</v>
      </c>
    </row>
    <row r="1590" spans="1:14" ht="12.75" customHeight="1">
      <c r="A1590" t="s">
        <v>4120</v>
      </c>
      <c r="B1590" s="300" t="s">
        <v>4060</v>
      </c>
      <c r="C1590" s="300" t="s">
        <v>3817</v>
      </c>
      <c r="D1590" s="300" t="s">
        <v>485</v>
      </c>
      <c r="E1590" s="300" t="s">
        <v>3783</v>
      </c>
      <c r="F1590" s="300">
        <v>7</v>
      </c>
      <c r="G1590" s="301">
        <v>44013</v>
      </c>
      <c r="H1590" s="301">
        <v>44377</v>
      </c>
      <c r="I1590" s="316">
        <v>0.17614199999999999</v>
      </c>
      <c r="J1590" s="316">
        <v>0.43615100000000001</v>
      </c>
      <c r="K1590" s="316">
        <v>0.31602000000000002</v>
      </c>
      <c r="L1590" s="316">
        <v>0.27601900000000001</v>
      </c>
      <c r="M1590" s="316">
        <v>106.830061</v>
      </c>
      <c r="N1590" s="316">
        <v>18.518439999999998</v>
      </c>
    </row>
    <row r="1591" spans="1:14" ht="12.75" customHeight="1">
      <c r="A1591" t="s">
        <v>4119</v>
      </c>
      <c r="B1591" s="376" t="s">
        <v>4097</v>
      </c>
      <c r="C1591" s="376" t="s">
        <v>3817</v>
      </c>
      <c r="D1591" s="376" t="s">
        <v>7350</v>
      </c>
      <c r="E1591" s="376" t="s">
        <v>4994</v>
      </c>
      <c r="F1591" s="376">
        <v>6</v>
      </c>
      <c r="G1591" s="383">
        <v>44440</v>
      </c>
      <c r="H1591" s="383">
        <v>46387</v>
      </c>
      <c r="I1591" s="375">
        <v>0.20478499999999999</v>
      </c>
      <c r="J1591" s="375">
        <v>0.66821200000000003</v>
      </c>
      <c r="K1591" s="375">
        <v>0.31559999999999999</v>
      </c>
      <c r="L1591" s="375">
        <v>0.30334800000000001</v>
      </c>
      <c r="M1591" s="375">
        <v>161.16370000000001</v>
      </c>
      <c r="N1591" s="375">
        <v>13.903584</v>
      </c>
    </row>
    <row r="1592" spans="1:14" ht="12.75" customHeight="1">
      <c r="A1592" t="s">
        <v>4119</v>
      </c>
      <c r="B1592" s="413" t="s">
        <v>4097</v>
      </c>
      <c r="C1592" s="413" t="s">
        <v>3817</v>
      </c>
      <c r="D1592" s="413" t="s">
        <v>1765</v>
      </c>
      <c r="E1592" s="413" t="s">
        <v>3779</v>
      </c>
      <c r="F1592" s="413">
        <v>6</v>
      </c>
      <c r="G1592" s="383">
        <v>42767</v>
      </c>
      <c r="H1592" s="383">
        <v>44255</v>
      </c>
      <c r="I1592" s="375">
        <v>0.185919</v>
      </c>
      <c r="J1592" s="375">
        <v>0.57293000000000005</v>
      </c>
      <c r="K1592" s="375">
        <v>0.31559999999999999</v>
      </c>
      <c r="L1592" s="375">
        <v>0.253133</v>
      </c>
      <c r="M1592" s="375">
        <v>138.18310299999999</v>
      </c>
      <c r="N1592" s="375">
        <v>17.106017000000001</v>
      </c>
    </row>
    <row r="1593" spans="1:14" ht="12.75" customHeight="1">
      <c r="A1593" t="s">
        <v>4119</v>
      </c>
      <c r="B1593" s="413" t="s">
        <v>4097</v>
      </c>
      <c r="C1593" s="413" t="s">
        <v>3817</v>
      </c>
      <c r="D1593" s="413" t="s">
        <v>6972</v>
      </c>
      <c r="E1593" s="413" t="s">
        <v>3780</v>
      </c>
      <c r="F1593" s="413">
        <v>6</v>
      </c>
      <c r="G1593" s="383">
        <v>42552</v>
      </c>
      <c r="H1593" s="383">
        <v>44408</v>
      </c>
      <c r="I1593" s="375">
        <v>0.103543</v>
      </c>
      <c r="J1593" s="375">
        <v>6.9861999999999994E-2</v>
      </c>
      <c r="K1593" s="375">
        <v>0.31519999999999998</v>
      </c>
      <c r="L1593" s="375">
        <v>6.2975000000000003E-2</v>
      </c>
      <c r="M1593" s="375">
        <v>16.82856</v>
      </c>
      <c r="N1593" s="375">
        <v>17.123097999999999</v>
      </c>
    </row>
    <row r="1594" spans="1:14" ht="12.75" customHeight="1">
      <c r="A1594" t="s">
        <v>4120</v>
      </c>
      <c r="B1594" t="s">
        <v>5086</v>
      </c>
      <c r="C1594" t="s">
        <v>3817</v>
      </c>
      <c r="D1594" t="s">
        <v>4859</v>
      </c>
      <c r="E1594" t="s">
        <v>3778</v>
      </c>
      <c r="F1594">
        <v>9</v>
      </c>
      <c r="G1594" s="4">
        <v>43647</v>
      </c>
      <c r="H1594" s="4">
        <v>44196</v>
      </c>
      <c r="I1594" s="375">
        <v>0.102312</v>
      </c>
      <c r="J1594" s="375">
        <v>0.287298</v>
      </c>
      <c r="K1594" s="375">
        <v>0.31519999999999998</v>
      </c>
      <c r="L1594" s="375">
        <v>0.107395</v>
      </c>
      <c r="M1594" s="375">
        <v>71.084249</v>
      </c>
      <c r="N1594" s="375">
        <v>17.810696</v>
      </c>
    </row>
    <row r="1595" spans="1:14" ht="12.75" customHeight="1">
      <c r="A1595" t="s">
        <v>4119</v>
      </c>
      <c r="B1595" s="373" t="s">
        <v>4097</v>
      </c>
      <c r="C1595" s="405" t="s">
        <v>3817</v>
      </c>
      <c r="D1595" s="403" t="s">
        <v>1408</v>
      </c>
      <c r="E1595" s="374" t="s">
        <v>3773</v>
      </c>
      <c r="F1595" s="403">
        <v>6</v>
      </c>
      <c r="G1595" s="374">
        <v>42675</v>
      </c>
      <c r="H1595" s="374">
        <v>44530</v>
      </c>
      <c r="I1595" s="404">
        <v>0.205348</v>
      </c>
      <c r="J1595" s="404">
        <v>0.82180299999999995</v>
      </c>
      <c r="K1595" s="404">
        <v>0.31480000000000002</v>
      </c>
      <c r="L1595" s="404">
        <v>0.29470499999999999</v>
      </c>
      <c r="M1595" s="404">
        <v>197.705322</v>
      </c>
      <c r="N1595" s="404">
        <v>13.762765</v>
      </c>
    </row>
    <row r="1596" spans="1:14" ht="12.75" customHeight="1">
      <c r="A1596" t="s">
        <v>4120</v>
      </c>
      <c r="B1596" s="413" t="s">
        <v>4062</v>
      </c>
      <c r="C1596" s="413" t="s">
        <v>3817</v>
      </c>
      <c r="D1596" s="413" t="s">
        <v>5423</v>
      </c>
      <c r="E1596" s="413" t="s">
        <v>3773</v>
      </c>
      <c r="F1596" s="413">
        <v>6</v>
      </c>
      <c r="G1596" s="383">
        <v>42614</v>
      </c>
      <c r="H1596" s="383">
        <v>44561</v>
      </c>
      <c r="I1596" s="375">
        <v>0.22028900000000001</v>
      </c>
      <c r="J1596" s="375">
        <v>0.60118000000000005</v>
      </c>
      <c r="K1596" s="375">
        <v>0.31480000000000002</v>
      </c>
      <c r="L1596" s="375">
        <v>0.26912000000000003</v>
      </c>
      <c r="M1596" s="375">
        <v>144.40122600000001</v>
      </c>
      <c r="N1596" s="375">
        <v>17.774818</v>
      </c>
    </row>
    <row r="1597" spans="1:14" ht="12.75" customHeight="1">
      <c r="A1597" t="s">
        <v>4119</v>
      </c>
      <c r="B1597" t="s">
        <v>4097</v>
      </c>
      <c r="C1597" t="s">
        <v>3817</v>
      </c>
      <c r="D1597" t="s">
        <v>6728</v>
      </c>
      <c r="E1597" t="s">
        <v>4994</v>
      </c>
      <c r="F1597">
        <v>7</v>
      </c>
      <c r="G1597" s="4">
        <v>44166</v>
      </c>
      <c r="H1597" s="4">
        <v>45991</v>
      </c>
      <c r="I1597" s="375">
        <v>0.20768900000000001</v>
      </c>
      <c r="J1597" s="375">
        <v>0.67399699999999996</v>
      </c>
      <c r="K1597" s="375">
        <v>0.31463999999999998</v>
      </c>
      <c r="L1597" s="375">
        <v>0.29639100000000002</v>
      </c>
      <c r="M1597" s="375">
        <v>162.559878</v>
      </c>
      <c r="N1597" s="375">
        <v>13.962322</v>
      </c>
    </row>
    <row r="1598" spans="1:14" ht="12.75" customHeight="1">
      <c r="A1598" t="s">
        <v>4120</v>
      </c>
      <c r="B1598" t="s">
        <v>5086</v>
      </c>
      <c r="C1598" t="s">
        <v>3817</v>
      </c>
      <c r="D1598" t="s">
        <v>4926</v>
      </c>
      <c r="E1598" t="s">
        <v>3773</v>
      </c>
      <c r="F1598">
        <v>8</v>
      </c>
      <c r="G1598" s="4">
        <v>43678</v>
      </c>
      <c r="H1598" s="4">
        <v>44408</v>
      </c>
      <c r="I1598" s="375">
        <v>9.1052999999999995E-2</v>
      </c>
      <c r="J1598" s="375">
        <v>0.29675200000000002</v>
      </c>
      <c r="K1598" s="375">
        <v>0.3145908</v>
      </c>
      <c r="L1598" s="375">
        <v>0.29981200000000002</v>
      </c>
      <c r="M1598" s="375">
        <v>72.980314000000007</v>
      </c>
      <c r="N1598" s="375">
        <v>23.752949000000001</v>
      </c>
    </row>
    <row r="1599" spans="1:14" ht="12.75" customHeight="1">
      <c r="A1599" t="s">
        <v>4120</v>
      </c>
      <c r="B1599" t="s">
        <v>4060</v>
      </c>
      <c r="C1599" t="s">
        <v>3817</v>
      </c>
      <c r="D1599" t="s">
        <v>3619</v>
      </c>
      <c r="E1599" t="s">
        <v>3775</v>
      </c>
      <c r="F1599">
        <v>6</v>
      </c>
      <c r="G1599" s="4">
        <v>44197</v>
      </c>
      <c r="H1599" s="4">
        <v>45291</v>
      </c>
      <c r="I1599" s="375">
        <v>0.208729</v>
      </c>
      <c r="J1599" s="375">
        <v>0.69640899999999994</v>
      </c>
      <c r="K1599" s="375">
        <v>0.31440000000000001</v>
      </c>
      <c r="L1599" s="375">
        <v>0.302763</v>
      </c>
      <c r="M1599" s="375">
        <v>169.037655</v>
      </c>
      <c r="N1599" s="375">
        <v>17.340873999999999</v>
      </c>
    </row>
    <row r="1600" spans="1:14" ht="12.75" customHeight="1">
      <c r="A1600" t="s">
        <v>4120</v>
      </c>
      <c r="B1600" t="s">
        <v>4062</v>
      </c>
      <c r="C1600" t="s">
        <v>3817</v>
      </c>
      <c r="D1600" t="s">
        <v>7121</v>
      </c>
      <c r="E1600" t="s">
        <v>3773</v>
      </c>
      <c r="F1600">
        <v>6</v>
      </c>
      <c r="G1600" s="4">
        <v>44317</v>
      </c>
      <c r="H1600" s="4">
        <v>46022</v>
      </c>
      <c r="I1600" s="375">
        <v>0.22947600000000001</v>
      </c>
      <c r="J1600" s="375">
        <v>0.67144899999999996</v>
      </c>
      <c r="K1600" s="375">
        <v>0.31440000000000001</v>
      </c>
      <c r="L1600" s="375">
        <v>0.31487300000000001</v>
      </c>
      <c r="M1600" s="375">
        <v>161.329588</v>
      </c>
      <c r="N1600" s="375">
        <v>14.276781</v>
      </c>
    </row>
    <row r="1601" spans="1:14" ht="12.75" customHeight="1">
      <c r="A1601" t="s">
        <v>4120</v>
      </c>
      <c r="B1601" t="s">
        <v>4072</v>
      </c>
      <c r="C1601" t="s">
        <v>3817</v>
      </c>
      <c r="D1601" t="s">
        <v>5526</v>
      </c>
      <c r="E1601" t="s">
        <v>3773</v>
      </c>
      <c r="F1601">
        <v>7</v>
      </c>
      <c r="G1601" s="4">
        <v>42552</v>
      </c>
      <c r="H1601" s="4">
        <v>44681</v>
      </c>
      <c r="I1601" s="375">
        <v>0.21234500000000001</v>
      </c>
      <c r="J1601" s="375">
        <v>0.81506199999999995</v>
      </c>
      <c r="K1601" s="375">
        <v>0.3138456</v>
      </c>
      <c r="L1601" s="375">
        <v>0.30002299999999998</v>
      </c>
      <c r="M1601" s="375">
        <v>193.93198799999999</v>
      </c>
      <c r="N1601" s="375">
        <v>11.147465</v>
      </c>
    </row>
    <row r="1602" spans="1:14" ht="12.75" customHeight="1">
      <c r="A1602" t="s">
        <v>4120</v>
      </c>
      <c r="B1602" s="413" t="s">
        <v>5086</v>
      </c>
      <c r="C1602" s="413" t="s">
        <v>3817</v>
      </c>
      <c r="D1602" s="413" t="s">
        <v>3376</v>
      </c>
      <c r="E1602" s="413" t="s">
        <v>3781</v>
      </c>
      <c r="F1602" s="413">
        <v>1</v>
      </c>
      <c r="G1602" s="383">
        <v>43374</v>
      </c>
      <c r="H1602" s="383">
        <v>44531</v>
      </c>
      <c r="I1602" s="375">
        <v>0.19902300000000001</v>
      </c>
      <c r="J1602" s="375">
        <v>0.68028500000000003</v>
      </c>
      <c r="K1602" s="375">
        <v>0.31341839999999999</v>
      </c>
      <c r="L1602" s="375">
        <v>0.28072799999999998</v>
      </c>
      <c r="M1602" s="375">
        <v>168.729173</v>
      </c>
      <c r="N1602" s="375">
        <v>19.833883</v>
      </c>
    </row>
    <row r="1603" spans="1:14" ht="12.75" customHeight="1">
      <c r="A1603" t="s">
        <v>4120</v>
      </c>
      <c r="B1603" s="413" t="s">
        <v>4052</v>
      </c>
      <c r="C1603" s="413" t="s">
        <v>3817</v>
      </c>
      <c r="D1603" s="413" t="s">
        <v>1443</v>
      </c>
      <c r="E1603" s="413" t="s">
        <v>3773</v>
      </c>
      <c r="F1603" s="413">
        <v>7</v>
      </c>
      <c r="G1603" s="383">
        <v>43770</v>
      </c>
      <c r="H1603" s="383">
        <v>44926</v>
      </c>
      <c r="I1603" s="375">
        <v>0.32562600000000003</v>
      </c>
      <c r="J1603" s="375">
        <v>0.43362299999999998</v>
      </c>
      <c r="K1603" s="375">
        <v>0.31259999999999999</v>
      </c>
      <c r="L1603" s="375">
        <v>0.31980900000000001</v>
      </c>
      <c r="M1603" s="375">
        <v>103.90685499999999</v>
      </c>
      <c r="N1603" s="375">
        <v>17.059170000000002</v>
      </c>
    </row>
    <row r="1604" spans="1:14" ht="12.75" customHeight="1">
      <c r="A1604" t="s">
        <v>4120</v>
      </c>
      <c r="B1604" s="413" t="s">
        <v>4072</v>
      </c>
      <c r="C1604" s="413" t="s">
        <v>3817</v>
      </c>
      <c r="D1604" s="413" t="s">
        <v>5936</v>
      </c>
      <c r="E1604" s="413" t="s">
        <v>3773</v>
      </c>
      <c r="F1604" s="413">
        <v>9</v>
      </c>
      <c r="G1604" s="383">
        <v>43800</v>
      </c>
      <c r="H1604" s="383">
        <v>44926</v>
      </c>
      <c r="I1604" s="375">
        <v>0.211587</v>
      </c>
      <c r="J1604" s="375">
        <v>0.66691299999999998</v>
      </c>
      <c r="K1604" s="375">
        <v>0.31231360000000002</v>
      </c>
      <c r="L1604" s="375">
        <v>0.26420300000000002</v>
      </c>
      <c r="M1604" s="375">
        <v>154.96489199999999</v>
      </c>
      <c r="N1604" s="375">
        <v>13.906627</v>
      </c>
    </row>
    <row r="1605" spans="1:14" ht="12.75" customHeight="1">
      <c r="A1605" t="s">
        <v>4119</v>
      </c>
      <c r="B1605" t="s">
        <v>4099</v>
      </c>
      <c r="C1605" t="s">
        <v>3817</v>
      </c>
      <c r="D1605" t="s">
        <v>5171</v>
      </c>
      <c r="E1605" t="s">
        <v>3780</v>
      </c>
      <c r="F1605">
        <v>3</v>
      </c>
      <c r="G1605" s="4">
        <v>42979</v>
      </c>
      <c r="H1605" s="4">
        <v>44561</v>
      </c>
      <c r="I1605" s="375">
        <v>0.11511200000000001</v>
      </c>
      <c r="J1605" s="375">
        <v>7.1056999999999995E-2</v>
      </c>
      <c r="K1605" s="375">
        <v>0.31228</v>
      </c>
      <c r="L1605" s="375">
        <v>3.7851000000000003E-2</v>
      </c>
      <c r="M1605" s="375">
        <v>17.133887999999999</v>
      </c>
      <c r="N1605" s="375">
        <v>18.684125000000002</v>
      </c>
    </row>
    <row r="1606" spans="1:14" ht="12.75" customHeight="1">
      <c r="A1606" t="s">
        <v>4120</v>
      </c>
      <c r="B1606" t="s">
        <v>5086</v>
      </c>
      <c r="C1606" t="s">
        <v>3818</v>
      </c>
      <c r="D1606" t="s">
        <v>3729</v>
      </c>
      <c r="E1606" t="s">
        <v>3775</v>
      </c>
      <c r="F1606">
        <v>8</v>
      </c>
      <c r="G1606" s="4">
        <v>43525</v>
      </c>
      <c r="H1606" s="4">
        <v>44561</v>
      </c>
      <c r="I1606" s="375">
        <v>0.13452800000000001</v>
      </c>
      <c r="J1606" s="375">
        <v>0.33195200000000002</v>
      </c>
      <c r="K1606" s="375">
        <v>0.31210880000000002</v>
      </c>
      <c r="L1606" s="375">
        <v>0.33193400000000001</v>
      </c>
      <c r="M1606" s="375">
        <v>80.986503999999996</v>
      </c>
      <c r="N1606" s="375">
        <v>23.731279000000001</v>
      </c>
    </row>
    <row r="1607" spans="1:14" ht="12.75" customHeight="1">
      <c r="A1607" t="s">
        <v>4120</v>
      </c>
      <c r="B1607" t="s">
        <v>4072</v>
      </c>
      <c r="C1607" t="s">
        <v>3817</v>
      </c>
      <c r="D1607" t="s">
        <v>5521</v>
      </c>
      <c r="E1607" t="s">
        <v>3773</v>
      </c>
      <c r="F1607">
        <v>7</v>
      </c>
      <c r="G1607" s="4">
        <v>42552</v>
      </c>
      <c r="H1607" s="4">
        <v>44681</v>
      </c>
      <c r="I1607" s="375">
        <v>0.22751199999999999</v>
      </c>
      <c r="J1607" s="375">
        <v>0.68918599999999997</v>
      </c>
      <c r="K1607" s="375">
        <v>0.31182320000000002</v>
      </c>
      <c r="L1607" s="375">
        <v>0.282302</v>
      </c>
      <c r="M1607" s="375">
        <v>162.92491000000001</v>
      </c>
      <c r="N1607" s="375">
        <v>11.571512</v>
      </c>
    </row>
    <row r="1608" spans="1:14" ht="12.75" customHeight="1">
      <c r="A1608" t="s">
        <v>4119</v>
      </c>
      <c r="B1608" t="s">
        <v>4101</v>
      </c>
      <c r="C1608" t="s">
        <v>3817</v>
      </c>
      <c r="D1608" t="s">
        <v>4840</v>
      </c>
      <c r="E1608" t="s">
        <v>3774</v>
      </c>
      <c r="F1608">
        <v>7</v>
      </c>
      <c r="G1608" s="4">
        <v>43617</v>
      </c>
      <c r="H1608" s="4">
        <v>44712</v>
      </c>
      <c r="I1608" s="375">
        <v>0.24671199999999999</v>
      </c>
      <c r="J1608" s="375">
        <v>0.573102</v>
      </c>
      <c r="K1608" s="375">
        <v>0.31119999999999998</v>
      </c>
      <c r="L1608" s="375">
        <v>0.25008999999999998</v>
      </c>
      <c r="M1608" s="375">
        <v>138.23007699999999</v>
      </c>
      <c r="N1608" s="375">
        <v>18.316458000000001</v>
      </c>
    </row>
    <row r="1609" spans="1:14" ht="12.75" customHeight="1">
      <c r="A1609" t="s">
        <v>4120</v>
      </c>
      <c r="B1609" s="413" t="s">
        <v>4048</v>
      </c>
      <c r="C1609" s="413" t="s">
        <v>3817</v>
      </c>
      <c r="D1609" s="413" t="s">
        <v>5287</v>
      </c>
      <c r="E1609" s="413" t="s">
        <v>3773</v>
      </c>
      <c r="F1609" s="413">
        <v>7</v>
      </c>
      <c r="G1609" s="383">
        <v>42705</v>
      </c>
      <c r="H1609" s="383">
        <v>44530</v>
      </c>
      <c r="I1609" s="375">
        <v>0.28044400000000003</v>
      </c>
      <c r="J1609" s="375">
        <v>0.65407999999999999</v>
      </c>
      <c r="K1609" s="375">
        <v>0.31119999999999998</v>
      </c>
      <c r="L1609" s="375">
        <v>0.31936199999999998</v>
      </c>
      <c r="M1609" s="375">
        <v>156.013488</v>
      </c>
      <c r="N1609" s="375">
        <v>15.445382</v>
      </c>
    </row>
    <row r="1610" spans="1:14" ht="12.75" customHeight="1">
      <c r="A1610" t="s">
        <v>4119</v>
      </c>
      <c r="B1610" s="300" t="s">
        <v>4079</v>
      </c>
      <c r="C1610" s="300" t="s">
        <v>3817</v>
      </c>
      <c r="D1610" s="300" t="s">
        <v>3516</v>
      </c>
      <c r="E1610" s="300" t="s">
        <v>3776</v>
      </c>
      <c r="F1610" s="300">
        <v>8</v>
      </c>
      <c r="G1610" s="301">
        <v>43466</v>
      </c>
      <c r="H1610" s="301">
        <v>45291</v>
      </c>
      <c r="I1610" s="316">
        <v>8.3280000000000003E-3</v>
      </c>
      <c r="J1610" s="316">
        <v>0.61482199999999998</v>
      </c>
      <c r="K1610" s="316">
        <v>0.31112000000000001</v>
      </c>
      <c r="L1610" s="316">
        <v>2.9243999999999999E-2</v>
      </c>
      <c r="M1610" s="316">
        <v>147.59433300000001</v>
      </c>
      <c r="N1610" s="316">
        <v>10.991720000000001</v>
      </c>
    </row>
    <row r="1611" spans="1:14" ht="12.75" customHeight="1">
      <c r="A1611" t="s">
        <v>4120</v>
      </c>
      <c r="B1611" s="413" t="s">
        <v>5086</v>
      </c>
      <c r="C1611" s="413" t="s">
        <v>3818</v>
      </c>
      <c r="D1611" s="413" t="s">
        <v>4638</v>
      </c>
      <c r="E1611" s="413" t="s">
        <v>3776</v>
      </c>
      <c r="F1611" s="413">
        <v>8</v>
      </c>
      <c r="G1611" s="383">
        <v>43556</v>
      </c>
      <c r="H1611" s="383">
        <v>44561</v>
      </c>
      <c r="I1611" s="375">
        <v>0.15553700000000001</v>
      </c>
      <c r="J1611" s="375">
        <v>0.36562299999999998</v>
      </c>
      <c r="K1611" s="375">
        <v>0.31063600000000002</v>
      </c>
      <c r="L1611" s="375">
        <v>0.29981200000000002</v>
      </c>
      <c r="M1611" s="375">
        <v>88.782559000000006</v>
      </c>
      <c r="N1611" s="375">
        <v>21.289518000000001</v>
      </c>
    </row>
    <row r="1612" spans="1:14" ht="12.75" customHeight="1">
      <c r="A1612" t="s">
        <v>4120</v>
      </c>
      <c r="B1612" s="413" t="s">
        <v>4052</v>
      </c>
      <c r="C1612" s="413" t="s">
        <v>3817</v>
      </c>
      <c r="D1612" s="413" t="s">
        <v>1917</v>
      </c>
      <c r="E1612" s="413" t="s">
        <v>3774</v>
      </c>
      <c r="F1612" s="413">
        <v>7</v>
      </c>
      <c r="G1612" s="383">
        <v>42795</v>
      </c>
      <c r="H1612" s="383">
        <v>44620</v>
      </c>
      <c r="I1612" s="375">
        <v>0.258658</v>
      </c>
      <c r="J1612" s="375">
        <v>0.64796799999999999</v>
      </c>
      <c r="K1612" s="375">
        <v>0.31040000000000001</v>
      </c>
      <c r="L1612" s="375">
        <v>0.31980900000000001</v>
      </c>
      <c r="M1612" s="375">
        <v>154.175723</v>
      </c>
      <c r="N1612" s="375">
        <v>14.897735000000001</v>
      </c>
    </row>
    <row r="1613" spans="1:14" ht="12.75" customHeight="1">
      <c r="A1613" t="s">
        <v>4119</v>
      </c>
      <c r="B1613" t="s">
        <v>4087</v>
      </c>
      <c r="C1613" t="s">
        <v>3817</v>
      </c>
      <c r="D1613" t="s">
        <v>6966</v>
      </c>
      <c r="E1613" t="s">
        <v>3774</v>
      </c>
      <c r="F1613">
        <v>10</v>
      </c>
      <c r="G1613" s="4">
        <v>44287</v>
      </c>
      <c r="H1613" s="4">
        <v>45291</v>
      </c>
      <c r="I1613" s="375">
        <v>0.18714600000000001</v>
      </c>
      <c r="J1613" s="375">
        <v>0.57655599999999996</v>
      </c>
      <c r="K1613" s="375">
        <v>0.31028</v>
      </c>
      <c r="L1613" s="375">
        <v>0.28967500000000002</v>
      </c>
      <c r="M1613" s="375">
        <v>140.98007000000001</v>
      </c>
      <c r="N1613" s="375">
        <v>19.312987</v>
      </c>
    </row>
    <row r="1614" spans="1:14" ht="12.75" customHeight="1">
      <c r="A1614" t="s">
        <v>4119</v>
      </c>
      <c r="B1614" s="413" t="s">
        <v>4093</v>
      </c>
      <c r="C1614" s="413" t="s">
        <v>3817</v>
      </c>
      <c r="D1614" s="413" t="s">
        <v>3248</v>
      </c>
      <c r="E1614" s="413" t="s">
        <v>3776</v>
      </c>
      <c r="F1614" s="413">
        <v>2</v>
      </c>
      <c r="G1614" s="383">
        <v>43070</v>
      </c>
      <c r="H1614" s="383">
        <v>44926</v>
      </c>
      <c r="I1614" s="375">
        <v>9.0356000000000006E-2</v>
      </c>
      <c r="J1614" s="375">
        <v>0.42285400000000001</v>
      </c>
      <c r="K1614" s="375">
        <v>0.31023640000000002</v>
      </c>
      <c r="L1614" s="375">
        <v>0.304674</v>
      </c>
      <c r="M1614" s="375">
        <v>101.54304</v>
      </c>
      <c r="N1614" s="375">
        <v>20.506253000000001</v>
      </c>
    </row>
    <row r="1615" spans="1:14" ht="12.75" customHeight="1">
      <c r="A1615" t="s">
        <v>4120</v>
      </c>
      <c r="B1615" t="s">
        <v>4072</v>
      </c>
      <c r="C1615" t="s">
        <v>3817</v>
      </c>
      <c r="D1615" t="s">
        <v>5510</v>
      </c>
      <c r="E1615" t="s">
        <v>3773</v>
      </c>
      <c r="F1615">
        <v>7</v>
      </c>
      <c r="G1615" s="4">
        <v>42552</v>
      </c>
      <c r="H1615" s="4">
        <v>44681</v>
      </c>
      <c r="I1615" s="375">
        <v>0.238288</v>
      </c>
      <c r="J1615" s="375">
        <v>0.74254799999999999</v>
      </c>
      <c r="K1615" s="375">
        <v>0.31020560000000003</v>
      </c>
      <c r="L1615" s="375">
        <v>0.30785400000000002</v>
      </c>
      <c r="M1615" s="375">
        <v>174.62921900000001</v>
      </c>
      <c r="N1615" s="375">
        <v>11.640464</v>
      </c>
    </row>
    <row r="1616" spans="1:14" ht="12.75" customHeight="1">
      <c r="A1616" t="s">
        <v>4119</v>
      </c>
      <c r="B1616" s="373" t="s">
        <v>4097</v>
      </c>
      <c r="C1616" s="405" t="s">
        <v>3817</v>
      </c>
      <c r="D1616" s="403" t="s">
        <v>3014</v>
      </c>
      <c r="E1616" s="374" t="s">
        <v>3774</v>
      </c>
      <c r="F1616" s="403">
        <v>6</v>
      </c>
      <c r="G1616" s="374">
        <v>43282</v>
      </c>
      <c r="H1616" s="374">
        <v>44408</v>
      </c>
      <c r="I1616" s="404">
        <v>0.17996100000000001</v>
      </c>
      <c r="J1616" s="404">
        <v>0.28140500000000002</v>
      </c>
      <c r="K1616" s="404">
        <v>0.31</v>
      </c>
      <c r="L1616" s="404">
        <v>0.19839100000000001</v>
      </c>
      <c r="M1616" s="404">
        <v>66.666810999999996</v>
      </c>
      <c r="N1616" s="404">
        <v>19.934804</v>
      </c>
    </row>
    <row r="1617" spans="1:14" ht="12.75" customHeight="1">
      <c r="A1617" t="s">
        <v>4120</v>
      </c>
      <c r="B1617" t="s">
        <v>5086</v>
      </c>
      <c r="C1617" t="s">
        <v>3817</v>
      </c>
      <c r="D1617" t="s">
        <v>3386</v>
      </c>
      <c r="E1617" t="s">
        <v>3776</v>
      </c>
      <c r="F1617">
        <v>8</v>
      </c>
      <c r="G1617" s="4">
        <v>43405</v>
      </c>
      <c r="H1617" s="4">
        <v>44531</v>
      </c>
      <c r="I1617" s="375">
        <v>1.0023000000000001E-2</v>
      </c>
      <c r="J1617" s="375">
        <v>0.27916400000000002</v>
      </c>
      <c r="K1617" s="375">
        <v>0.30994519999999998</v>
      </c>
      <c r="L1617" s="375">
        <v>3.2122999999999999E-2</v>
      </c>
      <c r="M1617" s="375">
        <v>67.632346999999996</v>
      </c>
      <c r="N1617" s="375">
        <v>15.454819000000001</v>
      </c>
    </row>
    <row r="1618" spans="1:14" ht="12.75" customHeight="1">
      <c r="A1618" t="s">
        <v>4120</v>
      </c>
      <c r="B1618" s="413" t="s">
        <v>4052</v>
      </c>
      <c r="C1618" s="413" t="s">
        <v>3817</v>
      </c>
      <c r="D1618" s="413" t="s">
        <v>2801</v>
      </c>
      <c r="E1618" s="413" t="s">
        <v>3773</v>
      </c>
      <c r="F1618" s="413">
        <v>6</v>
      </c>
      <c r="G1618" s="383">
        <v>43160</v>
      </c>
      <c r="H1618" s="383">
        <v>46387</v>
      </c>
      <c r="I1618" s="375">
        <v>0.19225300000000001</v>
      </c>
      <c r="J1618" s="375">
        <v>0.54711799999999999</v>
      </c>
      <c r="K1618" s="375">
        <v>0.30959999999999999</v>
      </c>
      <c r="L1618" s="375">
        <v>0.226379</v>
      </c>
      <c r="M1618" s="375">
        <v>129.44413499999999</v>
      </c>
      <c r="N1618" s="375">
        <v>15.01357</v>
      </c>
    </row>
    <row r="1619" spans="1:14" ht="12.75" customHeight="1">
      <c r="A1619" t="s">
        <v>4120</v>
      </c>
      <c r="B1619" s="413" t="s">
        <v>4062</v>
      </c>
      <c r="C1619" s="413" t="s">
        <v>3817</v>
      </c>
      <c r="D1619" s="413" t="s">
        <v>5453</v>
      </c>
      <c r="E1619" s="413" t="s">
        <v>3773</v>
      </c>
      <c r="F1619" s="413">
        <v>3</v>
      </c>
      <c r="G1619" s="383">
        <v>42614</v>
      </c>
      <c r="H1619" s="383">
        <v>44561</v>
      </c>
      <c r="I1619" s="375">
        <v>0.27888200000000002</v>
      </c>
      <c r="J1619" s="375">
        <v>0.58038199999999995</v>
      </c>
      <c r="K1619" s="375">
        <v>0.30959999999999999</v>
      </c>
      <c r="L1619" s="375">
        <v>0.32200499999999999</v>
      </c>
      <c r="M1619" s="375">
        <v>137.261042</v>
      </c>
      <c r="N1619" s="375">
        <v>18.875761000000001</v>
      </c>
    </row>
    <row r="1620" spans="1:14" ht="12.75" customHeight="1">
      <c r="A1620" t="s">
        <v>4119</v>
      </c>
      <c r="B1620" s="300" t="s">
        <v>4081</v>
      </c>
      <c r="C1620" s="300" t="s">
        <v>3817</v>
      </c>
      <c r="D1620" s="300" t="s">
        <v>6541</v>
      </c>
      <c r="E1620" s="300" t="s">
        <v>3776</v>
      </c>
      <c r="F1620" s="300">
        <v>8</v>
      </c>
      <c r="G1620" s="301">
        <v>44105</v>
      </c>
      <c r="H1620" s="301">
        <v>45199</v>
      </c>
      <c r="I1620" s="316">
        <v>7.7835000000000001E-2</v>
      </c>
      <c r="J1620" s="316">
        <v>0.47050700000000001</v>
      </c>
      <c r="K1620" s="316">
        <v>0.30789080000000002</v>
      </c>
      <c r="L1620" s="316">
        <v>0.310886</v>
      </c>
      <c r="M1620" s="316">
        <v>112.072504</v>
      </c>
      <c r="N1620" s="316">
        <v>16.708182999999998</v>
      </c>
    </row>
    <row r="1621" spans="1:14" ht="12.75" customHeight="1">
      <c r="A1621" t="s">
        <v>4119</v>
      </c>
      <c r="B1621" s="300" t="s">
        <v>4079</v>
      </c>
      <c r="C1621" s="300" t="s">
        <v>3817</v>
      </c>
      <c r="D1621" s="300" t="s">
        <v>5595</v>
      </c>
      <c r="E1621" s="300" t="s">
        <v>3776</v>
      </c>
      <c r="F1621" s="300">
        <v>6</v>
      </c>
      <c r="G1621" s="301">
        <v>43709</v>
      </c>
      <c r="H1621" s="301">
        <v>44926</v>
      </c>
      <c r="I1621" s="316">
        <v>4.2901000000000002E-2</v>
      </c>
      <c r="J1621" s="316">
        <v>0.56182200000000004</v>
      </c>
      <c r="K1621" s="316">
        <v>0.30736000000000002</v>
      </c>
      <c r="L1621" s="316">
        <v>0.26985100000000001</v>
      </c>
      <c r="M1621" s="316">
        <v>132.29340300000001</v>
      </c>
      <c r="N1621" s="316">
        <v>16.716843999999998</v>
      </c>
    </row>
    <row r="1622" spans="1:14" ht="12.75" customHeight="1">
      <c r="A1622" t="s">
        <v>4119</v>
      </c>
      <c r="B1622" t="s">
        <v>4095</v>
      </c>
      <c r="C1622" t="s">
        <v>3817</v>
      </c>
      <c r="D1622" t="s">
        <v>4541</v>
      </c>
      <c r="E1622" t="s">
        <v>3774</v>
      </c>
      <c r="F1622">
        <v>12</v>
      </c>
      <c r="G1622" s="4">
        <v>43556</v>
      </c>
      <c r="H1622" s="4">
        <v>45657</v>
      </c>
      <c r="I1622" s="375">
        <v>0.22192700000000001</v>
      </c>
      <c r="J1622" s="375">
        <v>0.32088800000000001</v>
      </c>
      <c r="K1622" s="375">
        <v>0.30722680000000002</v>
      </c>
      <c r="L1622" s="375">
        <v>0.27512500000000001</v>
      </c>
      <c r="M1622" s="375">
        <v>75.613506999999998</v>
      </c>
      <c r="N1622" s="375">
        <v>26.919588000000001</v>
      </c>
    </row>
    <row r="1623" spans="1:14" ht="12.75" customHeight="1">
      <c r="A1623" t="s">
        <v>4120</v>
      </c>
      <c r="B1623" s="413" t="s">
        <v>4060</v>
      </c>
      <c r="C1623" s="413" t="s">
        <v>3817</v>
      </c>
      <c r="D1623" s="413" t="s">
        <v>5606</v>
      </c>
      <c r="E1623" s="413" t="s">
        <v>3774</v>
      </c>
      <c r="F1623" s="413">
        <v>7</v>
      </c>
      <c r="G1623" s="383">
        <v>43709</v>
      </c>
      <c r="H1623" s="383">
        <v>44561</v>
      </c>
      <c r="I1623" s="375">
        <v>0.171293</v>
      </c>
      <c r="J1623" s="375">
        <v>0.487981</v>
      </c>
      <c r="K1623" s="375">
        <v>0.30719999999999997</v>
      </c>
      <c r="L1623" s="375">
        <v>0.16728399999999999</v>
      </c>
      <c r="M1623" s="375">
        <v>116.19526999999999</v>
      </c>
      <c r="N1623" s="375">
        <v>17.223399000000001</v>
      </c>
    </row>
    <row r="1624" spans="1:14" ht="12.75" customHeight="1">
      <c r="A1624" t="s">
        <v>4120</v>
      </c>
      <c r="B1624" s="300" t="s">
        <v>5086</v>
      </c>
      <c r="C1624" s="300" t="s">
        <v>3817</v>
      </c>
      <c r="D1624" s="300" t="s">
        <v>3440</v>
      </c>
      <c r="E1624" s="300" t="s">
        <v>3774</v>
      </c>
      <c r="F1624" s="300">
        <v>1</v>
      </c>
      <c r="G1624" s="301">
        <v>43282</v>
      </c>
      <c r="H1624" s="301">
        <v>44561</v>
      </c>
      <c r="I1624" s="316">
        <v>0.231484</v>
      </c>
      <c r="J1624" s="316">
        <v>0.26128699999999999</v>
      </c>
      <c r="K1624" s="316">
        <v>0.30715160000000002</v>
      </c>
      <c r="L1624" s="316">
        <v>0.33471400000000001</v>
      </c>
      <c r="M1624" s="316">
        <v>63.511434000000001</v>
      </c>
      <c r="N1624" s="316">
        <v>36.543019999999999</v>
      </c>
    </row>
    <row r="1625" spans="1:14" ht="12.75" customHeight="1">
      <c r="A1625" t="s">
        <v>4119</v>
      </c>
      <c r="B1625" s="318" t="s">
        <v>4083</v>
      </c>
      <c r="C1625" s="318" t="s">
        <v>3817</v>
      </c>
      <c r="D1625" s="318" t="s">
        <v>7339</v>
      </c>
      <c r="E1625" s="318" t="s">
        <v>4994</v>
      </c>
      <c r="F1625" s="318">
        <v>4</v>
      </c>
      <c r="G1625" s="319">
        <v>44440</v>
      </c>
      <c r="H1625" s="319">
        <v>46022</v>
      </c>
      <c r="I1625" s="375">
        <v>0.22308700000000001</v>
      </c>
      <c r="J1625" s="375">
        <v>0.59003399999999995</v>
      </c>
      <c r="K1625" s="375">
        <v>0.30703279999999999</v>
      </c>
      <c r="L1625" s="375">
        <v>0.27068500000000001</v>
      </c>
      <c r="M1625" s="375">
        <v>140.73737199999999</v>
      </c>
      <c r="N1625" s="375">
        <v>19.913212999999999</v>
      </c>
    </row>
    <row r="1626" spans="1:14" ht="12.75" customHeight="1">
      <c r="A1626" t="s">
        <v>4120</v>
      </c>
      <c r="B1626" t="s">
        <v>5086</v>
      </c>
      <c r="C1626" t="s">
        <v>3817</v>
      </c>
      <c r="D1626" t="s">
        <v>6937</v>
      </c>
      <c r="E1626" t="s">
        <v>3773</v>
      </c>
      <c r="F1626">
        <v>6</v>
      </c>
      <c r="G1626" s="4">
        <v>43891</v>
      </c>
      <c r="H1626" s="4">
        <v>45323</v>
      </c>
      <c r="I1626" s="375">
        <v>0.15714500000000001</v>
      </c>
      <c r="J1626" s="375">
        <v>0.43748199999999998</v>
      </c>
      <c r="K1626" s="375">
        <v>0.30609999999999998</v>
      </c>
      <c r="L1626" s="375">
        <v>0.31212699999999999</v>
      </c>
      <c r="M1626" s="375">
        <v>103.383803</v>
      </c>
      <c r="N1626" s="375">
        <v>21.432625999999999</v>
      </c>
    </row>
    <row r="1627" spans="1:14" ht="12.75" customHeight="1">
      <c r="A1627" t="s">
        <v>4119</v>
      </c>
      <c r="B1627" t="s">
        <v>4097</v>
      </c>
      <c r="C1627" t="s">
        <v>3817</v>
      </c>
      <c r="D1627" t="s">
        <v>4891</v>
      </c>
      <c r="E1627" t="s">
        <v>3773</v>
      </c>
      <c r="F1627">
        <v>6</v>
      </c>
      <c r="G1627" s="4">
        <v>43647</v>
      </c>
      <c r="H1627" s="4">
        <v>45138</v>
      </c>
      <c r="I1627" s="375">
        <v>0.21637700000000001</v>
      </c>
      <c r="J1627" s="375">
        <v>0.34353400000000001</v>
      </c>
      <c r="K1627" s="375">
        <v>0.30599999999999999</v>
      </c>
      <c r="L1627" s="375">
        <v>0.26630399999999999</v>
      </c>
      <c r="M1627" s="375">
        <v>80.335584999999995</v>
      </c>
      <c r="N1627" s="375">
        <v>20.615760999999999</v>
      </c>
    </row>
    <row r="1628" spans="1:14" ht="12.75" customHeight="1">
      <c r="A1628" t="s">
        <v>4120</v>
      </c>
      <c r="B1628" t="s">
        <v>4074</v>
      </c>
      <c r="C1628" t="s">
        <v>3817</v>
      </c>
      <c r="D1628" t="s">
        <v>3322</v>
      </c>
      <c r="E1628" t="s">
        <v>3776</v>
      </c>
      <c r="F1628">
        <v>8</v>
      </c>
      <c r="G1628" s="4">
        <v>43374</v>
      </c>
      <c r="H1628" s="4">
        <v>44561</v>
      </c>
      <c r="I1628" s="375">
        <v>0.21668499999999999</v>
      </c>
      <c r="J1628" s="375">
        <v>0.527837</v>
      </c>
      <c r="K1628" s="375">
        <v>0.30587999999999999</v>
      </c>
      <c r="L1628" s="375">
        <v>0.31324600000000002</v>
      </c>
      <c r="M1628" s="375">
        <v>125.636444</v>
      </c>
      <c r="N1628" s="375">
        <v>17.788429000000001</v>
      </c>
    </row>
    <row r="1629" spans="1:14" ht="12.75" customHeight="1">
      <c r="A1629" t="s">
        <v>4120</v>
      </c>
      <c r="B1629" s="318" t="s">
        <v>4072</v>
      </c>
      <c r="C1629" s="318" t="s">
        <v>3817</v>
      </c>
      <c r="D1629" s="318" t="s">
        <v>5497</v>
      </c>
      <c r="E1629" s="318" t="s">
        <v>3773</v>
      </c>
      <c r="F1629" s="318">
        <v>1</v>
      </c>
      <c r="G1629" s="319">
        <v>42552</v>
      </c>
      <c r="H1629" s="319">
        <v>44681</v>
      </c>
      <c r="I1629" s="375">
        <v>0.22325999999999999</v>
      </c>
      <c r="J1629" s="375">
        <v>0.66073300000000001</v>
      </c>
      <c r="K1629" s="375">
        <v>0.30571199999999998</v>
      </c>
      <c r="L1629" s="375">
        <v>0.28791</v>
      </c>
      <c r="M1629" s="375">
        <v>153.52365499999999</v>
      </c>
      <c r="N1629" s="375">
        <v>11.897295</v>
      </c>
    </row>
    <row r="1630" spans="1:14" ht="12.75" customHeight="1">
      <c r="A1630" t="s">
        <v>4119</v>
      </c>
      <c r="B1630" s="300" t="s">
        <v>4079</v>
      </c>
      <c r="C1630" s="300" t="s">
        <v>3817</v>
      </c>
      <c r="D1630" s="300" t="s">
        <v>6961</v>
      </c>
      <c r="E1630" s="300" t="s">
        <v>3776</v>
      </c>
      <c r="F1630" s="300">
        <v>8</v>
      </c>
      <c r="G1630" s="301">
        <v>44283</v>
      </c>
      <c r="H1630" s="301">
        <v>44926</v>
      </c>
      <c r="I1630" s="316">
        <v>0.180561</v>
      </c>
      <c r="J1630" s="316">
        <v>0.48306500000000002</v>
      </c>
      <c r="K1630" s="316">
        <v>0.30536000000000002</v>
      </c>
      <c r="L1630" s="316">
        <v>0.27429100000000001</v>
      </c>
      <c r="M1630" s="316">
        <v>113.819142</v>
      </c>
      <c r="N1630" s="316">
        <v>17.882023</v>
      </c>
    </row>
    <row r="1631" spans="1:14" ht="12.75" customHeight="1">
      <c r="A1631" t="s">
        <v>4120</v>
      </c>
      <c r="B1631" s="413" t="s">
        <v>4062</v>
      </c>
      <c r="C1631" s="413" t="s">
        <v>3817</v>
      </c>
      <c r="D1631" s="413" t="s">
        <v>6224</v>
      </c>
      <c r="E1631" s="413" t="s">
        <v>3779</v>
      </c>
      <c r="F1631" s="413">
        <v>7</v>
      </c>
      <c r="G1631" s="383">
        <v>43952</v>
      </c>
      <c r="H1631" s="383">
        <v>45657</v>
      </c>
      <c r="I1631" s="375">
        <v>0.20354900000000001</v>
      </c>
      <c r="J1631" s="375">
        <v>0.37886199999999998</v>
      </c>
      <c r="K1631" s="375">
        <v>0.30479919999999999</v>
      </c>
      <c r="L1631" s="375">
        <v>0.29711300000000002</v>
      </c>
      <c r="M1631" s="375">
        <v>88.518130999999997</v>
      </c>
      <c r="N1631" s="375">
        <v>18.281006999999999</v>
      </c>
    </row>
    <row r="1632" spans="1:14" ht="12.75" customHeight="1">
      <c r="A1632" t="s">
        <v>4120</v>
      </c>
      <c r="B1632" s="318" t="s">
        <v>4072</v>
      </c>
      <c r="C1632" s="318" t="s">
        <v>3817</v>
      </c>
      <c r="D1632" s="318" t="s">
        <v>5527</v>
      </c>
      <c r="E1632" s="318" t="s">
        <v>3773</v>
      </c>
      <c r="F1632" s="318">
        <v>7</v>
      </c>
      <c r="G1632" s="319">
        <v>42552</v>
      </c>
      <c r="H1632" s="319">
        <v>44681</v>
      </c>
      <c r="I1632" s="375">
        <v>0.22559299999999999</v>
      </c>
      <c r="J1632" s="375">
        <v>0.65281699999999998</v>
      </c>
      <c r="K1632" s="375">
        <v>0.30454320000000001</v>
      </c>
      <c r="L1632" s="375">
        <v>0.293429</v>
      </c>
      <c r="M1632" s="375">
        <v>150.72420299999999</v>
      </c>
      <c r="N1632" s="375">
        <v>12.060475</v>
      </c>
    </row>
    <row r="1633" spans="1:14" ht="12.75" customHeight="1">
      <c r="A1633" t="s">
        <v>4120</v>
      </c>
      <c r="B1633" s="318" t="s">
        <v>4062</v>
      </c>
      <c r="C1633" s="318" t="s">
        <v>3817</v>
      </c>
      <c r="D1633" s="318" t="s">
        <v>1251</v>
      </c>
      <c r="E1633" s="318" t="s">
        <v>3773</v>
      </c>
      <c r="F1633" s="318">
        <v>6</v>
      </c>
      <c r="G1633" s="319">
        <v>42614</v>
      </c>
      <c r="H1633" s="319">
        <v>44561</v>
      </c>
      <c r="I1633" s="375">
        <v>0.28363300000000002</v>
      </c>
      <c r="J1633" s="375">
        <v>0.43874000000000002</v>
      </c>
      <c r="K1633" s="375">
        <v>0.3044</v>
      </c>
      <c r="L1633" s="375">
        <v>0.284528</v>
      </c>
      <c r="M1633" s="375">
        <v>101.902225</v>
      </c>
      <c r="N1633" s="375">
        <v>19.894515999999999</v>
      </c>
    </row>
    <row r="1634" spans="1:14" ht="12.75" customHeight="1">
      <c r="A1634" t="s">
        <v>4119</v>
      </c>
      <c r="B1634" s="376" t="s">
        <v>4099</v>
      </c>
      <c r="C1634" s="376" t="s">
        <v>3817</v>
      </c>
      <c r="D1634" s="376" t="s">
        <v>6291</v>
      </c>
      <c r="E1634" s="376" t="s">
        <v>3776</v>
      </c>
      <c r="F1634" s="376">
        <v>3</v>
      </c>
      <c r="G1634" s="383" t="s">
        <v>5938</v>
      </c>
      <c r="H1634" s="383" t="s">
        <v>5938</v>
      </c>
      <c r="I1634" s="375">
        <v>0.221558</v>
      </c>
      <c r="J1634" s="375">
        <v>0.36901800000000001</v>
      </c>
      <c r="K1634" s="375">
        <v>0.30408000000000002</v>
      </c>
      <c r="L1634" s="375">
        <v>0.25023600000000001</v>
      </c>
      <c r="M1634" s="375">
        <v>86.646057999999996</v>
      </c>
      <c r="N1634" s="375">
        <v>22.004148000000001</v>
      </c>
    </row>
    <row r="1635" spans="1:14">
      <c r="A1635" t="s">
        <v>4120</v>
      </c>
      <c r="B1635" s="413" t="s">
        <v>4060</v>
      </c>
      <c r="C1635" s="413" t="s">
        <v>3817</v>
      </c>
      <c r="D1635" s="413" t="s">
        <v>6908</v>
      </c>
      <c r="E1635" s="413" t="s">
        <v>3774</v>
      </c>
      <c r="F1635" s="413">
        <v>7</v>
      </c>
      <c r="G1635" s="383">
        <v>44228</v>
      </c>
      <c r="H1635" s="383">
        <v>45322</v>
      </c>
      <c r="I1635" s="375">
        <v>0.222496</v>
      </c>
      <c r="J1635" s="375">
        <v>0.45128600000000002</v>
      </c>
      <c r="K1635" s="375">
        <v>0.30365399999999998</v>
      </c>
      <c r="L1635" s="375">
        <v>0.19655900000000001</v>
      </c>
      <c r="M1635" s="375">
        <v>106.20501899999999</v>
      </c>
      <c r="N1635" s="375">
        <v>17.577324000000001</v>
      </c>
    </row>
    <row r="1636" spans="1:14" ht="12.75" customHeight="1">
      <c r="A1636" t="s">
        <v>4119</v>
      </c>
      <c r="B1636" t="s">
        <v>42</v>
      </c>
      <c r="C1636" t="s">
        <v>3819</v>
      </c>
      <c r="D1636" t="s">
        <v>6426</v>
      </c>
      <c r="E1636" t="s">
        <v>3773</v>
      </c>
      <c r="F1636">
        <v>9</v>
      </c>
      <c r="G1636" s="4">
        <v>43466</v>
      </c>
      <c r="H1636" s="4">
        <v>44530</v>
      </c>
      <c r="I1636" s="375">
        <v>0.35704999999999998</v>
      </c>
      <c r="J1636" s="375">
        <v>0.44385799999999997</v>
      </c>
      <c r="K1636" s="375">
        <v>0.30356</v>
      </c>
      <c r="L1636" s="375">
        <v>0.31</v>
      </c>
      <c r="M1636" s="375">
        <v>100.24</v>
      </c>
      <c r="N1636" s="375">
        <v>17.833447</v>
      </c>
    </row>
    <row r="1637" spans="1:14" ht="12.75" customHeight="1">
      <c r="A1637" t="s">
        <v>4120</v>
      </c>
      <c r="B1637" s="318" t="s">
        <v>4072</v>
      </c>
      <c r="C1637" s="318" t="s">
        <v>3817</v>
      </c>
      <c r="D1637" s="318" t="s">
        <v>5545</v>
      </c>
      <c r="E1637" s="318" t="s">
        <v>3773</v>
      </c>
      <c r="F1637" s="318">
        <v>6</v>
      </c>
      <c r="G1637" s="319">
        <v>42552</v>
      </c>
      <c r="H1637" s="319">
        <v>44681</v>
      </c>
      <c r="I1637" s="375">
        <v>0.23296700000000001</v>
      </c>
      <c r="J1637" s="375">
        <v>0.782003</v>
      </c>
      <c r="K1637" s="375">
        <v>0.30306</v>
      </c>
      <c r="L1637" s="375">
        <v>0.30651699999999998</v>
      </c>
      <c r="M1637" s="375">
        <v>179.29071300000001</v>
      </c>
      <c r="N1637" s="375">
        <v>11.518749</v>
      </c>
    </row>
    <row r="1638" spans="1:14" ht="12.75" customHeight="1">
      <c r="A1638" t="s">
        <v>4120</v>
      </c>
      <c r="B1638" s="373" t="s">
        <v>5086</v>
      </c>
      <c r="C1638" s="405" t="s">
        <v>3817</v>
      </c>
      <c r="D1638" s="403" t="s">
        <v>2596</v>
      </c>
      <c r="E1638" s="374" t="s">
        <v>3775</v>
      </c>
      <c r="F1638" s="403">
        <v>8</v>
      </c>
      <c r="G1638" s="374">
        <v>43070</v>
      </c>
      <c r="H1638" s="374">
        <v>44561</v>
      </c>
      <c r="I1638" s="404">
        <v>2.4732000000000001E-2</v>
      </c>
      <c r="J1638" s="404">
        <v>0.46290799999999999</v>
      </c>
      <c r="K1638" s="404">
        <v>0.30302960000000001</v>
      </c>
      <c r="L1638" s="404">
        <v>0.20344400000000001</v>
      </c>
      <c r="M1638" s="404">
        <v>109.64908699999999</v>
      </c>
      <c r="N1638" s="404">
        <v>18.257753999999998</v>
      </c>
    </row>
    <row r="1639" spans="1:14" ht="12.75" customHeight="1">
      <c r="A1639" t="s">
        <v>4120</v>
      </c>
      <c r="B1639" t="s">
        <v>5086</v>
      </c>
      <c r="C1639" t="s">
        <v>3817</v>
      </c>
      <c r="D1639" t="s">
        <v>7238</v>
      </c>
      <c r="E1639" t="s">
        <v>3775</v>
      </c>
      <c r="F1639">
        <v>7</v>
      </c>
      <c r="G1639" s="4">
        <v>44378</v>
      </c>
      <c r="H1639" s="4">
        <v>46173</v>
      </c>
      <c r="I1639" s="375">
        <v>0.21648000000000001</v>
      </c>
      <c r="J1639" s="375">
        <v>0.61980299999999999</v>
      </c>
      <c r="K1639" s="375">
        <v>0.30280000000000001</v>
      </c>
      <c r="L1639" s="375">
        <v>0.303203</v>
      </c>
      <c r="M1639" s="375">
        <v>145.46806100000001</v>
      </c>
      <c r="N1639" s="375">
        <v>20.008517999999999</v>
      </c>
    </row>
    <row r="1640" spans="1:14" ht="12.75" customHeight="1">
      <c r="A1640" t="s">
        <v>4120</v>
      </c>
      <c r="B1640" s="373" t="s">
        <v>4066</v>
      </c>
      <c r="C1640" s="405" t="s">
        <v>3817</v>
      </c>
      <c r="D1640" s="403" t="s">
        <v>2719</v>
      </c>
      <c r="E1640" s="374" t="s">
        <v>3780</v>
      </c>
      <c r="F1640" s="403">
        <v>6</v>
      </c>
      <c r="G1640" s="374">
        <v>43132</v>
      </c>
      <c r="H1640" s="374">
        <v>44347</v>
      </c>
      <c r="I1640" s="404">
        <v>0.21018600000000001</v>
      </c>
      <c r="J1640" s="404">
        <v>0.13644200000000001</v>
      </c>
      <c r="K1640" s="404">
        <v>0.30199680000000001</v>
      </c>
      <c r="L1640" s="404">
        <v>0.30252899999999999</v>
      </c>
      <c r="M1640" s="404">
        <v>31.489664000000001</v>
      </c>
      <c r="N1640" s="404">
        <v>14.331</v>
      </c>
    </row>
    <row r="1641" spans="1:14" ht="12.75" customHeight="1">
      <c r="A1641" t="s">
        <v>4120</v>
      </c>
      <c r="B1641" t="s">
        <v>5086</v>
      </c>
      <c r="C1641" t="s">
        <v>3817</v>
      </c>
      <c r="D1641" t="s">
        <v>6528</v>
      </c>
      <c r="E1641" t="s">
        <v>3776</v>
      </c>
      <c r="F1641">
        <v>8</v>
      </c>
      <c r="G1641" s="4">
        <v>44105</v>
      </c>
      <c r="H1641" s="4">
        <v>46022</v>
      </c>
      <c r="I1641" s="375">
        <v>0.175681</v>
      </c>
      <c r="J1641" s="375">
        <v>0.59192100000000003</v>
      </c>
      <c r="K1641" s="375">
        <v>0.30190919999999999</v>
      </c>
      <c r="L1641" s="375">
        <v>0.27839599999999998</v>
      </c>
      <c r="M1641" s="375">
        <v>139.69856799999999</v>
      </c>
      <c r="N1641" s="375">
        <v>16.019639000000002</v>
      </c>
    </row>
    <row r="1642" spans="1:14" ht="12.75" customHeight="1">
      <c r="A1642" t="s">
        <v>4120</v>
      </c>
      <c r="B1642" t="s">
        <v>5086</v>
      </c>
      <c r="C1642" t="s">
        <v>3817</v>
      </c>
      <c r="D1642" t="s">
        <v>2951</v>
      </c>
      <c r="E1642" t="s">
        <v>3776</v>
      </c>
      <c r="F1642">
        <v>8</v>
      </c>
      <c r="G1642" s="4">
        <v>43221</v>
      </c>
      <c r="H1642" s="4">
        <v>44561</v>
      </c>
      <c r="I1642" s="375">
        <v>0.220863</v>
      </c>
      <c r="J1642" s="375">
        <v>0.53631200000000001</v>
      </c>
      <c r="K1642" s="375">
        <v>0.3018364</v>
      </c>
      <c r="L1642" s="375">
        <v>0.28910400000000003</v>
      </c>
      <c r="M1642" s="375">
        <v>126.54404</v>
      </c>
      <c r="N1642" s="375">
        <v>20.948412000000001</v>
      </c>
    </row>
    <row r="1643" spans="1:14" ht="12.75" customHeight="1">
      <c r="A1643" t="s">
        <v>4120</v>
      </c>
      <c r="B1643" t="s">
        <v>4048</v>
      </c>
      <c r="C1643" t="s">
        <v>3817</v>
      </c>
      <c r="D1643" t="s">
        <v>5288</v>
      </c>
      <c r="E1643" t="s">
        <v>3773</v>
      </c>
      <c r="F1643">
        <v>7</v>
      </c>
      <c r="G1643" s="4">
        <v>42705</v>
      </c>
      <c r="H1643" s="4">
        <v>44530</v>
      </c>
      <c r="I1643" s="375">
        <v>0.26863500000000001</v>
      </c>
      <c r="J1643" s="375">
        <v>0.65913600000000006</v>
      </c>
      <c r="K1643" s="375">
        <v>0.30159999999999998</v>
      </c>
      <c r="L1643" s="375">
        <v>0.30906</v>
      </c>
      <c r="M1643" s="375">
        <v>152.36658</v>
      </c>
      <c r="N1643" s="375">
        <v>15.402858999999999</v>
      </c>
    </row>
    <row r="1644" spans="1:14" ht="12.75" customHeight="1">
      <c r="A1644" t="s">
        <v>4119</v>
      </c>
      <c r="B1644" t="s">
        <v>4083</v>
      </c>
      <c r="C1644" t="s">
        <v>3817</v>
      </c>
      <c r="D1644" t="s">
        <v>2890</v>
      </c>
      <c r="E1644" t="s">
        <v>3776</v>
      </c>
      <c r="F1644">
        <v>4</v>
      </c>
      <c r="G1644" s="4">
        <v>43221</v>
      </c>
      <c r="H1644" s="4">
        <v>44926</v>
      </c>
      <c r="I1644" s="375">
        <v>6.3485E-2</v>
      </c>
      <c r="J1644" s="375">
        <v>3.0383E-2</v>
      </c>
      <c r="K1644" s="375">
        <v>0.30158360000000001</v>
      </c>
      <c r="L1644" s="375">
        <v>8.5500000000000003E-3</v>
      </c>
      <c r="M1644" s="375">
        <v>7.1735449999999998</v>
      </c>
      <c r="N1644" s="375">
        <v>18.885746000000001</v>
      </c>
    </row>
    <row r="1645" spans="1:14" ht="12.75" customHeight="1">
      <c r="A1645" t="s">
        <v>4120</v>
      </c>
      <c r="B1645" s="413" t="s">
        <v>4072</v>
      </c>
      <c r="C1645" s="413" t="s">
        <v>3817</v>
      </c>
      <c r="D1645" s="413" t="s">
        <v>5504</v>
      </c>
      <c r="E1645" s="413" t="s">
        <v>3773</v>
      </c>
      <c r="F1645" s="413">
        <v>7</v>
      </c>
      <c r="G1645" s="383">
        <v>42552</v>
      </c>
      <c r="H1645" s="383">
        <v>44681</v>
      </c>
      <c r="I1645" s="375">
        <v>0.220525</v>
      </c>
      <c r="J1645" s="375">
        <v>0.79964500000000005</v>
      </c>
      <c r="K1645" s="375">
        <v>0.30130800000000002</v>
      </c>
      <c r="L1645" s="375">
        <v>0.29796299999999998</v>
      </c>
      <c r="M1645" s="375">
        <v>182.663084</v>
      </c>
      <c r="N1645" s="375">
        <v>11.339698</v>
      </c>
    </row>
    <row r="1646" spans="1:14" ht="12.75" customHeight="1">
      <c r="A1646" t="s">
        <v>4120</v>
      </c>
      <c r="B1646" s="413" t="s">
        <v>5086</v>
      </c>
      <c r="C1646" s="413" t="s">
        <v>3817</v>
      </c>
      <c r="D1646" s="413" t="s">
        <v>5690</v>
      </c>
      <c r="E1646" s="413" t="s">
        <v>3774</v>
      </c>
      <c r="F1646" s="413">
        <v>6</v>
      </c>
      <c r="G1646" s="383">
        <v>43739</v>
      </c>
      <c r="H1646" s="383">
        <v>45291</v>
      </c>
      <c r="I1646" s="375">
        <v>5.8633999999999999E-2</v>
      </c>
      <c r="J1646" s="375">
        <v>0.28856100000000001</v>
      </c>
      <c r="K1646" s="375">
        <v>0.30120000000000002</v>
      </c>
      <c r="L1646" s="375">
        <v>0.11444600000000001</v>
      </c>
      <c r="M1646" s="375">
        <v>67.096222999999995</v>
      </c>
      <c r="N1646" s="375">
        <v>19.755818000000001</v>
      </c>
    </row>
    <row r="1647" spans="1:14" ht="12.75" customHeight="1">
      <c r="A1647" t="s">
        <v>4120</v>
      </c>
      <c r="B1647" t="s">
        <v>5086</v>
      </c>
      <c r="C1647" t="s">
        <v>3817</v>
      </c>
      <c r="D1647" t="s">
        <v>6270</v>
      </c>
      <c r="E1647" t="s">
        <v>3789</v>
      </c>
      <c r="F1647">
        <v>7</v>
      </c>
      <c r="G1647" s="4">
        <v>43983</v>
      </c>
      <c r="H1647" s="4">
        <v>45107</v>
      </c>
      <c r="I1647" s="375">
        <v>0.34081</v>
      </c>
      <c r="J1647" s="375">
        <v>0.294653</v>
      </c>
      <c r="K1647" s="375">
        <v>0.3004</v>
      </c>
      <c r="L1647" s="375">
        <v>0.31365799999999999</v>
      </c>
      <c r="M1647" s="375">
        <v>68.598337000000001</v>
      </c>
      <c r="N1647" s="375">
        <v>23.223327000000001</v>
      </c>
    </row>
    <row r="1648" spans="1:14" ht="12.75" customHeight="1">
      <c r="A1648" t="s">
        <v>4120</v>
      </c>
      <c r="B1648" t="s">
        <v>4072</v>
      </c>
      <c r="C1648" t="s">
        <v>3817</v>
      </c>
      <c r="D1648" t="s">
        <v>5519</v>
      </c>
      <c r="E1648" t="s">
        <v>3773</v>
      </c>
      <c r="F1648">
        <v>7</v>
      </c>
      <c r="G1648" s="4">
        <v>42552</v>
      </c>
      <c r="H1648" s="4">
        <v>44681</v>
      </c>
      <c r="I1648" s="375">
        <v>0.22911300000000001</v>
      </c>
      <c r="J1648" s="375">
        <v>0.65794699999999995</v>
      </c>
      <c r="K1648" s="375">
        <v>0.30009439999999998</v>
      </c>
      <c r="L1648" s="375">
        <v>0.27570800000000001</v>
      </c>
      <c r="M1648" s="375">
        <v>149.68957599999999</v>
      </c>
      <c r="N1648" s="375">
        <v>11.820822</v>
      </c>
    </row>
    <row r="1649" spans="1:14" ht="12.75" customHeight="1">
      <c r="A1649" t="s">
        <v>4119</v>
      </c>
      <c r="B1649" s="318" t="s">
        <v>4097</v>
      </c>
      <c r="C1649" s="318" t="s">
        <v>3817</v>
      </c>
      <c r="D1649" s="318" t="s">
        <v>3192</v>
      </c>
      <c r="E1649" s="318" t="s">
        <v>3783</v>
      </c>
      <c r="F1649" s="318">
        <v>6</v>
      </c>
      <c r="G1649" s="319">
        <v>43313</v>
      </c>
      <c r="H1649" s="319">
        <v>44834</v>
      </c>
      <c r="I1649" s="375">
        <v>0.18861800000000001</v>
      </c>
      <c r="J1649" s="375">
        <v>0.53944000000000003</v>
      </c>
      <c r="K1649" s="375">
        <v>0.3</v>
      </c>
      <c r="L1649" s="375">
        <v>0.25107499999999999</v>
      </c>
      <c r="M1649" s="375">
        <v>123.674616</v>
      </c>
      <c r="N1649" s="375">
        <v>16.310337000000001</v>
      </c>
    </row>
    <row r="1650" spans="1:14" ht="12.75" customHeight="1">
      <c r="A1650" t="s">
        <v>4119</v>
      </c>
      <c r="B1650" s="413" t="s">
        <v>4091</v>
      </c>
      <c r="C1650" s="413" t="s">
        <v>3817</v>
      </c>
      <c r="D1650" s="413" t="s">
        <v>3145</v>
      </c>
      <c r="E1650" s="413" t="s">
        <v>3773</v>
      </c>
      <c r="F1650" s="413">
        <v>1</v>
      </c>
      <c r="G1650" s="383">
        <v>43313</v>
      </c>
      <c r="H1650" s="383">
        <v>44926</v>
      </c>
      <c r="I1650" s="375">
        <v>0.25694499999999998</v>
      </c>
      <c r="J1650" s="375">
        <v>0.21834700000000001</v>
      </c>
      <c r="K1650" s="375">
        <v>0.29934519999999998</v>
      </c>
      <c r="L1650" s="375">
        <v>0.29930000000000001</v>
      </c>
      <c r="M1650" s="375">
        <v>48.628799999999998</v>
      </c>
      <c r="N1650" s="375">
        <v>29.493029</v>
      </c>
    </row>
    <row r="1651" spans="1:14">
      <c r="A1651" t="s">
        <v>4119</v>
      </c>
      <c r="B1651" s="413" t="s">
        <v>4097</v>
      </c>
      <c r="C1651" s="413" t="s">
        <v>3817</v>
      </c>
      <c r="D1651" s="413" t="s">
        <v>1759</v>
      </c>
      <c r="E1651" s="413" t="s">
        <v>3778</v>
      </c>
      <c r="F1651" s="413">
        <v>6</v>
      </c>
      <c r="G1651" s="383">
        <v>42767</v>
      </c>
      <c r="H1651" s="383">
        <v>44255</v>
      </c>
      <c r="I1651" s="375">
        <v>0.19194600000000001</v>
      </c>
      <c r="J1651" s="375">
        <v>0.60233599999999998</v>
      </c>
      <c r="K1651" s="375">
        <v>0.29799999999999999</v>
      </c>
      <c r="L1651" s="375">
        <v>0.27124300000000001</v>
      </c>
      <c r="M1651" s="375">
        <v>137.17390700000001</v>
      </c>
      <c r="N1651" s="375">
        <v>15.167329000000001</v>
      </c>
    </row>
    <row r="1652" spans="1:14" ht="12.75" customHeight="1">
      <c r="A1652" t="s">
        <v>4119</v>
      </c>
      <c r="B1652" s="413" t="s">
        <v>4097</v>
      </c>
      <c r="C1652" s="413" t="s">
        <v>3817</v>
      </c>
      <c r="D1652" s="413" t="s">
        <v>7408</v>
      </c>
      <c r="E1652" s="413" t="s">
        <v>3773</v>
      </c>
      <c r="F1652" s="413">
        <v>6</v>
      </c>
      <c r="G1652" s="383">
        <v>44470</v>
      </c>
      <c r="H1652" s="383">
        <v>45565</v>
      </c>
      <c r="I1652" s="375">
        <v>0.206597</v>
      </c>
      <c r="J1652" s="375">
        <v>0.780281</v>
      </c>
      <c r="K1652" s="375">
        <v>0.29799999999999999</v>
      </c>
      <c r="L1652" s="375">
        <v>0.306641</v>
      </c>
      <c r="M1652" s="375">
        <v>177.698283</v>
      </c>
      <c r="N1652" s="375">
        <v>16.505870999999999</v>
      </c>
    </row>
    <row r="1653" spans="1:14" ht="12.75" customHeight="1">
      <c r="A1653" t="s">
        <v>4120</v>
      </c>
      <c r="B1653" s="376" t="s">
        <v>5086</v>
      </c>
      <c r="C1653" s="376" t="s">
        <v>3817</v>
      </c>
      <c r="D1653" s="376" t="s">
        <v>3077</v>
      </c>
      <c r="E1653" s="376" t="s">
        <v>3776</v>
      </c>
      <c r="F1653" s="376">
        <v>8</v>
      </c>
      <c r="G1653" s="383">
        <v>43282</v>
      </c>
      <c r="H1653" s="383">
        <v>44377</v>
      </c>
      <c r="I1653" s="375">
        <v>0.17586599999999999</v>
      </c>
      <c r="J1653" s="375">
        <v>0.60067099999999995</v>
      </c>
      <c r="K1653" s="375">
        <v>0.29788160000000002</v>
      </c>
      <c r="L1653" s="375">
        <v>0.26768900000000001</v>
      </c>
      <c r="M1653" s="375">
        <v>139.877184</v>
      </c>
      <c r="N1653" s="375">
        <v>17.950368999999998</v>
      </c>
    </row>
    <row r="1654" spans="1:14" ht="12.75" customHeight="1">
      <c r="A1654" t="s">
        <v>4119</v>
      </c>
      <c r="B1654" s="413" t="s">
        <v>4099</v>
      </c>
      <c r="C1654" s="413" t="s">
        <v>3817</v>
      </c>
      <c r="D1654" s="413" t="s">
        <v>2541</v>
      </c>
      <c r="E1654" s="413" t="s">
        <v>3775</v>
      </c>
      <c r="F1654" s="413">
        <v>3</v>
      </c>
      <c r="G1654" s="383">
        <v>43070</v>
      </c>
      <c r="H1654" s="383">
        <v>44926</v>
      </c>
      <c r="I1654" s="375">
        <v>3.3121999999999999E-2</v>
      </c>
      <c r="J1654" s="375">
        <v>0.12987699999999999</v>
      </c>
      <c r="K1654" s="375">
        <v>0.29768</v>
      </c>
      <c r="L1654" s="375">
        <v>4.0828000000000003E-2</v>
      </c>
      <c r="M1654" s="375">
        <v>29.731695999999999</v>
      </c>
      <c r="N1654" s="375">
        <v>18.113354000000001</v>
      </c>
    </row>
    <row r="1655" spans="1:14" ht="12.75" customHeight="1">
      <c r="A1655" t="s">
        <v>4120</v>
      </c>
      <c r="B1655" t="s">
        <v>4062</v>
      </c>
      <c r="C1655" t="s">
        <v>3817</v>
      </c>
      <c r="D1655" t="s">
        <v>5409</v>
      </c>
      <c r="E1655" t="s">
        <v>3773</v>
      </c>
      <c r="F1655">
        <v>7</v>
      </c>
      <c r="G1655" s="4">
        <v>42614</v>
      </c>
      <c r="H1655" s="4">
        <v>44561</v>
      </c>
      <c r="I1655" s="375">
        <v>0.200709</v>
      </c>
      <c r="J1655" s="375">
        <v>0.55198000000000003</v>
      </c>
      <c r="K1655" s="375">
        <v>0.29755999999999999</v>
      </c>
      <c r="L1655" s="375">
        <v>0.206896</v>
      </c>
      <c r="M1655" s="375">
        <v>126.24995</v>
      </c>
      <c r="N1655" s="375">
        <v>17.261336</v>
      </c>
    </row>
    <row r="1656" spans="1:14" ht="12.75" customHeight="1">
      <c r="A1656" t="s">
        <v>4120</v>
      </c>
      <c r="B1656" s="376" t="s">
        <v>5086</v>
      </c>
      <c r="C1656" s="376" t="s">
        <v>3817</v>
      </c>
      <c r="D1656" s="376" t="s">
        <v>6638</v>
      </c>
      <c r="E1656" s="376" t="s">
        <v>3774</v>
      </c>
      <c r="F1656" s="376">
        <v>7</v>
      </c>
      <c r="G1656" s="383">
        <v>44136</v>
      </c>
      <c r="H1656" s="383">
        <v>44834</v>
      </c>
      <c r="I1656" s="375">
        <v>0.218667</v>
      </c>
      <c r="J1656" s="375">
        <v>0.67645200000000005</v>
      </c>
      <c r="K1656" s="375">
        <v>0.29724200000000001</v>
      </c>
      <c r="L1656" s="375">
        <v>0.31365799999999999</v>
      </c>
      <c r="M1656" s="375">
        <v>155.833338</v>
      </c>
      <c r="N1656" s="375">
        <v>19.995173000000001</v>
      </c>
    </row>
    <row r="1657" spans="1:14" ht="12.75" customHeight="1">
      <c r="A1657" t="s">
        <v>4119</v>
      </c>
      <c r="B1657" s="300" t="s">
        <v>4079</v>
      </c>
      <c r="C1657" s="300" t="s">
        <v>3817</v>
      </c>
      <c r="D1657" s="300" t="s">
        <v>3656</v>
      </c>
      <c r="E1657" s="300" t="s">
        <v>3776</v>
      </c>
      <c r="F1657" s="300">
        <v>8</v>
      </c>
      <c r="G1657" s="301">
        <v>43313</v>
      </c>
      <c r="H1657" s="301">
        <v>45291</v>
      </c>
      <c r="I1657" s="316">
        <v>0.14561199999999999</v>
      </c>
      <c r="J1657" s="316">
        <v>0.52868000000000004</v>
      </c>
      <c r="K1657" s="316">
        <v>0.29712</v>
      </c>
      <c r="L1657" s="316">
        <v>0.24573200000000001</v>
      </c>
      <c r="M1657" s="316">
        <v>121.205</v>
      </c>
      <c r="N1657" s="316">
        <v>18.827701000000001</v>
      </c>
    </row>
    <row r="1658" spans="1:14" ht="12.75" customHeight="1">
      <c r="A1658" t="s">
        <v>4119</v>
      </c>
      <c r="B1658" s="300" t="s">
        <v>4081</v>
      </c>
      <c r="C1658" s="300" t="s">
        <v>3817</v>
      </c>
      <c r="D1658" s="300" t="s">
        <v>2940</v>
      </c>
      <c r="E1658" s="300" t="s">
        <v>3775</v>
      </c>
      <c r="F1658" s="300">
        <v>8</v>
      </c>
      <c r="G1658" s="301">
        <v>43221</v>
      </c>
      <c r="H1658" s="301">
        <v>44316</v>
      </c>
      <c r="I1658" s="316">
        <v>0.21323400000000001</v>
      </c>
      <c r="J1658" s="316">
        <v>0.55963200000000002</v>
      </c>
      <c r="K1658" s="316">
        <v>0.29699999999999999</v>
      </c>
      <c r="L1658" s="316">
        <v>0.290161</v>
      </c>
      <c r="M1658" s="316">
        <v>128.513408</v>
      </c>
      <c r="N1658" s="316">
        <v>15.560356000000001</v>
      </c>
    </row>
    <row r="1659" spans="1:14" ht="12.75" customHeight="1">
      <c r="A1659" t="s">
        <v>4120</v>
      </c>
      <c r="B1659" t="s">
        <v>4052</v>
      </c>
      <c r="C1659" t="s">
        <v>3817</v>
      </c>
      <c r="D1659" t="s">
        <v>2805</v>
      </c>
      <c r="E1659" t="s">
        <v>3773</v>
      </c>
      <c r="F1659">
        <v>6</v>
      </c>
      <c r="G1659" s="4">
        <v>43160</v>
      </c>
      <c r="H1659" s="4">
        <v>46387</v>
      </c>
      <c r="I1659" s="375">
        <v>0.18001300000000001</v>
      </c>
      <c r="J1659" s="375">
        <v>0.434836</v>
      </c>
      <c r="K1659" s="375">
        <v>0.29680000000000001</v>
      </c>
      <c r="L1659" s="375">
        <v>0.26753900000000003</v>
      </c>
      <c r="M1659" s="375">
        <v>98.628994000000006</v>
      </c>
      <c r="N1659" s="375">
        <v>17.478778999999999</v>
      </c>
    </row>
    <row r="1660" spans="1:14" ht="12.75" customHeight="1">
      <c r="A1660" t="s">
        <v>4119</v>
      </c>
      <c r="B1660" s="376" t="s">
        <v>4099</v>
      </c>
      <c r="C1660" s="376" t="s">
        <v>3817</v>
      </c>
      <c r="D1660" s="376" t="s">
        <v>2862</v>
      </c>
      <c r="E1660" s="376" t="s">
        <v>3780</v>
      </c>
      <c r="F1660" s="376">
        <v>3</v>
      </c>
      <c r="G1660" s="383">
        <v>43191</v>
      </c>
      <c r="H1660" s="383">
        <v>44926</v>
      </c>
      <c r="I1660" s="375">
        <v>0.30497800000000003</v>
      </c>
      <c r="J1660" s="375">
        <v>0.12819900000000001</v>
      </c>
      <c r="K1660" s="375">
        <v>0.29627999999999999</v>
      </c>
      <c r="L1660" s="375">
        <v>0.29860100000000001</v>
      </c>
      <c r="M1660" s="375">
        <v>29.328641999999999</v>
      </c>
      <c r="N1660" s="375">
        <v>39.045079000000001</v>
      </c>
    </row>
    <row r="1661" spans="1:14" ht="12.75" customHeight="1">
      <c r="A1661" t="s">
        <v>4120</v>
      </c>
      <c r="B1661" t="s">
        <v>4072</v>
      </c>
      <c r="C1661" t="s">
        <v>3817</v>
      </c>
      <c r="D1661" t="s">
        <v>5649</v>
      </c>
      <c r="E1661" t="s">
        <v>3775</v>
      </c>
      <c r="F1661">
        <v>7</v>
      </c>
      <c r="G1661" s="4">
        <v>43709</v>
      </c>
      <c r="H1661" s="4">
        <v>44681</v>
      </c>
      <c r="I1661" s="375">
        <v>0.19802</v>
      </c>
      <c r="J1661" s="375">
        <v>0.68119300000000005</v>
      </c>
      <c r="K1661" s="375">
        <v>0.2958076</v>
      </c>
      <c r="L1661" s="375">
        <v>0.29239900000000002</v>
      </c>
      <c r="M1661" s="375">
        <v>152.76448600000001</v>
      </c>
      <c r="N1661" s="375">
        <v>12.732775999999999</v>
      </c>
    </row>
    <row r="1662" spans="1:14" ht="12.75" customHeight="1">
      <c r="A1662" t="s">
        <v>4119</v>
      </c>
      <c r="B1662" s="373" t="s">
        <v>4095</v>
      </c>
      <c r="C1662" s="405" t="s">
        <v>3817</v>
      </c>
      <c r="D1662" s="403" t="s">
        <v>5774</v>
      </c>
      <c r="E1662" s="374" t="s">
        <v>3788</v>
      </c>
      <c r="F1662" s="403">
        <v>12</v>
      </c>
      <c r="G1662" s="374">
        <v>43770</v>
      </c>
      <c r="H1662" s="374">
        <v>45657</v>
      </c>
      <c r="I1662" s="404">
        <v>0.21244399999999999</v>
      </c>
      <c r="J1662" s="404">
        <v>0.41094599999999998</v>
      </c>
      <c r="K1662" s="404">
        <v>0.29578159999999998</v>
      </c>
      <c r="L1662" s="404">
        <v>0.30302499999999999</v>
      </c>
      <c r="M1662" s="404">
        <v>93.227339000000001</v>
      </c>
      <c r="N1662" s="316">
        <v>24.955542999999999</v>
      </c>
    </row>
    <row r="1663" spans="1:14" ht="12.75" customHeight="1">
      <c r="A1663" t="s">
        <v>4120</v>
      </c>
      <c r="B1663" t="s">
        <v>5086</v>
      </c>
      <c r="C1663" t="s">
        <v>3818</v>
      </c>
      <c r="D1663" t="s">
        <v>6840</v>
      </c>
      <c r="E1663" t="s">
        <v>3774</v>
      </c>
      <c r="F1663">
        <v>7</v>
      </c>
      <c r="G1663" s="4">
        <v>43556</v>
      </c>
      <c r="H1663" s="4">
        <v>45291</v>
      </c>
      <c r="I1663" s="375">
        <v>0.19586899999999999</v>
      </c>
      <c r="J1663" s="375">
        <v>0.61898900000000001</v>
      </c>
      <c r="K1663" s="375">
        <v>0.29541000000000001</v>
      </c>
      <c r="L1663" s="375">
        <v>0.271837</v>
      </c>
      <c r="M1663" s="375">
        <v>141.71780999999999</v>
      </c>
      <c r="N1663" s="375">
        <v>20.28107</v>
      </c>
    </row>
    <row r="1664" spans="1:14" ht="12.75" customHeight="1">
      <c r="A1664" t="s">
        <v>4120</v>
      </c>
      <c r="B1664" s="413" t="s">
        <v>5086</v>
      </c>
      <c r="C1664" s="413" t="s">
        <v>3817</v>
      </c>
      <c r="D1664" s="413" t="s">
        <v>5686</v>
      </c>
      <c r="E1664" s="413" t="s">
        <v>3779</v>
      </c>
      <c r="F1664" s="413">
        <v>7</v>
      </c>
      <c r="G1664" s="383">
        <v>43739</v>
      </c>
      <c r="H1664" s="383">
        <v>44834</v>
      </c>
      <c r="I1664" s="375">
        <v>8.7805999999999995E-2</v>
      </c>
      <c r="J1664" s="375">
        <v>0.39163599999999998</v>
      </c>
      <c r="K1664" s="375">
        <v>0.29522680000000001</v>
      </c>
      <c r="L1664" s="375">
        <v>0.17774000000000001</v>
      </c>
      <c r="M1664" s="375">
        <v>89.610158999999996</v>
      </c>
      <c r="N1664" s="375">
        <v>19.798285</v>
      </c>
    </row>
    <row r="1665" spans="1:14" ht="12.75" customHeight="1">
      <c r="A1665" t="s">
        <v>4119</v>
      </c>
      <c r="B1665" t="s">
        <v>4097</v>
      </c>
      <c r="C1665" t="s">
        <v>3817</v>
      </c>
      <c r="D1665" t="s">
        <v>5111</v>
      </c>
      <c r="E1665" t="s">
        <v>3773</v>
      </c>
      <c r="F1665">
        <v>6</v>
      </c>
      <c r="G1665" s="4">
        <v>42430</v>
      </c>
      <c r="H1665" s="4">
        <v>44651</v>
      </c>
      <c r="I1665" s="375">
        <v>0.20988200000000001</v>
      </c>
      <c r="J1665" s="375">
        <v>0.55580300000000005</v>
      </c>
      <c r="K1665" s="375">
        <v>0.29520000000000002</v>
      </c>
      <c r="L1665" s="375">
        <v>0.27412500000000001</v>
      </c>
      <c r="M1665" s="375">
        <v>125.387219</v>
      </c>
      <c r="N1665" s="375">
        <v>13.921023999999999</v>
      </c>
    </row>
    <row r="1666" spans="1:14" ht="12.75" customHeight="1">
      <c r="A1666" t="s">
        <v>4120</v>
      </c>
      <c r="B1666" s="318" t="s">
        <v>5086</v>
      </c>
      <c r="C1666" s="318" t="s">
        <v>3817</v>
      </c>
      <c r="D1666" s="318" t="s">
        <v>6196</v>
      </c>
      <c r="E1666" s="318" t="s">
        <v>3774</v>
      </c>
      <c r="F1666" s="318">
        <v>6</v>
      </c>
      <c r="G1666" s="319">
        <v>43922</v>
      </c>
      <c r="H1666" s="319">
        <v>45291</v>
      </c>
      <c r="I1666" s="375">
        <v>0.13462499999999999</v>
      </c>
      <c r="J1666" s="375">
        <v>0.311915</v>
      </c>
      <c r="K1666" s="375">
        <v>0.29520000000000002</v>
      </c>
      <c r="L1666" s="375">
        <v>7.2830000000000006E-2</v>
      </c>
      <c r="M1666" s="375">
        <v>71.091282000000007</v>
      </c>
      <c r="N1666" s="375">
        <v>18.799859999999999</v>
      </c>
    </row>
    <row r="1667" spans="1:14" ht="12.75" customHeight="1">
      <c r="A1667" t="s">
        <v>4120</v>
      </c>
      <c r="B1667" t="s">
        <v>5086</v>
      </c>
      <c r="C1667" t="s">
        <v>3818</v>
      </c>
      <c r="D1667" t="s">
        <v>2945</v>
      </c>
      <c r="E1667" t="s">
        <v>3774</v>
      </c>
      <c r="F1667">
        <v>7</v>
      </c>
      <c r="G1667" s="4">
        <v>43221</v>
      </c>
      <c r="H1667" s="4">
        <v>43951</v>
      </c>
      <c r="I1667" s="375">
        <v>0.19473399999999999</v>
      </c>
      <c r="J1667" s="375">
        <v>0.67058300000000004</v>
      </c>
      <c r="K1667" s="375">
        <v>0.29513519999999999</v>
      </c>
      <c r="L1667" s="375">
        <v>0.230016</v>
      </c>
      <c r="M1667" s="375">
        <v>153.39567500000001</v>
      </c>
      <c r="N1667" s="375">
        <v>12.713215</v>
      </c>
    </row>
    <row r="1668" spans="1:14" ht="12.75" customHeight="1">
      <c r="A1668" t="s">
        <v>4120</v>
      </c>
      <c r="B1668" s="373" t="s">
        <v>4048</v>
      </c>
      <c r="C1668" s="405" t="s">
        <v>3817</v>
      </c>
      <c r="D1668" s="403" t="s">
        <v>5305</v>
      </c>
      <c r="E1668" s="374" t="s">
        <v>3773</v>
      </c>
      <c r="F1668" s="403">
        <v>1</v>
      </c>
      <c r="G1668" s="374">
        <v>42736</v>
      </c>
      <c r="H1668" s="374">
        <v>44926</v>
      </c>
      <c r="I1668" s="404">
        <v>0.27374100000000001</v>
      </c>
      <c r="J1668" s="404">
        <v>0.47504999999999997</v>
      </c>
      <c r="K1668" s="404">
        <v>0.29488639999999999</v>
      </c>
      <c r="L1668" s="404">
        <v>0.28366200000000003</v>
      </c>
      <c r="M1668" s="404">
        <v>108.430488</v>
      </c>
      <c r="N1668" s="404">
        <v>16.662492</v>
      </c>
    </row>
    <row r="1669" spans="1:14" ht="12.75" customHeight="1">
      <c r="A1669" t="s">
        <v>4119</v>
      </c>
      <c r="B1669" s="413" t="s">
        <v>4097</v>
      </c>
      <c r="C1669" s="413" t="s">
        <v>3817</v>
      </c>
      <c r="D1669" s="413" t="s">
        <v>5162</v>
      </c>
      <c r="E1669" s="413" t="s">
        <v>3773</v>
      </c>
      <c r="F1669" s="413">
        <v>6</v>
      </c>
      <c r="G1669" s="383">
        <v>42461</v>
      </c>
      <c r="H1669" s="383">
        <v>44316</v>
      </c>
      <c r="I1669" s="375">
        <v>0.25099300000000002</v>
      </c>
      <c r="J1669" s="375">
        <v>0.71877599999999997</v>
      </c>
      <c r="K1669" s="375">
        <v>0.2944</v>
      </c>
      <c r="L1669" s="375">
        <v>0.30293700000000001</v>
      </c>
      <c r="M1669" s="375">
        <v>161.713956</v>
      </c>
      <c r="N1669" s="375">
        <v>13.26398</v>
      </c>
    </row>
    <row r="1670" spans="1:14" ht="12.75" customHeight="1">
      <c r="A1670" t="s">
        <v>4120</v>
      </c>
      <c r="B1670" t="s">
        <v>4048</v>
      </c>
      <c r="C1670" t="s">
        <v>3818</v>
      </c>
      <c r="D1670" t="s">
        <v>1839</v>
      </c>
      <c r="E1670" t="s">
        <v>3773</v>
      </c>
      <c r="F1670">
        <v>1</v>
      </c>
      <c r="G1670" s="4">
        <v>42795</v>
      </c>
      <c r="H1670" s="4">
        <v>46447</v>
      </c>
      <c r="I1670" s="375">
        <v>0.21406</v>
      </c>
      <c r="J1670" s="375">
        <v>0.77036000000000004</v>
      </c>
      <c r="K1670" s="375">
        <v>0.29429080000000002</v>
      </c>
      <c r="L1670" s="375">
        <v>0.28366200000000003</v>
      </c>
      <c r="M1670" s="375">
        <v>175.48426799999999</v>
      </c>
      <c r="N1670" s="375">
        <v>15.123929</v>
      </c>
    </row>
    <row r="1671" spans="1:14" ht="12.75" customHeight="1">
      <c r="A1671" t="s">
        <v>4120</v>
      </c>
      <c r="B1671" t="s">
        <v>4072</v>
      </c>
      <c r="C1671" t="s">
        <v>3817</v>
      </c>
      <c r="D1671" t="s">
        <v>5647</v>
      </c>
      <c r="E1671" t="s">
        <v>3774</v>
      </c>
      <c r="F1671">
        <v>7</v>
      </c>
      <c r="G1671" s="4">
        <v>43709</v>
      </c>
      <c r="H1671" s="4">
        <v>44804</v>
      </c>
      <c r="I1671" s="375">
        <v>0.188717</v>
      </c>
      <c r="J1671" s="375">
        <v>0.58952099999999996</v>
      </c>
      <c r="K1671" s="375">
        <v>0.2941088</v>
      </c>
      <c r="L1671" s="375">
        <v>0.263347</v>
      </c>
      <c r="M1671" s="375">
        <v>131.44815600000001</v>
      </c>
      <c r="N1671" s="375">
        <v>14.93943</v>
      </c>
    </row>
    <row r="1672" spans="1:14" ht="12.75" customHeight="1">
      <c r="A1672" t="s">
        <v>4119</v>
      </c>
      <c r="B1672" t="s">
        <v>4097</v>
      </c>
      <c r="C1672" t="s">
        <v>3817</v>
      </c>
      <c r="D1672" t="s">
        <v>5147</v>
      </c>
      <c r="E1672" t="s">
        <v>3774</v>
      </c>
      <c r="F1672">
        <v>6</v>
      </c>
      <c r="G1672" s="4">
        <v>42948</v>
      </c>
      <c r="H1672" s="4">
        <v>46630</v>
      </c>
      <c r="I1672" s="375">
        <v>0.225107</v>
      </c>
      <c r="J1672" s="375">
        <v>0.82842099999999996</v>
      </c>
      <c r="K1672" s="375">
        <v>0.29399999999999998</v>
      </c>
      <c r="L1672" s="375">
        <v>0.30252499999999999</v>
      </c>
      <c r="M1672" s="375">
        <v>186.12930499999999</v>
      </c>
      <c r="N1672" s="375">
        <v>12.473838000000001</v>
      </c>
    </row>
    <row r="1673" spans="1:14" ht="12.75" customHeight="1">
      <c r="A1673" t="s">
        <v>4120</v>
      </c>
      <c r="B1673" s="318" t="s">
        <v>5086</v>
      </c>
      <c r="C1673" s="318" t="s">
        <v>3817</v>
      </c>
      <c r="D1673" s="318" t="s">
        <v>6366</v>
      </c>
      <c r="E1673" s="318" t="s">
        <v>3776</v>
      </c>
      <c r="F1673" s="318">
        <v>6</v>
      </c>
      <c r="G1673" s="319">
        <v>44044</v>
      </c>
      <c r="H1673" s="319">
        <v>45169</v>
      </c>
      <c r="I1673" s="375">
        <v>0.20046</v>
      </c>
      <c r="J1673" s="375">
        <v>0.39661400000000002</v>
      </c>
      <c r="K1673" s="375">
        <v>0.29380000000000001</v>
      </c>
      <c r="L1673" s="375">
        <v>0.26010499999999998</v>
      </c>
      <c r="M1673" s="375">
        <v>89.966633999999999</v>
      </c>
      <c r="N1673" s="375">
        <v>21.420442999999999</v>
      </c>
    </row>
    <row r="1674" spans="1:14" ht="12.75" customHeight="1">
      <c r="A1674" t="s">
        <v>4120</v>
      </c>
      <c r="B1674" s="376" t="s">
        <v>5086</v>
      </c>
      <c r="C1674" s="376" t="s">
        <v>3817</v>
      </c>
      <c r="D1674" s="376" t="s">
        <v>6336</v>
      </c>
      <c r="E1674" s="376" t="s">
        <v>3776</v>
      </c>
      <c r="F1674" s="376">
        <v>8</v>
      </c>
      <c r="G1674" s="383">
        <v>44013</v>
      </c>
      <c r="H1674" s="383">
        <v>45046</v>
      </c>
      <c r="I1674" s="375">
        <v>6.6958000000000004E-2</v>
      </c>
      <c r="J1674" s="375">
        <v>0.35204600000000003</v>
      </c>
      <c r="K1674" s="375">
        <v>0.29378199999999999</v>
      </c>
      <c r="L1674" s="375">
        <v>0.21415100000000001</v>
      </c>
      <c r="M1674" s="375">
        <v>80.849915999999993</v>
      </c>
      <c r="N1674" s="375">
        <v>21.017088999999999</v>
      </c>
    </row>
    <row r="1675" spans="1:14" ht="12.75" customHeight="1">
      <c r="A1675" t="s">
        <v>4120</v>
      </c>
      <c r="B1675" s="373" t="s">
        <v>5086</v>
      </c>
      <c r="C1675" s="405" t="s">
        <v>3817</v>
      </c>
      <c r="D1675" s="403" t="s">
        <v>6516</v>
      </c>
      <c r="E1675" s="374" t="s">
        <v>3789</v>
      </c>
      <c r="F1675" s="403">
        <v>7</v>
      </c>
      <c r="G1675" s="374">
        <v>44105</v>
      </c>
      <c r="H1675" s="374">
        <v>45199</v>
      </c>
      <c r="I1675" s="404">
        <v>0.30500100000000002</v>
      </c>
      <c r="J1675" s="404">
        <v>0.434222</v>
      </c>
      <c r="K1675" s="404">
        <v>0.29352</v>
      </c>
      <c r="L1675" s="404">
        <v>0.303203</v>
      </c>
      <c r="M1675" s="404">
        <v>98.787856000000005</v>
      </c>
      <c r="N1675" s="404">
        <v>20.480129000000002</v>
      </c>
    </row>
    <row r="1676" spans="1:14" ht="12.75" customHeight="1">
      <c r="A1676" t="s">
        <v>4120</v>
      </c>
      <c r="B1676" s="413" t="s">
        <v>5086</v>
      </c>
      <c r="C1676" s="413" t="s">
        <v>3817</v>
      </c>
      <c r="D1676" s="413" t="s">
        <v>3060</v>
      </c>
      <c r="E1676" s="413" t="s">
        <v>3774</v>
      </c>
      <c r="F1676" s="413">
        <v>7</v>
      </c>
      <c r="G1676" s="383">
        <v>43282</v>
      </c>
      <c r="H1676" s="383">
        <v>44561</v>
      </c>
      <c r="I1676" s="375">
        <v>0.15263499999999999</v>
      </c>
      <c r="J1676" s="375">
        <v>0.27071600000000001</v>
      </c>
      <c r="K1676" s="375">
        <v>0.2929368</v>
      </c>
      <c r="L1676" s="375">
        <v>0.156829</v>
      </c>
      <c r="M1676" s="375">
        <v>61.462443</v>
      </c>
      <c r="N1676" s="375">
        <v>20.916625</v>
      </c>
    </row>
    <row r="1677" spans="1:14" ht="12.75" customHeight="1">
      <c r="A1677" t="s">
        <v>4119</v>
      </c>
      <c r="B1677" s="413" t="s">
        <v>4097</v>
      </c>
      <c r="C1677" s="413" t="s">
        <v>3817</v>
      </c>
      <c r="D1677" s="413" t="s">
        <v>5122</v>
      </c>
      <c r="E1677" s="413" t="s">
        <v>3773</v>
      </c>
      <c r="F1677" s="413">
        <v>6</v>
      </c>
      <c r="G1677" s="383">
        <v>42705</v>
      </c>
      <c r="H1677" s="383">
        <v>44560</v>
      </c>
      <c r="I1677" s="375">
        <v>0.30313800000000002</v>
      </c>
      <c r="J1677" s="375">
        <v>0.52933200000000002</v>
      </c>
      <c r="K1677" s="375">
        <v>0.2928</v>
      </c>
      <c r="L1677" s="375">
        <v>0.29429300000000003</v>
      </c>
      <c r="M1677" s="375">
        <v>118.444671</v>
      </c>
      <c r="N1677" s="375">
        <v>14.348682999999999</v>
      </c>
    </row>
    <row r="1678" spans="1:14" ht="12.75" customHeight="1">
      <c r="A1678" t="s">
        <v>4120</v>
      </c>
      <c r="B1678" s="413" t="s">
        <v>4062</v>
      </c>
      <c r="C1678" s="413" t="s">
        <v>3817</v>
      </c>
      <c r="D1678" s="413" t="s">
        <v>5406</v>
      </c>
      <c r="E1678" s="413" t="s">
        <v>3773</v>
      </c>
      <c r="F1678" s="413">
        <v>7</v>
      </c>
      <c r="G1678" s="383">
        <v>42614</v>
      </c>
      <c r="H1678" s="383">
        <v>44561</v>
      </c>
      <c r="I1678" s="375">
        <v>0.21621699999999999</v>
      </c>
      <c r="J1678" s="375">
        <v>0.78018100000000001</v>
      </c>
      <c r="K1678" s="375">
        <v>0.29232000000000002</v>
      </c>
      <c r="L1678" s="375">
        <v>0.30067700000000003</v>
      </c>
      <c r="M1678" s="375">
        <v>174.529439</v>
      </c>
      <c r="N1678" s="375">
        <v>17.453122</v>
      </c>
    </row>
    <row r="1679" spans="1:14" ht="12.75" customHeight="1">
      <c r="A1679" t="s">
        <v>4120</v>
      </c>
      <c r="B1679" s="413" t="s">
        <v>5086</v>
      </c>
      <c r="C1679" s="413" t="s">
        <v>3817</v>
      </c>
      <c r="D1679" s="413" t="s">
        <v>643</v>
      </c>
      <c r="E1679" s="413" t="s">
        <v>3786</v>
      </c>
      <c r="F1679" s="413">
        <v>7</v>
      </c>
      <c r="G1679" s="383">
        <v>43525</v>
      </c>
      <c r="H1679" s="383">
        <v>44620</v>
      </c>
      <c r="I1679" s="375">
        <v>0.24382400000000001</v>
      </c>
      <c r="J1679" s="375">
        <v>0.39372499999999999</v>
      </c>
      <c r="K1679" s="375">
        <v>0.29208000000000001</v>
      </c>
      <c r="L1679" s="375">
        <v>0.271837</v>
      </c>
      <c r="M1679" s="375">
        <v>89.130960000000002</v>
      </c>
      <c r="N1679" s="375">
        <v>19.082830999999999</v>
      </c>
    </row>
    <row r="1680" spans="1:14" ht="12.75" customHeight="1">
      <c r="A1680" t="s">
        <v>4120</v>
      </c>
      <c r="B1680" s="373" t="s">
        <v>5086</v>
      </c>
      <c r="C1680" s="405" t="s">
        <v>3817</v>
      </c>
      <c r="D1680" s="403" t="s">
        <v>6894</v>
      </c>
      <c r="E1680" s="374" t="s">
        <v>3775</v>
      </c>
      <c r="F1680" s="403">
        <v>1</v>
      </c>
      <c r="G1680" s="374" t="s">
        <v>5938</v>
      </c>
      <c r="H1680" s="374" t="s">
        <v>5938</v>
      </c>
      <c r="I1680" s="404">
        <v>0.216803</v>
      </c>
      <c r="J1680" s="404">
        <v>0.58162599999999998</v>
      </c>
      <c r="K1680" s="404">
        <v>0.29198160000000001</v>
      </c>
      <c r="L1680" s="404">
        <v>0.26993099999999998</v>
      </c>
      <c r="M1680" s="404">
        <v>134.394068</v>
      </c>
      <c r="N1680" s="404">
        <v>19.465413999999999</v>
      </c>
    </row>
    <row r="1681" spans="1:14" ht="12.75" customHeight="1">
      <c r="A1681" t="s">
        <v>4119</v>
      </c>
      <c r="B1681" s="300" t="s">
        <v>4079</v>
      </c>
      <c r="C1681" s="300" t="s">
        <v>3817</v>
      </c>
      <c r="D1681" s="300" t="s">
        <v>6726</v>
      </c>
      <c r="E1681" s="300" t="s">
        <v>3776</v>
      </c>
      <c r="F1681" s="300">
        <v>8</v>
      </c>
      <c r="G1681" s="301">
        <v>44166</v>
      </c>
      <c r="H1681" s="301">
        <v>44926</v>
      </c>
      <c r="I1681" s="316">
        <v>0.15781600000000001</v>
      </c>
      <c r="J1681" s="316">
        <v>0.51431800000000005</v>
      </c>
      <c r="K1681" s="316">
        <v>0.2918</v>
      </c>
      <c r="L1681" s="316">
        <v>0.258303</v>
      </c>
      <c r="M1681" s="316">
        <v>115.800904</v>
      </c>
      <c r="N1681" s="316">
        <v>15.363689000000001</v>
      </c>
    </row>
    <row r="1682" spans="1:14" ht="12.75" customHeight="1">
      <c r="A1682" t="s">
        <v>4119</v>
      </c>
      <c r="B1682" t="s">
        <v>42</v>
      </c>
      <c r="C1682" t="s">
        <v>3817</v>
      </c>
      <c r="D1682" t="s">
        <v>6416</v>
      </c>
      <c r="E1682" t="s">
        <v>3774</v>
      </c>
      <c r="F1682">
        <v>9</v>
      </c>
      <c r="G1682" s="4">
        <v>44044</v>
      </c>
      <c r="H1682" s="4">
        <v>45138</v>
      </c>
      <c r="I1682" s="375">
        <v>0.195463</v>
      </c>
      <c r="J1682" s="375">
        <v>0.236844</v>
      </c>
      <c r="K1682" s="375">
        <v>0.29139999999999999</v>
      </c>
      <c r="L1682" s="375">
        <v>0.23</v>
      </c>
      <c r="M1682" s="375">
        <v>51.35</v>
      </c>
      <c r="N1682" s="375">
        <v>24.518236999999999</v>
      </c>
    </row>
    <row r="1683" spans="1:14" ht="12.75" customHeight="1">
      <c r="A1683" t="s">
        <v>4120</v>
      </c>
      <c r="B1683" s="318" t="s">
        <v>4072</v>
      </c>
      <c r="C1683" s="318" t="s">
        <v>3817</v>
      </c>
      <c r="D1683" s="318" t="s">
        <v>5839</v>
      </c>
      <c r="E1683" s="318" t="s">
        <v>3774</v>
      </c>
      <c r="F1683" s="318">
        <v>6</v>
      </c>
      <c r="G1683" s="319">
        <v>43770</v>
      </c>
      <c r="H1683" s="319">
        <v>45230</v>
      </c>
      <c r="I1683" s="375">
        <v>0.19658800000000001</v>
      </c>
      <c r="J1683" s="375">
        <v>0.63359900000000002</v>
      </c>
      <c r="K1683" s="375">
        <v>0.29134159999999998</v>
      </c>
      <c r="L1683" s="375">
        <v>0.23049700000000001</v>
      </c>
      <c r="M1683" s="375">
        <v>139.64517900000001</v>
      </c>
      <c r="N1683" s="375">
        <v>6.5789879999999998</v>
      </c>
    </row>
    <row r="1684" spans="1:14" ht="12.75" customHeight="1">
      <c r="A1684" t="s">
        <v>4120</v>
      </c>
      <c r="B1684" t="s">
        <v>5086</v>
      </c>
      <c r="C1684" t="s">
        <v>3817</v>
      </c>
      <c r="D1684" t="s">
        <v>2257</v>
      </c>
      <c r="E1684" t="s">
        <v>3777</v>
      </c>
      <c r="F1684">
        <v>8</v>
      </c>
      <c r="G1684" s="4">
        <v>42948</v>
      </c>
      <c r="H1684" s="4">
        <v>44561</v>
      </c>
      <c r="I1684" s="375">
        <v>0.219024</v>
      </c>
      <c r="J1684" s="375">
        <v>0.40191700000000002</v>
      </c>
      <c r="K1684" s="375">
        <v>0.29010560000000002</v>
      </c>
      <c r="L1684" s="375">
        <v>0.26225900000000002</v>
      </c>
      <c r="M1684" s="375">
        <v>92.474508999999998</v>
      </c>
      <c r="N1684" s="375">
        <v>22.456498</v>
      </c>
    </row>
    <row r="1685" spans="1:14" ht="12.75" customHeight="1">
      <c r="A1685" t="s">
        <v>4120</v>
      </c>
      <c r="B1685" t="s">
        <v>4062</v>
      </c>
      <c r="C1685" t="s">
        <v>3817</v>
      </c>
      <c r="D1685" t="s">
        <v>5419</v>
      </c>
      <c r="E1685" t="s">
        <v>3773</v>
      </c>
      <c r="F1685">
        <v>6</v>
      </c>
      <c r="G1685" s="4">
        <v>42614</v>
      </c>
      <c r="H1685" s="4">
        <v>44561</v>
      </c>
      <c r="I1685" s="375">
        <v>0.25597500000000001</v>
      </c>
      <c r="J1685" s="375">
        <v>0.58515700000000004</v>
      </c>
      <c r="K1685" s="375">
        <v>0.28999999999999998</v>
      </c>
      <c r="L1685" s="375">
        <v>0.26501200000000003</v>
      </c>
      <c r="M1685" s="375">
        <v>129.4794</v>
      </c>
      <c r="N1685" s="375">
        <v>18.192730000000001</v>
      </c>
    </row>
    <row r="1686" spans="1:14" ht="12.75" customHeight="1">
      <c r="A1686" t="s">
        <v>4120</v>
      </c>
      <c r="B1686" s="373" t="s">
        <v>4048</v>
      </c>
      <c r="C1686" s="405" t="s">
        <v>3817</v>
      </c>
      <c r="D1686" s="403" t="s">
        <v>5265</v>
      </c>
      <c r="E1686" s="374" t="s">
        <v>3776</v>
      </c>
      <c r="F1686" s="403">
        <v>8</v>
      </c>
      <c r="G1686" s="374">
        <v>43043</v>
      </c>
      <c r="H1686" s="374">
        <v>44561</v>
      </c>
      <c r="I1686" s="404">
        <v>0.23232800000000001</v>
      </c>
      <c r="J1686" s="404">
        <v>0.48436299999999999</v>
      </c>
      <c r="K1686" s="404">
        <v>0.28999720000000001</v>
      </c>
      <c r="L1686" s="404">
        <v>0.304674</v>
      </c>
      <c r="M1686" s="404">
        <v>107.666202</v>
      </c>
      <c r="N1686" s="404">
        <v>19.832146000000002</v>
      </c>
    </row>
    <row r="1687" spans="1:14" ht="12.75" customHeight="1">
      <c r="A1687" t="s">
        <v>4120</v>
      </c>
      <c r="B1687" s="373" t="s">
        <v>5086</v>
      </c>
      <c r="C1687" s="405" t="s">
        <v>3817</v>
      </c>
      <c r="D1687" s="403" t="s">
        <v>7138</v>
      </c>
      <c r="E1687" s="374" t="s">
        <v>3774</v>
      </c>
      <c r="F1687" s="403">
        <v>14</v>
      </c>
      <c r="G1687" s="374">
        <v>44348</v>
      </c>
      <c r="H1687" s="374">
        <v>45473</v>
      </c>
      <c r="I1687" s="404">
        <v>0.16826199999999999</v>
      </c>
      <c r="J1687" s="404">
        <v>0.35880600000000001</v>
      </c>
      <c r="K1687" s="404">
        <v>0.28936000000000001</v>
      </c>
      <c r="L1687" s="404">
        <v>0.19114500000000001</v>
      </c>
      <c r="M1687" s="404">
        <v>81.895131000000006</v>
      </c>
      <c r="N1687" s="404">
        <v>19.348569999999999</v>
      </c>
    </row>
    <row r="1688" spans="1:14" ht="12.75" customHeight="1">
      <c r="A1688" t="s">
        <v>4120</v>
      </c>
      <c r="B1688" s="373" t="s">
        <v>4048</v>
      </c>
      <c r="C1688" s="405" t="s">
        <v>3818</v>
      </c>
      <c r="D1688" s="403" t="s">
        <v>1718</v>
      </c>
      <c r="E1688" s="374" t="s">
        <v>3773</v>
      </c>
      <c r="F1688" s="403">
        <v>9</v>
      </c>
      <c r="G1688" s="374">
        <v>42736</v>
      </c>
      <c r="H1688" s="374">
        <v>44561</v>
      </c>
      <c r="I1688" s="404">
        <v>0.24281700000000001</v>
      </c>
      <c r="J1688" s="404">
        <v>0.63198100000000001</v>
      </c>
      <c r="K1688" s="404">
        <v>0.28920000000000001</v>
      </c>
      <c r="L1688" s="404">
        <v>0.29416799999999999</v>
      </c>
      <c r="M1688" s="404">
        <v>141.473592</v>
      </c>
      <c r="N1688" s="404">
        <v>15.437073</v>
      </c>
    </row>
    <row r="1689" spans="1:14" ht="12.75" customHeight="1">
      <c r="A1689" t="s">
        <v>4120</v>
      </c>
      <c r="B1689" t="s">
        <v>4060</v>
      </c>
      <c r="C1689" t="s">
        <v>3817</v>
      </c>
      <c r="D1689" t="s">
        <v>1439</v>
      </c>
      <c r="E1689" t="s">
        <v>3774</v>
      </c>
      <c r="F1689">
        <v>7</v>
      </c>
      <c r="G1689" s="4">
        <v>42675</v>
      </c>
      <c r="H1689" s="4">
        <v>44500</v>
      </c>
      <c r="I1689" s="375">
        <v>0.203044</v>
      </c>
      <c r="J1689" s="375">
        <v>0.58129399999999998</v>
      </c>
      <c r="K1689" s="375">
        <v>0.28920000000000001</v>
      </c>
      <c r="L1689" s="375">
        <v>0.236289</v>
      </c>
      <c r="M1689" s="375">
        <v>130.30037999999999</v>
      </c>
      <c r="N1689" s="375">
        <v>20.908607</v>
      </c>
    </row>
    <row r="1690" spans="1:14" ht="12.75" customHeight="1">
      <c r="A1690" t="s">
        <v>4119</v>
      </c>
      <c r="B1690" s="373" t="s">
        <v>4097</v>
      </c>
      <c r="C1690" s="405" t="s">
        <v>3817</v>
      </c>
      <c r="D1690" s="403" t="s">
        <v>1038</v>
      </c>
      <c r="E1690" s="374" t="s">
        <v>3783</v>
      </c>
      <c r="F1690" s="403">
        <v>6</v>
      </c>
      <c r="G1690" s="374">
        <v>42583</v>
      </c>
      <c r="H1690" s="374">
        <v>45869</v>
      </c>
      <c r="I1690" s="404">
        <v>0.30111500000000002</v>
      </c>
      <c r="J1690" s="404">
        <v>0.55194399999999999</v>
      </c>
      <c r="K1690" s="404">
        <v>0.2888</v>
      </c>
      <c r="L1690" s="404">
        <v>0.289354</v>
      </c>
      <c r="M1690" s="404">
        <v>121.817182</v>
      </c>
      <c r="N1690" s="404">
        <v>16.529174999999999</v>
      </c>
    </row>
    <row r="1691" spans="1:14" ht="12.75" customHeight="1">
      <c r="A1691" t="s">
        <v>4119</v>
      </c>
      <c r="B1691" t="s">
        <v>4097</v>
      </c>
      <c r="C1691" t="s">
        <v>3817</v>
      </c>
      <c r="D1691" t="s">
        <v>2219</v>
      </c>
      <c r="E1691" t="s">
        <v>3774</v>
      </c>
      <c r="F1691">
        <v>6</v>
      </c>
      <c r="G1691" s="4">
        <v>42948</v>
      </c>
      <c r="H1691" s="4">
        <v>44439</v>
      </c>
      <c r="I1691" s="375">
        <v>0.120614</v>
      </c>
      <c r="J1691" s="375">
        <v>0.295101</v>
      </c>
      <c r="K1691" s="375">
        <v>0.2888</v>
      </c>
      <c r="L1691" s="375">
        <v>0.18892400000000001</v>
      </c>
      <c r="M1691" s="375">
        <v>65.130572999999998</v>
      </c>
      <c r="N1691" s="375">
        <v>18.745252000000001</v>
      </c>
    </row>
    <row r="1692" spans="1:14" ht="12.75" customHeight="1">
      <c r="A1692" t="s">
        <v>4119</v>
      </c>
      <c r="B1692" s="300" t="s">
        <v>4079</v>
      </c>
      <c r="C1692" s="300" t="s">
        <v>3817</v>
      </c>
      <c r="D1692" s="300" t="s">
        <v>2954</v>
      </c>
      <c r="E1692" s="300" t="s">
        <v>3774</v>
      </c>
      <c r="F1692" s="300">
        <v>8</v>
      </c>
      <c r="G1692" s="301">
        <v>43221</v>
      </c>
      <c r="H1692" s="301">
        <v>45291</v>
      </c>
      <c r="I1692" s="316">
        <v>0.217255</v>
      </c>
      <c r="J1692" s="316">
        <v>0.90362200000000004</v>
      </c>
      <c r="K1692" s="316">
        <v>0.28867999999999999</v>
      </c>
      <c r="L1692" s="316">
        <v>0.30319000000000002</v>
      </c>
      <c r="M1692" s="316">
        <v>201.27938900000001</v>
      </c>
      <c r="N1692" s="316">
        <v>17.3504</v>
      </c>
    </row>
    <row r="1693" spans="1:14" ht="12.75" customHeight="1">
      <c r="A1693" t="s">
        <v>4120</v>
      </c>
      <c r="B1693" t="s">
        <v>5086</v>
      </c>
      <c r="C1693" t="s">
        <v>3817</v>
      </c>
      <c r="D1693" t="s">
        <v>7136</v>
      </c>
      <c r="E1693" t="s">
        <v>3774</v>
      </c>
      <c r="F1693">
        <v>6</v>
      </c>
      <c r="G1693" s="4">
        <v>44348</v>
      </c>
      <c r="H1693" s="4">
        <v>45443</v>
      </c>
      <c r="I1693" s="375">
        <v>0.106223</v>
      </c>
      <c r="J1693" s="375">
        <v>0.23406099999999999</v>
      </c>
      <c r="K1693" s="375">
        <v>0.28839999999999999</v>
      </c>
      <c r="L1693" s="375">
        <v>0.187276</v>
      </c>
      <c r="M1693" s="375">
        <v>52.112161</v>
      </c>
      <c r="N1693" s="375">
        <v>23.428034</v>
      </c>
    </row>
    <row r="1694" spans="1:14" ht="12.75" customHeight="1">
      <c r="A1694" t="s">
        <v>4120</v>
      </c>
      <c r="B1694" s="413" t="s">
        <v>4072</v>
      </c>
      <c r="C1694" s="413" t="s">
        <v>3817</v>
      </c>
      <c r="D1694" s="413" t="s">
        <v>5653</v>
      </c>
      <c r="E1694" s="413" t="s">
        <v>3775</v>
      </c>
      <c r="F1694" s="413">
        <v>6</v>
      </c>
      <c r="G1694" s="383">
        <v>43709</v>
      </c>
      <c r="H1694" s="383">
        <v>44681</v>
      </c>
      <c r="I1694" s="375">
        <v>0.22770199999999999</v>
      </c>
      <c r="J1694" s="375">
        <v>0.54654499999999995</v>
      </c>
      <c r="K1694" s="375">
        <v>0.28810920000000001</v>
      </c>
      <c r="L1694" s="375">
        <v>0.27734399999999998</v>
      </c>
      <c r="M1694" s="375">
        <v>119.12537</v>
      </c>
      <c r="N1694" s="375">
        <v>13.678622000000001</v>
      </c>
    </row>
    <row r="1695" spans="1:14" ht="12.75" customHeight="1">
      <c r="A1695" t="s">
        <v>4120</v>
      </c>
      <c r="B1695" t="s">
        <v>5086</v>
      </c>
      <c r="C1695" t="s">
        <v>3817</v>
      </c>
      <c r="D1695" t="s">
        <v>3126</v>
      </c>
      <c r="E1695" t="s">
        <v>3780</v>
      </c>
      <c r="F1695">
        <v>1</v>
      </c>
      <c r="G1695" s="4">
        <v>43252</v>
      </c>
      <c r="H1695" s="4">
        <v>44561</v>
      </c>
      <c r="I1695" s="375">
        <v>0.107346</v>
      </c>
      <c r="J1695" s="375">
        <v>0.33659</v>
      </c>
      <c r="K1695" s="375">
        <v>0.28782720000000001</v>
      </c>
      <c r="L1695" s="375">
        <v>0.226742</v>
      </c>
      <c r="M1695" s="375">
        <v>76.668970000000002</v>
      </c>
      <c r="N1695" s="375">
        <v>20.030234</v>
      </c>
    </row>
    <row r="1696" spans="1:14" ht="12.75" customHeight="1">
      <c r="A1696" t="s">
        <v>4119</v>
      </c>
      <c r="B1696" s="376" t="s">
        <v>4097</v>
      </c>
      <c r="C1696" s="376" t="s">
        <v>3817</v>
      </c>
      <c r="D1696" s="376" t="s">
        <v>2005</v>
      </c>
      <c r="E1696" s="376" t="s">
        <v>3774</v>
      </c>
      <c r="F1696" s="376">
        <v>6</v>
      </c>
      <c r="G1696" s="383">
        <v>42856</v>
      </c>
      <c r="H1696" s="383">
        <v>44347</v>
      </c>
      <c r="I1696" s="375">
        <v>0.22262599999999999</v>
      </c>
      <c r="J1696" s="375">
        <v>0.75780499999999995</v>
      </c>
      <c r="K1696" s="375">
        <v>0.28760000000000002</v>
      </c>
      <c r="L1696" s="375">
        <v>0.29593900000000001</v>
      </c>
      <c r="M1696" s="375">
        <v>166.55676</v>
      </c>
      <c r="N1696" s="375">
        <v>15.370433</v>
      </c>
    </row>
    <row r="1697" spans="1:14" ht="12.75" customHeight="1">
      <c r="A1697" t="s">
        <v>4120</v>
      </c>
      <c r="B1697" s="373" t="s">
        <v>4072</v>
      </c>
      <c r="C1697" s="405" t="s">
        <v>3817</v>
      </c>
      <c r="D1697" s="403" t="s">
        <v>5517</v>
      </c>
      <c r="E1697" s="374" t="s">
        <v>3773</v>
      </c>
      <c r="F1697" s="403">
        <v>7</v>
      </c>
      <c r="G1697" s="374">
        <v>42552</v>
      </c>
      <c r="H1697" s="374">
        <v>44681</v>
      </c>
      <c r="I1697" s="404">
        <v>0.21590899999999999</v>
      </c>
      <c r="J1697" s="404">
        <v>0.71651299999999996</v>
      </c>
      <c r="K1697" s="404">
        <v>0.28715239999999997</v>
      </c>
      <c r="L1697" s="404">
        <v>0.28807199999999999</v>
      </c>
      <c r="M1697" s="404">
        <v>155.983677</v>
      </c>
      <c r="N1697" s="404">
        <v>11.832103999999999</v>
      </c>
    </row>
    <row r="1698" spans="1:14" ht="12.75" customHeight="1">
      <c r="A1698" t="s">
        <v>4119</v>
      </c>
      <c r="B1698" s="373" t="s">
        <v>42</v>
      </c>
      <c r="C1698" s="405" t="s">
        <v>3817</v>
      </c>
      <c r="D1698" s="403" t="s">
        <v>4732</v>
      </c>
      <c r="E1698" s="374" t="s">
        <v>3774</v>
      </c>
      <c r="F1698" s="403">
        <v>9</v>
      </c>
      <c r="G1698" s="374">
        <v>43556</v>
      </c>
      <c r="H1698" s="374">
        <v>44561</v>
      </c>
      <c r="I1698" s="404">
        <v>0.19833200000000001</v>
      </c>
      <c r="J1698" s="404">
        <v>0.21514800000000001</v>
      </c>
      <c r="K1698" s="404">
        <v>0.2868</v>
      </c>
      <c r="L1698" s="404">
        <v>0.26</v>
      </c>
      <c r="M1698" s="404">
        <v>45.91</v>
      </c>
      <c r="N1698" s="404">
        <v>32.278677000000002</v>
      </c>
    </row>
    <row r="1699" spans="1:14" ht="12.75" customHeight="1">
      <c r="A1699" t="s">
        <v>4119</v>
      </c>
      <c r="B1699" s="413" t="s">
        <v>4093</v>
      </c>
      <c r="C1699" s="413" t="s">
        <v>3817</v>
      </c>
      <c r="D1699" s="413" t="s">
        <v>3262</v>
      </c>
      <c r="E1699" s="413" t="s">
        <v>3776</v>
      </c>
      <c r="F1699" s="413">
        <v>2</v>
      </c>
      <c r="G1699" s="383">
        <v>43160</v>
      </c>
      <c r="H1699" s="383">
        <v>44926</v>
      </c>
      <c r="I1699" s="375">
        <v>8.0211000000000005E-2</v>
      </c>
      <c r="J1699" s="375">
        <v>0.26423200000000002</v>
      </c>
      <c r="K1699" s="375">
        <v>0.286582</v>
      </c>
      <c r="L1699" s="375">
        <v>0.21012</v>
      </c>
      <c r="M1699" s="375">
        <v>58.605732000000003</v>
      </c>
      <c r="N1699" s="375">
        <v>22.164366999999999</v>
      </c>
    </row>
    <row r="1700" spans="1:14" ht="12.75" customHeight="1">
      <c r="A1700" t="s">
        <v>4120</v>
      </c>
      <c r="B1700" s="413" t="s">
        <v>4038</v>
      </c>
      <c r="C1700" s="413" t="s">
        <v>3818</v>
      </c>
      <c r="D1700" s="413" t="s">
        <v>6785</v>
      </c>
      <c r="E1700" s="413" t="s">
        <v>3777</v>
      </c>
      <c r="F1700" s="413">
        <v>6</v>
      </c>
      <c r="G1700" s="383">
        <v>44378</v>
      </c>
      <c r="H1700" s="383">
        <v>46382</v>
      </c>
      <c r="I1700" s="375">
        <v>0.223665</v>
      </c>
      <c r="J1700" s="375">
        <v>0.62304899999999996</v>
      </c>
      <c r="K1700" s="375">
        <v>0.28615000000000002</v>
      </c>
      <c r="L1700" s="375">
        <v>0.22758500000000001</v>
      </c>
      <c r="M1700" s="375">
        <v>137.04364799999999</v>
      </c>
      <c r="N1700" s="375">
        <v>13.895818</v>
      </c>
    </row>
    <row r="1701" spans="1:14" ht="12.75" customHeight="1">
      <c r="A1701" t="s">
        <v>4119</v>
      </c>
      <c r="B1701" t="s">
        <v>4097</v>
      </c>
      <c r="C1701" t="s">
        <v>3817</v>
      </c>
      <c r="D1701" t="s">
        <v>3462</v>
      </c>
      <c r="E1701" t="s">
        <v>3774</v>
      </c>
      <c r="F1701">
        <v>6</v>
      </c>
      <c r="G1701" s="4">
        <v>43466</v>
      </c>
      <c r="H1701" s="4">
        <v>44227</v>
      </c>
      <c r="I1701" s="375">
        <v>0.208449</v>
      </c>
      <c r="J1701" s="375">
        <v>0.71817299999999995</v>
      </c>
      <c r="K1701" s="375">
        <v>0.28599999999999998</v>
      </c>
      <c r="L1701" s="375">
        <v>0.27906399999999998</v>
      </c>
      <c r="M1701" s="375">
        <v>156.96790999999999</v>
      </c>
      <c r="N1701" s="375">
        <v>14.730297999999999</v>
      </c>
    </row>
    <row r="1702" spans="1:14" ht="12.75" customHeight="1">
      <c r="A1702" t="s">
        <v>4120</v>
      </c>
      <c r="B1702" t="s">
        <v>4062</v>
      </c>
      <c r="C1702" t="s">
        <v>3817</v>
      </c>
      <c r="D1702" t="s">
        <v>5446</v>
      </c>
      <c r="E1702" t="s">
        <v>3773</v>
      </c>
      <c r="F1702">
        <v>2</v>
      </c>
      <c r="G1702" s="4">
        <v>42614</v>
      </c>
      <c r="H1702" s="4">
        <v>44561</v>
      </c>
      <c r="I1702" s="375">
        <v>0.26999200000000001</v>
      </c>
      <c r="J1702" s="375">
        <v>0.59281799999999996</v>
      </c>
      <c r="K1702" s="375">
        <v>0.28599999999999998</v>
      </c>
      <c r="L1702" s="375">
        <v>0.27632200000000001</v>
      </c>
      <c r="M1702" s="375">
        <v>129.54143999999999</v>
      </c>
      <c r="N1702" s="375">
        <v>18.389816</v>
      </c>
    </row>
    <row r="1703" spans="1:14" ht="12.75" customHeight="1">
      <c r="A1703" t="s">
        <v>4120</v>
      </c>
      <c r="B1703" t="s">
        <v>5086</v>
      </c>
      <c r="C1703" t="s">
        <v>3817</v>
      </c>
      <c r="D1703" t="s">
        <v>6456</v>
      </c>
      <c r="E1703" t="s">
        <v>3774</v>
      </c>
      <c r="F1703">
        <v>7</v>
      </c>
      <c r="G1703" s="4">
        <v>44075</v>
      </c>
      <c r="H1703" s="4">
        <v>45169</v>
      </c>
      <c r="I1703" s="375">
        <v>0.12878899999999999</v>
      </c>
      <c r="J1703" s="375">
        <v>0.20064799999999999</v>
      </c>
      <c r="K1703" s="375">
        <v>0.28579199999999999</v>
      </c>
      <c r="L1703" s="375">
        <v>0.146374</v>
      </c>
      <c r="M1703" s="375">
        <v>44.440472</v>
      </c>
      <c r="N1703" s="375">
        <v>22.912831000000001</v>
      </c>
    </row>
    <row r="1704" spans="1:14" ht="12.75" customHeight="1">
      <c r="A1704" t="s">
        <v>4119</v>
      </c>
      <c r="B1704" t="s">
        <v>4097</v>
      </c>
      <c r="C1704" t="s">
        <v>3817</v>
      </c>
      <c r="D1704" t="s">
        <v>5817</v>
      </c>
      <c r="E1704" t="s">
        <v>3774</v>
      </c>
      <c r="F1704">
        <v>6</v>
      </c>
      <c r="G1704" s="4">
        <v>43770</v>
      </c>
      <c r="H1704" s="4">
        <v>45230</v>
      </c>
      <c r="I1704" s="375">
        <v>0.20377000000000001</v>
      </c>
      <c r="J1704" s="375">
        <v>0.74476399999999998</v>
      </c>
      <c r="K1704" s="375">
        <v>0.28560000000000002</v>
      </c>
      <c r="L1704" s="375">
        <v>0.26424599999999998</v>
      </c>
      <c r="M1704" s="375">
        <v>162.552333</v>
      </c>
      <c r="N1704" s="375">
        <v>15.745525000000001</v>
      </c>
    </row>
    <row r="1705" spans="1:14" ht="12.75" customHeight="1">
      <c r="A1705" t="s">
        <v>4120</v>
      </c>
      <c r="B1705" s="413" t="s">
        <v>4072</v>
      </c>
      <c r="C1705" s="413" t="s">
        <v>3817</v>
      </c>
      <c r="D1705" s="413" t="s">
        <v>5514</v>
      </c>
      <c r="E1705" s="413" t="s">
        <v>3773</v>
      </c>
      <c r="F1705" s="413">
        <v>7</v>
      </c>
      <c r="G1705" s="383">
        <v>42552</v>
      </c>
      <c r="H1705" s="383">
        <v>44681</v>
      </c>
      <c r="I1705" s="375">
        <v>0.24617</v>
      </c>
      <c r="J1705" s="375">
        <v>0.67252999999999996</v>
      </c>
      <c r="K1705" s="375">
        <v>0.28553479999999998</v>
      </c>
      <c r="L1705" s="375">
        <v>0.29095700000000002</v>
      </c>
      <c r="M1705" s="375">
        <v>145.583832</v>
      </c>
      <c r="N1705" s="375">
        <v>12.178698000000001</v>
      </c>
    </row>
    <row r="1706" spans="1:14" ht="12.75" customHeight="1">
      <c r="A1706" t="s">
        <v>4119</v>
      </c>
      <c r="B1706" s="413" t="s">
        <v>4081</v>
      </c>
      <c r="C1706" s="413" t="s">
        <v>3817</v>
      </c>
      <c r="D1706" s="413" t="s">
        <v>1070</v>
      </c>
      <c r="E1706" s="413" t="s">
        <v>3774</v>
      </c>
      <c r="F1706" s="413">
        <v>3</v>
      </c>
      <c r="G1706" s="383">
        <v>44197</v>
      </c>
      <c r="H1706" s="383">
        <v>46752</v>
      </c>
      <c r="I1706" s="375">
        <v>0.32903300000000002</v>
      </c>
      <c r="J1706" s="375">
        <v>0.51944599999999996</v>
      </c>
      <c r="K1706" s="375">
        <v>0.28511999999999998</v>
      </c>
      <c r="L1706" s="375">
        <v>0.29529</v>
      </c>
      <c r="M1706" s="375">
        <v>114.642431</v>
      </c>
      <c r="N1706" s="375">
        <v>14.229521999999999</v>
      </c>
    </row>
    <row r="1707" spans="1:14" ht="12.75" customHeight="1">
      <c r="A1707" t="s">
        <v>4119</v>
      </c>
      <c r="B1707" t="s">
        <v>4097</v>
      </c>
      <c r="C1707" t="s">
        <v>3817</v>
      </c>
      <c r="D1707" t="s">
        <v>3683</v>
      </c>
      <c r="E1707" t="s">
        <v>3789</v>
      </c>
      <c r="F1707">
        <v>6</v>
      </c>
      <c r="G1707" s="4">
        <v>42948</v>
      </c>
      <c r="H1707" s="4">
        <v>44439</v>
      </c>
      <c r="I1707" s="375">
        <v>0.33719399999999999</v>
      </c>
      <c r="J1707" s="375">
        <v>0.192108</v>
      </c>
      <c r="K1707" s="375">
        <v>0.2848</v>
      </c>
      <c r="L1707" s="375">
        <v>0.29305799999999999</v>
      </c>
      <c r="M1707" s="375">
        <v>41.812241999999998</v>
      </c>
      <c r="N1707" s="375">
        <v>27.144195</v>
      </c>
    </row>
    <row r="1708" spans="1:14" ht="12.75" customHeight="1">
      <c r="A1708" t="s">
        <v>4120</v>
      </c>
      <c r="B1708" s="300" t="s">
        <v>4052</v>
      </c>
      <c r="C1708" s="300" t="s">
        <v>3817</v>
      </c>
      <c r="D1708" s="300" t="s">
        <v>2438</v>
      </c>
      <c r="E1708" s="300" t="s">
        <v>3774</v>
      </c>
      <c r="F1708" s="300">
        <v>7</v>
      </c>
      <c r="G1708" s="301">
        <v>43016</v>
      </c>
      <c r="H1708" s="301">
        <v>44561</v>
      </c>
      <c r="I1708" s="316">
        <v>0.20294899999999999</v>
      </c>
      <c r="J1708" s="316">
        <v>0.68269599999999997</v>
      </c>
      <c r="K1708" s="316">
        <v>0.2848</v>
      </c>
      <c r="L1708" s="316">
        <v>0.28886000000000001</v>
      </c>
      <c r="M1708" s="316">
        <v>149.04477499999999</v>
      </c>
      <c r="N1708" s="316">
        <v>16.854626</v>
      </c>
    </row>
    <row r="1709" spans="1:14" ht="12.75" customHeight="1">
      <c r="A1709" t="s">
        <v>4119</v>
      </c>
      <c r="B1709" s="413" t="s">
        <v>4083</v>
      </c>
      <c r="C1709" s="413" t="s">
        <v>3817</v>
      </c>
      <c r="D1709" s="413" t="s">
        <v>2689</v>
      </c>
      <c r="E1709" s="413" t="s">
        <v>3776</v>
      </c>
      <c r="F1709" s="413">
        <v>4</v>
      </c>
      <c r="G1709" s="383">
        <v>43132</v>
      </c>
      <c r="H1709" s="383">
        <v>44926</v>
      </c>
      <c r="I1709" s="375">
        <v>5.4429999999999999E-3</v>
      </c>
      <c r="J1709" s="375">
        <v>0.25817000000000001</v>
      </c>
      <c r="K1709" s="375">
        <v>0.28468840000000001</v>
      </c>
      <c r="L1709" s="375">
        <v>9.2890000000000004E-3</v>
      </c>
      <c r="M1709" s="375">
        <v>57.540095999999998</v>
      </c>
      <c r="N1709" s="375">
        <v>19.314914000000002</v>
      </c>
    </row>
    <row r="1710" spans="1:14" ht="12.75" customHeight="1">
      <c r="A1710" t="s">
        <v>4120</v>
      </c>
      <c r="B1710" s="413" t="s">
        <v>4048</v>
      </c>
      <c r="C1710" s="413" t="s">
        <v>3817</v>
      </c>
      <c r="D1710" s="413" t="s">
        <v>5625</v>
      </c>
      <c r="E1710" s="413" t="s">
        <v>3775</v>
      </c>
      <c r="F1710" s="413">
        <v>5</v>
      </c>
      <c r="G1710" s="383">
        <v>44440</v>
      </c>
      <c r="H1710" s="383">
        <v>44804</v>
      </c>
      <c r="I1710" s="375">
        <v>0.21035499999999999</v>
      </c>
      <c r="J1710" s="375">
        <v>0.69323699999999999</v>
      </c>
      <c r="K1710" s="375">
        <v>0.28410560000000001</v>
      </c>
      <c r="L1710" s="375">
        <v>0.275808</v>
      </c>
      <c r="M1710" s="375">
        <v>152.445562</v>
      </c>
      <c r="N1710" s="375">
        <v>15.492265</v>
      </c>
    </row>
    <row r="1711" spans="1:14" ht="12.75" customHeight="1">
      <c r="A1711" t="s">
        <v>4120</v>
      </c>
      <c r="B1711" s="413" t="s">
        <v>5086</v>
      </c>
      <c r="C1711" s="413" t="s">
        <v>3817</v>
      </c>
      <c r="D1711" s="413" t="s">
        <v>6804</v>
      </c>
      <c r="E1711" s="413" t="s">
        <v>3776</v>
      </c>
      <c r="F1711" s="413">
        <v>8</v>
      </c>
      <c r="G1711" s="383">
        <v>44197</v>
      </c>
      <c r="H1711" s="383">
        <v>45657</v>
      </c>
      <c r="I1711" s="375">
        <v>6.4679E-2</v>
      </c>
      <c r="J1711" s="375">
        <v>0.25748300000000002</v>
      </c>
      <c r="K1711" s="375">
        <v>0.28401920000000003</v>
      </c>
      <c r="L1711" s="375">
        <v>0.17161899999999999</v>
      </c>
      <c r="M1711" s="375">
        <v>57.145254000000001</v>
      </c>
      <c r="N1711" s="375">
        <v>24.53632</v>
      </c>
    </row>
    <row r="1712" spans="1:14" ht="12.75" customHeight="1">
      <c r="A1712" t="s">
        <v>4119</v>
      </c>
      <c r="B1712" s="413" t="s">
        <v>4081</v>
      </c>
      <c r="C1712" s="413" t="s">
        <v>3817</v>
      </c>
      <c r="D1712" s="413" t="s">
        <v>4976</v>
      </c>
      <c r="E1712" s="413" t="s">
        <v>3777</v>
      </c>
      <c r="F1712" s="413">
        <v>8</v>
      </c>
      <c r="G1712" s="383">
        <v>43678</v>
      </c>
      <c r="H1712" s="383">
        <v>44681</v>
      </c>
      <c r="I1712" s="375">
        <v>0.215001</v>
      </c>
      <c r="J1712" s="375">
        <v>0.66024700000000003</v>
      </c>
      <c r="K1712" s="375">
        <v>0.28395999999999999</v>
      </c>
      <c r="L1712" s="375">
        <v>0.27979799999999999</v>
      </c>
      <c r="M1712" s="375">
        <v>144.96470299999999</v>
      </c>
      <c r="N1712" s="375">
        <v>16.508704000000002</v>
      </c>
    </row>
    <row r="1713" spans="1:14" ht="12.75" customHeight="1">
      <c r="A1713" t="s">
        <v>4119</v>
      </c>
      <c r="B1713" t="s">
        <v>4099</v>
      </c>
      <c r="C1713" t="s">
        <v>3817</v>
      </c>
      <c r="D1713" t="s">
        <v>6031</v>
      </c>
      <c r="E1713" t="s">
        <v>3774</v>
      </c>
      <c r="F1713">
        <v>3</v>
      </c>
      <c r="G1713" s="4" t="s">
        <v>5938</v>
      </c>
      <c r="H1713" s="4" t="s">
        <v>5938</v>
      </c>
      <c r="I1713" s="375">
        <v>0.21346100000000001</v>
      </c>
      <c r="J1713" s="375">
        <v>0.65655799999999997</v>
      </c>
      <c r="K1713" s="375">
        <v>0.28395999999999999</v>
      </c>
      <c r="L1713" s="375">
        <v>0.27652100000000002</v>
      </c>
      <c r="M1713" s="375">
        <v>143.95932400000001</v>
      </c>
      <c r="N1713" s="375">
        <v>19.461905999999999</v>
      </c>
    </row>
    <row r="1714" spans="1:14" ht="12.75" customHeight="1">
      <c r="A1714" t="s">
        <v>4119</v>
      </c>
      <c r="B1714" t="s">
        <v>4081</v>
      </c>
      <c r="C1714" t="s">
        <v>3817</v>
      </c>
      <c r="D1714" t="s">
        <v>6545</v>
      </c>
      <c r="E1714" t="s">
        <v>3774</v>
      </c>
      <c r="F1714">
        <v>8</v>
      </c>
      <c r="G1714" s="4">
        <v>44105</v>
      </c>
      <c r="H1714" s="4">
        <v>45199</v>
      </c>
      <c r="I1714" s="375">
        <v>7.6150999999999996E-2</v>
      </c>
      <c r="J1714" s="375">
        <v>0.28221499999999999</v>
      </c>
      <c r="K1714" s="375">
        <v>0.28372720000000001</v>
      </c>
      <c r="L1714" s="375">
        <v>4.1452000000000003E-2</v>
      </c>
      <c r="M1714" s="375">
        <v>61.918396000000001</v>
      </c>
      <c r="N1714" s="375">
        <v>11.095454</v>
      </c>
    </row>
    <row r="1715" spans="1:14" ht="12.75" customHeight="1">
      <c r="A1715" t="s">
        <v>4119</v>
      </c>
      <c r="B1715" t="s">
        <v>4101</v>
      </c>
      <c r="C1715" t="s">
        <v>3817</v>
      </c>
      <c r="D1715" t="s">
        <v>7414</v>
      </c>
      <c r="E1715" t="s">
        <v>3774</v>
      </c>
      <c r="F1715">
        <v>7</v>
      </c>
      <c r="G1715" s="4">
        <v>44470</v>
      </c>
      <c r="H1715" s="4">
        <v>45565</v>
      </c>
      <c r="I1715" s="375">
        <v>0.20155799999999999</v>
      </c>
      <c r="J1715" s="375">
        <v>0.63749699999999998</v>
      </c>
      <c r="K1715" s="375">
        <v>0.28360000000000002</v>
      </c>
      <c r="L1715" s="375">
        <v>0.23864099999999999</v>
      </c>
      <c r="M1715" s="375">
        <v>140.12488099999999</v>
      </c>
      <c r="N1715" s="375">
        <v>17.839787000000001</v>
      </c>
    </row>
    <row r="1716" spans="1:14" ht="12.75" customHeight="1">
      <c r="A1716" t="s">
        <v>4120</v>
      </c>
      <c r="B1716" t="s">
        <v>4062</v>
      </c>
      <c r="C1716" t="s">
        <v>3817</v>
      </c>
      <c r="D1716" t="s">
        <v>5418</v>
      </c>
      <c r="E1716" t="s">
        <v>3773</v>
      </c>
      <c r="F1716">
        <v>7</v>
      </c>
      <c r="G1716" s="4">
        <v>42614</v>
      </c>
      <c r="H1716" s="4">
        <v>44561</v>
      </c>
      <c r="I1716" s="375">
        <v>0.21720400000000001</v>
      </c>
      <c r="J1716" s="375">
        <v>0.21034900000000001</v>
      </c>
      <c r="K1716" s="375">
        <v>0.28351999999999999</v>
      </c>
      <c r="L1716" s="375">
        <v>0.26645999999999997</v>
      </c>
      <c r="M1716" s="375">
        <v>45.944727999999998</v>
      </c>
      <c r="N1716" s="375">
        <v>26.760435000000001</v>
      </c>
    </row>
    <row r="1717" spans="1:14" ht="12.75" customHeight="1">
      <c r="A1717" t="s">
        <v>4119</v>
      </c>
      <c r="B1717" s="413" t="s">
        <v>4099</v>
      </c>
      <c r="C1717" s="413" t="s">
        <v>3817</v>
      </c>
      <c r="D1717" s="413" t="s">
        <v>5122</v>
      </c>
      <c r="E1717" s="413" t="s">
        <v>3773</v>
      </c>
      <c r="F1717" s="413">
        <v>3</v>
      </c>
      <c r="G1717" s="383">
        <v>42795</v>
      </c>
      <c r="H1717" s="383">
        <v>44561</v>
      </c>
      <c r="I1717" s="375">
        <v>0.309251</v>
      </c>
      <c r="J1717" s="375">
        <v>0.53267399999999998</v>
      </c>
      <c r="K1717" s="375">
        <v>0.28311999999999998</v>
      </c>
      <c r="L1717" s="375">
        <v>0.28913800000000001</v>
      </c>
      <c r="M1717" s="375">
        <v>116.450036</v>
      </c>
      <c r="N1717" s="375">
        <v>20.136828999999999</v>
      </c>
    </row>
    <row r="1718" spans="1:14" ht="12.75" customHeight="1">
      <c r="A1718" t="s">
        <v>4120</v>
      </c>
      <c r="B1718" s="413" t="s">
        <v>4048</v>
      </c>
      <c r="C1718" s="413" t="s">
        <v>3818</v>
      </c>
      <c r="D1718" s="413" t="s">
        <v>5219</v>
      </c>
      <c r="E1718" s="413" t="s">
        <v>3773</v>
      </c>
      <c r="F1718" s="413">
        <v>7</v>
      </c>
      <c r="G1718" s="383">
        <v>42705</v>
      </c>
      <c r="H1718" s="383">
        <v>44530</v>
      </c>
      <c r="I1718" s="375">
        <v>0.303647</v>
      </c>
      <c r="J1718" s="375">
        <v>0.59452099999999997</v>
      </c>
      <c r="K1718" s="375">
        <v>0.28304400000000002</v>
      </c>
      <c r="L1718" s="375">
        <v>0.28845599999999999</v>
      </c>
      <c r="M1718" s="375">
        <v>128.98104000000001</v>
      </c>
      <c r="N1718" s="375">
        <v>15.877986999999999</v>
      </c>
    </row>
    <row r="1719" spans="1:14" ht="12.75" customHeight="1">
      <c r="A1719" t="s">
        <v>4120</v>
      </c>
      <c r="B1719" s="413" t="s">
        <v>4072</v>
      </c>
      <c r="C1719" s="413" t="s">
        <v>3817</v>
      </c>
      <c r="D1719" s="413" t="s">
        <v>4745</v>
      </c>
      <c r="E1719" s="413" t="s">
        <v>3776</v>
      </c>
      <c r="F1719" s="413">
        <v>7</v>
      </c>
      <c r="G1719" s="383">
        <v>43556</v>
      </c>
      <c r="H1719" s="383">
        <v>44651</v>
      </c>
      <c r="I1719" s="375">
        <v>0.231125</v>
      </c>
      <c r="J1719" s="375">
        <v>0.45594699999999999</v>
      </c>
      <c r="K1719" s="375">
        <v>0.28282479999999999</v>
      </c>
      <c r="L1719" s="375">
        <v>0.28819899999999998</v>
      </c>
      <c r="M1719" s="375">
        <v>97.764131000000006</v>
      </c>
      <c r="N1719" s="375">
        <v>18.699615999999999</v>
      </c>
    </row>
    <row r="1720" spans="1:14" ht="12.75" customHeight="1">
      <c r="A1720" t="s">
        <v>4120</v>
      </c>
      <c r="B1720" s="373" t="s">
        <v>4048</v>
      </c>
      <c r="C1720" s="405" t="s">
        <v>3818</v>
      </c>
      <c r="D1720" s="403" t="s">
        <v>2358</v>
      </c>
      <c r="E1720" s="374" t="s">
        <v>3777</v>
      </c>
      <c r="F1720" s="403">
        <v>9</v>
      </c>
      <c r="G1720" s="374">
        <v>42964</v>
      </c>
      <c r="H1720" s="374">
        <v>44424</v>
      </c>
      <c r="I1720" s="404">
        <v>0.19219800000000001</v>
      </c>
      <c r="J1720" s="404">
        <v>0.48031299999999999</v>
      </c>
      <c r="K1720" s="404">
        <v>0.2828</v>
      </c>
      <c r="L1720" s="404">
        <v>0.29416799999999999</v>
      </c>
      <c r="M1720" s="404">
        <v>105.142824</v>
      </c>
      <c r="N1720" s="404">
        <v>18.132379</v>
      </c>
    </row>
    <row r="1721" spans="1:14" ht="12.75" customHeight="1">
      <c r="A1721" t="s">
        <v>4119</v>
      </c>
      <c r="B1721" t="s">
        <v>4083</v>
      </c>
      <c r="C1721" t="s">
        <v>3817</v>
      </c>
      <c r="D1721" t="s">
        <v>1730</v>
      </c>
      <c r="E1721" t="s">
        <v>3776</v>
      </c>
      <c r="F1721">
        <v>4</v>
      </c>
      <c r="G1721" s="4">
        <v>42736</v>
      </c>
      <c r="H1721" s="4">
        <v>44926</v>
      </c>
      <c r="I1721" s="375">
        <v>1.5302E-2</v>
      </c>
      <c r="J1721" s="375">
        <v>0.17463300000000001</v>
      </c>
      <c r="K1721" s="375">
        <v>0.28276240000000002</v>
      </c>
      <c r="L1721" s="375">
        <v>4.5846999999999999E-2</v>
      </c>
      <c r="M1721" s="375">
        <v>38.361485000000002</v>
      </c>
      <c r="N1721" s="375">
        <v>20.276211</v>
      </c>
    </row>
    <row r="1722" spans="1:14" ht="12.75" customHeight="1">
      <c r="A1722" t="s">
        <v>4120</v>
      </c>
      <c r="B1722" s="413" t="s">
        <v>4060</v>
      </c>
      <c r="C1722" s="413" t="s">
        <v>3817</v>
      </c>
      <c r="D1722" s="413" t="s">
        <v>1064</v>
      </c>
      <c r="E1722" s="413" t="s">
        <v>3774</v>
      </c>
      <c r="F1722" s="413">
        <v>7</v>
      </c>
      <c r="G1722" s="383">
        <v>42583</v>
      </c>
      <c r="H1722" s="383">
        <v>44408</v>
      </c>
      <c r="I1722" s="375">
        <v>0.20902999999999999</v>
      </c>
      <c r="J1722" s="375">
        <v>0.97040099999999996</v>
      </c>
      <c r="K1722" s="375">
        <v>0.28239999999999998</v>
      </c>
      <c r="L1722" s="375">
        <v>0.29274699999999998</v>
      </c>
      <c r="M1722" s="375">
        <v>212.39962</v>
      </c>
      <c r="N1722" s="375">
        <v>16.42923</v>
      </c>
    </row>
    <row r="1723" spans="1:14" ht="12.75" customHeight="1">
      <c r="A1723" t="s">
        <v>4120</v>
      </c>
      <c r="B1723" s="318" t="s">
        <v>4074</v>
      </c>
      <c r="C1723" s="318" t="s">
        <v>3817</v>
      </c>
      <c r="D1723" s="318" t="s">
        <v>649</v>
      </c>
      <c r="E1723" s="318" t="s">
        <v>3774</v>
      </c>
      <c r="F1723" s="318">
        <v>7</v>
      </c>
      <c r="G1723" s="319">
        <v>43556</v>
      </c>
      <c r="H1723" s="319">
        <v>44651</v>
      </c>
      <c r="I1723" s="375">
        <v>0.12942899999999999</v>
      </c>
      <c r="J1723" s="375">
        <v>0.37740200000000002</v>
      </c>
      <c r="K1723" s="375">
        <v>0.28199999999999997</v>
      </c>
      <c r="L1723" s="375">
        <v>0.166105</v>
      </c>
      <c r="M1723" s="375">
        <v>81.62106</v>
      </c>
      <c r="N1723" s="375">
        <v>17.349437999999999</v>
      </c>
    </row>
    <row r="1724" spans="1:14" ht="12.75" customHeight="1">
      <c r="A1724" t="s">
        <v>4120</v>
      </c>
      <c r="B1724" s="413" t="s">
        <v>4072</v>
      </c>
      <c r="C1724" s="413" t="s">
        <v>3817</v>
      </c>
      <c r="D1724" s="413" t="s">
        <v>5520</v>
      </c>
      <c r="E1724" s="413" t="s">
        <v>3773</v>
      </c>
      <c r="F1724" s="413">
        <v>7</v>
      </c>
      <c r="G1724" s="383">
        <v>42552</v>
      </c>
      <c r="H1724" s="383">
        <v>44681</v>
      </c>
      <c r="I1724" s="375">
        <v>0.22531899999999999</v>
      </c>
      <c r="J1724" s="375">
        <v>0.75331599999999999</v>
      </c>
      <c r="K1724" s="375">
        <v>0.2818948</v>
      </c>
      <c r="L1724" s="375">
        <v>0.28601100000000002</v>
      </c>
      <c r="M1724" s="375">
        <v>160.99289099999999</v>
      </c>
      <c r="N1724" s="375">
        <v>11.671626</v>
      </c>
    </row>
    <row r="1725" spans="1:14" ht="12.75" customHeight="1">
      <c r="A1725" t="s">
        <v>4119</v>
      </c>
      <c r="B1725" s="300" t="s">
        <v>4101</v>
      </c>
      <c r="C1725" s="300" t="s">
        <v>3817</v>
      </c>
      <c r="D1725" s="300" t="s">
        <v>5830</v>
      </c>
      <c r="E1725" s="300" t="s">
        <v>3791</v>
      </c>
      <c r="F1725" s="300">
        <v>7</v>
      </c>
      <c r="G1725" s="301">
        <v>43770</v>
      </c>
      <c r="H1725" s="301">
        <v>44865</v>
      </c>
      <c r="I1725" s="316">
        <v>1.5970999999999999E-2</v>
      </c>
      <c r="J1725" s="316">
        <v>0.19390499999999999</v>
      </c>
      <c r="K1725" s="316">
        <v>0.28145999999999999</v>
      </c>
      <c r="L1725" s="316">
        <v>9.5980000000000006E-3</v>
      </c>
      <c r="M1725" s="316">
        <v>42.299807999999999</v>
      </c>
      <c r="N1725" s="316">
        <v>11.288247999999999</v>
      </c>
    </row>
    <row r="1726" spans="1:14" ht="12.75" customHeight="1">
      <c r="A1726" t="s">
        <v>4119</v>
      </c>
      <c r="B1726" s="300" t="s">
        <v>4097</v>
      </c>
      <c r="C1726" s="300" t="s">
        <v>3817</v>
      </c>
      <c r="D1726" s="300" t="s">
        <v>6136</v>
      </c>
      <c r="E1726" s="300" t="s">
        <v>3776</v>
      </c>
      <c r="F1726" s="300">
        <v>6</v>
      </c>
      <c r="G1726" s="301">
        <v>43891</v>
      </c>
      <c r="H1726" s="301">
        <v>45716</v>
      </c>
      <c r="I1726" s="316">
        <v>2.5006E-2</v>
      </c>
      <c r="J1726" s="316">
        <v>0.19573099999999999</v>
      </c>
      <c r="K1726" s="316">
        <v>0.28120000000000001</v>
      </c>
      <c r="L1726" s="316">
        <v>0.104134</v>
      </c>
      <c r="M1726" s="316">
        <v>42.062255999999998</v>
      </c>
      <c r="N1726" s="316">
        <v>19.17351</v>
      </c>
    </row>
    <row r="1727" spans="1:14" ht="12.75" customHeight="1">
      <c r="A1727" t="s">
        <v>4119</v>
      </c>
      <c r="B1727" s="413" t="s">
        <v>4097</v>
      </c>
      <c r="C1727" s="413" t="s">
        <v>3817</v>
      </c>
      <c r="D1727" s="413" t="s">
        <v>5166</v>
      </c>
      <c r="E1727" s="413" t="s">
        <v>3773</v>
      </c>
      <c r="F1727" s="413">
        <v>6</v>
      </c>
      <c r="G1727" s="383">
        <v>42461</v>
      </c>
      <c r="H1727" s="383">
        <v>44316</v>
      </c>
      <c r="I1727" s="375">
        <v>0.258299</v>
      </c>
      <c r="J1727" s="375">
        <v>0.37714399999999998</v>
      </c>
      <c r="K1727" s="375">
        <v>0.28120000000000001</v>
      </c>
      <c r="L1727" s="375">
        <v>0.25230999999999998</v>
      </c>
      <c r="M1727" s="375">
        <v>81.047313000000003</v>
      </c>
      <c r="N1727" s="375">
        <v>16.095479999999998</v>
      </c>
    </row>
    <row r="1728" spans="1:14" ht="12.75" customHeight="1">
      <c r="A1728" t="s">
        <v>4120</v>
      </c>
      <c r="B1728" s="318" t="s">
        <v>4072</v>
      </c>
      <c r="C1728" s="318" t="s">
        <v>3817</v>
      </c>
      <c r="D1728" s="318" t="s">
        <v>5518</v>
      </c>
      <c r="E1728" s="318" t="s">
        <v>3773</v>
      </c>
      <c r="F1728" s="318">
        <v>7</v>
      </c>
      <c r="G1728" s="319">
        <v>42552</v>
      </c>
      <c r="H1728" s="319">
        <v>44681</v>
      </c>
      <c r="I1728" s="375">
        <v>0.23391700000000001</v>
      </c>
      <c r="J1728" s="375">
        <v>0.70405600000000002</v>
      </c>
      <c r="K1728" s="375">
        <v>0.281086</v>
      </c>
      <c r="L1728" s="375">
        <v>0.276945</v>
      </c>
      <c r="M1728" s="375">
        <v>150.03390300000001</v>
      </c>
      <c r="N1728" s="375">
        <v>11.829993</v>
      </c>
    </row>
    <row r="1729" spans="1:14" ht="12.75" customHeight="1">
      <c r="A1729" t="s">
        <v>4119</v>
      </c>
      <c r="B1729" s="318" t="s">
        <v>4091</v>
      </c>
      <c r="C1729" s="318" t="s">
        <v>3817</v>
      </c>
      <c r="D1729" s="318" t="s">
        <v>5872</v>
      </c>
      <c r="E1729" s="318" t="s">
        <v>3774</v>
      </c>
      <c r="F1729" s="318">
        <v>1</v>
      </c>
      <c r="G1729" s="319">
        <v>43800</v>
      </c>
      <c r="H1729" s="319">
        <v>44561</v>
      </c>
      <c r="I1729" s="375">
        <v>0.11579200000000001</v>
      </c>
      <c r="J1729" s="375">
        <v>0.71115899999999999</v>
      </c>
      <c r="K1729" s="375">
        <v>0.28088200000000002</v>
      </c>
      <c r="L1729" s="375">
        <v>0.24429999999999999</v>
      </c>
      <c r="M1729" s="375">
        <v>148.61539999999999</v>
      </c>
      <c r="N1729" s="375">
        <v>19.090285000000002</v>
      </c>
    </row>
    <row r="1730" spans="1:14" ht="12.75" customHeight="1">
      <c r="A1730" t="s">
        <v>4119</v>
      </c>
      <c r="B1730" s="373" t="s">
        <v>4091</v>
      </c>
      <c r="C1730" s="405" t="s">
        <v>3817</v>
      </c>
      <c r="D1730" s="403" t="s">
        <v>5880</v>
      </c>
      <c r="E1730" s="374" t="s">
        <v>3774</v>
      </c>
      <c r="F1730" s="403">
        <v>1</v>
      </c>
      <c r="G1730" s="374">
        <v>43800</v>
      </c>
      <c r="H1730" s="374">
        <v>45657</v>
      </c>
      <c r="I1730" s="404">
        <v>0.164744</v>
      </c>
      <c r="J1730" s="404">
        <v>2.4995E-2</v>
      </c>
      <c r="K1730" s="404">
        <v>0.28054560000000001</v>
      </c>
      <c r="L1730" s="404">
        <v>1.26E-2</v>
      </c>
      <c r="M1730" s="404">
        <v>5.2171000000000003</v>
      </c>
      <c r="N1730" s="404">
        <v>21.429078000000001</v>
      </c>
    </row>
    <row r="1731" spans="1:14" ht="12.75" customHeight="1">
      <c r="A1731" t="s">
        <v>4120</v>
      </c>
      <c r="B1731" s="300" t="s">
        <v>4062</v>
      </c>
      <c r="C1731" s="300" t="s">
        <v>3817</v>
      </c>
      <c r="D1731" s="300" t="s">
        <v>2059</v>
      </c>
      <c r="E1731" s="300" t="s">
        <v>3778</v>
      </c>
      <c r="F1731" s="300">
        <v>7</v>
      </c>
      <c r="G1731" s="301">
        <v>44197</v>
      </c>
      <c r="H1731" s="301">
        <v>45291</v>
      </c>
      <c r="I1731" s="316">
        <v>0.18465899999999999</v>
      </c>
      <c r="J1731" s="316">
        <v>0.52171100000000004</v>
      </c>
      <c r="K1731" s="316">
        <v>0.28039999999999998</v>
      </c>
      <c r="L1731" s="316">
        <v>0.27132200000000001</v>
      </c>
      <c r="M1731" s="316">
        <v>112.136977</v>
      </c>
      <c r="N1731" s="316">
        <v>12.616270999999999</v>
      </c>
    </row>
    <row r="1732" spans="1:14" ht="12.75" customHeight="1">
      <c r="A1732" t="s">
        <v>4120</v>
      </c>
      <c r="B1732" s="300" t="s">
        <v>4048</v>
      </c>
      <c r="C1732" s="300" t="s">
        <v>3817</v>
      </c>
      <c r="D1732" s="300" t="s">
        <v>4820</v>
      </c>
      <c r="E1732" s="300" t="s">
        <v>3781</v>
      </c>
      <c r="F1732" s="300">
        <v>7</v>
      </c>
      <c r="G1732" s="301">
        <v>43637</v>
      </c>
      <c r="H1732" s="301">
        <v>44732</v>
      </c>
      <c r="I1732" s="316">
        <v>0.194691</v>
      </c>
      <c r="J1732" s="316">
        <v>0.42961700000000003</v>
      </c>
      <c r="K1732" s="316">
        <v>0.28010000000000002</v>
      </c>
      <c r="L1732" s="316">
        <v>0.28845599999999999</v>
      </c>
      <c r="M1732" s="316">
        <v>92.233806000000001</v>
      </c>
      <c r="N1732" s="316">
        <v>21.048576000000001</v>
      </c>
    </row>
    <row r="1733" spans="1:14" ht="12.75" customHeight="1">
      <c r="A1733" t="s">
        <v>4120</v>
      </c>
      <c r="B1733" s="376" t="s">
        <v>5086</v>
      </c>
      <c r="C1733" s="376" t="s">
        <v>3817</v>
      </c>
      <c r="D1733" s="376" t="s">
        <v>6069</v>
      </c>
      <c r="E1733" s="376" t="s">
        <v>3778</v>
      </c>
      <c r="F1733" s="376">
        <v>7</v>
      </c>
      <c r="G1733" s="383">
        <v>43862</v>
      </c>
      <c r="H1733" s="383">
        <v>45291</v>
      </c>
      <c r="I1733" s="375">
        <v>0.21045800000000001</v>
      </c>
      <c r="J1733" s="375">
        <v>0.42026999999999998</v>
      </c>
      <c r="K1733" s="375">
        <v>0.28002120000000003</v>
      </c>
      <c r="L1733" s="375">
        <v>0.24047099999999999</v>
      </c>
      <c r="M1733" s="375">
        <v>91.214433</v>
      </c>
      <c r="N1733" s="375">
        <v>21.288732</v>
      </c>
    </row>
    <row r="1734" spans="1:14" ht="12.75" customHeight="1">
      <c r="A1734" t="s">
        <v>4120</v>
      </c>
      <c r="B1734" s="413" t="s">
        <v>5086</v>
      </c>
      <c r="C1734" s="413" t="s">
        <v>3817</v>
      </c>
      <c r="D1734" s="413" t="s">
        <v>5778</v>
      </c>
      <c r="E1734" s="413" t="s">
        <v>3778</v>
      </c>
      <c r="F1734" s="413">
        <v>7</v>
      </c>
      <c r="G1734" s="383">
        <v>43770</v>
      </c>
      <c r="H1734" s="383">
        <v>44926</v>
      </c>
      <c r="I1734" s="375">
        <v>0.20460400000000001</v>
      </c>
      <c r="J1734" s="375">
        <v>0.59358</v>
      </c>
      <c r="K1734" s="375">
        <v>0.28000000000000003</v>
      </c>
      <c r="L1734" s="375">
        <v>0.28229199999999999</v>
      </c>
      <c r="M1734" s="375">
        <v>128.82111499999999</v>
      </c>
      <c r="N1734" s="375">
        <v>20.31504</v>
      </c>
    </row>
    <row r="1735" spans="1:14" ht="12.75" customHeight="1">
      <c r="A1735" t="s">
        <v>4119</v>
      </c>
      <c r="B1735" s="413" t="s">
        <v>4079</v>
      </c>
      <c r="C1735" s="413" t="s">
        <v>3817</v>
      </c>
      <c r="D1735" s="413" t="s">
        <v>7397</v>
      </c>
      <c r="E1735" s="413" t="s">
        <v>3778</v>
      </c>
      <c r="F1735" s="413">
        <v>6</v>
      </c>
      <c r="G1735" s="383">
        <v>44470</v>
      </c>
      <c r="H1735" s="383">
        <v>45657</v>
      </c>
      <c r="I1735" s="375">
        <v>0.20868500000000001</v>
      </c>
      <c r="J1735" s="375">
        <v>0.55142500000000005</v>
      </c>
      <c r="K1735" s="375">
        <v>0.27960000000000002</v>
      </c>
      <c r="L1735" s="375">
        <v>0.28441499999999997</v>
      </c>
      <c r="M1735" s="375">
        <v>117.825574</v>
      </c>
      <c r="N1735" s="375">
        <v>20.330852</v>
      </c>
    </row>
    <row r="1736" spans="1:14" ht="12.75" customHeight="1">
      <c r="A1736" t="s">
        <v>4120</v>
      </c>
      <c r="B1736" s="300" t="s">
        <v>4052</v>
      </c>
      <c r="C1736" s="300" t="s">
        <v>3817</v>
      </c>
      <c r="D1736" s="300" t="s">
        <v>2309</v>
      </c>
      <c r="E1736" s="300" t="s">
        <v>3781</v>
      </c>
      <c r="F1736" s="300">
        <v>6</v>
      </c>
      <c r="G1736" s="301">
        <v>42948</v>
      </c>
      <c r="H1736" s="301">
        <v>44561</v>
      </c>
      <c r="I1736" s="316">
        <v>0.13610800000000001</v>
      </c>
      <c r="J1736" s="316">
        <v>0.32619700000000001</v>
      </c>
      <c r="K1736" s="316">
        <v>0.27960000000000002</v>
      </c>
      <c r="L1736" s="316">
        <v>0.14405999999999999</v>
      </c>
      <c r="M1736" s="316">
        <v>69.703847999999994</v>
      </c>
      <c r="N1736" s="316">
        <v>17.356214999999999</v>
      </c>
    </row>
    <row r="1737" spans="1:14" ht="12.75" customHeight="1">
      <c r="A1737" t="s">
        <v>4119</v>
      </c>
      <c r="B1737" s="413" t="s">
        <v>4093</v>
      </c>
      <c r="C1737" s="413" t="s">
        <v>3817</v>
      </c>
      <c r="D1737" s="413" t="s">
        <v>5092</v>
      </c>
      <c r="E1737" s="413" t="s">
        <v>3782</v>
      </c>
      <c r="F1737" s="413">
        <v>2</v>
      </c>
      <c r="G1737" s="383">
        <v>38473</v>
      </c>
      <c r="H1737" s="383">
        <v>42124</v>
      </c>
      <c r="I1737" s="375">
        <v>0.20960000000000001</v>
      </c>
      <c r="J1737" s="375">
        <v>0.45454600000000001</v>
      </c>
      <c r="K1737" s="375">
        <v>0.27932800000000002</v>
      </c>
      <c r="L1737" s="375">
        <v>0.29416799999999999</v>
      </c>
      <c r="M1737" s="375">
        <v>98.276184000000001</v>
      </c>
      <c r="N1737" s="375">
        <v>31.026306000000002</v>
      </c>
    </row>
    <row r="1738" spans="1:14" ht="12.75" customHeight="1">
      <c r="A1738" t="s">
        <v>4119</v>
      </c>
      <c r="B1738" t="s">
        <v>4083</v>
      </c>
      <c r="C1738" t="s">
        <v>3817</v>
      </c>
      <c r="D1738" t="s">
        <v>3494</v>
      </c>
      <c r="E1738" t="s">
        <v>3775</v>
      </c>
      <c r="F1738">
        <v>4</v>
      </c>
      <c r="G1738" s="4">
        <v>43466</v>
      </c>
      <c r="H1738" s="4">
        <v>44926</v>
      </c>
      <c r="I1738" s="375">
        <v>5.6820000000000004E-3</v>
      </c>
      <c r="J1738" s="375">
        <v>0.23777999999999999</v>
      </c>
      <c r="K1738" s="375">
        <v>0.27899400000000002</v>
      </c>
      <c r="L1738" s="375">
        <v>5.594E-3</v>
      </c>
      <c r="M1738" s="375">
        <v>51.935675000000003</v>
      </c>
      <c r="N1738" s="375">
        <v>19.192620999999999</v>
      </c>
    </row>
    <row r="1739" spans="1:14" ht="12.75" customHeight="1">
      <c r="A1739" t="s">
        <v>4120</v>
      </c>
      <c r="B1739" s="373" t="s">
        <v>4052</v>
      </c>
      <c r="C1739" s="405" t="s">
        <v>3817</v>
      </c>
      <c r="D1739" s="403" t="s">
        <v>3396</v>
      </c>
      <c r="E1739" s="374" t="s">
        <v>3773</v>
      </c>
      <c r="F1739" s="403">
        <v>7</v>
      </c>
      <c r="G1739" s="374">
        <v>43422</v>
      </c>
      <c r="H1739" s="374">
        <v>45230</v>
      </c>
      <c r="I1739" s="404">
        <v>0.20537</v>
      </c>
      <c r="J1739" s="404">
        <v>0.65555600000000003</v>
      </c>
      <c r="K1739" s="404">
        <v>0.27876000000000001</v>
      </c>
      <c r="L1739" s="404">
        <v>0.25790999999999997</v>
      </c>
      <c r="M1739" s="404">
        <v>140.08107000000001</v>
      </c>
      <c r="N1739" s="404">
        <v>15.663157</v>
      </c>
    </row>
    <row r="1740" spans="1:14" ht="12.75" customHeight="1">
      <c r="A1740" t="s">
        <v>4120</v>
      </c>
      <c r="B1740" s="413" t="s">
        <v>4066</v>
      </c>
      <c r="C1740" s="413" t="s">
        <v>3817</v>
      </c>
      <c r="D1740" s="413" t="s">
        <v>6647</v>
      </c>
      <c r="E1740" s="413" t="s">
        <v>3778</v>
      </c>
      <c r="F1740" s="413">
        <v>7</v>
      </c>
      <c r="G1740" s="383">
        <v>44136</v>
      </c>
      <c r="H1740" s="383">
        <v>44561</v>
      </c>
      <c r="I1740" s="375">
        <v>3.0714999999999999E-2</v>
      </c>
      <c r="J1740" s="375">
        <v>0.149563</v>
      </c>
      <c r="K1740" s="375">
        <v>0.27859319999999999</v>
      </c>
      <c r="L1740" s="375">
        <v>1.7951000000000002E-2</v>
      </c>
      <c r="M1740" s="375">
        <v>31.940770000000001</v>
      </c>
      <c r="N1740" s="375">
        <v>10.748628999999999</v>
      </c>
    </row>
    <row r="1741" spans="1:14" ht="12.75" customHeight="1">
      <c r="A1741" t="s">
        <v>4120</v>
      </c>
      <c r="B1741" t="s">
        <v>4052</v>
      </c>
      <c r="C1741" t="s">
        <v>3817</v>
      </c>
      <c r="D1741" t="s">
        <v>3009</v>
      </c>
      <c r="E1741" t="s">
        <v>3775</v>
      </c>
      <c r="F1741">
        <v>3</v>
      </c>
      <c r="G1741" s="4">
        <v>43252</v>
      </c>
      <c r="H1741" s="4">
        <v>45046</v>
      </c>
      <c r="I1741" s="375">
        <v>0.145591</v>
      </c>
      <c r="J1741" s="375">
        <v>0.53787799999999997</v>
      </c>
      <c r="K1741" s="375">
        <v>0.2782</v>
      </c>
      <c r="L1741" s="375">
        <v>0.27336700000000003</v>
      </c>
      <c r="M1741" s="375">
        <v>115.543992</v>
      </c>
      <c r="N1741" s="375">
        <v>21.200769999999999</v>
      </c>
    </row>
    <row r="1742" spans="1:14" ht="12.75" customHeight="1">
      <c r="A1742" t="s">
        <v>4120</v>
      </c>
      <c r="B1742" s="300" t="s">
        <v>4038</v>
      </c>
      <c r="C1742" s="300" t="s">
        <v>3817</v>
      </c>
      <c r="D1742" s="300" t="s">
        <v>7371</v>
      </c>
      <c r="E1742" s="300" t="s">
        <v>3784</v>
      </c>
      <c r="F1742" s="300">
        <v>7</v>
      </c>
      <c r="G1742" s="301">
        <v>44440</v>
      </c>
      <c r="H1742" s="301">
        <v>44561</v>
      </c>
      <c r="I1742" s="316">
        <v>0.11391999999999999</v>
      </c>
      <c r="J1742" s="316">
        <v>0.35371999999999998</v>
      </c>
      <c r="K1742" s="316">
        <v>0.27782279999999998</v>
      </c>
      <c r="L1742" s="316">
        <v>0.269258</v>
      </c>
      <c r="M1742" s="316">
        <v>75.336332999999996</v>
      </c>
      <c r="N1742" s="316">
        <v>19.453990000000001</v>
      </c>
    </row>
    <row r="1743" spans="1:14" ht="12.75" customHeight="1">
      <c r="A1743" t="s">
        <v>4120</v>
      </c>
      <c r="B1743" s="413" t="s">
        <v>4072</v>
      </c>
      <c r="C1743" s="413" t="s">
        <v>3817</v>
      </c>
      <c r="D1743" s="413" t="s">
        <v>5561</v>
      </c>
      <c r="E1743" s="413" t="s">
        <v>3774</v>
      </c>
      <c r="F1743" s="413">
        <v>7</v>
      </c>
      <c r="G1743" s="383">
        <v>43282</v>
      </c>
      <c r="H1743" s="383">
        <v>45473</v>
      </c>
      <c r="I1743" s="375">
        <v>0.209291</v>
      </c>
      <c r="J1743" s="375">
        <v>0.78149900000000005</v>
      </c>
      <c r="K1743" s="375">
        <v>0.27744600000000003</v>
      </c>
      <c r="L1743" s="375">
        <v>0.24191399999999999</v>
      </c>
      <c r="M1743" s="375">
        <v>164.38020900000001</v>
      </c>
      <c r="N1743" s="375">
        <v>11.995862000000001</v>
      </c>
    </row>
    <row r="1744" spans="1:14" ht="12.75" customHeight="1">
      <c r="A1744" t="s">
        <v>4119</v>
      </c>
      <c r="B1744" s="413" t="s">
        <v>4097</v>
      </c>
      <c r="C1744" s="413" t="s">
        <v>3817</v>
      </c>
      <c r="D1744" s="413" t="s">
        <v>5105</v>
      </c>
      <c r="E1744" s="413" t="s">
        <v>3773</v>
      </c>
      <c r="F1744" s="413">
        <v>6</v>
      </c>
      <c r="G1744" s="383">
        <v>42430</v>
      </c>
      <c r="H1744" s="383">
        <v>44651</v>
      </c>
      <c r="I1744" s="375">
        <v>0.202769</v>
      </c>
      <c r="J1744" s="375">
        <v>0.60970899999999995</v>
      </c>
      <c r="K1744" s="375">
        <v>0.2772</v>
      </c>
      <c r="L1744" s="375">
        <v>0.250664</v>
      </c>
      <c r="M1744" s="375">
        <v>129.16114899999999</v>
      </c>
      <c r="N1744" s="375">
        <v>13.358002000000001</v>
      </c>
    </row>
    <row r="1745" spans="1:14" ht="12.75" customHeight="1">
      <c r="A1745" t="s">
        <v>4120</v>
      </c>
      <c r="B1745" s="413" t="s">
        <v>4052</v>
      </c>
      <c r="C1745" s="413" t="s">
        <v>3817</v>
      </c>
      <c r="D1745" s="413" t="s">
        <v>1913</v>
      </c>
      <c r="E1745" s="413" t="s">
        <v>3774</v>
      </c>
      <c r="F1745" s="413">
        <v>8</v>
      </c>
      <c r="G1745" s="383">
        <v>42795</v>
      </c>
      <c r="H1745" s="383">
        <v>44620</v>
      </c>
      <c r="I1745" s="375">
        <v>0.30831500000000001</v>
      </c>
      <c r="J1745" s="375">
        <v>0.552153</v>
      </c>
      <c r="K1745" s="375">
        <v>0.27688000000000001</v>
      </c>
      <c r="L1745" s="375">
        <v>0.29430699999999999</v>
      </c>
      <c r="M1745" s="375">
        <v>117.98374</v>
      </c>
      <c r="N1745" s="375">
        <v>15.857371000000001</v>
      </c>
    </row>
    <row r="1746" spans="1:14" ht="12.75" customHeight="1">
      <c r="A1746" t="s">
        <v>4119</v>
      </c>
      <c r="B1746" t="s">
        <v>4099</v>
      </c>
      <c r="C1746" t="s">
        <v>3817</v>
      </c>
      <c r="D1746" t="s">
        <v>2409</v>
      </c>
      <c r="E1746" t="s">
        <v>3775</v>
      </c>
      <c r="F1746">
        <v>3</v>
      </c>
      <c r="G1746" s="4">
        <v>43009</v>
      </c>
      <c r="H1746" s="4">
        <v>44196</v>
      </c>
      <c r="I1746" s="375">
        <v>0.177925</v>
      </c>
      <c r="J1746" s="375">
        <v>0.59650000000000003</v>
      </c>
      <c r="K1746" s="375">
        <v>0.2762</v>
      </c>
      <c r="L1746" s="375">
        <v>0.26390400000000003</v>
      </c>
      <c r="M1746" s="375">
        <v>127.21566799999999</v>
      </c>
      <c r="N1746" s="375">
        <v>17.980781</v>
      </c>
    </row>
    <row r="1747" spans="1:14" ht="12.75" customHeight="1">
      <c r="A1747" t="s">
        <v>4120</v>
      </c>
      <c r="B1747" s="318" t="s">
        <v>5086</v>
      </c>
      <c r="C1747" s="318" t="s">
        <v>3817</v>
      </c>
      <c r="D1747" s="318" t="s">
        <v>1476</v>
      </c>
      <c r="E1747" s="318" t="s">
        <v>3773</v>
      </c>
      <c r="F1747" s="318">
        <v>7</v>
      </c>
      <c r="G1747" s="319">
        <v>42675</v>
      </c>
      <c r="H1747" s="319">
        <v>44500</v>
      </c>
      <c r="I1747" s="375">
        <v>0.19375800000000001</v>
      </c>
      <c r="J1747" s="375">
        <v>0.52786299999999997</v>
      </c>
      <c r="K1747" s="375">
        <v>0.27617399999999998</v>
      </c>
      <c r="L1747" s="375">
        <v>0.230016</v>
      </c>
      <c r="M1747" s="375">
        <v>112.986723</v>
      </c>
      <c r="N1747" s="375">
        <v>20.996721000000001</v>
      </c>
    </row>
    <row r="1748" spans="1:14" ht="12.75" customHeight="1">
      <c r="A1748" t="s">
        <v>4119</v>
      </c>
      <c r="B1748" s="318" t="s">
        <v>42</v>
      </c>
      <c r="C1748" s="318" t="s">
        <v>3817</v>
      </c>
      <c r="D1748" s="318" t="s">
        <v>4963</v>
      </c>
      <c r="E1748" s="318" t="s">
        <v>3777</v>
      </c>
      <c r="F1748" s="318">
        <v>8</v>
      </c>
      <c r="G1748" s="319">
        <v>43695</v>
      </c>
      <c r="H1748" s="319">
        <v>44926</v>
      </c>
      <c r="I1748" s="375">
        <v>0.211506</v>
      </c>
      <c r="J1748" s="375">
        <v>0.55574900000000005</v>
      </c>
      <c r="K1748" s="375">
        <v>0.27607999999999999</v>
      </c>
      <c r="L1748" s="375">
        <v>0.25</v>
      </c>
      <c r="M1748" s="375">
        <v>114.16</v>
      </c>
      <c r="N1748" s="375">
        <v>23.344253999999999</v>
      </c>
    </row>
    <row r="1749" spans="1:14" ht="12.75" customHeight="1">
      <c r="A1749" t="s">
        <v>4119</v>
      </c>
      <c r="B1749" s="300" t="s">
        <v>4079</v>
      </c>
      <c r="C1749" s="300" t="s">
        <v>3817</v>
      </c>
      <c r="D1749" s="300" t="s">
        <v>6254</v>
      </c>
      <c r="E1749" s="300" t="s">
        <v>3773</v>
      </c>
      <c r="F1749" s="300">
        <v>6</v>
      </c>
      <c r="G1749" s="301">
        <v>43983</v>
      </c>
      <c r="H1749" s="301">
        <v>45077</v>
      </c>
      <c r="I1749" s="316">
        <v>0.14689199999999999</v>
      </c>
      <c r="J1749" s="316">
        <v>0.37201499999999998</v>
      </c>
      <c r="K1749" s="316">
        <v>0.27600000000000002</v>
      </c>
      <c r="L1749" s="316">
        <v>0.24942900000000001</v>
      </c>
      <c r="M1749" s="316">
        <v>78.466750000000005</v>
      </c>
      <c r="N1749" s="316">
        <v>20.048679</v>
      </c>
    </row>
    <row r="1750" spans="1:14" ht="12.75" customHeight="1">
      <c r="A1750" t="s">
        <v>4119</v>
      </c>
      <c r="B1750" s="318" t="s">
        <v>4097</v>
      </c>
      <c r="C1750" s="318" t="s">
        <v>3817</v>
      </c>
      <c r="D1750" s="318" t="s">
        <v>5822</v>
      </c>
      <c r="E1750" s="318" t="s">
        <v>3774</v>
      </c>
      <c r="F1750" s="318">
        <v>6</v>
      </c>
      <c r="G1750" s="319">
        <v>43770</v>
      </c>
      <c r="H1750" s="319">
        <v>45230</v>
      </c>
      <c r="I1750" s="375">
        <v>0.163554</v>
      </c>
      <c r="J1750" s="375">
        <v>0.386299</v>
      </c>
      <c r="K1750" s="375">
        <v>0.27600000000000002</v>
      </c>
      <c r="L1750" s="375">
        <v>0.15146799999999999</v>
      </c>
      <c r="M1750" s="375">
        <v>81.479545999999999</v>
      </c>
      <c r="N1750" s="375">
        <v>16.599777</v>
      </c>
    </row>
    <row r="1751" spans="1:14" ht="12.75" customHeight="1">
      <c r="A1751" t="s">
        <v>4120</v>
      </c>
      <c r="B1751" t="s">
        <v>4048</v>
      </c>
      <c r="C1751" t="s">
        <v>3817</v>
      </c>
      <c r="D1751" t="s">
        <v>5306</v>
      </c>
      <c r="E1751" t="s">
        <v>3773</v>
      </c>
      <c r="F1751">
        <v>7</v>
      </c>
      <c r="G1751" s="4">
        <v>42736</v>
      </c>
      <c r="H1751" s="4">
        <v>44926</v>
      </c>
      <c r="I1751" s="375">
        <v>0.37512800000000002</v>
      </c>
      <c r="J1751" s="375">
        <v>0.37351499999999999</v>
      </c>
      <c r="K1751" s="375">
        <v>0.27600000000000002</v>
      </c>
      <c r="L1751" s="375">
        <v>0.26785199999999998</v>
      </c>
      <c r="M1751" s="375">
        <v>79.01634</v>
      </c>
      <c r="N1751" s="375">
        <v>18.428982000000001</v>
      </c>
    </row>
    <row r="1752" spans="1:14" ht="12.75" customHeight="1">
      <c r="A1752" t="s">
        <v>4119</v>
      </c>
      <c r="B1752" s="376" t="s">
        <v>4093</v>
      </c>
      <c r="C1752" s="376" t="s">
        <v>3817</v>
      </c>
      <c r="D1752" s="376" t="s">
        <v>3143</v>
      </c>
      <c r="E1752" s="376" t="s">
        <v>3775</v>
      </c>
      <c r="F1752" s="376">
        <v>2</v>
      </c>
      <c r="G1752" s="383">
        <v>43313</v>
      </c>
      <c r="H1752" s="383">
        <v>44926</v>
      </c>
      <c r="I1752" s="375">
        <v>5.8166000000000002E-2</v>
      </c>
      <c r="J1752" s="375">
        <v>8.1398999999999999E-2</v>
      </c>
      <c r="K1752" s="375">
        <v>0.27565919999999999</v>
      </c>
      <c r="L1752" s="375">
        <v>5.253E-2</v>
      </c>
      <c r="M1752" s="375">
        <v>17.374680000000001</v>
      </c>
      <c r="N1752" s="375">
        <v>23.571242000000002</v>
      </c>
    </row>
    <row r="1753" spans="1:14" ht="12.75" customHeight="1">
      <c r="A1753" t="s">
        <v>4119</v>
      </c>
      <c r="B1753" s="413" t="s">
        <v>4081</v>
      </c>
      <c r="C1753" s="413" t="s">
        <v>3817</v>
      </c>
      <c r="D1753" s="413" t="s">
        <v>6730</v>
      </c>
      <c r="E1753" s="413" t="s">
        <v>3776</v>
      </c>
      <c r="F1753" s="413">
        <v>8</v>
      </c>
      <c r="G1753" s="383">
        <v>44166</v>
      </c>
      <c r="H1753" s="383">
        <v>45260</v>
      </c>
      <c r="I1753" s="375">
        <v>4.879E-2</v>
      </c>
      <c r="J1753" s="375">
        <v>0.28795799999999999</v>
      </c>
      <c r="K1753" s="375">
        <v>0.27536359999999999</v>
      </c>
      <c r="L1753" s="375">
        <v>0.238346</v>
      </c>
      <c r="M1753" s="375">
        <v>61.367595000000001</v>
      </c>
      <c r="N1753" s="375">
        <v>20.098378</v>
      </c>
    </row>
    <row r="1754" spans="1:14" ht="12.75" customHeight="1">
      <c r="A1754" t="s">
        <v>4119</v>
      </c>
      <c r="B1754" s="300" t="s">
        <v>4097</v>
      </c>
      <c r="C1754" s="300" t="s">
        <v>3817</v>
      </c>
      <c r="D1754" s="300" t="s">
        <v>1833</v>
      </c>
      <c r="E1754" s="300" t="s">
        <v>3778</v>
      </c>
      <c r="F1754" s="300">
        <v>6</v>
      </c>
      <c r="G1754" s="301">
        <v>42795</v>
      </c>
      <c r="H1754" s="301">
        <v>44286</v>
      </c>
      <c r="I1754" s="316">
        <v>0.175126</v>
      </c>
      <c r="J1754" s="316">
        <v>0.41650999999999999</v>
      </c>
      <c r="K1754" s="316">
        <v>0.2752</v>
      </c>
      <c r="L1754" s="316">
        <v>0.23666899999999999</v>
      </c>
      <c r="M1754" s="316">
        <v>87.597173999999995</v>
      </c>
      <c r="N1754" s="316">
        <v>16.984241000000001</v>
      </c>
    </row>
    <row r="1755" spans="1:14" ht="12.75" customHeight="1">
      <c r="A1755" t="s">
        <v>4120</v>
      </c>
      <c r="B1755" s="318" t="s">
        <v>4062</v>
      </c>
      <c r="C1755" s="318" t="s">
        <v>3817</v>
      </c>
      <c r="D1755" s="318" t="s">
        <v>5404</v>
      </c>
      <c r="E1755" s="318" t="s">
        <v>3773</v>
      </c>
      <c r="F1755" s="318">
        <v>7</v>
      </c>
      <c r="G1755" s="319">
        <v>42614</v>
      </c>
      <c r="H1755" s="319">
        <v>44561</v>
      </c>
      <c r="I1755" s="375">
        <v>0.21623100000000001</v>
      </c>
      <c r="J1755" s="375">
        <v>0.57541299999999995</v>
      </c>
      <c r="K1755" s="375">
        <v>0.2752</v>
      </c>
      <c r="L1755" s="375">
        <v>0.226551</v>
      </c>
      <c r="M1755" s="375">
        <v>121.719622</v>
      </c>
      <c r="N1755" s="375">
        <v>17.76924</v>
      </c>
    </row>
    <row r="1756" spans="1:14" ht="12.75" customHeight="1">
      <c r="A1756" t="s">
        <v>4120</v>
      </c>
      <c r="B1756" s="376" t="s">
        <v>5086</v>
      </c>
      <c r="C1756" s="376" t="s">
        <v>3817</v>
      </c>
      <c r="D1756" s="376" t="s">
        <v>6323</v>
      </c>
      <c r="E1756" s="376" t="s">
        <v>3774</v>
      </c>
      <c r="F1756" s="376">
        <v>7</v>
      </c>
      <c r="G1756" s="383">
        <v>44013</v>
      </c>
      <c r="H1756" s="383">
        <v>45046</v>
      </c>
      <c r="I1756" s="375">
        <v>5.2366000000000003E-2</v>
      </c>
      <c r="J1756" s="375">
        <v>0.18457100000000001</v>
      </c>
      <c r="K1756" s="375">
        <v>0.27500000000000002</v>
      </c>
      <c r="L1756" s="375">
        <v>0.17774000000000001</v>
      </c>
      <c r="M1756" s="375">
        <v>39.335963999999997</v>
      </c>
      <c r="N1756" s="375">
        <v>27.447915999999999</v>
      </c>
    </row>
    <row r="1757" spans="1:14" ht="12.75" customHeight="1">
      <c r="A1757" t="s">
        <v>4120</v>
      </c>
      <c r="B1757" s="300" t="s">
        <v>4062</v>
      </c>
      <c r="C1757" s="300" t="s">
        <v>3817</v>
      </c>
      <c r="D1757" s="300" t="s">
        <v>5399</v>
      </c>
      <c r="E1757" s="300" t="s">
        <v>3773</v>
      </c>
      <c r="F1757" s="300">
        <v>6</v>
      </c>
      <c r="G1757" s="301">
        <v>42614</v>
      </c>
      <c r="H1757" s="301">
        <v>44561</v>
      </c>
      <c r="I1757" s="316">
        <v>0.21904499999999999</v>
      </c>
      <c r="J1757" s="316">
        <v>0.70095300000000005</v>
      </c>
      <c r="K1757" s="316">
        <v>0.27479999999999999</v>
      </c>
      <c r="L1757" s="316">
        <v>0.25303399999999998</v>
      </c>
      <c r="M1757" s="316">
        <v>147.14704499999999</v>
      </c>
      <c r="N1757" s="316">
        <v>17.445844999999998</v>
      </c>
    </row>
    <row r="1758" spans="1:14" ht="12.75" customHeight="1">
      <c r="A1758" t="s">
        <v>4119</v>
      </c>
      <c r="B1758" s="300" t="s">
        <v>4093</v>
      </c>
      <c r="C1758" s="300" t="s">
        <v>3817</v>
      </c>
      <c r="D1758" s="300" t="s">
        <v>7217</v>
      </c>
      <c r="E1758" s="300" t="s">
        <v>3775</v>
      </c>
      <c r="F1758" s="300">
        <v>2</v>
      </c>
      <c r="G1758" s="301">
        <v>44378</v>
      </c>
      <c r="H1758" s="301">
        <v>45657</v>
      </c>
      <c r="I1758" s="316">
        <v>0.109859</v>
      </c>
      <c r="J1758" s="316">
        <v>0.20805100000000001</v>
      </c>
      <c r="K1758" s="316">
        <v>0.2747636</v>
      </c>
      <c r="L1758" s="316">
        <v>9.4553999999999999E-2</v>
      </c>
      <c r="M1758" s="316">
        <v>44.248212000000002</v>
      </c>
      <c r="N1758" s="316">
        <v>17.880678</v>
      </c>
    </row>
    <row r="1759" spans="1:14" ht="12.75" customHeight="1">
      <c r="A1759" t="s">
        <v>4119</v>
      </c>
      <c r="B1759" t="s">
        <v>4101</v>
      </c>
      <c r="C1759" t="s">
        <v>3817</v>
      </c>
      <c r="D1759" t="s">
        <v>6145</v>
      </c>
      <c r="E1759" t="s">
        <v>3774</v>
      </c>
      <c r="F1759">
        <v>7</v>
      </c>
      <c r="G1759" s="4">
        <v>43891</v>
      </c>
      <c r="H1759" s="4">
        <v>44985</v>
      </c>
      <c r="I1759" s="375">
        <v>5.3839999999999999E-3</v>
      </c>
      <c r="J1759" s="375">
        <v>0.39973999999999998</v>
      </c>
      <c r="K1759" s="375">
        <v>0.27456000000000003</v>
      </c>
      <c r="L1759" s="375">
        <v>1.8818999999999999E-2</v>
      </c>
      <c r="M1759" s="375">
        <v>85.064063000000004</v>
      </c>
      <c r="N1759" s="375">
        <v>11.105295999999999</v>
      </c>
    </row>
    <row r="1760" spans="1:14" ht="12.75" customHeight="1">
      <c r="A1760" t="s">
        <v>4120</v>
      </c>
      <c r="B1760" s="413" t="s">
        <v>4052</v>
      </c>
      <c r="C1760" s="413" t="s">
        <v>3817</v>
      </c>
      <c r="D1760" s="413" t="s">
        <v>4921</v>
      </c>
      <c r="E1760" s="413" t="s">
        <v>4994</v>
      </c>
      <c r="F1760" s="413">
        <v>6</v>
      </c>
      <c r="G1760" s="383">
        <v>43647</v>
      </c>
      <c r="H1760" s="383">
        <v>45961</v>
      </c>
      <c r="I1760" s="375">
        <v>0.214643</v>
      </c>
      <c r="J1760" s="375">
        <v>0.70645500000000006</v>
      </c>
      <c r="K1760" s="375">
        <v>0.27439999999999998</v>
      </c>
      <c r="L1760" s="375">
        <v>0.25724900000000001</v>
      </c>
      <c r="M1760" s="375">
        <v>148.14892499999999</v>
      </c>
      <c r="N1760" s="375">
        <v>16.594384000000002</v>
      </c>
    </row>
    <row r="1761" spans="1:14" ht="12.75" customHeight="1">
      <c r="A1761" t="s">
        <v>4119</v>
      </c>
      <c r="B1761" s="413" t="s">
        <v>4099</v>
      </c>
      <c r="C1761" s="413" t="s">
        <v>3817</v>
      </c>
      <c r="D1761" s="413" t="s">
        <v>5806</v>
      </c>
      <c r="E1761" s="413" t="s">
        <v>3788</v>
      </c>
      <c r="F1761" s="413">
        <v>3</v>
      </c>
      <c r="G1761" s="383" t="s">
        <v>5938</v>
      </c>
      <c r="H1761" s="383" t="s">
        <v>5938</v>
      </c>
      <c r="I1761" s="375">
        <v>3.8934000000000003E-2</v>
      </c>
      <c r="J1761" s="375">
        <v>0.52845600000000004</v>
      </c>
      <c r="K1761" s="375">
        <v>0.27379999999999999</v>
      </c>
      <c r="L1761" s="375">
        <v>0.10409</v>
      </c>
      <c r="M1761" s="375">
        <v>111.725736</v>
      </c>
      <c r="N1761" s="375">
        <v>17.316907</v>
      </c>
    </row>
    <row r="1762" spans="1:14" ht="12.75" customHeight="1">
      <c r="A1762" t="s">
        <v>4120</v>
      </c>
      <c r="B1762" s="376" t="s">
        <v>4048</v>
      </c>
      <c r="C1762" s="376" t="s">
        <v>3817</v>
      </c>
      <c r="D1762" s="376" t="s">
        <v>3320</v>
      </c>
      <c r="E1762" s="376" t="s">
        <v>3773</v>
      </c>
      <c r="F1762" s="376">
        <v>6</v>
      </c>
      <c r="G1762" s="383">
        <v>44470</v>
      </c>
      <c r="H1762" s="383">
        <v>45565</v>
      </c>
      <c r="I1762" s="375">
        <v>0.17905099999999999</v>
      </c>
      <c r="J1762" s="375">
        <v>0.40084799999999998</v>
      </c>
      <c r="K1762" s="375">
        <v>0.27360000000000001</v>
      </c>
      <c r="L1762" s="375">
        <v>0.26785199999999998</v>
      </c>
      <c r="M1762" s="375">
        <v>84.054017999999999</v>
      </c>
      <c r="N1762" s="375">
        <v>19.015156000000001</v>
      </c>
    </row>
    <row r="1763" spans="1:14" ht="12.75" customHeight="1">
      <c r="A1763" t="s">
        <v>4120</v>
      </c>
      <c r="B1763" s="300" t="s">
        <v>4052</v>
      </c>
      <c r="C1763" s="300" t="s">
        <v>3817</v>
      </c>
      <c r="D1763" s="300" t="s">
        <v>7373</v>
      </c>
      <c r="E1763" s="300" t="s">
        <v>3789</v>
      </c>
      <c r="F1763" s="300">
        <v>7</v>
      </c>
      <c r="G1763" s="301">
        <v>44440</v>
      </c>
      <c r="H1763" s="301">
        <v>45169</v>
      </c>
      <c r="I1763" s="316">
        <v>0.198658</v>
      </c>
      <c r="J1763" s="316">
        <v>0.27412300000000001</v>
      </c>
      <c r="K1763" s="316">
        <v>0.27360000000000001</v>
      </c>
      <c r="L1763" s="316">
        <v>0.10316400000000001</v>
      </c>
      <c r="M1763" s="316">
        <v>57.491348000000002</v>
      </c>
      <c r="N1763" s="316">
        <v>13.399272</v>
      </c>
    </row>
    <row r="1764" spans="1:14" ht="12.75" customHeight="1">
      <c r="A1764" t="s">
        <v>4120</v>
      </c>
      <c r="B1764" t="s">
        <v>4060</v>
      </c>
      <c r="C1764" t="s">
        <v>3817</v>
      </c>
      <c r="D1764" t="s">
        <v>6321</v>
      </c>
      <c r="E1764" t="s">
        <v>3779</v>
      </c>
      <c r="F1764">
        <v>7</v>
      </c>
      <c r="G1764" s="4">
        <v>44013</v>
      </c>
      <c r="H1764" s="4">
        <v>44377</v>
      </c>
      <c r="I1764" s="375">
        <v>0.13389000000000001</v>
      </c>
      <c r="J1764" s="375">
        <v>0.42786600000000002</v>
      </c>
      <c r="K1764" s="375">
        <v>0.273426</v>
      </c>
      <c r="L1764" s="375">
        <v>0.16205700000000001</v>
      </c>
      <c r="M1764" s="375">
        <v>90.672730000000001</v>
      </c>
      <c r="N1764" s="375">
        <v>16.583075000000001</v>
      </c>
    </row>
    <row r="1765" spans="1:14" ht="12.75" customHeight="1">
      <c r="A1765" t="s">
        <v>4119</v>
      </c>
      <c r="B1765" s="413" t="s">
        <v>4083</v>
      </c>
      <c r="C1765" s="413" t="s">
        <v>3817</v>
      </c>
      <c r="D1765" s="413" t="s">
        <v>1460</v>
      </c>
      <c r="E1765" s="413" t="s">
        <v>3782</v>
      </c>
      <c r="F1765" s="413">
        <v>4</v>
      </c>
      <c r="G1765" s="383">
        <v>42675</v>
      </c>
      <c r="H1765" s="383">
        <v>44926</v>
      </c>
      <c r="I1765" s="375">
        <v>0.21976000000000001</v>
      </c>
      <c r="J1765" s="375">
        <v>0.53150799999999998</v>
      </c>
      <c r="K1765" s="375">
        <v>0.27337679999999998</v>
      </c>
      <c r="L1765" s="375">
        <v>0.26461400000000002</v>
      </c>
      <c r="M1765" s="375">
        <v>112.88051299999999</v>
      </c>
      <c r="N1765" s="375">
        <v>23.584503000000002</v>
      </c>
    </row>
    <row r="1766" spans="1:14" ht="12.75" customHeight="1">
      <c r="A1766" t="s">
        <v>4119</v>
      </c>
      <c r="B1766" s="413" t="s">
        <v>4079</v>
      </c>
      <c r="C1766" s="413" t="s">
        <v>3817</v>
      </c>
      <c r="D1766" s="413" t="s">
        <v>4161</v>
      </c>
      <c r="E1766" s="413" t="s">
        <v>3776</v>
      </c>
      <c r="F1766" s="413">
        <v>8</v>
      </c>
      <c r="G1766" s="383">
        <v>43556</v>
      </c>
      <c r="H1766" s="383">
        <v>45291</v>
      </c>
      <c r="I1766" s="375">
        <v>0.193775</v>
      </c>
      <c r="J1766" s="375">
        <v>0.32684000000000002</v>
      </c>
      <c r="K1766" s="375">
        <v>0.27335999999999999</v>
      </c>
      <c r="L1766" s="375">
        <v>0.16986599999999999</v>
      </c>
      <c r="M1766" s="375">
        <v>68.939153000000005</v>
      </c>
      <c r="N1766" s="375">
        <v>18.025435999999999</v>
      </c>
    </row>
    <row r="1767" spans="1:14" ht="12.75" customHeight="1">
      <c r="A1767" t="s">
        <v>4119</v>
      </c>
      <c r="B1767" s="413" t="s">
        <v>4097</v>
      </c>
      <c r="C1767" s="413" t="s">
        <v>3817</v>
      </c>
      <c r="D1767" s="413" t="s">
        <v>4899</v>
      </c>
      <c r="E1767" s="413" t="s">
        <v>3775</v>
      </c>
      <c r="F1767" s="413">
        <v>6</v>
      </c>
      <c r="G1767" s="383">
        <v>43647</v>
      </c>
      <c r="H1767" s="383">
        <v>45503</v>
      </c>
      <c r="I1767" s="375">
        <v>0.20227100000000001</v>
      </c>
      <c r="J1767" s="375">
        <v>0.76868199999999998</v>
      </c>
      <c r="K1767" s="375">
        <v>0.2732</v>
      </c>
      <c r="L1767" s="375">
        <v>0.27371299999999998</v>
      </c>
      <c r="M1767" s="375">
        <v>160.48833500000001</v>
      </c>
      <c r="N1767" s="375">
        <v>13.606018000000001</v>
      </c>
    </row>
    <row r="1768" spans="1:14" ht="12.75" customHeight="1">
      <c r="A1768" t="s">
        <v>4119</v>
      </c>
      <c r="B1768" t="s">
        <v>4097</v>
      </c>
      <c r="C1768" t="s">
        <v>3817</v>
      </c>
      <c r="D1768" t="s">
        <v>1521</v>
      </c>
      <c r="E1768" t="s">
        <v>3774</v>
      </c>
      <c r="F1768">
        <v>6</v>
      </c>
      <c r="G1768" s="4">
        <v>42705</v>
      </c>
      <c r="H1768" s="4">
        <v>44561</v>
      </c>
      <c r="I1768" s="375">
        <v>0.22465299999999999</v>
      </c>
      <c r="J1768" s="375">
        <v>0.36414999999999997</v>
      </c>
      <c r="K1768" s="375">
        <v>0.2732</v>
      </c>
      <c r="L1768" s="375">
        <v>0.253133</v>
      </c>
      <c r="M1768" s="375">
        <v>76.028758999999994</v>
      </c>
      <c r="N1768" s="375">
        <v>17.338024999999998</v>
      </c>
    </row>
    <row r="1769" spans="1:14" ht="12.75" customHeight="1">
      <c r="A1769" t="s">
        <v>4119</v>
      </c>
      <c r="B1769" t="s">
        <v>4097</v>
      </c>
      <c r="C1769" t="s">
        <v>3817</v>
      </c>
      <c r="D1769" t="s">
        <v>7144</v>
      </c>
      <c r="E1769" t="s">
        <v>3788</v>
      </c>
      <c r="F1769">
        <v>6</v>
      </c>
      <c r="G1769" s="4">
        <v>44348</v>
      </c>
      <c r="H1769" s="4">
        <v>46173</v>
      </c>
      <c r="I1769" s="375">
        <v>0.22242100000000001</v>
      </c>
      <c r="J1769" s="375">
        <v>0.32050299999999998</v>
      </c>
      <c r="K1769" s="375">
        <v>0.2732</v>
      </c>
      <c r="L1769" s="375">
        <v>0.12512599999999999</v>
      </c>
      <c r="M1769" s="375">
        <v>66.915796999999998</v>
      </c>
      <c r="N1769" s="375">
        <v>16.449546000000002</v>
      </c>
    </row>
    <row r="1770" spans="1:14" ht="12.75" customHeight="1">
      <c r="A1770" t="s">
        <v>4120</v>
      </c>
      <c r="B1770" s="373" t="s">
        <v>5086</v>
      </c>
      <c r="C1770" s="405" t="s">
        <v>3817</v>
      </c>
      <c r="D1770" s="403" t="s">
        <v>3216</v>
      </c>
      <c r="E1770" s="374" t="s">
        <v>3774</v>
      </c>
      <c r="F1770" s="403">
        <v>7</v>
      </c>
      <c r="G1770" s="374">
        <v>43344</v>
      </c>
      <c r="H1770" s="374">
        <v>44561</v>
      </c>
      <c r="I1770" s="404">
        <v>0.19631199999999999</v>
      </c>
      <c r="J1770" s="404">
        <v>0.72351399999999999</v>
      </c>
      <c r="K1770" s="404">
        <v>0.2732</v>
      </c>
      <c r="L1770" s="404">
        <v>0.28229199999999999</v>
      </c>
      <c r="M1770" s="404">
        <v>153.197744</v>
      </c>
      <c r="N1770" s="404">
        <v>22.995448</v>
      </c>
    </row>
    <row r="1771" spans="1:14" ht="12.75" customHeight="1">
      <c r="A1771" t="s">
        <v>4120</v>
      </c>
      <c r="B1771" s="300" t="s">
        <v>5086</v>
      </c>
      <c r="C1771" s="300" t="s">
        <v>3817</v>
      </c>
      <c r="D1771" s="300" t="s">
        <v>6524</v>
      </c>
      <c r="E1771" s="300" t="s">
        <v>3778</v>
      </c>
      <c r="F1771" s="300">
        <v>2</v>
      </c>
      <c r="G1771" s="301">
        <v>44105</v>
      </c>
      <c r="H1771" s="301">
        <v>45199</v>
      </c>
      <c r="I1771" s="316">
        <v>0.21804699999999999</v>
      </c>
      <c r="J1771" s="316">
        <v>0.65347500000000003</v>
      </c>
      <c r="K1771" s="316">
        <v>0.27300000000000002</v>
      </c>
      <c r="L1771" s="316">
        <v>0.290126</v>
      </c>
      <c r="M1771" s="316">
        <v>140.43176</v>
      </c>
      <c r="N1771" s="316">
        <v>19.258645999999999</v>
      </c>
    </row>
    <row r="1772" spans="1:14" ht="12.75" customHeight="1">
      <c r="A1772" t="s">
        <v>4120</v>
      </c>
      <c r="B1772" t="s">
        <v>4072</v>
      </c>
      <c r="C1772" t="s">
        <v>3817</v>
      </c>
      <c r="D1772" t="s">
        <v>5556</v>
      </c>
      <c r="E1772" t="s">
        <v>3774</v>
      </c>
      <c r="F1772">
        <v>7</v>
      </c>
      <c r="G1772" s="4">
        <v>43282</v>
      </c>
      <c r="H1772" s="4">
        <v>45473</v>
      </c>
      <c r="I1772" s="375">
        <v>0.204484</v>
      </c>
      <c r="J1772" s="375">
        <v>0.85346100000000003</v>
      </c>
      <c r="K1772" s="375">
        <v>0.2729972</v>
      </c>
      <c r="L1772" s="375">
        <v>0.257575</v>
      </c>
      <c r="M1772" s="375">
        <v>176.63820000000001</v>
      </c>
      <c r="N1772" s="375">
        <v>11.965104</v>
      </c>
    </row>
    <row r="1773" spans="1:14" ht="12.75" customHeight="1">
      <c r="A1773" t="s">
        <v>4120</v>
      </c>
      <c r="B1773" s="300" t="s">
        <v>5086</v>
      </c>
      <c r="C1773" s="300" t="s">
        <v>3817</v>
      </c>
      <c r="D1773" s="300" t="s">
        <v>6718</v>
      </c>
      <c r="E1773" s="300" t="s">
        <v>3775</v>
      </c>
      <c r="F1773" s="300">
        <v>6</v>
      </c>
      <c r="G1773" s="301">
        <v>44166</v>
      </c>
      <c r="H1773" s="301">
        <v>45199</v>
      </c>
      <c r="I1773" s="316">
        <v>0.195047</v>
      </c>
      <c r="J1773" s="316">
        <v>0.43295800000000001</v>
      </c>
      <c r="K1773" s="316">
        <v>0.27279999999999999</v>
      </c>
      <c r="L1773" s="316">
        <v>0.27050999999999997</v>
      </c>
      <c r="M1773" s="316">
        <v>91.191094000000007</v>
      </c>
      <c r="N1773" s="316">
        <v>22.605274999999999</v>
      </c>
    </row>
    <row r="1774" spans="1:14" ht="12.75" customHeight="1">
      <c r="A1774" t="s">
        <v>4120</v>
      </c>
      <c r="B1774" s="413" t="s">
        <v>4060</v>
      </c>
      <c r="C1774" s="413" t="s">
        <v>3817</v>
      </c>
      <c r="D1774" s="413" t="s">
        <v>2035</v>
      </c>
      <c r="E1774" s="413" t="s">
        <v>3773</v>
      </c>
      <c r="F1774" s="413">
        <v>7</v>
      </c>
      <c r="G1774" s="383">
        <v>43983</v>
      </c>
      <c r="H1774" s="383">
        <v>43951</v>
      </c>
      <c r="I1774" s="375">
        <v>0.26111600000000001</v>
      </c>
      <c r="J1774" s="375">
        <v>0.37529000000000001</v>
      </c>
      <c r="K1774" s="375">
        <v>0.27279999999999999</v>
      </c>
      <c r="L1774" s="375">
        <v>0.255108</v>
      </c>
      <c r="M1774" s="375">
        <v>79.349056000000004</v>
      </c>
      <c r="N1774" s="375">
        <v>20.082473</v>
      </c>
    </row>
    <row r="1775" spans="1:14" ht="12.75" customHeight="1">
      <c r="A1775" t="s">
        <v>4120</v>
      </c>
      <c r="B1775" s="413" t="s">
        <v>4072</v>
      </c>
      <c r="C1775" s="413" t="s">
        <v>3817</v>
      </c>
      <c r="D1775" s="413" t="s">
        <v>5549</v>
      </c>
      <c r="E1775" s="413" t="s">
        <v>3773</v>
      </c>
      <c r="F1775" s="413">
        <v>6</v>
      </c>
      <c r="G1775" s="383">
        <v>42552</v>
      </c>
      <c r="H1775" s="383">
        <v>44681</v>
      </c>
      <c r="I1775" s="375">
        <v>0.22226699999999999</v>
      </c>
      <c r="J1775" s="375">
        <v>0.69064400000000004</v>
      </c>
      <c r="K1775" s="375">
        <v>0.27234999999999998</v>
      </c>
      <c r="L1775" s="375">
        <v>0.26008700000000001</v>
      </c>
      <c r="M1775" s="375">
        <v>142.29909699999999</v>
      </c>
      <c r="N1775" s="375">
        <v>11.78858</v>
      </c>
    </row>
    <row r="1776" spans="1:14" ht="12.75" customHeight="1">
      <c r="A1776" t="s">
        <v>4119</v>
      </c>
      <c r="B1776" s="318" t="s">
        <v>4081</v>
      </c>
      <c r="C1776" s="318" t="s">
        <v>3817</v>
      </c>
      <c r="D1776" s="318" t="s">
        <v>6093</v>
      </c>
      <c r="E1776" s="318" t="s">
        <v>3783</v>
      </c>
      <c r="F1776" s="318">
        <v>8</v>
      </c>
      <c r="G1776" s="319">
        <v>43862</v>
      </c>
      <c r="H1776" s="319">
        <v>44196</v>
      </c>
      <c r="I1776" s="375">
        <v>7.6909000000000005E-2</v>
      </c>
      <c r="J1776" s="375">
        <v>0.27710600000000002</v>
      </c>
      <c r="K1776" s="375">
        <v>0.272318</v>
      </c>
      <c r="L1776" s="375">
        <v>3.1088999999999999E-2</v>
      </c>
      <c r="M1776" s="375">
        <v>58.353776000000003</v>
      </c>
      <c r="N1776" s="375">
        <v>12.420890999999999</v>
      </c>
    </row>
    <row r="1777" spans="1:14" ht="12.75" customHeight="1">
      <c r="A1777" t="s">
        <v>4120</v>
      </c>
      <c r="B1777" t="s">
        <v>4062</v>
      </c>
      <c r="C1777" t="s">
        <v>3817</v>
      </c>
      <c r="D1777" t="s">
        <v>5379</v>
      </c>
      <c r="E1777" t="s">
        <v>3773</v>
      </c>
      <c r="F1777">
        <v>3</v>
      </c>
      <c r="G1777" s="4">
        <v>42614</v>
      </c>
      <c r="H1777" s="4">
        <v>44561</v>
      </c>
      <c r="I1777" s="375">
        <v>0.246951</v>
      </c>
      <c r="J1777" s="375">
        <v>0.63484399999999996</v>
      </c>
      <c r="K1777" s="375">
        <v>0.27216000000000001</v>
      </c>
      <c r="L1777" s="375">
        <v>0.280526</v>
      </c>
      <c r="M1777" s="375">
        <v>133.754358</v>
      </c>
      <c r="N1777" s="375">
        <v>18.308187</v>
      </c>
    </row>
    <row r="1778" spans="1:14" ht="12.75" customHeight="1">
      <c r="A1778" t="s">
        <v>4119</v>
      </c>
      <c r="B1778" s="413" t="s">
        <v>4093</v>
      </c>
      <c r="C1778" s="413" t="s">
        <v>3817</v>
      </c>
      <c r="D1778" s="413" t="s">
        <v>7402</v>
      </c>
      <c r="E1778" s="413" t="s">
        <v>3784</v>
      </c>
      <c r="F1778" s="413">
        <v>2</v>
      </c>
      <c r="G1778" s="383">
        <v>44470</v>
      </c>
      <c r="H1778" s="383">
        <v>46387</v>
      </c>
      <c r="I1778" s="375">
        <v>7.5563000000000005E-2</v>
      </c>
      <c r="J1778" s="375">
        <v>0.26900800000000002</v>
      </c>
      <c r="K1778" s="375">
        <v>0.27215919999999999</v>
      </c>
      <c r="L1778" s="375">
        <v>6.3035999999999995E-2</v>
      </c>
      <c r="M1778" s="375">
        <v>56.670588000000002</v>
      </c>
      <c r="N1778" s="375">
        <v>17.540545000000002</v>
      </c>
    </row>
    <row r="1779" spans="1:14" ht="12.75" customHeight="1">
      <c r="A1779" t="s">
        <v>4119</v>
      </c>
      <c r="B1779" t="s">
        <v>4081</v>
      </c>
      <c r="C1779" t="s">
        <v>3817</v>
      </c>
      <c r="D1779" t="s">
        <v>7269</v>
      </c>
      <c r="E1779" t="s">
        <v>3774</v>
      </c>
      <c r="F1779">
        <v>8</v>
      </c>
      <c r="G1779" s="4">
        <v>44409</v>
      </c>
      <c r="H1779" s="4">
        <v>45657</v>
      </c>
      <c r="I1779" s="375">
        <v>1.0000999999999999E-2</v>
      </c>
      <c r="J1779" s="375">
        <v>0.17824100000000001</v>
      </c>
      <c r="K1779" s="375">
        <v>0.27209359999999999</v>
      </c>
      <c r="L1779" s="375">
        <v>0</v>
      </c>
      <c r="M1779" s="375">
        <v>37.485675000000001</v>
      </c>
      <c r="N1779" s="375">
        <v>10.16</v>
      </c>
    </row>
    <row r="1780" spans="1:14" ht="12.75" customHeight="1">
      <c r="A1780" t="s">
        <v>4120</v>
      </c>
      <c r="B1780" t="s">
        <v>4048</v>
      </c>
      <c r="C1780" t="s">
        <v>3817</v>
      </c>
      <c r="D1780" t="s">
        <v>2175</v>
      </c>
      <c r="E1780" t="s">
        <v>3774</v>
      </c>
      <c r="F1780">
        <v>7</v>
      </c>
      <c r="G1780" s="4">
        <v>42917</v>
      </c>
      <c r="H1780" s="4">
        <v>44742</v>
      </c>
      <c r="I1780" s="375">
        <v>0.23746300000000001</v>
      </c>
      <c r="J1780" s="375">
        <v>0.59493600000000002</v>
      </c>
      <c r="K1780" s="375">
        <v>0.27200000000000002</v>
      </c>
      <c r="L1780" s="375">
        <v>0.26785199999999998</v>
      </c>
      <c r="M1780" s="375">
        <v>124.03608</v>
      </c>
      <c r="N1780" s="375">
        <v>18.393421</v>
      </c>
    </row>
    <row r="1781" spans="1:14" ht="12.75" customHeight="1">
      <c r="A1781" t="s">
        <v>4119</v>
      </c>
      <c r="B1781" t="s">
        <v>4083</v>
      </c>
      <c r="C1781" t="s">
        <v>3817</v>
      </c>
      <c r="D1781" t="s">
        <v>3010</v>
      </c>
      <c r="E1781" t="s">
        <v>3776</v>
      </c>
      <c r="F1781">
        <v>4</v>
      </c>
      <c r="G1781" s="4">
        <v>42675</v>
      </c>
      <c r="H1781" s="4">
        <v>44926</v>
      </c>
      <c r="I1781" s="375">
        <v>4.0800000000000003E-3</v>
      </c>
      <c r="J1781" s="375">
        <v>0.24002899999999999</v>
      </c>
      <c r="K1781" s="375">
        <v>0.27168680000000001</v>
      </c>
      <c r="L1781" s="375">
        <v>2.0929999999999998E-3</v>
      </c>
      <c r="M1781" s="375">
        <v>50.661783</v>
      </c>
      <c r="N1781" s="375">
        <v>18.088895999999998</v>
      </c>
    </row>
    <row r="1782" spans="1:14" ht="12.75" customHeight="1">
      <c r="A1782" t="s">
        <v>4120</v>
      </c>
      <c r="B1782" t="s">
        <v>4072</v>
      </c>
      <c r="C1782" t="s">
        <v>3817</v>
      </c>
      <c r="D1782" t="s">
        <v>5524</v>
      </c>
      <c r="E1782" t="s">
        <v>3773</v>
      </c>
      <c r="F1782">
        <v>7</v>
      </c>
      <c r="G1782" s="4">
        <v>42552</v>
      </c>
      <c r="H1782" s="4">
        <v>44681</v>
      </c>
      <c r="I1782" s="375">
        <v>0.24768599999999999</v>
      </c>
      <c r="J1782" s="375">
        <v>0.63897000000000004</v>
      </c>
      <c r="K1782" s="375">
        <v>0.27168239999999999</v>
      </c>
      <c r="L1782" s="375">
        <v>0.27684199999999998</v>
      </c>
      <c r="M1782" s="375">
        <v>131.60879700000001</v>
      </c>
      <c r="N1782" s="375">
        <v>12.418447</v>
      </c>
    </row>
    <row r="1783" spans="1:14" ht="12.75" customHeight="1">
      <c r="A1783" t="s">
        <v>4120</v>
      </c>
      <c r="B1783" s="413" t="s">
        <v>4060</v>
      </c>
      <c r="C1783" s="413" t="s">
        <v>3817</v>
      </c>
      <c r="D1783" s="413" t="s">
        <v>3149</v>
      </c>
      <c r="E1783" s="413" t="s">
        <v>3774</v>
      </c>
      <c r="F1783" s="413">
        <v>7</v>
      </c>
      <c r="G1783" s="383">
        <v>44287</v>
      </c>
      <c r="H1783" s="383">
        <v>45016</v>
      </c>
      <c r="I1783" s="375">
        <v>0.20192399999999999</v>
      </c>
      <c r="J1783" s="375">
        <v>0.45596999999999999</v>
      </c>
      <c r="K1783" s="375">
        <v>0.27167999999999998</v>
      </c>
      <c r="L1783" s="375">
        <v>0.284383</v>
      </c>
      <c r="M1783" s="375">
        <v>96.016838000000007</v>
      </c>
      <c r="N1783" s="375">
        <v>20.277182</v>
      </c>
    </row>
    <row r="1784" spans="1:14" ht="12.75" customHeight="1">
      <c r="A1784" t="s">
        <v>4120</v>
      </c>
      <c r="B1784" s="413" t="s">
        <v>4072</v>
      </c>
      <c r="C1784" s="413" t="s">
        <v>3817</v>
      </c>
      <c r="D1784" s="413" t="s">
        <v>5898</v>
      </c>
      <c r="E1784" s="413" t="s">
        <v>3774</v>
      </c>
      <c r="F1784" s="413">
        <v>14</v>
      </c>
      <c r="G1784" s="383">
        <v>43800</v>
      </c>
      <c r="H1784" s="383">
        <v>44712</v>
      </c>
      <c r="I1784" s="375">
        <v>0.222411</v>
      </c>
      <c r="J1784" s="375">
        <v>0.50980700000000001</v>
      </c>
      <c r="K1784" s="375">
        <v>0.27127440000000003</v>
      </c>
      <c r="L1784" s="375">
        <v>0.233546</v>
      </c>
      <c r="M1784" s="375">
        <v>103.634373</v>
      </c>
      <c r="N1784" s="375">
        <v>15.462892999999999</v>
      </c>
    </row>
    <row r="1785" spans="1:14" ht="12.75" customHeight="1">
      <c r="A1785" t="s">
        <v>4120</v>
      </c>
      <c r="B1785" t="s">
        <v>4064</v>
      </c>
      <c r="C1785" t="s">
        <v>3817</v>
      </c>
      <c r="D1785" t="s">
        <v>5472</v>
      </c>
      <c r="E1785" t="s">
        <v>3773</v>
      </c>
      <c r="F1785">
        <v>10</v>
      </c>
      <c r="G1785" s="4">
        <v>43678</v>
      </c>
      <c r="H1785" s="4">
        <v>44561</v>
      </c>
      <c r="I1785" s="375">
        <v>0.239205</v>
      </c>
      <c r="J1785" s="375">
        <v>0.74188100000000001</v>
      </c>
      <c r="K1785" s="375">
        <v>0.27109080000000002</v>
      </c>
      <c r="L1785" s="375">
        <v>0.28669</v>
      </c>
      <c r="M1785" s="375">
        <v>155.81695500000001</v>
      </c>
      <c r="N1785" s="375">
        <v>11.860526</v>
      </c>
    </row>
    <row r="1786" spans="1:14" ht="12.75" customHeight="1">
      <c r="A1786" t="s">
        <v>4119</v>
      </c>
      <c r="B1786" s="300" t="s">
        <v>4097</v>
      </c>
      <c r="C1786" s="300" t="s">
        <v>3817</v>
      </c>
      <c r="D1786" s="300" t="s">
        <v>2650</v>
      </c>
      <c r="E1786" s="300" t="s">
        <v>3773</v>
      </c>
      <c r="F1786" s="300">
        <v>6</v>
      </c>
      <c r="G1786" s="301">
        <v>43101</v>
      </c>
      <c r="H1786" s="301">
        <v>46418</v>
      </c>
      <c r="I1786" s="316">
        <v>0.24764800000000001</v>
      </c>
      <c r="J1786" s="316">
        <v>0.37907099999999999</v>
      </c>
      <c r="K1786" s="316">
        <v>0.27079999999999999</v>
      </c>
      <c r="L1786" s="316">
        <v>0.27041999999999999</v>
      </c>
      <c r="M1786" s="316">
        <v>78.448672000000002</v>
      </c>
      <c r="N1786" s="316">
        <v>18.426898999999999</v>
      </c>
    </row>
    <row r="1787" spans="1:14" ht="12.75" customHeight="1">
      <c r="A1787" t="s">
        <v>4119</v>
      </c>
      <c r="B1787" s="413" t="s">
        <v>4097</v>
      </c>
      <c r="C1787" s="413" t="s">
        <v>3817</v>
      </c>
      <c r="D1787" s="413" t="s">
        <v>611</v>
      </c>
      <c r="E1787" s="413" t="s">
        <v>3779</v>
      </c>
      <c r="F1787" s="413">
        <v>6</v>
      </c>
      <c r="G1787" s="383">
        <v>42430</v>
      </c>
      <c r="H1787" s="383">
        <v>45747</v>
      </c>
      <c r="I1787" s="375">
        <v>0.21553</v>
      </c>
      <c r="J1787" s="375">
        <v>0.59207299999999996</v>
      </c>
      <c r="K1787" s="375">
        <v>0.27079999999999999</v>
      </c>
      <c r="L1787" s="375">
        <v>0.26589299999999999</v>
      </c>
      <c r="M1787" s="375">
        <v>122.52942299999999</v>
      </c>
      <c r="N1787" s="375">
        <v>16.346378999999999</v>
      </c>
    </row>
    <row r="1788" spans="1:14" ht="12.75" customHeight="1">
      <c r="A1788" t="s">
        <v>4120</v>
      </c>
      <c r="B1788" s="373" t="s">
        <v>4060</v>
      </c>
      <c r="C1788" s="405" t="s">
        <v>3817</v>
      </c>
      <c r="D1788" s="403" t="s">
        <v>2838</v>
      </c>
      <c r="E1788" s="374" t="s">
        <v>3790</v>
      </c>
      <c r="F1788" s="403">
        <v>7</v>
      </c>
      <c r="G1788" s="374">
        <v>43191</v>
      </c>
      <c r="H1788" s="374">
        <v>44286</v>
      </c>
      <c r="I1788" s="404">
        <v>0.19273999999999999</v>
      </c>
      <c r="J1788" s="404">
        <v>0.62852300000000005</v>
      </c>
      <c r="K1788" s="404">
        <v>0.27067799999999997</v>
      </c>
      <c r="L1788" s="404">
        <v>0.207014</v>
      </c>
      <c r="M1788" s="404">
        <v>131.86298500000001</v>
      </c>
      <c r="N1788" s="375">
        <v>19.320547999999999</v>
      </c>
    </row>
    <row r="1789" spans="1:14" ht="12.75" customHeight="1">
      <c r="A1789" t="s">
        <v>4119</v>
      </c>
      <c r="B1789" s="413" t="s">
        <v>4101</v>
      </c>
      <c r="C1789" s="413" t="s">
        <v>3817</v>
      </c>
      <c r="D1789" s="413" t="s">
        <v>4882</v>
      </c>
      <c r="E1789" s="413" t="s">
        <v>3779</v>
      </c>
      <c r="F1789" s="413">
        <v>7</v>
      </c>
      <c r="G1789" s="383">
        <v>43647</v>
      </c>
      <c r="H1789" s="383">
        <v>44742</v>
      </c>
      <c r="I1789" s="375">
        <v>0.15224299999999999</v>
      </c>
      <c r="J1789" s="375">
        <v>0.45342100000000002</v>
      </c>
      <c r="K1789" s="375">
        <v>0.27060000000000001</v>
      </c>
      <c r="L1789" s="375">
        <v>0.21642400000000001</v>
      </c>
      <c r="M1789" s="375">
        <v>95.095681999999996</v>
      </c>
      <c r="N1789" s="375">
        <v>19.568494000000001</v>
      </c>
    </row>
    <row r="1790" spans="1:14" ht="12.75" customHeight="1">
      <c r="A1790" t="s">
        <v>4120</v>
      </c>
      <c r="B1790" t="s">
        <v>4052</v>
      </c>
      <c r="C1790" t="s">
        <v>3817</v>
      </c>
      <c r="D1790" t="s">
        <v>2075</v>
      </c>
      <c r="E1790" t="s">
        <v>3788</v>
      </c>
      <c r="F1790">
        <v>7</v>
      </c>
      <c r="G1790" s="4">
        <v>43983</v>
      </c>
      <c r="H1790" s="4">
        <v>45657</v>
      </c>
      <c r="I1790" s="375">
        <v>2.7369000000000001E-2</v>
      </c>
      <c r="J1790" s="375">
        <v>0.60189899999999996</v>
      </c>
      <c r="K1790" s="375">
        <v>0.27051999999999998</v>
      </c>
      <c r="L1790" s="375">
        <v>2.0632999999999999E-2</v>
      </c>
      <c r="M1790" s="375">
        <v>124.811863</v>
      </c>
      <c r="N1790" s="375">
        <v>8.9569209999999995</v>
      </c>
    </row>
    <row r="1791" spans="1:14" ht="12.75" customHeight="1">
      <c r="A1791" t="s">
        <v>4120</v>
      </c>
      <c r="B1791" s="373" t="s">
        <v>5086</v>
      </c>
      <c r="C1791" s="405" t="s">
        <v>3817</v>
      </c>
      <c r="D1791" s="403" t="s">
        <v>2990</v>
      </c>
      <c r="E1791" s="374" t="s">
        <v>3778</v>
      </c>
      <c r="F1791" s="403">
        <v>7</v>
      </c>
      <c r="G1791" s="374">
        <v>43252</v>
      </c>
      <c r="H1791" s="374">
        <v>44561</v>
      </c>
      <c r="I1791" s="404">
        <v>0.21512500000000001</v>
      </c>
      <c r="J1791" s="404">
        <v>0.31022499999999997</v>
      </c>
      <c r="K1791" s="404">
        <v>0.2702</v>
      </c>
      <c r="L1791" s="404">
        <v>0.24047099999999999</v>
      </c>
      <c r="M1791" s="404">
        <v>64.973095000000001</v>
      </c>
      <c r="N1791" s="404">
        <v>24.014424999999999</v>
      </c>
    </row>
    <row r="1792" spans="1:14" ht="12.75" customHeight="1">
      <c r="A1792" t="s">
        <v>4120</v>
      </c>
      <c r="B1792" s="300" t="s">
        <v>5086</v>
      </c>
      <c r="C1792" s="300" t="s">
        <v>3817</v>
      </c>
      <c r="D1792" s="300" t="s">
        <v>2947</v>
      </c>
      <c r="E1792" s="300" t="s">
        <v>3776</v>
      </c>
      <c r="F1792" s="300">
        <v>8</v>
      </c>
      <c r="G1792" s="301">
        <v>43221</v>
      </c>
      <c r="H1792" s="301">
        <v>44561</v>
      </c>
      <c r="I1792" s="316">
        <v>0.20563300000000001</v>
      </c>
      <c r="J1792" s="316">
        <v>0.62500199999999995</v>
      </c>
      <c r="K1792" s="316">
        <v>0.27018199999999998</v>
      </c>
      <c r="L1792" s="316">
        <v>0.26768900000000001</v>
      </c>
      <c r="M1792" s="316">
        <v>132.00758200000001</v>
      </c>
      <c r="N1792" s="316">
        <v>19.386116000000001</v>
      </c>
    </row>
    <row r="1793" spans="1:14" ht="12.75" customHeight="1">
      <c r="A1793" t="s">
        <v>4119</v>
      </c>
      <c r="B1793" t="s">
        <v>4097</v>
      </c>
      <c r="C1793" t="s">
        <v>3817</v>
      </c>
      <c r="D1793" t="s">
        <v>617</v>
      </c>
      <c r="E1793" t="s">
        <v>3778</v>
      </c>
      <c r="F1793">
        <v>6</v>
      </c>
      <c r="G1793" s="4">
        <v>42430</v>
      </c>
      <c r="H1793" s="4">
        <v>44256</v>
      </c>
      <c r="I1793" s="375">
        <v>0.17579</v>
      </c>
      <c r="J1793" s="375">
        <v>0.51607000000000003</v>
      </c>
      <c r="K1793" s="375">
        <v>0.27</v>
      </c>
      <c r="L1793" s="375">
        <v>0.19015899999999999</v>
      </c>
      <c r="M1793" s="375">
        <v>106.485108</v>
      </c>
      <c r="N1793" s="375">
        <v>17.716626000000002</v>
      </c>
    </row>
    <row r="1794" spans="1:14" ht="12.75" customHeight="1">
      <c r="A1794" t="s">
        <v>4120</v>
      </c>
      <c r="B1794" s="373" t="s">
        <v>4048</v>
      </c>
      <c r="C1794" s="405" t="s">
        <v>3817</v>
      </c>
      <c r="D1794" s="403" t="s">
        <v>1720</v>
      </c>
      <c r="E1794" s="374" t="s">
        <v>3773</v>
      </c>
      <c r="F1794" s="403">
        <v>14</v>
      </c>
      <c r="G1794" s="374">
        <v>42736</v>
      </c>
      <c r="H1794" s="374">
        <v>44926</v>
      </c>
      <c r="I1794" s="404">
        <v>0.23249300000000001</v>
      </c>
      <c r="J1794" s="404">
        <v>0.65856300000000001</v>
      </c>
      <c r="K1794" s="404">
        <v>0.26960000000000001</v>
      </c>
      <c r="L1794" s="404">
        <v>0.270478</v>
      </c>
      <c r="M1794" s="404">
        <v>137.42363</v>
      </c>
      <c r="N1794" s="404">
        <v>15.183414000000001</v>
      </c>
    </row>
    <row r="1795" spans="1:14" ht="12.75" customHeight="1">
      <c r="A1795" t="s">
        <v>4120</v>
      </c>
      <c r="B1795" s="413" t="s">
        <v>4072</v>
      </c>
      <c r="C1795" s="413" t="s">
        <v>3817</v>
      </c>
      <c r="D1795" s="413" t="s">
        <v>5935</v>
      </c>
      <c r="E1795" s="413" t="s">
        <v>3773</v>
      </c>
      <c r="F1795" s="413">
        <v>7</v>
      </c>
      <c r="G1795" s="383">
        <v>43800</v>
      </c>
      <c r="H1795" s="383">
        <v>44926</v>
      </c>
      <c r="I1795" s="375">
        <v>0.22401799999999999</v>
      </c>
      <c r="J1795" s="375">
        <v>0.74693500000000002</v>
      </c>
      <c r="K1795" s="375">
        <v>0.26895279999999999</v>
      </c>
      <c r="L1795" s="375">
        <v>0.26664199999999999</v>
      </c>
      <c r="M1795" s="375">
        <v>152.30056099999999</v>
      </c>
      <c r="N1795" s="375">
        <v>14.011324999999999</v>
      </c>
    </row>
    <row r="1796" spans="1:14" ht="12.75" customHeight="1">
      <c r="A1796" t="s">
        <v>4119</v>
      </c>
      <c r="B1796" s="318" t="s">
        <v>42</v>
      </c>
      <c r="C1796" s="318" t="s">
        <v>3817</v>
      </c>
      <c r="D1796" s="318" t="s">
        <v>5928</v>
      </c>
      <c r="E1796" s="318" t="s">
        <v>3774</v>
      </c>
      <c r="F1796" s="318">
        <v>9</v>
      </c>
      <c r="G1796" s="319">
        <v>43800</v>
      </c>
      <c r="H1796" s="319">
        <v>45657</v>
      </c>
      <c r="I1796" s="375">
        <v>0.20614499999999999</v>
      </c>
      <c r="J1796" s="375">
        <v>0.572079</v>
      </c>
      <c r="K1796" s="375">
        <v>0.26835999999999999</v>
      </c>
      <c r="L1796" s="375">
        <v>0.24</v>
      </c>
      <c r="M1796" s="375">
        <v>114.22</v>
      </c>
      <c r="N1796" s="375">
        <v>19.807904000000001</v>
      </c>
    </row>
    <row r="1797" spans="1:14" ht="12.75" customHeight="1">
      <c r="A1797" t="s">
        <v>4119</v>
      </c>
      <c r="B1797" t="s">
        <v>4099</v>
      </c>
      <c r="C1797" t="s">
        <v>3817</v>
      </c>
      <c r="D1797" t="s">
        <v>2460</v>
      </c>
      <c r="E1797" t="s">
        <v>3788</v>
      </c>
      <c r="F1797">
        <v>3</v>
      </c>
      <c r="G1797" s="4">
        <v>43040</v>
      </c>
      <c r="H1797" s="4">
        <v>44165</v>
      </c>
      <c r="I1797" s="375">
        <v>7.2497000000000006E-2</v>
      </c>
      <c r="J1797" s="375">
        <v>0.41002899999999998</v>
      </c>
      <c r="K1797" s="375">
        <v>0.26763999999999999</v>
      </c>
      <c r="L1797" s="375">
        <v>0.27126400000000001</v>
      </c>
      <c r="M1797" s="375">
        <v>84.736412000000001</v>
      </c>
      <c r="N1797" s="375">
        <v>20.676245000000002</v>
      </c>
    </row>
    <row r="1798" spans="1:14" ht="12.75" customHeight="1">
      <c r="A1798" t="s">
        <v>4119</v>
      </c>
      <c r="B1798" s="300" t="s">
        <v>4079</v>
      </c>
      <c r="C1798" s="300" t="s">
        <v>3817</v>
      </c>
      <c r="D1798" s="300" t="s">
        <v>3521</v>
      </c>
      <c r="E1798" s="300" t="s">
        <v>3775</v>
      </c>
      <c r="F1798" s="300">
        <v>8</v>
      </c>
      <c r="G1798" s="301">
        <v>43466</v>
      </c>
      <c r="H1798" s="301">
        <v>45260</v>
      </c>
      <c r="I1798" s="316">
        <v>2.1506000000000001E-2</v>
      </c>
      <c r="J1798" s="316">
        <v>0.53484299999999996</v>
      </c>
      <c r="K1798" s="316">
        <v>0.26756000000000002</v>
      </c>
      <c r="L1798" s="316">
        <v>0.23758499999999999</v>
      </c>
      <c r="M1798" s="316">
        <v>110.419389</v>
      </c>
      <c r="N1798" s="316">
        <v>31.779955999999999</v>
      </c>
    </row>
    <row r="1799" spans="1:14" ht="12.75" customHeight="1">
      <c r="A1799" t="s">
        <v>4120</v>
      </c>
      <c r="B1799" s="300" t="s">
        <v>5086</v>
      </c>
      <c r="C1799" s="300" t="s">
        <v>3817</v>
      </c>
      <c r="D1799" s="300" t="s">
        <v>3384</v>
      </c>
      <c r="E1799" s="300" t="s">
        <v>3776</v>
      </c>
      <c r="F1799" s="300">
        <v>8</v>
      </c>
      <c r="G1799" s="301">
        <v>43405</v>
      </c>
      <c r="H1799" s="301">
        <v>44531</v>
      </c>
      <c r="I1799" s="316">
        <v>8.123E-3</v>
      </c>
      <c r="J1799" s="316">
        <v>0.45805400000000002</v>
      </c>
      <c r="K1799" s="316">
        <v>0.26736799999999999</v>
      </c>
      <c r="L1799" s="316">
        <v>1.0725999999999999E-2</v>
      </c>
      <c r="M1799" s="316">
        <v>95.700709000000003</v>
      </c>
      <c r="N1799" s="316">
        <v>14.625987</v>
      </c>
    </row>
    <row r="1800" spans="1:14" ht="12.75" customHeight="1">
      <c r="A1800" t="s">
        <v>4119</v>
      </c>
      <c r="B1800" s="318" t="s">
        <v>4081</v>
      </c>
      <c r="C1800" s="318" t="s">
        <v>3817</v>
      </c>
      <c r="D1800" s="318" t="s">
        <v>3611</v>
      </c>
      <c r="E1800" s="318" t="s">
        <v>3777</v>
      </c>
      <c r="F1800" s="318">
        <v>8</v>
      </c>
      <c r="G1800" s="319">
        <v>43497</v>
      </c>
      <c r="H1800" s="319">
        <v>44583</v>
      </c>
      <c r="I1800" s="375">
        <v>0.206238</v>
      </c>
      <c r="J1800" s="375">
        <v>0.47070299999999998</v>
      </c>
      <c r="K1800" s="375">
        <v>0.26734720000000001</v>
      </c>
      <c r="L1800" s="375">
        <v>0.26943499999999998</v>
      </c>
      <c r="M1800" s="375">
        <v>97.294398000000001</v>
      </c>
      <c r="N1800" s="375">
        <v>20.584889</v>
      </c>
    </row>
    <row r="1801" spans="1:14" ht="12.75" customHeight="1">
      <c r="A1801" t="s">
        <v>4120</v>
      </c>
      <c r="B1801" s="318" t="s">
        <v>4048</v>
      </c>
      <c r="C1801" s="318" t="s">
        <v>3817</v>
      </c>
      <c r="D1801" s="318" t="s">
        <v>2734</v>
      </c>
      <c r="E1801" s="318" t="s">
        <v>3773</v>
      </c>
      <c r="F1801" s="318">
        <v>7</v>
      </c>
      <c r="G1801" s="319">
        <v>43132</v>
      </c>
      <c r="H1801" s="319">
        <v>44926</v>
      </c>
      <c r="I1801" s="375">
        <v>0.27557199999999998</v>
      </c>
      <c r="J1801" s="375">
        <v>0.44621</v>
      </c>
      <c r="K1801" s="375">
        <v>0.26700000000000002</v>
      </c>
      <c r="L1801" s="375">
        <v>0.27815400000000001</v>
      </c>
      <c r="M1801" s="375">
        <v>91.316928000000004</v>
      </c>
      <c r="N1801" s="375">
        <v>17.644083999999999</v>
      </c>
    </row>
    <row r="1802" spans="1:14" ht="12.75" customHeight="1">
      <c r="A1802" t="s">
        <v>4120</v>
      </c>
      <c r="B1802" s="300" t="s">
        <v>4072</v>
      </c>
      <c r="C1802" s="300" t="s">
        <v>3817</v>
      </c>
      <c r="D1802" s="300" t="s">
        <v>5516</v>
      </c>
      <c r="E1802" s="300" t="s">
        <v>3773</v>
      </c>
      <c r="F1802" s="300">
        <v>7</v>
      </c>
      <c r="G1802" s="301">
        <v>42552</v>
      </c>
      <c r="H1802" s="301">
        <v>44681</v>
      </c>
      <c r="I1802" s="316">
        <v>0.24473300000000001</v>
      </c>
      <c r="J1802" s="316">
        <v>0.67932400000000004</v>
      </c>
      <c r="K1802" s="316">
        <v>0.26693040000000001</v>
      </c>
      <c r="L1802" s="316">
        <v>0.260048</v>
      </c>
      <c r="M1802" s="316">
        <v>137.473107</v>
      </c>
      <c r="N1802" s="316">
        <v>11.934481999999999</v>
      </c>
    </row>
    <row r="1803" spans="1:14" ht="12.75" customHeight="1">
      <c r="A1803" t="s">
        <v>4119</v>
      </c>
      <c r="B1803" s="300" t="s">
        <v>4097</v>
      </c>
      <c r="C1803" s="300" t="s">
        <v>3817</v>
      </c>
      <c r="D1803" s="300" t="s">
        <v>5617</v>
      </c>
      <c r="E1803" s="300" t="s">
        <v>3773</v>
      </c>
      <c r="F1803" s="300">
        <v>6</v>
      </c>
      <c r="G1803" s="301">
        <v>43709</v>
      </c>
      <c r="H1803" s="301">
        <v>44804</v>
      </c>
      <c r="I1803" s="316">
        <v>6.8055000000000004E-2</v>
      </c>
      <c r="J1803" s="316">
        <v>0.28349800000000003</v>
      </c>
      <c r="K1803" s="316">
        <v>0.26679999999999998</v>
      </c>
      <c r="L1803" s="316">
        <v>0.13377</v>
      </c>
      <c r="M1803" s="316">
        <v>57.803348999999997</v>
      </c>
      <c r="N1803" s="316">
        <v>18.021564999999999</v>
      </c>
    </row>
    <row r="1804" spans="1:14" ht="12.75" customHeight="1">
      <c r="A1804" t="s">
        <v>4119</v>
      </c>
      <c r="B1804" s="373" t="s">
        <v>4079</v>
      </c>
      <c r="C1804" s="405" t="s">
        <v>3817</v>
      </c>
      <c r="D1804" s="403" t="s">
        <v>2969</v>
      </c>
      <c r="E1804" s="374" t="s">
        <v>3775</v>
      </c>
      <c r="F1804" s="403">
        <v>7</v>
      </c>
      <c r="G1804" s="374">
        <v>42942</v>
      </c>
      <c r="H1804" s="374">
        <v>44926</v>
      </c>
      <c r="I1804" s="404">
        <v>0.121447</v>
      </c>
      <c r="J1804" s="404">
        <v>0.213842</v>
      </c>
      <c r="K1804" s="404">
        <v>0.26663999999999999</v>
      </c>
      <c r="L1804" s="404">
        <v>0.21961600000000001</v>
      </c>
      <c r="M1804" s="404">
        <v>43.707971999999998</v>
      </c>
      <c r="N1804" s="404">
        <v>27.076232999999998</v>
      </c>
    </row>
    <row r="1805" spans="1:14" ht="12.75" customHeight="1">
      <c r="A1805" t="s">
        <v>4119</v>
      </c>
      <c r="B1805" t="s">
        <v>4081</v>
      </c>
      <c r="C1805" t="s">
        <v>3817</v>
      </c>
      <c r="D1805" t="s">
        <v>5631</v>
      </c>
      <c r="E1805" t="s">
        <v>3776</v>
      </c>
      <c r="F1805">
        <v>8</v>
      </c>
      <c r="G1805" s="4">
        <v>43709</v>
      </c>
      <c r="H1805" s="4">
        <v>44681</v>
      </c>
      <c r="I1805" s="375">
        <v>0.18774099999999999</v>
      </c>
      <c r="J1805" s="375">
        <v>0.73634999999999995</v>
      </c>
      <c r="K1805" s="375">
        <v>0.2660148</v>
      </c>
      <c r="L1805" s="375">
        <v>0.22798299999999999</v>
      </c>
      <c r="M1805" s="375">
        <v>151.460003</v>
      </c>
      <c r="N1805" s="375">
        <v>15.627893</v>
      </c>
    </row>
    <row r="1806" spans="1:14" ht="12.75" customHeight="1">
      <c r="A1806" t="s">
        <v>4120</v>
      </c>
      <c r="B1806" s="413" t="s">
        <v>5086</v>
      </c>
      <c r="C1806" s="413" t="s">
        <v>3817</v>
      </c>
      <c r="D1806" s="413" t="s">
        <v>7417</v>
      </c>
      <c r="E1806" s="413" t="s">
        <v>3774</v>
      </c>
      <c r="F1806" s="413">
        <v>8</v>
      </c>
      <c r="G1806" s="383">
        <v>44440</v>
      </c>
      <c r="H1806" s="383">
        <v>47026</v>
      </c>
      <c r="I1806" s="375">
        <v>0.26889099999999999</v>
      </c>
      <c r="J1806" s="375">
        <v>0.39549699999999999</v>
      </c>
      <c r="K1806" s="375">
        <v>0.26600000000000001</v>
      </c>
      <c r="L1806" s="375">
        <v>0.28910400000000003</v>
      </c>
      <c r="M1806" s="375">
        <v>82.236815000000007</v>
      </c>
      <c r="N1806" s="375">
        <v>29.995899000000001</v>
      </c>
    </row>
    <row r="1807" spans="1:14" ht="12.75" customHeight="1">
      <c r="A1807" t="s">
        <v>4120</v>
      </c>
      <c r="B1807" s="318" t="s">
        <v>5086</v>
      </c>
      <c r="C1807" s="318" t="s">
        <v>3817</v>
      </c>
      <c r="D1807" s="318" t="s">
        <v>6631</v>
      </c>
      <c r="E1807" s="318" t="s">
        <v>3776</v>
      </c>
      <c r="F1807" s="318">
        <v>2</v>
      </c>
      <c r="G1807" s="319">
        <v>44136</v>
      </c>
      <c r="H1807" s="319">
        <v>45291</v>
      </c>
      <c r="I1807" s="375">
        <v>0.20760799999999999</v>
      </c>
      <c r="J1807" s="375">
        <v>0.67225000000000001</v>
      </c>
      <c r="K1807" s="375">
        <v>0.26578200000000002</v>
      </c>
      <c r="L1807" s="375">
        <v>0.27938099999999999</v>
      </c>
      <c r="M1807" s="375">
        <v>140.64336399999999</v>
      </c>
      <c r="N1807" s="375">
        <v>19.235064999999999</v>
      </c>
    </row>
    <row r="1808" spans="1:14" ht="12.75" customHeight="1">
      <c r="A1808" t="s">
        <v>4120</v>
      </c>
      <c r="B1808" t="s">
        <v>4072</v>
      </c>
      <c r="C1808" t="s">
        <v>3817</v>
      </c>
      <c r="D1808" t="s">
        <v>5934</v>
      </c>
      <c r="E1808" t="s">
        <v>3773</v>
      </c>
      <c r="F1808">
        <v>7</v>
      </c>
      <c r="G1808" s="4">
        <v>43800</v>
      </c>
      <c r="H1808" s="4">
        <v>44926</v>
      </c>
      <c r="I1808" s="375">
        <v>0.2278</v>
      </c>
      <c r="J1808" s="375">
        <v>0.68905899999999998</v>
      </c>
      <c r="K1808" s="375">
        <v>0.26576359999999999</v>
      </c>
      <c r="L1808" s="375">
        <v>0.24462200000000001</v>
      </c>
      <c r="M1808" s="375">
        <v>138.83371</v>
      </c>
      <c r="N1808" s="375">
        <v>14.036944</v>
      </c>
    </row>
    <row r="1809" spans="1:14" ht="12.75" customHeight="1">
      <c r="A1809" t="s">
        <v>4120</v>
      </c>
      <c r="B1809" t="s">
        <v>5086</v>
      </c>
      <c r="C1809" t="s">
        <v>3817</v>
      </c>
      <c r="D1809" t="s">
        <v>7357</v>
      </c>
      <c r="E1809" t="s">
        <v>3776</v>
      </c>
      <c r="F1809">
        <v>3</v>
      </c>
      <c r="G1809" s="4">
        <v>44440</v>
      </c>
      <c r="H1809" s="4">
        <v>45291</v>
      </c>
      <c r="I1809" s="375">
        <v>0.15134900000000001</v>
      </c>
      <c r="J1809" s="375">
        <v>0.52368400000000004</v>
      </c>
      <c r="K1809" s="375">
        <v>0.26536320000000002</v>
      </c>
      <c r="L1809" s="375">
        <v>0.28192</v>
      </c>
      <c r="M1809" s="375">
        <v>109.368804</v>
      </c>
      <c r="N1809" s="375">
        <v>16.794889999999999</v>
      </c>
    </row>
    <row r="1810" spans="1:14" ht="12.75" customHeight="1">
      <c r="A1810" t="s">
        <v>4119</v>
      </c>
      <c r="B1810" t="s">
        <v>4097</v>
      </c>
      <c r="C1810" t="s">
        <v>3817</v>
      </c>
      <c r="D1810" t="s">
        <v>1058</v>
      </c>
      <c r="E1810" t="s">
        <v>3778</v>
      </c>
      <c r="F1810">
        <v>6</v>
      </c>
      <c r="G1810" s="4">
        <v>42583</v>
      </c>
      <c r="H1810" s="4">
        <v>44439</v>
      </c>
      <c r="I1810" s="375">
        <v>0.19692299999999999</v>
      </c>
      <c r="J1810" s="375">
        <v>0.58863399999999999</v>
      </c>
      <c r="K1810" s="375">
        <v>0.26519999999999999</v>
      </c>
      <c r="L1810" s="375">
        <v>0.22432099999999999</v>
      </c>
      <c r="M1810" s="375">
        <v>119.298456</v>
      </c>
      <c r="N1810" s="375">
        <v>15.02277</v>
      </c>
    </row>
    <row r="1811" spans="1:14" ht="12.75" customHeight="1">
      <c r="A1811" t="s">
        <v>4119</v>
      </c>
      <c r="B1811" t="s">
        <v>4091</v>
      </c>
      <c r="C1811" t="s">
        <v>3817</v>
      </c>
      <c r="D1811" t="s">
        <v>6047</v>
      </c>
      <c r="E1811" t="s">
        <v>3773</v>
      </c>
      <c r="F1811">
        <v>1</v>
      </c>
      <c r="G1811" s="4">
        <v>43831</v>
      </c>
      <c r="H1811" s="4">
        <v>45657</v>
      </c>
      <c r="I1811" s="375">
        <v>0.204152</v>
      </c>
      <c r="J1811" s="375">
        <v>0.62547200000000003</v>
      </c>
      <c r="K1811" s="375">
        <v>0.26512720000000001</v>
      </c>
      <c r="L1811" s="375">
        <v>0.2316</v>
      </c>
      <c r="M1811" s="375">
        <v>123.37739999999999</v>
      </c>
      <c r="N1811" s="375">
        <v>17.899569</v>
      </c>
    </row>
    <row r="1812" spans="1:14" ht="12.75" customHeight="1">
      <c r="A1812" t="s">
        <v>4119</v>
      </c>
      <c r="B1812" s="376" t="s">
        <v>4079</v>
      </c>
      <c r="C1812" s="376" t="s">
        <v>3817</v>
      </c>
      <c r="D1812" s="376" t="s">
        <v>3229</v>
      </c>
      <c r="E1812" s="376" t="s">
        <v>3776</v>
      </c>
      <c r="F1812" s="376">
        <v>8</v>
      </c>
      <c r="G1812" s="383">
        <v>43344</v>
      </c>
      <c r="H1812" s="383">
        <v>45291</v>
      </c>
      <c r="I1812" s="375">
        <v>0.106874</v>
      </c>
      <c r="J1812" s="375">
        <v>0.32168400000000003</v>
      </c>
      <c r="K1812" s="375">
        <v>0.26495999999999997</v>
      </c>
      <c r="L1812" s="375">
        <v>5.3959E-2</v>
      </c>
      <c r="M1812" s="375">
        <v>65.766900000000007</v>
      </c>
      <c r="N1812" s="375">
        <v>13.375999</v>
      </c>
    </row>
    <row r="1813" spans="1:14" ht="12.75" customHeight="1">
      <c r="A1813" t="s">
        <v>4120</v>
      </c>
      <c r="B1813" s="373" t="s">
        <v>4072</v>
      </c>
      <c r="C1813" s="405" t="s">
        <v>3817</v>
      </c>
      <c r="D1813" s="403" t="s">
        <v>2868</v>
      </c>
      <c r="E1813" s="374" t="s">
        <v>3773</v>
      </c>
      <c r="F1813" s="403">
        <v>7</v>
      </c>
      <c r="G1813" s="374">
        <v>43191</v>
      </c>
      <c r="H1813" s="374">
        <v>45016</v>
      </c>
      <c r="I1813" s="404">
        <v>0.237037</v>
      </c>
      <c r="J1813" s="404">
        <v>0.39557999999999999</v>
      </c>
      <c r="K1813" s="404">
        <v>0.26490839999999999</v>
      </c>
      <c r="L1813" s="404">
        <v>0.23552600000000001</v>
      </c>
      <c r="M1813" s="404">
        <v>79.446965000000006</v>
      </c>
      <c r="N1813" s="404">
        <v>19.047955000000002</v>
      </c>
    </row>
    <row r="1814" spans="1:14" ht="12.75" customHeight="1">
      <c r="A1814" t="s">
        <v>4119</v>
      </c>
      <c r="B1814" s="413" t="s">
        <v>4099</v>
      </c>
      <c r="C1814" s="413" t="s">
        <v>3817</v>
      </c>
      <c r="D1814" s="413" t="s">
        <v>2405</v>
      </c>
      <c r="E1814" s="413" t="s">
        <v>3777</v>
      </c>
      <c r="F1814" s="413">
        <v>3</v>
      </c>
      <c r="G1814" s="383">
        <v>43009</v>
      </c>
      <c r="H1814" s="383">
        <v>43951</v>
      </c>
      <c r="I1814" s="375">
        <v>0.179752</v>
      </c>
      <c r="J1814" s="375">
        <v>0.45577899999999999</v>
      </c>
      <c r="K1814" s="375">
        <v>0.26479999999999998</v>
      </c>
      <c r="L1814" s="375">
        <v>0.25233800000000001</v>
      </c>
      <c r="M1814" s="375">
        <v>93.193862999999993</v>
      </c>
      <c r="N1814" s="375">
        <v>19.941109000000001</v>
      </c>
    </row>
    <row r="1815" spans="1:14" ht="12.75" customHeight="1">
      <c r="A1815" t="s">
        <v>4120</v>
      </c>
      <c r="B1815" s="373" t="s">
        <v>5086</v>
      </c>
      <c r="C1815" s="405" t="s">
        <v>3817</v>
      </c>
      <c r="D1815" s="403" t="s">
        <v>4930</v>
      </c>
      <c r="E1815" s="374" t="s">
        <v>4994</v>
      </c>
      <c r="F1815" s="403">
        <v>7</v>
      </c>
      <c r="G1815" s="374">
        <v>43678</v>
      </c>
      <c r="H1815" s="374">
        <v>44561</v>
      </c>
      <c r="I1815" s="404">
        <v>0.22408700000000001</v>
      </c>
      <c r="J1815" s="404">
        <v>0.69067199999999995</v>
      </c>
      <c r="K1815" s="404">
        <v>0.26479999999999998</v>
      </c>
      <c r="L1815" s="404">
        <v>0.261382</v>
      </c>
      <c r="M1815" s="404">
        <v>141.74906300000001</v>
      </c>
      <c r="N1815" s="404">
        <v>18.781642999999999</v>
      </c>
    </row>
    <row r="1816" spans="1:14" ht="12.75" customHeight="1">
      <c r="A1816" t="s">
        <v>4120</v>
      </c>
      <c r="B1816" s="300" t="s">
        <v>5086</v>
      </c>
      <c r="C1816" s="300" t="s">
        <v>3817</v>
      </c>
      <c r="D1816" s="300" t="s">
        <v>7283</v>
      </c>
      <c r="E1816" s="300" t="s">
        <v>3779</v>
      </c>
      <c r="F1816" s="300">
        <v>7</v>
      </c>
      <c r="G1816" s="301">
        <v>44409</v>
      </c>
      <c r="H1816" s="301">
        <v>46022</v>
      </c>
      <c r="I1816" s="316">
        <v>0.14614099999999999</v>
      </c>
      <c r="J1816" s="316">
        <v>0.34886499999999998</v>
      </c>
      <c r="K1816" s="316">
        <v>0.26423999999999997</v>
      </c>
      <c r="L1816" s="316">
        <v>0.20910500000000001</v>
      </c>
      <c r="M1816" s="316">
        <v>71.442277000000004</v>
      </c>
      <c r="N1816" s="316">
        <v>21.685058000000001</v>
      </c>
    </row>
    <row r="1817" spans="1:14" ht="12.75" customHeight="1">
      <c r="A1817" t="s">
        <v>4119</v>
      </c>
      <c r="B1817" s="413" t="s">
        <v>4081</v>
      </c>
      <c r="C1817" s="413" t="s">
        <v>3817</v>
      </c>
      <c r="D1817" s="413" t="s">
        <v>5953</v>
      </c>
      <c r="E1817" s="413" t="s">
        <v>3776</v>
      </c>
      <c r="F1817" s="413">
        <v>8</v>
      </c>
      <c r="G1817" s="383">
        <v>43831</v>
      </c>
      <c r="H1817" s="383">
        <v>44651</v>
      </c>
      <c r="I1817" s="375">
        <v>1.0023000000000001E-2</v>
      </c>
      <c r="J1817" s="375">
        <v>0.41682999999999998</v>
      </c>
      <c r="K1817" s="375">
        <v>0.26419999999999999</v>
      </c>
      <c r="L1817" s="375">
        <v>3.1088999999999999E-2</v>
      </c>
      <c r="M1817" s="375">
        <v>85.166374000000005</v>
      </c>
      <c r="N1817" s="375">
        <v>12.524364</v>
      </c>
    </row>
    <row r="1818" spans="1:14" ht="12.75" customHeight="1">
      <c r="A1818" t="s">
        <v>4120</v>
      </c>
      <c r="B1818" s="318" t="s">
        <v>4062</v>
      </c>
      <c r="C1818" s="318" t="s">
        <v>3817</v>
      </c>
      <c r="D1818" s="318" t="s">
        <v>1263</v>
      </c>
      <c r="E1818" s="318" t="s">
        <v>3773</v>
      </c>
      <c r="F1818" s="318">
        <v>3</v>
      </c>
      <c r="G1818" s="319">
        <v>42614</v>
      </c>
      <c r="H1818" s="319">
        <v>44561</v>
      </c>
      <c r="I1818" s="375">
        <v>0.28650999999999999</v>
      </c>
      <c r="J1818" s="375">
        <v>0.33707100000000001</v>
      </c>
      <c r="K1818" s="375">
        <v>0.26400000000000001</v>
      </c>
      <c r="L1818" s="375">
        <v>0.206706</v>
      </c>
      <c r="M1818" s="375">
        <v>67.977513000000002</v>
      </c>
      <c r="N1818" s="375">
        <v>20.462145</v>
      </c>
    </row>
    <row r="1819" spans="1:14" ht="12.75" customHeight="1">
      <c r="A1819" t="s">
        <v>4120</v>
      </c>
      <c r="B1819" s="300" t="s">
        <v>5086</v>
      </c>
      <c r="C1819" s="300" t="s">
        <v>3817</v>
      </c>
      <c r="D1819" s="300" t="s">
        <v>6701</v>
      </c>
      <c r="E1819" s="300" t="s">
        <v>3780</v>
      </c>
      <c r="F1819" s="300">
        <v>3</v>
      </c>
      <c r="G1819" s="301">
        <v>44166</v>
      </c>
      <c r="H1819" s="301">
        <v>45260</v>
      </c>
      <c r="I1819" s="316">
        <v>0.22258600000000001</v>
      </c>
      <c r="J1819" s="316">
        <v>5.5104E-2</v>
      </c>
      <c r="K1819" s="316">
        <v>0.26380799999999999</v>
      </c>
      <c r="L1819" s="316">
        <v>0.28192</v>
      </c>
      <c r="M1819" s="316">
        <v>11.435117</v>
      </c>
      <c r="N1819" s="316">
        <v>80.544810999999996</v>
      </c>
    </row>
    <row r="1820" spans="1:14" ht="12.75" customHeight="1">
      <c r="A1820" t="s">
        <v>4119</v>
      </c>
      <c r="B1820" s="413" t="s">
        <v>4099</v>
      </c>
      <c r="C1820" s="413" t="s">
        <v>3817</v>
      </c>
      <c r="D1820" s="413" t="s">
        <v>2557</v>
      </c>
      <c r="E1820" s="413" t="s">
        <v>3776</v>
      </c>
      <c r="F1820" s="413">
        <v>3</v>
      </c>
      <c r="G1820" s="383">
        <v>43070</v>
      </c>
      <c r="H1820" s="383">
        <v>44926</v>
      </c>
      <c r="I1820" s="375">
        <v>0.114858</v>
      </c>
      <c r="J1820" s="375">
        <v>0.224934</v>
      </c>
      <c r="K1820" s="375">
        <v>0.26344000000000001</v>
      </c>
      <c r="L1820" s="375">
        <v>0.27532800000000002</v>
      </c>
      <c r="M1820" s="375">
        <v>45.563932000000001</v>
      </c>
      <c r="N1820" s="375">
        <v>29.278033000000001</v>
      </c>
    </row>
    <row r="1821" spans="1:14" ht="12.75" customHeight="1">
      <c r="A1821" t="s">
        <v>4120</v>
      </c>
      <c r="B1821" t="s">
        <v>5086</v>
      </c>
      <c r="C1821" t="s">
        <v>3817</v>
      </c>
      <c r="D1821" t="s">
        <v>6637</v>
      </c>
      <c r="E1821" t="s">
        <v>3776</v>
      </c>
      <c r="F1821">
        <v>1</v>
      </c>
      <c r="G1821" s="4">
        <v>44136</v>
      </c>
      <c r="H1821" s="4">
        <v>45291</v>
      </c>
      <c r="I1821" s="375">
        <v>6.4359999999999999E-3</v>
      </c>
      <c r="J1821" s="375">
        <v>0.38243300000000002</v>
      </c>
      <c r="K1821" s="375">
        <v>0.26321480000000003</v>
      </c>
      <c r="L1821" s="375">
        <v>0</v>
      </c>
      <c r="M1821" s="375">
        <v>79.657869000000005</v>
      </c>
      <c r="N1821" s="375">
        <v>19.979946000000002</v>
      </c>
    </row>
    <row r="1822" spans="1:14" ht="12.75" customHeight="1">
      <c r="A1822" t="s">
        <v>4119</v>
      </c>
      <c r="B1822" t="s">
        <v>4097</v>
      </c>
      <c r="C1822" t="s">
        <v>3817</v>
      </c>
      <c r="D1822" t="s">
        <v>5473</v>
      </c>
      <c r="E1822" t="s">
        <v>3773</v>
      </c>
      <c r="F1822">
        <v>6</v>
      </c>
      <c r="G1822" s="4">
        <v>43739</v>
      </c>
      <c r="H1822" s="4">
        <v>45199</v>
      </c>
      <c r="I1822" s="375">
        <v>0.24326600000000001</v>
      </c>
      <c r="J1822" s="375">
        <v>0.76226700000000003</v>
      </c>
      <c r="K1822" s="375">
        <v>0.26319999999999999</v>
      </c>
      <c r="L1822" s="375">
        <v>0.27083200000000002</v>
      </c>
      <c r="M1822" s="375">
        <v>153.323712</v>
      </c>
      <c r="N1822" s="375">
        <v>17.478783</v>
      </c>
    </row>
    <row r="1823" spans="1:14" ht="12.75" customHeight="1">
      <c r="A1823" t="s">
        <v>4120</v>
      </c>
      <c r="B1823" s="318" t="s">
        <v>4072</v>
      </c>
      <c r="C1823" s="318" t="s">
        <v>3817</v>
      </c>
      <c r="D1823" s="318" t="s">
        <v>5502</v>
      </c>
      <c r="E1823" s="318" t="s">
        <v>3773</v>
      </c>
      <c r="F1823" s="318">
        <v>6</v>
      </c>
      <c r="G1823" s="319">
        <v>42552</v>
      </c>
      <c r="H1823" s="319">
        <v>44681</v>
      </c>
      <c r="I1823" s="375">
        <v>0.26329000000000002</v>
      </c>
      <c r="J1823" s="375">
        <v>0.591611</v>
      </c>
      <c r="K1823" s="375">
        <v>0.26305600000000001</v>
      </c>
      <c r="L1823" s="375">
        <v>0.26748300000000003</v>
      </c>
      <c r="M1823" s="375">
        <v>117.73484999999999</v>
      </c>
      <c r="N1823" s="375">
        <v>12.803038000000001</v>
      </c>
    </row>
    <row r="1824" spans="1:14" ht="12.75" customHeight="1">
      <c r="A1824" t="s">
        <v>4120</v>
      </c>
      <c r="B1824" s="413" t="s">
        <v>5086</v>
      </c>
      <c r="C1824" s="413" t="s">
        <v>3817</v>
      </c>
      <c r="D1824" s="413" t="s">
        <v>6186</v>
      </c>
      <c r="E1824" s="413" t="s">
        <v>3774</v>
      </c>
      <c r="F1824" s="413">
        <v>7</v>
      </c>
      <c r="G1824" s="383">
        <v>43922</v>
      </c>
      <c r="H1824" s="383">
        <v>45016</v>
      </c>
      <c r="I1824" s="375">
        <v>0.162851</v>
      </c>
      <c r="J1824" s="375">
        <v>0.54244499999999995</v>
      </c>
      <c r="K1824" s="375">
        <v>0.26279999999999998</v>
      </c>
      <c r="L1824" s="375">
        <v>0.19864999999999999</v>
      </c>
      <c r="M1824" s="375">
        <v>110.486555</v>
      </c>
      <c r="N1824" s="375">
        <v>19.814734000000001</v>
      </c>
    </row>
    <row r="1825" spans="1:14" ht="12.75" customHeight="1">
      <c r="A1825" t="s">
        <v>4119</v>
      </c>
      <c r="B1825" s="373" t="s">
        <v>42</v>
      </c>
      <c r="C1825" s="405" t="s">
        <v>3817</v>
      </c>
      <c r="D1825" s="403" t="s">
        <v>5187</v>
      </c>
      <c r="E1825" s="374" t="s">
        <v>3773</v>
      </c>
      <c r="F1825" s="403">
        <v>9</v>
      </c>
      <c r="G1825" s="374">
        <v>43539</v>
      </c>
      <c r="H1825" s="374">
        <v>44561</v>
      </c>
      <c r="I1825" s="404">
        <v>0.211784</v>
      </c>
      <c r="J1825" s="404">
        <v>0.79817700000000003</v>
      </c>
      <c r="K1825" s="404">
        <v>0.26268000000000002</v>
      </c>
      <c r="L1825" s="404">
        <v>0.24</v>
      </c>
      <c r="M1825" s="404">
        <v>155.99</v>
      </c>
      <c r="N1825" s="404">
        <v>22.272455000000001</v>
      </c>
    </row>
    <row r="1826" spans="1:14" ht="12.75" customHeight="1">
      <c r="A1826" t="s">
        <v>4120</v>
      </c>
      <c r="B1826" s="376" t="s">
        <v>4070</v>
      </c>
      <c r="C1826" s="376" t="s">
        <v>3817</v>
      </c>
      <c r="D1826" s="376" t="s">
        <v>5488</v>
      </c>
      <c r="E1826" s="376" t="s">
        <v>3777</v>
      </c>
      <c r="F1826" s="376">
        <v>8</v>
      </c>
      <c r="G1826" s="383">
        <v>43466</v>
      </c>
      <c r="H1826" s="383">
        <v>43830</v>
      </c>
      <c r="I1826" s="375">
        <v>0.20996799999999999</v>
      </c>
      <c r="J1826" s="375">
        <v>0.92857100000000004</v>
      </c>
      <c r="K1826" s="375">
        <v>0.26237519999999998</v>
      </c>
      <c r="L1826" s="375">
        <v>0.26779999999999998</v>
      </c>
      <c r="M1826" s="375">
        <v>184.8954</v>
      </c>
      <c r="N1826" s="375">
        <v>12.239962999999999</v>
      </c>
    </row>
    <row r="1827" spans="1:14" ht="12.75" customHeight="1">
      <c r="A1827" t="s">
        <v>4120</v>
      </c>
      <c r="B1827" t="s">
        <v>4062</v>
      </c>
      <c r="C1827" t="s">
        <v>3817</v>
      </c>
      <c r="D1827" t="s">
        <v>5381</v>
      </c>
      <c r="E1827" t="s">
        <v>3773</v>
      </c>
      <c r="F1827">
        <v>5</v>
      </c>
      <c r="G1827" s="4">
        <v>42614</v>
      </c>
      <c r="H1827" s="4">
        <v>44561</v>
      </c>
      <c r="I1827" s="375">
        <v>0.233712</v>
      </c>
      <c r="J1827" s="375">
        <v>0.48938199999999998</v>
      </c>
      <c r="K1827" s="375">
        <v>0.26236359999999997</v>
      </c>
      <c r="L1827" s="375">
        <v>0.229403</v>
      </c>
      <c r="M1827" s="375">
        <v>98.915103999999999</v>
      </c>
      <c r="N1827" s="375">
        <v>18.814712</v>
      </c>
    </row>
    <row r="1828" spans="1:14" ht="12.75" customHeight="1">
      <c r="A1828" t="s">
        <v>4120</v>
      </c>
      <c r="B1828" s="300" t="s">
        <v>4062</v>
      </c>
      <c r="C1828" s="300" t="s">
        <v>3817</v>
      </c>
      <c r="D1828" s="300" t="s">
        <v>1342</v>
      </c>
      <c r="E1828" s="300" t="s">
        <v>3773</v>
      </c>
      <c r="F1828" s="300">
        <v>14</v>
      </c>
      <c r="G1828" s="301">
        <v>42644</v>
      </c>
      <c r="H1828" s="301">
        <v>44561</v>
      </c>
      <c r="I1828" s="316">
        <v>0.14577300000000001</v>
      </c>
      <c r="J1828" s="316">
        <v>0.49350699999999997</v>
      </c>
      <c r="K1828" s="316">
        <v>0.26236359999999997</v>
      </c>
      <c r="L1828" s="316">
        <v>0.14827199999999999</v>
      </c>
      <c r="M1828" s="316">
        <v>99.696511000000001</v>
      </c>
      <c r="N1828" s="316">
        <v>16.915354000000001</v>
      </c>
    </row>
    <row r="1829" spans="1:14" ht="12.75" customHeight="1">
      <c r="A1829" t="s">
        <v>4119</v>
      </c>
      <c r="B1829" t="s">
        <v>4083</v>
      </c>
      <c r="C1829" t="s">
        <v>3817</v>
      </c>
      <c r="D1829" t="s">
        <v>3206</v>
      </c>
      <c r="E1829" t="s">
        <v>3775</v>
      </c>
      <c r="F1829">
        <v>4</v>
      </c>
      <c r="G1829" s="4">
        <v>43466</v>
      </c>
      <c r="H1829" s="4">
        <v>44926</v>
      </c>
      <c r="I1829" s="375">
        <v>6.2179999999999999E-2</v>
      </c>
      <c r="J1829" s="375">
        <v>0.17616599999999999</v>
      </c>
      <c r="K1829" s="375">
        <v>0.26219559999999997</v>
      </c>
      <c r="L1829" s="375">
        <v>5.4359999999999999E-2</v>
      </c>
      <c r="M1829" s="375">
        <v>36.161199000000003</v>
      </c>
      <c r="N1829" s="375">
        <v>22.452781999999999</v>
      </c>
    </row>
    <row r="1830" spans="1:14" ht="12.75" customHeight="1">
      <c r="A1830" t="s">
        <v>4120</v>
      </c>
      <c r="B1830" s="413" t="s">
        <v>4054</v>
      </c>
      <c r="C1830" s="413" t="s">
        <v>3817</v>
      </c>
      <c r="D1830" s="413" t="s">
        <v>7169</v>
      </c>
      <c r="E1830" s="413" t="s">
        <v>3774</v>
      </c>
      <c r="F1830" s="413">
        <v>6</v>
      </c>
      <c r="G1830" s="383">
        <v>44348</v>
      </c>
      <c r="H1830" s="383">
        <v>46022</v>
      </c>
      <c r="I1830" s="375">
        <v>0.294234</v>
      </c>
      <c r="J1830" s="375">
        <v>0.54774599999999996</v>
      </c>
      <c r="K1830" s="375">
        <v>0.26200000000000001</v>
      </c>
      <c r="L1830" s="375">
        <v>0.269067</v>
      </c>
      <c r="M1830" s="375">
        <v>109.48875099999999</v>
      </c>
      <c r="N1830" s="375">
        <v>14.059996</v>
      </c>
    </row>
    <row r="1831" spans="1:14" ht="12.75" customHeight="1">
      <c r="A1831" t="s">
        <v>4119</v>
      </c>
      <c r="B1831" s="300" t="s">
        <v>4079</v>
      </c>
      <c r="C1831" s="300" t="s">
        <v>3817</v>
      </c>
      <c r="D1831" s="300" t="s">
        <v>5598</v>
      </c>
      <c r="E1831" s="300" t="s">
        <v>3776</v>
      </c>
      <c r="F1831" s="300">
        <v>2</v>
      </c>
      <c r="G1831" s="301">
        <v>43709</v>
      </c>
      <c r="H1831" s="301">
        <v>45291</v>
      </c>
      <c r="I1831" s="316">
        <v>8.0671999999999994E-2</v>
      </c>
      <c r="J1831" s="316">
        <v>0.62040899999999999</v>
      </c>
      <c r="K1831" s="316">
        <v>0.26168000000000002</v>
      </c>
      <c r="L1831" s="316">
        <v>0.27204400000000001</v>
      </c>
      <c r="M1831" s="316">
        <v>124.65664200000001</v>
      </c>
      <c r="N1831" s="316">
        <v>17.63477</v>
      </c>
    </row>
    <row r="1832" spans="1:14" ht="12.75" customHeight="1">
      <c r="A1832" t="s">
        <v>4119</v>
      </c>
      <c r="B1832" s="300" t="s">
        <v>4079</v>
      </c>
      <c r="C1832" s="300" t="s">
        <v>3817</v>
      </c>
      <c r="D1832" s="300" t="s">
        <v>6378</v>
      </c>
      <c r="E1832" s="300" t="s">
        <v>3776</v>
      </c>
      <c r="F1832" s="300">
        <v>8</v>
      </c>
      <c r="G1832" s="301">
        <v>44044</v>
      </c>
      <c r="H1832" s="301">
        <v>44773</v>
      </c>
      <c r="I1832" s="316">
        <v>3.5966999999999999E-2</v>
      </c>
      <c r="J1832" s="316">
        <v>0.26228499999999999</v>
      </c>
      <c r="K1832" s="316">
        <v>0.2616</v>
      </c>
      <c r="L1832" s="316">
        <v>0.20144799999999999</v>
      </c>
      <c r="M1832" s="316">
        <v>52.943021000000002</v>
      </c>
      <c r="N1832" s="316">
        <v>21.10061</v>
      </c>
    </row>
    <row r="1833" spans="1:14" ht="12.75" customHeight="1">
      <c r="A1833" t="s">
        <v>4119</v>
      </c>
      <c r="B1833" s="300" t="s">
        <v>4079</v>
      </c>
      <c r="C1833" s="300" t="s">
        <v>3817</v>
      </c>
      <c r="D1833" s="300" t="s">
        <v>2955</v>
      </c>
      <c r="E1833" s="300" t="s">
        <v>3776</v>
      </c>
      <c r="F1833" s="300">
        <v>8</v>
      </c>
      <c r="G1833" s="301">
        <v>43221</v>
      </c>
      <c r="H1833" s="301">
        <v>45291</v>
      </c>
      <c r="I1833" s="316">
        <v>3.6290000000000003E-2</v>
      </c>
      <c r="J1833" s="316">
        <v>0.566751</v>
      </c>
      <c r="K1833" s="316">
        <v>0.26144000000000001</v>
      </c>
      <c r="L1833" s="316">
        <v>9.1000000000000004E-3</v>
      </c>
      <c r="M1833" s="316">
        <v>114.330062</v>
      </c>
      <c r="N1833" s="316">
        <v>13.305649000000001</v>
      </c>
    </row>
    <row r="1834" spans="1:14" ht="12.75" customHeight="1">
      <c r="A1834" t="s">
        <v>4119</v>
      </c>
      <c r="B1834" s="413" t="s">
        <v>4083</v>
      </c>
      <c r="C1834" s="413" t="s">
        <v>3817</v>
      </c>
      <c r="D1834" s="413" t="s">
        <v>5848</v>
      </c>
      <c r="E1834" s="413" t="s">
        <v>3774</v>
      </c>
      <c r="F1834" s="413">
        <v>4</v>
      </c>
      <c r="G1834" s="383">
        <v>43812</v>
      </c>
      <c r="H1834" s="383">
        <v>44926</v>
      </c>
      <c r="I1834" s="375">
        <v>6.6406000000000007E-2</v>
      </c>
      <c r="J1834" s="375">
        <v>9.4317999999999999E-2</v>
      </c>
      <c r="K1834" s="375">
        <v>0.26142919999999997</v>
      </c>
      <c r="L1834" s="375">
        <v>2.4074999999999999E-2</v>
      </c>
      <c r="M1834" s="375">
        <v>19.155735</v>
      </c>
      <c r="N1834" s="375">
        <v>20.364675999999999</v>
      </c>
    </row>
    <row r="1835" spans="1:14" ht="12.75" customHeight="1">
      <c r="A1835" t="s">
        <v>4120</v>
      </c>
      <c r="B1835" s="413" t="s">
        <v>4072</v>
      </c>
      <c r="C1835" s="413" t="s">
        <v>3817</v>
      </c>
      <c r="D1835" s="413" t="s">
        <v>5523</v>
      </c>
      <c r="E1835" s="413" t="s">
        <v>3773</v>
      </c>
      <c r="F1835" s="413">
        <v>7</v>
      </c>
      <c r="G1835" s="383">
        <v>42552</v>
      </c>
      <c r="H1835" s="383">
        <v>44681</v>
      </c>
      <c r="I1835" s="375">
        <v>0.24468899999999999</v>
      </c>
      <c r="J1835" s="375">
        <v>0.70084599999999997</v>
      </c>
      <c r="K1835" s="375">
        <v>0.26086399999999998</v>
      </c>
      <c r="L1835" s="375">
        <v>0.25675100000000001</v>
      </c>
      <c r="M1835" s="375">
        <v>138.605198</v>
      </c>
      <c r="N1835" s="375">
        <v>11.844851999999999</v>
      </c>
    </row>
    <row r="1836" spans="1:14" ht="12.75" customHeight="1">
      <c r="A1836" t="s">
        <v>4120</v>
      </c>
      <c r="B1836" s="413" t="s">
        <v>5086</v>
      </c>
      <c r="C1836" s="413" t="s">
        <v>3817</v>
      </c>
      <c r="D1836" s="413" t="s">
        <v>5852</v>
      </c>
      <c r="E1836" s="413" t="s">
        <v>3779</v>
      </c>
      <c r="F1836" s="413">
        <v>6</v>
      </c>
      <c r="G1836" s="383">
        <v>43800</v>
      </c>
      <c r="H1836" s="383">
        <v>45443</v>
      </c>
      <c r="I1836" s="375">
        <v>0.155778</v>
      </c>
      <c r="J1836" s="375">
        <v>0.43913099999999999</v>
      </c>
      <c r="K1836" s="375">
        <v>0.26085999999999998</v>
      </c>
      <c r="L1836" s="375">
        <v>0.20808399999999999</v>
      </c>
      <c r="M1836" s="375">
        <v>88.430870999999996</v>
      </c>
      <c r="N1836" s="375">
        <v>24.188573999999999</v>
      </c>
    </row>
    <row r="1837" spans="1:14" ht="12.75" customHeight="1">
      <c r="A1837" t="s">
        <v>4120</v>
      </c>
      <c r="B1837" t="s">
        <v>5086</v>
      </c>
      <c r="C1837" t="s">
        <v>3817</v>
      </c>
      <c r="D1837" t="s">
        <v>6714</v>
      </c>
      <c r="E1837" t="s">
        <v>3774</v>
      </c>
      <c r="F1837">
        <v>7</v>
      </c>
      <c r="G1837" s="4">
        <v>44166</v>
      </c>
      <c r="H1837" s="4">
        <v>44530</v>
      </c>
      <c r="I1837" s="375">
        <v>0.25209900000000002</v>
      </c>
      <c r="J1837" s="375">
        <v>0.431066</v>
      </c>
      <c r="K1837" s="375">
        <v>0.26079999999999998</v>
      </c>
      <c r="L1837" s="375">
        <v>0.271837</v>
      </c>
      <c r="M1837" s="375">
        <v>87.130826999999996</v>
      </c>
      <c r="N1837" s="375">
        <v>22.425785999999999</v>
      </c>
    </row>
    <row r="1838" spans="1:14" ht="12.75" customHeight="1">
      <c r="A1838" t="s">
        <v>4119</v>
      </c>
      <c r="B1838" s="413" t="s">
        <v>4093</v>
      </c>
      <c r="C1838" s="413" t="s">
        <v>3817</v>
      </c>
      <c r="D1838" s="413" t="s">
        <v>7152</v>
      </c>
      <c r="E1838" s="413" t="s">
        <v>3784</v>
      </c>
      <c r="F1838" s="413">
        <v>2</v>
      </c>
      <c r="G1838" s="383">
        <v>44361</v>
      </c>
      <c r="H1838" s="383">
        <v>45443</v>
      </c>
      <c r="I1838" s="375">
        <v>0.109447</v>
      </c>
      <c r="J1838" s="375">
        <v>0.13163900000000001</v>
      </c>
      <c r="K1838" s="375">
        <v>0.26071359999999999</v>
      </c>
      <c r="L1838" s="375">
        <v>3.1517999999999997E-2</v>
      </c>
      <c r="M1838" s="375">
        <v>26.561412000000001</v>
      </c>
      <c r="N1838" s="375">
        <v>15.710213</v>
      </c>
    </row>
    <row r="1839" spans="1:14" ht="12.75" customHeight="1">
      <c r="A1839" t="s">
        <v>4119</v>
      </c>
      <c r="B1839" t="s">
        <v>4081</v>
      </c>
      <c r="C1839" t="s">
        <v>3817</v>
      </c>
      <c r="D1839" t="s">
        <v>3231</v>
      </c>
      <c r="E1839" t="s">
        <v>3774</v>
      </c>
      <c r="F1839">
        <v>8</v>
      </c>
      <c r="G1839" s="4">
        <v>44197</v>
      </c>
      <c r="H1839" s="4">
        <v>45291</v>
      </c>
      <c r="I1839" s="375">
        <v>7.3171E-2</v>
      </c>
      <c r="J1839" s="375">
        <v>0.20456199999999999</v>
      </c>
      <c r="K1839" s="375">
        <v>0.26043559999999999</v>
      </c>
      <c r="L1839" s="375">
        <v>0.21762000000000001</v>
      </c>
      <c r="M1839" s="375">
        <v>41.185397999999999</v>
      </c>
      <c r="N1839" s="375">
        <v>23.999811000000001</v>
      </c>
    </row>
    <row r="1840" spans="1:14" ht="12.75" customHeight="1">
      <c r="A1840" t="s">
        <v>4120</v>
      </c>
      <c r="B1840" s="413" t="s">
        <v>5086</v>
      </c>
      <c r="C1840" s="413" t="s">
        <v>3817</v>
      </c>
      <c r="D1840" s="413" t="s">
        <v>6950</v>
      </c>
      <c r="E1840" s="413" t="s">
        <v>3775</v>
      </c>
      <c r="F1840" s="413">
        <v>6</v>
      </c>
      <c r="G1840" s="383">
        <v>43891</v>
      </c>
      <c r="H1840" s="383">
        <v>45351</v>
      </c>
      <c r="I1840" s="375">
        <v>0.230437</v>
      </c>
      <c r="J1840" s="375">
        <v>0.38472099999999998</v>
      </c>
      <c r="K1840" s="375">
        <v>0.26</v>
      </c>
      <c r="L1840" s="375">
        <v>0.22889300000000001</v>
      </c>
      <c r="M1840" s="375">
        <v>77.223955000000004</v>
      </c>
      <c r="N1840" s="375">
        <v>27.186847</v>
      </c>
    </row>
    <row r="1841" spans="1:14" ht="12.75" customHeight="1">
      <c r="A1841" t="s">
        <v>4120</v>
      </c>
      <c r="B1841" s="373" t="s">
        <v>4048</v>
      </c>
      <c r="C1841" s="405" t="s">
        <v>3817</v>
      </c>
      <c r="D1841" s="403" t="s">
        <v>2732</v>
      </c>
      <c r="E1841" s="374" t="s">
        <v>3773</v>
      </c>
      <c r="F1841" s="403">
        <v>7</v>
      </c>
      <c r="G1841" s="374">
        <v>43132</v>
      </c>
      <c r="H1841" s="374">
        <v>44926</v>
      </c>
      <c r="I1841" s="404">
        <v>0.230325</v>
      </c>
      <c r="J1841" s="404">
        <v>0.61303799999999997</v>
      </c>
      <c r="K1841" s="404">
        <v>0.2596</v>
      </c>
      <c r="L1841" s="404">
        <v>0.20604</v>
      </c>
      <c r="M1841" s="404">
        <v>121.98598200000001</v>
      </c>
      <c r="N1841" s="404">
        <v>14.546093000000001</v>
      </c>
    </row>
    <row r="1842" spans="1:14" ht="12.75" customHeight="1">
      <c r="A1842" t="s">
        <v>4120</v>
      </c>
      <c r="B1842" s="413" t="s">
        <v>4072</v>
      </c>
      <c r="C1842" s="413" t="s">
        <v>3817</v>
      </c>
      <c r="D1842" s="413" t="s">
        <v>2423</v>
      </c>
      <c r="E1842" s="413" t="s">
        <v>3780</v>
      </c>
      <c r="F1842" s="413">
        <v>6</v>
      </c>
      <c r="G1842" s="383">
        <v>43009</v>
      </c>
      <c r="H1842" s="383">
        <v>44834</v>
      </c>
      <c r="I1842" s="375">
        <v>0.21784300000000001</v>
      </c>
      <c r="J1842" s="375">
        <v>0.44339000000000001</v>
      </c>
      <c r="K1842" s="375">
        <v>0.25941920000000002</v>
      </c>
      <c r="L1842" s="375">
        <v>0.26377699999999998</v>
      </c>
      <c r="M1842" s="375">
        <v>87.015486999999993</v>
      </c>
      <c r="N1842" s="375">
        <v>22.415420000000001</v>
      </c>
    </row>
    <row r="1843" spans="1:14" ht="12.75" customHeight="1">
      <c r="A1843" t="s">
        <v>4119</v>
      </c>
      <c r="B1843" s="413" t="s">
        <v>42</v>
      </c>
      <c r="C1843" s="413" t="s">
        <v>3818</v>
      </c>
      <c r="D1843" s="413" t="s">
        <v>6577</v>
      </c>
      <c r="E1843" s="413" t="s">
        <v>3778</v>
      </c>
      <c r="F1843" s="413">
        <v>9</v>
      </c>
      <c r="G1843" s="383">
        <v>44105</v>
      </c>
      <c r="H1843" s="383">
        <v>45199</v>
      </c>
      <c r="I1843" s="375">
        <v>1.5439E-2</v>
      </c>
      <c r="J1843" s="375">
        <v>0.129887</v>
      </c>
      <c r="K1843" s="375">
        <v>0.25916</v>
      </c>
      <c r="L1843" s="375">
        <v>0</v>
      </c>
      <c r="M1843" s="375">
        <v>25.04</v>
      </c>
      <c r="N1843" s="375">
        <v>16.520150999999998</v>
      </c>
    </row>
    <row r="1844" spans="1:14" ht="12.75" customHeight="1">
      <c r="A1844" t="s">
        <v>4120</v>
      </c>
      <c r="B1844" t="s">
        <v>4062</v>
      </c>
      <c r="C1844" t="s">
        <v>3817</v>
      </c>
      <c r="D1844" t="s">
        <v>5405</v>
      </c>
      <c r="E1844" t="s">
        <v>3773</v>
      </c>
      <c r="F1844">
        <v>7</v>
      </c>
      <c r="G1844" s="4">
        <v>42614</v>
      </c>
      <c r="H1844" s="4">
        <v>44561</v>
      </c>
      <c r="I1844" s="375">
        <v>0.22450999999999999</v>
      </c>
      <c r="J1844" s="375">
        <v>0.63907400000000003</v>
      </c>
      <c r="K1844" s="375">
        <v>0.25890000000000002</v>
      </c>
      <c r="L1844" s="375">
        <v>0.25298199999999998</v>
      </c>
      <c r="M1844" s="375">
        <v>127.46605</v>
      </c>
      <c r="N1844" s="375">
        <v>18.051072000000001</v>
      </c>
    </row>
    <row r="1845" spans="1:14" ht="12.75" customHeight="1">
      <c r="A1845" t="s">
        <v>4119</v>
      </c>
      <c r="B1845" s="413" t="s">
        <v>4097</v>
      </c>
      <c r="C1845" s="413" t="s">
        <v>3817</v>
      </c>
      <c r="D1845" s="413" t="s">
        <v>575</v>
      </c>
      <c r="E1845" s="413" t="s">
        <v>3779</v>
      </c>
      <c r="F1845" s="413">
        <v>6</v>
      </c>
      <c r="G1845" s="383">
        <v>42401</v>
      </c>
      <c r="H1845" s="383">
        <v>45747</v>
      </c>
      <c r="I1845" s="375">
        <v>0.16839799999999999</v>
      </c>
      <c r="J1845" s="375">
        <v>0.58552099999999996</v>
      </c>
      <c r="K1845" s="375">
        <v>0.25879999999999997</v>
      </c>
      <c r="L1845" s="375">
        <v>0.22432099999999999</v>
      </c>
      <c r="M1845" s="375">
        <v>115.803915</v>
      </c>
      <c r="N1845" s="375">
        <v>17.097290000000001</v>
      </c>
    </row>
    <row r="1846" spans="1:14" ht="12.75" customHeight="1">
      <c r="A1846" t="s">
        <v>4120</v>
      </c>
      <c r="B1846" s="376" t="s">
        <v>4052</v>
      </c>
      <c r="C1846" s="376" t="s">
        <v>3817</v>
      </c>
      <c r="D1846" s="376" t="s">
        <v>3717</v>
      </c>
      <c r="E1846" s="376" t="s">
        <v>3774</v>
      </c>
      <c r="F1846" s="376">
        <v>7</v>
      </c>
      <c r="G1846" s="383">
        <v>43525</v>
      </c>
      <c r="H1846" s="383">
        <v>45351</v>
      </c>
      <c r="I1846" s="375">
        <v>0.22434799999999999</v>
      </c>
      <c r="J1846" s="375">
        <v>0.49910900000000002</v>
      </c>
      <c r="K1846" s="375">
        <v>0.25879999999999997</v>
      </c>
      <c r="L1846" s="375">
        <v>0.26822699999999999</v>
      </c>
      <c r="M1846" s="375">
        <v>99.012878000000001</v>
      </c>
      <c r="N1846" s="375">
        <v>18.838308999999999</v>
      </c>
    </row>
    <row r="1847" spans="1:14" ht="12.75" customHeight="1">
      <c r="A1847" t="s">
        <v>4120</v>
      </c>
      <c r="B1847" s="413" t="s">
        <v>5086</v>
      </c>
      <c r="C1847" s="413" t="s">
        <v>3817</v>
      </c>
      <c r="D1847" s="413" t="s">
        <v>6240</v>
      </c>
      <c r="E1847" s="413" t="s">
        <v>3780</v>
      </c>
      <c r="F1847" s="413">
        <v>13</v>
      </c>
      <c r="G1847" s="383">
        <v>43952</v>
      </c>
      <c r="H1847" s="383">
        <v>45291</v>
      </c>
      <c r="I1847" s="375">
        <v>0.208426</v>
      </c>
      <c r="J1847" s="375">
        <v>0.33370899999999998</v>
      </c>
      <c r="K1847" s="375">
        <v>0.25876320000000003</v>
      </c>
      <c r="L1847" s="375">
        <v>0.22991700000000001</v>
      </c>
      <c r="M1847" s="375">
        <v>68.213648000000006</v>
      </c>
      <c r="N1847" s="375">
        <v>21.714948</v>
      </c>
    </row>
    <row r="1848" spans="1:14" ht="12.75" customHeight="1">
      <c r="A1848" t="s">
        <v>4120</v>
      </c>
      <c r="B1848" s="318" t="s">
        <v>4062</v>
      </c>
      <c r="C1848" s="318" t="s">
        <v>3817</v>
      </c>
      <c r="D1848" s="318" t="s">
        <v>5377</v>
      </c>
      <c r="E1848" s="318" t="s">
        <v>3773</v>
      </c>
      <c r="F1848" s="318">
        <v>3</v>
      </c>
      <c r="G1848" s="319">
        <v>42614</v>
      </c>
      <c r="H1848" s="319">
        <v>44561</v>
      </c>
      <c r="I1848" s="375">
        <v>0.23332600000000001</v>
      </c>
      <c r="J1848" s="375">
        <v>0.72343000000000002</v>
      </c>
      <c r="K1848" s="375">
        <v>0.25850240000000002</v>
      </c>
      <c r="L1848" s="375">
        <v>0.26162600000000003</v>
      </c>
      <c r="M1848" s="375">
        <v>143.294329</v>
      </c>
      <c r="N1848" s="375">
        <v>17.688289000000001</v>
      </c>
    </row>
    <row r="1849" spans="1:14" ht="12.75" customHeight="1">
      <c r="A1849" t="s">
        <v>4119</v>
      </c>
      <c r="B1849" t="s">
        <v>4099</v>
      </c>
      <c r="C1849" t="s">
        <v>3819</v>
      </c>
      <c r="D1849" t="s">
        <v>2699</v>
      </c>
      <c r="E1849" t="s">
        <v>3774</v>
      </c>
      <c r="F1849">
        <v>3</v>
      </c>
      <c r="G1849" s="4">
        <v>43132</v>
      </c>
      <c r="H1849" s="4">
        <v>44926</v>
      </c>
      <c r="I1849" s="375">
        <v>0.20185800000000001</v>
      </c>
      <c r="J1849" s="375">
        <v>0.52311099999999999</v>
      </c>
      <c r="K1849" s="375">
        <v>0.25840000000000002</v>
      </c>
      <c r="L1849" s="375">
        <v>0.235516</v>
      </c>
      <c r="M1849" s="375">
        <v>104.374635</v>
      </c>
      <c r="N1849" s="375">
        <v>19.857731999999999</v>
      </c>
    </row>
    <row r="1850" spans="1:14" ht="12.75" customHeight="1">
      <c r="A1850" t="s">
        <v>4119</v>
      </c>
      <c r="B1850" t="s">
        <v>4091</v>
      </c>
      <c r="C1850" t="s">
        <v>3817</v>
      </c>
      <c r="D1850" t="s">
        <v>2114</v>
      </c>
      <c r="E1850" t="s">
        <v>3776</v>
      </c>
      <c r="F1850">
        <v>1</v>
      </c>
      <c r="G1850" s="4">
        <v>42826</v>
      </c>
      <c r="H1850" s="4">
        <v>46538</v>
      </c>
      <c r="I1850" s="375">
        <v>0.20263100000000001</v>
      </c>
      <c r="J1850" s="375">
        <v>8.7194999999999995E-2</v>
      </c>
      <c r="K1850" s="375">
        <v>0.25831199999999999</v>
      </c>
      <c r="L1850" s="375">
        <v>2.4199999999999999E-2</v>
      </c>
      <c r="M1850" s="375">
        <v>16.7575</v>
      </c>
      <c r="N1850" s="375">
        <v>16.423736999999999</v>
      </c>
    </row>
    <row r="1851" spans="1:14" ht="12.75" customHeight="1">
      <c r="A1851" t="s">
        <v>4120</v>
      </c>
      <c r="B1851" s="413" t="s">
        <v>4062</v>
      </c>
      <c r="C1851" s="413" t="s">
        <v>3817</v>
      </c>
      <c r="D1851" s="413" t="s">
        <v>5455</v>
      </c>
      <c r="E1851" s="413" t="s">
        <v>3773</v>
      </c>
      <c r="F1851" s="413">
        <v>5</v>
      </c>
      <c r="G1851" s="383">
        <v>42614</v>
      </c>
      <c r="H1851" s="383">
        <v>44561</v>
      </c>
      <c r="I1851" s="375">
        <v>0.32322299999999998</v>
      </c>
      <c r="J1851" s="375">
        <v>0.5534</v>
      </c>
      <c r="K1851" s="375">
        <v>0.25818079999999999</v>
      </c>
      <c r="L1851" s="375">
        <v>0.27149499999999999</v>
      </c>
      <c r="M1851" s="375">
        <v>110.07123199999999</v>
      </c>
      <c r="N1851" s="375">
        <v>19.151108000000001</v>
      </c>
    </row>
    <row r="1852" spans="1:14" ht="12.75" customHeight="1">
      <c r="A1852" t="s">
        <v>4119</v>
      </c>
      <c r="B1852" s="376" t="s">
        <v>4101</v>
      </c>
      <c r="C1852" s="376" t="s">
        <v>3817</v>
      </c>
      <c r="D1852" s="376" t="s">
        <v>6107</v>
      </c>
      <c r="E1852" s="376" t="s">
        <v>3781</v>
      </c>
      <c r="F1852" s="376">
        <v>7</v>
      </c>
      <c r="G1852" s="383">
        <v>43862</v>
      </c>
      <c r="H1852" s="383">
        <v>44895</v>
      </c>
      <c r="I1852" s="375">
        <v>0.18862999999999999</v>
      </c>
      <c r="J1852" s="375">
        <v>0.44357999999999997</v>
      </c>
      <c r="K1852" s="375">
        <v>0.25790000000000002</v>
      </c>
      <c r="L1852" s="375">
        <v>0.20485</v>
      </c>
      <c r="M1852" s="375">
        <v>88.665532999999996</v>
      </c>
      <c r="N1852" s="375">
        <v>15.996475999999999</v>
      </c>
    </row>
    <row r="1853" spans="1:14" ht="12.75" customHeight="1">
      <c r="A1853" t="s">
        <v>4119</v>
      </c>
      <c r="B1853" s="318" t="s">
        <v>4099</v>
      </c>
      <c r="C1853" s="318" t="s">
        <v>3817</v>
      </c>
      <c r="D1853" s="318" t="s">
        <v>2533</v>
      </c>
      <c r="E1853" s="318" t="s">
        <v>3780</v>
      </c>
      <c r="F1853" s="318">
        <v>3</v>
      </c>
      <c r="G1853" s="319">
        <v>43070</v>
      </c>
      <c r="H1853" s="319">
        <v>44926</v>
      </c>
      <c r="I1853" s="375">
        <v>0.21004800000000001</v>
      </c>
      <c r="J1853" s="375">
        <v>0.47756500000000002</v>
      </c>
      <c r="K1853" s="375">
        <v>0.25784000000000001</v>
      </c>
      <c r="L1853" s="375">
        <v>0.25864700000000002</v>
      </c>
      <c r="M1853" s="375">
        <v>95.080675999999997</v>
      </c>
      <c r="N1853" s="375">
        <v>19.621414999999999</v>
      </c>
    </row>
    <row r="1854" spans="1:14" ht="12.75" customHeight="1">
      <c r="A1854" t="s">
        <v>4120</v>
      </c>
      <c r="B1854" s="413" t="s">
        <v>5086</v>
      </c>
      <c r="C1854" s="413" t="s">
        <v>3817</v>
      </c>
      <c r="D1854" s="413" t="s">
        <v>6848</v>
      </c>
      <c r="E1854" s="413" t="s">
        <v>3780</v>
      </c>
      <c r="F1854" s="413">
        <v>1</v>
      </c>
      <c r="G1854" s="383">
        <v>44197</v>
      </c>
      <c r="H1854" s="383">
        <v>45291</v>
      </c>
      <c r="I1854" s="375">
        <v>0.216192</v>
      </c>
      <c r="J1854" s="375">
        <v>0.68759999999999999</v>
      </c>
      <c r="K1854" s="375">
        <v>0.25774999999999998</v>
      </c>
      <c r="L1854" s="375">
        <v>0.25913399999999998</v>
      </c>
      <c r="M1854" s="375">
        <v>140.254862</v>
      </c>
      <c r="N1854" s="375">
        <v>15.128056000000001</v>
      </c>
    </row>
    <row r="1855" spans="1:14" ht="12.75" customHeight="1">
      <c r="A1855" t="s">
        <v>4120</v>
      </c>
      <c r="B1855" s="413" t="s">
        <v>4048</v>
      </c>
      <c r="C1855" s="413" t="s">
        <v>3817</v>
      </c>
      <c r="D1855" s="413" t="s">
        <v>6868</v>
      </c>
      <c r="E1855" s="413" t="s">
        <v>3774</v>
      </c>
      <c r="F1855" s="413">
        <v>7</v>
      </c>
      <c r="G1855" s="383">
        <v>43101</v>
      </c>
      <c r="H1855" s="383">
        <v>44561</v>
      </c>
      <c r="I1855" s="375">
        <v>0.11969299999999999</v>
      </c>
      <c r="J1855" s="375">
        <v>0.209005</v>
      </c>
      <c r="K1855" s="375">
        <v>0.256938</v>
      </c>
      <c r="L1855" s="375">
        <v>9.2717999999999995E-2</v>
      </c>
      <c r="M1855" s="375">
        <v>41.156489999999998</v>
      </c>
      <c r="N1855" s="375">
        <v>16.769473999999999</v>
      </c>
    </row>
    <row r="1856" spans="1:14" ht="12.75" customHeight="1">
      <c r="A1856" t="s">
        <v>4119</v>
      </c>
      <c r="B1856" t="s">
        <v>4097</v>
      </c>
      <c r="C1856" t="s">
        <v>3817</v>
      </c>
      <c r="D1856" t="s">
        <v>839</v>
      </c>
      <c r="E1856" t="s">
        <v>3780</v>
      </c>
      <c r="F1856">
        <v>6</v>
      </c>
      <c r="G1856" s="4">
        <v>42522</v>
      </c>
      <c r="H1856" s="4">
        <v>44377</v>
      </c>
      <c r="I1856" s="375">
        <v>0.21956100000000001</v>
      </c>
      <c r="J1856" s="375">
        <v>0.16184299999999999</v>
      </c>
      <c r="K1856" s="375">
        <v>0.25679999999999997</v>
      </c>
      <c r="L1856" s="375">
        <v>5.6389000000000002E-2</v>
      </c>
      <c r="M1856" s="375">
        <v>31.761782</v>
      </c>
      <c r="N1856" s="375">
        <v>19.017961</v>
      </c>
    </row>
    <row r="1857" spans="1:14" ht="12.75" customHeight="1">
      <c r="A1857" t="s">
        <v>4120</v>
      </c>
      <c r="B1857" s="376" t="s">
        <v>5086</v>
      </c>
      <c r="C1857" s="376" t="s">
        <v>3817</v>
      </c>
      <c r="D1857" s="376" t="s">
        <v>6896</v>
      </c>
      <c r="E1857" s="376" t="s">
        <v>3780</v>
      </c>
      <c r="F1857" s="376">
        <v>1</v>
      </c>
      <c r="G1857" s="383" t="s">
        <v>5938</v>
      </c>
      <c r="H1857" s="383" t="s">
        <v>5938</v>
      </c>
      <c r="I1857" s="375">
        <v>0.13317000000000001</v>
      </c>
      <c r="J1857" s="375">
        <v>0.406364</v>
      </c>
      <c r="K1857" s="375">
        <v>0.25667640000000003</v>
      </c>
      <c r="L1857" s="375">
        <v>0.26993099999999998</v>
      </c>
      <c r="M1857" s="375">
        <v>82.540401000000003</v>
      </c>
      <c r="N1857" s="375">
        <v>32.956071000000001</v>
      </c>
    </row>
    <row r="1858" spans="1:14" ht="12.75" customHeight="1">
      <c r="A1858" t="s">
        <v>4120</v>
      </c>
      <c r="B1858" t="s">
        <v>4074</v>
      </c>
      <c r="C1858" t="s">
        <v>3817</v>
      </c>
      <c r="D1858" t="s">
        <v>3324</v>
      </c>
      <c r="E1858" t="s">
        <v>3776</v>
      </c>
      <c r="F1858">
        <v>8</v>
      </c>
      <c r="G1858" s="4">
        <v>43374</v>
      </c>
      <c r="H1858" s="4">
        <v>44561</v>
      </c>
      <c r="I1858" s="375">
        <v>0.20463600000000001</v>
      </c>
      <c r="J1858" s="375">
        <v>0.59883900000000001</v>
      </c>
      <c r="K1858" s="375">
        <v>0.25652000000000003</v>
      </c>
      <c r="L1858" s="375">
        <v>0.27148</v>
      </c>
      <c r="M1858" s="375">
        <v>119.538704</v>
      </c>
      <c r="N1858" s="375">
        <v>17.158465</v>
      </c>
    </row>
    <row r="1859" spans="1:14" ht="12.75" customHeight="1">
      <c r="A1859" t="s">
        <v>4119</v>
      </c>
      <c r="B1859" t="s">
        <v>4079</v>
      </c>
      <c r="C1859" t="s">
        <v>3817</v>
      </c>
      <c r="D1859" t="s">
        <v>6474</v>
      </c>
      <c r="E1859" t="s">
        <v>3776</v>
      </c>
      <c r="F1859">
        <v>8</v>
      </c>
      <c r="G1859" s="4">
        <v>44075</v>
      </c>
      <c r="H1859" s="4">
        <v>45535</v>
      </c>
      <c r="I1859" s="375">
        <v>4.8500000000000003E-4</v>
      </c>
      <c r="J1859" s="375">
        <v>0.477877</v>
      </c>
      <c r="K1859" s="375">
        <v>0.25640000000000002</v>
      </c>
      <c r="L1859" s="375">
        <v>1.6819999999999999E-3</v>
      </c>
      <c r="M1859" s="375">
        <v>94.543158000000005</v>
      </c>
      <c r="N1859" s="375">
        <v>11.870437000000001</v>
      </c>
    </row>
    <row r="1860" spans="1:14" ht="12.75" customHeight="1">
      <c r="A1860" t="s">
        <v>4119</v>
      </c>
      <c r="B1860" s="413" t="s">
        <v>4101</v>
      </c>
      <c r="C1860" s="413" t="s">
        <v>3817</v>
      </c>
      <c r="D1860" s="413" t="s">
        <v>6143</v>
      </c>
      <c r="E1860" s="413" t="s">
        <v>3774</v>
      </c>
      <c r="F1860" s="413">
        <v>7</v>
      </c>
      <c r="G1860" s="383">
        <v>43891</v>
      </c>
      <c r="H1860" s="383">
        <v>44985</v>
      </c>
      <c r="I1860" s="375">
        <v>0.20624999999999999</v>
      </c>
      <c r="J1860" s="375">
        <v>0.52883100000000005</v>
      </c>
      <c r="K1860" s="375">
        <v>0.25631999999999999</v>
      </c>
      <c r="L1860" s="375">
        <v>0.32565499999999997</v>
      </c>
      <c r="M1860" s="375">
        <v>125.119991</v>
      </c>
      <c r="N1860" s="375">
        <v>18.774660999999998</v>
      </c>
    </row>
    <row r="1861" spans="1:14" ht="12.75" customHeight="1">
      <c r="A1861" t="s">
        <v>4120</v>
      </c>
      <c r="B1861" s="413" t="s">
        <v>4062</v>
      </c>
      <c r="C1861" s="413" t="s">
        <v>3817</v>
      </c>
      <c r="D1861" s="413" t="s">
        <v>5397</v>
      </c>
      <c r="E1861" s="413" t="s">
        <v>3773</v>
      </c>
      <c r="F1861" s="413">
        <v>9</v>
      </c>
      <c r="G1861" s="383">
        <v>42614</v>
      </c>
      <c r="H1861" s="383">
        <v>44561</v>
      </c>
      <c r="I1861" s="375">
        <v>0.25527300000000003</v>
      </c>
      <c r="J1861" s="375">
        <v>0.68956499999999998</v>
      </c>
      <c r="K1861" s="375">
        <v>0.25600600000000001</v>
      </c>
      <c r="L1861" s="375">
        <v>0.26885300000000001</v>
      </c>
      <c r="M1861" s="375">
        <v>137.43593300000001</v>
      </c>
      <c r="N1861" s="375">
        <v>17.986018000000001</v>
      </c>
    </row>
    <row r="1862" spans="1:14" ht="12.75" customHeight="1">
      <c r="A1862" t="s">
        <v>4120</v>
      </c>
      <c r="B1862" s="413" t="s">
        <v>4072</v>
      </c>
      <c r="C1862" s="413" t="s">
        <v>3817</v>
      </c>
      <c r="D1862" s="413" t="s">
        <v>5531</v>
      </c>
      <c r="E1862" s="413" t="s">
        <v>3773</v>
      </c>
      <c r="F1862" s="413">
        <v>2</v>
      </c>
      <c r="G1862" s="383">
        <v>42552</v>
      </c>
      <c r="H1862" s="383">
        <v>44681</v>
      </c>
      <c r="I1862" s="375">
        <v>0.260266</v>
      </c>
      <c r="J1862" s="375">
        <v>0.61169300000000004</v>
      </c>
      <c r="K1862" s="375">
        <v>0.2558472</v>
      </c>
      <c r="L1862" s="375">
        <v>0.25257099999999999</v>
      </c>
      <c r="M1862" s="375">
        <v>118.659993</v>
      </c>
      <c r="N1862" s="375">
        <v>12.475554000000001</v>
      </c>
    </row>
    <row r="1863" spans="1:14" ht="12.75" customHeight="1">
      <c r="A1863" t="s">
        <v>4119</v>
      </c>
      <c r="B1863" t="s">
        <v>4099</v>
      </c>
      <c r="C1863" t="s">
        <v>3817</v>
      </c>
      <c r="D1863" t="s">
        <v>6033</v>
      </c>
      <c r="E1863" t="s">
        <v>3775</v>
      </c>
      <c r="F1863">
        <v>3</v>
      </c>
      <c r="G1863" s="4" t="s">
        <v>5938</v>
      </c>
      <c r="H1863" s="4" t="s">
        <v>5938</v>
      </c>
      <c r="I1863" s="375">
        <v>4.6799E-2</v>
      </c>
      <c r="J1863" s="375">
        <v>0.14641599999999999</v>
      </c>
      <c r="K1863" s="375">
        <v>0.25519999999999998</v>
      </c>
      <c r="L1863" s="375">
        <v>1.1566E-2</v>
      </c>
      <c r="M1863" s="375">
        <v>28.848116999999998</v>
      </c>
      <c r="N1863" s="375">
        <v>15.372627</v>
      </c>
    </row>
    <row r="1864" spans="1:14" ht="12.75" customHeight="1">
      <c r="A1864" t="s">
        <v>4120</v>
      </c>
      <c r="B1864" t="s">
        <v>4072</v>
      </c>
      <c r="C1864" t="s">
        <v>3817</v>
      </c>
      <c r="D1864" t="s">
        <v>5974</v>
      </c>
      <c r="E1864" t="s">
        <v>3777</v>
      </c>
      <c r="F1864">
        <v>6</v>
      </c>
      <c r="G1864" s="4">
        <v>43831</v>
      </c>
      <c r="H1864" s="4">
        <v>46022</v>
      </c>
      <c r="I1864" s="375">
        <v>0.308647</v>
      </c>
      <c r="J1864" s="375">
        <v>0.32065500000000002</v>
      </c>
      <c r="K1864" s="375">
        <v>0.25497439999999999</v>
      </c>
      <c r="L1864" s="375">
        <v>0.19475700000000001</v>
      </c>
      <c r="M1864" s="375">
        <v>61.852210999999997</v>
      </c>
      <c r="N1864" s="375">
        <v>15.889628999999999</v>
      </c>
    </row>
    <row r="1865" spans="1:14" ht="12.75" customHeight="1">
      <c r="A1865" t="s">
        <v>4119</v>
      </c>
      <c r="B1865" s="373" t="s">
        <v>4097</v>
      </c>
      <c r="C1865" s="405" t="s">
        <v>3817</v>
      </c>
      <c r="D1865" s="403" t="s">
        <v>4306</v>
      </c>
      <c r="E1865" s="374" t="s">
        <v>3775</v>
      </c>
      <c r="F1865" s="403">
        <v>6</v>
      </c>
      <c r="G1865" s="374">
        <v>43556</v>
      </c>
      <c r="H1865" s="374">
        <v>44316</v>
      </c>
      <c r="I1865" s="404">
        <v>0.166884</v>
      </c>
      <c r="J1865" s="404">
        <v>0.24562200000000001</v>
      </c>
      <c r="K1865" s="404">
        <v>0.25491520000000001</v>
      </c>
      <c r="L1865" s="404">
        <v>0.20929800000000001</v>
      </c>
      <c r="M1865" s="404">
        <v>47.849853000000003</v>
      </c>
      <c r="N1865" s="404">
        <v>20.582127</v>
      </c>
    </row>
    <row r="1866" spans="1:14" ht="12.75" customHeight="1">
      <c r="A1866" t="s">
        <v>4119</v>
      </c>
      <c r="B1866" t="s">
        <v>4101</v>
      </c>
      <c r="C1866" t="s">
        <v>3817</v>
      </c>
      <c r="D1866" t="s">
        <v>5639</v>
      </c>
      <c r="E1866" t="s">
        <v>3774</v>
      </c>
      <c r="F1866">
        <v>7</v>
      </c>
      <c r="G1866" s="4">
        <v>43709</v>
      </c>
      <c r="H1866" s="4">
        <v>44804</v>
      </c>
      <c r="I1866" s="375">
        <v>0.19687299999999999</v>
      </c>
      <c r="J1866" s="375">
        <v>0.254411</v>
      </c>
      <c r="K1866" s="375">
        <v>0.25481999999999999</v>
      </c>
      <c r="L1866" s="375">
        <v>0.24182999999999999</v>
      </c>
      <c r="M1866" s="375">
        <v>50.245849</v>
      </c>
      <c r="N1866" s="375">
        <v>22.956292999999999</v>
      </c>
    </row>
    <row r="1867" spans="1:14" ht="12.75" customHeight="1">
      <c r="A1867" t="s">
        <v>4119</v>
      </c>
      <c r="B1867" s="318" t="s">
        <v>4099</v>
      </c>
      <c r="C1867" s="318" t="s">
        <v>3817</v>
      </c>
      <c r="D1867" s="318" t="s">
        <v>2551</v>
      </c>
      <c r="E1867" s="318" t="s">
        <v>3776</v>
      </c>
      <c r="F1867" s="318">
        <v>3</v>
      </c>
      <c r="G1867" s="319">
        <v>43070</v>
      </c>
      <c r="H1867" s="319">
        <v>44926</v>
      </c>
      <c r="I1867" s="375">
        <v>0.1046</v>
      </c>
      <c r="J1867" s="375">
        <v>0.231572</v>
      </c>
      <c r="K1867" s="375">
        <v>0.25480000000000003</v>
      </c>
      <c r="L1867" s="375">
        <v>0.266953</v>
      </c>
      <c r="M1867" s="375">
        <v>45.372720999999999</v>
      </c>
      <c r="N1867" s="375">
        <v>28.897583999999998</v>
      </c>
    </row>
    <row r="1868" spans="1:14" ht="12.75" customHeight="1">
      <c r="A1868" t="s">
        <v>4120</v>
      </c>
      <c r="B1868" t="s">
        <v>4072</v>
      </c>
      <c r="C1868" t="s">
        <v>3817</v>
      </c>
      <c r="D1868" t="s">
        <v>5544</v>
      </c>
      <c r="E1868" t="s">
        <v>3773</v>
      </c>
      <c r="F1868">
        <v>7</v>
      </c>
      <c r="G1868" s="4">
        <v>42552</v>
      </c>
      <c r="H1868" s="4">
        <v>44681</v>
      </c>
      <c r="I1868" s="375">
        <v>0.22564899999999999</v>
      </c>
      <c r="J1868" s="375">
        <v>0.58315499999999998</v>
      </c>
      <c r="K1868" s="375">
        <v>0.2547972</v>
      </c>
      <c r="L1868" s="375">
        <v>0.22089600000000001</v>
      </c>
      <c r="M1868" s="375">
        <v>112.64751699999999</v>
      </c>
      <c r="N1868" s="375">
        <v>12.092812</v>
      </c>
    </row>
    <row r="1869" spans="1:14" ht="12.75" customHeight="1">
      <c r="A1869" t="s">
        <v>4120</v>
      </c>
      <c r="B1869" s="300" t="s">
        <v>5086</v>
      </c>
      <c r="C1869" s="300" t="s">
        <v>3818</v>
      </c>
      <c r="D1869" s="300" t="s">
        <v>4643</v>
      </c>
      <c r="E1869" s="300" t="s">
        <v>3776</v>
      </c>
      <c r="F1869" s="300">
        <v>8</v>
      </c>
      <c r="G1869" s="301">
        <v>43556</v>
      </c>
      <c r="H1869" s="301">
        <v>44561</v>
      </c>
      <c r="I1869" s="316">
        <v>3.9128000000000003E-2</v>
      </c>
      <c r="J1869" s="316">
        <v>0.37930799999999998</v>
      </c>
      <c r="K1869" s="316">
        <v>0.25401839999999998</v>
      </c>
      <c r="L1869" s="316">
        <v>8.566E-2</v>
      </c>
      <c r="M1869" s="316">
        <v>75.312826000000001</v>
      </c>
      <c r="N1869" s="316">
        <v>16.176659000000001</v>
      </c>
    </row>
    <row r="1870" spans="1:14" ht="12.75" customHeight="1">
      <c r="A1870" t="s">
        <v>4120</v>
      </c>
      <c r="B1870" t="s">
        <v>4048</v>
      </c>
      <c r="C1870" t="s">
        <v>3817</v>
      </c>
      <c r="D1870" t="s">
        <v>5242</v>
      </c>
      <c r="E1870" t="s">
        <v>3773</v>
      </c>
      <c r="F1870">
        <v>3</v>
      </c>
      <c r="G1870" s="4">
        <v>42795</v>
      </c>
      <c r="H1870" s="4">
        <v>44926</v>
      </c>
      <c r="I1870" s="375">
        <v>0.229545</v>
      </c>
      <c r="J1870" s="375">
        <v>0.676481</v>
      </c>
      <c r="K1870" s="375">
        <v>0.25397999999999998</v>
      </c>
      <c r="L1870" s="375">
        <v>0.26264999999999999</v>
      </c>
      <c r="M1870" s="375">
        <v>132.99433200000001</v>
      </c>
      <c r="N1870" s="375">
        <v>15.198688000000001</v>
      </c>
    </row>
    <row r="1871" spans="1:14" ht="12.75" customHeight="1">
      <c r="A1871" t="s">
        <v>4119</v>
      </c>
      <c r="B1871" s="413" t="s">
        <v>4083</v>
      </c>
      <c r="C1871" s="413" t="s">
        <v>3817</v>
      </c>
      <c r="D1871" s="413" t="s">
        <v>1728</v>
      </c>
      <c r="E1871" s="413" t="s">
        <v>3774</v>
      </c>
      <c r="F1871" s="413">
        <v>4</v>
      </c>
      <c r="G1871" s="383">
        <v>42736</v>
      </c>
      <c r="H1871" s="383">
        <v>44926</v>
      </c>
      <c r="I1871" s="375">
        <v>0.216753</v>
      </c>
      <c r="J1871" s="375">
        <v>0.45282499999999998</v>
      </c>
      <c r="K1871" s="375">
        <v>0.25387080000000001</v>
      </c>
      <c r="L1871" s="375">
        <v>0.16056899999999999</v>
      </c>
      <c r="M1871" s="375">
        <v>89.308120000000002</v>
      </c>
      <c r="N1871" s="375">
        <v>22.337060000000001</v>
      </c>
    </row>
    <row r="1872" spans="1:14" ht="12.75" customHeight="1">
      <c r="A1872" t="s">
        <v>4119</v>
      </c>
      <c r="B1872" t="s">
        <v>4097</v>
      </c>
      <c r="C1872" t="s">
        <v>3817</v>
      </c>
      <c r="D1872" t="s">
        <v>5099</v>
      </c>
      <c r="E1872" t="s">
        <v>3773</v>
      </c>
      <c r="F1872">
        <v>6</v>
      </c>
      <c r="G1872" s="4">
        <v>42430</v>
      </c>
      <c r="H1872" s="4">
        <v>44651</v>
      </c>
      <c r="I1872" s="375">
        <v>0.23051099999999999</v>
      </c>
      <c r="J1872" s="375">
        <v>0.798211</v>
      </c>
      <c r="K1872" s="375">
        <v>0.25359999999999999</v>
      </c>
      <c r="L1872" s="375">
        <v>0.25436799999999998</v>
      </c>
      <c r="M1872" s="375">
        <v>154.697451</v>
      </c>
      <c r="N1872" s="375">
        <v>12.692765</v>
      </c>
    </row>
    <row r="1873" spans="1:14" ht="12.75" customHeight="1">
      <c r="A1873" t="s">
        <v>4119</v>
      </c>
      <c r="B1873" s="413" t="s">
        <v>4097</v>
      </c>
      <c r="C1873" s="413" t="s">
        <v>3817</v>
      </c>
      <c r="D1873" s="413" t="s">
        <v>5142</v>
      </c>
      <c r="E1873" s="413" t="s">
        <v>3780</v>
      </c>
      <c r="F1873" s="413">
        <v>6</v>
      </c>
      <c r="G1873" s="383">
        <v>42705</v>
      </c>
      <c r="H1873" s="383">
        <v>44195</v>
      </c>
      <c r="I1873" s="375">
        <v>0.239144</v>
      </c>
      <c r="J1873" s="375">
        <v>0.29421700000000001</v>
      </c>
      <c r="K1873" s="375">
        <v>0.25359999999999999</v>
      </c>
      <c r="L1873" s="375">
        <v>0.13994400000000001</v>
      </c>
      <c r="M1873" s="375">
        <v>57.020850000000003</v>
      </c>
      <c r="N1873" s="375">
        <v>15.515689999999999</v>
      </c>
    </row>
    <row r="1874" spans="1:14" ht="12.75" customHeight="1">
      <c r="A1874" t="s">
        <v>4119</v>
      </c>
      <c r="B1874" t="s">
        <v>4093</v>
      </c>
      <c r="C1874" t="s">
        <v>3817</v>
      </c>
      <c r="D1874" t="s">
        <v>2707</v>
      </c>
      <c r="E1874" t="s">
        <v>3774</v>
      </c>
      <c r="F1874">
        <v>2</v>
      </c>
      <c r="G1874" s="4">
        <v>43132</v>
      </c>
      <c r="H1874" s="4">
        <v>44926</v>
      </c>
      <c r="I1874" s="375">
        <v>0.19442899999999999</v>
      </c>
      <c r="J1874" s="375">
        <v>0.56446700000000005</v>
      </c>
      <c r="K1874" s="375">
        <v>0.25345440000000002</v>
      </c>
      <c r="L1874" s="375">
        <v>0.189108</v>
      </c>
      <c r="M1874" s="375">
        <v>110.74017600000001</v>
      </c>
      <c r="N1874" s="375">
        <v>17.841252000000001</v>
      </c>
    </row>
    <row r="1875" spans="1:14" ht="12.75" customHeight="1">
      <c r="A1875" t="s">
        <v>4120</v>
      </c>
      <c r="B1875" t="s">
        <v>4062</v>
      </c>
      <c r="C1875" t="s">
        <v>3817</v>
      </c>
      <c r="D1875" t="s">
        <v>5417</v>
      </c>
      <c r="E1875" t="s">
        <v>3773</v>
      </c>
      <c r="F1875">
        <v>7</v>
      </c>
      <c r="G1875" s="4">
        <v>42614</v>
      </c>
      <c r="H1875" s="4">
        <v>44561</v>
      </c>
      <c r="I1875" s="375">
        <v>0.23555599999999999</v>
      </c>
      <c r="J1875" s="375">
        <v>0.71791300000000002</v>
      </c>
      <c r="K1875" s="375">
        <v>0.25335999999999997</v>
      </c>
      <c r="L1875" s="375">
        <v>0.26172299999999998</v>
      </c>
      <c r="M1875" s="375">
        <v>139.812005</v>
      </c>
      <c r="N1875" s="375">
        <v>17.793693000000001</v>
      </c>
    </row>
    <row r="1876" spans="1:14" ht="12.75" customHeight="1">
      <c r="A1876" t="s">
        <v>4120</v>
      </c>
      <c r="B1876" s="376" t="s">
        <v>5086</v>
      </c>
      <c r="C1876" s="376" t="s">
        <v>3818</v>
      </c>
      <c r="D1876" s="376" t="s">
        <v>2856</v>
      </c>
      <c r="E1876" s="376" t="s">
        <v>3776</v>
      </c>
      <c r="F1876" s="376">
        <v>7</v>
      </c>
      <c r="G1876" s="383">
        <v>43191</v>
      </c>
      <c r="H1876" s="383">
        <v>44561</v>
      </c>
      <c r="I1876" s="375">
        <v>0.19878199999999999</v>
      </c>
      <c r="J1876" s="375">
        <v>0.69748100000000002</v>
      </c>
      <c r="K1876" s="375">
        <v>0.25319999999999998</v>
      </c>
      <c r="L1876" s="375">
        <v>0.230016</v>
      </c>
      <c r="M1876" s="375">
        <v>136.884153</v>
      </c>
      <c r="N1876" s="375">
        <v>18.435811000000001</v>
      </c>
    </row>
    <row r="1877" spans="1:14" ht="12.75" customHeight="1">
      <c r="A1877" t="s">
        <v>4119</v>
      </c>
      <c r="B1877" s="373" t="s">
        <v>4081</v>
      </c>
      <c r="C1877" s="405" t="s">
        <v>3817</v>
      </c>
      <c r="D1877" s="403" t="s">
        <v>7337</v>
      </c>
      <c r="E1877" s="374" t="s">
        <v>3774</v>
      </c>
      <c r="F1877" s="403">
        <v>8</v>
      </c>
      <c r="G1877" s="374">
        <v>44440</v>
      </c>
      <c r="H1877" s="374">
        <v>45291</v>
      </c>
      <c r="I1877" s="404">
        <v>1.0496999999999999E-2</v>
      </c>
      <c r="J1877" s="404">
        <v>0.41147899999999998</v>
      </c>
      <c r="K1877" s="404">
        <v>0.25319079999999999</v>
      </c>
      <c r="L1877" s="404">
        <v>8.2903000000000004E-2</v>
      </c>
      <c r="M1877" s="404">
        <v>80.572897999999995</v>
      </c>
      <c r="N1877" s="404">
        <v>11.413543000000001</v>
      </c>
    </row>
    <row r="1878" spans="1:14" ht="12.75" customHeight="1">
      <c r="A1878" t="s">
        <v>4119</v>
      </c>
      <c r="B1878" t="s">
        <v>4079</v>
      </c>
      <c r="C1878" t="s">
        <v>3817</v>
      </c>
      <c r="D1878" t="s">
        <v>6374</v>
      </c>
      <c r="E1878" t="s">
        <v>3774</v>
      </c>
      <c r="F1878">
        <v>7</v>
      </c>
      <c r="G1878" s="4">
        <v>44058</v>
      </c>
      <c r="H1878" s="4">
        <v>46387</v>
      </c>
      <c r="I1878" s="375">
        <v>0.11199000000000001</v>
      </c>
      <c r="J1878" s="375">
        <v>0.33325300000000002</v>
      </c>
      <c r="K1878" s="375">
        <v>0.253</v>
      </c>
      <c r="L1878" s="375">
        <v>0.10440199999999999</v>
      </c>
      <c r="M1878" s="375">
        <v>64.630413000000004</v>
      </c>
      <c r="N1878" s="375">
        <v>16.437957000000001</v>
      </c>
    </row>
    <row r="1879" spans="1:14" ht="12.75" customHeight="1">
      <c r="A1879" t="s">
        <v>4120</v>
      </c>
      <c r="B1879" s="373" t="s">
        <v>4048</v>
      </c>
      <c r="C1879" s="405" t="s">
        <v>3817</v>
      </c>
      <c r="D1879" s="403" t="s">
        <v>5285</v>
      </c>
      <c r="E1879" s="374" t="s">
        <v>3773</v>
      </c>
      <c r="F1879" s="403">
        <v>7</v>
      </c>
      <c r="G1879" s="374">
        <v>42705</v>
      </c>
      <c r="H1879" s="374">
        <v>44530</v>
      </c>
      <c r="I1879" s="404">
        <v>0.36973400000000001</v>
      </c>
      <c r="J1879" s="404">
        <v>0.30277100000000001</v>
      </c>
      <c r="K1879" s="404">
        <v>0.25280000000000002</v>
      </c>
      <c r="L1879" s="404">
        <v>0.21634200000000001</v>
      </c>
      <c r="M1879" s="404">
        <v>58.669890000000002</v>
      </c>
      <c r="N1879" s="375">
        <v>19.192124</v>
      </c>
    </row>
    <row r="1880" spans="1:14" ht="12.75" customHeight="1">
      <c r="A1880" t="s">
        <v>4120</v>
      </c>
      <c r="B1880" s="318" t="s">
        <v>4052</v>
      </c>
      <c r="C1880" s="318" t="s">
        <v>3817</v>
      </c>
      <c r="D1880" s="318" t="s">
        <v>5577</v>
      </c>
      <c r="E1880" s="318" t="s">
        <v>3781</v>
      </c>
      <c r="F1880" s="318">
        <v>6</v>
      </c>
      <c r="G1880" s="319">
        <v>44409</v>
      </c>
      <c r="H1880" s="319">
        <v>46022</v>
      </c>
      <c r="I1880" s="375">
        <v>0.17619099999999999</v>
      </c>
      <c r="J1880" s="375">
        <v>0.27262599999999998</v>
      </c>
      <c r="K1880" s="375">
        <v>0.25280000000000002</v>
      </c>
      <c r="L1880" s="375">
        <v>0.25724900000000001</v>
      </c>
      <c r="M1880" s="375">
        <v>52.663074999999999</v>
      </c>
      <c r="N1880" s="375">
        <v>17.396899999999999</v>
      </c>
    </row>
    <row r="1881" spans="1:14" ht="12.75" customHeight="1">
      <c r="A1881" t="s">
        <v>4120</v>
      </c>
      <c r="B1881" s="413" t="s">
        <v>4048</v>
      </c>
      <c r="C1881" s="413" t="s">
        <v>3817</v>
      </c>
      <c r="D1881" s="413" t="s">
        <v>5290</v>
      </c>
      <c r="E1881" s="413" t="s">
        <v>3773</v>
      </c>
      <c r="F1881" s="413">
        <v>7</v>
      </c>
      <c r="G1881" s="383">
        <v>42705</v>
      </c>
      <c r="H1881" s="383">
        <v>44530</v>
      </c>
      <c r="I1881" s="375">
        <v>0.22070600000000001</v>
      </c>
      <c r="J1881" s="375">
        <v>0.85000600000000004</v>
      </c>
      <c r="K1881" s="375">
        <v>0.25259999999999999</v>
      </c>
      <c r="L1881" s="375">
        <v>0.25755</v>
      </c>
      <c r="M1881" s="375">
        <v>164.57445000000001</v>
      </c>
      <c r="N1881" s="375">
        <v>14.344334</v>
      </c>
    </row>
    <row r="1882" spans="1:14" ht="12.75" customHeight="1">
      <c r="A1882" t="s">
        <v>4119</v>
      </c>
      <c r="B1882" s="413" t="s">
        <v>4097</v>
      </c>
      <c r="C1882" s="413" t="s">
        <v>3817</v>
      </c>
      <c r="D1882" s="413" t="s">
        <v>2656</v>
      </c>
      <c r="E1882" s="413" t="s">
        <v>3775</v>
      </c>
      <c r="F1882" s="413">
        <v>6</v>
      </c>
      <c r="G1882" s="383">
        <v>43101</v>
      </c>
      <c r="H1882" s="383">
        <v>45900</v>
      </c>
      <c r="I1882" s="375">
        <v>4.4332999999999997E-2</v>
      </c>
      <c r="J1882" s="375">
        <v>0.22787399999999999</v>
      </c>
      <c r="K1882" s="375">
        <v>0.252</v>
      </c>
      <c r="L1882" s="375">
        <v>4.8569000000000001E-2</v>
      </c>
      <c r="M1882" s="375">
        <v>43.884560999999998</v>
      </c>
      <c r="N1882" s="375">
        <v>14.973738000000001</v>
      </c>
    </row>
    <row r="1883" spans="1:14" ht="12.75" customHeight="1">
      <c r="A1883" t="s">
        <v>4120</v>
      </c>
      <c r="B1883" t="s">
        <v>4074</v>
      </c>
      <c r="C1883" t="s">
        <v>3818</v>
      </c>
      <c r="D1883" t="s">
        <v>2521</v>
      </c>
      <c r="E1883" t="s">
        <v>3774</v>
      </c>
      <c r="F1883">
        <v>7</v>
      </c>
      <c r="G1883" s="4">
        <v>44197</v>
      </c>
      <c r="H1883" s="4">
        <v>45291</v>
      </c>
      <c r="I1883" s="375">
        <v>0.14258799999999999</v>
      </c>
      <c r="J1883" s="375">
        <v>0.44225199999999998</v>
      </c>
      <c r="K1883" s="375">
        <v>0.252</v>
      </c>
      <c r="L1883" s="375">
        <v>0.18686800000000001</v>
      </c>
      <c r="M1883" s="375">
        <v>85.476360999999997</v>
      </c>
      <c r="N1883" s="375">
        <v>35.197862999999998</v>
      </c>
    </row>
    <row r="1884" spans="1:14" ht="12.75" customHeight="1">
      <c r="A1884" t="s">
        <v>4120</v>
      </c>
      <c r="B1884" s="413" t="s">
        <v>5086</v>
      </c>
      <c r="C1884" s="413" t="s">
        <v>3817</v>
      </c>
      <c r="D1884" s="413" t="s">
        <v>3531</v>
      </c>
      <c r="E1884" s="413" t="s">
        <v>3775</v>
      </c>
      <c r="F1884" s="413">
        <v>3</v>
      </c>
      <c r="G1884" s="383">
        <v>43160</v>
      </c>
      <c r="H1884" s="383">
        <v>44561</v>
      </c>
      <c r="I1884" s="375">
        <v>2.7692000000000001E-2</v>
      </c>
      <c r="J1884" s="375">
        <v>0.20851800000000001</v>
      </c>
      <c r="K1884" s="375">
        <v>0.25199959999999999</v>
      </c>
      <c r="L1884" s="375">
        <v>2.1686E-2</v>
      </c>
      <c r="M1884" s="375">
        <v>41.350484000000002</v>
      </c>
      <c r="N1884" s="375">
        <v>15.273828</v>
      </c>
    </row>
    <row r="1885" spans="1:14" ht="12.75" customHeight="1">
      <c r="A1885" t="s">
        <v>4120</v>
      </c>
      <c r="B1885" t="s">
        <v>5086</v>
      </c>
      <c r="C1885" t="s">
        <v>3817</v>
      </c>
      <c r="D1885" t="s">
        <v>3448</v>
      </c>
      <c r="E1885" t="s">
        <v>3775</v>
      </c>
      <c r="F1885">
        <v>7</v>
      </c>
      <c r="G1885" s="4">
        <v>43435</v>
      </c>
      <c r="H1885" s="4">
        <v>44166</v>
      </c>
      <c r="I1885" s="375">
        <v>0.19078700000000001</v>
      </c>
      <c r="J1885" s="375">
        <v>0.54185799999999995</v>
      </c>
      <c r="K1885" s="375">
        <v>0.25187999999999999</v>
      </c>
      <c r="L1885" s="375">
        <v>0.21956100000000001</v>
      </c>
      <c r="M1885" s="375">
        <v>105.788324</v>
      </c>
      <c r="N1885" s="375">
        <v>29.130383999999999</v>
      </c>
    </row>
    <row r="1886" spans="1:14" ht="12.75" customHeight="1">
      <c r="A1886" t="s">
        <v>4119</v>
      </c>
      <c r="B1886" s="413" t="s">
        <v>42</v>
      </c>
      <c r="C1886" s="413" t="s">
        <v>3818</v>
      </c>
      <c r="D1886" s="413" t="s">
        <v>560</v>
      </c>
      <c r="E1886" s="413" t="s">
        <v>3775</v>
      </c>
      <c r="F1886" s="413">
        <v>9</v>
      </c>
      <c r="G1886" s="383">
        <v>43466</v>
      </c>
      <c r="H1886" s="383">
        <v>44561</v>
      </c>
      <c r="I1886" s="375">
        <v>0.18693100000000001</v>
      </c>
      <c r="J1886" s="375">
        <v>0.65145399999999998</v>
      </c>
      <c r="K1886" s="375">
        <v>0.25184000000000001</v>
      </c>
      <c r="L1886" s="375">
        <v>0.21</v>
      </c>
      <c r="M1886" s="375">
        <v>122.06</v>
      </c>
      <c r="N1886" s="375">
        <v>17.671868</v>
      </c>
    </row>
    <row r="1887" spans="1:14" ht="12.75" customHeight="1">
      <c r="A1887" t="s">
        <v>4120</v>
      </c>
      <c r="B1887" t="s">
        <v>5086</v>
      </c>
      <c r="C1887" t="s">
        <v>3817</v>
      </c>
      <c r="D1887" t="s">
        <v>4863</v>
      </c>
      <c r="E1887" t="s">
        <v>3791</v>
      </c>
      <c r="F1887">
        <v>6</v>
      </c>
      <c r="G1887" s="4">
        <v>43647</v>
      </c>
      <c r="H1887" s="4">
        <v>45291</v>
      </c>
      <c r="I1887" s="375">
        <v>2.2773999999999999E-2</v>
      </c>
      <c r="J1887" s="375">
        <v>0.109434</v>
      </c>
      <c r="K1887" s="375">
        <v>0.25175999999999998</v>
      </c>
      <c r="L1887" s="375">
        <v>0</v>
      </c>
      <c r="M1887" s="375">
        <v>21.272386999999998</v>
      </c>
      <c r="N1887" s="375">
        <v>22</v>
      </c>
    </row>
    <row r="1888" spans="1:14" ht="12.75" customHeight="1">
      <c r="A1888" t="s">
        <v>4120</v>
      </c>
      <c r="B1888" s="413" t="s">
        <v>5086</v>
      </c>
      <c r="C1888" s="413" t="s">
        <v>3817</v>
      </c>
      <c r="D1888" s="413" t="s">
        <v>5854</v>
      </c>
      <c r="E1888" s="413" t="s">
        <v>3778</v>
      </c>
      <c r="F1888" s="413">
        <v>7</v>
      </c>
      <c r="G1888" s="383">
        <v>43800</v>
      </c>
      <c r="H1888" s="383">
        <v>44895</v>
      </c>
      <c r="I1888" s="375">
        <v>0.17325599999999999</v>
      </c>
      <c r="J1888" s="375">
        <v>0.393953</v>
      </c>
      <c r="K1888" s="375">
        <v>0.25152000000000002</v>
      </c>
      <c r="L1888" s="375">
        <v>0.20910500000000001</v>
      </c>
      <c r="M1888" s="375">
        <v>76.796802</v>
      </c>
      <c r="N1888" s="375">
        <v>21.486231</v>
      </c>
    </row>
    <row r="1889" spans="1:14" ht="12.75" customHeight="1">
      <c r="A1889" t="s">
        <v>4120</v>
      </c>
      <c r="B1889" s="300" t="s">
        <v>5086</v>
      </c>
      <c r="C1889" s="300" t="s">
        <v>3817</v>
      </c>
      <c r="D1889" s="300" t="s">
        <v>3071</v>
      </c>
      <c r="E1889" s="300" t="s">
        <v>3782</v>
      </c>
      <c r="F1889" s="300">
        <v>7</v>
      </c>
      <c r="G1889" s="301">
        <v>43282</v>
      </c>
      <c r="H1889" s="301">
        <v>44742</v>
      </c>
      <c r="I1889" s="316">
        <v>0.180586</v>
      </c>
      <c r="J1889" s="316">
        <v>0.293819</v>
      </c>
      <c r="K1889" s="316">
        <v>0.25119999999999998</v>
      </c>
      <c r="L1889" s="316">
        <v>0.16728399999999999</v>
      </c>
      <c r="M1889" s="316">
        <v>57.201742000000003</v>
      </c>
      <c r="N1889" s="316">
        <v>20.104016999999999</v>
      </c>
    </row>
    <row r="1890" spans="1:14" ht="12.75" customHeight="1">
      <c r="A1890" t="s">
        <v>4120</v>
      </c>
      <c r="B1890" s="413" t="s">
        <v>4048</v>
      </c>
      <c r="C1890" s="413" t="s">
        <v>3818</v>
      </c>
      <c r="D1890" s="413" t="s">
        <v>5218</v>
      </c>
      <c r="E1890" s="413" t="s">
        <v>3773</v>
      </c>
      <c r="F1890" s="413">
        <v>9</v>
      </c>
      <c r="G1890" s="383">
        <v>42705</v>
      </c>
      <c r="H1890" s="383">
        <v>44530</v>
      </c>
      <c r="I1890" s="375">
        <v>0.28358800000000001</v>
      </c>
      <c r="J1890" s="375">
        <v>0.54810300000000001</v>
      </c>
      <c r="K1890" s="375">
        <v>0.25119999999999998</v>
      </c>
      <c r="L1890" s="375">
        <v>0.24163799999999999</v>
      </c>
      <c r="M1890" s="375">
        <v>106.578576</v>
      </c>
      <c r="N1890" s="375">
        <v>15.94835</v>
      </c>
    </row>
    <row r="1891" spans="1:14" ht="12.75" customHeight="1">
      <c r="A1891" t="s">
        <v>4119</v>
      </c>
      <c r="B1891" t="s">
        <v>4081</v>
      </c>
      <c r="C1891" t="s">
        <v>3817</v>
      </c>
      <c r="D1891" t="s">
        <v>5955</v>
      </c>
      <c r="E1891" t="s">
        <v>3774</v>
      </c>
      <c r="F1891">
        <v>8</v>
      </c>
      <c r="G1891" s="4">
        <v>43831</v>
      </c>
      <c r="H1891" s="4">
        <v>44681</v>
      </c>
      <c r="I1891" s="375">
        <v>0.210401</v>
      </c>
      <c r="J1891" s="375">
        <v>0.78891599999999995</v>
      </c>
      <c r="K1891" s="375">
        <v>0.25118200000000002</v>
      </c>
      <c r="L1891" s="375">
        <v>0.25907200000000002</v>
      </c>
      <c r="M1891" s="375">
        <v>153.21633299999999</v>
      </c>
      <c r="N1891" s="375">
        <v>15.773383000000001</v>
      </c>
    </row>
    <row r="1892" spans="1:14" ht="12.75" customHeight="1">
      <c r="A1892" t="s">
        <v>4120</v>
      </c>
      <c r="B1892" s="318" t="s">
        <v>5086</v>
      </c>
      <c r="C1892" s="318" t="s">
        <v>3817</v>
      </c>
      <c r="D1892" s="318" t="s">
        <v>6712</v>
      </c>
      <c r="E1892" s="318" t="s">
        <v>3774</v>
      </c>
      <c r="F1892" s="318">
        <v>7</v>
      </c>
      <c r="G1892" s="319">
        <v>44166</v>
      </c>
      <c r="H1892" s="319">
        <v>44530</v>
      </c>
      <c r="I1892" s="375">
        <v>0.27019700000000002</v>
      </c>
      <c r="J1892" s="375">
        <v>0.44689200000000001</v>
      </c>
      <c r="K1892" s="375">
        <v>0.25091999999999998</v>
      </c>
      <c r="L1892" s="375">
        <v>0.261382</v>
      </c>
      <c r="M1892" s="375">
        <v>86.912062000000006</v>
      </c>
      <c r="N1892" s="375">
        <v>22.168970999999999</v>
      </c>
    </row>
    <row r="1893" spans="1:14" ht="12.75" customHeight="1">
      <c r="A1893" t="s">
        <v>4120</v>
      </c>
      <c r="B1893" t="s">
        <v>5086</v>
      </c>
      <c r="C1893" t="s">
        <v>3817</v>
      </c>
      <c r="D1893" t="s">
        <v>6952</v>
      </c>
      <c r="E1893" t="s">
        <v>3775</v>
      </c>
      <c r="F1893">
        <v>7</v>
      </c>
      <c r="G1893" s="4">
        <v>43891</v>
      </c>
      <c r="H1893" s="4">
        <v>45351</v>
      </c>
      <c r="I1893" s="375">
        <v>1.2166E-2</v>
      </c>
      <c r="J1893" s="375">
        <v>0.34683599999999998</v>
      </c>
      <c r="K1893" s="375">
        <v>0.25056</v>
      </c>
      <c r="L1893" s="375">
        <v>1.0455000000000001E-2</v>
      </c>
      <c r="M1893" s="375">
        <v>67.358671000000001</v>
      </c>
      <c r="N1893" s="375">
        <v>15.754353</v>
      </c>
    </row>
    <row r="1894" spans="1:14" ht="12.75" customHeight="1">
      <c r="A1894" t="s">
        <v>4120</v>
      </c>
      <c r="B1894" t="s">
        <v>4048</v>
      </c>
      <c r="C1894" t="s">
        <v>3817</v>
      </c>
      <c r="D1894" t="s">
        <v>1785</v>
      </c>
      <c r="E1894" t="s">
        <v>3774</v>
      </c>
      <c r="F1894">
        <v>7</v>
      </c>
      <c r="G1894" s="4">
        <v>42767</v>
      </c>
      <c r="H1894" s="4">
        <v>46418</v>
      </c>
      <c r="I1894" s="375">
        <v>0.32811699999999999</v>
      </c>
      <c r="J1894" s="375">
        <v>0.230964</v>
      </c>
      <c r="K1894" s="375">
        <v>0.25052600000000003</v>
      </c>
      <c r="L1894" s="375">
        <v>0.25755</v>
      </c>
      <c r="M1894" s="375">
        <v>44.350110000000001</v>
      </c>
      <c r="N1894" s="375">
        <v>26.424678</v>
      </c>
    </row>
    <row r="1895" spans="1:14" ht="12.75" customHeight="1">
      <c r="A1895" t="s">
        <v>4120</v>
      </c>
      <c r="B1895" s="300" t="s">
        <v>4062</v>
      </c>
      <c r="C1895" s="300" t="s">
        <v>3817</v>
      </c>
      <c r="D1895" s="300" t="s">
        <v>1259</v>
      </c>
      <c r="E1895" s="300" t="s">
        <v>3773</v>
      </c>
      <c r="F1895" s="300">
        <v>5</v>
      </c>
      <c r="G1895" s="301">
        <v>42614</v>
      </c>
      <c r="H1895" s="301">
        <v>44561</v>
      </c>
      <c r="I1895" s="316">
        <v>0.299535</v>
      </c>
      <c r="J1895" s="316">
        <v>0.41386200000000001</v>
      </c>
      <c r="K1895" s="316">
        <v>0.25048239999999999</v>
      </c>
      <c r="L1895" s="316">
        <v>0.24623999999999999</v>
      </c>
      <c r="M1895" s="316">
        <v>79.862502000000006</v>
      </c>
      <c r="N1895" s="316">
        <v>20.559172</v>
      </c>
    </row>
    <row r="1896" spans="1:14" ht="12.75" customHeight="1">
      <c r="A1896" t="s">
        <v>4120</v>
      </c>
      <c r="B1896" t="s">
        <v>4060</v>
      </c>
      <c r="C1896" t="s">
        <v>3817</v>
      </c>
      <c r="D1896" t="s">
        <v>6054</v>
      </c>
      <c r="E1896" t="s">
        <v>3773</v>
      </c>
      <c r="F1896">
        <v>7</v>
      </c>
      <c r="G1896" s="4">
        <v>43831</v>
      </c>
      <c r="H1896" s="4">
        <v>44926</v>
      </c>
      <c r="I1896" s="375">
        <v>0.21926899999999999</v>
      </c>
      <c r="J1896" s="375">
        <v>0.70785900000000002</v>
      </c>
      <c r="K1896" s="375">
        <v>0.25031880000000001</v>
      </c>
      <c r="L1896" s="375">
        <v>0.25406299999999998</v>
      </c>
      <c r="M1896" s="375">
        <v>137.3321</v>
      </c>
      <c r="N1896" s="375">
        <v>16.735475000000001</v>
      </c>
    </row>
    <row r="1897" spans="1:14" ht="12.75" customHeight="1">
      <c r="A1897" t="s">
        <v>4120</v>
      </c>
      <c r="B1897" s="300" t="s">
        <v>4052</v>
      </c>
      <c r="C1897" s="300" t="s">
        <v>3817</v>
      </c>
      <c r="D1897" s="300" t="s">
        <v>6262</v>
      </c>
      <c r="E1897" s="300" t="s">
        <v>3791</v>
      </c>
      <c r="F1897" s="300">
        <v>7</v>
      </c>
      <c r="G1897" s="301">
        <v>43983</v>
      </c>
      <c r="H1897" s="301">
        <v>44926</v>
      </c>
      <c r="I1897" s="316">
        <v>1.1453E-2</v>
      </c>
      <c r="J1897" s="316">
        <v>0.162687</v>
      </c>
      <c r="K1897" s="316">
        <v>0.25008000000000002</v>
      </c>
      <c r="L1897" s="316">
        <v>1.0316000000000001E-2</v>
      </c>
      <c r="M1897" s="316">
        <v>31.187511000000001</v>
      </c>
      <c r="N1897" s="316">
        <v>13.726879</v>
      </c>
    </row>
    <row r="1898" spans="1:14" ht="12.75" customHeight="1">
      <c r="A1898" t="s">
        <v>4119</v>
      </c>
      <c r="B1898" t="s">
        <v>4097</v>
      </c>
      <c r="C1898" t="s">
        <v>3817</v>
      </c>
      <c r="D1898" t="s">
        <v>2333</v>
      </c>
      <c r="E1898" t="s">
        <v>3788</v>
      </c>
      <c r="F1898">
        <v>6</v>
      </c>
      <c r="G1898" s="4">
        <v>42979</v>
      </c>
      <c r="H1898" s="4">
        <v>44469</v>
      </c>
      <c r="I1898" s="375">
        <v>0.193665</v>
      </c>
      <c r="J1898" s="375">
        <v>0.384851</v>
      </c>
      <c r="K1898" s="375">
        <v>0.25</v>
      </c>
      <c r="L1898" s="375">
        <v>0.19303999999999999</v>
      </c>
      <c r="M1898" s="375">
        <v>73.527288999999996</v>
      </c>
      <c r="N1898" s="375">
        <v>16.850981000000001</v>
      </c>
    </row>
    <row r="1899" spans="1:14" ht="12.75" customHeight="1">
      <c r="A1899" t="s">
        <v>4119</v>
      </c>
      <c r="B1899" s="413" t="s">
        <v>4097</v>
      </c>
      <c r="C1899" s="413" t="s">
        <v>3817</v>
      </c>
      <c r="D1899" s="413" t="s">
        <v>2142</v>
      </c>
      <c r="E1899" s="413" t="s">
        <v>3774</v>
      </c>
      <c r="F1899" s="413">
        <v>6</v>
      </c>
      <c r="G1899" s="383">
        <v>42917</v>
      </c>
      <c r="H1899" s="383">
        <v>44408</v>
      </c>
      <c r="I1899" s="375">
        <v>0.209013</v>
      </c>
      <c r="J1899" s="375">
        <v>0.625363</v>
      </c>
      <c r="K1899" s="375">
        <v>0.25</v>
      </c>
      <c r="L1899" s="375">
        <v>0.21526600000000001</v>
      </c>
      <c r="M1899" s="375">
        <v>119.47810800000001</v>
      </c>
      <c r="N1899" s="375">
        <v>15.26183</v>
      </c>
    </row>
    <row r="1900" spans="1:14" ht="12.75" customHeight="1">
      <c r="A1900" t="s">
        <v>4120</v>
      </c>
      <c r="B1900" t="s">
        <v>4062</v>
      </c>
      <c r="C1900" t="s">
        <v>3817</v>
      </c>
      <c r="D1900" t="s">
        <v>843</v>
      </c>
      <c r="E1900" t="s">
        <v>3775</v>
      </c>
      <c r="F1900">
        <v>6</v>
      </c>
      <c r="G1900" s="4">
        <v>42370</v>
      </c>
      <c r="H1900" s="4">
        <v>46022</v>
      </c>
      <c r="I1900" s="375">
        <v>0.21296999999999999</v>
      </c>
      <c r="J1900" s="375">
        <v>0.47798200000000002</v>
      </c>
      <c r="K1900" s="375">
        <v>0.25</v>
      </c>
      <c r="L1900" s="375">
        <v>0.214031</v>
      </c>
      <c r="M1900" s="375">
        <v>91.320670000000007</v>
      </c>
      <c r="N1900" s="375">
        <v>19.573999000000001</v>
      </c>
    </row>
    <row r="1901" spans="1:14" ht="12.75" customHeight="1">
      <c r="A1901" t="s">
        <v>4119</v>
      </c>
      <c r="B1901" s="318" t="s">
        <v>4091</v>
      </c>
      <c r="C1901" s="318" t="s">
        <v>3817</v>
      </c>
      <c r="D1901" s="318" t="s">
        <v>2167</v>
      </c>
      <c r="E1901" s="318" t="s">
        <v>3776</v>
      </c>
      <c r="F1901" s="318">
        <v>1</v>
      </c>
      <c r="G1901" s="319">
        <v>42917</v>
      </c>
      <c r="H1901" s="319">
        <v>44561</v>
      </c>
      <c r="I1901" s="375">
        <v>0.213058</v>
      </c>
      <c r="J1901" s="375">
        <v>0.41648000000000002</v>
      </c>
      <c r="K1901" s="375">
        <v>0.24981800000000001</v>
      </c>
      <c r="L1901" s="375">
        <v>0.22159999999999999</v>
      </c>
      <c r="M1901" s="375">
        <v>77.409000000000006</v>
      </c>
      <c r="N1901" s="375">
        <v>23.101929999999999</v>
      </c>
    </row>
    <row r="1902" spans="1:14" ht="12.75" customHeight="1">
      <c r="A1902" t="s">
        <v>4120</v>
      </c>
      <c r="B1902" t="s">
        <v>4062</v>
      </c>
      <c r="C1902" t="s">
        <v>3817</v>
      </c>
      <c r="D1902" t="s">
        <v>1265</v>
      </c>
      <c r="E1902" t="s">
        <v>3773</v>
      </c>
      <c r="F1902">
        <v>3</v>
      </c>
      <c r="G1902" s="4">
        <v>42614</v>
      </c>
      <c r="H1902" s="4">
        <v>44561</v>
      </c>
      <c r="I1902" s="375">
        <v>0.27798699999999998</v>
      </c>
      <c r="J1902" s="375">
        <v>0.46571800000000002</v>
      </c>
      <c r="K1902" s="375">
        <v>0.24929999999999999</v>
      </c>
      <c r="L1902" s="375">
        <v>0.26259700000000002</v>
      </c>
      <c r="M1902" s="375">
        <v>89.879541000000003</v>
      </c>
      <c r="N1902" s="375">
        <v>20.190138000000001</v>
      </c>
    </row>
    <row r="1903" spans="1:14" ht="12.75" customHeight="1">
      <c r="A1903" t="s">
        <v>4119</v>
      </c>
      <c r="B1903" s="413" t="s">
        <v>4101</v>
      </c>
      <c r="C1903" s="413" t="s">
        <v>3817</v>
      </c>
      <c r="D1903" s="413" t="s">
        <v>5643</v>
      </c>
      <c r="E1903" s="413" t="s">
        <v>3774</v>
      </c>
      <c r="F1903" s="413">
        <v>7</v>
      </c>
      <c r="G1903" s="383">
        <v>43709</v>
      </c>
      <c r="H1903" s="383">
        <v>44804</v>
      </c>
      <c r="I1903" s="375">
        <v>0.19064400000000001</v>
      </c>
      <c r="J1903" s="375">
        <v>0.52676500000000004</v>
      </c>
      <c r="K1903" s="375">
        <v>0.24923999999999999</v>
      </c>
      <c r="L1903" s="375">
        <v>0.19409199999999999</v>
      </c>
      <c r="M1903" s="375">
        <v>101.757336</v>
      </c>
      <c r="N1903" s="375">
        <v>15.366683</v>
      </c>
    </row>
    <row r="1904" spans="1:14" ht="12.75" customHeight="1">
      <c r="A1904" t="s">
        <v>4119</v>
      </c>
      <c r="B1904" s="376" t="s">
        <v>4097</v>
      </c>
      <c r="C1904" s="376" t="s">
        <v>3817</v>
      </c>
      <c r="D1904" s="376" t="s">
        <v>7203</v>
      </c>
      <c r="E1904" s="376" t="s">
        <v>3773</v>
      </c>
      <c r="F1904" s="376">
        <v>6</v>
      </c>
      <c r="G1904" s="383">
        <v>44378</v>
      </c>
      <c r="H1904" s="383">
        <v>46203</v>
      </c>
      <c r="I1904" s="375">
        <v>0.25987300000000002</v>
      </c>
      <c r="J1904" s="375">
        <v>0.27364100000000002</v>
      </c>
      <c r="K1904" s="375">
        <v>0.24879999999999999</v>
      </c>
      <c r="L1904" s="375">
        <v>0.20497599999999999</v>
      </c>
      <c r="M1904" s="375">
        <v>52.029414000000003</v>
      </c>
      <c r="N1904" s="375">
        <v>20.87452</v>
      </c>
    </row>
    <row r="1905" spans="1:14" ht="12.75" customHeight="1">
      <c r="A1905" t="s">
        <v>4120</v>
      </c>
      <c r="B1905" s="376" t="s">
        <v>7191</v>
      </c>
      <c r="C1905" s="376" t="s">
        <v>3817</v>
      </c>
      <c r="D1905" s="376" t="s">
        <v>3153</v>
      </c>
      <c r="E1905" s="376" t="s">
        <v>3781</v>
      </c>
      <c r="F1905" s="376">
        <v>7</v>
      </c>
      <c r="G1905" s="383">
        <v>44409</v>
      </c>
      <c r="H1905" s="383">
        <v>45838</v>
      </c>
      <c r="I1905" s="375">
        <v>0.21130299999999999</v>
      </c>
      <c r="J1905" s="375">
        <v>0.74385500000000004</v>
      </c>
      <c r="K1905" s="375">
        <v>0.248616</v>
      </c>
      <c r="L1905" s="375">
        <v>0.25079200000000001</v>
      </c>
      <c r="M1905" s="375">
        <v>141.76181600000001</v>
      </c>
      <c r="N1905" s="375">
        <v>13.325343</v>
      </c>
    </row>
    <row r="1906" spans="1:14" ht="12.75" customHeight="1">
      <c r="A1906" t="s">
        <v>4120</v>
      </c>
      <c r="B1906" s="413" t="s">
        <v>5086</v>
      </c>
      <c r="C1906" s="413" t="s">
        <v>3817</v>
      </c>
      <c r="D1906" s="413" t="s">
        <v>6947</v>
      </c>
      <c r="E1906" s="413" t="s">
        <v>3774</v>
      </c>
      <c r="F1906" s="413">
        <v>7</v>
      </c>
      <c r="G1906" s="383">
        <v>43891</v>
      </c>
      <c r="H1906" s="383">
        <v>45351</v>
      </c>
      <c r="I1906" s="375">
        <v>0.21243899999999999</v>
      </c>
      <c r="J1906" s="375">
        <v>0.70099699999999998</v>
      </c>
      <c r="K1906" s="375">
        <v>0.24856</v>
      </c>
      <c r="L1906" s="375">
        <v>0.32478899999999999</v>
      </c>
      <c r="M1906" s="375">
        <v>160.83954600000001</v>
      </c>
      <c r="N1906" s="375">
        <v>31.420141999999998</v>
      </c>
    </row>
    <row r="1907" spans="1:14" ht="12.75" customHeight="1">
      <c r="A1907" t="s">
        <v>4120</v>
      </c>
      <c r="B1907" s="300" t="s">
        <v>4042</v>
      </c>
      <c r="C1907" s="300" t="s">
        <v>3817</v>
      </c>
      <c r="D1907" s="300" t="s">
        <v>3052</v>
      </c>
      <c r="E1907" s="300" t="s">
        <v>3774</v>
      </c>
      <c r="F1907" s="300">
        <v>7</v>
      </c>
      <c r="G1907" s="301">
        <v>43282</v>
      </c>
      <c r="H1907" s="301">
        <v>46934</v>
      </c>
      <c r="I1907" s="316">
        <v>0.24513599999999999</v>
      </c>
      <c r="J1907" s="316">
        <v>0.37509399999999998</v>
      </c>
      <c r="K1907" s="316">
        <v>0.24809880000000001</v>
      </c>
      <c r="L1907" s="316">
        <v>0.25167299999999998</v>
      </c>
      <c r="M1907" s="316">
        <v>70.008564000000007</v>
      </c>
      <c r="N1907" s="316">
        <v>18.068895000000001</v>
      </c>
    </row>
    <row r="1908" spans="1:14" ht="12.75" customHeight="1">
      <c r="A1908" t="s">
        <v>4119</v>
      </c>
      <c r="B1908" s="413" t="s">
        <v>4099</v>
      </c>
      <c r="C1908" s="413" t="s">
        <v>3817</v>
      </c>
      <c r="D1908" s="413" t="s">
        <v>6218</v>
      </c>
      <c r="E1908" s="413" t="s">
        <v>3776</v>
      </c>
      <c r="F1908" s="413">
        <v>3</v>
      </c>
      <c r="G1908" s="383" t="s">
        <v>5938</v>
      </c>
      <c r="H1908" s="383" t="s">
        <v>5938</v>
      </c>
      <c r="I1908" s="375">
        <v>0.19466600000000001</v>
      </c>
      <c r="J1908" s="375">
        <v>0.45997900000000003</v>
      </c>
      <c r="K1908" s="375">
        <v>0.24732000000000001</v>
      </c>
      <c r="L1908" s="375">
        <v>0.21659100000000001</v>
      </c>
      <c r="M1908" s="375">
        <v>87.842702000000003</v>
      </c>
      <c r="N1908" s="375">
        <v>18.965395000000001</v>
      </c>
    </row>
    <row r="1909" spans="1:14" ht="12.75" customHeight="1">
      <c r="A1909" t="s">
        <v>4119</v>
      </c>
      <c r="B1909" s="300" t="s">
        <v>4081</v>
      </c>
      <c r="C1909" s="300" t="s">
        <v>3817</v>
      </c>
      <c r="D1909" s="300" t="s">
        <v>6732</v>
      </c>
      <c r="E1909" s="300" t="s">
        <v>3782</v>
      </c>
      <c r="F1909" s="300">
        <v>8</v>
      </c>
      <c r="G1909" s="301">
        <v>44166</v>
      </c>
      <c r="H1909" s="301">
        <v>45046</v>
      </c>
      <c r="I1909" s="316">
        <v>2.0237000000000002E-2</v>
      </c>
      <c r="J1909" s="316">
        <v>0.202461</v>
      </c>
      <c r="K1909" s="316">
        <v>0.24731839999999999</v>
      </c>
      <c r="L1909" s="316">
        <v>2.0726000000000001E-2</v>
      </c>
      <c r="M1909" s="316">
        <v>38.743164999999998</v>
      </c>
      <c r="N1909" s="316">
        <v>12.006734</v>
      </c>
    </row>
    <row r="1910" spans="1:14" ht="12.75" customHeight="1">
      <c r="A1910" t="s">
        <v>4120</v>
      </c>
      <c r="B1910" s="300" t="s">
        <v>5086</v>
      </c>
      <c r="C1910" s="300" t="s">
        <v>3817</v>
      </c>
      <c r="D1910" s="300" t="s">
        <v>6916</v>
      </c>
      <c r="E1910" s="300" t="s">
        <v>3780</v>
      </c>
      <c r="F1910" s="300">
        <v>1</v>
      </c>
      <c r="G1910" s="301" t="s">
        <v>5938</v>
      </c>
      <c r="H1910" s="301" t="s">
        <v>5938</v>
      </c>
      <c r="I1910" s="316">
        <v>0.38405299999999998</v>
      </c>
      <c r="J1910" s="316">
        <v>8.3023E-2</v>
      </c>
      <c r="K1910" s="316">
        <v>0.2469036</v>
      </c>
      <c r="L1910" s="316">
        <v>0.25913399999999998</v>
      </c>
      <c r="M1910" s="316">
        <v>16.220890000000001</v>
      </c>
      <c r="N1910" s="316">
        <v>61.961666999999998</v>
      </c>
    </row>
    <row r="1911" spans="1:14" ht="12.75" customHeight="1">
      <c r="A1911" t="s">
        <v>4120</v>
      </c>
      <c r="B1911" s="413" t="s">
        <v>4062</v>
      </c>
      <c r="C1911" s="413" t="s">
        <v>3817</v>
      </c>
      <c r="D1911" s="413" t="s">
        <v>5431</v>
      </c>
      <c r="E1911" s="413" t="s">
        <v>3773</v>
      </c>
      <c r="F1911" s="413">
        <v>3</v>
      </c>
      <c r="G1911" s="383">
        <v>42614</v>
      </c>
      <c r="H1911" s="383">
        <v>44561</v>
      </c>
      <c r="I1911" s="375">
        <v>0.22223200000000001</v>
      </c>
      <c r="J1911" s="375">
        <v>0.51993400000000001</v>
      </c>
      <c r="K1911" s="375">
        <v>0.24690000000000001</v>
      </c>
      <c r="L1911" s="375">
        <v>0.235791</v>
      </c>
      <c r="M1911" s="375">
        <v>98.062083000000001</v>
      </c>
      <c r="N1911" s="375">
        <v>19.00949</v>
      </c>
    </row>
    <row r="1912" spans="1:14" ht="12.75" customHeight="1">
      <c r="A1912" t="s">
        <v>4120</v>
      </c>
      <c r="B1912" s="318" t="s">
        <v>4060</v>
      </c>
      <c r="C1912" s="318" t="s">
        <v>3817</v>
      </c>
      <c r="D1912" s="318" t="s">
        <v>520</v>
      </c>
      <c r="E1912" s="318" t="s">
        <v>3774</v>
      </c>
      <c r="F1912" s="318">
        <v>7</v>
      </c>
      <c r="G1912" s="319">
        <v>43160</v>
      </c>
      <c r="H1912" s="319">
        <v>44255</v>
      </c>
      <c r="I1912" s="375">
        <v>0.19756199999999999</v>
      </c>
      <c r="J1912" s="375">
        <v>0.442996</v>
      </c>
      <c r="K1912" s="375">
        <v>0.2468012</v>
      </c>
      <c r="L1912" s="375">
        <v>0.16101099999999999</v>
      </c>
      <c r="M1912" s="375">
        <v>84.734832999999995</v>
      </c>
      <c r="N1912" s="375">
        <v>17.277424</v>
      </c>
    </row>
    <row r="1913" spans="1:14" ht="12.75" customHeight="1">
      <c r="A1913" t="s">
        <v>4119</v>
      </c>
      <c r="B1913" s="376" t="s">
        <v>4099</v>
      </c>
      <c r="C1913" s="376" t="s">
        <v>3817</v>
      </c>
      <c r="D1913" s="376" t="s">
        <v>5804</v>
      </c>
      <c r="E1913" s="376" t="s">
        <v>3788</v>
      </c>
      <c r="F1913" s="376">
        <v>3</v>
      </c>
      <c r="G1913" s="383" t="s">
        <v>5938</v>
      </c>
      <c r="H1913" s="383" t="s">
        <v>5938</v>
      </c>
      <c r="I1913" s="375">
        <v>0.19409299999999999</v>
      </c>
      <c r="J1913" s="375">
        <v>0.63376200000000005</v>
      </c>
      <c r="K1913" s="375">
        <v>0.24656</v>
      </c>
      <c r="L1913" s="375">
        <v>0.244979</v>
      </c>
      <c r="M1913" s="375">
        <v>120.65748600000001</v>
      </c>
      <c r="N1913" s="375">
        <v>19.954910999999999</v>
      </c>
    </row>
    <row r="1914" spans="1:14" ht="12.75" customHeight="1">
      <c r="A1914" t="s">
        <v>4120</v>
      </c>
      <c r="B1914" s="413" t="s">
        <v>5086</v>
      </c>
      <c r="C1914" s="413" t="s">
        <v>3817</v>
      </c>
      <c r="D1914" s="413" t="s">
        <v>4948</v>
      </c>
      <c r="E1914" s="413" t="s">
        <v>3775</v>
      </c>
      <c r="F1914" s="413">
        <v>7</v>
      </c>
      <c r="G1914" s="383">
        <v>43678</v>
      </c>
      <c r="H1914" s="383">
        <v>44561</v>
      </c>
      <c r="I1914" s="375">
        <v>0.18145500000000001</v>
      </c>
      <c r="J1914" s="375">
        <v>0.61594800000000005</v>
      </c>
      <c r="K1914" s="375">
        <v>0.24648</v>
      </c>
      <c r="L1914" s="375">
        <v>0.19864999999999999</v>
      </c>
      <c r="M1914" s="375">
        <v>117.664118</v>
      </c>
      <c r="N1914" s="375">
        <v>18.894344</v>
      </c>
    </row>
    <row r="1915" spans="1:14" ht="12.75" customHeight="1">
      <c r="A1915" t="s">
        <v>4120</v>
      </c>
      <c r="B1915" s="413" t="s">
        <v>4062</v>
      </c>
      <c r="C1915" s="413" t="s">
        <v>3817</v>
      </c>
      <c r="D1915" s="413" t="s">
        <v>1257</v>
      </c>
      <c r="E1915" s="413" t="s">
        <v>3773</v>
      </c>
      <c r="F1915" s="413">
        <v>14</v>
      </c>
      <c r="G1915" s="383">
        <v>42614</v>
      </c>
      <c r="H1915" s="383">
        <v>44561</v>
      </c>
      <c r="I1915" s="375">
        <v>0.283974</v>
      </c>
      <c r="J1915" s="375">
        <v>0.453629</v>
      </c>
      <c r="K1915" s="375">
        <v>0.24572720000000001</v>
      </c>
      <c r="L1915" s="375">
        <v>0.24055299999999999</v>
      </c>
      <c r="M1915" s="375">
        <v>85.829533999999995</v>
      </c>
      <c r="N1915" s="375">
        <v>19.918524999999999</v>
      </c>
    </row>
    <row r="1916" spans="1:14" ht="12.75" customHeight="1">
      <c r="A1916" t="s">
        <v>4119</v>
      </c>
      <c r="B1916" s="300" t="s">
        <v>4097</v>
      </c>
      <c r="C1916" s="300" t="s">
        <v>3817</v>
      </c>
      <c r="D1916" s="300" t="s">
        <v>2903</v>
      </c>
      <c r="E1916" s="300" t="s">
        <v>3774</v>
      </c>
      <c r="F1916" s="300">
        <v>6</v>
      </c>
      <c r="G1916" s="301">
        <v>43221</v>
      </c>
      <c r="H1916" s="301">
        <v>44712</v>
      </c>
      <c r="I1916" s="316">
        <v>0.24489900000000001</v>
      </c>
      <c r="J1916" s="316">
        <v>0.61666500000000002</v>
      </c>
      <c r="K1916" s="316">
        <v>0.24560000000000001</v>
      </c>
      <c r="L1916" s="316">
        <v>0.252722</v>
      </c>
      <c r="M1916" s="316">
        <v>115.74279799999999</v>
      </c>
      <c r="N1916" s="316">
        <v>20.105785000000001</v>
      </c>
    </row>
    <row r="1917" spans="1:14" ht="12.75" customHeight="1">
      <c r="A1917" t="s">
        <v>4120</v>
      </c>
      <c r="B1917" s="413" t="s">
        <v>4074</v>
      </c>
      <c r="C1917" s="413" t="s">
        <v>3817</v>
      </c>
      <c r="D1917" s="413" t="s">
        <v>635</v>
      </c>
      <c r="E1917" s="413" t="s">
        <v>3778</v>
      </c>
      <c r="F1917" s="413">
        <v>7</v>
      </c>
      <c r="G1917" s="383">
        <v>43556</v>
      </c>
      <c r="H1917" s="383">
        <v>44651</v>
      </c>
      <c r="I1917" s="375">
        <v>0.1933</v>
      </c>
      <c r="J1917" s="375">
        <v>0.40025699999999997</v>
      </c>
      <c r="K1917" s="375">
        <v>0.24560000000000001</v>
      </c>
      <c r="L1917" s="375">
        <v>0.19724900000000001</v>
      </c>
      <c r="M1917" s="375">
        <v>75.394851000000003</v>
      </c>
      <c r="N1917" s="375">
        <v>18.807666999999999</v>
      </c>
    </row>
    <row r="1918" spans="1:14" ht="12.75" customHeight="1">
      <c r="A1918" t="s">
        <v>4120</v>
      </c>
      <c r="B1918" s="318" t="s">
        <v>4074</v>
      </c>
      <c r="C1918" s="318" t="s">
        <v>3817</v>
      </c>
      <c r="D1918" s="318" t="s">
        <v>5723</v>
      </c>
      <c r="E1918" s="318" t="s">
        <v>3774</v>
      </c>
      <c r="F1918" s="318">
        <v>7</v>
      </c>
      <c r="G1918" s="319">
        <v>43739</v>
      </c>
      <c r="H1918" s="319">
        <v>44834</v>
      </c>
      <c r="I1918" s="375">
        <v>0.22087599999999999</v>
      </c>
      <c r="J1918" s="375">
        <v>0.38083299999999998</v>
      </c>
      <c r="K1918" s="375">
        <v>0.24540000000000001</v>
      </c>
      <c r="L1918" s="375">
        <v>0.25854700000000003</v>
      </c>
      <c r="M1918" s="375">
        <v>71.405883000000003</v>
      </c>
      <c r="N1918" s="375">
        <v>16.569925000000001</v>
      </c>
    </row>
    <row r="1919" spans="1:14" ht="12.75" customHeight="1">
      <c r="A1919" t="s">
        <v>4120</v>
      </c>
      <c r="B1919" s="318" t="s">
        <v>4048</v>
      </c>
      <c r="C1919" s="318" t="s">
        <v>3817</v>
      </c>
      <c r="D1919" s="318" t="s">
        <v>1783</v>
      </c>
      <c r="E1919" s="318" t="s">
        <v>3774</v>
      </c>
      <c r="F1919" s="318">
        <v>7</v>
      </c>
      <c r="G1919" s="319">
        <v>42767</v>
      </c>
      <c r="H1919" s="319">
        <v>46418</v>
      </c>
      <c r="I1919" s="375">
        <v>0.21909300000000001</v>
      </c>
      <c r="J1919" s="375">
        <v>0.62082099999999996</v>
      </c>
      <c r="K1919" s="375">
        <v>0.24479999999999999</v>
      </c>
      <c r="L1919" s="375">
        <v>0.247248</v>
      </c>
      <c r="M1919" s="375">
        <v>116.484714</v>
      </c>
      <c r="N1919" s="375">
        <v>16.221139000000001</v>
      </c>
    </row>
    <row r="1920" spans="1:14" ht="12.75" customHeight="1">
      <c r="A1920" t="s">
        <v>4120</v>
      </c>
      <c r="B1920" s="413" t="s">
        <v>4052</v>
      </c>
      <c r="C1920" s="413" t="s">
        <v>3817</v>
      </c>
      <c r="D1920" s="413" t="s">
        <v>2807</v>
      </c>
      <c r="E1920" s="413" t="s">
        <v>3773</v>
      </c>
      <c r="F1920" s="413">
        <v>6</v>
      </c>
      <c r="G1920" s="383">
        <v>43160</v>
      </c>
      <c r="H1920" s="383">
        <v>46387</v>
      </c>
      <c r="I1920" s="375">
        <v>0.18068200000000001</v>
      </c>
      <c r="J1920" s="375">
        <v>0.210399</v>
      </c>
      <c r="K1920" s="375">
        <v>0.24479999999999999</v>
      </c>
      <c r="L1920" s="375">
        <v>0.24695900000000001</v>
      </c>
      <c r="M1920" s="375">
        <v>39.361206000000003</v>
      </c>
      <c r="N1920" s="375">
        <v>26.589331999999999</v>
      </c>
    </row>
    <row r="1921" spans="1:14" ht="12.75" customHeight="1">
      <c r="A1921" t="s">
        <v>4120</v>
      </c>
      <c r="B1921" t="s">
        <v>4072</v>
      </c>
      <c r="C1921" t="s">
        <v>3817</v>
      </c>
      <c r="D1921" t="s">
        <v>5515</v>
      </c>
      <c r="E1921" t="s">
        <v>3773</v>
      </c>
      <c r="F1921">
        <v>7</v>
      </c>
      <c r="G1921" s="4">
        <v>42552</v>
      </c>
      <c r="H1921" s="4">
        <v>44681</v>
      </c>
      <c r="I1921" s="375">
        <v>0.192825</v>
      </c>
      <c r="J1921" s="375">
        <v>0.57681499999999997</v>
      </c>
      <c r="K1921" s="375">
        <v>0.24428159999999999</v>
      </c>
      <c r="L1921" s="375">
        <v>0.14918699999999999</v>
      </c>
      <c r="M1921" s="375">
        <v>106.824263</v>
      </c>
      <c r="N1921" s="375">
        <v>10.803753</v>
      </c>
    </row>
    <row r="1922" spans="1:14" ht="12.75" customHeight="1">
      <c r="A1922" t="s">
        <v>4120</v>
      </c>
      <c r="B1922" s="376" t="s">
        <v>4072</v>
      </c>
      <c r="C1922" s="376" t="s">
        <v>3817</v>
      </c>
      <c r="D1922" s="376" t="s">
        <v>5534</v>
      </c>
      <c r="E1922" s="376" t="s">
        <v>3773</v>
      </c>
      <c r="F1922" s="376">
        <v>9</v>
      </c>
      <c r="G1922" s="383">
        <v>42552</v>
      </c>
      <c r="H1922" s="383">
        <v>44681</v>
      </c>
      <c r="I1922" s="375">
        <v>0.243177</v>
      </c>
      <c r="J1922" s="375">
        <v>0.60844900000000002</v>
      </c>
      <c r="K1922" s="375">
        <v>0.24422440000000001</v>
      </c>
      <c r="L1922" s="375">
        <v>0.200376</v>
      </c>
      <c r="M1922" s="375">
        <v>112.25995899999999</v>
      </c>
      <c r="N1922" s="375">
        <v>11.690776</v>
      </c>
    </row>
    <row r="1923" spans="1:14" ht="12.75" customHeight="1">
      <c r="A1923" t="s">
        <v>4119</v>
      </c>
      <c r="B1923" s="300" t="s">
        <v>4081</v>
      </c>
      <c r="C1923" s="300" t="s">
        <v>3817</v>
      </c>
      <c r="D1923" s="300" t="s">
        <v>6388</v>
      </c>
      <c r="E1923" s="300" t="s">
        <v>3776</v>
      </c>
      <c r="F1923" s="300">
        <v>8</v>
      </c>
      <c r="G1923" s="301">
        <v>44044</v>
      </c>
      <c r="H1923" s="301">
        <v>45138</v>
      </c>
      <c r="I1923" s="316">
        <v>0.12594900000000001</v>
      </c>
      <c r="J1923" s="316">
        <v>0.27159</v>
      </c>
      <c r="K1923" s="316">
        <v>0.2437356</v>
      </c>
      <c r="L1923" s="316">
        <v>0.155443</v>
      </c>
      <c r="M1923" s="316">
        <v>51.182963999999998</v>
      </c>
      <c r="N1923" s="316">
        <v>17.629697</v>
      </c>
    </row>
    <row r="1924" spans="1:14" ht="12.75" customHeight="1">
      <c r="A1924" t="s">
        <v>4119</v>
      </c>
      <c r="B1924" s="300" t="s">
        <v>4101</v>
      </c>
      <c r="C1924" s="300" t="s">
        <v>3817</v>
      </c>
      <c r="D1924" s="300" t="s">
        <v>6881</v>
      </c>
      <c r="E1924" s="300" t="s">
        <v>3778</v>
      </c>
      <c r="F1924" s="300">
        <v>7</v>
      </c>
      <c r="G1924" s="301">
        <v>44228</v>
      </c>
      <c r="H1924" s="301">
        <v>45291</v>
      </c>
      <c r="I1924" s="316">
        <v>0.202905</v>
      </c>
      <c r="J1924" s="316">
        <v>0.42572199999999999</v>
      </c>
      <c r="K1924" s="316">
        <v>0.24354000000000001</v>
      </c>
      <c r="L1924" s="316">
        <v>0.21498100000000001</v>
      </c>
      <c r="M1924" s="316">
        <v>80.357696000000004</v>
      </c>
      <c r="N1924" s="316">
        <v>16.750385999999999</v>
      </c>
    </row>
    <row r="1925" spans="1:14" ht="12.75" customHeight="1">
      <c r="A1925" t="s">
        <v>4120</v>
      </c>
      <c r="B1925" t="s">
        <v>4048</v>
      </c>
      <c r="C1925" t="s">
        <v>3817</v>
      </c>
      <c r="D1925" t="s">
        <v>2456</v>
      </c>
      <c r="E1925" t="s">
        <v>3784</v>
      </c>
      <c r="F1925">
        <v>7</v>
      </c>
      <c r="G1925" s="4">
        <v>43048</v>
      </c>
      <c r="H1925" s="4">
        <v>44508</v>
      </c>
      <c r="I1925" s="375">
        <v>0.147148</v>
      </c>
      <c r="J1925" s="375">
        <v>0.34783700000000001</v>
      </c>
      <c r="K1925" s="375">
        <v>0.24340000000000001</v>
      </c>
      <c r="L1925" s="375">
        <v>0.13392599999999999</v>
      </c>
      <c r="M1925" s="375">
        <v>64.892297999999997</v>
      </c>
      <c r="N1925" s="375">
        <v>16.791056999999999</v>
      </c>
    </row>
    <row r="1926" spans="1:14" ht="12.75" customHeight="1">
      <c r="A1926" t="s">
        <v>4119</v>
      </c>
      <c r="B1926" s="413" t="s">
        <v>4079</v>
      </c>
      <c r="C1926" s="413" t="s">
        <v>3817</v>
      </c>
      <c r="D1926" s="413" t="s">
        <v>3131</v>
      </c>
      <c r="E1926" s="413" t="s">
        <v>3776</v>
      </c>
      <c r="F1926" s="413">
        <v>8</v>
      </c>
      <c r="G1926" s="383">
        <v>44378</v>
      </c>
      <c r="H1926" s="383">
        <v>44865</v>
      </c>
      <c r="I1926" s="375">
        <v>0.19838700000000001</v>
      </c>
      <c r="J1926" s="375">
        <v>0.58629100000000001</v>
      </c>
      <c r="K1926" s="375">
        <v>0.24296000000000001</v>
      </c>
      <c r="L1926" s="375">
        <v>0.24210100000000001</v>
      </c>
      <c r="M1926" s="375">
        <v>109.933834</v>
      </c>
      <c r="N1926" s="375">
        <v>16.373358</v>
      </c>
    </row>
    <row r="1927" spans="1:14" ht="12.75" customHeight="1">
      <c r="A1927" t="s">
        <v>4120</v>
      </c>
      <c r="B1927" t="s">
        <v>4052</v>
      </c>
      <c r="C1927" t="s">
        <v>3817</v>
      </c>
      <c r="D1927" t="s">
        <v>3715</v>
      </c>
      <c r="E1927" t="s">
        <v>3774</v>
      </c>
      <c r="F1927">
        <v>7</v>
      </c>
      <c r="G1927" s="4">
        <v>43525</v>
      </c>
      <c r="H1927" s="4">
        <v>45351</v>
      </c>
      <c r="I1927" s="375">
        <v>0.215498</v>
      </c>
      <c r="J1927" s="375">
        <v>0.57708599999999999</v>
      </c>
      <c r="K1927" s="375">
        <v>0.24296000000000001</v>
      </c>
      <c r="L1927" s="375">
        <v>0.216645</v>
      </c>
      <c r="M1927" s="375">
        <v>107.47172999999999</v>
      </c>
      <c r="N1927" s="375">
        <v>16.945238</v>
      </c>
    </row>
    <row r="1928" spans="1:14" ht="12.75" customHeight="1">
      <c r="A1928" t="s">
        <v>4119</v>
      </c>
      <c r="B1928" s="318" t="s">
        <v>4097</v>
      </c>
      <c r="C1928" s="318" t="s">
        <v>3817</v>
      </c>
      <c r="D1928" s="318" t="s">
        <v>5815</v>
      </c>
      <c r="E1928" s="318" t="s">
        <v>3774</v>
      </c>
      <c r="F1928" s="318">
        <v>6</v>
      </c>
      <c r="G1928" s="319">
        <v>43770</v>
      </c>
      <c r="H1928" s="319">
        <v>45230</v>
      </c>
      <c r="I1928" s="375">
        <v>0.19811999999999999</v>
      </c>
      <c r="J1928" s="375">
        <v>0.68696000000000002</v>
      </c>
      <c r="K1928" s="375">
        <v>0.24279999999999999</v>
      </c>
      <c r="L1928" s="375">
        <v>0.20826900000000001</v>
      </c>
      <c r="M1928" s="375">
        <v>127.46662499999999</v>
      </c>
      <c r="N1928" s="375">
        <v>15.764491</v>
      </c>
    </row>
    <row r="1929" spans="1:14" ht="12.75" customHeight="1">
      <c r="A1929" t="s">
        <v>4120</v>
      </c>
      <c r="B1929" t="s">
        <v>5086</v>
      </c>
      <c r="C1929" t="s">
        <v>3817</v>
      </c>
      <c r="D1929" t="s">
        <v>5688</v>
      </c>
      <c r="E1929" t="s">
        <v>3779</v>
      </c>
      <c r="F1929">
        <v>7</v>
      </c>
      <c r="G1929" s="4">
        <v>43739</v>
      </c>
      <c r="H1929" s="4">
        <v>44834</v>
      </c>
      <c r="I1929" s="375">
        <v>0.194218</v>
      </c>
      <c r="J1929" s="375">
        <v>0.53326600000000002</v>
      </c>
      <c r="K1929" s="375">
        <v>0.2427</v>
      </c>
      <c r="L1929" s="375">
        <v>0.21956100000000001</v>
      </c>
      <c r="M1929" s="375">
        <v>100.308791</v>
      </c>
      <c r="N1929" s="375">
        <v>20.267147000000001</v>
      </c>
    </row>
    <row r="1930" spans="1:14" ht="12.75" customHeight="1">
      <c r="A1930" t="s">
        <v>4120</v>
      </c>
      <c r="B1930" t="s">
        <v>4072</v>
      </c>
      <c r="C1930" t="s">
        <v>3817</v>
      </c>
      <c r="D1930" t="s">
        <v>5908</v>
      </c>
      <c r="E1930" t="s">
        <v>3774</v>
      </c>
      <c r="F1930">
        <v>7</v>
      </c>
      <c r="G1930" s="4">
        <v>43800</v>
      </c>
      <c r="H1930" s="4">
        <v>44865</v>
      </c>
      <c r="I1930" s="375">
        <v>0.219085</v>
      </c>
      <c r="J1930" s="375">
        <v>0.75736700000000001</v>
      </c>
      <c r="K1930" s="375">
        <v>0.24225959999999999</v>
      </c>
      <c r="L1930" s="375">
        <v>0.24439</v>
      </c>
      <c r="M1930" s="375">
        <v>139.10248000000001</v>
      </c>
      <c r="N1930" s="375">
        <v>16.774398999999999</v>
      </c>
    </row>
    <row r="1931" spans="1:14" ht="12.75" customHeight="1">
      <c r="A1931" t="s">
        <v>4119</v>
      </c>
      <c r="B1931" t="s">
        <v>4081</v>
      </c>
      <c r="C1931" t="s">
        <v>3817</v>
      </c>
      <c r="D1931" t="s">
        <v>5768</v>
      </c>
      <c r="E1931" t="s">
        <v>3774</v>
      </c>
      <c r="F1931">
        <v>8</v>
      </c>
      <c r="G1931" s="4">
        <v>43770</v>
      </c>
      <c r="H1931" s="4">
        <v>44865</v>
      </c>
      <c r="I1931" s="375">
        <v>0.21689900000000001</v>
      </c>
      <c r="J1931" s="375">
        <v>0.59145700000000001</v>
      </c>
      <c r="K1931" s="375">
        <v>0.24218200000000001</v>
      </c>
      <c r="L1931" s="375">
        <v>0.19689499999999999</v>
      </c>
      <c r="M1931" s="375">
        <v>110.75266000000001</v>
      </c>
      <c r="N1931" s="375">
        <v>15.764476999999999</v>
      </c>
    </row>
    <row r="1932" spans="1:14" ht="12.75" customHeight="1">
      <c r="A1932" t="s">
        <v>4120</v>
      </c>
      <c r="B1932" t="s">
        <v>5086</v>
      </c>
      <c r="C1932" t="s">
        <v>3817</v>
      </c>
      <c r="D1932" t="s">
        <v>6077</v>
      </c>
      <c r="E1932" t="s">
        <v>3779</v>
      </c>
      <c r="F1932">
        <v>6</v>
      </c>
      <c r="G1932" s="4">
        <v>43862</v>
      </c>
      <c r="H1932" s="4">
        <v>45657</v>
      </c>
      <c r="I1932" s="375">
        <v>0.21850600000000001</v>
      </c>
      <c r="J1932" s="375">
        <v>0.62325399999999997</v>
      </c>
      <c r="K1932" s="375">
        <v>0.24199999999999999</v>
      </c>
      <c r="L1932" s="375">
        <v>0.24970100000000001</v>
      </c>
      <c r="M1932" s="375">
        <v>116.448162</v>
      </c>
      <c r="N1932" s="375">
        <v>26.745460000000001</v>
      </c>
    </row>
    <row r="1933" spans="1:14" ht="12.75" customHeight="1">
      <c r="A1933" t="s">
        <v>4120</v>
      </c>
      <c r="B1933" s="318" t="s">
        <v>4072</v>
      </c>
      <c r="C1933" s="318" t="s">
        <v>3817</v>
      </c>
      <c r="D1933" s="318" t="s">
        <v>5525</v>
      </c>
      <c r="E1933" s="318" t="s">
        <v>3773</v>
      </c>
      <c r="F1933" s="318">
        <v>7</v>
      </c>
      <c r="G1933" s="319">
        <v>42552</v>
      </c>
      <c r="H1933" s="319">
        <v>44681</v>
      </c>
      <c r="I1933" s="375">
        <v>0.231457</v>
      </c>
      <c r="J1933" s="375">
        <v>0.72601899999999997</v>
      </c>
      <c r="K1933" s="375">
        <v>0.24185519999999999</v>
      </c>
      <c r="L1933" s="375">
        <v>0.24026600000000001</v>
      </c>
      <c r="M1933" s="375">
        <v>133.120913</v>
      </c>
      <c r="N1933" s="375">
        <v>11.736324</v>
      </c>
    </row>
    <row r="1934" spans="1:14" ht="12.75" customHeight="1">
      <c r="A1934" t="s">
        <v>4119</v>
      </c>
      <c r="B1934" s="413" t="s">
        <v>4097</v>
      </c>
      <c r="C1934" s="413" t="s">
        <v>3817</v>
      </c>
      <c r="D1934" s="413" t="s">
        <v>4773</v>
      </c>
      <c r="E1934" s="413" t="s">
        <v>3781</v>
      </c>
      <c r="F1934" s="413">
        <v>6</v>
      </c>
      <c r="G1934" s="383">
        <v>43586</v>
      </c>
      <c r="H1934" s="383">
        <v>44347</v>
      </c>
      <c r="I1934" s="375">
        <v>0.202676</v>
      </c>
      <c r="J1934" s="375">
        <v>0.552234</v>
      </c>
      <c r="K1934" s="375">
        <v>0.24174000000000001</v>
      </c>
      <c r="L1934" s="375">
        <v>0.24870800000000001</v>
      </c>
      <c r="M1934" s="375">
        <v>102.020611</v>
      </c>
      <c r="N1934" s="375">
        <v>17.882847000000002</v>
      </c>
    </row>
    <row r="1935" spans="1:14" ht="12.75" customHeight="1">
      <c r="A1935" t="s">
        <v>4120</v>
      </c>
      <c r="B1935" s="373" t="s">
        <v>4048</v>
      </c>
      <c r="C1935" s="405" t="s">
        <v>3817</v>
      </c>
      <c r="D1935" s="403" t="s">
        <v>5303</v>
      </c>
      <c r="E1935" s="374" t="s">
        <v>3773</v>
      </c>
      <c r="F1935" s="403">
        <v>14</v>
      </c>
      <c r="G1935" s="374">
        <v>42736</v>
      </c>
      <c r="H1935" s="374">
        <v>44926</v>
      </c>
      <c r="I1935" s="404">
        <v>0.236508</v>
      </c>
      <c r="J1935" s="404">
        <v>0.45454099999999997</v>
      </c>
      <c r="K1935" s="404">
        <v>0.24160000000000001</v>
      </c>
      <c r="L1935" s="404">
        <v>0.22886600000000001</v>
      </c>
      <c r="M1935" s="404">
        <v>84.992509999999996</v>
      </c>
      <c r="N1935" s="404">
        <v>16.837613000000001</v>
      </c>
    </row>
    <row r="1936" spans="1:14" ht="12.75" customHeight="1">
      <c r="A1936" t="s">
        <v>4120</v>
      </c>
      <c r="B1936" t="s">
        <v>4062</v>
      </c>
      <c r="C1936" t="s">
        <v>3817</v>
      </c>
      <c r="D1936" t="s">
        <v>5390</v>
      </c>
      <c r="E1936" t="s">
        <v>3773</v>
      </c>
      <c r="F1936">
        <v>6</v>
      </c>
      <c r="G1936" s="4">
        <v>42614</v>
      </c>
      <c r="H1936" s="4">
        <v>44561</v>
      </c>
      <c r="I1936" s="375">
        <v>0.230822</v>
      </c>
      <c r="J1936" s="375">
        <v>0.62524299999999999</v>
      </c>
      <c r="K1936" s="375">
        <v>0.24160000000000001</v>
      </c>
      <c r="L1936" s="375">
        <v>0.23316899999999999</v>
      </c>
      <c r="M1936" s="375">
        <v>115.26008</v>
      </c>
      <c r="N1936" s="375">
        <v>18.138466000000001</v>
      </c>
    </row>
    <row r="1937" spans="1:14" ht="12.75" customHeight="1">
      <c r="A1937" t="s">
        <v>4120</v>
      </c>
      <c r="B1937" s="373" t="s">
        <v>5086</v>
      </c>
      <c r="C1937" s="405" t="s">
        <v>3817</v>
      </c>
      <c r="D1937" s="403" t="s">
        <v>6238</v>
      </c>
      <c r="E1937" s="374" t="s">
        <v>3776</v>
      </c>
      <c r="F1937" s="403">
        <v>8</v>
      </c>
      <c r="G1937" s="374">
        <v>43952</v>
      </c>
      <c r="H1937" s="374">
        <v>45046</v>
      </c>
      <c r="I1937" s="404">
        <v>0.143208</v>
      </c>
      <c r="J1937" s="404">
        <v>0.56664800000000004</v>
      </c>
      <c r="K1937" s="404">
        <v>0.24151159999999999</v>
      </c>
      <c r="L1937" s="404">
        <v>0.15735499999999999</v>
      </c>
      <c r="M1937" s="404">
        <v>108.55146999999999</v>
      </c>
      <c r="N1937" s="404">
        <v>17.200859999999999</v>
      </c>
    </row>
    <row r="1938" spans="1:14" ht="12.75" customHeight="1">
      <c r="A1938" t="s">
        <v>4120</v>
      </c>
      <c r="B1938" t="s">
        <v>4048</v>
      </c>
      <c r="C1938" t="s">
        <v>3817</v>
      </c>
      <c r="D1938" t="s">
        <v>5284</v>
      </c>
      <c r="E1938" t="s">
        <v>3773</v>
      </c>
      <c r="F1938">
        <v>3</v>
      </c>
      <c r="G1938" s="4">
        <v>42705</v>
      </c>
      <c r="H1938" s="4">
        <v>44530</v>
      </c>
      <c r="I1938" s="375">
        <v>0.269565</v>
      </c>
      <c r="J1938" s="375">
        <v>0.66298199999999996</v>
      </c>
      <c r="K1938" s="375">
        <v>0.24149080000000001</v>
      </c>
      <c r="L1938" s="375">
        <v>0.25214399999999998</v>
      </c>
      <c r="M1938" s="375">
        <v>123.93244799999999</v>
      </c>
      <c r="N1938" s="375">
        <v>15.416861000000001</v>
      </c>
    </row>
    <row r="1939" spans="1:14" ht="12.75" customHeight="1">
      <c r="A1939" t="s">
        <v>4119</v>
      </c>
      <c r="B1939" s="413" t="s">
        <v>4093</v>
      </c>
      <c r="C1939" s="413" t="s">
        <v>3817</v>
      </c>
      <c r="D1939" s="413" t="s">
        <v>2986</v>
      </c>
      <c r="E1939" s="413" t="s">
        <v>3775</v>
      </c>
      <c r="F1939" s="413">
        <v>2</v>
      </c>
      <c r="G1939" s="383">
        <v>43252</v>
      </c>
      <c r="H1939" s="383">
        <v>44926</v>
      </c>
      <c r="I1939" s="375">
        <v>2.2657E-2</v>
      </c>
      <c r="J1939" s="375">
        <v>0.35034900000000002</v>
      </c>
      <c r="K1939" s="375">
        <v>0.24141799999999999</v>
      </c>
      <c r="L1939" s="375">
        <v>0.24163799999999999</v>
      </c>
      <c r="M1939" s="375">
        <v>65.472371999999993</v>
      </c>
      <c r="N1939" s="375">
        <v>23.463094999999999</v>
      </c>
    </row>
    <row r="1940" spans="1:14" ht="12.75" customHeight="1">
      <c r="A1940" t="s">
        <v>4120</v>
      </c>
      <c r="B1940" s="413" t="s">
        <v>4052</v>
      </c>
      <c r="C1940" s="413" t="s">
        <v>3817</v>
      </c>
      <c r="D1940" s="413" t="s">
        <v>3569</v>
      </c>
      <c r="E1940" s="413" t="s">
        <v>3774</v>
      </c>
      <c r="F1940" s="413">
        <v>6</v>
      </c>
      <c r="G1940" s="383">
        <v>43466</v>
      </c>
      <c r="H1940" s="383">
        <v>45961</v>
      </c>
      <c r="I1940" s="375">
        <v>0.20469899999999999</v>
      </c>
      <c r="J1940" s="375">
        <v>0.64742999999999995</v>
      </c>
      <c r="K1940" s="375">
        <v>0.2412</v>
      </c>
      <c r="L1940" s="375">
        <v>0.226379</v>
      </c>
      <c r="M1940" s="375">
        <v>119.336769</v>
      </c>
      <c r="N1940" s="375">
        <v>17.00029</v>
      </c>
    </row>
    <row r="1941" spans="1:14" ht="12.75" customHeight="1">
      <c r="A1941" t="s">
        <v>4120</v>
      </c>
      <c r="B1941" s="413" t="s">
        <v>4062</v>
      </c>
      <c r="C1941" s="413" t="s">
        <v>3817</v>
      </c>
      <c r="D1941" s="413" t="s">
        <v>5401</v>
      </c>
      <c r="E1941" s="413" t="s">
        <v>3773</v>
      </c>
      <c r="F1941" s="413">
        <v>6</v>
      </c>
      <c r="G1941" s="383">
        <v>42614</v>
      </c>
      <c r="H1941" s="383">
        <v>44561</v>
      </c>
      <c r="I1941" s="375">
        <v>0.235793</v>
      </c>
      <c r="J1941" s="375">
        <v>0.77612800000000004</v>
      </c>
      <c r="K1941" s="375">
        <v>0.2412</v>
      </c>
      <c r="L1941" s="375">
        <v>0.243144</v>
      </c>
      <c r="M1941" s="375">
        <v>142.219202</v>
      </c>
      <c r="N1941" s="375">
        <v>17.423114000000002</v>
      </c>
    </row>
    <row r="1942" spans="1:14" ht="12.75" customHeight="1">
      <c r="A1942" t="s">
        <v>4120</v>
      </c>
      <c r="B1942" s="413" t="s">
        <v>4052</v>
      </c>
      <c r="C1942" s="413" t="s">
        <v>3817</v>
      </c>
      <c r="D1942" s="413" t="s">
        <v>2185</v>
      </c>
      <c r="E1942" s="413" t="s">
        <v>3774</v>
      </c>
      <c r="F1942" s="413">
        <v>7</v>
      </c>
      <c r="G1942" s="383">
        <v>44013</v>
      </c>
      <c r="H1942" s="383">
        <v>45107</v>
      </c>
      <c r="I1942" s="375">
        <v>0.21515100000000001</v>
      </c>
      <c r="J1942" s="375">
        <v>0.81684400000000001</v>
      </c>
      <c r="K1942" s="375">
        <v>0.24116000000000001</v>
      </c>
      <c r="L1942" s="375">
        <v>0.24759400000000001</v>
      </c>
      <c r="M1942" s="375">
        <v>151.01266799999999</v>
      </c>
      <c r="N1942" s="375">
        <v>12.29311</v>
      </c>
    </row>
    <row r="1943" spans="1:14" ht="12.75" customHeight="1">
      <c r="A1943" t="s">
        <v>4119</v>
      </c>
      <c r="B1943" t="s">
        <v>4101</v>
      </c>
      <c r="C1943" t="s">
        <v>3817</v>
      </c>
      <c r="D1943" t="s">
        <v>3416</v>
      </c>
      <c r="E1943" t="s">
        <v>3779</v>
      </c>
      <c r="F1943">
        <v>7</v>
      </c>
      <c r="G1943" s="4">
        <v>43435</v>
      </c>
      <c r="H1943" s="4">
        <v>44530</v>
      </c>
      <c r="I1943" s="375">
        <v>0.19292799999999999</v>
      </c>
      <c r="J1943" s="375">
        <v>0.41181400000000001</v>
      </c>
      <c r="K1943" s="375">
        <v>0.24099999999999999</v>
      </c>
      <c r="L1943" s="375">
        <v>0.18484900000000001</v>
      </c>
      <c r="M1943" s="375">
        <v>76.921706999999998</v>
      </c>
      <c r="N1943" s="375">
        <v>18.5746</v>
      </c>
    </row>
    <row r="1944" spans="1:14" ht="12.75" customHeight="1">
      <c r="A1944" t="s">
        <v>4119</v>
      </c>
      <c r="B1944" s="300" t="s">
        <v>4079</v>
      </c>
      <c r="C1944" s="300" t="s">
        <v>3817</v>
      </c>
      <c r="D1944" s="300" t="s">
        <v>6888</v>
      </c>
      <c r="E1944" s="300" t="s">
        <v>3778</v>
      </c>
      <c r="F1944" s="300">
        <v>7</v>
      </c>
      <c r="G1944" s="301">
        <v>44228</v>
      </c>
      <c r="H1944" s="301">
        <v>45657</v>
      </c>
      <c r="I1944" s="316">
        <v>0.189752</v>
      </c>
      <c r="J1944" s="316">
        <v>0.42406199999999999</v>
      </c>
      <c r="K1944" s="316">
        <v>0.24035999999999999</v>
      </c>
      <c r="L1944" s="316">
        <v>0.24862500000000001</v>
      </c>
      <c r="M1944" s="316">
        <v>85.261111</v>
      </c>
      <c r="N1944" s="316">
        <v>19.764064000000001</v>
      </c>
    </row>
    <row r="1945" spans="1:14" ht="12.75" customHeight="1">
      <c r="A1945" t="s">
        <v>4119</v>
      </c>
      <c r="B1945" s="413" t="s">
        <v>4091</v>
      </c>
      <c r="C1945" s="413" t="s">
        <v>3817</v>
      </c>
      <c r="D1945" s="413" t="s">
        <v>6704</v>
      </c>
      <c r="E1945" s="413" t="s">
        <v>3774</v>
      </c>
      <c r="F1945" s="413">
        <v>1</v>
      </c>
      <c r="G1945" s="383">
        <v>44317</v>
      </c>
      <c r="H1945" s="383">
        <v>45291</v>
      </c>
      <c r="I1945" s="375">
        <v>8.3350000000000004E-3</v>
      </c>
      <c r="J1945" s="375">
        <v>0.260878</v>
      </c>
      <c r="K1945" s="375">
        <v>0.23995040000000001</v>
      </c>
      <c r="L1945" s="375">
        <v>1.8499999999999999E-2</v>
      </c>
      <c r="M1945" s="375">
        <v>46.572800000000001</v>
      </c>
      <c r="N1945" s="375">
        <v>15.012154000000001</v>
      </c>
    </row>
    <row r="1946" spans="1:14" ht="12.75" customHeight="1">
      <c r="A1946" t="s">
        <v>4119</v>
      </c>
      <c r="B1946" s="300" t="s">
        <v>4099</v>
      </c>
      <c r="C1946" s="300" t="s">
        <v>3817</v>
      </c>
      <c r="D1946" s="300" t="s">
        <v>2860</v>
      </c>
      <c r="E1946" s="300" t="s">
        <v>3775</v>
      </c>
      <c r="F1946" s="300">
        <v>3</v>
      </c>
      <c r="G1946" s="301">
        <v>43191</v>
      </c>
      <c r="H1946" s="301">
        <v>44926</v>
      </c>
      <c r="I1946" s="316">
        <v>0.12346699999999999</v>
      </c>
      <c r="J1946" s="316">
        <v>0.41144900000000001</v>
      </c>
      <c r="K1946" s="316">
        <v>0.23988000000000001</v>
      </c>
      <c r="L1946" s="316">
        <v>0.108295</v>
      </c>
      <c r="M1946" s="316">
        <v>76.211500999999998</v>
      </c>
      <c r="N1946" s="316">
        <v>18.178025999999999</v>
      </c>
    </row>
    <row r="1947" spans="1:14" ht="12.75" customHeight="1">
      <c r="A1947" t="s">
        <v>4119</v>
      </c>
      <c r="B1947" s="413" t="s">
        <v>4081</v>
      </c>
      <c r="C1947" s="413" t="s">
        <v>3817</v>
      </c>
      <c r="D1947" s="413" t="s">
        <v>6390</v>
      </c>
      <c r="E1947" s="413" t="s">
        <v>3776</v>
      </c>
      <c r="F1947" s="413">
        <v>8</v>
      </c>
      <c r="G1947" s="383">
        <v>44044</v>
      </c>
      <c r="H1947" s="383">
        <v>45138</v>
      </c>
      <c r="I1947" s="375">
        <v>3.8531000000000003E-2</v>
      </c>
      <c r="J1947" s="375">
        <v>0.44899</v>
      </c>
      <c r="K1947" s="375">
        <v>0.2396692</v>
      </c>
      <c r="L1947" s="375">
        <v>0.134717</v>
      </c>
      <c r="M1947" s="375">
        <v>83.18141</v>
      </c>
      <c r="N1947" s="375">
        <v>15.319356000000001</v>
      </c>
    </row>
    <row r="1948" spans="1:14" ht="12.75" customHeight="1">
      <c r="A1948" t="s">
        <v>4120</v>
      </c>
      <c r="B1948" s="413" t="s">
        <v>5086</v>
      </c>
      <c r="C1948" s="413" t="s">
        <v>3817</v>
      </c>
      <c r="D1948" s="413" t="s">
        <v>4937</v>
      </c>
      <c r="E1948" s="413" t="s">
        <v>3774</v>
      </c>
      <c r="F1948" s="413">
        <v>7</v>
      </c>
      <c r="G1948" s="383">
        <v>43678</v>
      </c>
      <c r="H1948" s="383">
        <v>44712</v>
      </c>
      <c r="I1948" s="375">
        <v>0.170686</v>
      </c>
      <c r="J1948" s="375">
        <v>0.45846399999999998</v>
      </c>
      <c r="K1948" s="375">
        <v>0.23960000000000001</v>
      </c>
      <c r="L1948" s="375">
        <v>0.19864999999999999</v>
      </c>
      <c r="M1948" s="375">
        <v>85.141109999999998</v>
      </c>
      <c r="N1948" s="375">
        <v>20.146661999999999</v>
      </c>
    </row>
    <row r="1949" spans="1:14" ht="12.75" customHeight="1">
      <c r="A1949" t="s">
        <v>4120</v>
      </c>
      <c r="B1949" s="318" t="s">
        <v>5086</v>
      </c>
      <c r="C1949" s="318" t="s">
        <v>3818</v>
      </c>
      <c r="D1949" s="318" t="s">
        <v>6836</v>
      </c>
      <c r="E1949" s="318" t="s">
        <v>3774</v>
      </c>
      <c r="F1949" s="318">
        <v>7</v>
      </c>
      <c r="G1949" s="319">
        <v>43556</v>
      </c>
      <c r="H1949" s="319">
        <v>45291</v>
      </c>
      <c r="I1949" s="375">
        <v>0.19114200000000001</v>
      </c>
      <c r="J1949" s="375">
        <v>0.17602100000000001</v>
      </c>
      <c r="K1949" s="375">
        <v>0.239534</v>
      </c>
      <c r="L1949" s="375">
        <v>9.4097E-2</v>
      </c>
      <c r="M1949" s="375">
        <v>32.679268999999998</v>
      </c>
      <c r="N1949" s="375">
        <v>22.476569000000001</v>
      </c>
    </row>
    <row r="1950" spans="1:14" ht="12.75" customHeight="1">
      <c r="A1950" t="s">
        <v>4119</v>
      </c>
      <c r="B1950" s="413" t="s">
        <v>4099</v>
      </c>
      <c r="C1950" s="413" t="s">
        <v>3817</v>
      </c>
      <c r="D1950" s="413" t="s">
        <v>2858</v>
      </c>
      <c r="E1950" s="413" t="s">
        <v>3775</v>
      </c>
      <c r="F1950" s="413">
        <v>3</v>
      </c>
      <c r="G1950" s="383">
        <v>43191</v>
      </c>
      <c r="H1950" s="383">
        <v>44926</v>
      </c>
      <c r="I1950" s="375">
        <v>0.17477000000000001</v>
      </c>
      <c r="J1950" s="375">
        <v>0.38458199999999998</v>
      </c>
      <c r="K1950" s="375">
        <v>0.23891999999999999</v>
      </c>
      <c r="L1950" s="375">
        <v>0.21133299999999999</v>
      </c>
      <c r="M1950" s="375">
        <v>70.950632999999996</v>
      </c>
      <c r="N1950" s="375">
        <v>21.301599</v>
      </c>
    </row>
    <row r="1951" spans="1:14" ht="12.75" customHeight="1">
      <c r="A1951" t="s">
        <v>4120</v>
      </c>
      <c r="B1951" s="318" t="s">
        <v>4062</v>
      </c>
      <c r="C1951" s="318" t="s">
        <v>3817</v>
      </c>
      <c r="D1951" s="318" t="s">
        <v>5426</v>
      </c>
      <c r="E1951" s="318" t="s">
        <v>3773</v>
      </c>
      <c r="F1951" s="318">
        <v>6</v>
      </c>
      <c r="G1951" s="319">
        <v>42614</v>
      </c>
      <c r="H1951" s="319">
        <v>44561</v>
      </c>
      <c r="I1951" s="375">
        <v>0.21440200000000001</v>
      </c>
      <c r="J1951" s="375">
        <v>0.83128199999999997</v>
      </c>
      <c r="K1951" s="375">
        <v>0.23880000000000001</v>
      </c>
      <c r="L1951" s="375">
        <v>0.23727799999999999</v>
      </c>
      <c r="M1951" s="375">
        <v>151.466275</v>
      </c>
      <c r="N1951" s="375">
        <v>17.096411</v>
      </c>
    </row>
    <row r="1952" spans="1:14" ht="12.75" customHeight="1">
      <c r="A1952" t="s">
        <v>4120</v>
      </c>
      <c r="B1952" s="413" t="s">
        <v>4074</v>
      </c>
      <c r="C1952" s="413" t="s">
        <v>3817</v>
      </c>
      <c r="D1952" s="413" t="s">
        <v>4758</v>
      </c>
      <c r="E1952" s="413" t="s">
        <v>3788</v>
      </c>
      <c r="F1952" s="413">
        <v>6</v>
      </c>
      <c r="G1952" s="383">
        <v>43556</v>
      </c>
      <c r="H1952" s="383">
        <v>45291</v>
      </c>
      <c r="I1952" s="375">
        <v>0.242394</v>
      </c>
      <c r="J1952" s="375">
        <v>0.47284900000000002</v>
      </c>
      <c r="K1952" s="375">
        <v>0.23880000000000001</v>
      </c>
      <c r="L1952" s="375">
        <v>0.24915699999999999</v>
      </c>
      <c r="M1952" s="375">
        <v>86.599965999999995</v>
      </c>
      <c r="N1952" s="375">
        <v>18.496417000000001</v>
      </c>
    </row>
    <row r="1953" spans="1:14" ht="12.75" customHeight="1">
      <c r="A1953" t="s">
        <v>4120</v>
      </c>
      <c r="B1953" s="376" t="s">
        <v>4072</v>
      </c>
      <c r="C1953" s="376" t="s">
        <v>3817</v>
      </c>
      <c r="D1953" s="376" t="s">
        <v>3340</v>
      </c>
      <c r="E1953" s="376" t="s">
        <v>3774</v>
      </c>
      <c r="F1953" s="376">
        <v>7</v>
      </c>
      <c r="G1953" s="383">
        <v>43374</v>
      </c>
      <c r="H1953" s="383">
        <v>44500</v>
      </c>
      <c r="I1953" s="375">
        <v>0.21987400000000001</v>
      </c>
      <c r="J1953" s="375">
        <v>0.48797600000000002</v>
      </c>
      <c r="K1953" s="375">
        <v>0.23861959999999999</v>
      </c>
      <c r="L1953" s="375">
        <v>0.24315100000000001</v>
      </c>
      <c r="M1953" s="375">
        <v>88.276909000000003</v>
      </c>
      <c r="N1953" s="375">
        <v>12.813907</v>
      </c>
    </row>
    <row r="1954" spans="1:14" ht="12.75" customHeight="1">
      <c r="A1954" t="s">
        <v>4119</v>
      </c>
      <c r="B1954" s="413" t="s">
        <v>4101</v>
      </c>
      <c r="C1954" s="413" t="s">
        <v>3817</v>
      </c>
      <c r="D1954" s="413" t="s">
        <v>7413</v>
      </c>
      <c r="E1954" s="413" t="s">
        <v>3774</v>
      </c>
      <c r="F1954" s="413">
        <v>7</v>
      </c>
      <c r="G1954" s="383">
        <v>44470</v>
      </c>
      <c r="H1954" s="383">
        <v>45565</v>
      </c>
      <c r="I1954" s="375">
        <v>5.2500999999999999E-2</v>
      </c>
      <c r="J1954" s="375">
        <v>0.32071300000000003</v>
      </c>
      <c r="K1954" s="375">
        <v>0.23860000000000001</v>
      </c>
      <c r="L1954" s="375">
        <v>6.4195000000000002E-2</v>
      </c>
      <c r="M1954" s="375">
        <v>59.308653</v>
      </c>
      <c r="N1954" s="375">
        <v>16.422174999999999</v>
      </c>
    </row>
    <row r="1955" spans="1:14" ht="12.75" customHeight="1">
      <c r="A1955" t="s">
        <v>4120</v>
      </c>
      <c r="B1955" t="s">
        <v>4052</v>
      </c>
      <c r="C1955" t="s">
        <v>3817</v>
      </c>
      <c r="D1955" t="s">
        <v>5345</v>
      </c>
      <c r="E1955" t="s">
        <v>3775</v>
      </c>
      <c r="F1955">
        <v>7</v>
      </c>
      <c r="G1955" s="4">
        <v>43191</v>
      </c>
      <c r="H1955" s="4">
        <v>46843</v>
      </c>
      <c r="I1955" s="375">
        <v>0.16764299999999999</v>
      </c>
      <c r="J1955" s="375">
        <v>0.57753299999999996</v>
      </c>
      <c r="K1955" s="375">
        <v>0.23855999999999999</v>
      </c>
      <c r="L1955" s="375">
        <v>0.15474599999999999</v>
      </c>
      <c r="M1955" s="375">
        <v>105.60686800000001</v>
      </c>
      <c r="N1955" s="375">
        <v>16.453462999999999</v>
      </c>
    </row>
    <row r="1956" spans="1:14" ht="12.75" customHeight="1">
      <c r="A1956" t="s">
        <v>4120</v>
      </c>
      <c r="B1956" t="s">
        <v>4062</v>
      </c>
      <c r="C1956" t="s">
        <v>3817</v>
      </c>
      <c r="D1956" t="s">
        <v>1261</v>
      </c>
      <c r="E1956" t="s">
        <v>3773</v>
      </c>
      <c r="F1956">
        <v>8</v>
      </c>
      <c r="G1956" s="4">
        <v>42614</v>
      </c>
      <c r="H1956" s="4">
        <v>44561</v>
      </c>
      <c r="I1956" s="375">
        <v>0.23161999999999999</v>
      </c>
      <c r="J1956" s="375">
        <v>0.37622</v>
      </c>
      <c r="K1956" s="375">
        <v>0.23835039999999999</v>
      </c>
      <c r="L1956" s="375">
        <v>0.135662</v>
      </c>
      <c r="M1956" s="375">
        <v>69.691784999999996</v>
      </c>
      <c r="N1956" s="375">
        <v>17.964086000000002</v>
      </c>
    </row>
    <row r="1957" spans="1:14" ht="12.75" customHeight="1">
      <c r="A1957" t="s">
        <v>4120</v>
      </c>
      <c r="B1957" t="s">
        <v>4072</v>
      </c>
      <c r="C1957" t="s">
        <v>3817</v>
      </c>
      <c r="D1957" t="s">
        <v>5542</v>
      </c>
      <c r="E1957" t="s">
        <v>3774</v>
      </c>
      <c r="F1957">
        <v>7</v>
      </c>
      <c r="G1957" s="4">
        <v>42552</v>
      </c>
      <c r="H1957" s="4">
        <v>44681</v>
      </c>
      <c r="I1957" s="375">
        <v>0.27272000000000002</v>
      </c>
      <c r="J1957" s="375">
        <v>0.657084</v>
      </c>
      <c r="K1957" s="375">
        <v>0.23781079999999999</v>
      </c>
      <c r="L1957" s="375">
        <v>0.23902899999999999</v>
      </c>
      <c r="M1957" s="375">
        <v>118.466444</v>
      </c>
      <c r="N1957" s="375">
        <v>12.222414000000001</v>
      </c>
    </row>
    <row r="1958" spans="1:14" ht="12.75" customHeight="1">
      <c r="A1958" t="s">
        <v>4120</v>
      </c>
      <c r="B1958" s="373" t="s">
        <v>5086</v>
      </c>
      <c r="C1958" s="405" t="s">
        <v>3817</v>
      </c>
      <c r="D1958" s="403" t="s">
        <v>6027</v>
      </c>
      <c r="E1958" s="374" t="s">
        <v>3776</v>
      </c>
      <c r="F1958" s="403">
        <v>8</v>
      </c>
      <c r="G1958" s="374">
        <v>43831</v>
      </c>
      <c r="H1958" s="374">
        <v>44926</v>
      </c>
      <c r="I1958" s="404">
        <v>1.4109E-2</v>
      </c>
      <c r="J1958" s="404">
        <v>0.351738</v>
      </c>
      <c r="K1958" s="404">
        <v>0.23767240000000001</v>
      </c>
      <c r="L1958" s="404">
        <v>1.0708000000000001E-2</v>
      </c>
      <c r="M1958" s="404">
        <v>65.352368999999996</v>
      </c>
      <c r="N1958" s="404">
        <v>13.143955999999999</v>
      </c>
    </row>
    <row r="1959" spans="1:14" ht="12.75" customHeight="1">
      <c r="A1959" t="s">
        <v>4119</v>
      </c>
      <c r="B1959" s="413" t="s">
        <v>4097</v>
      </c>
      <c r="C1959" s="413" t="s">
        <v>3817</v>
      </c>
      <c r="D1959" s="413" t="s">
        <v>3628</v>
      </c>
      <c r="E1959" s="413" t="s">
        <v>3773</v>
      </c>
      <c r="F1959" s="413">
        <v>6</v>
      </c>
      <c r="G1959" s="383">
        <v>43221</v>
      </c>
      <c r="H1959" s="383">
        <v>44347</v>
      </c>
      <c r="I1959" s="375">
        <v>0.22789400000000001</v>
      </c>
      <c r="J1959" s="375">
        <v>0.21385299999999999</v>
      </c>
      <c r="K1959" s="375">
        <v>0.23760000000000001</v>
      </c>
      <c r="L1959" s="375">
        <v>0.153526</v>
      </c>
      <c r="M1959" s="375">
        <v>38.831083999999997</v>
      </c>
      <c r="N1959" s="375">
        <v>19.426853000000001</v>
      </c>
    </row>
    <row r="1960" spans="1:14" ht="12.75" customHeight="1">
      <c r="A1960" t="s">
        <v>4120</v>
      </c>
      <c r="B1960" s="318" t="s">
        <v>4048</v>
      </c>
      <c r="C1960" s="318" t="s">
        <v>3818</v>
      </c>
      <c r="D1960" s="318" t="s">
        <v>5216</v>
      </c>
      <c r="E1960" s="318" t="s">
        <v>3773</v>
      </c>
      <c r="F1960" s="318">
        <v>5</v>
      </c>
      <c r="G1960" s="319">
        <v>42705</v>
      </c>
      <c r="H1960" s="319">
        <v>44530</v>
      </c>
      <c r="I1960" s="375">
        <v>0.28795599999999999</v>
      </c>
      <c r="J1960" s="375">
        <v>0.43163499999999999</v>
      </c>
      <c r="K1960" s="375">
        <v>0.23760000000000001</v>
      </c>
      <c r="L1960" s="375">
        <v>0.24398400000000001</v>
      </c>
      <c r="M1960" s="375">
        <v>79.374889999999994</v>
      </c>
      <c r="N1960" s="375">
        <v>17.790600999999999</v>
      </c>
    </row>
    <row r="1961" spans="1:14" ht="12.75" customHeight="1">
      <c r="A1961" t="s">
        <v>4120</v>
      </c>
      <c r="B1961" t="s">
        <v>5086</v>
      </c>
      <c r="C1961" t="s">
        <v>3817</v>
      </c>
      <c r="D1961" t="s">
        <v>6122</v>
      </c>
      <c r="E1961" t="s">
        <v>3775</v>
      </c>
      <c r="F1961">
        <v>7</v>
      </c>
      <c r="G1961" s="4">
        <v>43864</v>
      </c>
      <c r="H1961" s="4">
        <v>45657</v>
      </c>
      <c r="I1961" s="375">
        <v>0.175123</v>
      </c>
      <c r="J1961" s="375">
        <v>0.366095</v>
      </c>
      <c r="K1961" s="375">
        <v>0.23735999999999999</v>
      </c>
      <c r="L1961" s="375">
        <v>0.20910500000000001</v>
      </c>
      <c r="M1961" s="375">
        <v>67.348253999999997</v>
      </c>
      <c r="N1961" s="375">
        <v>22.358329999999999</v>
      </c>
    </row>
    <row r="1962" spans="1:14" ht="12.75" customHeight="1">
      <c r="A1962" t="s">
        <v>4119</v>
      </c>
      <c r="B1962" s="413" t="s">
        <v>4097</v>
      </c>
      <c r="C1962" s="413" t="s">
        <v>3817</v>
      </c>
      <c r="D1962" s="413" t="s">
        <v>829</v>
      </c>
      <c r="E1962" s="413" t="s">
        <v>3773</v>
      </c>
      <c r="F1962" s="413">
        <v>6</v>
      </c>
      <c r="G1962" s="383">
        <v>42522</v>
      </c>
      <c r="H1962" s="383">
        <v>45838</v>
      </c>
      <c r="I1962" s="375">
        <v>0.253807</v>
      </c>
      <c r="J1962" s="375">
        <v>0.574318</v>
      </c>
      <c r="K1962" s="375">
        <v>0.23719999999999999</v>
      </c>
      <c r="L1962" s="375">
        <v>0.235846</v>
      </c>
      <c r="M1962" s="375">
        <v>104.107823</v>
      </c>
      <c r="N1962" s="375">
        <v>16.595488</v>
      </c>
    </row>
    <row r="1963" spans="1:14" ht="12.75" customHeight="1">
      <c r="A1963" t="s">
        <v>4119</v>
      </c>
      <c r="B1963" t="s">
        <v>4099</v>
      </c>
      <c r="C1963" t="s">
        <v>3817</v>
      </c>
      <c r="D1963" t="s">
        <v>5942</v>
      </c>
      <c r="E1963" t="s">
        <v>3775</v>
      </c>
      <c r="F1963">
        <v>3</v>
      </c>
      <c r="G1963" s="4" t="s">
        <v>5938</v>
      </c>
      <c r="H1963" s="4" t="s">
        <v>5938</v>
      </c>
      <c r="I1963" s="375">
        <v>1.8627999999999999E-2</v>
      </c>
      <c r="J1963" s="375">
        <v>0.194469</v>
      </c>
      <c r="K1963" s="375">
        <v>0.23708000000000001</v>
      </c>
      <c r="L1963" s="375">
        <v>9.4629999999999992E-3</v>
      </c>
      <c r="M1963" s="375">
        <v>35.600377000000002</v>
      </c>
      <c r="N1963" s="375">
        <v>16.177606000000001</v>
      </c>
    </row>
    <row r="1964" spans="1:14" ht="12.75" customHeight="1">
      <c r="A1964" t="s">
        <v>4120</v>
      </c>
      <c r="B1964" s="376" t="s">
        <v>5086</v>
      </c>
      <c r="C1964" s="376" t="s">
        <v>3817</v>
      </c>
      <c r="D1964" s="376" t="s">
        <v>3392</v>
      </c>
      <c r="E1964" s="376" t="s">
        <v>3776</v>
      </c>
      <c r="F1964" s="376">
        <v>2</v>
      </c>
      <c r="G1964" s="383">
        <v>43405</v>
      </c>
      <c r="H1964" s="383">
        <v>44531</v>
      </c>
      <c r="I1964" s="375">
        <v>2.6065999999999999E-2</v>
      </c>
      <c r="J1964" s="375">
        <v>0.22940099999999999</v>
      </c>
      <c r="K1964" s="375">
        <v>0.2370544</v>
      </c>
      <c r="L1964" s="375">
        <v>1.0744999999999999E-2</v>
      </c>
      <c r="M1964" s="375">
        <v>42.807721999999998</v>
      </c>
      <c r="N1964" s="375">
        <v>29.553298000000002</v>
      </c>
    </row>
    <row r="1965" spans="1:14" ht="12.75" customHeight="1">
      <c r="A1965" t="s">
        <v>4120</v>
      </c>
      <c r="B1965" t="s">
        <v>5086</v>
      </c>
      <c r="C1965" t="s">
        <v>3817</v>
      </c>
      <c r="D1965" t="s">
        <v>5188</v>
      </c>
      <c r="E1965" t="s">
        <v>3782</v>
      </c>
      <c r="F1965">
        <v>5</v>
      </c>
      <c r="G1965" s="4">
        <v>43344</v>
      </c>
      <c r="H1965" s="4">
        <v>44561</v>
      </c>
      <c r="I1965" s="375">
        <v>0.147948</v>
      </c>
      <c r="J1965" s="375">
        <v>0.36165399999999998</v>
      </c>
      <c r="K1965" s="375">
        <v>0.23667279999999999</v>
      </c>
      <c r="L1965" s="375">
        <v>0.247697</v>
      </c>
      <c r="M1965" s="375">
        <v>67.275503</v>
      </c>
      <c r="N1965" s="375">
        <v>24.049806</v>
      </c>
    </row>
    <row r="1966" spans="1:14" ht="12.75" customHeight="1">
      <c r="A1966" t="s">
        <v>4119</v>
      </c>
      <c r="B1966" s="376" t="s">
        <v>4099</v>
      </c>
      <c r="C1966" s="376" t="s">
        <v>3817</v>
      </c>
      <c r="D1966" s="376" t="s">
        <v>5172</v>
      </c>
      <c r="E1966" s="376" t="s">
        <v>3780</v>
      </c>
      <c r="F1966" s="376">
        <v>3</v>
      </c>
      <c r="G1966" s="383">
        <v>42979</v>
      </c>
      <c r="H1966" s="383">
        <v>44561</v>
      </c>
      <c r="I1966" s="375">
        <v>0.124934</v>
      </c>
      <c r="J1966" s="375">
        <v>2.7295E-2</v>
      </c>
      <c r="K1966" s="375">
        <v>0.23635999999999999</v>
      </c>
      <c r="L1966" s="375">
        <v>2.3130999999999999E-2</v>
      </c>
      <c r="M1966" s="375">
        <v>4.9785729999999999</v>
      </c>
      <c r="N1966" s="375">
        <v>24.535304</v>
      </c>
    </row>
    <row r="1967" spans="1:14" ht="12.75" customHeight="1">
      <c r="A1967" t="s">
        <v>4119</v>
      </c>
      <c r="B1967" s="373" t="s">
        <v>4081</v>
      </c>
      <c r="C1967" s="405" t="s">
        <v>3817</v>
      </c>
      <c r="D1967" s="403" t="s">
        <v>6755</v>
      </c>
      <c r="E1967" s="374" t="s">
        <v>3774</v>
      </c>
      <c r="F1967" s="403">
        <v>8</v>
      </c>
      <c r="G1967" s="374">
        <v>44197</v>
      </c>
      <c r="H1967" s="374">
        <v>45291</v>
      </c>
      <c r="I1967" s="404">
        <v>0.18171799999999999</v>
      </c>
      <c r="J1967" s="404">
        <v>0.60015099999999999</v>
      </c>
      <c r="K1967" s="404">
        <v>0.23632800000000001</v>
      </c>
      <c r="L1967" s="404">
        <v>0.19689499999999999</v>
      </c>
      <c r="M1967" s="404">
        <v>109.65105699999999</v>
      </c>
      <c r="N1967" s="404">
        <v>13.758191</v>
      </c>
    </row>
    <row r="1968" spans="1:14" ht="12.75" customHeight="1">
      <c r="A1968" t="s">
        <v>4120</v>
      </c>
      <c r="B1968" s="376" t="s">
        <v>5086</v>
      </c>
      <c r="C1968" s="376" t="s">
        <v>3817</v>
      </c>
      <c r="D1968" s="376" t="s">
        <v>6942</v>
      </c>
      <c r="E1968" s="376" t="s">
        <v>3774</v>
      </c>
      <c r="F1968" s="376">
        <v>9</v>
      </c>
      <c r="G1968" s="383">
        <v>43891</v>
      </c>
      <c r="H1968" s="383">
        <v>45657</v>
      </c>
      <c r="I1968" s="375">
        <v>0.20465</v>
      </c>
      <c r="J1968" s="375">
        <v>0.63425500000000001</v>
      </c>
      <c r="K1968" s="375">
        <v>0.23599999999999999</v>
      </c>
      <c r="L1968" s="375">
        <v>0.24700800000000001</v>
      </c>
      <c r="M1968" s="375">
        <v>117.482071</v>
      </c>
      <c r="N1968" s="375">
        <v>30.290044999999999</v>
      </c>
    </row>
    <row r="1969" spans="1:14" ht="12.75" customHeight="1">
      <c r="A1969" t="s">
        <v>4120</v>
      </c>
      <c r="B1969" t="s">
        <v>5086</v>
      </c>
      <c r="C1969" t="s">
        <v>3817</v>
      </c>
      <c r="D1969" t="s">
        <v>5600</v>
      </c>
      <c r="E1969" t="s">
        <v>3779</v>
      </c>
      <c r="F1969">
        <v>7</v>
      </c>
      <c r="G1969" s="4">
        <v>43709</v>
      </c>
      <c r="H1969" s="4">
        <v>44561</v>
      </c>
      <c r="I1969" s="375">
        <v>0.20067699999999999</v>
      </c>
      <c r="J1969" s="375">
        <v>0.67353799999999997</v>
      </c>
      <c r="K1969" s="375">
        <v>0.23580000000000001</v>
      </c>
      <c r="L1969" s="375">
        <v>0.230016</v>
      </c>
      <c r="M1969" s="375">
        <v>123.091565</v>
      </c>
      <c r="N1969" s="375">
        <v>19.536145000000001</v>
      </c>
    </row>
    <row r="1970" spans="1:14" ht="12.75" customHeight="1">
      <c r="A1970" t="s">
        <v>4119</v>
      </c>
      <c r="B1970" s="300" t="s">
        <v>4097</v>
      </c>
      <c r="C1970" s="300" t="s">
        <v>3817</v>
      </c>
      <c r="D1970" s="300" t="s">
        <v>5116</v>
      </c>
      <c r="E1970" s="300" t="s">
        <v>3773</v>
      </c>
      <c r="F1970" s="300">
        <v>6</v>
      </c>
      <c r="G1970" s="301">
        <v>42430</v>
      </c>
      <c r="H1970" s="301">
        <v>44651</v>
      </c>
      <c r="I1970" s="316">
        <v>0.20060500000000001</v>
      </c>
      <c r="J1970" s="316">
        <v>0.57725800000000005</v>
      </c>
      <c r="K1970" s="316">
        <v>0.2356</v>
      </c>
      <c r="L1970" s="316">
        <v>0.202095</v>
      </c>
      <c r="M1970" s="316">
        <v>103.934951</v>
      </c>
      <c r="N1970" s="316">
        <v>13.364387000000001</v>
      </c>
    </row>
    <row r="1971" spans="1:14" ht="12.75" customHeight="1">
      <c r="A1971" t="s">
        <v>4119</v>
      </c>
      <c r="B1971" t="s">
        <v>4093</v>
      </c>
      <c r="C1971" t="s">
        <v>3817</v>
      </c>
      <c r="D1971" t="s">
        <v>3294</v>
      </c>
      <c r="E1971" t="s">
        <v>3774</v>
      </c>
      <c r="F1971">
        <v>2</v>
      </c>
      <c r="G1971" s="4">
        <v>43647</v>
      </c>
      <c r="H1971" s="4">
        <v>44926</v>
      </c>
      <c r="I1971" s="375">
        <v>0.58106800000000003</v>
      </c>
      <c r="J1971" s="375">
        <v>0.12564500000000001</v>
      </c>
      <c r="K1971" s="375">
        <v>0.23490920000000001</v>
      </c>
      <c r="L1971" s="375">
        <v>0.231132</v>
      </c>
      <c r="M1971" s="375">
        <v>22.847183999999999</v>
      </c>
      <c r="N1971" s="375">
        <v>43.680084999999998</v>
      </c>
    </row>
    <row r="1972" spans="1:14" ht="12.75" customHeight="1">
      <c r="A1972" t="s">
        <v>4120</v>
      </c>
      <c r="B1972" t="s">
        <v>4072</v>
      </c>
      <c r="C1972" t="s">
        <v>3817</v>
      </c>
      <c r="D1972" t="s">
        <v>5543</v>
      </c>
      <c r="E1972" t="s">
        <v>3774</v>
      </c>
      <c r="F1972">
        <v>3</v>
      </c>
      <c r="G1972" s="4">
        <v>42552</v>
      </c>
      <c r="H1972" s="4">
        <v>44681</v>
      </c>
      <c r="I1972" s="375">
        <v>0.25499899999999998</v>
      </c>
      <c r="J1972" s="375">
        <v>0.50219999999999998</v>
      </c>
      <c r="K1972" s="375">
        <v>0.2346404</v>
      </c>
      <c r="L1972" s="375">
        <v>0.22396199999999999</v>
      </c>
      <c r="M1972" s="375">
        <v>89.279026999999999</v>
      </c>
      <c r="N1972" s="375">
        <v>13.343563</v>
      </c>
    </row>
    <row r="1973" spans="1:14" ht="12.75" customHeight="1">
      <c r="A1973" t="s">
        <v>4119</v>
      </c>
      <c r="B1973" t="s">
        <v>4097</v>
      </c>
      <c r="C1973" t="s">
        <v>3817</v>
      </c>
      <c r="D1973" t="s">
        <v>2559</v>
      </c>
      <c r="E1973" t="s">
        <v>3774</v>
      </c>
      <c r="F1973">
        <v>6</v>
      </c>
      <c r="G1973" s="4">
        <v>43070</v>
      </c>
      <c r="H1973" s="4">
        <v>45869</v>
      </c>
      <c r="I1973" s="375">
        <v>0.258988</v>
      </c>
      <c r="J1973" s="375">
        <v>0.490504</v>
      </c>
      <c r="K1973" s="375">
        <v>0.2344</v>
      </c>
      <c r="L1973" s="375">
        <v>0.238316</v>
      </c>
      <c r="M1973" s="375">
        <v>87.865161999999998</v>
      </c>
      <c r="N1973" s="375">
        <v>17.284974999999999</v>
      </c>
    </row>
    <row r="1974" spans="1:14" ht="12.75" customHeight="1">
      <c r="A1974" t="s">
        <v>4120</v>
      </c>
      <c r="B1974" s="413" t="s">
        <v>5086</v>
      </c>
      <c r="C1974" s="413" t="s">
        <v>3817</v>
      </c>
      <c r="D1974" s="413" t="s">
        <v>6699</v>
      </c>
      <c r="E1974" s="413" t="s">
        <v>3776</v>
      </c>
      <c r="F1974" s="413">
        <v>2</v>
      </c>
      <c r="G1974" s="383">
        <v>44166</v>
      </c>
      <c r="H1974" s="383">
        <v>49309</v>
      </c>
      <c r="I1974" s="375">
        <v>1.2119E-2</v>
      </c>
      <c r="J1974" s="375">
        <v>0.31504799999999999</v>
      </c>
      <c r="K1974" s="375">
        <v>0.2340728</v>
      </c>
      <c r="L1974" s="375">
        <v>1.0744999999999999E-2</v>
      </c>
      <c r="M1974" s="375">
        <v>58.053874</v>
      </c>
      <c r="N1974" s="375">
        <v>21.892738000000001</v>
      </c>
    </row>
    <row r="1975" spans="1:14" ht="12.75" customHeight="1">
      <c r="A1975" t="s">
        <v>4120</v>
      </c>
      <c r="B1975" t="s">
        <v>5086</v>
      </c>
      <c r="C1975" t="s">
        <v>3817</v>
      </c>
      <c r="D1975" t="s">
        <v>6360</v>
      </c>
      <c r="E1975" t="s">
        <v>3775</v>
      </c>
      <c r="F1975">
        <v>7</v>
      </c>
      <c r="G1975" s="4">
        <v>44044</v>
      </c>
      <c r="H1975" s="4">
        <v>45291</v>
      </c>
      <c r="I1975" s="375">
        <v>0.10763499999999999</v>
      </c>
      <c r="J1975" s="375">
        <v>0.33673399999999998</v>
      </c>
      <c r="K1975" s="375">
        <v>0.23400000000000001</v>
      </c>
      <c r="L1975" s="375">
        <v>0.24047099999999999</v>
      </c>
      <c r="M1975" s="375">
        <v>61.077001000000003</v>
      </c>
      <c r="N1975" s="375">
        <v>24.257797</v>
      </c>
    </row>
    <row r="1976" spans="1:14" ht="12.75" customHeight="1">
      <c r="A1976" t="s">
        <v>4120</v>
      </c>
      <c r="B1976" s="300" t="s">
        <v>4048</v>
      </c>
      <c r="C1976" s="300" t="s">
        <v>3817</v>
      </c>
      <c r="D1976" s="300" t="s">
        <v>2677</v>
      </c>
      <c r="E1976" s="300" t="s">
        <v>3776</v>
      </c>
      <c r="F1976" s="300">
        <v>8</v>
      </c>
      <c r="G1976" s="301">
        <v>43101</v>
      </c>
      <c r="H1976" s="301">
        <v>44561</v>
      </c>
      <c r="I1976" s="316">
        <v>0.20208100000000001</v>
      </c>
      <c r="J1976" s="316">
        <v>0.37850200000000001</v>
      </c>
      <c r="K1976" s="316">
        <v>0.23376359999999999</v>
      </c>
      <c r="L1976" s="316">
        <v>0.19961400000000001</v>
      </c>
      <c r="M1976" s="316">
        <v>67.818066000000002</v>
      </c>
      <c r="N1976" s="316">
        <v>21.702271</v>
      </c>
    </row>
    <row r="1977" spans="1:14" ht="12.75" customHeight="1">
      <c r="A1977" t="s">
        <v>4120</v>
      </c>
      <c r="B1977" s="413" t="s">
        <v>4052</v>
      </c>
      <c r="C1977" s="413" t="s">
        <v>3817</v>
      </c>
      <c r="D1977" s="413" t="s">
        <v>2081</v>
      </c>
      <c r="E1977" s="413" t="s">
        <v>3788</v>
      </c>
      <c r="F1977" s="413">
        <v>7</v>
      </c>
      <c r="G1977" s="383">
        <v>43983</v>
      </c>
      <c r="H1977" s="383">
        <v>45657</v>
      </c>
      <c r="I1977" s="375">
        <v>0.24392900000000001</v>
      </c>
      <c r="J1977" s="375">
        <v>0.39168799999999998</v>
      </c>
      <c r="K1977" s="375">
        <v>0.23355999999999999</v>
      </c>
      <c r="L1977" s="375">
        <v>0.23727799999999999</v>
      </c>
      <c r="M1977" s="375">
        <v>70.122960000000006</v>
      </c>
      <c r="N1977" s="375">
        <v>17.463229999999999</v>
      </c>
    </row>
    <row r="1978" spans="1:14" ht="12.75" customHeight="1">
      <c r="A1978" t="s">
        <v>4120</v>
      </c>
      <c r="B1978" t="s">
        <v>4060</v>
      </c>
      <c r="C1978" t="s">
        <v>3817</v>
      </c>
      <c r="D1978" t="s">
        <v>6311</v>
      </c>
      <c r="E1978" t="s">
        <v>3779</v>
      </c>
      <c r="F1978">
        <v>7</v>
      </c>
      <c r="G1978" s="4">
        <v>44013</v>
      </c>
      <c r="H1978" s="4">
        <v>44377</v>
      </c>
      <c r="I1978" s="375">
        <v>0.20988999999999999</v>
      </c>
      <c r="J1978" s="375">
        <v>0.63163800000000003</v>
      </c>
      <c r="K1978" s="375">
        <v>0.2334</v>
      </c>
      <c r="L1978" s="375">
        <v>0.22583400000000001</v>
      </c>
      <c r="M1978" s="375">
        <v>114.25764100000001</v>
      </c>
      <c r="N1978" s="375">
        <v>17.042974999999998</v>
      </c>
    </row>
    <row r="1979" spans="1:14" ht="12.75" customHeight="1">
      <c r="A1979" t="s">
        <v>4119</v>
      </c>
      <c r="B1979" t="s">
        <v>4099</v>
      </c>
      <c r="C1979" t="s">
        <v>3819</v>
      </c>
      <c r="D1979" t="s">
        <v>2705</v>
      </c>
      <c r="E1979" t="s">
        <v>3780</v>
      </c>
      <c r="F1979">
        <v>3</v>
      </c>
      <c r="G1979" s="4">
        <v>43132</v>
      </c>
      <c r="H1979" s="4">
        <v>44926</v>
      </c>
      <c r="I1979" s="375">
        <v>0.24899199999999999</v>
      </c>
      <c r="J1979" s="375">
        <v>0.18121000000000001</v>
      </c>
      <c r="K1979" s="375">
        <v>0.23327999999999999</v>
      </c>
      <c r="L1979" s="375">
        <v>0.23025899999999999</v>
      </c>
      <c r="M1979" s="375">
        <v>32.641463000000002</v>
      </c>
      <c r="N1979" s="375">
        <v>31.607105000000001</v>
      </c>
    </row>
    <row r="1980" spans="1:14" ht="12.75" customHeight="1">
      <c r="A1980" t="s">
        <v>4120</v>
      </c>
      <c r="B1980" t="s">
        <v>5086</v>
      </c>
      <c r="C1980" t="s">
        <v>3817</v>
      </c>
      <c r="D1980" t="s">
        <v>7095</v>
      </c>
      <c r="E1980" t="s">
        <v>3773</v>
      </c>
      <c r="F1980">
        <v>6</v>
      </c>
      <c r="G1980" s="4">
        <v>43952</v>
      </c>
      <c r="H1980" s="4">
        <v>45412</v>
      </c>
      <c r="I1980" s="375">
        <v>0.19078100000000001</v>
      </c>
      <c r="J1980" s="375">
        <v>0.56618500000000005</v>
      </c>
      <c r="K1980" s="375">
        <v>0.23280000000000001</v>
      </c>
      <c r="L1980" s="375">
        <v>0.21848899999999999</v>
      </c>
      <c r="M1980" s="375">
        <v>101.76502600000001</v>
      </c>
      <c r="N1980" s="375">
        <v>19.151751999999998</v>
      </c>
    </row>
    <row r="1981" spans="1:14" ht="12.75" customHeight="1">
      <c r="A1981" t="s">
        <v>4119</v>
      </c>
      <c r="B1981" s="300" t="s">
        <v>4101</v>
      </c>
      <c r="C1981" s="300" t="s">
        <v>3817</v>
      </c>
      <c r="D1981" s="300" t="s">
        <v>6147</v>
      </c>
      <c r="E1981" s="300" t="s">
        <v>3779</v>
      </c>
      <c r="F1981" s="300">
        <v>7</v>
      </c>
      <c r="G1981" s="301">
        <v>43891</v>
      </c>
      <c r="H1981" s="301">
        <v>44985</v>
      </c>
      <c r="I1981" s="316">
        <v>0.18911700000000001</v>
      </c>
      <c r="J1981" s="316">
        <v>0.70839200000000002</v>
      </c>
      <c r="K1981" s="316">
        <v>0.232296</v>
      </c>
      <c r="L1981" s="316">
        <v>0.24096300000000001</v>
      </c>
      <c r="M1981" s="316">
        <v>127.53991499999999</v>
      </c>
      <c r="N1981" s="316">
        <v>17.145194</v>
      </c>
    </row>
    <row r="1982" spans="1:14" ht="12.75" customHeight="1">
      <c r="A1982" t="s">
        <v>4120</v>
      </c>
      <c r="B1982" s="376" t="s">
        <v>5086</v>
      </c>
      <c r="C1982" s="376" t="s">
        <v>3817</v>
      </c>
      <c r="D1982" s="376" t="s">
        <v>3075</v>
      </c>
      <c r="E1982" s="376" t="s">
        <v>3776</v>
      </c>
      <c r="F1982" s="376">
        <v>8</v>
      </c>
      <c r="G1982" s="383">
        <v>43282</v>
      </c>
      <c r="H1982" s="383">
        <v>44377</v>
      </c>
      <c r="I1982" s="375">
        <v>0.141156</v>
      </c>
      <c r="J1982" s="375">
        <v>0.47373399999999999</v>
      </c>
      <c r="K1982" s="375">
        <v>0.2322816</v>
      </c>
      <c r="L1982" s="375">
        <v>0.182028</v>
      </c>
      <c r="M1982" s="375">
        <v>86.019267999999997</v>
      </c>
      <c r="N1982" s="375">
        <v>18.522886</v>
      </c>
    </row>
    <row r="1983" spans="1:14" ht="12.75" customHeight="1">
      <c r="A1983" t="s">
        <v>4120</v>
      </c>
      <c r="B1983" t="s">
        <v>5086</v>
      </c>
      <c r="C1983" t="s">
        <v>3817</v>
      </c>
      <c r="D1983" t="s">
        <v>6188</v>
      </c>
      <c r="E1983" t="s">
        <v>3781</v>
      </c>
      <c r="F1983">
        <v>7</v>
      </c>
      <c r="G1983" s="4">
        <v>43922</v>
      </c>
      <c r="H1983" s="4">
        <v>45016</v>
      </c>
      <c r="I1983" s="375">
        <v>0.206951</v>
      </c>
      <c r="J1983" s="375">
        <v>0.410769</v>
      </c>
      <c r="K1983" s="375">
        <v>0.232206</v>
      </c>
      <c r="L1983" s="375">
        <v>0.24047099999999999</v>
      </c>
      <c r="M1983" s="375">
        <v>73.921610000000001</v>
      </c>
      <c r="N1983" s="375">
        <v>22.696722000000001</v>
      </c>
    </row>
    <row r="1984" spans="1:14" ht="12.75" customHeight="1">
      <c r="A1984" t="s">
        <v>4120</v>
      </c>
      <c r="B1984" s="318" t="s">
        <v>5086</v>
      </c>
      <c r="C1984" s="318" t="s">
        <v>3817</v>
      </c>
      <c r="D1984" s="318" t="s">
        <v>6232</v>
      </c>
      <c r="E1984" s="318" t="s">
        <v>3774</v>
      </c>
      <c r="F1984" s="318">
        <v>6</v>
      </c>
      <c r="G1984" s="319">
        <v>43952</v>
      </c>
      <c r="H1984" s="319">
        <v>45443</v>
      </c>
      <c r="I1984" s="375">
        <v>5.5611000000000001E-2</v>
      </c>
      <c r="J1984" s="375">
        <v>0.218114</v>
      </c>
      <c r="K1984" s="375">
        <v>0.23205000000000001</v>
      </c>
      <c r="L1984" s="375">
        <v>0.26751200000000003</v>
      </c>
      <c r="M1984" s="375">
        <v>45.814306999999999</v>
      </c>
      <c r="N1984" s="375">
        <v>30.886388</v>
      </c>
    </row>
    <row r="1985" spans="1:14" ht="12.75" customHeight="1">
      <c r="A1985" t="s">
        <v>4120</v>
      </c>
      <c r="B1985" s="318" t="s">
        <v>4048</v>
      </c>
      <c r="C1985" s="318" t="s">
        <v>3817</v>
      </c>
      <c r="D1985" s="318" t="s">
        <v>5259</v>
      </c>
      <c r="E1985" s="318" t="s">
        <v>3776</v>
      </c>
      <c r="F1985" s="318">
        <v>8</v>
      </c>
      <c r="G1985" s="319">
        <v>43043</v>
      </c>
      <c r="H1985" s="319">
        <v>44561</v>
      </c>
      <c r="I1985" s="375">
        <v>0.19969100000000001</v>
      </c>
      <c r="J1985" s="375">
        <v>0.43076700000000001</v>
      </c>
      <c r="K1985" s="375">
        <v>0.23203960000000001</v>
      </c>
      <c r="L1985" s="375">
        <v>0.22062599999999999</v>
      </c>
      <c r="M1985" s="375">
        <v>76.615973999999994</v>
      </c>
      <c r="N1985" s="375">
        <v>19.968837000000001</v>
      </c>
    </row>
    <row r="1986" spans="1:14" ht="12.75" customHeight="1">
      <c r="A1986" t="s">
        <v>4119</v>
      </c>
      <c r="B1986" t="s">
        <v>4079</v>
      </c>
      <c r="C1986" t="s">
        <v>3817</v>
      </c>
      <c r="D1986" t="s">
        <v>3520</v>
      </c>
      <c r="E1986" t="s">
        <v>3776</v>
      </c>
      <c r="F1986">
        <v>8</v>
      </c>
      <c r="G1986" s="4">
        <v>43466</v>
      </c>
      <c r="H1986" s="4">
        <v>45291</v>
      </c>
      <c r="I1986" s="375">
        <v>9.3519999999999992E-3</v>
      </c>
      <c r="J1986" s="375">
        <v>0.63270400000000004</v>
      </c>
      <c r="K1986" s="375">
        <v>0.23200000000000001</v>
      </c>
      <c r="L1986" s="375">
        <v>1.3623E-2</v>
      </c>
      <c r="M1986" s="375">
        <v>113.26218900000001</v>
      </c>
      <c r="N1986" s="375">
        <v>11.990989000000001</v>
      </c>
    </row>
    <row r="1987" spans="1:14" ht="12.75" customHeight="1">
      <c r="A1987" t="s">
        <v>4119</v>
      </c>
      <c r="B1987" s="413" t="s">
        <v>4091</v>
      </c>
      <c r="C1987" s="413" t="s">
        <v>3817</v>
      </c>
      <c r="D1987" s="413" t="s">
        <v>2171</v>
      </c>
      <c r="E1987" s="413" t="s">
        <v>3781</v>
      </c>
      <c r="F1987" s="413">
        <v>1</v>
      </c>
      <c r="G1987" s="383">
        <v>42917</v>
      </c>
      <c r="H1987" s="383">
        <v>44561</v>
      </c>
      <c r="I1987" s="375">
        <v>0.122389</v>
      </c>
      <c r="J1987" s="375">
        <v>0.214313</v>
      </c>
      <c r="K1987" s="375">
        <v>0.2319976</v>
      </c>
      <c r="L1987" s="375">
        <v>0.16950000000000001</v>
      </c>
      <c r="M1987" s="375">
        <v>36.991900000000001</v>
      </c>
      <c r="N1987" s="375">
        <v>27.713255</v>
      </c>
    </row>
    <row r="1988" spans="1:14" ht="12.75" customHeight="1">
      <c r="A1988" t="s">
        <v>4119</v>
      </c>
      <c r="B1988" t="s">
        <v>4097</v>
      </c>
      <c r="C1988" t="s">
        <v>3817</v>
      </c>
      <c r="D1988" t="s">
        <v>4895</v>
      </c>
      <c r="E1988" t="s">
        <v>3778</v>
      </c>
      <c r="F1988">
        <v>6</v>
      </c>
      <c r="G1988" s="4">
        <v>43647</v>
      </c>
      <c r="H1988" s="4">
        <v>44772</v>
      </c>
      <c r="I1988" s="375">
        <v>0.207648</v>
      </c>
      <c r="J1988" s="375">
        <v>0.809029</v>
      </c>
      <c r="K1988" s="375">
        <v>0.2316</v>
      </c>
      <c r="L1988" s="375">
        <v>0.23502300000000001</v>
      </c>
      <c r="M1988" s="375">
        <v>143.192002</v>
      </c>
      <c r="N1988" s="375">
        <v>18.132344</v>
      </c>
    </row>
    <row r="1989" spans="1:14" ht="12.75" customHeight="1">
      <c r="A1989" t="s">
        <v>4120</v>
      </c>
      <c r="B1989" t="s">
        <v>4074</v>
      </c>
      <c r="C1989" t="s">
        <v>3817</v>
      </c>
      <c r="D1989" t="s">
        <v>3334</v>
      </c>
      <c r="E1989" t="s">
        <v>3776</v>
      </c>
      <c r="F1989">
        <v>8</v>
      </c>
      <c r="G1989" s="4">
        <v>43374</v>
      </c>
      <c r="H1989" s="4">
        <v>44561</v>
      </c>
      <c r="I1989" s="375">
        <v>2.3807999999999999E-2</v>
      </c>
      <c r="J1989" s="375">
        <v>0.35059499999999999</v>
      </c>
      <c r="K1989" s="375">
        <v>0.23104</v>
      </c>
      <c r="L1989" s="375">
        <v>2.0882999999999999E-2</v>
      </c>
      <c r="M1989" s="375">
        <v>63.027405999999999</v>
      </c>
      <c r="N1989" s="375">
        <v>11.659326</v>
      </c>
    </row>
    <row r="1990" spans="1:14" ht="12.75" customHeight="1">
      <c r="A1990" t="s">
        <v>4119</v>
      </c>
      <c r="B1990" s="376" t="s">
        <v>4097</v>
      </c>
      <c r="C1990" s="376" t="s">
        <v>3817</v>
      </c>
      <c r="D1990" s="376" t="s">
        <v>730</v>
      </c>
      <c r="E1990" s="376" t="s">
        <v>3773</v>
      </c>
      <c r="F1990" s="376">
        <v>6</v>
      </c>
      <c r="G1990" s="383">
        <v>42430</v>
      </c>
      <c r="H1990" s="383">
        <v>44651</v>
      </c>
      <c r="I1990" s="375">
        <v>0.246225</v>
      </c>
      <c r="J1990" s="375">
        <v>0.66077600000000003</v>
      </c>
      <c r="K1990" s="375">
        <v>0.23080000000000001</v>
      </c>
      <c r="L1990" s="375">
        <v>0.235434</v>
      </c>
      <c r="M1990" s="375">
        <v>116.54830699999999</v>
      </c>
      <c r="N1990" s="375">
        <v>13.559044999999999</v>
      </c>
    </row>
    <row r="1991" spans="1:14" ht="12.75" customHeight="1">
      <c r="A1991" t="s">
        <v>4119</v>
      </c>
      <c r="B1991" s="413" t="s">
        <v>4079</v>
      </c>
      <c r="C1991" s="413" t="s">
        <v>3817</v>
      </c>
      <c r="D1991" s="413" t="s">
        <v>5912</v>
      </c>
      <c r="E1991" s="413" t="s">
        <v>3776</v>
      </c>
      <c r="F1991" s="413">
        <v>8</v>
      </c>
      <c r="G1991" s="383">
        <v>43800</v>
      </c>
      <c r="H1991" s="383">
        <v>45291</v>
      </c>
      <c r="I1991" s="375">
        <v>5.1859999999999996E-3</v>
      </c>
      <c r="J1991" s="375">
        <v>0.501722</v>
      </c>
      <c r="K1991" s="375">
        <v>0.23068</v>
      </c>
      <c r="L1991" s="375">
        <v>5.3439999999999998E-3</v>
      </c>
      <c r="M1991" s="375">
        <v>89.303961999999999</v>
      </c>
      <c r="N1991" s="375">
        <v>10.999647</v>
      </c>
    </row>
    <row r="1992" spans="1:14" ht="12.75" customHeight="1">
      <c r="A1992" t="s">
        <v>4120</v>
      </c>
      <c r="B1992" s="413" t="s">
        <v>5086</v>
      </c>
      <c r="C1992" s="413" t="s">
        <v>3818</v>
      </c>
      <c r="D1992" s="413" t="s">
        <v>4658</v>
      </c>
      <c r="E1992" s="413" t="s">
        <v>3781</v>
      </c>
      <c r="F1992" s="413">
        <v>7</v>
      </c>
      <c r="G1992" s="383">
        <v>43556</v>
      </c>
      <c r="H1992" s="383">
        <v>45291</v>
      </c>
      <c r="I1992" s="375">
        <v>0.20790600000000001</v>
      </c>
      <c r="J1992" s="375">
        <v>0.44112600000000002</v>
      </c>
      <c r="K1992" s="375">
        <v>0.23058000000000001</v>
      </c>
      <c r="L1992" s="375">
        <v>0.24047099999999999</v>
      </c>
      <c r="M1992" s="375">
        <v>78.828187999999997</v>
      </c>
      <c r="N1992" s="375">
        <v>22.234453999999999</v>
      </c>
    </row>
    <row r="1993" spans="1:14" ht="12.75" customHeight="1">
      <c r="A1993" t="s">
        <v>4119</v>
      </c>
      <c r="B1993" s="373" t="s">
        <v>4089</v>
      </c>
      <c r="C1993" s="405" t="s">
        <v>3817</v>
      </c>
      <c r="D1993" s="403" t="s">
        <v>6763</v>
      </c>
      <c r="E1993" s="374" t="s">
        <v>3775</v>
      </c>
      <c r="F1993" s="403">
        <v>5</v>
      </c>
      <c r="G1993" s="374">
        <v>44197</v>
      </c>
      <c r="H1993" s="374">
        <v>44926</v>
      </c>
      <c r="I1993" s="404">
        <v>1.3587E-2</v>
      </c>
      <c r="J1993" s="404">
        <v>0.44579600000000003</v>
      </c>
      <c r="K1993" s="404">
        <v>0.23052</v>
      </c>
      <c r="L1993" s="404">
        <v>1.5969000000000001E-2</v>
      </c>
      <c r="M1993" s="404">
        <v>78.828728999999996</v>
      </c>
      <c r="N1993" s="404">
        <v>10.572689</v>
      </c>
    </row>
    <row r="1994" spans="1:14" ht="12.75" customHeight="1">
      <c r="A1994" t="s">
        <v>4119</v>
      </c>
      <c r="B1994" t="s">
        <v>4083</v>
      </c>
      <c r="C1994" t="s">
        <v>3817</v>
      </c>
      <c r="D1994" t="s">
        <v>5087</v>
      </c>
      <c r="E1994" t="s">
        <v>3789</v>
      </c>
      <c r="F1994">
        <v>2</v>
      </c>
      <c r="G1994" s="4">
        <v>43678</v>
      </c>
      <c r="H1994" s="4">
        <v>44926</v>
      </c>
      <c r="I1994" s="375">
        <v>0.226853</v>
      </c>
      <c r="J1994" s="375">
        <v>0.52621899999999999</v>
      </c>
      <c r="K1994" s="375">
        <v>0.23051479999999999</v>
      </c>
      <c r="L1994" s="375">
        <v>0.23852000000000001</v>
      </c>
      <c r="M1994" s="375">
        <v>93.099816000000004</v>
      </c>
      <c r="N1994" s="375">
        <v>22.765816999999998</v>
      </c>
    </row>
    <row r="1995" spans="1:14" ht="12.75" customHeight="1">
      <c r="A1995" t="s">
        <v>4119</v>
      </c>
      <c r="B1995" t="s">
        <v>4097</v>
      </c>
      <c r="C1995" t="s">
        <v>3817</v>
      </c>
      <c r="D1995" t="s">
        <v>3038</v>
      </c>
      <c r="E1995" t="s">
        <v>3778</v>
      </c>
      <c r="F1995">
        <v>6</v>
      </c>
      <c r="G1995" s="4">
        <v>43282</v>
      </c>
      <c r="H1995" s="4">
        <v>44772</v>
      </c>
      <c r="I1995" s="375">
        <v>0.20419399999999999</v>
      </c>
      <c r="J1995" s="375">
        <v>0.61911899999999997</v>
      </c>
      <c r="K1995" s="375">
        <v>0.23039999999999999</v>
      </c>
      <c r="L1995" s="375">
        <v>0.22185199999999999</v>
      </c>
      <c r="M1995" s="375">
        <v>109.011539</v>
      </c>
      <c r="N1995" s="375">
        <v>18.120643999999999</v>
      </c>
    </row>
    <row r="1996" spans="1:14" ht="12.75" customHeight="1">
      <c r="A1996" t="s">
        <v>4120</v>
      </c>
      <c r="B1996" s="300" t="s">
        <v>5086</v>
      </c>
      <c r="C1996" s="300" t="s">
        <v>3817</v>
      </c>
      <c r="D1996" s="300" t="s">
        <v>6276</v>
      </c>
      <c r="E1996" s="300" t="s">
        <v>3774</v>
      </c>
      <c r="F1996" s="300">
        <v>6</v>
      </c>
      <c r="G1996" s="301">
        <v>43983</v>
      </c>
      <c r="H1996" s="301">
        <v>45291</v>
      </c>
      <c r="I1996" s="316">
        <v>0.19921700000000001</v>
      </c>
      <c r="J1996" s="316">
        <v>0.51344599999999996</v>
      </c>
      <c r="K1996" s="316">
        <v>0.23039999999999999</v>
      </c>
      <c r="L1996" s="316">
        <v>0.187276</v>
      </c>
      <c r="M1996" s="316">
        <v>91.336369000000005</v>
      </c>
      <c r="N1996" s="316">
        <v>23.757262000000001</v>
      </c>
    </row>
    <row r="1997" spans="1:14" ht="12.75" customHeight="1">
      <c r="A1997" t="s">
        <v>4120</v>
      </c>
      <c r="B1997" s="318" t="s">
        <v>4052</v>
      </c>
      <c r="C1997" s="318" t="s">
        <v>3817</v>
      </c>
      <c r="D1997" s="318" t="s">
        <v>2961</v>
      </c>
      <c r="E1997" s="318" t="s">
        <v>3781</v>
      </c>
      <c r="F1997" s="318">
        <v>9</v>
      </c>
      <c r="G1997" s="319">
        <v>43221</v>
      </c>
      <c r="H1997" s="319">
        <v>44561</v>
      </c>
      <c r="I1997" s="375">
        <v>0.167319</v>
      </c>
      <c r="J1997" s="375">
        <v>0.40088800000000002</v>
      </c>
      <c r="K1997" s="375">
        <v>0.23039999999999999</v>
      </c>
      <c r="L1997" s="375">
        <v>0.198543</v>
      </c>
      <c r="M1997" s="375">
        <v>71.125009000000006</v>
      </c>
      <c r="N1997" s="375">
        <v>17.182915000000001</v>
      </c>
    </row>
    <row r="1998" spans="1:14" ht="12.75" customHeight="1">
      <c r="A1998" t="s">
        <v>4120</v>
      </c>
      <c r="B1998" s="413" t="s">
        <v>4072</v>
      </c>
      <c r="C1998" s="413" t="s">
        <v>3817</v>
      </c>
      <c r="D1998" s="413" t="s">
        <v>587</v>
      </c>
      <c r="E1998" s="413" t="s">
        <v>3774</v>
      </c>
      <c r="F1998" s="413">
        <v>7</v>
      </c>
      <c r="G1998" s="383">
        <v>44197</v>
      </c>
      <c r="H1998" s="383">
        <v>46022</v>
      </c>
      <c r="I1998" s="375">
        <v>0.28243000000000001</v>
      </c>
      <c r="J1998" s="375">
        <v>0.56270100000000001</v>
      </c>
      <c r="K1998" s="375">
        <v>0.23032559999999999</v>
      </c>
      <c r="L1998" s="375">
        <v>0.231736</v>
      </c>
      <c r="M1998" s="375">
        <v>98.048467000000002</v>
      </c>
      <c r="N1998" s="375">
        <v>12.783397000000001</v>
      </c>
    </row>
    <row r="1999" spans="1:14" ht="12.75" customHeight="1">
      <c r="A1999" t="s">
        <v>4120</v>
      </c>
      <c r="B1999" s="413" t="s">
        <v>4062</v>
      </c>
      <c r="C1999" s="413" t="s">
        <v>3817</v>
      </c>
      <c r="D1999" s="413" t="s">
        <v>5380</v>
      </c>
      <c r="E1999" s="413" t="s">
        <v>3773</v>
      </c>
      <c r="F1999" s="413">
        <v>3</v>
      </c>
      <c r="G1999" s="383">
        <v>42614</v>
      </c>
      <c r="H1999" s="383">
        <v>44561</v>
      </c>
      <c r="I1999" s="375">
        <v>0.21488199999999999</v>
      </c>
      <c r="J1999" s="375">
        <v>0.69067500000000004</v>
      </c>
      <c r="K1999" s="375">
        <v>0.22950000000000001</v>
      </c>
      <c r="L1999" s="375">
        <v>0.195102</v>
      </c>
      <c r="M1999" s="375">
        <v>122.707356</v>
      </c>
      <c r="N1999" s="375">
        <v>17.149920000000002</v>
      </c>
    </row>
    <row r="2000" spans="1:14" ht="12.75" customHeight="1">
      <c r="A2000" t="s">
        <v>4120</v>
      </c>
      <c r="B2000" s="318" t="s">
        <v>5086</v>
      </c>
      <c r="C2000" s="318" t="s">
        <v>3818</v>
      </c>
      <c r="D2000" s="318" t="s">
        <v>4676</v>
      </c>
      <c r="E2000" s="318" t="s">
        <v>3781</v>
      </c>
      <c r="F2000" s="318">
        <v>3</v>
      </c>
      <c r="G2000" s="319">
        <v>43556</v>
      </c>
      <c r="H2000" s="319">
        <v>44651</v>
      </c>
      <c r="I2000" s="375">
        <v>0.18904299999999999</v>
      </c>
      <c r="J2000" s="375">
        <v>0.45933800000000002</v>
      </c>
      <c r="K2000" s="375">
        <v>0.2294996</v>
      </c>
      <c r="L2000" s="375">
        <v>0.19517599999999999</v>
      </c>
      <c r="M2000" s="375">
        <v>82.965424999999996</v>
      </c>
      <c r="N2000" s="375">
        <v>20.640751999999999</v>
      </c>
    </row>
    <row r="2001" spans="1:14" ht="12.75" customHeight="1">
      <c r="A2001" t="s">
        <v>4119</v>
      </c>
      <c r="B2001" s="300" t="s">
        <v>4099</v>
      </c>
      <c r="C2001" s="300" t="s">
        <v>3817</v>
      </c>
      <c r="D2001" s="300" t="s">
        <v>3184</v>
      </c>
      <c r="E2001" s="300" t="s">
        <v>3780</v>
      </c>
      <c r="F2001" s="300">
        <v>3</v>
      </c>
      <c r="G2001" s="301">
        <v>43344</v>
      </c>
      <c r="H2001" s="301">
        <v>43555</v>
      </c>
      <c r="I2001" s="316">
        <v>0.16888</v>
      </c>
      <c r="J2001" s="316">
        <v>0.10215</v>
      </c>
      <c r="K2001" s="316">
        <v>0.22896</v>
      </c>
      <c r="L2001" s="316">
        <v>6.3085000000000002E-2</v>
      </c>
      <c r="M2001" s="316">
        <v>18.058613999999999</v>
      </c>
      <c r="N2001" s="316">
        <v>21.477526000000001</v>
      </c>
    </row>
    <row r="2002" spans="1:14" ht="12.75" customHeight="1">
      <c r="A2002" t="s">
        <v>4119</v>
      </c>
      <c r="B2002" t="s">
        <v>4083</v>
      </c>
      <c r="C2002" t="s">
        <v>3817</v>
      </c>
      <c r="D2002" t="s">
        <v>2315</v>
      </c>
      <c r="E2002" t="s">
        <v>3792</v>
      </c>
      <c r="F2002">
        <v>4</v>
      </c>
      <c r="G2002" s="4">
        <v>42979</v>
      </c>
      <c r="H2002" s="4">
        <v>44926</v>
      </c>
      <c r="I2002" s="375">
        <v>4.1190000000000003E-3</v>
      </c>
      <c r="J2002" s="375">
        <v>0.39666400000000002</v>
      </c>
      <c r="K2002" s="375">
        <v>0.22894800000000001</v>
      </c>
      <c r="L2002" s="375">
        <v>9.2322000000000001E-2</v>
      </c>
      <c r="M2002" s="375">
        <v>70.551677999999995</v>
      </c>
      <c r="N2002" s="375">
        <v>20.523441999999999</v>
      </c>
    </row>
    <row r="2003" spans="1:14" ht="12.75" customHeight="1">
      <c r="A2003" t="s">
        <v>4119</v>
      </c>
      <c r="B2003" s="376" t="s">
        <v>4097</v>
      </c>
      <c r="C2003" s="376" t="s">
        <v>3817</v>
      </c>
      <c r="D2003" s="376" t="s">
        <v>7142</v>
      </c>
      <c r="E2003" s="376" t="s">
        <v>3790</v>
      </c>
      <c r="F2003" s="376">
        <v>6</v>
      </c>
      <c r="G2003" s="383">
        <v>44348</v>
      </c>
      <c r="H2003" s="383">
        <v>46173</v>
      </c>
      <c r="I2003" s="375">
        <v>0.263096</v>
      </c>
      <c r="J2003" s="375">
        <v>0.65822800000000004</v>
      </c>
      <c r="K2003" s="375">
        <v>0.2288</v>
      </c>
      <c r="L2003" s="375">
        <v>0.235434</v>
      </c>
      <c r="M2003" s="375">
        <v>115.09290799999999</v>
      </c>
      <c r="N2003" s="375">
        <v>17.045499</v>
      </c>
    </row>
    <row r="2004" spans="1:14" ht="12.75" customHeight="1">
      <c r="A2004" t="s">
        <v>4120</v>
      </c>
      <c r="B2004" t="s">
        <v>4058</v>
      </c>
      <c r="C2004" t="s">
        <v>3817</v>
      </c>
      <c r="D2004" t="s">
        <v>4795</v>
      </c>
      <c r="E2004" t="s">
        <v>3778</v>
      </c>
      <c r="F2004">
        <v>7</v>
      </c>
      <c r="G2004" s="4">
        <v>43590</v>
      </c>
      <c r="H2004" s="4">
        <v>44561</v>
      </c>
      <c r="I2004" s="375">
        <v>0.20866000000000001</v>
      </c>
      <c r="J2004" s="375">
        <v>0.74653800000000003</v>
      </c>
      <c r="K2004" s="375">
        <v>0.2286704</v>
      </c>
      <c r="L2004" s="375">
        <v>0.22119</v>
      </c>
      <c r="M2004" s="375">
        <v>129.42227299999999</v>
      </c>
      <c r="N2004" s="375">
        <v>13.586684999999999</v>
      </c>
    </row>
    <row r="2005" spans="1:14" ht="12.75" customHeight="1">
      <c r="A2005" t="s">
        <v>4120</v>
      </c>
      <c r="B2005" t="s">
        <v>5086</v>
      </c>
      <c r="C2005" t="s">
        <v>3817</v>
      </c>
      <c r="D2005" t="s">
        <v>5792</v>
      </c>
      <c r="E2005" t="s">
        <v>3775</v>
      </c>
      <c r="F2005">
        <v>8</v>
      </c>
      <c r="G2005" s="4">
        <v>43770</v>
      </c>
      <c r="H2005" s="4">
        <v>44681</v>
      </c>
      <c r="I2005" s="375">
        <v>0.14857200000000001</v>
      </c>
      <c r="J2005" s="375">
        <v>0.20291699999999999</v>
      </c>
      <c r="K2005" s="375">
        <v>0.2283636</v>
      </c>
      <c r="L2005" s="375">
        <v>0.20344400000000001</v>
      </c>
      <c r="M2005" s="375">
        <v>36.21698</v>
      </c>
      <c r="N2005" s="375">
        <v>32.804445000000001</v>
      </c>
    </row>
    <row r="2006" spans="1:14" ht="12.75" customHeight="1">
      <c r="A2006" t="s">
        <v>4119</v>
      </c>
      <c r="B2006" s="300" t="s">
        <v>42</v>
      </c>
      <c r="C2006" s="300" t="s">
        <v>3818</v>
      </c>
      <c r="D2006" s="300" t="s">
        <v>6573</v>
      </c>
      <c r="E2006" s="300" t="s">
        <v>3774</v>
      </c>
      <c r="F2006" s="300">
        <v>9</v>
      </c>
      <c r="G2006" s="301">
        <v>44105</v>
      </c>
      <c r="H2006" s="301">
        <v>45199</v>
      </c>
      <c r="I2006" s="316">
        <v>2.5433999999999998E-2</v>
      </c>
      <c r="J2006" s="316">
        <v>0.223442</v>
      </c>
      <c r="K2006" s="316">
        <v>0.22836000000000001</v>
      </c>
      <c r="L2006" s="316">
        <v>0.04</v>
      </c>
      <c r="M2006" s="316">
        <v>37.97</v>
      </c>
      <c r="N2006" s="316">
        <v>18.934034</v>
      </c>
    </row>
    <row r="2007" spans="1:14" ht="12.75" customHeight="1">
      <c r="A2007" t="s">
        <v>4119</v>
      </c>
      <c r="B2007" s="413" t="s">
        <v>42</v>
      </c>
      <c r="C2007" s="413" t="s">
        <v>3817</v>
      </c>
      <c r="D2007" s="413" t="s">
        <v>6575</v>
      </c>
      <c r="E2007" s="413" t="s">
        <v>3779</v>
      </c>
      <c r="F2007" s="413">
        <v>9</v>
      </c>
      <c r="G2007" s="383">
        <v>44105</v>
      </c>
      <c r="H2007" s="383">
        <v>45199</v>
      </c>
      <c r="I2007" s="375">
        <v>9.9975999999999995E-2</v>
      </c>
      <c r="J2007" s="375">
        <v>0.33973700000000001</v>
      </c>
      <c r="K2007" s="375">
        <v>0.22796</v>
      </c>
      <c r="L2007" s="375">
        <v>0.13</v>
      </c>
      <c r="M2007" s="375">
        <v>57.62</v>
      </c>
      <c r="N2007" s="375">
        <v>21.729672999999998</v>
      </c>
    </row>
    <row r="2008" spans="1:14" ht="12.75" customHeight="1">
      <c r="A2008" t="s">
        <v>4120</v>
      </c>
      <c r="B2008" t="s">
        <v>5086</v>
      </c>
      <c r="C2008" t="s">
        <v>3817</v>
      </c>
      <c r="D2008" t="s">
        <v>6633</v>
      </c>
      <c r="E2008" t="s">
        <v>3780</v>
      </c>
      <c r="F2008">
        <v>12</v>
      </c>
      <c r="G2008" s="4">
        <v>44136</v>
      </c>
      <c r="H2008" s="4">
        <v>44865</v>
      </c>
      <c r="I2008" s="375">
        <v>0.18426200000000001</v>
      </c>
      <c r="J2008" s="375">
        <v>0.37457299999999999</v>
      </c>
      <c r="K2008" s="375">
        <v>0.22783400000000001</v>
      </c>
      <c r="L2008" s="375">
        <v>0.22730700000000001</v>
      </c>
      <c r="M2008" s="375">
        <v>66.885236000000006</v>
      </c>
      <c r="N2008" s="375">
        <v>23.082089</v>
      </c>
    </row>
    <row r="2009" spans="1:14" ht="12.75" customHeight="1">
      <c r="A2009" t="s">
        <v>4120</v>
      </c>
      <c r="B2009" t="s">
        <v>4048</v>
      </c>
      <c r="C2009" t="s">
        <v>3819</v>
      </c>
      <c r="D2009" t="s">
        <v>2261</v>
      </c>
      <c r="E2009" t="s">
        <v>3780</v>
      </c>
      <c r="F2009">
        <v>3</v>
      </c>
      <c r="G2009" s="4">
        <v>42948</v>
      </c>
      <c r="H2009" s="4">
        <v>44561</v>
      </c>
      <c r="I2009" s="375">
        <v>0.135848</v>
      </c>
      <c r="J2009" s="375">
        <v>1.5063E-2</v>
      </c>
      <c r="K2009" s="375">
        <v>0.22773599999999999</v>
      </c>
      <c r="L2009" s="375">
        <v>1.0506E-2</v>
      </c>
      <c r="M2009" s="375">
        <v>2.6530200000000002</v>
      </c>
      <c r="N2009" s="375">
        <v>21.552337999999999</v>
      </c>
    </row>
    <row r="2010" spans="1:14" ht="12.75" customHeight="1">
      <c r="A2010" t="s">
        <v>4119</v>
      </c>
      <c r="B2010" s="300" t="s">
        <v>4093</v>
      </c>
      <c r="C2010" s="300" t="s">
        <v>3817</v>
      </c>
      <c r="D2010" s="300" t="s">
        <v>5604</v>
      </c>
      <c r="E2010" s="300" t="s">
        <v>3776</v>
      </c>
      <c r="F2010" s="300">
        <v>2</v>
      </c>
      <c r="G2010" s="301">
        <v>43709</v>
      </c>
      <c r="H2010" s="301">
        <v>45283</v>
      </c>
      <c r="I2010" s="316">
        <v>0.13068199999999999</v>
      </c>
      <c r="J2010" s="316">
        <v>0.46235999999999999</v>
      </c>
      <c r="K2010" s="316">
        <v>0.2275636</v>
      </c>
      <c r="L2010" s="316">
        <v>0.15759000000000001</v>
      </c>
      <c r="M2010" s="316">
        <v>81.442511999999994</v>
      </c>
      <c r="N2010" s="316">
        <v>17.419505000000001</v>
      </c>
    </row>
    <row r="2011" spans="1:14" ht="12.75" customHeight="1">
      <c r="A2011" t="s">
        <v>4120</v>
      </c>
      <c r="B2011" t="s">
        <v>5086</v>
      </c>
      <c r="C2011" t="s">
        <v>3817</v>
      </c>
      <c r="D2011" t="s">
        <v>6472</v>
      </c>
      <c r="E2011" t="s">
        <v>3776</v>
      </c>
      <c r="F2011">
        <v>1</v>
      </c>
      <c r="G2011" s="4">
        <v>44075</v>
      </c>
      <c r="H2011" s="4">
        <v>44926</v>
      </c>
      <c r="I2011" s="375">
        <v>1.84E-2</v>
      </c>
      <c r="J2011" s="375">
        <v>0.14860100000000001</v>
      </c>
      <c r="K2011" s="375">
        <v>0.22750119999999999</v>
      </c>
      <c r="L2011" s="375">
        <v>0</v>
      </c>
      <c r="M2011" s="375">
        <v>26.761810000000001</v>
      </c>
      <c r="N2011" s="375">
        <v>14.369852</v>
      </c>
    </row>
    <row r="2012" spans="1:14" ht="12.75" customHeight="1">
      <c r="A2012" t="s">
        <v>4119</v>
      </c>
      <c r="B2012" s="373" t="s">
        <v>4091</v>
      </c>
      <c r="C2012" s="405" t="s">
        <v>3817</v>
      </c>
      <c r="D2012" s="403" t="s">
        <v>1074</v>
      </c>
      <c r="E2012" s="374" t="s">
        <v>3774</v>
      </c>
      <c r="F2012" s="403">
        <v>1</v>
      </c>
      <c r="G2012" s="374">
        <v>42583</v>
      </c>
      <c r="H2012" s="374">
        <v>43830</v>
      </c>
      <c r="I2012" s="404">
        <v>0.18714900000000001</v>
      </c>
      <c r="J2012" s="404">
        <v>0.116186</v>
      </c>
      <c r="K2012" s="404">
        <v>0.22696359999999999</v>
      </c>
      <c r="L2012" s="404">
        <v>0.1241</v>
      </c>
      <c r="M2012" s="404">
        <v>19.619299999999999</v>
      </c>
      <c r="N2012" s="404">
        <v>31.601993</v>
      </c>
    </row>
    <row r="2013" spans="1:14" ht="12.75" customHeight="1">
      <c r="A2013" t="s">
        <v>4119</v>
      </c>
      <c r="B2013" s="318" t="s">
        <v>4079</v>
      </c>
      <c r="C2013" s="318" t="s">
        <v>3817</v>
      </c>
      <c r="D2013" s="318" t="s">
        <v>5910</v>
      </c>
      <c r="E2013" s="318" t="s">
        <v>3776</v>
      </c>
      <c r="F2013" s="318">
        <v>8</v>
      </c>
      <c r="G2013" s="319">
        <v>43800</v>
      </c>
      <c r="H2013" s="319">
        <v>45291</v>
      </c>
      <c r="I2013" s="375">
        <v>2.8909999999999999E-3</v>
      </c>
      <c r="J2013" s="375">
        <v>0.59120300000000003</v>
      </c>
      <c r="K2013" s="375">
        <v>0.22692000000000001</v>
      </c>
      <c r="L2013" s="375">
        <v>2.1029999999999998E-3</v>
      </c>
      <c r="M2013" s="375">
        <v>103.51633699999999</v>
      </c>
      <c r="N2013" s="375">
        <v>10.887594</v>
      </c>
    </row>
    <row r="2014" spans="1:14" ht="12.75" customHeight="1">
      <c r="A2014" t="s">
        <v>4120</v>
      </c>
      <c r="B2014" s="413" t="s">
        <v>5086</v>
      </c>
      <c r="C2014" s="413" t="s">
        <v>3817</v>
      </c>
      <c r="D2014" s="413" t="s">
        <v>3161</v>
      </c>
      <c r="E2014" s="413" t="s">
        <v>3775</v>
      </c>
      <c r="F2014" s="413">
        <v>7</v>
      </c>
      <c r="G2014" s="383">
        <v>43313</v>
      </c>
      <c r="H2014" s="383">
        <v>44561</v>
      </c>
      <c r="I2014" s="375">
        <v>0.20329</v>
      </c>
      <c r="J2014" s="375">
        <v>0.71794400000000003</v>
      </c>
      <c r="K2014" s="375">
        <v>0.22639999999999999</v>
      </c>
      <c r="L2014" s="375">
        <v>0.24047099999999999</v>
      </c>
      <c r="M2014" s="375">
        <v>125.977175</v>
      </c>
      <c r="N2014" s="375">
        <v>19.034189000000001</v>
      </c>
    </row>
    <row r="2015" spans="1:14" ht="12.75" customHeight="1">
      <c r="A2015" t="s">
        <v>4120</v>
      </c>
      <c r="B2015" s="300" t="s">
        <v>5086</v>
      </c>
      <c r="C2015" s="300" t="s">
        <v>3817</v>
      </c>
      <c r="D2015" s="300" t="s">
        <v>6447</v>
      </c>
      <c r="E2015" s="300" t="s">
        <v>3774</v>
      </c>
      <c r="F2015" s="300">
        <v>7</v>
      </c>
      <c r="G2015" s="301">
        <v>44075</v>
      </c>
      <c r="H2015" s="301">
        <v>45169</v>
      </c>
      <c r="I2015" s="316">
        <v>0.20181199999999999</v>
      </c>
      <c r="J2015" s="316">
        <v>0.740734</v>
      </c>
      <c r="K2015" s="316">
        <v>0.22620000000000001</v>
      </c>
      <c r="L2015" s="316">
        <v>0.19864999999999999</v>
      </c>
      <c r="M2015" s="316">
        <v>129.86285100000001</v>
      </c>
      <c r="N2015" s="316">
        <v>18.892284</v>
      </c>
    </row>
    <row r="2016" spans="1:14" ht="12.75" customHeight="1">
      <c r="A2016" t="s">
        <v>4120</v>
      </c>
      <c r="B2016" t="s">
        <v>5086</v>
      </c>
      <c r="C2016" t="s">
        <v>3817</v>
      </c>
      <c r="D2016" t="s">
        <v>6454</v>
      </c>
      <c r="E2016" t="s">
        <v>3789</v>
      </c>
      <c r="F2016">
        <v>7</v>
      </c>
      <c r="G2016" s="4">
        <v>44075</v>
      </c>
      <c r="H2016" s="4">
        <v>45169</v>
      </c>
      <c r="I2016" s="375">
        <v>0.32333299999999998</v>
      </c>
      <c r="J2016" s="375">
        <v>0.26168200000000003</v>
      </c>
      <c r="K2016" s="375">
        <v>0.22600000000000001</v>
      </c>
      <c r="L2016" s="375">
        <v>0.24047099999999999</v>
      </c>
      <c r="M2016" s="375">
        <v>45.836399</v>
      </c>
      <c r="N2016" s="375">
        <v>32.647278</v>
      </c>
    </row>
    <row r="2017" spans="1:14" ht="12.75" customHeight="1">
      <c r="A2017" t="s">
        <v>4120</v>
      </c>
      <c r="B2017" t="s">
        <v>4060</v>
      </c>
      <c r="C2017" t="s">
        <v>3817</v>
      </c>
      <c r="D2017" t="s">
        <v>2368</v>
      </c>
      <c r="E2017" t="s">
        <v>3778</v>
      </c>
      <c r="F2017">
        <v>7</v>
      </c>
      <c r="G2017" s="4">
        <v>42979</v>
      </c>
      <c r="H2017" s="4">
        <v>44074</v>
      </c>
      <c r="I2017" s="375">
        <v>0.117172</v>
      </c>
      <c r="J2017" s="375">
        <v>0.21729299999999999</v>
      </c>
      <c r="K2017" s="375">
        <v>0.22600000000000001</v>
      </c>
      <c r="L2017" s="375">
        <v>0.11919</v>
      </c>
      <c r="M2017" s="375">
        <v>38.054628000000001</v>
      </c>
      <c r="N2017" s="375">
        <v>20.270945000000001</v>
      </c>
    </row>
    <row r="2018" spans="1:14" ht="12.75" customHeight="1">
      <c r="A2018" t="s">
        <v>4119</v>
      </c>
      <c r="B2018" s="300" t="s">
        <v>4091</v>
      </c>
      <c r="C2018" s="300" t="s">
        <v>3817</v>
      </c>
      <c r="D2018" s="300" t="s">
        <v>4952</v>
      </c>
      <c r="E2018" s="300" t="s">
        <v>3774</v>
      </c>
      <c r="F2018" s="300">
        <v>1</v>
      </c>
      <c r="G2018" s="301">
        <v>43678</v>
      </c>
      <c r="H2018" s="301">
        <v>44561</v>
      </c>
      <c r="I2018" s="316">
        <v>3.7817000000000003E-2</v>
      </c>
      <c r="J2018" s="316">
        <v>0.18249199999999999</v>
      </c>
      <c r="K2018" s="316">
        <v>0.22594520000000001</v>
      </c>
      <c r="L2018" s="316">
        <v>1.44E-2</v>
      </c>
      <c r="M2018" s="316">
        <v>30.677700000000002</v>
      </c>
      <c r="N2018" s="316">
        <v>15.175143</v>
      </c>
    </row>
    <row r="2019" spans="1:14" ht="12.75" customHeight="1">
      <c r="A2019" t="s">
        <v>4120</v>
      </c>
      <c r="B2019" t="s">
        <v>4052</v>
      </c>
      <c r="C2019" t="s">
        <v>3817</v>
      </c>
      <c r="D2019" t="s">
        <v>5168</v>
      </c>
      <c r="E2019" t="s">
        <v>3775</v>
      </c>
      <c r="F2019">
        <v>3</v>
      </c>
      <c r="G2019" s="4">
        <v>43831</v>
      </c>
      <c r="H2019" s="4">
        <v>45657</v>
      </c>
      <c r="I2019" s="375">
        <v>0.21710099999999999</v>
      </c>
      <c r="J2019" s="375">
        <v>0.38267800000000002</v>
      </c>
      <c r="K2019" s="375">
        <v>0.22575999999999999</v>
      </c>
      <c r="L2019" s="375">
        <v>0.17874000000000001</v>
      </c>
      <c r="M2019" s="375">
        <v>66.702707000000004</v>
      </c>
      <c r="N2019" s="375">
        <v>15.1516</v>
      </c>
    </row>
    <row r="2020" spans="1:14" ht="12.75" customHeight="1">
      <c r="A2020" t="s">
        <v>4120</v>
      </c>
      <c r="B2020" s="413" t="s">
        <v>4048</v>
      </c>
      <c r="C2020" s="413" t="s">
        <v>3817</v>
      </c>
      <c r="D2020" s="413" t="s">
        <v>5282</v>
      </c>
      <c r="E2020" s="413" t="s">
        <v>3773</v>
      </c>
      <c r="F2020" s="413">
        <v>3</v>
      </c>
      <c r="G2020" s="383">
        <v>42705</v>
      </c>
      <c r="H2020" s="383">
        <v>44530</v>
      </c>
      <c r="I2020" s="375">
        <v>0.26186900000000002</v>
      </c>
      <c r="J2020" s="375">
        <v>0.42535200000000001</v>
      </c>
      <c r="K2020" s="375">
        <v>0.22536</v>
      </c>
      <c r="L2020" s="375">
        <v>0.189108</v>
      </c>
      <c r="M2020" s="375">
        <v>74.201328000000004</v>
      </c>
      <c r="N2020" s="375">
        <v>16.590955999999998</v>
      </c>
    </row>
    <row r="2021" spans="1:14" ht="12.75" customHeight="1">
      <c r="A2021" t="s">
        <v>4119</v>
      </c>
      <c r="B2021" s="318" t="s">
        <v>4081</v>
      </c>
      <c r="C2021" s="318" t="s">
        <v>3817</v>
      </c>
      <c r="D2021" s="318" t="s">
        <v>6493</v>
      </c>
      <c r="E2021" s="318" t="s">
        <v>3788</v>
      </c>
      <c r="F2021" s="318">
        <v>8</v>
      </c>
      <c r="G2021" s="319">
        <v>44075</v>
      </c>
      <c r="H2021" s="319">
        <v>45169</v>
      </c>
      <c r="I2021" s="375">
        <v>4.5709E-2</v>
      </c>
      <c r="J2021" s="375">
        <v>0.239677</v>
      </c>
      <c r="K2021" s="375">
        <v>0.22515879999999999</v>
      </c>
      <c r="L2021" s="375">
        <v>0.12435499999999999</v>
      </c>
      <c r="M2021" s="375">
        <v>41.705022999999997</v>
      </c>
      <c r="N2021" s="375">
        <v>17.692394</v>
      </c>
    </row>
    <row r="2022" spans="1:14" ht="12.75" customHeight="1">
      <c r="A2022" t="s">
        <v>4120</v>
      </c>
      <c r="B2022" t="s">
        <v>5086</v>
      </c>
      <c r="C2022" t="s">
        <v>3817</v>
      </c>
      <c r="D2022" t="s">
        <v>1478</v>
      </c>
      <c r="E2022" t="s">
        <v>3773</v>
      </c>
      <c r="F2022">
        <v>1</v>
      </c>
      <c r="G2022" s="4">
        <v>42675</v>
      </c>
      <c r="H2022" s="4">
        <v>44500</v>
      </c>
      <c r="I2022" s="375">
        <v>0.17880299999999999</v>
      </c>
      <c r="J2022" s="375">
        <v>0.15792900000000001</v>
      </c>
      <c r="K2022" s="375">
        <v>0.22510920000000001</v>
      </c>
      <c r="L2022" s="375">
        <v>0.237539</v>
      </c>
      <c r="M2022" s="375">
        <v>28.133938000000001</v>
      </c>
      <c r="N2022" s="375">
        <v>41.401420000000002</v>
      </c>
    </row>
    <row r="2023" spans="1:14" ht="12.75" customHeight="1">
      <c r="A2023" t="s">
        <v>4119</v>
      </c>
      <c r="B2023" s="318" t="s">
        <v>4097</v>
      </c>
      <c r="C2023" s="318" t="s">
        <v>3817</v>
      </c>
      <c r="D2023" s="318" t="s">
        <v>2484</v>
      </c>
      <c r="E2023" s="318" t="s">
        <v>3774</v>
      </c>
      <c r="F2023" s="318">
        <v>6</v>
      </c>
      <c r="G2023" s="319">
        <v>43040</v>
      </c>
      <c r="H2023" s="319">
        <v>44530</v>
      </c>
      <c r="I2023" s="375">
        <v>9.0194999999999997E-2</v>
      </c>
      <c r="J2023" s="375">
        <v>1.6306999999999999E-2</v>
      </c>
      <c r="K2023" s="375">
        <v>0.2248</v>
      </c>
      <c r="L2023" s="375">
        <v>4.5279999999999999E-3</v>
      </c>
      <c r="M2023" s="375">
        <v>2.801507</v>
      </c>
      <c r="N2023" s="375">
        <v>17.816773999999999</v>
      </c>
    </row>
    <row r="2024" spans="1:14" ht="12.75" customHeight="1">
      <c r="A2024" t="s">
        <v>4120</v>
      </c>
      <c r="B2024" s="413" t="s">
        <v>4064</v>
      </c>
      <c r="C2024" s="413" t="s">
        <v>3817</v>
      </c>
      <c r="D2024" s="413" t="s">
        <v>5467</v>
      </c>
      <c r="E2024" s="413" t="s">
        <v>3773</v>
      </c>
      <c r="F2024" s="413">
        <v>7</v>
      </c>
      <c r="G2024" s="383">
        <v>43466</v>
      </c>
      <c r="H2024" s="383">
        <v>44561</v>
      </c>
      <c r="I2024" s="375">
        <v>0.209199</v>
      </c>
      <c r="J2024" s="375">
        <v>0.66349000000000002</v>
      </c>
      <c r="K2024" s="375">
        <v>0.2248</v>
      </c>
      <c r="L2024" s="375">
        <v>0.22270300000000001</v>
      </c>
      <c r="M2024" s="375">
        <v>114.25403</v>
      </c>
      <c r="N2024" s="375">
        <v>12.110004</v>
      </c>
    </row>
    <row r="2025" spans="1:14" ht="12.75" customHeight="1">
      <c r="A2025" t="s">
        <v>4120</v>
      </c>
      <c r="B2025" s="300" t="s">
        <v>4048</v>
      </c>
      <c r="C2025" s="300" t="s">
        <v>3819</v>
      </c>
      <c r="D2025" s="300" t="s">
        <v>2265</v>
      </c>
      <c r="E2025" s="300" t="s">
        <v>3780</v>
      </c>
      <c r="F2025" s="300">
        <v>3</v>
      </c>
      <c r="G2025" s="301">
        <v>42948</v>
      </c>
      <c r="H2025" s="301">
        <v>44561</v>
      </c>
      <c r="I2025" s="316">
        <v>0.28894199999999998</v>
      </c>
      <c r="J2025" s="316">
        <v>0.21775</v>
      </c>
      <c r="K2025" s="316">
        <v>0.22478400000000001</v>
      </c>
      <c r="L2025" s="316">
        <v>0.10506</v>
      </c>
      <c r="M2025" s="316">
        <v>37.891368</v>
      </c>
      <c r="N2025" s="316">
        <v>18.295414999999998</v>
      </c>
    </row>
    <row r="2026" spans="1:14" ht="12.75" customHeight="1">
      <c r="A2026" t="s">
        <v>4119</v>
      </c>
      <c r="B2026" t="s">
        <v>4097</v>
      </c>
      <c r="C2026" t="s">
        <v>3817</v>
      </c>
      <c r="D2026" t="s">
        <v>2140</v>
      </c>
      <c r="E2026" t="s">
        <v>3774</v>
      </c>
      <c r="F2026">
        <v>6</v>
      </c>
      <c r="G2026" s="4">
        <v>42917</v>
      </c>
      <c r="H2026" s="4">
        <v>44408</v>
      </c>
      <c r="I2026" s="375">
        <v>0.20976900000000001</v>
      </c>
      <c r="J2026" s="375">
        <v>0.77065600000000001</v>
      </c>
      <c r="K2026" s="375">
        <v>0.22439999999999999</v>
      </c>
      <c r="L2026" s="375">
        <v>0.21197299999999999</v>
      </c>
      <c r="M2026" s="375">
        <v>132.159873</v>
      </c>
      <c r="N2026" s="375">
        <v>14.810085000000001</v>
      </c>
    </row>
    <row r="2027" spans="1:14" ht="12.75" customHeight="1">
      <c r="A2027" t="s">
        <v>4119</v>
      </c>
      <c r="B2027" s="318" t="s">
        <v>4097</v>
      </c>
      <c r="C2027" s="318" t="s">
        <v>3817</v>
      </c>
      <c r="D2027" s="318" t="s">
        <v>5159</v>
      </c>
      <c r="E2027" s="318" t="s">
        <v>3773</v>
      </c>
      <c r="F2027" s="318">
        <v>6</v>
      </c>
      <c r="G2027" s="319">
        <v>42461</v>
      </c>
      <c r="H2027" s="319">
        <v>44316</v>
      </c>
      <c r="I2027" s="375">
        <v>0.22736200000000001</v>
      </c>
      <c r="J2027" s="375">
        <v>0.18278900000000001</v>
      </c>
      <c r="K2027" s="375">
        <v>0.22439999999999999</v>
      </c>
      <c r="L2027" s="375">
        <v>0.160112</v>
      </c>
      <c r="M2027" s="375">
        <v>31.346599000000001</v>
      </c>
      <c r="N2027" s="375">
        <v>20.650880000000001</v>
      </c>
    </row>
    <row r="2028" spans="1:14" ht="12.75" customHeight="1">
      <c r="A2028" t="s">
        <v>4120</v>
      </c>
      <c r="B2028" t="s">
        <v>5086</v>
      </c>
      <c r="C2028" t="s">
        <v>3818</v>
      </c>
      <c r="D2028" t="s">
        <v>6779</v>
      </c>
      <c r="E2028" t="s">
        <v>3774</v>
      </c>
      <c r="F2028">
        <v>9</v>
      </c>
      <c r="G2028" s="4">
        <v>44197</v>
      </c>
      <c r="H2028" s="4">
        <v>45291</v>
      </c>
      <c r="I2028" s="375">
        <v>0.21093999999999999</v>
      </c>
      <c r="J2028" s="375">
        <v>0.449517</v>
      </c>
      <c r="K2028" s="375">
        <v>0.22439999999999999</v>
      </c>
      <c r="L2028" s="375">
        <v>0.2</v>
      </c>
      <c r="M2028" s="375">
        <v>75.05</v>
      </c>
      <c r="N2028" s="375">
        <v>33.133944</v>
      </c>
    </row>
    <row r="2029" spans="1:14" ht="12.75" customHeight="1">
      <c r="A2029" t="s">
        <v>4119</v>
      </c>
      <c r="B2029" s="318" t="s">
        <v>4081</v>
      </c>
      <c r="C2029" s="318" t="s">
        <v>3817</v>
      </c>
      <c r="D2029" s="318" t="s">
        <v>7150</v>
      </c>
      <c r="E2029" s="318" t="s">
        <v>3774</v>
      </c>
      <c r="F2029" s="318">
        <v>8</v>
      </c>
      <c r="G2029" s="319">
        <v>44348</v>
      </c>
      <c r="H2029" s="319">
        <v>45443</v>
      </c>
      <c r="I2029" s="375">
        <v>0.181335</v>
      </c>
      <c r="J2029" s="375">
        <v>0.43234800000000001</v>
      </c>
      <c r="K2029" s="375">
        <v>0.22423679999999999</v>
      </c>
      <c r="L2029" s="375">
        <v>0.17616899999999999</v>
      </c>
      <c r="M2029" s="375">
        <v>74.960958000000005</v>
      </c>
      <c r="N2029" s="375">
        <v>15.054729999999999</v>
      </c>
    </row>
    <row r="2030" spans="1:14" ht="12.75" customHeight="1">
      <c r="A2030" t="s">
        <v>4120</v>
      </c>
      <c r="B2030" t="s">
        <v>4048</v>
      </c>
      <c r="C2030" t="s">
        <v>3818</v>
      </c>
      <c r="D2030" t="s">
        <v>5217</v>
      </c>
      <c r="E2030" t="s">
        <v>3773</v>
      </c>
      <c r="F2030">
        <v>8</v>
      </c>
      <c r="G2030" s="4">
        <v>42705</v>
      </c>
      <c r="H2030" s="4">
        <v>44530</v>
      </c>
      <c r="I2030" s="375">
        <v>0.29681000000000002</v>
      </c>
      <c r="J2030" s="375">
        <v>0.40359099999999998</v>
      </c>
      <c r="K2030" s="375">
        <v>0.22402159999999999</v>
      </c>
      <c r="L2030" s="375">
        <v>0.22062599999999999</v>
      </c>
      <c r="M2030" s="375">
        <v>69.301553999999996</v>
      </c>
      <c r="N2030" s="375">
        <v>18.041262</v>
      </c>
    </row>
    <row r="2031" spans="1:14" ht="12.75" customHeight="1">
      <c r="A2031" t="s">
        <v>4119</v>
      </c>
      <c r="B2031" s="413" t="s">
        <v>4097</v>
      </c>
      <c r="C2031" s="413" t="s">
        <v>3817</v>
      </c>
      <c r="D2031" s="413" t="s">
        <v>2658</v>
      </c>
      <c r="E2031" s="413" t="s">
        <v>3774</v>
      </c>
      <c r="F2031" s="413">
        <v>6</v>
      </c>
      <c r="G2031" s="383">
        <v>43101</v>
      </c>
      <c r="H2031" s="383">
        <v>44227</v>
      </c>
      <c r="I2031" s="375">
        <v>0.231768</v>
      </c>
      <c r="J2031" s="375">
        <v>0.60801700000000003</v>
      </c>
      <c r="K2031" s="375">
        <v>0.224</v>
      </c>
      <c r="L2031" s="375">
        <v>0.182338</v>
      </c>
      <c r="M2031" s="375">
        <v>104.08306899999999</v>
      </c>
      <c r="N2031" s="375">
        <v>17.126867000000001</v>
      </c>
    </row>
    <row r="2032" spans="1:14" ht="12.75" customHeight="1">
      <c r="A2032" t="s">
        <v>4119</v>
      </c>
      <c r="B2032" s="318" t="s">
        <v>4079</v>
      </c>
      <c r="C2032" s="318" t="s">
        <v>3817</v>
      </c>
      <c r="D2032" s="318" t="s">
        <v>5602</v>
      </c>
      <c r="E2032" s="318" t="s">
        <v>3776</v>
      </c>
      <c r="F2032" s="318">
        <v>2</v>
      </c>
      <c r="G2032" s="319">
        <v>43709</v>
      </c>
      <c r="H2032" s="319">
        <v>44926</v>
      </c>
      <c r="I2032" s="375">
        <v>4.1213E-2</v>
      </c>
      <c r="J2032" s="375">
        <v>0.14194799999999999</v>
      </c>
      <c r="K2032" s="375">
        <v>0.22367999999999999</v>
      </c>
      <c r="L2032" s="375">
        <v>0.23222100000000001</v>
      </c>
      <c r="M2032" s="375">
        <v>24.380172000000002</v>
      </c>
      <c r="N2032" s="375">
        <v>38.443832999999998</v>
      </c>
    </row>
    <row r="2033" spans="1:14" ht="12.75" customHeight="1">
      <c r="A2033" t="s">
        <v>4120</v>
      </c>
      <c r="B2033" s="318" t="s">
        <v>5086</v>
      </c>
      <c r="C2033" s="318" t="s">
        <v>3817</v>
      </c>
      <c r="D2033" s="318" t="s">
        <v>7127</v>
      </c>
      <c r="E2033" s="318" t="s">
        <v>3775</v>
      </c>
      <c r="F2033" s="318">
        <v>8</v>
      </c>
      <c r="G2033" s="319">
        <v>44348</v>
      </c>
      <c r="H2033" s="319">
        <v>45657</v>
      </c>
      <c r="I2033" s="375">
        <v>0.16769300000000001</v>
      </c>
      <c r="J2033" s="375">
        <v>0.44510499999999997</v>
      </c>
      <c r="K2033" s="375">
        <v>0.22358720000000001</v>
      </c>
      <c r="L2033" s="375">
        <v>0.14990600000000001</v>
      </c>
      <c r="M2033" s="375">
        <v>77.792434</v>
      </c>
      <c r="N2033" s="375">
        <v>18.629511999999998</v>
      </c>
    </row>
    <row r="2034" spans="1:14" ht="12.75" customHeight="1">
      <c r="A2034" t="s">
        <v>4120</v>
      </c>
      <c r="B2034" t="s">
        <v>4072</v>
      </c>
      <c r="C2034" t="s">
        <v>3817</v>
      </c>
      <c r="D2034" t="s">
        <v>6609</v>
      </c>
      <c r="E2034" t="s">
        <v>3774</v>
      </c>
      <c r="F2034">
        <v>6</v>
      </c>
      <c r="G2034" s="4">
        <v>44075</v>
      </c>
      <c r="H2034" s="4">
        <v>45473</v>
      </c>
      <c r="I2034" s="375">
        <v>0.21067</v>
      </c>
      <c r="J2034" s="375">
        <v>0.88007299999999999</v>
      </c>
      <c r="K2034" s="375">
        <v>0.223052</v>
      </c>
      <c r="L2034" s="375">
        <v>0.212425</v>
      </c>
      <c r="M2034" s="375">
        <v>148.50656799999999</v>
      </c>
      <c r="N2034" s="375">
        <v>11.901612</v>
      </c>
    </row>
    <row r="2035" spans="1:14" ht="12.75" customHeight="1">
      <c r="A2035" t="s">
        <v>4119</v>
      </c>
      <c r="B2035" s="318" t="s">
        <v>4093</v>
      </c>
      <c r="C2035" s="318" t="s">
        <v>3817</v>
      </c>
      <c r="D2035" s="318" t="s">
        <v>7345</v>
      </c>
      <c r="E2035" s="318" t="s">
        <v>3775</v>
      </c>
      <c r="F2035" s="318">
        <v>2</v>
      </c>
      <c r="G2035" s="319">
        <v>44440</v>
      </c>
      <c r="H2035" s="319">
        <v>45657</v>
      </c>
      <c r="I2035" s="375">
        <v>0.191859</v>
      </c>
      <c r="J2035" s="375">
        <v>0.153364</v>
      </c>
      <c r="K2035" s="375">
        <v>0.2228636</v>
      </c>
      <c r="L2035" s="375">
        <v>0.10506</v>
      </c>
      <c r="M2035" s="375">
        <v>26.457371999999999</v>
      </c>
      <c r="N2035" s="375">
        <v>24.069569999999999</v>
      </c>
    </row>
    <row r="2036" spans="1:14" ht="12.75" customHeight="1">
      <c r="A2036" t="s">
        <v>4120</v>
      </c>
      <c r="B2036" t="s">
        <v>4044</v>
      </c>
      <c r="C2036" t="s">
        <v>3817</v>
      </c>
      <c r="D2036" t="s">
        <v>2062</v>
      </c>
      <c r="E2036" t="s">
        <v>3780</v>
      </c>
      <c r="F2036">
        <v>13</v>
      </c>
      <c r="G2036" s="4">
        <v>42863</v>
      </c>
      <c r="H2036" s="4">
        <v>46514</v>
      </c>
      <c r="I2036" s="375">
        <v>0.20471200000000001</v>
      </c>
      <c r="J2036" s="375">
        <v>0.40755200000000003</v>
      </c>
      <c r="K2036" s="375">
        <v>0.22267600000000001</v>
      </c>
      <c r="L2036" s="375">
        <v>0.16551299999999999</v>
      </c>
      <c r="M2036" s="375">
        <v>69.395955999999998</v>
      </c>
      <c r="N2036" s="375">
        <v>17.992460000000001</v>
      </c>
    </row>
    <row r="2037" spans="1:14" ht="12.75" customHeight="1">
      <c r="A2037" t="s">
        <v>4120</v>
      </c>
      <c r="B2037" t="s">
        <v>4072</v>
      </c>
      <c r="C2037" t="s">
        <v>3817</v>
      </c>
      <c r="D2037" t="s">
        <v>5837</v>
      </c>
      <c r="E2037" t="s">
        <v>3781</v>
      </c>
      <c r="F2037">
        <v>7</v>
      </c>
      <c r="G2037" s="4">
        <v>43770</v>
      </c>
      <c r="H2037" s="4">
        <v>46022</v>
      </c>
      <c r="I2037" s="375">
        <v>0.19811899999999999</v>
      </c>
      <c r="J2037" s="375">
        <v>0.62732900000000003</v>
      </c>
      <c r="K2037" s="375">
        <v>0.222442</v>
      </c>
      <c r="L2037" s="375">
        <v>0.200909</v>
      </c>
      <c r="M2037" s="375">
        <v>105.79257200000001</v>
      </c>
      <c r="N2037" s="375">
        <v>13.949418</v>
      </c>
    </row>
    <row r="2038" spans="1:14" ht="12.75" customHeight="1">
      <c r="A2038" t="s">
        <v>4120</v>
      </c>
      <c r="B2038" s="300" t="s">
        <v>5086</v>
      </c>
      <c r="C2038" s="300" t="s">
        <v>3817</v>
      </c>
      <c r="D2038" s="300" t="s">
        <v>5700</v>
      </c>
      <c r="E2038" s="300" t="s">
        <v>3773</v>
      </c>
      <c r="F2038" s="300">
        <v>8</v>
      </c>
      <c r="G2038" s="301">
        <v>43739</v>
      </c>
      <c r="H2038" s="301">
        <v>44681</v>
      </c>
      <c r="I2038" s="316">
        <v>0.21035300000000001</v>
      </c>
      <c r="J2038" s="316">
        <v>0.64669200000000004</v>
      </c>
      <c r="K2038" s="316">
        <v>0.222218</v>
      </c>
      <c r="L2038" s="316">
        <v>0.235566</v>
      </c>
      <c r="M2038" s="316">
        <v>112.33883</v>
      </c>
      <c r="N2038" s="316">
        <v>19.157277000000001</v>
      </c>
    </row>
    <row r="2039" spans="1:14" ht="12.75" customHeight="1">
      <c r="A2039" t="s">
        <v>4120</v>
      </c>
      <c r="B2039" s="318" t="s">
        <v>4048</v>
      </c>
      <c r="C2039" s="318" t="s">
        <v>3817</v>
      </c>
      <c r="D2039" s="318" t="s">
        <v>5276</v>
      </c>
      <c r="E2039" s="318" t="s">
        <v>3780</v>
      </c>
      <c r="F2039" s="318">
        <v>8</v>
      </c>
      <c r="G2039" s="319">
        <v>42917</v>
      </c>
      <c r="H2039" s="319">
        <v>46568</v>
      </c>
      <c r="I2039" s="375">
        <v>0.13539899999999999</v>
      </c>
      <c r="J2039" s="375">
        <v>3.8871000000000003E-2</v>
      </c>
      <c r="K2039" s="375">
        <v>0.222</v>
      </c>
      <c r="L2039" s="375">
        <v>1.0506E-2</v>
      </c>
      <c r="M2039" s="375">
        <v>6.6138839999999997</v>
      </c>
      <c r="N2039" s="375">
        <v>14.962337</v>
      </c>
    </row>
    <row r="2040" spans="1:14" ht="12.75" customHeight="1">
      <c r="A2040" t="s">
        <v>4119</v>
      </c>
      <c r="B2040" s="373" t="s">
        <v>4091</v>
      </c>
      <c r="C2040" s="405" t="s">
        <v>3817</v>
      </c>
      <c r="D2040" s="403" t="s">
        <v>1971</v>
      </c>
      <c r="E2040" s="374" t="s">
        <v>3774</v>
      </c>
      <c r="F2040" s="403">
        <v>1</v>
      </c>
      <c r="G2040" s="374">
        <v>42826</v>
      </c>
      <c r="H2040" s="374">
        <v>44561</v>
      </c>
      <c r="I2040" s="404">
        <v>0.17136100000000001</v>
      </c>
      <c r="J2040" s="404">
        <v>0.25240299999999999</v>
      </c>
      <c r="K2040" s="404">
        <v>0.22174479999999999</v>
      </c>
      <c r="L2040" s="404">
        <v>0.154</v>
      </c>
      <c r="M2040" s="404">
        <v>41.641100000000002</v>
      </c>
      <c r="N2040" s="404">
        <v>25.804751</v>
      </c>
    </row>
    <row r="2041" spans="1:14" ht="12.75" customHeight="1">
      <c r="A2041" t="s">
        <v>4120</v>
      </c>
      <c r="B2041" s="300" t="s">
        <v>4052</v>
      </c>
      <c r="C2041" s="300" t="s">
        <v>3817</v>
      </c>
      <c r="D2041" s="300" t="s">
        <v>5890</v>
      </c>
      <c r="E2041" s="300" t="s">
        <v>3773</v>
      </c>
      <c r="F2041" s="300">
        <v>7</v>
      </c>
      <c r="G2041" s="301">
        <v>43805</v>
      </c>
      <c r="H2041" s="301">
        <v>45657</v>
      </c>
      <c r="I2041" s="316">
        <v>0.27713599999999999</v>
      </c>
      <c r="J2041" s="316">
        <v>0.38160300000000003</v>
      </c>
      <c r="K2041" s="316">
        <v>0.22164</v>
      </c>
      <c r="L2041" s="316">
        <v>0.226961</v>
      </c>
      <c r="M2041" s="316">
        <v>64.837464999999995</v>
      </c>
      <c r="N2041" s="316">
        <v>17.737715999999999</v>
      </c>
    </row>
    <row r="2042" spans="1:14" ht="12.75" customHeight="1">
      <c r="A2042" t="s">
        <v>4120</v>
      </c>
      <c r="B2042" t="s">
        <v>5086</v>
      </c>
      <c r="C2042" t="s">
        <v>3818</v>
      </c>
      <c r="D2042" t="s">
        <v>6837</v>
      </c>
      <c r="E2042" t="s">
        <v>3774</v>
      </c>
      <c r="F2042">
        <v>7</v>
      </c>
      <c r="G2042" s="4">
        <v>43556</v>
      </c>
      <c r="H2042" s="4">
        <v>45291</v>
      </c>
      <c r="I2042" s="375">
        <v>0.150284</v>
      </c>
      <c r="J2042" s="375">
        <v>0.22484899999999999</v>
      </c>
      <c r="K2042" s="375">
        <v>0.22159999999999999</v>
      </c>
      <c r="L2042" s="375">
        <v>9.4097E-2</v>
      </c>
      <c r="M2042" s="375">
        <v>38.617165999999997</v>
      </c>
      <c r="N2042" s="375">
        <v>21.415334999999999</v>
      </c>
    </row>
    <row r="2043" spans="1:14" ht="12.75" customHeight="1">
      <c r="A2043" t="s">
        <v>4120</v>
      </c>
      <c r="B2043" s="413" t="s">
        <v>5086</v>
      </c>
      <c r="C2043" s="413" t="s">
        <v>3817</v>
      </c>
      <c r="D2043" s="413" t="s">
        <v>6898</v>
      </c>
      <c r="E2043" s="413" t="s">
        <v>3781</v>
      </c>
      <c r="F2043" s="413">
        <v>7</v>
      </c>
      <c r="G2043" s="383" t="s">
        <v>5938</v>
      </c>
      <c r="H2043" s="383" t="s">
        <v>5938</v>
      </c>
      <c r="I2043" s="375">
        <v>0.12989000000000001</v>
      </c>
      <c r="J2043" s="375">
        <v>0.36481999999999998</v>
      </c>
      <c r="K2043" s="375">
        <v>0.22140000000000001</v>
      </c>
      <c r="L2043" s="375">
        <v>9.4097E-2</v>
      </c>
      <c r="M2043" s="375">
        <v>62.597935999999997</v>
      </c>
      <c r="N2043" s="375">
        <v>18.701798</v>
      </c>
    </row>
    <row r="2044" spans="1:14" ht="12.75" customHeight="1">
      <c r="A2044" t="s">
        <v>4120</v>
      </c>
      <c r="B2044" t="s">
        <v>4062</v>
      </c>
      <c r="C2044" t="s">
        <v>3817</v>
      </c>
      <c r="D2044" t="s">
        <v>5400</v>
      </c>
      <c r="E2044" t="s">
        <v>3773</v>
      </c>
      <c r="F2044">
        <v>6</v>
      </c>
      <c r="G2044" s="4">
        <v>42614</v>
      </c>
      <c r="H2044" s="4">
        <v>44561</v>
      </c>
      <c r="I2044" s="375">
        <v>0.23361499999999999</v>
      </c>
      <c r="J2044" s="375">
        <v>0.637432</v>
      </c>
      <c r="K2044" s="375">
        <v>0.22120000000000001</v>
      </c>
      <c r="L2044" s="375">
        <v>0.19819300000000001</v>
      </c>
      <c r="M2044" s="375">
        <v>107.11854</v>
      </c>
      <c r="N2044" s="375">
        <v>17.744053999999998</v>
      </c>
    </row>
    <row r="2045" spans="1:14" ht="12.75" customHeight="1">
      <c r="A2045" t="s">
        <v>4119</v>
      </c>
      <c r="B2045" s="376" t="s">
        <v>4097</v>
      </c>
      <c r="C2045" s="376" t="s">
        <v>3817</v>
      </c>
      <c r="D2045" s="376" t="s">
        <v>811</v>
      </c>
      <c r="E2045" s="376" t="s">
        <v>3773</v>
      </c>
      <c r="F2045" s="376">
        <v>6</v>
      </c>
      <c r="G2045" s="383">
        <v>42517</v>
      </c>
      <c r="H2045" s="383">
        <v>44346</v>
      </c>
      <c r="I2045" s="375">
        <v>0.22603599999999999</v>
      </c>
      <c r="J2045" s="375">
        <v>0.76402700000000001</v>
      </c>
      <c r="K2045" s="375">
        <v>0.2208</v>
      </c>
      <c r="L2045" s="375">
        <v>0.22185199999999999</v>
      </c>
      <c r="M2045" s="375">
        <v>128.921099</v>
      </c>
      <c r="N2045" s="375">
        <v>12.735588999999999</v>
      </c>
    </row>
    <row r="2046" spans="1:14" ht="12.75" customHeight="1">
      <c r="A2046" t="s">
        <v>4119</v>
      </c>
      <c r="B2046" s="318" t="s">
        <v>4097</v>
      </c>
      <c r="C2046" s="318" t="s">
        <v>3817</v>
      </c>
      <c r="D2046" s="318" t="s">
        <v>5163</v>
      </c>
      <c r="E2046" s="318" t="s">
        <v>3773</v>
      </c>
      <c r="F2046" s="318">
        <v>6</v>
      </c>
      <c r="G2046" s="319">
        <v>42461</v>
      </c>
      <c r="H2046" s="319">
        <v>44316</v>
      </c>
      <c r="I2046" s="375">
        <v>0.26718999999999998</v>
      </c>
      <c r="J2046" s="375">
        <v>0.576766</v>
      </c>
      <c r="K2046" s="375">
        <v>0.2208</v>
      </c>
      <c r="L2046" s="375">
        <v>0.20291799999999999</v>
      </c>
      <c r="M2046" s="375">
        <v>97.322946000000002</v>
      </c>
      <c r="N2046" s="375">
        <v>13.747472999999999</v>
      </c>
    </row>
    <row r="2047" spans="1:14" ht="12.75" customHeight="1">
      <c r="A2047" t="s">
        <v>4119</v>
      </c>
      <c r="B2047" t="s">
        <v>4097</v>
      </c>
      <c r="C2047" t="s">
        <v>3817</v>
      </c>
      <c r="D2047" t="s">
        <v>4308</v>
      </c>
      <c r="E2047" t="s">
        <v>3777</v>
      </c>
      <c r="F2047">
        <v>6</v>
      </c>
      <c r="G2047" s="4">
        <v>43556</v>
      </c>
      <c r="H2047" s="4">
        <v>44316</v>
      </c>
      <c r="I2047" s="375">
        <v>4.2620000000000002E-3</v>
      </c>
      <c r="J2047" s="375">
        <v>0.30490699999999998</v>
      </c>
      <c r="K2047" s="375">
        <v>0.2208</v>
      </c>
      <c r="L2047" s="375">
        <v>2.47E-3</v>
      </c>
      <c r="M2047" s="375">
        <v>51.449677999999999</v>
      </c>
      <c r="N2047" s="375">
        <v>10.670586</v>
      </c>
    </row>
    <row r="2048" spans="1:14" ht="12.75" customHeight="1">
      <c r="A2048" t="s">
        <v>4119</v>
      </c>
      <c r="B2048" s="318" t="s">
        <v>42</v>
      </c>
      <c r="C2048" s="318" t="s">
        <v>3818</v>
      </c>
      <c r="D2048" s="318" t="s">
        <v>1369</v>
      </c>
      <c r="E2048" s="318" t="s">
        <v>3774</v>
      </c>
      <c r="F2048" s="318">
        <v>9</v>
      </c>
      <c r="G2048" s="319">
        <v>43831</v>
      </c>
      <c r="H2048" s="319">
        <v>44561</v>
      </c>
      <c r="I2048" s="375">
        <v>0.49373499999999998</v>
      </c>
      <c r="J2048" s="375">
        <v>9.4300999999999996E-2</v>
      </c>
      <c r="K2048" s="375">
        <v>0.22076000000000001</v>
      </c>
      <c r="L2048" s="375">
        <v>0.18</v>
      </c>
      <c r="M2048" s="375">
        <v>15.49</v>
      </c>
      <c r="N2048" s="375">
        <v>41.627339999999997</v>
      </c>
    </row>
    <row r="2049" spans="1:14" ht="12.75" customHeight="1">
      <c r="A2049" t="s">
        <v>4120</v>
      </c>
      <c r="B2049" s="318" t="s">
        <v>5086</v>
      </c>
      <c r="C2049" s="318" t="s">
        <v>3818</v>
      </c>
      <c r="D2049" s="318" t="s">
        <v>3725</v>
      </c>
      <c r="E2049" s="318" t="s">
        <v>3778</v>
      </c>
      <c r="F2049" s="318">
        <v>7</v>
      </c>
      <c r="G2049" s="319">
        <v>43525</v>
      </c>
      <c r="H2049" s="319">
        <v>44166</v>
      </c>
      <c r="I2049" s="375">
        <v>0.20403099999999999</v>
      </c>
      <c r="J2049" s="375">
        <v>0.58067899999999995</v>
      </c>
      <c r="K2049" s="375">
        <v>0.22040000000000001</v>
      </c>
      <c r="L2049" s="375">
        <v>0.22889300000000001</v>
      </c>
      <c r="M2049" s="375">
        <v>98.807646000000005</v>
      </c>
      <c r="N2049" s="375">
        <v>19.658685999999999</v>
      </c>
    </row>
    <row r="2050" spans="1:14" ht="12.75" customHeight="1">
      <c r="A2050" t="s">
        <v>4120</v>
      </c>
      <c r="B2050" t="s">
        <v>5086</v>
      </c>
      <c r="C2050" t="s">
        <v>3817</v>
      </c>
      <c r="D2050" t="s">
        <v>6708</v>
      </c>
      <c r="E2050" t="s">
        <v>3774</v>
      </c>
      <c r="F2050">
        <v>7</v>
      </c>
      <c r="G2050" s="4">
        <v>44166</v>
      </c>
      <c r="H2050" s="4">
        <v>45260</v>
      </c>
      <c r="I2050" s="375">
        <v>0.15745799999999999</v>
      </c>
      <c r="J2050" s="375">
        <v>0.46710400000000002</v>
      </c>
      <c r="K2050" s="375">
        <v>0.22040000000000001</v>
      </c>
      <c r="L2050" s="375">
        <v>0.13591800000000001</v>
      </c>
      <c r="M2050" s="375">
        <v>79.786585000000002</v>
      </c>
      <c r="N2050" s="375">
        <v>19.189135</v>
      </c>
    </row>
    <row r="2051" spans="1:14" ht="12.75" customHeight="1">
      <c r="A2051" t="s">
        <v>4120</v>
      </c>
      <c r="B2051" t="s">
        <v>5086</v>
      </c>
      <c r="C2051" t="s">
        <v>3818</v>
      </c>
      <c r="D2051" t="s">
        <v>4941</v>
      </c>
      <c r="E2051" t="s">
        <v>3774</v>
      </c>
      <c r="F2051">
        <v>7</v>
      </c>
      <c r="G2051" s="4">
        <v>43678</v>
      </c>
      <c r="H2051" s="4">
        <v>45291</v>
      </c>
      <c r="I2051" s="375">
        <v>0.19884299999999999</v>
      </c>
      <c r="J2051" s="375">
        <v>0.56135299999999999</v>
      </c>
      <c r="K2051" s="375">
        <v>0.22008</v>
      </c>
      <c r="L2051" s="375">
        <v>0.230016</v>
      </c>
      <c r="M2051" s="375">
        <v>95.756403000000006</v>
      </c>
      <c r="N2051" s="375">
        <v>23.153983</v>
      </c>
    </row>
    <row r="2052" spans="1:14" ht="12.75" customHeight="1">
      <c r="A2052" t="s">
        <v>4120</v>
      </c>
      <c r="B2052" t="s">
        <v>5086</v>
      </c>
      <c r="C2052" t="s">
        <v>3817</v>
      </c>
      <c r="D2052" t="s">
        <v>6073</v>
      </c>
      <c r="E2052" t="s">
        <v>3774</v>
      </c>
      <c r="F2052">
        <v>7</v>
      </c>
      <c r="G2052" s="4">
        <v>43862</v>
      </c>
      <c r="H2052" s="4">
        <v>44957</v>
      </c>
      <c r="I2052" s="375">
        <v>0.182315</v>
      </c>
      <c r="J2052" s="375">
        <v>0.46463300000000002</v>
      </c>
      <c r="K2052" s="375">
        <v>0.21959999999999999</v>
      </c>
      <c r="L2052" s="375">
        <v>0.188195</v>
      </c>
      <c r="M2052" s="375">
        <v>79.078204999999997</v>
      </c>
      <c r="N2052" s="375">
        <v>19.515598000000001</v>
      </c>
    </row>
    <row r="2053" spans="1:14" ht="12.75" customHeight="1">
      <c r="A2053" t="s">
        <v>4120</v>
      </c>
      <c r="B2053" s="300" t="s">
        <v>5086</v>
      </c>
      <c r="C2053" s="300" t="s">
        <v>3818</v>
      </c>
      <c r="D2053" s="300" t="s">
        <v>4645</v>
      </c>
      <c r="E2053" s="300" t="s">
        <v>3776</v>
      </c>
      <c r="F2053" s="300">
        <v>8</v>
      </c>
      <c r="G2053" s="301">
        <v>43556</v>
      </c>
      <c r="H2053" s="301">
        <v>44561</v>
      </c>
      <c r="I2053" s="316">
        <v>5.2830000000000004E-3</v>
      </c>
      <c r="J2053" s="316">
        <v>0.50980400000000003</v>
      </c>
      <c r="K2053" s="316">
        <v>0.21947720000000001</v>
      </c>
      <c r="L2053" s="316">
        <v>1.0708000000000001E-2</v>
      </c>
      <c r="M2053" s="316">
        <v>87.458699999999993</v>
      </c>
      <c r="N2053" s="316">
        <v>13.859519000000001</v>
      </c>
    </row>
    <row r="2054" spans="1:14" ht="12.75" customHeight="1">
      <c r="A2054" t="s">
        <v>4120</v>
      </c>
      <c r="B2054" s="300" t="s">
        <v>4062</v>
      </c>
      <c r="C2054" s="300" t="s">
        <v>3817</v>
      </c>
      <c r="D2054" s="300" t="s">
        <v>5868</v>
      </c>
      <c r="E2054" s="300" t="s">
        <v>3774</v>
      </c>
      <c r="F2054" s="300">
        <v>6</v>
      </c>
      <c r="G2054" s="301">
        <v>44378</v>
      </c>
      <c r="H2054" s="301">
        <v>45657</v>
      </c>
      <c r="I2054" s="316">
        <v>0.24018</v>
      </c>
      <c r="J2054" s="316">
        <v>0.26407799999999998</v>
      </c>
      <c r="K2054" s="316">
        <v>0.21941559999999999</v>
      </c>
      <c r="L2054" s="316">
        <v>0.22123399999999999</v>
      </c>
      <c r="M2054" s="316">
        <v>44.281357</v>
      </c>
      <c r="N2054" s="316">
        <v>24.505403999999999</v>
      </c>
    </row>
    <row r="2055" spans="1:14" ht="12.75" customHeight="1">
      <c r="A2055" t="s">
        <v>4120</v>
      </c>
      <c r="B2055" s="300" t="s">
        <v>4060</v>
      </c>
      <c r="C2055" s="300" t="s">
        <v>3817</v>
      </c>
      <c r="D2055" s="300" t="s">
        <v>2079</v>
      </c>
      <c r="E2055" s="300" t="s">
        <v>3779</v>
      </c>
      <c r="F2055" s="300">
        <v>7</v>
      </c>
      <c r="G2055" s="301">
        <v>42887</v>
      </c>
      <c r="H2055" s="301">
        <v>45077</v>
      </c>
      <c r="I2055" s="316">
        <v>0.16755800000000001</v>
      </c>
      <c r="J2055" s="316">
        <v>0.54269599999999996</v>
      </c>
      <c r="K2055" s="316">
        <v>0.21912000000000001</v>
      </c>
      <c r="L2055" s="316">
        <v>0.20596900000000001</v>
      </c>
      <c r="M2055" s="316">
        <v>92.162413000000001</v>
      </c>
      <c r="N2055" s="316">
        <v>22.551725999999999</v>
      </c>
    </row>
    <row r="2056" spans="1:14" ht="12.75" customHeight="1">
      <c r="A2056" t="s">
        <v>4119</v>
      </c>
      <c r="B2056" s="376" t="s">
        <v>4099</v>
      </c>
      <c r="C2056" s="376" t="s">
        <v>3817</v>
      </c>
      <c r="D2056" s="376" t="s">
        <v>2539</v>
      </c>
      <c r="E2056" s="376" t="s">
        <v>3775</v>
      </c>
      <c r="F2056" s="376">
        <v>3</v>
      </c>
      <c r="G2056" s="383">
        <v>43070</v>
      </c>
      <c r="H2056" s="383">
        <v>44926</v>
      </c>
      <c r="I2056" s="375">
        <v>5.4845999999999999E-2</v>
      </c>
      <c r="J2056" s="375">
        <v>0.314801</v>
      </c>
      <c r="K2056" s="375">
        <v>0.21884000000000001</v>
      </c>
      <c r="L2056" s="375">
        <v>0.21251500000000001</v>
      </c>
      <c r="M2056" s="375">
        <v>52.974634000000002</v>
      </c>
      <c r="N2056" s="375">
        <v>24.421824000000001</v>
      </c>
    </row>
    <row r="2057" spans="1:14" ht="12.75" customHeight="1">
      <c r="A2057" t="s">
        <v>4120</v>
      </c>
      <c r="B2057" t="s">
        <v>5086</v>
      </c>
      <c r="C2057" t="s">
        <v>3817</v>
      </c>
      <c r="D2057" t="s">
        <v>5864</v>
      </c>
      <c r="E2057" t="s">
        <v>3774</v>
      </c>
      <c r="F2057">
        <v>6</v>
      </c>
      <c r="G2057" s="4">
        <v>43800</v>
      </c>
      <c r="H2057" s="4">
        <v>44926</v>
      </c>
      <c r="I2057" s="375">
        <v>0.288406</v>
      </c>
      <c r="J2057" s="375">
        <v>0.443853</v>
      </c>
      <c r="K2057" s="375">
        <v>0.21881999999999999</v>
      </c>
      <c r="L2057" s="375">
        <v>0.22889300000000001</v>
      </c>
      <c r="M2057" s="375">
        <v>74.982572000000005</v>
      </c>
      <c r="N2057" s="375">
        <v>20.439122000000001</v>
      </c>
    </row>
    <row r="2058" spans="1:14" ht="12.75" customHeight="1">
      <c r="A2058" t="s">
        <v>4119</v>
      </c>
      <c r="B2058" t="s">
        <v>4097</v>
      </c>
      <c r="C2058" t="s">
        <v>3817</v>
      </c>
      <c r="D2058" t="s">
        <v>827</v>
      </c>
      <c r="E2058" t="s">
        <v>3773</v>
      </c>
      <c r="F2058">
        <v>6</v>
      </c>
      <c r="G2058" s="4">
        <v>42522</v>
      </c>
      <c r="H2058" s="4">
        <v>45838</v>
      </c>
      <c r="I2058" s="375">
        <v>0.23414299999999999</v>
      </c>
      <c r="J2058" s="375">
        <v>0.62309700000000001</v>
      </c>
      <c r="K2058" s="375">
        <v>0.21879999999999999</v>
      </c>
      <c r="L2058" s="375">
        <v>0.22514400000000001</v>
      </c>
      <c r="M2058" s="375">
        <v>104.188354</v>
      </c>
      <c r="N2058" s="375">
        <v>16.345835000000001</v>
      </c>
    </row>
    <row r="2059" spans="1:14" ht="12.75" customHeight="1">
      <c r="A2059" t="s">
        <v>4120</v>
      </c>
      <c r="B2059" t="s">
        <v>4052</v>
      </c>
      <c r="C2059" t="s">
        <v>3817</v>
      </c>
      <c r="D2059" t="s">
        <v>2434</v>
      </c>
      <c r="E2059" t="s">
        <v>3773</v>
      </c>
      <c r="F2059">
        <v>7</v>
      </c>
      <c r="G2059" s="4">
        <v>43009</v>
      </c>
      <c r="H2059" s="4">
        <v>44620</v>
      </c>
      <c r="I2059" s="375">
        <v>0.265849</v>
      </c>
      <c r="J2059" s="375">
        <v>0.46234799999999998</v>
      </c>
      <c r="K2059" s="375">
        <v>0.21848000000000001</v>
      </c>
      <c r="L2059" s="375">
        <v>0.20632800000000001</v>
      </c>
      <c r="M2059" s="375">
        <v>77.438167000000007</v>
      </c>
      <c r="N2059" s="375">
        <v>16.245540999999999</v>
      </c>
    </row>
    <row r="2060" spans="1:14" ht="12.75" customHeight="1">
      <c r="A2060" t="s">
        <v>4120</v>
      </c>
      <c r="B2060" s="413" t="s">
        <v>4048</v>
      </c>
      <c r="C2060" s="413" t="s">
        <v>3817</v>
      </c>
      <c r="D2060" s="413" t="s">
        <v>3155</v>
      </c>
      <c r="E2060" s="413" t="s">
        <v>3773</v>
      </c>
      <c r="F2060" s="413">
        <v>7</v>
      </c>
      <c r="G2060" s="383">
        <v>44409</v>
      </c>
      <c r="H2060" s="383">
        <v>45504</v>
      </c>
      <c r="I2060" s="375">
        <v>0.195939</v>
      </c>
      <c r="J2060" s="375">
        <v>0.394432</v>
      </c>
      <c r="K2060" s="375">
        <v>0.21846599999999999</v>
      </c>
      <c r="L2060" s="375">
        <v>0.13392599999999999</v>
      </c>
      <c r="M2060" s="375">
        <v>66.046121999999997</v>
      </c>
      <c r="N2060" s="375">
        <v>16.969387000000001</v>
      </c>
    </row>
    <row r="2061" spans="1:14" ht="12.75" customHeight="1">
      <c r="A2061" t="s">
        <v>4120</v>
      </c>
      <c r="B2061" s="318" t="s">
        <v>4060</v>
      </c>
      <c r="C2061" s="318" t="s">
        <v>3817</v>
      </c>
      <c r="D2061" s="318" t="s">
        <v>892</v>
      </c>
      <c r="E2061" s="318" t="s">
        <v>3774</v>
      </c>
      <c r="F2061" s="318">
        <v>7</v>
      </c>
      <c r="G2061" s="319">
        <v>42552</v>
      </c>
      <c r="H2061" s="319">
        <v>44742</v>
      </c>
      <c r="I2061" s="375">
        <v>0.15703700000000001</v>
      </c>
      <c r="J2061" s="375">
        <v>0.371952</v>
      </c>
      <c r="K2061" s="375">
        <v>0.21846599999999999</v>
      </c>
      <c r="L2061" s="375">
        <v>0.16205700000000001</v>
      </c>
      <c r="M2061" s="375">
        <v>62.983378999999999</v>
      </c>
      <c r="N2061" s="375">
        <v>22.560915000000001</v>
      </c>
    </row>
    <row r="2062" spans="1:14" ht="12.75" customHeight="1">
      <c r="A2062" t="s">
        <v>4119</v>
      </c>
      <c r="B2062" s="413" t="s">
        <v>4097</v>
      </c>
      <c r="C2062" s="413" t="s">
        <v>3817</v>
      </c>
      <c r="D2062" s="413" t="s">
        <v>2892</v>
      </c>
      <c r="E2062" s="413" t="s">
        <v>3774</v>
      </c>
      <c r="F2062" s="413">
        <v>6</v>
      </c>
      <c r="G2062" s="383">
        <v>43221</v>
      </c>
      <c r="H2062" s="383">
        <v>45747</v>
      </c>
      <c r="I2062" s="375">
        <v>0.15440599999999999</v>
      </c>
      <c r="J2062" s="375">
        <v>0.46735100000000002</v>
      </c>
      <c r="K2062" s="375">
        <v>0.21840000000000001</v>
      </c>
      <c r="L2062" s="375">
        <v>0.194275</v>
      </c>
      <c r="M2062" s="375">
        <v>78.003084999999999</v>
      </c>
      <c r="N2062" s="375">
        <v>18.976666999999999</v>
      </c>
    </row>
    <row r="2063" spans="1:14" ht="12.75" customHeight="1">
      <c r="A2063" t="s">
        <v>4119</v>
      </c>
      <c r="B2063" s="413" t="s">
        <v>4097</v>
      </c>
      <c r="C2063" s="413" t="s">
        <v>3817</v>
      </c>
      <c r="D2063" s="413" t="s">
        <v>5709</v>
      </c>
      <c r="E2063" s="413" t="s">
        <v>3778</v>
      </c>
      <c r="F2063" s="413">
        <v>6</v>
      </c>
      <c r="G2063" s="383">
        <v>43739</v>
      </c>
      <c r="H2063" s="383">
        <v>45199</v>
      </c>
      <c r="I2063" s="375">
        <v>0.221639</v>
      </c>
      <c r="J2063" s="375">
        <v>0.26300000000000001</v>
      </c>
      <c r="K2063" s="375">
        <v>0.21820000000000001</v>
      </c>
      <c r="L2063" s="375">
        <v>0.21948500000000001</v>
      </c>
      <c r="M2063" s="375">
        <v>43.855902999999998</v>
      </c>
      <c r="N2063" s="375">
        <v>26.251742</v>
      </c>
    </row>
    <row r="2064" spans="1:14" ht="12.75" customHeight="1">
      <c r="A2064" t="s">
        <v>4119</v>
      </c>
      <c r="B2064" s="413" t="s">
        <v>4083</v>
      </c>
      <c r="C2064" s="413" t="s">
        <v>3817</v>
      </c>
      <c r="D2064" s="413" t="s">
        <v>6925</v>
      </c>
      <c r="E2064" s="413" t="s">
        <v>3776</v>
      </c>
      <c r="F2064" s="413">
        <v>4</v>
      </c>
      <c r="G2064" s="383">
        <v>44256</v>
      </c>
      <c r="H2064" s="383">
        <v>45657</v>
      </c>
      <c r="I2064" s="375">
        <v>7.3655999999999999E-2</v>
      </c>
      <c r="J2064" s="375">
        <v>0.243757</v>
      </c>
      <c r="K2064" s="375">
        <v>0.21818560000000001</v>
      </c>
      <c r="L2064" s="375">
        <v>2.722E-3</v>
      </c>
      <c r="M2064" s="375">
        <v>41.317236999999999</v>
      </c>
      <c r="N2064" s="375">
        <v>19.097387000000001</v>
      </c>
    </row>
    <row r="2065" spans="1:14" ht="12.75" customHeight="1">
      <c r="A2065" t="s">
        <v>4120</v>
      </c>
      <c r="B2065" t="s">
        <v>5086</v>
      </c>
      <c r="C2065" t="s">
        <v>3817</v>
      </c>
      <c r="D2065" t="s">
        <v>6118</v>
      </c>
      <c r="E2065" t="s">
        <v>3778</v>
      </c>
      <c r="F2065">
        <v>6</v>
      </c>
      <c r="G2065" s="4">
        <v>43864</v>
      </c>
      <c r="H2065" s="4">
        <v>44985</v>
      </c>
      <c r="I2065" s="375">
        <v>5.883E-2</v>
      </c>
      <c r="J2065" s="375">
        <v>0.203953</v>
      </c>
      <c r="K2065" s="375">
        <v>0.218</v>
      </c>
      <c r="L2065" s="375">
        <v>9.3637999999999999E-2</v>
      </c>
      <c r="M2065" s="375">
        <v>34.326369999999997</v>
      </c>
      <c r="N2065" s="375">
        <v>21.447735999999999</v>
      </c>
    </row>
    <row r="2066" spans="1:14" ht="12.75" customHeight="1">
      <c r="A2066" t="s">
        <v>4120</v>
      </c>
      <c r="B2066" t="s">
        <v>5086</v>
      </c>
      <c r="C2066" t="s">
        <v>3817</v>
      </c>
      <c r="D2066" t="s">
        <v>4857</v>
      </c>
      <c r="E2066" t="s">
        <v>3775</v>
      </c>
      <c r="F2066">
        <v>9</v>
      </c>
      <c r="G2066" s="4">
        <v>43647</v>
      </c>
      <c r="H2066" s="4">
        <v>45291</v>
      </c>
      <c r="I2066" s="375">
        <v>0.219273</v>
      </c>
      <c r="J2066" s="375">
        <v>0.69362100000000004</v>
      </c>
      <c r="K2066" s="375">
        <v>0.218</v>
      </c>
      <c r="L2066" s="375">
        <v>0.22552900000000001</v>
      </c>
      <c r="M2066" s="375">
        <v>118.68474399999999</v>
      </c>
      <c r="N2066" s="375">
        <v>20.728238000000001</v>
      </c>
    </row>
    <row r="2067" spans="1:14" ht="12.75" customHeight="1">
      <c r="A2067" t="s">
        <v>4119</v>
      </c>
      <c r="B2067" s="300" t="s">
        <v>4079</v>
      </c>
      <c r="C2067" s="300" t="s">
        <v>3817</v>
      </c>
      <c r="D2067" s="300" t="s">
        <v>3519</v>
      </c>
      <c r="E2067" s="300" t="s">
        <v>3776</v>
      </c>
      <c r="F2067" s="300">
        <v>8</v>
      </c>
      <c r="G2067" s="301">
        <v>43466</v>
      </c>
      <c r="H2067" s="301">
        <v>44926</v>
      </c>
      <c r="I2067" s="316">
        <v>4.2737999999999998E-2</v>
      </c>
      <c r="J2067" s="316">
        <v>0.39899299999999999</v>
      </c>
      <c r="K2067" s="316">
        <v>0.21772</v>
      </c>
      <c r="L2067" s="316">
        <v>0.19303699999999999</v>
      </c>
      <c r="M2067" s="316">
        <v>67.027428999999998</v>
      </c>
      <c r="N2067" s="316">
        <v>19.204715</v>
      </c>
    </row>
    <row r="2068" spans="1:14" ht="12.75" customHeight="1">
      <c r="A2068" t="s">
        <v>4120</v>
      </c>
      <c r="B2068" t="s">
        <v>4052</v>
      </c>
      <c r="C2068" t="s">
        <v>3817</v>
      </c>
      <c r="D2068" t="s">
        <v>6643</v>
      </c>
      <c r="E2068" t="s">
        <v>3774</v>
      </c>
      <c r="F2068">
        <v>7</v>
      </c>
      <c r="G2068" s="4">
        <v>44136</v>
      </c>
      <c r="H2068" s="4">
        <v>45747</v>
      </c>
      <c r="I2068" s="375">
        <v>0.214063</v>
      </c>
      <c r="J2068" s="375">
        <v>0.68118000000000001</v>
      </c>
      <c r="K2068" s="375">
        <v>0.21712000000000001</v>
      </c>
      <c r="L2068" s="375">
        <v>0.19601199999999999</v>
      </c>
      <c r="M2068" s="375">
        <v>113.36510800000001</v>
      </c>
      <c r="N2068" s="375">
        <v>12.497382</v>
      </c>
    </row>
    <row r="2069" spans="1:14" ht="12.75" customHeight="1">
      <c r="A2069" t="s">
        <v>4119</v>
      </c>
      <c r="B2069" s="300" t="s">
        <v>4079</v>
      </c>
      <c r="C2069" s="300" t="s">
        <v>3817</v>
      </c>
      <c r="D2069" s="300" t="s">
        <v>3682</v>
      </c>
      <c r="E2069" s="300" t="s">
        <v>3776</v>
      </c>
      <c r="F2069" s="300">
        <v>8</v>
      </c>
      <c r="G2069" s="301">
        <v>43497</v>
      </c>
      <c r="H2069" s="301">
        <v>45291</v>
      </c>
      <c r="I2069" s="316">
        <v>0.222139</v>
      </c>
      <c r="J2069" s="316">
        <v>0.79774999999999996</v>
      </c>
      <c r="K2069" s="316">
        <v>0.21708</v>
      </c>
      <c r="L2069" s="316">
        <v>0.22729099999999999</v>
      </c>
      <c r="M2069" s="316">
        <v>133.623693</v>
      </c>
      <c r="N2069" s="316">
        <v>16.162272999999999</v>
      </c>
    </row>
    <row r="2070" spans="1:14" ht="12.75" customHeight="1">
      <c r="A2070" t="s">
        <v>4120</v>
      </c>
      <c r="B2070" s="413" t="s">
        <v>5086</v>
      </c>
      <c r="C2070" s="413" t="s">
        <v>3817</v>
      </c>
      <c r="D2070" s="413" t="s">
        <v>1799</v>
      </c>
      <c r="E2070" s="413" t="s">
        <v>3774</v>
      </c>
      <c r="F2070" s="413">
        <v>7</v>
      </c>
      <c r="G2070" s="383">
        <v>42767</v>
      </c>
      <c r="H2070" s="383">
        <v>44561</v>
      </c>
      <c r="I2070" s="375">
        <v>0.20494599999999999</v>
      </c>
      <c r="J2070" s="375">
        <v>0.73044100000000001</v>
      </c>
      <c r="K2070" s="375">
        <v>0.21679999999999999</v>
      </c>
      <c r="L2070" s="375">
        <v>0.21956100000000001</v>
      </c>
      <c r="M2070" s="375">
        <v>122.737375</v>
      </c>
      <c r="N2070" s="375">
        <v>17.028804000000001</v>
      </c>
    </row>
    <row r="2071" spans="1:14" ht="12.75" customHeight="1">
      <c r="A2071" t="s">
        <v>4120</v>
      </c>
      <c r="B2071" t="s">
        <v>5086</v>
      </c>
      <c r="C2071" t="s">
        <v>3818</v>
      </c>
      <c r="D2071" t="s">
        <v>3621</v>
      </c>
      <c r="E2071" t="s">
        <v>3780</v>
      </c>
      <c r="F2071">
        <v>1</v>
      </c>
      <c r="G2071" s="4">
        <v>43497</v>
      </c>
      <c r="H2071" s="4">
        <v>44561</v>
      </c>
      <c r="I2071" s="375">
        <v>0.125224</v>
      </c>
      <c r="J2071" s="375">
        <v>5.2546000000000002E-2</v>
      </c>
      <c r="K2071" s="375">
        <v>0.21669079999999999</v>
      </c>
      <c r="L2071" s="375">
        <v>7.5580999999999995E-2</v>
      </c>
      <c r="M2071" s="375">
        <v>9.0198789999999995</v>
      </c>
      <c r="N2071" s="375">
        <v>35.049073999999997</v>
      </c>
    </row>
    <row r="2072" spans="1:14" ht="12.75" customHeight="1">
      <c r="A2072" t="s">
        <v>4120</v>
      </c>
      <c r="B2072" s="376" t="s">
        <v>4052</v>
      </c>
      <c r="C2072" s="376" t="s">
        <v>3817</v>
      </c>
      <c r="D2072" s="376" t="s">
        <v>6642</v>
      </c>
      <c r="E2072" s="376" t="s">
        <v>3774</v>
      </c>
      <c r="F2072" s="376">
        <v>7</v>
      </c>
      <c r="G2072" s="383">
        <v>44136</v>
      </c>
      <c r="H2072" s="383">
        <v>45747</v>
      </c>
      <c r="I2072" s="375">
        <v>0.22260199999999999</v>
      </c>
      <c r="J2072" s="375">
        <v>0.74400200000000005</v>
      </c>
      <c r="K2072" s="375">
        <v>0.21656</v>
      </c>
      <c r="L2072" s="375">
        <v>0.216645</v>
      </c>
      <c r="M2072" s="375">
        <v>123.50336799999999</v>
      </c>
      <c r="N2072" s="375">
        <v>12.554753</v>
      </c>
    </row>
    <row r="2073" spans="1:14" ht="12.75" customHeight="1">
      <c r="A2073" t="s">
        <v>4120</v>
      </c>
      <c r="B2073" t="s">
        <v>4048</v>
      </c>
      <c r="C2073" t="s">
        <v>3817</v>
      </c>
      <c r="D2073" t="s">
        <v>5301</v>
      </c>
      <c r="E2073" t="s">
        <v>3773</v>
      </c>
      <c r="F2073">
        <v>3</v>
      </c>
      <c r="G2073" s="4">
        <v>42736</v>
      </c>
      <c r="H2073" s="4">
        <v>44926</v>
      </c>
      <c r="I2073" s="375">
        <v>0.27817999999999998</v>
      </c>
      <c r="J2073" s="375">
        <v>0.539107</v>
      </c>
      <c r="K2073" s="375">
        <v>0.21650920000000001</v>
      </c>
      <c r="L2073" s="375">
        <v>0.21012</v>
      </c>
      <c r="M2073" s="375">
        <v>90.348336000000003</v>
      </c>
      <c r="N2073" s="375">
        <v>15.999494</v>
      </c>
    </row>
    <row r="2074" spans="1:14" ht="12.75" customHeight="1">
      <c r="A2074" t="s">
        <v>4120</v>
      </c>
      <c r="B2074" s="413" t="s">
        <v>7191</v>
      </c>
      <c r="C2074" s="413" t="s">
        <v>3817</v>
      </c>
      <c r="D2074" s="413" t="s">
        <v>3054</v>
      </c>
      <c r="E2074" s="413" t="s">
        <v>3781</v>
      </c>
      <c r="F2074" s="413">
        <v>7</v>
      </c>
      <c r="G2074" s="383">
        <v>44378</v>
      </c>
      <c r="H2074" s="383">
        <v>45838</v>
      </c>
      <c r="I2074" s="375">
        <v>0.16272500000000001</v>
      </c>
      <c r="J2074" s="375">
        <v>0.387963</v>
      </c>
      <c r="K2074" s="375">
        <v>0.2162</v>
      </c>
      <c r="L2074" s="375">
        <v>0.20447100000000001</v>
      </c>
      <c r="M2074" s="375">
        <v>64.296552000000005</v>
      </c>
      <c r="N2074" s="375">
        <v>16.548103000000001</v>
      </c>
    </row>
    <row r="2075" spans="1:14" ht="12.75" customHeight="1">
      <c r="A2075" t="s">
        <v>4120</v>
      </c>
      <c r="B2075" s="373" t="s">
        <v>4066</v>
      </c>
      <c r="C2075" s="405" t="s">
        <v>3817</v>
      </c>
      <c r="D2075" s="403" t="s">
        <v>6491</v>
      </c>
      <c r="E2075" s="374" t="s">
        <v>3792</v>
      </c>
      <c r="F2075" s="403">
        <v>7</v>
      </c>
      <c r="G2075" s="374">
        <v>44088</v>
      </c>
      <c r="H2075" s="374">
        <v>44196</v>
      </c>
      <c r="I2075" s="404">
        <v>0.24268700000000001</v>
      </c>
      <c r="J2075" s="404">
        <v>0.368313</v>
      </c>
      <c r="K2075" s="404">
        <v>0.21612000000000001</v>
      </c>
      <c r="L2075" s="404">
        <v>0.21643999999999999</v>
      </c>
      <c r="M2075" s="404">
        <v>61.018661000000002</v>
      </c>
      <c r="N2075" s="404">
        <v>14.737703</v>
      </c>
    </row>
    <row r="2076" spans="1:14" ht="12.75" customHeight="1">
      <c r="A2076" t="s">
        <v>4119</v>
      </c>
      <c r="B2076" s="413" t="s">
        <v>4083</v>
      </c>
      <c r="C2076" s="413" t="s">
        <v>3817</v>
      </c>
      <c r="D2076" s="413" t="s">
        <v>6892</v>
      </c>
      <c r="E2076" s="413" t="s">
        <v>3775</v>
      </c>
      <c r="F2076" s="413">
        <v>4</v>
      </c>
      <c r="G2076" s="383" t="s">
        <v>5938</v>
      </c>
      <c r="H2076" s="383" t="s">
        <v>5938</v>
      </c>
      <c r="I2076" s="375">
        <v>1.4161E-2</v>
      </c>
      <c r="J2076" s="375">
        <v>0.55230400000000002</v>
      </c>
      <c r="K2076" s="375">
        <v>0.2153524</v>
      </c>
      <c r="L2076" s="375">
        <v>0.20641499999999999</v>
      </c>
      <c r="M2076" s="375">
        <v>92.400658000000007</v>
      </c>
      <c r="N2076" s="375">
        <v>24.060670999999999</v>
      </c>
    </row>
    <row r="2077" spans="1:14" ht="12.75" customHeight="1">
      <c r="A2077" t="s">
        <v>4119</v>
      </c>
      <c r="B2077" s="413" t="s">
        <v>4097</v>
      </c>
      <c r="C2077" s="413" t="s">
        <v>3817</v>
      </c>
      <c r="D2077" s="413" t="s">
        <v>5117</v>
      </c>
      <c r="E2077" s="413" t="s">
        <v>3773</v>
      </c>
      <c r="F2077" s="413">
        <v>6</v>
      </c>
      <c r="G2077" s="383">
        <v>42430</v>
      </c>
      <c r="H2077" s="383">
        <v>44651</v>
      </c>
      <c r="I2077" s="375">
        <v>0.22187599999999999</v>
      </c>
      <c r="J2077" s="375">
        <v>0.890212</v>
      </c>
      <c r="K2077" s="375">
        <v>0.2152</v>
      </c>
      <c r="L2077" s="375">
        <v>0.221028</v>
      </c>
      <c r="M2077" s="375">
        <v>146.40355500000001</v>
      </c>
      <c r="N2077" s="375">
        <v>12.381747000000001</v>
      </c>
    </row>
    <row r="2078" spans="1:14" ht="12.75" customHeight="1">
      <c r="A2078" t="s">
        <v>4120</v>
      </c>
      <c r="B2078" t="s">
        <v>4052</v>
      </c>
      <c r="C2078" t="s">
        <v>3817</v>
      </c>
      <c r="D2078" t="s">
        <v>514</v>
      </c>
      <c r="E2078" t="s">
        <v>3790</v>
      </c>
      <c r="F2078">
        <v>7</v>
      </c>
      <c r="G2078" s="4">
        <v>42309</v>
      </c>
      <c r="H2078" s="4">
        <v>45961</v>
      </c>
      <c r="I2078" s="375">
        <v>0.195488</v>
      </c>
      <c r="J2078" s="375">
        <v>0.539682</v>
      </c>
      <c r="K2078" s="375">
        <v>0.21484</v>
      </c>
      <c r="L2078" s="375">
        <v>0.17537900000000001</v>
      </c>
      <c r="M2078" s="375">
        <v>88.874617999999998</v>
      </c>
      <c r="N2078" s="375">
        <v>21.520790999999999</v>
      </c>
    </row>
    <row r="2079" spans="1:14" ht="12.75" customHeight="1">
      <c r="A2079" t="s">
        <v>4120</v>
      </c>
      <c r="B2079" t="s">
        <v>5086</v>
      </c>
      <c r="C2079" t="s">
        <v>3817</v>
      </c>
      <c r="D2079" t="s">
        <v>7358</v>
      </c>
      <c r="E2079" t="s">
        <v>3776</v>
      </c>
      <c r="F2079">
        <v>3</v>
      </c>
      <c r="G2079" s="4">
        <v>44440</v>
      </c>
      <c r="H2079" s="4">
        <v>45291</v>
      </c>
      <c r="I2079" s="375">
        <v>0.20687</v>
      </c>
      <c r="J2079" s="375">
        <v>0.484176</v>
      </c>
      <c r="K2079" s="375">
        <v>0.21479999999999999</v>
      </c>
      <c r="L2079" s="375">
        <v>0.173489</v>
      </c>
      <c r="M2079" s="375">
        <v>81.844127</v>
      </c>
      <c r="N2079" s="375">
        <v>15.749385999999999</v>
      </c>
    </row>
    <row r="2080" spans="1:14" ht="12.75" customHeight="1">
      <c r="A2080" t="s">
        <v>4119</v>
      </c>
      <c r="B2080" t="s">
        <v>4097</v>
      </c>
      <c r="C2080" t="s">
        <v>3817</v>
      </c>
      <c r="D2080" t="s">
        <v>5127</v>
      </c>
      <c r="E2080" t="s">
        <v>3773</v>
      </c>
      <c r="F2080">
        <v>6</v>
      </c>
      <c r="G2080" s="4">
        <v>42430</v>
      </c>
      <c r="H2080" s="4">
        <v>44651</v>
      </c>
      <c r="I2080" s="375">
        <v>0.30375000000000002</v>
      </c>
      <c r="J2080" s="375">
        <v>0.401528</v>
      </c>
      <c r="K2080" s="375">
        <v>0.21440000000000001</v>
      </c>
      <c r="L2080" s="375">
        <v>0.18810099999999999</v>
      </c>
      <c r="M2080" s="375">
        <v>65.789606000000006</v>
      </c>
      <c r="N2080" s="375">
        <v>15.498536</v>
      </c>
    </row>
    <row r="2081" spans="1:14" ht="12.75" customHeight="1">
      <c r="A2081" t="s">
        <v>4120</v>
      </c>
      <c r="B2081" s="413" t="s">
        <v>4048</v>
      </c>
      <c r="C2081" s="413" t="s">
        <v>3819</v>
      </c>
      <c r="D2081" s="413" t="s">
        <v>2107</v>
      </c>
      <c r="E2081" s="413" t="s">
        <v>3780</v>
      </c>
      <c r="F2081" s="413">
        <v>3</v>
      </c>
      <c r="G2081" s="383">
        <v>42887</v>
      </c>
      <c r="H2081" s="383">
        <v>46538</v>
      </c>
      <c r="I2081" s="375">
        <v>0.235018</v>
      </c>
      <c r="J2081" s="375">
        <v>0.20403299999999999</v>
      </c>
      <c r="K2081" s="375">
        <v>0.2142</v>
      </c>
      <c r="L2081" s="375">
        <v>6.3035999999999995E-2</v>
      </c>
      <c r="M2081" s="375">
        <v>33.823403999999996</v>
      </c>
      <c r="N2081" s="375">
        <v>15.632455999999999</v>
      </c>
    </row>
    <row r="2082" spans="1:14" ht="12.75" customHeight="1">
      <c r="A2082" t="s">
        <v>4119</v>
      </c>
      <c r="B2082" s="413" t="s">
        <v>4097</v>
      </c>
      <c r="C2082" s="413" t="s">
        <v>3817</v>
      </c>
      <c r="D2082" s="413" t="s">
        <v>1763</v>
      </c>
      <c r="E2082" s="413" t="s">
        <v>3778</v>
      </c>
      <c r="F2082" s="413">
        <v>6</v>
      </c>
      <c r="G2082" s="383">
        <v>42767</v>
      </c>
      <c r="H2082" s="383">
        <v>44255</v>
      </c>
      <c r="I2082" s="375">
        <v>0.20116100000000001</v>
      </c>
      <c r="J2082" s="375">
        <v>0.459117</v>
      </c>
      <c r="K2082" s="375">
        <v>0.214</v>
      </c>
      <c r="L2082" s="375">
        <v>0.19509799999999999</v>
      </c>
      <c r="M2082" s="375">
        <v>75.085095999999993</v>
      </c>
      <c r="N2082" s="375">
        <v>16.588325999999999</v>
      </c>
    </row>
    <row r="2083" spans="1:14" ht="12.75" customHeight="1">
      <c r="A2083" t="s">
        <v>4119</v>
      </c>
      <c r="B2083" s="376" t="s">
        <v>42</v>
      </c>
      <c r="C2083" s="376" t="s">
        <v>3817</v>
      </c>
      <c r="D2083" s="376" t="s">
        <v>6629</v>
      </c>
      <c r="E2083" s="376" t="s">
        <v>3775</v>
      </c>
      <c r="F2083" s="376">
        <v>9</v>
      </c>
      <c r="G2083" s="383">
        <v>44136</v>
      </c>
      <c r="H2083" s="383">
        <v>45230</v>
      </c>
      <c r="I2083" s="375">
        <v>0.15892899999999999</v>
      </c>
      <c r="J2083" s="375">
        <v>0.55632899999999996</v>
      </c>
      <c r="K2083" s="375">
        <v>0.21328</v>
      </c>
      <c r="L2083" s="375">
        <v>0.17</v>
      </c>
      <c r="M2083" s="375">
        <v>88.28</v>
      </c>
      <c r="N2083" s="375">
        <v>23.386476999999999</v>
      </c>
    </row>
    <row r="2084" spans="1:14" ht="12.75" customHeight="1">
      <c r="A2084" t="s">
        <v>4120</v>
      </c>
      <c r="B2084" s="413" t="s">
        <v>5086</v>
      </c>
      <c r="C2084" s="413" t="s">
        <v>3817</v>
      </c>
      <c r="D2084" s="413" t="s">
        <v>6710</v>
      </c>
      <c r="E2084" s="413" t="s">
        <v>3778</v>
      </c>
      <c r="F2084" s="413">
        <v>7</v>
      </c>
      <c r="G2084" s="383">
        <v>44166</v>
      </c>
      <c r="H2084" s="383">
        <v>45657</v>
      </c>
      <c r="I2084" s="375">
        <v>0.19492100000000001</v>
      </c>
      <c r="J2084" s="375">
        <v>0.45605699999999999</v>
      </c>
      <c r="K2084" s="375">
        <v>0.21312</v>
      </c>
      <c r="L2084" s="375">
        <v>0.20910500000000001</v>
      </c>
      <c r="M2084" s="375">
        <v>75.327954000000005</v>
      </c>
      <c r="N2084" s="375">
        <v>29.627444000000001</v>
      </c>
    </row>
    <row r="2085" spans="1:14" ht="12.75" customHeight="1">
      <c r="A2085" t="s">
        <v>4120</v>
      </c>
      <c r="B2085" t="s">
        <v>4052</v>
      </c>
      <c r="C2085" t="s">
        <v>3817</v>
      </c>
      <c r="D2085" t="s">
        <v>1819</v>
      </c>
      <c r="E2085" t="s">
        <v>3774</v>
      </c>
      <c r="F2085">
        <v>10</v>
      </c>
      <c r="G2085" s="4">
        <v>43831</v>
      </c>
      <c r="H2085" s="4">
        <v>45747</v>
      </c>
      <c r="I2085" s="375">
        <v>0.21709500000000001</v>
      </c>
      <c r="J2085" s="375">
        <v>0.32901599999999998</v>
      </c>
      <c r="K2085" s="375">
        <v>0.21312</v>
      </c>
      <c r="L2085" s="375">
        <v>0.224721</v>
      </c>
      <c r="M2085" s="375">
        <v>55.260007999999999</v>
      </c>
      <c r="N2085" s="375">
        <v>20.194072999999999</v>
      </c>
    </row>
    <row r="2086" spans="1:14" ht="12.75" customHeight="1">
      <c r="A2086" t="s">
        <v>4120</v>
      </c>
      <c r="B2086" s="318" t="s">
        <v>5086</v>
      </c>
      <c r="C2086" s="318" t="s">
        <v>3817</v>
      </c>
      <c r="D2086" s="318" t="s">
        <v>6946</v>
      </c>
      <c r="E2086" s="318" t="s">
        <v>3774</v>
      </c>
      <c r="F2086" s="318">
        <v>7</v>
      </c>
      <c r="G2086" s="319">
        <v>43891</v>
      </c>
      <c r="H2086" s="319">
        <v>45351</v>
      </c>
      <c r="I2086" s="375">
        <v>0.22750600000000001</v>
      </c>
      <c r="J2086" s="375">
        <v>0.62275800000000003</v>
      </c>
      <c r="K2086" s="375">
        <v>0.21296999999999999</v>
      </c>
      <c r="L2086" s="375">
        <v>0.19864999999999999</v>
      </c>
      <c r="M2086" s="375">
        <v>102.798541</v>
      </c>
      <c r="N2086" s="375">
        <v>18.433648000000002</v>
      </c>
    </row>
    <row r="2087" spans="1:14" ht="12.75" customHeight="1">
      <c r="A2087" t="s">
        <v>4120</v>
      </c>
      <c r="B2087" t="s">
        <v>5086</v>
      </c>
      <c r="C2087" t="s">
        <v>3817</v>
      </c>
      <c r="D2087" t="s">
        <v>6695</v>
      </c>
      <c r="E2087" t="s">
        <v>3775</v>
      </c>
      <c r="F2087">
        <v>8</v>
      </c>
      <c r="G2087" s="4">
        <v>44166</v>
      </c>
      <c r="H2087" s="4">
        <v>45291</v>
      </c>
      <c r="I2087" s="375">
        <v>0.21879699999999999</v>
      </c>
      <c r="J2087" s="375">
        <v>0.90861599999999998</v>
      </c>
      <c r="K2087" s="375">
        <v>0.2129076</v>
      </c>
      <c r="L2087" s="375">
        <v>0.224859</v>
      </c>
      <c r="M2087" s="375">
        <v>151.22454099999999</v>
      </c>
      <c r="N2087" s="375">
        <v>18.766729999999999</v>
      </c>
    </row>
    <row r="2088" spans="1:14" ht="12.75" customHeight="1">
      <c r="A2088" t="s">
        <v>4119</v>
      </c>
      <c r="B2088" t="s">
        <v>4081</v>
      </c>
      <c r="C2088" t="s">
        <v>3817</v>
      </c>
      <c r="D2088" t="s">
        <v>5758</v>
      </c>
      <c r="E2088" t="s">
        <v>3776</v>
      </c>
      <c r="F2088">
        <v>8</v>
      </c>
      <c r="G2088" s="4">
        <v>43770</v>
      </c>
      <c r="H2088" s="4">
        <v>44681</v>
      </c>
      <c r="I2088" s="375">
        <v>0.14344199999999999</v>
      </c>
      <c r="J2088" s="375">
        <v>0.56816100000000003</v>
      </c>
      <c r="K2088" s="375">
        <v>0.21281839999999999</v>
      </c>
      <c r="L2088" s="375">
        <v>0.14507999999999999</v>
      </c>
      <c r="M2088" s="375">
        <v>93.490750000000006</v>
      </c>
      <c r="N2088" s="375">
        <v>15.241099</v>
      </c>
    </row>
    <row r="2089" spans="1:14" ht="12.75" customHeight="1">
      <c r="A2089" t="s">
        <v>4120</v>
      </c>
      <c r="B2089" s="300" t="s">
        <v>4072</v>
      </c>
      <c r="C2089" s="300" t="s">
        <v>3817</v>
      </c>
      <c r="D2089" s="300" t="s">
        <v>5550</v>
      </c>
      <c r="E2089" s="300" t="s">
        <v>3773</v>
      </c>
      <c r="F2089" s="300">
        <v>6</v>
      </c>
      <c r="G2089" s="301">
        <v>42552</v>
      </c>
      <c r="H2089" s="301">
        <v>44681</v>
      </c>
      <c r="I2089" s="316">
        <v>0.224635</v>
      </c>
      <c r="J2089" s="316">
        <v>0.63006700000000004</v>
      </c>
      <c r="K2089" s="316">
        <v>0.21274799999999999</v>
      </c>
      <c r="L2089" s="316">
        <v>0.19845499999999999</v>
      </c>
      <c r="M2089" s="316">
        <v>101.408179</v>
      </c>
      <c r="N2089" s="316">
        <v>12.083767999999999</v>
      </c>
    </row>
    <row r="2090" spans="1:14" ht="12.75" customHeight="1">
      <c r="A2090" t="s">
        <v>4120</v>
      </c>
      <c r="B2090" s="318" t="s">
        <v>4072</v>
      </c>
      <c r="C2090" s="318" t="s">
        <v>3817</v>
      </c>
      <c r="D2090" s="318" t="s">
        <v>5509</v>
      </c>
      <c r="E2090" s="318" t="s">
        <v>3773</v>
      </c>
      <c r="F2090" s="318">
        <v>7</v>
      </c>
      <c r="G2090" s="319">
        <v>42552</v>
      </c>
      <c r="H2090" s="319">
        <v>44681</v>
      </c>
      <c r="I2090" s="375">
        <v>0.22989499999999999</v>
      </c>
      <c r="J2090" s="375">
        <v>0.74315799999999999</v>
      </c>
      <c r="K2090" s="375">
        <v>0.2127356</v>
      </c>
      <c r="L2090" s="375">
        <v>0.216775</v>
      </c>
      <c r="M2090" s="375">
        <v>119.857246</v>
      </c>
      <c r="N2090" s="375">
        <v>11.744861999999999</v>
      </c>
    </row>
    <row r="2091" spans="1:14" ht="12.75" customHeight="1">
      <c r="A2091" t="s">
        <v>4120</v>
      </c>
      <c r="B2091" s="413" t="s">
        <v>5086</v>
      </c>
      <c r="C2091" s="413" t="s">
        <v>3817</v>
      </c>
      <c r="D2091" s="413" t="s">
        <v>2513</v>
      </c>
      <c r="E2091" s="413" t="s">
        <v>3776</v>
      </c>
      <c r="F2091" s="413">
        <v>8</v>
      </c>
      <c r="G2091" s="383">
        <v>43040</v>
      </c>
      <c r="H2091" s="383">
        <v>44561</v>
      </c>
      <c r="I2091" s="375">
        <v>0.19517300000000001</v>
      </c>
      <c r="J2091" s="375">
        <v>0.57247800000000004</v>
      </c>
      <c r="K2091" s="375">
        <v>0.2125908</v>
      </c>
      <c r="L2091" s="375">
        <v>0.224859</v>
      </c>
      <c r="M2091" s="375">
        <v>95.128674000000004</v>
      </c>
      <c r="N2091" s="375">
        <v>21.164815999999998</v>
      </c>
    </row>
    <row r="2092" spans="1:14" ht="12.75" customHeight="1">
      <c r="A2092" t="s">
        <v>4120</v>
      </c>
      <c r="B2092" s="413" t="s">
        <v>4072</v>
      </c>
      <c r="C2092" s="413" t="s">
        <v>3817</v>
      </c>
      <c r="D2092" s="413" t="s">
        <v>5539</v>
      </c>
      <c r="E2092" s="413" t="s">
        <v>3774</v>
      </c>
      <c r="F2092" s="413">
        <v>6</v>
      </c>
      <c r="G2092" s="383">
        <v>42552</v>
      </c>
      <c r="H2092" s="383">
        <v>44681</v>
      </c>
      <c r="I2092" s="375">
        <v>0.26731199999999999</v>
      </c>
      <c r="J2092" s="375">
        <v>0.71210499999999999</v>
      </c>
      <c r="K2092" s="375">
        <v>0.21254600000000001</v>
      </c>
      <c r="L2092" s="375">
        <v>0.21612300000000001</v>
      </c>
      <c r="M2092" s="375">
        <v>114.50317800000001</v>
      </c>
      <c r="N2092" s="375">
        <v>11.925018</v>
      </c>
    </row>
    <row r="2093" spans="1:14" ht="12.75" customHeight="1">
      <c r="A2093" t="s">
        <v>4120</v>
      </c>
      <c r="B2093" t="s">
        <v>4072</v>
      </c>
      <c r="C2093" t="s">
        <v>3817</v>
      </c>
      <c r="D2093" t="s">
        <v>6109</v>
      </c>
      <c r="E2093" t="s">
        <v>3774</v>
      </c>
      <c r="F2093">
        <v>6</v>
      </c>
      <c r="G2093" s="4">
        <v>43862</v>
      </c>
      <c r="H2093" s="4">
        <v>46022</v>
      </c>
      <c r="I2093" s="375">
        <v>0.21385999999999999</v>
      </c>
      <c r="J2093" s="375">
        <v>0.54994600000000005</v>
      </c>
      <c r="K2093" s="375">
        <v>0.2124452</v>
      </c>
      <c r="L2093" s="375">
        <v>0.219643</v>
      </c>
      <c r="M2093" s="375">
        <v>88.384525999999994</v>
      </c>
      <c r="N2093" s="375">
        <v>14.106322</v>
      </c>
    </row>
    <row r="2094" spans="1:14" ht="12.75" customHeight="1">
      <c r="A2094" t="s">
        <v>4120</v>
      </c>
      <c r="B2094" s="318" t="s">
        <v>5086</v>
      </c>
      <c r="C2094" s="318" t="s">
        <v>3817</v>
      </c>
      <c r="D2094" s="318" t="s">
        <v>7367</v>
      </c>
      <c r="E2094" s="318" t="s">
        <v>3774</v>
      </c>
      <c r="F2094" s="318">
        <v>7</v>
      </c>
      <c r="G2094" s="319">
        <v>44440</v>
      </c>
      <c r="H2094" s="319">
        <v>46387</v>
      </c>
      <c r="I2094" s="375">
        <v>0.20052600000000001</v>
      </c>
      <c r="J2094" s="375">
        <v>0.54165300000000005</v>
      </c>
      <c r="K2094" s="375">
        <v>0.21242040000000001</v>
      </c>
      <c r="L2094" s="375">
        <v>0.20910500000000001</v>
      </c>
      <c r="M2094" s="375">
        <v>89.172629000000001</v>
      </c>
      <c r="N2094" s="375">
        <v>22.323511</v>
      </c>
    </row>
    <row r="2095" spans="1:14" ht="12.75" customHeight="1">
      <c r="A2095" t="s">
        <v>4120</v>
      </c>
      <c r="B2095" t="s">
        <v>5086</v>
      </c>
      <c r="C2095" t="s">
        <v>3817</v>
      </c>
      <c r="D2095" t="s">
        <v>6827</v>
      </c>
      <c r="E2095" t="s">
        <v>3774</v>
      </c>
      <c r="F2095">
        <v>6</v>
      </c>
      <c r="G2095" s="4">
        <v>44197</v>
      </c>
      <c r="H2095" s="4">
        <v>45657</v>
      </c>
      <c r="I2095" s="375">
        <v>0.17364499999999999</v>
      </c>
      <c r="J2095" s="375">
        <v>0.45535999999999999</v>
      </c>
      <c r="K2095" s="375">
        <v>0.21240000000000001</v>
      </c>
      <c r="L2095" s="375">
        <v>0.19767999999999999</v>
      </c>
      <c r="M2095" s="375">
        <v>74.671268999999995</v>
      </c>
      <c r="N2095" s="375">
        <v>21.443868999999999</v>
      </c>
    </row>
    <row r="2096" spans="1:14" ht="12.75" customHeight="1">
      <c r="A2096" t="s">
        <v>4120</v>
      </c>
      <c r="B2096" s="300" t="s">
        <v>5086</v>
      </c>
      <c r="C2096" s="300" t="s">
        <v>3817</v>
      </c>
      <c r="D2096" s="300" t="s">
        <v>6230</v>
      </c>
      <c r="E2096" s="300" t="s">
        <v>3775</v>
      </c>
      <c r="F2096" s="300">
        <v>7</v>
      </c>
      <c r="G2096" s="301">
        <v>43952</v>
      </c>
      <c r="H2096" s="301">
        <v>45657</v>
      </c>
      <c r="I2096" s="316">
        <v>0.21124599999999999</v>
      </c>
      <c r="J2096" s="316">
        <v>0.55645500000000003</v>
      </c>
      <c r="K2096" s="316">
        <v>0.21204000000000001</v>
      </c>
      <c r="L2096" s="316">
        <v>0.21956100000000001</v>
      </c>
      <c r="M2096" s="316">
        <v>91.443614999999994</v>
      </c>
      <c r="N2096" s="316">
        <v>24.371604999999999</v>
      </c>
    </row>
    <row r="2097" spans="1:14" ht="12.75" customHeight="1">
      <c r="A2097" t="s">
        <v>4119</v>
      </c>
      <c r="B2097" s="318" t="s">
        <v>4101</v>
      </c>
      <c r="C2097" s="318" t="s">
        <v>3817</v>
      </c>
      <c r="D2097" s="318" t="s">
        <v>7415</v>
      </c>
      <c r="E2097" s="318" t="s">
        <v>3779</v>
      </c>
      <c r="F2097" s="318">
        <v>7</v>
      </c>
      <c r="G2097" s="319">
        <v>44470</v>
      </c>
      <c r="H2097" s="319">
        <v>45565</v>
      </c>
      <c r="I2097" s="375">
        <v>0.17538699999999999</v>
      </c>
      <c r="J2097" s="375">
        <v>0.327152</v>
      </c>
      <c r="K2097" s="375">
        <v>0.212008</v>
      </c>
      <c r="L2097" s="375">
        <v>0.146813</v>
      </c>
      <c r="M2097" s="375">
        <v>53.756771999999998</v>
      </c>
      <c r="N2097" s="375">
        <v>20.187742</v>
      </c>
    </row>
    <row r="2098" spans="1:14" ht="12.75" customHeight="1">
      <c r="A2098" t="s">
        <v>4120</v>
      </c>
      <c r="B2098" t="s">
        <v>4062</v>
      </c>
      <c r="C2098" t="s">
        <v>3817</v>
      </c>
      <c r="D2098" t="s">
        <v>7172</v>
      </c>
      <c r="E2098" t="s">
        <v>3778</v>
      </c>
      <c r="F2098">
        <v>7</v>
      </c>
      <c r="G2098" s="4">
        <v>44348</v>
      </c>
      <c r="H2098" s="4">
        <v>45291</v>
      </c>
      <c r="I2098" s="375">
        <v>0.20593400000000001</v>
      </c>
      <c r="J2098" s="375">
        <v>0.36599500000000001</v>
      </c>
      <c r="K2098" s="375">
        <v>0.21199999999999999</v>
      </c>
      <c r="L2098" s="375">
        <v>0.197958</v>
      </c>
      <c r="M2098" s="375">
        <v>59.436929999999997</v>
      </c>
      <c r="N2098" s="375">
        <v>19.995470999999998</v>
      </c>
    </row>
    <row r="2099" spans="1:14" ht="12.75" customHeight="1">
      <c r="A2099" t="s">
        <v>4120</v>
      </c>
      <c r="B2099" t="s">
        <v>4072</v>
      </c>
      <c r="C2099" t="s">
        <v>3817</v>
      </c>
      <c r="D2099" t="s">
        <v>5513</v>
      </c>
      <c r="E2099" t="s">
        <v>3773</v>
      </c>
      <c r="F2099">
        <v>7</v>
      </c>
      <c r="G2099" s="4">
        <v>42552</v>
      </c>
      <c r="H2099" s="4">
        <v>44681</v>
      </c>
      <c r="I2099" s="375">
        <v>0.25635000000000002</v>
      </c>
      <c r="J2099" s="375">
        <v>0.51611899999999999</v>
      </c>
      <c r="K2099" s="375">
        <v>0.21192639999999999</v>
      </c>
      <c r="L2099" s="375">
        <v>0.16814499999999999</v>
      </c>
      <c r="M2099" s="375">
        <v>82.923472000000004</v>
      </c>
      <c r="N2099" s="375">
        <v>12.245291</v>
      </c>
    </row>
    <row r="2100" spans="1:14" ht="12.75" customHeight="1">
      <c r="A2100" t="s">
        <v>4119</v>
      </c>
      <c r="B2100" s="300" t="s">
        <v>4081</v>
      </c>
      <c r="C2100" s="300" t="s">
        <v>3817</v>
      </c>
      <c r="D2100" s="300" t="s">
        <v>4462</v>
      </c>
      <c r="E2100" s="300" t="s">
        <v>3776</v>
      </c>
      <c r="F2100" s="300">
        <v>8</v>
      </c>
      <c r="G2100" s="301">
        <v>43556</v>
      </c>
      <c r="H2100" s="301">
        <v>44651</v>
      </c>
      <c r="I2100" s="316">
        <v>1.0161E-2</v>
      </c>
      <c r="J2100" s="316">
        <v>0.34096199999999999</v>
      </c>
      <c r="K2100" s="316">
        <v>0.2117724</v>
      </c>
      <c r="L2100" s="316">
        <v>5.1813999999999999E-2</v>
      </c>
      <c r="M2100" s="316">
        <v>55.828401999999997</v>
      </c>
      <c r="N2100" s="316">
        <v>14.188127</v>
      </c>
    </row>
    <row r="2101" spans="1:14" ht="12.75" customHeight="1">
      <c r="A2101" t="s">
        <v>4119</v>
      </c>
      <c r="B2101" s="376" t="s">
        <v>4099</v>
      </c>
      <c r="C2101" s="376" t="s">
        <v>3817</v>
      </c>
      <c r="D2101" s="376" t="s">
        <v>2545</v>
      </c>
      <c r="E2101" s="376" t="s">
        <v>3775</v>
      </c>
      <c r="F2101" s="376">
        <v>3</v>
      </c>
      <c r="G2101" s="383">
        <v>43070</v>
      </c>
      <c r="H2101" s="383">
        <v>44196</v>
      </c>
      <c r="I2101" s="375">
        <v>9.5139999999999999E-3</v>
      </c>
      <c r="J2101" s="375">
        <v>0.42771100000000001</v>
      </c>
      <c r="K2101" s="375">
        <v>0.21176</v>
      </c>
      <c r="L2101" s="375">
        <v>5.2339999999999999E-3</v>
      </c>
      <c r="M2101" s="375">
        <v>69.648196999999996</v>
      </c>
      <c r="N2101" s="375">
        <v>13.059680999999999</v>
      </c>
    </row>
    <row r="2102" spans="1:14" ht="12.75" customHeight="1">
      <c r="A2102" t="s">
        <v>4120</v>
      </c>
      <c r="B2102" t="s">
        <v>4062</v>
      </c>
      <c r="C2102" t="s">
        <v>3817</v>
      </c>
      <c r="D2102" t="s">
        <v>5427</v>
      </c>
      <c r="E2102" t="s">
        <v>3773</v>
      </c>
      <c r="F2102">
        <v>6</v>
      </c>
      <c r="G2102" s="4">
        <v>42614</v>
      </c>
      <c r="H2102" s="4">
        <v>44561</v>
      </c>
      <c r="I2102" s="375">
        <v>0.24279000000000001</v>
      </c>
      <c r="J2102" s="375">
        <v>0.58388399999999996</v>
      </c>
      <c r="K2102" s="375">
        <v>0.21160000000000001</v>
      </c>
      <c r="L2102" s="375">
        <v>0.21159800000000001</v>
      </c>
      <c r="M2102" s="375">
        <v>94.270043999999999</v>
      </c>
      <c r="N2102" s="375">
        <v>18.644407999999999</v>
      </c>
    </row>
    <row r="2103" spans="1:14" ht="12.75" customHeight="1">
      <c r="A2103" t="s">
        <v>4120</v>
      </c>
      <c r="B2103" s="413" t="s">
        <v>5086</v>
      </c>
      <c r="C2103" s="413" t="s">
        <v>3817</v>
      </c>
      <c r="D2103" s="413" t="s">
        <v>6902</v>
      </c>
      <c r="E2103" s="413" t="s">
        <v>3774</v>
      </c>
      <c r="F2103" s="413">
        <v>7</v>
      </c>
      <c r="G2103" s="383" t="s">
        <v>5938</v>
      </c>
      <c r="H2103" s="383" t="s">
        <v>5938</v>
      </c>
      <c r="I2103" s="375">
        <v>0.16622400000000001</v>
      </c>
      <c r="J2103" s="375">
        <v>0.342026</v>
      </c>
      <c r="K2103" s="375">
        <v>0.21159600000000001</v>
      </c>
      <c r="L2103" s="375">
        <v>9.4097E-2</v>
      </c>
      <c r="M2103" s="375">
        <v>56.097501000000001</v>
      </c>
      <c r="N2103" s="375">
        <v>19.221142</v>
      </c>
    </row>
    <row r="2104" spans="1:14" ht="12.75" customHeight="1">
      <c r="A2104" t="s">
        <v>4120</v>
      </c>
      <c r="B2104" s="413" t="s">
        <v>5086</v>
      </c>
      <c r="C2104" s="413" t="s">
        <v>3817</v>
      </c>
      <c r="D2104" s="413" t="s">
        <v>6632</v>
      </c>
      <c r="E2104" s="413" t="s">
        <v>3779</v>
      </c>
      <c r="F2104" s="413">
        <v>8</v>
      </c>
      <c r="G2104" s="383">
        <v>44136</v>
      </c>
      <c r="H2104" s="383">
        <v>44561</v>
      </c>
      <c r="I2104" s="375">
        <v>4.7641999999999997E-2</v>
      </c>
      <c r="J2104" s="375">
        <v>0.38402599999999998</v>
      </c>
      <c r="K2104" s="375">
        <v>0.21129519999999999</v>
      </c>
      <c r="L2104" s="375">
        <v>8.566E-2</v>
      </c>
      <c r="M2104" s="375">
        <v>63.429622999999999</v>
      </c>
      <c r="N2104" s="375">
        <v>15.545764999999999</v>
      </c>
    </row>
    <row r="2105" spans="1:14" ht="12.75" customHeight="1">
      <c r="A2105" t="s">
        <v>4120</v>
      </c>
      <c r="B2105" s="318" t="s">
        <v>4052</v>
      </c>
      <c r="C2105" s="318" t="s">
        <v>3817</v>
      </c>
      <c r="D2105" s="318" t="s">
        <v>1387</v>
      </c>
      <c r="E2105" s="318" t="s">
        <v>3774</v>
      </c>
      <c r="F2105" s="318">
        <v>7</v>
      </c>
      <c r="G2105" s="319">
        <v>42651</v>
      </c>
      <c r="H2105" s="319">
        <v>46022</v>
      </c>
      <c r="I2105" s="375">
        <v>0.20527500000000001</v>
      </c>
      <c r="J2105" s="375">
        <v>0.63670599999999999</v>
      </c>
      <c r="K2105" s="375">
        <v>0.2112</v>
      </c>
      <c r="L2105" s="375">
        <v>0.17537900000000001</v>
      </c>
      <c r="M2105" s="375">
        <v>103.082606</v>
      </c>
      <c r="N2105" s="375">
        <v>21.826370000000001</v>
      </c>
    </row>
    <row r="2106" spans="1:14" ht="12.75" customHeight="1">
      <c r="A2106" t="s">
        <v>4120</v>
      </c>
      <c r="B2106" s="376" t="s">
        <v>4074</v>
      </c>
      <c r="C2106" s="376" t="s">
        <v>3817</v>
      </c>
      <c r="D2106" s="376" t="s">
        <v>3034</v>
      </c>
      <c r="E2106" s="376" t="s">
        <v>3774</v>
      </c>
      <c r="F2106" s="376">
        <v>7</v>
      </c>
      <c r="G2106" s="383">
        <v>43282</v>
      </c>
      <c r="H2106" s="383">
        <v>44926</v>
      </c>
      <c r="I2106" s="375">
        <v>0.16653499999999999</v>
      </c>
      <c r="J2106" s="375">
        <v>0.40537499999999999</v>
      </c>
      <c r="K2106" s="375">
        <v>0.21115999999999999</v>
      </c>
      <c r="L2106" s="375">
        <v>0.103815</v>
      </c>
      <c r="M2106" s="375">
        <v>65.653514000000001</v>
      </c>
      <c r="N2106" s="375">
        <v>17.209683999999999</v>
      </c>
    </row>
    <row r="2107" spans="1:14" ht="12.75" customHeight="1">
      <c r="A2107" t="s">
        <v>4119</v>
      </c>
      <c r="B2107" t="s">
        <v>4099</v>
      </c>
      <c r="C2107" t="s">
        <v>3817</v>
      </c>
      <c r="D2107" t="s">
        <v>5174</v>
      </c>
      <c r="E2107" t="s">
        <v>3780</v>
      </c>
      <c r="F2107">
        <v>3</v>
      </c>
      <c r="G2107" s="4">
        <v>42979</v>
      </c>
      <c r="H2107" s="4">
        <v>44561</v>
      </c>
      <c r="I2107" s="375">
        <v>0.25594600000000001</v>
      </c>
      <c r="J2107" s="375">
        <v>0.41295500000000002</v>
      </c>
      <c r="K2107" s="375">
        <v>0.21076</v>
      </c>
      <c r="L2107" s="375">
        <v>0.153506</v>
      </c>
      <c r="M2107" s="375">
        <v>67.205027000000001</v>
      </c>
      <c r="N2107" s="375">
        <v>18.864231</v>
      </c>
    </row>
    <row r="2108" spans="1:14" ht="12.75" customHeight="1">
      <c r="A2108" t="s">
        <v>4120</v>
      </c>
      <c r="B2108" t="s">
        <v>4072</v>
      </c>
      <c r="C2108" t="s">
        <v>3817</v>
      </c>
      <c r="D2108" t="s">
        <v>5566</v>
      </c>
      <c r="E2108" t="s">
        <v>3774</v>
      </c>
      <c r="F2108">
        <v>1</v>
      </c>
      <c r="G2108" s="4">
        <v>43282</v>
      </c>
      <c r="H2108" s="4">
        <v>45473</v>
      </c>
      <c r="I2108" s="375">
        <v>0.20882700000000001</v>
      </c>
      <c r="J2108" s="375">
        <v>0.87284700000000004</v>
      </c>
      <c r="K2108" s="375">
        <v>0.21068919999999999</v>
      </c>
      <c r="L2108" s="375">
        <v>0.201988</v>
      </c>
      <c r="M2108" s="375">
        <v>139.771142</v>
      </c>
      <c r="N2108" s="375">
        <v>11.935245</v>
      </c>
    </row>
    <row r="2109" spans="1:14" ht="12.75" customHeight="1">
      <c r="A2109" t="s">
        <v>4120</v>
      </c>
      <c r="B2109" s="318" t="s">
        <v>4074</v>
      </c>
      <c r="C2109" s="318" t="s">
        <v>3817</v>
      </c>
      <c r="D2109" s="318" t="s">
        <v>637</v>
      </c>
      <c r="E2109" s="318" t="s">
        <v>3778</v>
      </c>
      <c r="F2109" s="318">
        <v>7</v>
      </c>
      <c r="G2109" s="319">
        <v>43556</v>
      </c>
      <c r="H2109" s="319">
        <v>44651</v>
      </c>
      <c r="I2109" s="375">
        <v>0.18994</v>
      </c>
      <c r="J2109" s="375">
        <v>0.36824600000000002</v>
      </c>
      <c r="K2109" s="375">
        <v>0.21060000000000001</v>
      </c>
      <c r="L2109" s="375">
        <v>0.145342</v>
      </c>
      <c r="M2109" s="375">
        <v>59.478847999999999</v>
      </c>
      <c r="N2109" s="375">
        <v>18.527581999999999</v>
      </c>
    </row>
    <row r="2110" spans="1:14" ht="12.75" customHeight="1">
      <c r="A2110" t="s">
        <v>4119</v>
      </c>
      <c r="B2110" t="s">
        <v>4091</v>
      </c>
      <c r="C2110" t="s">
        <v>3817</v>
      </c>
      <c r="D2110" t="s">
        <v>2486</v>
      </c>
      <c r="E2110" t="s">
        <v>3776</v>
      </c>
      <c r="F2110">
        <v>1</v>
      </c>
      <c r="G2110" s="4">
        <v>43040</v>
      </c>
      <c r="H2110" s="4">
        <v>43951</v>
      </c>
      <c r="I2110" s="375">
        <v>1.6709000000000002E-2</v>
      </c>
      <c r="J2110" s="375">
        <v>0.63312100000000004</v>
      </c>
      <c r="K2110" s="375">
        <v>0.210066</v>
      </c>
      <c r="L2110" s="375">
        <v>9.8900000000000002E-2</v>
      </c>
      <c r="M2110" s="375">
        <v>98.950100000000006</v>
      </c>
      <c r="N2110" s="375">
        <v>16.455786</v>
      </c>
    </row>
    <row r="2111" spans="1:14" ht="12.75" customHeight="1">
      <c r="A2111" t="s">
        <v>4119</v>
      </c>
      <c r="B2111" s="373" t="s">
        <v>4097</v>
      </c>
      <c r="C2111" s="405" t="s">
        <v>3817</v>
      </c>
      <c r="D2111" s="403" t="s">
        <v>4908</v>
      </c>
      <c r="E2111" s="374" t="s">
        <v>3791</v>
      </c>
      <c r="F2111" s="403">
        <v>6</v>
      </c>
      <c r="G2111" s="374">
        <v>43647</v>
      </c>
      <c r="H2111" s="374">
        <v>45138</v>
      </c>
      <c r="I2111" s="404">
        <v>0.22681000000000001</v>
      </c>
      <c r="J2111" s="404">
        <v>0.42631999999999998</v>
      </c>
      <c r="K2111" s="404">
        <v>0.20960000000000001</v>
      </c>
      <c r="L2111" s="404">
        <v>0.19550899999999999</v>
      </c>
      <c r="M2111" s="404">
        <v>68.287892999999997</v>
      </c>
      <c r="N2111" s="375">
        <v>19.901176</v>
      </c>
    </row>
    <row r="2112" spans="1:14" ht="12.75" customHeight="1">
      <c r="A2112" t="s">
        <v>4120</v>
      </c>
      <c r="B2112" t="s">
        <v>4052</v>
      </c>
      <c r="C2112" t="s">
        <v>3817</v>
      </c>
      <c r="D2112" t="s">
        <v>2811</v>
      </c>
      <c r="E2112" t="s">
        <v>3774</v>
      </c>
      <c r="F2112">
        <v>6</v>
      </c>
      <c r="G2112" s="4">
        <v>43160</v>
      </c>
      <c r="H2112" s="4">
        <v>46387</v>
      </c>
      <c r="I2112" s="375">
        <v>0.23122599999999999</v>
      </c>
      <c r="J2112" s="375">
        <v>0.54223399999999999</v>
      </c>
      <c r="K2112" s="375">
        <v>0.20960000000000001</v>
      </c>
      <c r="L2112" s="375">
        <v>0.216089</v>
      </c>
      <c r="M2112" s="375">
        <v>86.847339000000005</v>
      </c>
      <c r="N2112" s="375">
        <v>16.904682000000001</v>
      </c>
    </row>
    <row r="2113" spans="1:14" ht="12.75" customHeight="1">
      <c r="A2113" t="s">
        <v>4119</v>
      </c>
      <c r="B2113" s="413" t="s">
        <v>4091</v>
      </c>
      <c r="C2113" s="413" t="s">
        <v>3817</v>
      </c>
      <c r="D2113" s="413" t="s">
        <v>3589</v>
      </c>
      <c r="E2113" s="413" t="s">
        <v>3775</v>
      </c>
      <c r="F2113" s="413">
        <v>1</v>
      </c>
      <c r="G2113" s="383">
        <v>43497</v>
      </c>
      <c r="H2113" s="383">
        <v>45291</v>
      </c>
      <c r="I2113" s="375">
        <v>0.20490800000000001</v>
      </c>
      <c r="J2113" s="375">
        <v>0.53672299999999995</v>
      </c>
      <c r="K2113" s="375">
        <v>0.20921799999999999</v>
      </c>
      <c r="L2113" s="375">
        <v>0.20419999999999999</v>
      </c>
      <c r="M2113" s="375">
        <v>83.545400000000001</v>
      </c>
      <c r="N2113" s="375">
        <v>20.148699000000001</v>
      </c>
    </row>
    <row r="2114" spans="1:14">
      <c r="A2114" t="s">
        <v>4119</v>
      </c>
      <c r="B2114" t="s">
        <v>4091</v>
      </c>
      <c r="C2114" t="s">
        <v>3817</v>
      </c>
      <c r="D2114" t="s">
        <v>2417</v>
      </c>
      <c r="E2114" t="s">
        <v>3785</v>
      </c>
      <c r="F2114">
        <v>1</v>
      </c>
      <c r="G2114" s="4">
        <v>43009</v>
      </c>
      <c r="H2114" s="4">
        <v>44196</v>
      </c>
      <c r="I2114" s="375">
        <v>0.161972</v>
      </c>
      <c r="J2114" s="375">
        <v>0.331092</v>
      </c>
      <c r="K2114" s="375">
        <v>0.20841799999999999</v>
      </c>
      <c r="L2114" s="375">
        <v>0.1885</v>
      </c>
      <c r="M2114" s="375">
        <v>51.340200000000003</v>
      </c>
      <c r="N2114" s="375">
        <v>21.880793000000001</v>
      </c>
    </row>
    <row r="2115" spans="1:14">
      <c r="A2115" t="s">
        <v>4119</v>
      </c>
      <c r="B2115" t="s">
        <v>4099</v>
      </c>
      <c r="C2115" t="s">
        <v>3817</v>
      </c>
      <c r="D2115" t="s">
        <v>5181</v>
      </c>
      <c r="E2115" t="s">
        <v>3773</v>
      </c>
      <c r="F2115">
        <v>3</v>
      </c>
      <c r="G2115" s="4">
        <v>42795</v>
      </c>
      <c r="H2115" s="4">
        <v>44561</v>
      </c>
      <c r="I2115" s="375">
        <v>0.310581</v>
      </c>
      <c r="J2115" s="375">
        <v>0.49915999999999999</v>
      </c>
      <c r="K2115" s="375">
        <v>0.2082</v>
      </c>
      <c r="L2115" s="375">
        <v>0.218693</v>
      </c>
      <c r="M2115" s="375">
        <v>80.247704999999996</v>
      </c>
      <c r="N2115" s="375">
        <v>20.721323000000002</v>
      </c>
    </row>
    <row r="2116" spans="1:14">
      <c r="A2116" t="s">
        <v>4120</v>
      </c>
      <c r="B2116" s="300" t="s">
        <v>4062</v>
      </c>
      <c r="C2116" s="300" t="s">
        <v>3817</v>
      </c>
      <c r="D2116" s="300" t="s">
        <v>5436</v>
      </c>
      <c r="E2116" s="300" t="s">
        <v>3773</v>
      </c>
      <c r="F2116" s="300">
        <v>7</v>
      </c>
      <c r="G2116" s="301">
        <v>42614</v>
      </c>
      <c r="H2116" s="301">
        <v>44561</v>
      </c>
      <c r="I2116" s="316">
        <v>0.26742100000000002</v>
      </c>
      <c r="J2116" s="316">
        <v>0.62398600000000004</v>
      </c>
      <c r="K2116" s="316">
        <v>0.20799999999999999</v>
      </c>
      <c r="L2116" s="316">
        <v>0.21418100000000001</v>
      </c>
      <c r="M2116" s="316">
        <v>99.324961000000002</v>
      </c>
      <c r="N2116" s="316">
        <v>18.442983999999999</v>
      </c>
    </row>
    <row r="2117" spans="1:14" ht="12.75" customHeight="1">
      <c r="A2117" t="s">
        <v>4119</v>
      </c>
      <c r="B2117" s="300" t="s">
        <v>4101</v>
      </c>
      <c r="C2117" s="300" t="s">
        <v>3817</v>
      </c>
      <c r="D2117" s="300" t="s">
        <v>5641</v>
      </c>
      <c r="E2117" s="300" t="s">
        <v>3774</v>
      </c>
      <c r="F2117" s="300">
        <v>7</v>
      </c>
      <c r="G2117" s="301">
        <v>43709</v>
      </c>
      <c r="H2117" s="301">
        <v>44804</v>
      </c>
      <c r="I2117" s="316">
        <v>0.197156</v>
      </c>
      <c r="J2117" s="316">
        <v>0.41755599999999998</v>
      </c>
      <c r="K2117" s="316">
        <v>0.20780000000000001</v>
      </c>
      <c r="L2117" s="316">
        <v>0.21579699999999999</v>
      </c>
      <c r="M2117" s="316">
        <v>67.249914000000004</v>
      </c>
      <c r="N2117" s="316">
        <v>20.510942</v>
      </c>
    </row>
    <row r="2118" spans="1:14" ht="12.75" customHeight="1">
      <c r="A2118" t="s">
        <v>4120</v>
      </c>
      <c r="B2118" s="318" t="s">
        <v>4048</v>
      </c>
      <c r="C2118" s="318" t="s">
        <v>3817</v>
      </c>
      <c r="D2118" s="318" t="s">
        <v>6862</v>
      </c>
      <c r="E2118" s="318" t="s">
        <v>3774</v>
      </c>
      <c r="F2118" s="318">
        <v>7</v>
      </c>
      <c r="G2118" s="319">
        <v>43101</v>
      </c>
      <c r="H2118" s="319">
        <v>44561</v>
      </c>
      <c r="I2118" s="375">
        <v>0.12592100000000001</v>
      </c>
      <c r="J2118" s="375">
        <v>0.233096</v>
      </c>
      <c r="K2118" s="375">
        <v>0.20747399999999999</v>
      </c>
      <c r="L2118" s="375">
        <v>0.13392599999999999</v>
      </c>
      <c r="M2118" s="375">
        <v>37.066595999999997</v>
      </c>
      <c r="N2118" s="375">
        <v>20.500782999999998</v>
      </c>
    </row>
    <row r="2119" spans="1:14" ht="12.75" customHeight="1">
      <c r="A2119" t="s">
        <v>4120</v>
      </c>
      <c r="B2119" s="376" t="s">
        <v>4048</v>
      </c>
      <c r="C2119" s="376" t="s">
        <v>3817</v>
      </c>
      <c r="D2119" s="376" t="s">
        <v>2285</v>
      </c>
      <c r="E2119" s="376" t="s">
        <v>3773</v>
      </c>
      <c r="F2119" s="376">
        <v>7</v>
      </c>
      <c r="G2119" s="383">
        <v>42956</v>
      </c>
      <c r="H2119" s="383">
        <v>44416</v>
      </c>
      <c r="I2119" s="375">
        <v>0.17751600000000001</v>
      </c>
      <c r="J2119" s="375">
        <v>0.22040499999999999</v>
      </c>
      <c r="K2119" s="375">
        <v>0.2074</v>
      </c>
      <c r="L2119" s="375">
        <v>0.10302</v>
      </c>
      <c r="M2119" s="375">
        <v>35.037101999999997</v>
      </c>
      <c r="N2119" s="375">
        <v>20.535276</v>
      </c>
    </row>
    <row r="2120" spans="1:14" ht="12.75" customHeight="1">
      <c r="A2120" t="s">
        <v>4120</v>
      </c>
      <c r="B2120" t="s">
        <v>5086</v>
      </c>
      <c r="C2120" t="s">
        <v>3817</v>
      </c>
      <c r="D2120" t="s">
        <v>5610</v>
      </c>
      <c r="E2120" t="s">
        <v>3778</v>
      </c>
      <c r="F2120">
        <v>7</v>
      </c>
      <c r="G2120" s="4">
        <v>43709</v>
      </c>
      <c r="H2120" s="4">
        <v>44834</v>
      </c>
      <c r="I2120" s="375">
        <v>0.19707</v>
      </c>
      <c r="J2120" s="375">
        <v>0.63456699999999999</v>
      </c>
      <c r="K2120" s="375">
        <v>0.20727999999999999</v>
      </c>
      <c r="L2120" s="375">
        <v>0.20910500000000001</v>
      </c>
      <c r="M2120" s="375">
        <v>101.944317</v>
      </c>
      <c r="N2120" s="375">
        <v>19.952818000000001</v>
      </c>
    </row>
    <row r="2121" spans="1:14" ht="12.75" customHeight="1">
      <c r="A2121" t="s">
        <v>4119</v>
      </c>
      <c r="B2121" s="300" t="s">
        <v>4081</v>
      </c>
      <c r="C2121" s="300" t="s">
        <v>3817</v>
      </c>
      <c r="D2121" s="300" t="s">
        <v>7146</v>
      </c>
      <c r="E2121" s="300" t="s">
        <v>3774</v>
      </c>
      <c r="F2121" s="300">
        <v>8</v>
      </c>
      <c r="G2121" s="301">
        <v>44348</v>
      </c>
      <c r="H2121" s="301">
        <v>45412</v>
      </c>
      <c r="I2121" s="316">
        <v>0.27116000000000001</v>
      </c>
      <c r="J2121" s="316">
        <v>0.35794900000000002</v>
      </c>
      <c r="K2121" s="316">
        <v>0.2072</v>
      </c>
      <c r="L2121" s="316">
        <v>0.207258</v>
      </c>
      <c r="M2121" s="316">
        <v>57.356096999999998</v>
      </c>
      <c r="N2121" s="316">
        <v>19.695573</v>
      </c>
    </row>
    <row r="2122" spans="1:14" ht="12.75" customHeight="1">
      <c r="A2122" t="s">
        <v>4120</v>
      </c>
      <c r="B2122" t="s">
        <v>4060</v>
      </c>
      <c r="C2122" t="s">
        <v>3817</v>
      </c>
      <c r="D2122" t="s">
        <v>2372</v>
      </c>
      <c r="E2122" t="s">
        <v>3774</v>
      </c>
      <c r="F2122">
        <v>7</v>
      </c>
      <c r="G2122" s="4">
        <v>42979</v>
      </c>
      <c r="H2122" s="4">
        <v>44074</v>
      </c>
      <c r="I2122" s="375">
        <v>0.129025</v>
      </c>
      <c r="J2122" s="375">
        <v>0.231876</v>
      </c>
      <c r="K2122" s="375">
        <v>0.2072</v>
      </c>
      <c r="L2122" s="375">
        <v>0.14846500000000001</v>
      </c>
      <c r="M2122" s="375">
        <v>37.231656000000001</v>
      </c>
      <c r="N2122" s="375">
        <v>27.896673</v>
      </c>
    </row>
    <row r="2123" spans="1:14" ht="12.75" customHeight="1">
      <c r="A2123" t="s">
        <v>4119</v>
      </c>
      <c r="B2123" t="s">
        <v>42</v>
      </c>
      <c r="C2123" t="s">
        <v>3817</v>
      </c>
      <c r="D2123" t="s">
        <v>6009</v>
      </c>
      <c r="E2123" t="s">
        <v>3774</v>
      </c>
      <c r="F2123">
        <v>9</v>
      </c>
      <c r="G2123" s="4">
        <v>43831</v>
      </c>
      <c r="H2123" s="4">
        <v>44926</v>
      </c>
      <c r="I2123" s="375">
        <v>0.20782500000000001</v>
      </c>
      <c r="J2123" s="375">
        <v>0.74295599999999995</v>
      </c>
      <c r="K2123" s="375">
        <v>0.20699999999999999</v>
      </c>
      <c r="L2123" s="375">
        <v>0.17</v>
      </c>
      <c r="M2123" s="375">
        <v>114.42</v>
      </c>
      <c r="N2123" s="375">
        <v>16.627738999999998</v>
      </c>
    </row>
    <row r="2124" spans="1:14" ht="12.75" customHeight="1">
      <c r="A2124" t="s">
        <v>4119</v>
      </c>
      <c r="B2124" s="376" t="s">
        <v>4081</v>
      </c>
      <c r="C2124" s="376" t="s">
        <v>3817</v>
      </c>
      <c r="D2124" s="376" t="s">
        <v>7081</v>
      </c>
      <c r="E2124" s="376" t="s">
        <v>3776</v>
      </c>
      <c r="F2124" s="376">
        <v>8</v>
      </c>
      <c r="G2124" s="383">
        <v>44317</v>
      </c>
      <c r="H2124" s="383">
        <v>45291</v>
      </c>
      <c r="I2124" s="375">
        <v>0.10516</v>
      </c>
      <c r="J2124" s="375">
        <v>0.21546499999999999</v>
      </c>
      <c r="K2124" s="375">
        <v>0.20697879999999999</v>
      </c>
      <c r="L2124" s="375">
        <v>8.2903000000000004E-2</v>
      </c>
      <c r="M2124" s="375">
        <v>34.482249000000003</v>
      </c>
      <c r="N2124" s="375">
        <v>15.503276</v>
      </c>
    </row>
    <row r="2125" spans="1:14" ht="12.75" customHeight="1">
      <c r="A2125" t="s">
        <v>4120</v>
      </c>
      <c r="B2125" t="s">
        <v>4054</v>
      </c>
      <c r="C2125" t="s">
        <v>3817</v>
      </c>
      <c r="D2125" t="s">
        <v>3624</v>
      </c>
      <c r="E2125" t="s">
        <v>3773</v>
      </c>
      <c r="F2125">
        <v>8</v>
      </c>
      <c r="G2125" s="4">
        <v>43862</v>
      </c>
      <c r="H2125" s="4">
        <v>44957</v>
      </c>
      <c r="I2125" s="375">
        <v>0.299929</v>
      </c>
      <c r="J2125" s="375">
        <v>0.579434</v>
      </c>
      <c r="K2125" s="375">
        <v>0.2064</v>
      </c>
      <c r="L2125" s="375">
        <v>0.216946</v>
      </c>
      <c r="M2125" s="375">
        <v>92.298885999999996</v>
      </c>
      <c r="N2125" s="375">
        <v>13.815579</v>
      </c>
    </row>
    <row r="2126" spans="1:14" ht="12.75" customHeight="1">
      <c r="A2126" t="s">
        <v>4120</v>
      </c>
      <c r="B2126" s="413" t="s">
        <v>4060</v>
      </c>
      <c r="C2126" s="413" t="s">
        <v>3817</v>
      </c>
      <c r="D2126" s="413" t="s">
        <v>3196</v>
      </c>
      <c r="E2126" s="413" t="s">
        <v>3774</v>
      </c>
      <c r="F2126" s="413">
        <v>7</v>
      </c>
      <c r="G2126" s="383">
        <v>44287</v>
      </c>
      <c r="H2126" s="383">
        <v>45382</v>
      </c>
      <c r="I2126" s="375">
        <v>0.15548300000000001</v>
      </c>
      <c r="J2126" s="375">
        <v>0.20600299999999999</v>
      </c>
      <c r="K2126" s="375">
        <v>0.2064</v>
      </c>
      <c r="L2126" s="375">
        <v>0.14951</v>
      </c>
      <c r="M2126" s="375">
        <v>32.950119999999998</v>
      </c>
      <c r="N2126" s="375">
        <v>24.106038000000002</v>
      </c>
    </row>
    <row r="2127" spans="1:14" ht="12.75" customHeight="1">
      <c r="A2127" t="s">
        <v>4119</v>
      </c>
      <c r="B2127" t="s">
        <v>4083</v>
      </c>
      <c r="C2127" t="s">
        <v>3817</v>
      </c>
      <c r="D2127" t="s">
        <v>2391</v>
      </c>
      <c r="E2127" t="s">
        <v>3776</v>
      </c>
      <c r="F2127">
        <v>4</v>
      </c>
      <c r="G2127" s="4">
        <v>43009</v>
      </c>
      <c r="H2127" s="4">
        <v>44926</v>
      </c>
      <c r="I2127" s="375">
        <v>3.9240000000000004E-3</v>
      </c>
      <c r="J2127" s="375">
        <v>0.280559</v>
      </c>
      <c r="K2127" s="375">
        <v>0.20609160000000001</v>
      </c>
      <c r="L2127" s="375">
        <v>9.0019999999999996E-3</v>
      </c>
      <c r="M2127" s="375">
        <v>44.919227999999997</v>
      </c>
      <c r="N2127" s="375">
        <v>17.992128999999998</v>
      </c>
    </row>
    <row r="2128" spans="1:14" ht="12.75" customHeight="1">
      <c r="A2128" t="s">
        <v>4119</v>
      </c>
      <c r="B2128" t="s">
        <v>4081</v>
      </c>
      <c r="C2128" t="s">
        <v>3817</v>
      </c>
      <c r="D2128" t="s">
        <v>7213</v>
      </c>
      <c r="E2128" t="s">
        <v>3774</v>
      </c>
      <c r="F2128">
        <v>8</v>
      </c>
      <c r="G2128" s="4">
        <v>44378</v>
      </c>
      <c r="H2128" s="4">
        <v>45291</v>
      </c>
      <c r="I2128" s="375">
        <v>0.19064700000000001</v>
      </c>
      <c r="J2128" s="375">
        <v>0.45832699999999998</v>
      </c>
      <c r="K2128" s="375">
        <v>0.2060728</v>
      </c>
      <c r="L2128" s="375">
        <v>0.16580600000000001</v>
      </c>
      <c r="M2128" s="375">
        <v>73.048742000000004</v>
      </c>
      <c r="N2128" s="375">
        <v>14.973063</v>
      </c>
    </row>
    <row r="2129" spans="1:14" ht="12.75" customHeight="1">
      <c r="A2129" t="s">
        <v>4119</v>
      </c>
      <c r="B2129" s="300" t="s">
        <v>4097</v>
      </c>
      <c r="C2129" s="300" t="s">
        <v>3817</v>
      </c>
      <c r="D2129" s="300" t="s">
        <v>4310</v>
      </c>
      <c r="E2129" s="300" t="s">
        <v>3791</v>
      </c>
      <c r="F2129" s="300">
        <v>6</v>
      </c>
      <c r="G2129" s="301">
        <v>43556</v>
      </c>
      <c r="H2129" s="301">
        <v>45777</v>
      </c>
      <c r="I2129" s="316">
        <v>9.4000000000000004E-3</v>
      </c>
      <c r="J2129" s="316">
        <v>0.143955</v>
      </c>
      <c r="K2129" s="316">
        <v>0.2056</v>
      </c>
      <c r="L2129" s="316">
        <v>4.1159999999999999E-3</v>
      </c>
      <c r="M2129" s="316">
        <v>22.618724</v>
      </c>
      <c r="N2129" s="316">
        <v>14.222783</v>
      </c>
    </row>
    <row r="2130" spans="1:14" ht="12.75" customHeight="1">
      <c r="A2130" t="s">
        <v>4120</v>
      </c>
      <c r="B2130" s="413" t="s">
        <v>5086</v>
      </c>
      <c r="C2130" s="413" t="s">
        <v>3817</v>
      </c>
      <c r="D2130" s="413" t="s">
        <v>5780</v>
      </c>
      <c r="E2130" s="413" t="s">
        <v>3774</v>
      </c>
      <c r="F2130" s="413">
        <v>7</v>
      </c>
      <c r="G2130" s="383">
        <v>43770</v>
      </c>
      <c r="H2130" s="383">
        <v>45657</v>
      </c>
      <c r="I2130" s="375">
        <v>0.10877299999999999</v>
      </c>
      <c r="J2130" s="375">
        <v>0.439633</v>
      </c>
      <c r="K2130" s="375">
        <v>0.20555999999999999</v>
      </c>
      <c r="L2130" s="375">
        <v>0.16728399999999999</v>
      </c>
      <c r="M2130" s="375">
        <v>70.046351000000001</v>
      </c>
      <c r="N2130" s="375">
        <v>30.654626</v>
      </c>
    </row>
    <row r="2131" spans="1:14" ht="12.75" customHeight="1">
      <c r="A2131" t="s">
        <v>4119</v>
      </c>
      <c r="B2131" s="413" t="s">
        <v>4097</v>
      </c>
      <c r="C2131" s="413" t="s">
        <v>3817</v>
      </c>
      <c r="D2131" s="413" t="s">
        <v>5920</v>
      </c>
      <c r="E2131" s="413" t="s">
        <v>3785</v>
      </c>
      <c r="F2131" s="413">
        <v>6</v>
      </c>
      <c r="G2131" s="383">
        <v>43800</v>
      </c>
      <c r="H2131" s="383">
        <v>45260</v>
      </c>
      <c r="I2131" s="375">
        <v>0.206316</v>
      </c>
      <c r="J2131" s="375">
        <v>0.65673400000000004</v>
      </c>
      <c r="K2131" s="375">
        <v>0.2053876</v>
      </c>
      <c r="L2131" s="375">
        <v>0.178119</v>
      </c>
      <c r="M2131" s="375">
        <v>103.08126799999999</v>
      </c>
      <c r="N2131" s="375">
        <v>17.850874999999998</v>
      </c>
    </row>
    <row r="2132" spans="1:14" ht="12.75" customHeight="1">
      <c r="A2132" t="s">
        <v>4120</v>
      </c>
      <c r="B2132" s="373" t="s">
        <v>5086</v>
      </c>
      <c r="C2132" s="405" t="s">
        <v>3817</v>
      </c>
      <c r="D2132" s="403" t="s">
        <v>3450</v>
      </c>
      <c r="E2132" s="374" t="s">
        <v>3774</v>
      </c>
      <c r="F2132" s="403">
        <v>7</v>
      </c>
      <c r="G2132" s="374">
        <v>43435</v>
      </c>
      <c r="H2132" s="374">
        <v>44561</v>
      </c>
      <c r="I2132" s="404">
        <v>0.21576000000000001</v>
      </c>
      <c r="J2132" s="404">
        <v>0.56791999999999998</v>
      </c>
      <c r="K2132" s="404">
        <v>0.2049</v>
      </c>
      <c r="L2132" s="404">
        <v>0.188195</v>
      </c>
      <c r="M2132" s="404">
        <v>90.183114000000003</v>
      </c>
      <c r="N2132" s="375">
        <v>20.924185999999999</v>
      </c>
    </row>
    <row r="2133" spans="1:14" ht="12.75" customHeight="1">
      <c r="A2133" t="s">
        <v>4120</v>
      </c>
      <c r="B2133" t="s">
        <v>5086</v>
      </c>
      <c r="C2133" t="s">
        <v>3817</v>
      </c>
      <c r="D2133" t="s">
        <v>6452</v>
      </c>
      <c r="E2133" t="s">
        <v>3778</v>
      </c>
      <c r="F2133">
        <v>7</v>
      </c>
      <c r="G2133" s="4">
        <v>44075</v>
      </c>
      <c r="H2133" s="4">
        <v>45169</v>
      </c>
      <c r="I2133" s="375">
        <v>0.207925</v>
      </c>
      <c r="J2133" s="375">
        <v>0.63621899999999998</v>
      </c>
      <c r="K2133" s="375">
        <v>0.20483999999999999</v>
      </c>
      <c r="L2133" s="375">
        <v>0.19864999999999999</v>
      </c>
      <c r="M2133" s="375">
        <v>101.006755</v>
      </c>
      <c r="N2133" s="375">
        <v>19.889976000000001</v>
      </c>
    </row>
    <row r="2134" spans="1:14" ht="12.75" customHeight="1">
      <c r="A2134" t="s">
        <v>4119</v>
      </c>
      <c r="B2134" s="413" t="s">
        <v>4097</v>
      </c>
      <c r="C2134" s="413" t="s">
        <v>3817</v>
      </c>
      <c r="D2134" s="413" t="s">
        <v>2654</v>
      </c>
      <c r="E2134" s="413" t="s">
        <v>3787</v>
      </c>
      <c r="F2134" s="413">
        <v>6</v>
      </c>
      <c r="G2134" s="383">
        <v>43101</v>
      </c>
      <c r="H2134" s="383">
        <v>46418</v>
      </c>
      <c r="I2134" s="375">
        <v>0.210565</v>
      </c>
      <c r="J2134" s="375">
        <v>0.49806</v>
      </c>
      <c r="K2134" s="375">
        <v>0.20480000000000001</v>
      </c>
      <c r="L2134" s="375">
        <v>0.20497599999999999</v>
      </c>
      <c r="M2134" s="375">
        <v>77.952034999999995</v>
      </c>
      <c r="N2134" s="375">
        <v>16.559892000000001</v>
      </c>
    </row>
    <row r="2135" spans="1:14" ht="12.75" customHeight="1">
      <c r="A2135" t="s">
        <v>4120</v>
      </c>
      <c r="B2135" t="s">
        <v>4062</v>
      </c>
      <c r="C2135" t="s">
        <v>3817</v>
      </c>
      <c r="D2135" t="s">
        <v>5407</v>
      </c>
      <c r="E2135" t="s">
        <v>3773</v>
      </c>
      <c r="F2135">
        <v>7</v>
      </c>
      <c r="G2135" s="4">
        <v>42614</v>
      </c>
      <c r="H2135" s="4">
        <v>44561</v>
      </c>
      <c r="I2135" s="375">
        <v>0.228435</v>
      </c>
      <c r="J2135" s="375">
        <v>0.54745900000000003</v>
      </c>
      <c r="K2135" s="375">
        <v>0.20480000000000001</v>
      </c>
      <c r="L2135" s="375">
        <v>0.185589</v>
      </c>
      <c r="M2135" s="375">
        <v>86.375594000000007</v>
      </c>
      <c r="N2135" s="375">
        <v>18.425317</v>
      </c>
    </row>
    <row r="2136" spans="1:14" ht="12.75" customHeight="1">
      <c r="A2136" t="s">
        <v>4120</v>
      </c>
      <c r="B2136" t="s">
        <v>4060</v>
      </c>
      <c r="C2136" t="s">
        <v>3817</v>
      </c>
      <c r="D2136" t="s">
        <v>1964</v>
      </c>
      <c r="E2136" t="s">
        <v>3790</v>
      </c>
      <c r="F2136">
        <v>7</v>
      </c>
      <c r="G2136" s="4">
        <v>43831</v>
      </c>
      <c r="H2136" s="4">
        <v>44561</v>
      </c>
      <c r="I2136" s="375">
        <v>0.21731700000000001</v>
      </c>
      <c r="J2136" s="375">
        <v>0.39957799999999999</v>
      </c>
      <c r="K2136" s="375">
        <v>0.2044</v>
      </c>
      <c r="L2136" s="375">
        <v>0.17669399999999999</v>
      </c>
      <c r="M2136" s="375">
        <v>63.295900000000003</v>
      </c>
      <c r="N2136" s="375">
        <v>19.023478000000001</v>
      </c>
    </row>
    <row r="2137" spans="1:14" ht="12.75" customHeight="1">
      <c r="A2137" t="s">
        <v>4119</v>
      </c>
      <c r="B2137" s="318" t="s">
        <v>4091</v>
      </c>
      <c r="C2137" s="318" t="s">
        <v>3817</v>
      </c>
      <c r="D2137" s="318" t="s">
        <v>2789</v>
      </c>
      <c r="E2137" s="318" t="s">
        <v>3775</v>
      </c>
      <c r="F2137" s="318">
        <v>1</v>
      </c>
      <c r="G2137" s="319">
        <v>43160</v>
      </c>
      <c r="H2137" s="319">
        <v>44926</v>
      </c>
      <c r="I2137" s="375">
        <v>0.20560700000000001</v>
      </c>
      <c r="J2137" s="375">
        <v>0.40374900000000002</v>
      </c>
      <c r="K2137" s="375">
        <v>0.20438239999999999</v>
      </c>
      <c r="L2137" s="375">
        <v>0.188</v>
      </c>
      <c r="M2137" s="375">
        <v>61.394300000000001</v>
      </c>
      <c r="N2137" s="375">
        <v>21.400029</v>
      </c>
    </row>
    <row r="2138" spans="1:14" ht="12.75" customHeight="1">
      <c r="A2138" t="s">
        <v>4119</v>
      </c>
      <c r="B2138" t="s">
        <v>4099</v>
      </c>
      <c r="C2138" t="s">
        <v>3817</v>
      </c>
      <c r="D2138" t="s">
        <v>2553</v>
      </c>
      <c r="E2138" t="s">
        <v>3776</v>
      </c>
      <c r="F2138">
        <v>3</v>
      </c>
      <c r="G2138" s="4">
        <v>43070</v>
      </c>
      <c r="H2138" s="4">
        <v>44926</v>
      </c>
      <c r="I2138" s="375">
        <v>8.8660000000000003E-2</v>
      </c>
      <c r="J2138" s="375">
        <v>0.28417100000000001</v>
      </c>
      <c r="K2138" s="375">
        <v>0.20427999999999999</v>
      </c>
      <c r="L2138" s="375">
        <v>7.6422000000000004E-2</v>
      </c>
      <c r="M2138" s="375">
        <v>44.639918999999999</v>
      </c>
      <c r="N2138" s="375">
        <v>18.923309</v>
      </c>
    </row>
    <row r="2139" spans="1:14" ht="12.75" customHeight="1">
      <c r="A2139" t="s">
        <v>4119</v>
      </c>
      <c r="B2139" t="s">
        <v>4097</v>
      </c>
      <c r="C2139" t="s">
        <v>3817</v>
      </c>
      <c r="D2139" t="s">
        <v>5115</v>
      </c>
      <c r="E2139" t="s">
        <v>3773</v>
      </c>
      <c r="F2139">
        <v>6</v>
      </c>
      <c r="G2139" s="4">
        <v>42430</v>
      </c>
      <c r="H2139" s="4">
        <v>44651</v>
      </c>
      <c r="I2139" s="375">
        <v>0.228376</v>
      </c>
      <c r="J2139" s="375">
        <v>0.72039699999999995</v>
      </c>
      <c r="K2139" s="375">
        <v>0.20399999999999999</v>
      </c>
      <c r="L2139" s="375">
        <v>0.20991499999999999</v>
      </c>
      <c r="M2139" s="375">
        <v>112.30999199999999</v>
      </c>
      <c r="N2139" s="375">
        <v>13.206355</v>
      </c>
    </row>
    <row r="2140" spans="1:14" ht="12.75" customHeight="1">
      <c r="A2140" t="s">
        <v>4119</v>
      </c>
      <c r="B2140" t="s">
        <v>4097</v>
      </c>
      <c r="C2140" t="s">
        <v>3817</v>
      </c>
      <c r="D2140" t="s">
        <v>722</v>
      </c>
      <c r="E2140" t="s">
        <v>3773</v>
      </c>
      <c r="F2140">
        <v>6</v>
      </c>
      <c r="G2140" s="4">
        <v>42430</v>
      </c>
      <c r="H2140" s="4">
        <v>44651</v>
      </c>
      <c r="I2140" s="375">
        <v>0.22430800000000001</v>
      </c>
      <c r="J2140" s="375">
        <v>0.80534799999999995</v>
      </c>
      <c r="K2140" s="375">
        <v>0.20399999999999999</v>
      </c>
      <c r="L2140" s="375">
        <v>0.20991499999999999</v>
      </c>
      <c r="M2140" s="375">
        <v>125.553826</v>
      </c>
      <c r="N2140" s="375">
        <v>12.753762999999999</v>
      </c>
    </row>
    <row r="2141" spans="1:14" ht="12.75" customHeight="1">
      <c r="A2141" t="s">
        <v>4120</v>
      </c>
      <c r="B2141" s="413" t="s">
        <v>5086</v>
      </c>
      <c r="C2141" s="413" t="s">
        <v>3818</v>
      </c>
      <c r="D2141" s="413" t="s">
        <v>4641</v>
      </c>
      <c r="E2141" s="413" t="s">
        <v>3776</v>
      </c>
      <c r="F2141" s="413">
        <v>8</v>
      </c>
      <c r="G2141" s="383">
        <v>43556</v>
      </c>
      <c r="H2141" s="383">
        <v>44561</v>
      </c>
      <c r="I2141" s="375">
        <v>4.2625000000000003E-2</v>
      </c>
      <c r="J2141" s="375">
        <v>0.34040500000000001</v>
      </c>
      <c r="K2141" s="375">
        <v>0.20376359999999999</v>
      </c>
      <c r="L2141" s="375">
        <v>8.566E-2</v>
      </c>
      <c r="M2141" s="375">
        <v>54.215147999999999</v>
      </c>
      <c r="N2141" s="375">
        <v>17.187142999999999</v>
      </c>
    </row>
    <row r="2142" spans="1:14" ht="12.75" customHeight="1">
      <c r="A2142" t="s">
        <v>4120</v>
      </c>
      <c r="B2142" s="300" t="s">
        <v>5086</v>
      </c>
      <c r="C2142" s="300" t="s">
        <v>3817</v>
      </c>
      <c r="D2142" s="300" t="s">
        <v>6013</v>
      </c>
      <c r="E2142" s="300" t="s">
        <v>3778</v>
      </c>
      <c r="F2142" s="300">
        <v>7</v>
      </c>
      <c r="G2142" s="301">
        <v>43831</v>
      </c>
      <c r="H2142" s="301">
        <v>44926</v>
      </c>
      <c r="I2142" s="316">
        <v>0.20497099999999999</v>
      </c>
      <c r="J2142" s="316">
        <v>0.43221900000000002</v>
      </c>
      <c r="K2142" s="316">
        <v>0.20369999999999999</v>
      </c>
      <c r="L2142" s="316">
        <v>0.16728399999999999</v>
      </c>
      <c r="M2142" s="316">
        <v>68.233729999999994</v>
      </c>
      <c r="N2142" s="316">
        <v>20.637076</v>
      </c>
    </row>
    <row r="2143" spans="1:14" ht="12.75" customHeight="1">
      <c r="A2143" t="s">
        <v>4119</v>
      </c>
      <c r="B2143" t="s">
        <v>4097</v>
      </c>
      <c r="C2143" t="s">
        <v>3817</v>
      </c>
      <c r="D2143" t="s">
        <v>1040</v>
      </c>
      <c r="E2143" t="s">
        <v>3783</v>
      </c>
      <c r="F2143">
        <v>6</v>
      </c>
      <c r="G2143" s="4">
        <v>42583</v>
      </c>
      <c r="H2143" s="4">
        <v>45869</v>
      </c>
      <c r="I2143" s="375">
        <v>0.25728899999999999</v>
      </c>
      <c r="J2143" s="375">
        <v>0.65100400000000003</v>
      </c>
      <c r="K2143" s="375">
        <v>0.2036</v>
      </c>
      <c r="L2143" s="375">
        <v>0.206622</v>
      </c>
      <c r="M2143" s="375">
        <v>101.292552</v>
      </c>
      <c r="N2143" s="375">
        <v>15.748447000000001</v>
      </c>
    </row>
    <row r="2144" spans="1:14" ht="12.75" customHeight="1">
      <c r="A2144" t="s">
        <v>4119</v>
      </c>
      <c r="B2144" s="413" t="s">
        <v>4101</v>
      </c>
      <c r="C2144" s="413" t="s">
        <v>3817</v>
      </c>
      <c r="D2144" s="413" t="s">
        <v>4884</v>
      </c>
      <c r="E2144" s="413" t="s">
        <v>3773</v>
      </c>
      <c r="F2144" s="413">
        <v>7</v>
      </c>
      <c r="G2144" s="383">
        <v>43647</v>
      </c>
      <c r="H2144" s="383">
        <v>44742</v>
      </c>
      <c r="I2144" s="375">
        <v>0.14258999999999999</v>
      </c>
      <c r="J2144" s="375">
        <v>0.15792999999999999</v>
      </c>
      <c r="K2144" s="375">
        <v>0.2036</v>
      </c>
      <c r="L2144" s="375">
        <v>0.13048199999999999</v>
      </c>
      <c r="M2144" s="375">
        <v>24.921458000000001</v>
      </c>
      <c r="N2144" s="375">
        <v>28.551321999999999</v>
      </c>
    </row>
    <row r="2145" spans="1:14" ht="12.75" customHeight="1">
      <c r="A2145" t="s">
        <v>4120</v>
      </c>
      <c r="B2145" s="318" t="s">
        <v>4072</v>
      </c>
      <c r="C2145" s="318" t="s">
        <v>3817</v>
      </c>
      <c r="D2145" s="318" t="s">
        <v>6605</v>
      </c>
      <c r="E2145" s="318" t="s">
        <v>3774</v>
      </c>
      <c r="F2145" s="318">
        <v>6</v>
      </c>
      <c r="G2145" s="319">
        <v>44075</v>
      </c>
      <c r="H2145" s="319">
        <v>45473</v>
      </c>
      <c r="I2145" s="375">
        <v>0.20828199999999999</v>
      </c>
      <c r="J2145" s="375">
        <v>0.90990700000000002</v>
      </c>
      <c r="K2145" s="375">
        <v>0.2032524</v>
      </c>
      <c r="L2145" s="375">
        <v>0.20461799999999999</v>
      </c>
      <c r="M2145" s="375">
        <v>139.911474</v>
      </c>
      <c r="N2145" s="375">
        <v>11.974868000000001</v>
      </c>
    </row>
    <row r="2146" spans="1:14" ht="12.75" customHeight="1">
      <c r="A2146" t="s">
        <v>4120</v>
      </c>
      <c r="B2146" t="s">
        <v>5086</v>
      </c>
      <c r="C2146" t="s">
        <v>3817</v>
      </c>
      <c r="D2146" t="s">
        <v>6236</v>
      </c>
      <c r="E2146" t="s">
        <v>3776</v>
      </c>
      <c r="F2146">
        <v>8</v>
      </c>
      <c r="G2146" s="4">
        <v>43952</v>
      </c>
      <c r="H2146" s="4">
        <v>45046</v>
      </c>
      <c r="I2146" s="375">
        <v>0.15311</v>
      </c>
      <c r="J2146" s="375">
        <v>0.51113200000000003</v>
      </c>
      <c r="K2146" s="375">
        <v>0.20247999999999999</v>
      </c>
      <c r="L2146" s="375">
        <v>0.171321</v>
      </c>
      <c r="M2146" s="375">
        <v>80.902450000000002</v>
      </c>
      <c r="N2146" s="375">
        <v>18.726654</v>
      </c>
    </row>
    <row r="2147" spans="1:14" ht="12.75" customHeight="1">
      <c r="A2147" t="s">
        <v>4120</v>
      </c>
      <c r="B2147" t="s">
        <v>5086</v>
      </c>
      <c r="C2147" t="s">
        <v>3817</v>
      </c>
      <c r="D2147" t="s">
        <v>6940</v>
      </c>
      <c r="E2147" t="s">
        <v>3774</v>
      </c>
      <c r="F2147">
        <v>1</v>
      </c>
      <c r="G2147" s="4">
        <v>43891</v>
      </c>
      <c r="H2147" s="4">
        <v>45351</v>
      </c>
      <c r="I2147" s="375">
        <v>5.5914999999999999E-2</v>
      </c>
      <c r="J2147" s="375">
        <v>0.78936300000000004</v>
      </c>
      <c r="K2147" s="375">
        <v>0.2017496</v>
      </c>
      <c r="L2147" s="375">
        <v>1.0796999999999999E-2</v>
      </c>
      <c r="M2147" s="375">
        <v>126.033661</v>
      </c>
      <c r="N2147" s="375">
        <v>15.485664</v>
      </c>
    </row>
    <row r="2148" spans="1:14" ht="12.75" customHeight="1">
      <c r="A2148" t="s">
        <v>4120</v>
      </c>
      <c r="B2148" s="413" t="s">
        <v>5086</v>
      </c>
      <c r="C2148" s="413" t="s">
        <v>3817</v>
      </c>
      <c r="D2148" s="413" t="s">
        <v>2083</v>
      </c>
      <c r="E2148" s="413" t="s">
        <v>3791</v>
      </c>
      <c r="F2148" s="413">
        <v>7</v>
      </c>
      <c r="G2148" s="383">
        <v>42887</v>
      </c>
      <c r="H2148" s="383">
        <v>44681</v>
      </c>
      <c r="I2148" s="375">
        <v>0.166572</v>
      </c>
      <c r="J2148" s="375">
        <v>0.29542099999999999</v>
      </c>
      <c r="K2148" s="375">
        <v>0.20119999999999999</v>
      </c>
      <c r="L2148" s="375">
        <v>0.13591800000000001</v>
      </c>
      <c r="M2148" s="375">
        <v>46.065581000000002</v>
      </c>
      <c r="N2148" s="375">
        <v>24.972162000000001</v>
      </c>
    </row>
    <row r="2149" spans="1:14" ht="12.75" customHeight="1">
      <c r="A2149" t="s">
        <v>4120</v>
      </c>
      <c r="B2149" s="413" t="s">
        <v>4052</v>
      </c>
      <c r="C2149" s="413" t="s">
        <v>3817</v>
      </c>
      <c r="D2149" s="413" t="s">
        <v>6400</v>
      </c>
      <c r="E2149" s="413" t="s">
        <v>3789</v>
      </c>
      <c r="F2149" s="413">
        <v>6</v>
      </c>
      <c r="G2149" s="383">
        <v>44044</v>
      </c>
      <c r="H2149" s="383">
        <v>44926</v>
      </c>
      <c r="I2149" s="375">
        <v>0.27774199999999999</v>
      </c>
      <c r="J2149" s="375">
        <v>0.366616</v>
      </c>
      <c r="K2149" s="375">
        <v>0.20080000000000001</v>
      </c>
      <c r="L2149" s="375">
        <v>0.20579900000000001</v>
      </c>
      <c r="M2149" s="375">
        <v>56.258175999999999</v>
      </c>
      <c r="N2149" s="375">
        <v>18.286557999999999</v>
      </c>
    </row>
    <row r="2150" spans="1:14" ht="12.75" customHeight="1">
      <c r="A2150" t="s">
        <v>4120</v>
      </c>
      <c r="B2150" t="s">
        <v>5086</v>
      </c>
      <c r="C2150" t="s">
        <v>3817</v>
      </c>
      <c r="D2150" t="s">
        <v>6029</v>
      </c>
      <c r="E2150" t="s">
        <v>3783</v>
      </c>
      <c r="F2150">
        <v>7</v>
      </c>
      <c r="G2150" s="4">
        <v>43831</v>
      </c>
      <c r="H2150" s="4">
        <v>45291</v>
      </c>
      <c r="I2150" s="375">
        <v>0.22400200000000001</v>
      </c>
      <c r="J2150" s="375">
        <v>0.75205500000000003</v>
      </c>
      <c r="K2150" s="375">
        <v>0.20039999999999999</v>
      </c>
      <c r="L2150" s="375">
        <v>0.19864999999999999</v>
      </c>
      <c r="M2150" s="375">
        <v>116.809895</v>
      </c>
      <c r="N2150" s="375">
        <v>16.152529999999999</v>
      </c>
    </row>
    <row r="2151" spans="1:14" ht="12.75" customHeight="1">
      <c r="A2151" t="s">
        <v>4120</v>
      </c>
      <c r="B2151" s="413" t="s">
        <v>5086</v>
      </c>
      <c r="C2151" s="413" t="s">
        <v>3817</v>
      </c>
      <c r="D2151" s="413" t="s">
        <v>6470</v>
      </c>
      <c r="E2151" s="413" t="s">
        <v>3776</v>
      </c>
      <c r="F2151" s="413">
        <v>1</v>
      </c>
      <c r="G2151" s="383">
        <v>44075</v>
      </c>
      <c r="H2151" s="383">
        <v>44926</v>
      </c>
      <c r="I2151" s="375">
        <v>0.223994</v>
      </c>
      <c r="J2151" s="375">
        <v>0.36769499999999999</v>
      </c>
      <c r="K2151" s="375">
        <v>0.200354</v>
      </c>
      <c r="L2151" s="375">
        <v>0.205147</v>
      </c>
      <c r="M2151" s="375">
        <v>58.299475999999999</v>
      </c>
      <c r="N2151" s="375">
        <v>22.913530000000002</v>
      </c>
    </row>
    <row r="2152" spans="1:14" ht="12.75" customHeight="1">
      <c r="A2152" t="s">
        <v>4120</v>
      </c>
      <c r="B2152" s="413" t="s">
        <v>5086</v>
      </c>
      <c r="C2152" s="413" t="s">
        <v>3817</v>
      </c>
      <c r="D2152" s="413" t="s">
        <v>6532</v>
      </c>
      <c r="E2152" s="413" t="s">
        <v>3778</v>
      </c>
      <c r="F2152" s="413">
        <v>7</v>
      </c>
      <c r="G2152" s="383">
        <v>44105</v>
      </c>
      <c r="H2152" s="383">
        <v>45291</v>
      </c>
      <c r="I2152" s="375">
        <v>0.14049700000000001</v>
      </c>
      <c r="J2152" s="375">
        <v>0.33052399999999998</v>
      </c>
      <c r="K2152" s="375">
        <v>0.2</v>
      </c>
      <c r="L2152" s="375">
        <v>0.13591800000000001</v>
      </c>
      <c r="M2152" s="375">
        <v>51.232593000000001</v>
      </c>
      <c r="N2152" s="375">
        <v>21.026706000000001</v>
      </c>
    </row>
    <row r="2153" spans="1:14" ht="12.75" customHeight="1">
      <c r="A2153" t="s">
        <v>4120</v>
      </c>
      <c r="B2153" s="413" t="s">
        <v>4048</v>
      </c>
      <c r="C2153" s="413" t="s">
        <v>3817</v>
      </c>
      <c r="D2153" s="413" t="s">
        <v>5300</v>
      </c>
      <c r="E2153" s="413" t="s">
        <v>3773</v>
      </c>
      <c r="F2153" s="413">
        <v>3</v>
      </c>
      <c r="G2153" s="383">
        <v>42736</v>
      </c>
      <c r="H2153" s="383">
        <v>44926</v>
      </c>
      <c r="I2153" s="375">
        <v>0.194992</v>
      </c>
      <c r="J2153" s="375">
        <v>3.6906000000000001E-2</v>
      </c>
      <c r="K2153" s="375">
        <v>0.19985439999999999</v>
      </c>
      <c r="L2153" s="375">
        <v>0.136578</v>
      </c>
      <c r="M2153" s="375">
        <v>5.7013920000000002</v>
      </c>
      <c r="N2153" s="375">
        <v>65.379732000000004</v>
      </c>
    </row>
    <row r="2154" spans="1:14" ht="12.75" customHeight="1">
      <c r="A2154" t="s">
        <v>4120</v>
      </c>
      <c r="B2154" t="s">
        <v>4072</v>
      </c>
      <c r="C2154" t="s">
        <v>3817</v>
      </c>
      <c r="D2154" t="s">
        <v>5532</v>
      </c>
      <c r="E2154" t="s">
        <v>3773</v>
      </c>
      <c r="F2154">
        <v>2</v>
      </c>
      <c r="G2154" s="4">
        <v>42552</v>
      </c>
      <c r="H2154" s="4">
        <v>44681</v>
      </c>
      <c r="I2154" s="375">
        <v>0.24144299999999999</v>
      </c>
      <c r="J2154" s="375">
        <v>0.73075900000000005</v>
      </c>
      <c r="K2154" s="375">
        <v>0.19979720000000001</v>
      </c>
      <c r="L2154" s="375">
        <v>0.203621</v>
      </c>
      <c r="M2154" s="375">
        <v>110.705692</v>
      </c>
      <c r="N2154" s="375">
        <v>11.814966999999999</v>
      </c>
    </row>
    <row r="2155" spans="1:14" ht="12.75" customHeight="1">
      <c r="A2155" t="s">
        <v>4119</v>
      </c>
      <c r="B2155" t="s">
        <v>4097</v>
      </c>
      <c r="C2155" t="s">
        <v>3817</v>
      </c>
      <c r="D2155" t="s">
        <v>3011</v>
      </c>
      <c r="E2155" t="s">
        <v>3774</v>
      </c>
      <c r="F2155">
        <v>6</v>
      </c>
      <c r="G2155" s="4">
        <v>42917</v>
      </c>
      <c r="H2155" s="4">
        <v>44408</v>
      </c>
      <c r="I2155" s="375">
        <v>0.206652</v>
      </c>
      <c r="J2155" s="375">
        <v>0.69990699999999995</v>
      </c>
      <c r="K2155" s="375">
        <v>0.19919999999999999</v>
      </c>
      <c r="L2155" s="375">
        <v>0.17945700000000001</v>
      </c>
      <c r="M2155" s="375">
        <v>106.548177</v>
      </c>
      <c r="N2155" s="375">
        <v>14.993625</v>
      </c>
    </row>
    <row r="2156" spans="1:14" ht="12.75" customHeight="1">
      <c r="A2156" t="s">
        <v>4119</v>
      </c>
      <c r="B2156" t="s">
        <v>4099</v>
      </c>
      <c r="C2156" t="s">
        <v>3817</v>
      </c>
      <c r="D2156" t="s">
        <v>2411</v>
      </c>
      <c r="E2156" t="s">
        <v>3775</v>
      </c>
      <c r="F2156">
        <v>3</v>
      </c>
      <c r="G2156" s="4">
        <v>43009</v>
      </c>
      <c r="H2156" s="4">
        <v>43951</v>
      </c>
      <c r="I2156" s="375">
        <v>0.105804</v>
      </c>
      <c r="J2156" s="375">
        <v>0.50362399999999996</v>
      </c>
      <c r="K2156" s="375">
        <v>0.19855999999999999</v>
      </c>
      <c r="L2156" s="375">
        <v>0.19661400000000001</v>
      </c>
      <c r="M2156" s="375">
        <v>77.217179000000002</v>
      </c>
      <c r="N2156" s="375">
        <v>18.503537999999999</v>
      </c>
    </row>
    <row r="2157" spans="1:14" ht="12.75" customHeight="1">
      <c r="A2157" t="s">
        <v>4120</v>
      </c>
      <c r="B2157" s="413" t="s">
        <v>5086</v>
      </c>
      <c r="C2157" s="413" t="s">
        <v>3817</v>
      </c>
      <c r="D2157" s="413" t="s">
        <v>6272</v>
      </c>
      <c r="E2157" s="413" t="s">
        <v>3789</v>
      </c>
      <c r="F2157" s="413">
        <v>6</v>
      </c>
      <c r="G2157" s="383">
        <v>43983</v>
      </c>
      <c r="H2157" s="383">
        <v>45107</v>
      </c>
      <c r="I2157" s="375">
        <v>0.26838299999999998</v>
      </c>
      <c r="J2157" s="375">
        <v>0.40317799999999998</v>
      </c>
      <c r="K2157" s="375">
        <v>0.19839999999999999</v>
      </c>
      <c r="L2157" s="375">
        <v>0.20808399999999999</v>
      </c>
      <c r="M2157" s="375">
        <v>61.752184999999997</v>
      </c>
      <c r="N2157" s="375">
        <v>20.476309000000001</v>
      </c>
    </row>
    <row r="2158" spans="1:14" ht="12.75" customHeight="1">
      <c r="A2158" t="s">
        <v>4120</v>
      </c>
      <c r="B2158" s="413" t="s">
        <v>4052</v>
      </c>
      <c r="C2158" s="413" t="s">
        <v>3817</v>
      </c>
      <c r="D2158" s="413" t="s">
        <v>6408</v>
      </c>
      <c r="E2158" s="413" t="s">
        <v>3774</v>
      </c>
      <c r="F2158" s="413">
        <v>7</v>
      </c>
      <c r="G2158" s="383">
        <v>44044</v>
      </c>
      <c r="H2158" s="383">
        <v>45657</v>
      </c>
      <c r="I2158" s="375">
        <v>0.127</v>
      </c>
      <c r="J2158" s="375">
        <v>0.36541499999999999</v>
      </c>
      <c r="K2158" s="375">
        <v>0.19832</v>
      </c>
      <c r="L2158" s="375">
        <v>0.15474599999999999</v>
      </c>
      <c r="M2158" s="375">
        <v>55.544060999999999</v>
      </c>
      <c r="N2158" s="375">
        <v>19.928832</v>
      </c>
    </row>
    <row r="2159" spans="1:14" ht="12.75" customHeight="1">
      <c r="A2159" t="s">
        <v>4120</v>
      </c>
      <c r="B2159" s="300" t="s">
        <v>4048</v>
      </c>
      <c r="C2159" s="300" t="s">
        <v>3817</v>
      </c>
      <c r="D2159" s="300" t="s">
        <v>6344</v>
      </c>
      <c r="E2159" s="300" t="s">
        <v>3773</v>
      </c>
      <c r="F2159" s="300">
        <v>7</v>
      </c>
      <c r="G2159" s="301">
        <v>44013</v>
      </c>
      <c r="H2159" s="301">
        <v>44926</v>
      </c>
      <c r="I2159" s="316">
        <v>0.20097999999999999</v>
      </c>
      <c r="J2159" s="316">
        <v>0.48420800000000003</v>
      </c>
      <c r="K2159" s="316">
        <v>0.19800000000000001</v>
      </c>
      <c r="L2159" s="316">
        <v>0.20604</v>
      </c>
      <c r="M2159" s="316">
        <v>73.484166000000002</v>
      </c>
      <c r="N2159" s="316">
        <v>21.288582000000002</v>
      </c>
    </row>
    <row r="2160" spans="1:14" ht="12.75" customHeight="1">
      <c r="A2160" t="s">
        <v>4120</v>
      </c>
      <c r="B2160" s="413" t="s">
        <v>4052</v>
      </c>
      <c r="C2160" s="413" t="s">
        <v>3817</v>
      </c>
      <c r="D2160" s="413" t="s">
        <v>6402</v>
      </c>
      <c r="E2160" s="413" t="s">
        <v>3789</v>
      </c>
      <c r="F2160" s="413">
        <v>6</v>
      </c>
      <c r="G2160" s="383">
        <v>44044</v>
      </c>
      <c r="H2160" s="383">
        <v>44926</v>
      </c>
      <c r="I2160" s="375">
        <v>0.279281</v>
      </c>
      <c r="J2160" s="375">
        <v>0.25209700000000002</v>
      </c>
      <c r="K2160" s="375">
        <v>0.1976</v>
      </c>
      <c r="L2160" s="375">
        <v>0.174929</v>
      </c>
      <c r="M2160" s="375">
        <v>38.066971000000002</v>
      </c>
      <c r="N2160" s="375">
        <v>20.527350999999999</v>
      </c>
    </row>
    <row r="2161" spans="1:14" ht="12.75" customHeight="1">
      <c r="A2161" t="s">
        <v>4120</v>
      </c>
      <c r="B2161" s="300" t="s">
        <v>4062</v>
      </c>
      <c r="C2161" s="300" t="s">
        <v>3817</v>
      </c>
      <c r="D2161" s="300" t="s">
        <v>5429</v>
      </c>
      <c r="E2161" s="300" t="s">
        <v>3773</v>
      </c>
      <c r="F2161" s="300">
        <v>6</v>
      </c>
      <c r="G2161" s="301">
        <v>42614</v>
      </c>
      <c r="H2161" s="301">
        <v>44561</v>
      </c>
      <c r="I2161" s="316">
        <v>0.22308500000000001</v>
      </c>
      <c r="J2161" s="316">
        <v>0.74462200000000001</v>
      </c>
      <c r="K2161" s="316">
        <v>0.1976</v>
      </c>
      <c r="L2161" s="316">
        <v>0.189</v>
      </c>
      <c r="M2161" s="316">
        <v>112.268536</v>
      </c>
      <c r="N2161" s="316">
        <v>17.363347000000001</v>
      </c>
    </row>
    <row r="2162" spans="1:14" ht="12.75" customHeight="1">
      <c r="A2162" t="s">
        <v>4120</v>
      </c>
      <c r="B2162" s="413" t="s">
        <v>4052</v>
      </c>
      <c r="C2162" s="413" t="s">
        <v>3817</v>
      </c>
      <c r="D2162" s="413" t="s">
        <v>1449</v>
      </c>
      <c r="E2162" s="413" t="s">
        <v>3773</v>
      </c>
      <c r="F2162" s="413">
        <v>7</v>
      </c>
      <c r="G2162" s="383">
        <v>43770</v>
      </c>
      <c r="H2162" s="383">
        <v>44926</v>
      </c>
      <c r="I2162" s="375">
        <v>0.232514</v>
      </c>
      <c r="J2162" s="375">
        <v>0.49324800000000002</v>
      </c>
      <c r="K2162" s="375">
        <v>0.19752</v>
      </c>
      <c r="L2162" s="375">
        <v>0.20632800000000001</v>
      </c>
      <c r="M2162" s="375">
        <v>74.687237999999994</v>
      </c>
      <c r="N2162" s="375">
        <v>16.288934000000001</v>
      </c>
    </row>
    <row r="2163" spans="1:14" ht="12.75" customHeight="1">
      <c r="A2163" t="s">
        <v>4119</v>
      </c>
      <c r="B2163" s="413" t="s">
        <v>4083</v>
      </c>
      <c r="C2163" s="413" t="s">
        <v>3817</v>
      </c>
      <c r="D2163" s="413" t="s">
        <v>5808</v>
      </c>
      <c r="E2163" s="413" t="s">
        <v>3776</v>
      </c>
      <c r="F2163" s="413">
        <v>4</v>
      </c>
      <c r="G2163" s="383">
        <v>43770</v>
      </c>
      <c r="H2163" s="383">
        <v>44926</v>
      </c>
      <c r="I2163" s="375">
        <v>1.5806000000000001E-2</v>
      </c>
      <c r="J2163" s="375">
        <v>0.121825</v>
      </c>
      <c r="K2163" s="375">
        <v>0.1974716</v>
      </c>
      <c r="L2163" s="375">
        <v>2.722E-3</v>
      </c>
      <c r="M2163" s="375">
        <v>18.689301</v>
      </c>
      <c r="N2163" s="375">
        <v>16.027822</v>
      </c>
    </row>
    <row r="2164" spans="1:14" ht="12.75" customHeight="1">
      <c r="A2164" t="s">
        <v>4120</v>
      </c>
      <c r="B2164" s="318" t="s">
        <v>4060</v>
      </c>
      <c r="C2164" s="318" t="s">
        <v>3817</v>
      </c>
      <c r="D2164" s="318" t="s">
        <v>2983</v>
      </c>
      <c r="E2164" s="318" t="s">
        <v>3789</v>
      </c>
      <c r="F2164" s="318">
        <v>7</v>
      </c>
      <c r="G2164" s="319">
        <v>43252</v>
      </c>
      <c r="H2164" s="319">
        <v>44347</v>
      </c>
      <c r="I2164" s="375">
        <v>0.23577500000000001</v>
      </c>
      <c r="J2164" s="375">
        <v>0.20097200000000001</v>
      </c>
      <c r="K2164" s="375">
        <v>0.19739999999999999</v>
      </c>
      <c r="L2164" s="375">
        <v>0.153692</v>
      </c>
      <c r="M2164" s="375">
        <v>30.741638999999999</v>
      </c>
      <c r="N2164" s="375">
        <v>29.669767</v>
      </c>
    </row>
    <row r="2165" spans="1:14" ht="12.75" customHeight="1">
      <c r="A2165" t="s">
        <v>4120</v>
      </c>
      <c r="B2165" s="413" t="s">
        <v>5086</v>
      </c>
      <c r="C2165" s="413" t="s">
        <v>3817</v>
      </c>
      <c r="D2165" s="413" t="s">
        <v>7247</v>
      </c>
      <c r="E2165" s="413" t="s">
        <v>3775</v>
      </c>
      <c r="F2165" s="413">
        <v>7</v>
      </c>
      <c r="G2165" s="383">
        <v>44378</v>
      </c>
      <c r="H2165" s="383">
        <v>46173</v>
      </c>
      <c r="I2165" s="375">
        <v>0.20508399999999999</v>
      </c>
      <c r="J2165" s="375">
        <v>0.57793399999999995</v>
      </c>
      <c r="K2165" s="375">
        <v>0.19728000000000001</v>
      </c>
      <c r="L2165" s="375">
        <v>0.246839</v>
      </c>
      <c r="M2165" s="375">
        <v>105.23303199999999</v>
      </c>
      <c r="N2165" s="375">
        <v>20.605098999999999</v>
      </c>
    </row>
    <row r="2166" spans="1:14" ht="12.75" customHeight="1">
      <c r="A2166" t="s">
        <v>4120</v>
      </c>
      <c r="B2166" t="s">
        <v>5086</v>
      </c>
      <c r="C2166" t="s">
        <v>3817</v>
      </c>
      <c r="D2166" t="s">
        <v>759</v>
      </c>
      <c r="E2166" t="s">
        <v>3774</v>
      </c>
      <c r="F2166">
        <v>6</v>
      </c>
      <c r="G2166" s="4">
        <v>42461</v>
      </c>
      <c r="H2166" s="4">
        <v>44286</v>
      </c>
      <c r="I2166" s="375">
        <v>5.3858999999999997E-2</v>
      </c>
      <c r="J2166" s="375">
        <v>0.28081299999999998</v>
      </c>
      <c r="K2166" s="375">
        <v>0.19719999999999999</v>
      </c>
      <c r="L2166" s="375">
        <v>8.3234000000000002E-2</v>
      </c>
      <c r="M2166" s="375">
        <v>42.752310000000001</v>
      </c>
      <c r="N2166" s="375">
        <v>16.784745999999998</v>
      </c>
    </row>
    <row r="2167" spans="1:14" ht="12.75" customHeight="1">
      <c r="A2167" t="s">
        <v>4120</v>
      </c>
      <c r="B2167" s="373" t="s">
        <v>4060</v>
      </c>
      <c r="C2167" s="405" t="s">
        <v>3817</v>
      </c>
      <c r="D2167" s="403" t="s">
        <v>1433</v>
      </c>
      <c r="E2167" s="374" t="s">
        <v>3778</v>
      </c>
      <c r="F2167" s="403">
        <v>7</v>
      </c>
      <c r="G2167" s="374">
        <v>43709</v>
      </c>
      <c r="H2167" s="374">
        <v>44439</v>
      </c>
      <c r="I2167" s="404">
        <v>0.20616899999999999</v>
      </c>
      <c r="J2167" s="404">
        <v>0.35448000000000002</v>
      </c>
      <c r="K2167" s="404">
        <v>0.19719999999999999</v>
      </c>
      <c r="L2167" s="404">
        <v>8.8870000000000005E-2</v>
      </c>
      <c r="M2167" s="404">
        <v>54.180706999999998</v>
      </c>
      <c r="N2167" s="375">
        <v>17.065811</v>
      </c>
    </row>
    <row r="2168" spans="1:14" ht="12.75" customHeight="1">
      <c r="A2168" t="s">
        <v>4120</v>
      </c>
      <c r="B2168" s="373" t="s">
        <v>4064</v>
      </c>
      <c r="C2168" s="405" t="s">
        <v>3817</v>
      </c>
      <c r="D2168" s="403" t="s">
        <v>3565</v>
      </c>
      <c r="E2168" s="374" t="s">
        <v>3773</v>
      </c>
      <c r="F2168" s="403">
        <v>7</v>
      </c>
      <c r="G2168" s="374">
        <v>43466</v>
      </c>
      <c r="H2168" s="374">
        <v>44561</v>
      </c>
      <c r="I2168" s="404">
        <v>0.31625500000000001</v>
      </c>
      <c r="J2168" s="404">
        <v>0.46924100000000002</v>
      </c>
      <c r="K2168" s="404">
        <v>0.19719999999999999</v>
      </c>
      <c r="L2168" s="404">
        <v>0.19589599999999999</v>
      </c>
      <c r="M2168" s="404">
        <v>70.883026999999998</v>
      </c>
      <c r="N2168" s="404">
        <v>13.969417</v>
      </c>
    </row>
    <row r="2169" spans="1:14">
      <c r="A2169" t="s">
        <v>4120</v>
      </c>
      <c r="B2169" s="318" t="s">
        <v>4072</v>
      </c>
      <c r="C2169" s="318" t="s">
        <v>3817</v>
      </c>
      <c r="D2169" s="318" t="s">
        <v>6607</v>
      </c>
      <c r="E2169" s="318" t="s">
        <v>3774</v>
      </c>
      <c r="F2169" s="318">
        <v>6</v>
      </c>
      <c r="G2169" s="319">
        <v>44075</v>
      </c>
      <c r="H2169" s="319">
        <v>45473</v>
      </c>
      <c r="I2169" s="375">
        <v>0.20707600000000001</v>
      </c>
      <c r="J2169" s="375">
        <v>0.88270000000000004</v>
      </c>
      <c r="K2169" s="375">
        <v>0.19719120000000001</v>
      </c>
      <c r="L2169" s="375">
        <v>0.189827</v>
      </c>
      <c r="M2169" s="375">
        <v>131.68052299999999</v>
      </c>
      <c r="N2169" s="375">
        <v>11.927111</v>
      </c>
    </row>
    <row r="2170" spans="1:14">
      <c r="A2170" t="s">
        <v>4120</v>
      </c>
      <c r="B2170" s="413" t="s">
        <v>4062</v>
      </c>
      <c r="C2170" s="413" t="s">
        <v>3817</v>
      </c>
      <c r="D2170" s="413" t="s">
        <v>5415</v>
      </c>
      <c r="E2170" s="413" t="s">
        <v>3773</v>
      </c>
      <c r="F2170" s="413">
        <v>7</v>
      </c>
      <c r="G2170" s="383">
        <v>42614</v>
      </c>
      <c r="H2170" s="383">
        <v>44561</v>
      </c>
      <c r="I2170" s="375">
        <v>0.22500700000000001</v>
      </c>
      <c r="J2170" s="375">
        <v>0.72599400000000003</v>
      </c>
      <c r="K2170" s="375">
        <v>0.19694</v>
      </c>
      <c r="L2170" s="375">
        <v>0.18662599999999999</v>
      </c>
      <c r="M2170" s="375">
        <v>110.148892</v>
      </c>
      <c r="N2170" s="375">
        <v>17.388102</v>
      </c>
    </row>
    <row r="2171" spans="1:14">
      <c r="A2171" t="s">
        <v>4119</v>
      </c>
      <c r="B2171" t="s">
        <v>4093</v>
      </c>
      <c r="C2171" t="s">
        <v>3817</v>
      </c>
      <c r="D2171" t="s">
        <v>3058</v>
      </c>
      <c r="E2171" t="s">
        <v>3773</v>
      </c>
      <c r="F2171">
        <v>2</v>
      </c>
      <c r="G2171" s="4">
        <v>43282</v>
      </c>
      <c r="H2171" s="4">
        <v>44926</v>
      </c>
      <c r="I2171" s="375">
        <v>0.10516300000000001</v>
      </c>
      <c r="J2171" s="375">
        <v>0.17505599999999999</v>
      </c>
      <c r="K2171" s="375">
        <v>0.1968636</v>
      </c>
      <c r="L2171" s="375">
        <v>5.253E-2</v>
      </c>
      <c r="M2171" s="375">
        <v>26.675856</v>
      </c>
      <c r="N2171" s="375">
        <v>20.582673</v>
      </c>
    </row>
    <row r="2172" spans="1:14">
      <c r="A2172" t="s">
        <v>4120</v>
      </c>
      <c r="B2172" t="s">
        <v>4048</v>
      </c>
      <c r="C2172" t="s">
        <v>3817</v>
      </c>
      <c r="D2172" t="s">
        <v>5252</v>
      </c>
      <c r="E2172" t="s">
        <v>3773</v>
      </c>
      <c r="F2172">
        <v>2</v>
      </c>
      <c r="G2172" s="4">
        <v>42795</v>
      </c>
      <c r="H2172" s="4">
        <v>44926</v>
      </c>
      <c r="I2172" s="375">
        <v>0.22203899999999999</v>
      </c>
      <c r="J2172" s="375">
        <v>0.59166200000000002</v>
      </c>
      <c r="K2172" s="375">
        <v>0.19656799999999999</v>
      </c>
      <c r="L2172" s="375">
        <v>0.19961400000000001</v>
      </c>
      <c r="M2172" s="375">
        <v>90.025812000000002</v>
      </c>
      <c r="N2172" s="375">
        <v>15.752090000000001</v>
      </c>
    </row>
    <row r="2173" spans="1:14">
      <c r="A2173" t="s">
        <v>4119</v>
      </c>
      <c r="B2173" s="373" t="s">
        <v>4101</v>
      </c>
      <c r="C2173" s="405" t="s">
        <v>3817</v>
      </c>
      <c r="D2173" s="403" t="s">
        <v>6000</v>
      </c>
      <c r="E2173" s="374" t="s">
        <v>3774</v>
      </c>
      <c r="F2173" s="403">
        <v>7</v>
      </c>
      <c r="G2173" s="374">
        <v>43831</v>
      </c>
      <c r="H2173" s="374">
        <v>44926</v>
      </c>
      <c r="I2173" s="404">
        <v>0.12687300000000001</v>
      </c>
      <c r="J2173" s="404">
        <v>0.26944099999999999</v>
      </c>
      <c r="K2173" s="404">
        <v>0.19647999999999999</v>
      </c>
      <c r="L2173" s="404">
        <v>0.14662500000000001</v>
      </c>
      <c r="M2173" s="404">
        <v>41.031108000000003</v>
      </c>
      <c r="N2173" s="404">
        <v>18.131892000000001</v>
      </c>
    </row>
    <row r="2174" spans="1:14">
      <c r="A2174" t="s">
        <v>4120</v>
      </c>
      <c r="B2174" s="413" t="s">
        <v>5086</v>
      </c>
      <c r="C2174" s="413" t="s">
        <v>3817</v>
      </c>
      <c r="D2174" s="413" t="s">
        <v>6720</v>
      </c>
      <c r="E2174" s="413" t="s">
        <v>3775</v>
      </c>
      <c r="F2174" s="413">
        <v>6</v>
      </c>
      <c r="G2174" s="383">
        <v>44166</v>
      </c>
      <c r="H2174" s="383">
        <v>45991</v>
      </c>
      <c r="I2174" s="375">
        <v>0.20725499999999999</v>
      </c>
      <c r="J2174" s="375">
        <v>0.77586299999999997</v>
      </c>
      <c r="K2174" s="375">
        <v>0.19639999999999999</v>
      </c>
      <c r="L2174" s="375">
        <v>0.19767999999999999</v>
      </c>
      <c r="M2174" s="375">
        <v>117.641492</v>
      </c>
      <c r="N2174" s="375">
        <v>20.896260000000002</v>
      </c>
    </row>
    <row r="2175" spans="1:14">
      <c r="A2175" t="s">
        <v>4120</v>
      </c>
      <c r="B2175" s="413" t="s">
        <v>5086</v>
      </c>
      <c r="C2175" s="413" t="s">
        <v>3817</v>
      </c>
      <c r="D2175" s="413" t="s">
        <v>2600</v>
      </c>
      <c r="E2175" s="413" t="s">
        <v>3775</v>
      </c>
      <c r="F2175" s="413">
        <v>8</v>
      </c>
      <c r="G2175" s="383">
        <v>43070</v>
      </c>
      <c r="H2175" s="383">
        <v>44561</v>
      </c>
      <c r="I2175" s="375">
        <v>2.6137000000000001E-2</v>
      </c>
      <c r="J2175" s="375">
        <v>0.52147900000000003</v>
      </c>
      <c r="K2175" s="375">
        <v>0.19635720000000001</v>
      </c>
      <c r="L2175" s="375">
        <v>0.17161899999999999</v>
      </c>
      <c r="M2175" s="375">
        <v>80.020160000000004</v>
      </c>
      <c r="N2175" s="375">
        <v>20.983550000000001</v>
      </c>
    </row>
    <row r="2176" spans="1:14">
      <c r="A2176" t="s">
        <v>4119</v>
      </c>
      <c r="B2176" s="300" t="s">
        <v>4091</v>
      </c>
      <c r="C2176" s="300" t="s">
        <v>3817</v>
      </c>
      <c r="D2176" s="300" t="s">
        <v>6097</v>
      </c>
      <c r="E2176" s="300" t="s">
        <v>3792</v>
      </c>
      <c r="F2176" s="300">
        <v>1</v>
      </c>
      <c r="G2176" s="301">
        <v>43862</v>
      </c>
      <c r="H2176" s="301">
        <v>45657</v>
      </c>
      <c r="I2176" s="316">
        <v>0.20702899999999999</v>
      </c>
      <c r="J2176" s="316">
        <v>0.47150500000000001</v>
      </c>
      <c r="K2176" s="316">
        <v>0.196268</v>
      </c>
      <c r="L2176" s="316">
        <v>0.14000000000000001</v>
      </c>
      <c r="M2176" s="316">
        <v>68.850800000000007</v>
      </c>
      <c r="N2176" s="316">
        <v>19.484017000000001</v>
      </c>
    </row>
    <row r="2177" spans="1:14">
      <c r="A2177" t="s">
        <v>4119</v>
      </c>
      <c r="B2177" s="376" t="s">
        <v>4097</v>
      </c>
      <c r="C2177" s="376" t="s">
        <v>3817</v>
      </c>
      <c r="D2177" s="376" t="s">
        <v>5100</v>
      </c>
      <c r="E2177" s="376" t="s">
        <v>3773</v>
      </c>
      <c r="F2177" s="376">
        <v>6</v>
      </c>
      <c r="G2177" s="383">
        <v>42430</v>
      </c>
      <c r="H2177" s="383">
        <v>44651</v>
      </c>
      <c r="I2177" s="375">
        <v>0.209283</v>
      </c>
      <c r="J2177" s="375">
        <v>0.73731199999999997</v>
      </c>
      <c r="K2177" s="375">
        <v>0.19600000000000001</v>
      </c>
      <c r="L2177" s="375">
        <v>0.16957900000000001</v>
      </c>
      <c r="M2177" s="375">
        <v>110.439308</v>
      </c>
      <c r="N2177" s="375">
        <v>12.435112999999999</v>
      </c>
    </row>
    <row r="2178" spans="1:14">
      <c r="A2178" t="s">
        <v>4120</v>
      </c>
      <c r="B2178" t="s">
        <v>5086</v>
      </c>
      <c r="C2178" t="s">
        <v>3817</v>
      </c>
      <c r="D2178" t="s">
        <v>6226</v>
      </c>
      <c r="E2178" t="s">
        <v>3774</v>
      </c>
      <c r="F2178">
        <v>7</v>
      </c>
      <c r="G2178" s="4">
        <v>43952</v>
      </c>
      <c r="H2178" s="4">
        <v>44985</v>
      </c>
      <c r="I2178" s="375">
        <v>0.20358599999999999</v>
      </c>
      <c r="J2178" s="375">
        <v>0.76378000000000001</v>
      </c>
      <c r="K2178" s="375">
        <v>0.19544</v>
      </c>
      <c r="L2178" s="375">
        <v>0.246839</v>
      </c>
      <c r="M2178" s="375">
        <v>137.788028</v>
      </c>
      <c r="N2178" s="375">
        <v>18.629857000000001</v>
      </c>
    </row>
    <row r="2179" spans="1:14">
      <c r="A2179" t="s">
        <v>4119</v>
      </c>
      <c r="B2179" t="s">
        <v>4099</v>
      </c>
      <c r="C2179" t="s">
        <v>3819</v>
      </c>
      <c r="D2179" t="s">
        <v>2701</v>
      </c>
      <c r="E2179" t="s">
        <v>3774</v>
      </c>
      <c r="F2179">
        <v>3</v>
      </c>
      <c r="G2179" s="4">
        <v>43132</v>
      </c>
      <c r="H2179" s="4">
        <v>44926</v>
      </c>
      <c r="I2179" s="375">
        <v>0.209758</v>
      </c>
      <c r="J2179" s="375">
        <v>0.38245400000000002</v>
      </c>
      <c r="K2179" s="375">
        <v>0.19531999999999999</v>
      </c>
      <c r="L2179" s="375">
        <v>0.20502500000000001</v>
      </c>
      <c r="M2179" s="375">
        <v>57.680664999999998</v>
      </c>
      <c r="N2179" s="375">
        <v>22.974315000000001</v>
      </c>
    </row>
    <row r="2180" spans="1:14">
      <c r="A2180" t="s">
        <v>4120</v>
      </c>
      <c r="B2180" s="413" t="s">
        <v>4052</v>
      </c>
      <c r="C2180" s="413" t="s">
        <v>3817</v>
      </c>
      <c r="D2180" s="413" t="s">
        <v>6439</v>
      </c>
      <c r="E2180" s="413" t="s">
        <v>3774</v>
      </c>
      <c r="F2180" s="413">
        <v>7</v>
      </c>
      <c r="G2180" s="383">
        <v>44086</v>
      </c>
      <c r="H2180" s="383">
        <v>45657</v>
      </c>
      <c r="I2180" s="375">
        <v>0.22619300000000001</v>
      </c>
      <c r="J2180" s="375">
        <v>0.63871500000000003</v>
      </c>
      <c r="K2180" s="375">
        <v>0.19511999999999999</v>
      </c>
      <c r="L2180" s="375">
        <v>0.19601199999999999</v>
      </c>
      <c r="M2180" s="375">
        <v>95.540728999999999</v>
      </c>
      <c r="N2180" s="375">
        <v>17.180771</v>
      </c>
    </row>
    <row r="2181" spans="1:14">
      <c r="A2181" t="s">
        <v>4119</v>
      </c>
      <c r="B2181" s="413" t="s">
        <v>4099</v>
      </c>
      <c r="C2181" s="413" t="s">
        <v>3817</v>
      </c>
      <c r="D2181" s="413" t="s">
        <v>3410</v>
      </c>
      <c r="E2181" s="413" t="s">
        <v>3774</v>
      </c>
      <c r="F2181" s="413">
        <v>3</v>
      </c>
      <c r="G2181" s="383">
        <v>43435</v>
      </c>
      <c r="H2181" s="383">
        <v>44926</v>
      </c>
      <c r="I2181" s="375">
        <v>0.20524500000000001</v>
      </c>
      <c r="J2181" s="375">
        <v>0.67807099999999998</v>
      </c>
      <c r="K2181" s="375">
        <v>0.19503999999999999</v>
      </c>
      <c r="L2181" s="375">
        <v>0.17453399999999999</v>
      </c>
      <c r="M2181" s="375">
        <v>102.11938499999999</v>
      </c>
      <c r="N2181" s="375">
        <v>18.543589999999998</v>
      </c>
    </row>
    <row r="2182" spans="1:14">
      <c r="A2182" t="s">
        <v>4120</v>
      </c>
      <c r="B2182" s="376" t="s">
        <v>5086</v>
      </c>
      <c r="C2182" s="376" t="s">
        <v>3817</v>
      </c>
      <c r="D2182" s="376" t="s">
        <v>6851</v>
      </c>
      <c r="E2182" s="376" t="s">
        <v>3780</v>
      </c>
      <c r="F2182" s="376">
        <v>1</v>
      </c>
      <c r="G2182" s="383">
        <v>44197</v>
      </c>
      <c r="H2182" s="383">
        <v>45291</v>
      </c>
      <c r="I2182" s="375">
        <v>0.22291800000000001</v>
      </c>
      <c r="J2182" s="375">
        <v>0.52865300000000004</v>
      </c>
      <c r="K2182" s="375">
        <v>0.19492080000000001</v>
      </c>
      <c r="L2182" s="375">
        <v>0.205147</v>
      </c>
      <c r="M2182" s="375">
        <v>81.540555999999995</v>
      </c>
      <c r="N2182" s="375">
        <v>16.653773999999999</v>
      </c>
    </row>
    <row r="2183" spans="1:14">
      <c r="A2183" t="s">
        <v>4120</v>
      </c>
      <c r="B2183" t="s">
        <v>4060</v>
      </c>
      <c r="C2183" t="s">
        <v>3817</v>
      </c>
      <c r="D2183" t="s">
        <v>2037</v>
      </c>
      <c r="E2183" t="s">
        <v>3773</v>
      </c>
      <c r="F2183">
        <v>7</v>
      </c>
      <c r="G2183" s="4">
        <v>43983</v>
      </c>
      <c r="H2183" s="4">
        <v>43951</v>
      </c>
      <c r="I2183" s="375">
        <v>0.24030899999999999</v>
      </c>
      <c r="J2183" s="375">
        <v>0.394374</v>
      </c>
      <c r="K2183" s="375">
        <v>0.19439999999999999</v>
      </c>
      <c r="L2183" s="375">
        <v>0.17983099999999999</v>
      </c>
      <c r="M2183" s="375">
        <v>59.420639999999999</v>
      </c>
      <c r="N2183" s="375">
        <v>19.624165999999999</v>
      </c>
    </row>
    <row r="2184" spans="1:14">
      <c r="A2184" t="s">
        <v>4119</v>
      </c>
      <c r="B2184" s="300" t="s">
        <v>4081</v>
      </c>
      <c r="C2184" s="300" t="s">
        <v>3817</v>
      </c>
      <c r="D2184" s="300" t="s">
        <v>6543</v>
      </c>
      <c r="E2184" s="300" t="s">
        <v>3775</v>
      </c>
      <c r="F2184" s="300">
        <v>8</v>
      </c>
      <c r="G2184" s="301">
        <v>44105</v>
      </c>
      <c r="H2184" s="301">
        <v>45199</v>
      </c>
      <c r="I2184" s="316">
        <v>0.20380799999999999</v>
      </c>
      <c r="J2184" s="316">
        <v>0.60131400000000002</v>
      </c>
      <c r="K2184" s="316">
        <v>0.19364039999999999</v>
      </c>
      <c r="L2184" s="316">
        <v>0.155443</v>
      </c>
      <c r="M2184" s="316">
        <v>90.040447</v>
      </c>
      <c r="N2184" s="316">
        <v>14.134225000000001</v>
      </c>
    </row>
    <row r="2185" spans="1:14">
      <c r="A2185" t="s">
        <v>4120</v>
      </c>
      <c r="B2185" s="318" t="s">
        <v>5086</v>
      </c>
      <c r="C2185" s="318" t="s">
        <v>3817</v>
      </c>
      <c r="D2185" s="318" t="s">
        <v>5860</v>
      </c>
      <c r="E2185" s="318" t="s">
        <v>3788</v>
      </c>
      <c r="F2185" s="318">
        <v>6</v>
      </c>
      <c r="G2185" s="319">
        <v>43800</v>
      </c>
      <c r="H2185" s="319">
        <v>44712</v>
      </c>
      <c r="I2185" s="375">
        <v>0.21105299999999999</v>
      </c>
      <c r="J2185" s="375">
        <v>0.86226499999999995</v>
      </c>
      <c r="K2185" s="375">
        <v>0.19359999999999999</v>
      </c>
      <c r="L2185" s="375">
        <v>0.19767999999999999</v>
      </c>
      <c r="M2185" s="375">
        <v>128.879538</v>
      </c>
      <c r="N2185" s="375">
        <v>18.395731000000001</v>
      </c>
    </row>
    <row r="2186" spans="1:14">
      <c r="A2186" t="s">
        <v>4120</v>
      </c>
      <c r="B2186" s="413" t="s">
        <v>4060</v>
      </c>
      <c r="C2186" s="413" t="s">
        <v>3817</v>
      </c>
      <c r="D2186" s="413" t="s">
        <v>2573</v>
      </c>
      <c r="E2186" s="413" t="s">
        <v>3783</v>
      </c>
      <c r="F2186" s="413">
        <v>7</v>
      </c>
      <c r="G2186" s="383">
        <v>43070</v>
      </c>
      <c r="H2186" s="383">
        <v>44165</v>
      </c>
      <c r="I2186" s="375">
        <v>0.147317</v>
      </c>
      <c r="J2186" s="375">
        <v>0.313392</v>
      </c>
      <c r="K2186" s="375">
        <v>0.19359999999999999</v>
      </c>
      <c r="L2186" s="375">
        <v>0.12232700000000001</v>
      </c>
      <c r="M2186" s="375">
        <v>47.023977000000002</v>
      </c>
      <c r="N2186" s="375">
        <v>23.549792</v>
      </c>
    </row>
    <row r="2187" spans="1:14">
      <c r="A2187" t="s">
        <v>4120</v>
      </c>
      <c r="B2187" t="s">
        <v>4072</v>
      </c>
      <c r="C2187" t="s">
        <v>3817</v>
      </c>
      <c r="D2187" t="s">
        <v>1734</v>
      </c>
      <c r="E2187" t="s">
        <v>3774</v>
      </c>
      <c r="F2187">
        <v>3</v>
      </c>
      <c r="G2187" s="4">
        <v>43831</v>
      </c>
      <c r="H2187" s="4">
        <v>44681</v>
      </c>
      <c r="I2187" s="375">
        <v>0.21166499999999999</v>
      </c>
      <c r="J2187" s="375">
        <v>0.88064600000000004</v>
      </c>
      <c r="K2187" s="375">
        <v>0.193546</v>
      </c>
      <c r="L2187" s="375">
        <v>0.19565299999999999</v>
      </c>
      <c r="M2187" s="375">
        <v>129.13829999999999</v>
      </c>
      <c r="N2187" s="375">
        <v>11.900729999999999</v>
      </c>
    </row>
    <row r="2188" spans="1:14">
      <c r="A2188" t="s">
        <v>4120</v>
      </c>
      <c r="B2188" s="373" t="s">
        <v>4062</v>
      </c>
      <c r="C2188" s="405" t="s">
        <v>3817</v>
      </c>
      <c r="D2188" s="403" t="s">
        <v>5384</v>
      </c>
      <c r="E2188" s="374" t="s">
        <v>3773</v>
      </c>
      <c r="F2188" s="403">
        <v>11</v>
      </c>
      <c r="G2188" s="374">
        <v>42614</v>
      </c>
      <c r="H2188" s="374">
        <v>44561</v>
      </c>
      <c r="I2188" s="404">
        <v>0.248393</v>
      </c>
      <c r="J2188" s="404">
        <v>0.73905699999999996</v>
      </c>
      <c r="K2188" s="404">
        <v>0.19327359999999999</v>
      </c>
      <c r="L2188" s="404">
        <v>0.19814899999999999</v>
      </c>
      <c r="M2188" s="404">
        <v>110.111572</v>
      </c>
      <c r="N2188" s="375">
        <v>17.628325</v>
      </c>
    </row>
    <row r="2189" spans="1:14">
      <c r="A2189" t="s">
        <v>4120</v>
      </c>
      <c r="B2189" s="300" t="s">
        <v>4062</v>
      </c>
      <c r="C2189" s="300" t="s">
        <v>3817</v>
      </c>
      <c r="D2189" s="300" t="s">
        <v>7389</v>
      </c>
      <c r="E2189" s="300" t="s">
        <v>3773</v>
      </c>
      <c r="F2189" s="300">
        <v>6</v>
      </c>
      <c r="G2189" s="301">
        <v>44378</v>
      </c>
      <c r="H2189" s="301">
        <v>45657</v>
      </c>
      <c r="I2189" s="316">
        <v>0.33778900000000001</v>
      </c>
      <c r="J2189" s="316">
        <v>0.27724900000000002</v>
      </c>
      <c r="K2189" s="316">
        <v>0.19320000000000001</v>
      </c>
      <c r="L2189" s="316">
        <v>0.19859599999999999</v>
      </c>
      <c r="M2189" s="316">
        <v>40.934832999999998</v>
      </c>
      <c r="N2189" s="316">
        <v>24.149878000000001</v>
      </c>
    </row>
    <row r="2190" spans="1:14">
      <c r="A2190" t="s">
        <v>4120</v>
      </c>
      <c r="B2190" t="s">
        <v>4064</v>
      </c>
      <c r="C2190" t="s">
        <v>3817</v>
      </c>
      <c r="D2190" t="s">
        <v>5463</v>
      </c>
      <c r="E2190" t="s">
        <v>3773</v>
      </c>
      <c r="F2190">
        <v>6</v>
      </c>
      <c r="G2190" s="4">
        <v>43466</v>
      </c>
      <c r="H2190" s="4">
        <v>44561</v>
      </c>
      <c r="I2190" s="375">
        <v>0.233602</v>
      </c>
      <c r="J2190" s="375">
        <v>0.634903</v>
      </c>
      <c r="K2190" s="375">
        <v>0.19320000000000001</v>
      </c>
      <c r="L2190" s="375">
        <v>0.17766699999999999</v>
      </c>
      <c r="M2190" s="375">
        <v>93.584984000000006</v>
      </c>
      <c r="N2190" s="375">
        <v>11.994176</v>
      </c>
    </row>
    <row r="2191" spans="1:14">
      <c r="A2191" t="s">
        <v>4119</v>
      </c>
      <c r="B2191" t="s">
        <v>4097</v>
      </c>
      <c r="C2191" t="s">
        <v>3817</v>
      </c>
      <c r="D2191" t="s">
        <v>5145</v>
      </c>
      <c r="E2191" t="s">
        <v>3774</v>
      </c>
      <c r="F2191">
        <v>6</v>
      </c>
      <c r="G2191" s="4">
        <v>42948</v>
      </c>
      <c r="H2191" s="4">
        <v>46630</v>
      </c>
      <c r="I2191" s="375">
        <v>0.233712</v>
      </c>
      <c r="J2191" s="375">
        <v>0.69021999999999994</v>
      </c>
      <c r="K2191" s="375">
        <v>0.1928</v>
      </c>
      <c r="L2191" s="375">
        <v>0.19509799999999999</v>
      </c>
      <c r="M2191" s="375">
        <v>101.69756599999999</v>
      </c>
      <c r="N2191" s="375">
        <v>13.143134</v>
      </c>
    </row>
    <row r="2192" spans="1:14">
      <c r="A2192" t="s">
        <v>4119</v>
      </c>
      <c r="B2192" s="318" t="s">
        <v>4097</v>
      </c>
      <c r="C2192" s="318" t="s">
        <v>3817</v>
      </c>
      <c r="D2192" s="318" t="s">
        <v>1650</v>
      </c>
      <c r="E2192" s="318" t="s">
        <v>3778</v>
      </c>
      <c r="F2192" s="318">
        <v>6</v>
      </c>
      <c r="G2192" s="319">
        <v>42736</v>
      </c>
      <c r="H2192" s="319">
        <v>45838</v>
      </c>
      <c r="I2192" s="375">
        <v>0.20810899999999999</v>
      </c>
      <c r="J2192" s="375">
        <v>0.60145000000000004</v>
      </c>
      <c r="K2192" s="375">
        <v>0.1928</v>
      </c>
      <c r="L2192" s="375">
        <v>0.19098200000000001</v>
      </c>
      <c r="M2192" s="375">
        <v>88.618182000000004</v>
      </c>
      <c r="N2192" s="375">
        <v>17.597398999999999</v>
      </c>
    </row>
    <row r="2193" spans="1:14">
      <c r="A2193" t="s">
        <v>4120</v>
      </c>
      <c r="B2193" t="s">
        <v>5086</v>
      </c>
      <c r="C2193" t="s">
        <v>3817</v>
      </c>
      <c r="D2193" t="s">
        <v>2996</v>
      </c>
      <c r="E2193" t="s">
        <v>3776</v>
      </c>
      <c r="F2193">
        <v>8</v>
      </c>
      <c r="G2193" s="4">
        <v>43252</v>
      </c>
      <c r="H2193" s="4">
        <v>44347</v>
      </c>
      <c r="I2193" s="375">
        <v>0.187253</v>
      </c>
      <c r="J2193" s="375">
        <v>0.45782400000000001</v>
      </c>
      <c r="K2193" s="375">
        <v>0.19261</v>
      </c>
      <c r="L2193" s="375">
        <v>0.20344400000000001</v>
      </c>
      <c r="M2193" s="375">
        <v>68.935192000000001</v>
      </c>
      <c r="N2193" s="375">
        <v>19.087671</v>
      </c>
    </row>
    <row r="2194" spans="1:14">
      <c r="A2194" t="s">
        <v>4120</v>
      </c>
      <c r="B2194" s="413" t="s">
        <v>4048</v>
      </c>
      <c r="C2194" s="413" t="s">
        <v>3817</v>
      </c>
      <c r="D2194" s="413" t="s">
        <v>1781</v>
      </c>
      <c r="E2194" s="413" t="s">
        <v>3774</v>
      </c>
      <c r="F2194" s="413">
        <v>7</v>
      </c>
      <c r="G2194" s="383">
        <v>42767</v>
      </c>
      <c r="H2194" s="383">
        <v>46418</v>
      </c>
      <c r="I2194" s="375">
        <v>0.27674399999999999</v>
      </c>
      <c r="J2194" s="375">
        <v>0.49697000000000002</v>
      </c>
      <c r="K2194" s="375">
        <v>0.19259999999999999</v>
      </c>
      <c r="L2194" s="375">
        <v>0.195738</v>
      </c>
      <c r="M2194" s="375">
        <v>73.370844000000005</v>
      </c>
      <c r="N2194" s="375">
        <v>17.694046</v>
      </c>
    </row>
    <row r="2195" spans="1:14">
      <c r="A2195" t="s">
        <v>4120</v>
      </c>
      <c r="B2195" s="318" t="s">
        <v>5086</v>
      </c>
      <c r="C2195" s="318" t="s">
        <v>3817</v>
      </c>
      <c r="D2195" s="318" t="s">
        <v>4933</v>
      </c>
      <c r="E2195" s="318" t="s">
        <v>3778</v>
      </c>
      <c r="F2195" s="318">
        <v>6</v>
      </c>
      <c r="G2195" s="319">
        <v>43678</v>
      </c>
      <c r="H2195" s="319">
        <v>44712</v>
      </c>
      <c r="I2195" s="375">
        <v>0.203378</v>
      </c>
      <c r="J2195" s="375">
        <v>0.69397500000000001</v>
      </c>
      <c r="K2195" s="375">
        <v>0.19239999999999999</v>
      </c>
      <c r="L2195" s="375">
        <v>0.19767999999999999</v>
      </c>
      <c r="M2195" s="375">
        <v>103.082876</v>
      </c>
      <c r="N2195" s="375">
        <v>19.649981</v>
      </c>
    </row>
    <row r="2196" spans="1:14">
      <c r="A2196" t="s">
        <v>4120</v>
      </c>
      <c r="B2196" s="300" t="s">
        <v>4048</v>
      </c>
      <c r="C2196" s="300" t="s">
        <v>3817</v>
      </c>
      <c r="D2196" s="300" t="s">
        <v>6866</v>
      </c>
      <c r="E2196" s="300" t="s">
        <v>3774</v>
      </c>
      <c r="F2196" s="300">
        <v>7</v>
      </c>
      <c r="G2196" s="301">
        <v>43101</v>
      </c>
      <c r="H2196" s="301">
        <v>44561</v>
      </c>
      <c r="I2196" s="316">
        <v>0.138797</v>
      </c>
      <c r="J2196" s="316">
        <v>0.26666600000000001</v>
      </c>
      <c r="K2196" s="316">
        <v>0.19236</v>
      </c>
      <c r="L2196" s="316">
        <v>9.2717999999999995E-2</v>
      </c>
      <c r="M2196" s="316">
        <v>39.322733999999997</v>
      </c>
      <c r="N2196" s="316">
        <v>17.057645000000001</v>
      </c>
    </row>
    <row r="2197" spans="1:14">
      <c r="A2197" t="s">
        <v>4119</v>
      </c>
      <c r="B2197" s="413" t="s">
        <v>42</v>
      </c>
      <c r="C2197" s="413" t="s">
        <v>3817</v>
      </c>
      <c r="D2197" s="413" t="s">
        <v>6770</v>
      </c>
      <c r="E2197" s="413" t="s">
        <v>3778</v>
      </c>
      <c r="F2197" s="413">
        <v>9</v>
      </c>
      <c r="G2197" s="383">
        <v>44187</v>
      </c>
      <c r="H2197" s="383">
        <v>45657</v>
      </c>
      <c r="I2197" s="375">
        <v>0.204323</v>
      </c>
      <c r="J2197" s="375">
        <v>0.75523099999999999</v>
      </c>
      <c r="K2197" s="375">
        <v>0.19212000000000001</v>
      </c>
      <c r="L2197" s="375">
        <v>0.18</v>
      </c>
      <c r="M2197" s="375">
        <v>107.95</v>
      </c>
      <c r="N2197" s="375">
        <v>13.518428999999999</v>
      </c>
    </row>
    <row r="2198" spans="1:14">
      <c r="A2198" t="s">
        <v>4119</v>
      </c>
      <c r="B2198" t="s">
        <v>4097</v>
      </c>
      <c r="C2198" t="s">
        <v>3817</v>
      </c>
      <c r="D2198" t="s">
        <v>3626</v>
      </c>
      <c r="E2198" t="s">
        <v>3773</v>
      </c>
      <c r="F2198">
        <v>6</v>
      </c>
      <c r="G2198" s="4">
        <v>43221</v>
      </c>
      <c r="H2198" s="4">
        <v>44347</v>
      </c>
      <c r="I2198" s="375">
        <v>0.28559099999999998</v>
      </c>
      <c r="J2198" s="375">
        <v>0.23491999999999999</v>
      </c>
      <c r="K2198" s="375">
        <v>0.19159999999999999</v>
      </c>
      <c r="L2198" s="375">
        <v>0.16710900000000001</v>
      </c>
      <c r="M2198" s="375">
        <v>34.397914999999998</v>
      </c>
      <c r="N2198" s="375">
        <v>21.492363999999998</v>
      </c>
    </row>
    <row r="2199" spans="1:14">
      <c r="A2199" t="s">
        <v>4120</v>
      </c>
      <c r="B2199" s="413" t="s">
        <v>4060</v>
      </c>
      <c r="C2199" s="413" t="s">
        <v>3817</v>
      </c>
      <c r="D2199" s="413" t="s">
        <v>3593</v>
      </c>
      <c r="E2199" s="413" t="s">
        <v>3774</v>
      </c>
      <c r="F2199" s="413">
        <v>7</v>
      </c>
      <c r="G2199" s="383">
        <v>44378</v>
      </c>
      <c r="H2199" s="383">
        <v>45291</v>
      </c>
      <c r="I2199" s="375">
        <v>0.22234999999999999</v>
      </c>
      <c r="J2199" s="375">
        <v>0.72453400000000001</v>
      </c>
      <c r="K2199" s="375">
        <v>0.19159999999999999</v>
      </c>
      <c r="L2199" s="375">
        <v>0.19342200000000001</v>
      </c>
      <c r="M2199" s="375">
        <v>107.590529</v>
      </c>
      <c r="N2199" s="375">
        <v>17.448557999999998</v>
      </c>
    </row>
    <row r="2200" spans="1:14">
      <c r="A2200" t="s">
        <v>4120</v>
      </c>
      <c r="B2200" t="s">
        <v>4064</v>
      </c>
      <c r="C2200" t="s">
        <v>3817</v>
      </c>
      <c r="D2200" t="s">
        <v>5468</v>
      </c>
      <c r="E2200" t="s">
        <v>3773</v>
      </c>
      <c r="F2200">
        <v>7</v>
      </c>
      <c r="G2200" s="4">
        <v>43466</v>
      </c>
      <c r="H2200" s="4">
        <v>44561</v>
      </c>
      <c r="I2200" s="375">
        <v>0.228043</v>
      </c>
      <c r="J2200" s="375">
        <v>0.75465300000000002</v>
      </c>
      <c r="K2200" s="375">
        <v>0.19159999999999999</v>
      </c>
      <c r="L2200" s="375">
        <v>0.192803</v>
      </c>
      <c r="M2200" s="375">
        <v>110.760586</v>
      </c>
      <c r="N2200" s="375">
        <v>11.634059000000001</v>
      </c>
    </row>
    <row r="2201" spans="1:14">
      <c r="A2201" t="s">
        <v>4119</v>
      </c>
      <c r="B2201" s="300" t="s">
        <v>4081</v>
      </c>
      <c r="C2201" s="300" t="s">
        <v>3817</v>
      </c>
      <c r="D2201" s="300" t="s">
        <v>7400</v>
      </c>
      <c r="E2201" s="300" t="s">
        <v>3774</v>
      </c>
      <c r="F2201" s="300">
        <v>8</v>
      </c>
      <c r="G2201" s="301">
        <v>44470</v>
      </c>
      <c r="H2201" s="301">
        <v>45657</v>
      </c>
      <c r="I2201" s="316">
        <v>0.169902</v>
      </c>
      <c r="J2201" s="316">
        <v>0.16778899999999999</v>
      </c>
      <c r="K2201" s="316">
        <v>0.19159080000000001</v>
      </c>
      <c r="L2201" s="316">
        <v>4.1452000000000003E-2</v>
      </c>
      <c r="M2201" s="316">
        <v>24.858812</v>
      </c>
      <c r="N2201" s="316">
        <v>14.905279</v>
      </c>
    </row>
    <row r="2202" spans="1:14">
      <c r="A2202" t="s">
        <v>4119</v>
      </c>
      <c r="B2202" t="s">
        <v>4097</v>
      </c>
      <c r="C2202" t="s">
        <v>3817</v>
      </c>
      <c r="D2202" t="s">
        <v>813</v>
      </c>
      <c r="E2202" t="s">
        <v>3773</v>
      </c>
      <c r="F2202">
        <v>6</v>
      </c>
      <c r="G2202" s="4">
        <v>42524</v>
      </c>
      <c r="H2202" s="4">
        <v>44377</v>
      </c>
      <c r="I2202" s="375">
        <v>0.22350700000000001</v>
      </c>
      <c r="J2202" s="375">
        <v>0.75434400000000001</v>
      </c>
      <c r="K2202" s="375">
        <v>0.19120000000000001</v>
      </c>
      <c r="L2202" s="375">
        <v>0.196744</v>
      </c>
      <c r="M2202" s="375">
        <v>110.223294</v>
      </c>
      <c r="N2202" s="375">
        <v>12.881024</v>
      </c>
    </row>
    <row r="2203" spans="1:14">
      <c r="A2203" t="s">
        <v>4119</v>
      </c>
      <c r="B2203" s="413" t="s">
        <v>4097</v>
      </c>
      <c r="C2203" s="413" t="s">
        <v>3817</v>
      </c>
      <c r="D2203" s="413" t="s">
        <v>5922</v>
      </c>
      <c r="E2203" s="413" t="s">
        <v>3788</v>
      </c>
      <c r="F2203" s="413">
        <v>6</v>
      </c>
      <c r="G2203" s="383">
        <v>43800</v>
      </c>
      <c r="H2203" s="383">
        <v>45260</v>
      </c>
      <c r="I2203" s="375">
        <v>0.200406</v>
      </c>
      <c r="J2203" s="375">
        <v>0.52102899999999996</v>
      </c>
      <c r="K2203" s="375">
        <v>0.19120000000000001</v>
      </c>
      <c r="L2203" s="375">
        <v>0.17204800000000001</v>
      </c>
      <c r="M2203" s="375">
        <v>76.131783999999996</v>
      </c>
      <c r="N2203" s="375">
        <v>19.339452999999999</v>
      </c>
    </row>
    <row r="2204" spans="1:14">
      <c r="A2204" t="s">
        <v>4120</v>
      </c>
      <c r="B2204" s="376" t="s">
        <v>4052</v>
      </c>
      <c r="C2204" s="376" t="s">
        <v>3817</v>
      </c>
      <c r="D2204" s="376" t="s">
        <v>3226</v>
      </c>
      <c r="E2204" s="376" t="s">
        <v>3775</v>
      </c>
      <c r="F2204" s="376">
        <v>6</v>
      </c>
      <c r="G2204" s="383">
        <v>43344</v>
      </c>
      <c r="H2204" s="383">
        <v>44561</v>
      </c>
      <c r="I2204" s="375">
        <v>0.219225</v>
      </c>
      <c r="J2204" s="375">
        <v>0.68920300000000001</v>
      </c>
      <c r="K2204" s="375">
        <v>0.19120000000000001</v>
      </c>
      <c r="L2204" s="375">
        <v>0.19550899999999999</v>
      </c>
      <c r="M2204" s="375">
        <v>100.70388</v>
      </c>
      <c r="N2204" s="375">
        <v>17.490967000000001</v>
      </c>
    </row>
    <row r="2205" spans="1:14">
      <c r="A2205" t="s">
        <v>4120</v>
      </c>
      <c r="B2205" s="318" t="s">
        <v>5086</v>
      </c>
      <c r="C2205" s="318" t="s">
        <v>3817</v>
      </c>
      <c r="D2205" s="318" t="s">
        <v>7366</v>
      </c>
      <c r="E2205" s="318" t="s">
        <v>3773</v>
      </c>
      <c r="F2205" s="318">
        <v>7</v>
      </c>
      <c r="G2205" s="319">
        <v>44440</v>
      </c>
      <c r="H2205" s="319">
        <v>46265</v>
      </c>
      <c r="I2205" s="375">
        <v>0.29272300000000001</v>
      </c>
      <c r="J2205" s="375">
        <v>0.419215</v>
      </c>
      <c r="K2205" s="375">
        <v>0.19092000000000001</v>
      </c>
      <c r="L2205" s="375">
        <v>0.19864999999999999</v>
      </c>
      <c r="M2205" s="375">
        <v>62.024980999999997</v>
      </c>
      <c r="N2205" s="375">
        <v>22.511859999999999</v>
      </c>
    </row>
    <row r="2206" spans="1:14">
      <c r="A2206" t="s">
        <v>4120</v>
      </c>
      <c r="B2206" s="300" t="s">
        <v>5086</v>
      </c>
      <c r="C2206" s="300" t="s">
        <v>3817</v>
      </c>
      <c r="D2206" s="300" t="s">
        <v>5698</v>
      </c>
      <c r="E2206" s="300" t="s">
        <v>3774</v>
      </c>
      <c r="F2206" s="300">
        <v>8</v>
      </c>
      <c r="G2206" s="301">
        <v>43739</v>
      </c>
      <c r="H2206" s="301">
        <v>44104</v>
      </c>
      <c r="I2206" s="316">
        <v>0.208872</v>
      </c>
      <c r="J2206" s="316">
        <v>0.66222099999999995</v>
      </c>
      <c r="K2206" s="316">
        <v>0.1909092</v>
      </c>
      <c r="L2206" s="316">
        <v>0.20344400000000001</v>
      </c>
      <c r="M2206" s="316">
        <v>98.816564</v>
      </c>
      <c r="N2206" s="316">
        <v>18.602309000000002</v>
      </c>
    </row>
    <row r="2207" spans="1:14">
      <c r="A2207" t="s">
        <v>4119</v>
      </c>
      <c r="B2207" t="s">
        <v>4081</v>
      </c>
      <c r="C2207" t="s">
        <v>3817</v>
      </c>
      <c r="D2207" t="s">
        <v>6890</v>
      </c>
      <c r="E2207" t="s">
        <v>3773</v>
      </c>
      <c r="F2207">
        <v>8</v>
      </c>
      <c r="G2207" s="4">
        <v>44228</v>
      </c>
      <c r="H2207" s="4">
        <v>45291</v>
      </c>
      <c r="I2207" s="375">
        <v>0.22753000000000001</v>
      </c>
      <c r="J2207" s="375">
        <v>0.41847699999999999</v>
      </c>
      <c r="K2207" s="375">
        <v>0.19086120000000001</v>
      </c>
      <c r="L2207" s="375">
        <v>0.19689499999999999</v>
      </c>
      <c r="M2207" s="375">
        <v>61.752116000000001</v>
      </c>
      <c r="N2207" s="375">
        <v>17.313507999999999</v>
      </c>
    </row>
    <row r="2208" spans="1:14">
      <c r="A2208" t="s">
        <v>4120</v>
      </c>
      <c r="B2208" t="s">
        <v>4048</v>
      </c>
      <c r="C2208" t="s">
        <v>3819</v>
      </c>
      <c r="D2208" t="s">
        <v>2105</v>
      </c>
      <c r="E2208" t="s">
        <v>3780</v>
      </c>
      <c r="F2208">
        <v>3</v>
      </c>
      <c r="G2208" s="4">
        <v>42887</v>
      </c>
      <c r="H2208" s="4">
        <v>46538</v>
      </c>
      <c r="I2208" s="375">
        <v>0.13125999999999999</v>
      </c>
      <c r="J2208" s="375">
        <v>9.2961000000000002E-2</v>
      </c>
      <c r="K2208" s="375">
        <v>0.19044</v>
      </c>
      <c r="L2208" s="375">
        <v>2.1011999999999999E-2</v>
      </c>
      <c r="M2208" s="375">
        <v>13.702068000000001</v>
      </c>
      <c r="N2208" s="375">
        <v>14.758454</v>
      </c>
    </row>
    <row r="2209" spans="1:14">
      <c r="A2209" t="s">
        <v>4120</v>
      </c>
      <c r="B2209" s="373" t="s">
        <v>5086</v>
      </c>
      <c r="C2209" s="405" t="s">
        <v>3817</v>
      </c>
      <c r="D2209" s="403" t="s">
        <v>6982</v>
      </c>
      <c r="E2209" s="374" t="s">
        <v>3778</v>
      </c>
      <c r="F2209" s="403">
        <v>6</v>
      </c>
      <c r="G2209" s="374">
        <v>43922</v>
      </c>
      <c r="H2209" s="374">
        <v>45382</v>
      </c>
      <c r="I2209" s="404">
        <v>0.19538700000000001</v>
      </c>
      <c r="J2209" s="404">
        <v>0.51023300000000005</v>
      </c>
      <c r="K2209" s="404">
        <v>0.19040000000000001</v>
      </c>
      <c r="L2209" s="404">
        <v>0.19767999999999999</v>
      </c>
      <c r="M2209" s="404">
        <v>75.003325000000004</v>
      </c>
      <c r="N2209" s="404">
        <v>21.267111</v>
      </c>
    </row>
    <row r="2210" spans="1:14">
      <c r="A2210" t="s">
        <v>4120</v>
      </c>
      <c r="B2210" t="s">
        <v>4062</v>
      </c>
      <c r="C2210" t="s">
        <v>3817</v>
      </c>
      <c r="D2210" t="s">
        <v>5386</v>
      </c>
      <c r="E2210" t="s">
        <v>3773</v>
      </c>
      <c r="F2210">
        <v>10</v>
      </c>
      <c r="G2210" s="4">
        <v>42614</v>
      </c>
      <c r="H2210" s="4">
        <v>44561</v>
      </c>
      <c r="I2210" s="375">
        <v>0.25535000000000002</v>
      </c>
      <c r="J2210" s="375">
        <v>0.73943800000000004</v>
      </c>
      <c r="K2210" s="375">
        <v>0.189944</v>
      </c>
      <c r="L2210" s="375">
        <v>0.20133999999999999</v>
      </c>
      <c r="M2210" s="375">
        <v>108.837621</v>
      </c>
      <c r="N2210" s="375">
        <v>17.743348000000001</v>
      </c>
    </row>
    <row r="2211" spans="1:14">
      <c r="A2211" t="s">
        <v>4119</v>
      </c>
      <c r="B2211" t="s">
        <v>4101</v>
      </c>
      <c r="C2211" t="s">
        <v>3817</v>
      </c>
      <c r="D2211" t="s">
        <v>6414</v>
      </c>
      <c r="E2211" t="s">
        <v>3774</v>
      </c>
      <c r="F2211">
        <v>7</v>
      </c>
      <c r="G2211" s="4">
        <v>44044</v>
      </c>
      <c r="H2211" s="4">
        <v>46022</v>
      </c>
      <c r="I2211" s="375">
        <v>0.27614499999999997</v>
      </c>
      <c r="J2211" s="375">
        <v>0.316415</v>
      </c>
      <c r="K2211" s="375">
        <v>0.1898</v>
      </c>
      <c r="L2211" s="375">
        <v>0.19844100000000001</v>
      </c>
      <c r="M2211" s="375">
        <v>46.546269000000002</v>
      </c>
      <c r="N2211" s="375">
        <v>19.347390000000001</v>
      </c>
    </row>
    <row r="2212" spans="1:14">
      <c r="A2212" t="s">
        <v>4120</v>
      </c>
      <c r="B2212" t="s">
        <v>5086</v>
      </c>
      <c r="C2212" t="s">
        <v>3818</v>
      </c>
      <c r="D2212" t="s">
        <v>3721</v>
      </c>
      <c r="E2212" t="s">
        <v>3778</v>
      </c>
      <c r="F2212">
        <v>2</v>
      </c>
      <c r="G2212" s="4">
        <v>43525</v>
      </c>
      <c r="H2212" s="4">
        <v>44561</v>
      </c>
      <c r="I2212" s="375">
        <v>0.2137</v>
      </c>
      <c r="J2212" s="375">
        <v>0.44328299999999998</v>
      </c>
      <c r="K2212" s="375">
        <v>0.18950919999999999</v>
      </c>
      <c r="L2212" s="375">
        <v>0.19341800000000001</v>
      </c>
      <c r="M2212" s="375">
        <v>66.126609999999999</v>
      </c>
      <c r="N2212" s="375">
        <v>21.047694</v>
      </c>
    </row>
    <row r="2213" spans="1:14">
      <c r="A2213" t="s">
        <v>4119</v>
      </c>
      <c r="B2213" s="373" t="s">
        <v>4101</v>
      </c>
      <c r="C2213" s="405" t="s">
        <v>3817</v>
      </c>
      <c r="D2213" s="403" t="s">
        <v>7353</v>
      </c>
      <c r="E2213" s="374" t="s">
        <v>3773</v>
      </c>
      <c r="F2213" s="403">
        <v>7</v>
      </c>
      <c r="G2213" s="374">
        <v>44440</v>
      </c>
      <c r="H2213" s="374">
        <v>45535</v>
      </c>
      <c r="I2213" s="404">
        <v>0.19585</v>
      </c>
      <c r="J2213" s="404">
        <v>0.55617799999999995</v>
      </c>
      <c r="K2213" s="404">
        <v>0.18940000000000001</v>
      </c>
      <c r="L2213" s="404">
        <v>0.18882199999999999</v>
      </c>
      <c r="M2213" s="404">
        <v>81.644104999999996</v>
      </c>
      <c r="N2213" s="375">
        <v>18.357526</v>
      </c>
    </row>
    <row r="2214" spans="1:14">
      <c r="A2214" t="s">
        <v>4120</v>
      </c>
      <c r="B2214" s="300" t="s">
        <v>5086</v>
      </c>
      <c r="C2214" s="300" t="s">
        <v>3817</v>
      </c>
      <c r="D2214" s="300" t="s">
        <v>6358</v>
      </c>
      <c r="E2214" s="300" t="s">
        <v>3775</v>
      </c>
      <c r="F2214" s="300">
        <v>7</v>
      </c>
      <c r="G2214" s="301">
        <v>44044</v>
      </c>
      <c r="H2214" s="301">
        <v>45137</v>
      </c>
      <c r="I2214" s="316">
        <v>0.17788499999999999</v>
      </c>
      <c r="J2214" s="316">
        <v>0.51076500000000002</v>
      </c>
      <c r="K2214" s="316">
        <v>0.18928</v>
      </c>
      <c r="L2214" s="316">
        <v>0.156829</v>
      </c>
      <c r="M2214" s="316">
        <v>74.932094000000006</v>
      </c>
      <c r="N2214" s="316">
        <v>20.048200000000001</v>
      </c>
    </row>
    <row r="2215" spans="1:14">
      <c r="A2215" t="s">
        <v>4119</v>
      </c>
      <c r="B2215" s="373" t="s">
        <v>4097</v>
      </c>
      <c r="C2215" s="405" t="s">
        <v>3817</v>
      </c>
      <c r="D2215" s="403" t="s">
        <v>732</v>
      </c>
      <c r="E2215" s="374" t="s">
        <v>3773</v>
      </c>
      <c r="F2215" s="403">
        <v>6</v>
      </c>
      <c r="G2215" s="374">
        <v>42430</v>
      </c>
      <c r="H2215" s="374">
        <v>44651</v>
      </c>
      <c r="I2215" s="404">
        <v>0.29860900000000001</v>
      </c>
      <c r="J2215" s="404">
        <v>0.65193400000000001</v>
      </c>
      <c r="K2215" s="404">
        <v>0.18920000000000001</v>
      </c>
      <c r="L2215" s="404">
        <v>0.194686</v>
      </c>
      <c r="M2215" s="404">
        <v>94.263002</v>
      </c>
      <c r="N2215" s="404">
        <v>13.68347</v>
      </c>
    </row>
    <row r="2216" spans="1:14">
      <c r="A2216" t="s">
        <v>4120</v>
      </c>
      <c r="B2216" t="s">
        <v>4052</v>
      </c>
      <c r="C2216" t="s">
        <v>3817</v>
      </c>
      <c r="D2216" t="s">
        <v>1927</v>
      </c>
      <c r="E2216" t="s">
        <v>3773</v>
      </c>
      <c r="F2216">
        <v>6</v>
      </c>
      <c r="G2216" s="4">
        <v>44287</v>
      </c>
      <c r="H2216" s="4">
        <v>44926</v>
      </c>
      <c r="I2216" s="375">
        <v>0.27758100000000002</v>
      </c>
      <c r="J2216" s="375">
        <v>0.28070200000000001</v>
      </c>
      <c r="K2216" s="375">
        <v>0.18920000000000001</v>
      </c>
      <c r="L2216" s="375">
        <v>0.19550899999999999</v>
      </c>
      <c r="M2216" s="375">
        <v>40.583540999999997</v>
      </c>
      <c r="N2216" s="375">
        <v>20.942893000000002</v>
      </c>
    </row>
    <row r="2217" spans="1:14">
      <c r="A2217" t="s">
        <v>4119</v>
      </c>
      <c r="B2217" t="s">
        <v>4099</v>
      </c>
      <c r="C2217" t="s">
        <v>3817</v>
      </c>
      <c r="D2217" t="s">
        <v>1470</v>
      </c>
      <c r="E2217" t="s">
        <v>3775</v>
      </c>
      <c r="F2217">
        <v>3</v>
      </c>
      <c r="G2217" s="4" t="s">
        <v>5938</v>
      </c>
      <c r="H2217" s="4" t="s">
        <v>5938</v>
      </c>
      <c r="I2217" s="375">
        <v>0.19919899999999999</v>
      </c>
      <c r="J2217" s="375">
        <v>0.240313</v>
      </c>
      <c r="K2217" s="375">
        <v>0.189</v>
      </c>
      <c r="L2217" s="375">
        <v>0.10573399999999999</v>
      </c>
      <c r="M2217" s="375">
        <v>34.926420999999998</v>
      </c>
      <c r="N2217" s="375">
        <v>22.468359</v>
      </c>
    </row>
    <row r="2218" spans="1:14">
      <c r="A2218" t="s">
        <v>4120</v>
      </c>
      <c r="B2218" s="413" t="s">
        <v>5086</v>
      </c>
      <c r="C2218" s="413" t="s">
        <v>3817</v>
      </c>
      <c r="D2218" s="413" t="s">
        <v>5790</v>
      </c>
      <c r="E2218" s="413" t="s">
        <v>3776</v>
      </c>
      <c r="F2218" s="413">
        <v>8</v>
      </c>
      <c r="G2218" s="383">
        <v>43770</v>
      </c>
      <c r="H2218" s="383">
        <v>44865</v>
      </c>
      <c r="I2218" s="375">
        <v>0.20427799999999999</v>
      </c>
      <c r="J2218" s="375">
        <v>0.62099099999999996</v>
      </c>
      <c r="K2218" s="375">
        <v>0.18873760000000001</v>
      </c>
      <c r="L2218" s="375">
        <v>0.20344400000000001</v>
      </c>
      <c r="M2218" s="375">
        <v>91.619398000000004</v>
      </c>
      <c r="N2218" s="375">
        <v>19.439478999999999</v>
      </c>
    </row>
    <row r="2219" spans="1:14">
      <c r="A2219" t="s">
        <v>4119</v>
      </c>
      <c r="B2219" s="413" t="s">
        <v>4081</v>
      </c>
      <c r="C2219" s="413" t="s">
        <v>3817</v>
      </c>
      <c r="D2219" s="413" t="s">
        <v>7268</v>
      </c>
      <c r="E2219" s="413" t="s">
        <v>3774</v>
      </c>
      <c r="F2219" s="413">
        <v>8</v>
      </c>
      <c r="G2219" s="383">
        <v>44409</v>
      </c>
      <c r="H2219" s="383">
        <v>45657</v>
      </c>
      <c r="I2219" s="375">
        <v>4.0377999999999997E-2</v>
      </c>
      <c r="J2219" s="375">
        <v>0.118163</v>
      </c>
      <c r="K2219" s="375">
        <v>0.18831800000000001</v>
      </c>
      <c r="L2219" s="375">
        <v>6.2177000000000003E-2</v>
      </c>
      <c r="M2219" s="375">
        <v>17.199555</v>
      </c>
      <c r="N2219" s="375">
        <v>19.046410000000002</v>
      </c>
    </row>
    <row r="2220" spans="1:14">
      <c r="A2220" t="s">
        <v>4119</v>
      </c>
      <c r="B2220" t="s">
        <v>4081</v>
      </c>
      <c r="C2220" t="s">
        <v>3817</v>
      </c>
      <c r="D2220" t="s">
        <v>6216</v>
      </c>
      <c r="E2220" t="s">
        <v>4994</v>
      </c>
      <c r="F2220">
        <v>7</v>
      </c>
      <c r="G2220" s="4">
        <v>43952</v>
      </c>
      <c r="H2220" s="4">
        <v>45046</v>
      </c>
      <c r="I2220" s="375">
        <v>0.19472100000000001</v>
      </c>
      <c r="J2220" s="375">
        <v>0.55546499999999999</v>
      </c>
      <c r="K2220" s="375">
        <v>0.18779999999999999</v>
      </c>
      <c r="L2220" s="375">
        <v>0.145153</v>
      </c>
      <c r="M2220" s="375">
        <v>80.362633000000002</v>
      </c>
      <c r="N2220" s="375">
        <v>14.965133</v>
      </c>
    </row>
    <row r="2221" spans="1:14">
      <c r="A2221" t="s">
        <v>4120</v>
      </c>
      <c r="B2221" s="318" t="s">
        <v>4048</v>
      </c>
      <c r="C2221" s="318" t="s">
        <v>3819</v>
      </c>
      <c r="D2221" s="318" t="s">
        <v>2103</v>
      </c>
      <c r="E2221" s="318" t="s">
        <v>3780</v>
      </c>
      <c r="F2221" s="318">
        <v>3</v>
      </c>
      <c r="G2221" s="319">
        <v>42887</v>
      </c>
      <c r="H2221" s="319">
        <v>46538</v>
      </c>
      <c r="I2221" s="375">
        <v>0.217475</v>
      </c>
      <c r="J2221" s="375">
        <v>0.24618300000000001</v>
      </c>
      <c r="K2221" s="375">
        <v>0.18777240000000001</v>
      </c>
      <c r="L2221" s="375">
        <v>9.4553999999999999E-2</v>
      </c>
      <c r="M2221" s="375">
        <v>35.779356</v>
      </c>
      <c r="N2221" s="375">
        <v>17.544457999999999</v>
      </c>
    </row>
    <row r="2222" spans="1:14">
      <c r="A2222" t="s">
        <v>4119</v>
      </c>
      <c r="B2222" s="373" t="s">
        <v>4081</v>
      </c>
      <c r="C2222" s="405" t="s">
        <v>3817</v>
      </c>
      <c r="D2222" s="403" t="s">
        <v>3705</v>
      </c>
      <c r="E2222" s="374" t="s">
        <v>3776</v>
      </c>
      <c r="F2222" s="403">
        <v>8</v>
      </c>
      <c r="G2222" s="374">
        <v>43525</v>
      </c>
      <c r="H2222" s="374">
        <v>44255</v>
      </c>
      <c r="I2222" s="404">
        <v>5.4087999999999997E-2</v>
      </c>
      <c r="J2222" s="404">
        <v>0.27299400000000001</v>
      </c>
      <c r="K2222" s="404">
        <v>0.18736359999999999</v>
      </c>
      <c r="L2222" s="404">
        <v>9.3266000000000002E-2</v>
      </c>
      <c r="M2222" s="404">
        <v>39.532994000000002</v>
      </c>
      <c r="N2222" s="404">
        <v>15.329547</v>
      </c>
    </row>
    <row r="2223" spans="1:14">
      <c r="A2223" t="s">
        <v>4119</v>
      </c>
      <c r="B2223" s="413" t="s">
        <v>4097</v>
      </c>
      <c r="C2223" s="413" t="s">
        <v>3817</v>
      </c>
      <c r="D2223" s="413" t="s">
        <v>5824</v>
      </c>
      <c r="E2223" s="413" t="s">
        <v>3774</v>
      </c>
      <c r="F2223" s="413">
        <v>6</v>
      </c>
      <c r="G2223" s="383">
        <v>43770</v>
      </c>
      <c r="H2223" s="383">
        <v>45230</v>
      </c>
      <c r="I2223" s="375">
        <v>0.21642800000000001</v>
      </c>
      <c r="J2223" s="375">
        <v>0.52347600000000005</v>
      </c>
      <c r="K2223" s="375">
        <v>0.18720000000000001</v>
      </c>
      <c r="L2223" s="375">
        <v>0.19262799999999999</v>
      </c>
      <c r="M2223" s="375">
        <v>74.889214999999993</v>
      </c>
      <c r="N2223" s="375">
        <v>18.890577</v>
      </c>
    </row>
    <row r="2224" spans="1:14">
      <c r="A2224" t="s">
        <v>4120</v>
      </c>
      <c r="B2224" t="s">
        <v>4056</v>
      </c>
      <c r="C2224" t="s">
        <v>3817</v>
      </c>
      <c r="D2224" t="s">
        <v>2321</v>
      </c>
      <c r="E2224" t="s">
        <v>3774</v>
      </c>
      <c r="F2224">
        <v>7</v>
      </c>
      <c r="G2224" s="4">
        <v>42979</v>
      </c>
      <c r="H2224" s="4">
        <v>44196</v>
      </c>
      <c r="I2224" s="375">
        <v>0.170046</v>
      </c>
      <c r="J2224" s="375">
        <v>0.42844199999999999</v>
      </c>
      <c r="K2224" s="375">
        <v>0.18720000000000001</v>
      </c>
      <c r="L2224" s="375">
        <v>0.19189999999999999</v>
      </c>
      <c r="M2224" s="375">
        <v>61.414855000000003</v>
      </c>
      <c r="N2224" s="375">
        <v>16.233578000000001</v>
      </c>
    </row>
    <row r="2225" spans="1:14">
      <c r="A2225" t="s">
        <v>4120</v>
      </c>
      <c r="B2225" s="413" t="s">
        <v>5086</v>
      </c>
      <c r="C2225" s="413" t="s">
        <v>3817</v>
      </c>
      <c r="D2225" s="413" t="s">
        <v>6089</v>
      </c>
      <c r="E2225" s="413" t="s">
        <v>3783</v>
      </c>
      <c r="F2225" s="413">
        <v>8</v>
      </c>
      <c r="G2225" s="383">
        <v>43862</v>
      </c>
      <c r="H2225" s="383">
        <v>44561</v>
      </c>
      <c r="I2225" s="375">
        <v>0.19167899999999999</v>
      </c>
      <c r="J2225" s="375">
        <v>0.52225600000000005</v>
      </c>
      <c r="K2225" s="375">
        <v>0.18695439999999999</v>
      </c>
      <c r="L2225" s="375">
        <v>0.171321</v>
      </c>
      <c r="M2225" s="375">
        <v>76.321479999999994</v>
      </c>
      <c r="N2225" s="375">
        <v>17.629342999999999</v>
      </c>
    </row>
    <row r="2226" spans="1:14">
      <c r="A2226" t="s">
        <v>4120</v>
      </c>
      <c r="B2226" t="s">
        <v>4072</v>
      </c>
      <c r="C2226" t="s">
        <v>3817</v>
      </c>
      <c r="D2226" t="s">
        <v>2301</v>
      </c>
      <c r="E2226" t="s">
        <v>3774</v>
      </c>
      <c r="F2226">
        <v>7</v>
      </c>
      <c r="G2226" s="4">
        <v>44044</v>
      </c>
      <c r="H2226" s="4">
        <v>45138</v>
      </c>
      <c r="I2226" s="375">
        <v>0.220966</v>
      </c>
      <c r="J2226" s="375">
        <v>0.57727499999999998</v>
      </c>
      <c r="K2226" s="375">
        <v>0.1868512</v>
      </c>
      <c r="L2226" s="375">
        <v>0.18009800000000001</v>
      </c>
      <c r="M2226" s="375">
        <v>81.776084999999995</v>
      </c>
      <c r="N2226" s="375">
        <v>13.537122999999999</v>
      </c>
    </row>
    <row r="2227" spans="1:14">
      <c r="A2227" t="s">
        <v>4119</v>
      </c>
      <c r="B2227" t="s">
        <v>4097</v>
      </c>
      <c r="C2227" t="s">
        <v>3817</v>
      </c>
      <c r="D2227" t="s">
        <v>5108</v>
      </c>
      <c r="E2227" t="s">
        <v>3773</v>
      </c>
      <c r="F2227">
        <v>6</v>
      </c>
      <c r="G2227" s="4">
        <v>42430</v>
      </c>
      <c r="H2227" s="4">
        <v>44651</v>
      </c>
      <c r="I2227" s="375">
        <v>0.229939</v>
      </c>
      <c r="J2227" s="375">
        <v>0.82127499999999998</v>
      </c>
      <c r="K2227" s="375">
        <v>0.18640000000000001</v>
      </c>
      <c r="L2227" s="375">
        <v>0.189747</v>
      </c>
      <c r="M2227" s="375">
        <v>116.990503</v>
      </c>
      <c r="N2227" s="375">
        <v>12.641304999999999</v>
      </c>
    </row>
    <row r="2228" spans="1:14">
      <c r="A2228" t="s">
        <v>4120</v>
      </c>
      <c r="B2228" s="373" t="s">
        <v>5086</v>
      </c>
      <c r="C2228" s="405" t="s">
        <v>3817</v>
      </c>
      <c r="D2228" s="403" t="s">
        <v>7133</v>
      </c>
      <c r="E2228" s="374" t="s">
        <v>3788</v>
      </c>
      <c r="F2228" s="403">
        <v>9</v>
      </c>
      <c r="G2228" s="374">
        <v>44348</v>
      </c>
      <c r="H2228" s="374">
        <v>45808</v>
      </c>
      <c r="I2228" s="404">
        <v>0.226684</v>
      </c>
      <c r="J2228" s="404">
        <v>0.35742299999999999</v>
      </c>
      <c r="K2228" s="404">
        <v>0.18640000000000001</v>
      </c>
      <c r="L2228" s="404">
        <v>0.19331000000000001</v>
      </c>
      <c r="M2228" s="404">
        <v>52.295135000000002</v>
      </c>
      <c r="N2228" s="404">
        <v>24.03285</v>
      </c>
    </row>
    <row r="2229" spans="1:14">
      <c r="A2229" t="s">
        <v>4120</v>
      </c>
      <c r="B2229" s="413" t="s">
        <v>4052</v>
      </c>
      <c r="C2229" s="413" t="s">
        <v>3817</v>
      </c>
      <c r="D2229" s="413" t="s">
        <v>6478</v>
      </c>
      <c r="E2229" s="413" t="s">
        <v>3774</v>
      </c>
      <c r="F2229" s="413">
        <v>6</v>
      </c>
      <c r="G2229" s="383">
        <v>44075</v>
      </c>
      <c r="H2229" s="383">
        <v>45291</v>
      </c>
      <c r="I2229" s="375">
        <v>0.301485</v>
      </c>
      <c r="J2229" s="375">
        <v>0.56576700000000002</v>
      </c>
      <c r="K2229" s="375">
        <v>0.18640000000000001</v>
      </c>
      <c r="L2229" s="375">
        <v>0.19550899999999999</v>
      </c>
      <c r="M2229" s="375">
        <v>80.591864999999999</v>
      </c>
      <c r="N2229" s="375">
        <v>15.541396000000001</v>
      </c>
    </row>
    <row r="2230" spans="1:14">
      <c r="A2230" t="s">
        <v>4119</v>
      </c>
      <c r="B2230" t="s">
        <v>4097</v>
      </c>
      <c r="C2230" t="s">
        <v>3817</v>
      </c>
      <c r="D2230" t="s">
        <v>3466</v>
      </c>
      <c r="E2230" t="s">
        <v>3774</v>
      </c>
      <c r="F2230">
        <v>6</v>
      </c>
      <c r="G2230" s="4">
        <v>43466</v>
      </c>
      <c r="H2230" s="4">
        <v>44227</v>
      </c>
      <c r="I2230" s="375">
        <v>0.22517999999999999</v>
      </c>
      <c r="J2230" s="375">
        <v>0.69717600000000002</v>
      </c>
      <c r="K2230" s="375">
        <v>0.186</v>
      </c>
      <c r="L2230" s="375">
        <v>0.17575299999999999</v>
      </c>
      <c r="M2230" s="375">
        <v>99.099541000000002</v>
      </c>
      <c r="N2230" s="375">
        <v>14.748059</v>
      </c>
    </row>
    <row r="2231" spans="1:14">
      <c r="A2231" t="s">
        <v>4119</v>
      </c>
      <c r="B2231" s="376" t="s">
        <v>4093</v>
      </c>
      <c r="C2231" s="376" t="s">
        <v>3817</v>
      </c>
      <c r="D2231" s="376" t="s">
        <v>3246</v>
      </c>
      <c r="E2231" s="376" t="s">
        <v>3776</v>
      </c>
      <c r="F2231" s="376">
        <v>2</v>
      </c>
      <c r="G2231" s="383">
        <v>43070</v>
      </c>
      <c r="H2231" s="383">
        <v>44926</v>
      </c>
      <c r="I2231" s="375">
        <v>0.15873000000000001</v>
      </c>
      <c r="J2231" s="375">
        <v>0.26269300000000001</v>
      </c>
      <c r="K2231" s="375">
        <v>0.18592719999999999</v>
      </c>
      <c r="L2231" s="375">
        <v>0.136578</v>
      </c>
      <c r="M2231" s="375">
        <v>37.808135999999998</v>
      </c>
      <c r="N2231" s="375">
        <v>22.241143999999998</v>
      </c>
    </row>
    <row r="2232" spans="1:14">
      <c r="A2232" t="s">
        <v>4119</v>
      </c>
      <c r="B2232" s="318" t="s">
        <v>42</v>
      </c>
      <c r="C2232" s="318" t="s">
        <v>3817</v>
      </c>
      <c r="D2232" s="318" t="s">
        <v>4734</v>
      </c>
      <c r="E2232" s="318" t="s">
        <v>3774</v>
      </c>
      <c r="F2232" s="318">
        <v>9</v>
      </c>
      <c r="G2232" s="319">
        <v>43556</v>
      </c>
      <c r="H2232" s="319">
        <v>44561</v>
      </c>
      <c r="I2232" s="375">
        <v>7.8589000000000006E-2</v>
      </c>
      <c r="J2232" s="375">
        <v>6.6989000000000007E-2</v>
      </c>
      <c r="K2232" s="375">
        <v>0.18572</v>
      </c>
      <c r="L2232" s="375">
        <v>0.01</v>
      </c>
      <c r="M2232" s="375">
        <v>9.25</v>
      </c>
      <c r="N2232" s="375">
        <v>19.382756000000001</v>
      </c>
    </row>
    <row r="2233" spans="1:14">
      <c r="A2233" t="s">
        <v>4120</v>
      </c>
      <c r="B2233" s="318" t="s">
        <v>4048</v>
      </c>
      <c r="C2233" s="318" t="s">
        <v>3817</v>
      </c>
      <c r="D2233" s="318" t="s">
        <v>2830</v>
      </c>
      <c r="E2233" s="318" t="s">
        <v>3773</v>
      </c>
      <c r="F2233" s="318">
        <v>10</v>
      </c>
      <c r="G2233" s="319">
        <v>43191</v>
      </c>
      <c r="H2233" s="319">
        <v>44561</v>
      </c>
      <c r="I2233" s="375">
        <v>0.262882</v>
      </c>
      <c r="J2233" s="375">
        <v>0.58070600000000006</v>
      </c>
      <c r="K2233" s="375">
        <v>0.18564559999999999</v>
      </c>
      <c r="L2233" s="375">
        <v>0.20349</v>
      </c>
      <c r="M2233" s="375">
        <v>84.268625999999998</v>
      </c>
      <c r="N2233" s="375">
        <v>16.202936999999999</v>
      </c>
    </row>
    <row r="2234" spans="1:14">
      <c r="A2234" t="s">
        <v>4120</v>
      </c>
      <c r="B2234" s="413" t="s">
        <v>4060</v>
      </c>
      <c r="C2234" s="413" t="s">
        <v>3817</v>
      </c>
      <c r="D2234" s="413" t="s">
        <v>3595</v>
      </c>
      <c r="E2234" s="413" t="s">
        <v>3774</v>
      </c>
      <c r="F2234" s="413">
        <v>7</v>
      </c>
      <c r="G2234" s="383">
        <v>44378</v>
      </c>
      <c r="H2234" s="383">
        <v>45291</v>
      </c>
      <c r="I2234" s="375">
        <v>0.22198399999999999</v>
      </c>
      <c r="J2234" s="375">
        <v>0.36022799999999999</v>
      </c>
      <c r="K2234" s="375">
        <v>0.1855</v>
      </c>
      <c r="L2234" s="375">
        <v>0.13173599999999999</v>
      </c>
      <c r="M2234" s="375">
        <v>51.79513</v>
      </c>
      <c r="N2234" s="375">
        <v>19.260473999999999</v>
      </c>
    </row>
    <row r="2235" spans="1:14">
      <c r="A2235" t="s">
        <v>4119</v>
      </c>
      <c r="B2235" t="s">
        <v>4091</v>
      </c>
      <c r="C2235" t="s">
        <v>3817</v>
      </c>
      <c r="D2235" t="s">
        <v>1381</v>
      </c>
      <c r="E2235" t="s">
        <v>3775</v>
      </c>
      <c r="F2235">
        <v>1</v>
      </c>
      <c r="G2235" s="4">
        <v>42644</v>
      </c>
      <c r="H2235" s="4">
        <v>43830</v>
      </c>
      <c r="I2235" s="375">
        <v>0.236209</v>
      </c>
      <c r="J2235" s="375">
        <v>0.23630399999999999</v>
      </c>
      <c r="K2235" s="375">
        <v>0.18523999999999999</v>
      </c>
      <c r="L2235" s="375">
        <v>0.14829999999999999</v>
      </c>
      <c r="M2235" s="375">
        <v>32.5672</v>
      </c>
      <c r="N2235" s="375">
        <v>26.665126000000001</v>
      </c>
    </row>
    <row r="2236" spans="1:14">
      <c r="A2236" t="s">
        <v>4119</v>
      </c>
      <c r="B2236" s="413" t="s">
        <v>4097</v>
      </c>
      <c r="C2236" s="413" t="s">
        <v>3817</v>
      </c>
      <c r="D2236" s="413" t="s">
        <v>629</v>
      </c>
      <c r="E2236" s="413" t="s">
        <v>3778</v>
      </c>
      <c r="F2236" s="413">
        <v>6</v>
      </c>
      <c r="G2236" s="383">
        <v>42430</v>
      </c>
      <c r="H2236" s="383">
        <v>44256</v>
      </c>
      <c r="I2236" s="375">
        <v>0.20036599999999999</v>
      </c>
      <c r="J2236" s="375">
        <v>0.45911200000000002</v>
      </c>
      <c r="K2236" s="375">
        <v>0.1852</v>
      </c>
      <c r="L2236" s="375">
        <v>0.16628599999999999</v>
      </c>
      <c r="M2236" s="375">
        <v>64.979476000000005</v>
      </c>
      <c r="N2236" s="375">
        <v>14.876037999999999</v>
      </c>
    </row>
    <row r="2237" spans="1:14">
      <c r="A2237" t="s">
        <v>4120</v>
      </c>
      <c r="B2237" s="413" t="s">
        <v>5086</v>
      </c>
      <c r="C2237" s="413" t="s">
        <v>3817</v>
      </c>
      <c r="D2237" s="413" t="s">
        <v>5866</v>
      </c>
      <c r="E2237" s="413" t="s">
        <v>3774</v>
      </c>
      <c r="F2237" s="413">
        <v>6</v>
      </c>
      <c r="G2237" s="383">
        <v>43800</v>
      </c>
      <c r="H2237" s="383">
        <v>44926</v>
      </c>
      <c r="I2237" s="375">
        <v>0.25960299999999997</v>
      </c>
      <c r="J2237" s="375">
        <v>0.41408099999999998</v>
      </c>
      <c r="K2237" s="375">
        <v>0.1849876</v>
      </c>
      <c r="L2237" s="375">
        <v>0.187276</v>
      </c>
      <c r="M2237" s="375">
        <v>59.137238000000004</v>
      </c>
      <c r="N2237" s="375">
        <v>20.699811</v>
      </c>
    </row>
    <row r="2238" spans="1:14">
      <c r="A2238" t="s">
        <v>4119</v>
      </c>
      <c r="B2238" s="300" t="s">
        <v>4079</v>
      </c>
      <c r="C2238" s="300" t="s">
        <v>3817</v>
      </c>
      <c r="D2238" s="300" t="s">
        <v>2956</v>
      </c>
      <c r="E2238" s="300" t="s">
        <v>3776</v>
      </c>
      <c r="F2238" s="300">
        <v>8</v>
      </c>
      <c r="G2238" s="301">
        <v>43221</v>
      </c>
      <c r="H2238" s="301">
        <v>45291</v>
      </c>
      <c r="I2238" s="316">
        <v>1.0989999999999999E-3</v>
      </c>
      <c r="J2238" s="316">
        <v>0.22290699999999999</v>
      </c>
      <c r="K2238" s="316">
        <v>0.18487999999999999</v>
      </c>
      <c r="L2238" s="316">
        <v>3.88E-4</v>
      </c>
      <c r="M2238" s="316">
        <v>31.795020999999998</v>
      </c>
      <c r="N2238" s="316">
        <v>13.114596000000001</v>
      </c>
    </row>
    <row r="2239" spans="1:14">
      <c r="A2239" t="s">
        <v>4120</v>
      </c>
      <c r="B2239" t="s">
        <v>4052</v>
      </c>
      <c r="C2239" t="s">
        <v>3817</v>
      </c>
      <c r="D2239" t="s">
        <v>4799</v>
      </c>
      <c r="E2239" t="s">
        <v>3773</v>
      </c>
      <c r="F2239">
        <v>7</v>
      </c>
      <c r="G2239" s="4">
        <v>43770</v>
      </c>
      <c r="H2239" s="4">
        <v>44926</v>
      </c>
      <c r="I2239" s="375">
        <v>0.24118300000000001</v>
      </c>
      <c r="J2239" s="375">
        <v>0.50153400000000004</v>
      </c>
      <c r="K2239" s="375">
        <v>0.18479999999999999</v>
      </c>
      <c r="L2239" s="375">
        <v>0.185695</v>
      </c>
      <c r="M2239" s="375">
        <v>71.050240000000002</v>
      </c>
      <c r="N2239" s="375">
        <v>15.924958999999999</v>
      </c>
    </row>
    <row r="2240" spans="1:14">
      <c r="A2240" t="s">
        <v>4120</v>
      </c>
      <c r="B2240" s="300" t="s">
        <v>5086</v>
      </c>
      <c r="C2240" s="300" t="s">
        <v>3817</v>
      </c>
      <c r="D2240" s="300" t="s">
        <v>7282</v>
      </c>
      <c r="E2240" s="300" t="s">
        <v>3774</v>
      </c>
      <c r="F2240" s="300">
        <v>3</v>
      </c>
      <c r="G2240" s="301">
        <v>44409</v>
      </c>
      <c r="H2240" s="301">
        <v>45657</v>
      </c>
      <c r="I2240" s="316">
        <v>0.2671</v>
      </c>
      <c r="J2240" s="316">
        <v>0.39224999999999999</v>
      </c>
      <c r="K2240" s="316">
        <v>0.18447720000000001</v>
      </c>
      <c r="L2240" s="316">
        <v>0.19517599999999999</v>
      </c>
      <c r="M2240" s="316">
        <v>56.953442000000003</v>
      </c>
      <c r="N2240" s="316">
        <v>23.223701999999999</v>
      </c>
    </row>
    <row r="2241" spans="1:14">
      <c r="A2241" t="s">
        <v>4119</v>
      </c>
      <c r="B2241" s="413" t="s">
        <v>4081</v>
      </c>
      <c r="C2241" s="413" t="s">
        <v>3817</v>
      </c>
      <c r="D2241" s="413" t="s">
        <v>7161</v>
      </c>
      <c r="E2241" s="413" t="s">
        <v>3774</v>
      </c>
      <c r="F2241" s="413">
        <v>8</v>
      </c>
      <c r="G2241" s="383">
        <v>44348</v>
      </c>
      <c r="H2241" s="383">
        <v>45412</v>
      </c>
      <c r="I2241" s="375">
        <v>0.25884299999999999</v>
      </c>
      <c r="J2241" s="375">
        <v>0.59720899999999999</v>
      </c>
      <c r="K2241" s="375">
        <v>0.18432000000000001</v>
      </c>
      <c r="L2241" s="375">
        <v>0.186532</v>
      </c>
      <c r="M2241" s="375">
        <v>85.124803999999997</v>
      </c>
      <c r="N2241" s="375">
        <v>16.418700999999999</v>
      </c>
    </row>
    <row r="2242" spans="1:14">
      <c r="A2242" t="s">
        <v>4120</v>
      </c>
      <c r="B2242" t="s">
        <v>4048</v>
      </c>
      <c r="C2242" t="s">
        <v>3817</v>
      </c>
      <c r="D2242" t="s">
        <v>5281</v>
      </c>
      <c r="E2242" t="s">
        <v>3773</v>
      </c>
      <c r="F2242">
        <v>3</v>
      </c>
      <c r="G2242" s="4">
        <v>42705</v>
      </c>
      <c r="H2242" s="4">
        <v>44530</v>
      </c>
      <c r="I2242" s="375">
        <v>0.32359199999999999</v>
      </c>
      <c r="J2242" s="375">
        <v>0.44044299999999997</v>
      </c>
      <c r="K2242" s="375">
        <v>0.1842</v>
      </c>
      <c r="L2242" s="375">
        <v>0.189108</v>
      </c>
      <c r="M2242" s="375">
        <v>62.798544</v>
      </c>
      <c r="N2242" s="375">
        <v>17.647908999999999</v>
      </c>
    </row>
    <row r="2243" spans="1:14">
      <c r="A2243" t="s">
        <v>4120</v>
      </c>
      <c r="B2243" t="s">
        <v>5086</v>
      </c>
      <c r="C2243" t="s">
        <v>3817</v>
      </c>
      <c r="D2243" t="s">
        <v>6332</v>
      </c>
      <c r="E2243" t="s">
        <v>3783</v>
      </c>
      <c r="F2243">
        <v>7</v>
      </c>
      <c r="G2243" s="4">
        <v>44013</v>
      </c>
      <c r="H2243" s="4">
        <v>45046</v>
      </c>
      <c r="I2243" s="375">
        <v>0.18052199999999999</v>
      </c>
      <c r="J2243" s="375">
        <v>0.49696000000000001</v>
      </c>
      <c r="K2243" s="375">
        <v>0.184116</v>
      </c>
      <c r="L2243" s="375">
        <v>0.16728399999999999</v>
      </c>
      <c r="M2243" s="375">
        <v>70.921408999999997</v>
      </c>
      <c r="N2243" s="375">
        <v>20.354966000000001</v>
      </c>
    </row>
    <row r="2244" spans="1:14">
      <c r="A2244" t="s">
        <v>4119</v>
      </c>
      <c r="B2244" s="373" t="s">
        <v>4079</v>
      </c>
      <c r="C2244" s="405" t="s">
        <v>3817</v>
      </c>
      <c r="D2244" s="403" t="s">
        <v>6815</v>
      </c>
      <c r="E2244" s="374" t="s">
        <v>3774</v>
      </c>
      <c r="F2244" s="403">
        <v>7</v>
      </c>
      <c r="G2244" s="374">
        <v>44197</v>
      </c>
      <c r="H2244" s="374">
        <v>46022</v>
      </c>
      <c r="I2244" s="404">
        <v>0.19680600000000001</v>
      </c>
      <c r="J2244" s="404">
        <v>0.55710400000000004</v>
      </c>
      <c r="K2244" s="404">
        <v>0.1832</v>
      </c>
      <c r="L2244" s="404">
        <v>0.16506299999999999</v>
      </c>
      <c r="M2244" s="404">
        <v>78.235422</v>
      </c>
      <c r="N2244" s="316">
        <v>16.148838000000001</v>
      </c>
    </row>
    <row r="2245" spans="1:14">
      <c r="A2245" t="s">
        <v>4119</v>
      </c>
      <c r="B2245" s="413" t="s">
        <v>4097</v>
      </c>
      <c r="C2245" s="413" t="s">
        <v>3817</v>
      </c>
      <c r="D2245" s="413" t="s">
        <v>1931</v>
      </c>
      <c r="E2245" s="413" t="s">
        <v>3774</v>
      </c>
      <c r="F2245" s="413">
        <v>6</v>
      </c>
      <c r="G2245" s="383">
        <v>44440</v>
      </c>
      <c r="H2245" s="383">
        <v>45657</v>
      </c>
      <c r="I2245" s="375">
        <v>0.21107899999999999</v>
      </c>
      <c r="J2245" s="375">
        <v>0.489062</v>
      </c>
      <c r="K2245" s="375">
        <v>0.1832</v>
      </c>
      <c r="L2245" s="375">
        <v>0.13047700000000001</v>
      </c>
      <c r="M2245" s="375">
        <v>68.470832000000001</v>
      </c>
      <c r="N2245" s="375">
        <v>15.479758</v>
      </c>
    </row>
    <row r="2246" spans="1:14">
      <c r="A2246" t="s">
        <v>4120</v>
      </c>
      <c r="B2246" s="413" t="s">
        <v>5086</v>
      </c>
      <c r="C2246" s="413" t="s">
        <v>3819</v>
      </c>
      <c r="D2246" s="413" t="s">
        <v>6130</v>
      </c>
      <c r="E2246" s="413" t="s">
        <v>3781</v>
      </c>
      <c r="F2246" s="413">
        <v>6</v>
      </c>
      <c r="G2246" s="383">
        <v>43864</v>
      </c>
      <c r="H2246" s="383">
        <v>44985</v>
      </c>
      <c r="I2246" s="375">
        <v>0.201435</v>
      </c>
      <c r="J2246" s="375">
        <v>0.41224</v>
      </c>
      <c r="K2246" s="375">
        <v>0.1832</v>
      </c>
      <c r="L2246" s="375">
        <v>0.166468</v>
      </c>
      <c r="M2246" s="375">
        <v>58.307094999999997</v>
      </c>
      <c r="N2246" s="375">
        <v>21.738012000000001</v>
      </c>
    </row>
    <row r="2247" spans="1:14">
      <c r="A2247" t="s">
        <v>4120</v>
      </c>
      <c r="B2247" t="s">
        <v>4072</v>
      </c>
      <c r="C2247" t="s">
        <v>3817</v>
      </c>
      <c r="D2247" t="s">
        <v>3432</v>
      </c>
      <c r="E2247" t="s">
        <v>3774</v>
      </c>
      <c r="F2247">
        <v>6</v>
      </c>
      <c r="G2247" s="4">
        <v>43435</v>
      </c>
      <c r="H2247" s="4">
        <v>45229</v>
      </c>
      <c r="I2247" s="375">
        <v>0.204261</v>
      </c>
      <c r="J2247" s="375">
        <v>0.13078999999999999</v>
      </c>
      <c r="K2247" s="375">
        <v>0.1830484</v>
      </c>
      <c r="L2247" s="375">
        <v>3.6978999999999998E-2</v>
      </c>
      <c r="M2247" s="375">
        <v>18.111892000000001</v>
      </c>
      <c r="N2247" s="375">
        <v>16.018114000000001</v>
      </c>
    </row>
    <row r="2248" spans="1:14">
      <c r="A2248" t="s">
        <v>4119</v>
      </c>
      <c r="B2248" s="318" t="s">
        <v>4097</v>
      </c>
      <c r="C2248" s="318" t="s">
        <v>3817</v>
      </c>
      <c r="D2248" s="318" t="s">
        <v>5730</v>
      </c>
      <c r="E2248" s="318" t="s">
        <v>3773</v>
      </c>
      <c r="F2248" s="318">
        <v>6</v>
      </c>
      <c r="G2248" s="319">
        <v>43739</v>
      </c>
      <c r="H2248" s="319">
        <v>45199</v>
      </c>
      <c r="I2248" s="375">
        <v>0.204237</v>
      </c>
      <c r="J2248" s="375">
        <v>0.57899500000000004</v>
      </c>
      <c r="K2248" s="375">
        <v>0.18279999999999999</v>
      </c>
      <c r="L2248" s="375">
        <v>0.160523</v>
      </c>
      <c r="M2248" s="375">
        <v>80.884815000000003</v>
      </c>
      <c r="N2248" s="375">
        <v>13.45829</v>
      </c>
    </row>
    <row r="2249" spans="1:14">
      <c r="A2249" t="s">
        <v>4120</v>
      </c>
      <c r="B2249" s="413" t="s">
        <v>5086</v>
      </c>
      <c r="C2249" s="413" t="s">
        <v>3817</v>
      </c>
      <c r="D2249" s="413" t="s">
        <v>7125</v>
      </c>
      <c r="E2249" s="413" t="s">
        <v>3773</v>
      </c>
      <c r="F2249" s="413">
        <v>6</v>
      </c>
      <c r="G2249" s="383">
        <v>44348</v>
      </c>
      <c r="H2249" s="383">
        <v>45443</v>
      </c>
      <c r="I2249" s="375">
        <v>0.28304200000000002</v>
      </c>
      <c r="J2249" s="375">
        <v>0.38938600000000001</v>
      </c>
      <c r="K2249" s="375">
        <v>0.18279999999999999</v>
      </c>
      <c r="L2249" s="375">
        <v>0.187276</v>
      </c>
      <c r="M2249" s="375">
        <v>54.955396999999998</v>
      </c>
      <c r="N2249" s="375">
        <v>23.023372999999999</v>
      </c>
    </row>
    <row r="2250" spans="1:14">
      <c r="A2250" t="s">
        <v>4119</v>
      </c>
      <c r="B2250" s="413" t="s">
        <v>4095</v>
      </c>
      <c r="C2250" s="413" t="s">
        <v>3817</v>
      </c>
      <c r="D2250" s="413" t="s">
        <v>3121</v>
      </c>
      <c r="E2250" s="413" t="s">
        <v>3792</v>
      </c>
      <c r="F2250" s="413">
        <v>13</v>
      </c>
      <c r="G2250" s="383">
        <v>43952</v>
      </c>
      <c r="H2250" s="383">
        <v>45657</v>
      </c>
      <c r="I2250" s="375">
        <v>0.14574899999999999</v>
      </c>
      <c r="J2250" s="375">
        <v>0.82515300000000003</v>
      </c>
      <c r="K2250" s="375">
        <v>0.18263599999999999</v>
      </c>
      <c r="L2250" s="375">
        <v>0.192995</v>
      </c>
      <c r="M2250" s="375">
        <v>116.503309</v>
      </c>
      <c r="N2250" s="375">
        <v>21.789888999999999</v>
      </c>
    </row>
    <row r="2251" spans="1:14">
      <c r="A2251" t="s">
        <v>4119</v>
      </c>
      <c r="B2251" s="300" t="s">
        <v>4101</v>
      </c>
      <c r="C2251" s="300" t="s">
        <v>3817</v>
      </c>
      <c r="D2251" s="300" t="s">
        <v>3056</v>
      </c>
      <c r="E2251" s="300" t="s">
        <v>3773</v>
      </c>
      <c r="F2251" s="300">
        <v>7</v>
      </c>
      <c r="G2251" s="301">
        <v>43282</v>
      </c>
      <c r="H2251" s="301">
        <v>44742</v>
      </c>
      <c r="I2251" s="316">
        <v>0.25484499999999999</v>
      </c>
      <c r="J2251" s="316">
        <v>0.28387400000000002</v>
      </c>
      <c r="K2251" s="316">
        <v>0.18240000000000001</v>
      </c>
      <c r="L2251" s="316">
        <v>0.17163400000000001</v>
      </c>
      <c r="M2251" s="316">
        <v>40.131152999999998</v>
      </c>
      <c r="N2251" s="316">
        <v>25.984349999999999</v>
      </c>
    </row>
    <row r="2252" spans="1:14">
      <c r="A2252" t="s">
        <v>4120</v>
      </c>
      <c r="B2252" t="s">
        <v>5086</v>
      </c>
      <c r="C2252" t="s">
        <v>3817</v>
      </c>
      <c r="D2252" t="s">
        <v>6706</v>
      </c>
      <c r="E2252" t="s">
        <v>3774</v>
      </c>
      <c r="F2252">
        <v>8</v>
      </c>
      <c r="G2252" s="4">
        <v>44166</v>
      </c>
      <c r="H2252" s="4">
        <v>45260</v>
      </c>
      <c r="I2252" s="375">
        <v>0.20257800000000001</v>
      </c>
      <c r="J2252" s="375">
        <v>0.150503</v>
      </c>
      <c r="K2252" s="375">
        <v>0.18232719999999999</v>
      </c>
      <c r="L2252" s="375">
        <v>0.19273599999999999</v>
      </c>
      <c r="M2252" s="375">
        <v>21.454910000000002</v>
      </c>
      <c r="N2252" s="375">
        <v>34.907867000000003</v>
      </c>
    </row>
    <row r="2253" spans="1:14">
      <c r="A2253" t="s">
        <v>4120</v>
      </c>
      <c r="B2253" t="s">
        <v>4062</v>
      </c>
      <c r="C2253" t="s">
        <v>3817</v>
      </c>
      <c r="D2253" t="s">
        <v>5393</v>
      </c>
      <c r="E2253" t="s">
        <v>3773</v>
      </c>
      <c r="F2253">
        <v>6</v>
      </c>
      <c r="G2253" s="4">
        <v>42614</v>
      </c>
      <c r="H2253" s="4">
        <v>44561</v>
      </c>
      <c r="I2253" s="375">
        <v>0.25308000000000003</v>
      </c>
      <c r="J2253" s="375">
        <v>0.72038199999999997</v>
      </c>
      <c r="K2253" s="375">
        <v>0.182</v>
      </c>
      <c r="L2253" s="375">
        <v>0.18720400000000001</v>
      </c>
      <c r="M2253" s="375">
        <v>100.156015</v>
      </c>
      <c r="N2253" s="375">
        <v>17.787209000000001</v>
      </c>
    </row>
    <row r="2254" spans="1:14">
      <c r="A2254" t="s">
        <v>4120</v>
      </c>
      <c r="B2254" s="413" t="s">
        <v>4048</v>
      </c>
      <c r="C2254" s="413" t="s">
        <v>3817</v>
      </c>
      <c r="D2254" s="413" t="s">
        <v>1710</v>
      </c>
      <c r="E2254" s="413" t="s">
        <v>3773</v>
      </c>
      <c r="F2254" s="413">
        <v>2</v>
      </c>
      <c r="G2254" s="383">
        <v>42736</v>
      </c>
      <c r="H2254" s="383">
        <v>44561</v>
      </c>
      <c r="I2254" s="375">
        <v>0.29425499999999999</v>
      </c>
      <c r="J2254" s="375">
        <v>0.59656399999999998</v>
      </c>
      <c r="K2254" s="375">
        <v>0.1818728</v>
      </c>
      <c r="L2254" s="375">
        <v>0.189108</v>
      </c>
      <c r="M2254" s="375">
        <v>83.981088</v>
      </c>
      <c r="N2254" s="375">
        <v>15.830843</v>
      </c>
    </row>
    <row r="2255" spans="1:14">
      <c r="A2255" t="s">
        <v>4119</v>
      </c>
      <c r="B2255" s="300" t="s">
        <v>4079</v>
      </c>
      <c r="C2255" s="300" t="s">
        <v>3817</v>
      </c>
      <c r="D2255" s="300" t="s">
        <v>2439</v>
      </c>
      <c r="E2255" s="300" t="s">
        <v>3774</v>
      </c>
      <c r="F2255" s="300">
        <v>7</v>
      </c>
      <c r="G2255" s="301">
        <v>43009</v>
      </c>
      <c r="H2255" s="301">
        <v>47939</v>
      </c>
      <c r="I2255" s="316">
        <v>0.24118200000000001</v>
      </c>
      <c r="J2255" s="316">
        <v>0.29658000000000001</v>
      </c>
      <c r="K2255" s="316">
        <v>0.18184</v>
      </c>
      <c r="L2255" s="316">
        <v>0.14135200000000001</v>
      </c>
      <c r="M2255" s="316">
        <v>41.334023999999999</v>
      </c>
      <c r="N2255" s="316">
        <v>27.870708</v>
      </c>
    </row>
    <row r="2256" spans="1:14">
      <c r="A2256" t="s">
        <v>4120</v>
      </c>
      <c r="B2256" s="376" t="s">
        <v>5086</v>
      </c>
      <c r="C2256" s="376" t="s">
        <v>3817</v>
      </c>
      <c r="D2256" s="376" t="s">
        <v>6192</v>
      </c>
      <c r="E2256" s="376" t="s">
        <v>3774</v>
      </c>
      <c r="F2256" s="376">
        <v>7</v>
      </c>
      <c r="G2256" s="383">
        <v>43922</v>
      </c>
      <c r="H2256" s="383">
        <v>45016</v>
      </c>
      <c r="I2256" s="375">
        <v>0.18005699999999999</v>
      </c>
      <c r="J2256" s="375">
        <v>0.52220200000000006</v>
      </c>
      <c r="K2256" s="375">
        <v>0.18160000000000001</v>
      </c>
      <c r="L2256" s="375">
        <v>0.12546299999999999</v>
      </c>
      <c r="M2256" s="375">
        <v>73.504915999999994</v>
      </c>
      <c r="N2256" s="375">
        <v>20.056773</v>
      </c>
    </row>
    <row r="2257" spans="1:14">
      <c r="A2257" t="s">
        <v>4120</v>
      </c>
      <c r="B2257" s="413" t="s">
        <v>4074</v>
      </c>
      <c r="C2257" s="413" t="s">
        <v>3817</v>
      </c>
      <c r="D2257" s="413" t="s">
        <v>4760</v>
      </c>
      <c r="E2257" s="413" t="s">
        <v>3788</v>
      </c>
      <c r="F2257" s="413">
        <v>6</v>
      </c>
      <c r="G2257" s="383">
        <v>43556</v>
      </c>
      <c r="H2257" s="383">
        <v>45291</v>
      </c>
      <c r="I2257" s="375">
        <v>0.26155699999999998</v>
      </c>
      <c r="J2257" s="375">
        <v>0.289327</v>
      </c>
      <c r="K2257" s="375">
        <v>0.18160000000000001</v>
      </c>
      <c r="L2257" s="375">
        <v>0.18686800000000001</v>
      </c>
      <c r="M2257" s="375">
        <v>40.295116</v>
      </c>
      <c r="N2257" s="375">
        <v>23.346270000000001</v>
      </c>
    </row>
    <row r="2258" spans="1:14">
      <c r="A2258" t="s">
        <v>4120</v>
      </c>
      <c r="B2258" t="s">
        <v>4048</v>
      </c>
      <c r="C2258" t="s">
        <v>3817</v>
      </c>
      <c r="D2258" t="s">
        <v>1791</v>
      </c>
      <c r="E2258" t="s">
        <v>3773</v>
      </c>
      <c r="F2258">
        <v>7</v>
      </c>
      <c r="G2258" s="4">
        <v>42785</v>
      </c>
      <c r="H2258" s="4">
        <v>46437</v>
      </c>
      <c r="I2258" s="375">
        <v>0.23517099999999999</v>
      </c>
      <c r="J2258" s="375">
        <v>0.80174599999999996</v>
      </c>
      <c r="K2258" s="375">
        <v>0.1812</v>
      </c>
      <c r="L2258" s="375">
        <v>0.18543599999999999</v>
      </c>
      <c r="M2258" s="375">
        <v>111.344016</v>
      </c>
      <c r="N2258" s="375">
        <v>15.158282</v>
      </c>
    </row>
    <row r="2259" spans="1:14">
      <c r="A2259" t="s">
        <v>4120</v>
      </c>
      <c r="B2259" s="300" t="s">
        <v>4072</v>
      </c>
      <c r="C2259" s="300" t="s">
        <v>3817</v>
      </c>
      <c r="D2259" s="300" t="s">
        <v>5933</v>
      </c>
      <c r="E2259" s="300" t="s">
        <v>3773</v>
      </c>
      <c r="F2259" s="300">
        <v>10</v>
      </c>
      <c r="G2259" s="301">
        <v>43800</v>
      </c>
      <c r="H2259" s="301">
        <v>44926</v>
      </c>
      <c r="I2259" s="316">
        <v>0.23034199999999999</v>
      </c>
      <c r="J2259" s="316">
        <v>0.72421500000000005</v>
      </c>
      <c r="K2259" s="316">
        <v>0.18115680000000001</v>
      </c>
      <c r="L2259" s="316">
        <v>0.183029</v>
      </c>
      <c r="M2259" s="316">
        <v>99.989078000000006</v>
      </c>
      <c r="N2259" s="316">
        <v>14.193424</v>
      </c>
    </row>
    <row r="2260" spans="1:14">
      <c r="A2260" t="s">
        <v>4119</v>
      </c>
      <c r="B2260" s="413" t="s">
        <v>4093</v>
      </c>
      <c r="C2260" s="413" t="s">
        <v>3817</v>
      </c>
      <c r="D2260" s="413" t="s">
        <v>4777</v>
      </c>
      <c r="E2260" s="413" t="s">
        <v>3775</v>
      </c>
      <c r="F2260" s="413">
        <v>2</v>
      </c>
      <c r="G2260" s="383">
        <v>43586</v>
      </c>
      <c r="H2260" s="383">
        <v>45291</v>
      </c>
      <c r="I2260" s="375">
        <v>0.16009899999999999</v>
      </c>
      <c r="J2260" s="375">
        <v>0.29231699999999999</v>
      </c>
      <c r="K2260" s="375">
        <v>0.1810068</v>
      </c>
      <c r="L2260" s="375">
        <v>0.136578</v>
      </c>
      <c r="M2260" s="375">
        <v>40.950144000000002</v>
      </c>
      <c r="N2260" s="375">
        <v>25.455366000000001</v>
      </c>
    </row>
    <row r="2261" spans="1:14">
      <c r="A2261" t="s">
        <v>4119</v>
      </c>
      <c r="B2261" s="413" t="s">
        <v>4097</v>
      </c>
      <c r="C2261" s="413" t="s">
        <v>3817</v>
      </c>
      <c r="D2261" s="413" t="s">
        <v>734</v>
      </c>
      <c r="E2261" s="413" t="s">
        <v>3773</v>
      </c>
      <c r="F2261" s="413">
        <v>6</v>
      </c>
      <c r="G2261" s="383">
        <v>42430</v>
      </c>
      <c r="H2261" s="383">
        <v>44651</v>
      </c>
      <c r="I2261" s="375">
        <v>0.22392400000000001</v>
      </c>
      <c r="J2261" s="375">
        <v>0.74916499999999997</v>
      </c>
      <c r="K2261" s="375">
        <v>0.1804</v>
      </c>
      <c r="L2261" s="375">
        <v>0.18563099999999999</v>
      </c>
      <c r="M2261" s="375">
        <v>103.28331300000001</v>
      </c>
      <c r="N2261" s="375">
        <v>13.039501</v>
      </c>
    </row>
    <row r="2262" spans="1:14">
      <c r="A2262" t="s">
        <v>4119</v>
      </c>
      <c r="B2262" s="318" t="s">
        <v>4089</v>
      </c>
      <c r="C2262" s="318" t="s">
        <v>3817</v>
      </c>
      <c r="D2262" s="318" t="s">
        <v>6967</v>
      </c>
      <c r="E2262" s="318" t="s">
        <v>3775</v>
      </c>
      <c r="F2262" s="318">
        <v>5</v>
      </c>
      <c r="G2262" s="319">
        <v>44287</v>
      </c>
      <c r="H2262" s="319">
        <v>45382</v>
      </c>
      <c r="I2262" s="375">
        <v>0.18249699999999999</v>
      </c>
      <c r="J2262" s="375">
        <v>0.48402800000000001</v>
      </c>
      <c r="K2262" s="375">
        <v>0.1803688</v>
      </c>
      <c r="L2262" s="375">
        <v>0.13948099999999999</v>
      </c>
      <c r="M2262" s="375">
        <v>67.290515999999997</v>
      </c>
      <c r="N2262" s="375">
        <v>14.954316</v>
      </c>
    </row>
    <row r="2263" spans="1:14">
      <c r="A2263" t="s">
        <v>4120</v>
      </c>
      <c r="B2263" s="300" t="s">
        <v>5086</v>
      </c>
      <c r="C2263" s="300" t="s">
        <v>3817</v>
      </c>
      <c r="D2263" s="300" t="s">
        <v>7365</v>
      </c>
      <c r="E2263" s="300" t="s">
        <v>3774</v>
      </c>
      <c r="F2263" s="300">
        <v>7</v>
      </c>
      <c r="G2263" s="301">
        <v>44440</v>
      </c>
      <c r="H2263" s="301">
        <v>46022</v>
      </c>
      <c r="I2263" s="316">
        <v>0.196182</v>
      </c>
      <c r="J2263" s="316">
        <v>0.50323700000000005</v>
      </c>
      <c r="K2263" s="316">
        <v>0.18008560000000001</v>
      </c>
      <c r="L2263" s="316">
        <v>0.16728399999999999</v>
      </c>
      <c r="M2263" s="316">
        <v>70.244281000000001</v>
      </c>
      <c r="N2263" s="316">
        <v>20.639257000000001</v>
      </c>
    </row>
    <row r="2264" spans="1:14">
      <c r="A2264" t="s">
        <v>4120</v>
      </c>
      <c r="B2264" t="s">
        <v>5086</v>
      </c>
      <c r="C2264" t="s">
        <v>3817</v>
      </c>
      <c r="D2264" t="s">
        <v>6639</v>
      </c>
      <c r="E2264" t="s">
        <v>3776</v>
      </c>
      <c r="F2264">
        <v>1</v>
      </c>
      <c r="G2264" s="4">
        <v>44136</v>
      </c>
      <c r="H2264" s="4">
        <v>45230</v>
      </c>
      <c r="I2264" s="375">
        <v>6.1729999999999997E-3</v>
      </c>
      <c r="J2264" s="375">
        <v>0.37814500000000001</v>
      </c>
      <c r="K2264" s="375">
        <v>0.1800272</v>
      </c>
      <c r="L2264" s="375">
        <v>1.0796999999999999E-2</v>
      </c>
      <c r="M2264" s="375">
        <v>53.874630000000003</v>
      </c>
      <c r="N2264" s="375">
        <v>15.847734000000001</v>
      </c>
    </row>
    <row r="2265" spans="1:14">
      <c r="A2265" t="s">
        <v>4120</v>
      </c>
      <c r="B2265" s="318" t="s">
        <v>4052</v>
      </c>
      <c r="C2265" s="318" t="s">
        <v>3817</v>
      </c>
      <c r="D2265" s="318" t="s">
        <v>5637</v>
      </c>
      <c r="E2265" s="318" t="s">
        <v>3774</v>
      </c>
      <c r="F2265" s="318">
        <v>7</v>
      </c>
      <c r="G2265" s="319">
        <v>43709</v>
      </c>
      <c r="H2265" s="319">
        <v>44804</v>
      </c>
      <c r="I2265" s="375">
        <v>0.20857800000000001</v>
      </c>
      <c r="J2265" s="375">
        <v>0.47247299999999998</v>
      </c>
      <c r="K2265" s="375">
        <v>0.18</v>
      </c>
      <c r="L2265" s="375">
        <v>0.15474599999999999</v>
      </c>
      <c r="M2265" s="375">
        <v>65.198074000000005</v>
      </c>
      <c r="N2265" s="375">
        <v>15.851419</v>
      </c>
    </row>
    <row r="2266" spans="1:14">
      <c r="A2266" t="s">
        <v>4119</v>
      </c>
      <c r="B2266" s="413" t="s">
        <v>4097</v>
      </c>
      <c r="C2266" s="413" t="s">
        <v>3817</v>
      </c>
      <c r="D2266" s="413" t="s">
        <v>3288</v>
      </c>
      <c r="E2266" s="413" t="s">
        <v>3781</v>
      </c>
      <c r="F2266" s="413">
        <v>6</v>
      </c>
      <c r="G2266" s="383">
        <v>43374</v>
      </c>
      <c r="H2266" s="383">
        <v>45747</v>
      </c>
      <c r="I2266" s="375">
        <v>0.163769</v>
      </c>
      <c r="J2266" s="375">
        <v>0.454569</v>
      </c>
      <c r="K2266" s="375">
        <v>0.17960000000000001</v>
      </c>
      <c r="L2266" s="375">
        <v>0.13994400000000001</v>
      </c>
      <c r="M2266" s="375">
        <v>62.391108000000003</v>
      </c>
      <c r="N2266" s="375">
        <v>18.330349999999999</v>
      </c>
    </row>
    <row r="2267" spans="1:14">
      <c r="A2267" t="s">
        <v>4119</v>
      </c>
      <c r="B2267" s="300" t="s">
        <v>4091</v>
      </c>
      <c r="C2267" s="300" t="s">
        <v>3817</v>
      </c>
      <c r="D2267" s="300" t="s">
        <v>6049</v>
      </c>
      <c r="E2267" s="300" t="s">
        <v>3773</v>
      </c>
      <c r="F2267" s="300">
        <v>1</v>
      </c>
      <c r="G2267" s="301">
        <v>43831</v>
      </c>
      <c r="H2267" s="301">
        <v>45657</v>
      </c>
      <c r="I2267" s="316">
        <v>0.216367</v>
      </c>
      <c r="J2267" s="316">
        <v>0.78096399999999999</v>
      </c>
      <c r="K2267" s="316">
        <v>0.17927999999999999</v>
      </c>
      <c r="L2267" s="316">
        <v>0.1741</v>
      </c>
      <c r="M2267" s="316">
        <v>104.1683</v>
      </c>
      <c r="N2267" s="316">
        <v>17.406186999999999</v>
      </c>
    </row>
    <row r="2268" spans="1:14">
      <c r="A2268" t="s">
        <v>4120</v>
      </c>
      <c r="B2268" t="s">
        <v>5086</v>
      </c>
      <c r="C2268" t="s">
        <v>3817</v>
      </c>
      <c r="D2268" t="s">
        <v>6936</v>
      </c>
      <c r="E2268" t="s">
        <v>3776</v>
      </c>
      <c r="F2268">
        <v>1</v>
      </c>
      <c r="G2268" s="4">
        <v>43891</v>
      </c>
      <c r="H2268" s="4">
        <v>45627</v>
      </c>
      <c r="I2268" s="375">
        <v>0.195939</v>
      </c>
      <c r="J2268" s="375">
        <v>0.40681800000000001</v>
      </c>
      <c r="K2268" s="375">
        <v>0.1792028</v>
      </c>
      <c r="L2268" s="375">
        <v>0.14866799999999999</v>
      </c>
      <c r="M2268" s="375">
        <v>57.508958</v>
      </c>
      <c r="N2268" s="375">
        <v>22.061845000000002</v>
      </c>
    </row>
    <row r="2269" spans="1:14">
      <c r="A2269" t="s">
        <v>4119</v>
      </c>
      <c r="B2269" s="318" t="s">
        <v>4097</v>
      </c>
      <c r="C2269" s="318" t="s">
        <v>3817</v>
      </c>
      <c r="D2269" s="318" t="s">
        <v>4771</v>
      </c>
      <c r="E2269" s="318" t="s">
        <v>3773</v>
      </c>
      <c r="F2269" s="318">
        <v>6</v>
      </c>
      <c r="G2269" s="319">
        <v>43586</v>
      </c>
      <c r="H2269" s="319">
        <v>45077</v>
      </c>
      <c r="I2269" s="375">
        <v>8.6611999999999995E-2</v>
      </c>
      <c r="J2269" s="375">
        <v>0.46527499999999999</v>
      </c>
      <c r="K2269" s="375">
        <v>0.17888000000000001</v>
      </c>
      <c r="L2269" s="375">
        <v>0.148587</v>
      </c>
      <c r="M2269" s="375">
        <v>63.604505000000003</v>
      </c>
      <c r="N2269" s="375">
        <v>18.418944</v>
      </c>
    </row>
    <row r="2270" spans="1:14">
      <c r="A2270" t="s">
        <v>4120</v>
      </c>
      <c r="B2270" t="s">
        <v>5086</v>
      </c>
      <c r="C2270" t="s">
        <v>3817</v>
      </c>
      <c r="D2270" t="s">
        <v>5796</v>
      </c>
      <c r="E2270" t="s">
        <v>3779</v>
      </c>
      <c r="F2270">
        <v>7</v>
      </c>
      <c r="G2270" s="4">
        <v>43770</v>
      </c>
      <c r="H2270" s="4">
        <v>44834</v>
      </c>
      <c r="I2270" s="375">
        <v>0.21287800000000001</v>
      </c>
      <c r="J2270" s="375">
        <v>0.71388200000000002</v>
      </c>
      <c r="K2270" s="375">
        <v>0.17884</v>
      </c>
      <c r="L2270" s="375">
        <v>0.17774000000000001</v>
      </c>
      <c r="M2270" s="375">
        <v>98.944115999999994</v>
      </c>
      <c r="N2270" s="375">
        <v>21.282903000000001</v>
      </c>
    </row>
    <row r="2271" spans="1:14">
      <c r="A2271" t="s">
        <v>4120</v>
      </c>
      <c r="B2271" t="s">
        <v>4052</v>
      </c>
      <c r="C2271" t="s">
        <v>3817</v>
      </c>
      <c r="D2271" t="s">
        <v>1415</v>
      </c>
      <c r="E2271" t="s">
        <v>3773</v>
      </c>
      <c r="F2271">
        <v>6</v>
      </c>
      <c r="G2271" s="4">
        <v>43770</v>
      </c>
      <c r="H2271" s="4">
        <v>44926</v>
      </c>
      <c r="I2271" s="375">
        <v>0.28818300000000002</v>
      </c>
      <c r="J2271" s="375">
        <v>0.52402199999999999</v>
      </c>
      <c r="K2271" s="375">
        <v>0.17879999999999999</v>
      </c>
      <c r="L2271" s="375">
        <v>0.18521899999999999</v>
      </c>
      <c r="M2271" s="375">
        <v>71.604116000000005</v>
      </c>
      <c r="N2271" s="375">
        <v>15.859329000000001</v>
      </c>
    </row>
    <row r="2272" spans="1:14">
      <c r="A2272" t="s">
        <v>4120</v>
      </c>
      <c r="B2272" t="s">
        <v>4072</v>
      </c>
      <c r="C2272" t="s">
        <v>3817</v>
      </c>
      <c r="D2272" t="s">
        <v>5511</v>
      </c>
      <c r="E2272" t="s">
        <v>3773</v>
      </c>
      <c r="F2272">
        <v>7</v>
      </c>
      <c r="G2272" s="4">
        <v>42552</v>
      </c>
      <c r="H2272" s="4">
        <v>44681</v>
      </c>
      <c r="I2272" s="375">
        <v>0.21293100000000001</v>
      </c>
      <c r="J2272" s="375">
        <v>0.81905399999999995</v>
      </c>
      <c r="K2272" s="375">
        <v>0.17876239999999999</v>
      </c>
      <c r="L2272" s="375">
        <v>0.17597499999999999</v>
      </c>
      <c r="M2272" s="375">
        <v>111.002128</v>
      </c>
      <c r="N2272" s="375">
        <v>11.234897999999999</v>
      </c>
    </row>
    <row r="2273" spans="1:14">
      <c r="A2273" t="s">
        <v>4120</v>
      </c>
      <c r="B2273" s="300" t="s">
        <v>4052</v>
      </c>
      <c r="C2273" s="300" t="s">
        <v>3817</v>
      </c>
      <c r="D2273" s="300" t="s">
        <v>7189</v>
      </c>
      <c r="E2273" s="300" t="s">
        <v>3775</v>
      </c>
      <c r="F2273" s="300">
        <v>9</v>
      </c>
      <c r="G2273" s="301">
        <v>44348</v>
      </c>
      <c r="H2273" s="301">
        <v>45443</v>
      </c>
      <c r="I2273" s="316">
        <v>0.25358199999999997</v>
      </c>
      <c r="J2273" s="316">
        <v>0.30426500000000001</v>
      </c>
      <c r="K2273" s="316">
        <v>0.17852000000000001</v>
      </c>
      <c r="L2273" s="316">
        <v>9.1511999999999996E-2</v>
      </c>
      <c r="M2273" s="316">
        <v>41.032314</v>
      </c>
      <c r="N2273" s="316">
        <v>13.643872999999999</v>
      </c>
    </row>
    <row r="2274" spans="1:14">
      <c r="A2274" t="s">
        <v>4119</v>
      </c>
      <c r="B2274" s="413" t="s">
        <v>4097</v>
      </c>
      <c r="C2274" s="413" t="s">
        <v>3817</v>
      </c>
      <c r="D2274" s="413" t="s">
        <v>5118</v>
      </c>
      <c r="E2274" s="413" t="s">
        <v>3773</v>
      </c>
      <c r="F2274" s="413">
        <v>6</v>
      </c>
      <c r="G2274" s="383">
        <v>42430</v>
      </c>
      <c r="H2274" s="383">
        <v>44651</v>
      </c>
      <c r="I2274" s="375">
        <v>0.22567000000000001</v>
      </c>
      <c r="J2274" s="375">
        <v>0.71222200000000002</v>
      </c>
      <c r="K2274" s="375">
        <v>0.1784</v>
      </c>
      <c r="L2274" s="375">
        <v>0.182338</v>
      </c>
      <c r="M2274" s="375">
        <v>97.101590999999999</v>
      </c>
      <c r="N2274" s="375">
        <v>13.223761</v>
      </c>
    </row>
    <row r="2275" spans="1:14">
      <c r="A2275" t="s">
        <v>4120</v>
      </c>
      <c r="B2275" s="300" t="s">
        <v>4054</v>
      </c>
      <c r="C2275" s="300" t="s">
        <v>3817</v>
      </c>
      <c r="D2275" s="300" t="s">
        <v>2569</v>
      </c>
      <c r="E2275" s="300" t="s">
        <v>3774</v>
      </c>
      <c r="F2275" s="300">
        <v>7</v>
      </c>
      <c r="G2275" s="301">
        <v>44166</v>
      </c>
      <c r="H2275" s="301">
        <v>45291</v>
      </c>
      <c r="I2275" s="316">
        <v>0.21765000000000001</v>
      </c>
      <c r="J2275" s="316">
        <v>0.40226800000000001</v>
      </c>
      <c r="K2275" s="316">
        <v>0.1784</v>
      </c>
      <c r="L2275" s="316">
        <v>0.18404499999999999</v>
      </c>
      <c r="M2275" s="316">
        <v>55.011389999999999</v>
      </c>
      <c r="N2275" s="316">
        <v>16.491603999999999</v>
      </c>
    </row>
    <row r="2276" spans="1:14">
      <c r="A2276" t="s">
        <v>4119</v>
      </c>
      <c r="B2276" s="300" t="s">
        <v>4101</v>
      </c>
      <c r="C2276" s="300" t="s">
        <v>3817</v>
      </c>
      <c r="D2276" s="300" t="s">
        <v>7176</v>
      </c>
      <c r="E2276" s="300" t="s">
        <v>3774</v>
      </c>
      <c r="F2276" s="300">
        <v>7</v>
      </c>
      <c r="G2276" s="301">
        <v>44348</v>
      </c>
      <c r="H2276" s="301">
        <v>45443</v>
      </c>
      <c r="I2276" s="316">
        <v>0.19192200000000001</v>
      </c>
      <c r="J2276" s="316">
        <v>0.51570800000000006</v>
      </c>
      <c r="K2276" s="316">
        <v>0.17835999999999999</v>
      </c>
      <c r="L2276" s="316">
        <v>0.16995499999999999</v>
      </c>
      <c r="M2276" s="316">
        <v>84.904123999999996</v>
      </c>
      <c r="N2276" s="316">
        <v>17.561947</v>
      </c>
    </row>
    <row r="2277" spans="1:14">
      <c r="A2277" t="s">
        <v>4120</v>
      </c>
      <c r="B2277" t="s">
        <v>5086</v>
      </c>
      <c r="C2277" t="s">
        <v>3817</v>
      </c>
      <c r="D2277" t="s">
        <v>6790</v>
      </c>
      <c r="E2277" t="s">
        <v>3776</v>
      </c>
      <c r="F2277">
        <v>8</v>
      </c>
      <c r="G2277" s="4">
        <v>44197</v>
      </c>
      <c r="H2277" s="4">
        <v>45657</v>
      </c>
      <c r="I2277" s="375">
        <v>0.200433</v>
      </c>
      <c r="J2277" s="375">
        <v>0.269652</v>
      </c>
      <c r="K2277" s="375">
        <v>0.17824519999999999</v>
      </c>
      <c r="L2277" s="375">
        <v>0.13944000000000001</v>
      </c>
      <c r="M2277" s="375">
        <v>37.557696999999997</v>
      </c>
      <c r="N2277" s="375">
        <v>21.416065</v>
      </c>
    </row>
    <row r="2278" spans="1:14">
      <c r="A2278" t="s">
        <v>4119</v>
      </c>
      <c r="B2278" s="318" t="s">
        <v>4097</v>
      </c>
      <c r="C2278" s="318" t="s">
        <v>3817</v>
      </c>
      <c r="D2278" s="318" t="s">
        <v>5109</v>
      </c>
      <c r="E2278" s="318" t="s">
        <v>3773</v>
      </c>
      <c r="F2278" s="318">
        <v>6</v>
      </c>
      <c r="G2278" s="319">
        <v>42430</v>
      </c>
      <c r="H2278" s="319">
        <v>44651</v>
      </c>
      <c r="I2278" s="375">
        <v>0.25088700000000003</v>
      </c>
      <c r="J2278" s="375">
        <v>0.70550500000000005</v>
      </c>
      <c r="K2278" s="375">
        <v>0.17799999999999999</v>
      </c>
      <c r="L2278" s="375">
        <v>0.17945700000000001</v>
      </c>
      <c r="M2278" s="375">
        <v>95.970160000000007</v>
      </c>
      <c r="N2278" s="375">
        <v>13.216811</v>
      </c>
    </row>
    <row r="2279" spans="1:14">
      <c r="A2279" t="s">
        <v>4119</v>
      </c>
      <c r="B2279" s="413" t="s">
        <v>4097</v>
      </c>
      <c r="C2279" s="413" t="s">
        <v>3817</v>
      </c>
      <c r="D2279" s="413" t="s">
        <v>2138</v>
      </c>
      <c r="E2279" s="413" t="s">
        <v>3774</v>
      </c>
      <c r="F2279" s="413">
        <v>6</v>
      </c>
      <c r="G2279" s="383">
        <v>42917</v>
      </c>
      <c r="H2279" s="383">
        <v>44408</v>
      </c>
      <c r="I2279" s="375">
        <v>0.15551400000000001</v>
      </c>
      <c r="J2279" s="375">
        <v>0.31354599999999999</v>
      </c>
      <c r="K2279" s="375">
        <v>0.17760000000000001</v>
      </c>
      <c r="L2279" s="375">
        <v>0.107839</v>
      </c>
      <c r="M2279" s="375">
        <v>42.556016999999997</v>
      </c>
      <c r="N2279" s="375">
        <v>16.934308999999999</v>
      </c>
    </row>
    <row r="2280" spans="1:14">
      <c r="A2280" t="s">
        <v>4120</v>
      </c>
      <c r="B2280" s="373" t="s">
        <v>5086</v>
      </c>
      <c r="C2280" s="405" t="s">
        <v>3817</v>
      </c>
      <c r="D2280" s="403" t="s">
        <v>6977</v>
      </c>
      <c r="E2280" s="374" t="s">
        <v>3781</v>
      </c>
      <c r="F2280" s="403">
        <v>7</v>
      </c>
      <c r="G2280" s="374">
        <v>43922</v>
      </c>
      <c r="H2280" s="374">
        <v>45382</v>
      </c>
      <c r="I2280" s="404">
        <v>0.12537100000000001</v>
      </c>
      <c r="J2280" s="404">
        <v>0.31845299999999999</v>
      </c>
      <c r="K2280" s="404">
        <v>0.17752080000000001</v>
      </c>
      <c r="L2280" s="404">
        <v>6.2731999999999996E-2</v>
      </c>
      <c r="M2280" s="404">
        <v>43.815429999999999</v>
      </c>
      <c r="N2280" s="404">
        <v>18.538647000000001</v>
      </c>
    </row>
    <row r="2281" spans="1:14">
      <c r="A2281" t="s">
        <v>4120</v>
      </c>
      <c r="B2281" s="300" t="s">
        <v>5086</v>
      </c>
      <c r="C2281" s="300" t="s">
        <v>3817</v>
      </c>
      <c r="D2281" s="300" t="s">
        <v>7391</v>
      </c>
      <c r="E2281" s="300" t="s">
        <v>3775</v>
      </c>
      <c r="F2281" s="300">
        <v>7</v>
      </c>
      <c r="G2281" s="301">
        <v>44440</v>
      </c>
      <c r="H2281" s="301">
        <v>46022</v>
      </c>
      <c r="I2281" s="316">
        <v>0.17978</v>
      </c>
      <c r="J2281" s="316">
        <v>0.48828100000000002</v>
      </c>
      <c r="K2281" s="316">
        <v>0.17735999999999999</v>
      </c>
      <c r="L2281" s="316">
        <v>0.15589900000000001</v>
      </c>
      <c r="M2281" s="316">
        <v>79.935913999999997</v>
      </c>
      <c r="N2281" s="316">
        <v>21.422533999999999</v>
      </c>
    </row>
    <row r="2282" spans="1:14">
      <c r="A2282" t="s">
        <v>4120</v>
      </c>
      <c r="B2282" s="413" t="s">
        <v>4062</v>
      </c>
      <c r="C2282" s="413" t="s">
        <v>3817</v>
      </c>
      <c r="D2282" s="413" t="s">
        <v>5448</v>
      </c>
      <c r="E2282" s="413" t="s">
        <v>3773</v>
      </c>
      <c r="F2282" s="413">
        <v>2</v>
      </c>
      <c r="G2282" s="383">
        <v>42614</v>
      </c>
      <c r="H2282" s="383">
        <v>44561</v>
      </c>
      <c r="I2282" s="375">
        <v>0.246916</v>
      </c>
      <c r="J2282" s="375">
        <v>0.54007499999999997</v>
      </c>
      <c r="K2282" s="375">
        <v>0.17730000000000001</v>
      </c>
      <c r="L2282" s="375">
        <v>0.15834200000000001</v>
      </c>
      <c r="M2282" s="375">
        <v>73.161923000000002</v>
      </c>
      <c r="N2282" s="375">
        <v>18.461023000000001</v>
      </c>
    </row>
    <row r="2283" spans="1:14">
      <c r="A2283" t="s">
        <v>4120</v>
      </c>
      <c r="B2283" s="373" t="s">
        <v>4048</v>
      </c>
      <c r="C2283" s="405" t="s">
        <v>3817</v>
      </c>
      <c r="D2283" s="403" t="s">
        <v>6867</v>
      </c>
      <c r="E2283" s="374" t="s">
        <v>3774</v>
      </c>
      <c r="F2283" s="403">
        <v>7</v>
      </c>
      <c r="G2283" s="374">
        <v>43101</v>
      </c>
      <c r="H2283" s="374">
        <v>44561</v>
      </c>
      <c r="I2283" s="404">
        <v>0.18384</v>
      </c>
      <c r="J2283" s="404">
        <v>0.25807200000000002</v>
      </c>
      <c r="K2283" s="404">
        <v>0.17724599999999999</v>
      </c>
      <c r="L2283" s="404">
        <v>9.2717999999999995E-2</v>
      </c>
      <c r="M2283" s="404">
        <v>35.060076000000002</v>
      </c>
      <c r="N2283" s="404">
        <v>17.843990999999999</v>
      </c>
    </row>
    <row r="2284" spans="1:14">
      <c r="A2284" t="s">
        <v>4119</v>
      </c>
      <c r="B2284" s="413" t="s">
        <v>4101</v>
      </c>
      <c r="C2284" s="413" t="s">
        <v>3817</v>
      </c>
      <c r="D2284" s="413" t="s">
        <v>7409</v>
      </c>
      <c r="E2284" s="413" t="s">
        <v>3773</v>
      </c>
      <c r="F2284" s="413">
        <v>7</v>
      </c>
      <c r="G2284" s="383">
        <v>44470</v>
      </c>
      <c r="H2284" s="383">
        <v>45565</v>
      </c>
      <c r="I2284" s="375">
        <v>0.204151</v>
      </c>
      <c r="J2284" s="375">
        <v>0.30651699999999998</v>
      </c>
      <c r="K2284" s="375">
        <v>0.1772</v>
      </c>
      <c r="L2284" s="375">
        <v>0.18359400000000001</v>
      </c>
      <c r="M2284" s="375">
        <v>42.096939999999996</v>
      </c>
      <c r="N2284" s="375">
        <v>23.911024999999999</v>
      </c>
    </row>
    <row r="2285" spans="1:14">
      <c r="A2285" t="s">
        <v>4120</v>
      </c>
      <c r="B2285" t="s">
        <v>4052</v>
      </c>
      <c r="C2285" t="s">
        <v>3817</v>
      </c>
      <c r="D2285" t="s">
        <v>1451</v>
      </c>
      <c r="E2285" t="s">
        <v>3773</v>
      </c>
      <c r="F2285">
        <v>7</v>
      </c>
      <c r="G2285" s="4">
        <v>43770</v>
      </c>
      <c r="H2285" s="4">
        <v>44926</v>
      </c>
      <c r="I2285" s="375">
        <v>0.21257899999999999</v>
      </c>
      <c r="J2285" s="375">
        <v>0.234124</v>
      </c>
      <c r="K2285" s="375">
        <v>0.17712</v>
      </c>
      <c r="L2285" s="375">
        <v>0.185695</v>
      </c>
      <c r="M2285" s="375">
        <v>31.785091000000001</v>
      </c>
      <c r="N2285" s="375">
        <v>23.812505000000002</v>
      </c>
    </row>
    <row r="2286" spans="1:14">
      <c r="A2286" t="s">
        <v>4119</v>
      </c>
      <c r="B2286" s="318" t="s">
        <v>4079</v>
      </c>
      <c r="C2286" s="318" t="s">
        <v>3817</v>
      </c>
      <c r="D2286" s="318" t="s">
        <v>2686</v>
      </c>
      <c r="E2286" s="318" t="s">
        <v>3775</v>
      </c>
      <c r="F2286" s="318">
        <v>7</v>
      </c>
      <c r="G2286" s="319">
        <v>43101</v>
      </c>
      <c r="H2286" s="319">
        <v>44196</v>
      </c>
      <c r="I2286" s="375">
        <v>0.15490000000000001</v>
      </c>
      <c r="J2286" s="375">
        <v>0.56969199999999998</v>
      </c>
      <c r="K2286" s="375">
        <v>0.17648</v>
      </c>
      <c r="L2286" s="375">
        <v>0.14004</v>
      </c>
      <c r="M2286" s="375">
        <v>77.068950999999998</v>
      </c>
      <c r="N2286" s="375">
        <v>15.088380000000001</v>
      </c>
    </row>
    <row r="2287" spans="1:14">
      <c r="A2287" t="s">
        <v>4119</v>
      </c>
      <c r="B2287" s="413" t="s">
        <v>4097</v>
      </c>
      <c r="C2287" s="413" t="s">
        <v>3817</v>
      </c>
      <c r="D2287" s="413" t="s">
        <v>3468</v>
      </c>
      <c r="E2287" s="413" t="s">
        <v>3774</v>
      </c>
      <c r="F2287" s="413">
        <v>6</v>
      </c>
      <c r="G2287" s="383">
        <v>43466</v>
      </c>
      <c r="H2287" s="383">
        <v>44227</v>
      </c>
      <c r="I2287" s="375">
        <v>0.29335499999999998</v>
      </c>
      <c r="J2287" s="375">
        <v>0.30823200000000001</v>
      </c>
      <c r="K2287" s="375">
        <v>0.1764</v>
      </c>
      <c r="L2287" s="375">
        <v>0.18151500000000001</v>
      </c>
      <c r="M2287" s="375">
        <v>41.552061000000002</v>
      </c>
      <c r="N2287" s="375">
        <v>20.646507</v>
      </c>
    </row>
    <row r="2288" spans="1:14">
      <c r="A2288" t="s">
        <v>4120</v>
      </c>
      <c r="B2288" t="s">
        <v>4048</v>
      </c>
      <c r="C2288" t="s">
        <v>3817</v>
      </c>
      <c r="D2288" t="s">
        <v>1837</v>
      </c>
      <c r="E2288" t="s">
        <v>3773</v>
      </c>
      <c r="F2288">
        <v>3</v>
      </c>
      <c r="G2288" s="4">
        <v>42795</v>
      </c>
      <c r="H2288" s="4">
        <v>46447</v>
      </c>
      <c r="I2288" s="375">
        <v>0.22287100000000001</v>
      </c>
      <c r="J2288" s="375">
        <v>0.84973399999999999</v>
      </c>
      <c r="K2288" s="375">
        <v>0.17618159999999999</v>
      </c>
      <c r="L2288" s="375">
        <v>0.189108</v>
      </c>
      <c r="M2288" s="375">
        <v>115.879752</v>
      </c>
      <c r="N2288" s="375">
        <v>15.116391999999999</v>
      </c>
    </row>
    <row r="2289" spans="1:14">
      <c r="A2289" t="s">
        <v>4120</v>
      </c>
      <c r="B2289" s="300" t="s">
        <v>4054</v>
      </c>
      <c r="C2289" s="300" t="s">
        <v>3817</v>
      </c>
      <c r="D2289" s="300" t="s">
        <v>7233</v>
      </c>
      <c r="E2289" s="300" t="s">
        <v>3775</v>
      </c>
      <c r="F2289" s="300">
        <v>6</v>
      </c>
      <c r="G2289" s="301">
        <v>44378</v>
      </c>
      <c r="H2289" s="301">
        <v>46752</v>
      </c>
      <c r="I2289" s="316">
        <v>0.211811</v>
      </c>
      <c r="J2289" s="316">
        <v>0.55102099999999998</v>
      </c>
      <c r="K2289" s="316">
        <v>0.17599999999999999</v>
      </c>
      <c r="L2289" s="316">
        <v>0.18110299999999999</v>
      </c>
      <c r="M2289" s="316">
        <v>74.113495</v>
      </c>
      <c r="N2289" s="316">
        <v>17.008842000000001</v>
      </c>
    </row>
    <row r="2290" spans="1:14">
      <c r="A2290" t="s">
        <v>4120</v>
      </c>
      <c r="B2290" s="413" t="s">
        <v>4072</v>
      </c>
      <c r="C2290" s="413" t="s">
        <v>3817</v>
      </c>
      <c r="D2290" s="413" t="s">
        <v>4743</v>
      </c>
      <c r="E2290" s="413" t="s">
        <v>3775</v>
      </c>
      <c r="F2290" s="413">
        <v>6</v>
      </c>
      <c r="G2290" s="383">
        <v>43556</v>
      </c>
      <c r="H2290" s="383">
        <v>44651</v>
      </c>
      <c r="I2290" s="375">
        <v>0.20439599999999999</v>
      </c>
      <c r="J2290" s="375">
        <v>0.23435800000000001</v>
      </c>
      <c r="K2290" s="375">
        <v>0.17577480000000001</v>
      </c>
      <c r="L2290" s="375">
        <v>0</v>
      </c>
      <c r="M2290" s="375">
        <v>31.163454999999999</v>
      </c>
      <c r="N2290" s="375">
        <v>12.704179</v>
      </c>
    </row>
    <row r="2291" spans="1:14">
      <c r="A2291" t="s">
        <v>4120</v>
      </c>
      <c r="B2291" s="413" t="s">
        <v>5086</v>
      </c>
      <c r="C2291" s="413" t="s">
        <v>3817</v>
      </c>
      <c r="D2291" s="413" t="s">
        <v>5776</v>
      </c>
      <c r="E2291" s="413" t="s">
        <v>3774</v>
      </c>
      <c r="F2291" s="413">
        <v>7</v>
      </c>
      <c r="G2291" s="383">
        <v>43770</v>
      </c>
      <c r="H2291" s="383">
        <v>45657</v>
      </c>
      <c r="I2291" s="375">
        <v>0.102613</v>
      </c>
      <c r="J2291" s="375">
        <v>0.387208</v>
      </c>
      <c r="K2291" s="375">
        <v>0.17538000000000001</v>
      </c>
      <c r="L2291" s="375">
        <v>0.10455299999999999</v>
      </c>
      <c r="M2291" s="375">
        <v>52.638936999999999</v>
      </c>
      <c r="N2291" s="375">
        <v>30.934560999999999</v>
      </c>
    </row>
    <row r="2292" spans="1:14">
      <c r="A2292" t="s">
        <v>4120</v>
      </c>
      <c r="B2292" s="318" t="s">
        <v>4060</v>
      </c>
      <c r="C2292" s="318" t="s">
        <v>3817</v>
      </c>
      <c r="D2292" s="318" t="s">
        <v>2366</v>
      </c>
      <c r="E2292" s="318" t="s">
        <v>3778</v>
      </c>
      <c r="F2292" s="318">
        <v>7</v>
      </c>
      <c r="G2292" s="319">
        <v>43952</v>
      </c>
      <c r="H2292" s="319">
        <v>45046</v>
      </c>
      <c r="I2292" s="375">
        <v>0.15747</v>
      </c>
      <c r="J2292" s="375">
        <v>0.32547199999999998</v>
      </c>
      <c r="K2292" s="375">
        <v>0.17532239999999999</v>
      </c>
      <c r="L2292" s="375">
        <v>0.11082599999999999</v>
      </c>
      <c r="M2292" s="375">
        <v>44.232125000000003</v>
      </c>
      <c r="N2292" s="375">
        <v>18.748497</v>
      </c>
    </row>
    <row r="2293" spans="1:14">
      <c r="A2293" t="s">
        <v>4120</v>
      </c>
      <c r="B2293" s="376" t="s">
        <v>4062</v>
      </c>
      <c r="C2293" s="376" t="s">
        <v>3817</v>
      </c>
      <c r="D2293" s="376" t="s">
        <v>1983</v>
      </c>
      <c r="E2293" s="376" t="s">
        <v>3778</v>
      </c>
      <c r="F2293" s="376">
        <v>7</v>
      </c>
      <c r="G2293" s="383">
        <v>44378</v>
      </c>
      <c r="H2293" s="383">
        <v>45291</v>
      </c>
      <c r="I2293" s="375">
        <v>0.114344</v>
      </c>
      <c r="J2293" s="375">
        <v>0.40292600000000001</v>
      </c>
      <c r="K2293" s="375">
        <v>0.17532239999999999</v>
      </c>
      <c r="L2293" s="375">
        <v>0.116576</v>
      </c>
      <c r="M2293" s="375">
        <v>54.15108</v>
      </c>
      <c r="N2293" s="375">
        <v>12.006976</v>
      </c>
    </row>
    <row r="2294" spans="1:14">
      <c r="A2294" t="s">
        <v>4120</v>
      </c>
      <c r="B2294" s="413" t="s">
        <v>4048</v>
      </c>
      <c r="C2294" s="413" t="s">
        <v>3817</v>
      </c>
      <c r="D2294" s="413" t="s">
        <v>1400</v>
      </c>
      <c r="E2294" s="413" t="s">
        <v>3778</v>
      </c>
      <c r="F2294" s="413">
        <v>7</v>
      </c>
      <c r="G2294" s="383">
        <v>42675</v>
      </c>
      <c r="H2294" s="383">
        <v>44500</v>
      </c>
      <c r="I2294" s="375">
        <v>0.16744100000000001</v>
      </c>
      <c r="J2294" s="375">
        <v>0.47209200000000001</v>
      </c>
      <c r="K2294" s="375">
        <v>0.17532</v>
      </c>
      <c r="L2294" s="375">
        <v>0.15453</v>
      </c>
      <c r="M2294" s="375">
        <v>63.439715999999997</v>
      </c>
      <c r="N2294" s="375">
        <v>17.338560999999999</v>
      </c>
    </row>
    <row r="2295" spans="1:14">
      <c r="A2295" t="s">
        <v>4119</v>
      </c>
      <c r="B2295" t="s">
        <v>4083</v>
      </c>
      <c r="C2295" t="s">
        <v>3817</v>
      </c>
      <c r="D2295" t="s">
        <v>7342</v>
      </c>
      <c r="E2295" t="s">
        <v>3776</v>
      </c>
      <c r="F2295">
        <v>4</v>
      </c>
      <c r="G2295" s="4">
        <v>44440</v>
      </c>
      <c r="H2295" s="4">
        <v>46022</v>
      </c>
      <c r="I2295" s="375">
        <v>3.6200000000000002E-4</v>
      </c>
      <c r="J2295" s="375">
        <v>0.37595099999999998</v>
      </c>
      <c r="K2295" s="375">
        <v>0.17530399999999999</v>
      </c>
      <c r="L2295" s="375">
        <v>6.3954999999999998E-2</v>
      </c>
      <c r="M2295" s="375">
        <v>51.200054999999999</v>
      </c>
      <c r="N2295" s="375">
        <v>21.303477000000001</v>
      </c>
    </row>
    <row r="2296" spans="1:14">
      <c r="A2296" t="s">
        <v>4120</v>
      </c>
      <c r="B2296" s="376" t="s">
        <v>4072</v>
      </c>
      <c r="C2296" s="376" t="s">
        <v>3817</v>
      </c>
      <c r="D2296" s="376" t="s">
        <v>5555</v>
      </c>
      <c r="E2296" s="376" t="s">
        <v>3774</v>
      </c>
      <c r="F2296" s="376">
        <v>7</v>
      </c>
      <c r="G2296" s="383">
        <v>44378</v>
      </c>
      <c r="H2296" s="383">
        <v>45261</v>
      </c>
      <c r="I2296" s="375">
        <v>0.20669100000000001</v>
      </c>
      <c r="J2296" s="375">
        <v>0.82794000000000001</v>
      </c>
      <c r="K2296" s="375">
        <v>0.17512240000000001</v>
      </c>
      <c r="L2296" s="375">
        <v>0.155783</v>
      </c>
      <c r="M2296" s="375">
        <v>109.922839</v>
      </c>
      <c r="N2296" s="375">
        <v>6.6018920000000003</v>
      </c>
    </row>
    <row r="2297" spans="1:14">
      <c r="A2297" t="s">
        <v>4119</v>
      </c>
      <c r="B2297" s="300" t="s">
        <v>4097</v>
      </c>
      <c r="C2297" s="300" t="s">
        <v>3817</v>
      </c>
      <c r="D2297" s="300" t="s">
        <v>5104</v>
      </c>
      <c r="E2297" s="300" t="s">
        <v>3773</v>
      </c>
      <c r="F2297" s="300">
        <v>6</v>
      </c>
      <c r="G2297" s="301">
        <v>42430</v>
      </c>
      <c r="H2297" s="301">
        <v>44651</v>
      </c>
      <c r="I2297" s="316">
        <v>0.231373</v>
      </c>
      <c r="J2297" s="316">
        <v>0.63491200000000003</v>
      </c>
      <c r="K2297" s="316">
        <v>0.17480000000000001</v>
      </c>
      <c r="L2297" s="316">
        <v>0.16834399999999999</v>
      </c>
      <c r="M2297" s="316">
        <v>84.814668999999995</v>
      </c>
      <c r="N2297" s="316">
        <v>13.470985000000001</v>
      </c>
    </row>
    <row r="2298" spans="1:14">
      <c r="A2298" t="s">
        <v>4120</v>
      </c>
      <c r="B2298" s="413" t="s">
        <v>4052</v>
      </c>
      <c r="C2298" s="413" t="s">
        <v>3817</v>
      </c>
      <c r="D2298" s="413" t="s">
        <v>6476</v>
      </c>
      <c r="E2298" s="413" t="s">
        <v>3774</v>
      </c>
      <c r="F2298" s="413">
        <v>7</v>
      </c>
      <c r="G2298" s="383">
        <v>44075</v>
      </c>
      <c r="H2298" s="383">
        <v>45291</v>
      </c>
      <c r="I2298" s="375">
        <v>0.26722899999999999</v>
      </c>
      <c r="J2298" s="375">
        <v>0.61031100000000005</v>
      </c>
      <c r="K2298" s="375">
        <v>0.17471999999999999</v>
      </c>
      <c r="L2298" s="375">
        <v>0.17537900000000001</v>
      </c>
      <c r="M2298" s="375">
        <v>81.734562999999994</v>
      </c>
      <c r="N2298" s="375">
        <v>14.799704</v>
      </c>
    </row>
    <row r="2299" spans="1:14">
      <c r="A2299" t="s">
        <v>4120</v>
      </c>
      <c r="B2299" s="318" t="s">
        <v>5086</v>
      </c>
      <c r="C2299" s="318" t="s">
        <v>3817</v>
      </c>
      <c r="D2299" s="318" t="s">
        <v>6284</v>
      </c>
      <c r="E2299" s="318" t="s">
        <v>3789</v>
      </c>
      <c r="F2299" s="318">
        <v>7</v>
      </c>
      <c r="G2299" s="319">
        <v>43983</v>
      </c>
      <c r="H2299" s="319">
        <v>45838</v>
      </c>
      <c r="I2299" s="375">
        <v>0.246778</v>
      </c>
      <c r="J2299" s="375">
        <v>0.24634600000000001</v>
      </c>
      <c r="K2299" s="375">
        <v>0.17449799999999999</v>
      </c>
      <c r="L2299" s="375">
        <v>0.17774000000000001</v>
      </c>
      <c r="M2299" s="375">
        <v>33.314726999999998</v>
      </c>
      <c r="N2299" s="375">
        <v>27.040209999999998</v>
      </c>
    </row>
    <row r="2300" spans="1:14">
      <c r="A2300" t="s">
        <v>4119</v>
      </c>
      <c r="B2300" s="413" t="s">
        <v>4101</v>
      </c>
      <c r="C2300" s="413" t="s">
        <v>3817</v>
      </c>
      <c r="D2300" s="413" t="s">
        <v>6877</v>
      </c>
      <c r="E2300" s="413" t="s">
        <v>3778</v>
      </c>
      <c r="F2300" s="413">
        <v>7</v>
      </c>
      <c r="G2300" s="383">
        <v>44228</v>
      </c>
      <c r="H2300" s="383">
        <v>45291</v>
      </c>
      <c r="I2300" s="375">
        <v>0.20932100000000001</v>
      </c>
      <c r="J2300" s="375">
        <v>0.65904200000000002</v>
      </c>
      <c r="K2300" s="375">
        <v>0.17449600000000001</v>
      </c>
      <c r="L2300" s="375">
        <v>0.18157699999999999</v>
      </c>
      <c r="M2300" s="375">
        <v>89.131189000000006</v>
      </c>
      <c r="N2300" s="375">
        <v>17.722937999999999</v>
      </c>
    </row>
    <row r="2301" spans="1:14">
      <c r="A2301" t="s">
        <v>4120</v>
      </c>
      <c r="B2301" t="s">
        <v>5086</v>
      </c>
      <c r="C2301" t="s">
        <v>3818</v>
      </c>
      <c r="D2301" t="s">
        <v>5725</v>
      </c>
      <c r="E2301" t="s">
        <v>3774</v>
      </c>
      <c r="F2301">
        <v>9</v>
      </c>
      <c r="G2301" s="4">
        <v>43739</v>
      </c>
      <c r="H2301" s="4">
        <v>44255</v>
      </c>
      <c r="I2301" s="375">
        <v>1.6175999999999999E-2</v>
      </c>
      <c r="J2301" s="375">
        <v>0.141071</v>
      </c>
      <c r="K2301" s="375">
        <v>0.1744</v>
      </c>
      <c r="L2301" s="375">
        <v>0</v>
      </c>
      <c r="M2301" s="375">
        <v>19.306052000000001</v>
      </c>
      <c r="N2301" s="375">
        <v>15.7</v>
      </c>
    </row>
    <row r="2302" spans="1:14">
      <c r="A2302" t="s">
        <v>4119</v>
      </c>
      <c r="B2302" s="300" t="s">
        <v>4079</v>
      </c>
      <c r="C2302" s="300" t="s">
        <v>3817</v>
      </c>
      <c r="D2302" s="300" t="s">
        <v>6817</v>
      </c>
      <c r="E2302" s="300" t="s">
        <v>4994</v>
      </c>
      <c r="F2302" s="300">
        <v>7</v>
      </c>
      <c r="G2302" s="301">
        <v>44197</v>
      </c>
      <c r="H2302" s="301">
        <v>46387</v>
      </c>
      <c r="I2302" s="316">
        <v>0.21348400000000001</v>
      </c>
      <c r="J2302" s="316">
        <v>0.35620800000000002</v>
      </c>
      <c r="K2302" s="316">
        <v>0.17404</v>
      </c>
      <c r="L2302" s="316">
        <v>0.17943999999999999</v>
      </c>
      <c r="M2302" s="316">
        <v>47.522306999999998</v>
      </c>
      <c r="N2302" s="316">
        <v>15.894181</v>
      </c>
    </row>
    <row r="2303" spans="1:14">
      <c r="A2303" t="s">
        <v>4120</v>
      </c>
      <c r="B2303" s="318" t="s">
        <v>4052</v>
      </c>
      <c r="C2303" s="318" t="s">
        <v>3817</v>
      </c>
      <c r="D2303" s="318" t="s">
        <v>7231</v>
      </c>
      <c r="E2303" s="318" t="s">
        <v>3773</v>
      </c>
      <c r="F2303" s="318">
        <v>6</v>
      </c>
      <c r="G2303" s="319">
        <v>44378</v>
      </c>
      <c r="H2303" s="319">
        <v>44926</v>
      </c>
      <c r="I2303" s="375">
        <v>0.26670300000000002</v>
      </c>
      <c r="J2303" s="375">
        <v>0.52368099999999995</v>
      </c>
      <c r="K2303" s="375">
        <v>0.17399999999999999</v>
      </c>
      <c r="L2303" s="375">
        <v>0.174929</v>
      </c>
      <c r="M2303" s="375">
        <v>69.631946999999997</v>
      </c>
      <c r="N2303" s="375">
        <v>15.157266</v>
      </c>
    </row>
    <row r="2304" spans="1:14">
      <c r="A2304" t="s">
        <v>4119</v>
      </c>
      <c r="B2304" s="373" t="s">
        <v>4099</v>
      </c>
      <c r="C2304" s="405" t="s">
        <v>3817</v>
      </c>
      <c r="D2304" s="403" t="s">
        <v>2918</v>
      </c>
      <c r="E2304" s="374" t="s">
        <v>3776</v>
      </c>
      <c r="F2304" s="403">
        <v>3</v>
      </c>
      <c r="G2304" s="374">
        <v>43221</v>
      </c>
      <c r="H2304" s="374">
        <v>44926</v>
      </c>
      <c r="I2304" s="404">
        <v>0.17682800000000001</v>
      </c>
      <c r="J2304" s="404">
        <v>0.21513699999999999</v>
      </c>
      <c r="K2304" s="404">
        <v>0.1736</v>
      </c>
      <c r="L2304" s="404">
        <v>7.4649999999999994E-2</v>
      </c>
      <c r="M2304" s="404">
        <v>28.838775999999999</v>
      </c>
      <c r="N2304" s="375">
        <v>20.815059000000002</v>
      </c>
    </row>
    <row r="2305" spans="1:14">
      <c r="A2305" t="s">
        <v>4119</v>
      </c>
      <c r="B2305" s="300" t="s">
        <v>4091</v>
      </c>
      <c r="C2305" s="300" t="s">
        <v>3817</v>
      </c>
      <c r="D2305" s="300" t="s">
        <v>5878</v>
      </c>
      <c r="E2305" s="300" t="s">
        <v>3775</v>
      </c>
      <c r="F2305" s="300">
        <v>1</v>
      </c>
      <c r="G2305" s="301">
        <v>43800</v>
      </c>
      <c r="H2305" s="301">
        <v>45291</v>
      </c>
      <c r="I2305" s="316">
        <v>0.20733799999999999</v>
      </c>
      <c r="J2305" s="316">
        <v>0.25596099999999999</v>
      </c>
      <c r="K2305" s="316">
        <v>0.17334559999999999</v>
      </c>
      <c r="L2305" s="316">
        <v>0.127</v>
      </c>
      <c r="M2305" s="316">
        <v>33.011200000000002</v>
      </c>
      <c r="N2305" s="316">
        <v>24.411688000000002</v>
      </c>
    </row>
    <row r="2306" spans="1:14">
      <c r="A2306" t="s">
        <v>4120</v>
      </c>
      <c r="B2306" s="376" t="s">
        <v>5086</v>
      </c>
      <c r="C2306" s="376" t="s">
        <v>3818</v>
      </c>
      <c r="D2306" s="376" t="s">
        <v>6841</v>
      </c>
      <c r="E2306" s="376" t="s">
        <v>3774</v>
      </c>
      <c r="F2306" s="376">
        <v>7</v>
      </c>
      <c r="G2306" s="383">
        <v>43556</v>
      </c>
      <c r="H2306" s="383">
        <v>45291</v>
      </c>
      <c r="I2306" s="375">
        <v>0.236182</v>
      </c>
      <c r="J2306" s="375">
        <v>0.36466799999999999</v>
      </c>
      <c r="K2306" s="375">
        <v>0.173124</v>
      </c>
      <c r="L2306" s="375">
        <v>0.12546299999999999</v>
      </c>
      <c r="M2306" s="375">
        <v>48.930356000000003</v>
      </c>
      <c r="N2306" s="375">
        <v>21.756436000000001</v>
      </c>
    </row>
    <row r="2307" spans="1:14">
      <c r="A2307" t="s">
        <v>4120</v>
      </c>
      <c r="B2307" t="s">
        <v>4052</v>
      </c>
      <c r="C2307" t="s">
        <v>3817</v>
      </c>
      <c r="D2307" t="s">
        <v>2809</v>
      </c>
      <c r="E2307" t="s">
        <v>3773</v>
      </c>
      <c r="F2307">
        <v>7</v>
      </c>
      <c r="G2307" s="4">
        <v>43160</v>
      </c>
      <c r="H2307" s="4">
        <v>46387</v>
      </c>
      <c r="I2307" s="375">
        <v>0.15809599999999999</v>
      </c>
      <c r="J2307" s="375">
        <v>0.35959600000000003</v>
      </c>
      <c r="K2307" s="375">
        <v>0.17312</v>
      </c>
      <c r="L2307" s="375">
        <v>8.2530999999999993E-2</v>
      </c>
      <c r="M2307" s="375">
        <v>47.713698000000001</v>
      </c>
      <c r="N2307" s="375">
        <v>14.964605000000001</v>
      </c>
    </row>
    <row r="2308" spans="1:14">
      <c r="A2308" t="s">
        <v>4119</v>
      </c>
      <c r="B2308" t="s">
        <v>4097</v>
      </c>
      <c r="C2308" t="s">
        <v>3817</v>
      </c>
      <c r="D2308" t="s">
        <v>6537</v>
      </c>
      <c r="E2308" t="s">
        <v>3781</v>
      </c>
      <c r="F2308">
        <v>6</v>
      </c>
      <c r="G2308" s="4">
        <v>44105</v>
      </c>
      <c r="H2308" s="4">
        <v>45930</v>
      </c>
      <c r="I2308" s="375">
        <v>9.6855999999999998E-2</v>
      </c>
      <c r="J2308" s="375">
        <v>0.186666</v>
      </c>
      <c r="K2308" s="375">
        <v>0.17280000000000001</v>
      </c>
      <c r="L2308" s="375">
        <v>4.6510999999999997E-2</v>
      </c>
      <c r="M2308" s="375">
        <v>24.650570999999999</v>
      </c>
      <c r="N2308" s="375">
        <v>20.839863999999999</v>
      </c>
    </row>
    <row r="2309" spans="1:14">
      <c r="A2309" t="s">
        <v>4120</v>
      </c>
      <c r="B2309" s="300" t="s">
        <v>5086</v>
      </c>
      <c r="C2309" s="300" t="s">
        <v>3817</v>
      </c>
      <c r="D2309" s="300" t="s">
        <v>6512</v>
      </c>
      <c r="E2309" s="300" t="s">
        <v>3779</v>
      </c>
      <c r="F2309" s="300">
        <v>7</v>
      </c>
      <c r="G2309" s="301">
        <v>44105</v>
      </c>
      <c r="H2309" s="301">
        <v>45291</v>
      </c>
      <c r="I2309" s="316">
        <v>0.112584</v>
      </c>
      <c r="J2309" s="316">
        <v>0.32553799999999999</v>
      </c>
      <c r="K2309" s="316">
        <v>0.17280000000000001</v>
      </c>
      <c r="L2309" s="316">
        <v>0.12546299999999999</v>
      </c>
      <c r="M2309" s="316">
        <v>43.596665999999999</v>
      </c>
      <c r="N2309" s="316">
        <v>23.630043000000001</v>
      </c>
    </row>
    <row r="2310" spans="1:14">
      <c r="A2310" t="s">
        <v>4120</v>
      </c>
      <c r="B2310" s="413" t="s">
        <v>4072</v>
      </c>
      <c r="C2310" s="413" t="s">
        <v>3819</v>
      </c>
      <c r="D2310" s="413" t="s">
        <v>4853</v>
      </c>
      <c r="E2310" s="413" t="s">
        <v>3774</v>
      </c>
      <c r="F2310" s="413">
        <v>7</v>
      </c>
      <c r="G2310" s="383">
        <v>43435</v>
      </c>
      <c r="H2310" s="383">
        <v>45229</v>
      </c>
      <c r="I2310" s="375">
        <v>0.14315700000000001</v>
      </c>
      <c r="J2310" s="375">
        <v>0.37739600000000001</v>
      </c>
      <c r="K2310" s="375">
        <v>0.17269599999999999</v>
      </c>
      <c r="L2310" s="375">
        <v>9.1902999999999999E-2</v>
      </c>
      <c r="M2310" s="375">
        <v>49.410809</v>
      </c>
      <c r="N2310" s="375">
        <v>15.603069</v>
      </c>
    </row>
    <row r="2311" spans="1:14">
      <c r="A2311" t="s">
        <v>4119</v>
      </c>
      <c r="B2311" t="s">
        <v>4097</v>
      </c>
      <c r="C2311" t="s">
        <v>3817</v>
      </c>
      <c r="D2311" t="s">
        <v>3030</v>
      </c>
      <c r="E2311" t="s">
        <v>3778</v>
      </c>
      <c r="F2311">
        <v>6</v>
      </c>
      <c r="G2311" s="4">
        <v>43282</v>
      </c>
      <c r="H2311" s="4">
        <v>44772</v>
      </c>
      <c r="I2311" s="375">
        <v>0.20468700000000001</v>
      </c>
      <c r="J2311" s="375">
        <v>0.55569299999999999</v>
      </c>
      <c r="K2311" s="375">
        <v>0.1724</v>
      </c>
      <c r="L2311" s="375">
        <v>0.17246</v>
      </c>
      <c r="M2311" s="375">
        <v>73.212974000000003</v>
      </c>
      <c r="N2311" s="375">
        <v>18.850314000000001</v>
      </c>
    </row>
    <row r="2312" spans="1:14">
      <c r="A2312" t="s">
        <v>4120</v>
      </c>
      <c r="B2312" t="s">
        <v>5086</v>
      </c>
      <c r="C2312" t="s">
        <v>3817</v>
      </c>
      <c r="D2312" t="s">
        <v>3073</v>
      </c>
      <c r="E2312" t="s">
        <v>3782</v>
      </c>
      <c r="F2312">
        <v>7</v>
      </c>
      <c r="G2312" s="4">
        <v>43282</v>
      </c>
      <c r="H2312" s="4">
        <v>44742</v>
      </c>
      <c r="I2312" s="375">
        <v>0.175063</v>
      </c>
      <c r="J2312" s="375">
        <v>0.50729999999999997</v>
      </c>
      <c r="K2312" s="375">
        <v>0.1724</v>
      </c>
      <c r="L2312" s="375">
        <v>0.146374</v>
      </c>
      <c r="M2312" s="375">
        <v>67.785782999999995</v>
      </c>
      <c r="N2312" s="375">
        <v>18.346837000000001</v>
      </c>
    </row>
    <row r="2313" spans="1:14">
      <c r="A2313" t="s">
        <v>4119</v>
      </c>
      <c r="B2313" t="s">
        <v>4095</v>
      </c>
      <c r="C2313" t="s">
        <v>3817</v>
      </c>
      <c r="D2313" t="s">
        <v>6551</v>
      </c>
      <c r="E2313" t="s">
        <v>3778</v>
      </c>
      <c r="F2313">
        <v>13</v>
      </c>
      <c r="G2313" s="4">
        <v>44105</v>
      </c>
      <c r="H2313" s="4">
        <v>45657</v>
      </c>
      <c r="I2313" s="375">
        <v>0.19922699999999999</v>
      </c>
      <c r="J2313" s="375">
        <v>0.61380400000000002</v>
      </c>
      <c r="K2313" s="375">
        <v>0.17207239999999999</v>
      </c>
      <c r="L2313" s="375">
        <v>0.154312</v>
      </c>
      <c r="M2313" s="375">
        <v>81.650373000000002</v>
      </c>
      <c r="N2313" s="375">
        <v>21.232748000000001</v>
      </c>
    </row>
    <row r="2314" spans="1:14">
      <c r="A2314" t="s">
        <v>4120</v>
      </c>
      <c r="B2314" t="s">
        <v>5086</v>
      </c>
      <c r="C2314" t="s">
        <v>3817</v>
      </c>
      <c r="D2314" t="s">
        <v>6945</v>
      </c>
      <c r="E2314" t="s">
        <v>3773</v>
      </c>
      <c r="F2314">
        <v>7</v>
      </c>
      <c r="G2314" s="4">
        <v>43891</v>
      </c>
      <c r="H2314" s="4">
        <v>45323</v>
      </c>
      <c r="I2314" s="375">
        <v>0.16488900000000001</v>
      </c>
      <c r="J2314" s="375">
        <v>0.50214800000000004</v>
      </c>
      <c r="K2314" s="375">
        <v>0.17175000000000001</v>
      </c>
      <c r="L2314" s="375">
        <v>0.156829</v>
      </c>
      <c r="M2314" s="375">
        <v>66.848220999999995</v>
      </c>
      <c r="N2314" s="375">
        <v>20.638368</v>
      </c>
    </row>
    <row r="2315" spans="1:14">
      <c r="A2315" t="s">
        <v>4120</v>
      </c>
      <c r="B2315" t="s">
        <v>4052</v>
      </c>
      <c r="C2315" t="s">
        <v>3817</v>
      </c>
      <c r="D2315" t="s">
        <v>6099</v>
      </c>
      <c r="E2315" t="s">
        <v>3774</v>
      </c>
      <c r="F2315">
        <v>7</v>
      </c>
      <c r="G2315" s="4">
        <v>43875</v>
      </c>
      <c r="H2315" s="4">
        <v>45657</v>
      </c>
      <c r="I2315" s="375">
        <v>0.19352</v>
      </c>
      <c r="J2315" s="375">
        <v>0.61147600000000002</v>
      </c>
      <c r="K2315" s="375">
        <v>0.1716</v>
      </c>
      <c r="L2315" s="375">
        <v>0.15474599999999999</v>
      </c>
      <c r="M2315" s="375">
        <v>80.426068999999998</v>
      </c>
      <c r="N2315" s="375">
        <v>13.967639999999999</v>
      </c>
    </row>
    <row r="2316" spans="1:14">
      <c r="A2316" t="s">
        <v>4120</v>
      </c>
      <c r="B2316" s="413" t="s">
        <v>4060</v>
      </c>
      <c r="C2316" s="413" t="s">
        <v>3817</v>
      </c>
      <c r="D2316" s="413" t="s">
        <v>2583</v>
      </c>
      <c r="E2316" s="413" t="s">
        <v>3790</v>
      </c>
      <c r="F2316" s="413">
        <v>7</v>
      </c>
      <c r="G2316" s="383">
        <v>43070</v>
      </c>
      <c r="H2316" s="383">
        <v>44165</v>
      </c>
      <c r="I2316" s="375">
        <v>0.204044</v>
      </c>
      <c r="J2316" s="375">
        <v>0.31025900000000001</v>
      </c>
      <c r="K2316" s="375">
        <v>0.1716</v>
      </c>
      <c r="L2316" s="375">
        <v>7.5277999999999998E-2</v>
      </c>
      <c r="M2316" s="375">
        <v>41.263176000000001</v>
      </c>
      <c r="N2316" s="375">
        <v>17.093140999999999</v>
      </c>
    </row>
    <row r="2317" spans="1:14">
      <c r="A2317" t="s">
        <v>4119</v>
      </c>
      <c r="B2317" s="318" t="s">
        <v>4097</v>
      </c>
      <c r="C2317" s="318" t="s">
        <v>3817</v>
      </c>
      <c r="D2317" s="318" t="s">
        <v>837</v>
      </c>
      <c r="E2317" s="318" t="s">
        <v>3780</v>
      </c>
      <c r="F2317" s="318">
        <v>6</v>
      </c>
      <c r="G2317" s="319">
        <v>42522</v>
      </c>
      <c r="H2317" s="319">
        <v>44377</v>
      </c>
      <c r="I2317" s="375">
        <v>0.22884399999999999</v>
      </c>
      <c r="J2317" s="375">
        <v>0.27570800000000001</v>
      </c>
      <c r="K2317" s="375">
        <v>0.17119999999999999</v>
      </c>
      <c r="L2317" s="375">
        <v>7.2441000000000005E-2</v>
      </c>
      <c r="M2317" s="375">
        <v>36.071998999999998</v>
      </c>
      <c r="N2317" s="375">
        <v>19.549762999999999</v>
      </c>
    </row>
    <row r="2318" spans="1:14">
      <c r="A2318" t="s">
        <v>4120</v>
      </c>
      <c r="B2318" s="300" t="s">
        <v>4060</v>
      </c>
      <c r="C2318" s="300" t="s">
        <v>3817</v>
      </c>
      <c r="D2318" s="300" t="s">
        <v>522</v>
      </c>
      <c r="E2318" s="300" t="s">
        <v>3774</v>
      </c>
      <c r="F2318" s="300">
        <v>7</v>
      </c>
      <c r="G2318" s="301">
        <v>43160</v>
      </c>
      <c r="H2318" s="301">
        <v>44255</v>
      </c>
      <c r="I2318" s="316">
        <v>0.20652400000000001</v>
      </c>
      <c r="J2318" s="316">
        <v>0.35779100000000003</v>
      </c>
      <c r="K2318" s="316">
        <v>0.17119999999999999</v>
      </c>
      <c r="L2318" s="316">
        <v>0.17774000000000001</v>
      </c>
      <c r="M2318" s="316">
        <v>47.471924000000001</v>
      </c>
      <c r="N2318" s="316">
        <v>21.758181</v>
      </c>
    </row>
    <row r="2319" spans="1:14">
      <c r="A2319" t="s">
        <v>4119</v>
      </c>
      <c r="B2319" s="300" t="s">
        <v>4097</v>
      </c>
      <c r="C2319" s="300" t="s">
        <v>3817</v>
      </c>
      <c r="D2319" s="300" t="s">
        <v>1662</v>
      </c>
      <c r="E2319" s="300" t="s">
        <v>3774</v>
      </c>
      <c r="F2319" s="300">
        <v>6</v>
      </c>
      <c r="G2319" s="301">
        <v>42736</v>
      </c>
      <c r="H2319" s="301">
        <v>44227</v>
      </c>
      <c r="I2319" s="316">
        <v>0.23873900000000001</v>
      </c>
      <c r="J2319" s="316">
        <v>0.26459199999999999</v>
      </c>
      <c r="K2319" s="316">
        <v>0.17080000000000001</v>
      </c>
      <c r="L2319" s="316">
        <v>0.12883</v>
      </c>
      <c r="M2319" s="316">
        <v>34.536788999999999</v>
      </c>
      <c r="N2319" s="316">
        <v>18.186313999999999</v>
      </c>
    </row>
    <row r="2320" spans="1:14">
      <c r="A2320" t="s">
        <v>4119</v>
      </c>
      <c r="B2320" t="s">
        <v>4097</v>
      </c>
      <c r="C2320" t="s">
        <v>3817</v>
      </c>
      <c r="D2320" t="s">
        <v>5153</v>
      </c>
      <c r="E2320" t="s">
        <v>3773</v>
      </c>
      <c r="F2320">
        <v>6</v>
      </c>
      <c r="G2320" s="4">
        <v>43252</v>
      </c>
      <c r="H2320" s="4">
        <v>44742</v>
      </c>
      <c r="I2320" s="375">
        <v>0.273949</v>
      </c>
      <c r="J2320" s="375">
        <v>0.61568900000000004</v>
      </c>
      <c r="K2320" s="375">
        <v>0.1704</v>
      </c>
      <c r="L2320" s="375">
        <v>0.175341</v>
      </c>
      <c r="M2320" s="375">
        <v>80.176477000000006</v>
      </c>
      <c r="N2320" s="375">
        <v>13.958779</v>
      </c>
    </row>
    <row r="2321" spans="1:14">
      <c r="A2321" t="s">
        <v>4120</v>
      </c>
      <c r="B2321" s="413" t="s">
        <v>4062</v>
      </c>
      <c r="C2321" s="413" t="s">
        <v>3817</v>
      </c>
      <c r="D2321" s="413" t="s">
        <v>5428</v>
      </c>
      <c r="E2321" s="413" t="s">
        <v>3773</v>
      </c>
      <c r="F2321" s="413">
        <v>6</v>
      </c>
      <c r="G2321" s="383">
        <v>42614</v>
      </c>
      <c r="H2321" s="383">
        <v>44561</v>
      </c>
      <c r="I2321" s="375">
        <v>0.23544100000000001</v>
      </c>
      <c r="J2321" s="375">
        <v>0.61787000000000003</v>
      </c>
      <c r="K2321" s="375">
        <v>0.1704</v>
      </c>
      <c r="L2321" s="375">
        <v>0.14996799999999999</v>
      </c>
      <c r="M2321" s="375">
        <v>80.334802999999994</v>
      </c>
      <c r="N2321" s="375">
        <v>17.781874999999999</v>
      </c>
    </row>
    <row r="2322" spans="1:14">
      <c r="A2322" t="s">
        <v>4120</v>
      </c>
      <c r="B2322" s="300" t="s">
        <v>4048</v>
      </c>
      <c r="C2322" s="300" t="s">
        <v>3817</v>
      </c>
      <c r="D2322" s="300" t="s">
        <v>6861</v>
      </c>
      <c r="E2322" s="300" t="s">
        <v>3774</v>
      </c>
      <c r="F2322" s="300">
        <v>7</v>
      </c>
      <c r="G2322" s="301">
        <v>43101</v>
      </c>
      <c r="H2322" s="301">
        <v>44561</v>
      </c>
      <c r="I2322" s="316">
        <v>0.204487</v>
      </c>
      <c r="J2322" s="316">
        <v>0.75645700000000005</v>
      </c>
      <c r="K2322" s="316">
        <v>0.17019999999999999</v>
      </c>
      <c r="L2322" s="316">
        <v>0.16483200000000001</v>
      </c>
      <c r="M2322" s="316">
        <v>98.682857999999996</v>
      </c>
      <c r="N2322" s="316">
        <v>15.171689000000001</v>
      </c>
    </row>
    <row r="2323" spans="1:14">
      <c r="A2323" t="s">
        <v>4120</v>
      </c>
      <c r="B2323" s="413" t="s">
        <v>5086</v>
      </c>
      <c r="C2323" s="413" t="s">
        <v>3817</v>
      </c>
      <c r="D2323" s="413" t="s">
        <v>6443</v>
      </c>
      <c r="E2323" s="413" t="s">
        <v>3774</v>
      </c>
      <c r="F2323" s="413">
        <v>7</v>
      </c>
      <c r="G2323" s="383">
        <v>44075</v>
      </c>
      <c r="H2323" s="383">
        <v>45291</v>
      </c>
      <c r="I2323" s="375">
        <v>0.165794</v>
      </c>
      <c r="J2323" s="375">
        <v>0.48581200000000002</v>
      </c>
      <c r="K2323" s="375">
        <v>0.17016000000000001</v>
      </c>
      <c r="L2323" s="375">
        <v>0.13591800000000001</v>
      </c>
      <c r="M2323" s="375">
        <v>64.077202</v>
      </c>
      <c r="N2323" s="375">
        <v>27.994729</v>
      </c>
    </row>
    <row r="2324" spans="1:14">
      <c r="A2324" t="s">
        <v>4119</v>
      </c>
      <c r="B2324" s="300" t="s">
        <v>4097</v>
      </c>
      <c r="C2324" s="300" t="s">
        <v>3817</v>
      </c>
      <c r="D2324" s="300" t="s">
        <v>6305</v>
      </c>
      <c r="E2324" s="300" t="s">
        <v>3773</v>
      </c>
      <c r="F2324" s="300">
        <v>6</v>
      </c>
      <c r="G2324" s="301">
        <v>44013</v>
      </c>
      <c r="H2324" s="301">
        <v>45838</v>
      </c>
      <c r="I2324" s="316">
        <v>0.294294</v>
      </c>
      <c r="J2324" s="316">
        <v>0.47217999999999999</v>
      </c>
      <c r="K2324" s="316">
        <v>0.17</v>
      </c>
      <c r="L2324" s="316">
        <v>0.16628599999999999</v>
      </c>
      <c r="M2324" s="316">
        <v>61.344214000000001</v>
      </c>
      <c r="N2324" s="316">
        <v>17.769452999999999</v>
      </c>
    </row>
    <row r="2325" spans="1:14">
      <c r="A2325" t="s">
        <v>4119</v>
      </c>
      <c r="B2325" t="s">
        <v>4097</v>
      </c>
      <c r="C2325" t="s">
        <v>3817</v>
      </c>
      <c r="D2325" t="s">
        <v>724</v>
      </c>
      <c r="E2325" t="s">
        <v>3773</v>
      </c>
      <c r="F2325">
        <v>6</v>
      </c>
      <c r="G2325" s="4">
        <v>42430</v>
      </c>
      <c r="H2325" s="4">
        <v>44651</v>
      </c>
      <c r="I2325" s="375">
        <v>0.224855</v>
      </c>
      <c r="J2325" s="375">
        <v>0.82555100000000003</v>
      </c>
      <c r="K2325" s="375">
        <v>0.1696</v>
      </c>
      <c r="L2325" s="375">
        <v>0.17451800000000001</v>
      </c>
      <c r="M2325" s="375">
        <v>107.00054299999999</v>
      </c>
      <c r="N2325" s="375">
        <v>12.660845999999999</v>
      </c>
    </row>
    <row r="2326" spans="1:14">
      <c r="A2326" t="s">
        <v>4119</v>
      </c>
      <c r="B2326" s="376" t="s">
        <v>4101</v>
      </c>
      <c r="C2326" s="376" t="s">
        <v>3817</v>
      </c>
      <c r="D2326" s="376" t="s">
        <v>6628</v>
      </c>
      <c r="E2326" s="376" t="s">
        <v>3774</v>
      </c>
      <c r="F2326" s="376">
        <v>7</v>
      </c>
      <c r="G2326" s="383">
        <v>44136</v>
      </c>
      <c r="H2326" s="383">
        <v>45230</v>
      </c>
      <c r="I2326" s="375">
        <v>0.20683399999999999</v>
      </c>
      <c r="J2326" s="375">
        <v>0.67203000000000002</v>
      </c>
      <c r="K2326" s="375">
        <v>0.1696</v>
      </c>
      <c r="L2326" s="375">
        <v>0.14114599999999999</v>
      </c>
      <c r="M2326" s="375">
        <v>88.337626</v>
      </c>
      <c r="N2326" s="375">
        <v>16.449379</v>
      </c>
    </row>
    <row r="2327" spans="1:14">
      <c r="A2327" t="s">
        <v>4120</v>
      </c>
      <c r="B2327" t="s">
        <v>4074</v>
      </c>
      <c r="C2327" t="s">
        <v>3817</v>
      </c>
      <c r="D2327" t="s">
        <v>3042</v>
      </c>
      <c r="E2327" t="s">
        <v>3773</v>
      </c>
      <c r="F2327">
        <v>7</v>
      </c>
      <c r="G2327" s="4">
        <v>43282</v>
      </c>
      <c r="H2327" s="4">
        <v>44926</v>
      </c>
      <c r="I2327" s="375">
        <v>0.170349</v>
      </c>
      <c r="J2327" s="375">
        <v>0.44670199999999999</v>
      </c>
      <c r="K2327" s="375">
        <v>0.16947999999999999</v>
      </c>
      <c r="L2327" s="375">
        <v>0.103815</v>
      </c>
      <c r="M2327" s="375">
        <v>58.066611000000002</v>
      </c>
      <c r="N2327" s="375">
        <v>17.954039999999999</v>
      </c>
    </row>
    <row r="2328" spans="1:14">
      <c r="A2328" t="s">
        <v>4120</v>
      </c>
      <c r="B2328" s="300" t="s">
        <v>4054</v>
      </c>
      <c r="C2328" s="300" t="s">
        <v>3817</v>
      </c>
      <c r="D2328" s="300" t="s">
        <v>6165</v>
      </c>
      <c r="E2328" s="300" t="s">
        <v>3774</v>
      </c>
      <c r="F2328" s="300">
        <v>1</v>
      </c>
      <c r="G2328" s="301">
        <v>43922</v>
      </c>
      <c r="H2328" s="301">
        <v>44957</v>
      </c>
      <c r="I2328" s="316">
        <v>0.27337099999999998</v>
      </c>
      <c r="J2328" s="316">
        <v>0.34088800000000002</v>
      </c>
      <c r="K2328" s="316">
        <v>0.16928000000000001</v>
      </c>
      <c r="L2328" s="316">
        <v>0.13345499999999999</v>
      </c>
      <c r="M2328" s="316">
        <v>44.737580000000001</v>
      </c>
      <c r="N2328" s="316">
        <v>15.260414000000001</v>
      </c>
    </row>
    <row r="2329" spans="1:14">
      <c r="A2329" t="s">
        <v>4120</v>
      </c>
      <c r="B2329" s="413" t="s">
        <v>4062</v>
      </c>
      <c r="C2329" s="413" t="s">
        <v>3817</v>
      </c>
      <c r="D2329" s="413" t="s">
        <v>7390</v>
      </c>
      <c r="E2329" s="413" t="s">
        <v>3773</v>
      </c>
      <c r="F2329" s="413">
        <v>6</v>
      </c>
      <c r="G2329" s="383">
        <v>44378</v>
      </c>
      <c r="H2329" s="383">
        <v>45657</v>
      </c>
      <c r="I2329" s="375">
        <v>0.26169599999999998</v>
      </c>
      <c r="J2329" s="375">
        <v>0.20585800000000001</v>
      </c>
      <c r="K2329" s="375">
        <v>0.16880000000000001</v>
      </c>
      <c r="L2329" s="375">
        <v>0.120393</v>
      </c>
      <c r="M2329" s="375">
        <v>26.555461000000001</v>
      </c>
      <c r="N2329" s="375">
        <v>23.368230000000001</v>
      </c>
    </row>
    <row r="2330" spans="1:14">
      <c r="A2330" t="s">
        <v>4119</v>
      </c>
      <c r="B2330" t="s">
        <v>4101</v>
      </c>
      <c r="C2330" t="s">
        <v>3817</v>
      </c>
      <c r="D2330" t="s">
        <v>6571</v>
      </c>
      <c r="E2330" t="s">
        <v>3789</v>
      </c>
      <c r="F2330">
        <v>7</v>
      </c>
      <c r="G2330" s="4">
        <v>44105</v>
      </c>
      <c r="H2330" s="4">
        <v>45199</v>
      </c>
      <c r="I2330" s="375">
        <v>0.24257400000000001</v>
      </c>
      <c r="J2330" s="375">
        <v>0.33888000000000001</v>
      </c>
      <c r="K2330" s="375">
        <v>0.1686</v>
      </c>
      <c r="L2330" s="375">
        <v>0.175398</v>
      </c>
      <c r="M2330" s="375">
        <v>44.282805000000003</v>
      </c>
      <c r="N2330" s="375">
        <v>17.856603</v>
      </c>
    </row>
    <row r="2331" spans="1:14">
      <c r="A2331" t="s">
        <v>4120</v>
      </c>
      <c r="B2331" s="318" t="s">
        <v>4052</v>
      </c>
      <c r="C2331" s="318" t="s">
        <v>3817</v>
      </c>
      <c r="D2331" s="318" t="s">
        <v>4797</v>
      </c>
      <c r="E2331" s="318" t="s">
        <v>3773</v>
      </c>
      <c r="F2331" s="318">
        <v>7</v>
      </c>
      <c r="G2331" s="319">
        <v>43770</v>
      </c>
      <c r="H2331" s="319">
        <v>44926</v>
      </c>
      <c r="I2331" s="375">
        <v>0.21079200000000001</v>
      </c>
      <c r="J2331" s="375">
        <v>0.2727</v>
      </c>
      <c r="K2331" s="375">
        <v>0.1686</v>
      </c>
      <c r="L2331" s="375">
        <v>0.123797</v>
      </c>
      <c r="M2331" s="375">
        <v>35.246935999999998</v>
      </c>
      <c r="N2331" s="375">
        <v>18.120493</v>
      </c>
    </row>
    <row r="2332" spans="1:14">
      <c r="A2332" t="s">
        <v>4120</v>
      </c>
      <c r="B2332" t="s">
        <v>4074</v>
      </c>
      <c r="C2332" t="s">
        <v>3817</v>
      </c>
      <c r="D2332" t="s">
        <v>4762</v>
      </c>
      <c r="E2332" t="s">
        <v>3788</v>
      </c>
      <c r="F2332">
        <v>9</v>
      </c>
      <c r="G2332" s="4">
        <v>43556</v>
      </c>
      <c r="H2332" s="4">
        <v>45291</v>
      </c>
      <c r="I2332" s="375">
        <v>0.228268</v>
      </c>
      <c r="J2332" s="375">
        <v>0.46052700000000002</v>
      </c>
      <c r="K2332" s="375">
        <v>0.1686</v>
      </c>
      <c r="L2332" s="375">
        <v>0.176484</v>
      </c>
      <c r="M2332" s="375">
        <v>59.790965999999997</v>
      </c>
      <c r="N2332" s="375">
        <v>18.938020999999999</v>
      </c>
    </row>
    <row r="2333" spans="1:14">
      <c r="A2333" t="s">
        <v>4119</v>
      </c>
      <c r="B2333" s="300" t="s">
        <v>4091</v>
      </c>
      <c r="C2333" s="300" t="s">
        <v>3817</v>
      </c>
      <c r="D2333" s="300" t="s">
        <v>2165</v>
      </c>
      <c r="E2333" s="300" t="s">
        <v>3776</v>
      </c>
      <c r="F2333" s="300">
        <v>1</v>
      </c>
      <c r="G2333" s="301">
        <v>42917</v>
      </c>
      <c r="H2333" s="301">
        <v>44561</v>
      </c>
      <c r="I2333" s="316">
        <v>0.200045</v>
      </c>
      <c r="J2333" s="316">
        <v>0.19514599999999999</v>
      </c>
      <c r="K2333" s="316">
        <v>0.1685024</v>
      </c>
      <c r="L2333" s="316">
        <v>0.1414</v>
      </c>
      <c r="M2333" s="316">
        <v>24.4648</v>
      </c>
      <c r="N2333" s="316">
        <v>30.584018</v>
      </c>
    </row>
    <row r="2334" spans="1:14">
      <c r="A2334" t="s">
        <v>4120</v>
      </c>
      <c r="B2334" s="376" t="s">
        <v>4062</v>
      </c>
      <c r="C2334" s="376" t="s">
        <v>3817</v>
      </c>
      <c r="D2334" s="376" t="s">
        <v>5394</v>
      </c>
      <c r="E2334" s="376" t="s">
        <v>3773</v>
      </c>
      <c r="F2334" s="376">
        <v>6</v>
      </c>
      <c r="G2334" s="383">
        <v>42614</v>
      </c>
      <c r="H2334" s="383">
        <v>44561</v>
      </c>
      <c r="I2334" s="375">
        <v>0.23480999999999999</v>
      </c>
      <c r="J2334" s="375">
        <v>0.76506099999999999</v>
      </c>
      <c r="K2334" s="375">
        <v>0.16839999999999999</v>
      </c>
      <c r="L2334" s="375">
        <v>0.169484</v>
      </c>
      <c r="M2334" s="375">
        <v>98.303551999999996</v>
      </c>
      <c r="N2334" s="375">
        <v>17.456092999999999</v>
      </c>
    </row>
    <row r="2335" spans="1:14">
      <c r="A2335" t="s">
        <v>4120</v>
      </c>
      <c r="B2335" s="413" t="s">
        <v>4072</v>
      </c>
      <c r="C2335" s="413" t="s">
        <v>3817</v>
      </c>
      <c r="D2335" s="413" t="s">
        <v>5655</v>
      </c>
      <c r="E2335" s="413" t="s">
        <v>3774</v>
      </c>
      <c r="F2335" s="413">
        <v>6</v>
      </c>
      <c r="G2335" s="383">
        <v>43709</v>
      </c>
      <c r="H2335" s="383">
        <v>44804</v>
      </c>
      <c r="I2335" s="375">
        <v>0.23000499999999999</v>
      </c>
      <c r="J2335" s="375">
        <v>0.76718699999999995</v>
      </c>
      <c r="K2335" s="375">
        <v>0.1680972</v>
      </c>
      <c r="L2335" s="375">
        <v>0.17092099999999999</v>
      </c>
      <c r="M2335" s="375">
        <v>97.559708999999998</v>
      </c>
      <c r="N2335" s="375">
        <v>15.947525000000001</v>
      </c>
    </row>
    <row r="2336" spans="1:14">
      <c r="A2336" t="s">
        <v>4120</v>
      </c>
      <c r="B2336" t="s">
        <v>5086</v>
      </c>
      <c r="C2336" t="s">
        <v>3817</v>
      </c>
      <c r="D2336" t="s">
        <v>6634</v>
      </c>
      <c r="E2336" t="s">
        <v>3776</v>
      </c>
      <c r="F2336">
        <v>7</v>
      </c>
      <c r="G2336" s="4">
        <v>44136</v>
      </c>
      <c r="H2336" s="4">
        <v>44896</v>
      </c>
      <c r="I2336" s="375">
        <v>0.11215600000000001</v>
      </c>
      <c r="J2336" s="375">
        <v>0.18817400000000001</v>
      </c>
      <c r="K2336" s="375">
        <v>0.16774800000000001</v>
      </c>
      <c r="L2336" s="375">
        <v>7.3187000000000002E-2</v>
      </c>
      <c r="M2336" s="375">
        <v>24.459969000000001</v>
      </c>
      <c r="N2336" s="375">
        <v>21.203986</v>
      </c>
    </row>
    <row r="2337" spans="1:14">
      <c r="A2337" t="s">
        <v>4119</v>
      </c>
      <c r="B2337" s="318" t="s">
        <v>4101</v>
      </c>
      <c r="C2337" s="318" t="s">
        <v>3817</v>
      </c>
      <c r="D2337" s="318" t="s">
        <v>6623</v>
      </c>
      <c r="E2337" s="318" t="s">
        <v>3789</v>
      </c>
      <c r="F2337" s="318">
        <v>7</v>
      </c>
      <c r="G2337" s="319">
        <v>44136</v>
      </c>
      <c r="H2337" s="319">
        <v>45230</v>
      </c>
      <c r="I2337" s="375">
        <v>0.26322200000000001</v>
      </c>
      <c r="J2337" s="375">
        <v>0.56466400000000005</v>
      </c>
      <c r="K2337" s="375">
        <v>0.16719999999999999</v>
      </c>
      <c r="L2337" s="375">
        <v>0.174812</v>
      </c>
      <c r="M2337" s="375">
        <v>73.174059999999997</v>
      </c>
      <c r="N2337" s="375">
        <v>14.266450000000001</v>
      </c>
    </row>
    <row r="2338" spans="1:14">
      <c r="A2338" t="s">
        <v>4120</v>
      </c>
      <c r="B2338" s="318" t="s">
        <v>4072</v>
      </c>
      <c r="C2338" s="318" t="s">
        <v>3817</v>
      </c>
      <c r="D2338" s="318" t="s">
        <v>5512</v>
      </c>
      <c r="E2338" s="318" t="s">
        <v>3773</v>
      </c>
      <c r="F2338" s="318">
        <v>7</v>
      </c>
      <c r="G2338" s="319">
        <v>42552</v>
      </c>
      <c r="H2338" s="319">
        <v>44681</v>
      </c>
      <c r="I2338" s="375">
        <v>0.22625899999999999</v>
      </c>
      <c r="J2338" s="375">
        <v>0.62683900000000004</v>
      </c>
      <c r="K2338" s="375">
        <v>0.1670336</v>
      </c>
      <c r="L2338" s="375">
        <v>0.14877499999999999</v>
      </c>
      <c r="M2338" s="375">
        <v>79.378416999999999</v>
      </c>
      <c r="N2338" s="375">
        <v>11.894781</v>
      </c>
    </row>
    <row r="2339" spans="1:14">
      <c r="A2339" t="s">
        <v>4120</v>
      </c>
      <c r="B2339" s="376" t="s">
        <v>4060</v>
      </c>
      <c r="C2339" s="376" t="s">
        <v>3817</v>
      </c>
      <c r="D2339" s="376" t="s">
        <v>7386</v>
      </c>
      <c r="E2339" s="376" t="s">
        <v>3773</v>
      </c>
      <c r="F2339" s="376">
        <v>6</v>
      </c>
      <c r="G2339" s="383">
        <v>44440</v>
      </c>
      <c r="H2339" s="383">
        <v>45291</v>
      </c>
      <c r="I2339" s="375">
        <v>0.279088</v>
      </c>
      <c r="J2339" s="375">
        <v>0.21132200000000001</v>
      </c>
      <c r="K2339" s="375">
        <v>0.1668</v>
      </c>
      <c r="L2339" s="375">
        <v>0.16438700000000001</v>
      </c>
      <c r="M2339" s="375">
        <v>27.207902000000001</v>
      </c>
      <c r="N2339" s="375">
        <v>26.799277</v>
      </c>
    </row>
    <row r="2340" spans="1:14">
      <c r="A2340" t="s">
        <v>4120</v>
      </c>
      <c r="B2340" s="318" t="s">
        <v>5086</v>
      </c>
      <c r="C2340" s="318" t="s">
        <v>3817</v>
      </c>
      <c r="D2340" s="318" t="s">
        <v>7277</v>
      </c>
      <c r="E2340" s="318" t="s">
        <v>3774</v>
      </c>
      <c r="F2340" s="318">
        <v>7</v>
      </c>
      <c r="G2340" s="319">
        <v>44409</v>
      </c>
      <c r="H2340" s="319">
        <v>46022</v>
      </c>
      <c r="I2340" s="375">
        <v>6.6236000000000003E-2</v>
      </c>
      <c r="J2340" s="375">
        <v>0.156391</v>
      </c>
      <c r="K2340" s="375">
        <v>0.16667999999999999</v>
      </c>
      <c r="L2340" s="375">
        <v>9.4097E-2</v>
      </c>
      <c r="M2340" s="375">
        <v>20.199268</v>
      </c>
      <c r="N2340" s="375">
        <v>25.919865000000001</v>
      </c>
    </row>
    <row r="2341" spans="1:14">
      <c r="A2341" t="s">
        <v>4119</v>
      </c>
      <c r="B2341" s="413" t="s">
        <v>4101</v>
      </c>
      <c r="C2341" s="413" t="s">
        <v>3817</v>
      </c>
      <c r="D2341" s="413" t="s">
        <v>6976</v>
      </c>
      <c r="E2341" s="413" t="s">
        <v>3774</v>
      </c>
      <c r="F2341" s="413">
        <v>7</v>
      </c>
      <c r="G2341" s="383">
        <v>44287</v>
      </c>
      <c r="H2341" s="383">
        <v>45382</v>
      </c>
      <c r="I2341" s="375">
        <v>0.16741400000000001</v>
      </c>
      <c r="J2341" s="375">
        <v>0.54766800000000004</v>
      </c>
      <c r="K2341" s="375">
        <v>0.1656</v>
      </c>
      <c r="L2341" s="375">
        <v>0.123372</v>
      </c>
      <c r="M2341" s="375">
        <v>70.292513</v>
      </c>
      <c r="N2341" s="375">
        <v>17.918700000000001</v>
      </c>
    </row>
    <row r="2342" spans="1:14">
      <c r="A2342" t="s">
        <v>4120</v>
      </c>
      <c r="B2342" s="413" t="s">
        <v>4062</v>
      </c>
      <c r="C2342" s="413" t="s">
        <v>3817</v>
      </c>
      <c r="D2342" s="413" t="s">
        <v>1253</v>
      </c>
      <c r="E2342" s="413" t="s">
        <v>3773</v>
      </c>
      <c r="F2342" s="413">
        <v>11</v>
      </c>
      <c r="G2342" s="383">
        <v>42614</v>
      </c>
      <c r="H2342" s="383">
        <v>44561</v>
      </c>
      <c r="I2342" s="375">
        <v>0.40856500000000001</v>
      </c>
      <c r="J2342" s="375">
        <v>0.41525200000000001</v>
      </c>
      <c r="K2342" s="375">
        <v>0.16540160000000001</v>
      </c>
      <c r="L2342" s="375">
        <v>0.16903899999999999</v>
      </c>
      <c r="M2342" s="375">
        <v>52.716676999999997</v>
      </c>
      <c r="N2342" s="375">
        <v>20.840567</v>
      </c>
    </row>
    <row r="2343" spans="1:14">
      <c r="A2343" t="s">
        <v>4119</v>
      </c>
      <c r="B2343" t="s">
        <v>4097</v>
      </c>
      <c r="C2343" t="s">
        <v>3817</v>
      </c>
      <c r="D2343" t="s">
        <v>4818</v>
      </c>
      <c r="E2343" t="s">
        <v>3774</v>
      </c>
      <c r="F2343">
        <v>6</v>
      </c>
      <c r="G2343" s="4">
        <v>43617</v>
      </c>
      <c r="H2343" s="4">
        <v>44742</v>
      </c>
      <c r="I2343" s="375">
        <v>0.22798299999999999</v>
      </c>
      <c r="J2343" s="375">
        <v>0.33396700000000001</v>
      </c>
      <c r="K2343" s="375">
        <v>0.16536000000000001</v>
      </c>
      <c r="L2343" s="375">
        <v>0.12348000000000001</v>
      </c>
      <c r="M2343" s="375">
        <v>42.203698000000003</v>
      </c>
      <c r="N2343" s="375">
        <v>17.82788</v>
      </c>
    </row>
    <row r="2344" spans="1:14">
      <c r="A2344" t="s">
        <v>4120</v>
      </c>
      <c r="B2344" s="318" t="s">
        <v>5086</v>
      </c>
      <c r="C2344" s="318" t="s">
        <v>3817</v>
      </c>
      <c r="D2344" s="318" t="s">
        <v>6280</v>
      </c>
      <c r="E2344" s="318" t="s">
        <v>3789</v>
      </c>
      <c r="F2344" s="318">
        <v>6</v>
      </c>
      <c r="G2344" s="319">
        <v>43983</v>
      </c>
      <c r="H2344" s="319">
        <v>45838</v>
      </c>
      <c r="I2344" s="375">
        <v>0.29374400000000001</v>
      </c>
      <c r="J2344" s="375">
        <v>0.365929</v>
      </c>
      <c r="K2344" s="375">
        <v>0.16524</v>
      </c>
      <c r="L2344" s="375">
        <v>0.176872</v>
      </c>
      <c r="M2344" s="375">
        <v>46.685108</v>
      </c>
      <c r="N2344" s="375">
        <v>23.509412999999999</v>
      </c>
    </row>
    <row r="2345" spans="1:14">
      <c r="A2345" t="s">
        <v>4119</v>
      </c>
      <c r="B2345" s="373" t="s">
        <v>4097</v>
      </c>
      <c r="C2345" s="405" t="s">
        <v>3817</v>
      </c>
      <c r="D2345" s="403" t="s">
        <v>3018</v>
      </c>
      <c r="E2345" s="374" t="s">
        <v>3779</v>
      </c>
      <c r="F2345" s="403">
        <v>6</v>
      </c>
      <c r="G2345" s="374">
        <v>43282</v>
      </c>
      <c r="H2345" s="374">
        <v>44408</v>
      </c>
      <c r="I2345" s="404">
        <v>8.2729999999999998E-2</v>
      </c>
      <c r="J2345" s="404">
        <v>0.37041600000000002</v>
      </c>
      <c r="K2345" s="404">
        <v>0.16520000000000001</v>
      </c>
      <c r="L2345" s="404">
        <v>0.12224500000000001</v>
      </c>
      <c r="M2345" s="404">
        <v>46.764544000000001</v>
      </c>
      <c r="N2345" s="404">
        <v>17.506422000000001</v>
      </c>
    </row>
    <row r="2346" spans="1:14">
      <c r="A2346" t="s">
        <v>4120</v>
      </c>
      <c r="B2346" s="300" t="s">
        <v>4060</v>
      </c>
      <c r="C2346" s="300" t="s">
        <v>3817</v>
      </c>
      <c r="D2346" s="300" t="s">
        <v>1962</v>
      </c>
      <c r="E2346" s="300" t="s">
        <v>3790</v>
      </c>
      <c r="F2346" s="300">
        <v>7</v>
      </c>
      <c r="G2346" s="301">
        <v>43831</v>
      </c>
      <c r="H2346" s="301">
        <v>44561</v>
      </c>
      <c r="I2346" s="316">
        <v>0.188531</v>
      </c>
      <c r="J2346" s="316">
        <v>0.51200900000000005</v>
      </c>
      <c r="K2346" s="316">
        <v>0.16520000000000001</v>
      </c>
      <c r="L2346" s="316">
        <v>0.12546299999999999</v>
      </c>
      <c r="M2346" s="316">
        <v>65.556467999999995</v>
      </c>
      <c r="N2346" s="316">
        <v>16.890571999999999</v>
      </c>
    </row>
    <row r="2347" spans="1:14">
      <c r="A2347" t="s">
        <v>4119</v>
      </c>
      <c r="B2347" t="s">
        <v>4101</v>
      </c>
      <c r="C2347" t="s">
        <v>3817</v>
      </c>
      <c r="D2347" t="s">
        <v>6624</v>
      </c>
      <c r="E2347" t="s">
        <v>3789</v>
      </c>
      <c r="F2347">
        <v>7</v>
      </c>
      <c r="G2347" s="4">
        <v>44136</v>
      </c>
      <c r="H2347" s="4">
        <v>45230</v>
      </c>
      <c r="I2347" s="375">
        <v>0.26435799999999998</v>
      </c>
      <c r="J2347" s="375">
        <v>0.39549899999999999</v>
      </c>
      <c r="K2347" s="375">
        <v>0.16500000000000001</v>
      </c>
      <c r="L2347" s="375">
        <v>0.172512</v>
      </c>
      <c r="M2347" s="375">
        <v>50.577851000000003</v>
      </c>
      <c r="N2347" s="375">
        <v>16.600314999999998</v>
      </c>
    </row>
    <row r="2348" spans="1:14">
      <c r="A2348" t="s">
        <v>4120</v>
      </c>
      <c r="B2348" s="318" t="s">
        <v>4062</v>
      </c>
      <c r="C2348" s="318" t="s">
        <v>3817</v>
      </c>
      <c r="D2348" s="318" t="s">
        <v>5450</v>
      </c>
      <c r="E2348" s="318" t="s">
        <v>3773</v>
      </c>
      <c r="F2348" s="318">
        <v>3</v>
      </c>
      <c r="G2348" s="319">
        <v>42614</v>
      </c>
      <c r="H2348" s="319">
        <v>44561</v>
      </c>
      <c r="I2348" s="375">
        <v>0.29810900000000001</v>
      </c>
      <c r="J2348" s="375">
        <v>0.50910100000000003</v>
      </c>
      <c r="K2348" s="375">
        <v>0.16500000000000001</v>
      </c>
      <c r="L2348" s="375">
        <v>0.171985</v>
      </c>
      <c r="M2348" s="375">
        <v>64.365759999999995</v>
      </c>
      <c r="N2348" s="375">
        <v>19.620165</v>
      </c>
    </row>
    <row r="2349" spans="1:14">
      <c r="A2349" t="s">
        <v>4119</v>
      </c>
      <c r="B2349" s="373" t="s">
        <v>4101</v>
      </c>
      <c r="C2349" s="405" t="s">
        <v>3817</v>
      </c>
      <c r="D2349" s="403" t="s">
        <v>6883</v>
      </c>
      <c r="E2349" s="374" t="s">
        <v>3774</v>
      </c>
      <c r="F2349" s="403">
        <v>7</v>
      </c>
      <c r="G2349" s="374">
        <v>44228</v>
      </c>
      <c r="H2349" s="374">
        <v>45291</v>
      </c>
      <c r="I2349" s="404">
        <v>0.25495000000000001</v>
      </c>
      <c r="J2349" s="404">
        <v>0.51771199999999995</v>
      </c>
      <c r="K2349" s="404">
        <v>0.16488</v>
      </c>
      <c r="L2349" s="404">
        <v>0.17238600000000001</v>
      </c>
      <c r="M2349" s="404">
        <v>66.158767999999995</v>
      </c>
      <c r="N2349" s="404">
        <v>17.461355999999999</v>
      </c>
    </row>
    <row r="2350" spans="1:14">
      <c r="A2350" t="s">
        <v>4120</v>
      </c>
      <c r="B2350" t="s">
        <v>4052</v>
      </c>
      <c r="C2350" t="s">
        <v>3817</v>
      </c>
      <c r="D2350" t="s">
        <v>5719</v>
      </c>
      <c r="E2350" t="s">
        <v>3774</v>
      </c>
      <c r="F2350">
        <v>6</v>
      </c>
      <c r="G2350" s="4">
        <v>43739</v>
      </c>
      <c r="H2350" s="4">
        <v>44530</v>
      </c>
      <c r="I2350" s="375">
        <v>0.16969699999999999</v>
      </c>
      <c r="J2350" s="375">
        <v>0.53348799999999996</v>
      </c>
      <c r="K2350" s="375">
        <v>0.1648</v>
      </c>
      <c r="L2350" s="375">
        <v>0.13377</v>
      </c>
      <c r="M2350" s="375">
        <v>67.187278000000006</v>
      </c>
      <c r="N2350" s="375">
        <v>17.585750000000001</v>
      </c>
    </row>
    <row r="2351" spans="1:14">
      <c r="A2351" t="s">
        <v>4119</v>
      </c>
      <c r="B2351" t="s">
        <v>4097</v>
      </c>
      <c r="C2351" t="s">
        <v>3817</v>
      </c>
      <c r="D2351" t="s">
        <v>6613</v>
      </c>
      <c r="E2351" t="s">
        <v>3774</v>
      </c>
      <c r="F2351">
        <v>6</v>
      </c>
      <c r="G2351" s="4">
        <v>44136</v>
      </c>
      <c r="H2351" s="4">
        <v>45961</v>
      </c>
      <c r="I2351" s="375">
        <v>0.22434100000000001</v>
      </c>
      <c r="J2351" s="375">
        <v>0.197354</v>
      </c>
      <c r="K2351" s="375">
        <v>0.16470000000000001</v>
      </c>
      <c r="L2351" s="375">
        <v>0.116482</v>
      </c>
      <c r="M2351" s="375">
        <v>24.840291000000001</v>
      </c>
      <c r="N2351" s="375">
        <v>19.471086</v>
      </c>
    </row>
    <row r="2352" spans="1:14">
      <c r="A2352" t="s">
        <v>4119</v>
      </c>
      <c r="B2352" s="413" t="s">
        <v>4097</v>
      </c>
      <c r="C2352" s="413" t="s">
        <v>3817</v>
      </c>
      <c r="D2352" s="413" t="s">
        <v>5101</v>
      </c>
      <c r="E2352" s="413" t="s">
        <v>3773</v>
      </c>
      <c r="F2352" s="413">
        <v>6</v>
      </c>
      <c r="G2352" s="383">
        <v>42430</v>
      </c>
      <c r="H2352" s="383">
        <v>44651</v>
      </c>
      <c r="I2352" s="375">
        <v>0.21648800000000001</v>
      </c>
      <c r="J2352" s="375">
        <v>0.66051099999999996</v>
      </c>
      <c r="K2352" s="375">
        <v>0.16439999999999999</v>
      </c>
      <c r="L2352" s="375">
        <v>0.15723100000000001</v>
      </c>
      <c r="M2352" s="375">
        <v>82.984763000000001</v>
      </c>
      <c r="N2352" s="375">
        <v>13.258675</v>
      </c>
    </row>
    <row r="2353" spans="1:14">
      <c r="A2353" t="s">
        <v>4120</v>
      </c>
      <c r="B2353" t="s">
        <v>5086</v>
      </c>
      <c r="C2353" t="s">
        <v>3817</v>
      </c>
      <c r="D2353" t="s">
        <v>6067</v>
      </c>
      <c r="E2353" t="s">
        <v>3779</v>
      </c>
      <c r="F2353">
        <v>7</v>
      </c>
      <c r="G2353" s="4">
        <v>43862</v>
      </c>
      <c r="H2353" s="4">
        <v>45291</v>
      </c>
      <c r="I2353" s="375">
        <v>0.20011100000000001</v>
      </c>
      <c r="J2353" s="375">
        <v>0.47204200000000002</v>
      </c>
      <c r="K2353" s="375">
        <v>0.1638</v>
      </c>
      <c r="L2353" s="375">
        <v>0.156829</v>
      </c>
      <c r="M2353" s="375">
        <v>59.920673000000001</v>
      </c>
      <c r="N2353" s="375">
        <v>22.31786</v>
      </c>
    </row>
    <row r="2354" spans="1:14">
      <c r="A2354" t="s">
        <v>4119</v>
      </c>
      <c r="B2354" t="s">
        <v>4097</v>
      </c>
      <c r="C2354" t="s">
        <v>3817</v>
      </c>
      <c r="D2354" t="s">
        <v>1046</v>
      </c>
      <c r="E2354" t="s">
        <v>3783</v>
      </c>
      <c r="F2354">
        <v>6</v>
      </c>
      <c r="G2354" s="4">
        <v>42583</v>
      </c>
      <c r="H2354" s="4">
        <v>45869</v>
      </c>
      <c r="I2354" s="375">
        <v>0.175793</v>
      </c>
      <c r="J2354" s="375">
        <v>0.373612</v>
      </c>
      <c r="K2354" s="375">
        <v>0.1636</v>
      </c>
      <c r="L2354" s="375">
        <v>8.7259000000000003E-2</v>
      </c>
      <c r="M2354" s="375">
        <v>46.711131000000002</v>
      </c>
      <c r="N2354" s="375">
        <v>15.331711</v>
      </c>
    </row>
    <row r="2355" spans="1:14">
      <c r="A2355" t="s">
        <v>4120</v>
      </c>
      <c r="B2355" s="300" t="s">
        <v>5086</v>
      </c>
      <c r="C2355" s="300" t="s">
        <v>3818</v>
      </c>
      <c r="D2355" s="300" t="s">
        <v>6460</v>
      </c>
      <c r="E2355" s="300" t="s">
        <v>3789</v>
      </c>
      <c r="F2355" s="300">
        <v>6</v>
      </c>
      <c r="G2355" s="301">
        <v>44075</v>
      </c>
      <c r="H2355" s="301">
        <v>45169</v>
      </c>
      <c r="I2355" s="316">
        <v>0.236433</v>
      </c>
      <c r="J2355" s="316">
        <v>0.50916399999999995</v>
      </c>
      <c r="K2355" s="316">
        <v>0.1636</v>
      </c>
      <c r="L2355" s="316">
        <v>0.166468</v>
      </c>
      <c r="M2355" s="316">
        <v>64.304871000000006</v>
      </c>
      <c r="N2355" s="316">
        <v>26.090070999999998</v>
      </c>
    </row>
    <row r="2356" spans="1:14">
      <c r="A2356" t="s">
        <v>4119</v>
      </c>
      <c r="B2356" s="413" t="s">
        <v>4097</v>
      </c>
      <c r="C2356" s="413" t="s">
        <v>3817</v>
      </c>
      <c r="D2356" s="413" t="s">
        <v>5731</v>
      </c>
      <c r="E2356" s="413" t="s">
        <v>3773</v>
      </c>
      <c r="F2356" s="413">
        <v>6</v>
      </c>
      <c r="G2356" s="383">
        <v>43739</v>
      </c>
      <c r="H2356" s="383">
        <v>45199</v>
      </c>
      <c r="I2356" s="375">
        <v>0.22229099999999999</v>
      </c>
      <c r="J2356" s="375">
        <v>0.68107099999999998</v>
      </c>
      <c r="K2356" s="375">
        <v>0.16320000000000001</v>
      </c>
      <c r="L2356" s="375">
        <v>0.162993</v>
      </c>
      <c r="M2356" s="375">
        <v>84.943168</v>
      </c>
      <c r="N2356" s="375">
        <v>13.316314</v>
      </c>
    </row>
    <row r="2357" spans="1:14">
      <c r="A2357" t="s">
        <v>4119</v>
      </c>
      <c r="B2357" s="413" t="s">
        <v>4099</v>
      </c>
      <c r="C2357" s="413" t="s">
        <v>3817</v>
      </c>
      <c r="D2357" s="413" t="s">
        <v>1935</v>
      </c>
      <c r="E2357" s="413" t="s">
        <v>3773</v>
      </c>
      <c r="F2357" s="413">
        <v>3</v>
      </c>
      <c r="G2357" s="383">
        <v>42826</v>
      </c>
      <c r="H2357" s="383">
        <v>44561</v>
      </c>
      <c r="I2357" s="375">
        <v>6.8900000000000003E-3</v>
      </c>
      <c r="J2357" s="375">
        <v>0.347831</v>
      </c>
      <c r="K2357" s="375">
        <v>0.16320000000000001</v>
      </c>
      <c r="L2357" s="375">
        <v>7.3600000000000002E-3</v>
      </c>
      <c r="M2357" s="375">
        <v>43.832614999999997</v>
      </c>
      <c r="N2357" s="375">
        <v>15.393155999999999</v>
      </c>
    </row>
    <row r="2358" spans="1:14">
      <c r="A2358" t="s">
        <v>4120</v>
      </c>
      <c r="B2358" t="s">
        <v>4052</v>
      </c>
      <c r="C2358" t="s">
        <v>3817</v>
      </c>
      <c r="D2358" t="s">
        <v>1441</v>
      </c>
      <c r="E2358" t="s">
        <v>3773</v>
      </c>
      <c r="F2358">
        <v>7</v>
      </c>
      <c r="G2358" s="4">
        <v>43770</v>
      </c>
      <c r="H2358" s="4">
        <v>44926</v>
      </c>
      <c r="I2358" s="375">
        <v>0.27369900000000003</v>
      </c>
      <c r="J2358" s="375">
        <v>0.38290099999999999</v>
      </c>
      <c r="K2358" s="375">
        <v>0.16320000000000001</v>
      </c>
      <c r="L2358" s="375">
        <v>0.16506299999999999</v>
      </c>
      <c r="M2358" s="375">
        <v>47.909457000000003</v>
      </c>
      <c r="N2358" s="375">
        <v>17.956894999999999</v>
      </c>
    </row>
    <row r="2359" spans="1:14">
      <c r="A2359" t="s">
        <v>4120</v>
      </c>
      <c r="B2359" t="s">
        <v>4052</v>
      </c>
      <c r="C2359" t="s">
        <v>3817</v>
      </c>
      <c r="D2359" t="s">
        <v>1445</v>
      </c>
      <c r="E2359" t="s">
        <v>3773</v>
      </c>
      <c r="F2359">
        <v>7</v>
      </c>
      <c r="G2359" s="4">
        <v>43770</v>
      </c>
      <c r="H2359" s="4">
        <v>44926</v>
      </c>
      <c r="I2359" s="375">
        <v>0.27871299999999999</v>
      </c>
      <c r="J2359" s="375">
        <v>0.28822599999999998</v>
      </c>
      <c r="K2359" s="375">
        <v>0.16308</v>
      </c>
      <c r="L2359" s="375">
        <v>0.16506299999999999</v>
      </c>
      <c r="M2359" s="375">
        <v>36.029972000000001</v>
      </c>
      <c r="N2359" s="375">
        <v>20.732040000000001</v>
      </c>
    </row>
    <row r="2360" spans="1:14">
      <c r="A2360" t="s">
        <v>4119</v>
      </c>
      <c r="B2360" t="s">
        <v>4097</v>
      </c>
      <c r="C2360" t="s">
        <v>3817</v>
      </c>
      <c r="D2360" t="s">
        <v>1933</v>
      </c>
      <c r="E2360" t="s">
        <v>3774</v>
      </c>
      <c r="F2360">
        <v>6</v>
      </c>
      <c r="G2360" s="4">
        <v>44440</v>
      </c>
      <c r="H2360" s="4">
        <v>45657</v>
      </c>
      <c r="I2360" s="375">
        <v>0.21471299999999999</v>
      </c>
      <c r="J2360" s="375">
        <v>0.74364399999999997</v>
      </c>
      <c r="K2360" s="375">
        <v>0.1628</v>
      </c>
      <c r="L2360" s="375">
        <v>0.15434899999999999</v>
      </c>
      <c r="M2360" s="375">
        <v>92.519994999999994</v>
      </c>
      <c r="N2360" s="375">
        <v>14.952329000000001</v>
      </c>
    </row>
    <row r="2361" spans="1:14">
      <c r="A2361" t="s">
        <v>4119</v>
      </c>
      <c r="B2361" s="300" t="s">
        <v>4081</v>
      </c>
      <c r="C2361" s="300" t="s">
        <v>3817</v>
      </c>
      <c r="D2361" s="300" t="s">
        <v>6212</v>
      </c>
      <c r="E2361" s="300" t="s">
        <v>3776</v>
      </c>
      <c r="F2361" s="300">
        <v>8</v>
      </c>
      <c r="G2361" s="301">
        <v>43952</v>
      </c>
      <c r="H2361" s="301">
        <v>45046</v>
      </c>
      <c r="I2361" s="316">
        <v>0.146284</v>
      </c>
      <c r="J2361" s="316">
        <v>0.53430100000000003</v>
      </c>
      <c r="K2361" s="316">
        <v>0.16244439999999999</v>
      </c>
      <c r="L2361" s="316">
        <v>0.103629</v>
      </c>
      <c r="M2361" s="316">
        <v>67.114635000000007</v>
      </c>
      <c r="N2361" s="316">
        <v>15.118005999999999</v>
      </c>
    </row>
    <row r="2362" spans="1:14">
      <c r="A2362" t="s">
        <v>4120</v>
      </c>
      <c r="B2362" s="373" t="s">
        <v>4054</v>
      </c>
      <c r="C2362" s="405" t="s">
        <v>3817</v>
      </c>
      <c r="D2362" s="403" t="s">
        <v>2567</v>
      </c>
      <c r="E2362" s="374" t="s">
        <v>3774</v>
      </c>
      <c r="F2362" s="403">
        <v>7</v>
      </c>
      <c r="G2362" s="374">
        <v>44166</v>
      </c>
      <c r="H2362" s="374">
        <v>45291</v>
      </c>
      <c r="I2362" s="404">
        <v>0.251139</v>
      </c>
      <c r="J2362" s="404">
        <v>0.37898999999999999</v>
      </c>
      <c r="K2362" s="404">
        <v>0.16239999999999999</v>
      </c>
      <c r="L2362" s="404">
        <v>9.4086000000000003E-2</v>
      </c>
      <c r="M2362" s="404">
        <v>47.179997</v>
      </c>
      <c r="N2362" s="404">
        <v>13.405035</v>
      </c>
    </row>
    <row r="2363" spans="1:14">
      <c r="A2363" t="s">
        <v>4120</v>
      </c>
      <c r="B2363" s="300" t="s">
        <v>5086</v>
      </c>
      <c r="C2363" s="300" t="s">
        <v>3817</v>
      </c>
      <c r="D2363" s="300" t="s">
        <v>7418</v>
      </c>
      <c r="E2363" s="300" t="s">
        <v>3773</v>
      </c>
      <c r="F2363" s="300">
        <v>7</v>
      </c>
      <c r="G2363" s="301">
        <v>44440</v>
      </c>
      <c r="H2363" s="301">
        <v>46265</v>
      </c>
      <c r="I2363" s="316">
        <v>0.24329100000000001</v>
      </c>
      <c r="J2363" s="316">
        <v>0.62099099999999996</v>
      </c>
      <c r="K2363" s="316">
        <v>0.16211999999999999</v>
      </c>
      <c r="L2363" s="316">
        <v>0.16728399999999999</v>
      </c>
      <c r="M2363" s="316">
        <v>78.026050999999995</v>
      </c>
      <c r="N2363" s="316">
        <v>22.004639000000001</v>
      </c>
    </row>
    <row r="2364" spans="1:14">
      <c r="A2364" t="s">
        <v>4119</v>
      </c>
      <c r="B2364" s="318" t="s">
        <v>4091</v>
      </c>
      <c r="C2364" s="318" t="s">
        <v>3817</v>
      </c>
      <c r="D2364" s="318" t="s">
        <v>2977</v>
      </c>
      <c r="E2364" s="318" t="s">
        <v>3776</v>
      </c>
      <c r="F2364" s="318">
        <v>1</v>
      </c>
      <c r="G2364" s="319">
        <v>43252</v>
      </c>
      <c r="H2364" s="319">
        <v>44926</v>
      </c>
      <c r="I2364" s="375">
        <v>0.150454</v>
      </c>
      <c r="J2364" s="375">
        <v>0.112384</v>
      </c>
      <c r="K2364" s="375">
        <v>0.1620904</v>
      </c>
      <c r="L2364" s="375">
        <v>0.1143</v>
      </c>
      <c r="M2364" s="375">
        <v>13.553000000000001</v>
      </c>
      <c r="N2364" s="375">
        <v>35.185236000000003</v>
      </c>
    </row>
    <row r="2365" spans="1:14">
      <c r="A2365" t="s">
        <v>4119</v>
      </c>
      <c r="B2365" s="413" t="s">
        <v>4097</v>
      </c>
      <c r="C2365" s="413" t="s">
        <v>3817</v>
      </c>
      <c r="D2365" s="413" t="s">
        <v>1493</v>
      </c>
      <c r="E2365" s="413" t="s">
        <v>3780</v>
      </c>
      <c r="F2365" s="413">
        <v>6</v>
      </c>
      <c r="G2365" s="383">
        <v>42705</v>
      </c>
      <c r="H2365" s="383">
        <v>44560</v>
      </c>
      <c r="I2365" s="375">
        <v>0.24112</v>
      </c>
      <c r="J2365" s="375">
        <v>0.275196</v>
      </c>
      <c r="K2365" s="375">
        <v>0.16200000000000001</v>
      </c>
      <c r="L2365" s="375">
        <v>5.7624000000000002E-2</v>
      </c>
      <c r="M2365" s="375">
        <v>34.070143999999999</v>
      </c>
      <c r="N2365" s="375">
        <v>13.603709</v>
      </c>
    </row>
    <row r="2366" spans="1:14">
      <c r="A2366" t="s">
        <v>4120</v>
      </c>
      <c r="B2366" s="413" t="s">
        <v>5086</v>
      </c>
      <c r="C2366" s="413" t="s">
        <v>3817</v>
      </c>
      <c r="D2366" s="413" t="s">
        <v>6282</v>
      </c>
      <c r="E2366" s="413" t="s">
        <v>3789</v>
      </c>
      <c r="F2366" s="413">
        <v>6</v>
      </c>
      <c r="G2366" s="383">
        <v>43983</v>
      </c>
      <c r="H2366" s="383">
        <v>45838</v>
      </c>
      <c r="I2366" s="375">
        <v>0.23170399999999999</v>
      </c>
      <c r="J2366" s="375">
        <v>0.55352999999999997</v>
      </c>
      <c r="K2366" s="375">
        <v>0.16159999999999999</v>
      </c>
      <c r="L2366" s="375">
        <v>0.15606300000000001</v>
      </c>
      <c r="M2366" s="375">
        <v>69.057434000000001</v>
      </c>
      <c r="N2366" s="375">
        <v>20.019354</v>
      </c>
    </row>
    <row r="2367" spans="1:14">
      <c r="A2367" t="s">
        <v>4119</v>
      </c>
      <c r="B2367" t="s">
        <v>4081</v>
      </c>
      <c r="C2367" t="s">
        <v>3817</v>
      </c>
      <c r="D2367" t="s">
        <v>7215</v>
      </c>
      <c r="E2367" t="s">
        <v>3774</v>
      </c>
      <c r="F2367">
        <v>7</v>
      </c>
      <c r="G2367" s="4">
        <v>44378</v>
      </c>
      <c r="H2367" s="4">
        <v>45412</v>
      </c>
      <c r="I2367" s="375">
        <v>0.20702699999999999</v>
      </c>
      <c r="J2367" s="375">
        <v>0.30514400000000003</v>
      </c>
      <c r="K2367" s="375">
        <v>0.1615</v>
      </c>
      <c r="L2367" s="375">
        <v>0.16589000000000001</v>
      </c>
      <c r="M2367" s="375">
        <v>37.960239000000001</v>
      </c>
      <c r="N2367" s="375">
        <v>23.58568</v>
      </c>
    </row>
    <row r="2368" spans="1:14">
      <c r="A2368" t="s">
        <v>4119</v>
      </c>
      <c r="B2368" t="s">
        <v>4097</v>
      </c>
      <c r="C2368" t="s">
        <v>3817</v>
      </c>
      <c r="D2368" t="s">
        <v>2007</v>
      </c>
      <c r="E2368" t="s">
        <v>3780</v>
      </c>
      <c r="F2368">
        <v>6</v>
      </c>
      <c r="G2368" s="4">
        <v>42856</v>
      </c>
      <c r="H2368" s="4">
        <v>44347</v>
      </c>
      <c r="I2368" s="375">
        <v>0.20802599999999999</v>
      </c>
      <c r="J2368" s="375">
        <v>0.12311800000000001</v>
      </c>
      <c r="K2368" s="375">
        <v>0.16120000000000001</v>
      </c>
      <c r="L2368" s="375">
        <v>2.8400000000000002E-2</v>
      </c>
      <c r="M2368" s="375">
        <v>15.167109</v>
      </c>
      <c r="N2368" s="375">
        <v>15.2685</v>
      </c>
    </row>
    <row r="2369" spans="1:14">
      <c r="A2369" t="s">
        <v>4119</v>
      </c>
      <c r="B2369" s="300" t="s">
        <v>4095</v>
      </c>
      <c r="C2369" s="300" t="s">
        <v>3817</v>
      </c>
      <c r="D2369" s="300" t="s">
        <v>6503</v>
      </c>
      <c r="E2369" s="300" t="s">
        <v>3777</v>
      </c>
      <c r="F2369" s="300">
        <v>9</v>
      </c>
      <c r="G2369" s="301">
        <v>44075</v>
      </c>
      <c r="H2369" s="301">
        <v>45657</v>
      </c>
      <c r="I2369" s="316">
        <v>0.26447900000000002</v>
      </c>
      <c r="J2369" s="316">
        <v>0.46932099999999999</v>
      </c>
      <c r="K2369" s="316">
        <v>0.16094520000000001</v>
      </c>
      <c r="L2369" s="316">
        <v>0.12961700000000001</v>
      </c>
      <c r="M2369" s="316">
        <v>57.985795000000003</v>
      </c>
      <c r="N2369" s="316">
        <v>18.554362000000001</v>
      </c>
    </row>
    <row r="2370" spans="1:14">
      <c r="A2370" t="s">
        <v>4119</v>
      </c>
      <c r="B2370" t="s">
        <v>4081</v>
      </c>
      <c r="C2370" t="s">
        <v>3817</v>
      </c>
      <c r="D2370" t="s">
        <v>6964</v>
      </c>
      <c r="E2370" t="s">
        <v>3776</v>
      </c>
      <c r="F2370">
        <v>8</v>
      </c>
      <c r="G2370" s="4">
        <v>44287</v>
      </c>
      <c r="H2370" s="4">
        <v>45291</v>
      </c>
      <c r="I2370" s="375">
        <v>0.20554800000000001</v>
      </c>
      <c r="J2370" s="375">
        <v>0.33121499999999998</v>
      </c>
      <c r="K2370" s="375">
        <v>0.16087280000000001</v>
      </c>
      <c r="L2370" s="375">
        <v>0.103629</v>
      </c>
      <c r="M2370" s="375">
        <v>41.206183000000003</v>
      </c>
      <c r="N2370" s="375">
        <v>15.798355000000001</v>
      </c>
    </row>
    <row r="2371" spans="1:14">
      <c r="A2371" t="s">
        <v>4120</v>
      </c>
      <c r="B2371" s="413" t="s">
        <v>4052</v>
      </c>
      <c r="C2371" s="413" t="s">
        <v>3817</v>
      </c>
      <c r="D2371" s="413" t="s">
        <v>3005</v>
      </c>
      <c r="E2371" s="413" t="s">
        <v>3778</v>
      </c>
      <c r="F2371" s="413">
        <v>6</v>
      </c>
      <c r="G2371" s="383">
        <v>43252</v>
      </c>
      <c r="H2371" s="383">
        <v>45076</v>
      </c>
      <c r="I2371" s="375">
        <v>0.18299699999999999</v>
      </c>
      <c r="J2371" s="375">
        <v>0.36277500000000001</v>
      </c>
      <c r="K2371" s="375">
        <v>0.1608</v>
      </c>
      <c r="L2371" s="375">
        <v>0.15434899999999999</v>
      </c>
      <c r="M2371" s="375">
        <v>44.579236999999999</v>
      </c>
      <c r="N2371" s="375">
        <v>24.688412</v>
      </c>
    </row>
    <row r="2372" spans="1:14">
      <c r="A2372" t="s">
        <v>4119</v>
      </c>
      <c r="B2372" s="413" t="s">
        <v>4091</v>
      </c>
      <c r="C2372" s="413" t="s">
        <v>3817</v>
      </c>
      <c r="D2372" s="413" t="s">
        <v>904</v>
      </c>
      <c r="E2372" s="413" t="s">
        <v>3774</v>
      </c>
      <c r="F2372" s="413">
        <v>1</v>
      </c>
      <c r="G2372" s="383">
        <v>42552</v>
      </c>
      <c r="H2372" s="383">
        <v>43921</v>
      </c>
      <c r="I2372" s="375">
        <v>0.25264700000000001</v>
      </c>
      <c r="J2372" s="375">
        <v>0.57068399999999997</v>
      </c>
      <c r="K2372" s="375">
        <v>0.16067119999999999</v>
      </c>
      <c r="L2372" s="375">
        <v>0.1731</v>
      </c>
      <c r="M2372" s="375">
        <v>68.219300000000004</v>
      </c>
      <c r="N2372" s="375">
        <v>20.372160000000001</v>
      </c>
    </row>
    <row r="2373" spans="1:14">
      <c r="A2373" t="s">
        <v>4119</v>
      </c>
      <c r="B2373" s="413" t="s">
        <v>4091</v>
      </c>
      <c r="C2373" s="413" t="s">
        <v>3817</v>
      </c>
      <c r="D2373" s="413" t="s">
        <v>4828</v>
      </c>
      <c r="E2373" s="413" t="s">
        <v>3776</v>
      </c>
      <c r="F2373" s="413">
        <v>1</v>
      </c>
      <c r="G2373" s="383">
        <v>43617</v>
      </c>
      <c r="H2373" s="383">
        <v>45291</v>
      </c>
      <c r="I2373" s="375">
        <v>0.21296899999999999</v>
      </c>
      <c r="J2373" s="375">
        <v>0.45960699999999999</v>
      </c>
      <c r="K2373" s="375">
        <v>0.1603908</v>
      </c>
      <c r="L2373" s="375">
        <v>0.1293</v>
      </c>
      <c r="M2373" s="375">
        <v>54.845399999999998</v>
      </c>
      <c r="N2373" s="375">
        <v>19.511012999999998</v>
      </c>
    </row>
    <row r="2374" spans="1:14">
      <c r="A2374" t="s">
        <v>4120</v>
      </c>
      <c r="B2374" t="s">
        <v>4040</v>
      </c>
      <c r="C2374" t="s">
        <v>3817</v>
      </c>
      <c r="D2374" t="s">
        <v>7157</v>
      </c>
      <c r="E2374" t="s">
        <v>3774</v>
      </c>
      <c r="F2374">
        <v>13</v>
      </c>
      <c r="G2374" s="4">
        <v>44348</v>
      </c>
      <c r="H2374" s="4">
        <v>45077</v>
      </c>
      <c r="I2374" s="375">
        <v>0.21626899999999999</v>
      </c>
      <c r="J2374" s="375">
        <v>0.63924499999999995</v>
      </c>
      <c r="K2374" s="375">
        <v>0.15987799999999999</v>
      </c>
      <c r="L2374" s="375">
        <v>0.147759</v>
      </c>
      <c r="M2374" s="375">
        <v>79.008438999999996</v>
      </c>
      <c r="N2374" s="375">
        <v>14.019962</v>
      </c>
    </row>
    <row r="2375" spans="1:14">
      <c r="A2375" t="s">
        <v>4120</v>
      </c>
      <c r="B2375" t="s">
        <v>5086</v>
      </c>
      <c r="C2375" t="s">
        <v>3817</v>
      </c>
      <c r="D2375" t="s">
        <v>6338</v>
      </c>
      <c r="E2375" t="s">
        <v>3789</v>
      </c>
      <c r="F2375">
        <v>6</v>
      </c>
      <c r="G2375" s="4">
        <v>44013</v>
      </c>
      <c r="H2375" s="4">
        <v>45838</v>
      </c>
      <c r="I2375" s="375">
        <v>0.238815</v>
      </c>
      <c r="J2375" s="375">
        <v>0.37460199999999999</v>
      </c>
      <c r="K2375" s="375">
        <v>0.15959999999999999</v>
      </c>
      <c r="L2375" s="375">
        <v>0.14565900000000001</v>
      </c>
      <c r="M2375" s="375">
        <v>46.155892999999999</v>
      </c>
      <c r="N2375" s="375">
        <v>22.064702</v>
      </c>
    </row>
    <row r="2376" spans="1:14">
      <c r="A2376" t="s">
        <v>4120</v>
      </c>
      <c r="B2376" s="318" t="s">
        <v>5086</v>
      </c>
      <c r="C2376" s="318" t="s">
        <v>3817</v>
      </c>
      <c r="D2376" s="318" t="s">
        <v>7364</v>
      </c>
      <c r="E2376" s="318" t="s">
        <v>3773</v>
      </c>
      <c r="F2376" s="318">
        <v>6</v>
      </c>
      <c r="G2376" s="319">
        <v>44440</v>
      </c>
      <c r="H2376" s="319">
        <v>45657</v>
      </c>
      <c r="I2376" s="375">
        <v>0.26505000000000001</v>
      </c>
      <c r="J2376" s="375">
        <v>0.28023599999999999</v>
      </c>
      <c r="K2376" s="375">
        <v>0.15959999999999999</v>
      </c>
      <c r="L2376" s="375">
        <v>0.14565900000000001</v>
      </c>
      <c r="M2376" s="375">
        <v>34.533904999999997</v>
      </c>
      <c r="N2376" s="375">
        <v>24.093581</v>
      </c>
    </row>
    <row r="2377" spans="1:14">
      <c r="A2377" t="s">
        <v>4120</v>
      </c>
      <c r="B2377" t="s">
        <v>4060</v>
      </c>
      <c r="C2377" t="s">
        <v>3817</v>
      </c>
      <c r="D2377" t="s">
        <v>2832</v>
      </c>
      <c r="E2377" t="s">
        <v>3774</v>
      </c>
      <c r="F2377">
        <v>7</v>
      </c>
      <c r="G2377" s="4">
        <v>44136</v>
      </c>
      <c r="H2377" s="4">
        <v>45016</v>
      </c>
      <c r="I2377" s="375">
        <v>0.21815599999999999</v>
      </c>
      <c r="J2377" s="375">
        <v>0.56431299999999995</v>
      </c>
      <c r="K2377" s="375">
        <v>0.159384</v>
      </c>
      <c r="L2377" s="375">
        <v>0.12964500000000001</v>
      </c>
      <c r="M2377" s="375">
        <v>69.702578000000003</v>
      </c>
      <c r="N2377" s="375">
        <v>16.759737999999999</v>
      </c>
    </row>
    <row r="2378" spans="1:14">
      <c r="A2378" t="s">
        <v>4119</v>
      </c>
      <c r="B2378" s="376" t="s">
        <v>4097</v>
      </c>
      <c r="C2378" s="376" t="s">
        <v>3817</v>
      </c>
      <c r="D2378" s="376" t="s">
        <v>4902</v>
      </c>
      <c r="E2378" s="376" t="s">
        <v>3775</v>
      </c>
      <c r="F2378" s="376">
        <v>6</v>
      </c>
      <c r="G2378" s="383">
        <v>43647</v>
      </c>
      <c r="H2378" s="383">
        <v>45503</v>
      </c>
      <c r="I2378" s="375">
        <v>0.19709499999999999</v>
      </c>
      <c r="J2378" s="375">
        <v>0.13012199999999999</v>
      </c>
      <c r="K2378" s="375">
        <v>0.15920000000000001</v>
      </c>
      <c r="L2378" s="375">
        <v>0.16093499999999999</v>
      </c>
      <c r="M2378" s="375">
        <v>15.831073</v>
      </c>
      <c r="N2378" s="375">
        <v>32.51632</v>
      </c>
    </row>
    <row r="2379" spans="1:14">
      <c r="A2379" t="s">
        <v>4120</v>
      </c>
      <c r="B2379" t="s">
        <v>5086</v>
      </c>
      <c r="C2379" t="s">
        <v>3817</v>
      </c>
      <c r="D2379" t="s">
        <v>7356</v>
      </c>
      <c r="E2379" t="s">
        <v>3774</v>
      </c>
      <c r="F2379">
        <v>6</v>
      </c>
      <c r="G2379" s="4">
        <v>44440</v>
      </c>
      <c r="H2379" s="4">
        <v>45657</v>
      </c>
      <c r="I2379" s="375">
        <v>9.9306000000000005E-2</v>
      </c>
      <c r="J2379" s="375">
        <v>0.31420799999999999</v>
      </c>
      <c r="K2379" s="375">
        <v>0.15920000000000001</v>
      </c>
      <c r="L2379" s="375">
        <v>0.11444600000000001</v>
      </c>
      <c r="M2379" s="375">
        <v>38.611978000000001</v>
      </c>
      <c r="N2379" s="375">
        <v>21.956817000000001</v>
      </c>
    </row>
    <row r="2380" spans="1:14">
      <c r="A2380" t="s">
        <v>4119</v>
      </c>
      <c r="B2380" s="413" t="s">
        <v>4097</v>
      </c>
      <c r="C2380" s="413" t="s">
        <v>3817</v>
      </c>
      <c r="D2380" s="413" t="s">
        <v>4972</v>
      </c>
      <c r="E2380" s="413" t="s">
        <v>3773</v>
      </c>
      <c r="F2380" s="413">
        <v>6</v>
      </c>
      <c r="G2380" s="383">
        <v>43678</v>
      </c>
      <c r="H2380" s="383">
        <v>44681</v>
      </c>
      <c r="I2380" s="375">
        <v>0.24193799999999999</v>
      </c>
      <c r="J2380" s="375">
        <v>0.75164699999999995</v>
      </c>
      <c r="K2380" s="375">
        <v>0.158</v>
      </c>
      <c r="L2380" s="375">
        <v>0.162581</v>
      </c>
      <c r="M2380" s="375">
        <v>90.758499</v>
      </c>
      <c r="N2380" s="375">
        <v>13.034571</v>
      </c>
    </row>
    <row r="2381" spans="1:14">
      <c r="A2381" t="s">
        <v>4119</v>
      </c>
      <c r="B2381" s="318" t="s">
        <v>4097</v>
      </c>
      <c r="C2381" s="318" t="s">
        <v>3817</v>
      </c>
      <c r="D2381" s="318" t="s">
        <v>5143</v>
      </c>
      <c r="E2381" s="318" t="s">
        <v>3780</v>
      </c>
      <c r="F2381" s="318">
        <v>6</v>
      </c>
      <c r="G2381" s="319">
        <v>42705</v>
      </c>
      <c r="H2381" s="319">
        <v>44195</v>
      </c>
      <c r="I2381" s="375">
        <v>0.12523699999999999</v>
      </c>
      <c r="J2381" s="375">
        <v>3.5860000000000003E-2</v>
      </c>
      <c r="K2381" s="375">
        <v>0.15759999999999999</v>
      </c>
      <c r="L2381" s="375">
        <v>1.5640999999999999E-2</v>
      </c>
      <c r="M2381" s="375">
        <v>4.319051</v>
      </c>
      <c r="N2381" s="375">
        <v>18.181173999999999</v>
      </c>
    </row>
    <row r="2382" spans="1:14">
      <c r="A2382" t="s">
        <v>4120</v>
      </c>
      <c r="B2382" t="s">
        <v>4072</v>
      </c>
      <c r="C2382" t="s">
        <v>3817</v>
      </c>
      <c r="D2382" t="s">
        <v>3436</v>
      </c>
      <c r="E2382" t="s">
        <v>3774</v>
      </c>
      <c r="F2382">
        <v>7</v>
      </c>
      <c r="G2382" s="4">
        <v>43435</v>
      </c>
      <c r="H2382" s="4">
        <v>45229</v>
      </c>
      <c r="I2382" s="375">
        <v>0.186915</v>
      </c>
      <c r="J2382" s="375">
        <v>0.58594800000000002</v>
      </c>
      <c r="K2382" s="375">
        <v>0.1573272</v>
      </c>
      <c r="L2382" s="375">
        <v>0.111273</v>
      </c>
      <c r="M2382" s="375">
        <v>69.888530000000003</v>
      </c>
      <c r="N2382" s="375">
        <v>14.991349</v>
      </c>
    </row>
    <row r="2383" spans="1:14">
      <c r="A2383" t="s">
        <v>4119</v>
      </c>
      <c r="B2383" s="300" t="s">
        <v>4101</v>
      </c>
      <c r="C2383" s="300" t="s">
        <v>3817</v>
      </c>
      <c r="D2383" s="300" t="s">
        <v>6627</v>
      </c>
      <c r="E2383" s="300" t="s">
        <v>3789</v>
      </c>
      <c r="F2383" s="300">
        <v>7</v>
      </c>
      <c r="G2383" s="301">
        <v>44136</v>
      </c>
      <c r="H2383" s="301">
        <v>45230</v>
      </c>
      <c r="I2383" s="316">
        <v>8.9116000000000001E-2</v>
      </c>
      <c r="J2383" s="316">
        <v>0.32166099999999997</v>
      </c>
      <c r="K2383" s="316">
        <v>0.15731999999999999</v>
      </c>
      <c r="L2383" s="316">
        <v>0.15406900000000001</v>
      </c>
      <c r="M2383" s="316">
        <v>39.220528999999999</v>
      </c>
      <c r="N2383" s="316">
        <v>17.782177999999998</v>
      </c>
    </row>
    <row r="2384" spans="1:14">
      <c r="A2384" t="s">
        <v>4119</v>
      </c>
      <c r="B2384" s="300" t="s">
        <v>4097</v>
      </c>
      <c r="C2384" s="300" t="s">
        <v>3817</v>
      </c>
      <c r="D2384" s="300" t="s">
        <v>2329</v>
      </c>
      <c r="E2384" s="300" t="s">
        <v>3776</v>
      </c>
      <c r="F2384" s="300">
        <v>6</v>
      </c>
      <c r="G2384" s="301">
        <v>42979</v>
      </c>
      <c r="H2384" s="301">
        <v>44469</v>
      </c>
      <c r="I2384" s="316">
        <v>0.17156099999999999</v>
      </c>
      <c r="J2384" s="316">
        <v>0.47350999999999999</v>
      </c>
      <c r="K2384" s="316">
        <v>0.15720000000000001</v>
      </c>
      <c r="L2384" s="316">
        <v>0.121833</v>
      </c>
      <c r="M2384" s="316">
        <v>56.885058000000001</v>
      </c>
      <c r="N2384" s="316">
        <v>14.636462999999999</v>
      </c>
    </row>
    <row r="2385" spans="1:14">
      <c r="A2385" t="s">
        <v>4120</v>
      </c>
      <c r="B2385" s="413" t="s">
        <v>4048</v>
      </c>
      <c r="C2385" s="413" t="s">
        <v>3817</v>
      </c>
      <c r="D2385" s="413" t="s">
        <v>1712</v>
      </c>
      <c r="E2385" s="413" t="s">
        <v>3773</v>
      </c>
      <c r="F2385" s="413">
        <v>3</v>
      </c>
      <c r="G2385" s="383">
        <v>42736</v>
      </c>
      <c r="H2385" s="383">
        <v>44561</v>
      </c>
      <c r="I2385" s="375">
        <v>0.22389400000000001</v>
      </c>
      <c r="J2385" s="375">
        <v>0.64955399999999996</v>
      </c>
      <c r="K2385" s="375">
        <v>0.15709239999999999</v>
      </c>
      <c r="L2385" s="375">
        <v>0.14708399999999999</v>
      </c>
      <c r="M2385" s="375">
        <v>78.987167999999997</v>
      </c>
      <c r="N2385" s="375">
        <v>14.941231999999999</v>
      </c>
    </row>
    <row r="2386" spans="1:14">
      <c r="A2386" t="s">
        <v>4119</v>
      </c>
      <c r="B2386" t="s">
        <v>4091</v>
      </c>
      <c r="C2386" t="s">
        <v>3817</v>
      </c>
      <c r="D2386" t="s">
        <v>1631</v>
      </c>
      <c r="E2386" t="s">
        <v>3774</v>
      </c>
      <c r="F2386">
        <v>1</v>
      </c>
      <c r="G2386" s="4">
        <v>42705</v>
      </c>
      <c r="H2386" s="4">
        <v>43830</v>
      </c>
      <c r="I2386" s="375">
        <v>0.22417599999999999</v>
      </c>
      <c r="J2386" s="375">
        <v>0.61384899999999998</v>
      </c>
      <c r="K2386" s="375">
        <v>0.15679080000000001</v>
      </c>
      <c r="L2386" s="375">
        <v>0.14069999999999999</v>
      </c>
      <c r="M2386" s="375">
        <v>71.606999999999999</v>
      </c>
      <c r="N2386" s="375">
        <v>19.746355999999999</v>
      </c>
    </row>
    <row r="2387" spans="1:14">
      <c r="A2387" t="s">
        <v>4119</v>
      </c>
      <c r="B2387" t="s">
        <v>4097</v>
      </c>
      <c r="C2387" t="s">
        <v>3817</v>
      </c>
      <c r="D2387" t="s">
        <v>3016</v>
      </c>
      <c r="E2387" t="s">
        <v>3774</v>
      </c>
      <c r="F2387">
        <v>6</v>
      </c>
      <c r="G2387" s="4">
        <v>43282</v>
      </c>
      <c r="H2387" s="4">
        <v>44408</v>
      </c>
      <c r="I2387" s="375">
        <v>0.19641400000000001</v>
      </c>
      <c r="J2387" s="375">
        <v>0.56984999999999997</v>
      </c>
      <c r="K2387" s="375">
        <v>0.15640000000000001</v>
      </c>
      <c r="L2387" s="375">
        <v>0.140767</v>
      </c>
      <c r="M2387" s="375">
        <v>68.110398000000004</v>
      </c>
      <c r="N2387" s="375">
        <v>14.978529</v>
      </c>
    </row>
    <row r="2388" spans="1:14">
      <c r="A2388" t="s">
        <v>4120</v>
      </c>
      <c r="B2388" t="s">
        <v>4048</v>
      </c>
      <c r="C2388" t="s">
        <v>3818</v>
      </c>
      <c r="D2388" t="s">
        <v>5215</v>
      </c>
      <c r="E2388" t="s">
        <v>3773</v>
      </c>
      <c r="F2388">
        <v>11</v>
      </c>
      <c r="G2388" s="4">
        <v>42705</v>
      </c>
      <c r="H2388" s="4">
        <v>44530</v>
      </c>
      <c r="I2388" s="375">
        <v>0.25661200000000001</v>
      </c>
      <c r="J2388" s="375">
        <v>0.46683200000000002</v>
      </c>
      <c r="K2388" s="375">
        <v>0.156</v>
      </c>
      <c r="L2388" s="375">
        <v>0.15759000000000001</v>
      </c>
      <c r="M2388" s="375">
        <v>56.921508000000003</v>
      </c>
      <c r="N2388" s="375">
        <v>17.093367000000001</v>
      </c>
    </row>
    <row r="2389" spans="1:14">
      <c r="A2389" t="s">
        <v>4120</v>
      </c>
      <c r="B2389" s="413" t="s">
        <v>4048</v>
      </c>
      <c r="C2389" s="413" t="s">
        <v>3817</v>
      </c>
      <c r="D2389" s="413" t="s">
        <v>6989</v>
      </c>
      <c r="E2389" s="413" t="s">
        <v>3788</v>
      </c>
      <c r="F2389" s="413">
        <v>7</v>
      </c>
      <c r="G2389" s="383">
        <v>44287</v>
      </c>
      <c r="H2389" s="383">
        <v>45382</v>
      </c>
      <c r="I2389" s="375">
        <v>0.20954</v>
      </c>
      <c r="J2389" s="375">
        <v>0.75134699999999999</v>
      </c>
      <c r="K2389" s="375">
        <v>0.156</v>
      </c>
      <c r="L2389" s="375">
        <v>0.144228</v>
      </c>
      <c r="M2389" s="375">
        <v>89.843742000000006</v>
      </c>
      <c r="N2389" s="375">
        <v>15.764946</v>
      </c>
    </row>
    <row r="2390" spans="1:14">
      <c r="A2390" t="s">
        <v>4120</v>
      </c>
      <c r="B2390" s="373" t="s">
        <v>4052</v>
      </c>
      <c r="C2390" s="405" t="s">
        <v>3817</v>
      </c>
      <c r="D2390" s="403" t="s">
        <v>1925</v>
      </c>
      <c r="E2390" s="374" t="s">
        <v>3773</v>
      </c>
      <c r="F2390" s="403">
        <v>6</v>
      </c>
      <c r="G2390" s="374">
        <v>44287</v>
      </c>
      <c r="H2390" s="374">
        <v>44926</v>
      </c>
      <c r="I2390" s="404">
        <v>0.25482500000000002</v>
      </c>
      <c r="J2390" s="404">
        <v>0.25207499999999999</v>
      </c>
      <c r="K2390" s="404">
        <v>0.156</v>
      </c>
      <c r="L2390" s="404">
        <v>0.16463900000000001</v>
      </c>
      <c r="M2390" s="404">
        <v>30.055033999999999</v>
      </c>
      <c r="N2390" s="404">
        <v>22.506229999999999</v>
      </c>
    </row>
    <row r="2391" spans="1:14">
      <c r="A2391" t="s">
        <v>4120</v>
      </c>
      <c r="B2391" t="s">
        <v>4060</v>
      </c>
      <c r="C2391" t="s">
        <v>3817</v>
      </c>
      <c r="D2391" t="s">
        <v>2159</v>
      </c>
      <c r="E2391" t="s">
        <v>3774</v>
      </c>
      <c r="F2391">
        <v>7</v>
      </c>
      <c r="G2391" s="4">
        <v>42917</v>
      </c>
      <c r="H2391" s="4">
        <v>45107</v>
      </c>
      <c r="I2391" s="375">
        <v>0.26758399999999999</v>
      </c>
      <c r="J2391" s="375">
        <v>0.66432400000000003</v>
      </c>
      <c r="K2391" s="375">
        <v>0.156</v>
      </c>
      <c r="L2391" s="375">
        <v>0.15787499999999999</v>
      </c>
      <c r="M2391" s="375">
        <v>80.328288000000001</v>
      </c>
      <c r="N2391" s="375">
        <v>21.529143000000001</v>
      </c>
    </row>
    <row r="2392" spans="1:14">
      <c r="A2392" t="s">
        <v>4120</v>
      </c>
      <c r="B2392" t="s">
        <v>4052</v>
      </c>
      <c r="C2392" t="s">
        <v>3819</v>
      </c>
      <c r="D2392" t="s">
        <v>208</v>
      </c>
      <c r="E2392" t="s">
        <v>3777</v>
      </c>
      <c r="F2392">
        <v>5</v>
      </c>
      <c r="G2392" s="4">
        <v>43101</v>
      </c>
      <c r="H2392" s="4">
        <v>45291</v>
      </c>
      <c r="I2392" s="375">
        <v>0.24034800000000001</v>
      </c>
      <c r="J2392" s="375">
        <v>0.31374299999999999</v>
      </c>
      <c r="K2392" s="375">
        <v>0.15568000000000001</v>
      </c>
      <c r="L2392" s="375">
        <v>7.2387000000000007E-2</v>
      </c>
      <c r="M2392" s="375">
        <v>37.321179999999998</v>
      </c>
      <c r="N2392" s="375">
        <v>15.699975</v>
      </c>
    </row>
    <row r="2393" spans="1:14">
      <c r="A2393" t="s">
        <v>4119</v>
      </c>
      <c r="B2393" s="413" t="s">
        <v>4081</v>
      </c>
      <c r="C2393" s="413" t="s">
        <v>3817</v>
      </c>
      <c r="D2393" s="413" t="s">
        <v>3703</v>
      </c>
      <c r="E2393" s="413" t="s">
        <v>3775</v>
      </c>
      <c r="F2393" s="413">
        <v>8</v>
      </c>
      <c r="G2393" s="383">
        <v>43525</v>
      </c>
      <c r="H2393" s="383">
        <v>44620</v>
      </c>
      <c r="I2393" s="375">
        <v>0.19766800000000001</v>
      </c>
      <c r="J2393" s="375">
        <v>0.33796500000000002</v>
      </c>
      <c r="K2393" s="375">
        <v>0.15549080000000001</v>
      </c>
      <c r="L2393" s="375">
        <v>0.134717</v>
      </c>
      <c r="M2393" s="375">
        <v>40.624203999999999</v>
      </c>
      <c r="N2393" s="375">
        <v>20.753261999999999</v>
      </c>
    </row>
    <row r="2394" spans="1:14">
      <c r="A2394" t="s">
        <v>4120</v>
      </c>
      <c r="B2394" t="s">
        <v>4052</v>
      </c>
      <c r="C2394" t="s">
        <v>3817</v>
      </c>
      <c r="D2394" t="s">
        <v>6482</v>
      </c>
      <c r="E2394" t="s">
        <v>3789</v>
      </c>
      <c r="F2394">
        <v>7</v>
      </c>
      <c r="G2394" s="4">
        <v>44075</v>
      </c>
      <c r="H2394" s="4">
        <v>44926</v>
      </c>
      <c r="I2394" s="375">
        <v>0.25667000000000001</v>
      </c>
      <c r="J2394" s="375">
        <v>0.202072</v>
      </c>
      <c r="K2394" s="375">
        <v>0.15492</v>
      </c>
      <c r="L2394" s="375">
        <v>0.14443</v>
      </c>
      <c r="M2394" s="375">
        <v>23.995940999999998</v>
      </c>
      <c r="N2394" s="375">
        <v>23.859045999999999</v>
      </c>
    </row>
    <row r="2395" spans="1:14">
      <c r="A2395" t="s">
        <v>4120</v>
      </c>
      <c r="B2395" t="s">
        <v>4072</v>
      </c>
      <c r="C2395" t="s">
        <v>3817</v>
      </c>
      <c r="D2395" t="s">
        <v>5563</v>
      </c>
      <c r="E2395" t="s">
        <v>3774</v>
      </c>
      <c r="F2395">
        <v>7</v>
      </c>
      <c r="G2395" s="4">
        <v>43282</v>
      </c>
      <c r="H2395" s="4">
        <v>45473</v>
      </c>
      <c r="I2395" s="375">
        <v>0.170322</v>
      </c>
      <c r="J2395" s="375">
        <v>0.26612400000000003</v>
      </c>
      <c r="K2395" s="375">
        <v>0.15490039999999999</v>
      </c>
      <c r="L2395" s="375">
        <v>6.9648000000000002E-2</v>
      </c>
      <c r="M2395" s="375">
        <v>31.252185999999998</v>
      </c>
      <c r="N2395" s="375">
        <v>13.724634999999999</v>
      </c>
    </row>
    <row r="2396" spans="1:14">
      <c r="A2396" t="s">
        <v>4119</v>
      </c>
      <c r="B2396" s="376" t="s">
        <v>4097</v>
      </c>
      <c r="C2396" s="376" t="s">
        <v>3817</v>
      </c>
      <c r="D2396" s="376" t="s">
        <v>4889</v>
      </c>
      <c r="E2396" s="376" t="s">
        <v>3773</v>
      </c>
      <c r="F2396" s="376">
        <v>6</v>
      </c>
      <c r="G2396" s="383">
        <v>43647</v>
      </c>
      <c r="H2396" s="383">
        <v>45138</v>
      </c>
      <c r="I2396" s="375">
        <v>0.237566</v>
      </c>
      <c r="J2396" s="375">
        <v>0.36349300000000001</v>
      </c>
      <c r="K2396" s="375">
        <v>0.15479999999999999</v>
      </c>
      <c r="L2396" s="375">
        <v>0.15928899999999999</v>
      </c>
      <c r="M2396" s="375">
        <v>43.001502000000002</v>
      </c>
      <c r="N2396" s="375">
        <v>21.508403000000001</v>
      </c>
    </row>
    <row r="2397" spans="1:14">
      <c r="A2397" t="s">
        <v>4120</v>
      </c>
      <c r="B2397" s="318" t="s">
        <v>4052</v>
      </c>
      <c r="C2397" s="318" t="s">
        <v>3817</v>
      </c>
      <c r="D2397" s="318" t="s">
        <v>1453</v>
      </c>
      <c r="E2397" s="318" t="s">
        <v>3773</v>
      </c>
      <c r="F2397" s="318">
        <v>7</v>
      </c>
      <c r="G2397" s="319">
        <v>43770</v>
      </c>
      <c r="H2397" s="319">
        <v>44926</v>
      </c>
      <c r="I2397" s="375">
        <v>0.23779800000000001</v>
      </c>
      <c r="J2397" s="375">
        <v>0.44261899999999998</v>
      </c>
      <c r="K2397" s="375">
        <v>0.15479999999999999</v>
      </c>
      <c r="L2397" s="375">
        <v>0.15474599999999999</v>
      </c>
      <c r="M2397" s="375">
        <v>52.52525</v>
      </c>
      <c r="N2397" s="375">
        <v>16.737386000000001</v>
      </c>
    </row>
    <row r="2398" spans="1:14">
      <c r="A2398" t="s">
        <v>4120</v>
      </c>
      <c r="B2398" s="413" t="s">
        <v>5086</v>
      </c>
      <c r="C2398" s="413" t="s">
        <v>3817</v>
      </c>
      <c r="D2398" s="413" t="s">
        <v>6987</v>
      </c>
      <c r="E2398" s="413" t="s">
        <v>3775</v>
      </c>
      <c r="F2398" s="413">
        <v>6</v>
      </c>
      <c r="G2398" s="383">
        <v>43922</v>
      </c>
      <c r="H2398" s="383">
        <v>46022</v>
      </c>
      <c r="I2398" s="375">
        <v>0.148816</v>
      </c>
      <c r="J2398" s="375">
        <v>0.521617</v>
      </c>
      <c r="K2398" s="375">
        <v>0.15440000000000001</v>
      </c>
      <c r="L2398" s="375">
        <v>0.165603</v>
      </c>
      <c r="M2398" s="375">
        <v>72.894139999999993</v>
      </c>
      <c r="N2398" s="375">
        <v>22.778856999999999</v>
      </c>
    </row>
    <row r="2399" spans="1:14">
      <c r="A2399" t="s">
        <v>4120</v>
      </c>
      <c r="B2399" s="413" t="s">
        <v>4048</v>
      </c>
      <c r="C2399" s="413" t="s">
        <v>3817</v>
      </c>
      <c r="D2399" s="413" t="s">
        <v>5280</v>
      </c>
      <c r="E2399" s="413" t="s">
        <v>3773</v>
      </c>
      <c r="F2399" s="413">
        <v>7</v>
      </c>
      <c r="G2399" s="383">
        <v>42705</v>
      </c>
      <c r="H2399" s="383">
        <v>44530</v>
      </c>
      <c r="I2399" s="375">
        <v>0.185197</v>
      </c>
      <c r="J2399" s="375">
        <v>0.21107899999999999</v>
      </c>
      <c r="K2399" s="375">
        <v>0.15416279999999999</v>
      </c>
      <c r="L2399" s="375">
        <v>0.10302</v>
      </c>
      <c r="M2399" s="375">
        <v>24.941141999999999</v>
      </c>
      <c r="N2399" s="375">
        <v>20.204118000000001</v>
      </c>
    </row>
    <row r="2400" spans="1:14">
      <c r="A2400" t="s">
        <v>4120</v>
      </c>
      <c r="B2400" s="300" t="s">
        <v>5086</v>
      </c>
      <c r="C2400" s="300" t="s">
        <v>3817</v>
      </c>
      <c r="D2400" s="300" t="s">
        <v>6266</v>
      </c>
      <c r="E2400" s="300" t="s">
        <v>3789</v>
      </c>
      <c r="F2400" s="300">
        <v>7</v>
      </c>
      <c r="G2400" s="301">
        <v>43983</v>
      </c>
      <c r="H2400" s="301">
        <v>45107</v>
      </c>
      <c r="I2400" s="316">
        <v>0.255774</v>
      </c>
      <c r="J2400" s="316">
        <v>0.39730500000000002</v>
      </c>
      <c r="K2400" s="316">
        <v>0.15384</v>
      </c>
      <c r="L2400" s="316">
        <v>0.156829</v>
      </c>
      <c r="M2400" s="316">
        <v>47.367750999999998</v>
      </c>
      <c r="N2400" s="316">
        <v>20.342051999999999</v>
      </c>
    </row>
    <row r="2401" spans="1:14">
      <c r="A2401" t="s">
        <v>4120</v>
      </c>
      <c r="B2401" s="318" t="s">
        <v>4048</v>
      </c>
      <c r="C2401" s="318" t="s">
        <v>3817</v>
      </c>
      <c r="D2401" s="318" t="s">
        <v>2179</v>
      </c>
      <c r="E2401" s="318" t="s">
        <v>3790</v>
      </c>
      <c r="F2401" s="318">
        <v>7</v>
      </c>
      <c r="G2401" s="319">
        <v>44031</v>
      </c>
      <c r="H2401" s="319">
        <v>45138</v>
      </c>
      <c r="I2401" s="375">
        <v>0.209038</v>
      </c>
      <c r="J2401" s="375">
        <v>0.71814599999999995</v>
      </c>
      <c r="K2401" s="375">
        <v>0.15359999999999999</v>
      </c>
      <c r="L2401" s="375">
        <v>0.144228</v>
      </c>
      <c r="M2401" s="375">
        <v>84.548513999999997</v>
      </c>
      <c r="N2401" s="375">
        <v>15.89448</v>
      </c>
    </row>
    <row r="2402" spans="1:14">
      <c r="A2402" t="s">
        <v>4120</v>
      </c>
      <c r="B2402" s="300" t="s">
        <v>4062</v>
      </c>
      <c r="C2402" s="300" t="s">
        <v>3817</v>
      </c>
      <c r="D2402" s="300" t="s">
        <v>5395</v>
      </c>
      <c r="E2402" s="300" t="s">
        <v>3773</v>
      </c>
      <c r="F2402" s="300">
        <v>7</v>
      </c>
      <c r="G2402" s="301">
        <v>42614</v>
      </c>
      <c r="H2402" s="301">
        <v>44561</v>
      </c>
      <c r="I2402" s="316">
        <v>0.207151</v>
      </c>
      <c r="J2402" s="316">
        <v>0.70036600000000004</v>
      </c>
      <c r="K2402" s="316">
        <v>0.15328</v>
      </c>
      <c r="L2402" s="316">
        <v>0.14100599999999999</v>
      </c>
      <c r="M2402" s="316">
        <v>82.702789999999993</v>
      </c>
      <c r="N2402" s="316">
        <v>17.412451999999998</v>
      </c>
    </row>
    <row r="2403" spans="1:14">
      <c r="A2403" t="s">
        <v>4120</v>
      </c>
      <c r="B2403" t="s">
        <v>4048</v>
      </c>
      <c r="C2403" t="s">
        <v>3817</v>
      </c>
      <c r="D2403" t="s">
        <v>5238</v>
      </c>
      <c r="E2403" t="s">
        <v>3773</v>
      </c>
      <c r="F2403">
        <v>8</v>
      </c>
      <c r="G2403" s="4">
        <v>42795</v>
      </c>
      <c r="H2403" s="4">
        <v>44926</v>
      </c>
      <c r="I2403" s="375">
        <v>0.22448799999999999</v>
      </c>
      <c r="J2403" s="375">
        <v>0.61984399999999995</v>
      </c>
      <c r="K2403" s="375">
        <v>0.152918</v>
      </c>
      <c r="L2403" s="375">
        <v>0.14708399999999999</v>
      </c>
      <c r="M2403" s="375">
        <v>72.649704</v>
      </c>
      <c r="N2403" s="375">
        <v>15.31208</v>
      </c>
    </row>
    <row r="2404" spans="1:14">
      <c r="A2404" t="s">
        <v>4120</v>
      </c>
      <c r="B2404" t="s">
        <v>4042</v>
      </c>
      <c r="C2404" t="s">
        <v>3817</v>
      </c>
      <c r="D2404" t="s">
        <v>3404</v>
      </c>
      <c r="E2404" t="s">
        <v>3789</v>
      </c>
      <c r="F2404">
        <v>7</v>
      </c>
      <c r="G2404" s="4">
        <v>43435</v>
      </c>
      <c r="H2404" s="4">
        <v>46356</v>
      </c>
      <c r="I2404" s="375">
        <v>0.25278800000000001</v>
      </c>
      <c r="J2404" s="375">
        <v>0.37220799999999998</v>
      </c>
      <c r="K2404" s="375">
        <v>0.1528776</v>
      </c>
      <c r="L2404" s="375">
        <v>0.14171500000000001</v>
      </c>
      <c r="M2404" s="375">
        <v>43.350152999999999</v>
      </c>
      <c r="N2404" s="375">
        <v>17.885693</v>
      </c>
    </row>
    <row r="2405" spans="1:14">
      <c r="A2405" t="s">
        <v>4120</v>
      </c>
      <c r="B2405" t="s">
        <v>4048</v>
      </c>
      <c r="C2405" t="s">
        <v>3817</v>
      </c>
      <c r="D2405" t="s">
        <v>1714</v>
      </c>
      <c r="E2405" t="s">
        <v>3773</v>
      </c>
      <c r="F2405">
        <v>3</v>
      </c>
      <c r="G2405" s="4">
        <v>42736</v>
      </c>
      <c r="H2405" s="4">
        <v>44561</v>
      </c>
      <c r="I2405" s="375">
        <v>0.20751</v>
      </c>
      <c r="J2405" s="375">
        <v>0.53720299999999999</v>
      </c>
      <c r="K2405" s="375">
        <v>0.15251999999999999</v>
      </c>
      <c r="L2405" s="375">
        <v>0.115566</v>
      </c>
      <c r="M2405" s="375">
        <v>63.422784</v>
      </c>
      <c r="N2405" s="375">
        <v>14.849975000000001</v>
      </c>
    </row>
    <row r="2406" spans="1:14">
      <c r="A2406" t="s">
        <v>4120</v>
      </c>
      <c r="B2406" s="413" t="s">
        <v>4048</v>
      </c>
      <c r="C2406" s="413" t="s">
        <v>3817</v>
      </c>
      <c r="D2406" s="413" t="s">
        <v>6864</v>
      </c>
      <c r="E2406" s="413" t="s">
        <v>3774</v>
      </c>
      <c r="F2406" s="413">
        <v>7</v>
      </c>
      <c r="G2406" s="383">
        <v>43101</v>
      </c>
      <c r="H2406" s="383">
        <v>44561</v>
      </c>
      <c r="I2406" s="375">
        <v>0.15687699999999999</v>
      </c>
      <c r="J2406" s="375">
        <v>0.243621</v>
      </c>
      <c r="K2406" s="375">
        <v>0.15251400000000001</v>
      </c>
      <c r="L2406" s="375">
        <v>6.1811999999999999E-2</v>
      </c>
      <c r="M2406" s="375">
        <v>28.485029999999998</v>
      </c>
      <c r="N2406" s="375">
        <v>16.542259000000001</v>
      </c>
    </row>
    <row r="2407" spans="1:14">
      <c r="A2407" t="s">
        <v>4120</v>
      </c>
      <c r="B2407" t="s">
        <v>4060</v>
      </c>
      <c r="C2407" t="s">
        <v>3817</v>
      </c>
      <c r="D2407" t="s">
        <v>6174</v>
      </c>
      <c r="E2407" t="s">
        <v>3781</v>
      </c>
      <c r="F2407">
        <v>7</v>
      </c>
      <c r="G2407" s="4">
        <v>43922</v>
      </c>
      <c r="H2407" s="4">
        <v>45016</v>
      </c>
      <c r="I2407" s="375">
        <v>0.19720399999999999</v>
      </c>
      <c r="J2407" s="375">
        <v>0.60979399999999995</v>
      </c>
      <c r="K2407" s="375">
        <v>0.15228</v>
      </c>
      <c r="L2407" s="375">
        <v>0.13591800000000001</v>
      </c>
      <c r="M2407" s="375">
        <v>71.973562999999999</v>
      </c>
      <c r="N2407" s="375">
        <v>15.998915999999999</v>
      </c>
    </row>
    <row r="2408" spans="1:14">
      <c r="A2408" t="s">
        <v>4120</v>
      </c>
      <c r="B2408" t="s">
        <v>4042</v>
      </c>
      <c r="C2408" t="s">
        <v>3817</v>
      </c>
      <c r="D2408" t="s">
        <v>3406</v>
      </c>
      <c r="E2408" t="s">
        <v>3789</v>
      </c>
      <c r="F2408">
        <v>7</v>
      </c>
      <c r="G2408" s="4">
        <v>43435</v>
      </c>
      <c r="H2408" s="4">
        <v>46356</v>
      </c>
      <c r="I2408" s="375">
        <v>0.30962099999999998</v>
      </c>
      <c r="J2408" s="375">
        <v>9.5189999999999997E-2</v>
      </c>
      <c r="K2408" s="375">
        <v>0.15217520000000001</v>
      </c>
      <c r="L2408" s="375">
        <v>0.15554100000000001</v>
      </c>
      <c r="M2408" s="375">
        <v>11.015003999999999</v>
      </c>
      <c r="N2408" s="375">
        <v>42.671090999999997</v>
      </c>
    </row>
    <row r="2409" spans="1:14">
      <c r="A2409" t="s">
        <v>4120</v>
      </c>
      <c r="B2409" t="s">
        <v>4048</v>
      </c>
      <c r="C2409" t="s">
        <v>3817</v>
      </c>
      <c r="D2409" t="s">
        <v>4824</v>
      </c>
      <c r="E2409" t="s">
        <v>3781</v>
      </c>
      <c r="F2409">
        <v>7</v>
      </c>
      <c r="G2409" s="4">
        <v>43637</v>
      </c>
      <c r="H2409" s="4">
        <v>44732</v>
      </c>
      <c r="I2409" s="375">
        <v>0.14585999999999999</v>
      </c>
      <c r="J2409" s="375">
        <v>0.42097200000000001</v>
      </c>
      <c r="K2409" s="375">
        <v>0.152</v>
      </c>
      <c r="L2409" s="375">
        <v>0.11332200000000001</v>
      </c>
      <c r="M2409" s="375">
        <v>49.037520000000001</v>
      </c>
      <c r="N2409" s="375">
        <v>18.808864</v>
      </c>
    </row>
    <row r="2410" spans="1:14">
      <c r="A2410" t="s">
        <v>4120</v>
      </c>
      <c r="B2410" s="413" t="s">
        <v>4060</v>
      </c>
      <c r="C2410" s="413" t="s">
        <v>3817</v>
      </c>
      <c r="D2410" s="413" t="s">
        <v>7376</v>
      </c>
      <c r="E2410" s="413" t="s">
        <v>3773</v>
      </c>
      <c r="F2410" s="413">
        <v>6</v>
      </c>
      <c r="G2410" s="383">
        <v>44440</v>
      </c>
      <c r="H2410" s="383">
        <v>44957</v>
      </c>
      <c r="I2410" s="375">
        <v>0.23283899999999999</v>
      </c>
      <c r="J2410" s="375">
        <v>0.300512</v>
      </c>
      <c r="K2410" s="375">
        <v>0.152</v>
      </c>
      <c r="L2410" s="375">
        <v>0.142538</v>
      </c>
      <c r="M2410" s="375">
        <v>35.260278999999997</v>
      </c>
      <c r="N2410" s="375">
        <v>21.964649999999999</v>
      </c>
    </row>
    <row r="2411" spans="1:14">
      <c r="A2411" t="s">
        <v>4119</v>
      </c>
      <c r="B2411" t="s">
        <v>4081</v>
      </c>
      <c r="C2411" t="s">
        <v>3817</v>
      </c>
      <c r="D2411" t="s">
        <v>4826</v>
      </c>
      <c r="E2411" t="s">
        <v>3776</v>
      </c>
      <c r="F2411">
        <v>8</v>
      </c>
      <c r="G2411" s="4">
        <v>43617</v>
      </c>
      <c r="H2411" s="4">
        <v>44681</v>
      </c>
      <c r="I2411" s="375">
        <v>0.113339</v>
      </c>
      <c r="J2411" s="375">
        <v>0.39366600000000002</v>
      </c>
      <c r="K2411" s="375">
        <v>0.15192720000000001</v>
      </c>
      <c r="L2411" s="375">
        <v>6.2177000000000003E-2</v>
      </c>
      <c r="M2411" s="375">
        <v>46.246535999999999</v>
      </c>
      <c r="N2411" s="375">
        <v>14.855434000000001</v>
      </c>
    </row>
    <row r="2412" spans="1:14">
      <c r="A2412" t="s">
        <v>4120</v>
      </c>
      <c r="B2412" t="s">
        <v>4062</v>
      </c>
      <c r="C2412" t="s">
        <v>3817</v>
      </c>
      <c r="D2412" t="s">
        <v>5447</v>
      </c>
      <c r="E2412" t="s">
        <v>3773</v>
      </c>
      <c r="F2412">
        <v>2</v>
      </c>
      <c r="G2412" s="4">
        <v>42614</v>
      </c>
      <c r="H2412" s="4">
        <v>44561</v>
      </c>
      <c r="I2412" s="375">
        <v>0.265654</v>
      </c>
      <c r="J2412" s="375">
        <v>0.514455</v>
      </c>
      <c r="K2412" s="375">
        <v>0.15190919999999999</v>
      </c>
      <c r="L2412" s="375">
        <v>0.14178299999999999</v>
      </c>
      <c r="M2412" s="375">
        <v>59.710940999999998</v>
      </c>
      <c r="N2412" s="375">
        <v>18.940958999999999</v>
      </c>
    </row>
    <row r="2413" spans="1:14">
      <c r="A2413" t="s">
        <v>4120</v>
      </c>
      <c r="B2413" t="s">
        <v>4048</v>
      </c>
      <c r="C2413" t="s">
        <v>3818</v>
      </c>
      <c r="D2413" t="s">
        <v>5212</v>
      </c>
      <c r="E2413" t="s">
        <v>3780</v>
      </c>
      <c r="F2413">
        <v>9</v>
      </c>
      <c r="G2413" s="4">
        <v>42917</v>
      </c>
      <c r="H2413" s="4">
        <v>46568</v>
      </c>
      <c r="I2413" s="375">
        <v>0.29032400000000003</v>
      </c>
      <c r="J2413" s="375">
        <v>0.26869999999999999</v>
      </c>
      <c r="K2413" s="375">
        <v>0.15160000000000001</v>
      </c>
      <c r="L2413" s="375">
        <v>7.3541999999999996E-2</v>
      </c>
      <c r="M2413" s="375">
        <v>31.534524000000001</v>
      </c>
      <c r="N2413" s="375">
        <v>17.571224999999998</v>
      </c>
    </row>
    <row r="2414" spans="1:14">
      <c r="A2414" t="s">
        <v>4120</v>
      </c>
      <c r="B2414" t="s">
        <v>4072</v>
      </c>
      <c r="C2414" t="s">
        <v>3817</v>
      </c>
      <c r="D2414" t="s">
        <v>6606</v>
      </c>
      <c r="E2414" t="s">
        <v>3774</v>
      </c>
      <c r="F2414">
        <v>6</v>
      </c>
      <c r="G2414" s="4">
        <v>44075</v>
      </c>
      <c r="H2414" s="4">
        <v>45473</v>
      </c>
      <c r="I2414" s="375">
        <v>0.208342</v>
      </c>
      <c r="J2414" s="375">
        <v>0.89327299999999998</v>
      </c>
      <c r="K2414" s="375">
        <v>0.15112600000000001</v>
      </c>
      <c r="L2414" s="375">
        <v>0.14463000000000001</v>
      </c>
      <c r="M2414" s="375">
        <v>102.12778299999999</v>
      </c>
      <c r="N2414" s="375">
        <v>11.869085</v>
      </c>
    </row>
    <row r="2415" spans="1:14">
      <c r="A2415" t="s">
        <v>4120</v>
      </c>
      <c r="B2415" t="s">
        <v>4062</v>
      </c>
      <c r="C2415" t="s">
        <v>3817</v>
      </c>
      <c r="D2415" t="s">
        <v>5388</v>
      </c>
      <c r="E2415" t="s">
        <v>3773</v>
      </c>
      <c r="F2415">
        <v>6</v>
      </c>
      <c r="G2415" s="4">
        <v>42614</v>
      </c>
      <c r="H2415" s="4">
        <v>44561</v>
      </c>
      <c r="I2415" s="375">
        <v>0.22520699999999999</v>
      </c>
      <c r="J2415" s="375">
        <v>0.60329299999999997</v>
      </c>
      <c r="K2415" s="375">
        <v>0.15079999999999999</v>
      </c>
      <c r="L2415" s="375">
        <v>0.122402</v>
      </c>
      <c r="M2415" s="375">
        <v>69.498796999999996</v>
      </c>
      <c r="N2415" s="375">
        <v>17.540842999999999</v>
      </c>
    </row>
    <row r="2416" spans="1:14">
      <c r="A2416" t="s">
        <v>4119</v>
      </c>
      <c r="B2416" s="373" t="s">
        <v>4101</v>
      </c>
      <c r="C2416" s="405" t="s">
        <v>3817</v>
      </c>
      <c r="D2416" s="403" t="s">
        <v>6153</v>
      </c>
      <c r="E2416" s="374" t="s">
        <v>3774</v>
      </c>
      <c r="F2416" s="403">
        <v>7</v>
      </c>
      <c r="G2416" s="374">
        <v>43891</v>
      </c>
      <c r="H2416" s="374">
        <v>44985</v>
      </c>
      <c r="I2416" s="404">
        <v>0.20959800000000001</v>
      </c>
      <c r="J2416" s="404">
        <v>0.60846599999999995</v>
      </c>
      <c r="K2416" s="404">
        <v>0.15040000000000001</v>
      </c>
      <c r="L2416" s="404">
        <v>0.145537</v>
      </c>
      <c r="M2416" s="404">
        <v>70.927555999999996</v>
      </c>
      <c r="N2416" s="375">
        <v>15.206562999999999</v>
      </c>
    </row>
    <row r="2417" spans="1:14">
      <c r="A2417" t="s">
        <v>4120</v>
      </c>
      <c r="B2417" s="413" t="s">
        <v>4062</v>
      </c>
      <c r="C2417" s="413" t="s">
        <v>3817</v>
      </c>
      <c r="D2417" s="413" t="s">
        <v>3394</v>
      </c>
      <c r="E2417" s="413" t="s">
        <v>3774</v>
      </c>
      <c r="F2417" s="413">
        <v>7</v>
      </c>
      <c r="G2417" s="383">
        <v>44378</v>
      </c>
      <c r="H2417" s="383">
        <v>45657</v>
      </c>
      <c r="I2417" s="375">
        <v>0.20255699999999999</v>
      </c>
      <c r="J2417" s="375">
        <v>0.14926200000000001</v>
      </c>
      <c r="K2417" s="375">
        <v>0.15011559999999999</v>
      </c>
      <c r="L2417" s="375">
        <v>0.108066</v>
      </c>
      <c r="M2417" s="375">
        <v>17.161024000000001</v>
      </c>
      <c r="N2417" s="375">
        <v>27.704757000000001</v>
      </c>
    </row>
    <row r="2418" spans="1:14">
      <c r="A2418" t="s">
        <v>4120</v>
      </c>
      <c r="B2418" s="318" t="s">
        <v>5086</v>
      </c>
      <c r="C2418" s="318" t="s">
        <v>3817</v>
      </c>
      <c r="D2418" s="318" t="s">
        <v>6943</v>
      </c>
      <c r="E2418" s="318" t="s">
        <v>3774</v>
      </c>
      <c r="F2418" s="318">
        <v>6</v>
      </c>
      <c r="G2418" s="319">
        <v>43891</v>
      </c>
      <c r="H2418" s="319">
        <v>45351</v>
      </c>
      <c r="I2418" s="375">
        <v>0.187499</v>
      </c>
      <c r="J2418" s="375">
        <v>0.54076599999999997</v>
      </c>
      <c r="K2418" s="375">
        <v>0.15</v>
      </c>
      <c r="L2418" s="375">
        <v>0.124851</v>
      </c>
      <c r="M2418" s="375">
        <v>62.623834000000002</v>
      </c>
      <c r="N2418" s="375">
        <v>19.943532999999999</v>
      </c>
    </row>
    <row r="2419" spans="1:14">
      <c r="A2419" t="s">
        <v>4120</v>
      </c>
      <c r="B2419" s="413" t="s">
        <v>4062</v>
      </c>
      <c r="C2419" s="413" t="s">
        <v>3817</v>
      </c>
      <c r="D2419" s="413" t="s">
        <v>5408</v>
      </c>
      <c r="E2419" s="413" t="s">
        <v>3773</v>
      </c>
      <c r="F2419" s="413">
        <v>9</v>
      </c>
      <c r="G2419" s="383">
        <v>42614</v>
      </c>
      <c r="H2419" s="383">
        <v>44561</v>
      </c>
      <c r="I2419" s="375">
        <v>0.25527300000000003</v>
      </c>
      <c r="J2419" s="375">
        <v>0.68956399999999995</v>
      </c>
      <c r="K2419" s="375">
        <v>0.1496652</v>
      </c>
      <c r="L2419" s="375">
        <v>0.15648100000000001</v>
      </c>
      <c r="M2419" s="375">
        <v>80.346759000000006</v>
      </c>
      <c r="N2419" s="375">
        <v>17.966303</v>
      </c>
    </row>
    <row r="2420" spans="1:14">
      <c r="A2420" t="s">
        <v>4120</v>
      </c>
      <c r="B2420" t="s">
        <v>4064</v>
      </c>
      <c r="C2420" t="s">
        <v>3817</v>
      </c>
      <c r="D2420" t="s">
        <v>5466</v>
      </c>
      <c r="E2420" t="s">
        <v>3773</v>
      </c>
      <c r="F2420">
        <v>7</v>
      </c>
      <c r="G2420" s="4">
        <v>43466</v>
      </c>
      <c r="H2420" s="4">
        <v>44561</v>
      </c>
      <c r="I2420" s="375">
        <v>0.20222799999999999</v>
      </c>
      <c r="J2420" s="375">
        <v>0.63053499999999996</v>
      </c>
      <c r="K2420" s="375">
        <v>0.1492</v>
      </c>
      <c r="L2420" s="375">
        <v>0.11856899999999999</v>
      </c>
      <c r="M2420" s="375">
        <v>72.063981999999996</v>
      </c>
      <c r="N2420" s="375">
        <v>11.416287000000001</v>
      </c>
    </row>
    <row r="2421" spans="1:14">
      <c r="A2421" t="s">
        <v>4120</v>
      </c>
      <c r="B2421" s="318" t="s">
        <v>5086</v>
      </c>
      <c r="C2421" s="318" t="s">
        <v>3817</v>
      </c>
      <c r="D2421" s="318" t="s">
        <v>3312</v>
      </c>
      <c r="E2421" s="318" t="s">
        <v>3774</v>
      </c>
      <c r="F2421" s="318">
        <v>8</v>
      </c>
      <c r="G2421" s="319">
        <v>43374</v>
      </c>
      <c r="H2421" s="319">
        <v>44531</v>
      </c>
      <c r="I2421" s="375">
        <v>0.24399599999999999</v>
      </c>
      <c r="J2421" s="375">
        <v>0.54018299999999997</v>
      </c>
      <c r="K2421" s="375">
        <v>0.14890919999999999</v>
      </c>
      <c r="L2421" s="375">
        <v>0.14990600000000001</v>
      </c>
      <c r="M2421" s="375">
        <v>62.872760999999997</v>
      </c>
      <c r="N2421" s="375">
        <v>20.499972</v>
      </c>
    </row>
    <row r="2422" spans="1:14">
      <c r="A2422" t="s">
        <v>4120</v>
      </c>
      <c r="B2422" s="373" t="s">
        <v>4072</v>
      </c>
      <c r="C2422" s="405" t="s">
        <v>3817</v>
      </c>
      <c r="D2422" s="403" t="s">
        <v>1026</v>
      </c>
      <c r="E2422" s="374" t="s">
        <v>3774</v>
      </c>
      <c r="F2422" s="403">
        <v>7</v>
      </c>
      <c r="G2422" s="374">
        <v>42552</v>
      </c>
      <c r="H2422" s="374">
        <v>44681</v>
      </c>
      <c r="I2422" s="404">
        <v>0.25957799999999998</v>
      </c>
      <c r="J2422" s="404">
        <v>0.55714399999999997</v>
      </c>
      <c r="K2422" s="404">
        <v>0.14883399999999999</v>
      </c>
      <c r="L2422" s="404">
        <v>0.15165999999999999</v>
      </c>
      <c r="M2422" s="404">
        <v>62.865493000000001</v>
      </c>
      <c r="N2422" s="375">
        <v>13.124040000000001</v>
      </c>
    </row>
    <row r="2423" spans="1:14">
      <c r="A2423" t="s">
        <v>4120</v>
      </c>
      <c r="B2423" s="413" t="s">
        <v>5086</v>
      </c>
      <c r="C2423" s="413" t="s">
        <v>3818</v>
      </c>
      <c r="D2423" s="413" t="s">
        <v>4673</v>
      </c>
      <c r="E2423" s="413" t="s">
        <v>3775</v>
      </c>
      <c r="F2423" s="413">
        <v>2</v>
      </c>
      <c r="G2423" s="383">
        <v>43435</v>
      </c>
      <c r="H2423" s="383">
        <v>44531</v>
      </c>
      <c r="I2423" s="375">
        <v>1.4187999999999999E-2</v>
      </c>
      <c r="J2423" s="375">
        <v>0.15478700000000001</v>
      </c>
      <c r="K2423" s="375">
        <v>0.1488092</v>
      </c>
      <c r="L2423" s="375">
        <v>0</v>
      </c>
      <c r="M2423" s="375">
        <v>18.134561000000001</v>
      </c>
      <c r="N2423" s="375">
        <v>14.26</v>
      </c>
    </row>
    <row r="2424" spans="1:14">
      <c r="A2424" t="s">
        <v>4120</v>
      </c>
      <c r="B2424" s="300" t="s">
        <v>5086</v>
      </c>
      <c r="C2424" s="300" t="s">
        <v>3817</v>
      </c>
      <c r="D2424" s="300" t="s">
        <v>6063</v>
      </c>
      <c r="E2424" s="300" t="s">
        <v>3778</v>
      </c>
      <c r="F2424" s="300">
        <v>7</v>
      </c>
      <c r="G2424" s="301">
        <v>43862</v>
      </c>
      <c r="H2424" s="301">
        <v>45291</v>
      </c>
      <c r="I2424" s="316">
        <v>0.18986900000000001</v>
      </c>
      <c r="J2424" s="316">
        <v>0.57467100000000004</v>
      </c>
      <c r="K2424" s="316">
        <v>0.14879999999999999</v>
      </c>
      <c r="L2424" s="316">
        <v>0.13591800000000001</v>
      </c>
      <c r="M2424" s="316">
        <v>66.275265000000005</v>
      </c>
      <c r="N2424" s="316">
        <v>19.244050000000001</v>
      </c>
    </row>
    <row r="2425" spans="1:14">
      <c r="A2425" t="s">
        <v>4119</v>
      </c>
      <c r="B2425" s="300" t="s">
        <v>4097</v>
      </c>
      <c r="C2425" s="300" t="s">
        <v>3817</v>
      </c>
      <c r="D2425" s="300" t="s">
        <v>7346</v>
      </c>
      <c r="E2425" s="300" t="s">
        <v>4994</v>
      </c>
      <c r="F2425" s="300">
        <v>7</v>
      </c>
      <c r="G2425" s="301">
        <v>44440</v>
      </c>
      <c r="H2425" s="301">
        <v>46387</v>
      </c>
      <c r="I2425" s="316">
        <v>0.188418</v>
      </c>
      <c r="J2425" s="316">
        <v>0.52578100000000005</v>
      </c>
      <c r="K2425" s="316">
        <v>0.14856</v>
      </c>
      <c r="L2425" s="316">
        <v>0.119051</v>
      </c>
      <c r="M2425" s="316">
        <v>59.875385000000001</v>
      </c>
      <c r="N2425" s="316">
        <v>14.173795999999999</v>
      </c>
    </row>
    <row r="2426" spans="1:14">
      <c r="A2426" t="s">
        <v>4120</v>
      </c>
      <c r="B2426" t="s">
        <v>5086</v>
      </c>
      <c r="C2426" t="s">
        <v>3817</v>
      </c>
      <c r="D2426" t="s">
        <v>6941</v>
      </c>
      <c r="E2426" t="s">
        <v>3773</v>
      </c>
      <c r="F2426">
        <v>7</v>
      </c>
      <c r="G2426" s="4">
        <v>43891</v>
      </c>
      <c r="H2426" s="4">
        <v>45351</v>
      </c>
      <c r="I2426" s="375">
        <v>0.17960499999999999</v>
      </c>
      <c r="J2426" s="375">
        <v>0.52579399999999998</v>
      </c>
      <c r="K2426" s="375">
        <v>0.148392</v>
      </c>
      <c r="L2426" s="375">
        <v>0.146374</v>
      </c>
      <c r="M2426" s="375">
        <v>60.472794</v>
      </c>
      <c r="N2426" s="375">
        <v>20.925985000000001</v>
      </c>
    </row>
    <row r="2427" spans="1:14">
      <c r="A2427" t="s">
        <v>4120</v>
      </c>
      <c r="B2427" s="413" t="s">
        <v>4072</v>
      </c>
      <c r="C2427" s="413" t="s">
        <v>3818</v>
      </c>
      <c r="D2427" s="413" t="s">
        <v>4967</v>
      </c>
      <c r="E2427" s="413" t="s">
        <v>3773</v>
      </c>
      <c r="F2427" s="413">
        <v>3</v>
      </c>
      <c r="G2427" s="383">
        <v>43647</v>
      </c>
      <c r="H2427" s="383">
        <v>44682</v>
      </c>
      <c r="I2427" s="375">
        <v>0.238871</v>
      </c>
      <c r="J2427" s="375">
        <v>0.33967700000000001</v>
      </c>
      <c r="K2427" s="375">
        <v>0.1482472</v>
      </c>
      <c r="L2427" s="375">
        <v>0.14492099999999999</v>
      </c>
      <c r="M2427" s="375">
        <v>38.150623000000003</v>
      </c>
      <c r="N2427" s="375">
        <v>18.991893000000001</v>
      </c>
    </row>
    <row r="2428" spans="1:14">
      <c r="A2428" t="s">
        <v>4119</v>
      </c>
      <c r="B2428" t="s">
        <v>4097</v>
      </c>
      <c r="C2428" t="s">
        <v>3817</v>
      </c>
      <c r="D2428" t="s">
        <v>5107</v>
      </c>
      <c r="E2428" t="s">
        <v>3773</v>
      </c>
      <c r="F2428">
        <v>6</v>
      </c>
      <c r="G2428" s="4">
        <v>42430</v>
      </c>
      <c r="H2428" s="4">
        <v>44651</v>
      </c>
      <c r="I2428" s="375">
        <v>0.202907</v>
      </c>
      <c r="J2428" s="375">
        <v>0.68006100000000003</v>
      </c>
      <c r="K2428" s="375">
        <v>0.14802000000000001</v>
      </c>
      <c r="L2428" s="375">
        <v>0.139017</v>
      </c>
      <c r="M2428" s="375">
        <v>76.928047000000007</v>
      </c>
      <c r="N2428" s="375">
        <v>13.056732999999999</v>
      </c>
    </row>
    <row r="2429" spans="1:14">
      <c r="A2429" t="s">
        <v>4119</v>
      </c>
      <c r="B2429" t="s">
        <v>4097</v>
      </c>
      <c r="C2429" t="s">
        <v>3817</v>
      </c>
      <c r="D2429" t="s">
        <v>5621</v>
      </c>
      <c r="E2429" t="s">
        <v>3774</v>
      </c>
      <c r="F2429">
        <v>6</v>
      </c>
      <c r="G2429" s="4">
        <v>43709</v>
      </c>
      <c r="H2429" s="4">
        <v>45291</v>
      </c>
      <c r="I2429" s="375">
        <v>0.173818</v>
      </c>
      <c r="J2429" s="375">
        <v>0.50428499999999998</v>
      </c>
      <c r="K2429" s="375">
        <v>0.14799999999999999</v>
      </c>
      <c r="L2429" s="375">
        <v>0.12348000000000001</v>
      </c>
      <c r="M2429" s="375">
        <v>57.036667999999999</v>
      </c>
      <c r="N2429" s="375">
        <v>17.960508000000001</v>
      </c>
    </row>
    <row r="2430" spans="1:14">
      <c r="A2430" t="s">
        <v>4120</v>
      </c>
      <c r="B2430" s="300" t="s">
        <v>4048</v>
      </c>
      <c r="C2430" s="300" t="s">
        <v>3817</v>
      </c>
      <c r="D2430" s="300" t="s">
        <v>1704</v>
      </c>
      <c r="E2430" s="300" t="s">
        <v>3773</v>
      </c>
      <c r="F2430" s="300">
        <v>8</v>
      </c>
      <c r="G2430" s="301">
        <v>42736</v>
      </c>
      <c r="H2430" s="301">
        <v>44561</v>
      </c>
      <c r="I2430" s="316">
        <v>0.22473000000000001</v>
      </c>
      <c r="J2430" s="316">
        <v>0.74117100000000002</v>
      </c>
      <c r="K2430" s="316">
        <v>0.14779999999999999</v>
      </c>
      <c r="L2430" s="316">
        <v>0.14708399999999999</v>
      </c>
      <c r="M2430" s="316">
        <v>83.961299999999994</v>
      </c>
      <c r="N2430" s="316">
        <v>14.689375</v>
      </c>
    </row>
    <row r="2431" spans="1:14">
      <c r="A2431" t="s">
        <v>4119</v>
      </c>
      <c r="B2431" s="373" t="s">
        <v>4097</v>
      </c>
      <c r="C2431" s="405" t="s">
        <v>3817</v>
      </c>
      <c r="D2431" s="403" t="s">
        <v>736</v>
      </c>
      <c r="E2431" s="374" t="s">
        <v>3773</v>
      </c>
      <c r="F2431" s="403">
        <v>6</v>
      </c>
      <c r="G2431" s="374">
        <v>42430</v>
      </c>
      <c r="H2431" s="374">
        <v>44651</v>
      </c>
      <c r="I2431" s="404">
        <v>0.27355699999999999</v>
      </c>
      <c r="J2431" s="404">
        <v>0.58241900000000002</v>
      </c>
      <c r="K2431" s="404">
        <v>0.14760000000000001</v>
      </c>
      <c r="L2431" s="404">
        <v>0.15187999999999999</v>
      </c>
      <c r="M2431" s="404">
        <v>65.695929000000007</v>
      </c>
      <c r="N2431" s="375">
        <v>14.237778</v>
      </c>
    </row>
    <row r="2432" spans="1:14">
      <c r="A2432" t="s">
        <v>4120</v>
      </c>
      <c r="B2432" t="s">
        <v>4060</v>
      </c>
      <c r="C2432" t="s">
        <v>3817</v>
      </c>
      <c r="D2432" t="s">
        <v>2251</v>
      </c>
      <c r="E2432" t="s">
        <v>3773</v>
      </c>
      <c r="F2432">
        <v>7</v>
      </c>
      <c r="G2432" s="4">
        <v>43983</v>
      </c>
      <c r="H2432" s="4">
        <v>44043</v>
      </c>
      <c r="I2432" s="375">
        <v>0.24224000000000001</v>
      </c>
      <c r="J2432" s="375">
        <v>0.54896900000000004</v>
      </c>
      <c r="K2432" s="375">
        <v>0.14760000000000001</v>
      </c>
      <c r="L2432" s="375">
        <v>0.152647</v>
      </c>
      <c r="M2432" s="375">
        <v>62.795865999999997</v>
      </c>
      <c r="N2432" s="375">
        <v>18.176952</v>
      </c>
    </row>
    <row r="2433" spans="1:14">
      <c r="A2433" t="s">
        <v>4119</v>
      </c>
      <c r="B2433" s="300" t="s">
        <v>4101</v>
      </c>
      <c r="C2433" s="300" t="s">
        <v>3817</v>
      </c>
      <c r="D2433" s="300" t="s">
        <v>6626</v>
      </c>
      <c r="E2433" s="300" t="s">
        <v>3789</v>
      </c>
      <c r="F2433" s="300">
        <v>7</v>
      </c>
      <c r="G2433" s="301">
        <v>44136</v>
      </c>
      <c r="H2433" s="301">
        <v>45230</v>
      </c>
      <c r="I2433" s="316">
        <v>0.25086000000000003</v>
      </c>
      <c r="J2433" s="316">
        <v>0.58295600000000003</v>
      </c>
      <c r="K2433" s="316">
        <v>0.14676</v>
      </c>
      <c r="L2433" s="316">
        <v>0.15344099999999999</v>
      </c>
      <c r="M2433" s="316">
        <v>66.309341000000003</v>
      </c>
      <c r="N2433" s="316">
        <v>14.095216000000001</v>
      </c>
    </row>
    <row r="2434" spans="1:14">
      <c r="A2434" t="s">
        <v>4119</v>
      </c>
      <c r="B2434" s="413" t="s">
        <v>4101</v>
      </c>
      <c r="C2434" s="413" t="s">
        <v>3817</v>
      </c>
      <c r="D2434" s="413" t="s">
        <v>6569</v>
      </c>
      <c r="E2434" s="413" t="s">
        <v>3789</v>
      </c>
      <c r="F2434" s="413">
        <v>7</v>
      </c>
      <c r="G2434" s="383">
        <v>44105</v>
      </c>
      <c r="H2434" s="383">
        <v>45199</v>
      </c>
      <c r="I2434" s="375">
        <v>0.27617900000000001</v>
      </c>
      <c r="J2434" s="375">
        <v>0.33924900000000002</v>
      </c>
      <c r="K2434" s="375">
        <v>0.14663999999999999</v>
      </c>
      <c r="L2434" s="375">
        <v>0.15331600000000001</v>
      </c>
      <c r="M2434" s="375">
        <v>38.556922</v>
      </c>
      <c r="N2434" s="375">
        <v>17.891992999999999</v>
      </c>
    </row>
    <row r="2435" spans="1:14">
      <c r="A2435" t="s">
        <v>4120</v>
      </c>
      <c r="B2435" t="s">
        <v>4072</v>
      </c>
      <c r="C2435" t="s">
        <v>3817</v>
      </c>
      <c r="D2435" t="s">
        <v>3344</v>
      </c>
      <c r="E2435" t="s">
        <v>3774</v>
      </c>
      <c r="F2435">
        <v>2</v>
      </c>
      <c r="G2435" s="4">
        <v>43435</v>
      </c>
      <c r="H2435" s="4">
        <v>44500</v>
      </c>
      <c r="I2435" s="375">
        <v>0.22109599999999999</v>
      </c>
      <c r="J2435" s="375">
        <v>0.61612500000000003</v>
      </c>
      <c r="K2435" s="375">
        <v>0.14655480000000001</v>
      </c>
      <c r="L2435" s="375">
        <v>0.11243</v>
      </c>
      <c r="M2435" s="375">
        <v>68.466037</v>
      </c>
      <c r="N2435" s="375">
        <v>10.27345</v>
      </c>
    </row>
    <row r="2436" spans="1:14">
      <c r="A2436" t="s">
        <v>4120</v>
      </c>
      <c r="B2436" s="373" t="s">
        <v>5086</v>
      </c>
      <c r="C2436" s="405" t="s">
        <v>3817</v>
      </c>
      <c r="D2436" s="403" t="s">
        <v>7368</v>
      </c>
      <c r="E2436" s="374" t="s">
        <v>3773</v>
      </c>
      <c r="F2436" s="403">
        <v>7</v>
      </c>
      <c r="G2436" s="374">
        <v>44440</v>
      </c>
      <c r="H2436" s="374">
        <v>46265</v>
      </c>
      <c r="I2436" s="404">
        <v>0.21792600000000001</v>
      </c>
      <c r="J2436" s="404">
        <v>0.43476700000000001</v>
      </c>
      <c r="K2436" s="404">
        <v>0.14652000000000001</v>
      </c>
      <c r="L2436" s="404">
        <v>0.156829</v>
      </c>
      <c r="M2436" s="404">
        <v>49.367885000000001</v>
      </c>
      <c r="N2436" s="404">
        <v>24.362500000000001</v>
      </c>
    </row>
    <row r="2437" spans="1:14">
      <c r="A2437" t="s">
        <v>4120</v>
      </c>
      <c r="B2437" t="s">
        <v>4062</v>
      </c>
      <c r="C2437" t="s">
        <v>3817</v>
      </c>
      <c r="D2437" t="s">
        <v>1340</v>
      </c>
      <c r="E2437" t="s">
        <v>3773</v>
      </c>
      <c r="F2437">
        <v>3</v>
      </c>
      <c r="G2437" s="4">
        <v>42644</v>
      </c>
      <c r="H2437" s="4">
        <v>44561</v>
      </c>
      <c r="I2437" s="375">
        <v>0.23383899999999999</v>
      </c>
      <c r="J2437" s="375">
        <v>0.51541000000000003</v>
      </c>
      <c r="K2437" s="375">
        <v>0.1464</v>
      </c>
      <c r="L2437" s="375">
        <v>0.15165400000000001</v>
      </c>
      <c r="M2437" s="375">
        <v>57.640273999999998</v>
      </c>
      <c r="N2437" s="375">
        <v>19.526668999999998</v>
      </c>
    </row>
    <row r="2438" spans="1:14">
      <c r="A2438" t="s">
        <v>4119</v>
      </c>
      <c r="B2438" s="318" t="s">
        <v>42</v>
      </c>
      <c r="C2438" s="318" t="s">
        <v>3817</v>
      </c>
      <c r="D2438" s="318" t="s">
        <v>6184</v>
      </c>
      <c r="E2438" s="318" t="s">
        <v>3776</v>
      </c>
      <c r="F2438" s="318">
        <v>9</v>
      </c>
      <c r="G2438" s="319">
        <v>43922</v>
      </c>
      <c r="H2438" s="319">
        <v>45016</v>
      </c>
      <c r="I2438" s="375">
        <v>0.15851999999999999</v>
      </c>
      <c r="J2438" s="375">
        <v>0.43357299999999999</v>
      </c>
      <c r="K2438" s="375">
        <v>0.1462</v>
      </c>
      <c r="L2438" s="375">
        <v>0.12</v>
      </c>
      <c r="M2438" s="375">
        <v>47.17</v>
      </c>
      <c r="N2438" s="375">
        <v>20.601706</v>
      </c>
    </row>
    <row r="2439" spans="1:14">
      <c r="A2439" t="s">
        <v>4120</v>
      </c>
      <c r="B2439" t="s">
        <v>4048</v>
      </c>
      <c r="C2439" t="s">
        <v>3817</v>
      </c>
      <c r="D2439" t="s">
        <v>6865</v>
      </c>
      <c r="E2439" t="s">
        <v>3774</v>
      </c>
      <c r="F2439">
        <v>7</v>
      </c>
      <c r="G2439" s="4">
        <v>43101</v>
      </c>
      <c r="H2439" s="4">
        <v>44561</v>
      </c>
      <c r="I2439" s="375">
        <v>0.16866700000000001</v>
      </c>
      <c r="J2439" s="375">
        <v>0.284918</v>
      </c>
      <c r="K2439" s="375">
        <v>0.14599999999999999</v>
      </c>
      <c r="L2439" s="375">
        <v>7.2113999999999998E-2</v>
      </c>
      <c r="M2439" s="375">
        <v>31.884689999999999</v>
      </c>
      <c r="N2439" s="375">
        <v>16.793876999999998</v>
      </c>
    </row>
    <row r="2440" spans="1:14">
      <c r="A2440" t="s">
        <v>4120</v>
      </c>
      <c r="B2440" t="s">
        <v>4060</v>
      </c>
      <c r="C2440" t="s">
        <v>3817</v>
      </c>
      <c r="D2440" t="s">
        <v>2245</v>
      </c>
      <c r="E2440" t="s">
        <v>3774</v>
      </c>
      <c r="F2440">
        <v>7</v>
      </c>
      <c r="G2440" s="4">
        <v>43831</v>
      </c>
      <c r="H2440" s="4">
        <v>44926</v>
      </c>
      <c r="I2440" s="375">
        <v>0.21682199999999999</v>
      </c>
      <c r="J2440" s="375">
        <v>0.769702</v>
      </c>
      <c r="K2440" s="375">
        <v>0.14591999999999999</v>
      </c>
      <c r="L2440" s="375">
        <v>0.146374</v>
      </c>
      <c r="M2440" s="375">
        <v>87.047488000000001</v>
      </c>
      <c r="N2440" s="375">
        <v>17.166146000000001</v>
      </c>
    </row>
    <row r="2441" spans="1:14">
      <c r="A2441" t="s">
        <v>4120</v>
      </c>
      <c r="B2441" s="373" t="s">
        <v>5086</v>
      </c>
      <c r="C2441" s="405" t="s">
        <v>3817</v>
      </c>
      <c r="D2441" s="403" t="s">
        <v>3011</v>
      </c>
      <c r="E2441" s="374" t="s">
        <v>3774</v>
      </c>
      <c r="F2441" s="403">
        <v>6</v>
      </c>
      <c r="G2441" s="374">
        <v>44197</v>
      </c>
      <c r="H2441" s="374">
        <v>45291</v>
      </c>
      <c r="I2441" s="404">
        <v>0.20599999999999999</v>
      </c>
      <c r="J2441" s="404">
        <v>0.72275100000000003</v>
      </c>
      <c r="K2441" s="404">
        <v>0.14560000000000001</v>
      </c>
      <c r="L2441" s="404">
        <v>0.13525499999999999</v>
      </c>
      <c r="M2441" s="404">
        <v>81.250142999999994</v>
      </c>
      <c r="N2441" s="375">
        <v>29.470451000000001</v>
      </c>
    </row>
    <row r="2442" spans="1:14">
      <c r="A2442" t="s">
        <v>4120</v>
      </c>
      <c r="B2442" t="s">
        <v>4072</v>
      </c>
      <c r="C2442" t="s">
        <v>3817</v>
      </c>
      <c r="D2442" t="s">
        <v>5567</v>
      </c>
      <c r="E2442" t="s">
        <v>3774</v>
      </c>
      <c r="F2442">
        <v>2</v>
      </c>
      <c r="G2442" s="4">
        <v>43282</v>
      </c>
      <c r="H2442" s="4">
        <v>45473</v>
      </c>
      <c r="I2442" s="375">
        <v>0.20825299999999999</v>
      </c>
      <c r="J2442" s="375">
        <v>0.86887199999999998</v>
      </c>
      <c r="K2442" s="375">
        <v>0.14556359999999999</v>
      </c>
      <c r="L2442" s="375">
        <v>0.14100499999999999</v>
      </c>
      <c r="M2442" s="375">
        <v>95.895557999999994</v>
      </c>
      <c r="N2442" s="375">
        <v>11.992957000000001</v>
      </c>
    </row>
    <row r="2443" spans="1:14">
      <c r="A2443" t="s">
        <v>4120</v>
      </c>
      <c r="B2443" s="318" t="s">
        <v>4072</v>
      </c>
      <c r="C2443" s="318" t="s">
        <v>3817</v>
      </c>
      <c r="D2443" s="318" t="s">
        <v>2303</v>
      </c>
      <c r="E2443" s="318" t="s">
        <v>3774</v>
      </c>
      <c r="F2443" s="318">
        <v>7</v>
      </c>
      <c r="G2443" s="319">
        <v>42948</v>
      </c>
      <c r="H2443" s="319">
        <v>45138</v>
      </c>
      <c r="I2443" s="375">
        <v>0.21787799999999999</v>
      </c>
      <c r="J2443" s="375">
        <v>0.45055200000000001</v>
      </c>
      <c r="K2443" s="375">
        <v>0.14489079999999999</v>
      </c>
      <c r="L2443" s="375">
        <v>0.109316</v>
      </c>
      <c r="M2443" s="375">
        <v>49.491860000000003</v>
      </c>
      <c r="N2443" s="375">
        <v>13.551823000000001</v>
      </c>
    </row>
    <row r="2444" spans="1:14">
      <c r="A2444" t="s">
        <v>4119</v>
      </c>
      <c r="B2444" s="300" t="s">
        <v>4079</v>
      </c>
      <c r="C2444" s="300" t="s">
        <v>3817</v>
      </c>
      <c r="D2444" s="300" t="s">
        <v>6376</v>
      </c>
      <c r="E2444" s="300" t="s">
        <v>3774</v>
      </c>
      <c r="F2444" s="300">
        <v>7</v>
      </c>
      <c r="G2444" s="301">
        <v>44058</v>
      </c>
      <c r="H2444" s="301">
        <v>46387</v>
      </c>
      <c r="I2444" s="316">
        <v>0.183111</v>
      </c>
      <c r="J2444" s="316">
        <v>0.53975600000000001</v>
      </c>
      <c r="K2444" s="316">
        <v>0.14460000000000001</v>
      </c>
      <c r="L2444" s="316">
        <v>9.0743000000000004E-2</v>
      </c>
      <c r="M2444" s="316">
        <v>59.828372000000002</v>
      </c>
      <c r="N2444" s="316">
        <v>16.158390000000001</v>
      </c>
    </row>
    <row r="2445" spans="1:14">
      <c r="A2445" t="s">
        <v>4120</v>
      </c>
      <c r="B2445" s="373" t="s">
        <v>4060</v>
      </c>
      <c r="C2445" s="405" t="s">
        <v>3817</v>
      </c>
      <c r="D2445" s="403" t="s">
        <v>7375</v>
      </c>
      <c r="E2445" s="374" t="s">
        <v>3773</v>
      </c>
      <c r="F2445" s="403">
        <v>6</v>
      </c>
      <c r="G2445" s="374">
        <v>44440</v>
      </c>
      <c r="H2445" s="374">
        <v>44957</v>
      </c>
      <c r="I2445" s="404">
        <v>0.277756</v>
      </c>
      <c r="J2445" s="404">
        <v>0.38102399999999997</v>
      </c>
      <c r="K2445" s="404">
        <v>0.1444</v>
      </c>
      <c r="L2445" s="404">
        <v>0.14982100000000001</v>
      </c>
      <c r="M2445" s="404">
        <v>42.472138000000001</v>
      </c>
      <c r="N2445" s="404">
        <v>20.719525000000001</v>
      </c>
    </row>
    <row r="2446" spans="1:14">
      <c r="A2446" t="s">
        <v>4119</v>
      </c>
      <c r="B2446" t="s">
        <v>4101</v>
      </c>
      <c r="C2446" t="s">
        <v>3817</v>
      </c>
      <c r="D2446" t="s">
        <v>6565</v>
      </c>
      <c r="E2446" t="s">
        <v>3789</v>
      </c>
      <c r="F2446">
        <v>7</v>
      </c>
      <c r="G2446" s="4">
        <v>44105</v>
      </c>
      <c r="H2446" s="4">
        <v>45199</v>
      </c>
      <c r="I2446" s="375">
        <v>0.23537</v>
      </c>
      <c r="J2446" s="375">
        <v>0.32357799999999998</v>
      </c>
      <c r="K2446" s="375">
        <v>0.14424000000000001</v>
      </c>
      <c r="L2446" s="375">
        <v>0.119315</v>
      </c>
      <c r="M2446" s="375">
        <v>36.173918999999998</v>
      </c>
      <c r="N2446" s="375">
        <v>16.34348</v>
      </c>
    </row>
    <row r="2447" spans="1:14">
      <c r="A2447" t="s">
        <v>4120</v>
      </c>
      <c r="B2447" s="300" t="s">
        <v>5086</v>
      </c>
      <c r="C2447" s="300" t="s">
        <v>3817</v>
      </c>
      <c r="D2447" s="300" t="s">
        <v>5704</v>
      </c>
      <c r="E2447" s="300" t="s">
        <v>3775</v>
      </c>
      <c r="F2447" s="300">
        <v>8</v>
      </c>
      <c r="G2447" s="301">
        <v>43739</v>
      </c>
      <c r="H2447" s="301">
        <v>44104</v>
      </c>
      <c r="I2447" s="316">
        <v>0.20522899999999999</v>
      </c>
      <c r="J2447" s="316">
        <v>0.42453099999999999</v>
      </c>
      <c r="K2447" s="316">
        <v>0.1441452</v>
      </c>
      <c r="L2447" s="316">
        <v>0.13919799999999999</v>
      </c>
      <c r="M2447" s="316">
        <v>47.837513000000001</v>
      </c>
      <c r="N2447" s="316">
        <v>21.013092</v>
      </c>
    </row>
    <row r="2448" spans="1:14">
      <c r="A2448" t="s">
        <v>4119</v>
      </c>
      <c r="B2448" t="s">
        <v>4081</v>
      </c>
      <c r="C2448" t="s">
        <v>3817</v>
      </c>
      <c r="D2448" t="s">
        <v>6346</v>
      </c>
      <c r="E2448" t="s">
        <v>3776</v>
      </c>
      <c r="F2448">
        <v>8</v>
      </c>
      <c r="G2448" s="4">
        <v>44013</v>
      </c>
      <c r="H2448" s="4">
        <v>45107</v>
      </c>
      <c r="I2448" s="375">
        <v>0.172962</v>
      </c>
      <c r="J2448" s="375">
        <v>0.35652</v>
      </c>
      <c r="K2448" s="375">
        <v>0.14387240000000001</v>
      </c>
      <c r="L2448" s="375">
        <v>0.12435499999999999</v>
      </c>
      <c r="M2448" s="375">
        <v>39.657704000000003</v>
      </c>
      <c r="N2448" s="375">
        <v>17.892934</v>
      </c>
    </row>
    <row r="2449" spans="1:14">
      <c r="A2449" t="s">
        <v>4119</v>
      </c>
      <c r="B2449" t="s">
        <v>4093</v>
      </c>
      <c r="C2449" t="s">
        <v>3817</v>
      </c>
      <c r="D2449" t="s">
        <v>3256</v>
      </c>
      <c r="E2449" t="s">
        <v>3774</v>
      </c>
      <c r="F2449">
        <v>2</v>
      </c>
      <c r="G2449" s="4">
        <v>43132</v>
      </c>
      <c r="H2449" s="4">
        <v>44926</v>
      </c>
      <c r="I2449" s="375">
        <v>0.22681000000000001</v>
      </c>
      <c r="J2449" s="375">
        <v>0.27069599999999999</v>
      </c>
      <c r="K2449" s="375">
        <v>0.14367279999999999</v>
      </c>
      <c r="L2449" s="375">
        <v>9.4553999999999999E-2</v>
      </c>
      <c r="M2449" s="375">
        <v>30.098772</v>
      </c>
      <c r="N2449" s="375">
        <v>21.906030999999999</v>
      </c>
    </row>
    <row r="2450" spans="1:14">
      <c r="A2450" t="s">
        <v>4119</v>
      </c>
      <c r="B2450" t="s">
        <v>4097</v>
      </c>
      <c r="C2450" t="s">
        <v>3817</v>
      </c>
      <c r="D2450" t="s">
        <v>5102</v>
      </c>
      <c r="E2450" t="s">
        <v>3773</v>
      </c>
      <c r="F2450">
        <v>6</v>
      </c>
      <c r="G2450" s="4">
        <v>42430</v>
      </c>
      <c r="H2450" s="4">
        <v>44651</v>
      </c>
      <c r="I2450" s="375">
        <v>0.26094099999999998</v>
      </c>
      <c r="J2450" s="375">
        <v>0.73743199999999998</v>
      </c>
      <c r="K2450" s="375">
        <v>0.14360000000000001</v>
      </c>
      <c r="L2450" s="375">
        <v>0.14776400000000001</v>
      </c>
      <c r="M2450" s="375">
        <v>80.926824999999994</v>
      </c>
      <c r="N2450" s="375">
        <v>13.120471999999999</v>
      </c>
    </row>
    <row r="2451" spans="1:14">
      <c r="A2451" t="s">
        <v>4119</v>
      </c>
      <c r="B2451" s="318" t="s">
        <v>4097</v>
      </c>
      <c r="C2451" s="318" t="s">
        <v>3817</v>
      </c>
      <c r="D2451" s="318" t="s">
        <v>728</v>
      </c>
      <c r="E2451" s="318" t="s">
        <v>3773</v>
      </c>
      <c r="F2451" s="318">
        <v>6</v>
      </c>
      <c r="G2451" s="319">
        <v>42430</v>
      </c>
      <c r="H2451" s="319">
        <v>44651</v>
      </c>
      <c r="I2451" s="375">
        <v>0.24934000000000001</v>
      </c>
      <c r="J2451" s="375">
        <v>0.73858999999999997</v>
      </c>
      <c r="K2451" s="375">
        <v>0.14319999999999999</v>
      </c>
      <c r="L2451" s="375">
        <v>0.14735200000000001</v>
      </c>
      <c r="M2451" s="375">
        <v>80.828114999999997</v>
      </c>
      <c r="N2451" s="375">
        <v>13.109355000000001</v>
      </c>
    </row>
    <row r="2452" spans="1:14">
      <c r="A2452" t="s">
        <v>4120</v>
      </c>
      <c r="B2452" t="s">
        <v>5086</v>
      </c>
      <c r="C2452" t="s">
        <v>3818</v>
      </c>
      <c r="D2452" t="s">
        <v>4627</v>
      </c>
      <c r="E2452" t="s">
        <v>3774</v>
      </c>
      <c r="F2452">
        <v>7</v>
      </c>
      <c r="G2452" s="4">
        <v>43556</v>
      </c>
      <c r="H2452" s="4">
        <v>45291</v>
      </c>
      <c r="I2452" s="375">
        <v>0.13696700000000001</v>
      </c>
      <c r="J2452" s="375">
        <v>0.169902</v>
      </c>
      <c r="K2452" s="375">
        <v>0.1426</v>
      </c>
      <c r="L2452" s="375">
        <v>3.1365999999999998E-2</v>
      </c>
      <c r="M2452" s="375">
        <v>18.782506000000001</v>
      </c>
      <c r="N2452" s="375">
        <v>19.844182</v>
      </c>
    </row>
    <row r="2453" spans="1:14">
      <c r="A2453" t="s">
        <v>4119</v>
      </c>
      <c r="B2453" t="s">
        <v>4081</v>
      </c>
      <c r="C2453" t="s">
        <v>3817</v>
      </c>
      <c r="D2453" t="s">
        <v>5764</v>
      </c>
      <c r="E2453" t="s">
        <v>3776</v>
      </c>
      <c r="F2453">
        <v>8</v>
      </c>
      <c r="G2453" s="4">
        <v>43770</v>
      </c>
      <c r="H2453" s="4">
        <v>44865</v>
      </c>
      <c r="I2453" s="375">
        <v>0.21623800000000001</v>
      </c>
      <c r="J2453" s="375">
        <v>0.33649600000000002</v>
      </c>
      <c r="K2453" s="375">
        <v>0.1425836</v>
      </c>
      <c r="L2453" s="375">
        <v>0.14507999999999999</v>
      </c>
      <c r="M2453" s="375">
        <v>37.090761000000001</v>
      </c>
      <c r="N2453" s="375">
        <v>21.482783000000001</v>
      </c>
    </row>
    <row r="2454" spans="1:14">
      <c r="A2454" t="s">
        <v>4120</v>
      </c>
      <c r="B2454" s="376" t="s">
        <v>5086</v>
      </c>
      <c r="C2454" s="376" t="s">
        <v>3817</v>
      </c>
      <c r="D2454" s="376" t="s">
        <v>6510</v>
      </c>
      <c r="E2454" s="376" t="s">
        <v>3780</v>
      </c>
      <c r="F2454" s="376">
        <v>9</v>
      </c>
      <c r="G2454" s="383">
        <v>44105</v>
      </c>
      <c r="H2454" s="383">
        <v>45657</v>
      </c>
      <c r="I2454" s="375">
        <v>0.209811</v>
      </c>
      <c r="J2454" s="375">
        <v>0.32618000000000003</v>
      </c>
      <c r="K2454" s="375">
        <v>0.14223640000000001</v>
      </c>
      <c r="L2454" s="375">
        <v>0.15035299999999999</v>
      </c>
      <c r="M2454" s="375">
        <v>36.417754000000002</v>
      </c>
      <c r="N2454" s="375">
        <v>33.466476</v>
      </c>
    </row>
    <row r="2455" spans="1:14">
      <c r="A2455" t="s">
        <v>4120</v>
      </c>
      <c r="B2455" s="376" t="s">
        <v>4062</v>
      </c>
      <c r="C2455" s="376" t="s">
        <v>3817</v>
      </c>
      <c r="D2455" s="376" t="s">
        <v>5392</v>
      </c>
      <c r="E2455" s="376" t="s">
        <v>3773</v>
      </c>
      <c r="F2455" s="376">
        <v>6</v>
      </c>
      <c r="G2455" s="383">
        <v>42614</v>
      </c>
      <c r="H2455" s="383">
        <v>44561</v>
      </c>
      <c r="I2455" s="375">
        <v>0.23328699999999999</v>
      </c>
      <c r="J2455" s="375">
        <v>0.67592099999999999</v>
      </c>
      <c r="K2455" s="375">
        <v>0.14199999999999999</v>
      </c>
      <c r="L2455" s="375">
        <v>0.13764199999999999</v>
      </c>
      <c r="M2455" s="375">
        <v>73.233860000000007</v>
      </c>
      <c r="N2455" s="375">
        <v>17.810866000000001</v>
      </c>
    </row>
    <row r="2456" spans="1:14">
      <c r="A2456" t="s">
        <v>4120</v>
      </c>
      <c r="B2456" s="376" t="s">
        <v>4048</v>
      </c>
      <c r="C2456" s="376" t="s">
        <v>3817</v>
      </c>
      <c r="D2456" s="376" t="s">
        <v>5283</v>
      </c>
      <c r="E2456" s="376" t="s">
        <v>3773</v>
      </c>
      <c r="F2456" s="376">
        <v>3</v>
      </c>
      <c r="G2456" s="383">
        <v>42705</v>
      </c>
      <c r="H2456" s="383">
        <v>44530</v>
      </c>
      <c r="I2456" s="375">
        <v>0.27457100000000001</v>
      </c>
      <c r="J2456" s="375">
        <v>0.336258</v>
      </c>
      <c r="K2456" s="375">
        <v>0.14156360000000001</v>
      </c>
      <c r="L2456" s="375">
        <v>0.12607199999999999</v>
      </c>
      <c r="M2456" s="375">
        <v>36.840564000000001</v>
      </c>
      <c r="N2456" s="375">
        <v>18.586068999999998</v>
      </c>
    </row>
    <row r="2457" spans="1:14">
      <c r="A2457" t="s">
        <v>4119</v>
      </c>
      <c r="B2457" s="318" t="s">
        <v>4097</v>
      </c>
      <c r="C2457" s="318" t="s">
        <v>3817</v>
      </c>
      <c r="D2457" s="318" t="s">
        <v>5110</v>
      </c>
      <c r="E2457" s="318" t="s">
        <v>3773</v>
      </c>
      <c r="F2457" s="318">
        <v>6</v>
      </c>
      <c r="G2457" s="319">
        <v>42430</v>
      </c>
      <c r="H2457" s="319">
        <v>44651</v>
      </c>
      <c r="I2457" s="375">
        <v>0.18704200000000001</v>
      </c>
      <c r="J2457" s="375">
        <v>0.560388</v>
      </c>
      <c r="K2457" s="375">
        <v>0.14118</v>
      </c>
      <c r="L2457" s="375">
        <v>0.120187</v>
      </c>
      <c r="M2457" s="375">
        <v>60.461463000000002</v>
      </c>
      <c r="N2457" s="375">
        <v>13.458017</v>
      </c>
    </row>
    <row r="2458" spans="1:14">
      <c r="A2458" t="s">
        <v>4119</v>
      </c>
      <c r="B2458" s="318" t="s">
        <v>4097</v>
      </c>
      <c r="C2458" s="318" t="s">
        <v>3817</v>
      </c>
      <c r="D2458" s="318" t="s">
        <v>1365</v>
      </c>
      <c r="E2458" s="318" t="s">
        <v>3773</v>
      </c>
      <c r="F2458" s="318">
        <v>6</v>
      </c>
      <c r="G2458" s="319">
        <v>42644</v>
      </c>
      <c r="H2458" s="319">
        <v>44500</v>
      </c>
      <c r="I2458" s="375">
        <v>0.240449</v>
      </c>
      <c r="J2458" s="375">
        <v>0.51879200000000003</v>
      </c>
      <c r="K2458" s="375">
        <v>0.14080000000000001</v>
      </c>
      <c r="L2458" s="375">
        <v>0.13294600000000001</v>
      </c>
      <c r="M2458" s="375">
        <v>55.822859999999999</v>
      </c>
      <c r="N2458" s="375">
        <v>14.814279000000001</v>
      </c>
    </row>
    <row r="2459" spans="1:14">
      <c r="A2459" t="s">
        <v>4119</v>
      </c>
      <c r="B2459" s="376" t="s">
        <v>4101</v>
      </c>
      <c r="C2459" s="376" t="s">
        <v>3817</v>
      </c>
      <c r="D2459" s="376" t="s">
        <v>7236</v>
      </c>
      <c r="E2459" s="376" t="s">
        <v>3774</v>
      </c>
      <c r="F2459" s="376">
        <v>7</v>
      </c>
      <c r="G2459" s="383">
        <v>44378</v>
      </c>
      <c r="H2459" s="383">
        <v>45473</v>
      </c>
      <c r="I2459" s="375">
        <v>0.24760599999999999</v>
      </c>
      <c r="J2459" s="375">
        <v>0.59440300000000001</v>
      </c>
      <c r="K2459" s="375">
        <v>0.14036799999999999</v>
      </c>
      <c r="L2459" s="375">
        <v>0.139735</v>
      </c>
      <c r="M2459" s="375">
        <v>64.666616000000005</v>
      </c>
      <c r="N2459" s="375">
        <v>18.285385000000002</v>
      </c>
    </row>
    <row r="2460" spans="1:14">
      <c r="A2460" t="s">
        <v>4120</v>
      </c>
      <c r="B2460" s="413" t="s">
        <v>5086</v>
      </c>
      <c r="C2460" s="413" t="s">
        <v>3818</v>
      </c>
      <c r="D2460" s="413" t="s">
        <v>6838</v>
      </c>
      <c r="E2460" s="413" t="s">
        <v>3774</v>
      </c>
      <c r="F2460" s="413">
        <v>7</v>
      </c>
      <c r="G2460" s="383">
        <v>43556</v>
      </c>
      <c r="H2460" s="383">
        <v>45291</v>
      </c>
      <c r="I2460" s="375">
        <v>0.16733500000000001</v>
      </c>
      <c r="J2460" s="375">
        <v>0.45150000000000001</v>
      </c>
      <c r="K2460" s="375">
        <v>0.14014799999999999</v>
      </c>
      <c r="L2460" s="375">
        <v>9.4097E-2</v>
      </c>
      <c r="M2460" s="375">
        <v>49.044947000000001</v>
      </c>
      <c r="N2460" s="375">
        <v>20.282050999999999</v>
      </c>
    </row>
    <row r="2461" spans="1:14">
      <c r="A2461" t="s">
        <v>4120</v>
      </c>
      <c r="B2461" s="413" t="s">
        <v>4062</v>
      </c>
      <c r="C2461" s="413" t="s">
        <v>3817</v>
      </c>
      <c r="D2461" s="413" t="s">
        <v>1338</v>
      </c>
      <c r="E2461" s="413" t="s">
        <v>3773</v>
      </c>
      <c r="F2461" s="413">
        <v>3</v>
      </c>
      <c r="G2461" s="383">
        <v>42644</v>
      </c>
      <c r="H2461" s="383">
        <v>44561</v>
      </c>
      <c r="I2461" s="375">
        <v>0.21898799999999999</v>
      </c>
      <c r="J2461" s="375">
        <v>0.46777999999999997</v>
      </c>
      <c r="K2461" s="375">
        <v>0.14000000000000001</v>
      </c>
      <c r="L2461" s="375">
        <v>9.1725000000000001E-2</v>
      </c>
      <c r="M2461" s="375">
        <v>50.180925000000002</v>
      </c>
      <c r="N2461" s="375">
        <v>17.693062999999999</v>
      </c>
    </row>
    <row r="2462" spans="1:14">
      <c r="A2462" t="s">
        <v>4119</v>
      </c>
      <c r="B2462" t="s">
        <v>4081</v>
      </c>
      <c r="C2462" t="s">
        <v>3817</v>
      </c>
      <c r="D2462" t="s">
        <v>4916</v>
      </c>
      <c r="E2462" t="s">
        <v>3773</v>
      </c>
      <c r="F2462">
        <v>8</v>
      </c>
      <c r="G2462" s="4">
        <v>43647</v>
      </c>
      <c r="H2462" s="4">
        <v>44681</v>
      </c>
      <c r="I2462" s="375">
        <v>0.27704099999999998</v>
      </c>
      <c r="J2462" s="375">
        <v>0.50221400000000005</v>
      </c>
      <c r="K2462" s="375">
        <v>0.13978960000000001</v>
      </c>
      <c r="L2462" s="375">
        <v>0.134717</v>
      </c>
      <c r="M2462" s="375">
        <v>54.279922999999997</v>
      </c>
      <c r="N2462" s="375">
        <v>18.330677999999999</v>
      </c>
    </row>
    <row r="2463" spans="1:14">
      <c r="A2463" t="s">
        <v>4119</v>
      </c>
      <c r="B2463" s="300" t="s">
        <v>4097</v>
      </c>
      <c r="C2463" s="300" t="s">
        <v>3817</v>
      </c>
      <c r="D2463" s="300" t="s">
        <v>817</v>
      </c>
      <c r="E2463" s="300" t="s">
        <v>3773</v>
      </c>
      <c r="F2463" s="300">
        <v>6</v>
      </c>
      <c r="G2463" s="301">
        <v>42430</v>
      </c>
      <c r="H2463" s="301">
        <v>44651</v>
      </c>
      <c r="I2463" s="316">
        <v>0.34606300000000001</v>
      </c>
      <c r="J2463" s="316">
        <v>0.194936</v>
      </c>
      <c r="K2463" s="316">
        <v>0.1396</v>
      </c>
      <c r="L2463" s="316">
        <v>0.118952</v>
      </c>
      <c r="M2463" s="316">
        <v>20.796727000000001</v>
      </c>
      <c r="N2463" s="316">
        <v>22.047028999999998</v>
      </c>
    </row>
    <row r="2464" spans="1:14">
      <c r="A2464" t="s">
        <v>4120</v>
      </c>
      <c r="B2464" t="s">
        <v>5086</v>
      </c>
      <c r="C2464" t="s">
        <v>3817</v>
      </c>
      <c r="D2464" t="s">
        <v>5692</v>
      </c>
      <c r="E2464" t="s">
        <v>3773</v>
      </c>
      <c r="F2464">
        <v>6</v>
      </c>
      <c r="G2464" s="4">
        <v>43739</v>
      </c>
      <c r="H2464" s="4">
        <v>44834</v>
      </c>
      <c r="I2464" s="375">
        <v>9.5253000000000004E-2</v>
      </c>
      <c r="J2464" s="375">
        <v>0.40386100000000003</v>
      </c>
      <c r="K2464" s="375">
        <v>0.13919999999999999</v>
      </c>
      <c r="L2464" s="375">
        <v>9.3637999999999999E-2</v>
      </c>
      <c r="M2464" s="375">
        <v>43.406047000000001</v>
      </c>
      <c r="N2464" s="375">
        <v>20.195018000000001</v>
      </c>
    </row>
    <row r="2465" spans="1:14">
      <c r="A2465" t="s">
        <v>4120</v>
      </c>
      <c r="B2465" s="413" t="s">
        <v>5086</v>
      </c>
      <c r="C2465" s="413" t="s">
        <v>3817</v>
      </c>
      <c r="D2465" s="413" t="s">
        <v>6200</v>
      </c>
      <c r="E2465" s="413" t="s">
        <v>3776</v>
      </c>
      <c r="F2465" s="413">
        <v>8</v>
      </c>
      <c r="G2465" s="383">
        <v>43922</v>
      </c>
      <c r="H2465" s="383">
        <v>44742</v>
      </c>
      <c r="I2465" s="375">
        <v>0.177345</v>
      </c>
      <c r="J2465" s="375">
        <v>0.53518699999999997</v>
      </c>
      <c r="K2465" s="375">
        <v>0.1388452</v>
      </c>
      <c r="L2465" s="375">
        <v>0.13919799999999999</v>
      </c>
      <c r="M2465" s="375">
        <v>58.092162000000002</v>
      </c>
      <c r="N2465" s="375">
        <v>19.152985000000001</v>
      </c>
    </row>
    <row r="2466" spans="1:14">
      <c r="A2466" t="s">
        <v>4119</v>
      </c>
      <c r="B2466" t="s">
        <v>4097</v>
      </c>
      <c r="C2466" t="s">
        <v>3817</v>
      </c>
      <c r="D2466" t="s">
        <v>5918</v>
      </c>
      <c r="E2466" t="s">
        <v>3779</v>
      </c>
      <c r="F2466">
        <v>6</v>
      </c>
      <c r="G2466" s="4">
        <v>43800</v>
      </c>
      <c r="H2466" s="4">
        <v>45260</v>
      </c>
      <c r="I2466" s="375">
        <v>0.221001</v>
      </c>
      <c r="J2466" s="375">
        <v>0.37085299999999999</v>
      </c>
      <c r="K2466" s="375">
        <v>0.13882159999999999</v>
      </c>
      <c r="L2466" s="375">
        <v>0.12831600000000001</v>
      </c>
      <c r="M2466" s="375">
        <v>39.343744000000001</v>
      </c>
      <c r="N2466" s="375">
        <v>20.824836999999999</v>
      </c>
    </row>
    <row r="2467" spans="1:14">
      <c r="A2467" t="s">
        <v>4120</v>
      </c>
      <c r="B2467" s="318" t="s">
        <v>5086</v>
      </c>
      <c r="C2467" s="318" t="s">
        <v>3817</v>
      </c>
      <c r="D2467" s="318" t="s">
        <v>6630</v>
      </c>
      <c r="E2467" s="318" t="s">
        <v>3776</v>
      </c>
      <c r="F2467" s="318">
        <v>7</v>
      </c>
      <c r="G2467" s="319">
        <v>44136</v>
      </c>
      <c r="H2467" s="319">
        <v>45291</v>
      </c>
      <c r="I2467" s="375">
        <v>0.203517</v>
      </c>
      <c r="J2467" s="375">
        <v>0.550535</v>
      </c>
      <c r="K2467" s="375">
        <v>0.1387284</v>
      </c>
      <c r="L2467" s="375">
        <v>0.115008</v>
      </c>
      <c r="M2467" s="375">
        <v>59.191459000000002</v>
      </c>
      <c r="N2467" s="375">
        <v>19.73583</v>
      </c>
    </row>
    <row r="2468" spans="1:14">
      <c r="A2468" t="s">
        <v>4120</v>
      </c>
      <c r="B2468" s="373" t="s">
        <v>4048</v>
      </c>
      <c r="C2468" s="405" t="s">
        <v>3817</v>
      </c>
      <c r="D2468" s="403" t="s">
        <v>5299</v>
      </c>
      <c r="E2468" s="374" t="s">
        <v>3773</v>
      </c>
      <c r="F2468" s="403">
        <v>3</v>
      </c>
      <c r="G2468" s="374">
        <v>42736</v>
      </c>
      <c r="H2468" s="374">
        <v>44926</v>
      </c>
      <c r="I2468" s="404">
        <v>0.25845000000000001</v>
      </c>
      <c r="J2468" s="404">
        <v>0.56666899999999998</v>
      </c>
      <c r="K2468" s="404">
        <v>0.13866000000000001</v>
      </c>
      <c r="L2468" s="404">
        <v>0.136578</v>
      </c>
      <c r="M2468" s="404">
        <v>60.821784000000001</v>
      </c>
      <c r="N2468" s="404">
        <v>15.816577000000001</v>
      </c>
    </row>
    <row r="2469" spans="1:14">
      <c r="A2469" t="s">
        <v>4119</v>
      </c>
      <c r="B2469" s="413" t="s">
        <v>4079</v>
      </c>
      <c r="C2469" s="413" t="s">
        <v>3817</v>
      </c>
      <c r="D2469" s="413" t="s">
        <v>6962</v>
      </c>
      <c r="E2469" s="413" t="s">
        <v>3776</v>
      </c>
      <c r="F2469" s="413">
        <v>8</v>
      </c>
      <c r="G2469" s="383">
        <v>44287</v>
      </c>
      <c r="H2469" s="383">
        <v>45657</v>
      </c>
      <c r="I2469" s="375">
        <v>0.21113899999999999</v>
      </c>
      <c r="J2469" s="375">
        <v>0.488479</v>
      </c>
      <c r="K2469" s="375">
        <v>0.13855999999999999</v>
      </c>
      <c r="L2469" s="375">
        <v>0.11301</v>
      </c>
      <c r="M2469" s="375">
        <v>52.225605999999999</v>
      </c>
      <c r="N2469" s="375">
        <v>17.184602999999999</v>
      </c>
    </row>
    <row r="2470" spans="1:14">
      <c r="A2470" t="s">
        <v>4120</v>
      </c>
      <c r="B2470" s="413" t="s">
        <v>4060</v>
      </c>
      <c r="C2470" s="413" t="s">
        <v>3817</v>
      </c>
      <c r="D2470" s="413" t="s">
        <v>2243</v>
      </c>
      <c r="E2470" s="413" t="s">
        <v>3773</v>
      </c>
      <c r="F2470" s="413">
        <v>7</v>
      </c>
      <c r="G2470" s="383">
        <v>44136</v>
      </c>
      <c r="H2470" s="383">
        <v>44957</v>
      </c>
      <c r="I2470" s="375">
        <v>0.24138100000000001</v>
      </c>
      <c r="J2470" s="375">
        <v>0.524509</v>
      </c>
      <c r="K2470" s="375">
        <v>0.1384</v>
      </c>
      <c r="L2470" s="375">
        <v>0.14428299999999999</v>
      </c>
      <c r="M2470" s="375">
        <v>56.264178999999999</v>
      </c>
      <c r="N2470" s="375">
        <v>18.501455</v>
      </c>
    </row>
    <row r="2471" spans="1:14">
      <c r="A2471" t="s">
        <v>4119</v>
      </c>
      <c r="B2471" t="s">
        <v>4081</v>
      </c>
      <c r="C2471" t="s">
        <v>3817</v>
      </c>
      <c r="D2471" t="s">
        <v>6256</v>
      </c>
      <c r="E2471" t="s">
        <v>3775</v>
      </c>
      <c r="F2471">
        <v>8</v>
      </c>
      <c r="G2471" s="4">
        <v>43983</v>
      </c>
      <c r="H2471" s="4">
        <v>45077</v>
      </c>
      <c r="I2471" s="375">
        <v>0.230377</v>
      </c>
      <c r="J2471" s="375">
        <v>0.41325499999999998</v>
      </c>
      <c r="K2471" s="375">
        <v>0.13809080000000001</v>
      </c>
      <c r="L2471" s="375">
        <v>0.113992</v>
      </c>
      <c r="M2471" s="375">
        <v>44.126471000000002</v>
      </c>
      <c r="N2471" s="375">
        <v>16.419667</v>
      </c>
    </row>
    <row r="2472" spans="1:14">
      <c r="A2472" t="s">
        <v>4120</v>
      </c>
      <c r="B2472" s="318" t="s">
        <v>4062</v>
      </c>
      <c r="C2472" s="318" t="s">
        <v>3817</v>
      </c>
      <c r="D2472" s="318" t="s">
        <v>1273</v>
      </c>
      <c r="E2472" s="318" t="s">
        <v>3774</v>
      </c>
      <c r="F2472" s="318">
        <v>6</v>
      </c>
      <c r="G2472" s="319">
        <v>42614</v>
      </c>
      <c r="H2472" s="319">
        <v>44561</v>
      </c>
      <c r="I2472" s="375">
        <v>0.37251899999999999</v>
      </c>
      <c r="J2472" s="375">
        <v>0.28686600000000001</v>
      </c>
      <c r="K2472" s="375">
        <v>0.13800000000000001</v>
      </c>
      <c r="L2472" s="375">
        <v>0.110059</v>
      </c>
      <c r="M2472" s="375">
        <v>30.242404000000001</v>
      </c>
      <c r="N2472" s="375">
        <v>21.828357</v>
      </c>
    </row>
    <row r="2473" spans="1:14">
      <c r="A2473" t="s">
        <v>4120</v>
      </c>
      <c r="B2473" s="318" t="s">
        <v>4054</v>
      </c>
      <c r="C2473" s="318" t="s">
        <v>3817</v>
      </c>
      <c r="D2473" s="318" t="s">
        <v>6822</v>
      </c>
      <c r="E2473" s="318" t="s">
        <v>3774</v>
      </c>
      <c r="F2473" s="318">
        <v>7</v>
      </c>
      <c r="G2473" s="319">
        <v>44197</v>
      </c>
      <c r="H2473" s="319">
        <v>45291</v>
      </c>
      <c r="I2473" s="375">
        <v>0.22742100000000001</v>
      </c>
      <c r="J2473" s="375">
        <v>0.50465899999999997</v>
      </c>
      <c r="K2473" s="375">
        <v>0.13783999999999999</v>
      </c>
      <c r="L2473" s="375">
        <v>0.141232</v>
      </c>
      <c r="M2473" s="375">
        <v>53.322710999999998</v>
      </c>
      <c r="N2473" s="375">
        <v>14.899765</v>
      </c>
    </row>
    <row r="2474" spans="1:14">
      <c r="A2474" t="s">
        <v>4120</v>
      </c>
      <c r="B2474" s="300" t="s">
        <v>4052</v>
      </c>
      <c r="C2474" s="300" t="s">
        <v>3817</v>
      </c>
      <c r="D2474" s="300" t="s">
        <v>6404</v>
      </c>
      <c r="E2474" s="300" t="s">
        <v>3789</v>
      </c>
      <c r="F2474" s="300">
        <v>6</v>
      </c>
      <c r="G2474" s="301">
        <v>44044</v>
      </c>
      <c r="H2474" s="301">
        <v>44926</v>
      </c>
      <c r="I2474" s="316">
        <v>0.26878000000000002</v>
      </c>
      <c r="J2474" s="316">
        <v>0.17110600000000001</v>
      </c>
      <c r="K2474" s="316">
        <v>0.1376</v>
      </c>
      <c r="L2474" s="316">
        <v>0.11319</v>
      </c>
      <c r="M2474" s="316">
        <v>17.996041999999999</v>
      </c>
      <c r="N2474" s="316">
        <v>24.578711999999999</v>
      </c>
    </row>
    <row r="2475" spans="1:14">
      <c r="A2475" t="s">
        <v>4120</v>
      </c>
      <c r="B2475" s="413" t="s">
        <v>5086</v>
      </c>
      <c r="C2475" s="413" t="s">
        <v>3817</v>
      </c>
      <c r="D2475" s="413" t="s">
        <v>7280</v>
      </c>
      <c r="E2475" s="413" t="s">
        <v>3775</v>
      </c>
      <c r="F2475" s="413">
        <v>7</v>
      </c>
      <c r="G2475" s="383">
        <v>44409</v>
      </c>
      <c r="H2475" s="383">
        <v>45657</v>
      </c>
      <c r="I2475" s="375">
        <v>0.195022</v>
      </c>
      <c r="J2475" s="375">
        <v>0.51575400000000005</v>
      </c>
      <c r="K2475" s="375">
        <v>0.13728000000000001</v>
      </c>
      <c r="L2475" s="375">
        <v>0.10455299999999999</v>
      </c>
      <c r="M2475" s="375">
        <v>54.87867</v>
      </c>
      <c r="N2475" s="375">
        <v>19.559494000000001</v>
      </c>
    </row>
    <row r="2476" spans="1:14">
      <c r="A2476" t="s">
        <v>4120</v>
      </c>
      <c r="B2476" t="s">
        <v>5086</v>
      </c>
      <c r="C2476" t="s">
        <v>3817</v>
      </c>
      <c r="D2476" t="s">
        <v>1564</v>
      </c>
      <c r="E2476" t="s">
        <v>3780</v>
      </c>
      <c r="F2476">
        <v>1</v>
      </c>
      <c r="G2476" s="4">
        <v>44197</v>
      </c>
      <c r="H2476" s="4">
        <v>45291</v>
      </c>
      <c r="I2476" s="375">
        <v>0.215361</v>
      </c>
      <c r="J2476" s="375">
        <v>0.512521</v>
      </c>
      <c r="K2476" s="375">
        <v>0.13672719999999999</v>
      </c>
      <c r="L2476" s="375">
        <v>0.14036399999999999</v>
      </c>
      <c r="M2476" s="375">
        <v>55.448853999999997</v>
      </c>
      <c r="N2476" s="375">
        <v>16.689216999999999</v>
      </c>
    </row>
    <row r="2477" spans="1:14">
      <c r="A2477" t="s">
        <v>4120</v>
      </c>
      <c r="B2477" s="318" t="s">
        <v>5086</v>
      </c>
      <c r="C2477" s="318" t="s">
        <v>3817</v>
      </c>
      <c r="D2477" s="318" t="s">
        <v>6900</v>
      </c>
      <c r="E2477" s="318" t="s">
        <v>3773</v>
      </c>
      <c r="F2477" s="318">
        <v>7</v>
      </c>
      <c r="G2477" s="319" t="s">
        <v>5938</v>
      </c>
      <c r="H2477" s="319" t="s">
        <v>5938</v>
      </c>
      <c r="I2477" s="375">
        <v>0.27183400000000002</v>
      </c>
      <c r="J2477" s="375">
        <v>0.48207800000000001</v>
      </c>
      <c r="K2477" s="375">
        <v>0.13644000000000001</v>
      </c>
      <c r="L2477" s="375">
        <v>0.146374</v>
      </c>
      <c r="M2477" s="375">
        <v>50.982576000000002</v>
      </c>
      <c r="N2477" s="375">
        <v>23.664626999999999</v>
      </c>
    </row>
    <row r="2478" spans="1:14">
      <c r="A2478" t="s">
        <v>4120</v>
      </c>
      <c r="B2478" s="413" t="s">
        <v>4062</v>
      </c>
      <c r="C2478" s="413" t="s">
        <v>3817</v>
      </c>
      <c r="D2478" s="413" t="s">
        <v>5396</v>
      </c>
      <c r="E2478" s="413" t="s">
        <v>3773</v>
      </c>
      <c r="F2478" s="413">
        <v>7</v>
      </c>
      <c r="G2478" s="383">
        <v>42614</v>
      </c>
      <c r="H2478" s="383">
        <v>44561</v>
      </c>
      <c r="I2478" s="375">
        <v>0.20712900000000001</v>
      </c>
      <c r="J2478" s="375">
        <v>0.66391900000000004</v>
      </c>
      <c r="K2478" s="375">
        <v>0.13639999999999999</v>
      </c>
      <c r="L2478" s="375">
        <v>0.11508599999999999</v>
      </c>
      <c r="M2478" s="375">
        <v>69.765658999999999</v>
      </c>
      <c r="N2478" s="375">
        <v>17.286054</v>
      </c>
    </row>
    <row r="2479" spans="1:14">
      <c r="A2479" t="s">
        <v>4120</v>
      </c>
      <c r="B2479" t="s">
        <v>4052</v>
      </c>
      <c r="C2479" t="s">
        <v>3817</v>
      </c>
      <c r="D2479" t="s">
        <v>5346</v>
      </c>
      <c r="E2479" t="s">
        <v>3775</v>
      </c>
      <c r="F2479">
        <v>7</v>
      </c>
      <c r="G2479" s="4">
        <v>43191</v>
      </c>
      <c r="H2479" s="4">
        <v>46843</v>
      </c>
      <c r="I2479" s="375">
        <v>0.200405</v>
      </c>
      <c r="J2479" s="375">
        <v>0.63321799999999995</v>
      </c>
      <c r="K2479" s="375">
        <v>0.13583999999999999</v>
      </c>
      <c r="L2479" s="375">
        <v>0.13411300000000001</v>
      </c>
      <c r="M2479" s="375">
        <v>65.929593999999994</v>
      </c>
      <c r="N2479" s="375">
        <v>18.011631999999999</v>
      </c>
    </row>
    <row r="2480" spans="1:14">
      <c r="A2480" t="s">
        <v>4119</v>
      </c>
      <c r="B2480" t="s">
        <v>4095</v>
      </c>
      <c r="C2480" t="s">
        <v>3817</v>
      </c>
      <c r="D2480" t="s">
        <v>6553</v>
      </c>
      <c r="E2480" t="s">
        <v>3780</v>
      </c>
      <c r="F2480">
        <v>13</v>
      </c>
      <c r="G2480" s="4">
        <v>44105</v>
      </c>
      <c r="H2480" s="4">
        <v>45657</v>
      </c>
      <c r="I2480" s="375">
        <v>0.194799</v>
      </c>
      <c r="J2480" s="375">
        <v>0.22386300000000001</v>
      </c>
      <c r="K2480" s="375">
        <v>0.13581799999999999</v>
      </c>
      <c r="L2480" s="375">
        <v>7.3562000000000002E-2</v>
      </c>
      <c r="M2480" s="375">
        <v>23.504963</v>
      </c>
      <c r="N2480" s="375">
        <v>23.160793999999999</v>
      </c>
    </row>
    <row r="2481" spans="1:14">
      <c r="A2481" t="s">
        <v>4119</v>
      </c>
      <c r="B2481" s="318" t="s">
        <v>4081</v>
      </c>
      <c r="C2481" s="318" t="s">
        <v>3817</v>
      </c>
      <c r="D2481" s="318" t="s">
        <v>7083</v>
      </c>
      <c r="E2481" s="318" t="s">
        <v>3773</v>
      </c>
      <c r="F2481" s="318">
        <v>8</v>
      </c>
      <c r="G2481" s="319">
        <v>44317</v>
      </c>
      <c r="H2481" s="319">
        <v>45291</v>
      </c>
      <c r="I2481" s="375">
        <v>0.26305400000000001</v>
      </c>
      <c r="J2481" s="375">
        <v>0.20721100000000001</v>
      </c>
      <c r="K2481" s="375">
        <v>0.135682</v>
      </c>
      <c r="L2481" s="375">
        <v>0.134717</v>
      </c>
      <c r="M2481" s="375">
        <v>21.761852999999999</v>
      </c>
      <c r="N2481" s="375">
        <v>25.256757</v>
      </c>
    </row>
    <row r="2482" spans="1:14">
      <c r="A2482" t="s">
        <v>4120</v>
      </c>
      <c r="B2482" s="300" t="s">
        <v>5086</v>
      </c>
      <c r="C2482" s="300" t="s">
        <v>3817</v>
      </c>
      <c r="D2482" s="300" t="s">
        <v>6462</v>
      </c>
      <c r="E2482" s="300" t="s">
        <v>3780</v>
      </c>
      <c r="F2482" s="300">
        <v>1</v>
      </c>
      <c r="G2482" s="301">
        <v>44075</v>
      </c>
      <c r="H2482" s="301">
        <v>45291</v>
      </c>
      <c r="I2482" s="316">
        <v>0.19389500000000001</v>
      </c>
      <c r="J2482" s="316">
        <v>0.37672</v>
      </c>
      <c r="K2482" s="316">
        <v>0.13505800000000001</v>
      </c>
      <c r="L2482" s="316">
        <v>0.14036399999999999</v>
      </c>
      <c r="M2482" s="316">
        <v>40.259718999999997</v>
      </c>
      <c r="N2482" s="316">
        <v>21.969999000000001</v>
      </c>
    </row>
    <row r="2483" spans="1:14">
      <c r="A2483" t="s">
        <v>4119</v>
      </c>
      <c r="B2483" t="s">
        <v>4101</v>
      </c>
      <c r="C2483" t="s">
        <v>3817</v>
      </c>
      <c r="D2483" t="s">
        <v>6621</v>
      </c>
      <c r="E2483" t="s">
        <v>3789</v>
      </c>
      <c r="F2483">
        <v>7</v>
      </c>
      <c r="G2483" s="4">
        <v>44136</v>
      </c>
      <c r="H2483" s="4">
        <v>45230</v>
      </c>
      <c r="I2483" s="375">
        <v>0.25725700000000001</v>
      </c>
      <c r="J2483" s="375">
        <v>0.33073999999999998</v>
      </c>
      <c r="K2483" s="375">
        <v>0.13500000000000001</v>
      </c>
      <c r="L2483" s="375">
        <v>0.13361799999999999</v>
      </c>
      <c r="M2483" s="375">
        <v>34.606064000000003</v>
      </c>
      <c r="N2483" s="375">
        <v>17.628786000000002</v>
      </c>
    </row>
    <row r="2484" spans="1:14">
      <c r="A2484" t="s">
        <v>4119</v>
      </c>
      <c r="B2484" t="s">
        <v>4101</v>
      </c>
      <c r="C2484" t="s">
        <v>3817</v>
      </c>
      <c r="D2484" t="s">
        <v>6617</v>
      </c>
      <c r="E2484" t="s">
        <v>3789</v>
      </c>
      <c r="F2484">
        <v>7</v>
      </c>
      <c r="G2484" s="4">
        <v>44136</v>
      </c>
      <c r="H2484" s="4">
        <v>45230</v>
      </c>
      <c r="I2484" s="375">
        <v>0.25313799999999997</v>
      </c>
      <c r="J2484" s="375">
        <v>0.33857199999999998</v>
      </c>
      <c r="K2484" s="375">
        <v>0.13500000000000001</v>
      </c>
      <c r="L2484" s="375">
        <v>0.131297</v>
      </c>
      <c r="M2484" s="375">
        <v>35.425494</v>
      </c>
      <c r="N2484" s="375">
        <v>17.275155000000002</v>
      </c>
    </row>
    <row r="2485" spans="1:14">
      <c r="A2485" t="s">
        <v>4120</v>
      </c>
      <c r="B2485" s="300" t="s">
        <v>4040</v>
      </c>
      <c r="C2485" s="300" t="s">
        <v>3817</v>
      </c>
      <c r="D2485" s="300" t="s">
        <v>552</v>
      </c>
      <c r="E2485" s="300" t="s">
        <v>3779</v>
      </c>
      <c r="F2485" s="300">
        <v>9</v>
      </c>
      <c r="G2485" s="301">
        <v>43466</v>
      </c>
      <c r="H2485" s="301">
        <v>44561</v>
      </c>
      <c r="I2485" s="316">
        <v>0.18540000000000001</v>
      </c>
      <c r="J2485" s="316">
        <v>0.47816799999999998</v>
      </c>
      <c r="K2485" s="316">
        <v>0.1345836</v>
      </c>
      <c r="L2485" s="316">
        <v>0.13026199999999999</v>
      </c>
      <c r="M2485" s="316">
        <v>49.427951</v>
      </c>
      <c r="N2485" s="316">
        <v>16.499832999999999</v>
      </c>
    </row>
    <row r="2486" spans="1:14">
      <c r="A2486" t="s">
        <v>4120</v>
      </c>
      <c r="B2486" t="s">
        <v>5086</v>
      </c>
      <c r="C2486" t="s">
        <v>3817</v>
      </c>
      <c r="D2486" t="s">
        <v>6724</v>
      </c>
      <c r="E2486" t="s">
        <v>3787</v>
      </c>
      <c r="F2486">
        <v>7</v>
      </c>
      <c r="G2486" s="4">
        <v>44166</v>
      </c>
      <c r="H2486" s="4">
        <v>45291</v>
      </c>
      <c r="I2486" s="375">
        <v>0.19950999999999999</v>
      </c>
      <c r="J2486" s="375">
        <v>0.44720199999999999</v>
      </c>
      <c r="K2486" s="375">
        <v>0.13439999999999999</v>
      </c>
      <c r="L2486" s="375">
        <v>0.115008</v>
      </c>
      <c r="M2486" s="375">
        <v>46.586449000000002</v>
      </c>
      <c r="N2486" s="375">
        <v>19.996044000000001</v>
      </c>
    </row>
    <row r="2487" spans="1:14">
      <c r="A2487" t="s">
        <v>4120</v>
      </c>
      <c r="B2487" s="376" t="s">
        <v>4072</v>
      </c>
      <c r="C2487" s="376" t="s">
        <v>3817</v>
      </c>
      <c r="D2487" s="376" t="s">
        <v>5538</v>
      </c>
      <c r="E2487" s="376" t="s">
        <v>3774</v>
      </c>
      <c r="F2487" s="376">
        <v>6</v>
      </c>
      <c r="G2487" s="383">
        <v>42552</v>
      </c>
      <c r="H2487" s="383">
        <v>44681</v>
      </c>
      <c r="I2487" s="375">
        <v>0.217749</v>
      </c>
      <c r="J2487" s="375">
        <v>0.64191699999999996</v>
      </c>
      <c r="K2487" s="375">
        <v>0.13415440000000001</v>
      </c>
      <c r="L2487" s="375">
        <v>0.12572900000000001</v>
      </c>
      <c r="M2487" s="375">
        <v>65.148494999999997</v>
      </c>
      <c r="N2487" s="375">
        <v>12.021855</v>
      </c>
    </row>
    <row r="2488" spans="1:14">
      <c r="A2488" t="s">
        <v>4120</v>
      </c>
      <c r="B2488" s="300" t="s">
        <v>4072</v>
      </c>
      <c r="C2488" s="300" t="s">
        <v>3817</v>
      </c>
      <c r="D2488" s="300" t="s">
        <v>5553</v>
      </c>
      <c r="E2488" s="300" t="s">
        <v>3773</v>
      </c>
      <c r="F2488" s="300">
        <v>9</v>
      </c>
      <c r="G2488" s="301">
        <v>42552</v>
      </c>
      <c r="H2488" s="301">
        <v>44681</v>
      </c>
      <c r="I2488" s="316">
        <v>0.23197300000000001</v>
      </c>
      <c r="J2488" s="316">
        <v>0.67835199999999996</v>
      </c>
      <c r="K2488" s="316">
        <v>0.13414000000000001</v>
      </c>
      <c r="L2488" s="316">
        <v>0.130825</v>
      </c>
      <c r="M2488" s="316">
        <v>68.742441999999997</v>
      </c>
      <c r="N2488" s="316">
        <v>11.960724000000001</v>
      </c>
    </row>
    <row r="2489" spans="1:14">
      <c r="A2489" t="s">
        <v>4120</v>
      </c>
      <c r="B2489" s="413" t="s">
        <v>5086</v>
      </c>
      <c r="C2489" s="413" t="s">
        <v>3817</v>
      </c>
      <c r="D2489" s="413" t="s">
        <v>6703</v>
      </c>
      <c r="E2489" s="413" t="s">
        <v>3774</v>
      </c>
      <c r="F2489" s="413">
        <v>7</v>
      </c>
      <c r="G2489" s="383">
        <v>44166</v>
      </c>
      <c r="H2489" s="383">
        <v>46022</v>
      </c>
      <c r="I2489" s="375">
        <v>0.14522599999999999</v>
      </c>
      <c r="J2489" s="375">
        <v>0.41983599999999999</v>
      </c>
      <c r="K2489" s="375">
        <v>0.13400000000000001</v>
      </c>
      <c r="L2489" s="375">
        <v>0.103932</v>
      </c>
      <c r="M2489" s="375">
        <v>51.921745000000001</v>
      </c>
      <c r="N2489" s="375">
        <v>18.951892999999998</v>
      </c>
    </row>
    <row r="2490" spans="1:14">
      <c r="A2490" t="s">
        <v>4120</v>
      </c>
      <c r="B2490" s="318" t="s">
        <v>5086</v>
      </c>
      <c r="C2490" s="318" t="s">
        <v>3817</v>
      </c>
      <c r="D2490" s="318" t="s">
        <v>3079</v>
      </c>
      <c r="E2490" s="318" t="s">
        <v>3775</v>
      </c>
      <c r="F2490" s="318">
        <v>1</v>
      </c>
      <c r="G2490" s="319">
        <v>43009</v>
      </c>
      <c r="H2490" s="319">
        <v>44561</v>
      </c>
      <c r="I2490" s="375">
        <v>0.21301200000000001</v>
      </c>
      <c r="J2490" s="375">
        <v>0.45248899999999997</v>
      </c>
      <c r="K2490" s="375">
        <v>0.13385440000000001</v>
      </c>
      <c r="L2490" s="375">
        <v>0.14036399999999999</v>
      </c>
      <c r="M2490" s="375">
        <v>47.928742999999997</v>
      </c>
      <c r="N2490" s="375">
        <v>21.849713000000001</v>
      </c>
    </row>
    <row r="2491" spans="1:14">
      <c r="A2491" t="s">
        <v>4119</v>
      </c>
      <c r="B2491" s="318" t="s">
        <v>4081</v>
      </c>
      <c r="C2491" s="318" t="s">
        <v>3817</v>
      </c>
      <c r="D2491" s="318" t="s">
        <v>6386</v>
      </c>
      <c r="E2491" s="318" t="s">
        <v>3774</v>
      </c>
      <c r="F2491" s="318">
        <v>8</v>
      </c>
      <c r="G2491" s="319">
        <v>44044</v>
      </c>
      <c r="H2491" s="319">
        <v>44926</v>
      </c>
      <c r="I2491" s="375">
        <v>0.217725</v>
      </c>
      <c r="J2491" s="375">
        <v>0.25645200000000001</v>
      </c>
      <c r="K2491" s="375">
        <v>0.13381799999999999</v>
      </c>
      <c r="L2491" s="375">
        <v>0.12435499999999999</v>
      </c>
      <c r="M2491" s="375">
        <v>26.532001000000001</v>
      </c>
      <c r="N2491" s="375">
        <v>23.809519999999999</v>
      </c>
    </row>
    <row r="2492" spans="1:14">
      <c r="A2492" t="s">
        <v>4120</v>
      </c>
      <c r="B2492" t="s">
        <v>5086</v>
      </c>
      <c r="C2492" t="s">
        <v>3817</v>
      </c>
      <c r="D2492" t="s">
        <v>6071</v>
      </c>
      <c r="E2492" t="s">
        <v>3774</v>
      </c>
      <c r="F2492">
        <v>7</v>
      </c>
      <c r="G2492" s="4">
        <v>43862</v>
      </c>
      <c r="H2492" s="4">
        <v>44957</v>
      </c>
      <c r="I2492" s="375">
        <v>0.219302</v>
      </c>
      <c r="J2492" s="375">
        <v>0.82361600000000001</v>
      </c>
      <c r="K2492" s="375">
        <v>0.1338</v>
      </c>
      <c r="L2492" s="375">
        <v>0.13591800000000001</v>
      </c>
      <c r="M2492" s="375">
        <v>85.411962000000003</v>
      </c>
      <c r="N2492" s="375">
        <v>18.902989000000002</v>
      </c>
    </row>
    <row r="2493" spans="1:14">
      <c r="A2493" t="s">
        <v>4120</v>
      </c>
      <c r="B2493" s="318" t="s">
        <v>4062</v>
      </c>
      <c r="C2493" s="318" t="s">
        <v>3817</v>
      </c>
      <c r="D2493" s="318" t="s">
        <v>1279</v>
      </c>
      <c r="E2493" s="318" t="s">
        <v>3774</v>
      </c>
      <c r="F2493" s="318">
        <v>7</v>
      </c>
      <c r="G2493" s="319">
        <v>42614</v>
      </c>
      <c r="H2493" s="319">
        <v>44561</v>
      </c>
      <c r="I2493" s="375">
        <v>0.43674299999999999</v>
      </c>
      <c r="J2493" s="375">
        <v>0.24787699999999999</v>
      </c>
      <c r="K2493" s="375">
        <v>0.1336</v>
      </c>
      <c r="L2493" s="375">
        <v>0.11223900000000001</v>
      </c>
      <c r="M2493" s="375">
        <v>25.342451000000001</v>
      </c>
      <c r="N2493" s="375">
        <v>23.631160000000001</v>
      </c>
    </row>
    <row r="2494" spans="1:14">
      <c r="A2494" t="s">
        <v>4120</v>
      </c>
      <c r="B2494" s="413" t="s">
        <v>4040</v>
      </c>
      <c r="C2494" s="413" t="s">
        <v>3818</v>
      </c>
      <c r="D2494" s="413" t="s">
        <v>7327</v>
      </c>
      <c r="E2494" s="413" t="s">
        <v>3774</v>
      </c>
      <c r="F2494" s="413">
        <v>1</v>
      </c>
      <c r="G2494" s="383">
        <v>44393</v>
      </c>
      <c r="H2494" s="383">
        <v>45107</v>
      </c>
      <c r="I2494" s="375">
        <v>0.22541800000000001</v>
      </c>
      <c r="J2494" s="375">
        <v>0.24767400000000001</v>
      </c>
      <c r="K2494" s="375">
        <v>0.13338359999999999</v>
      </c>
      <c r="L2494" s="375">
        <v>4.1732999999999999E-2</v>
      </c>
      <c r="M2494" s="375">
        <v>24.676915000000001</v>
      </c>
      <c r="N2494" s="375">
        <v>14.573846</v>
      </c>
    </row>
    <row r="2495" spans="1:14">
      <c r="A2495" t="s">
        <v>4120</v>
      </c>
      <c r="B2495" t="s">
        <v>4048</v>
      </c>
      <c r="C2495" t="s">
        <v>3817</v>
      </c>
      <c r="D2495" t="s">
        <v>1716</v>
      </c>
      <c r="E2495" t="s">
        <v>3773</v>
      </c>
      <c r="F2495">
        <v>3</v>
      </c>
      <c r="G2495" s="4">
        <v>42736</v>
      </c>
      <c r="H2495" s="4">
        <v>44561</v>
      </c>
      <c r="I2495" s="375">
        <v>0.23058100000000001</v>
      </c>
      <c r="J2495" s="375">
        <v>0.78328600000000004</v>
      </c>
      <c r="K2495" s="375">
        <v>0.1332364</v>
      </c>
      <c r="L2495" s="375">
        <v>0.136578</v>
      </c>
      <c r="M2495" s="375">
        <v>80.776656000000003</v>
      </c>
      <c r="N2495" s="375">
        <v>14.55012</v>
      </c>
    </row>
    <row r="2496" spans="1:14">
      <c r="A2496" t="s">
        <v>4120</v>
      </c>
      <c r="B2496" t="s">
        <v>5086</v>
      </c>
      <c r="C2496" t="s">
        <v>3817</v>
      </c>
      <c r="D2496" t="s">
        <v>7419</v>
      </c>
      <c r="E2496" t="s">
        <v>3773</v>
      </c>
      <c r="F2496">
        <v>7</v>
      </c>
      <c r="G2496" s="4">
        <v>44440</v>
      </c>
      <c r="H2496" s="4">
        <v>46265</v>
      </c>
      <c r="I2496" s="375">
        <v>0.245092</v>
      </c>
      <c r="J2496" s="375">
        <v>0.53244800000000003</v>
      </c>
      <c r="K2496" s="375">
        <v>0.1331</v>
      </c>
      <c r="L2496" s="375">
        <v>0.13591800000000001</v>
      </c>
      <c r="M2496" s="375">
        <v>54.920340000000003</v>
      </c>
      <c r="N2496" s="375">
        <v>22.760014999999999</v>
      </c>
    </row>
    <row r="2497" spans="1:14">
      <c r="A2497" t="s">
        <v>4120</v>
      </c>
      <c r="B2497" s="373" t="s">
        <v>4060</v>
      </c>
      <c r="C2497" s="405" t="s">
        <v>3817</v>
      </c>
      <c r="D2497" s="403" t="s">
        <v>1966</v>
      </c>
      <c r="E2497" s="374" t="s">
        <v>3790</v>
      </c>
      <c r="F2497" s="403">
        <v>7</v>
      </c>
      <c r="G2497" s="374">
        <v>43831</v>
      </c>
      <c r="H2497" s="374">
        <v>44561</v>
      </c>
      <c r="I2497" s="404">
        <v>0.18687000000000001</v>
      </c>
      <c r="J2497" s="404">
        <v>0.43872800000000001</v>
      </c>
      <c r="K2497" s="404">
        <v>0.1328</v>
      </c>
      <c r="L2497" s="404">
        <v>8.9914999999999995E-2</v>
      </c>
      <c r="M2497" s="404">
        <v>45.159269999999999</v>
      </c>
      <c r="N2497" s="375">
        <v>17.078285999999999</v>
      </c>
    </row>
    <row r="2498" spans="1:14">
      <c r="A2498" t="s">
        <v>4120</v>
      </c>
      <c r="B2498" s="413" t="s">
        <v>5086</v>
      </c>
      <c r="C2498" s="413" t="s">
        <v>3817</v>
      </c>
      <c r="D2498" s="413" t="s">
        <v>6984</v>
      </c>
      <c r="E2498" s="413" t="s">
        <v>3775</v>
      </c>
      <c r="F2498" s="413">
        <v>14</v>
      </c>
      <c r="G2498" s="383">
        <v>43922</v>
      </c>
      <c r="H2498" s="383">
        <v>45138</v>
      </c>
      <c r="I2498" s="375">
        <v>0.19706099999999999</v>
      </c>
      <c r="J2498" s="375">
        <v>0.34138800000000002</v>
      </c>
      <c r="K2498" s="375">
        <v>0.13265360000000001</v>
      </c>
      <c r="L2498" s="375">
        <v>6.3714999999999994E-2</v>
      </c>
      <c r="M2498" s="375">
        <v>35.720441999999998</v>
      </c>
      <c r="N2498" s="375">
        <v>18.824000000000002</v>
      </c>
    </row>
    <row r="2499" spans="1:14">
      <c r="A2499" t="s">
        <v>4119</v>
      </c>
      <c r="B2499" t="s">
        <v>4099</v>
      </c>
      <c r="C2499" t="s">
        <v>3817</v>
      </c>
      <c r="D2499" t="s">
        <v>3476</v>
      </c>
      <c r="E2499" t="s">
        <v>3776</v>
      </c>
      <c r="F2499">
        <v>3</v>
      </c>
      <c r="G2499" s="4">
        <v>43466</v>
      </c>
      <c r="H2499" s="4">
        <v>43830</v>
      </c>
      <c r="I2499" s="375">
        <v>0.203044</v>
      </c>
      <c r="J2499" s="375">
        <v>0.627664</v>
      </c>
      <c r="K2499" s="375">
        <v>0.1318</v>
      </c>
      <c r="L2499" s="375">
        <v>0.126169</v>
      </c>
      <c r="M2499" s="375">
        <v>63.877675000000004</v>
      </c>
      <c r="N2499" s="375">
        <v>16.472373000000001</v>
      </c>
    </row>
    <row r="2500" spans="1:14">
      <c r="A2500" t="s">
        <v>4119</v>
      </c>
      <c r="B2500" s="300" t="s">
        <v>4079</v>
      </c>
      <c r="C2500" s="300" t="s">
        <v>3817</v>
      </c>
      <c r="D2500" s="300" t="s">
        <v>3637</v>
      </c>
      <c r="E2500" s="300" t="s">
        <v>3776</v>
      </c>
      <c r="F2500" s="300">
        <v>2</v>
      </c>
      <c r="G2500" s="301">
        <v>43040</v>
      </c>
      <c r="H2500" s="301">
        <v>44104</v>
      </c>
      <c r="I2500" s="316">
        <v>4.5494E-2</v>
      </c>
      <c r="J2500" s="316">
        <v>0.16336999999999999</v>
      </c>
      <c r="K2500" s="316">
        <v>0.13164000000000001</v>
      </c>
      <c r="L2500" s="316">
        <v>2.9704000000000001E-2</v>
      </c>
      <c r="M2500" s="316">
        <v>16.513303000000001</v>
      </c>
      <c r="N2500" s="316">
        <v>32.540458999999998</v>
      </c>
    </row>
    <row r="2501" spans="1:14">
      <c r="A2501" t="s">
        <v>4120</v>
      </c>
      <c r="B2501" s="300" t="s">
        <v>5086</v>
      </c>
      <c r="C2501" s="300" t="s">
        <v>3817</v>
      </c>
      <c r="D2501" s="300" t="s">
        <v>6202</v>
      </c>
      <c r="E2501" s="300" t="s">
        <v>3781</v>
      </c>
      <c r="F2501" s="300">
        <v>8</v>
      </c>
      <c r="G2501" s="301">
        <v>43922</v>
      </c>
      <c r="H2501" s="301">
        <v>45016</v>
      </c>
      <c r="I2501" s="316">
        <v>0.18168500000000001</v>
      </c>
      <c r="J2501" s="316">
        <v>0.53966999999999998</v>
      </c>
      <c r="K2501" s="316">
        <v>0.1312364</v>
      </c>
      <c r="L2501" s="316">
        <v>0.107076</v>
      </c>
      <c r="M2501" s="316">
        <v>55.360391</v>
      </c>
      <c r="N2501" s="316">
        <v>18.427627000000001</v>
      </c>
    </row>
    <row r="2502" spans="1:14">
      <c r="A2502" t="s">
        <v>4120</v>
      </c>
      <c r="B2502" t="s">
        <v>4048</v>
      </c>
      <c r="C2502" t="s">
        <v>3817</v>
      </c>
      <c r="D2502" t="s">
        <v>5273</v>
      </c>
      <c r="E2502" t="s">
        <v>3773</v>
      </c>
      <c r="F2502">
        <v>3</v>
      </c>
      <c r="G2502" s="4">
        <v>42795</v>
      </c>
      <c r="H2502" s="4">
        <v>44926</v>
      </c>
      <c r="I2502" s="375">
        <v>0.27731</v>
      </c>
      <c r="J2502" s="375">
        <v>0.51217199999999996</v>
      </c>
      <c r="K2502" s="375">
        <v>0.13091040000000001</v>
      </c>
      <c r="L2502" s="375">
        <v>0.12607199999999999</v>
      </c>
      <c r="M2502" s="375">
        <v>51.905555999999997</v>
      </c>
      <c r="N2502" s="375">
        <v>16.235116999999999</v>
      </c>
    </row>
    <row r="2503" spans="1:14">
      <c r="A2503" t="s">
        <v>4119</v>
      </c>
      <c r="B2503" s="413" t="s">
        <v>4097</v>
      </c>
      <c r="C2503" s="413" t="s">
        <v>3817</v>
      </c>
      <c r="D2503" s="413" t="s">
        <v>2150</v>
      </c>
      <c r="E2503" s="413" t="s">
        <v>3774</v>
      </c>
      <c r="F2503" s="413">
        <v>6</v>
      </c>
      <c r="G2503" s="383">
        <v>42917</v>
      </c>
      <c r="H2503" s="383">
        <v>44408</v>
      </c>
      <c r="I2503" s="375">
        <v>0.24990100000000001</v>
      </c>
      <c r="J2503" s="375">
        <v>0.32381300000000002</v>
      </c>
      <c r="K2503" s="375">
        <v>0.1308</v>
      </c>
      <c r="L2503" s="375">
        <v>6.5855999999999998E-2</v>
      </c>
      <c r="M2503" s="375">
        <v>32.368223999999998</v>
      </c>
      <c r="N2503" s="375">
        <v>14.31385</v>
      </c>
    </row>
    <row r="2504" spans="1:14">
      <c r="A2504" t="s">
        <v>4120</v>
      </c>
      <c r="B2504" t="s">
        <v>4062</v>
      </c>
      <c r="C2504" t="s">
        <v>3817</v>
      </c>
      <c r="D2504" t="s">
        <v>6992</v>
      </c>
      <c r="E2504" t="s">
        <v>3773</v>
      </c>
      <c r="F2504">
        <v>6</v>
      </c>
      <c r="G2504" s="4">
        <v>44272</v>
      </c>
      <c r="H2504" s="4">
        <v>46022</v>
      </c>
      <c r="I2504" s="375">
        <v>0.23300699999999999</v>
      </c>
      <c r="J2504" s="375">
        <v>0.70549499999999998</v>
      </c>
      <c r="K2504" s="375">
        <v>0.1308</v>
      </c>
      <c r="L2504" s="375">
        <v>0.13377</v>
      </c>
      <c r="M2504" s="375">
        <v>70.521477000000004</v>
      </c>
      <c r="N2504" s="375">
        <v>14.152614</v>
      </c>
    </row>
    <row r="2505" spans="1:14">
      <c r="A2505" t="s">
        <v>4120</v>
      </c>
      <c r="B2505" s="413" t="s">
        <v>5086</v>
      </c>
      <c r="C2505" s="413" t="s">
        <v>3817</v>
      </c>
      <c r="D2505" s="413" t="s">
        <v>7420</v>
      </c>
      <c r="E2505" s="413" t="s">
        <v>3773</v>
      </c>
      <c r="F2505" s="413">
        <v>7</v>
      </c>
      <c r="G2505" s="383">
        <v>44440</v>
      </c>
      <c r="H2505" s="383">
        <v>45291</v>
      </c>
      <c r="I2505" s="375">
        <v>0.18087700000000001</v>
      </c>
      <c r="J2505" s="375">
        <v>0.16780400000000001</v>
      </c>
      <c r="K2505" s="375">
        <v>0.13039999999999999</v>
      </c>
      <c r="L2505" s="375">
        <v>0.115008</v>
      </c>
      <c r="M2505" s="375">
        <v>16.959468000000001</v>
      </c>
      <c r="N2505" s="375">
        <v>31.683440000000001</v>
      </c>
    </row>
    <row r="2506" spans="1:14">
      <c r="A2506" t="s">
        <v>4119</v>
      </c>
      <c r="B2506" s="376" t="s">
        <v>4081</v>
      </c>
      <c r="C2506" s="376" t="s">
        <v>3817</v>
      </c>
      <c r="D2506" s="376" t="s">
        <v>7085</v>
      </c>
      <c r="E2506" s="376" t="s">
        <v>3777</v>
      </c>
      <c r="F2506" s="376">
        <v>8</v>
      </c>
      <c r="G2506" s="383">
        <v>44317</v>
      </c>
      <c r="H2506" s="383">
        <v>45291</v>
      </c>
      <c r="I2506" s="375">
        <v>0.212925</v>
      </c>
      <c r="J2506" s="375">
        <v>0.59387699999999999</v>
      </c>
      <c r="K2506" s="375">
        <v>0.13034280000000001</v>
      </c>
      <c r="L2506" s="375">
        <v>0.12435499999999999</v>
      </c>
      <c r="M2506" s="375">
        <v>59.860684999999997</v>
      </c>
      <c r="N2506" s="375">
        <v>14.6614</v>
      </c>
    </row>
    <row r="2507" spans="1:14">
      <c r="A2507" t="s">
        <v>4119</v>
      </c>
      <c r="B2507" s="376" t="s">
        <v>4081</v>
      </c>
      <c r="C2507" s="376" t="s">
        <v>3817</v>
      </c>
      <c r="D2507" s="376" t="s">
        <v>6180</v>
      </c>
      <c r="E2507" s="376" t="s">
        <v>3776</v>
      </c>
      <c r="F2507" s="376">
        <v>8</v>
      </c>
      <c r="G2507" s="383">
        <v>43922</v>
      </c>
      <c r="H2507" s="383">
        <v>45016</v>
      </c>
      <c r="I2507" s="375">
        <v>0.16308400000000001</v>
      </c>
      <c r="J2507" s="375">
        <v>0.63200800000000001</v>
      </c>
      <c r="K2507" s="375">
        <v>0.13007279999999999</v>
      </c>
      <c r="L2507" s="375">
        <v>0.12435499999999999</v>
      </c>
      <c r="M2507" s="375">
        <v>63.560408000000002</v>
      </c>
      <c r="N2507" s="375">
        <v>16.145555999999999</v>
      </c>
    </row>
    <row r="2508" spans="1:14">
      <c r="A2508" t="s">
        <v>4120</v>
      </c>
      <c r="B2508" s="413" t="s">
        <v>4052</v>
      </c>
      <c r="C2508" s="413" t="s">
        <v>3817</v>
      </c>
      <c r="D2508" s="413" t="s">
        <v>7229</v>
      </c>
      <c r="E2508" s="413" t="s">
        <v>3773</v>
      </c>
      <c r="F2508" s="413">
        <v>6</v>
      </c>
      <c r="G2508" s="383">
        <v>44378</v>
      </c>
      <c r="H2508" s="383">
        <v>44926</v>
      </c>
      <c r="I2508" s="375">
        <v>0.26591399999999998</v>
      </c>
      <c r="J2508" s="375">
        <v>0.31472899999999998</v>
      </c>
      <c r="K2508" s="375">
        <v>0.13</v>
      </c>
      <c r="L2508" s="375">
        <v>0.13377</v>
      </c>
      <c r="M2508" s="375">
        <v>31.267095999999999</v>
      </c>
      <c r="N2508" s="375">
        <v>19.106276000000001</v>
      </c>
    </row>
    <row r="2509" spans="1:14">
      <c r="A2509" t="s">
        <v>4119</v>
      </c>
      <c r="B2509" t="s">
        <v>4097</v>
      </c>
      <c r="C2509" t="s">
        <v>3817</v>
      </c>
      <c r="D2509" t="s">
        <v>3124</v>
      </c>
      <c r="E2509" t="s">
        <v>3773</v>
      </c>
      <c r="F2509">
        <v>6</v>
      </c>
      <c r="G2509" s="4">
        <v>42644</v>
      </c>
      <c r="H2509" s="4">
        <v>44500</v>
      </c>
      <c r="I2509" s="375">
        <v>0.28304299999999999</v>
      </c>
      <c r="J2509" s="375">
        <v>0.31552400000000003</v>
      </c>
      <c r="K2509" s="375">
        <v>0.12959999999999999</v>
      </c>
      <c r="L2509" s="375">
        <v>0.116894</v>
      </c>
      <c r="M2509" s="375">
        <v>31.250250000000001</v>
      </c>
      <c r="N2509" s="375">
        <v>17.917957999999999</v>
      </c>
    </row>
    <row r="2510" spans="1:14">
      <c r="A2510" t="s">
        <v>4120</v>
      </c>
      <c r="B2510" s="413" t="s">
        <v>4066</v>
      </c>
      <c r="C2510" s="413" t="s">
        <v>3817</v>
      </c>
      <c r="D2510" s="413" t="s">
        <v>2968</v>
      </c>
      <c r="E2510" s="413" t="s">
        <v>3783</v>
      </c>
      <c r="F2510" s="413">
        <v>11</v>
      </c>
      <c r="G2510" s="383">
        <v>43252</v>
      </c>
      <c r="H2510" s="383">
        <v>44712</v>
      </c>
      <c r="I2510" s="375">
        <v>0.121492</v>
      </c>
      <c r="J2510" s="375">
        <v>0.11687400000000001</v>
      </c>
      <c r="K2510" s="375">
        <v>0.1294372</v>
      </c>
      <c r="L2510" s="375">
        <v>0.13625200000000001</v>
      </c>
      <c r="M2510" s="375">
        <v>11.815364000000001</v>
      </c>
      <c r="N2510" s="375">
        <v>17.172772999999999</v>
      </c>
    </row>
    <row r="2511" spans="1:14">
      <c r="A2511" t="s">
        <v>4119</v>
      </c>
      <c r="B2511" t="s">
        <v>4097</v>
      </c>
      <c r="C2511" t="s">
        <v>3817</v>
      </c>
      <c r="D2511" t="s">
        <v>4303</v>
      </c>
      <c r="E2511" t="s">
        <v>3773</v>
      </c>
      <c r="F2511">
        <v>6</v>
      </c>
      <c r="G2511" s="4">
        <v>43556</v>
      </c>
      <c r="H2511" s="4">
        <v>44681</v>
      </c>
      <c r="I2511" s="375">
        <v>0.26455099999999998</v>
      </c>
      <c r="J2511" s="375">
        <v>0.58212799999999998</v>
      </c>
      <c r="K2511" s="375">
        <v>0.12920000000000001</v>
      </c>
      <c r="L2511" s="375">
        <v>0.131712</v>
      </c>
      <c r="M2511" s="375">
        <v>57.477426999999999</v>
      </c>
      <c r="N2511" s="375">
        <v>14.187898000000001</v>
      </c>
    </row>
    <row r="2512" spans="1:14">
      <c r="A2512" t="s">
        <v>4120</v>
      </c>
      <c r="B2512" s="318" t="s">
        <v>5086</v>
      </c>
      <c r="C2512" s="318" t="s">
        <v>3817</v>
      </c>
      <c r="D2512" s="318" t="s">
        <v>7424</v>
      </c>
      <c r="E2512" s="318" t="s">
        <v>3773</v>
      </c>
      <c r="F2512" s="318">
        <v>7</v>
      </c>
      <c r="G2512" s="319">
        <v>44440</v>
      </c>
      <c r="H2512" s="319">
        <v>45565</v>
      </c>
      <c r="I2512" s="375">
        <v>9.6009999999999998E-2</v>
      </c>
      <c r="J2512" s="375">
        <v>0.52797099999999997</v>
      </c>
      <c r="K2512" s="375">
        <v>0.12856000000000001</v>
      </c>
      <c r="L2512" s="375">
        <v>0.12648499999999999</v>
      </c>
      <c r="M2512" s="375">
        <v>61.283042999999999</v>
      </c>
      <c r="N2512" s="375">
        <v>21.591992999999999</v>
      </c>
    </row>
    <row r="2513" spans="1:14">
      <c r="A2513" t="s">
        <v>4120</v>
      </c>
      <c r="B2513" t="s">
        <v>4064</v>
      </c>
      <c r="C2513" t="s">
        <v>3817</v>
      </c>
      <c r="D2513" t="s">
        <v>5465</v>
      </c>
      <c r="E2513" t="s">
        <v>3773</v>
      </c>
      <c r="F2513">
        <v>7</v>
      </c>
      <c r="G2513" s="4">
        <v>43466</v>
      </c>
      <c r="H2513" s="4">
        <v>44561</v>
      </c>
      <c r="I2513" s="375">
        <v>0.20972499999999999</v>
      </c>
      <c r="J2513" s="375">
        <v>0.65672699999999995</v>
      </c>
      <c r="K2513" s="375">
        <v>0.12816</v>
      </c>
      <c r="L2513" s="375">
        <v>0.11444500000000001</v>
      </c>
      <c r="M2513" s="375">
        <v>64.473748000000001</v>
      </c>
      <c r="N2513" s="375">
        <v>11.712469</v>
      </c>
    </row>
    <row r="2514" spans="1:14">
      <c r="A2514" t="s">
        <v>4120</v>
      </c>
      <c r="B2514" t="s">
        <v>4060</v>
      </c>
      <c r="C2514" t="s">
        <v>3817</v>
      </c>
      <c r="D2514" t="s">
        <v>1995</v>
      </c>
      <c r="E2514" t="s">
        <v>3790</v>
      </c>
      <c r="F2514">
        <v>6</v>
      </c>
      <c r="G2514" s="4">
        <v>43952</v>
      </c>
      <c r="H2514" s="4">
        <v>44561</v>
      </c>
      <c r="I2514" s="375">
        <v>0.20475199999999999</v>
      </c>
      <c r="J2514" s="375">
        <v>0.673184</v>
      </c>
      <c r="K2514" s="375">
        <v>0.128</v>
      </c>
      <c r="L2514" s="375">
        <v>0.125891</v>
      </c>
      <c r="M2514" s="375">
        <v>66.525501000000006</v>
      </c>
      <c r="N2514" s="375">
        <v>16.735755000000001</v>
      </c>
    </row>
    <row r="2515" spans="1:14">
      <c r="A2515" t="s">
        <v>4120</v>
      </c>
      <c r="B2515" s="376" t="s">
        <v>4048</v>
      </c>
      <c r="C2515" s="376" t="s">
        <v>3817</v>
      </c>
      <c r="D2515" s="376" t="s">
        <v>1708</v>
      </c>
      <c r="E2515" s="376" t="s">
        <v>3773</v>
      </c>
      <c r="F2515" s="376">
        <v>2</v>
      </c>
      <c r="G2515" s="383">
        <v>42736</v>
      </c>
      <c r="H2515" s="383">
        <v>44561</v>
      </c>
      <c r="I2515" s="375">
        <v>0.24307699999999999</v>
      </c>
      <c r="J2515" s="375">
        <v>0.76302599999999998</v>
      </c>
      <c r="K2515" s="375">
        <v>0.12752720000000001</v>
      </c>
      <c r="L2515" s="375">
        <v>0.136578</v>
      </c>
      <c r="M2515" s="375">
        <v>75.314555999999996</v>
      </c>
      <c r="N2515" s="375">
        <v>14.830069999999999</v>
      </c>
    </row>
    <row r="2516" spans="1:14">
      <c r="A2516" t="s">
        <v>4119</v>
      </c>
      <c r="B2516" t="s">
        <v>4101</v>
      </c>
      <c r="C2516" t="s">
        <v>3817</v>
      </c>
      <c r="D2516" t="s">
        <v>6105</v>
      </c>
      <c r="E2516" t="s">
        <v>3774</v>
      </c>
      <c r="F2516">
        <v>7</v>
      </c>
      <c r="G2516" s="4">
        <v>43862</v>
      </c>
      <c r="H2516" s="4">
        <v>44957</v>
      </c>
      <c r="I2516" s="375">
        <v>0.100235</v>
      </c>
      <c r="J2516" s="375">
        <v>0.22380900000000001</v>
      </c>
      <c r="K2516" s="375">
        <v>0.12744</v>
      </c>
      <c r="L2516" s="375">
        <v>8.0421999999999993E-2</v>
      </c>
      <c r="M2516" s="375">
        <v>22.106228999999999</v>
      </c>
      <c r="N2516" s="375">
        <v>18.509142000000001</v>
      </c>
    </row>
    <row r="2517" spans="1:14">
      <c r="A2517" t="s">
        <v>4120</v>
      </c>
      <c r="B2517" s="376" t="s">
        <v>5086</v>
      </c>
      <c r="C2517" s="376" t="s">
        <v>3817</v>
      </c>
      <c r="D2517" s="376" t="s">
        <v>2949</v>
      </c>
      <c r="E2517" s="376" t="s">
        <v>3776</v>
      </c>
      <c r="F2517" s="376">
        <v>8</v>
      </c>
      <c r="G2517" s="383">
        <v>43221</v>
      </c>
      <c r="H2517" s="383">
        <v>48944</v>
      </c>
      <c r="I2517" s="375">
        <v>0.190941</v>
      </c>
      <c r="J2517" s="375">
        <v>0.21585699999999999</v>
      </c>
      <c r="K2517" s="375">
        <v>0.1270908</v>
      </c>
      <c r="L2517" s="375">
        <v>0.107076</v>
      </c>
      <c r="M2517" s="375">
        <v>21.444403000000001</v>
      </c>
      <c r="N2517" s="375">
        <v>27.106648</v>
      </c>
    </row>
    <row r="2518" spans="1:14">
      <c r="A2518" t="s">
        <v>4120</v>
      </c>
      <c r="B2518" t="s">
        <v>4048</v>
      </c>
      <c r="C2518" t="s">
        <v>3817</v>
      </c>
      <c r="D2518" t="s">
        <v>1902</v>
      </c>
      <c r="E2518" t="s">
        <v>3773</v>
      </c>
      <c r="F2518">
        <v>2</v>
      </c>
      <c r="G2518" s="4">
        <v>42795</v>
      </c>
      <c r="H2518" s="4">
        <v>46447</v>
      </c>
      <c r="I2518" s="375">
        <v>0.22958000000000001</v>
      </c>
      <c r="J2518" s="375">
        <v>0.83421800000000002</v>
      </c>
      <c r="K2518" s="375">
        <v>0.12698200000000001</v>
      </c>
      <c r="L2518" s="375">
        <v>0.136578</v>
      </c>
      <c r="M2518" s="375">
        <v>82.004328000000001</v>
      </c>
      <c r="N2518" s="375">
        <v>15.22846</v>
      </c>
    </row>
    <row r="2519" spans="1:14">
      <c r="A2519" t="s">
        <v>4120</v>
      </c>
      <c r="B2519" s="413" t="s">
        <v>4060</v>
      </c>
      <c r="C2519" s="413" t="s">
        <v>3817</v>
      </c>
      <c r="D2519" s="413" t="s">
        <v>7380</v>
      </c>
      <c r="E2519" s="413" t="s">
        <v>3773</v>
      </c>
      <c r="F2519" s="413">
        <v>6</v>
      </c>
      <c r="G2519" s="383">
        <v>44440</v>
      </c>
      <c r="H2519" s="383">
        <v>44957</v>
      </c>
      <c r="I2519" s="375">
        <v>0.20816899999999999</v>
      </c>
      <c r="J2519" s="375">
        <v>0.25333299999999997</v>
      </c>
      <c r="K2519" s="375">
        <v>0.1268</v>
      </c>
      <c r="L2519" s="375">
        <v>9.9880999999999998E-2</v>
      </c>
      <c r="M2519" s="375">
        <v>24.800491000000001</v>
      </c>
      <c r="N2519" s="375">
        <v>21.928205999999999</v>
      </c>
    </row>
    <row r="2520" spans="1:14">
      <c r="A2520" t="s">
        <v>4120</v>
      </c>
      <c r="B2520" s="373" t="s">
        <v>5086</v>
      </c>
      <c r="C2520" s="405" t="s">
        <v>3817</v>
      </c>
      <c r="D2520" s="403" t="s">
        <v>5696</v>
      </c>
      <c r="E2520" s="374" t="s">
        <v>3774</v>
      </c>
      <c r="F2520" s="403">
        <v>7</v>
      </c>
      <c r="G2520" s="374">
        <v>43739</v>
      </c>
      <c r="H2520" s="374">
        <v>44834</v>
      </c>
      <c r="I2520" s="404">
        <v>0.19203999999999999</v>
      </c>
      <c r="J2520" s="404">
        <v>0.57724799999999998</v>
      </c>
      <c r="K2520" s="404">
        <v>0.12672</v>
      </c>
      <c r="L2520" s="404">
        <v>0.10455299999999999</v>
      </c>
      <c r="M2520" s="404">
        <v>56.691291</v>
      </c>
      <c r="N2520" s="404">
        <v>18.112271</v>
      </c>
    </row>
    <row r="2521" spans="1:14">
      <c r="A2521" t="s">
        <v>4120</v>
      </c>
      <c r="B2521" s="373" t="s">
        <v>5086</v>
      </c>
      <c r="C2521" s="405" t="s">
        <v>3817</v>
      </c>
      <c r="D2521" s="403" t="s">
        <v>7279</v>
      </c>
      <c r="E2521" s="374" t="s">
        <v>3773</v>
      </c>
      <c r="F2521" s="403">
        <v>7</v>
      </c>
      <c r="G2521" s="374">
        <v>44409</v>
      </c>
      <c r="H2521" s="374">
        <v>46234</v>
      </c>
      <c r="I2521" s="404">
        <v>0.27036199999999999</v>
      </c>
      <c r="J2521" s="404">
        <v>0.50653999999999999</v>
      </c>
      <c r="K2521" s="404">
        <v>0.12608</v>
      </c>
      <c r="L2521" s="404">
        <v>0.13591800000000001</v>
      </c>
      <c r="M2521" s="404">
        <v>49.503310999999997</v>
      </c>
      <c r="N2521" s="404">
        <v>24.228283000000001</v>
      </c>
    </row>
    <row r="2522" spans="1:14">
      <c r="A2522" t="s">
        <v>4120</v>
      </c>
      <c r="B2522" t="s">
        <v>4060</v>
      </c>
      <c r="C2522" t="s">
        <v>3817</v>
      </c>
      <c r="D2522" t="s">
        <v>7384</v>
      </c>
      <c r="E2522" t="s">
        <v>3773</v>
      </c>
      <c r="F2522">
        <v>6</v>
      </c>
      <c r="G2522" s="4">
        <v>44440</v>
      </c>
      <c r="H2522" s="4">
        <v>44957</v>
      </c>
      <c r="I2522" s="375">
        <v>0.28462900000000002</v>
      </c>
      <c r="J2522" s="375">
        <v>0.35804900000000001</v>
      </c>
      <c r="K2522" s="375">
        <v>0.126</v>
      </c>
      <c r="L2522" s="375">
        <v>0.13109299999999999</v>
      </c>
      <c r="M2522" s="375">
        <v>34.834831999999999</v>
      </c>
      <c r="N2522" s="375">
        <v>21.289596</v>
      </c>
    </row>
    <row r="2523" spans="1:14">
      <c r="A2523" t="s">
        <v>4120</v>
      </c>
      <c r="B2523" s="318" t="s">
        <v>4054</v>
      </c>
      <c r="C2523" s="318" t="s">
        <v>3817</v>
      </c>
      <c r="D2523" s="318" t="s">
        <v>6819</v>
      </c>
      <c r="E2523" s="318" t="s">
        <v>3774</v>
      </c>
      <c r="F2523" s="318">
        <v>6</v>
      </c>
      <c r="G2523" s="319">
        <v>44197</v>
      </c>
      <c r="H2523" s="319">
        <v>45291</v>
      </c>
      <c r="I2523" s="375">
        <v>0.26366400000000001</v>
      </c>
      <c r="J2523" s="375">
        <v>0.30640400000000001</v>
      </c>
      <c r="K2523" s="375">
        <v>0.12592</v>
      </c>
      <c r="L2523" s="375">
        <v>6.6267000000000006E-2</v>
      </c>
      <c r="M2523" s="375">
        <v>29.477764000000001</v>
      </c>
      <c r="N2523" s="375">
        <v>13.984807</v>
      </c>
    </row>
    <row r="2524" spans="1:14">
      <c r="A2524" t="s">
        <v>4119</v>
      </c>
      <c r="B2524" s="300" t="s">
        <v>4097</v>
      </c>
      <c r="C2524" s="300" t="s">
        <v>3817</v>
      </c>
      <c r="D2524" s="300" t="s">
        <v>5106</v>
      </c>
      <c r="E2524" s="300" t="s">
        <v>3773</v>
      </c>
      <c r="F2524" s="300">
        <v>6</v>
      </c>
      <c r="G2524" s="301">
        <v>42430</v>
      </c>
      <c r="H2524" s="301">
        <v>44651</v>
      </c>
      <c r="I2524" s="316">
        <v>0.20142699999999999</v>
      </c>
      <c r="J2524" s="316">
        <v>0.16537499999999999</v>
      </c>
      <c r="K2524" s="316">
        <v>0.12559999999999999</v>
      </c>
      <c r="L2524" s="316">
        <v>8.2320000000000004E-2</v>
      </c>
      <c r="M2524" s="316">
        <v>15.873597999999999</v>
      </c>
      <c r="N2524" s="316">
        <v>20.770783000000002</v>
      </c>
    </row>
    <row r="2525" spans="1:14">
      <c r="A2525" t="s">
        <v>4119</v>
      </c>
      <c r="B2525" t="s">
        <v>4101</v>
      </c>
      <c r="C2525" t="s">
        <v>3817</v>
      </c>
      <c r="D2525" t="s">
        <v>6620</v>
      </c>
      <c r="E2525" t="s">
        <v>3789</v>
      </c>
      <c r="F2525">
        <v>7</v>
      </c>
      <c r="G2525" s="4">
        <v>44136</v>
      </c>
      <c r="H2525" s="4">
        <v>45230</v>
      </c>
      <c r="I2525" s="375">
        <v>0.26154899999999998</v>
      </c>
      <c r="J2525" s="375">
        <v>0.42938599999999999</v>
      </c>
      <c r="K2525" s="375">
        <v>0.125308</v>
      </c>
      <c r="L2525" s="375">
        <v>0.13101499999999999</v>
      </c>
      <c r="M2525" s="375">
        <v>41.701976999999999</v>
      </c>
      <c r="N2525" s="375">
        <v>15.985638</v>
      </c>
    </row>
    <row r="2526" spans="1:14">
      <c r="A2526" t="s">
        <v>4119</v>
      </c>
      <c r="B2526" s="413" t="s">
        <v>4099</v>
      </c>
      <c r="C2526" s="413" t="s">
        <v>3817</v>
      </c>
      <c r="D2526" s="413" t="s">
        <v>3362</v>
      </c>
      <c r="E2526" s="413" t="s">
        <v>3780</v>
      </c>
      <c r="F2526" s="413">
        <v>3</v>
      </c>
      <c r="G2526" s="383">
        <v>43405</v>
      </c>
      <c r="H2526" s="383">
        <v>44500</v>
      </c>
      <c r="I2526" s="375">
        <v>0.26871800000000001</v>
      </c>
      <c r="J2526" s="375">
        <v>0.41943200000000003</v>
      </c>
      <c r="K2526" s="375">
        <v>0.12479999999999999</v>
      </c>
      <c r="L2526" s="375">
        <v>8.0959000000000003E-2</v>
      </c>
      <c r="M2526" s="375">
        <v>40.419120999999997</v>
      </c>
      <c r="N2526" s="375">
        <v>19.249174</v>
      </c>
    </row>
    <row r="2527" spans="1:14">
      <c r="A2527" t="s">
        <v>4120</v>
      </c>
      <c r="B2527" t="s">
        <v>4048</v>
      </c>
      <c r="C2527" t="s">
        <v>3817</v>
      </c>
      <c r="D2527" t="s">
        <v>5251</v>
      </c>
      <c r="E2527" t="s">
        <v>3773</v>
      </c>
      <c r="F2527">
        <v>3</v>
      </c>
      <c r="G2527" s="4">
        <v>42795</v>
      </c>
      <c r="H2527" s="4">
        <v>44926</v>
      </c>
      <c r="I2527" s="375">
        <v>0.22364200000000001</v>
      </c>
      <c r="J2527" s="375">
        <v>0.79865600000000003</v>
      </c>
      <c r="K2527" s="375">
        <v>0.124432</v>
      </c>
      <c r="L2527" s="375">
        <v>0.12607199999999999</v>
      </c>
      <c r="M2527" s="375">
        <v>76.927176000000003</v>
      </c>
      <c r="N2527" s="375">
        <v>14.431490999999999</v>
      </c>
    </row>
    <row r="2528" spans="1:14">
      <c r="A2528" t="s">
        <v>4120</v>
      </c>
      <c r="B2528" s="413" t="s">
        <v>4062</v>
      </c>
      <c r="C2528" s="413" t="s">
        <v>3817</v>
      </c>
      <c r="D2528" s="413" t="s">
        <v>3159</v>
      </c>
      <c r="E2528" s="413" t="s">
        <v>3773</v>
      </c>
      <c r="F2528" s="413">
        <v>7</v>
      </c>
      <c r="G2528" s="383">
        <v>43313</v>
      </c>
      <c r="H2528" s="383">
        <v>44561</v>
      </c>
      <c r="I2528" s="375">
        <v>0.288684</v>
      </c>
      <c r="J2528" s="375">
        <v>0.57950900000000005</v>
      </c>
      <c r="K2528" s="375">
        <v>0.1244</v>
      </c>
      <c r="L2528" s="375">
        <v>0.128275</v>
      </c>
      <c r="M2528" s="375">
        <v>55.413603999999999</v>
      </c>
      <c r="N2528" s="375">
        <v>18.804835000000001</v>
      </c>
    </row>
    <row r="2529" spans="1:14">
      <c r="A2529" t="s">
        <v>4120</v>
      </c>
      <c r="B2529" s="318" t="s">
        <v>4060</v>
      </c>
      <c r="C2529" s="318" t="s">
        <v>3817</v>
      </c>
      <c r="D2529" s="318" t="s">
        <v>2249</v>
      </c>
      <c r="E2529" s="318" t="s">
        <v>3773</v>
      </c>
      <c r="F2529" s="318">
        <v>7</v>
      </c>
      <c r="G2529" s="319">
        <v>43983</v>
      </c>
      <c r="H2529" s="319">
        <v>44043</v>
      </c>
      <c r="I2529" s="375">
        <v>0.25898399999999999</v>
      </c>
      <c r="J2529" s="375">
        <v>0.36429099999999998</v>
      </c>
      <c r="K2529" s="375">
        <v>0.12432</v>
      </c>
      <c r="L2529" s="375">
        <v>0.12964500000000001</v>
      </c>
      <c r="M2529" s="375">
        <v>35.106515000000002</v>
      </c>
      <c r="N2529" s="375">
        <v>21.243758</v>
      </c>
    </row>
    <row r="2530" spans="1:14">
      <c r="A2530" t="s">
        <v>4120</v>
      </c>
      <c r="B2530" t="s">
        <v>5086</v>
      </c>
      <c r="C2530" t="s">
        <v>3817</v>
      </c>
      <c r="D2530" t="s">
        <v>6854</v>
      </c>
      <c r="E2530" t="s">
        <v>3780</v>
      </c>
      <c r="F2530">
        <v>1</v>
      </c>
      <c r="G2530" s="4">
        <v>44197</v>
      </c>
      <c r="H2530" s="4">
        <v>45291</v>
      </c>
      <c r="I2530" s="375">
        <v>0.253917</v>
      </c>
      <c r="J2530" s="375">
        <v>7.6522000000000007E-2</v>
      </c>
      <c r="K2530" s="375">
        <v>0.12386800000000001</v>
      </c>
      <c r="L2530" s="375">
        <v>0.12956699999999999</v>
      </c>
      <c r="M2530" s="375">
        <v>7.5094750000000001</v>
      </c>
      <c r="N2530" s="375">
        <v>50.300435999999998</v>
      </c>
    </row>
    <row r="2531" spans="1:14">
      <c r="A2531" t="s">
        <v>4120</v>
      </c>
      <c r="B2531" s="373" t="s">
        <v>4052</v>
      </c>
      <c r="C2531" s="405" t="s">
        <v>3817</v>
      </c>
      <c r="D2531" s="403" t="s">
        <v>3719</v>
      </c>
      <c r="E2531" s="374" t="s">
        <v>3775</v>
      </c>
      <c r="F2531" s="403">
        <v>7</v>
      </c>
      <c r="G2531" s="374">
        <v>43525</v>
      </c>
      <c r="H2531" s="374">
        <v>45046</v>
      </c>
      <c r="I2531" s="404">
        <v>0.22379099999999999</v>
      </c>
      <c r="J2531" s="404">
        <v>0.553369</v>
      </c>
      <c r="K2531" s="404">
        <v>0.12384000000000001</v>
      </c>
      <c r="L2531" s="404">
        <v>0.123797</v>
      </c>
      <c r="M2531" s="404">
        <v>52.525249000000002</v>
      </c>
      <c r="N2531" s="404">
        <v>21.176134000000001</v>
      </c>
    </row>
    <row r="2532" spans="1:14">
      <c r="A2532" t="s">
        <v>4119</v>
      </c>
      <c r="B2532" t="s">
        <v>4097</v>
      </c>
      <c r="C2532" t="s">
        <v>3817</v>
      </c>
      <c r="D2532" t="s">
        <v>5139</v>
      </c>
      <c r="E2532" t="s">
        <v>3782</v>
      </c>
      <c r="F2532">
        <v>6</v>
      </c>
      <c r="G2532" s="4">
        <v>42278</v>
      </c>
      <c r="H2532" s="4">
        <v>44135</v>
      </c>
      <c r="I2532" s="375">
        <v>0.19694200000000001</v>
      </c>
      <c r="J2532" s="375">
        <v>0.19936899999999999</v>
      </c>
      <c r="K2532" s="375">
        <v>0.1232</v>
      </c>
      <c r="L2532" s="375">
        <v>3.2927999999999999E-2</v>
      </c>
      <c r="M2532" s="375">
        <v>18.77094</v>
      </c>
      <c r="N2532" s="375">
        <v>14.077097999999999</v>
      </c>
    </row>
    <row r="2533" spans="1:14">
      <c r="A2533" t="s">
        <v>4120</v>
      </c>
      <c r="B2533" s="413" t="s">
        <v>4060</v>
      </c>
      <c r="C2533" s="413" t="s">
        <v>3817</v>
      </c>
      <c r="D2533" s="413" t="s">
        <v>7381</v>
      </c>
      <c r="E2533" s="413" t="s">
        <v>3773</v>
      </c>
      <c r="F2533" s="413">
        <v>6</v>
      </c>
      <c r="G2533" s="383">
        <v>44440</v>
      </c>
      <c r="H2533" s="383">
        <v>44957</v>
      </c>
      <c r="I2533" s="375">
        <v>0.24689800000000001</v>
      </c>
      <c r="J2533" s="375">
        <v>0.231567</v>
      </c>
      <c r="K2533" s="375">
        <v>0.1232</v>
      </c>
      <c r="L2533" s="375">
        <v>8.7395E-2</v>
      </c>
      <c r="M2533" s="375">
        <v>22.029893000000001</v>
      </c>
      <c r="N2533" s="375">
        <v>23.606294999999999</v>
      </c>
    </row>
    <row r="2534" spans="1:14">
      <c r="A2534" t="s">
        <v>4120</v>
      </c>
      <c r="B2534" t="s">
        <v>4062</v>
      </c>
      <c r="C2534" t="s">
        <v>3817</v>
      </c>
      <c r="D2534" t="s">
        <v>1277</v>
      </c>
      <c r="E2534" t="s">
        <v>3774</v>
      </c>
      <c r="F2534">
        <v>7</v>
      </c>
      <c r="G2534" s="4">
        <v>42614</v>
      </c>
      <c r="H2534" s="4">
        <v>44561</v>
      </c>
      <c r="I2534" s="375">
        <v>0.40012500000000001</v>
      </c>
      <c r="J2534" s="375">
        <v>0.39668799999999999</v>
      </c>
      <c r="K2534" s="375">
        <v>0.123</v>
      </c>
      <c r="L2534" s="375">
        <v>0.127528</v>
      </c>
      <c r="M2534" s="375">
        <v>37.589540999999997</v>
      </c>
      <c r="N2534" s="375">
        <v>21.265408999999998</v>
      </c>
    </row>
    <row r="2535" spans="1:14">
      <c r="A2535" t="s">
        <v>4120</v>
      </c>
      <c r="B2535" s="413" t="s">
        <v>4062</v>
      </c>
      <c r="C2535" s="413" t="s">
        <v>3817</v>
      </c>
      <c r="D2535" s="413" t="s">
        <v>1275</v>
      </c>
      <c r="E2535" s="413" t="s">
        <v>3774</v>
      </c>
      <c r="F2535" s="413">
        <v>2</v>
      </c>
      <c r="G2535" s="383">
        <v>42614</v>
      </c>
      <c r="H2535" s="383">
        <v>44561</v>
      </c>
      <c r="I2535" s="375">
        <v>0.42759900000000001</v>
      </c>
      <c r="J2535" s="375">
        <v>0.26308999999999999</v>
      </c>
      <c r="K2535" s="375">
        <v>0.1229092</v>
      </c>
      <c r="L2535" s="375">
        <v>0.12729499999999999</v>
      </c>
      <c r="M2535" s="375">
        <v>24.706347000000001</v>
      </c>
      <c r="N2535" s="375">
        <v>25.282745999999999</v>
      </c>
    </row>
    <row r="2536" spans="1:14">
      <c r="A2536" t="s">
        <v>4119</v>
      </c>
      <c r="B2536" t="s">
        <v>42</v>
      </c>
      <c r="C2536" t="s">
        <v>3818</v>
      </c>
      <c r="D2536" t="s">
        <v>3040</v>
      </c>
      <c r="E2536" t="s">
        <v>3774</v>
      </c>
      <c r="F2536">
        <v>9</v>
      </c>
      <c r="G2536" s="4">
        <v>43282</v>
      </c>
      <c r="H2536" s="4">
        <v>44561</v>
      </c>
      <c r="I2536" s="375">
        <v>0.241118</v>
      </c>
      <c r="J2536" s="375">
        <v>0.40216099999999999</v>
      </c>
      <c r="K2536" s="375">
        <v>0.12275999999999999</v>
      </c>
      <c r="L2536" s="375">
        <v>0.09</v>
      </c>
      <c r="M2536" s="375">
        <v>36.729999999999997</v>
      </c>
      <c r="N2536" s="375">
        <v>24.176639999999999</v>
      </c>
    </row>
    <row r="2537" spans="1:14">
      <c r="A2537" t="s">
        <v>4119</v>
      </c>
      <c r="B2537" s="373" t="s">
        <v>4101</v>
      </c>
      <c r="C2537" s="405" t="s">
        <v>3817</v>
      </c>
      <c r="D2537" s="403" t="s">
        <v>7410</v>
      </c>
      <c r="E2537" s="374" t="s">
        <v>3774</v>
      </c>
      <c r="F2537" s="403">
        <v>7</v>
      </c>
      <c r="G2537" s="374">
        <v>44470</v>
      </c>
      <c r="H2537" s="374">
        <v>45565</v>
      </c>
      <c r="I2537" s="404">
        <v>0.23743800000000001</v>
      </c>
      <c r="J2537" s="404">
        <v>0.53782700000000006</v>
      </c>
      <c r="K2537" s="404">
        <v>0.12214800000000001</v>
      </c>
      <c r="L2537" s="404">
        <v>0.12771099999999999</v>
      </c>
      <c r="M2537" s="404">
        <v>50.916696999999999</v>
      </c>
      <c r="N2537" s="404">
        <v>18.878806000000001</v>
      </c>
    </row>
    <row r="2538" spans="1:14">
      <c r="A2538" t="s">
        <v>4119</v>
      </c>
      <c r="B2538" s="318" t="s">
        <v>4097</v>
      </c>
      <c r="C2538" s="318" t="s">
        <v>3817</v>
      </c>
      <c r="D2538" s="318" t="s">
        <v>6926</v>
      </c>
      <c r="E2538" s="318" t="s">
        <v>3775</v>
      </c>
      <c r="F2538" s="318">
        <v>8</v>
      </c>
      <c r="G2538" s="319">
        <v>44256</v>
      </c>
      <c r="H2538" s="319">
        <v>46081</v>
      </c>
      <c r="I2538" s="375">
        <v>0.270478</v>
      </c>
      <c r="J2538" s="375">
        <v>0.48119400000000001</v>
      </c>
      <c r="K2538" s="375">
        <v>0.1220908</v>
      </c>
      <c r="L2538" s="375">
        <v>9.3231999999999995E-2</v>
      </c>
      <c r="M2538" s="375">
        <v>45.340443999999998</v>
      </c>
      <c r="N2538" s="375">
        <v>12.585302</v>
      </c>
    </row>
    <row r="2539" spans="1:14">
      <c r="A2539" t="s">
        <v>4119</v>
      </c>
      <c r="B2539" s="413" t="s">
        <v>4081</v>
      </c>
      <c r="C2539" s="413" t="s">
        <v>3817</v>
      </c>
      <c r="D2539" s="413" t="s">
        <v>3044</v>
      </c>
      <c r="E2539" s="413" t="s">
        <v>3777</v>
      </c>
      <c r="F2539" s="413">
        <v>8</v>
      </c>
      <c r="G2539" s="383">
        <v>43282</v>
      </c>
      <c r="H2539" s="383">
        <v>44377</v>
      </c>
      <c r="I2539" s="375">
        <v>0.14307900000000001</v>
      </c>
      <c r="J2539" s="375">
        <v>0.104352</v>
      </c>
      <c r="K2539" s="375">
        <v>0.12205679999999999</v>
      </c>
      <c r="L2539" s="375">
        <v>6.2177000000000003E-2</v>
      </c>
      <c r="M2539" s="375">
        <v>9.8520710000000005</v>
      </c>
      <c r="N2539" s="375">
        <v>30.124614999999999</v>
      </c>
    </row>
    <row r="2540" spans="1:14">
      <c r="A2540" t="s">
        <v>4119</v>
      </c>
      <c r="B2540" s="318" t="s">
        <v>4101</v>
      </c>
      <c r="C2540" s="318" t="s">
        <v>3817</v>
      </c>
      <c r="D2540" s="318" t="s">
        <v>3478</v>
      </c>
      <c r="E2540" s="318" t="s">
        <v>3774</v>
      </c>
      <c r="F2540" s="318">
        <v>7</v>
      </c>
      <c r="G2540" s="319">
        <v>43466</v>
      </c>
      <c r="H2540" s="319">
        <v>44561</v>
      </c>
      <c r="I2540" s="375">
        <v>0.224465</v>
      </c>
      <c r="J2540" s="375">
        <v>0.65104700000000004</v>
      </c>
      <c r="K2540" s="375">
        <v>0.122</v>
      </c>
      <c r="L2540" s="375">
        <v>0.127554</v>
      </c>
      <c r="M2540" s="375">
        <v>61.560626999999997</v>
      </c>
      <c r="N2540" s="375">
        <v>20.085149000000001</v>
      </c>
    </row>
    <row r="2541" spans="1:14">
      <c r="A2541" t="s">
        <v>4120</v>
      </c>
      <c r="B2541" s="413" t="s">
        <v>5086</v>
      </c>
      <c r="C2541" s="413" t="s">
        <v>3817</v>
      </c>
      <c r="D2541" s="413" t="s">
        <v>3537</v>
      </c>
      <c r="E2541" s="413" t="s">
        <v>3774</v>
      </c>
      <c r="F2541" s="413">
        <v>7</v>
      </c>
      <c r="G2541" s="383">
        <v>43466</v>
      </c>
      <c r="H2541" s="383">
        <v>44196</v>
      </c>
      <c r="I2541" s="375">
        <v>0.24021600000000001</v>
      </c>
      <c r="J2541" s="375">
        <v>0.44527600000000001</v>
      </c>
      <c r="K2541" s="375">
        <v>0.122</v>
      </c>
      <c r="L2541" s="375">
        <v>0.115008</v>
      </c>
      <c r="M2541" s="375">
        <v>42.106982000000002</v>
      </c>
      <c r="N2541" s="375">
        <v>19.735623</v>
      </c>
    </row>
    <row r="2542" spans="1:14">
      <c r="A2542" t="s">
        <v>4120</v>
      </c>
      <c r="B2542" s="318" t="s">
        <v>5086</v>
      </c>
      <c r="C2542" s="318" t="s">
        <v>3817</v>
      </c>
      <c r="D2542" s="318" t="s">
        <v>6274</v>
      </c>
      <c r="E2542" s="318" t="s">
        <v>3778</v>
      </c>
      <c r="F2542" s="318">
        <v>7</v>
      </c>
      <c r="G2542" s="319">
        <v>43983</v>
      </c>
      <c r="H2542" s="319">
        <v>45076</v>
      </c>
      <c r="I2542" s="375">
        <v>0.107768</v>
      </c>
      <c r="J2542" s="375">
        <v>0.28458699999999998</v>
      </c>
      <c r="K2542" s="375">
        <v>0.12144000000000001</v>
      </c>
      <c r="L2542" s="375">
        <v>4.1820999999999997E-2</v>
      </c>
      <c r="M2542" s="375">
        <v>26.783041000000001</v>
      </c>
      <c r="N2542" s="375">
        <v>19.546406000000001</v>
      </c>
    </row>
    <row r="2543" spans="1:14">
      <c r="A2543" t="s">
        <v>4119</v>
      </c>
      <c r="B2543" t="s">
        <v>4097</v>
      </c>
      <c r="C2543" t="s">
        <v>3817</v>
      </c>
      <c r="D2543" t="s">
        <v>7351</v>
      </c>
      <c r="E2543" t="s">
        <v>4994</v>
      </c>
      <c r="F2543">
        <v>6</v>
      </c>
      <c r="G2543" s="4">
        <v>44440</v>
      </c>
      <c r="H2543" s="4">
        <v>46387</v>
      </c>
      <c r="I2543" s="375">
        <v>0.208702</v>
      </c>
      <c r="J2543" s="375">
        <v>0.55768799999999996</v>
      </c>
      <c r="K2543" s="375">
        <v>0.1212</v>
      </c>
      <c r="L2543" s="375">
        <v>0.12101000000000001</v>
      </c>
      <c r="M2543" s="375">
        <v>51.654702</v>
      </c>
      <c r="N2543" s="375">
        <v>14.925585999999999</v>
      </c>
    </row>
    <row r="2544" spans="1:14">
      <c r="A2544" t="s">
        <v>4120</v>
      </c>
      <c r="B2544" s="413" t="s">
        <v>5086</v>
      </c>
      <c r="C2544" s="413" t="s">
        <v>3817</v>
      </c>
      <c r="D2544" s="413" t="s">
        <v>6356</v>
      </c>
      <c r="E2544" s="413" t="s">
        <v>3774</v>
      </c>
      <c r="F2544" s="413">
        <v>7</v>
      </c>
      <c r="G2544" s="383">
        <v>44044</v>
      </c>
      <c r="H2544" s="383">
        <v>45138</v>
      </c>
      <c r="I2544" s="375">
        <v>0.18721099999999999</v>
      </c>
      <c r="J2544" s="375">
        <v>0.43104300000000001</v>
      </c>
      <c r="K2544" s="375">
        <v>0.1212</v>
      </c>
      <c r="L2544" s="375">
        <v>9.4097E-2</v>
      </c>
      <c r="M2544" s="375">
        <v>40.481873999999998</v>
      </c>
      <c r="N2544" s="375">
        <v>20.246658</v>
      </c>
    </row>
    <row r="2545" spans="1:14">
      <c r="A2545" t="s">
        <v>4120</v>
      </c>
      <c r="B2545" t="s">
        <v>4062</v>
      </c>
      <c r="C2545" t="s">
        <v>3817</v>
      </c>
      <c r="D2545" t="s">
        <v>4306</v>
      </c>
      <c r="E2545" t="s">
        <v>3778</v>
      </c>
      <c r="F2545">
        <v>6</v>
      </c>
      <c r="G2545" s="4">
        <v>44317</v>
      </c>
      <c r="H2545" s="4">
        <v>45657</v>
      </c>
      <c r="I2545" s="375">
        <v>0.166884</v>
      </c>
      <c r="J2545" s="375">
        <v>0.24562200000000001</v>
      </c>
      <c r="K2545" s="375">
        <v>0.12108480000000001</v>
      </c>
      <c r="L2545" s="375">
        <v>9.9821999999999994E-2</v>
      </c>
      <c r="M2545" s="375">
        <v>22.72822</v>
      </c>
      <c r="N2545" s="375">
        <v>21.396013</v>
      </c>
    </row>
    <row r="2546" spans="1:14">
      <c r="A2546" t="s">
        <v>4120</v>
      </c>
      <c r="B2546" t="s">
        <v>4060</v>
      </c>
      <c r="C2546" t="s">
        <v>3817</v>
      </c>
      <c r="D2546" t="s">
        <v>2575</v>
      </c>
      <c r="E2546" t="s">
        <v>3783</v>
      </c>
      <c r="F2546">
        <v>7</v>
      </c>
      <c r="G2546" s="4">
        <v>43070</v>
      </c>
      <c r="H2546" s="4">
        <v>44165</v>
      </c>
      <c r="I2546" s="375">
        <v>0.19172700000000001</v>
      </c>
      <c r="J2546" s="375">
        <v>0.43150300000000003</v>
      </c>
      <c r="K2546" s="375">
        <v>0.1204996</v>
      </c>
      <c r="L2546" s="375">
        <v>0.111871</v>
      </c>
      <c r="M2546" s="375">
        <v>40.294362</v>
      </c>
      <c r="N2546" s="375">
        <v>24.086196000000001</v>
      </c>
    </row>
    <row r="2547" spans="1:14">
      <c r="A2547" t="s">
        <v>4119</v>
      </c>
      <c r="B2547" s="413" t="s">
        <v>4099</v>
      </c>
      <c r="C2547" s="413" t="s">
        <v>3817</v>
      </c>
      <c r="D2547" s="413" t="s">
        <v>3414</v>
      </c>
      <c r="E2547" s="413" t="s">
        <v>3780</v>
      </c>
      <c r="F2547" s="413">
        <v>3</v>
      </c>
      <c r="G2547" s="383">
        <v>43435</v>
      </c>
      <c r="H2547" s="383">
        <v>44196</v>
      </c>
      <c r="I2547" s="375">
        <v>0.225324</v>
      </c>
      <c r="J2547" s="375">
        <v>0.26574500000000001</v>
      </c>
      <c r="K2547" s="375">
        <v>0.12</v>
      </c>
      <c r="L2547" s="375">
        <v>7.5702000000000005E-2</v>
      </c>
      <c r="M2547" s="375">
        <v>24.624061000000001</v>
      </c>
      <c r="N2547" s="375">
        <v>21.191417999999999</v>
      </c>
    </row>
    <row r="2548" spans="1:14">
      <c r="A2548" t="s">
        <v>4120</v>
      </c>
      <c r="B2548" s="413" t="s">
        <v>5086</v>
      </c>
      <c r="C2548" s="413" t="s">
        <v>3817</v>
      </c>
      <c r="D2548" s="413" t="s">
        <v>7278</v>
      </c>
      <c r="E2548" s="413" t="s">
        <v>3773</v>
      </c>
      <c r="F2548" s="413">
        <v>7</v>
      </c>
      <c r="G2548" s="383">
        <v>44409</v>
      </c>
      <c r="H2548" s="383">
        <v>46234</v>
      </c>
      <c r="I2548" s="375">
        <v>0.23977999999999999</v>
      </c>
      <c r="J2548" s="375">
        <v>0.57315199999999999</v>
      </c>
      <c r="K2548" s="375">
        <v>0.11888</v>
      </c>
      <c r="L2548" s="375">
        <v>0.12546299999999999</v>
      </c>
      <c r="M2548" s="375">
        <v>52.805615000000003</v>
      </c>
      <c r="N2548" s="375">
        <v>23.384270999999998</v>
      </c>
    </row>
    <row r="2549" spans="1:14">
      <c r="A2549" t="s">
        <v>4120</v>
      </c>
      <c r="B2549" t="s">
        <v>5086</v>
      </c>
      <c r="C2549" t="s">
        <v>3817</v>
      </c>
      <c r="D2549" t="s">
        <v>4814</v>
      </c>
      <c r="E2549" t="s">
        <v>3789</v>
      </c>
      <c r="F2549">
        <v>8</v>
      </c>
      <c r="G2549" s="4">
        <v>43617</v>
      </c>
      <c r="H2549" s="4">
        <v>43982</v>
      </c>
      <c r="I2549" s="375">
        <v>0.284885</v>
      </c>
      <c r="J2549" s="375">
        <v>0.30701800000000001</v>
      </c>
      <c r="K2549" s="375">
        <v>0.1188</v>
      </c>
      <c r="L2549" s="375">
        <v>0.12849099999999999</v>
      </c>
      <c r="M2549" s="375">
        <v>28.515487</v>
      </c>
      <c r="N2549" s="375">
        <v>22.311719</v>
      </c>
    </row>
    <row r="2550" spans="1:14">
      <c r="A2550" t="s">
        <v>4120</v>
      </c>
      <c r="B2550" s="373" t="s">
        <v>5086</v>
      </c>
      <c r="C2550" s="405" t="s">
        <v>3817</v>
      </c>
      <c r="D2550" s="403" t="s">
        <v>7392</v>
      </c>
      <c r="E2550" s="374" t="s">
        <v>3773</v>
      </c>
      <c r="F2550" s="403">
        <v>6</v>
      </c>
      <c r="G2550" s="374">
        <v>44440</v>
      </c>
      <c r="H2550" s="374">
        <v>46265</v>
      </c>
      <c r="I2550" s="404">
        <v>0.23407600000000001</v>
      </c>
      <c r="J2550" s="404">
        <v>0.71864700000000004</v>
      </c>
      <c r="K2550" s="404">
        <v>0.11840000000000001</v>
      </c>
      <c r="L2550" s="404">
        <v>0.124851</v>
      </c>
      <c r="M2550" s="404">
        <v>65.695358999999996</v>
      </c>
      <c r="N2550" s="404">
        <v>21.448734999999999</v>
      </c>
    </row>
    <row r="2551" spans="1:14">
      <c r="A2551" t="s">
        <v>4119</v>
      </c>
      <c r="B2551" s="373" t="s">
        <v>4097</v>
      </c>
      <c r="C2551" s="405" t="s">
        <v>3817</v>
      </c>
      <c r="D2551" s="403" t="s">
        <v>2695</v>
      </c>
      <c r="E2551" s="374" t="s">
        <v>3783</v>
      </c>
      <c r="F2551" s="403">
        <v>6</v>
      </c>
      <c r="G2551" s="374">
        <v>43101</v>
      </c>
      <c r="H2551" s="374">
        <v>44255</v>
      </c>
      <c r="I2551" s="404">
        <v>0.27211400000000002</v>
      </c>
      <c r="J2551" s="404">
        <v>0.60759700000000005</v>
      </c>
      <c r="K2551" s="404">
        <v>0.11799999999999999</v>
      </c>
      <c r="L2551" s="404">
        <v>0.121422</v>
      </c>
      <c r="M2551" s="404">
        <v>54.791580000000003</v>
      </c>
      <c r="N2551" s="404">
        <v>15.967983</v>
      </c>
    </row>
    <row r="2552" spans="1:14">
      <c r="A2552" t="s">
        <v>4120</v>
      </c>
      <c r="B2552" s="413" t="s">
        <v>4060</v>
      </c>
      <c r="C2552" s="413" t="s">
        <v>3817</v>
      </c>
      <c r="D2552" s="413" t="s">
        <v>7378</v>
      </c>
      <c r="E2552" s="413" t="s">
        <v>3773</v>
      </c>
      <c r="F2552" s="413">
        <v>6</v>
      </c>
      <c r="G2552" s="383">
        <v>44440</v>
      </c>
      <c r="H2552" s="383">
        <v>44957</v>
      </c>
      <c r="I2552" s="375">
        <v>0.250608</v>
      </c>
      <c r="J2552" s="375">
        <v>0.36222599999999999</v>
      </c>
      <c r="K2552" s="375">
        <v>0.11799999999999999</v>
      </c>
      <c r="L2552" s="375">
        <v>0.12277</v>
      </c>
      <c r="M2552" s="375">
        <v>32.998142999999999</v>
      </c>
      <c r="N2552" s="375">
        <v>21.186199999999999</v>
      </c>
    </row>
    <row r="2553" spans="1:14">
      <c r="A2553" t="s">
        <v>4120</v>
      </c>
      <c r="B2553" t="s">
        <v>4062</v>
      </c>
      <c r="C2553" t="s">
        <v>3817</v>
      </c>
      <c r="D2553" t="s">
        <v>5452</v>
      </c>
      <c r="E2553" t="s">
        <v>3773</v>
      </c>
      <c r="F2553">
        <v>3</v>
      </c>
      <c r="G2553" s="4">
        <v>42614</v>
      </c>
      <c r="H2553" s="4">
        <v>44561</v>
      </c>
      <c r="I2553" s="375">
        <v>0.29856700000000003</v>
      </c>
      <c r="J2553" s="375">
        <v>0.559975</v>
      </c>
      <c r="K2553" s="375">
        <v>0.1179</v>
      </c>
      <c r="L2553" s="375">
        <v>0.119869</v>
      </c>
      <c r="M2553" s="375">
        <v>50.588766999999997</v>
      </c>
      <c r="N2553" s="375">
        <v>18.929518999999999</v>
      </c>
    </row>
    <row r="2554" spans="1:14">
      <c r="A2554" t="s">
        <v>4119</v>
      </c>
      <c r="B2554" s="318" t="s">
        <v>4101</v>
      </c>
      <c r="C2554" s="318" t="s">
        <v>3817</v>
      </c>
      <c r="D2554" s="318" t="s">
        <v>6975</v>
      </c>
      <c r="E2554" s="318" t="s">
        <v>3790</v>
      </c>
      <c r="F2554" s="318">
        <v>7</v>
      </c>
      <c r="G2554" s="319">
        <v>44287</v>
      </c>
      <c r="H2554" s="319">
        <v>45382</v>
      </c>
      <c r="I2554" s="375">
        <v>0.256552</v>
      </c>
      <c r="J2554" s="375">
        <v>0.63830299999999995</v>
      </c>
      <c r="K2554" s="375">
        <v>0.1172</v>
      </c>
      <c r="L2554" s="375">
        <v>0.12253600000000001</v>
      </c>
      <c r="M2554" s="375">
        <v>57.980960000000003</v>
      </c>
      <c r="N2554" s="375">
        <v>17.896967</v>
      </c>
    </row>
    <row r="2555" spans="1:14">
      <c r="A2555" t="s">
        <v>4120</v>
      </c>
      <c r="B2555" s="376" t="s">
        <v>4064</v>
      </c>
      <c r="C2555" s="376" t="s">
        <v>3817</v>
      </c>
      <c r="D2555" s="376" t="s">
        <v>5470</v>
      </c>
      <c r="E2555" s="376" t="s">
        <v>3773</v>
      </c>
      <c r="F2555" s="376">
        <v>7</v>
      </c>
      <c r="G2555" s="383">
        <v>43678</v>
      </c>
      <c r="H2555" s="383">
        <v>44561</v>
      </c>
      <c r="I2555" s="375">
        <v>0.25272099999999997</v>
      </c>
      <c r="J2555" s="375">
        <v>0.70119600000000004</v>
      </c>
      <c r="K2555" s="375">
        <v>0.1172</v>
      </c>
      <c r="L2555" s="375">
        <v>0.120631</v>
      </c>
      <c r="M2555" s="375">
        <v>62.953023999999999</v>
      </c>
      <c r="N2555" s="375">
        <v>12.034700000000001</v>
      </c>
    </row>
    <row r="2556" spans="1:14">
      <c r="A2556" t="s">
        <v>4120</v>
      </c>
      <c r="B2556" s="413" t="s">
        <v>4072</v>
      </c>
      <c r="C2556" s="413" t="s">
        <v>3817</v>
      </c>
      <c r="D2556" s="413" t="s">
        <v>5569</v>
      </c>
      <c r="E2556" s="413" t="s">
        <v>3774</v>
      </c>
      <c r="F2556" s="413">
        <v>3</v>
      </c>
      <c r="G2556" s="383">
        <v>43282</v>
      </c>
      <c r="H2556" s="383">
        <v>45473</v>
      </c>
      <c r="I2556" s="375">
        <v>0.21059900000000001</v>
      </c>
      <c r="J2556" s="375">
        <v>0.82274899999999995</v>
      </c>
      <c r="K2556" s="375">
        <v>0.1170204</v>
      </c>
      <c r="L2556" s="375">
        <v>0.11176999999999999</v>
      </c>
      <c r="M2556" s="375">
        <v>72.945481999999998</v>
      </c>
      <c r="N2556" s="375">
        <v>12.134195999999999</v>
      </c>
    </row>
    <row r="2557" spans="1:14">
      <c r="A2557" t="s">
        <v>4120</v>
      </c>
      <c r="B2557" s="373" t="s">
        <v>4060</v>
      </c>
      <c r="C2557" s="405" t="s">
        <v>3817</v>
      </c>
      <c r="D2557" s="403" t="s">
        <v>2370</v>
      </c>
      <c r="E2557" s="374" t="s">
        <v>3774</v>
      </c>
      <c r="F2557" s="403">
        <v>7</v>
      </c>
      <c r="G2557" s="374">
        <v>42979</v>
      </c>
      <c r="H2557" s="374">
        <v>44074</v>
      </c>
      <c r="I2557" s="404">
        <v>0.23084299999999999</v>
      </c>
      <c r="J2557" s="404">
        <v>0.60475100000000004</v>
      </c>
      <c r="K2557" s="404">
        <v>0.11679</v>
      </c>
      <c r="L2557" s="404">
        <v>0.115008</v>
      </c>
      <c r="M2557" s="404">
        <v>54.743243999999997</v>
      </c>
      <c r="N2557" s="404">
        <v>20.179373999999999</v>
      </c>
    </row>
    <row r="2558" spans="1:14">
      <c r="A2558" t="s">
        <v>4120</v>
      </c>
      <c r="B2558" s="376" t="s">
        <v>4048</v>
      </c>
      <c r="C2558" s="376" t="s">
        <v>3817</v>
      </c>
      <c r="D2558" s="376" t="s">
        <v>5272</v>
      </c>
      <c r="E2558" s="376" t="s">
        <v>3773</v>
      </c>
      <c r="F2558" s="376">
        <v>2</v>
      </c>
      <c r="G2558" s="383">
        <v>42795</v>
      </c>
      <c r="H2558" s="383">
        <v>44926</v>
      </c>
      <c r="I2558" s="375">
        <v>0.27961399999999997</v>
      </c>
      <c r="J2558" s="375">
        <v>0.56482699999999997</v>
      </c>
      <c r="K2558" s="375">
        <v>0.11609999999999999</v>
      </c>
      <c r="L2558" s="375">
        <v>0.115566</v>
      </c>
      <c r="M2558" s="375">
        <v>50.750712</v>
      </c>
      <c r="N2558" s="375">
        <v>15.888688999999999</v>
      </c>
    </row>
    <row r="2559" spans="1:14">
      <c r="A2559" t="s">
        <v>4119</v>
      </c>
      <c r="B2559" s="413" t="s">
        <v>4097</v>
      </c>
      <c r="C2559" s="413" t="s">
        <v>3817</v>
      </c>
      <c r="D2559" s="413" t="s">
        <v>3627</v>
      </c>
      <c r="E2559" s="413" t="s">
        <v>3773</v>
      </c>
      <c r="F2559" s="413">
        <v>6</v>
      </c>
      <c r="G2559" s="383">
        <v>43221</v>
      </c>
      <c r="H2559" s="383">
        <v>44347</v>
      </c>
      <c r="I2559" s="375">
        <v>0.27113599999999999</v>
      </c>
      <c r="J2559" s="375">
        <v>0.37086400000000003</v>
      </c>
      <c r="K2559" s="375">
        <v>0.11600000000000001</v>
      </c>
      <c r="L2559" s="375">
        <v>0.115659</v>
      </c>
      <c r="M2559" s="375">
        <v>32.876776</v>
      </c>
      <c r="N2559" s="375">
        <v>18.431733000000001</v>
      </c>
    </row>
    <row r="2560" spans="1:14">
      <c r="A2560" t="s">
        <v>4120</v>
      </c>
      <c r="B2560" s="318" t="s">
        <v>5086</v>
      </c>
      <c r="C2560" s="318" t="s">
        <v>3817</v>
      </c>
      <c r="D2560" s="318" t="s">
        <v>6722</v>
      </c>
      <c r="E2560" s="318" t="s">
        <v>3773</v>
      </c>
      <c r="F2560" s="318">
        <v>7</v>
      </c>
      <c r="G2560" s="319">
        <v>44166</v>
      </c>
      <c r="H2560" s="319">
        <v>45230</v>
      </c>
      <c r="I2560" s="375">
        <v>3.1419999999999997E-2</v>
      </c>
      <c r="J2560" s="375">
        <v>0.26143499999999997</v>
      </c>
      <c r="K2560" s="375">
        <v>0.11562</v>
      </c>
      <c r="L2560" s="375">
        <v>3.1365999999999998E-2</v>
      </c>
      <c r="M2560" s="375">
        <v>23.428650000000001</v>
      </c>
      <c r="N2560" s="375">
        <v>17.596454000000001</v>
      </c>
    </row>
    <row r="2561" spans="1:14">
      <c r="A2561" t="s">
        <v>4120</v>
      </c>
      <c r="B2561" s="413" t="s">
        <v>4062</v>
      </c>
      <c r="C2561" s="413" t="s">
        <v>3817</v>
      </c>
      <c r="D2561" s="413" t="s">
        <v>1336</v>
      </c>
      <c r="E2561" s="413" t="s">
        <v>3773</v>
      </c>
      <c r="F2561" s="413">
        <v>5</v>
      </c>
      <c r="G2561" s="383">
        <v>42644</v>
      </c>
      <c r="H2561" s="383">
        <v>44561</v>
      </c>
      <c r="I2561" s="375">
        <v>0.248472</v>
      </c>
      <c r="J2561" s="375">
        <v>0.44173200000000001</v>
      </c>
      <c r="K2561" s="375">
        <v>0.1152</v>
      </c>
      <c r="L2561" s="375">
        <v>7.8057000000000001E-2</v>
      </c>
      <c r="M2561" s="375">
        <v>38.625788999999997</v>
      </c>
      <c r="N2561" s="375">
        <v>18.133603999999998</v>
      </c>
    </row>
    <row r="2562" spans="1:14">
      <c r="A2562" t="s">
        <v>4120</v>
      </c>
      <c r="B2562" s="376" t="s">
        <v>5086</v>
      </c>
      <c r="C2562" s="376" t="s">
        <v>3817</v>
      </c>
      <c r="D2562" s="376" t="s">
        <v>5798</v>
      </c>
      <c r="E2562" s="376" t="s">
        <v>3774</v>
      </c>
      <c r="F2562" s="376">
        <v>7</v>
      </c>
      <c r="G2562" s="383">
        <v>43770</v>
      </c>
      <c r="H2562" s="383">
        <v>44561</v>
      </c>
      <c r="I2562" s="375">
        <v>0.155942</v>
      </c>
      <c r="J2562" s="375">
        <v>9.8594000000000001E-2</v>
      </c>
      <c r="K2562" s="375">
        <v>0.1145</v>
      </c>
      <c r="L2562" s="375">
        <v>9.4097E-2</v>
      </c>
      <c r="M2562" s="375">
        <v>8.7505860000000002</v>
      </c>
      <c r="N2562" s="375">
        <v>38.029612999999998</v>
      </c>
    </row>
    <row r="2563" spans="1:14">
      <c r="A2563" t="s">
        <v>4120</v>
      </c>
      <c r="B2563" s="373" t="s">
        <v>4048</v>
      </c>
      <c r="C2563" s="405" t="s">
        <v>3817</v>
      </c>
      <c r="D2563" s="403" t="s">
        <v>2095</v>
      </c>
      <c r="E2563" s="374" t="s">
        <v>3780</v>
      </c>
      <c r="F2563" s="403">
        <v>8</v>
      </c>
      <c r="G2563" s="374">
        <v>42887</v>
      </c>
      <c r="H2563" s="374">
        <v>46538</v>
      </c>
      <c r="I2563" s="404">
        <v>0.168429</v>
      </c>
      <c r="J2563" s="404">
        <v>0.203765</v>
      </c>
      <c r="K2563" s="404">
        <v>0.1143636</v>
      </c>
      <c r="L2563" s="404">
        <v>6.3035999999999995E-2</v>
      </c>
      <c r="M2563" s="404">
        <v>17.863668000000001</v>
      </c>
      <c r="N2563" s="404">
        <v>19.686070000000001</v>
      </c>
    </row>
    <row r="2564" spans="1:14">
      <c r="A2564" t="s">
        <v>4119</v>
      </c>
      <c r="B2564" s="413" t="s">
        <v>4091</v>
      </c>
      <c r="C2564" s="413" t="s">
        <v>3817</v>
      </c>
      <c r="D2564" s="413" t="s">
        <v>5982</v>
      </c>
      <c r="E2564" s="413" t="s">
        <v>3776</v>
      </c>
      <c r="F2564" s="413">
        <v>1</v>
      </c>
      <c r="G2564" s="383">
        <v>43831</v>
      </c>
      <c r="H2564" s="383">
        <v>44926</v>
      </c>
      <c r="I2564" s="375">
        <v>0.201825</v>
      </c>
      <c r="J2564" s="375">
        <v>0.55709699999999995</v>
      </c>
      <c r="K2564" s="375">
        <v>0.114292</v>
      </c>
      <c r="L2564" s="375">
        <v>9.3299999999999994E-2</v>
      </c>
      <c r="M2564" s="375">
        <v>47.3718</v>
      </c>
      <c r="N2564" s="375">
        <v>18.780954000000001</v>
      </c>
    </row>
    <row r="2565" spans="1:14">
      <c r="A2565" t="s">
        <v>4119</v>
      </c>
      <c r="B2565" t="s">
        <v>4097</v>
      </c>
      <c r="C2565" t="s">
        <v>3817</v>
      </c>
      <c r="D2565" t="s">
        <v>5120</v>
      </c>
      <c r="E2565" t="s">
        <v>3773</v>
      </c>
      <c r="F2565">
        <v>6</v>
      </c>
      <c r="G2565" s="4">
        <v>42705</v>
      </c>
      <c r="H2565" s="4">
        <v>44560</v>
      </c>
      <c r="I2565" s="375">
        <v>0.27679700000000002</v>
      </c>
      <c r="J2565" s="375">
        <v>0.59470400000000001</v>
      </c>
      <c r="K2565" s="375">
        <v>0.1128</v>
      </c>
      <c r="L2565" s="375">
        <v>0.11607099999999999</v>
      </c>
      <c r="M2565" s="375">
        <v>51.265608999999998</v>
      </c>
      <c r="N2565" s="375">
        <v>13.845029</v>
      </c>
    </row>
    <row r="2566" spans="1:14">
      <c r="A2566" t="s">
        <v>4119</v>
      </c>
      <c r="B2566" s="318" t="s">
        <v>4097</v>
      </c>
      <c r="C2566" s="318" t="s">
        <v>3817</v>
      </c>
      <c r="D2566" s="318" t="s">
        <v>5137</v>
      </c>
      <c r="E2566" s="318" t="s">
        <v>3782</v>
      </c>
      <c r="F2566" s="318">
        <v>6</v>
      </c>
      <c r="G2566" s="319">
        <v>42278</v>
      </c>
      <c r="H2566" s="319">
        <v>44135</v>
      </c>
      <c r="I2566" s="375">
        <v>0.267733</v>
      </c>
      <c r="J2566" s="375">
        <v>0.32595000000000002</v>
      </c>
      <c r="K2566" s="375">
        <v>0.1128</v>
      </c>
      <c r="L2566" s="375">
        <v>7.0794999999999997E-2</v>
      </c>
      <c r="M2566" s="375">
        <v>28.098067</v>
      </c>
      <c r="N2566" s="375">
        <v>15.809958999999999</v>
      </c>
    </row>
    <row r="2567" spans="1:14">
      <c r="A2567" t="s">
        <v>4120</v>
      </c>
      <c r="B2567" t="s">
        <v>5086</v>
      </c>
      <c r="C2567" t="s">
        <v>3817</v>
      </c>
      <c r="D2567" t="s">
        <v>6466</v>
      </c>
      <c r="E2567" t="s">
        <v>3774</v>
      </c>
      <c r="F2567">
        <v>8</v>
      </c>
      <c r="G2567" s="4">
        <v>44075</v>
      </c>
      <c r="H2567" s="4">
        <v>44804</v>
      </c>
      <c r="I2567" s="375">
        <v>0.222885</v>
      </c>
      <c r="J2567" s="375">
        <v>0.45949699999999999</v>
      </c>
      <c r="K2567" s="375">
        <v>0.11269079999999999</v>
      </c>
      <c r="L2567" s="375">
        <v>7.4953000000000006E-2</v>
      </c>
      <c r="M2567" s="375">
        <v>40.472239000000002</v>
      </c>
      <c r="N2567" s="375">
        <v>18.669879000000002</v>
      </c>
    </row>
    <row r="2568" spans="1:14">
      <c r="A2568" t="s">
        <v>4120</v>
      </c>
      <c r="B2568" s="413" t="s">
        <v>4052</v>
      </c>
      <c r="C2568" s="413" t="s">
        <v>3817</v>
      </c>
      <c r="D2568" s="413" t="s">
        <v>7374</v>
      </c>
      <c r="E2568" s="413" t="s">
        <v>3774</v>
      </c>
      <c r="F2568" s="413">
        <v>7</v>
      </c>
      <c r="G2568" s="383">
        <v>44440</v>
      </c>
      <c r="H2568" s="383">
        <v>46022</v>
      </c>
      <c r="I2568" s="375">
        <v>0.123698</v>
      </c>
      <c r="J2568" s="375">
        <v>0.16042400000000001</v>
      </c>
      <c r="K2568" s="375">
        <v>0.11248</v>
      </c>
      <c r="L2568" s="375">
        <v>5.1582000000000003E-2</v>
      </c>
      <c r="M2568" s="375">
        <v>13.826772</v>
      </c>
      <c r="N2568" s="375">
        <v>21.936109999999999</v>
      </c>
    </row>
    <row r="2569" spans="1:14">
      <c r="A2569" t="s">
        <v>4120</v>
      </c>
      <c r="B2569" t="s">
        <v>4054</v>
      </c>
      <c r="C2569" t="s">
        <v>3817</v>
      </c>
      <c r="D2569" t="s">
        <v>6825</v>
      </c>
      <c r="E2569" t="s">
        <v>3774</v>
      </c>
      <c r="F2569">
        <v>6</v>
      </c>
      <c r="G2569" s="4">
        <v>44197</v>
      </c>
      <c r="H2569" s="4">
        <v>45291</v>
      </c>
      <c r="I2569" s="375">
        <v>0.20477300000000001</v>
      </c>
      <c r="J2569" s="375">
        <v>0.611097</v>
      </c>
      <c r="K2569" s="375">
        <v>0.1124</v>
      </c>
      <c r="L2569" s="375">
        <v>9.3021000000000006E-2</v>
      </c>
      <c r="M2569" s="375">
        <v>52.491537999999998</v>
      </c>
      <c r="N2569" s="375">
        <v>12.897809000000001</v>
      </c>
    </row>
    <row r="2570" spans="1:14">
      <c r="A2570" t="s">
        <v>4120</v>
      </c>
      <c r="B2570" s="300" t="s">
        <v>5086</v>
      </c>
      <c r="C2570" s="300" t="s">
        <v>3817</v>
      </c>
      <c r="D2570" s="300" t="s">
        <v>6906</v>
      </c>
      <c r="E2570" s="300" t="s">
        <v>3774</v>
      </c>
      <c r="F2570" s="300">
        <v>7</v>
      </c>
      <c r="G2570" s="301" t="s">
        <v>5938</v>
      </c>
      <c r="H2570" s="301" t="s">
        <v>5938</v>
      </c>
      <c r="I2570" s="316">
        <v>0.21590100000000001</v>
      </c>
      <c r="J2570" s="316">
        <v>0.40139200000000003</v>
      </c>
      <c r="K2570" s="316">
        <v>0.11210000000000001</v>
      </c>
      <c r="L2570" s="316">
        <v>8.3641999999999994E-2</v>
      </c>
      <c r="M2570" s="316">
        <v>34.866914999999999</v>
      </c>
      <c r="N2570" s="316">
        <v>19.988433000000001</v>
      </c>
    </row>
    <row r="2571" spans="1:14">
      <c r="A2571" t="s">
        <v>4120</v>
      </c>
      <c r="B2571" s="318" t="s">
        <v>4052</v>
      </c>
      <c r="C2571" s="318" t="s">
        <v>3817</v>
      </c>
      <c r="D2571" s="318" t="s">
        <v>6480</v>
      </c>
      <c r="E2571" s="318" t="s">
        <v>3774</v>
      </c>
      <c r="F2571" s="318">
        <v>7</v>
      </c>
      <c r="G2571" s="319">
        <v>44075</v>
      </c>
      <c r="H2571" s="319">
        <v>45291</v>
      </c>
      <c r="I2571" s="375">
        <v>0.18360699999999999</v>
      </c>
      <c r="J2571" s="375">
        <v>0.50276299999999996</v>
      </c>
      <c r="K2571" s="375">
        <v>0.112</v>
      </c>
      <c r="L2571" s="375">
        <v>8.2530999999999993E-2</v>
      </c>
      <c r="M2571" s="375">
        <v>43.170026999999997</v>
      </c>
      <c r="N2571" s="375">
        <v>14.180446</v>
      </c>
    </row>
    <row r="2572" spans="1:14">
      <c r="A2572" t="s">
        <v>4119</v>
      </c>
      <c r="B2572" t="s">
        <v>4097</v>
      </c>
      <c r="C2572" t="s">
        <v>3817</v>
      </c>
      <c r="D2572" t="s">
        <v>1660</v>
      </c>
      <c r="E2572" t="s">
        <v>3774</v>
      </c>
      <c r="F2572">
        <v>6</v>
      </c>
      <c r="G2572" s="4">
        <v>42736</v>
      </c>
      <c r="H2572" s="4">
        <v>44227</v>
      </c>
      <c r="I2572" s="375">
        <v>0.22193499999999999</v>
      </c>
      <c r="J2572" s="375">
        <v>0.469941</v>
      </c>
      <c r="K2572" s="375">
        <v>0.1104</v>
      </c>
      <c r="L2572" s="375">
        <v>7.6146000000000005E-2</v>
      </c>
      <c r="M2572" s="375">
        <v>39.648712000000003</v>
      </c>
      <c r="N2572" s="375">
        <v>14.053336</v>
      </c>
    </row>
    <row r="2573" spans="1:14">
      <c r="A2573" t="s">
        <v>4120</v>
      </c>
      <c r="B2573" s="413" t="s">
        <v>5086</v>
      </c>
      <c r="C2573" s="413" t="s">
        <v>3817</v>
      </c>
      <c r="D2573" s="413" t="s">
        <v>5858</v>
      </c>
      <c r="E2573" s="413" t="s">
        <v>3773</v>
      </c>
      <c r="F2573" s="413">
        <v>7</v>
      </c>
      <c r="G2573" s="383">
        <v>43800</v>
      </c>
      <c r="H2573" s="383">
        <v>44712</v>
      </c>
      <c r="I2573" s="375">
        <v>0.20807800000000001</v>
      </c>
      <c r="J2573" s="375">
        <v>0.75402499999999995</v>
      </c>
      <c r="K2573" s="375">
        <v>0.1101</v>
      </c>
      <c r="L2573" s="375">
        <v>0.115008</v>
      </c>
      <c r="M2573" s="375">
        <v>64.348052999999993</v>
      </c>
      <c r="N2573" s="375">
        <v>19.135282</v>
      </c>
    </row>
    <row r="2574" spans="1:14">
      <c r="A2574" t="s">
        <v>4119</v>
      </c>
      <c r="B2574" t="s">
        <v>4097</v>
      </c>
      <c r="C2574" t="s">
        <v>3817</v>
      </c>
      <c r="D2574" t="s">
        <v>3464</v>
      </c>
      <c r="E2574" t="s">
        <v>3774</v>
      </c>
      <c r="F2574">
        <v>6</v>
      </c>
      <c r="G2574" s="4">
        <v>43466</v>
      </c>
      <c r="H2574" s="4">
        <v>44227</v>
      </c>
      <c r="I2574" s="375">
        <v>0.16986599999999999</v>
      </c>
      <c r="J2574" s="375">
        <v>0.39086799999999999</v>
      </c>
      <c r="K2574" s="375">
        <v>0.11</v>
      </c>
      <c r="L2574" s="375">
        <v>7.4911000000000005E-2</v>
      </c>
      <c r="M2574" s="375">
        <v>32.857875999999997</v>
      </c>
      <c r="N2574" s="375">
        <v>15.876772000000001</v>
      </c>
    </row>
    <row r="2575" spans="1:14">
      <c r="A2575" t="s">
        <v>4119</v>
      </c>
      <c r="B2575" s="376" t="s">
        <v>4097</v>
      </c>
      <c r="C2575" s="376" t="s">
        <v>3817</v>
      </c>
      <c r="D2575" s="376" t="s">
        <v>1666</v>
      </c>
      <c r="E2575" s="376" t="s">
        <v>3774</v>
      </c>
      <c r="F2575" s="376">
        <v>6</v>
      </c>
      <c r="G2575" s="383">
        <v>42736</v>
      </c>
      <c r="H2575" s="383">
        <v>43861</v>
      </c>
      <c r="I2575" s="375">
        <v>0.20389699999999999</v>
      </c>
      <c r="J2575" s="375">
        <v>0.69038699999999997</v>
      </c>
      <c r="K2575" s="375">
        <v>0.11</v>
      </c>
      <c r="L2575" s="375">
        <v>8.6435999999999999E-2</v>
      </c>
      <c r="M2575" s="375">
        <v>58.036517000000003</v>
      </c>
      <c r="N2575" s="375">
        <v>12.52342</v>
      </c>
    </row>
    <row r="2576" spans="1:14">
      <c r="A2576" t="s">
        <v>4119</v>
      </c>
      <c r="B2576" t="s">
        <v>4101</v>
      </c>
      <c r="C2576" t="s">
        <v>3817</v>
      </c>
      <c r="D2576" t="s">
        <v>6616</v>
      </c>
      <c r="E2576" t="s">
        <v>3789</v>
      </c>
      <c r="F2576">
        <v>7</v>
      </c>
      <c r="G2576" s="4">
        <v>44136</v>
      </c>
      <c r="H2576" s="4">
        <v>45230</v>
      </c>
      <c r="I2576" s="375">
        <v>0.240923</v>
      </c>
      <c r="J2576" s="375">
        <v>0.43403700000000001</v>
      </c>
      <c r="K2576" s="375">
        <v>0.10992</v>
      </c>
      <c r="L2576" s="375">
        <v>0.11053300000000001</v>
      </c>
      <c r="M2576" s="375">
        <v>36.977223000000002</v>
      </c>
      <c r="N2576" s="375">
        <v>15.637375</v>
      </c>
    </row>
    <row r="2577" spans="1:14">
      <c r="A2577" t="s">
        <v>4119</v>
      </c>
      <c r="B2577" s="413" t="s">
        <v>4097</v>
      </c>
      <c r="C2577" s="413" t="s">
        <v>3817</v>
      </c>
      <c r="D2577" s="413" t="s">
        <v>2331</v>
      </c>
      <c r="E2577" s="413" t="s">
        <v>3788</v>
      </c>
      <c r="F2577" s="413">
        <v>6</v>
      </c>
      <c r="G2577" s="383">
        <v>42979</v>
      </c>
      <c r="H2577" s="383">
        <v>44469</v>
      </c>
      <c r="I2577" s="375">
        <v>0.17489099999999999</v>
      </c>
      <c r="J2577" s="375">
        <v>0.37372300000000003</v>
      </c>
      <c r="K2577" s="375">
        <v>0.1096</v>
      </c>
      <c r="L2577" s="375">
        <v>9.5078999999999997E-2</v>
      </c>
      <c r="M2577" s="375">
        <v>31.302327999999999</v>
      </c>
      <c r="N2577" s="375">
        <v>17.791948000000001</v>
      </c>
    </row>
    <row r="2578" spans="1:14">
      <c r="A2578" t="s">
        <v>4120</v>
      </c>
      <c r="B2578" s="373" t="s">
        <v>4048</v>
      </c>
      <c r="C2578" s="405" t="s">
        <v>3817</v>
      </c>
      <c r="D2578" s="403" t="s">
        <v>5241</v>
      </c>
      <c r="E2578" s="374" t="s">
        <v>3773</v>
      </c>
      <c r="F2578" s="403">
        <v>2</v>
      </c>
      <c r="G2578" s="374">
        <v>42795</v>
      </c>
      <c r="H2578" s="374">
        <v>44926</v>
      </c>
      <c r="I2578" s="404">
        <v>0.21856700000000001</v>
      </c>
      <c r="J2578" s="404">
        <v>0.77746700000000002</v>
      </c>
      <c r="K2578" s="404">
        <v>0.109</v>
      </c>
      <c r="L2578" s="404">
        <v>0.10506</v>
      </c>
      <c r="M2578" s="404">
        <v>65.597219999999993</v>
      </c>
      <c r="N2578" s="404">
        <v>14.346435</v>
      </c>
    </row>
    <row r="2579" spans="1:14">
      <c r="A2579" t="s">
        <v>4119</v>
      </c>
      <c r="B2579" t="s">
        <v>4097</v>
      </c>
      <c r="C2579" t="s">
        <v>3817</v>
      </c>
      <c r="D2579" t="s">
        <v>5123</v>
      </c>
      <c r="E2579" t="s">
        <v>3773</v>
      </c>
      <c r="F2579">
        <v>6</v>
      </c>
      <c r="G2579" s="4">
        <v>42705</v>
      </c>
      <c r="H2579" s="4">
        <v>44560</v>
      </c>
      <c r="I2579" s="375">
        <v>8.2013000000000003E-2</v>
      </c>
      <c r="J2579" s="375">
        <v>0.34195199999999998</v>
      </c>
      <c r="K2579" s="375">
        <v>0.1084</v>
      </c>
      <c r="L2579" s="375">
        <v>3.6631999999999998E-2</v>
      </c>
      <c r="M2579" s="375">
        <v>28.327639999999999</v>
      </c>
      <c r="N2579" s="375">
        <v>11.627578</v>
      </c>
    </row>
    <row r="2580" spans="1:14">
      <c r="A2580" t="s">
        <v>4120</v>
      </c>
      <c r="B2580" s="376" t="s">
        <v>5086</v>
      </c>
      <c r="C2580" s="376" t="s">
        <v>3817</v>
      </c>
      <c r="D2580" s="376" t="s">
        <v>6792</v>
      </c>
      <c r="E2580" s="376" t="s">
        <v>3774</v>
      </c>
      <c r="F2580" s="376">
        <v>14</v>
      </c>
      <c r="G2580" s="383">
        <v>44197</v>
      </c>
      <c r="H2580" s="383">
        <v>44926</v>
      </c>
      <c r="I2580" s="375">
        <v>0.17113800000000001</v>
      </c>
      <c r="J2580" s="375">
        <v>0.21942300000000001</v>
      </c>
      <c r="K2580" s="375">
        <v>0.10813399999999999</v>
      </c>
      <c r="L2580" s="375">
        <v>4.2477000000000001E-2</v>
      </c>
      <c r="M2580" s="375">
        <v>18.724339000000001</v>
      </c>
      <c r="N2580" s="375">
        <v>19.619088000000001</v>
      </c>
    </row>
    <row r="2581" spans="1:14">
      <c r="A2581" t="s">
        <v>4119</v>
      </c>
      <c r="B2581" t="s">
        <v>4097</v>
      </c>
      <c r="C2581" t="s">
        <v>3817</v>
      </c>
      <c r="D2581" t="s">
        <v>3422</v>
      </c>
      <c r="E2581" t="s">
        <v>3774</v>
      </c>
      <c r="F2581">
        <v>6</v>
      </c>
      <c r="G2581" s="4">
        <v>43435</v>
      </c>
      <c r="H2581" s="4">
        <v>44561</v>
      </c>
      <c r="I2581" s="375">
        <v>0.216332</v>
      </c>
      <c r="J2581" s="375">
        <v>0.36861100000000002</v>
      </c>
      <c r="K2581" s="375">
        <v>0.108</v>
      </c>
      <c r="L2581" s="375">
        <v>8.3555000000000004E-2</v>
      </c>
      <c r="M2581" s="375">
        <v>30.423480999999999</v>
      </c>
      <c r="N2581" s="375">
        <v>16.247328</v>
      </c>
    </row>
    <row r="2582" spans="1:14">
      <c r="A2582" t="s">
        <v>4120</v>
      </c>
      <c r="B2582" s="376" t="s">
        <v>5086</v>
      </c>
      <c r="C2582" s="376" t="s">
        <v>3817</v>
      </c>
      <c r="D2582" s="376" t="s">
        <v>5694</v>
      </c>
      <c r="E2582" s="376" t="s">
        <v>3774</v>
      </c>
      <c r="F2582" s="376">
        <v>7</v>
      </c>
      <c r="G2582" s="383">
        <v>43739</v>
      </c>
      <c r="H2582" s="383">
        <v>44834</v>
      </c>
      <c r="I2582" s="375">
        <v>0.216534</v>
      </c>
      <c r="J2582" s="375">
        <v>0.69913999999999998</v>
      </c>
      <c r="K2582" s="375">
        <v>0.108</v>
      </c>
      <c r="L2582" s="375">
        <v>0.10455299999999999</v>
      </c>
      <c r="M2582" s="375">
        <v>58.514330000000001</v>
      </c>
      <c r="N2582" s="375">
        <v>17.981036</v>
      </c>
    </row>
    <row r="2583" spans="1:14">
      <c r="A2583" t="s">
        <v>4119</v>
      </c>
      <c r="B2583" t="s">
        <v>4101</v>
      </c>
      <c r="C2583" t="s">
        <v>3817</v>
      </c>
      <c r="D2583" t="s">
        <v>6567</v>
      </c>
      <c r="E2583" t="s">
        <v>3789</v>
      </c>
      <c r="F2583">
        <v>7</v>
      </c>
      <c r="G2583" s="4">
        <v>44105</v>
      </c>
      <c r="H2583" s="4">
        <v>45199</v>
      </c>
      <c r="I2583" s="375">
        <v>0.24474699999999999</v>
      </c>
      <c r="J2583" s="375">
        <v>0.37759199999999998</v>
      </c>
      <c r="K2583" s="375">
        <v>0.10680000000000001</v>
      </c>
      <c r="L2583" s="375">
        <v>0.110157</v>
      </c>
      <c r="M2583" s="375">
        <v>31.255402</v>
      </c>
      <c r="N2583" s="375">
        <v>16.859763000000001</v>
      </c>
    </row>
    <row r="2584" spans="1:14">
      <c r="A2584" t="s">
        <v>4120</v>
      </c>
      <c r="B2584" s="413" t="s">
        <v>4052</v>
      </c>
      <c r="C2584" s="413" t="s">
        <v>3817</v>
      </c>
      <c r="D2584" s="413" t="s">
        <v>1447</v>
      </c>
      <c r="E2584" s="413" t="s">
        <v>3773</v>
      </c>
      <c r="F2584" s="413">
        <v>7</v>
      </c>
      <c r="G2584" s="383">
        <v>43770</v>
      </c>
      <c r="H2584" s="383">
        <v>44926</v>
      </c>
      <c r="I2584" s="375">
        <v>0.24015500000000001</v>
      </c>
      <c r="J2584" s="375">
        <v>0.31003999999999998</v>
      </c>
      <c r="K2584" s="375">
        <v>0.1066</v>
      </c>
      <c r="L2584" s="375">
        <v>0.10316400000000001</v>
      </c>
      <c r="M2584" s="375">
        <v>25.335345</v>
      </c>
      <c r="N2584" s="375">
        <v>19.487749999999998</v>
      </c>
    </row>
    <row r="2585" spans="1:14">
      <c r="A2585" t="s">
        <v>4120</v>
      </c>
      <c r="B2585" s="376" t="s">
        <v>5086</v>
      </c>
      <c r="C2585" s="376" t="s">
        <v>3817</v>
      </c>
      <c r="D2585" s="376" t="s">
        <v>3539</v>
      </c>
      <c r="E2585" s="376" t="s">
        <v>3775</v>
      </c>
      <c r="F2585" s="376">
        <v>8</v>
      </c>
      <c r="G2585" s="383">
        <v>43466</v>
      </c>
      <c r="H2585" s="383">
        <v>44561</v>
      </c>
      <c r="I2585" s="375">
        <v>0.17573</v>
      </c>
      <c r="J2585" s="375">
        <v>0.25627899999999998</v>
      </c>
      <c r="K2585" s="375">
        <v>0.1059544</v>
      </c>
      <c r="L2585" s="375">
        <v>9.6367999999999995E-2</v>
      </c>
      <c r="M2585" s="375">
        <v>21.223759999999999</v>
      </c>
      <c r="N2585" s="375">
        <v>25.186122000000001</v>
      </c>
    </row>
    <row r="2586" spans="1:14">
      <c r="A2586" t="s">
        <v>4120</v>
      </c>
      <c r="B2586" t="s">
        <v>5086</v>
      </c>
      <c r="C2586" t="s">
        <v>3817</v>
      </c>
      <c r="D2586" t="s">
        <v>6844</v>
      </c>
      <c r="E2586" t="s">
        <v>3774</v>
      </c>
      <c r="F2586">
        <v>7</v>
      </c>
      <c r="G2586" s="4">
        <v>43678</v>
      </c>
      <c r="H2586" s="4">
        <v>45291</v>
      </c>
      <c r="I2586" s="375">
        <v>1.0784E-2</v>
      </c>
      <c r="J2586" s="375">
        <v>0.135494</v>
      </c>
      <c r="K2586" s="375">
        <v>0.10564</v>
      </c>
      <c r="L2586" s="375">
        <v>0</v>
      </c>
      <c r="M2586" s="375">
        <v>13.213061</v>
      </c>
      <c r="N2586" s="375">
        <v>15.9</v>
      </c>
    </row>
    <row r="2587" spans="1:14">
      <c r="A2587" t="s">
        <v>4119</v>
      </c>
      <c r="B2587" s="318" t="s">
        <v>4101</v>
      </c>
      <c r="C2587" s="318" t="s">
        <v>3817</v>
      </c>
      <c r="D2587" s="318" t="s">
        <v>6618</v>
      </c>
      <c r="E2587" s="318" t="s">
        <v>3789</v>
      </c>
      <c r="F2587" s="318">
        <v>7</v>
      </c>
      <c r="G2587" s="319">
        <v>44136</v>
      </c>
      <c r="H2587" s="319">
        <v>45230</v>
      </c>
      <c r="I2587" s="375">
        <v>0.24567900000000001</v>
      </c>
      <c r="J2587" s="375">
        <v>0.45372899999999999</v>
      </c>
      <c r="K2587" s="375">
        <v>0.1052</v>
      </c>
      <c r="L2587" s="375">
        <v>0.105389</v>
      </c>
      <c r="M2587" s="375">
        <v>36.995077999999999</v>
      </c>
      <c r="N2587" s="375">
        <v>15.3165</v>
      </c>
    </row>
    <row r="2588" spans="1:14">
      <c r="A2588" t="s">
        <v>4119</v>
      </c>
      <c r="B2588" s="300" t="s">
        <v>4081</v>
      </c>
      <c r="C2588" s="300" t="s">
        <v>3817</v>
      </c>
      <c r="D2588" s="300" t="s">
        <v>6965</v>
      </c>
      <c r="E2588" s="300" t="s">
        <v>3774</v>
      </c>
      <c r="F2588" s="300">
        <v>8</v>
      </c>
      <c r="G2588" s="301">
        <v>44287</v>
      </c>
      <c r="H2588" s="301">
        <v>45291</v>
      </c>
      <c r="I2588" s="316">
        <v>9.9139999999999992E-3</v>
      </c>
      <c r="J2588" s="316">
        <v>0.170569</v>
      </c>
      <c r="K2588" s="316">
        <v>0.1046364</v>
      </c>
      <c r="L2588" s="316">
        <v>0</v>
      </c>
      <c r="M2588" s="316">
        <v>13.821998000000001</v>
      </c>
      <c r="N2588" s="316">
        <v>9.3199989999999993</v>
      </c>
    </row>
    <row r="2589" spans="1:14">
      <c r="A2589" t="s">
        <v>4120</v>
      </c>
      <c r="B2589" s="300" t="s">
        <v>4060</v>
      </c>
      <c r="C2589" s="300" t="s">
        <v>3817</v>
      </c>
      <c r="D2589" s="300" t="s">
        <v>2161</v>
      </c>
      <c r="E2589" s="300" t="s">
        <v>3774</v>
      </c>
      <c r="F2589" s="300">
        <v>7</v>
      </c>
      <c r="G2589" s="301">
        <v>42917</v>
      </c>
      <c r="H2589" s="301">
        <v>45107</v>
      </c>
      <c r="I2589" s="316">
        <v>0.24693999999999999</v>
      </c>
      <c r="J2589" s="316">
        <v>0.67352900000000004</v>
      </c>
      <c r="K2589" s="316">
        <v>0.1042</v>
      </c>
      <c r="L2589" s="316">
        <v>0.106644</v>
      </c>
      <c r="M2589" s="316">
        <v>54.389052999999997</v>
      </c>
      <c r="N2589" s="316">
        <v>21.499677999999999</v>
      </c>
    </row>
    <row r="2590" spans="1:14">
      <c r="A2590" t="s">
        <v>4120</v>
      </c>
      <c r="B2590" s="413" t="s">
        <v>4060</v>
      </c>
      <c r="C2590" s="413" t="s">
        <v>3817</v>
      </c>
      <c r="D2590" s="413" t="s">
        <v>7377</v>
      </c>
      <c r="E2590" s="413" t="s">
        <v>3773</v>
      </c>
      <c r="F2590" s="413">
        <v>6</v>
      </c>
      <c r="G2590" s="383">
        <v>44440</v>
      </c>
      <c r="H2590" s="383">
        <v>44957</v>
      </c>
      <c r="I2590" s="375">
        <v>0.26290200000000002</v>
      </c>
      <c r="J2590" s="375">
        <v>0.26450200000000001</v>
      </c>
      <c r="K2590" s="375">
        <v>0.1036</v>
      </c>
      <c r="L2590" s="375">
        <v>0.100921</v>
      </c>
      <c r="M2590" s="375">
        <v>21.158242999999999</v>
      </c>
      <c r="N2590" s="375">
        <v>23.723424000000001</v>
      </c>
    </row>
    <row r="2591" spans="1:14">
      <c r="A2591" t="s">
        <v>4119</v>
      </c>
      <c r="B2591" s="376" t="s">
        <v>4097</v>
      </c>
      <c r="C2591" s="376" t="s">
        <v>3817</v>
      </c>
      <c r="D2591" s="376" t="s">
        <v>5161</v>
      </c>
      <c r="E2591" s="376" t="s">
        <v>3773</v>
      </c>
      <c r="F2591" s="376">
        <v>6</v>
      </c>
      <c r="G2591" s="383">
        <v>42461</v>
      </c>
      <c r="H2591" s="383">
        <v>44316</v>
      </c>
      <c r="I2591" s="375">
        <v>0.22648699999999999</v>
      </c>
      <c r="J2591" s="375">
        <v>0.38215199999999999</v>
      </c>
      <c r="K2591" s="375">
        <v>0.1032</v>
      </c>
      <c r="L2591" s="375">
        <v>8.8494000000000003E-2</v>
      </c>
      <c r="M2591" s="375">
        <v>30.139261999999999</v>
      </c>
      <c r="N2591" s="375">
        <v>15.691364999999999</v>
      </c>
    </row>
    <row r="2592" spans="1:14">
      <c r="A2592" t="s">
        <v>4119</v>
      </c>
      <c r="B2592" s="413" t="s">
        <v>42</v>
      </c>
      <c r="C2592" s="413" t="s">
        <v>3817</v>
      </c>
      <c r="D2592" s="413" t="s">
        <v>4965</v>
      </c>
      <c r="E2592" s="413" t="s">
        <v>3774</v>
      </c>
      <c r="F2592" s="413">
        <v>9</v>
      </c>
      <c r="G2592" s="383">
        <v>43678</v>
      </c>
      <c r="H2592" s="383">
        <v>44926</v>
      </c>
      <c r="I2592" s="375">
        <v>0.25127899999999997</v>
      </c>
      <c r="J2592" s="375">
        <v>0.46831800000000001</v>
      </c>
      <c r="K2592" s="375">
        <v>0.10296</v>
      </c>
      <c r="L2592" s="375">
        <v>0.1</v>
      </c>
      <c r="M2592" s="375">
        <v>35.869999999999997</v>
      </c>
      <c r="N2592" s="375">
        <v>24.900345000000002</v>
      </c>
    </row>
    <row r="2593" spans="1:14">
      <c r="A2593" t="s">
        <v>4120</v>
      </c>
      <c r="B2593" s="300" t="s">
        <v>4052</v>
      </c>
      <c r="C2593" s="300" t="s">
        <v>3817</v>
      </c>
      <c r="D2593" s="300" t="s">
        <v>6222</v>
      </c>
      <c r="E2593" s="300" t="s">
        <v>3774</v>
      </c>
      <c r="F2593" s="300">
        <v>7</v>
      </c>
      <c r="G2593" s="301">
        <v>43952</v>
      </c>
      <c r="H2593" s="301">
        <v>45046</v>
      </c>
      <c r="I2593" s="316">
        <v>0.21274199999999999</v>
      </c>
      <c r="J2593" s="316">
        <v>0.75033300000000003</v>
      </c>
      <c r="K2593" s="316">
        <v>0.1024</v>
      </c>
      <c r="L2593" s="316">
        <v>0.10316400000000001</v>
      </c>
      <c r="M2593" s="316">
        <v>58.892570999999997</v>
      </c>
      <c r="N2593" s="316">
        <v>18.183910000000001</v>
      </c>
    </row>
    <row r="2594" spans="1:14">
      <c r="A2594" t="s">
        <v>4119</v>
      </c>
      <c r="B2594" s="413" t="s">
        <v>4097</v>
      </c>
      <c r="C2594" s="413" t="s">
        <v>3817</v>
      </c>
      <c r="D2594" s="413" t="s">
        <v>5114</v>
      </c>
      <c r="E2594" s="413" t="s">
        <v>3773</v>
      </c>
      <c r="F2594" s="413">
        <v>6</v>
      </c>
      <c r="G2594" s="383">
        <v>42430</v>
      </c>
      <c r="H2594" s="383">
        <v>44651</v>
      </c>
      <c r="I2594" s="375">
        <v>0.34350599999999998</v>
      </c>
      <c r="J2594" s="375">
        <v>0.26971699999999998</v>
      </c>
      <c r="K2594" s="375">
        <v>0.10199999999999999</v>
      </c>
      <c r="L2594" s="375">
        <v>9.3433000000000002E-2</v>
      </c>
      <c r="M2594" s="375">
        <v>21.024450999999999</v>
      </c>
      <c r="N2594" s="375">
        <v>19.1372</v>
      </c>
    </row>
    <row r="2595" spans="1:14">
      <c r="A2595" t="s">
        <v>4120</v>
      </c>
      <c r="B2595" s="318" t="s">
        <v>4062</v>
      </c>
      <c r="C2595" s="318" t="s">
        <v>3817</v>
      </c>
      <c r="D2595" s="318" t="s">
        <v>5451</v>
      </c>
      <c r="E2595" s="318" t="s">
        <v>3773</v>
      </c>
      <c r="F2595" s="318">
        <v>3</v>
      </c>
      <c r="G2595" s="319">
        <v>42614</v>
      </c>
      <c r="H2595" s="319">
        <v>44561</v>
      </c>
      <c r="I2595" s="375">
        <v>0.30280000000000001</v>
      </c>
      <c r="J2595" s="375">
        <v>0.44211699999999998</v>
      </c>
      <c r="K2595" s="375">
        <v>0.1012</v>
      </c>
      <c r="L2595" s="375">
        <v>0.10527599999999999</v>
      </c>
      <c r="M2595" s="375">
        <v>34.284395000000004</v>
      </c>
      <c r="N2595" s="375">
        <v>20.530335000000001</v>
      </c>
    </row>
    <row r="2596" spans="1:14">
      <c r="A2596" t="s">
        <v>4120</v>
      </c>
      <c r="B2596" s="376" t="s">
        <v>4060</v>
      </c>
      <c r="C2596" s="376" t="s">
        <v>3817</v>
      </c>
      <c r="D2596" s="376" t="s">
        <v>7383</v>
      </c>
      <c r="E2596" s="376" t="s">
        <v>3773</v>
      </c>
      <c r="F2596" s="376">
        <v>6</v>
      </c>
      <c r="G2596" s="383">
        <v>44440</v>
      </c>
      <c r="H2596" s="383">
        <v>44957</v>
      </c>
      <c r="I2596" s="375">
        <v>0.246505</v>
      </c>
      <c r="J2596" s="375">
        <v>0.27112900000000001</v>
      </c>
      <c r="K2596" s="375">
        <v>0.1008</v>
      </c>
      <c r="L2596" s="375">
        <v>9.7799999999999998E-2</v>
      </c>
      <c r="M2596" s="375">
        <v>21.106359000000001</v>
      </c>
      <c r="N2596" s="375">
        <v>23.394224999999999</v>
      </c>
    </row>
    <row r="2597" spans="1:14">
      <c r="A2597" t="s">
        <v>4119</v>
      </c>
      <c r="B2597" s="413" t="s">
        <v>4101</v>
      </c>
      <c r="C2597" s="413" t="s">
        <v>3817</v>
      </c>
      <c r="D2597" s="413" t="s">
        <v>6625</v>
      </c>
      <c r="E2597" s="413" t="s">
        <v>3789</v>
      </c>
      <c r="F2597" s="413">
        <v>7</v>
      </c>
      <c r="G2597" s="383">
        <v>44136</v>
      </c>
      <c r="H2597" s="383">
        <v>45230</v>
      </c>
      <c r="I2597" s="375">
        <v>0.23247999999999999</v>
      </c>
      <c r="J2597" s="375">
        <v>0.31390699999999999</v>
      </c>
      <c r="K2597" s="375">
        <v>0.10056</v>
      </c>
      <c r="L2597" s="375">
        <v>0.10124900000000001</v>
      </c>
      <c r="M2597" s="375">
        <v>24.465699000000001</v>
      </c>
      <c r="N2597" s="375">
        <v>18.262118999999998</v>
      </c>
    </row>
    <row r="2598" spans="1:14">
      <c r="A2598" t="s">
        <v>4120</v>
      </c>
      <c r="B2598" s="376" t="s">
        <v>4048</v>
      </c>
      <c r="C2598" s="376" t="s">
        <v>3817</v>
      </c>
      <c r="D2598" s="376" t="s">
        <v>6863</v>
      </c>
      <c r="E2598" s="376" t="s">
        <v>3774</v>
      </c>
      <c r="F2598" s="376">
        <v>7</v>
      </c>
      <c r="G2598" s="383">
        <v>43101</v>
      </c>
      <c r="H2598" s="383">
        <v>44561</v>
      </c>
      <c r="I2598" s="375">
        <v>0.16758000000000001</v>
      </c>
      <c r="J2598" s="375">
        <v>0.27291799999999999</v>
      </c>
      <c r="K2598" s="375">
        <v>0.100302</v>
      </c>
      <c r="L2598" s="375">
        <v>5.151E-2</v>
      </c>
      <c r="M2598" s="375">
        <v>20.974872000000001</v>
      </c>
      <c r="N2598" s="375">
        <v>17.326246000000001</v>
      </c>
    </row>
    <row r="2599" spans="1:14">
      <c r="A2599" t="s">
        <v>4120</v>
      </c>
      <c r="B2599" t="s">
        <v>4048</v>
      </c>
      <c r="C2599" t="s">
        <v>3817</v>
      </c>
      <c r="D2599" t="s">
        <v>1577</v>
      </c>
      <c r="E2599" t="s">
        <v>3790</v>
      </c>
      <c r="F2599">
        <v>7</v>
      </c>
      <c r="G2599" s="319">
        <v>42705</v>
      </c>
      <c r="H2599" s="319">
        <v>44530</v>
      </c>
      <c r="I2599" s="375">
        <v>0.20222999999999999</v>
      </c>
      <c r="J2599" s="375">
        <v>0.67444099999999996</v>
      </c>
      <c r="K2599" s="375">
        <v>0.100302</v>
      </c>
      <c r="L2599" s="375">
        <v>9.2717999999999995E-2</v>
      </c>
      <c r="M2599" s="375">
        <v>51.849966000000002</v>
      </c>
      <c r="N2599" s="375">
        <v>14.854243</v>
      </c>
    </row>
    <row r="2600" spans="1:14">
      <c r="A2600" t="s">
        <v>4119</v>
      </c>
      <c r="B2600" s="413" t="s">
        <v>4099</v>
      </c>
      <c r="C2600" s="413" t="s">
        <v>3817</v>
      </c>
      <c r="D2600" s="413" t="s">
        <v>3360</v>
      </c>
      <c r="E2600" s="413" t="s">
        <v>3780</v>
      </c>
      <c r="F2600" s="413">
        <v>3</v>
      </c>
      <c r="G2600" s="383">
        <v>43405</v>
      </c>
      <c r="H2600" s="383">
        <v>44926</v>
      </c>
      <c r="I2600" s="375">
        <v>0.22919800000000001</v>
      </c>
      <c r="J2600" s="375">
        <v>0.18359600000000001</v>
      </c>
      <c r="K2600" s="375">
        <v>9.9839999999999998E-2</v>
      </c>
      <c r="L2600" s="375">
        <v>4.4158999999999997E-2</v>
      </c>
      <c r="M2600" s="375">
        <v>14.154216999999999</v>
      </c>
      <c r="N2600" s="375">
        <v>21.100756000000001</v>
      </c>
    </row>
    <row r="2601" spans="1:14">
      <c r="A2601" t="s">
        <v>4119</v>
      </c>
      <c r="B2601" t="s">
        <v>4093</v>
      </c>
      <c r="C2601" t="s">
        <v>3818</v>
      </c>
      <c r="D2601" t="s">
        <v>4475</v>
      </c>
      <c r="E2601" t="s">
        <v>3773</v>
      </c>
      <c r="F2601">
        <v>2</v>
      </c>
      <c r="G2601" s="319">
        <v>43563</v>
      </c>
      <c r="H2601" s="319">
        <v>45291</v>
      </c>
      <c r="I2601" s="375">
        <v>0.24574099999999999</v>
      </c>
      <c r="J2601" s="375">
        <v>2.4774999999999998E-2</v>
      </c>
      <c r="K2601" s="375">
        <v>9.8090800000000006E-2</v>
      </c>
      <c r="L2601" s="375">
        <v>0</v>
      </c>
      <c r="M2601" s="375">
        <v>1.883124</v>
      </c>
      <c r="N2601" s="375">
        <v>15</v>
      </c>
    </row>
    <row r="2602" spans="1:14">
      <c r="A2602" t="s">
        <v>4120</v>
      </c>
      <c r="B2602" t="s">
        <v>5086</v>
      </c>
      <c r="C2602" t="s">
        <v>3818</v>
      </c>
      <c r="D2602" t="s">
        <v>6839</v>
      </c>
      <c r="E2602" t="s">
        <v>3774</v>
      </c>
      <c r="F2602">
        <v>7</v>
      </c>
      <c r="G2602" s="319">
        <v>43556</v>
      </c>
      <c r="H2602" s="319">
        <v>45291</v>
      </c>
      <c r="I2602" s="375">
        <v>0.13831499999999999</v>
      </c>
      <c r="J2602" s="375">
        <v>0.25305299999999997</v>
      </c>
      <c r="K2602" s="375">
        <v>9.7680000000000003E-2</v>
      </c>
      <c r="L2602" s="375">
        <v>6.4958000000000002E-2</v>
      </c>
      <c r="M2602" s="375">
        <v>22.815791999999998</v>
      </c>
      <c r="N2602" s="375">
        <v>20.772693</v>
      </c>
    </row>
    <row r="2603" spans="1:14">
      <c r="A2603" t="s">
        <v>4120</v>
      </c>
      <c r="B2603" s="413" t="s">
        <v>5086</v>
      </c>
      <c r="C2603" s="413" t="s">
        <v>3817</v>
      </c>
      <c r="D2603" s="413" t="s">
        <v>7099</v>
      </c>
      <c r="E2603" s="413" t="s">
        <v>3774</v>
      </c>
      <c r="F2603" s="413">
        <v>6</v>
      </c>
      <c r="G2603" s="383">
        <v>43952</v>
      </c>
      <c r="H2603" s="383">
        <v>45412</v>
      </c>
      <c r="I2603" s="375">
        <v>0.23381199999999999</v>
      </c>
      <c r="J2603" s="375">
        <v>0.61059300000000005</v>
      </c>
      <c r="K2603" s="375">
        <v>9.5600000000000004E-2</v>
      </c>
      <c r="L2603" s="375">
        <v>0.104042</v>
      </c>
      <c r="M2603" s="375">
        <v>45.066332000000003</v>
      </c>
      <c r="N2603" s="375">
        <v>19.812936000000001</v>
      </c>
    </row>
    <row r="2604" spans="1:14">
      <c r="A2604" t="s">
        <v>4120</v>
      </c>
      <c r="B2604" t="s">
        <v>4060</v>
      </c>
      <c r="C2604" t="s">
        <v>3817</v>
      </c>
      <c r="D2604" t="s">
        <v>2571</v>
      </c>
      <c r="E2604" t="s">
        <v>3783</v>
      </c>
      <c r="F2604">
        <v>7</v>
      </c>
      <c r="G2604" s="319">
        <v>43070</v>
      </c>
      <c r="H2604" s="319">
        <v>44165</v>
      </c>
      <c r="I2604" s="375">
        <v>0.197655</v>
      </c>
      <c r="J2604" s="375">
        <v>0.223887</v>
      </c>
      <c r="K2604" s="375">
        <v>9.4806000000000001E-2</v>
      </c>
      <c r="L2604" s="375">
        <v>4.9140000000000003E-2</v>
      </c>
      <c r="M2604" s="375">
        <v>16.449017000000001</v>
      </c>
      <c r="N2604" s="375">
        <v>24.682338000000001</v>
      </c>
    </row>
    <row r="2605" spans="1:14">
      <c r="A2605" t="s">
        <v>4120</v>
      </c>
      <c r="B2605" s="376" t="s">
        <v>4072</v>
      </c>
      <c r="C2605" s="376" t="s">
        <v>3817</v>
      </c>
      <c r="D2605" s="376" t="s">
        <v>3613</v>
      </c>
      <c r="E2605" s="376" t="s">
        <v>3778</v>
      </c>
      <c r="F2605" s="376">
        <v>7</v>
      </c>
      <c r="G2605" s="383">
        <v>43497</v>
      </c>
      <c r="H2605" s="383">
        <v>45291</v>
      </c>
      <c r="I2605" s="375">
        <v>0.19719500000000001</v>
      </c>
      <c r="J2605" s="375">
        <v>0.16636400000000001</v>
      </c>
      <c r="K2605" s="375">
        <v>9.4469200000000003E-2</v>
      </c>
      <c r="L2605" s="375">
        <v>9.6264000000000002E-2</v>
      </c>
      <c r="M2605" s="375">
        <v>11.915146999999999</v>
      </c>
      <c r="N2605" s="375">
        <v>28.619022999999999</v>
      </c>
    </row>
    <row r="2606" spans="1:14">
      <c r="A2606" t="s">
        <v>4120</v>
      </c>
      <c r="B2606" s="373" t="s">
        <v>5086</v>
      </c>
      <c r="C2606" s="405" t="s">
        <v>3817</v>
      </c>
      <c r="D2606" s="403" t="s">
        <v>7093</v>
      </c>
      <c r="E2606" s="374" t="s">
        <v>3774</v>
      </c>
      <c r="F2606" s="403">
        <v>7</v>
      </c>
      <c r="G2606" s="374">
        <v>43952</v>
      </c>
      <c r="H2606" s="374">
        <v>45382</v>
      </c>
      <c r="I2606" s="404">
        <v>0.226159</v>
      </c>
      <c r="J2606" s="404">
        <v>0.42552800000000002</v>
      </c>
      <c r="K2606" s="404">
        <v>9.4320000000000001E-2</v>
      </c>
      <c r="L2606" s="404">
        <v>9.4097E-2</v>
      </c>
      <c r="M2606" s="404">
        <v>31.106247</v>
      </c>
      <c r="N2606" s="404">
        <v>19.577925</v>
      </c>
    </row>
    <row r="2607" spans="1:14">
      <c r="A2607" t="s">
        <v>4120</v>
      </c>
      <c r="B2607" s="300" t="s">
        <v>4060</v>
      </c>
      <c r="C2607" s="300" t="s">
        <v>3817</v>
      </c>
      <c r="D2607" s="300" t="s">
        <v>7385</v>
      </c>
      <c r="E2607" s="300" t="s">
        <v>3773</v>
      </c>
      <c r="F2607" s="300">
        <v>6</v>
      </c>
      <c r="G2607" s="301">
        <v>44440</v>
      </c>
      <c r="H2607" s="301">
        <v>44957</v>
      </c>
      <c r="I2607" s="316">
        <v>0.255324</v>
      </c>
      <c r="J2607" s="316">
        <v>0.241201</v>
      </c>
      <c r="K2607" s="316">
        <v>9.4E-2</v>
      </c>
      <c r="L2607" s="316">
        <v>9.7799999999999998E-2</v>
      </c>
      <c r="M2607" s="316">
        <v>17.505617999999998</v>
      </c>
      <c r="N2607" s="316">
        <v>25.698827999999999</v>
      </c>
    </row>
    <row r="2608" spans="1:14">
      <c r="A2608" t="s">
        <v>4120</v>
      </c>
      <c r="B2608" t="s">
        <v>4062</v>
      </c>
      <c r="C2608" t="s">
        <v>3817</v>
      </c>
      <c r="D2608" t="s">
        <v>1271</v>
      </c>
      <c r="E2608" t="s">
        <v>3774</v>
      </c>
      <c r="F2608">
        <v>6</v>
      </c>
      <c r="G2608" s="319">
        <v>42614</v>
      </c>
      <c r="H2608" s="319">
        <v>44561</v>
      </c>
      <c r="I2608" s="375">
        <v>0.39198100000000002</v>
      </c>
      <c r="J2608" s="375">
        <v>0.35667300000000002</v>
      </c>
      <c r="K2608" s="375">
        <v>9.4E-2</v>
      </c>
      <c r="L2608" s="375">
        <v>8.8336999999999999E-2</v>
      </c>
      <c r="M2608" s="375">
        <v>25.581444999999999</v>
      </c>
      <c r="N2608" s="375">
        <v>21.403580999999999</v>
      </c>
    </row>
    <row r="2609" spans="1:14">
      <c r="A2609" t="s">
        <v>4120</v>
      </c>
      <c r="B2609" s="300" t="s">
        <v>5086</v>
      </c>
      <c r="C2609" s="300" t="s">
        <v>3817</v>
      </c>
      <c r="D2609" s="300" t="s">
        <v>7423</v>
      </c>
      <c r="E2609" s="300" t="s">
        <v>3774</v>
      </c>
      <c r="F2609" s="300">
        <v>7</v>
      </c>
      <c r="G2609" s="301">
        <v>44440</v>
      </c>
      <c r="H2609" s="301">
        <v>46022</v>
      </c>
      <c r="I2609" s="316">
        <v>0.13500899999999999</v>
      </c>
      <c r="J2609" s="316">
        <v>0.101593</v>
      </c>
      <c r="K2609" s="316">
        <v>9.36612E-2</v>
      </c>
      <c r="L2609" s="316">
        <v>1.0455000000000001E-2</v>
      </c>
      <c r="M2609" s="316">
        <v>7.3754929999999996</v>
      </c>
      <c r="N2609" s="316">
        <v>19.356231000000001</v>
      </c>
    </row>
    <row r="2610" spans="1:14">
      <c r="A2610" t="s">
        <v>4120</v>
      </c>
      <c r="B2610" t="s">
        <v>5086</v>
      </c>
      <c r="C2610" t="s">
        <v>3817</v>
      </c>
      <c r="D2610" t="s">
        <v>3308</v>
      </c>
      <c r="E2610" t="s">
        <v>3776</v>
      </c>
      <c r="F2610">
        <v>8</v>
      </c>
      <c r="G2610" s="319">
        <v>43374</v>
      </c>
      <c r="H2610" s="319">
        <v>44531</v>
      </c>
      <c r="I2610" s="375">
        <v>0.16969500000000001</v>
      </c>
      <c r="J2610" s="375">
        <v>0.64270700000000003</v>
      </c>
      <c r="K2610" s="375">
        <v>9.3369599999999997E-2</v>
      </c>
      <c r="L2610" s="375">
        <v>9.6367999999999995E-2</v>
      </c>
      <c r="M2610" s="375">
        <v>46.912914000000001</v>
      </c>
      <c r="N2610" s="375">
        <v>20.101319</v>
      </c>
    </row>
    <row r="2611" spans="1:14">
      <c r="A2611" t="s">
        <v>4120</v>
      </c>
      <c r="B2611" s="413" t="s">
        <v>4072</v>
      </c>
      <c r="C2611" s="413" t="s">
        <v>3817</v>
      </c>
      <c r="D2611" s="413" t="s">
        <v>6111</v>
      </c>
      <c r="E2611" s="413" t="s">
        <v>3774</v>
      </c>
      <c r="F2611" s="413">
        <v>6</v>
      </c>
      <c r="G2611" s="383">
        <v>43862</v>
      </c>
      <c r="H2611" s="383">
        <v>44926</v>
      </c>
      <c r="I2611" s="375">
        <v>0.200984</v>
      </c>
      <c r="J2611" s="375">
        <v>0.75129100000000004</v>
      </c>
      <c r="K2611" s="375">
        <v>9.3261200000000002E-2</v>
      </c>
      <c r="L2611" s="375">
        <v>8.6718000000000003E-2</v>
      </c>
      <c r="M2611" s="375">
        <v>53.005122999999998</v>
      </c>
      <c r="N2611" s="375">
        <v>15.846161</v>
      </c>
    </row>
    <row r="2612" spans="1:14">
      <c r="A2612" t="s">
        <v>4119</v>
      </c>
      <c r="B2612" t="s">
        <v>4101</v>
      </c>
      <c r="C2612" t="s">
        <v>3817</v>
      </c>
      <c r="D2612" t="s">
        <v>7355</v>
      </c>
      <c r="E2612" t="s">
        <v>3774</v>
      </c>
      <c r="F2612">
        <v>7</v>
      </c>
      <c r="G2612" s="319">
        <v>44409</v>
      </c>
      <c r="H2612" s="319">
        <v>45504</v>
      </c>
      <c r="I2612" s="375">
        <v>0.21240400000000001</v>
      </c>
      <c r="J2612" s="375">
        <v>0.62040600000000001</v>
      </c>
      <c r="K2612" s="375">
        <v>9.2516000000000001E-2</v>
      </c>
      <c r="L2612" s="375">
        <v>9.3856999999999996E-2</v>
      </c>
      <c r="M2612" s="375">
        <v>44.485391999999997</v>
      </c>
      <c r="N2612" s="375">
        <v>15.418870999999999</v>
      </c>
    </row>
    <row r="2613" spans="1:14">
      <c r="A2613" t="s">
        <v>4119</v>
      </c>
      <c r="B2613" s="376" t="s">
        <v>4097</v>
      </c>
      <c r="C2613" s="376" t="s">
        <v>3817</v>
      </c>
      <c r="D2613" s="376" t="s">
        <v>3699</v>
      </c>
      <c r="E2613" s="376" t="s">
        <v>3783</v>
      </c>
      <c r="F2613" s="376">
        <v>6</v>
      </c>
      <c r="G2613" s="383">
        <v>43525</v>
      </c>
      <c r="H2613" s="383">
        <v>45380</v>
      </c>
      <c r="I2613" s="375">
        <v>0.18398600000000001</v>
      </c>
      <c r="J2613" s="375">
        <v>0.60825799999999997</v>
      </c>
      <c r="K2613" s="375">
        <v>9.2399999999999996E-2</v>
      </c>
      <c r="L2613" s="375">
        <v>6.1328000000000001E-2</v>
      </c>
      <c r="M2613" s="375">
        <v>42.951273</v>
      </c>
      <c r="N2613" s="375">
        <v>17.032450000000001</v>
      </c>
    </row>
    <row r="2614" spans="1:14">
      <c r="A2614" t="s">
        <v>4120</v>
      </c>
      <c r="B2614" t="s">
        <v>5086</v>
      </c>
      <c r="C2614" t="s">
        <v>3817</v>
      </c>
      <c r="D2614" t="s">
        <v>7393</v>
      </c>
      <c r="E2614" t="s">
        <v>3774</v>
      </c>
      <c r="F2614">
        <v>6</v>
      </c>
      <c r="G2614" s="319">
        <v>44440</v>
      </c>
      <c r="H2614" s="319">
        <v>46022</v>
      </c>
      <c r="I2614" s="375">
        <v>0.15545700000000001</v>
      </c>
      <c r="J2614" s="375">
        <v>0.50888</v>
      </c>
      <c r="K2614" s="375">
        <v>9.2399999999999996E-2</v>
      </c>
      <c r="L2614" s="375">
        <v>7.2830000000000006E-2</v>
      </c>
      <c r="M2614" s="375">
        <v>36.308334000000002</v>
      </c>
      <c r="N2614" s="375">
        <v>19.789414000000001</v>
      </c>
    </row>
    <row r="2615" spans="1:14">
      <c r="A2615" t="s">
        <v>4119</v>
      </c>
      <c r="B2615" s="300" t="s">
        <v>4101</v>
      </c>
      <c r="C2615" s="300" t="s">
        <v>3817</v>
      </c>
      <c r="D2615" s="300" t="s">
        <v>6619</v>
      </c>
      <c r="E2615" s="300" t="s">
        <v>3789</v>
      </c>
      <c r="F2615" s="300">
        <v>7</v>
      </c>
      <c r="G2615" s="301">
        <v>44136</v>
      </c>
      <c r="H2615" s="301">
        <v>45230</v>
      </c>
      <c r="I2615" s="316">
        <v>0.21528900000000001</v>
      </c>
      <c r="J2615" s="316">
        <v>0.338341</v>
      </c>
      <c r="K2615" s="316">
        <v>9.2280000000000001E-2</v>
      </c>
      <c r="L2615" s="316">
        <v>9.5978999999999995E-2</v>
      </c>
      <c r="M2615" s="316">
        <v>24.198806000000001</v>
      </c>
      <c r="N2615" s="316">
        <v>17.868959</v>
      </c>
    </row>
    <row r="2616" spans="1:14">
      <c r="A2616" t="s">
        <v>4120</v>
      </c>
      <c r="B2616" s="373" t="s">
        <v>5086</v>
      </c>
      <c r="C2616" s="405" t="s">
        <v>3818</v>
      </c>
      <c r="D2616" s="403" t="s">
        <v>4703</v>
      </c>
      <c r="E2616" s="374" t="s">
        <v>3774</v>
      </c>
      <c r="F2616" s="403">
        <v>7</v>
      </c>
      <c r="G2616" s="374">
        <v>43556</v>
      </c>
      <c r="H2616" s="374">
        <v>45291</v>
      </c>
      <c r="I2616" s="404">
        <v>0.22063099999999999</v>
      </c>
      <c r="J2616" s="404">
        <v>0.26059199999999999</v>
      </c>
      <c r="K2616" s="404">
        <v>9.2058000000000001E-2</v>
      </c>
      <c r="L2616" s="404">
        <v>5.2276000000000003E-2</v>
      </c>
      <c r="M2616" s="404">
        <v>18.594994</v>
      </c>
      <c r="N2616" s="404">
        <v>22.320996000000001</v>
      </c>
    </row>
    <row r="2617" spans="1:14">
      <c r="A2617" t="s">
        <v>4120</v>
      </c>
      <c r="B2617" s="413" t="s">
        <v>4072</v>
      </c>
      <c r="C2617" s="413" t="s">
        <v>3817</v>
      </c>
      <c r="D2617" s="413" t="s">
        <v>3434</v>
      </c>
      <c r="E2617" s="413" t="s">
        <v>3774</v>
      </c>
      <c r="F2617" s="413">
        <v>7</v>
      </c>
      <c r="G2617" s="383">
        <v>43435</v>
      </c>
      <c r="H2617" s="383">
        <v>45229</v>
      </c>
      <c r="I2617" s="375">
        <v>0.20954800000000001</v>
      </c>
      <c r="J2617" s="375">
        <v>0.59212799999999999</v>
      </c>
      <c r="K2617" s="375">
        <v>9.0999200000000002E-2</v>
      </c>
      <c r="L2617" s="375">
        <v>8.1187999999999996E-2</v>
      </c>
      <c r="M2617" s="375">
        <v>40.850355999999998</v>
      </c>
      <c r="N2617" s="375">
        <v>15.894213000000001</v>
      </c>
    </row>
    <row r="2618" spans="1:14">
      <c r="A2618" t="s">
        <v>4120</v>
      </c>
      <c r="B2618" t="s">
        <v>4062</v>
      </c>
      <c r="C2618" t="s">
        <v>3817</v>
      </c>
      <c r="D2618" t="s">
        <v>1334</v>
      </c>
      <c r="E2618" t="s">
        <v>3773</v>
      </c>
      <c r="F2618">
        <v>6</v>
      </c>
      <c r="G2618" s="319">
        <v>42644</v>
      </c>
      <c r="H2618" s="319">
        <v>44561</v>
      </c>
      <c r="I2618" s="375">
        <v>0.24941199999999999</v>
      </c>
      <c r="J2618" s="375">
        <v>0.66227199999999997</v>
      </c>
      <c r="K2618" s="375">
        <v>0.09</v>
      </c>
      <c r="L2618" s="375">
        <v>9.2446E-2</v>
      </c>
      <c r="M2618" s="375">
        <v>45.479263000000003</v>
      </c>
      <c r="N2618" s="375">
        <v>18.160668000000001</v>
      </c>
    </row>
    <row r="2619" spans="1:14">
      <c r="A2619" t="s">
        <v>4120</v>
      </c>
      <c r="B2619" s="300" t="s">
        <v>5086</v>
      </c>
      <c r="C2619" s="300" t="s">
        <v>3817</v>
      </c>
      <c r="D2619" s="300" t="s">
        <v>6242</v>
      </c>
      <c r="E2619" s="300" t="s">
        <v>3775</v>
      </c>
      <c r="F2619" s="300">
        <v>7</v>
      </c>
      <c r="G2619" s="301">
        <v>43952</v>
      </c>
      <c r="H2619" s="301">
        <v>45077</v>
      </c>
      <c r="I2619" s="316">
        <v>0.14416399999999999</v>
      </c>
      <c r="J2619" s="316">
        <v>0.29016399999999998</v>
      </c>
      <c r="K2619" s="316">
        <v>8.9520000000000002E-2</v>
      </c>
      <c r="L2619" s="316">
        <v>8.3641999999999994E-2</v>
      </c>
      <c r="M2619" s="316">
        <v>20.126346000000002</v>
      </c>
      <c r="N2619" s="316">
        <v>25.197797000000001</v>
      </c>
    </row>
    <row r="2620" spans="1:14">
      <c r="A2620" t="s">
        <v>4120</v>
      </c>
      <c r="B2620" s="413" t="s">
        <v>4060</v>
      </c>
      <c r="C2620" s="413" t="s">
        <v>3817</v>
      </c>
      <c r="D2620" s="413" t="s">
        <v>7379</v>
      </c>
      <c r="E2620" s="413" t="s">
        <v>3773</v>
      </c>
      <c r="F2620" s="413">
        <v>6</v>
      </c>
      <c r="G2620" s="383">
        <v>44440</v>
      </c>
      <c r="H2620" s="383">
        <v>44957</v>
      </c>
      <c r="I2620" s="375">
        <v>0.25810899999999998</v>
      </c>
      <c r="J2620" s="375">
        <v>0.35447299999999998</v>
      </c>
      <c r="K2620" s="375">
        <v>8.8800000000000004E-2</v>
      </c>
      <c r="L2620" s="375">
        <v>8.9476E-2</v>
      </c>
      <c r="M2620" s="375">
        <v>24.302406000000001</v>
      </c>
      <c r="N2620" s="375">
        <v>21.092534000000001</v>
      </c>
    </row>
    <row r="2621" spans="1:14">
      <c r="A2621" t="s">
        <v>4120</v>
      </c>
      <c r="B2621" t="s">
        <v>4060</v>
      </c>
      <c r="C2621" t="s">
        <v>3817</v>
      </c>
      <c r="D2621" t="s">
        <v>7382</v>
      </c>
      <c r="E2621" t="s">
        <v>3773</v>
      </c>
      <c r="F2621">
        <v>6</v>
      </c>
      <c r="G2621" s="319">
        <v>44440</v>
      </c>
      <c r="H2621" s="319">
        <v>44957</v>
      </c>
      <c r="I2621" s="375">
        <v>0.27709800000000001</v>
      </c>
      <c r="J2621" s="375">
        <v>0.28975000000000001</v>
      </c>
      <c r="K2621" s="375">
        <v>8.8800000000000004E-2</v>
      </c>
      <c r="L2621" s="375">
        <v>9.2598E-2</v>
      </c>
      <c r="M2621" s="375">
        <v>19.871523</v>
      </c>
      <c r="N2621" s="375">
        <v>23.45748</v>
      </c>
    </row>
    <row r="2622" spans="1:14">
      <c r="A2622" t="s">
        <v>4119</v>
      </c>
      <c r="B2622" s="376" t="s">
        <v>4101</v>
      </c>
      <c r="C2622" s="376" t="s">
        <v>3817</v>
      </c>
      <c r="D2622" s="376" t="s">
        <v>6622</v>
      </c>
      <c r="E2622" s="376" t="s">
        <v>3789</v>
      </c>
      <c r="F2622" s="376">
        <v>7</v>
      </c>
      <c r="G2622" s="383">
        <v>44136</v>
      </c>
      <c r="H2622" s="383">
        <v>45230</v>
      </c>
      <c r="I2622" s="375">
        <v>0.26083899999999999</v>
      </c>
      <c r="J2622" s="375">
        <v>0.22110299999999999</v>
      </c>
      <c r="K2622" s="375">
        <v>8.8319999999999996E-2</v>
      </c>
      <c r="L2622" s="375">
        <v>9.2341000000000006E-2</v>
      </c>
      <c r="M2622" s="375">
        <v>15.135137</v>
      </c>
      <c r="N2622" s="375">
        <v>22.744910999999998</v>
      </c>
    </row>
    <row r="2623" spans="1:14">
      <c r="A2623" t="s">
        <v>4120</v>
      </c>
      <c r="B2623" s="318" t="s">
        <v>4062</v>
      </c>
      <c r="C2623" s="318" t="s">
        <v>3817</v>
      </c>
      <c r="D2623" s="318" t="s">
        <v>1332</v>
      </c>
      <c r="E2623" s="318" t="s">
        <v>3773</v>
      </c>
      <c r="F2623" s="318">
        <v>6</v>
      </c>
      <c r="G2623" s="319">
        <v>42644</v>
      </c>
      <c r="H2623" s="319">
        <v>44561</v>
      </c>
      <c r="I2623" s="375">
        <v>0.24110799999999999</v>
      </c>
      <c r="J2623" s="375">
        <v>0.67142299999999999</v>
      </c>
      <c r="K2623" s="375">
        <v>8.7599999999999997E-2</v>
      </c>
      <c r="L2623" s="375">
        <v>8.6282999999999999E-2</v>
      </c>
      <c r="M2623" s="375">
        <v>44.878289000000002</v>
      </c>
      <c r="N2623" s="375">
        <v>17.909296000000001</v>
      </c>
    </row>
    <row r="2624" spans="1:14">
      <c r="A2624" t="s">
        <v>4119</v>
      </c>
      <c r="B2624" t="s">
        <v>42</v>
      </c>
      <c r="C2624" t="s">
        <v>3817</v>
      </c>
      <c r="D2624" t="s">
        <v>3609</v>
      </c>
      <c r="E2624" t="s">
        <v>3774</v>
      </c>
      <c r="F2624">
        <v>9</v>
      </c>
      <c r="G2624" s="319">
        <v>43512</v>
      </c>
      <c r="H2624" s="319">
        <v>44561</v>
      </c>
      <c r="I2624" s="375">
        <v>0.21579999999999999</v>
      </c>
      <c r="J2624" s="375">
        <v>0.33022299999999999</v>
      </c>
      <c r="K2624" s="375">
        <v>8.7400000000000005E-2</v>
      </c>
      <c r="L2624" s="375">
        <v>0.09</v>
      </c>
      <c r="M2624" s="375">
        <v>21.47</v>
      </c>
      <c r="N2624" s="375">
        <v>27.220217999999999</v>
      </c>
    </row>
    <row r="2625" spans="1:14">
      <c r="A2625" t="s">
        <v>4119</v>
      </c>
      <c r="B2625" s="373" t="s">
        <v>4097</v>
      </c>
      <c r="C2625" s="405" t="s">
        <v>3817</v>
      </c>
      <c r="D2625" s="403" t="s">
        <v>2144</v>
      </c>
      <c r="E2625" s="374" t="s">
        <v>3774</v>
      </c>
      <c r="F2625" s="403">
        <v>6</v>
      </c>
      <c r="G2625" s="374">
        <v>42917</v>
      </c>
      <c r="H2625" s="374">
        <v>44408</v>
      </c>
      <c r="I2625" s="404">
        <v>0.20808299999999999</v>
      </c>
      <c r="J2625" s="404">
        <v>0.577237</v>
      </c>
      <c r="K2625" s="404">
        <v>8.72E-2</v>
      </c>
      <c r="L2625" s="404">
        <v>7.2853000000000001E-2</v>
      </c>
      <c r="M2625" s="404">
        <v>38.466847999999999</v>
      </c>
      <c r="N2625" s="404">
        <v>15.472388</v>
      </c>
    </row>
    <row r="2626" spans="1:14">
      <c r="A2626" t="s">
        <v>4120</v>
      </c>
      <c r="B2626" s="318" t="s">
        <v>5086</v>
      </c>
      <c r="C2626" s="318" t="s">
        <v>3818</v>
      </c>
      <c r="D2626" s="318" t="s">
        <v>4629</v>
      </c>
      <c r="E2626" s="318" t="s">
        <v>3774</v>
      </c>
      <c r="F2626" s="318">
        <v>7</v>
      </c>
      <c r="G2626" s="319">
        <v>43556</v>
      </c>
      <c r="H2626" s="319">
        <v>45291</v>
      </c>
      <c r="I2626" s="375">
        <v>9.8630999999999996E-2</v>
      </c>
      <c r="J2626" s="375">
        <v>0.13345399999999999</v>
      </c>
      <c r="K2626" s="375">
        <v>8.6720000000000005E-2</v>
      </c>
      <c r="L2626" s="375">
        <v>5.1965999999999998E-2</v>
      </c>
      <c r="M2626" s="375">
        <v>10.682107999999999</v>
      </c>
      <c r="N2626" s="375">
        <v>27.011130000000001</v>
      </c>
    </row>
    <row r="2627" spans="1:14">
      <c r="A2627" t="s">
        <v>4119</v>
      </c>
      <c r="B2627" s="413" t="s">
        <v>4091</v>
      </c>
      <c r="C2627" s="413" t="s">
        <v>3817</v>
      </c>
      <c r="D2627" s="413" t="s">
        <v>2787</v>
      </c>
      <c r="E2627" s="413" t="s">
        <v>3775</v>
      </c>
      <c r="F2627" s="413">
        <v>1</v>
      </c>
      <c r="G2627" s="383">
        <v>43160</v>
      </c>
      <c r="H2627" s="383">
        <v>44926</v>
      </c>
      <c r="I2627" s="375">
        <v>0.19530700000000001</v>
      </c>
      <c r="J2627" s="375">
        <v>0.29275400000000001</v>
      </c>
      <c r="K2627" s="375">
        <v>8.6520399999999997E-2</v>
      </c>
      <c r="L2627" s="375">
        <v>6.6199999999999995E-2</v>
      </c>
      <c r="M2627" s="375">
        <v>18.844999999999999</v>
      </c>
      <c r="N2627" s="375">
        <v>22.480343999999999</v>
      </c>
    </row>
    <row r="2628" spans="1:14">
      <c r="A2628" t="s">
        <v>4120</v>
      </c>
      <c r="B2628" s="413" t="s">
        <v>5086</v>
      </c>
      <c r="C2628" s="413" t="s">
        <v>3817</v>
      </c>
      <c r="D2628" s="413" t="s">
        <v>6808</v>
      </c>
      <c r="E2628" s="413" t="s">
        <v>3774</v>
      </c>
      <c r="F2628" s="413">
        <v>9</v>
      </c>
      <c r="G2628" s="383">
        <v>44197</v>
      </c>
      <c r="H2628" s="383">
        <v>45291</v>
      </c>
      <c r="I2628" s="375">
        <v>0.22100500000000001</v>
      </c>
      <c r="J2628" s="375">
        <v>0.13611899999999999</v>
      </c>
      <c r="K2628" s="375">
        <v>8.6400000000000005E-2</v>
      </c>
      <c r="L2628" s="375">
        <v>6.4436999999999994E-2</v>
      </c>
      <c r="M2628" s="375">
        <v>9.2310350000000003</v>
      </c>
      <c r="N2628" s="375">
        <v>42.986424999999997</v>
      </c>
    </row>
    <row r="2629" spans="1:14">
      <c r="A2629" t="s">
        <v>4120</v>
      </c>
      <c r="B2629" t="s">
        <v>5086</v>
      </c>
      <c r="C2629" t="s">
        <v>3817</v>
      </c>
      <c r="D2629" t="s">
        <v>6449</v>
      </c>
      <c r="E2629" t="s">
        <v>3778</v>
      </c>
      <c r="F2629">
        <v>7</v>
      </c>
      <c r="G2629" s="319">
        <v>44075</v>
      </c>
      <c r="H2629" s="319">
        <v>45169</v>
      </c>
      <c r="I2629" s="375">
        <v>0.15329999999999999</v>
      </c>
      <c r="J2629" s="375">
        <v>7.2147000000000003E-2</v>
      </c>
      <c r="K2629" s="375">
        <v>8.6400000000000005E-2</v>
      </c>
      <c r="L2629" s="375">
        <v>4.1820999999999997E-2</v>
      </c>
      <c r="M2629" s="375">
        <v>4.8336569999999996</v>
      </c>
      <c r="N2629" s="375">
        <v>35.152600999999997</v>
      </c>
    </row>
    <row r="2630" spans="1:14">
      <c r="A2630" t="s">
        <v>4120</v>
      </c>
      <c r="B2630" s="376" t="s">
        <v>5086</v>
      </c>
      <c r="C2630" s="376" t="s">
        <v>3817</v>
      </c>
      <c r="D2630" s="376" t="s">
        <v>6978</v>
      </c>
      <c r="E2630" s="376" t="s">
        <v>3788</v>
      </c>
      <c r="F2630" s="376">
        <v>7</v>
      </c>
      <c r="G2630" s="383">
        <v>43922</v>
      </c>
      <c r="H2630" s="383">
        <v>45747</v>
      </c>
      <c r="I2630" s="375">
        <v>0.17494100000000001</v>
      </c>
      <c r="J2630" s="375">
        <v>0.103226</v>
      </c>
      <c r="K2630" s="375">
        <v>8.6279999999999996E-2</v>
      </c>
      <c r="L2630" s="375">
        <v>2.0910999999999999E-2</v>
      </c>
      <c r="M2630" s="375">
        <v>6.8962950000000003</v>
      </c>
      <c r="N2630" s="375">
        <v>32.331077999999998</v>
      </c>
    </row>
    <row r="2631" spans="1:14">
      <c r="A2631" t="s">
        <v>4119</v>
      </c>
      <c r="B2631" s="413" t="s">
        <v>42</v>
      </c>
      <c r="C2631" s="413" t="s">
        <v>3817</v>
      </c>
      <c r="D2631" s="413" t="s">
        <v>7182</v>
      </c>
      <c r="E2631" s="413" t="s">
        <v>3780</v>
      </c>
      <c r="F2631" s="413">
        <v>9</v>
      </c>
      <c r="G2631" s="383">
        <v>44348</v>
      </c>
      <c r="H2631" s="383">
        <v>46173</v>
      </c>
      <c r="I2631" s="375">
        <v>0.14957500000000001</v>
      </c>
      <c r="J2631" s="375">
        <v>0.12709000000000001</v>
      </c>
      <c r="K2631" s="375">
        <v>8.5999999999999993E-2</v>
      </c>
      <c r="L2631" s="375">
        <v>0.06</v>
      </c>
      <c r="M2631" s="375">
        <v>8.1300000000000008</v>
      </c>
      <c r="N2631" s="375">
        <v>34.326087999999999</v>
      </c>
    </row>
    <row r="2632" spans="1:14">
      <c r="A2632" t="s">
        <v>4120</v>
      </c>
      <c r="B2632" t="s">
        <v>4048</v>
      </c>
      <c r="C2632" t="s">
        <v>3817</v>
      </c>
      <c r="D2632" t="s">
        <v>6990</v>
      </c>
      <c r="E2632" t="s">
        <v>3788</v>
      </c>
      <c r="F2632">
        <v>7</v>
      </c>
      <c r="G2632" s="319">
        <v>44287</v>
      </c>
      <c r="H2632" s="319">
        <v>45382</v>
      </c>
      <c r="I2632" s="375">
        <v>0.201408</v>
      </c>
      <c r="J2632" s="375">
        <v>0.61425200000000002</v>
      </c>
      <c r="K2632" s="375">
        <v>8.5188E-2</v>
      </c>
      <c r="L2632" s="375">
        <v>7.2113999999999998E-2</v>
      </c>
      <c r="M2632" s="375">
        <v>40.105685999999999</v>
      </c>
      <c r="N2632" s="375">
        <v>16.205061000000001</v>
      </c>
    </row>
    <row r="2633" spans="1:14">
      <c r="A2633" t="s">
        <v>4120</v>
      </c>
      <c r="B2633" t="s">
        <v>5086</v>
      </c>
      <c r="C2633" t="s">
        <v>3817</v>
      </c>
      <c r="D2633" t="s">
        <v>6522</v>
      </c>
      <c r="E2633" t="s">
        <v>3776</v>
      </c>
      <c r="F2633">
        <v>1</v>
      </c>
      <c r="G2633" s="319">
        <v>44105</v>
      </c>
      <c r="H2633" s="319">
        <v>45199</v>
      </c>
      <c r="I2633" s="375">
        <v>0.192829</v>
      </c>
      <c r="J2633" s="375">
        <v>0.22136400000000001</v>
      </c>
      <c r="K2633" s="375">
        <v>8.38092E-2</v>
      </c>
      <c r="L2633" s="375">
        <v>7.5580999999999995E-2</v>
      </c>
      <c r="M2633" s="375">
        <v>14.678576</v>
      </c>
      <c r="N2633" s="375">
        <v>24.965322</v>
      </c>
    </row>
    <row r="2634" spans="1:14">
      <c r="A2634" t="s">
        <v>4120</v>
      </c>
      <c r="B2634" t="s">
        <v>4062</v>
      </c>
      <c r="C2634" t="s">
        <v>3817</v>
      </c>
      <c r="D2634" t="s">
        <v>5385</v>
      </c>
      <c r="E2634" t="s">
        <v>3773</v>
      </c>
      <c r="F2634">
        <v>11</v>
      </c>
      <c r="G2634" s="319">
        <v>42614</v>
      </c>
      <c r="H2634" s="319">
        <v>44561</v>
      </c>
      <c r="I2634" s="375">
        <v>0.248393</v>
      </c>
      <c r="J2634" s="375">
        <v>0.73905699999999996</v>
      </c>
      <c r="K2634" s="375">
        <v>8.3627999999999994E-2</v>
      </c>
      <c r="L2634" s="375">
        <v>8.5563E-2</v>
      </c>
      <c r="M2634" s="375">
        <v>47.437891</v>
      </c>
      <c r="N2634" s="375">
        <v>17.637810999999999</v>
      </c>
    </row>
    <row r="2635" spans="1:14">
      <c r="A2635" t="s">
        <v>4120</v>
      </c>
      <c r="B2635" s="413" t="s">
        <v>5086</v>
      </c>
      <c r="C2635" s="413" t="s">
        <v>3817</v>
      </c>
      <c r="D2635" s="413" t="s">
        <v>6234</v>
      </c>
      <c r="E2635" s="413" t="s">
        <v>3774</v>
      </c>
      <c r="F2635" s="413">
        <v>8</v>
      </c>
      <c r="G2635" s="383">
        <v>43952</v>
      </c>
      <c r="H2635" s="383">
        <v>45046</v>
      </c>
      <c r="I2635" s="375">
        <v>0.25033300000000003</v>
      </c>
      <c r="J2635" s="375">
        <v>0.59648800000000002</v>
      </c>
      <c r="K2635" s="375">
        <v>8.3454399999999998E-2</v>
      </c>
      <c r="L2635" s="375">
        <v>8.566E-2</v>
      </c>
      <c r="M2635" s="375">
        <v>38.917231000000001</v>
      </c>
      <c r="N2635" s="375">
        <v>22.360733</v>
      </c>
    </row>
    <row r="2636" spans="1:14">
      <c r="A2636" t="s">
        <v>4120</v>
      </c>
      <c r="B2636" s="300" t="s">
        <v>4052</v>
      </c>
      <c r="C2636" s="300" t="s">
        <v>3817</v>
      </c>
      <c r="D2636" s="300" t="s">
        <v>5633</v>
      </c>
      <c r="E2636" s="300" t="s">
        <v>3774</v>
      </c>
      <c r="F2636" s="300">
        <v>7</v>
      </c>
      <c r="G2636" s="301">
        <v>43709</v>
      </c>
      <c r="H2636" s="301">
        <v>44804</v>
      </c>
      <c r="I2636" s="316">
        <v>0.21129899999999999</v>
      </c>
      <c r="J2636" s="316">
        <v>0.39380199999999999</v>
      </c>
      <c r="K2636" s="316">
        <v>8.2919999999999994E-2</v>
      </c>
      <c r="L2636" s="316">
        <v>5.1582000000000003E-2</v>
      </c>
      <c r="M2636" s="316">
        <v>25.026251999999999</v>
      </c>
      <c r="N2636" s="316">
        <v>15.248294</v>
      </c>
    </row>
    <row r="2637" spans="1:14">
      <c r="A2637" t="s">
        <v>4119</v>
      </c>
      <c r="B2637" s="413" t="s">
        <v>4097</v>
      </c>
      <c r="C2637" s="413" t="s">
        <v>3817</v>
      </c>
      <c r="D2637" s="413" t="s">
        <v>619</v>
      </c>
      <c r="E2637" s="413" t="s">
        <v>3778</v>
      </c>
      <c r="F2637" s="413">
        <v>6</v>
      </c>
      <c r="G2637" s="383">
        <v>42430</v>
      </c>
      <c r="H2637" s="383">
        <v>44256</v>
      </c>
      <c r="I2637" s="375">
        <v>0.13417899999999999</v>
      </c>
      <c r="J2637" s="375">
        <v>0.296852</v>
      </c>
      <c r="K2637" s="375">
        <v>8.2400000000000001E-2</v>
      </c>
      <c r="L2637" s="375">
        <v>4.5686999999999998E-2</v>
      </c>
      <c r="M2637" s="375">
        <v>18.693183000000001</v>
      </c>
      <c r="N2637" s="375">
        <v>19.117135999999999</v>
      </c>
    </row>
    <row r="2638" spans="1:14">
      <c r="A2638" t="s">
        <v>4119</v>
      </c>
      <c r="B2638" t="s">
        <v>4097</v>
      </c>
      <c r="C2638" t="s">
        <v>3817</v>
      </c>
      <c r="D2638" t="s">
        <v>805</v>
      </c>
      <c r="E2638" t="s">
        <v>3773</v>
      </c>
      <c r="F2638">
        <v>6</v>
      </c>
      <c r="G2638" s="319">
        <v>42522</v>
      </c>
      <c r="H2638" s="319">
        <v>44012</v>
      </c>
      <c r="I2638" s="375">
        <v>0.247396</v>
      </c>
      <c r="J2638" s="375">
        <v>0.51084499999999999</v>
      </c>
      <c r="K2638" s="375">
        <v>8.2400000000000001E-2</v>
      </c>
      <c r="L2638" s="375">
        <v>8.4377999999999995E-2</v>
      </c>
      <c r="M2638" s="375">
        <v>32.168644999999998</v>
      </c>
      <c r="N2638" s="375">
        <v>15.795109</v>
      </c>
    </row>
    <row r="2639" spans="1:14">
      <c r="A2639" t="s">
        <v>4120</v>
      </c>
      <c r="B2639" t="s">
        <v>5086</v>
      </c>
      <c r="C2639" t="s">
        <v>3817</v>
      </c>
      <c r="D2639" t="s">
        <v>7251</v>
      </c>
      <c r="E2639" t="s">
        <v>3780</v>
      </c>
      <c r="F2639">
        <v>1</v>
      </c>
      <c r="G2639" s="319">
        <v>44378</v>
      </c>
      <c r="H2639" s="319">
        <v>45657</v>
      </c>
      <c r="I2639" s="375">
        <v>0.307037</v>
      </c>
      <c r="J2639" s="375">
        <v>0.26901900000000001</v>
      </c>
      <c r="K2639" s="375">
        <v>8.2287200000000005E-2</v>
      </c>
      <c r="L2639" s="375">
        <v>8.6377999999999996E-2</v>
      </c>
      <c r="M2639" s="375">
        <v>17.518561999999999</v>
      </c>
      <c r="N2639" s="375">
        <v>34.759025000000001</v>
      </c>
    </row>
    <row r="2640" spans="1:14">
      <c r="A2640" t="s">
        <v>4120</v>
      </c>
      <c r="B2640" t="s">
        <v>4052</v>
      </c>
      <c r="C2640" t="s">
        <v>3817</v>
      </c>
      <c r="D2640" t="s">
        <v>5334</v>
      </c>
      <c r="E2640" t="s">
        <v>3777</v>
      </c>
      <c r="F2640">
        <v>5</v>
      </c>
      <c r="G2640" s="319">
        <v>43101</v>
      </c>
      <c r="H2640" s="319">
        <v>45291</v>
      </c>
      <c r="I2640" s="375">
        <v>0.21576699999999999</v>
      </c>
      <c r="J2640" s="375">
        <v>0.27044499999999999</v>
      </c>
      <c r="K2640" s="375">
        <v>8.0960000000000004E-2</v>
      </c>
      <c r="L2640" s="375">
        <v>8.3136000000000002E-2</v>
      </c>
      <c r="M2640" s="375">
        <v>16.830828</v>
      </c>
      <c r="N2640" s="375">
        <v>22.546896</v>
      </c>
    </row>
    <row r="2641" spans="1:14">
      <c r="A2641" t="s">
        <v>4119</v>
      </c>
      <c r="B2641" s="413" t="s">
        <v>4081</v>
      </c>
      <c r="C2641" s="413" t="s">
        <v>3817</v>
      </c>
      <c r="D2641" s="413" t="s">
        <v>6539</v>
      </c>
      <c r="E2641" s="413" t="s">
        <v>3774</v>
      </c>
      <c r="F2641" s="413">
        <v>8</v>
      </c>
      <c r="G2641" s="383">
        <v>44105</v>
      </c>
      <c r="H2641" s="383">
        <v>45199</v>
      </c>
      <c r="I2641" s="375">
        <v>0.217783</v>
      </c>
      <c r="J2641" s="375">
        <v>0.22160299999999999</v>
      </c>
      <c r="K2641" s="375">
        <v>8.0799999999999997E-2</v>
      </c>
      <c r="L2641" s="375">
        <v>5.1813999999999999E-2</v>
      </c>
      <c r="M2641" s="375">
        <v>13.842783000000001</v>
      </c>
      <c r="N2641" s="375">
        <v>19.512667</v>
      </c>
    </row>
    <row r="2642" spans="1:14">
      <c r="A2642" t="s">
        <v>4120</v>
      </c>
      <c r="B2642" t="s">
        <v>4048</v>
      </c>
      <c r="C2642" t="s">
        <v>3817</v>
      </c>
      <c r="D2642" t="s">
        <v>2023</v>
      </c>
      <c r="E2642" t="s">
        <v>3774</v>
      </c>
      <c r="F2642">
        <v>7</v>
      </c>
      <c r="G2642" s="319">
        <v>42873</v>
      </c>
      <c r="H2642" s="319">
        <v>44561</v>
      </c>
      <c r="I2642" s="375">
        <v>8.0837000000000006E-2</v>
      </c>
      <c r="J2642" s="375">
        <v>0.19563900000000001</v>
      </c>
      <c r="K2642" s="375">
        <v>8.0519999999999994E-2</v>
      </c>
      <c r="L2642" s="375">
        <v>1.0302E-2</v>
      </c>
      <c r="M2642" s="375">
        <v>12.073943999999999</v>
      </c>
      <c r="N2642" s="375">
        <v>12.980444</v>
      </c>
    </row>
    <row r="2643" spans="1:14">
      <c r="A2643" t="s">
        <v>4120</v>
      </c>
      <c r="B2643" t="s">
        <v>4060</v>
      </c>
      <c r="C2643" t="s">
        <v>3817</v>
      </c>
      <c r="D2643" t="s">
        <v>2926</v>
      </c>
      <c r="E2643" t="s">
        <v>3783</v>
      </c>
      <c r="F2643">
        <v>7</v>
      </c>
      <c r="G2643" s="319">
        <v>43221</v>
      </c>
      <c r="H2643" s="319">
        <v>44316</v>
      </c>
      <c r="I2643" s="375">
        <v>0.28953299999999998</v>
      </c>
      <c r="J2643" s="375">
        <v>0.385102</v>
      </c>
      <c r="K2643" s="375">
        <v>7.8317999999999999E-2</v>
      </c>
      <c r="L2643" s="375">
        <v>5.4366999999999999E-2</v>
      </c>
      <c r="M2643" s="375">
        <v>23.376563999999998</v>
      </c>
      <c r="N2643" s="375">
        <v>17.501463000000001</v>
      </c>
    </row>
    <row r="2644" spans="1:14">
      <c r="A2644" t="s">
        <v>4119</v>
      </c>
      <c r="B2644" s="373" t="s">
        <v>42</v>
      </c>
      <c r="C2644" s="405" t="s">
        <v>3818</v>
      </c>
      <c r="D2644" s="403" t="s">
        <v>615</v>
      </c>
      <c r="E2644" s="374" t="s">
        <v>3773</v>
      </c>
      <c r="F2644" s="403">
        <v>9</v>
      </c>
      <c r="G2644" s="374">
        <v>42430</v>
      </c>
      <c r="H2644" s="374">
        <v>44561</v>
      </c>
      <c r="I2644" s="404">
        <v>0.34897800000000001</v>
      </c>
      <c r="J2644" s="404">
        <v>0.21143100000000001</v>
      </c>
      <c r="K2644" s="404">
        <v>7.8E-2</v>
      </c>
      <c r="L2644" s="404">
        <v>0.08</v>
      </c>
      <c r="M2644" s="404">
        <v>12.27</v>
      </c>
      <c r="N2644" s="404">
        <v>30.068190000000001</v>
      </c>
    </row>
    <row r="2645" spans="1:14">
      <c r="A2645" t="s">
        <v>4120</v>
      </c>
      <c r="B2645" t="s">
        <v>5086</v>
      </c>
      <c r="C2645" t="s">
        <v>3817</v>
      </c>
      <c r="D2645" t="s">
        <v>6334</v>
      </c>
      <c r="E2645" t="s">
        <v>3774</v>
      </c>
      <c r="F2645">
        <v>6</v>
      </c>
      <c r="G2645" s="319">
        <v>44013</v>
      </c>
      <c r="H2645" s="319">
        <v>45107</v>
      </c>
      <c r="I2645" s="375">
        <v>0.18593799999999999</v>
      </c>
      <c r="J2645" s="375">
        <v>0.48715700000000001</v>
      </c>
      <c r="K2645" s="375">
        <v>7.8E-2</v>
      </c>
      <c r="L2645" s="375">
        <v>7.2830000000000006E-2</v>
      </c>
      <c r="M2645" s="375">
        <v>29.335141</v>
      </c>
      <c r="N2645" s="375">
        <v>20.937975999999999</v>
      </c>
    </row>
    <row r="2646" spans="1:14">
      <c r="A2646" t="s">
        <v>4119</v>
      </c>
      <c r="B2646" t="s">
        <v>4097</v>
      </c>
      <c r="C2646" t="s">
        <v>3817</v>
      </c>
      <c r="D2646" t="s">
        <v>4897</v>
      </c>
      <c r="E2646" t="s">
        <v>3780</v>
      </c>
      <c r="F2646">
        <v>6</v>
      </c>
      <c r="G2646" s="319">
        <v>43647</v>
      </c>
      <c r="H2646" s="319">
        <v>44408</v>
      </c>
      <c r="I2646" s="375">
        <v>0.28911599999999998</v>
      </c>
      <c r="J2646" s="375">
        <v>0.40739999999999998</v>
      </c>
      <c r="K2646" s="375">
        <v>7.7600000000000002E-2</v>
      </c>
      <c r="L2646" s="375">
        <v>7.1618000000000001E-2</v>
      </c>
      <c r="M2646" s="375">
        <v>24.160098000000001</v>
      </c>
      <c r="N2646" s="375">
        <v>18.561492000000001</v>
      </c>
    </row>
    <row r="2647" spans="1:14">
      <c r="A2647" t="s">
        <v>4120</v>
      </c>
      <c r="B2647" s="413" t="s">
        <v>5086</v>
      </c>
      <c r="C2647" s="413" t="s">
        <v>3817</v>
      </c>
      <c r="D2647" s="413" t="s">
        <v>2592</v>
      </c>
      <c r="E2647" s="413" t="s">
        <v>3775</v>
      </c>
      <c r="F2647" s="413">
        <v>8</v>
      </c>
      <c r="G2647" s="383">
        <v>43070</v>
      </c>
      <c r="H2647" s="383">
        <v>44561</v>
      </c>
      <c r="I2647" s="375">
        <v>0.21481800000000001</v>
      </c>
      <c r="J2647" s="375">
        <v>0.36599100000000001</v>
      </c>
      <c r="K2647" s="375">
        <v>7.6850399999999999E-2</v>
      </c>
      <c r="L2647" s="375">
        <v>6.4244999999999997E-2</v>
      </c>
      <c r="M2647" s="375">
        <v>21.980250000000002</v>
      </c>
      <c r="N2647" s="375">
        <v>20.532867</v>
      </c>
    </row>
    <row r="2648" spans="1:14">
      <c r="A2648" t="s">
        <v>4120</v>
      </c>
      <c r="B2648" s="376" t="s">
        <v>4072</v>
      </c>
      <c r="C2648" s="376" t="s">
        <v>3817</v>
      </c>
      <c r="D2648" s="376" t="s">
        <v>3342</v>
      </c>
      <c r="E2648" s="376" t="s">
        <v>3774</v>
      </c>
      <c r="F2648" s="376">
        <v>3</v>
      </c>
      <c r="G2648" s="383">
        <v>43405</v>
      </c>
      <c r="H2648" s="383">
        <v>44500</v>
      </c>
      <c r="I2648" s="375">
        <v>0.19645000000000001</v>
      </c>
      <c r="J2648" s="375">
        <v>0.22462399999999999</v>
      </c>
      <c r="K2648" s="375">
        <v>7.6717999999999995E-2</v>
      </c>
      <c r="L2648" s="375">
        <v>3.5156E-2</v>
      </c>
      <c r="M2648" s="375">
        <v>13.056428</v>
      </c>
      <c r="N2648" s="375">
        <v>12.672772999999999</v>
      </c>
    </row>
    <row r="2649" spans="1:14">
      <c r="A2649" t="s">
        <v>4120</v>
      </c>
      <c r="B2649" s="413" t="s">
        <v>4064</v>
      </c>
      <c r="C2649" s="413" t="s">
        <v>3817</v>
      </c>
      <c r="D2649" s="413" t="s">
        <v>5684</v>
      </c>
      <c r="E2649" s="413" t="s">
        <v>3773</v>
      </c>
      <c r="F2649" s="413">
        <v>8</v>
      </c>
      <c r="G2649" s="383">
        <v>43739</v>
      </c>
      <c r="H2649" s="383">
        <v>44561</v>
      </c>
      <c r="I2649" s="375">
        <v>0.23161999999999999</v>
      </c>
      <c r="J2649" s="375">
        <v>0.37621900000000003</v>
      </c>
      <c r="K2649" s="375">
        <v>7.6350799999999996E-2</v>
      </c>
      <c r="L2649" s="375">
        <v>4.4012000000000003E-2</v>
      </c>
      <c r="M2649" s="375">
        <v>22.155405999999999</v>
      </c>
      <c r="N2649" s="375">
        <v>12.211100999999999</v>
      </c>
    </row>
    <row r="2650" spans="1:14">
      <c r="A2650" t="s">
        <v>4120</v>
      </c>
      <c r="B2650" t="s">
        <v>5086</v>
      </c>
      <c r="C2650" t="s">
        <v>3817</v>
      </c>
      <c r="D2650" t="s">
        <v>4867</v>
      </c>
      <c r="E2650" t="s">
        <v>3774</v>
      </c>
      <c r="F2650">
        <v>7</v>
      </c>
      <c r="G2650" s="319">
        <v>43647</v>
      </c>
      <c r="H2650" s="319">
        <v>44561</v>
      </c>
      <c r="I2650" s="375">
        <v>0.20582300000000001</v>
      </c>
      <c r="J2650" s="375">
        <v>0.573797</v>
      </c>
      <c r="K2650" s="375">
        <v>7.5999999999999998E-2</v>
      </c>
      <c r="L2650" s="375">
        <v>5.2276000000000003E-2</v>
      </c>
      <c r="M2650" s="375">
        <v>33.804344</v>
      </c>
      <c r="N2650" s="375">
        <v>15.952043</v>
      </c>
    </row>
    <row r="2651" spans="1:14">
      <c r="A2651" t="s">
        <v>4120</v>
      </c>
      <c r="B2651" s="413" t="s">
        <v>4072</v>
      </c>
      <c r="C2651" s="413" t="s">
        <v>3817</v>
      </c>
      <c r="D2651" s="413" t="s">
        <v>4750</v>
      </c>
      <c r="E2651" s="413" t="s">
        <v>3774</v>
      </c>
      <c r="F2651" s="413">
        <v>7</v>
      </c>
      <c r="G2651" s="383">
        <v>43556</v>
      </c>
      <c r="H2651" s="383">
        <v>44651</v>
      </c>
      <c r="I2651" s="375">
        <v>0.22847400000000001</v>
      </c>
      <c r="J2651" s="375">
        <v>0.53740100000000002</v>
      </c>
      <c r="K2651" s="375">
        <v>7.56304E-2</v>
      </c>
      <c r="L2651" s="375">
        <v>7.7066999999999997E-2</v>
      </c>
      <c r="M2651" s="375">
        <v>30.813611000000002</v>
      </c>
      <c r="N2651" s="375">
        <v>17.679053</v>
      </c>
    </row>
    <row r="2652" spans="1:14">
      <c r="A2652" t="s">
        <v>4120</v>
      </c>
      <c r="B2652" t="s">
        <v>4062</v>
      </c>
      <c r="C2652" t="s">
        <v>3817</v>
      </c>
      <c r="D2652" t="s">
        <v>5391</v>
      </c>
      <c r="E2652" t="s">
        <v>3773</v>
      </c>
      <c r="F2652">
        <v>6</v>
      </c>
      <c r="G2652" s="319">
        <v>42614</v>
      </c>
      <c r="H2652" s="319">
        <v>44561</v>
      </c>
      <c r="I2652" s="375">
        <v>0.217441</v>
      </c>
      <c r="J2652" s="375">
        <v>0.60148299999999999</v>
      </c>
      <c r="K2652" s="375">
        <v>7.5200000000000003E-2</v>
      </c>
      <c r="L2652" s="375">
        <v>6.1630999999999998E-2</v>
      </c>
      <c r="M2652" s="375">
        <v>34.511977999999999</v>
      </c>
      <c r="N2652" s="375">
        <v>17.596948999999999</v>
      </c>
    </row>
    <row r="2653" spans="1:14">
      <c r="A2653" t="s">
        <v>4120</v>
      </c>
      <c r="B2653" t="s">
        <v>4054</v>
      </c>
      <c r="C2653" t="s">
        <v>3817</v>
      </c>
      <c r="D2653" t="s">
        <v>2563</v>
      </c>
      <c r="E2653" t="s">
        <v>3774</v>
      </c>
      <c r="F2653">
        <v>7</v>
      </c>
      <c r="G2653" s="319">
        <v>44166</v>
      </c>
      <c r="H2653" s="319">
        <v>45291</v>
      </c>
      <c r="I2653" s="375">
        <v>0.19941300000000001</v>
      </c>
      <c r="J2653" s="375">
        <v>0.25167200000000001</v>
      </c>
      <c r="K2653" s="375">
        <v>7.3999999999999996E-2</v>
      </c>
      <c r="L2653" s="375">
        <v>5.1582000000000003E-2</v>
      </c>
      <c r="M2653" s="375">
        <v>14.275988</v>
      </c>
      <c r="N2653" s="375">
        <v>17.102848999999999</v>
      </c>
    </row>
    <row r="2654" spans="1:14">
      <c r="A2654" t="s">
        <v>4119</v>
      </c>
      <c r="B2654" s="413" t="s">
        <v>4097</v>
      </c>
      <c r="C2654" s="413" t="s">
        <v>3817</v>
      </c>
      <c r="D2654" s="413" t="s">
        <v>6969</v>
      </c>
      <c r="E2654" s="413" t="s">
        <v>3783</v>
      </c>
      <c r="F2654" s="413">
        <v>6</v>
      </c>
      <c r="G2654" s="383">
        <v>44044</v>
      </c>
      <c r="H2654" s="383">
        <v>45869</v>
      </c>
      <c r="I2654" s="375">
        <v>0.24376500000000001</v>
      </c>
      <c r="J2654" s="375">
        <v>0.33113100000000001</v>
      </c>
      <c r="K2654" s="375">
        <v>7.3800000000000004E-2</v>
      </c>
      <c r="L2654" s="375">
        <v>4.2395000000000002E-2</v>
      </c>
      <c r="M2654" s="375">
        <v>18.675515999999998</v>
      </c>
      <c r="N2654" s="375">
        <v>18.395375999999999</v>
      </c>
    </row>
    <row r="2655" spans="1:14">
      <c r="A2655" t="s">
        <v>4120</v>
      </c>
      <c r="B2655" t="s">
        <v>5086</v>
      </c>
      <c r="C2655" t="s">
        <v>3818</v>
      </c>
      <c r="D2655" t="s">
        <v>3723</v>
      </c>
      <c r="E2655" t="s">
        <v>3774</v>
      </c>
      <c r="F2655">
        <v>8</v>
      </c>
      <c r="G2655" s="319">
        <v>43525</v>
      </c>
      <c r="H2655" s="319">
        <v>44561</v>
      </c>
      <c r="I2655" s="375">
        <v>0.227024</v>
      </c>
      <c r="J2655" s="375">
        <v>0.47833199999999998</v>
      </c>
      <c r="K2655" s="375">
        <v>7.3169999999999999E-2</v>
      </c>
      <c r="L2655" s="375">
        <v>6.4244999999999997E-2</v>
      </c>
      <c r="M2655" s="375">
        <v>27.359736999999999</v>
      </c>
      <c r="N2655" s="375">
        <v>19.733194000000001</v>
      </c>
    </row>
    <row r="2656" spans="1:14">
      <c r="A2656" t="s">
        <v>4119</v>
      </c>
      <c r="B2656" s="300" t="s">
        <v>4081</v>
      </c>
      <c r="C2656" s="300" t="s">
        <v>3817</v>
      </c>
      <c r="D2656" s="300" t="s">
        <v>5762</v>
      </c>
      <c r="E2656" s="300" t="s">
        <v>3776</v>
      </c>
      <c r="F2656" s="300">
        <v>8</v>
      </c>
      <c r="G2656" s="301">
        <v>43770</v>
      </c>
      <c r="H2656" s="301">
        <v>44681</v>
      </c>
      <c r="I2656" s="316">
        <v>0.20375299999999999</v>
      </c>
      <c r="J2656" s="316">
        <v>0.83609999999999995</v>
      </c>
      <c r="K2656" s="316">
        <v>7.3090799999999997E-2</v>
      </c>
      <c r="L2656" s="316">
        <v>7.2539999999999993E-2</v>
      </c>
      <c r="M2656" s="316">
        <v>47.244213999999999</v>
      </c>
      <c r="N2656" s="316">
        <v>15.196319000000001</v>
      </c>
    </row>
    <row r="2657" spans="1:14">
      <c r="A2657" t="s">
        <v>4119</v>
      </c>
      <c r="B2657" s="376" t="s">
        <v>4095</v>
      </c>
      <c r="C2657" s="376" t="s">
        <v>3817</v>
      </c>
      <c r="D2657" s="376" t="s">
        <v>5772</v>
      </c>
      <c r="E2657" s="376" t="s">
        <v>3774</v>
      </c>
      <c r="F2657" s="376">
        <v>13</v>
      </c>
      <c r="G2657" s="383">
        <v>43770</v>
      </c>
      <c r="H2657" s="383">
        <v>45657</v>
      </c>
      <c r="I2657" s="375">
        <v>0.30837300000000001</v>
      </c>
      <c r="J2657" s="375">
        <v>0.25648300000000002</v>
      </c>
      <c r="K2657" s="375">
        <v>7.2981599999999994E-2</v>
      </c>
      <c r="L2657" s="375">
        <v>7.7156000000000002E-2</v>
      </c>
      <c r="M2657" s="375">
        <v>14.470682999999999</v>
      </c>
      <c r="N2657" s="375">
        <v>30.261374</v>
      </c>
    </row>
    <row r="2658" spans="1:14">
      <c r="A2658" t="s">
        <v>4119</v>
      </c>
      <c r="B2658" s="373" t="s">
        <v>4097</v>
      </c>
      <c r="C2658" s="405" t="s">
        <v>3817</v>
      </c>
      <c r="D2658" s="403" t="s">
        <v>1664</v>
      </c>
      <c r="E2658" s="374" t="s">
        <v>3774</v>
      </c>
      <c r="F2658" s="403">
        <v>6</v>
      </c>
      <c r="G2658" s="374">
        <v>42736</v>
      </c>
      <c r="H2658" s="374">
        <v>43861</v>
      </c>
      <c r="I2658" s="404">
        <v>0.22187899999999999</v>
      </c>
      <c r="J2658" s="404">
        <v>0.69396000000000002</v>
      </c>
      <c r="K2658" s="404">
        <v>7.2800000000000004E-2</v>
      </c>
      <c r="L2658" s="404">
        <v>6.7090999999999998E-2</v>
      </c>
      <c r="M2658" s="404">
        <v>38.608392000000002</v>
      </c>
      <c r="N2658" s="404">
        <v>13.090695</v>
      </c>
    </row>
    <row r="2659" spans="1:14">
      <c r="A2659" t="s">
        <v>4119</v>
      </c>
      <c r="B2659" t="s">
        <v>4081</v>
      </c>
      <c r="C2659" t="s">
        <v>3817</v>
      </c>
      <c r="D2659" t="s">
        <v>5760</v>
      </c>
      <c r="E2659" t="s">
        <v>3773</v>
      </c>
      <c r="F2659">
        <v>8</v>
      </c>
      <c r="G2659" s="357">
        <v>43770</v>
      </c>
      <c r="H2659" s="357">
        <v>44681</v>
      </c>
      <c r="I2659" s="375">
        <v>0.15093400000000001</v>
      </c>
      <c r="J2659" s="375">
        <v>8.3968000000000001E-2</v>
      </c>
      <c r="K2659" s="375">
        <v>7.2109199999999998E-2</v>
      </c>
      <c r="L2659" s="375">
        <v>6.2177000000000003E-2</v>
      </c>
      <c r="M2659" s="375">
        <v>4.6766160000000001</v>
      </c>
      <c r="N2659" s="375">
        <v>47.968778</v>
      </c>
    </row>
    <row r="2660" spans="1:14">
      <c r="A2660" t="s">
        <v>4119</v>
      </c>
      <c r="B2660" s="373" t="s">
        <v>4097</v>
      </c>
      <c r="C2660" s="405" t="s">
        <v>3817</v>
      </c>
      <c r="D2660" s="403" t="s">
        <v>2003</v>
      </c>
      <c r="E2660" s="374" t="s">
        <v>3774</v>
      </c>
      <c r="F2660" s="403">
        <v>6</v>
      </c>
      <c r="G2660" s="374">
        <v>42856</v>
      </c>
      <c r="H2660" s="374">
        <v>44347</v>
      </c>
      <c r="I2660" s="404">
        <v>0.22770499999999999</v>
      </c>
      <c r="J2660" s="404">
        <v>0.53003</v>
      </c>
      <c r="K2660" s="404">
        <v>7.0400000000000004E-2</v>
      </c>
      <c r="L2660" s="404">
        <v>6.5032999999999994E-2</v>
      </c>
      <c r="M2660" s="404">
        <v>28.516023000000001</v>
      </c>
      <c r="N2660" s="375">
        <v>16.520938000000001</v>
      </c>
    </row>
    <row r="2661" spans="1:14">
      <c r="A2661" t="s">
        <v>4119</v>
      </c>
      <c r="B2661" t="s">
        <v>4097</v>
      </c>
      <c r="C2661" t="s">
        <v>3817</v>
      </c>
      <c r="D2661" t="s">
        <v>2652</v>
      </c>
      <c r="E2661" t="s">
        <v>3773</v>
      </c>
      <c r="F2661">
        <v>6</v>
      </c>
      <c r="G2661" s="357">
        <v>43101</v>
      </c>
      <c r="H2661" s="357">
        <v>44227</v>
      </c>
      <c r="I2661" s="375">
        <v>0.203484</v>
      </c>
      <c r="J2661" s="375">
        <v>0.66671800000000003</v>
      </c>
      <c r="K2661" s="375">
        <v>7.0400000000000004E-2</v>
      </c>
      <c r="L2661" s="375">
        <v>6.2562999999999994E-2</v>
      </c>
      <c r="M2661" s="375">
        <v>35.869954</v>
      </c>
      <c r="N2661" s="375">
        <v>15.41268</v>
      </c>
    </row>
    <row r="2662" spans="1:14">
      <c r="A2662" t="s">
        <v>4120</v>
      </c>
      <c r="B2662" s="373" t="s">
        <v>4062</v>
      </c>
      <c r="C2662" s="405" t="s">
        <v>3817</v>
      </c>
      <c r="D2662" s="403" t="s">
        <v>1281</v>
      </c>
      <c r="E2662" s="374" t="s">
        <v>3774</v>
      </c>
      <c r="F2662" s="403">
        <v>7</v>
      </c>
      <c r="G2662" s="374">
        <v>42614</v>
      </c>
      <c r="H2662" s="374">
        <v>44561</v>
      </c>
      <c r="I2662" s="404">
        <v>0.42797800000000003</v>
      </c>
      <c r="J2662" s="404">
        <v>0.25858500000000001</v>
      </c>
      <c r="K2662" s="404">
        <v>6.9080000000000003E-2</v>
      </c>
      <c r="L2662" s="404">
        <v>6.5319000000000002E-2</v>
      </c>
      <c r="M2662" s="404">
        <v>13.761362999999999</v>
      </c>
      <c r="N2662" s="404">
        <v>24.356375</v>
      </c>
    </row>
    <row r="2663" spans="1:14">
      <c r="A2663" t="s">
        <v>4119</v>
      </c>
      <c r="B2663" t="s">
        <v>4101</v>
      </c>
      <c r="C2663" t="s">
        <v>3817</v>
      </c>
      <c r="D2663" t="s">
        <v>3597</v>
      </c>
      <c r="E2663" t="s">
        <v>3774</v>
      </c>
      <c r="F2663">
        <v>7</v>
      </c>
      <c r="G2663" s="357">
        <v>43497</v>
      </c>
      <c r="H2663" s="357">
        <v>44592</v>
      </c>
      <c r="I2663" s="375">
        <v>0.16864699999999999</v>
      </c>
      <c r="J2663" s="375">
        <v>0.36295100000000002</v>
      </c>
      <c r="K2663" s="375">
        <v>6.88E-2</v>
      </c>
      <c r="L2663" s="375">
        <v>3.0110999999999999E-2</v>
      </c>
      <c r="M2663" s="375">
        <v>19.353846000000001</v>
      </c>
      <c r="N2663" s="375">
        <v>19.503515</v>
      </c>
    </row>
    <row r="2664" spans="1:14">
      <c r="A2664" t="s">
        <v>4119</v>
      </c>
      <c r="B2664" s="413" t="s">
        <v>4079</v>
      </c>
      <c r="C2664" s="413" t="s">
        <v>3817</v>
      </c>
      <c r="D2664" s="413" t="s">
        <v>3680</v>
      </c>
      <c r="E2664" s="413" t="s">
        <v>3774</v>
      </c>
      <c r="F2664" s="413">
        <v>7</v>
      </c>
      <c r="G2664" s="383">
        <v>43497</v>
      </c>
      <c r="H2664" s="383">
        <v>44561</v>
      </c>
      <c r="I2664" s="375">
        <v>0.28180500000000003</v>
      </c>
      <c r="J2664" s="375">
        <v>0.46609299999999998</v>
      </c>
      <c r="K2664" s="375">
        <v>6.6360000000000002E-2</v>
      </c>
      <c r="L2664" s="375">
        <v>6.8459999999999993E-2</v>
      </c>
      <c r="M2664" s="375">
        <v>23.701395000000002</v>
      </c>
      <c r="N2664" s="375">
        <v>19.427188999999998</v>
      </c>
    </row>
    <row r="2665" spans="1:14">
      <c r="A2665" t="s">
        <v>4119</v>
      </c>
      <c r="B2665" t="s">
        <v>4081</v>
      </c>
      <c r="C2665" t="s">
        <v>3817</v>
      </c>
      <c r="D2665" t="s">
        <v>2938</v>
      </c>
      <c r="E2665" t="s">
        <v>3788</v>
      </c>
      <c r="F2665">
        <v>8</v>
      </c>
      <c r="G2665" s="357">
        <v>43221</v>
      </c>
      <c r="H2665" s="357">
        <v>45046</v>
      </c>
      <c r="I2665" s="375">
        <v>0.25270100000000001</v>
      </c>
      <c r="J2665" s="375">
        <v>0.596634</v>
      </c>
      <c r="K2665" s="375">
        <v>6.5672800000000003E-2</v>
      </c>
      <c r="L2665" s="375">
        <v>7.2539999999999993E-2</v>
      </c>
      <c r="M2665" s="375">
        <v>30.294080000000001</v>
      </c>
      <c r="N2665" s="375">
        <v>20.603114000000001</v>
      </c>
    </row>
    <row r="2666" spans="1:14">
      <c r="A2666" t="s">
        <v>4120</v>
      </c>
      <c r="B2666" s="413" t="s">
        <v>4072</v>
      </c>
      <c r="C2666" s="413" t="s">
        <v>3817</v>
      </c>
      <c r="D2666" s="413" t="s">
        <v>5565</v>
      </c>
      <c r="E2666" s="413" t="s">
        <v>3774</v>
      </c>
      <c r="F2666" s="413">
        <v>7</v>
      </c>
      <c r="G2666" s="383">
        <v>43282</v>
      </c>
      <c r="H2666" s="383">
        <v>45473</v>
      </c>
      <c r="I2666" s="375">
        <v>0.183394</v>
      </c>
      <c r="J2666" s="375">
        <v>0.56657800000000003</v>
      </c>
      <c r="K2666" s="375">
        <v>6.3901600000000003E-2</v>
      </c>
      <c r="L2666" s="375">
        <v>5.9345000000000002E-2</v>
      </c>
      <c r="M2666" s="375">
        <v>27.448215999999999</v>
      </c>
      <c r="N2666" s="375">
        <v>13.572730999999999</v>
      </c>
    </row>
    <row r="2667" spans="1:14">
      <c r="A2667" t="s">
        <v>4119</v>
      </c>
      <c r="B2667" s="413" t="s">
        <v>4097</v>
      </c>
      <c r="C2667" s="413" t="s">
        <v>3817</v>
      </c>
      <c r="D2667" s="413" t="s">
        <v>1358</v>
      </c>
      <c r="E2667" s="413" t="s">
        <v>3788</v>
      </c>
      <c r="F2667" s="413">
        <v>6</v>
      </c>
      <c r="G2667" s="383">
        <v>42644</v>
      </c>
      <c r="H2667" s="383">
        <v>45900</v>
      </c>
      <c r="I2667" s="375">
        <v>0.221162</v>
      </c>
      <c r="J2667" s="375">
        <v>0.16087599999999999</v>
      </c>
      <c r="K2667" s="375">
        <v>6.2799999999999995E-2</v>
      </c>
      <c r="L2667" s="375">
        <v>6.0916999999999999E-2</v>
      </c>
      <c r="M2667" s="375">
        <v>7.7209390000000004</v>
      </c>
      <c r="N2667" s="375">
        <v>29.946075</v>
      </c>
    </row>
    <row r="2668" spans="1:14">
      <c r="A2668" t="s">
        <v>4119</v>
      </c>
      <c r="B2668" s="300" t="s">
        <v>4097</v>
      </c>
      <c r="C2668" s="300" t="s">
        <v>3817</v>
      </c>
      <c r="D2668" s="300" t="s">
        <v>2973</v>
      </c>
      <c r="E2668" s="300" t="s">
        <v>3774</v>
      </c>
      <c r="F2668" s="300">
        <v>6</v>
      </c>
      <c r="G2668" s="301">
        <v>43252</v>
      </c>
      <c r="H2668" s="301">
        <v>44377</v>
      </c>
      <c r="I2668" s="316">
        <v>0.239203</v>
      </c>
      <c r="J2668" s="316">
        <v>0.45540199999999997</v>
      </c>
      <c r="K2668" s="316">
        <v>6.2E-2</v>
      </c>
      <c r="L2668" s="316">
        <v>4.3217999999999999E-2</v>
      </c>
      <c r="M2668" s="316">
        <v>21.577583000000001</v>
      </c>
      <c r="N2668" s="316">
        <v>14.266804</v>
      </c>
    </row>
    <row r="2669" spans="1:14">
      <c r="A2669" t="s">
        <v>4119</v>
      </c>
      <c r="B2669" s="300" t="s">
        <v>4079</v>
      </c>
      <c r="C2669" s="300" t="s">
        <v>3817</v>
      </c>
      <c r="D2669" s="300" t="s">
        <v>7261</v>
      </c>
      <c r="E2669" s="300" t="s">
        <v>3774</v>
      </c>
      <c r="F2669" s="300">
        <v>7</v>
      </c>
      <c r="G2669" s="301">
        <v>44409</v>
      </c>
      <c r="H2669" s="301">
        <v>46022</v>
      </c>
      <c r="I2669" s="316">
        <v>0.285995</v>
      </c>
      <c r="J2669" s="316">
        <v>0.52980300000000002</v>
      </c>
      <c r="K2669" s="316">
        <v>6.1719999999999997E-2</v>
      </c>
      <c r="L2669" s="316">
        <v>6.3657000000000005E-2</v>
      </c>
      <c r="M2669" s="316">
        <v>25.066027999999999</v>
      </c>
      <c r="N2669" s="316">
        <v>16.724636</v>
      </c>
    </row>
    <row r="2670" spans="1:14">
      <c r="A2670" t="s">
        <v>4120</v>
      </c>
      <c r="B2670" t="s">
        <v>4072</v>
      </c>
      <c r="C2670" t="s">
        <v>3817</v>
      </c>
      <c r="D2670" t="s">
        <v>6134</v>
      </c>
      <c r="E2670" t="s">
        <v>3774</v>
      </c>
      <c r="F2670">
        <v>7</v>
      </c>
      <c r="G2670" s="357">
        <v>43891</v>
      </c>
      <c r="H2670" s="357">
        <v>44865</v>
      </c>
      <c r="I2670" s="375">
        <v>0.14688899999999999</v>
      </c>
      <c r="J2670" s="375">
        <v>0.37111</v>
      </c>
      <c r="K2670" s="375">
        <v>6.1575999999999999E-2</v>
      </c>
      <c r="L2670" s="375">
        <v>3.0497E-2</v>
      </c>
      <c r="M2670" s="375">
        <v>17.324337</v>
      </c>
      <c r="N2670" s="375">
        <v>15.375529999999999</v>
      </c>
    </row>
    <row r="2671" spans="1:14">
      <c r="A2671" t="s">
        <v>4119</v>
      </c>
      <c r="B2671" t="s">
        <v>4097</v>
      </c>
      <c r="C2671" t="s">
        <v>3817</v>
      </c>
      <c r="D2671" t="s">
        <v>91</v>
      </c>
      <c r="E2671" t="s">
        <v>3779</v>
      </c>
      <c r="F2671">
        <v>6</v>
      </c>
      <c r="G2671" s="357">
        <v>43101</v>
      </c>
      <c r="H2671" s="357">
        <v>43861</v>
      </c>
      <c r="I2671" s="375">
        <v>0.17957400000000001</v>
      </c>
      <c r="J2671" s="375">
        <v>0.33954400000000001</v>
      </c>
      <c r="K2671" s="375">
        <v>6.1199999999999997E-2</v>
      </c>
      <c r="L2671" s="375">
        <v>4.1570999999999997E-2</v>
      </c>
      <c r="M2671" s="375">
        <v>15.88048</v>
      </c>
      <c r="N2671" s="375">
        <v>15.938541000000001</v>
      </c>
    </row>
    <row r="2672" spans="1:14">
      <c r="A2672" t="s">
        <v>4119</v>
      </c>
      <c r="B2672" s="373" t="s">
        <v>4097</v>
      </c>
      <c r="C2672" s="405" t="s">
        <v>3817</v>
      </c>
      <c r="D2672" s="403" t="s">
        <v>5140</v>
      </c>
      <c r="E2672" s="374" t="s">
        <v>3782</v>
      </c>
      <c r="F2672" s="403">
        <v>6</v>
      </c>
      <c r="G2672" s="374">
        <v>42278</v>
      </c>
      <c r="H2672" s="374">
        <v>44135</v>
      </c>
      <c r="I2672" s="404">
        <v>0.18797800000000001</v>
      </c>
      <c r="J2672" s="404">
        <v>0.404279</v>
      </c>
      <c r="K2672" s="404">
        <v>6.1199999999999997E-2</v>
      </c>
      <c r="L2672" s="404">
        <v>4.2805999999999997E-2</v>
      </c>
      <c r="M2672" s="404">
        <v>18.908169999999998</v>
      </c>
      <c r="N2672" s="316">
        <v>15.212476000000001</v>
      </c>
    </row>
    <row r="2673" spans="1:14">
      <c r="A2673" t="s">
        <v>4120</v>
      </c>
      <c r="B2673" t="s">
        <v>4072</v>
      </c>
      <c r="C2673" t="s">
        <v>3817</v>
      </c>
      <c r="D2673" t="s">
        <v>4748</v>
      </c>
      <c r="E2673" t="s">
        <v>3774</v>
      </c>
      <c r="F2673">
        <v>7</v>
      </c>
      <c r="G2673" s="357">
        <v>43556</v>
      </c>
      <c r="H2673" s="357">
        <v>44651</v>
      </c>
      <c r="I2673" s="375">
        <v>0.206258</v>
      </c>
      <c r="J2673" s="375">
        <v>0.24619099999999999</v>
      </c>
      <c r="K2673" s="375">
        <v>5.9857199999999999E-2</v>
      </c>
      <c r="L2673" s="375">
        <v>2.9465999999999999E-2</v>
      </c>
      <c r="M2673" s="375">
        <v>11.172126</v>
      </c>
      <c r="N2673" s="375">
        <v>17.990556999999999</v>
      </c>
    </row>
    <row r="2674" spans="1:14">
      <c r="A2674" t="s">
        <v>4120</v>
      </c>
      <c r="B2674" s="300" t="s">
        <v>4054</v>
      </c>
      <c r="C2674" s="300" t="s">
        <v>3817</v>
      </c>
      <c r="D2674" s="300" t="s">
        <v>6740</v>
      </c>
      <c r="E2674" s="300" t="s">
        <v>3774</v>
      </c>
      <c r="F2674" s="300">
        <v>7</v>
      </c>
      <c r="G2674" s="301">
        <v>44166</v>
      </c>
      <c r="H2674" s="301">
        <v>45291</v>
      </c>
      <c r="I2674" s="316">
        <v>0.199406</v>
      </c>
      <c r="J2674" s="316">
        <v>0.34527799999999997</v>
      </c>
      <c r="K2674" s="316">
        <v>5.9799999999999999E-2</v>
      </c>
      <c r="L2674" s="316">
        <v>5.0138000000000002E-2</v>
      </c>
      <c r="M2674" s="316">
        <v>15.827636999999999</v>
      </c>
      <c r="N2674" s="316">
        <v>16.083603</v>
      </c>
    </row>
    <row r="2675" spans="1:14">
      <c r="A2675" t="s">
        <v>4120</v>
      </c>
      <c r="B2675" s="413" t="s">
        <v>4052</v>
      </c>
      <c r="C2675" s="413" t="s">
        <v>3817</v>
      </c>
      <c r="D2675" s="413" t="s">
        <v>5635</v>
      </c>
      <c r="E2675" s="413" t="s">
        <v>3774</v>
      </c>
      <c r="F2675" s="413">
        <v>7</v>
      </c>
      <c r="G2675" s="383">
        <v>43709</v>
      </c>
      <c r="H2675" s="383">
        <v>44804</v>
      </c>
      <c r="I2675" s="375">
        <v>0.20098199999999999</v>
      </c>
      <c r="J2675" s="375">
        <v>0.51391399999999998</v>
      </c>
      <c r="K2675" s="375">
        <v>5.8799999999999998E-2</v>
      </c>
      <c r="L2675" s="375">
        <v>4.1265999999999997E-2</v>
      </c>
      <c r="M2675" s="375">
        <v>23.161389</v>
      </c>
      <c r="N2675" s="375">
        <v>14.267753000000001</v>
      </c>
    </row>
    <row r="2676" spans="1:14">
      <c r="A2676" t="s">
        <v>4119</v>
      </c>
      <c r="B2676" s="300" t="s">
        <v>4095</v>
      </c>
      <c r="C2676" s="300" t="s">
        <v>3817</v>
      </c>
      <c r="D2676" s="300" t="s">
        <v>2916</v>
      </c>
      <c r="E2676" s="300" t="s">
        <v>3775</v>
      </c>
      <c r="F2676" s="300">
        <v>12</v>
      </c>
      <c r="G2676" s="301">
        <v>43952</v>
      </c>
      <c r="H2676" s="301">
        <v>44926</v>
      </c>
      <c r="I2676" s="316">
        <v>0.212233</v>
      </c>
      <c r="J2676" s="316">
        <v>0.41048000000000001</v>
      </c>
      <c r="K2676" s="316">
        <v>5.8655199999999998E-2</v>
      </c>
      <c r="L2676" s="316">
        <v>5.8619999999999998E-2</v>
      </c>
      <c r="M2676" s="316">
        <v>18.466587000000001</v>
      </c>
      <c r="N2676" s="316">
        <v>24.762785999999998</v>
      </c>
    </row>
    <row r="2677" spans="1:14">
      <c r="A2677" t="s">
        <v>4119</v>
      </c>
      <c r="B2677" t="s">
        <v>4097</v>
      </c>
      <c r="C2677" t="s">
        <v>3817</v>
      </c>
      <c r="D2677" t="s">
        <v>1291</v>
      </c>
      <c r="E2677" t="s">
        <v>3774</v>
      </c>
      <c r="F2677">
        <v>6</v>
      </c>
      <c r="G2677" s="357">
        <v>42614</v>
      </c>
      <c r="H2677" s="357">
        <v>44469</v>
      </c>
      <c r="I2677" s="375">
        <v>0.21850700000000001</v>
      </c>
      <c r="J2677" s="375">
        <v>0.70977999999999997</v>
      </c>
      <c r="K2677" s="375">
        <v>5.8400000000000001E-2</v>
      </c>
      <c r="L2677" s="375">
        <v>5.5976999999999999E-2</v>
      </c>
      <c r="M2677" s="375">
        <v>31.677657</v>
      </c>
      <c r="N2677" s="375">
        <v>15.459975</v>
      </c>
    </row>
    <row r="2678" spans="1:14">
      <c r="A2678" t="s">
        <v>4119</v>
      </c>
      <c r="B2678" t="s">
        <v>4101</v>
      </c>
      <c r="C2678" t="s">
        <v>3817</v>
      </c>
      <c r="D2678" t="s">
        <v>6038</v>
      </c>
      <c r="E2678" t="s">
        <v>3774</v>
      </c>
      <c r="F2678">
        <v>7</v>
      </c>
      <c r="G2678" s="383">
        <v>43831</v>
      </c>
      <c r="H2678" s="383">
        <v>44926</v>
      </c>
      <c r="I2678" s="375">
        <v>0.16323199999999999</v>
      </c>
      <c r="J2678" s="375">
        <v>0.46896500000000002</v>
      </c>
      <c r="K2678" s="375">
        <v>5.8200000000000002E-2</v>
      </c>
      <c r="L2678" s="375">
        <v>4.1403000000000002E-2</v>
      </c>
      <c r="M2678" s="375">
        <v>21.154102000000002</v>
      </c>
      <c r="N2678" s="375">
        <v>17.270267</v>
      </c>
    </row>
    <row r="2679" spans="1:14">
      <c r="A2679" t="s">
        <v>4120</v>
      </c>
      <c r="B2679" t="s">
        <v>4048</v>
      </c>
      <c r="C2679" t="s">
        <v>3818</v>
      </c>
      <c r="D2679" t="s">
        <v>5227</v>
      </c>
      <c r="E2679" t="s">
        <v>3786</v>
      </c>
      <c r="F2679">
        <v>9</v>
      </c>
      <c r="G2679" s="383">
        <v>40269</v>
      </c>
      <c r="H2679" s="383">
        <v>46843</v>
      </c>
      <c r="I2679" s="375">
        <v>0.19162399999999999</v>
      </c>
      <c r="J2679" s="375">
        <v>0.30566199999999999</v>
      </c>
      <c r="K2679" s="375">
        <v>5.8169600000000002E-2</v>
      </c>
      <c r="L2679" s="375">
        <v>2.0199999999999999E-2</v>
      </c>
      <c r="M2679" s="375">
        <v>13.3522</v>
      </c>
      <c r="N2679" s="375">
        <v>16.923857000000002</v>
      </c>
    </row>
    <row r="2680" spans="1:14">
      <c r="A2680" t="s">
        <v>4119</v>
      </c>
      <c r="B2680" s="300" t="s">
        <v>4095</v>
      </c>
      <c r="C2680" s="300" t="s">
        <v>3817</v>
      </c>
      <c r="D2680" s="300" t="s">
        <v>6555</v>
      </c>
      <c r="E2680" s="300" t="s">
        <v>3775</v>
      </c>
      <c r="F2680" s="300">
        <v>13</v>
      </c>
      <c r="G2680" s="301">
        <v>44105</v>
      </c>
      <c r="H2680" s="301">
        <v>45657</v>
      </c>
      <c r="I2680" s="316">
        <v>4.7817999999999999E-2</v>
      </c>
      <c r="J2680" s="316">
        <v>0.35691499999999998</v>
      </c>
      <c r="K2680" s="316">
        <v>5.5306399999999999E-2</v>
      </c>
      <c r="L2680" s="316">
        <v>3.9529000000000002E-2</v>
      </c>
      <c r="M2680" s="316">
        <v>15.260168</v>
      </c>
      <c r="N2680" s="316">
        <v>23.335836</v>
      </c>
    </row>
    <row r="2681" spans="1:14">
      <c r="A2681" t="s">
        <v>4119</v>
      </c>
      <c r="B2681" t="s">
        <v>4097</v>
      </c>
      <c r="C2681" t="s">
        <v>3817</v>
      </c>
      <c r="D2681" t="s">
        <v>2905</v>
      </c>
      <c r="E2681" t="s">
        <v>3774</v>
      </c>
      <c r="F2681">
        <v>6</v>
      </c>
      <c r="G2681" s="383">
        <v>43221</v>
      </c>
      <c r="H2681" s="383">
        <v>44712</v>
      </c>
      <c r="I2681" s="375">
        <v>0.234738</v>
      </c>
      <c r="J2681" s="375">
        <v>0.38614399999999999</v>
      </c>
      <c r="K2681" s="375">
        <v>5.5199999999999999E-2</v>
      </c>
      <c r="L2681" s="375">
        <v>5.1450000000000003E-2</v>
      </c>
      <c r="M2681" s="375">
        <v>16.289397000000001</v>
      </c>
      <c r="N2681" s="375">
        <v>22.332511</v>
      </c>
    </row>
    <row r="2682" spans="1:14">
      <c r="A2682" t="s">
        <v>4120</v>
      </c>
      <c r="B2682" s="300" t="s">
        <v>4054</v>
      </c>
      <c r="C2682" s="300" t="s">
        <v>3817</v>
      </c>
      <c r="D2682" s="300" t="s">
        <v>2565</v>
      </c>
      <c r="E2682" s="300" t="s">
        <v>3774</v>
      </c>
      <c r="F2682" s="300">
        <v>7</v>
      </c>
      <c r="G2682" s="301">
        <v>44166</v>
      </c>
      <c r="H2682" s="301">
        <v>45291</v>
      </c>
      <c r="I2682" s="316">
        <v>0.218446</v>
      </c>
      <c r="J2682" s="316">
        <v>0.43153999999999998</v>
      </c>
      <c r="K2682" s="316">
        <v>5.5199999999999999E-2</v>
      </c>
      <c r="L2682" s="316">
        <v>5.2614000000000001E-2</v>
      </c>
      <c r="M2682" s="316">
        <v>18.251957999999998</v>
      </c>
      <c r="N2682" s="316">
        <v>15.434272999999999</v>
      </c>
    </row>
    <row r="2683" spans="1:14">
      <c r="A2683" t="s">
        <v>4120</v>
      </c>
      <c r="B2683" s="413" t="s">
        <v>4072</v>
      </c>
      <c r="C2683" s="413" t="s">
        <v>3817</v>
      </c>
      <c r="D2683" s="413" t="s">
        <v>5564</v>
      </c>
      <c r="E2683" s="413" t="s">
        <v>3774</v>
      </c>
      <c r="F2683" s="413">
        <v>7</v>
      </c>
      <c r="G2683" s="383">
        <v>43282</v>
      </c>
      <c r="H2683" s="383">
        <v>45473</v>
      </c>
      <c r="I2683" s="375">
        <v>0.197245</v>
      </c>
      <c r="J2683" s="375">
        <v>0.57675600000000005</v>
      </c>
      <c r="K2683" s="375">
        <v>5.5003999999999997E-2</v>
      </c>
      <c r="L2683" s="375">
        <v>4.657E-2</v>
      </c>
      <c r="M2683" s="375">
        <v>24.050802999999998</v>
      </c>
      <c r="N2683" s="375">
        <v>13.05711</v>
      </c>
    </row>
    <row r="2684" spans="1:14">
      <c r="A2684" t="s">
        <v>4120</v>
      </c>
      <c r="B2684" s="413" t="s">
        <v>5086</v>
      </c>
      <c r="C2684" s="413" t="s">
        <v>3818</v>
      </c>
      <c r="D2684" s="413" t="s">
        <v>6843</v>
      </c>
      <c r="E2684" s="413" t="s">
        <v>3774</v>
      </c>
      <c r="F2684" s="413">
        <v>7</v>
      </c>
      <c r="G2684" s="383">
        <v>43556</v>
      </c>
      <c r="H2684" s="383">
        <v>45291</v>
      </c>
      <c r="I2684" s="375">
        <v>0.19103000000000001</v>
      </c>
      <c r="J2684" s="375">
        <v>0.373996</v>
      </c>
      <c r="K2684" s="375">
        <v>5.3379999999999997E-2</v>
      </c>
      <c r="L2684" s="375">
        <v>6.4958000000000002E-2</v>
      </c>
      <c r="M2684" s="375">
        <v>18.423845</v>
      </c>
      <c r="N2684" s="375">
        <v>23.952829999999999</v>
      </c>
    </row>
    <row r="2685" spans="1:14">
      <c r="A2685" t="s">
        <v>4119</v>
      </c>
      <c r="B2685" s="300" t="s">
        <v>4091</v>
      </c>
      <c r="C2685" s="300" t="s">
        <v>3817</v>
      </c>
      <c r="D2685" s="300" t="s">
        <v>5674</v>
      </c>
      <c r="E2685" s="300" t="s">
        <v>3775</v>
      </c>
      <c r="F2685" s="300">
        <v>1</v>
      </c>
      <c r="G2685" s="301">
        <v>43739</v>
      </c>
      <c r="H2685" s="301">
        <v>44957</v>
      </c>
      <c r="I2685" s="316">
        <v>0.258025</v>
      </c>
      <c r="J2685" s="316">
        <v>0.20812900000000001</v>
      </c>
      <c r="K2685" s="316">
        <v>5.18372E-2</v>
      </c>
      <c r="L2685" s="316">
        <v>2.6499999999999999E-2</v>
      </c>
      <c r="M2685" s="316">
        <v>8.0268999999999995</v>
      </c>
      <c r="N2685" s="316">
        <v>23.553453000000001</v>
      </c>
    </row>
    <row r="2686" spans="1:14">
      <c r="A2686" t="s">
        <v>4119</v>
      </c>
      <c r="B2686" t="s">
        <v>42</v>
      </c>
      <c r="C2686" t="s">
        <v>3817</v>
      </c>
      <c r="D2686" t="s">
        <v>7180</v>
      </c>
      <c r="E2686" t="s">
        <v>3774</v>
      </c>
      <c r="F2686">
        <v>9</v>
      </c>
      <c r="G2686" s="383">
        <v>44348</v>
      </c>
      <c r="H2686" s="383">
        <v>45443</v>
      </c>
      <c r="I2686" s="375">
        <v>0.28156799999999998</v>
      </c>
      <c r="J2686" s="375">
        <v>0.56728999999999996</v>
      </c>
      <c r="K2686" s="375">
        <v>5.1279999999999999E-2</v>
      </c>
      <c r="L2686" s="375">
        <v>0.05</v>
      </c>
      <c r="M2686" s="375">
        <v>21.64</v>
      </c>
      <c r="N2686" s="375">
        <v>18.767264000000001</v>
      </c>
    </row>
    <row r="2687" spans="1:14">
      <c r="A2687" t="s">
        <v>4120</v>
      </c>
      <c r="B2687" s="413" t="s">
        <v>4060</v>
      </c>
      <c r="C2687" s="413" t="s">
        <v>3817</v>
      </c>
      <c r="D2687" s="413" t="s">
        <v>6315</v>
      </c>
      <c r="E2687" s="413" t="s">
        <v>3779</v>
      </c>
      <c r="F2687" s="413">
        <v>7</v>
      </c>
      <c r="G2687" s="383">
        <v>44013</v>
      </c>
      <c r="H2687" s="383">
        <v>44377</v>
      </c>
      <c r="I2687" s="375">
        <v>7.5013999999999997E-2</v>
      </c>
      <c r="J2687" s="375">
        <v>0.218614</v>
      </c>
      <c r="K2687" s="375">
        <v>5.0999999999999997E-2</v>
      </c>
      <c r="L2687" s="375">
        <v>1.3592E-2</v>
      </c>
      <c r="M2687" s="375">
        <v>8.6359940000000002</v>
      </c>
      <c r="N2687" s="375">
        <v>16.064526999999998</v>
      </c>
    </row>
    <row r="2688" spans="1:14">
      <c r="A2688" t="s">
        <v>4119</v>
      </c>
      <c r="B2688" t="s">
        <v>42</v>
      </c>
      <c r="C2688" t="s">
        <v>3817</v>
      </c>
      <c r="D2688" t="s">
        <v>7243</v>
      </c>
      <c r="E2688" t="s">
        <v>3774</v>
      </c>
      <c r="F2688">
        <v>9</v>
      </c>
      <c r="G2688" s="383">
        <v>44378</v>
      </c>
      <c r="H2688" s="383">
        <v>45657</v>
      </c>
      <c r="I2688" s="375">
        <v>0.214009</v>
      </c>
      <c r="J2688" s="375">
        <v>8.3016000000000006E-2</v>
      </c>
      <c r="K2688" s="375">
        <v>5.0959999999999998E-2</v>
      </c>
      <c r="L2688" s="375">
        <v>0.01</v>
      </c>
      <c r="M2688" s="375">
        <v>3.15</v>
      </c>
      <c r="N2688" s="375">
        <v>21.500793000000002</v>
      </c>
    </row>
    <row r="2689" spans="1:14">
      <c r="A2689" t="s">
        <v>4120</v>
      </c>
      <c r="B2689" t="s">
        <v>5086</v>
      </c>
      <c r="C2689" t="s">
        <v>3817</v>
      </c>
      <c r="D2689" t="s">
        <v>6520</v>
      </c>
      <c r="E2689" t="s">
        <v>3776</v>
      </c>
      <c r="F2689">
        <v>1</v>
      </c>
      <c r="G2689" s="383">
        <v>44105</v>
      </c>
      <c r="H2689" s="383">
        <v>45291</v>
      </c>
      <c r="I2689" s="375">
        <v>0.18346399999999999</v>
      </c>
      <c r="J2689" s="375">
        <v>0.41083799999999998</v>
      </c>
      <c r="K2689" s="375">
        <v>5.0796399999999998E-2</v>
      </c>
      <c r="L2689" s="375">
        <v>3.2391999999999997E-2</v>
      </c>
      <c r="M2689" s="375">
        <v>16.518716999999999</v>
      </c>
      <c r="N2689" s="375">
        <v>19.746794000000001</v>
      </c>
    </row>
    <row r="2690" spans="1:14">
      <c r="A2690" t="s">
        <v>4120</v>
      </c>
      <c r="B2690" t="s">
        <v>5086</v>
      </c>
      <c r="C2690" t="s">
        <v>3817</v>
      </c>
      <c r="D2690" t="s">
        <v>3533</v>
      </c>
      <c r="E2690" t="s">
        <v>3778</v>
      </c>
      <c r="F2690">
        <v>3</v>
      </c>
      <c r="G2690" s="383">
        <v>43313</v>
      </c>
      <c r="H2690" s="383">
        <v>44561</v>
      </c>
      <c r="I2690" s="375">
        <v>0.285159</v>
      </c>
      <c r="J2690" s="375">
        <v>9.4629000000000005E-2</v>
      </c>
      <c r="K2690" s="375">
        <v>5.01816E-2</v>
      </c>
      <c r="L2690" s="375">
        <v>3.2529000000000002E-2</v>
      </c>
      <c r="M2690" s="375">
        <v>3.7341310000000001</v>
      </c>
      <c r="N2690" s="375">
        <v>38.965302000000001</v>
      </c>
    </row>
    <row r="2691" spans="1:14">
      <c r="A2691" t="s">
        <v>4119</v>
      </c>
      <c r="B2691" t="s">
        <v>4097</v>
      </c>
      <c r="C2691" t="s">
        <v>3817</v>
      </c>
      <c r="D2691" t="s">
        <v>825</v>
      </c>
      <c r="E2691" t="s">
        <v>3773</v>
      </c>
      <c r="F2691">
        <v>6</v>
      </c>
      <c r="G2691" s="383">
        <v>42522</v>
      </c>
      <c r="H2691" s="383">
        <v>45838</v>
      </c>
      <c r="I2691" s="375">
        <v>0.27850999999999998</v>
      </c>
      <c r="J2691" s="375">
        <v>0.51470899999999997</v>
      </c>
      <c r="K2691" s="375">
        <v>0.05</v>
      </c>
      <c r="L2691" s="375">
        <v>5.1450000000000003E-2</v>
      </c>
      <c r="M2691" s="375">
        <v>19.667456000000001</v>
      </c>
      <c r="N2691" s="375">
        <v>17.412396999999999</v>
      </c>
    </row>
    <row r="2692" spans="1:14">
      <c r="A2692" t="s">
        <v>4119</v>
      </c>
      <c r="B2692" t="s">
        <v>4087</v>
      </c>
      <c r="C2692" t="s">
        <v>3817</v>
      </c>
      <c r="D2692" t="s">
        <v>564</v>
      </c>
      <c r="E2692" t="s">
        <v>3777</v>
      </c>
      <c r="F2692">
        <v>10</v>
      </c>
      <c r="G2692" s="383">
        <v>43647</v>
      </c>
      <c r="H2692" s="383">
        <v>44561</v>
      </c>
      <c r="I2692" s="375">
        <v>0.25020399999999998</v>
      </c>
      <c r="J2692" s="375">
        <v>0.16168399999999999</v>
      </c>
      <c r="K2692" s="375">
        <v>4.9079999999999999E-2</v>
      </c>
      <c r="L2692" s="375">
        <v>5.083E-2</v>
      </c>
      <c r="M2692" s="375">
        <v>6.253374</v>
      </c>
      <c r="N2692" s="375">
        <v>38.737099999999998</v>
      </c>
    </row>
    <row r="2693" spans="1:14">
      <c r="A2693" t="s">
        <v>4120</v>
      </c>
      <c r="B2693" t="s">
        <v>4074</v>
      </c>
      <c r="C2693" t="s">
        <v>3817</v>
      </c>
      <c r="D2693" t="s">
        <v>3326</v>
      </c>
      <c r="E2693" t="s">
        <v>3776</v>
      </c>
      <c r="F2693">
        <v>8</v>
      </c>
      <c r="G2693" s="383">
        <v>43374</v>
      </c>
      <c r="H2693" s="383">
        <v>44561</v>
      </c>
      <c r="I2693" s="375">
        <v>0.26652300000000001</v>
      </c>
      <c r="J2693" s="375">
        <v>0.26999400000000001</v>
      </c>
      <c r="K2693" s="375">
        <v>4.888E-2</v>
      </c>
      <c r="L2693" s="375">
        <v>4.1765999999999998E-2</v>
      </c>
      <c r="M2693" s="375">
        <v>10.270977999999999</v>
      </c>
      <c r="N2693" s="375">
        <v>22.248269000000001</v>
      </c>
    </row>
    <row r="2694" spans="1:14">
      <c r="A2694" t="s">
        <v>4119</v>
      </c>
      <c r="B2694" s="373" t="s">
        <v>4097</v>
      </c>
      <c r="C2694" s="405" t="s">
        <v>3817</v>
      </c>
      <c r="D2694" s="403" t="s">
        <v>2327</v>
      </c>
      <c r="E2694" s="374" t="s">
        <v>3774</v>
      </c>
      <c r="F2694" s="403">
        <v>6</v>
      </c>
      <c r="G2694" s="374">
        <v>42979</v>
      </c>
      <c r="H2694" s="374">
        <v>44469</v>
      </c>
      <c r="I2694" s="404">
        <v>0.21188199999999999</v>
      </c>
      <c r="J2694" s="404">
        <v>0.85966600000000004</v>
      </c>
      <c r="K2694" s="404">
        <v>4.8800000000000003E-2</v>
      </c>
      <c r="L2694" s="404">
        <v>4.7745000000000003E-2</v>
      </c>
      <c r="M2694" s="404">
        <v>32.060175000000001</v>
      </c>
      <c r="N2694" s="404">
        <v>12.91197</v>
      </c>
    </row>
    <row r="2695" spans="1:14">
      <c r="A2695" t="s">
        <v>4120</v>
      </c>
      <c r="B2695" s="413" t="s">
        <v>5086</v>
      </c>
      <c r="C2695" s="413" t="s">
        <v>3817</v>
      </c>
      <c r="D2695" s="413" t="s">
        <v>7281</v>
      </c>
      <c r="E2695" s="413" t="s">
        <v>3774</v>
      </c>
      <c r="F2695" s="413">
        <v>6</v>
      </c>
      <c r="G2695" s="383">
        <v>44409</v>
      </c>
      <c r="H2695" s="383">
        <v>45869</v>
      </c>
      <c r="I2695" s="375">
        <v>0.21968599999999999</v>
      </c>
      <c r="J2695" s="375">
        <v>0.26055</v>
      </c>
      <c r="K2695" s="375">
        <v>4.8759999999999998E-2</v>
      </c>
      <c r="L2695" s="375">
        <v>5.0955E-2</v>
      </c>
      <c r="M2695" s="375">
        <v>11.508319999999999</v>
      </c>
      <c r="N2695" s="375">
        <v>25.298365</v>
      </c>
    </row>
    <row r="2696" spans="1:14">
      <c r="A2696" t="s">
        <v>4120</v>
      </c>
      <c r="B2696" s="300" t="s">
        <v>4064</v>
      </c>
      <c r="C2696" s="300" t="s">
        <v>3817</v>
      </c>
      <c r="D2696" s="300" t="s">
        <v>5473</v>
      </c>
      <c r="E2696" s="300" t="s">
        <v>3773</v>
      </c>
      <c r="F2696" s="300">
        <v>6</v>
      </c>
      <c r="G2696" s="301">
        <v>43678</v>
      </c>
      <c r="H2696" s="301">
        <v>44561</v>
      </c>
      <c r="I2696" s="316">
        <v>0.25773499999999999</v>
      </c>
      <c r="J2696" s="316">
        <v>0.29158600000000001</v>
      </c>
      <c r="K2696" s="316">
        <v>4.8399999999999999E-2</v>
      </c>
      <c r="L2696" s="316">
        <v>3.7997999999999997E-2</v>
      </c>
      <c r="M2696" s="316">
        <v>10.767267</v>
      </c>
      <c r="N2696" s="316">
        <v>15.71677</v>
      </c>
    </row>
    <row r="2697" spans="1:14">
      <c r="A2697" t="s">
        <v>4120</v>
      </c>
      <c r="B2697" t="s">
        <v>5086</v>
      </c>
      <c r="C2697" t="s">
        <v>3817</v>
      </c>
      <c r="D2697" t="s">
        <v>3541</v>
      </c>
      <c r="E2697" t="s">
        <v>3792</v>
      </c>
      <c r="F2697">
        <v>3</v>
      </c>
      <c r="G2697" s="383">
        <v>43466</v>
      </c>
      <c r="H2697" s="383">
        <v>44561</v>
      </c>
      <c r="I2697" s="375">
        <v>0.182777</v>
      </c>
      <c r="J2697" s="375">
        <v>0.70604999999999996</v>
      </c>
      <c r="K2697" s="375">
        <v>4.8181599999999998E-2</v>
      </c>
      <c r="L2697" s="375">
        <v>5.4214999999999999E-2</v>
      </c>
      <c r="M2697" s="375">
        <v>26.773617999999999</v>
      </c>
      <c r="N2697" s="375">
        <v>20.562937999999999</v>
      </c>
    </row>
    <row r="2698" spans="1:14">
      <c r="A2698" t="s">
        <v>4119</v>
      </c>
      <c r="B2698" t="s">
        <v>4081</v>
      </c>
      <c r="C2698" t="s">
        <v>3817</v>
      </c>
      <c r="D2698" t="s">
        <v>7338</v>
      </c>
      <c r="E2698" t="s">
        <v>3774</v>
      </c>
      <c r="F2698">
        <v>8</v>
      </c>
      <c r="G2698" s="383">
        <v>44440</v>
      </c>
      <c r="H2698" s="383">
        <v>45657</v>
      </c>
      <c r="I2698" s="375">
        <v>0.17365900000000001</v>
      </c>
      <c r="J2698" s="375">
        <v>0.14254</v>
      </c>
      <c r="K2698" s="375">
        <v>4.7954400000000001E-2</v>
      </c>
      <c r="L2698" s="375">
        <v>2.0726000000000001E-2</v>
      </c>
      <c r="M2698" s="375">
        <v>5.2793799999999997</v>
      </c>
      <c r="N2698" s="375">
        <v>20.624317999999999</v>
      </c>
    </row>
    <row r="2699" spans="1:14">
      <c r="A2699" t="s">
        <v>4120</v>
      </c>
      <c r="B2699" t="s">
        <v>5086</v>
      </c>
      <c r="C2699" t="s">
        <v>3817</v>
      </c>
      <c r="D2699" t="s">
        <v>4865</v>
      </c>
      <c r="E2699" t="s">
        <v>3774</v>
      </c>
      <c r="F2699">
        <v>7</v>
      </c>
      <c r="G2699" s="383">
        <v>43647</v>
      </c>
      <c r="H2699" s="383">
        <v>44561</v>
      </c>
      <c r="I2699" s="375">
        <v>0.20590800000000001</v>
      </c>
      <c r="J2699" s="375">
        <v>0.65138399999999996</v>
      </c>
      <c r="K2699" s="375">
        <v>4.7919999999999997E-2</v>
      </c>
      <c r="L2699" s="375">
        <v>4.1820999999999997E-2</v>
      </c>
      <c r="M2699" s="375">
        <v>24.189118000000001</v>
      </c>
      <c r="N2699" s="375">
        <v>16.368849999999998</v>
      </c>
    </row>
    <row r="2700" spans="1:14">
      <c r="A2700" t="s">
        <v>4120</v>
      </c>
      <c r="B2700" s="413" t="s">
        <v>4060</v>
      </c>
      <c r="C2700" s="413" t="s">
        <v>3817</v>
      </c>
      <c r="D2700" s="413" t="s">
        <v>1455</v>
      </c>
      <c r="E2700" s="413" t="s">
        <v>3774</v>
      </c>
      <c r="F2700" s="413">
        <v>7</v>
      </c>
      <c r="G2700" s="383">
        <v>42675</v>
      </c>
      <c r="H2700" s="383">
        <v>44074</v>
      </c>
      <c r="I2700" s="375">
        <v>0.202288</v>
      </c>
      <c r="J2700" s="375">
        <v>0.63226899999999997</v>
      </c>
      <c r="K2700" s="375">
        <v>4.6258000000000001E-2</v>
      </c>
      <c r="L2700" s="375">
        <v>4.1820999999999997E-2</v>
      </c>
      <c r="M2700" s="375">
        <v>22.668182999999999</v>
      </c>
      <c r="N2700" s="375">
        <v>19.002493999999999</v>
      </c>
    </row>
    <row r="2701" spans="1:14">
      <c r="A2701" t="s">
        <v>4120</v>
      </c>
      <c r="B2701" t="s">
        <v>4048</v>
      </c>
      <c r="C2701" t="s">
        <v>3817</v>
      </c>
      <c r="D2701" t="s">
        <v>2093</v>
      </c>
      <c r="E2701" t="s">
        <v>3780</v>
      </c>
      <c r="F2701">
        <v>8</v>
      </c>
      <c r="G2701" s="383">
        <v>42887</v>
      </c>
      <c r="H2701" s="383">
        <v>46538</v>
      </c>
      <c r="I2701" s="375">
        <v>0.26547799999999999</v>
      </c>
      <c r="J2701" s="375">
        <v>0.34540500000000002</v>
      </c>
      <c r="K2701" s="375">
        <v>4.6036399999999998E-2</v>
      </c>
      <c r="L2701" s="375">
        <v>3.1517999999999997E-2</v>
      </c>
      <c r="M2701" s="375">
        <v>12.187265999999999</v>
      </c>
      <c r="N2701" s="375">
        <v>17.426680000000001</v>
      </c>
    </row>
    <row r="2702" spans="1:14">
      <c r="A2702" t="s">
        <v>4119</v>
      </c>
      <c r="B2702" t="s">
        <v>4079</v>
      </c>
      <c r="C2702" t="s">
        <v>3817</v>
      </c>
      <c r="D2702" t="s">
        <v>7075</v>
      </c>
      <c r="E2702" t="s">
        <v>3776</v>
      </c>
      <c r="F2702">
        <v>8</v>
      </c>
      <c r="G2702" s="383">
        <v>44317</v>
      </c>
      <c r="H2702" s="383">
        <v>45291</v>
      </c>
      <c r="I2702" s="375">
        <v>0.18806899999999999</v>
      </c>
      <c r="J2702" s="375">
        <v>0.198494</v>
      </c>
      <c r="K2702" s="375">
        <v>4.5400000000000003E-2</v>
      </c>
      <c r="L2702" s="375">
        <v>4.7766999999999997E-2</v>
      </c>
      <c r="M2702" s="375">
        <v>6.9535970000000002</v>
      </c>
      <c r="N2702" s="375">
        <v>30.964725999999999</v>
      </c>
    </row>
    <row r="2703" spans="1:14">
      <c r="A2703" t="s">
        <v>4120</v>
      </c>
      <c r="B2703" s="413" t="s">
        <v>4052</v>
      </c>
      <c r="C2703" s="413" t="s">
        <v>3817</v>
      </c>
      <c r="D2703" s="413" t="s">
        <v>5170</v>
      </c>
      <c r="E2703" s="413" t="s">
        <v>3775</v>
      </c>
      <c r="F2703" s="413">
        <v>3</v>
      </c>
      <c r="G2703" s="383">
        <v>43831</v>
      </c>
      <c r="H2703" s="383">
        <v>45657</v>
      </c>
      <c r="I2703" s="375">
        <v>0.38545699999999999</v>
      </c>
      <c r="J2703" s="375">
        <v>0.46533400000000003</v>
      </c>
      <c r="K2703" s="375">
        <v>4.5359999999999998E-2</v>
      </c>
      <c r="L2703" s="375">
        <v>4.7313000000000001E-2</v>
      </c>
      <c r="M2703" s="375">
        <v>16.283888000000001</v>
      </c>
      <c r="N2703" s="375">
        <v>15.747640000000001</v>
      </c>
    </row>
    <row r="2704" spans="1:14">
      <c r="A2704" t="s">
        <v>4120</v>
      </c>
      <c r="B2704" t="s">
        <v>4062</v>
      </c>
      <c r="C2704" t="s">
        <v>3817</v>
      </c>
      <c r="D2704" t="s">
        <v>5424</v>
      </c>
      <c r="E2704" t="s">
        <v>3773</v>
      </c>
      <c r="F2704">
        <v>6</v>
      </c>
      <c r="G2704" s="383">
        <v>42614</v>
      </c>
      <c r="H2704" s="383">
        <v>44561</v>
      </c>
      <c r="I2704" s="375">
        <v>0.36366799999999999</v>
      </c>
      <c r="J2704" s="375">
        <v>0.421649</v>
      </c>
      <c r="K2704" s="375">
        <v>4.4400000000000002E-2</v>
      </c>
      <c r="L2704" s="375">
        <v>4.5196E-2</v>
      </c>
      <c r="M2704" s="375">
        <v>14.284955999999999</v>
      </c>
      <c r="N2704" s="375">
        <v>20.743158000000001</v>
      </c>
    </row>
    <row r="2705" spans="1:14">
      <c r="A2705" t="s">
        <v>4119</v>
      </c>
      <c r="B2705" t="s">
        <v>4097</v>
      </c>
      <c r="C2705" t="s">
        <v>3817</v>
      </c>
      <c r="D2705" t="s">
        <v>5152</v>
      </c>
      <c r="E2705" t="s">
        <v>3774</v>
      </c>
      <c r="F2705">
        <v>6</v>
      </c>
      <c r="G2705" s="383">
        <v>42948</v>
      </c>
      <c r="H2705" s="383">
        <v>46630</v>
      </c>
      <c r="I2705" s="375">
        <v>0.205678</v>
      </c>
      <c r="J2705" s="375">
        <v>0.34606100000000001</v>
      </c>
      <c r="K2705" s="375">
        <v>4.3200000000000002E-2</v>
      </c>
      <c r="L2705" s="375">
        <v>1.8933999999999999E-2</v>
      </c>
      <c r="M2705" s="375">
        <v>11.424918999999999</v>
      </c>
      <c r="N2705" s="375">
        <v>12.546704999999999</v>
      </c>
    </row>
    <row r="2706" spans="1:14">
      <c r="A2706" t="s">
        <v>4119</v>
      </c>
      <c r="B2706" t="s">
        <v>4097</v>
      </c>
      <c r="C2706" t="s">
        <v>3817</v>
      </c>
      <c r="D2706" t="s">
        <v>3012</v>
      </c>
      <c r="E2706" t="s">
        <v>3774</v>
      </c>
      <c r="F2706">
        <v>6</v>
      </c>
      <c r="G2706" s="383">
        <v>42917</v>
      </c>
      <c r="H2706" s="383">
        <v>44408</v>
      </c>
      <c r="I2706" s="375">
        <v>0.20122599999999999</v>
      </c>
      <c r="J2706" s="375">
        <v>0.63522100000000004</v>
      </c>
      <c r="K2706" s="375">
        <v>4.2799999999999998E-2</v>
      </c>
      <c r="L2706" s="375">
        <v>4.1570999999999997E-2</v>
      </c>
      <c r="M2706" s="375">
        <v>20.777108999999999</v>
      </c>
      <c r="N2706" s="375">
        <v>15.716502999999999</v>
      </c>
    </row>
    <row r="2707" spans="1:14">
      <c r="A2707" t="s">
        <v>4119</v>
      </c>
      <c r="B2707" t="s">
        <v>4097</v>
      </c>
      <c r="C2707" t="s">
        <v>3817</v>
      </c>
      <c r="D2707" t="s">
        <v>5164</v>
      </c>
      <c r="E2707" t="s">
        <v>3773</v>
      </c>
      <c r="F2707">
        <v>6</v>
      </c>
      <c r="G2707" s="383">
        <v>42461</v>
      </c>
      <c r="H2707" s="383">
        <v>44316</v>
      </c>
      <c r="I2707" s="375">
        <v>0.26077</v>
      </c>
      <c r="J2707" s="375">
        <v>0.70382800000000001</v>
      </c>
      <c r="K2707" s="375">
        <v>4.24E-2</v>
      </c>
      <c r="L2707" s="375">
        <v>4.3217999999999999E-2</v>
      </c>
      <c r="M2707" s="375">
        <v>22.805976999999999</v>
      </c>
      <c r="N2707" s="375">
        <v>13.31363</v>
      </c>
    </row>
    <row r="2708" spans="1:14">
      <c r="A2708" t="s">
        <v>4119</v>
      </c>
      <c r="B2708" t="s">
        <v>4081</v>
      </c>
      <c r="C2708" t="s">
        <v>3817</v>
      </c>
      <c r="D2708" t="s">
        <v>7398</v>
      </c>
      <c r="E2708" t="s">
        <v>3774</v>
      </c>
      <c r="F2708">
        <v>8</v>
      </c>
      <c r="G2708" s="383">
        <v>44470</v>
      </c>
      <c r="H2708" s="383">
        <v>45657</v>
      </c>
      <c r="I2708" s="375">
        <v>0.21445400000000001</v>
      </c>
      <c r="J2708" s="375">
        <v>0.26569900000000002</v>
      </c>
      <c r="K2708" s="375">
        <v>4.1672800000000003E-2</v>
      </c>
      <c r="L2708" s="375">
        <v>2.0726000000000001E-2</v>
      </c>
      <c r="M2708" s="375">
        <v>8.5634029999999992</v>
      </c>
      <c r="N2708" s="375">
        <v>16.248342000000001</v>
      </c>
    </row>
    <row r="2709" spans="1:14">
      <c r="A2709" t="s">
        <v>4120</v>
      </c>
      <c r="B2709" t="s">
        <v>4052</v>
      </c>
      <c r="C2709" t="s">
        <v>3817</v>
      </c>
      <c r="D2709" t="s">
        <v>5482</v>
      </c>
      <c r="E2709" t="s">
        <v>3775</v>
      </c>
      <c r="F2709">
        <v>8</v>
      </c>
      <c r="G2709" s="383">
        <v>44348</v>
      </c>
      <c r="H2709" s="383">
        <v>45443</v>
      </c>
      <c r="I2709" s="375">
        <v>0.29252400000000001</v>
      </c>
      <c r="J2709" s="375">
        <v>0.55274699999999999</v>
      </c>
      <c r="K2709" s="375">
        <v>4.1279999999999997E-2</v>
      </c>
      <c r="L2709" s="375">
        <v>4.2043999999999998E-2</v>
      </c>
      <c r="M2709" s="375">
        <v>17.613538999999999</v>
      </c>
      <c r="N2709" s="375">
        <v>14.00197</v>
      </c>
    </row>
    <row r="2710" spans="1:14">
      <c r="A2710" t="s">
        <v>4119</v>
      </c>
      <c r="B2710" t="s">
        <v>4097</v>
      </c>
      <c r="C2710" t="s">
        <v>3817</v>
      </c>
      <c r="D2710" t="s">
        <v>3290</v>
      </c>
      <c r="E2710" t="s">
        <v>3790</v>
      </c>
      <c r="F2710">
        <v>6</v>
      </c>
      <c r="G2710" s="383">
        <v>43374</v>
      </c>
      <c r="H2710" s="383">
        <v>44500</v>
      </c>
      <c r="I2710" s="375">
        <v>0.197073</v>
      </c>
      <c r="J2710" s="375">
        <v>0.63649800000000001</v>
      </c>
      <c r="K2710" s="375">
        <v>0.04</v>
      </c>
      <c r="L2710" s="375">
        <v>3.7044000000000001E-2</v>
      </c>
      <c r="M2710" s="375">
        <v>19.456885</v>
      </c>
      <c r="N2710" s="375">
        <v>15.093598999999999</v>
      </c>
    </row>
    <row r="2711" spans="1:14">
      <c r="A2711" t="s">
        <v>4120</v>
      </c>
      <c r="B2711" s="300" t="s">
        <v>5086</v>
      </c>
      <c r="C2711" s="300" t="s">
        <v>3817</v>
      </c>
      <c r="D2711" s="300" t="s">
        <v>6846</v>
      </c>
      <c r="E2711" s="300" t="s">
        <v>3780</v>
      </c>
      <c r="F2711" s="300">
        <v>1</v>
      </c>
      <c r="G2711" s="301">
        <v>44197</v>
      </c>
      <c r="H2711" s="301">
        <v>45291</v>
      </c>
      <c r="I2711" s="316">
        <v>0.201654</v>
      </c>
      <c r="J2711" s="316">
        <v>0.368286</v>
      </c>
      <c r="K2711" s="316">
        <v>3.9137999999999999E-2</v>
      </c>
      <c r="L2711" s="316">
        <v>4.3188999999999998E-2</v>
      </c>
      <c r="M2711" s="316">
        <v>11.402488</v>
      </c>
      <c r="N2711" s="316">
        <v>19.557279000000001</v>
      </c>
    </row>
    <row r="2712" spans="1:14">
      <c r="A2712" t="s">
        <v>4120</v>
      </c>
      <c r="B2712" t="s">
        <v>4056</v>
      </c>
      <c r="C2712" t="s">
        <v>3817</v>
      </c>
      <c r="D2712" t="s">
        <v>2319</v>
      </c>
      <c r="E2712" t="s">
        <v>3774</v>
      </c>
      <c r="F2712">
        <v>7</v>
      </c>
      <c r="G2712" s="383">
        <v>42979</v>
      </c>
      <c r="H2712" s="383">
        <v>44196</v>
      </c>
      <c r="I2712" s="375">
        <v>0.20782800000000001</v>
      </c>
      <c r="J2712" s="375">
        <v>0.2427</v>
      </c>
      <c r="K2712" s="375">
        <v>3.7679999999999998E-2</v>
      </c>
      <c r="L2712" s="375">
        <v>4.0399999999999998E-2</v>
      </c>
      <c r="M2712" s="375">
        <v>7.0026089999999996</v>
      </c>
      <c r="N2712" s="375">
        <v>22.271262</v>
      </c>
    </row>
    <row r="2713" spans="1:14">
      <c r="A2713" t="s">
        <v>4120</v>
      </c>
      <c r="B2713" t="s">
        <v>5086</v>
      </c>
      <c r="C2713" t="s">
        <v>3817</v>
      </c>
      <c r="D2713" t="s">
        <v>4861</v>
      </c>
      <c r="E2713" t="s">
        <v>3774</v>
      </c>
      <c r="F2713">
        <v>6</v>
      </c>
      <c r="G2713" s="383">
        <v>43647</v>
      </c>
      <c r="H2713" s="383">
        <v>44561</v>
      </c>
      <c r="I2713" s="375">
        <v>0.21135000000000001</v>
      </c>
      <c r="J2713" s="375">
        <v>0.23519599999999999</v>
      </c>
      <c r="K2713" s="375">
        <v>3.6400000000000002E-2</v>
      </c>
      <c r="L2713" s="375">
        <v>2.0808E-2</v>
      </c>
      <c r="M2713" s="375">
        <v>6.6100050000000001</v>
      </c>
      <c r="N2713" s="375">
        <v>19.609933999999999</v>
      </c>
    </row>
    <row r="2714" spans="1:14">
      <c r="A2714" t="s">
        <v>4119</v>
      </c>
      <c r="B2714" t="s">
        <v>4097</v>
      </c>
      <c r="C2714" t="s">
        <v>3817</v>
      </c>
      <c r="D2714" t="s">
        <v>3022</v>
      </c>
      <c r="E2714" t="s">
        <v>3775</v>
      </c>
      <c r="F2714">
        <v>6</v>
      </c>
      <c r="G2714" s="383">
        <v>43282</v>
      </c>
      <c r="H2714" s="383">
        <v>44408</v>
      </c>
      <c r="I2714" s="375">
        <v>0.19816400000000001</v>
      </c>
      <c r="J2714" s="375">
        <v>0.30442000000000002</v>
      </c>
      <c r="K2714" s="375">
        <v>3.56E-2</v>
      </c>
      <c r="L2714" s="375">
        <v>1.4406E-2</v>
      </c>
      <c r="M2714" s="375">
        <v>8.2820830000000001</v>
      </c>
      <c r="N2714" s="375">
        <v>14.43384</v>
      </c>
    </row>
    <row r="2715" spans="1:14">
      <c r="A2715" t="s">
        <v>4119</v>
      </c>
      <c r="B2715" t="s">
        <v>4097</v>
      </c>
      <c r="C2715" t="s">
        <v>3817</v>
      </c>
      <c r="D2715" t="s">
        <v>5097</v>
      </c>
      <c r="E2715" t="s">
        <v>3773</v>
      </c>
      <c r="F2715">
        <v>6</v>
      </c>
      <c r="G2715" s="383">
        <v>42430</v>
      </c>
      <c r="H2715" s="383">
        <v>44651</v>
      </c>
      <c r="I2715" s="375">
        <v>0.212087</v>
      </c>
      <c r="J2715" s="375">
        <v>0.583704</v>
      </c>
      <c r="K2715" s="375">
        <v>3.44E-2</v>
      </c>
      <c r="L2715" s="375">
        <v>2.7989E-2</v>
      </c>
      <c r="M2715" s="375">
        <v>15.345015</v>
      </c>
      <c r="N2715" s="375">
        <v>13.097286</v>
      </c>
    </row>
    <row r="2716" spans="1:14">
      <c r="A2716" t="s">
        <v>4119</v>
      </c>
      <c r="B2716" t="s">
        <v>4079</v>
      </c>
      <c r="C2716" t="s">
        <v>3817</v>
      </c>
      <c r="D2716" t="s">
        <v>7077</v>
      </c>
      <c r="E2716" t="s">
        <v>3775</v>
      </c>
      <c r="F2716">
        <v>6</v>
      </c>
      <c r="G2716" s="383">
        <v>44336</v>
      </c>
      <c r="H2716" s="383">
        <v>46022</v>
      </c>
      <c r="I2716" s="375">
        <v>0.25932300000000003</v>
      </c>
      <c r="J2716" s="375">
        <v>0.35446899999999998</v>
      </c>
      <c r="K2716" s="375">
        <v>3.2399999999999998E-2</v>
      </c>
      <c r="L2716" s="375">
        <v>2.0434999999999998E-2</v>
      </c>
      <c r="M2716" s="375">
        <v>8.7985779999999991</v>
      </c>
      <c r="N2716" s="375">
        <v>16.734663000000001</v>
      </c>
    </row>
    <row r="2717" spans="1:14">
      <c r="A2717" t="s">
        <v>4119</v>
      </c>
      <c r="B2717" s="300" t="s">
        <v>4079</v>
      </c>
      <c r="C2717" s="300" t="s">
        <v>3817</v>
      </c>
      <c r="D2717" s="300" t="s">
        <v>3660</v>
      </c>
      <c r="E2717" s="300" t="s">
        <v>3776</v>
      </c>
      <c r="F2717" s="300">
        <v>8</v>
      </c>
      <c r="G2717" s="301">
        <v>43344</v>
      </c>
      <c r="H2717" s="301">
        <v>45291</v>
      </c>
      <c r="I2717" s="316">
        <v>0.20261299999999999</v>
      </c>
      <c r="J2717" s="316">
        <v>0.60205200000000003</v>
      </c>
      <c r="K2717" s="316">
        <v>3.168E-2</v>
      </c>
      <c r="L2717" s="316">
        <v>2.5066000000000001E-2</v>
      </c>
      <c r="M2717" s="316">
        <v>14.715752</v>
      </c>
      <c r="N2717" s="316">
        <v>17.908981000000001</v>
      </c>
    </row>
    <row r="2718" spans="1:14">
      <c r="A2718" t="s">
        <v>4119</v>
      </c>
      <c r="B2718" s="413" t="s">
        <v>4097</v>
      </c>
      <c r="C2718" s="413" t="s">
        <v>3817</v>
      </c>
      <c r="D2718" s="413" t="s">
        <v>1668</v>
      </c>
      <c r="E2718" s="413" t="s">
        <v>3774</v>
      </c>
      <c r="F2718" s="413">
        <v>6</v>
      </c>
      <c r="G2718" s="383">
        <v>42736</v>
      </c>
      <c r="H2718" s="383">
        <v>43861</v>
      </c>
      <c r="I2718" s="375">
        <v>0.20976600000000001</v>
      </c>
      <c r="J2718" s="375">
        <v>0.45657599999999998</v>
      </c>
      <c r="K2718" s="375">
        <v>3.1600000000000003E-2</v>
      </c>
      <c r="L2718" s="375">
        <v>1.8110000000000001E-2</v>
      </c>
      <c r="M2718" s="375">
        <v>11.025964999999999</v>
      </c>
      <c r="N2718" s="375">
        <v>12.873182</v>
      </c>
    </row>
    <row r="2719" spans="1:14">
      <c r="A2719" t="s">
        <v>4120</v>
      </c>
      <c r="B2719" s="413" t="s">
        <v>4044</v>
      </c>
      <c r="C2719" s="413" t="s">
        <v>3817</v>
      </c>
      <c r="D2719" s="413" t="s">
        <v>3577</v>
      </c>
      <c r="E2719" s="413" t="s">
        <v>3774</v>
      </c>
      <c r="F2719" s="413">
        <v>6</v>
      </c>
      <c r="G2719" s="383">
        <v>43497</v>
      </c>
      <c r="H2719" s="383">
        <v>44926</v>
      </c>
      <c r="I2719" s="375">
        <v>0.213176</v>
      </c>
      <c r="J2719" s="375">
        <v>0.30162299999999997</v>
      </c>
      <c r="K2719" s="375">
        <v>3.1600000000000003E-2</v>
      </c>
      <c r="L2719" s="375">
        <v>1.44E-2</v>
      </c>
      <c r="M2719" s="375">
        <v>7.2811149999999998</v>
      </c>
      <c r="N2719" s="375">
        <v>15.412986999999999</v>
      </c>
    </row>
    <row r="2720" spans="1:14">
      <c r="A2720" t="s">
        <v>4120</v>
      </c>
      <c r="B2720" s="300" t="s">
        <v>4072</v>
      </c>
      <c r="C2720" s="300" t="s">
        <v>3817</v>
      </c>
      <c r="D2720" s="300" t="s">
        <v>2864</v>
      </c>
      <c r="E2720" s="300" t="s">
        <v>3773</v>
      </c>
      <c r="F2720" s="300">
        <v>6</v>
      </c>
      <c r="G2720" s="301">
        <v>43191</v>
      </c>
      <c r="H2720" s="301">
        <v>45016</v>
      </c>
      <c r="I2720" s="316">
        <v>0.23153099999999999</v>
      </c>
      <c r="J2720" s="316">
        <v>0.61544100000000002</v>
      </c>
      <c r="K2720" s="316">
        <v>3.1518400000000002E-2</v>
      </c>
      <c r="L2720" s="316">
        <v>2.8760999999999998E-2</v>
      </c>
      <c r="M2720" s="316">
        <v>14.674377</v>
      </c>
      <c r="N2720" s="316">
        <v>16.753397</v>
      </c>
    </row>
    <row r="2721" spans="1:14">
      <c r="A2721" t="s">
        <v>4119</v>
      </c>
      <c r="B2721" s="413" t="s">
        <v>4081</v>
      </c>
      <c r="C2721" s="413" t="s">
        <v>3817</v>
      </c>
      <c r="D2721" s="413" t="s">
        <v>4464</v>
      </c>
      <c r="E2721" s="413" t="s">
        <v>3774</v>
      </c>
      <c r="F2721" s="413">
        <v>8</v>
      </c>
      <c r="G2721" s="383">
        <v>43556</v>
      </c>
      <c r="H2721" s="383">
        <v>44620</v>
      </c>
      <c r="I2721" s="375">
        <v>0.25182700000000002</v>
      </c>
      <c r="J2721" s="375">
        <v>0.55195899999999998</v>
      </c>
      <c r="K2721" s="375">
        <v>3.14544E-2</v>
      </c>
      <c r="L2721" s="375">
        <v>3.1088999999999999E-2</v>
      </c>
      <c r="M2721" s="375">
        <v>13.427084000000001</v>
      </c>
      <c r="N2721" s="375">
        <v>18.783042999999999</v>
      </c>
    </row>
    <row r="2722" spans="1:14">
      <c r="A2722" t="s">
        <v>4119</v>
      </c>
      <c r="B2722" t="s">
        <v>4101</v>
      </c>
      <c r="C2722" t="s">
        <v>3817</v>
      </c>
      <c r="D2722" t="s">
        <v>7178</v>
      </c>
      <c r="E2722" t="s">
        <v>3776</v>
      </c>
      <c r="F2722">
        <v>7</v>
      </c>
      <c r="G2722" s="383">
        <v>44348</v>
      </c>
      <c r="H2722" s="383">
        <v>45443</v>
      </c>
      <c r="I2722" s="375">
        <v>0.14275199999999999</v>
      </c>
      <c r="J2722" s="375">
        <v>6.7605999999999999E-2</v>
      </c>
      <c r="K2722" s="375">
        <v>2.98E-2</v>
      </c>
      <c r="L2722" s="375">
        <v>4.705E-3</v>
      </c>
      <c r="M2722" s="375">
        <v>1.56149</v>
      </c>
      <c r="N2722" s="375">
        <v>17.642016000000002</v>
      </c>
    </row>
    <row r="2723" spans="1:14">
      <c r="A2723" t="s">
        <v>4120</v>
      </c>
      <c r="B2723" s="413" t="s">
        <v>5086</v>
      </c>
      <c r="C2723" s="413" t="s">
        <v>3817</v>
      </c>
      <c r="D2723" s="413" t="s">
        <v>6983</v>
      </c>
      <c r="E2723" s="413" t="s">
        <v>3775</v>
      </c>
      <c r="F2723" s="413">
        <v>9</v>
      </c>
      <c r="G2723" s="383">
        <v>43922</v>
      </c>
      <c r="H2723" s="383">
        <v>46387</v>
      </c>
      <c r="I2723" s="375">
        <v>0.213946</v>
      </c>
      <c r="J2723" s="375">
        <v>0.772617</v>
      </c>
      <c r="K2723" s="375">
        <v>2.8400000000000002E-2</v>
      </c>
      <c r="L2723" s="375">
        <v>3.2217999999999997E-2</v>
      </c>
      <c r="M2723" s="375">
        <v>17.22775</v>
      </c>
      <c r="N2723" s="375">
        <v>27.639489000000001</v>
      </c>
    </row>
    <row r="2724" spans="1:14">
      <c r="A2724" t="s">
        <v>4120</v>
      </c>
      <c r="B2724" t="s">
        <v>4060</v>
      </c>
      <c r="C2724" t="s">
        <v>3817</v>
      </c>
      <c r="D2724" t="s">
        <v>1958</v>
      </c>
      <c r="E2724" t="s">
        <v>3790</v>
      </c>
      <c r="F2724">
        <v>7</v>
      </c>
      <c r="G2724" s="383">
        <v>43831</v>
      </c>
      <c r="H2724" s="383">
        <v>44561</v>
      </c>
      <c r="I2724" s="375">
        <v>0.19592300000000001</v>
      </c>
      <c r="J2724" s="375">
        <v>0.42977300000000002</v>
      </c>
      <c r="K2724" s="375">
        <v>2.76E-2</v>
      </c>
      <c r="L2724" s="375">
        <v>2.4046999999999999E-2</v>
      </c>
      <c r="M2724" s="375">
        <v>9.1985309999999991</v>
      </c>
      <c r="N2724" s="375">
        <v>18.592556999999999</v>
      </c>
    </row>
    <row r="2725" spans="1:14">
      <c r="A2725" t="s">
        <v>4120</v>
      </c>
      <c r="B2725" s="413" t="s">
        <v>5086</v>
      </c>
      <c r="C2725" s="413" t="s">
        <v>3818</v>
      </c>
      <c r="D2725" s="413" t="s">
        <v>4662</v>
      </c>
      <c r="E2725" s="413" t="s">
        <v>3781</v>
      </c>
      <c r="F2725" s="413">
        <v>8</v>
      </c>
      <c r="G2725" s="383">
        <v>43556</v>
      </c>
      <c r="H2725" s="383">
        <v>44561</v>
      </c>
      <c r="I2725" s="375">
        <v>0.28896899999999998</v>
      </c>
      <c r="J2725" s="375">
        <v>0.24964800000000001</v>
      </c>
      <c r="K2725" s="375">
        <v>2.5564799999999999E-2</v>
      </c>
      <c r="L2725" s="375">
        <v>1.0708000000000001E-2</v>
      </c>
      <c r="M2725" s="375">
        <v>4.9907349999999999</v>
      </c>
      <c r="N2725" s="375">
        <v>30.22448</v>
      </c>
    </row>
    <row r="2726" spans="1:14">
      <c r="A2726" t="s">
        <v>4119</v>
      </c>
      <c r="B2726" t="s">
        <v>4081</v>
      </c>
      <c r="C2726" t="s">
        <v>3817</v>
      </c>
      <c r="D2726" t="s">
        <v>6963</v>
      </c>
      <c r="E2726" t="s">
        <v>3792</v>
      </c>
      <c r="F2726">
        <v>8</v>
      </c>
      <c r="G2726" s="383">
        <v>44287</v>
      </c>
      <c r="H2726" s="383">
        <v>45291</v>
      </c>
      <c r="I2726" s="375">
        <v>0.213423</v>
      </c>
      <c r="J2726" s="375">
        <v>0.82387999999999995</v>
      </c>
      <c r="K2726" s="375">
        <v>2.44908E-2</v>
      </c>
      <c r="L2726" s="375">
        <v>2.0726000000000001E-2</v>
      </c>
      <c r="M2726" s="375">
        <v>15.599112</v>
      </c>
      <c r="N2726" s="375">
        <v>12.742642999999999</v>
      </c>
    </row>
    <row r="2727" spans="1:14">
      <c r="A2727" t="s">
        <v>4119</v>
      </c>
      <c r="B2727" t="s">
        <v>4081</v>
      </c>
      <c r="C2727" t="s">
        <v>3817</v>
      </c>
      <c r="D2727" t="s">
        <v>5706</v>
      </c>
      <c r="E2727" t="s">
        <v>3773</v>
      </c>
      <c r="F2727">
        <v>8</v>
      </c>
      <c r="G2727" s="383">
        <v>44228</v>
      </c>
      <c r="H2727" s="383">
        <v>45291</v>
      </c>
      <c r="I2727" s="375">
        <v>0.105933</v>
      </c>
      <c r="J2727" s="375">
        <v>0.236287</v>
      </c>
      <c r="K2727" s="375">
        <v>2.4357199999999999E-2</v>
      </c>
      <c r="L2727" s="375">
        <v>2.0726000000000001E-2</v>
      </c>
      <c r="M2727" s="375">
        <v>4.4479819999999997</v>
      </c>
      <c r="N2727" s="375">
        <v>22.153216</v>
      </c>
    </row>
    <row r="2728" spans="1:14">
      <c r="A2728" t="s">
        <v>4119</v>
      </c>
      <c r="B2728" t="s">
        <v>4097</v>
      </c>
      <c r="C2728" t="s">
        <v>3817</v>
      </c>
      <c r="D2728" t="s">
        <v>2071</v>
      </c>
      <c r="E2728" t="s">
        <v>3779</v>
      </c>
      <c r="F2728">
        <v>6</v>
      </c>
      <c r="G2728" s="383">
        <v>42887</v>
      </c>
      <c r="H2728" s="383">
        <v>45747</v>
      </c>
      <c r="I2728" s="375">
        <v>0.23491600000000001</v>
      </c>
      <c r="J2728" s="375">
        <v>0.60041100000000003</v>
      </c>
      <c r="K2728" s="375">
        <v>2.2800000000000001E-2</v>
      </c>
      <c r="L2728" s="375">
        <v>2.3460999999999999E-2</v>
      </c>
      <c r="M2728" s="375">
        <v>10.461638000000001</v>
      </c>
      <c r="N2728" s="375">
        <v>18.230900999999999</v>
      </c>
    </row>
    <row r="2729" spans="1:14">
      <c r="A2729" t="s">
        <v>4120</v>
      </c>
      <c r="B2729" s="373" t="s">
        <v>4042</v>
      </c>
      <c r="C2729" s="405" t="s">
        <v>3817</v>
      </c>
      <c r="D2729" s="403" t="s">
        <v>3408</v>
      </c>
      <c r="E2729" s="374" t="s">
        <v>3789</v>
      </c>
      <c r="F2729" s="403">
        <v>7</v>
      </c>
      <c r="G2729" s="374">
        <v>43435</v>
      </c>
      <c r="H2729" s="374">
        <v>46356</v>
      </c>
      <c r="I2729" s="404">
        <v>0.26663599999999998</v>
      </c>
      <c r="J2729" s="404">
        <v>0.59427399999999997</v>
      </c>
      <c r="K2729" s="404">
        <v>2.26348E-2</v>
      </c>
      <c r="L2729" s="404">
        <v>2.3134999999999999E-2</v>
      </c>
      <c r="M2729" s="404">
        <v>10.228218</v>
      </c>
      <c r="N2729" s="375">
        <v>15.585248999999999</v>
      </c>
    </row>
    <row r="2730" spans="1:14">
      <c r="A2730" t="s">
        <v>4119</v>
      </c>
      <c r="B2730" t="s">
        <v>4097</v>
      </c>
      <c r="C2730" t="s">
        <v>3817</v>
      </c>
      <c r="D2730" t="s">
        <v>819</v>
      </c>
      <c r="E2730" t="s">
        <v>3775</v>
      </c>
      <c r="F2730">
        <v>6</v>
      </c>
      <c r="G2730" s="383">
        <v>42522</v>
      </c>
      <c r="H2730" s="383">
        <v>44377</v>
      </c>
      <c r="I2730" s="375">
        <v>0.23530400000000001</v>
      </c>
      <c r="J2730" s="375">
        <v>0.55646300000000004</v>
      </c>
      <c r="K2730" s="375">
        <v>2.1999999999999999E-2</v>
      </c>
      <c r="L2730" s="375">
        <v>1.8522E-2</v>
      </c>
      <c r="M2730" s="375">
        <v>9.3556830000000009</v>
      </c>
      <c r="N2730" s="375">
        <v>15.972149999999999</v>
      </c>
    </row>
    <row r="2731" spans="1:14">
      <c r="A2731" t="s">
        <v>4119</v>
      </c>
      <c r="B2731" s="300" t="s">
        <v>4079</v>
      </c>
      <c r="C2731" s="300" t="s">
        <v>3817</v>
      </c>
      <c r="D2731" s="300" t="s">
        <v>2440</v>
      </c>
      <c r="E2731" s="300" t="s">
        <v>3774</v>
      </c>
      <c r="F2731" s="300">
        <v>7</v>
      </c>
      <c r="G2731" s="301">
        <v>43009</v>
      </c>
      <c r="H2731" s="301">
        <v>44926</v>
      </c>
      <c r="I2731" s="316">
        <v>0.201039</v>
      </c>
      <c r="J2731" s="316">
        <v>0.18416399999999999</v>
      </c>
      <c r="K2731" s="316">
        <v>2.036E-2</v>
      </c>
      <c r="L2731" s="316">
        <v>2.0766E-2</v>
      </c>
      <c r="M2731" s="316">
        <v>2.8736929999999998</v>
      </c>
      <c r="N2731" s="316">
        <v>33.167516999999997</v>
      </c>
    </row>
    <row r="2732" spans="1:14">
      <c r="A2732" t="s">
        <v>4120</v>
      </c>
      <c r="B2732" s="413" t="s">
        <v>4060</v>
      </c>
      <c r="C2732" s="413" t="s">
        <v>3817</v>
      </c>
      <c r="D2732" s="413" t="s">
        <v>6317</v>
      </c>
      <c r="E2732" s="413" t="s">
        <v>3779</v>
      </c>
      <c r="F2732" s="413">
        <v>7</v>
      </c>
      <c r="G2732" s="383">
        <v>44013</v>
      </c>
      <c r="H2732" s="383">
        <v>44377</v>
      </c>
      <c r="I2732" s="375">
        <v>0.128723</v>
      </c>
      <c r="J2732" s="375">
        <v>0.242086</v>
      </c>
      <c r="K2732" s="375">
        <v>2.01976E-2</v>
      </c>
      <c r="L2732" s="375">
        <v>1.0455000000000001E-2</v>
      </c>
      <c r="M2732" s="375">
        <v>3.7919200000000002</v>
      </c>
      <c r="N2732" s="375">
        <v>18.939955999999999</v>
      </c>
    </row>
    <row r="2733" spans="1:14">
      <c r="A2733" t="s">
        <v>4119</v>
      </c>
      <c r="B2733" t="s">
        <v>4097</v>
      </c>
      <c r="C2733" t="s">
        <v>3817</v>
      </c>
      <c r="D2733" t="s">
        <v>1054</v>
      </c>
      <c r="E2733" t="s">
        <v>3774</v>
      </c>
      <c r="F2733">
        <v>6</v>
      </c>
      <c r="G2733" s="383">
        <v>42583</v>
      </c>
      <c r="H2733" s="383">
        <v>45869</v>
      </c>
      <c r="I2733" s="375">
        <v>0.224326</v>
      </c>
      <c r="J2733" s="375">
        <v>0.78817199999999998</v>
      </c>
      <c r="K2733" s="375">
        <v>0.02</v>
      </c>
      <c r="L2733" s="375">
        <v>2.0167999999999998E-2</v>
      </c>
      <c r="M2733" s="375">
        <v>12.046666</v>
      </c>
      <c r="N2733" s="375">
        <v>14.902150000000001</v>
      </c>
    </row>
    <row r="2734" spans="1:14">
      <c r="A2734" t="s">
        <v>4120</v>
      </c>
      <c r="B2734" t="s">
        <v>4072</v>
      </c>
      <c r="C2734" t="s">
        <v>3817</v>
      </c>
      <c r="D2734" t="s">
        <v>5576</v>
      </c>
      <c r="E2734" t="s">
        <v>3777</v>
      </c>
      <c r="F2734">
        <v>5</v>
      </c>
      <c r="G2734" s="383">
        <v>41275</v>
      </c>
      <c r="H2734" s="383">
        <v>44926</v>
      </c>
      <c r="I2734" s="375">
        <v>0.242724</v>
      </c>
      <c r="J2734" s="375">
        <v>0.51765799999999995</v>
      </c>
      <c r="K2734" s="375">
        <v>1.9678399999999999E-2</v>
      </c>
      <c r="L2734" s="375">
        <v>1.9217999999999999E-2</v>
      </c>
      <c r="M2734" s="375">
        <v>7.5788989999999998</v>
      </c>
      <c r="N2734" s="375">
        <v>18.865534</v>
      </c>
    </row>
    <row r="2735" spans="1:14">
      <c r="A2735" t="s">
        <v>4120</v>
      </c>
      <c r="B2735" t="s">
        <v>4052</v>
      </c>
      <c r="C2735" t="s">
        <v>3817</v>
      </c>
      <c r="D2735" t="s">
        <v>2737</v>
      </c>
      <c r="E2735" t="s">
        <v>3773</v>
      </c>
      <c r="F2735">
        <v>7</v>
      </c>
      <c r="G2735" s="383">
        <v>43132</v>
      </c>
      <c r="H2735" s="383">
        <v>46387</v>
      </c>
      <c r="I2735" s="375">
        <v>0.32116299999999998</v>
      </c>
      <c r="J2735" s="375">
        <v>0.57492799999999999</v>
      </c>
      <c r="K2735" s="375">
        <v>1.848E-2</v>
      </c>
      <c r="L2735" s="375">
        <v>2.0632999999999999E-2</v>
      </c>
      <c r="M2735" s="375">
        <v>8.1497589999999995</v>
      </c>
      <c r="N2735" s="375">
        <v>17.016165999999998</v>
      </c>
    </row>
    <row r="2736" spans="1:14">
      <c r="A2736" t="s">
        <v>4119</v>
      </c>
      <c r="B2736" t="s">
        <v>42</v>
      </c>
      <c r="C2736" t="s">
        <v>3818</v>
      </c>
      <c r="D2736" t="s">
        <v>5185</v>
      </c>
      <c r="E2736" t="s">
        <v>3773</v>
      </c>
      <c r="F2736">
        <v>9</v>
      </c>
      <c r="G2736" s="383">
        <v>42856</v>
      </c>
      <c r="H2736" s="383">
        <v>44926</v>
      </c>
      <c r="I2736" s="375">
        <v>0.24307599999999999</v>
      </c>
      <c r="J2736" s="375">
        <v>0.50647799999999998</v>
      </c>
      <c r="K2736" s="375">
        <v>1.7559999999999999E-2</v>
      </c>
      <c r="L2736" s="375">
        <v>0.02</v>
      </c>
      <c r="M2736" s="375">
        <v>6.62</v>
      </c>
      <c r="N2736" s="375">
        <v>25.067522</v>
      </c>
    </row>
    <row r="2737" spans="1:14">
      <c r="A2737" t="s">
        <v>4119</v>
      </c>
      <c r="B2737" t="s">
        <v>4097</v>
      </c>
      <c r="C2737" t="s">
        <v>3817</v>
      </c>
      <c r="D2737" t="s">
        <v>2777</v>
      </c>
      <c r="E2737" t="s">
        <v>3775</v>
      </c>
      <c r="F2737">
        <v>6</v>
      </c>
      <c r="G2737" s="383">
        <v>43168</v>
      </c>
      <c r="H2737" s="383">
        <v>44286</v>
      </c>
      <c r="I2737" s="375">
        <v>0.205647</v>
      </c>
      <c r="J2737" s="375">
        <v>0.44170300000000001</v>
      </c>
      <c r="K2737" s="375">
        <v>1.72E-2</v>
      </c>
      <c r="L2737" s="375">
        <v>1.1936E-2</v>
      </c>
      <c r="M2737" s="375">
        <v>5.8059830000000003</v>
      </c>
      <c r="N2737" s="375">
        <v>16.296859000000001</v>
      </c>
    </row>
    <row r="2738" spans="1:14">
      <c r="A2738" t="s">
        <v>4119</v>
      </c>
      <c r="B2738" t="s">
        <v>4101</v>
      </c>
      <c r="C2738" t="s">
        <v>3817</v>
      </c>
      <c r="D2738" t="s">
        <v>6103</v>
      </c>
      <c r="E2738" t="s">
        <v>3774</v>
      </c>
      <c r="F2738">
        <v>7</v>
      </c>
      <c r="G2738" s="383">
        <v>43862</v>
      </c>
      <c r="H2738" s="383">
        <v>44957</v>
      </c>
      <c r="I2738" s="375">
        <v>0.27368599999999998</v>
      </c>
      <c r="J2738" s="375">
        <v>0.56826699999999997</v>
      </c>
      <c r="K2738" s="375">
        <v>1.46E-2</v>
      </c>
      <c r="L2738" s="375">
        <v>1.5265000000000001E-2</v>
      </c>
      <c r="M2738" s="375">
        <v>6.4303780000000001</v>
      </c>
      <c r="N2738" s="375">
        <v>16.221966999999999</v>
      </c>
    </row>
    <row r="2739" spans="1:14">
      <c r="A2739" t="s">
        <v>4119</v>
      </c>
      <c r="B2739" s="300" t="s">
        <v>4097</v>
      </c>
      <c r="C2739" s="300" t="s">
        <v>3817</v>
      </c>
      <c r="D2739" s="300" t="s">
        <v>1509</v>
      </c>
      <c r="E2739" s="300" t="s">
        <v>3775</v>
      </c>
      <c r="F2739" s="300">
        <v>6</v>
      </c>
      <c r="G2739" s="301">
        <v>42705</v>
      </c>
      <c r="H2739" s="301">
        <v>46022</v>
      </c>
      <c r="I2739" s="316">
        <v>0.24674399999999999</v>
      </c>
      <c r="J2739" s="316">
        <v>0.38342799999999999</v>
      </c>
      <c r="K2739" s="316">
        <v>1.44E-2</v>
      </c>
      <c r="L2739" s="316">
        <v>8.2319999999999997E-3</v>
      </c>
      <c r="M2739" s="316">
        <v>4.2195169999999997</v>
      </c>
      <c r="N2739" s="316">
        <v>15.904408999999999</v>
      </c>
    </row>
    <row r="2740" spans="1:14">
      <c r="A2740" t="s">
        <v>4120</v>
      </c>
      <c r="B2740" t="s">
        <v>4044</v>
      </c>
      <c r="C2740" t="s">
        <v>3817</v>
      </c>
      <c r="D2740" t="s">
        <v>3575</v>
      </c>
      <c r="E2740" t="s">
        <v>3774</v>
      </c>
      <c r="F2740">
        <v>6</v>
      </c>
      <c r="G2740" s="383">
        <v>43497</v>
      </c>
      <c r="H2740" s="383">
        <v>44926</v>
      </c>
      <c r="I2740" s="375">
        <v>0.20879500000000001</v>
      </c>
      <c r="J2740" s="375">
        <v>0.64963899999999997</v>
      </c>
      <c r="K2740" s="375">
        <v>1.44E-2</v>
      </c>
      <c r="L2740" s="375">
        <v>1.1520000000000001E-2</v>
      </c>
      <c r="M2740" s="375">
        <v>7.1463000000000001</v>
      </c>
      <c r="N2740" s="375">
        <v>14.641368</v>
      </c>
    </row>
    <row r="2741" spans="1:14">
      <c r="A2741" t="s">
        <v>4119</v>
      </c>
      <c r="B2741" s="300" t="s">
        <v>4093</v>
      </c>
      <c r="C2741" s="300" t="s">
        <v>3817</v>
      </c>
      <c r="D2741" s="300" t="s">
        <v>7219</v>
      </c>
      <c r="E2741" s="300" t="s">
        <v>3784</v>
      </c>
      <c r="F2741" s="300">
        <v>2</v>
      </c>
      <c r="G2741" s="301">
        <v>44378</v>
      </c>
      <c r="H2741" s="301">
        <v>45657</v>
      </c>
      <c r="I2741" s="316">
        <v>0.21934100000000001</v>
      </c>
      <c r="J2741" s="316">
        <v>0.59320099999999998</v>
      </c>
      <c r="K2741" s="316">
        <v>1.3991999999999999E-2</v>
      </c>
      <c r="L2741" s="316">
        <v>1.1526E-2</v>
      </c>
      <c r="M2741" s="316">
        <v>6.9227400000000001</v>
      </c>
      <c r="N2741" s="316">
        <v>19.802741999999999</v>
      </c>
    </row>
    <row r="2742" spans="1:14">
      <c r="A2742" t="s">
        <v>4119</v>
      </c>
      <c r="B2742" t="s">
        <v>4081</v>
      </c>
      <c r="C2742" t="s">
        <v>3817</v>
      </c>
      <c r="D2742" t="s">
        <v>5756</v>
      </c>
      <c r="E2742" t="s">
        <v>3774</v>
      </c>
      <c r="F2742">
        <v>8</v>
      </c>
      <c r="G2742" s="383">
        <v>43770</v>
      </c>
      <c r="H2742" s="383">
        <v>44681</v>
      </c>
      <c r="I2742" s="375">
        <v>0.219473</v>
      </c>
      <c r="J2742" s="375">
        <v>0.79302600000000001</v>
      </c>
      <c r="K2742" s="375">
        <v>1.3599999999999999E-2</v>
      </c>
      <c r="L2742" s="375">
        <v>1.0363000000000001E-2</v>
      </c>
      <c r="M2742" s="375">
        <v>8.3347689999999997</v>
      </c>
      <c r="N2742" s="375">
        <v>14.398066</v>
      </c>
    </row>
    <row r="2743" spans="1:14">
      <c r="A2743" t="s">
        <v>4120</v>
      </c>
      <c r="B2743" t="s">
        <v>5086</v>
      </c>
      <c r="C2743" t="s">
        <v>3818</v>
      </c>
      <c r="D2743" t="s">
        <v>4671</v>
      </c>
      <c r="E2743" t="s">
        <v>3774</v>
      </c>
      <c r="F2743">
        <v>7</v>
      </c>
      <c r="G2743" s="383">
        <v>43556</v>
      </c>
      <c r="H2743" s="383">
        <v>45291</v>
      </c>
      <c r="I2743" s="375">
        <v>0.19919100000000001</v>
      </c>
      <c r="J2743" s="375">
        <v>6.5419000000000005E-2</v>
      </c>
      <c r="K2743" s="375">
        <v>1.312E-2</v>
      </c>
      <c r="L2743" s="375">
        <v>0</v>
      </c>
      <c r="M2743" s="375">
        <v>0.79402399999999995</v>
      </c>
      <c r="N2743" s="375">
        <v>16.158436999999999</v>
      </c>
    </row>
    <row r="2744" spans="1:14">
      <c r="A2744" t="s">
        <v>4120</v>
      </c>
      <c r="B2744" s="300" t="s">
        <v>4072</v>
      </c>
      <c r="C2744" s="300" t="s">
        <v>3817</v>
      </c>
      <c r="D2744" s="300" t="s">
        <v>5496</v>
      </c>
      <c r="E2744" s="300" t="s">
        <v>3773</v>
      </c>
      <c r="F2744" s="300">
        <v>6</v>
      </c>
      <c r="G2744" s="301">
        <v>42552</v>
      </c>
      <c r="H2744" s="301">
        <v>44681</v>
      </c>
      <c r="I2744" s="316">
        <v>0.209143</v>
      </c>
      <c r="J2744" s="316">
        <v>0.95425499999999996</v>
      </c>
      <c r="K2744" s="316">
        <v>1.25264E-2</v>
      </c>
      <c r="L2744" s="316">
        <v>1.2737E-2</v>
      </c>
      <c r="M2744" s="316">
        <v>9.0429530000000007</v>
      </c>
      <c r="N2744" s="316">
        <v>10.831006</v>
      </c>
    </row>
    <row r="2745" spans="1:14">
      <c r="A2745" t="s">
        <v>4120</v>
      </c>
      <c r="B2745" t="s">
        <v>5086</v>
      </c>
      <c r="C2745" t="s">
        <v>3817</v>
      </c>
      <c r="D2745" t="s">
        <v>6468</v>
      </c>
      <c r="E2745" t="s">
        <v>3776</v>
      </c>
      <c r="F2745">
        <v>1</v>
      </c>
      <c r="G2745" s="383">
        <v>44075</v>
      </c>
      <c r="H2745" s="383">
        <v>44926</v>
      </c>
      <c r="I2745" s="375">
        <v>0.22434200000000001</v>
      </c>
      <c r="J2745" s="375">
        <v>0.46211099999999999</v>
      </c>
      <c r="K2745" s="375">
        <v>1.22544E-2</v>
      </c>
      <c r="L2745" s="375">
        <v>1.0796999999999999E-2</v>
      </c>
      <c r="M2745" s="375">
        <v>4.4886660000000003</v>
      </c>
      <c r="N2745" s="375">
        <v>20.373902999999999</v>
      </c>
    </row>
    <row r="2746" spans="1:14">
      <c r="A2746" t="s">
        <v>4119</v>
      </c>
      <c r="B2746" t="s">
        <v>4097</v>
      </c>
      <c r="C2746" t="s">
        <v>3817</v>
      </c>
      <c r="D2746" t="s">
        <v>2221</v>
      </c>
      <c r="E2746" t="s">
        <v>3789</v>
      </c>
      <c r="F2746">
        <v>6</v>
      </c>
      <c r="G2746" s="383">
        <v>42948</v>
      </c>
      <c r="H2746" s="383">
        <v>44439</v>
      </c>
      <c r="I2746" s="375">
        <v>0.26969300000000002</v>
      </c>
      <c r="J2746" s="375">
        <v>0.60016800000000003</v>
      </c>
      <c r="K2746" s="375">
        <v>1.2E-2</v>
      </c>
      <c r="L2746" s="375">
        <v>1.2348E-2</v>
      </c>
      <c r="M2746" s="375">
        <v>5.5038919999999996</v>
      </c>
      <c r="N2746" s="375">
        <v>16.261064999999999</v>
      </c>
    </row>
    <row r="2747" spans="1:14">
      <c r="A2747" t="s">
        <v>4120</v>
      </c>
      <c r="B2747" t="s">
        <v>4044</v>
      </c>
      <c r="C2747" t="s">
        <v>3817</v>
      </c>
      <c r="D2747" t="s">
        <v>3472</v>
      </c>
      <c r="E2747" t="s">
        <v>3774</v>
      </c>
      <c r="F2747">
        <v>7</v>
      </c>
      <c r="G2747" s="383">
        <v>43483</v>
      </c>
      <c r="H2747" s="383">
        <v>44926</v>
      </c>
      <c r="I2747" s="375">
        <v>0.204232</v>
      </c>
      <c r="J2747" s="375">
        <v>0.63280599999999998</v>
      </c>
      <c r="K2747" s="375">
        <v>1.2E-2</v>
      </c>
      <c r="L2747" s="375">
        <v>1.099E-2</v>
      </c>
      <c r="M2747" s="375">
        <v>5.8501839999999996</v>
      </c>
      <c r="N2747" s="375">
        <v>15.469218</v>
      </c>
    </row>
    <row r="2748" spans="1:14">
      <c r="A2748" t="s">
        <v>4120</v>
      </c>
      <c r="B2748" t="s">
        <v>4044</v>
      </c>
      <c r="C2748" t="s">
        <v>3817</v>
      </c>
      <c r="D2748" t="s">
        <v>3573</v>
      </c>
      <c r="E2748" t="s">
        <v>3774</v>
      </c>
      <c r="F2748">
        <v>6</v>
      </c>
      <c r="G2748" s="383">
        <v>43497</v>
      </c>
      <c r="H2748" s="383">
        <v>44926</v>
      </c>
      <c r="I2748" s="375">
        <v>0.20258799999999999</v>
      </c>
      <c r="J2748" s="375">
        <v>0.64360799999999996</v>
      </c>
      <c r="K2748" s="375">
        <v>1.1599999999999999E-2</v>
      </c>
      <c r="L2748" s="375">
        <v>9.4629999999999992E-3</v>
      </c>
      <c r="M2748" s="375">
        <v>5.7032819999999997</v>
      </c>
      <c r="N2748" s="375">
        <v>14.740947999999999</v>
      </c>
    </row>
    <row r="2749" spans="1:14">
      <c r="A2749" t="s">
        <v>4120</v>
      </c>
      <c r="B2749" t="s">
        <v>4062</v>
      </c>
      <c r="C2749" t="s">
        <v>3817</v>
      </c>
      <c r="D2749" t="s">
        <v>5425</v>
      </c>
      <c r="E2749" t="s">
        <v>3773</v>
      </c>
      <c r="F2749">
        <v>6</v>
      </c>
      <c r="G2749" s="383">
        <v>42614</v>
      </c>
      <c r="H2749" s="383">
        <v>44561</v>
      </c>
      <c r="I2749" s="375">
        <v>0.39106299999999999</v>
      </c>
      <c r="J2749" s="375">
        <v>0.43981700000000001</v>
      </c>
      <c r="K2749" s="375">
        <v>1.1599999999999999E-2</v>
      </c>
      <c r="L2749" s="375">
        <v>1.2326E-2</v>
      </c>
      <c r="M2749" s="375">
        <v>3.8930069999999999</v>
      </c>
      <c r="N2749" s="375">
        <v>20.748422000000001</v>
      </c>
    </row>
    <row r="2750" spans="1:14">
      <c r="A2750" t="s">
        <v>4119</v>
      </c>
      <c r="B2750" t="s">
        <v>4099</v>
      </c>
      <c r="C2750" t="s">
        <v>3817</v>
      </c>
      <c r="D2750" t="s">
        <v>3358</v>
      </c>
      <c r="E2750" t="s">
        <v>3780</v>
      </c>
      <c r="F2750">
        <v>3</v>
      </c>
      <c r="G2750" s="383">
        <v>43405</v>
      </c>
      <c r="H2750" s="383">
        <v>44926</v>
      </c>
      <c r="I2750" s="375">
        <v>0.20533399999999999</v>
      </c>
      <c r="J2750" s="375">
        <v>0.222557</v>
      </c>
      <c r="K2750" s="375">
        <v>1.1520000000000001E-2</v>
      </c>
      <c r="L2750" s="375">
        <v>4.2059999999999997E-3</v>
      </c>
      <c r="M2750" s="375">
        <v>1.980221</v>
      </c>
      <c r="N2750" s="375">
        <v>18.709733</v>
      </c>
    </row>
    <row r="2751" spans="1:14">
      <c r="A2751" t="s">
        <v>4119</v>
      </c>
      <c r="B2751" t="s">
        <v>4097</v>
      </c>
      <c r="C2751" t="s">
        <v>3817</v>
      </c>
      <c r="D2751" t="s">
        <v>726</v>
      </c>
      <c r="E2751" t="s">
        <v>3773</v>
      </c>
      <c r="F2751">
        <v>6</v>
      </c>
      <c r="G2751" s="383">
        <v>42430</v>
      </c>
      <c r="H2751" s="383">
        <v>44651</v>
      </c>
      <c r="I2751" s="375">
        <v>0.21263199999999999</v>
      </c>
      <c r="J2751" s="375">
        <v>0.51658499999999996</v>
      </c>
      <c r="K2751" s="375">
        <v>1.12E-2</v>
      </c>
      <c r="L2751" s="375">
        <v>9.8779999999999996E-3</v>
      </c>
      <c r="M2751" s="375">
        <v>4.4215619999999998</v>
      </c>
      <c r="N2751" s="375">
        <v>14.031905999999999</v>
      </c>
    </row>
    <row r="2752" spans="1:14">
      <c r="A2752" t="s">
        <v>4120</v>
      </c>
      <c r="B2752" t="s">
        <v>4072</v>
      </c>
      <c r="C2752" t="s">
        <v>3817</v>
      </c>
      <c r="D2752" t="s">
        <v>6041</v>
      </c>
      <c r="E2752" t="s">
        <v>3777</v>
      </c>
      <c r="F2752">
        <v>6</v>
      </c>
      <c r="G2752" s="383">
        <v>43831</v>
      </c>
      <c r="H2752" s="383">
        <v>46022</v>
      </c>
      <c r="I2752" s="375">
        <v>0.32425700000000002</v>
      </c>
      <c r="J2752" s="375">
        <v>0.34504800000000002</v>
      </c>
      <c r="K2752" s="375">
        <v>1.091E-2</v>
      </c>
      <c r="L2752" s="375">
        <v>1.1094E-2</v>
      </c>
      <c r="M2752" s="375">
        <v>2.8479109999999999</v>
      </c>
      <c r="N2752" s="375">
        <v>17.595182999999999</v>
      </c>
    </row>
    <row r="2753" spans="1:14">
      <c r="A2753" t="s">
        <v>4119</v>
      </c>
      <c r="B2753" t="s">
        <v>4097</v>
      </c>
      <c r="C2753" t="s">
        <v>3817</v>
      </c>
      <c r="D2753" t="s">
        <v>5098</v>
      </c>
      <c r="E2753" t="s">
        <v>3773</v>
      </c>
      <c r="F2753">
        <v>6</v>
      </c>
      <c r="G2753" s="383">
        <v>42430</v>
      </c>
      <c r="H2753" s="383">
        <v>44651</v>
      </c>
      <c r="I2753" s="375">
        <v>0.21110499999999999</v>
      </c>
      <c r="J2753" s="375">
        <v>0.74504999999999999</v>
      </c>
      <c r="K2753" s="375">
        <v>1.04E-2</v>
      </c>
      <c r="L2753" s="375">
        <v>1.0290000000000001E-2</v>
      </c>
      <c r="M2753" s="375">
        <v>5.9215400000000002</v>
      </c>
      <c r="N2753" s="375">
        <v>12.898555999999999</v>
      </c>
    </row>
    <row r="2754" spans="1:14">
      <c r="A2754" t="s">
        <v>4119</v>
      </c>
      <c r="B2754" t="s">
        <v>4081</v>
      </c>
      <c r="C2754" t="s">
        <v>3817</v>
      </c>
      <c r="D2754" t="s">
        <v>7271</v>
      </c>
      <c r="E2754" t="s">
        <v>3774</v>
      </c>
      <c r="F2754">
        <v>8</v>
      </c>
      <c r="G2754" s="383">
        <v>44409</v>
      </c>
      <c r="H2754" s="383">
        <v>45657</v>
      </c>
      <c r="I2754" s="375">
        <v>0.34349800000000003</v>
      </c>
      <c r="J2754" s="375">
        <v>0.46430900000000003</v>
      </c>
      <c r="K2754" s="375">
        <v>9.9092E-3</v>
      </c>
      <c r="L2754" s="375">
        <v>1.0363000000000001E-2</v>
      </c>
      <c r="M2754" s="375">
        <v>3.5542280000000002</v>
      </c>
      <c r="N2754" s="375">
        <v>17.408515000000001</v>
      </c>
    </row>
    <row r="2755" spans="1:14">
      <c r="A2755" t="s">
        <v>4119</v>
      </c>
      <c r="B2755" t="s">
        <v>4097</v>
      </c>
      <c r="C2755" t="s">
        <v>3817</v>
      </c>
      <c r="D2755" t="s">
        <v>6303</v>
      </c>
      <c r="E2755" t="s">
        <v>3773</v>
      </c>
      <c r="F2755">
        <v>6</v>
      </c>
      <c r="G2755" s="383">
        <v>44013</v>
      </c>
      <c r="H2755" s="383">
        <v>45838</v>
      </c>
      <c r="I2755" s="375">
        <v>0.24299200000000001</v>
      </c>
      <c r="J2755" s="375">
        <v>0.49854599999999999</v>
      </c>
      <c r="K2755" s="375">
        <v>9.1999999999999998E-3</v>
      </c>
      <c r="L2755" s="375">
        <v>9.4669999999999997E-3</v>
      </c>
      <c r="M2755" s="375">
        <v>3.505223</v>
      </c>
      <c r="N2755" s="375">
        <v>17.746386999999999</v>
      </c>
    </row>
    <row r="2756" spans="1:14">
      <c r="A2756" t="s">
        <v>4119</v>
      </c>
      <c r="B2756" t="s">
        <v>4091</v>
      </c>
      <c r="C2756" t="s">
        <v>3817</v>
      </c>
      <c r="D2756" t="s">
        <v>6350</v>
      </c>
      <c r="E2756" t="s">
        <v>3776</v>
      </c>
      <c r="F2756">
        <v>1</v>
      </c>
      <c r="G2756" s="383">
        <v>44013</v>
      </c>
      <c r="H2756" s="383">
        <v>45291</v>
      </c>
      <c r="I2756" s="375">
        <v>0.21624199999999999</v>
      </c>
      <c r="J2756" s="375">
        <v>0.30164200000000002</v>
      </c>
      <c r="K2756" s="375">
        <v>9.1079999999999998E-3</v>
      </c>
      <c r="L2756" s="375">
        <v>8.9999999999999993E-3</v>
      </c>
      <c r="M2756" s="375">
        <v>2.0440999999999998</v>
      </c>
      <c r="N2756" s="375">
        <v>25.853788000000002</v>
      </c>
    </row>
    <row r="2757" spans="1:14">
      <c r="A2757" t="s">
        <v>4119</v>
      </c>
      <c r="B2757" t="s">
        <v>4097</v>
      </c>
      <c r="C2757" t="s">
        <v>3817</v>
      </c>
      <c r="D2757" t="s">
        <v>6141</v>
      </c>
      <c r="E2757" t="s">
        <v>3791</v>
      </c>
      <c r="F2757">
        <v>6</v>
      </c>
      <c r="G2757" s="383">
        <v>43891</v>
      </c>
      <c r="H2757" s="383">
        <v>45716</v>
      </c>
      <c r="I2757" s="375">
        <v>0.21731300000000001</v>
      </c>
      <c r="J2757" s="375">
        <v>0.754077</v>
      </c>
      <c r="K2757" s="375">
        <v>8.8000000000000005E-3</v>
      </c>
      <c r="L2757" s="375">
        <v>9.0550000000000005E-3</v>
      </c>
      <c r="M2757" s="375">
        <v>5.0712479999999998</v>
      </c>
      <c r="N2757" s="375">
        <v>16.782612</v>
      </c>
    </row>
    <row r="2758" spans="1:14">
      <c r="A2758" t="s">
        <v>4119</v>
      </c>
      <c r="B2758" t="s">
        <v>4091</v>
      </c>
      <c r="C2758" t="s">
        <v>3817</v>
      </c>
      <c r="D2758" t="s">
        <v>5874</v>
      </c>
      <c r="E2758" t="s">
        <v>3774</v>
      </c>
      <c r="F2758">
        <v>1</v>
      </c>
      <c r="G2758" s="383">
        <v>43800</v>
      </c>
      <c r="H2758" s="383">
        <v>44926</v>
      </c>
      <c r="I2758" s="375">
        <v>0.27360800000000002</v>
      </c>
      <c r="J2758" s="375">
        <v>0.66290700000000002</v>
      </c>
      <c r="K2758" s="375">
        <v>8.3636000000000005E-3</v>
      </c>
      <c r="L2758" s="375">
        <v>8.3999999999999995E-3</v>
      </c>
      <c r="M2758" s="375">
        <v>4.125</v>
      </c>
      <c r="N2758" s="375">
        <v>19.171163</v>
      </c>
    </row>
    <row r="2759" spans="1:14">
      <c r="A2759" t="s">
        <v>4120</v>
      </c>
      <c r="B2759" t="s">
        <v>5086</v>
      </c>
      <c r="C2759" t="s">
        <v>3817</v>
      </c>
      <c r="D2759" t="s">
        <v>6852</v>
      </c>
      <c r="E2759" t="s">
        <v>3780</v>
      </c>
      <c r="F2759">
        <v>1</v>
      </c>
      <c r="G2759" s="383">
        <v>44197</v>
      </c>
      <c r="H2759" s="383">
        <v>45291</v>
      </c>
      <c r="I2759" s="375">
        <v>0.28734599999999999</v>
      </c>
      <c r="J2759" s="375">
        <v>0.58112399999999997</v>
      </c>
      <c r="K2759" s="375">
        <v>8.3271999999999999E-3</v>
      </c>
      <c r="L2759" s="375">
        <v>1.0796999999999999E-2</v>
      </c>
      <c r="M2759" s="375">
        <v>3.8291940000000002</v>
      </c>
      <c r="N2759" s="375">
        <v>17.350075</v>
      </c>
    </row>
    <row r="2760" spans="1:14">
      <c r="A2760" t="s">
        <v>4120</v>
      </c>
      <c r="B2760" t="s">
        <v>5086</v>
      </c>
      <c r="C2760" t="s">
        <v>3817</v>
      </c>
      <c r="D2760" t="s">
        <v>6853</v>
      </c>
      <c r="E2760" t="s">
        <v>3780</v>
      </c>
      <c r="F2760">
        <v>1</v>
      </c>
      <c r="G2760" s="383">
        <v>44197</v>
      </c>
      <c r="H2760" s="383">
        <v>45291</v>
      </c>
      <c r="I2760" s="375">
        <v>0.25590299999999999</v>
      </c>
      <c r="J2760" s="375">
        <v>0.436058</v>
      </c>
      <c r="K2760" s="375">
        <v>8.3064000000000002E-3</v>
      </c>
      <c r="L2760" s="375">
        <v>1.0796999999999999E-2</v>
      </c>
      <c r="M2760" s="375">
        <v>2.8718949999999999</v>
      </c>
      <c r="N2760" s="375">
        <v>19.496769</v>
      </c>
    </row>
    <row r="2761" spans="1:14">
      <c r="A2761" t="s">
        <v>4119</v>
      </c>
      <c r="B2761" t="s">
        <v>4097</v>
      </c>
      <c r="C2761" t="s">
        <v>3817</v>
      </c>
      <c r="D2761" t="s">
        <v>6927</v>
      </c>
      <c r="E2761" t="s">
        <v>3775</v>
      </c>
      <c r="F2761">
        <v>8</v>
      </c>
      <c r="G2761" s="383">
        <v>44256</v>
      </c>
      <c r="H2761" s="383">
        <v>46081</v>
      </c>
      <c r="I2761" s="375">
        <v>0.20841299999999999</v>
      </c>
      <c r="J2761" s="375">
        <v>0.73154699999999995</v>
      </c>
      <c r="K2761" s="375">
        <v>8.2728000000000003E-3</v>
      </c>
      <c r="L2761" s="375">
        <v>6.6220000000000003E-3</v>
      </c>
      <c r="M2761" s="375">
        <v>4.6705959999999997</v>
      </c>
      <c r="N2761" s="375">
        <v>11.197948</v>
      </c>
    </row>
    <row r="2762" spans="1:14">
      <c r="A2762" t="s">
        <v>4120</v>
      </c>
      <c r="B2762" t="s">
        <v>5086</v>
      </c>
      <c r="C2762" t="s">
        <v>3817</v>
      </c>
      <c r="D2762" t="s">
        <v>3210</v>
      </c>
      <c r="E2762" t="s">
        <v>3777</v>
      </c>
      <c r="F2762">
        <v>2</v>
      </c>
      <c r="G2762" s="383">
        <v>43344</v>
      </c>
      <c r="H2762" s="383">
        <v>44561</v>
      </c>
      <c r="I2762" s="375">
        <v>0.208893</v>
      </c>
      <c r="J2762" s="375">
        <v>0.32871600000000001</v>
      </c>
      <c r="K2762" s="375">
        <v>6.9947999999999998E-3</v>
      </c>
      <c r="L2762" s="375">
        <v>1.0744999999999999E-2</v>
      </c>
      <c r="M2762" s="375">
        <v>1.8092239999999999</v>
      </c>
      <c r="N2762" s="375">
        <v>31.616973000000002</v>
      </c>
    </row>
    <row r="2763" spans="1:14">
      <c r="A2763" t="s">
        <v>4120</v>
      </c>
      <c r="B2763" t="s">
        <v>5086</v>
      </c>
      <c r="C2763" t="s">
        <v>3817</v>
      </c>
      <c r="D2763" t="s">
        <v>4810</v>
      </c>
      <c r="E2763" t="s">
        <v>3779</v>
      </c>
      <c r="F2763">
        <v>7</v>
      </c>
      <c r="G2763" s="383">
        <v>43617</v>
      </c>
      <c r="H2763" s="383">
        <v>46022</v>
      </c>
      <c r="I2763" s="375">
        <v>0.22553100000000001</v>
      </c>
      <c r="J2763" s="375">
        <v>0.36907099999999998</v>
      </c>
      <c r="K2763" s="375">
        <v>6.7200000000000003E-3</v>
      </c>
      <c r="L2763" s="375">
        <v>1.0455000000000001E-2</v>
      </c>
      <c r="M2763" s="375">
        <v>1.9272119999999999</v>
      </c>
      <c r="N2763" s="375">
        <v>27.660540999999998</v>
      </c>
    </row>
    <row r="2764" spans="1:14">
      <c r="A2764" t="s">
        <v>4120</v>
      </c>
      <c r="B2764" t="s">
        <v>4042</v>
      </c>
      <c r="C2764" t="s">
        <v>3817</v>
      </c>
      <c r="D2764" t="s">
        <v>2586</v>
      </c>
      <c r="E2764" t="s">
        <v>3793</v>
      </c>
      <c r="F2764">
        <v>7</v>
      </c>
      <c r="G2764" s="383">
        <v>43906</v>
      </c>
      <c r="H2764" s="383">
        <v>45016</v>
      </c>
      <c r="I2764" s="375">
        <v>0.23324300000000001</v>
      </c>
      <c r="J2764" s="375">
        <v>0.60420799999999997</v>
      </c>
      <c r="K2764" s="375">
        <v>6.1776000000000001E-3</v>
      </c>
      <c r="L2764" s="375">
        <v>6.2700000000000004E-3</v>
      </c>
      <c r="M2764" s="375">
        <v>2.8108580000000001</v>
      </c>
      <c r="N2764" s="375">
        <v>16.319002000000001</v>
      </c>
    </row>
    <row r="2765" spans="1:14">
      <c r="A2765" t="s">
        <v>4120</v>
      </c>
      <c r="B2765" t="s">
        <v>4072</v>
      </c>
      <c r="C2765" t="s">
        <v>3817</v>
      </c>
      <c r="D2765" t="s">
        <v>5535</v>
      </c>
      <c r="E2765" t="s">
        <v>3773</v>
      </c>
      <c r="F2765">
        <v>9</v>
      </c>
      <c r="G2765" s="383">
        <v>42552</v>
      </c>
      <c r="H2765" s="383">
        <v>44681</v>
      </c>
      <c r="I2765" s="375">
        <v>0.20799100000000001</v>
      </c>
      <c r="J2765" s="375">
        <v>0.93899999999999995</v>
      </c>
      <c r="K2765" s="375">
        <v>4.8928000000000001E-3</v>
      </c>
      <c r="L2765" s="375">
        <v>4.9680000000000002E-3</v>
      </c>
      <c r="M2765" s="375">
        <v>3.4708730000000001</v>
      </c>
      <c r="N2765" s="375">
        <v>10.883113</v>
      </c>
    </row>
    <row r="2766" spans="1:14">
      <c r="A2766" t="s">
        <v>4119</v>
      </c>
      <c r="B2766" t="s">
        <v>4097</v>
      </c>
      <c r="C2766" t="s">
        <v>3817</v>
      </c>
      <c r="D2766" t="s">
        <v>6138</v>
      </c>
      <c r="E2766" t="s">
        <v>3773</v>
      </c>
      <c r="F2766">
        <v>6</v>
      </c>
      <c r="G2766" s="383">
        <v>43891</v>
      </c>
      <c r="H2766" s="383">
        <v>45716</v>
      </c>
      <c r="I2766" s="375">
        <v>0.21585699999999999</v>
      </c>
      <c r="J2766" s="375">
        <v>0.62617500000000004</v>
      </c>
      <c r="K2766" s="375">
        <v>4.7999999999999996E-3</v>
      </c>
      <c r="L2766" s="375">
        <v>3.7039999999999998E-3</v>
      </c>
      <c r="M2766" s="375">
        <v>2.2969599999999999</v>
      </c>
      <c r="N2766" s="375">
        <v>15.136042</v>
      </c>
    </row>
    <row r="2767" spans="1:14">
      <c r="A2767" t="s">
        <v>4120</v>
      </c>
      <c r="B2767" s="300" t="s">
        <v>5086</v>
      </c>
      <c r="C2767" s="300" t="s">
        <v>3817</v>
      </c>
      <c r="D2767" s="300" t="s">
        <v>7425</v>
      </c>
      <c r="E2767" s="300" t="s">
        <v>3777</v>
      </c>
      <c r="F2767" s="300">
        <v>9</v>
      </c>
      <c r="G2767" s="301">
        <v>44440</v>
      </c>
      <c r="H2767" s="301">
        <v>45504</v>
      </c>
      <c r="I2767" s="316">
        <v>0.21663499999999999</v>
      </c>
      <c r="J2767" s="316">
        <v>0.48295399999999999</v>
      </c>
      <c r="K2767" s="316">
        <v>4.4000000000000003E-3</v>
      </c>
      <c r="L2767" s="316">
        <v>0</v>
      </c>
      <c r="M2767" s="316">
        <v>1.6668609999999999</v>
      </c>
      <c r="N2767" s="316">
        <v>14.43829</v>
      </c>
    </row>
    <row r="2768" spans="1:14">
      <c r="A2768" t="s">
        <v>4120</v>
      </c>
      <c r="B2768" t="s">
        <v>4048</v>
      </c>
      <c r="C2768" t="s">
        <v>3819</v>
      </c>
      <c r="D2768" t="s">
        <v>5231</v>
      </c>
      <c r="E2768" t="s">
        <v>3780</v>
      </c>
      <c r="F2768">
        <v>3</v>
      </c>
      <c r="G2768" s="383">
        <v>42948</v>
      </c>
      <c r="H2768" s="383">
        <v>44561</v>
      </c>
      <c r="I2768" s="375">
        <v>0.21108499999999999</v>
      </c>
      <c r="J2768" s="375">
        <v>0.85975599999999996</v>
      </c>
      <c r="K2768" s="375">
        <v>3.96E-3</v>
      </c>
      <c r="L2768" s="375">
        <v>0</v>
      </c>
      <c r="M2768" s="375">
        <v>2.632212</v>
      </c>
      <c r="N2768" s="375">
        <v>10.69</v>
      </c>
    </row>
    <row r="2769" spans="1:14">
      <c r="A2769" t="s">
        <v>4119</v>
      </c>
      <c r="B2769" t="s">
        <v>4097</v>
      </c>
      <c r="C2769" t="s">
        <v>3817</v>
      </c>
      <c r="D2769" t="s">
        <v>3135</v>
      </c>
      <c r="E2769" t="s">
        <v>3775</v>
      </c>
      <c r="F2769">
        <v>6</v>
      </c>
      <c r="G2769" s="383">
        <v>43313</v>
      </c>
      <c r="H2769" s="383">
        <v>44439</v>
      </c>
      <c r="I2769" s="375">
        <v>0.230684</v>
      </c>
      <c r="J2769" s="375">
        <v>0.81328299999999998</v>
      </c>
      <c r="K2769" s="375">
        <v>3.5999999999999999E-3</v>
      </c>
      <c r="L2769" s="375">
        <v>3.7039999999999998E-3</v>
      </c>
      <c r="M2769" s="375">
        <v>2.2374869999999998</v>
      </c>
      <c r="N2769" s="375">
        <v>15.346232000000001</v>
      </c>
    </row>
    <row r="2770" spans="1:14">
      <c r="A2770" t="s">
        <v>4120</v>
      </c>
      <c r="B2770" t="s">
        <v>4048</v>
      </c>
      <c r="C2770" t="s">
        <v>3819</v>
      </c>
      <c r="D2770" t="s">
        <v>5232</v>
      </c>
      <c r="E2770" t="s">
        <v>3780</v>
      </c>
      <c r="F2770">
        <v>3</v>
      </c>
      <c r="G2770" s="383">
        <v>42948</v>
      </c>
      <c r="H2770" s="383">
        <v>44561</v>
      </c>
      <c r="I2770" s="375">
        <v>0.21096400000000001</v>
      </c>
      <c r="J2770" s="375">
        <v>0.93854899999999997</v>
      </c>
      <c r="K2770" s="375">
        <v>3.4559999999999999E-3</v>
      </c>
      <c r="L2770" s="375">
        <v>0</v>
      </c>
      <c r="M2770" s="375">
        <v>2.5073639999999999</v>
      </c>
      <c r="N2770" s="375">
        <v>10.689999</v>
      </c>
    </row>
    <row r="2771" spans="1:14">
      <c r="A2771" t="s">
        <v>4120</v>
      </c>
      <c r="B2771" t="s">
        <v>4062</v>
      </c>
      <c r="C2771" t="s">
        <v>3817</v>
      </c>
      <c r="D2771" t="s">
        <v>5411</v>
      </c>
      <c r="E2771" t="s">
        <v>3773</v>
      </c>
      <c r="F2771">
        <v>7</v>
      </c>
      <c r="G2771" s="383">
        <v>42614</v>
      </c>
      <c r="H2771" s="383">
        <v>44561</v>
      </c>
      <c r="I2771" s="375">
        <v>0.22631599999999999</v>
      </c>
      <c r="J2771" s="375">
        <v>0.30634400000000001</v>
      </c>
      <c r="K2771" s="375">
        <v>3.0400000000000002E-3</v>
      </c>
      <c r="L2771" s="375">
        <v>3.0820000000000001E-3</v>
      </c>
      <c r="M2771" s="375">
        <v>0.711202</v>
      </c>
      <c r="N2771" s="375">
        <v>23.413391000000001</v>
      </c>
    </row>
    <row r="2772" spans="1:14">
      <c r="A2772" t="s">
        <v>4119</v>
      </c>
      <c r="B2772" t="s">
        <v>4081</v>
      </c>
      <c r="C2772" t="s">
        <v>3817</v>
      </c>
      <c r="D2772" t="s">
        <v>7399</v>
      </c>
      <c r="E2772" t="s">
        <v>3774</v>
      </c>
      <c r="F2772">
        <v>8</v>
      </c>
      <c r="G2772" s="383">
        <v>44470</v>
      </c>
      <c r="H2772" s="383">
        <v>45657</v>
      </c>
      <c r="I2772" s="375">
        <v>6.0999999999999997E-4</v>
      </c>
      <c r="J2772" s="375">
        <v>1.1939999999999999E-2</v>
      </c>
      <c r="K2772" s="375">
        <v>2.2507999999999998E-3</v>
      </c>
      <c r="L2772" s="375">
        <v>0</v>
      </c>
      <c r="M2772" s="375">
        <v>2.0785000000000001E-2</v>
      </c>
      <c r="N2772" s="375">
        <v>11</v>
      </c>
    </row>
    <row r="2773" spans="1:14">
      <c r="A2773" t="s">
        <v>4120</v>
      </c>
      <c r="B2773" t="s">
        <v>5086</v>
      </c>
      <c r="C2773" t="s">
        <v>3817</v>
      </c>
      <c r="D2773" t="s">
        <v>6849</v>
      </c>
      <c r="E2773" t="s">
        <v>3780</v>
      </c>
      <c r="F2773">
        <v>1</v>
      </c>
      <c r="G2773" s="383">
        <v>44197</v>
      </c>
      <c r="H2773" s="383">
        <v>45291</v>
      </c>
      <c r="I2773" s="375">
        <v>0.21507399999999999</v>
      </c>
      <c r="J2773" s="375">
        <v>0.426035</v>
      </c>
      <c r="K2773" s="375">
        <v>2.2068000000000001E-3</v>
      </c>
      <c r="L2773" s="375">
        <v>0</v>
      </c>
      <c r="M2773" s="375">
        <v>0.74456599999999995</v>
      </c>
      <c r="N2773" s="375">
        <v>10.911714999999999</v>
      </c>
    </row>
    <row r="2774" spans="1:14">
      <c r="A2774" t="s">
        <v>4119</v>
      </c>
      <c r="B2774" t="s">
        <v>4091</v>
      </c>
      <c r="C2774" t="s">
        <v>3817</v>
      </c>
      <c r="D2774" t="s">
        <v>5932</v>
      </c>
      <c r="E2774" t="s">
        <v>3776</v>
      </c>
      <c r="F2774">
        <v>1</v>
      </c>
      <c r="G2774" s="383">
        <v>43800</v>
      </c>
      <c r="H2774" s="383">
        <v>44926</v>
      </c>
      <c r="I2774" s="375">
        <v>0.29399700000000001</v>
      </c>
      <c r="J2774" s="375">
        <v>0.59322799999999998</v>
      </c>
      <c r="K2774" s="375">
        <v>1.882E-3</v>
      </c>
      <c r="L2774" s="375">
        <v>1.9E-3</v>
      </c>
      <c r="M2774" s="375">
        <v>0.83069999999999999</v>
      </c>
      <c r="N2774" s="375">
        <v>22.902484000000001</v>
      </c>
    </row>
    <row r="2775" spans="1:14">
      <c r="A2775" t="s">
        <v>4120</v>
      </c>
      <c r="B2775" s="300" t="s">
        <v>4048</v>
      </c>
      <c r="C2775" s="300" t="s">
        <v>3817</v>
      </c>
      <c r="D2775" s="300" t="s">
        <v>1394</v>
      </c>
      <c r="E2775" s="300" t="s">
        <v>3778</v>
      </c>
      <c r="F2775" s="300">
        <v>7</v>
      </c>
      <c r="G2775" s="301">
        <v>42675</v>
      </c>
      <c r="H2775" s="301">
        <v>44500</v>
      </c>
      <c r="I2775" s="316">
        <v>0.211451</v>
      </c>
      <c r="J2775" s="316">
        <v>0.881606</v>
      </c>
      <c r="K2775" s="316">
        <v>1.8E-3</v>
      </c>
      <c r="L2775" s="316">
        <v>0</v>
      </c>
      <c r="M2775" s="316">
        <v>1.2156359999999999</v>
      </c>
      <c r="N2775" s="316">
        <v>10.671695</v>
      </c>
    </row>
    <row r="2776" spans="1:14">
      <c r="A2776" t="s">
        <v>4120</v>
      </c>
      <c r="B2776" s="300" t="s">
        <v>5086</v>
      </c>
      <c r="C2776" s="300" t="s">
        <v>3817</v>
      </c>
      <c r="D2776" s="300" t="s">
        <v>6847</v>
      </c>
      <c r="E2776" s="300" t="s">
        <v>3780</v>
      </c>
      <c r="F2776" s="300">
        <v>1</v>
      </c>
      <c r="G2776" s="301">
        <v>44197</v>
      </c>
      <c r="H2776" s="301">
        <v>45291</v>
      </c>
      <c r="I2776" s="316">
        <v>0.28870099999999999</v>
      </c>
      <c r="J2776" s="316">
        <v>0.54527999999999999</v>
      </c>
      <c r="K2776" s="316">
        <v>1.7696000000000001E-3</v>
      </c>
      <c r="L2776" s="316">
        <v>0</v>
      </c>
      <c r="M2776" s="316">
        <v>0.76583900000000005</v>
      </c>
      <c r="N2776" s="316">
        <v>10.91</v>
      </c>
    </row>
    <row r="2777" spans="1:14">
      <c r="A2777" t="s">
        <v>4120</v>
      </c>
      <c r="B2777" t="s">
        <v>5086</v>
      </c>
      <c r="C2777" t="s">
        <v>3817</v>
      </c>
      <c r="D2777" t="s">
        <v>6458</v>
      </c>
      <c r="E2777" t="s">
        <v>3775</v>
      </c>
      <c r="F2777">
        <v>6</v>
      </c>
      <c r="G2777" s="383">
        <v>44075</v>
      </c>
      <c r="H2777" s="383">
        <v>45291</v>
      </c>
      <c r="I2777" s="375">
        <v>0.21387800000000001</v>
      </c>
      <c r="J2777" s="375">
        <v>0.66823299999999997</v>
      </c>
      <c r="K2777" s="375">
        <v>1.1999999999999999E-3</v>
      </c>
      <c r="L2777" s="375">
        <v>0</v>
      </c>
      <c r="M2777" s="375">
        <v>0.61223000000000005</v>
      </c>
      <c r="N2777" s="375">
        <v>14.939999</v>
      </c>
    </row>
    <row r="2778" spans="1:14">
      <c r="A2778" t="s">
        <v>4119</v>
      </c>
      <c r="B2778" t="s">
        <v>4093</v>
      </c>
      <c r="C2778" t="s">
        <v>3817</v>
      </c>
      <c r="D2778" t="s">
        <v>7163</v>
      </c>
      <c r="E2778" t="s">
        <v>3775</v>
      </c>
      <c r="F2778">
        <v>2</v>
      </c>
      <c r="G2778" s="383">
        <v>44347</v>
      </c>
      <c r="H2778" s="383">
        <v>45657</v>
      </c>
      <c r="I2778" s="375">
        <v>0.208838</v>
      </c>
      <c r="J2778" s="375">
        <v>0.87715500000000002</v>
      </c>
      <c r="K2778" s="375">
        <v>1.018E-3</v>
      </c>
      <c r="L2778" s="375">
        <v>0</v>
      </c>
      <c r="M2778" s="375">
        <v>0.68666400000000005</v>
      </c>
      <c r="N2778" s="375">
        <v>13</v>
      </c>
    </row>
    <row r="2779" spans="1:14">
      <c r="A2779" t="s">
        <v>4120</v>
      </c>
      <c r="B2779" t="s">
        <v>5086</v>
      </c>
      <c r="C2779" t="s">
        <v>3817</v>
      </c>
      <c r="D2779" t="s">
        <v>2598</v>
      </c>
      <c r="E2779" t="s">
        <v>3775</v>
      </c>
      <c r="F2779">
        <v>8</v>
      </c>
      <c r="G2779" s="383">
        <v>43070</v>
      </c>
      <c r="H2779" s="383">
        <v>44561</v>
      </c>
      <c r="I2779" s="375">
        <v>0.295622</v>
      </c>
      <c r="J2779" s="375">
        <v>0.31506899999999999</v>
      </c>
      <c r="K2779" s="375">
        <v>7.4960000000000001E-4</v>
      </c>
      <c r="L2779" s="375">
        <v>0</v>
      </c>
      <c r="M2779" s="375">
        <v>0.178616</v>
      </c>
      <c r="N2779" s="375">
        <v>15.857644000000001</v>
      </c>
    </row>
    <row r="2780" spans="1:14">
      <c r="A2780" t="s">
        <v>4120</v>
      </c>
      <c r="B2780" t="s">
        <v>4052</v>
      </c>
      <c r="C2780" t="s">
        <v>3817</v>
      </c>
      <c r="D2780" t="s">
        <v>5167</v>
      </c>
      <c r="E2780" t="s">
        <v>3775</v>
      </c>
      <c r="F2780">
        <v>3</v>
      </c>
      <c r="G2780" s="383">
        <v>43831</v>
      </c>
      <c r="H2780" s="383">
        <v>45657</v>
      </c>
      <c r="I2780" s="375">
        <v>0.246586</v>
      </c>
      <c r="J2780" s="375">
        <v>0.41833999999999999</v>
      </c>
      <c r="K2780" s="375">
        <v>2.0000000000000001E-4</v>
      </c>
      <c r="L2780" s="375">
        <v>1.8900000000000001E-4</v>
      </c>
      <c r="M2780" s="375">
        <v>5.1893000000000002E-2</v>
      </c>
      <c r="N2780" s="375">
        <v>17.71208</v>
      </c>
    </row>
    <row r="2781" spans="1:14">
      <c r="A2781" t="s">
        <v>4120</v>
      </c>
      <c r="B2781" t="s">
        <v>4074</v>
      </c>
      <c r="C2781" t="s">
        <v>3817</v>
      </c>
      <c r="D2781" t="s">
        <v>2681</v>
      </c>
      <c r="E2781" t="s">
        <v>3775</v>
      </c>
      <c r="F2781">
        <v>8</v>
      </c>
      <c r="G2781" s="383">
        <v>43101</v>
      </c>
      <c r="H2781" s="383">
        <v>44561</v>
      </c>
      <c r="I2781" s="375">
        <v>0.27406000000000003</v>
      </c>
      <c r="J2781" s="375">
        <v>0.244366</v>
      </c>
      <c r="K2781" s="375">
        <v>1.2E-4</v>
      </c>
      <c r="L2781" s="375">
        <v>9.3999999999999994E-5</v>
      </c>
      <c r="M2781" s="375">
        <v>2.6565999999999999E-2</v>
      </c>
      <c r="N2781" s="375">
        <v>20.751636999999999</v>
      </c>
    </row>
    <row r="2782" spans="1:14">
      <c r="A2782" t="s">
        <v>4120</v>
      </c>
      <c r="B2782" t="s">
        <v>6954</v>
      </c>
      <c r="C2782" t="s">
        <v>3817</v>
      </c>
      <c r="D2782" t="s">
        <v>1079</v>
      </c>
      <c r="E2782" t="s">
        <v>3781</v>
      </c>
      <c r="F2782">
        <v>1</v>
      </c>
      <c r="G2782" s="383">
        <v>44197</v>
      </c>
      <c r="H2782" s="383">
        <v>45291</v>
      </c>
      <c r="I2782" s="375">
        <v>0.21040300000000001</v>
      </c>
      <c r="J2782" s="375">
        <v>0.28699999999999998</v>
      </c>
      <c r="K2782" s="375">
        <v>7.9999999999999996E-6</v>
      </c>
      <c r="L2782" s="375">
        <v>0</v>
      </c>
      <c r="M2782" s="375">
        <v>1.8190000000000001E-3</v>
      </c>
      <c r="N2782" s="375">
        <v>10.570093</v>
      </c>
    </row>
    <row r="2783" spans="1:14">
      <c r="A2783" t="s">
        <v>4119</v>
      </c>
      <c r="B2783" t="s">
        <v>4097</v>
      </c>
      <c r="C2783" t="s">
        <v>3817</v>
      </c>
      <c r="D2783" t="s">
        <v>7406</v>
      </c>
      <c r="E2783" t="s">
        <v>3773</v>
      </c>
      <c r="F2783">
        <v>6</v>
      </c>
      <c r="G2783" s="383">
        <v>44470</v>
      </c>
      <c r="H2783" s="383">
        <v>46022</v>
      </c>
      <c r="I2783" s="375">
        <v>0.29397899999999999</v>
      </c>
      <c r="J2783" s="375">
        <v>4.2000000000000003E-2</v>
      </c>
      <c r="K2783" s="375">
        <v>3.9999999999999998E-6</v>
      </c>
      <c r="L2783" s="375">
        <v>0</v>
      </c>
      <c r="M2783" s="375">
        <v>1.03E-4</v>
      </c>
      <c r="N2783" s="375">
        <v>10.601941</v>
      </c>
    </row>
    <row r="2784" spans="1:14">
      <c r="A2784" t="s">
        <v>4119</v>
      </c>
      <c r="B2784" s="373" t="s">
        <v>4091</v>
      </c>
      <c r="C2784" s="405" t="s">
        <v>3817</v>
      </c>
      <c r="D2784" s="403" t="s">
        <v>6968</v>
      </c>
      <c r="E2784" s="374" t="s">
        <v>3774</v>
      </c>
      <c r="F2784" s="403">
        <v>1</v>
      </c>
      <c r="G2784" s="374">
        <v>44287</v>
      </c>
      <c r="H2784" s="374">
        <v>45291</v>
      </c>
      <c r="I2784" s="404" t="s">
        <v>5938</v>
      </c>
      <c r="J2784" s="404" t="s">
        <v>5938</v>
      </c>
      <c r="K2784" s="404">
        <v>0</v>
      </c>
      <c r="L2784" s="404">
        <v>0</v>
      </c>
      <c r="M2784" s="404">
        <v>0</v>
      </c>
      <c r="N2784" s="404">
        <v>0</v>
      </c>
    </row>
    <row r="2785" spans="1:14">
      <c r="A2785" t="s">
        <v>4119</v>
      </c>
      <c r="B2785" t="s">
        <v>4097</v>
      </c>
      <c r="C2785" t="s">
        <v>3817</v>
      </c>
      <c r="D2785" t="s">
        <v>2136</v>
      </c>
      <c r="E2785" t="s">
        <v>3789</v>
      </c>
      <c r="F2785">
        <v>6</v>
      </c>
      <c r="G2785" s="383">
        <v>42917</v>
      </c>
      <c r="H2785" s="383">
        <v>44408</v>
      </c>
      <c r="I2785" s="375" t="s">
        <v>5938</v>
      </c>
      <c r="J2785" s="375" t="s">
        <v>5938</v>
      </c>
      <c r="K2785" s="375">
        <v>0</v>
      </c>
      <c r="L2785" s="375">
        <v>0</v>
      </c>
      <c r="M2785" s="375">
        <v>0</v>
      </c>
      <c r="N2785" s="375">
        <v>0</v>
      </c>
    </row>
    <row r="2786" spans="1:14">
      <c r="A2786" t="s">
        <v>4119</v>
      </c>
      <c r="B2786" t="s">
        <v>4097</v>
      </c>
      <c r="C2786" t="s">
        <v>3817</v>
      </c>
      <c r="D2786" t="s">
        <v>7404</v>
      </c>
      <c r="E2786" t="s">
        <v>3773</v>
      </c>
      <c r="F2786">
        <v>6</v>
      </c>
      <c r="G2786" s="383">
        <v>44470</v>
      </c>
      <c r="H2786" s="383">
        <v>48121</v>
      </c>
      <c r="I2786" s="375" t="s">
        <v>5938</v>
      </c>
      <c r="J2786" s="375" t="s">
        <v>5938</v>
      </c>
      <c r="K2786" s="375">
        <v>0</v>
      </c>
      <c r="L2786" s="375">
        <v>0</v>
      </c>
      <c r="M2786" s="375">
        <v>0</v>
      </c>
      <c r="N2786" s="375">
        <v>0</v>
      </c>
    </row>
    <row r="2787" spans="1:14">
      <c r="A2787" t="s">
        <v>4119</v>
      </c>
      <c r="B2787" t="s">
        <v>4097</v>
      </c>
      <c r="C2787" t="s">
        <v>3817</v>
      </c>
      <c r="D2787" t="s">
        <v>7405</v>
      </c>
      <c r="E2787" t="s">
        <v>3788</v>
      </c>
      <c r="F2787">
        <v>6</v>
      </c>
      <c r="G2787" s="383">
        <v>44470</v>
      </c>
      <c r="H2787" s="383">
        <v>48121</v>
      </c>
      <c r="I2787" s="375" t="s">
        <v>5938</v>
      </c>
      <c r="J2787" s="375" t="s">
        <v>5938</v>
      </c>
      <c r="K2787" s="375">
        <v>0</v>
      </c>
      <c r="L2787" s="375">
        <v>0</v>
      </c>
      <c r="M2787" s="375">
        <v>0</v>
      </c>
      <c r="N2787" s="375">
        <v>0</v>
      </c>
    </row>
    <row r="2788" spans="1:14">
      <c r="A2788" t="s">
        <v>4119</v>
      </c>
      <c r="B2788" t="s">
        <v>4099</v>
      </c>
      <c r="C2788" t="s">
        <v>3817</v>
      </c>
      <c r="D2788" t="s">
        <v>3364</v>
      </c>
      <c r="E2788" t="s">
        <v>3780</v>
      </c>
      <c r="F2788">
        <v>3</v>
      </c>
      <c r="G2788" s="383">
        <v>43405</v>
      </c>
      <c r="H2788" s="383">
        <v>44500</v>
      </c>
      <c r="I2788" s="375" t="s">
        <v>5938</v>
      </c>
      <c r="J2788" s="375" t="s">
        <v>5938</v>
      </c>
      <c r="K2788" s="375">
        <v>0</v>
      </c>
      <c r="L2788" s="375">
        <v>0</v>
      </c>
      <c r="M2788" s="375">
        <v>0</v>
      </c>
      <c r="N2788" s="375">
        <v>0</v>
      </c>
    </row>
    <row r="2789" spans="1:14">
      <c r="A2789" t="s">
        <v>4119</v>
      </c>
      <c r="B2789" t="s">
        <v>4099</v>
      </c>
      <c r="C2789" t="s">
        <v>3817</v>
      </c>
      <c r="D2789" t="s">
        <v>2537</v>
      </c>
      <c r="E2789" t="s">
        <v>3777</v>
      </c>
      <c r="F2789">
        <v>3</v>
      </c>
      <c r="G2789" s="383">
        <v>43070</v>
      </c>
      <c r="H2789" s="383">
        <v>44926</v>
      </c>
      <c r="I2789" s="375" t="s">
        <v>5938</v>
      </c>
      <c r="J2789" s="375" t="s">
        <v>5938</v>
      </c>
      <c r="K2789" s="375">
        <v>0</v>
      </c>
      <c r="L2789" s="375">
        <v>0</v>
      </c>
      <c r="M2789" s="375">
        <v>0</v>
      </c>
      <c r="N2789" s="375">
        <v>0</v>
      </c>
    </row>
    <row r="2790" spans="1:14">
      <c r="A2790" t="s">
        <v>4120</v>
      </c>
      <c r="B2790" s="373" t="s">
        <v>5086</v>
      </c>
      <c r="C2790" s="405" t="s">
        <v>3817</v>
      </c>
      <c r="D2790" s="403" t="s">
        <v>1560</v>
      </c>
      <c r="E2790" s="374" t="s">
        <v>3780</v>
      </c>
      <c r="F2790" s="403">
        <v>1</v>
      </c>
      <c r="G2790" s="374">
        <v>44197</v>
      </c>
      <c r="H2790" s="374">
        <v>45291</v>
      </c>
      <c r="I2790" s="404" t="s">
        <v>5938</v>
      </c>
      <c r="J2790" s="404" t="s">
        <v>5938</v>
      </c>
      <c r="K2790" s="404">
        <v>0</v>
      </c>
      <c r="L2790" s="404">
        <v>0</v>
      </c>
      <c r="M2790" s="404">
        <v>0</v>
      </c>
      <c r="N2790" s="404">
        <v>0</v>
      </c>
    </row>
    <row r="2791" spans="1:14">
      <c r="A2791" t="s">
        <v>4120</v>
      </c>
      <c r="B2791" t="s">
        <v>4048</v>
      </c>
      <c r="C2791" t="s">
        <v>3818</v>
      </c>
      <c r="D2791" t="s">
        <v>1943</v>
      </c>
      <c r="E2791" t="s">
        <v>3779</v>
      </c>
      <c r="F2791">
        <v>7</v>
      </c>
      <c r="G2791" s="383">
        <v>42795</v>
      </c>
      <c r="H2791" s="383">
        <v>44255</v>
      </c>
      <c r="I2791" s="375" t="s">
        <v>5938</v>
      </c>
      <c r="J2791" s="375" t="s">
        <v>5938</v>
      </c>
      <c r="K2791" s="375">
        <v>0</v>
      </c>
      <c r="L2791" s="375">
        <v>0</v>
      </c>
      <c r="M2791" s="375">
        <v>0</v>
      </c>
      <c r="N2791" s="375">
        <v>0</v>
      </c>
    </row>
    <row r="2792" spans="1:14">
      <c r="A2792" t="s">
        <v>4120</v>
      </c>
      <c r="B2792" t="s">
        <v>4048</v>
      </c>
      <c r="C2792" t="s">
        <v>3818</v>
      </c>
      <c r="D2792" t="s">
        <v>1941</v>
      </c>
      <c r="E2792" t="s">
        <v>3779</v>
      </c>
      <c r="F2792">
        <v>7</v>
      </c>
      <c r="G2792" s="383">
        <v>42795</v>
      </c>
      <c r="H2792" s="383">
        <v>44255</v>
      </c>
      <c r="I2792" s="375" t="s">
        <v>5938</v>
      </c>
      <c r="J2792" s="375" t="s">
        <v>5938</v>
      </c>
      <c r="K2792" s="375">
        <v>0</v>
      </c>
      <c r="L2792" s="375">
        <v>0</v>
      </c>
      <c r="M2792" s="375">
        <v>0</v>
      </c>
      <c r="N2792" s="375">
        <v>0</v>
      </c>
    </row>
    <row r="2793" spans="1:14">
      <c r="A2793" t="s">
        <v>4120</v>
      </c>
      <c r="B2793" t="s">
        <v>4048</v>
      </c>
      <c r="C2793" t="s">
        <v>3817</v>
      </c>
      <c r="D2793" t="s">
        <v>2932</v>
      </c>
      <c r="E2793" t="s">
        <v>3778</v>
      </c>
      <c r="F2793">
        <v>7</v>
      </c>
      <c r="G2793" s="383">
        <v>43231</v>
      </c>
      <c r="H2793" s="383">
        <v>44561</v>
      </c>
      <c r="I2793" s="375" t="s">
        <v>5938</v>
      </c>
      <c r="J2793" s="375" t="s">
        <v>5938</v>
      </c>
      <c r="K2793" s="375">
        <v>0</v>
      </c>
      <c r="L2793" s="375">
        <v>0</v>
      </c>
      <c r="M2793" s="375">
        <v>0</v>
      </c>
      <c r="N2793" s="375">
        <v>0</v>
      </c>
    </row>
    <row r="2794" spans="1:14">
      <c r="A2794" t="s">
        <v>4120</v>
      </c>
      <c r="B2794" s="300" t="s">
        <v>4052</v>
      </c>
      <c r="C2794" s="300" t="s">
        <v>3818</v>
      </c>
      <c r="D2794" s="300" t="s">
        <v>5319</v>
      </c>
      <c r="E2794" s="300" t="s">
        <v>3777</v>
      </c>
      <c r="F2794" s="300">
        <v>5</v>
      </c>
      <c r="G2794" s="301">
        <v>43101</v>
      </c>
      <c r="H2794" s="301">
        <v>45291</v>
      </c>
      <c r="I2794" s="316" t="s">
        <v>5938</v>
      </c>
      <c r="J2794" s="316" t="s">
        <v>5938</v>
      </c>
      <c r="K2794" s="316">
        <v>0</v>
      </c>
      <c r="L2794" s="316">
        <v>0</v>
      </c>
      <c r="M2794" s="316">
        <v>0</v>
      </c>
      <c r="N2794" s="316">
        <v>0</v>
      </c>
    </row>
    <row r="2795" spans="1:14">
      <c r="A2795" t="s">
        <v>4120</v>
      </c>
      <c r="B2795" t="s">
        <v>4052</v>
      </c>
      <c r="C2795" t="s">
        <v>3819</v>
      </c>
      <c r="D2795" t="s">
        <v>7286</v>
      </c>
      <c r="E2795" t="s">
        <v>3789</v>
      </c>
      <c r="F2795">
        <v>1</v>
      </c>
      <c r="G2795" s="383">
        <v>44423</v>
      </c>
      <c r="H2795" s="383">
        <v>45169</v>
      </c>
      <c r="I2795" s="375" t="s">
        <v>5938</v>
      </c>
      <c r="J2795" s="375" t="s">
        <v>5938</v>
      </c>
      <c r="K2795" s="375">
        <v>0</v>
      </c>
      <c r="L2795" s="375">
        <v>0</v>
      </c>
      <c r="M2795" s="375">
        <v>0</v>
      </c>
      <c r="N2795" s="375">
        <v>0</v>
      </c>
    </row>
    <row r="2796" spans="1:14">
      <c r="A2796" t="s">
        <v>4120</v>
      </c>
      <c r="B2796" s="300" t="s">
        <v>5353</v>
      </c>
      <c r="C2796" s="300" t="s">
        <v>3818</v>
      </c>
      <c r="D2796" s="300" t="s">
        <v>5355</v>
      </c>
      <c r="E2796" s="300" t="s">
        <v>3777</v>
      </c>
      <c r="F2796" s="300">
        <v>5</v>
      </c>
      <c r="G2796" s="301">
        <v>41671</v>
      </c>
      <c r="H2796" s="301">
        <v>45291</v>
      </c>
      <c r="I2796" s="316" t="s">
        <v>5938</v>
      </c>
      <c r="J2796" s="316" t="s">
        <v>5938</v>
      </c>
      <c r="K2796" s="316">
        <v>0</v>
      </c>
      <c r="L2796" s="316">
        <v>0</v>
      </c>
      <c r="M2796" s="316">
        <v>0</v>
      </c>
      <c r="N2796" s="316">
        <v>0</v>
      </c>
    </row>
    <row r="2797" spans="1:14">
      <c r="A2797" t="s">
        <v>4120</v>
      </c>
      <c r="B2797" t="s">
        <v>4072</v>
      </c>
      <c r="C2797" t="s">
        <v>3817</v>
      </c>
      <c r="D2797" t="s">
        <v>6057</v>
      </c>
      <c r="E2797" t="s">
        <v>3785</v>
      </c>
      <c r="F2797">
        <v>6</v>
      </c>
      <c r="G2797" s="383">
        <v>43831</v>
      </c>
      <c r="H2797" s="383">
        <v>46022</v>
      </c>
      <c r="I2797" s="375" t="s">
        <v>5938</v>
      </c>
      <c r="J2797" s="375" t="s">
        <v>5938</v>
      </c>
      <c r="K2797" s="375">
        <v>0</v>
      </c>
      <c r="L2797" s="375">
        <v>0</v>
      </c>
      <c r="M2797" s="375">
        <v>0</v>
      </c>
      <c r="N2797" s="375">
        <v>0</v>
      </c>
    </row>
    <row r="2798" spans="1:14">
      <c r="A2798" t="s">
        <v>4120</v>
      </c>
      <c r="B2798" t="s">
        <v>4072</v>
      </c>
      <c r="C2798" t="s">
        <v>3817</v>
      </c>
      <c r="D2798" t="s">
        <v>5589</v>
      </c>
      <c r="E2798" t="s">
        <v>3773</v>
      </c>
      <c r="F2798">
        <v>6</v>
      </c>
      <c r="G2798" s="383">
        <v>42552</v>
      </c>
      <c r="H2798" s="383">
        <v>44681</v>
      </c>
      <c r="I2798" s="375" t="s">
        <v>5938</v>
      </c>
      <c r="J2798" s="375" t="s">
        <v>5938</v>
      </c>
      <c r="K2798" s="375">
        <v>0</v>
      </c>
      <c r="L2798" s="375">
        <v>0</v>
      </c>
      <c r="M2798" s="375">
        <v>0</v>
      </c>
      <c r="N2798" s="375">
        <v>0</v>
      </c>
    </row>
    <row r="2799" spans="1:14">
      <c r="A2799" t="s">
        <v>4120</v>
      </c>
      <c r="B2799" t="s">
        <v>4072</v>
      </c>
      <c r="C2799" t="s">
        <v>3817</v>
      </c>
      <c r="D2799" t="s">
        <v>5536</v>
      </c>
      <c r="E2799" t="s">
        <v>3773</v>
      </c>
      <c r="F2799">
        <v>8</v>
      </c>
      <c r="G2799" s="383">
        <v>42552</v>
      </c>
      <c r="H2799" s="383">
        <v>44681</v>
      </c>
      <c r="I2799" s="375" t="s">
        <v>5938</v>
      </c>
      <c r="J2799" s="375" t="s">
        <v>5938</v>
      </c>
      <c r="K2799" s="375">
        <v>0</v>
      </c>
      <c r="L2799" s="375">
        <v>0</v>
      </c>
      <c r="M2799" s="375">
        <v>0</v>
      </c>
      <c r="N2799" s="375">
        <v>0</v>
      </c>
    </row>
    <row r="2800" spans="1:14">
      <c r="A2800" t="s">
        <v>4120</v>
      </c>
      <c r="B2800" t="s">
        <v>4072</v>
      </c>
      <c r="C2800" t="s">
        <v>3817</v>
      </c>
      <c r="D2800" t="s">
        <v>5591</v>
      </c>
      <c r="E2800" t="s">
        <v>3777</v>
      </c>
      <c r="F2800">
        <v>5</v>
      </c>
      <c r="G2800" s="383">
        <v>43101</v>
      </c>
      <c r="H2800" s="383">
        <v>44926</v>
      </c>
      <c r="I2800" s="375" t="s">
        <v>5938</v>
      </c>
      <c r="J2800" s="375" t="s">
        <v>5938</v>
      </c>
      <c r="K2800" s="375">
        <v>0</v>
      </c>
      <c r="L2800" s="375">
        <v>0</v>
      </c>
      <c r="M2800" s="375">
        <v>0</v>
      </c>
      <c r="N2800" s="375">
        <v>0</v>
      </c>
    </row>
    <row r="2801" spans="1:14">
      <c r="A2801" t="s">
        <v>4120</v>
      </c>
      <c r="B2801" t="s">
        <v>4072</v>
      </c>
      <c r="C2801" t="s">
        <v>3817</v>
      </c>
      <c r="D2801" t="s">
        <v>5499</v>
      </c>
      <c r="E2801" t="s">
        <v>3773</v>
      </c>
      <c r="F2801">
        <v>6</v>
      </c>
      <c r="G2801" s="383">
        <v>42552</v>
      </c>
      <c r="H2801" s="383">
        <v>44681</v>
      </c>
      <c r="I2801" s="375" t="s">
        <v>5938</v>
      </c>
      <c r="J2801" s="375" t="s">
        <v>5938</v>
      </c>
      <c r="K2801" s="375">
        <v>0</v>
      </c>
      <c r="L2801" s="375">
        <v>0</v>
      </c>
      <c r="M2801" s="375">
        <v>0</v>
      </c>
      <c r="N2801" s="375">
        <v>0</v>
      </c>
    </row>
    <row r="2802" spans="1:14">
      <c r="A2802" t="s">
        <v>4120</v>
      </c>
      <c r="B2802" t="s">
        <v>4072</v>
      </c>
      <c r="C2802" t="s">
        <v>3817</v>
      </c>
      <c r="D2802" t="s">
        <v>5498</v>
      </c>
      <c r="E2802" t="s">
        <v>3773</v>
      </c>
      <c r="F2802">
        <v>6</v>
      </c>
      <c r="G2802" s="383">
        <v>42552</v>
      </c>
      <c r="H2802" s="383">
        <v>44681</v>
      </c>
      <c r="I2802" s="375" t="s">
        <v>5938</v>
      </c>
      <c r="J2802" s="375" t="s">
        <v>5938</v>
      </c>
      <c r="K2802" s="375">
        <v>0</v>
      </c>
      <c r="L2802" s="375">
        <v>0</v>
      </c>
      <c r="M2802" s="375">
        <v>0</v>
      </c>
      <c r="N2802" s="375">
        <v>0</v>
      </c>
    </row>
    <row r="2803" spans="1:14">
      <c r="A2803" t="s">
        <v>4120</v>
      </c>
      <c r="B2803" t="s">
        <v>4072</v>
      </c>
      <c r="C2803" t="s">
        <v>3817</v>
      </c>
      <c r="D2803" t="s">
        <v>5500</v>
      </c>
      <c r="E2803" t="s">
        <v>3773</v>
      </c>
      <c r="F2803">
        <v>6</v>
      </c>
      <c r="G2803" s="383">
        <v>42552</v>
      </c>
      <c r="H2803" s="383">
        <v>44681</v>
      </c>
      <c r="I2803" s="375" t="s">
        <v>5938</v>
      </c>
      <c r="J2803" s="375" t="s">
        <v>5938</v>
      </c>
      <c r="K2803" s="375">
        <v>0</v>
      </c>
      <c r="L2803" s="375">
        <v>0</v>
      </c>
      <c r="M2803" s="375">
        <v>0</v>
      </c>
      <c r="N2803" s="375">
        <v>0</v>
      </c>
    </row>
    <row r="2804" spans="1:14">
      <c r="A2804" t="s">
        <v>4120</v>
      </c>
      <c r="B2804" t="s">
        <v>4072</v>
      </c>
      <c r="C2804" t="s">
        <v>3817</v>
      </c>
      <c r="D2804" t="s">
        <v>5530</v>
      </c>
      <c r="E2804" t="s">
        <v>3773</v>
      </c>
      <c r="F2804">
        <v>3</v>
      </c>
      <c r="G2804" s="383">
        <v>42552</v>
      </c>
      <c r="H2804" s="383">
        <v>44681</v>
      </c>
      <c r="I2804" s="375" t="s">
        <v>5938</v>
      </c>
      <c r="J2804" s="375" t="s">
        <v>5938</v>
      </c>
      <c r="K2804" s="375">
        <v>0</v>
      </c>
      <c r="L2804" s="375">
        <v>0</v>
      </c>
      <c r="M2804" s="375">
        <v>0</v>
      </c>
      <c r="N2804" s="375">
        <v>0</v>
      </c>
    </row>
  </sheetData>
  <autoFilter ref="A1:N2804">
    <sortState ref="A2:N2804">
      <sortCondition descending="1" ref="K1:K2804"/>
    </sortState>
  </autoFilter>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1">
    <tabColor rgb="FFFFFF00"/>
  </sheetPr>
  <dimension ref="B2:M24"/>
  <sheetViews>
    <sheetView workbookViewId="0">
      <selection activeCell="J20" sqref="J20"/>
    </sheetView>
  </sheetViews>
  <sheetFormatPr baseColWidth="10" defaultColWidth="11.42578125" defaultRowHeight="12.75"/>
  <cols>
    <col min="1" max="1" width="11.42578125" style="258"/>
    <col min="2" max="2" width="12.42578125" style="258" customWidth="1"/>
    <col min="3" max="4" width="11.42578125" style="258"/>
    <col min="5" max="7" width="12.5703125" style="258" bestFit="1" customWidth="1"/>
    <col min="8" max="10" width="11.42578125" style="258"/>
    <col min="11" max="11" width="12.5703125" style="258" bestFit="1" customWidth="1"/>
    <col min="12" max="12" width="12.28515625" style="258" customWidth="1"/>
    <col min="13" max="257" width="11.42578125" style="258"/>
    <col min="258" max="258" width="12.42578125" style="258" customWidth="1"/>
    <col min="259" max="260" width="11.42578125" style="258"/>
    <col min="261" max="263" width="12.5703125" style="258" bestFit="1" customWidth="1"/>
    <col min="264" max="266" width="11.42578125" style="258"/>
    <col min="267" max="267" width="12.5703125" style="258" bestFit="1" customWidth="1"/>
    <col min="268" max="268" width="12.28515625" style="258" customWidth="1"/>
    <col min="269" max="513" width="11.42578125" style="258"/>
    <col min="514" max="514" width="12.42578125" style="258" customWidth="1"/>
    <col min="515" max="516" width="11.42578125" style="258"/>
    <col min="517" max="519" width="12.5703125" style="258" bestFit="1" customWidth="1"/>
    <col min="520" max="522" width="11.42578125" style="258"/>
    <col min="523" max="523" width="12.5703125" style="258" bestFit="1" customWidth="1"/>
    <col min="524" max="524" width="12.28515625" style="258" customWidth="1"/>
    <col min="525" max="769" width="11.42578125" style="258"/>
    <col min="770" max="770" width="12.42578125" style="258" customWidth="1"/>
    <col min="771" max="772" width="11.42578125" style="258"/>
    <col min="773" max="775" width="12.5703125" style="258" bestFit="1" customWidth="1"/>
    <col min="776" max="778" width="11.42578125" style="258"/>
    <col min="779" max="779" width="12.5703125" style="258" bestFit="1" customWidth="1"/>
    <col min="780" max="780" width="12.28515625" style="258" customWidth="1"/>
    <col min="781" max="1025" width="11.42578125" style="258"/>
    <col min="1026" max="1026" width="12.42578125" style="258" customWidth="1"/>
    <col min="1027" max="1028" width="11.42578125" style="258"/>
    <col min="1029" max="1031" width="12.5703125" style="258" bestFit="1" customWidth="1"/>
    <col min="1032" max="1034" width="11.42578125" style="258"/>
    <col min="1035" max="1035" width="12.5703125" style="258" bestFit="1" customWidth="1"/>
    <col min="1036" max="1036" width="12.28515625" style="258" customWidth="1"/>
    <col min="1037" max="1281" width="11.42578125" style="258"/>
    <col min="1282" max="1282" width="12.42578125" style="258" customWidth="1"/>
    <col min="1283" max="1284" width="11.42578125" style="258"/>
    <col min="1285" max="1287" width="12.5703125" style="258" bestFit="1" customWidth="1"/>
    <col min="1288" max="1290" width="11.42578125" style="258"/>
    <col min="1291" max="1291" width="12.5703125" style="258" bestFit="1" customWidth="1"/>
    <col min="1292" max="1292" width="12.28515625" style="258" customWidth="1"/>
    <col min="1293" max="1537" width="11.42578125" style="258"/>
    <col min="1538" max="1538" width="12.42578125" style="258" customWidth="1"/>
    <col min="1539" max="1540" width="11.42578125" style="258"/>
    <col min="1541" max="1543" width="12.5703125" style="258" bestFit="1" customWidth="1"/>
    <col min="1544" max="1546" width="11.42578125" style="258"/>
    <col min="1547" max="1547" width="12.5703125" style="258" bestFit="1" customWidth="1"/>
    <col min="1548" max="1548" width="12.28515625" style="258" customWidth="1"/>
    <col min="1549" max="1793" width="11.42578125" style="258"/>
    <col min="1794" max="1794" width="12.42578125" style="258" customWidth="1"/>
    <col min="1795" max="1796" width="11.42578125" style="258"/>
    <col min="1797" max="1799" width="12.5703125" style="258" bestFit="1" customWidth="1"/>
    <col min="1800" max="1802" width="11.42578125" style="258"/>
    <col min="1803" max="1803" width="12.5703125" style="258" bestFit="1" customWidth="1"/>
    <col min="1804" max="1804" width="12.28515625" style="258" customWidth="1"/>
    <col min="1805" max="2049" width="11.42578125" style="258"/>
    <col min="2050" max="2050" width="12.42578125" style="258" customWidth="1"/>
    <col min="2051" max="2052" width="11.42578125" style="258"/>
    <col min="2053" max="2055" width="12.5703125" style="258" bestFit="1" customWidth="1"/>
    <col min="2056" max="2058" width="11.42578125" style="258"/>
    <col min="2059" max="2059" width="12.5703125" style="258" bestFit="1" customWidth="1"/>
    <col min="2060" max="2060" width="12.28515625" style="258" customWidth="1"/>
    <col min="2061" max="2305" width="11.42578125" style="258"/>
    <col min="2306" max="2306" width="12.42578125" style="258" customWidth="1"/>
    <col min="2307" max="2308" width="11.42578125" style="258"/>
    <col min="2309" max="2311" width="12.5703125" style="258" bestFit="1" customWidth="1"/>
    <col min="2312" max="2314" width="11.42578125" style="258"/>
    <col min="2315" max="2315" width="12.5703125" style="258" bestFit="1" customWidth="1"/>
    <col min="2316" max="2316" width="12.28515625" style="258" customWidth="1"/>
    <col min="2317" max="2561" width="11.42578125" style="258"/>
    <col min="2562" max="2562" width="12.42578125" style="258" customWidth="1"/>
    <col min="2563" max="2564" width="11.42578125" style="258"/>
    <col min="2565" max="2567" width="12.5703125" style="258" bestFit="1" customWidth="1"/>
    <col min="2568" max="2570" width="11.42578125" style="258"/>
    <col min="2571" max="2571" width="12.5703125" style="258" bestFit="1" customWidth="1"/>
    <col min="2572" max="2572" width="12.28515625" style="258" customWidth="1"/>
    <col min="2573" max="2817" width="11.42578125" style="258"/>
    <col min="2818" max="2818" width="12.42578125" style="258" customWidth="1"/>
    <col min="2819" max="2820" width="11.42578125" style="258"/>
    <col min="2821" max="2823" width="12.5703125" style="258" bestFit="1" customWidth="1"/>
    <col min="2824" max="2826" width="11.42578125" style="258"/>
    <col min="2827" max="2827" width="12.5703125" style="258" bestFit="1" customWidth="1"/>
    <col min="2828" max="2828" width="12.28515625" style="258" customWidth="1"/>
    <col min="2829" max="3073" width="11.42578125" style="258"/>
    <col min="3074" max="3074" width="12.42578125" style="258" customWidth="1"/>
    <col min="3075" max="3076" width="11.42578125" style="258"/>
    <col min="3077" max="3079" width="12.5703125" style="258" bestFit="1" customWidth="1"/>
    <col min="3080" max="3082" width="11.42578125" style="258"/>
    <col min="3083" max="3083" width="12.5703125" style="258" bestFit="1" customWidth="1"/>
    <col min="3084" max="3084" width="12.28515625" style="258" customWidth="1"/>
    <col min="3085" max="3329" width="11.42578125" style="258"/>
    <col min="3330" max="3330" width="12.42578125" style="258" customWidth="1"/>
    <col min="3331" max="3332" width="11.42578125" style="258"/>
    <col min="3333" max="3335" width="12.5703125" style="258" bestFit="1" customWidth="1"/>
    <col min="3336" max="3338" width="11.42578125" style="258"/>
    <col min="3339" max="3339" width="12.5703125" style="258" bestFit="1" customWidth="1"/>
    <col min="3340" max="3340" width="12.28515625" style="258" customWidth="1"/>
    <col min="3341" max="3585" width="11.42578125" style="258"/>
    <col min="3586" max="3586" width="12.42578125" style="258" customWidth="1"/>
    <col min="3587" max="3588" width="11.42578125" style="258"/>
    <col min="3589" max="3591" width="12.5703125" style="258" bestFit="1" customWidth="1"/>
    <col min="3592" max="3594" width="11.42578125" style="258"/>
    <col min="3595" max="3595" width="12.5703125" style="258" bestFit="1" customWidth="1"/>
    <col min="3596" max="3596" width="12.28515625" style="258" customWidth="1"/>
    <col min="3597" max="3841" width="11.42578125" style="258"/>
    <col min="3842" max="3842" width="12.42578125" style="258" customWidth="1"/>
    <col min="3843" max="3844" width="11.42578125" style="258"/>
    <col min="3845" max="3847" width="12.5703125" style="258" bestFit="1" customWidth="1"/>
    <col min="3848" max="3850" width="11.42578125" style="258"/>
    <col min="3851" max="3851" width="12.5703125" style="258" bestFit="1" customWidth="1"/>
    <col min="3852" max="3852" width="12.28515625" style="258" customWidth="1"/>
    <col min="3853" max="4097" width="11.42578125" style="258"/>
    <col min="4098" max="4098" width="12.42578125" style="258" customWidth="1"/>
    <col min="4099" max="4100" width="11.42578125" style="258"/>
    <col min="4101" max="4103" width="12.5703125" style="258" bestFit="1" customWidth="1"/>
    <col min="4104" max="4106" width="11.42578125" style="258"/>
    <col min="4107" max="4107" width="12.5703125" style="258" bestFit="1" customWidth="1"/>
    <col min="4108" max="4108" width="12.28515625" style="258" customWidth="1"/>
    <col min="4109" max="4353" width="11.42578125" style="258"/>
    <col min="4354" max="4354" width="12.42578125" style="258" customWidth="1"/>
    <col min="4355" max="4356" width="11.42578125" style="258"/>
    <col min="4357" max="4359" width="12.5703125" style="258" bestFit="1" customWidth="1"/>
    <col min="4360" max="4362" width="11.42578125" style="258"/>
    <col min="4363" max="4363" width="12.5703125" style="258" bestFit="1" customWidth="1"/>
    <col min="4364" max="4364" width="12.28515625" style="258" customWidth="1"/>
    <col min="4365" max="4609" width="11.42578125" style="258"/>
    <col min="4610" max="4610" width="12.42578125" style="258" customWidth="1"/>
    <col min="4611" max="4612" width="11.42578125" style="258"/>
    <col min="4613" max="4615" width="12.5703125" style="258" bestFit="1" customWidth="1"/>
    <col min="4616" max="4618" width="11.42578125" style="258"/>
    <col min="4619" max="4619" width="12.5703125" style="258" bestFit="1" customWidth="1"/>
    <col min="4620" max="4620" width="12.28515625" style="258" customWidth="1"/>
    <col min="4621" max="4865" width="11.42578125" style="258"/>
    <col min="4866" max="4866" width="12.42578125" style="258" customWidth="1"/>
    <col min="4867" max="4868" width="11.42578125" style="258"/>
    <col min="4869" max="4871" width="12.5703125" style="258" bestFit="1" customWidth="1"/>
    <col min="4872" max="4874" width="11.42578125" style="258"/>
    <col min="4875" max="4875" width="12.5703125" style="258" bestFit="1" customWidth="1"/>
    <col min="4876" max="4876" width="12.28515625" style="258" customWidth="1"/>
    <col min="4877" max="5121" width="11.42578125" style="258"/>
    <col min="5122" max="5122" width="12.42578125" style="258" customWidth="1"/>
    <col min="5123" max="5124" width="11.42578125" style="258"/>
    <col min="5125" max="5127" width="12.5703125" style="258" bestFit="1" customWidth="1"/>
    <col min="5128" max="5130" width="11.42578125" style="258"/>
    <col min="5131" max="5131" width="12.5703125" style="258" bestFit="1" customWidth="1"/>
    <col min="5132" max="5132" width="12.28515625" style="258" customWidth="1"/>
    <col min="5133" max="5377" width="11.42578125" style="258"/>
    <col min="5378" max="5378" width="12.42578125" style="258" customWidth="1"/>
    <col min="5379" max="5380" width="11.42578125" style="258"/>
    <col min="5381" max="5383" width="12.5703125" style="258" bestFit="1" customWidth="1"/>
    <col min="5384" max="5386" width="11.42578125" style="258"/>
    <col min="5387" max="5387" width="12.5703125" style="258" bestFit="1" customWidth="1"/>
    <col min="5388" max="5388" width="12.28515625" style="258" customWidth="1"/>
    <col min="5389" max="5633" width="11.42578125" style="258"/>
    <col min="5634" max="5634" width="12.42578125" style="258" customWidth="1"/>
    <col min="5635" max="5636" width="11.42578125" style="258"/>
    <col min="5637" max="5639" width="12.5703125" style="258" bestFit="1" customWidth="1"/>
    <col min="5640" max="5642" width="11.42578125" style="258"/>
    <col min="5643" max="5643" width="12.5703125" style="258" bestFit="1" customWidth="1"/>
    <col min="5644" max="5644" width="12.28515625" style="258" customWidth="1"/>
    <col min="5645" max="5889" width="11.42578125" style="258"/>
    <col min="5890" max="5890" width="12.42578125" style="258" customWidth="1"/>
    <col min="5891" max="5892" width="11.42578125" style="258"/>
    <col min="5893" max="5895" width="12.5703125" style="258" bestFit="1" customWidth="1"/>
    <col min="5896" max="5898" width="11.42578125" style="258"/>
    <col min="5899" max="5899" width="12.5703125" style="258" bestFit="1" customWidth="1"/>
    <col min="5900" max="5900" width="12.28515625" style="258" customWidth="1"/>
    <col min="5901" max="6145" width="11.42578125" style="258"/>
    <col min="6146" max="6146" width="12.42578125" style="258" customWidth="1"/>
    <col min="6147" max="6148" width="11.42578125" style="258"/>
    <col min="6149" max="6151" width="12.5703125" style="258" bestFit="1" customWidth="1"/>
    <col min="6152" max="6154" width="11.42578125" style="258"/>
    <col min="6155" max="6155" width="12.5703125" style="258" bestFit="1" customWidth="1"/>
    <col min="6156" max="6156" width="12.28515625" style="258" customWidth="1"/>
    <col min="6157" max="6401" width="11.42578125" style="258"/>
    <col min="6402" max="6402" width="12.42578125" style="258" customWidth="1"/>
    <col min="6403" max="6404" width="11.42578125" style="258"/>
    <col min="6405" max="6407" width="12.5703125" style="258" bestFit="1" customWidth="1"/>
    <col min="6408" max="6410" width="11.42578125" style="258"/>
    <col min="6411" max="6411" width="12.5703125" style="258" bestFit="1" customWidth="1"/>
    <col min="6412" max="6412" width="12.28515625" style="258" customWidth="1"/>
    <col min="6413" max="6657" width="11.42578125" style="258"/>
    <col min="6658" max="6658" width="12.42578125" style="258" customWidth="1"/>
    <col min="6659" max="6660" width="11.42578125" style="258"/>
    <col min="6661" max="6663" width="12.5703125" style="258" bestFit="1" customWidth="1"/>
    <col min="6664" max="6666" width="11.42578125" style="258"/>
    <col min="6667" max="6667" width="12.5703125" style="258" bestFit="1" customWidth="1"/>
    <col min="6668" max="6668" width="12.28515625" style="258" customWidth="1"/>
    <col min="6669" max="6913" width="11.42578125" style="258"/>
    <col min="6914" max="6914" width="12.42578125" style="258" customWidth="1"/>
    <col min="6915" max="6916" width="11.42578125" style="258"/>
    <col min="6917" max="6919" width="12.5703125" style="258" bestFit="1" customWidth="1"/>
    <col min="6920" max="6922" width="11.42578125" style="258"/>
    <col min="6923" max="6923" width="12.5703125" style="258" bestFit="1" customWidth="1"/>
    <col min="6924" max="6924" width="12.28515625" style="258" customWidth="1"/>
    <col min="6925" max="7169" width="11.42578125" style="258"/>
    <col min="7170" max="7170" width="12.42578125" style="258" customWidth="1"/>
    <col min="7171" max="7172" width="11.42578125" style="258"/>
    <col min="7173" max="7175" width="12.5703125" style="258" bestFit="1" customWidth="1"/>
    <col min="7176" max="7178" width="11.42578125" style="258"/>
    <col min="7179" max="7179" width="12.5703125" style="258" bestFit="1" customWidth="1"/>
    <col min="7180" max="7180" width="12.28515625" style="258" customWidth="1"/>
    <col min="7181" max="7425" width="11.42578125" style="258"/>
    <col min="7426" max="7426" width="12.42578125" style="258" customWidth="1"/>
    <col min="7427" max="7428" width="11.42578125" style="258"/>
    <col min="7429" max="7431" width="12.5703125" style="258" bestFit="1" customWidth="1"/>
    <col min="7432" max="7434" width="11.42578125" style="258"/>
    <col min="7435" max="7435" width="12.5703125" style="258" bestFit="1" customWidth="1"/>
    <col min="7436" max="7436" width="12.28515625" style="258" customWidth="1"/>
    <col min="7437" max="7681" width="11.42578125" style="258"/>
    <col min="7682" max="7682" width="12.42578125" style="258" customWidth="1"/>
    <col min="7683" max="7684" width="11.42578125" style="258"/>
    <col min="7685" max="7687" width="12.5703125" style="258" bestFit="1" customWidth="1"/>
    <col min="7688" max="7690" width="11.42578125" style="258"/>
    <col min="7691" max="7691" width="12.5703125" style="258" bestFit="1" customWidth="1"/>
    <col min="7692" max="7692" width="12.28515625" style="258" customWidth="1"/>
    <col min="7693" max="7937" width="11.42578125" style="258"/>
    <col min="7938" max="7938" width="12.42578125" style="258" customWidth="1"/>
    <col min="7939" max="7940" width="11.42578125" style="258"/>
    <col min="7941" max="7943" width="12.5703125" style="258" bestFit="1" customWidth="1"/>
    <col min="7944" max="7946" width="11.42578125" style="258"/>
    <col min="7947" max="7947" width="12.5703125" style="258" bestFit="1" customWidth="1"/>
    <col min="7948" max="7948" width="12.28515625" style="258" customWidth="1"/>
    <col min="7949" max="8193" width="11.42578125" style="258"/>
    <col min="8194" max="8194" width="12.42578125" style="258" customWidth="1"/>
    <col min="8195" max="8196" width="11.42578125" style="258"/>
    <col min="8197" max="8199" width="12.5703125" style="258" bestFit="1" customWidth="1"/>
    <col min="8200" max="8202" width="11.42578125" style="258"/>
    <col min="8203" max="8203" width="12.5703125" style="258" bestFit="1" customWidth="1"/>
    <col min="8204" max="8204" width="12.28515625" style="258" customWidth="1"/>
    <col min="8205" max="8449" width="11.42578125" style="258"/>
    <col min="8450" max="8450" width="12.42578125" style="258" customWidth="1"/>
    <col min="8451" max="8452" width="11.42578125" style="258"/>
    <col min="8453" max="8455" width="12.5703125" style="258" bestFit="1" customWidth="1"/>
    <col min="8456" max="8458" width="11.42578125" style="258"/>
    <col min="8459" max="8459" width="12.5703125" style="258" bestFit="1" customWidth="1"/>
    <col min="8460" max="8460" width="12.28515625" style="258" customWidth="1"/>
    <col min="8461" max="8705" width="11.42578125" style="258"/>
    <col min="8706" max="8706" width="12.42578125" style="258" customWidth="1"/>
    <col min="8707" max="8708" width="11.42578125" style="258"/>
    <col min="8709" max="8711" width="12.5703125" style="258" bestFit="1" customWidth="1"/>
    <col min="8712" max="8714" width="11.42578125" style="258"/>
    <col min="8715" max="8715" width="12.5703125" style="258" bestFit="1" customWidth="1"/>
    <col min="8716" max="8716" width="12.28515625" style="258" customWidth="1"/>
    <col min="8717" max="8961" width="11.42578125" style="258"/>
    <col min="8962" max="8962" width="12.42578125" style="258" customWidth="1"/>
    <col min="8963" max="8964" width="11.42578125" style="258"/>
    <col min="8965" max="8967" width="12.5703125" style="258" bestFit="1" customWidth="1"/>
    <col min="8968" max="8970" width="11.42578125" style="258"/>
    <col min="8971" max="8971" width="12.5703125" style="258" bestFit="1" customWidth="1"/>
    <col min="8972" max="8972" width="12.28515625" style="258" customWidth="1"/>
    <col min="8973" max="9217" width="11.42578125" style="258"/>
    <col min="9218" max="9218" width="12.42578125" style="258" customWidth="1"/>
    <col min="9219" max="9220" width="11.42578125" style="258"/>
    <col min="9221" max="9223" width="12.5703125" style="258" bestFit="1" customWidth="1"/>
    <col min="9224" max="9226" width="11.42578125" style="258"/>
    <col min="9227" max="9227" width="12.5703125" style="258" bestFit="1" customWidth="1"/>
    <col min="9228" max="9228" width="12.28515625" style="258" customWidth="1"/>
    <col min="9229" max="9473" width="11.42578125" style="258"/>
    <col min="9474" max="9474" width="12.42578125" style="258" customWidth="1"/>
    <col min="9475" max="9476" width="11.42578125" style="258"/>
    <col min="9477" max="9479" width="12.5703125" style="258" bestFit="1" customWidth="1"/>
    <col min="9480" max="9482" width="11.42578125" style="258"/>
    <col min="9483" max="9483" width="12.5703125" style="258" bestFit="1" customWidth="1"/>
    <col min="9484" max="9484" width="12.28515625" style="258" customWidth="1"/>
    <col min="9485" max="9729" width="11.42578125" style="258"/>
    <col min="9730" max="9730" width="12.42578125" style="258" customWidth="1"/>
    <col min="9731" max="9732" width="11.42578125" style="258"/>
    <col min="9733" max="9735" width="12.5703125" style="258" bestFit="1" customWidth="1"/>
    <col min="9736" max="9738" width="11.42578125" style="258"/>
    <col min="9739" max="9739" width="12.5703125" style="258" bestFit="1" customWidth="1"/>
    <col min="9740" max="9740" width="12.28515625" style="258" customWidth="1"/>
    <col min="9741" max="9985" width="11.42578125" style="258"/>
    <col min="9986" max="9986" width="12.42578125" style="258" customWidth="1"/>
    <col min="9987" max="9988" width="11.42578125" style="258"/>
    <col min="9989" max="9991" width="12.5703125" style="258" bestFit="1" customWidth="1"/>
    <col min="9992" max="9994" width="11.42578125" style="258"/>
    <col min="9995" max="9995" width="12.5703125" style="258" bestFit="1" customWidth="1"/>
    <col min="9996" max="9996" width="12.28515625" style="258" customWidth="1"/>
    <col min="9997" max="10241" width="11.42578125" style="258"/>
    <col min="10242" max="10242" width="12.42578125" style="258" customWidth="1"/>
    <col min="10243" max="10244" width="11.42578125" style="258"/>
    <col min="10245" max="10247" width="12.5703125" style="258" bestFit="1" customWidth="1"/>
    <col min="10248" max="10250" width="11.42578125" style="258"/>
    <col min="10251" max="10251" width="12.5703125" style="258" bestFit="1" customWidth="1"/>
    <col min="10252" max="10252" width="12.28515625" style="258" customWidth="1"/>
    <col min="10253" max="10497" width="11.42578125" style="258"/>
    <col min="10498" max="10498" width="12.42578125" style="258" customWidth="1"/>
    <col min="10499" max="10500" width="11.42578125" style="258"/>
    <col min="10501" max="10503" width="12.5703125" style="258" bestFit="1" customWidth="1"/>
    <col min="10504" max="10506" width="11.42578125" style="258"/>
    <col min="10507" max="10507" width="12.5703125" style="258" bestFit="1" customWidth="1"/>
    <col min="10508" max="10508" width="12.28515625" style="258" customWidth="1"/>
    <col min="10509" max="10753" width="11.42578125" style="258"/>
    <col min="10754" max="10754" width="12.42578125" style="258" customWidth="1"/>
    <col min="10755" max="10756" width="11.42578125" style="258"/>
    <col min="10757" max="10759" width="12.5703125" style="258" bestFit="1" customWidth="1"/>
    <col min="10760" max="10762" width="11.42578125" style="258"/>
    <col min="10763" max="10763" width="12.5703125" style="258" bestFit="1" customWidth="1"/>
    <col min="10764" max="10764" width="12.28515625" style="258" customWidth="1"/>
    <col min="10765" max="11009" width="11.42578125" style="258"/>
    <col min="11010" max="11010" width="12.42578125" style="258" customWidth="1"/>
    <col min="11011" max="11012" width="11.42578125" style="258"/>
    <col min="11013" max="11015" width="12.5703125" style="258" bestFit="1" customWidth="1"/>
    <col min="11016" max="11018" width="11.42578125" style="258"/>
    <col min="11019" max="11019" width="12.5703125" style="258" bestFit="1" customWidth="1"/>
    <col min="11020" max="11020" width="12.28515625" style="258" customWidth="1"/>
    <col min="11021" max="11265" width="11.42578125" style="258"/>
    <col min="11266" max="11266" width="12.42578125" style="258" customWidth="1"/>
    <col min="11267" max="11268" width="11.42578125" style="258"/>
    <col min="11269" max="11271" width="12.5703125" style="258" bestFit="1" customWidth="1"/>
    <col min="11272" max="11274" width="11.42578125" style="258"/>
    <col min="11275" max="11275" width="12.5703125" style="258" bestFit="1" customWidth="1"/>
    <col min="11276" max="11276" width="12.28515625" style="258" customWidth="1"/>
    <col min="11277" max="11521" width="11.42578125" style="258"/>
    <col min="11522" max="11522" width="12.42578125" style="258" customWidth="1"/>
    <col min="11523" max="11524" width="11.42578125" style="258"/>
    <col min="11525" max="11527" width="12.5703125" style="258" bestFit="1" customWidth="1"/>
    <col min="11528" max="11530" width="11.42578125" style="258"/>
    <col min="11531" max="11531" width="12.5703125" style="258" bestFit="1" customWidth="1"/>
    <col min="11532" max="11532" width="12.28515625" style="258" customWidth="1"/>
    <col min="11533" max="11777" width="11.42578125" style="258"/>
    <col min="11778" max="11778" width="12.42578125" style="258" customWidth="1"/>
    <col min="11779" max="11780" width="11.42578125" style="258"/>
    <col min="11781" max="11783" width="12.5703125" style="258" bestFit="1" customWidth="1"/>
    <col min="11784" max="11786" width="11.42578125" style="258"/>
    <col min="11787" max="11787" width="12.5703125" style="258" bestFit="1" customWidth="1"/>
    <col min="11788" max="11788" width="12.28515625" style="258" customWidth="1"/>
    <col min="11789" max="12033" width="11.42578125" style="258"/>
    <col min="12034" max="12034" width="12.42578125" style="258" customWidth="1"/>
    <col min="12035" max="12036" width="11.42578125" style="258"/>
    <col min="12037" max="12039" width="12.5703125" style="258" bestFit="1" customWidth="1"/>
    <col min="12040" max="12042" width="11.42578125" style="258"/>
    <col min="12043" max="12043" width="12.5703125" style="258" bestFit="1" customWidth="1"/>
    <col min="12044" max="12044" width="12.28515625" style="258" customWidth="1"/>
    <col min="12045" max="12289" width="11.42578125" style="258"/>
    <col min="12290" max="12290" width="12.42578125" style="258" customWidth="1"/>
    <col min="12291" max="12292" width="11.42578125" style="258"/>
    <col min="12293" max="12295" width="12.5703125" style="258" bestFit="1" customWidth="1"/>
    <col min="12296" max="12298" width="11.42578125" style="258"/>
    <col min="12299" max="12299" width="12.5703125" style="258" bestFit="1" customWidth="1"/>
    <col min="12300" max="12300" width="12.28515625" style="258" customWidth="1"/>
    <col min="12301" max="12545" width="11.42578125" style="258"/>
    <col min="12546" max="12546" width="12.42578125" style="258" customWidth="1"/>
    <col min="12547" max="12548" width="11.42578125" style="258"/>
    <col min="12549" max="12551" width="12.5703125" style="258" bestFit="1" customWidth="1"/>
    <col min="12552" max="12554" width="11.42578125" style="258"/>
    <col min="12555" max="12555" width="12.5703125" style="258" bestFit="1" customWidth="1"/>
    <col min="12556" max="12556" width="12.28515625" style="258" customWidth="1"/>
    <col min="12557" max="12801" width="11.42578125" style="258"/>
    <col min="12802" max="12802" width="12.42578125" style="258" customWidth="1"/>
    <col min="12803" max="12804" width="11.42578125" style="258"/>
    <col min="12805" max="12807" width="12.5703125" style="258" bestFit="1" customWidth="1"/>
    <col min="12808" max="12810" width="11.42578125" style="258"/>
    <col min="12811" max="12811" width="12.5703125" style="258" bestFit="1" customWidth="1"/>
    <col min="12812" max="12812" width="12.28515625" style="258" customWidth="1"/>
    <col min="12813" max="13057" width="11.42578125" style="258"/>
    <col min="13058" max="13058" width="12.42578125" style="258" customWidth="1"/>
    <col min="13059" max="13060" width="11.42578125" style="258"/>
    <col min="13061" max="13063" width="12.5703125" style="258" bestFit="1" customWidth="1"/>
    <col min="13064" max="13066" width="11.42578125" style="258"/>
    <col min="13067" max="13067" width="12.5703125" style="258" bestFit="1" customWidth="1"/>
    <col min="13068" max="13068" width="12.28515625" style="258" customWidth="1"/>
    <col min="13069" max="13313" width="11.42578125" style="258"/>
    <col min="13314" max="13314" width="12.42578125" style="258" customWidth="1"/>
    <col min="13315" max="13316" width="11.42578125" style="258"/>
    <col min="13317" max="13319" width="12.5703125" style="258" bestFit="1" customWidth="1"/>
    <col min="13320" max="13322" width="11.42578125" style="258"/>
    <col min="13323" max="13323" width="12.5703125" style="258" bestFit="1" customWidth="1"/>
    <col min="13324" max="13324" width="12.28515625" style="258" customWidth="1"/>
    <col min="13325" max="13569" width="11.42578125" style="258"/>
    <col min="13570" max="13570" width="12.42578125" style="258" customWidth="1"/>
    <col min="13571" max="13572" width="11.42578125" style="258"/>
    <col min="13573" max="13575" width="12.5703125" style="258" bestFit="1" customWidth="1"/>
    <col min="13576" max="13578" width="11.42578125" style="258"/>
    <col min="13579" max="13579" width="12.5703125" style="258" bestFit="1" customWidth="1"/>
    <col min="13580" max="13580" width="12.28515625" style="258" customWidth="1"/>
    <col min="13581" max="13825" width="11.42578125" style="258"/>
    <col min="13826" max="13826" width="12.42578125" style="258" customWidth="1"/>
    <col min="13827" max="13828" width="11.42578125" style="258"/>
    <col min="13829" max="13831" width="12.5703125" style="258" bestFit="1" customWidth="1"/>
    <col min="13832" max="13834" width="11.42578125" style="258"/>
    <col min="13835" max="13835" width="12.5703125" style="258" bestFit="1" customWidth="1"/>
    <col min="13836" max="13836" width="12.28515625" style="258" customWidth="1"/>
    <col min="13837" max="14081" width="11.42578125" style="258"/>
    <col min="14082" max="14082" width="12.42578125" style="258" customWidth="1"/>
    <col min="14083" max="14084" width="11.42578125" style="258"/>
    <col min="14085" max="14087" width="12.5703125" style="258" bestFit="1" customWidth="1"/>
    <col min="14088" max="14090" width="11.42578125" style="258"/>
    <col min="14091" max="14091" width="12.5703125" style="258" bestFit="1" customWidth="1"/>
    <col min="14092" max="14092" width="12.28515625" style="258" customWidth="1"/>
    <col min="14093" max="14337" width="11.42578125" style="258"/>
    <col min="14338" max="14338" width="12.42578125" style="258" customWidth="1"/>
    <col min="14339" max="14340" width="11.42578125" style="258"/>
    <col min="14341" max="14343" width="12.5703125" style="258" bestFit="1" customWidth="1"/>
    <col min="14344" max="14346" width="11.42578125" style="258"/>
    <col min="14347" max="14347" width="12.5703125" style="258" bestFit="1" customWidth="1"/>
    <col min="14348" max="14348" width="12.28515625" style="258" customWidth="1"/>
    <col min="14349" max="14593" width="11.42578125" style="258"/>
    <col min="14594" max="14594" width="12.42578125" style="258" customWidth="1"/>
    <col min="14595" max="14596" width="11.42578125" style="258"/>
    <col min="14597" max="14599" width="12.5703125" style="258" bestFit="1" customWidth="1"/>
    <col min="14600" max="14602" width="11.42578125" style="258"/>
    <col min="14603" max="14603" width="12.5703125" style="258" bestFit="1" customWidth="1"/>
    <col min="14604" max="14604" width="12.28515625" style="258" customWidth="1"/>
    <col min="14605" max="14849" width="11.42578125" style="258"/>
    <col min="14850" max="14850" width="12.42578125" style="258" customWidth="1"/>
    <col min="14851" max="14852" width="11.42578125" style="258"/>
    <col min="14853" max="14855" width="12.5703125" style="258" bestFit="1" customWidth="1"/>
    <col min="14856" max="14858" width="11.42578125" style="258"/>
    <col min="14859" max="14859" width="12.5703125" style="258" bestFit="1" customWidth="1"/>
    <col min="14860" max="14860" width="12.28515625" style="258" customWidth="1"/>
    <col min="14861" max="15105" width="11.42578125" style="258"/>
    <col min="15106" max="15106" width="12.42578125" style="258" customWidth="1"/>
    <col min="15107" max="15108" width="11.42578125" style="258"/>
    <col min="15109" max="15111" width="12.5703125" style="258" bestFit="1" customWidth="1"/>
    <col min="15112" max="15114" width="11.42578125" style="258"/>
    <col min="15115" max="15115" width="12.5703125" style="258" bestFit="1" customWidth="1"/>
    <col min="15116" max="15116" width="12.28515625" style="258" customWidth="1"/>
    <col min="15117" max="15361" width="11.42578125" style="258"/>
    <col min="15362" max="15362" width="12.42578125" style="258" customWidth="1"/>
    <col min="15363" max="15364" width="11.42578125" style="258"/>
    <col min="15365" max="15367" width="12.5703125" style="258" bestFit="1" customWidth="1"/>
    <col min="15368" max="15370" width="11.42578125" style="258"/>
    <col min="15371" max="15371" width="12.5703125" style="258" bestFit="1" customWidth="1"/>
    <col min="15372" max="15372" width="12.28515625" style="258" customWidth="1"/>
    <col min="15373" max="15617" width="11.42578125" style="258"/>
    <col min="15618" max="15618" width="12.42578125" style="258" customWidth="1"/>
    <col min="15619" max="15620" width="11.42578125" style="258"/>
    <col min="15621" max="15623" width="12.5703125" style="258" bestFit="1" customWidth="1"/>
    <col min="15624" max="15626" width="11.42578125" style="258"/>
    <col min="15627" max="15627" width="12.5703125" style="258" bestFit="1" customWidth="1"/>
    <col min="15628" max="15628" width="12.28515625" style="258" customWidth="1"/>
    <col min="15629" max="15873" width="11.42578125" style="258"/>
    <col min="15874" max="15874" width="12.42578125" style="258" customWidth="1"/>
    <col min="15875" max="15876" width="11.42578125" style="258"/>
    <col min="15877" max="15879" width="12.5703125" style="258" bestFit="1" customWidth="1"/>
    <col min="15880" max="15882" width="11.42578125" style="258"/>
    <col min="15883" max="15883" width="12.5703125" style="258" bestFit="1" customWidth="1"/>
    <col min="15884" max="15884" width="12.28515625" style="258" customWidth="1"/>
    <col min="15885" max="16129" width="11.42578125" style="258"/>
    <col min="16130" max="16130" width="12.42578125" style="258" customWidth="1"/>
    <col min="16131" max="16132" width="11.42578125" style="258"/>
    <col min="16133" max="16135" width="12.5703125" style="258" bestFit="1" customWidth="1"/>
    <col min="16136" max="16138" width="11.42578125" style="258"/>
    <col min="16139" max="16139" width="12.5703125" style="258" bestFit="1" customWidth="1"/>
    <col min="16140" max="16140" width="12.28515625" style="258" customWidth="1"/>
    <col min="16141" max="16384" width="11.42578125" style="258"/>
  </cols>
  <sheetData>
    <row r="2" spans="2:13" ht="38.25">
      <c r="B2" s="336"/>
      <c r="C2" s="259"/>
      <c r="E2" s="1" t="s">
        <v>15</v>
      </c>
      <c r="F2" s="1" t="s">
        <v>16</v>
      </c>
      <c r="G2" s="1" t="s">
        <v>17</v>
      </c>
      <c r="H2" s="1" t="s">
        <v>18</v>
      </c>
      <c r="I2" s="1" t="s">
        <v>19</v>
      </c>
      <c r="J2" s="1" t="s">
        <v>20</v>
      </c>
      <c r="K2" s="1" t="s">
        <v>21</v>
      </c>
      <c r="L2" s="1" t="s">
        <v>22</v>
      </c>
      <c r="M2" s="259"/>
    </row>
    <row r="3" spans="2:13">
      <c r="B3" s="466" t="s">
        <v>23</v>
      </c>
      <c r="C3" s="467"/>
      <c r="D3" s="468"/>
      <c r="E3" s="351">
        <f>SUM(bltFacturaCliente!M3:M5000)</f>
        <v>411075.01848391723</v>
      </c>
      <c r="F3" s="351">
        <f>SUM(bltFacturaCliente!N3:N5000)</f>
        <v>2197994.1655743113</v>
      </c>
      <c r="G3" s="351">
        <f>E3+F3</f>
        <v>2609069.1840582285</v>
      </c>
      <c r="H3" s="351">
        <f>SUM(bltFacturaCliente!L3:L5000)</f>
        <v>4452.8977070339333</v>
      </c>
      <c r="I3" s="351">
        <f>SUM(bltFacturaCliente!R3:R5000)</f>
        <v>5166.5878759999978</v>
      </c>
      <c r="J3" s="352">
        <f>E3/G3</f>
        <v>0.15755619705128637</v>
      </c>
      <c r="K3" s="351"/>
      <c r="L3" s="352"/>
      <c r="M3" s="337"/>
    </row>
    <row r="4" spans="2:13">
      <c r="B4" s="466" t="s">
        <v>24</v>
      </c>
      <c r="C4" s="467"/>
      <c r="D4" s="468"/>
      <c r="E4" s="351">
        <f>SUMPRODUCT(bltFacturaCliente!M3:M5000,bltFacturaCliente!P3:P5000)*10</f>
        <v>54966513.014387071</v>
      </c>
      <c r="F4" s="351">
        <f>SUMPRODUCT(bltFacturaCliente!N3:N5000,bltFacturaCliente!Q3:Q5000)*10</f>
        <v>280085988.44061083</v>
      </c>
      <c r="G4" s="351">
        <f>E4+F4</f>
        <v>335052501.4549979</v>
      </c>
      <c r="H4" s="351">
        <f>SUMPRODUCT(bltFacturaCliente!L3:L5000,bltFacturaCliente!O3:O5000)*1000</f>
        <v>113533280.36933258</v>
      </c>
      <c r="I4" s="353"/>
      <c r="J4" s="352"/>
      <c r="K4" s="351"/>
      <c r="L4" s="352">
        <f>(H4+G4)/(10*G3)</f>
        <v>17.1933264386108</v>
      </c>
      <c r="M4" s="259"/>
    </row>
    <row r="5" spans="2:13">
      <c r="B5" s="336"/>
      <c r="C5" s="259"/>
      <c r="D5" s="338"/>
      <c r="E5" s="339"/>
      <c r="F5" s="339"/>
      <c r="G5" s="339"/>
      <c r="H5" s="339"/>
      <c r="I5" s="340"/>
      <c r="J5" s="341"/>
      <c r="K5" s="339"/>
      <c r="L5" s="341"/>
      <c r="M5" s="259"/>
    </row>
    <row r="6" spans="2:13">
      <c r="B6" s="466" t="s">
        <v>25</v>
      </c>
      <c r="C6" s="467"/>
      <c r="D6" s="468"/>
      <c r="E6" s="354">
        <f>+H11</f>
        <v>26.12</v>
      </c>
      <c r="F6" s="354">
        <f>+I11</f>
        <v>21.42</v>
      </c>
      <c r="G6" s="351"/>
      <c r="H6" s="354">
        <f>+G11</f>
        <v>28.59</v>
      </c>
      <c r="I6" s="354"/>
      <c r="J6" s="354"/>
      <c r="K6" s="351"/>
      <c r="L6" s="354"/>
      <c r="M6" s="259"/>
    </row>
    <row r="7" spans="2:13">
      <c r="B7" s="466" t="s">
        <v>26</v>
      </c>
      <c r="C7" s="467"/>
      <c r="D7" s="468"/>
      <c r="E7" s="351">
        <f>+E3*1000*E6/100</f>
        <v>107372794.82799919</v>
      </c>
      <c r="F7" s="351">
        <f>+F3*1000*F6/100</f>
        <v>470810350.26601756</v>
      </c>
      <c r="G7" s="351">
        <f>+E7+F7</f>
        <v>578183145.09401679</v>
      </c>
      <c r="H7" s="351">
        <f>+H3*H6*1000</f>
        <v>127308345.44410016</v>
      </c>
      <c r="I7" s="354"/>
      <c r="J7" s="354"/>
      <c r="K7" s="351">
        <f>+G7+H7</f>
        <v>705491490.53811693</v>
      </c>
      <c r="L7" s="355">
        <f>+K7*100/(G3*1000)</f>
        <v>27.039968692619073</v>
      </c>
      <c r="M7" s="342"/>
    </row>
    <row r="8" spans="2:13">
      <c r="B8" s="336"/>
      <c r="C8" s="259"/>
      <c r="D8" s="259"/>
      <c r="E8" s="259"/>
      <c r="F8" s="259"/>
      <c r="G8" s="259"/>
      <c r="H8" s="259"/>
      <c r="I8" s="259"/>
      <c r="J8" s="259"/>
      <c r="K8" s="259"/>
      <c r="L8" s="259"/>
      <c r="M8" s="259"/>
    </row>
    <row r="9" spans="2:13">
      <c r="B9" s="336"/>
      <c r="C9" s="259"/>
      <c r="D9" s="258" t="s">
        <v>27</v>
      </c>
      <c r="E9" s="258" t="s">
        <v>28</v>
      </c>
      <c r="F9" s="343" t="s">
        <v>29</v>
      </c>
      <c r="G9" s="343" t="s">
        <v>30</v>
      </c>
      <c r="H9" s="343" t="s">
        <v>31</v>
      </c>
      <c r="I9" s="343" t="s">
        <v>32</v>
      </c>
      <c r="J9" s="343" t="s">
        <v>33</v>
      </c>
      <c r="K9" s="343" t="s">
        <v>34</v>
      </c>
      <c r="L9" s="343" t="s">
        <v>35</v>
      </c>
      <c r="M9" s="259"/>
    </row>
    <row r="10" spans="2:13">
      <c r="B10" s="336"/>
      <c r="C10" s="259"/>
      <c r="F10" s="343" t="s">
        <v>36</v>
      </c>
      <c r="G10" s="343" t="s">
        <v>37</v>
      </c>
      <c r="H10" s="343" t="s">
        <v>38</v>
      </c>
      <c r="I10" s="343" t="s">
        <v>38</v>
      </c>
      <c r="J10" s="343" t="s">
        <v>37</v>
      </c>
      <c r="K10" s="343" t="s">
        <v>38</v>
      </c>
      <c r="L10" s="343" t="s">
        <v>38</v>
      </c>
      <c r="M10" s="259"/>
    </row>
    <row r="11" spans="2:13">
      <c r="B11" s="336"/>
      <c r="C11" s="259"/>
      <c r="D11" s="429" t="s">
        <v>7323</v>
      </c>
      <c r="E11" s="258" t="s">
        <v>39</v>
      </c>
      <c r="F11" s="413">
        <v>220</v>
      </c>
      <c r="G11" s="413">
        <f>ROUND(+G14*G16+G13*(1-G16),2)</f>
        <v>28.59</v>
      </c>
      <c r="H11" s="413">
        <f>ROUND(+H14*H16+H13*(1-H16),2)</f>
        <v>26.12</v>
      </c>
      <c r="I11" s="413">
        <f>ROUND(+I14*I16+I13*(1-I16),2)</f>
        <v>21.42</v>
      </c>
      <c r="J11" s="413"/>
      <c r="K11" s="2"/>
      <c r="M11" s="259"/>
    </row>
    <row r="12" spans="2:13">
      <c r="B12" s="336"/>
      <c r="C12" s="259"/>
      <c r="D12" s="259"/>
      <c r="E12" s="259"/>
      <c r="F12" s="382"/>
      <c r="G12" s="413"/>
      <c r="H12" s="413"/>
      <c r="I12" s="413"/>
      <c r="J12" s="413"/>
      <c r="L12" s="259"/>
      <c r="M12" s="259"/>
    </row>
    <row r="13" spans="2:13" ht="15">
      <c r="B13" s="336"/>
      <c r="C13" s="259"/>
      <c r="D13" s="260"/>
      <c r="E13" s="259"/>
      <c r="F13" s="430">
        <v>44473</v>
      </c>
      <c r="G13" s="431">
        <v>28.59</v>
      </c>
      <c r="H13" s="431">
        <v>26.12</v>
      </c>
      <c r="I13" s="431">
        <v>21.42</v>
      </c>
      <c r="J13" s="431">
        <v>38.112000000000002</v>
      </c>
      <c r="L13" s="259"/>
      <c r="M13" s="259"/>
    </row>
    <row r="14" spans="2:13" ht="15">
      <c r="B14" s="336"/>
      <c r="C14" s="259"/>
      <c r="D14" s="260"/>
      <c r="E14" s="259"/>
      <c r="F14" s="430">
        <v>44473</v>
      </c>
      <c r="G14" s="431">
        <v>28.59</v>
      </c>
      <c r="H14" s="431">
        <v>26.12</v>
      </c>
      <c r="I14" s="431">
        <v>21.42</v>
      </c>
      <c r="J14" s="431">
        <v>38.112000000000002</v>
      </c>
      <c r="L14" s="259"/>
      <c r="M14" s="259"/>
    </row>
    <row r="15" spans="2:13">
      <c r="B15" s="336"/>
      <c r="C15" s="259"/>
      <c r="D15" s="259"/>
      <c r="E15" s="259"/>
      <c r="F15" s="380"/>
      <c r="G15" s="381"/>
      <c r="H15" s="381"/>
      <c r="I15" s="381"/>
      <c r="J15" s="381"/>
      <c r="L15" s="259"/>
      <c r="M15" s="259"/>
    </row>
    <row r="16" spans="2:13">
      <c r="B16" s="336"/>
      <c r="C16" s="259"/>
      <c r="D16" s="259"/>
      <c r="E16" s="259"/>
      <c r="F16" s="3"/>
      <c r="G16" s="3">
        <v>1</v>
      </c>
      <c r="H16" s="3">
        <v>1</v>
      </c>
      <c r="I16" s="3">
        <v>1</v>
      </c>
      <c r="J16" s="3"/>
      <c r="L16" s="259"/>
      <c r="M16" s="259"/>
    </row>
    <row r="18" spans="7:10">
      <c r="G18" s="341"/>
      <c r="H18" s="341"/>
      <c r="I18" s="341"/>
      <c r="J18" s="341"/>
    </row>
    <row r="20" spans="7:10">
      <c r="G20" s="205"/>
    </row>
    <row r="21" spans="7:10">
      <c r="G21" s="339"/>
    </row>
    <row r="24" spans="7:10">
      <c r="G24" s="341"/>
      <c r="J24" s="344"/>
    </row>
  </sheetData>
  <mergeCells count="4">
    <mergeCell ref="B3:D3"/>
    <mergeCell ref="B4:D4"/>
    <mergeCell ref="B6:D6"/>
    <mergeCell ref="B7:D7"/>
  </mergeCells>
  <pageMargins left="0.7" right="0.7" top="0.75" bottom="0.75" header="0.3" footer="0.3"/>
  <pageSetup paperSize="9" orientation="portrait" horizontalDpi="300" verticalDpi="300"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53"/>
  <sheetViews>
    <sheetView topLeftCell="R22" zoomScale="70" zoomScaleNormal="70" workbookViewId="0">
      <selection activeCell="X50" sqref="X50"/>
    </sheetView>
  </sheetViews>
  <sheetFormatPr baseColWidth="10" defaultRowHeight="12.75"/>
  <cols>
    <col min="18" max="18" width="25.140625" bestFit="1" customWidth="1"/>
    <col min="23" max="23" width="14" bestFit="1" customWidth="1"/>
  </cols>
  <sheetData>
    <row r="1" spans="1:38" ht="36">
      <c r="A1" t="s">
        <v>5662</v>
      </c>
      <c r="B1" s="193" t="s">
        <v>4017</v>
      </c>
      <c r="C1" s="193" t="s">
        <v>4026</v>
      </c>
      <c r="D1" s="193" t="s">
        <v>4016</v>
      </c>
      <c r="E1" s="193" t="s">
        <v>3772</v>
      </c>
      <c r="F1" s="193" t="s">
        <v>4027</v>
      </c>
      <c r="G1" s="193" t="s">
        <v>4028</v>
      </c>
      <c r="H1" s="193" t="s">
        <v>4029</v>
      </c>
      <c r="I1" s="193" t="s">
        <v>4030</v>
      </c>
      <c r="J1" s="193" t="s">
        <v>4031</v>
      </c>
      <c r="K1" s="193" t="s">
        <v>4032</v>
      </c>
      <c r="L1" s="193" t="s">
        <v>4033</v>
      </c>
      <c r="M1" s="193" t="s">
        <v>4034</v>
      </c>
      <c r="N1" s="193" t="s">
        <v>4035</v>
      </c>
      <c r="S1" s="195">
        <v>0.21435999999999999</v>
      </c>
      <c r="T1" s="195">
        <v>0.79052900000000004</v>
      </c>
      <c r="U1" s="195" t="s">
        <v>4106</v>
      </c>
      <c r="V1" s="195" t="s">
        <v>4106</v>
      </c>
      <c r="W1" s="195">
        <v>12430.72</v>
      </c>
      <c r="X1" s="195">
        <v>16.146429999999999</v>
      </c>
    </row>
    <row r="2" spans="1:38" ht="24">
      <c r="A2" t="s">
        <v>4120</v>
      </c>
      <c r="B2" s="216" t="s">
        <v>4046</v>
      </c>
      <c r="C2" s="221" t="s">
        <v>3819</v>
      </c>
      <c r="D2" s="215" t="s">
        <v>5208</v>
      </c>
      <c r="E2" s="217" t="s">
        <v>3777</v>
      </c>
      <c r="F2" s="215">
        <v>9</v>
      </c>
      <c r="G2" s="217">
        <v>41883</v>
      </c>
      <c r="H2" s="217">
        <v>47361</v>
      </c>
      <c r="I2" s="218">
        <v>0.217581</v>
      </c>
      <c r="J2" s="218">
        <v>0.71310499999999999</v>
      </c>
      <c r="K2" s="218">
        <v>297.10418759999999</v>
      </c>
      <c r="L2" s="218">
        <v>293.65678100000002</v>
      </c>
      <c r="M2" s="218">
        <v>152544</v>
      </c>
      <c r="N2" s="218">
        <v>13.793877</v>
      </c>
      <c r="Q2" t="s">
        <v>6533</v>
      </c>
      <c r="R2" t="s">
        <v>6507</v>
      </c>
      <c r="S2" s="393">
        <v>0.24110799999999999</v>
      </c>
      <c r="T2" s="393">
        <v>6.3556000000000001E-2</v>
      </c>
      <c r="U2" s="393"/>
      <c r="V2" s="393"/>
      <c r="W2" s="393">
        <v>87.001776000000007</v>
      </c>
      <c r="X2" s="393">
        <v>62.796337999999999</v>
      </c>
      <c r="AA2" t="s">
        <v>6533</v>
      </c>
      <c r="AB2" t="s">
        <v>6507</v>
      </c>
      <c r="AC2">
        <v>0.24110799999999999</v>
      </c>
      <c r="AD2">
        <v>6.3556000000000001E-2</v>
      </c>
      <c r="AE2">
        <v>87.001776000000007</v>
      </c>
      <c r="AF2">
        <v>62.796337999999999</v>
      </c>
      <c r="AI2" s="281"/>
      <c r="AJ2" s="281"/>
      <c r="AK2" s="281"/>
      <c r="AL2" s="281"/>
    </row>
    <row r="3" spans="1:38">
      <c r="Q3" t="s">
        <v>6505</v>
      </c>
      <c r="R3" t="s">
        <v>6602</v>
      </c>
      <c r="S3" s="393">
        <v>6.1498999999999998E-2</v>
      </c>
      <c r="T3" s="393">
        <v>0.104934</v>
      </c>
      <c r="U3" s="393"/>
      <c r="V3" s="393"/>
      <c r="W3" s="393">
        <v>911.40112699999997</v>
      </c>
      <c r="X3" s="393">
        <v>29.773128</v>
      </c>
      <c r="AA3" t="s">
        <v>6505</v>
      </c>
      <c r="AB3" t="s">
        <v>6602</v>
      </c>
      <c r="AC3">
        <v>6.1498999999999998E-2</v>
      </c>
      <c r="AD3">
        <v>0.104934</v>
      </c>
      <c r="AE3">
        <v>911.40112699999997</v>
      </c>
      <c r="AF3">
        <v>29.773128</v>
      </c>
      <c r="AI3" s="281"/>
      <c r="AJ3" s="281"/>
      <c r="AK3" s="281"/>
      <c r="AL3" s="281"/>
    </row>
    <row r="4" spans="1:38">
      <c r="Q4" t="s">
        <v>4805</v>
      </c>
      <c r="R4" t="s">
        <v>5086</v>
      </c>
      <c r="S4" s="393">
        <v>0.18510699999999999</v>
      </c>
      <c r="T4" s="393">
        <v>0.73897299999999999</v>
      </c>
      <c r="U4" s="393"/>
      <c r="V4" s="393"/>
      <c r="W4" s="393">
        <v>91719.816777</v>
      </c>
      <c r="X4" s="393">
        <v>19.769629999999999</v>
      </c>
      <c r="AA4" t="s">
        <v>4805</v>
      </c>
      <c r="AB4" t="s">
        <v>5086</v>
      </c>
      <c r="AC4">
        <v>0.18510699999999999</v>
      </c>
      <c r="AD4">
        <v>0.73897299999999999</v>
      </c>
      <c r="AE4">
        <v>91719.816777</v>
      </c>
      <c r="AF4">
        <v>19.769629999999999</v>
      </c>
      <c r="AI4" s="281"/>
      <c r="AJ4" s="281"/>
      <c r="AK4" s="281"/>
      <c r="AL4" s="281"/>
    </row>
    <row r="5" spans="1:38">
      <c r="Q5" t="s">
        <v>6759</v>
      </c>
      <c r="R5" t="s">
        <v>6857</v>
      </c>
      <c r="S5" s="393">
        <v>0.211732</v>
      </c>
      <c r="T5" s="393">
        <v>0.80910300000000002</v>
      </c>
      <c r="U5" s="393"/>
      <c r="V5" s="393"/>
      <c r="W5" s="393">
        <v>12211.021060999999</v>
      </c>
      <c r="X5" s="393">
        <v>15.910380999999999</v>
      </c>
      <c r="AA5" t="s">
        <v>6759</v>
      </c>
      <c r="AB5" t="s">
        <v>6954</v>
      </c>
      <c r="AC5">
        <v>0.211732</v>
      </c>
      <c r="AD5">
        <v>0.80910300000000002</v>
      </c>
      <c r="AE5">
        <v>12211.021060999999</v>
      </c>
      <c r="AF5">
        <v>15.910380999999999</v>
      </c>
      <c r="AI5" s="281"/>
      <c r="AJ5" s="281"/>
      <c r="AK5" s="281"/>
      <c r="AL5" s="281"/>
    </row>
    <row r="6" spans="1:38">
      <c r="Q6" t="s">
        <v>3348</v>
      </c>
      <c r="R6" t="s">
        <v>4036</v>
      </c>
      <c r="S6" s="393">
        <v>0.20833699999999999</v>
      </c>
      <c r="T6" s="393">
        <v>0.96306700000000001</v>
      </c>
      <c r="U6" s="393"/>
      <c r="V6" s="393"/>
      <c r="W6" s="393">
        <v>557.37599999999998</v>
      </c>
      <c r="X6" s="393">
        <v>13.095283999999999</v>
      </c>
      <c r="AA6" t="s">
        <v>3348</v>
      </c>
      <c r="AB6" t="s">
        <v>4036</v>
      </c>
      <c r="AC6">
        <v>0.20833699999999999</v>
      </c>
      <c r="AD6">
        <v>0.96306700000000001</v>
      </c>
      <c r="AE6">
        <v>557.37599999999998</v>
      </c>
      <c r="AF6">
        <v>13.095283999999999</v>
      </c>
      <c r="AI6" s="281"/>
      <c r="AJ6" s="281"/>
      <c r="AK6" s="281"/>
      <c r="AL6" s="281"/>
    </row>
    <row r="7" spans="1:38">
      <c r="Q7" t="s">
        <v>46</v>
      </c>
      <c r="R7" t="s">
        <v>4038</v>
      </c>
      <c r="S7" s="393">
        <v>0.17136499999999999</v>
      </c>
      <c r="T7" s="393">
        <v>0.80782200000000004</v>
      </c>
      <c r="U7" s="393"/>
      <c r="V7" s="393"/>
      <c r="W7" s="393">
        <v>127728.257877</v>
      </c>
      <c r="X7" s="393">
        <v>18.356686</v>
      </c>
      <c r="AA7" t="s">
        <v>46</v>
      </c>
      <c r="AB7" t="s">
        <v>4038</v>
      </c>
      <c r="AC7">
        <v>0.17136499999999999</v>
      </c>
      <c r="AD7">
        <v>0.80782200000000004</v>
      </c>
      <c r="AE7">
        <v>127728.257877</v>
      </c>
      <c r="AF7">
        <v>18.356686</v>
      </c>
      <c r="AI7" s="281"/>
      <c r="AJ7" s="281"/>
      <c r="AK7" s="281"/>
      <c r="AL7" s="281"/>
    </row>
    <row r="8" spans="1:38">
      <c r="Q8" t="s">
        <v>3629</v>
      </c>
      <c r="R8" t="s">
        <v>4079</v>
      </c>
      <c r="S8" s="393">
        <v>0.15301999999999999</v>
      </c>
      <c r="T8" s="393">
        <v>0.62126400000000004</v>
      </c>
      <c r="U8" s="393"/>
      <c r="V8" s="393"/>
      <c r="W8" s="393">
        <v>22241.614686000001</v>
      </c>
      <c r="X8" s="393">
        <v>17.632441</v>
      </c>
      <c r="AA8" t="s">
        <v>3629</v>
      </c>
      <c r="AB8" t="s">
        <v>4079</v>
      </c>
      <c r="AC8">
        <v>0.15301999999999999</v>
      </c>
      <c r="AD8">
        <v>0.62126400000000004</v>
      </c>
      <c r="AE8">
        <v>22241.614686000001</v>
      </c>
      <c r="AF8">
        <v>17.632441</v>
      </c>
      <c r="AI8" s="281"/>
      <c r="AJ8" s="281"/>
      <c r="AK8" s="281"/>
      <c r="AL8" s="281"/>
    </row>
    <row r="9" spans="1:38">
      <c r="Q9" t="s">
        <v>48</v>
      </c>
      <c r="R9" t="s">
        <v>4040</v>
      </c>
      <c r="S9" s="393">
        <v>0.205461</v>
      </c>
      <c r="T9" s="393">
        <v>0.73334200000000005</v>
      </c>
      <c r="U9" s="393"/>
      <c r="V9" s="393"/>
      <c r="W9" s="393">
        <v>4977.626467</v>
      </c>
      <c r="X9" s="393">
        <v>14.347284</v>
      </c>
      <c r="AA9" t="s">
        <v>48</v>
      </c>
      <c r="AB9" t="s">
        <v>4040</v>
      </c>
      <c r="AC9" s="375">
        <v>0.205461</v>
      </c>
      <c r="AD9" s="375">
        <v>0.73334200000000005</v>
      </c>
      <c r="AE9" s="375">
        <v>4977.626467</v>
      </c>
      <c r="AF9" s="413">
        <v>14.347284</v>
      </c>
      <c r="AI9" s="281"/>
      <c r="AJ9" s="281"/>
      <c r="AK9" s="281"/>
      <c r="AL9" s="281"/>
    </row>
    <row r="10" spans="1:38">
      <c r="Q10" t="s">
        <v>52</v>
      </c>
      <c r="R10" t="s">
        <v>4042</v>
      </c>
      <c r="S10" s="393">
        <v>0.13717699999999999</v>
      </c>
      <c r="T10" s="393">
        <v>0.83980999999999995</v>
      </c>
      <c r="U10" s="393"/>
      <c r="V10" s="393"/>
      <c r="W10" s="393">
        <v>19789.850073000001</v>
      </c>
      <c r="X10" s="393">
        <v>12.607229</v>
      </c>
      <c r="AA10" t="s">
        <v>52</v>
      </c>
      <c r="AB10" t="s">
        <v>4042</v>
      </c>
      <c r="AC10" s="375">
        <v>0.13717699999999999</v>
      </c>
      <c r="AD10" s="375">
        <v>0.83980999999999995</v>
      </c>
      <c r="AE10" s="375">
        <v>19789.850073000001</v>
      </c>
      <c r="AF10" s="413">
        <v>12.607229</v>
      </c>
      <c r="AI10" s="281"/>
      <c r="AJ10" s="281"/>
      <c r="AK10" s="281"/>
      <c r="AL10" s="281"/>
    </row>
    <row r="11" spans="1:38">
      <c r="Q11" t="s">
        <v>2060</v>
      </c>
      <c r="R11" t="s">
        <v>4044</v>
      </c>
      <c r="S11" s="393">
        <v>0.20833399999999999</v>
      </c>
      <c r="T11" s="393">
        <v>0.79353200000000002</v>
      </c>
      <c r="U11" s="393"/>
      <c r="V11" s="393"/>
      <c r="W11" s="393">
        <v>784.47493299999996</v>
      </c>
      <c r="X11" s="393">
        <v>16.279578000000001</v>
      </c>
      <c r="AA11" t="s">
        <v>2060</v>
      </c>
      <c r="AB11" t="s">
        <v>4044</v>
      </c>
      <c r="AC11">
        <v>0.20833399999999999</v>
      </c>
      <c r="AD11">
        <v>0.79353200000000002</v>
      </c>
      <c r="AE11">
        <v>784.47493299999996</v>
      </c>
      <c r="AF11">
        <v>16.279578000000001</v>
      </c>
      <c r="AI11" s="281"/>
      <c r="AJ11" s="281"/>
      <c r="AK11" s="281"/>
      <c r="AL11" s="281"/>
    </row>
    <row r="12" spans="1:38">
      <c r="Q12" t="s">
        <v>44</v>
      </c>
      <c r="R12" t="s">
        <v>4081</v>
      </c>
      <c r="S12" s="393">
        <v>0.18390899999999999</v>
      </c>
      <c r="T12" s="393">
        <v>0.68043200000000004</v>
      </c>
      <c r="U12" s="393"/>
      <c r="V12" s="393"/>
      <c r="W12" s="393">
        <v>15811.385039999999</v>
      </c>
      <c r="X12" s="393">
        <v>16.357018</v>
      </c>
      <c r="AA12" t="s">
        <v>44</v>
      </c>
      <c r="AB12" t="s">
        <v>4081</v>
      </c>
      <c r="AC12">
        <v>0.18390899999999999</v>
      </c>
      <c r="AD12">
        <v>0.68043200000000004</v>
      </c>
      <c r="AE12">
        <v>15811.385039999999</v>
      </c>
      <c r="AF12">
        <v>16.357018</v>
      </c>
      <c r="AI12" s="281"/>
      <c r="AJ12" s="281"/>
      <c r="AK12" s="281"/>
      <c r="AL12" s="281"/>
    </row>
    <row r="13" spans="1:38">
      <c r="Q13" t="s">
        <v>856</v>
      </c>
      <c r="R13" t="s">
        <v>4083</v>
      </c>
      <c r="S13" s="393">
        <v>0.154168</v>
      </c>
      <c r="T13" s="393">
        <v>0.66968399999999995</v>
      </c>
      <c r="U13" s="393"/>
      <c r="V13" s="393"/>
      <c r="W13" s="393">
        <v>10215.204003999999</v>
      </c>
      <c r="X13" s="393">
        <v>19.570229999999999</v>
      </c>
      <c r="AA13" t="s">
        <v>856</v>
      </c>
      <c r="AB13" t="s">
        <v>4083</v>
      </c>
      <c r="AC13">
        <v>0.154168</v>
      </c>
      <c r="AD13">
        <v>0.66968399999999995</v>
      </c>
      <c r="AE13">
        <v>10215.204003999999</v>
      </c>
      <c r="AF13">
        <v>19.570229999999999</v>
      </c>
      <c r="AI13" s="281"/>
      <c r="AJ13" s="281"/>
      <c r="AK13" s="281"/>
      <c r="AL13" s="281"/>
    </row>
    <row r="14" spans="1:38">
      <c r="Q14" t="s">
        <v>739</v>
      </c>
      <c r="R14" t="s">
        <v>4085</v>
      </c>
      <c r="S14" s="393"/>
      <c r="T14" s="393"/>
      <c r="U14" s="393"/>
      <c r="V14" s="393"/>
      <c r="W14" s="393"/>
      <c r="X14" s="393"/>
      <c r="AI14" s="281"/>
      <c r="AJ14" s="281"/>
      <c r="AK14" s="281"/>
      <c r="AL14" s="281"/>
    </row>
    <row r="15" spans="1:38">
      <c r="Q15" t="s">
        <v>49</v>
      </c>
      <c r="R15" t="s">
        <v>4087</v>
      </c>
      <c r="S15" s="393">
        <v>0.12590199999999999</v>
      </c>
      <c r="T15" s="393">
        <v>0.64998100000000003</v>
      </c>
      <c r="U15" s="393"/>
      <c r="V15" s="393"/>
      <c r="W15" s="393">
        <v>3476.2626620000001</v>
      </c>
      <c r="X15" s="393">
        <v>19.300573</v>
      </c>
      <c r="AA15" t="s">
        <v>49</v>
      </c>
      <c r="AB15" t="s">
        <v>4087</v>
      </c>
      <c r="AC15">
        <v>0.12590199999999999</v>
      </c>
      <c r="AD15">
        <v>0.64998100000000003</v>
      </c>
      <c r="AE15">
        <v>3476.2626620000001</v>
      </c>
      <c r="AF15">
        <v>19.300573</v>
      </c>
      <c r="AI15" s="281"/>
      <c r="AJ15" s="281"/>
      <c r="AK15" s="281"/>
      <c r="AL15" s="281"/>
    </row>
    <row r="16" spans="1:38">
      <c r="Q16" t="s">
        <v>6430</v>
      </c>
      <c r="R16" t="s">
        <v>6502</v>
      </c>
      <c r="S16" s="393">
        <v>0.14193700000000001</v>
      </c>
      <c r="T16" s="393">
        <v>0.47586000000000001</v>
      </c>
      <c r="U16" s="393"/>
      <c r="V16" s="393"/>
      <c r="W16" s="393">
        <v>752.57259799999997</v>
      </c>
      <c r="X16" s="393">
        <v>20.444241000000002</v>
      </c>
      <c r="AA16" s="413" t="s">
        <v>6430</v>
      </c>
      <c r="AB16" s="413" t="s">
        <v>6502</v>
      </c>
      <c r="AC16" s="413">
        <v>0.14193700000000001</v>
      </c>
      <c r="AD16" s="413">
        <v>0.47586000000000001</v>
      </c>
      <c r="AE16" s="413">
        <v>752.57259799999997</v>
      </c>
      <c r="AF16" s="413">
        <v>20.444241000000002</v>
      </c>
      <c r="AI16" s="281"/>
      <c r="AJ16" s="281"/>
      <c r="AK16" s="281"/>
      <c r="AL16" s="281"/>
    </row>
    <row r="17" spans="17:38">
      <c r="Q17" t="s">
        <v>4450</v>
      </c>
      <c r="R17" t="s">
        <v>4089</v>
      </c>
      <c r="S17" s="393">
        <v>0.14931700000000001</v>
      </c>
      <c r="T17" s="393">
        <v>0.47137299999999999</v>
      </c>
      <c r="U17" s="393"/>
      <c r="V17" s="393"/>
      <c r="W17" s="393">
        <v>396.16346399999998</v>
      </c>
      <c r="X17" s="393">
        <v>15.592131</v>
      </c>
      <c r="AA17" s="413" t="s">
        <v>4450</v>
      </c>
      <c r="AB17" s="413" t="s">
        <v>4089</v>
      </c>
      <c r="AC17" s="413">
        <v>0.14931700000000001</v>
      </c>
      <c r="AD17" s="413">
        <v>0.47137299999999999</v>
      </c>
      <c r="AE17" s="413">
        <v>396.16346399999998</v>
      </c>
      <c r="AF17" s="413">
        <v>15.592131</v>
      </c>
      <c r="AI17" s="281"/>
      <c r="AJ17" s="281"/>
      <c r="AK17" s="281"/>
      <c r="AL17" s="281"/>
    </row>
    <row r="18" spans="17:38">
      <c r="Q18" t="s">
        <v>54</v>
      </c>
      <c r="R18" t="s">
        <v>4091</v>
      </c>
      <c r="S18" s="393">
        <v>0.177842</v>
      </c>
      <c r="T18" s="393">
        <v>0.81423000000000001</v>
      </c>
      <c r="U18" s="393"/>
      <c r="V18" s="393"/>
      <c r="W18" s="393">
        <v>33911.091800000002</v>
      </c>
      <c r="X18" s="393">
        <v>17.136391</v>
      </c>
      <c r="AA18" s="376" t="s">
        <v>54</v>
      </c>
      <c r="AB18" s="376" t="s">
        <v>4091</v>
      </c>
      <c r="AC18" s="376">
        <v>0.177842</v>
      </c>
      <c r="AD18" s="376">
        <v>0.81423000000000001</v>
      </c>
      <c r="AE18" s="376">
        <v>33911.091800000002</v>
      </c>
      <c r="AF18" s="376">
        <v>17.136391</v>
      </c>
      <c r="AI18" s="281"/>
      <c r="AJ18" s="281"/>
      <c r="AK18" s="281"/>
      <c r="AL18" s="281"/>
    </row>
    <row r="19" spans="17:38">
      <c r="Q19" t="s">
        <v>4455</v>
      </c>
      <c r="R19" t="s">
        <v>4093</v>
      </c>
      <c r="S19" s="393">
        <v>0.15709500000000001</v>
      </c>
      <c r="T19" s="393">
        <v>0.62734400000000001</v>
      </c>
      <c r="U19" s="393"/>
      <c r="V19" s="393"/>
      <c r="W19" s="393">
        <v>9650.2654920000004</v>
      </c>
      <c r="X19" s="393">
        <v>18.451239000000001</v>
      </c>
      <c r="AA19" t="s">
        <v>4455</v>
      </c>
      <c r="AB19" t="s">
        <v>4093</v>
      </c>
      <c r="AC19">
        <v>0.15709500000000001</v>
      </c>
      <c r="AD19">
        <v>0.62734400000000001</v>
      </c>
      <c r="AE19">
        <v>9650.2654920000004</v>
      </c>
      <c r="AF19">
        <v>18.451239000000001</v>
      </c>
      <c r="AI19" s="281"/>
      <c r="AJ19" s="281"/>
      <c r="AK19" s="281"/>
      <c r="AL19" s="281"/>
    </row>
    <row r="20" spans="17:38">
      <c r="Q20" t="s">
        <v>4533</v>
      </c>
      <c r="R20" t="s">
        <v>4046</v>
      </c>
      <c r="S20" s="393">
        <v>0.17430000000000001</v>
      </c>
      <c r="T20" s="393">
        <v>0.77535699999999996</v>
      </c>
      <c r="U20" s="393"/>
      <c r="V20" s="393"/>
      <c r="W20" s="393">
        <v>486630.71</v>
      </c>
      <c r="X20" s="393">
        <v>16.380883000000001</v>
      </c>
      <c r="AA20" t="s">
        <v>4533</v>
      </c>
      <c r="AB20" t="s">
        <v>4046</v>
      </c>
      <c r="AC20">
        <v>0.17430000000000001</v>
      </c>
      <c r="AD20">
        <v>0.77535699999999996</v>
      </c>
      <c r="AE20">
        <v>486630.71</v>
      </c>
      <c r="AF20">
        <v>16.380883000000001</v>
      </c>
      <c r="AI20" s="281"/>
      <c r="AJ20" s="281"/>
      <c r="AK20" s="281"/>
      <c r="AL20" s="281"/>
    </row>
    <row r="21" spans="17:38">
      <c r="Q21" t="s">
        <v>4114</v>
      </c>
      <c r="R21" t="s">
        <v>4095</v>
      </c>
      <c r="S21" s="393">
        <v>0.20971300000000001</v>
      </c>
      <c r="T21" s="393">
        <v>0.56230000000000002</v>
      </c>
      <c r="U21" s="393"/>
      <c r="V21" s="393"/>
      <c r="W21" s="393">
        <v>3210.6680160000001</v>
      </c>
      <c r="X21" s="393">
        <v>21.979603000000001</v>
      </c>
      <c r="AA21" t="s">
        <v>4114</v>
      </c>
      <c r="AB21" t="s">
        <v>4095</v>
      </c>
      <c r="AC21">
        <v>0.20971300000000001</v>
      </c>
      <c r="AD21">
        <v>0.56230000000000002</v>
      </c>
      <c r="AE21">
        <v>3210.6680160000001</v>
      </c>
      <c r="AF21">
        <v>21.979603000000001</v>
      </c>
      <c r="AI21" s="281"/>
      <c r="AJ21" s="281"/>
      <c r="AK21" s="281"/>
      <c r="AL21" s="281"/>
    </row>
    <row r="22" spans="17:38">
      <c r="Q22" t="s">
        <v>1388</v>
      </c>
      <c r="R22" t="s">
        <v>4097</v>
      </c>
      <c r="S22" s="393">
        <v>0.20042199999999999</v>
      </c>
      <c r="T22" s="393">
        <v>0.80131300000000005</v>
      </c>
      <c r="U22" s="393"/>
      <c r="V22" s="393"/>
      <c r="W22" s="393">
        <v>159980.32881199999</v>
      </c>
      <c r="X22" s="393">
        <v>14.582442</v>
      </c>
      <c r="AA22" t="s">
        <v>1388</v>
      </c>
      <c r="AB22" t="s">
        <v>4097</v>
      </c>
      <c r="AC22">
        <v>0.20042199999999999</v>
      </c>
      <c r="AD22">
        <v>0.80131300000000005</v>
      </c>
      <c r="AE22">
        <v>159980.32881199999</v>
      </c>
      <c r="AF22">
        <v>14.582442</v>
      </c>
      <c r="AI22" s="281"/>
      <c r="AJ22" s="281"/>
      <c r="AK22" s="281"/>
      <c r="AL22" s="281"/>
    </row>
    <row r="23" spans="17:38">
      <c r="Q23" t="s">
        <v>1389</v>
      </c>
      <c r="R23" t="s">
        <v>4048</v>
      </c>
      <c r="S23" s="393">
        <v>0.20427999999999999</v>
      </c>
      <c r="T23" s="393">
        <v>0.89435600000000004</v>
      </c>
      <c r="U23" s="393"/>
      <c r="V23" s="393"/>
      <c r="W23" s="393">
        <v>392313.40144300001</v>
      </c>
      <c r="X23" s="393">
        <v>17.220143</v>
      </c>
      <c r="AA23" t="s">
        <v>1389</v>
      </c>
      <c r="AB23" t="s">
        <v>4048</v>
      </c>
      <c r="AC23">
        <v>0.20427999999999999</v>
      </c>
      <c r="AD23">
        <v>0.89435600000000004</v>
      </c>
      <c r="AE23">
        <v>392313.40144300001</v>
      </c>
      <c r="AF23">
        <v>17.220143</v>
      </c>
      <c r="AI23" s="281"/>
      <c r="AJ23" s="281"/>
      <c r="AK23" s="281"/>
      <c r="AL23" s="281"/>
    </row>
    <row r="24" spans="17:38">
      <c r="Q24" t="s">
        <v>1390</v>
      </c>
      <c r="R24" t="s">
        <v>4050</v>
      </c>
      <c r="S24" s="393">
        <v>0.25431900000000002</v>
      </c>
      <c r="T24" s="393">
        <v>0.50804899999999997</v>
      </c>
      <c r="U24" s="393"/>
      <c r="V24" s="393"/>
      <c r="W24" s="393">
        <v>3297.4147130000001</v>
      </c>
      <c r="X24" s="393">
        <v>20.671251000000002</v>
      </c>
      <c r="AA24" t="s">
        <v>1390</v>
      </c>
      <c r="AB24" t="s">
        <v>4050</v>
      </c>
      <c r="AC24">
        <v>0.25431900000000002</v>
      </c>
      <c r="AD24">
        <v>0.50804899999999997</v>
      </c>
      <c r="AE24">
        <v>3297.4147130000001</v>
      </c>
      <c r="AF24">
        <v>20.671251000000002</v>
      </c>
      <c r="AI24" s="281"/>
      <c r="AJ24" s="281"/>
      <c r="AK24" s="281"/>
      <c r="AL24" s="281"/>
    </row>
    <row r="25" spans="17:38">
      <c r="Q25" t="s">
        <v>664</v>
      </c>
      <c r="R25" t="s">
        <v>4052</v>
      </c>
      <c r="S25" s="393">
        <v>0.20320199999999999</v>
      </c>
      <c r="T25" s="393">
        <v>0.92035199999999995</v>
      </c>
      <c r="U25" s="393"/>
      <c r="V25" s="393"/>
      <c r="W25" s="393">
        <v>401757.86502899998</v>
      </c>
      <c r="X25" s="393">
        <v>17.409185000000001</v>
      </c>
      <c r="AA25" t="s">
        <v>664</v>
      </c>
      <c r="AB25" t="s">
        <v>4052</v>
      </c>
      <c r="AC25">
        <v>0.20320199999999999</v>
      </c>
      <c r="AD25">
        <v>0.92035199999999995</v>
      </c>
      <c r="AE25">
        <v>401757.86502899998</v>
      </c>
      <c r="AF25">
        <v>17.409185000000001</v>
      </c>
      <c r="AI25" s="281"/>
      <c r="AJ25" s="281"/>
      <c r="AK25" s="281"/>
      <c r="AL25" s="281"/>
    </row>
    <row r="26" spans="17:38">
      <c r="Q26" t="s">
        <v>1083</v>
      </c>
      <c r="R26" t="s">
        <v>4054</v>
      </c>
      <c r="S26" s="393">
        <v>0.212731</v>
      </c>
      <c r="T26" s="393">
        <v>0.80934200000000001</v>
      </c>
      <c r="U26" s="393"/>
      <c r="V26" s="393"/>
      <c r="W26" s="393">
        <v>18808.807921</v>
      </c>
      <c r="X26" s="393">
        <v>16.098375000000001</v>
      </c>
      <c r="AA26" t="s">
        <v>1083</v>
      </c>
      <c r="AB26" t="s">
        <v>4054</v>
      </c>
      <c r="AC26">
        <v>0.212731</v>
      </c>
      <c r="AD26">
        <v>0.80934200000000001</v>
      </c>
      <c r="AE26">
        <v>18808.807921</v>
      </c>
      <c r="AF26">
        <v>16.098375000000001</v>
      </c>
      <c r="AI26" s="281"/>
      <c r="AJ26" s="281"/>
      <c r="AK26" s="281"/>
      <c r="AL26" s="281"/>
    </row>
    <row r="27" spans="17:38">
      <c r="Q27" t="s">
        <v>53</v>
      </c>
      <c r="R27" t="s">
        <v>4099</v>
      </c>
      <c r="S27" s="393">
        <v>0.172655</v>
      </c>
      <c r="T27" s="393">
        <v>0.72582199999999997</v>
      </c>
      <c r="U27" s="393"/>
      <c r="V27" s="393"/>
      <c r="W27" s="393">
        <v>32196.923596000001</v>
      </c>
      <c r="X27" s="393">
        <v>18.519542999999999</v>
      </c>
      <c r="AA27" t="s">
        <v>53</v>
      </c>
      <c r="AB27" t="s">
        <v>4099</v>
      </c>
      <c r="AC27">
        <v>0.172655</v>
      </c>
      <c r="AD27">
        <v>0.72582199999999997</v>
      </c>
      <c r="AE27">
        <v>32196.923596000001</v>
      </c>
      <c r="AF27">
        <v>18.519542999999999</v>
      </c>
      <c r="AI27" s="281"/>
      <c r="AJ27" s="281"/>
      <c r="AK27" s="281"/>
      <c r="AL27" s="281"/>
    </row>
    <row r="28" spans="17:38">
      <c r="Q28" t="s">
        <v>394</v>
      </c>
      <c r="R28" t="s">
        <v>4056</v>
      </c>
      <c r="S28" s="393">
        <v>0.202761</v>
      </c>
      <c r="T28" s="393">
        <v>0.79972600000000005</v>
      </c>
      <c r="U28" s="393"/>
      <c r="V28" s="393"/>
      <c r="W28" s="393">
        <v>10334.184584000001</v>
      </c>
      <c r="X28" s="393">
        <v>20.249065999999999</v>
      </c>
      <c r="AA28" t="s">
        <v>394</v>
      </c>
      <c r="AB28" t="s">
        <v>4056</v>
      </c>
      <c r="AC28">
        <v>0.202761</v>
      </c>
      <c r="AD28">
        <v>0.79972600000000005</v>
      </c>
      <c r="AE28">
        <v>10334.184584000001</v>
      </c>
      <c r="AF28">
        <v>20.249065999999999</v>
      </c>
      <c r="AI28" s="281"/>
      <c r="AJ28" s="281"/>
      <c r="AK28" s="281"/>
      <c r="AL28" s="281"/>
    </row>
    <row r="29" spans="17:38">
      <c r="Q29" t="s">
        <v>571</v>
      </c>
      <c r="R29" t="s">
        <v>5353</v>
      </c>
      <c r="S29" s="393">
        <v>0.210816</v>
      </c>
      <c r="T29" s="393">
        <v>0.82699599999999995</v>
      </c>
      <c r="U29" s="393"/>
      <c r="V29" s="393"/>
      <c r="W29" s="393">
        <v>45481.562150999998</v>
      </c>
      <c r="X29" s="393">
        <v>26.657824000000002</v>
      </c>
      <c r="AA29" t="s">
        <v>571</v>
      </c>
      <c r="AB29" t="s">
        <v>5353</v>
      </c>
      <c r="AC29">
        <v>0.210816</v>
      </c>
      <c r="AD29">
        <v>0.82699599999999995</v>
      </c>
      <c r="AE29">
        <v>45481.562150999998</v>
      </c>
      <c r="AF29">
        <v>26.657824000000002</v>
      </c>
      <c r="AI29" s="281"/>
      <c r="AJ29" s="281"/>
      <c r="AK29" s="281"/>
      <c r="AL29" s="281"/>
    </row>
    <row r="30" spans="17:38">
      <c r="Q30" t="s">
        <v>2814</v>
      </c>
      <c r="R30" t="s">
        <v>4058</v>
      </c>
      <c r="S30" s="393">
        <v>0.193471</v>
      </c>
      <c r="T30" s="393">
        <v>0.55895499999999998</v>
      </c>
      <c r="U30" s="393"/>
      <c r="V30" s="393"/>
      <c r="W30" s="393">
        <v>1175.2397960000001</v>
      </c>
      <c r="X30" s="393">
        <v>16.456233000000001</v>
      </c>
      <c r="AA30" t="s">
        <v>2814</v>
      </c>
      <c r="AB30" t="s">
        <v>4058</v>
      </c>
      <c r="AC30">
        <v>0.193471</v>
      </c>
      <c r="AD30">
        <v>0.55895499999999998</v>
      </c>
      <c r="AE30">
        <v>1175.2397960000001</v>
      </c>
      <c r="AF30">
        <v>16.456233000000001</v>
      </c>
      <c r="AI30" s="281"/>
      <c r="AJ30" s="281"/>
      <c r="AK30" s="281"/>
      <c r="AL30" s="281"/>
    </row>
    <row r="31" spans="17:38">
      <c r="Q31" t="s">
        <v>5962</v>
      </c>
      <c r="R31" t="s">
        <v>6045</v>
      </c>
      <c r="S31" s="393">
        <v>0.208093</v>
      </c>
      <c r="T31" s="393">
        <v>0.40703099999999998</v>
      </c>
      <c r="U31" s="393"/>
      <c r="V31" s="393"/>
      <c r="W31" s="393">
        <v>189.67870500000001</v>
      </c>
      <c r="X31" s="393">
        <v>18.633277</v>
      </c>
      <c r="AA31" t="s">
        <v>5962</v>
      </c>
      <c r="AB31" t="s">
        <v>6045</v>
      </c>
      <c r="AC31">
        <v>0.208093</v>
      </c>
      <c r="AD31">
        <v>0.40703099999999998</v>
      </c>
      <c r="AE31">
        <v>189.67870500000001</v>
      </c>
      <c r="AF31">
        <v>18.633277</v>
      </c>
      <c r="AI31" s="281"/>
      <c r="AJ31" s="281"/>
      <c r="AK31" s="281"/>
      <c r="AL31" s="281"/>
    </row>
    <row r="32" spans="17:38">
      <c r="Q32" t="s">
        <v>2687</v>
      </c>
      <c r="R32" t="s">
        <v>4060</v>
      </c>
      <c r="S32" s="393">
        <v>0.20219899999999999</v>
      </c>
      <c r="T32" s="393">
        <v>0.72421199999999997</v>
      </c>
      <c r="U32" s="393"/>
      <c r="V32" s="393"/>
      <c r="W32" s="393">
        <v>36003.231664999999</v>
      </c>
      <c r="X32" s="393">
        <v>18.730858000000001</v>
      </c>
      <c r="AA32" t="s">
        <v>2687</v>
      </c>
      <c r="AB32" t="s">
        <v>4060</v>
      </c>
      <c r="AC32">
        <v>0.20219899999999999</v>
      </c>
      <c r="AD32">
        <v>0.72421199999999997</v>
      </c>
      <c r="AE32">
        <v>36003.231664999999</v>
      </c>
      <c r="AF32">
        <v>18.730858000000001</v>
      </c>
      <c r="AI32" s="281"/>
      <c r="AJ32" s="281"/>
      <c r="AK32" s="281"/>
      <c r="AL32" s="281"/>
    </row>
    <row r="33" spans="17:88">
      <c r="Q33" t="s">
        <v>47</v>
      </c>
      <c r="R33" t="s">
        <v>4062</v>
      </c>
      <c r="S33" s="393">
        <v>0.21129600000000001</v>
      </c>
      <c r="T33" s="393">
        <v>0.79919600000000002</v>
      </c>
      <c r="U33" s="393"/>
      <c r="V33" s="393"/>
      <c r="W33" s="393">
        <v>427268.093544</v>
      </c>
      <c r="X33" s="393">
        <v>17.971893000000001</v>
      </c>
      <c r="AA33" t="s">
        <v>47</v>
      </c>
      <c r="AB33" t="s">
        <v>4062</v>
      </c>
      <c r="AC33">
        <v>0.21129600000000001</v>
      </c>
      <c r="AD33">
        <v>0.79919600000000002</v>
      </c>
      <c r="AE33">
        <v>427268.093544</v>
      </c>
      <c r="AF33">
        <v>17.971893000000001</v>
      </c>
      <c r="AI33" s="281"/>
      <c r="AJ33" s="281"/>
      <c r="AK33" s="281"/>
      <c r="AL33" s="281"/>
    </row>
    <row r="34" spans="17:88">
      <c r="Q34" s="376" t="s">
        <v>7183</v>
      </c>
      <c r="R34" s="376" t="s">
        <v>7191</v>
      </c>
      <c r="S34" s="393">
        <v>0.19044</v>
      </c>
      <c r="T34" s="393">
        <v>0.695164</v>
      </c>
      <c r="U34" s="393"/>
      <c r="V34" s="393"/>
      <c r="W34" s="393">
        <v>1866.0802960000001</v>
      </c>
      <c r="X34" s="393">
        <v>14.145519999999999</v>
      </c>
      <c r="AA34" t="s">
        <v>7183</v>
      </c>
      <c r="AB34" t="s">
        <v>7191</v>
      </c>
      <c r="AC34">
        <v>0.19044</v>
      </c>
      <c r="AD34">
        <v>0.695164</v>
      </c>
      <c r="AE34">
        <v>1866.0802960000001</v>
      </c>
      <c r="AF34">
        <v>14.145519999999999</v>
      </c>
      <c r="AI34" s="281"/>
      <c r="AJ34" s="281"/>
      <c r="AK34" s="281"/>
      <c r="AL34" s="281"/>
    </row>
    <row r="35" spans="17:88">
      <c r="Q35" t="s">
        <v>4611</v>
      </c>
      <c r="R35" t="s">
        <v>4101</v>
      </c>
      <c r="S35" s="393">
        <v>0.18240000000000001</v>
      </c>
      <c r="T35" s="393">
        <v>0.630278</v>
      </c>
      <c r="U35" s="393"/>
      <c r="V35" s="393"/>
      <c r="W35" s="393">
        <v>13762.075174</v>
      </c>
      <c r="X35" s="393">
        <v>17.224001000000001</v>
      </c>
      <c r="AA35" t="s">
        <v>4611</v>
      </c>
      <c r="AB35" t="s">
        <v>4101</v>
      </c>
      <c r="AC35">
        <v>0.18240000000000001</v>
      </c>
      <c r="AD35">
        <v>0.630278</v>
      </c>
      <c r="AE35">
        <v>13762.075174</v>
      </c>
      <c r="AF35">
        <v>17.224001000000001</v>
      </c>
      <c r="AI35" s="281"/>
      <c r="AJ35" s="281"/>
      <c r="AK35" s="281"/>
      <c r="AL35" s="281"/>
    </row>
    <row r="36" spans="17:88">
      <c r="Q36" t="s">
        <v>2311</v>
      </c>
      <c r="R36" t="s">
        <v>4064</v>
      </c>
      <c r="S36" s="393">
        <v>0.21093300000000001</v>
      </c>
      <c r="T36" s="393">
        <v>0.83365800000000001</v>
      </c>
      <c r="U36" s="393"/>
      <c r="V36" s="393"/>
      <c r="W36" s="393">
        <v>32786.499549</v>
      </c>
      <c r="X36" s="393">
        <v>14.722526</v>
      </c>
      <c r="AA36" t="s">
        <v>2311</v>
      </c>
      <c r="AB36" t="s">
        <v>4064</v>
      </c>
      <c r="AC36">
        <v>0.21093300000000001</v>
      </c>
      <c r="AD36">
        <v>0.83365800000000001</v>
      </c>
      <c r="AE36">
        <v>32786.499549</v>
      </c>
      <c r="AF36">
        <v>14.722526</v>
      </c>
      <c r="AI36" s="281"/>
      <c r="AJ36" s="281"/>
      <c r="AK36" s="281"/>
      <c r="AL36" s="281"/>
    </row>
    <row r="37" spans="17:88">
      <c r="Q37" t="s">
        <v>43</v>
      </c>
      <c r="R37" t="s">
        <v>4066</v>
      </c>
      <c r="S37" s="393">
        <v>0.195078</v>
      </c>
      <c r="T37" s="393">
        <v>0.82165100000000002</v>
      </c>
      <c r="U37" s="393"/>
      <c r="V37" s="393"/>
      <c r="W37" s="393">
        <v>14735.855532</v>
      </c>
      <c r="X37" s="393">
        <v>10.457800000000001</v>
      </c>
      <c r="AA37" t="s">
        <v>43</v>
      </c>
      <c r="AB37" t="s">
        <v>4066</v>
      </c>
      <c r="AC37">
        <v>0.195078</v>
      </c>
      <c r="AD37">
        <v>0.82165100000000002</v>
      </c>
      <c r="AE37">
        <v>14735.855532</v>
      </c>
      <c r="AF37">
        <v>10.457800000000001</v>
      </c>
      <c r="AI37" s="281"/>
      <c r="AJ37" s="281"/>
      <c r="AK37" s="281"/>
      <c r="AL37" s="281"/>
    </row>
    <row r="38" spans="17:88">
      <c r="Q38" t="s">
        <v>51</v>
      </c>
      <c r="R38" t="s">
        <v>4068</v>
      </c>
      <c r="S38" s="393">
        <v>0.18443799999999999</v>
      </c>
      <c r="T38" s="393">
        <v>0.63453800000000005</v>
      </c>
      <c r="U38" s="393"/>
      <c r="V38" s="393"/>
      <c r="W38" s="393">
        <v>9519.4943249999997</v>
      </c>
      <c r="X38" s="393">
        <v>15.620089999999999</v>
      </c>
      <c r="AA38" t="s">
        <v>51</v>
      </c>
      <c r="AB38" t="s">
        <v>4068</v>
      </c>
      <c r="AC38">
        <v>0.18443799999999999</v>
      </c>
      <c r="AD38">
        <v>0.63453800000000005</v>
      </c>
      <c r="AE38">
        <v>9519.4943249999997</v>
      </c>
      <c r="AF38">
        <v>15.620089999999999</v>
      </c>
      <c r="AI38" s="281"/>
      <c r="AJ38" s="281"/>
      <c r="AK38" s="281"/>
      <c r="AL38" s="281"/>
    </row>
    <row r="39" spans="17:88">
      <c r="Q39" t="s">
        <v>42</v>
      </c>
      <c r="R39" t="s">
        <v>42</v>
      </c>
      <c r="S39" s="393">
        <v>0.20482900000000001</v>
      </c>
      <c r="T39" s="393">
        <v>0.76017800000000002</v>
      </c>
      <c r="U39" s="393"/>
      <c r="V39" s="393"/>
      <c r="W39" s="393">
        <v>15213.72</v>
      </c>
      <c r="X39" s="393">
        <v>20.316313999999998</v>
      </c>
      <c r="AA39" t="s">
        <v>42</v>
      </c>
      <c r="AB39" t="s">
        <v>42</v>
      </c>
      <c r="AC39">
        <v>0.20482900000000001</v>
      </c>
      <c r="AD39">
        <v>0.76017800000000002</v>
      </c>
      <c r="AE39">
        <v>15213.72</v>
      </c>
      <c r="AF39">
        <v>20.316313999999998</v>
      </c>
      <c r="AI39" s="281"/>
      <c r="AJ39" s="281"/>
      <c r="AK39" s="281"/>
      <c r="AL39" s="281"/>
    </row>
    <row r="40" spans="17:88">
      <c r="Q40" t="s">
        <v>50</v>
      </c>
      <c r="R40" t="s">
        <v>4070</v>
      </c>
      <c r="S40" s="393">
        <v>0.206508</v>
      </c>
      <c r="T40" s="393">
        <v>0.69281300000000001</v>
      </c>
      <c r="U40" s="393"/>
      <c r="V40" s="393"/>
      <c r="W40" s="393">
        <v>35681.8338</v>
      </c>
      <c r="X40" s="393">
        <v>13.383024000000001</v>
      </c>
      <c r="AA40" t="s">
        <v>50</v>
      </c>
      <c r="AB40" t="s">
        <v>4070</v>
      </c>
      <c r="AC40">
        <v>0.206508</v>
      </c>
      <c r="AD40">
        <v>0.69281300000000001</v>
      </c>
      <c r="AE40">
        <v>35681.8338</v>
      </c>
      <c r="AF40">
        <v>13.383024000000001</v>
      </c>
      <c r="AI40" s="281"/>
      <c r="AJ40" s="281"/>
      <c r="AK40" s="281"/>
      <c r="AL40" s="281"/>
    </row>
    <row r="41" spans="17:88">
      <c r="Q41" t="s">
        <v>567</v>
      </c>
      <c r="R41" t="s">
        <v>4072</v>
      </c>
      <c r="S41" s="393">
        <v>0.20652699999999999</v>
      </c>
      <c r="T41" s="393">
        <v>0.82755999999999996</v>
      </c>
      <c r="U41" s="393"/>
      <c r="V41" s="393"/>
      <c r="W41" s="393">
        <v>90836.533261000004</v>
      </c>
      <c r="X41" s="393">
        <v>14.84137</v>
      </c>
      <c r="AA41" t="s">
        <v>567</v>
      </c>
      <c r="AB41" t="s">
        <v>4072</v>
      </c>
      <c r="AC41">
        <v>0.20652699999999999</v>
      </c>
      <c r="AD41">
        <v>0.82755999999999996</v>
      </c>
      <c r="AE41">
        <v>90836.533261000004</v>
      </c>
      <c r="AF41">
        <v>14.84137</v>
      </c>
      <c r="AI41" s="281"/>
      <c r="AJ41" s="281"/>
      <c r="AK41" s="281"/>
      <c r="AL41" s="281"/>
    </row>
    <row r="42" spans="17:88">
      <c r="Q42" t="s">
        <v>507</v>
      </c>
      <c r="R42" t="s">
        <v>4074</v>
      </c>
      <c r="S42" s="393">
        <v>0.19170000000000001</v>
      </c>
      <c r="T42" s="393">
        <v>0.72389999999999999</v>
      </c>
      <c r="U42" s="393"/>
      <c r="V42" s="393"/>
      <c r="W42" s="393">
        <v>16991.115613999998</v>
      </c>
      <c r="X42" s="393">
        <v>18.268885000000001</v>
      </c>
      <c r="AA42" t="s">
        <v>507</v>
      </c>
      <c r="AB42" t="s">
        <v>4074</v>
      </c>
      <c r="AC42">
        <v>0.19170000000000001</v>
      </c>
      <c r="AD42">
        <v>0.72389999999999999</v>
      </c>
      <c r="AE42">
        <v>16991.115613999998</v>
      </c>
      <c r="AF42">
        <v>18.268885000000001</v>
      </c>
      <c r="AI42" s="281"/>
      <c r="AJ42" s="281"/>
      <c r="AK42" s="281"/>
      <c r="AL42" s="281"/>
    </row>
    <row r="43" spans="17:88">
      <c r="Q43" t="s">
        <v>45</v>
      </c>
      <c r="R43" t="s">
        <v>4076</v>
      </c>
      <c r="S43" s="393">
        <v>0.20344899999999999</v>
      </c>
      <c r="T43" s="393">
        <v>0.819689</v>
      </c>
      <c r="U43" s="393"/>
      <c r="V43" s="393"/>
      <c r="W43" s="393">
        <v>3806.4807000000001</v>
      </c>
      <c r="X43" s="393">
        <v>13.206153</v>
      </c>
      <c r="AA43" t="s">
        <v>45</v>
      </c>
      <c r="AB43" t="s">
        <v>4076</v>
      </c>
      <c r="AC43">
        <v>0.20344899999999999</v>
      </c>
      <c r="AD43">
        <v>0.819689</v>
      </c>
      <c r="AE43">
        <v>3806.4807000000001</v>
      </c>
      <c r="AF43">
        <v>13.206153</v>
      </c>
    </row>
    <row r="44" spans="17:88">
      <c r="S44" s="393"/>
      <c r="T44" s="393"/>
      <c r="U44" s="393"/>
      <c r="V44" s="393"/>
      <c r="W44" s="393"/>
      <c r="X44" s="393"/>
    </row>
    <row r="45" spans="17:88">
      <c r="R45" t="s">
        <v>4119</v>
      </c>
      <c r="S45" s="393"/>
      <c r="T45" s="393"/>
      <c r="U45" s="393"/>
      <c r="V45" s="393"/>
      <c r="W45" s="393"/>
      <c r="X45" s="393"/>
    </row>
    <row r="46" spans="17:88">
      <c r="R46" t="s">
        <v>4120</v>
      </c>
      <c r="S46" s="393">
        <v>0.18695300000000001</v>
      </c>
      <c r="T46" s="393">
        <v>0.78440600000000005</v>
      </c>
      <c r="U46" s="393"/>
      <c r="V46" s="393"/>
      <c r="W46" s="393">
        <v>320818.27534400002</v>
      </c>
      <c r="X46" s="393">
        <v>16.346995</v>
      </c>
      <c r="AB46" t="s">
        <v>4119</v>
      </c>
      <c r="AC46" s="413">
        <v>0.18695300000000001</v>
      </c>
      <c r="AD46" s="413">
        <v>0.78440600000000005</v>
      </c>
      <c r="AE46" s="413">
        <v>320818.27534400002</v>
      </c>
      <c r="AF46" s="413">
        <v>16.346995</v>
      </c>
    </row>
    <row r="47" spans="17:88">
      <c r="S47" s="393">
        <v>0.19637099999999999</v>
      </c>
      <c r="T47" s="393">
        <v>0.90245399999999998</v>
      </c>
      <c r="U47" s="393"/>
      <c r="V47" s="393"/>
      <c r="W47" s="393">
        <v>2288250.9087189999</v>
      </c>
      <c r="X47" s="393">
        <v>17.311983999999999</v>
      </c>
      <c r="AB47" t="s">
        <v>4120</v>
      </c>
      <c r="AC47" s="413">
        <v>0.19637099999999999</v>
      </c>
      <c r="AD47" s="413">
        <v>0.90245399999999998</v>
      </c>
      <c r="AE47" s="413">
        <v>2288250.9087189999</v>
      </c>
      <c r="AF47" s="413">
        <v>17.311983999999999</v>
      </c>
    </row>
    <row r="48" spans="17:88">
      <c r="S48" s="393"/>
      <c r="T48" s="393"/>
      <c r="U48" s="393"/>
      <c r="V48" s="393"/>
      <c r="W48" s="393"/>
      <c r="X48" s="393"/>
      <c r="CH48" s="4"/>
      <c r="CI48" s="4"/>
      <c r="CJ48" s="4"/>
    </row>
    <row r="49" spans="18:32">
      <c r="R49" s="413">
        <v>202108</v>
      </c>
      <c r="S49" s="393"/>
      <c r="T49" s="393"/>
      <c r="U49" s="393"/>
      <c r="V49" s="393"/>
      <c r="W49" s="393"/>
      <c r="X49" s="393"/>
    </row>
    <row r="50" spans="18:32">
      <c r="S50" s="393">
        <v>0.195215</v>
      </c>
      <c r="T50" s="393">
        <v>0.886957</v>
      </c>
      <c r="U50" s="393"/>
      <c r="V50" s="393"/>
      <c r="W50" s="393">
        <v>2609069.1840630001</v>
      </c>
      <c r="X50" s="393">
        <v>17.208803250314858</v>
      </c>
      <c r="AB50">
        <v>202110</v>
      </c>
      <c r="AC50">
        <v>0.195215</v>
      </c>
      <c r="AD50">
        <v>0.886957</v>
      </c>
      <c r="AE50">
        <v>2609069.1840630001</v>
      </c>
      <c r="AF50">
        <v>17.193325999999999</v>
      </c>
    </row>
    <row r="53" spans="18:32">
      <c r="X53" s="393"/>
    </row>
  </sheetData>
  <pageMargins left="0.7" right="0.7" top="0.75" bottom="0.75" header="0.3" footer="0.3"/>
  <pageSetup orientation="portrait" horizontalDpi="360" verticalDpi="360"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54"/>
  <sheetViews>
    <sheetView topLeftCell="G142" zoomScale="205" zoomScaleNormal="205" workbookViewId="0">
      <selection activeCell="I2" sqref="I2:M153"/>
    </sheetView>
  </sheetViews>
  <sheetFormatPr baseColWidth="10" defaultRowHeight="12.75"/>
  <cols>
    <col min="9" max="10" width="11.5703125" style="305"/>
    <col min="12" max="13" width="11.5703125" style="424"/>
  </cols>
  <sheetData>
    <row r="1" spans="2:13" ht="13.5" thickBot="1"/>
    <row r="2" spans="2:13" ht="13.5" thickBot="1">
      <c r="B2" s="227" t="s">
        <v>4016</v>
      </c>
      <c r="C2" s="228" t="s">
        <v>3772</v>
      </c>
      <c r="D2" s="228" t="s">
        <v>4017</v>
      </c>
      <c r="E2" s="228" t="s">
        <v>4018</v>
      </c>
      <c r="F2" s="228" t="s">
        <v>4019</v>
      </c>
      <c r="I2" s="227" t="s">
        <v>4016</v>
      </c>
      <c r="J2" s="228" t="s">
        <v>3772</v>
      </c>
      <c r="K2" s="228" t="s">
        <v>4017</v>
      </c>
      <c r="L2" s="425" t="s">
        <v>4018</v>
      </c>
      <c r="M2" s="425" t="s">
        <v>4019</v>
      </c>
    </row>
    <row r="3" spans="2:13" ht="13.5" hidden="1" thickBot="1">
      <c r="B3" s="578" t="s">
        <v>4996</v>
      </c>
      <c r="C3" s="580" t="s">
        <v>3789</v>
      </c>
      <c r="D3" s="346" t="s">
        <v>3760</v>
      </c>
      <c r="E3" s="347">
        <v>0.5</v>
      </c>
      <c r="F3" s="582">
        <v>13.8</v>
      </c>
      <c r="I3" s="576" t="s">
        <v>4996</v>
      </c>
      <c r="J3" s="562" t="s">
        <v>3789</v>
      </c>
      <c r="K3" s="307" t="s">
        <v>3760</v>
      </c>
      <c r="L3" s="282">
        <v>0.5</v>
      </c>
      <c r="M3" s="577">
        <f>SUM(L3:L5)</f>
        <v>48.8</v>
      </c>
    </row>
    <row r="4" spans="2:13" ht="13.5" hidden="1" thickBot="1">
      <c r="B4" s="579"/>
      <c r="C4" s="581"/>
      <c r="D4" s="346" t="s">
        <v>3763</v>
      </c>
      <c r="E4" s="347">
        <v>13.3</v>
      </c>
      <c r="F4" s="583"/>
      <c r="I4" s="555"/>
      <c r="J4" s="558"/>
      <c r="K4" s="307" t="s">
        <v>3742</v>
      </c>
      <c r="L4" s="282">
        <v>13.3</v>
      </c>
      <c r="M4" s="560"/>
    </row>
    <row r="5" spans="2:13" ht="13.5" hidden="1" thickBot="1">
      <c r="B5" s="335" t="s">
        <v>4997</v>
      </c>
      <c r="C5" s="229" t="s">
        <v>3784</v>
      </c>
      <c r="D5" s="229" t="s">
        <v>3743</v>
      </c>
      <c r="E5" s="345">
        <v>66</v>
      </c>
      <c r="F5" s="348">
        <v>66</v>
      </c>
      <c r="I5" s="556"/>
      <c r="J5" s="307" t="s">
        <v>3789</v>
      </c>
      <c r="K5" s="307" t="s">
        <v>3743</v>
      </c>
      <c r="L5" s="282">
        <v>35</v>
      </c>
      <c r="M5" s="561"/>
    </row>
    <row r="6" spans="2:13" ht="13.5" hidden="1" thickBot="1">
      <c r="B6" s="349" t="s">
        <v>4998</v>
      </c>
      <c r="C6" s="346" t="s">
        <v>3773</v>
      </c>
      <c r="D6" s="346" t="s">
        <v>3748</v>
      </c>
      <c r="E6" s="347">
        <v>17</v>
      </c>
      <c r="F6" s="350">
        <v>17</v>
      </c>
      <c r="I6" s="422" t="s">
        <v>4997</v>
      </c>
      <c r="J6" s="306" t="s">
        <v>3784</v>
      </c>
      <c r="K6" s="306" t="s">
        <v>3743</v>
      </c>
      <c r="L6" s="234">
        <v>66</v>
      </c>
      <c r="M6" s="235">
        <f>+L6</f>
        <v>66</v>
      </c>
    </row>
    <row r="7" spans="2:13" ht="13.5" hidden="1" thickBot="1">
      <c r="B7" s="335" t="s">
        <v>6598</v>
      </c>
      <c r="C7" s="229" t="s">
        <v>3775</v>
      </c>
      <c r="D7" s="229" t="s">
        <v>6597</v>
      </c>
      <c r="E7" s="345">
        <v>16</v>
      </c>
      <c r="F7" s="348">
        <v>16</v>
      </c>
      <c r="I7" s="423" t="s">
        <v>4998</v>
      </c>
      <c r="J7" s="307" t="s">
        <v>3773</v>
      </c>
      <c r="K7" s="307" t="s">
        <v>3748</v>
      </c>
      <c r="L7" s="282">
        <v>17</v>
      </c>
      <c r="M7" s="283">
        <f>+L7</f>
        <v>17</v>
      </c>
    </row>
    <row r="8" spans="2:13" ht="13.5" hidden="1" thickBot="1">
      <c r="B8" s="349" t="s">
        <v>4999</v>
      </c>
      <c r="C8" s="346" t="s">
        <v>3782</v>
      </c>
      <c r="D8" s="346" t="s">
        <v>4993</v>
      </c>
      <c r="E8" s="347">
        <v>14.4</v>
      </c>
      <c r="F8" s="350">
        <v>14.4</v>
      </c>
      <c r="I8" s="422" t="s">
        <v>6598</v>
      </c>
      <c r="J8" s="306" t="s">
        <v>3775</v>
      </c>
      <c r="K8" s="306" t="s">
        <v>6597</v>
      </c>
      <c r="L8" s="234">
        <v>16</v>
      </c>
      <c r="M8" s="235">
        <f>+L8</f>
        <v>16</v>
      </c>
    </row>
    <row r="9" spans="2:13" ht="13.5" hidden="1" thickBot="1">
      <c r="B9" s="584" t="s">
        <v>5000</v>
      </c>
      <c r="C9" s="587" t="s">
        <v>3775</v>
      </c>
      <c r="D9" s="229" t="s">
        <v>3766</v>
      </c>
      <c r="E9" s="345">
        <v>2.8</v>
      </c>
      <c r="F9" s="590">
        <v>27.3</v>
      </c>
      <c r="I9" s="423" t="s">
        <v>4999</v>
      </c>
      <c r="J9" s="307" t="s">
        <v>3782</v>
      </c>
      <c r="K9" s="307" t="s">
        <v>4993</v>
      </c>
      <c r="L9" s="282">
        <v>14.4</v>
      </c>
      <c r="M9" s="283">
        <f>+L9</f>
        <v>14.4</v>
      </c>
    </row>
    <row r="10" spans="2:13" ht="13.5" hidden="1" thickBot="1">
      <c r="B10" s="585"/>
      <c r="C10" s="588"/>
      <c r="D10" s="229" t="s">
        <v>3741</v>
      </c>
      <c r="E10" s="345">
        <v>12.5</v>
      </c>
      <c r="F10" s="591"/>
      <c r="I10" s="565" t="s">
        <v>5000</v>
      </c>
      <c r="J10" s="563" t="s">
        <v>3775</v>
      </c>
      <c r="K10" s="306" t="s">
        <v>3766</v>
      </c>
      <c r="L10" s="234">
        <v>2.75</v>
      </c>
      <c r="M10" s="569">
        <f>SUM(L10:L12)</f>
        <v>27.25</v>
      </c>
    </row>
    <row r="11" spans="2:13" ht="13.5" hidden="1" thickBot="1">
      <c r="B11" s="586"/>
      <c r="C11" s="589"/>
      <c r="D11" s="229" t="s">
        <v>3750</v>
      </c>
      <c r="E11" s="345">
        <v>12</v>
      </c>
      <c r="F11" s="592"/>
      <c r="I11" s="566"/>
      <c r="J11" s="568"/>
      <c r="K11" s="306" t="s">
        <v>3741</v>
      </c>
      <c r="L11" s="234">
        <v>12.5</v>
      </c>
      <c r="M11" s="570"/>
    </row>
    <row r="12" spans="2:13" ht="13.5" hidden="1" thickBot="1">
      <c r="B12" s="349" t="s">
        <v>5001</v>
      </c>
      <c r="C12" s="346" t="s">
        <v>3784</v>
      </c>
      <c r="D12" s="346" t="s">
        <v>3740</v>
      </c>
      <c r="E12" s="347">
        <v>66</v>
      </c>
      <c r="F12" s="350">
        <v>66</v>
      </c>
      <c r="I12" s="567"/>
      <c r="J12" s="564"/>
      <c r="K12" s="306" t="s">
        <v>3750</v>
      </c>
      <c r="L12" s="234">
        <v>12</v>
      </c>
      <c r="M12" s="571"/>
    </row>
    <row r="13" spans="2:13" ht="13.5" hidden="1" thickBot="1">
      <c r="B13" s="335" t="s">
        <v>5002</v>
      </c>
      <c r="C13" s="229" t="s">
        <v>3773</v>
      </c>
      <c r="D13" s="229" t="s">
        <v>3753</v>
      </c>
      <c r="E13" s="345">
        <v>22.9</v>
      </c>
      <c r="F13" s="348">
        <v>22.9</v>
      </c>
      <c r="I13" s="423" t="s">
        <v>6920</v>
      </c>
      <c r="J13" s="307" t="s">
        <v>3777</v>
      </c>
      <c r="K13" s="307" t="s">
        <v>3743</v>
      </c>
      <c r="L13" s="282">
        <v>50</v>
      </c>
      <c r="M13" s="283">
        <f>+L13</f>
        <v>50</v>
      </c>
    </row>
    <row r="14" spans="2:13" ht="13.5" hidden="1" thickBot="1">
      <c r="B14" s="349" t="s">
        <v>5003</v>
      </c>
      <c r="C14" s="346" t="s">
        <v>3785</v>
      </c>
      <c r="D14" s="346" t="s">
        <v>3743</v>
      </c>
      <c r="E14" s="347">
        <v>16.100000000000001</v>
      </c>
      <c r="F14" s="350">
        <v>16.100000000000001</v>
      </c>
      <c r="I14" s="565" t="s">
        <v>6043</v>
      </c>
      <c r="J14" s="306" t="s">
        <v>3775</v>
      </c>
      <c r="K14" s="306" t="s">
        <v>3743</v>
      </c>
      <c r="L14" s="234">
        <v>3</v>
      </c>
      <c r="M14" s="569">
        <f>+L14+L15+L16+L17</f>
        <v>12.200000000000001</v>
      </c>
    </row>
    <row r="15" spans="2:13" ht="13.5" hidden="1" thickBot="1">
      <c r="B15" s="335" t="s">
        <v>5004</v>
      </c>
      <c r="C15" s="229" t="s">
        <v>3777</v>
      </c>
      <c r="D15" s="229" t="s">
        <v>3741</v>
      </c>
      <c r="E15" s="345">
        <v>14</v>
      </c>
      <c r="F15" s="348">
        <v>14</v>
      </c>
      <c r="I15" s="566"/>
      <c r="J15" s="306" t="s">
        <v>3774</v>
      </c>
      <c r="K15" s="306" t="s">
        <v>3744</v>
      </c>
      <c r="L15" s="234">
        <v>2.8</v>
      </c>
      <c r="M15" s="570"/>
    </row>
    <row r="16" spans="2:13" ht="13.5" hidden="1" thickBot="1">
      <c r="B16" s="349" t="s">
        <v>5005</v>
      </c>
      <c r="C16" s="346" t="s">
        <v>3777</v>
      </c>
      <c r="D16" s="346" t="s">
        <v>3743</v>
      </c>
      <c r="E16" s="347">
        <v>170</v>
      </c>
      <c r="F16" s="350">
        <v>170</v>
      </c>
      <c r="I16" s="566"/>
      <c r="J16" s="563" t="s">
        <v>3780</v>
      </c>
      <c r="K16" s="306" t="s">
        <v>3766</v>
      </c>
      <c r="L16" s="234">
        <v>2.5</v>
      </c>
      <c r="M16" s="570"/>
    </row>
    <row r="17" spans="2:13" ht="13.5" hidden="1" thickBot="1">
      <c r="B17" s="584" t="s">
        <v>5006</v>
      </c>
      <c r="C17" s="587" t="s">
        <v>3777</v>
      </c>
      <c r="D17" s="229" t="s">
        <v>3736</v>
      </c>
      <c r="E17" s="345">
        <v>26</v>
      </c>
      <c r="F17" s="590">
        <v>47.2</v>
      </c>
      <c r="I17" s="567"/>
      <c r="J17" s="564"/>
      <c r="K17" s="306" t="s">
        <v>3744</v>
      </c>
      <c r="L17" s="234">
        <v>3.9</v>
      </c>
      <c r="M17" s="571"/>
    </row>
    <row r="18" spans="2:13" ht="13.5" hidden="1" thickBot="1">
      <c r="B18" s="585"/>
      <c r="C18" s="588"/>
      <c r="D18" s="229" t="s">
        <v>3741</v>
      </c>
      <c r="E18" s="345">
        <v>16</v>
      </c>
      <c r="F18" s="591"/>
      <c r="I18" s="423" t="s">
        <v>5001</v>
      </c>
      <c r="J18" s="307" t="s">
        <v>3784</v>
      </c>
      <c r="K18" s="307" t="s">
        <v>3740</v>
      </c>
      <c r="L18" s="282">
        <v>66</v>
      </c>
      <c r="M18" s="283">
        <f>+L18</f>
        <v>66</v>
      </c>
    </row>
    <row r="19" spans="2:13" ht="13.5" hidden="1" thickBot="1">
      <c r="B19" s="586"/>
      <c r="C19" s="589"/>
      <c r="D19" s="229" t="s">
        <v>3751</v>
      </c>
      <c r="E19" s="345">
        <v>5.2</v>
      </c>
      <c r="F19" s="592"/>
      <c r="I19" s="422" t="s">
        <v>5002</v>
      </c>
      <c r="J19" s="306" t="s">
        <v>3773</v>
      </c>
      <c r="K19" s="306" t="s">
        <v>3753</v>
      </c>
      <c r="L19" s="234">
        <v>22.93</v>
      </c>
      <c r="M19" s="235">
        <f>SUM(L19:L19)</f>
        <v>22.93</v>
      </c>
    </row>
    <row r="20" spans="2:13" ht="13.5" hidden="1" thickBot="1">
      <c r="B20" s="349" t="s">
        <v>5007</v>
      </c>
      <c r="C20" s="346" t="s">
        <v>3777</v>
      </c>
      <c r="D20" s="346" t="s">
        <v>3748</v>
      </c>
      <c r="E20" s="347">
        <v>17.399999999999999</v>
      </c>
      <c r="F20" s="350">
        <v>17.399999999999999</v>
      </c>
      <c r="I20" s="423" t="s">
        <v>5003</v>
      </c>
      <c r="J20" s="307" t="s">
        <v>3785</v>
      </c>
      <c r="K20" s="307" t="s">
        <v>3743</v>
      </c>
      <c r="L20" s="282">
        <v>16.100000000000001</v>
      </c>
      <c r="M20" s="283">
        <f>SUM(L20:L20)</f>
        <v>16.100000000000001</v>
      </c>
    </row>
    <row r="21" spans="2:13" ht="13.5" hidden="1" thickBot="1">
      <c r="B21" s="584" t="s">
        <v>5008</v>
      </c>
      <c r="C21" s="587" t="s">
        <v>3777</v>
      </c>
      <c r="D21" s="229" t="s">
        <v>3765</v>
      </c>
      <c r="E21" s="345">
        <v>1.3</v>
      </c>
      <c r="F21" s="590">
        <v>37.799999999999997</v>
      </c>
      <c r="I21" s="422" t="s">
        <v>5004</v>
      </c>
      <c r="J21" s="306" t="s">
        <v>3777</v>
      </c>
      <c r="K21" s="306" t="s">
        <v>3741</v>
      </c>
      <c r="L21" s="234">
        <v>14</v>
      </c>
      <c r="M21" s="235">
        <f>+L21</f>
        <v>14</v>
      </c>
    </row>
    <row r="22" spans="2:13" ht="13.5" hidden="1" thickBot="1">
      <c r="B22" s="586"/>
      <c r="C22" s="589"/>
      <c r="D22" s="229" t="s">
        <v>4117</v>
      </c>
      <c r="E22" s="345">
        <v>36.5</v>
      </c>
      <c r="F22" s="592"/>
      <c r="I22" s="423" t="s">
        <v>5005</v>
      </c>
      <c r="J22" s="307" t="s">
        <v>3777</v>
      </c>
      <c r="K22" s="307" t="s">
        <v>3743</v>
      </c>
      <c r="L22" s="282">
        <v>170</v>
      </c>
      <c r="M22" s="283">
        <f>+L22</f>
        <v>170</v>
      </c>
    </row>
    <row r="23" spans="2:13" ht="13.5" hidden="1" thickBot="1">
      <c r="B23" s="349" t="s">
        <v>5733</v>
      </c>
      <c r="C23" s="346" t="s">
        <v>3777</v>
      </c>
      <c r="D23" s="346" t="s">
        <v>3753</v>
      </c>
      <c r="E23" s="347">
        <v>13</v>
      </c>
      <c r="F23" s="350">
        <v>13</v>
      </c>
      <c r="I23" s="565" t="s">
        <v>5006</v>
      </c>
      <c r="J23" s="563" t="s">
        <v>3777</v>
      </c>
      <c r="K23" s="306" t="s">
        <v>3736</v>
      </c>
      <c r="L23" s="234">
        <v>26</v>
      </c>
      <c r="M23" s="569">
        <f>SUM(L23:L25)</f>
        <v>47.2</v>
      </c>
    </row>
    <row r="24" spans="2:13" ht="13.5" hidden="1" thickBot="1">
      <c r="B24" s="335" t="s">
        <v>6044</v>
      </c>
      <c r="C24" s="229" t="s">
        <v>3777</v>
      </c>
      <c r="D24" s="229" t="s">
        <v>3740</v>
      </c>
      <c r="E24" s="345">
        <v>10</v>
      </c>
      <c r="F24" s="348">
        <v>10</v>
      </c>
      <c r="I24" s="566"/>
      <c r="J24" s="568"/>
      <c r="K24" s="306" t="s">
        <v>3741</v>
      </c>
      <c r="L24" s="234">
        <v>16</v>
      </c>
      <c r="M24" s="570"/>
    </row>
    <row r="25" spans="2:13" ht="13.5" hidden="1" thickBot="1">
      <c r="B25" s="593" t="s">
        <v>5010</v>
      </c>
      <c r="C25" s="594" t="s">
        <v>3777</v>
      </c>
      <c r="D25" s="346" t="s">
        <v>3735</v>
      </c>
      <c r="E25" s="347">
        <v>1.2</v>
      </c>
      <c r="F25" s="595">
        <v>16.600000000000001</v>
      </c>
      <c r="I25" s="567"/>
      <c r="J25" s="564"/>
      <c r="K25" s="306" t="s">
        <v>3751</v>
      </c>
      <c r="L25" s="234">
        <v>5.2</v>
      </c>
      <c r="M25" s="571"/>
    </row>
    <row r="26" spans="2:13" ht="13.5" hidden="1" thickBot="1">
      <c r="B26" s="579"/>
      <c r="C26" s="581"/>
      <c r="D26" s="346" t="s">
        <v>3743</v>
      </c>
      <c r="E26" s="347">
        <v>15.4</v>
      </c>
      <c r="F26" s="583"/>
      <c r="I26" s="423" t="s">
        <v>5007</v>
      </c>
      <c r="J26" s="307" t="s">
        <v>3777</v>
      </c>
      <c r="K26" s="307" t="s">
        <v>3748</v>
      </c>
      <c r="L26" s="282">
        <v>17.399999999999999</v>
      </c>
      <c r="M26" s="283">
        <f>+L26</f>
        <v>17.399999999999999</v>
      </c>
    </row>
    <row r="27" spans="2:13" ht="13.5" hidden="1" thickBot="1">
      <c r="B27" s="335" t="s">
        <v>5734</v>
      </c>
      <c r="C27" s="229" t="s">
        <v>3777</v>
      </c>
      <c r="D27" s="229" t="s">
        <v>3753</v>
      </c>
      <c r="E27" s="345">
        <v>18</v>
      </c>
      <c r="F27" s="348">
        <v>18</v>
      </c>
      <c r="I27" s="565" t="s">
        <v>5008</v>
      </c>
      <c r="J27" s="563" t="s">
        <v>3777</v>
      </c>
      <c r="K27" s="306" t="s">
        <v>3765</v>
      </c>
      <c r="L27" s="234">
        <v>1.25</v>
      </c>
      <c r="M27" s="569">
        <f>SUM(L27:L28)</f>
        <v>35.75</v>
      </c>
    </row>
    <row r="28" spans="2:13" ht="13.5" hidden="1" thickBot="1">
      <c r="B28" s="349" t="s">
        <v>5735</v>
      </c>
      <c r="C28" s="346" t="s">
        <v>3777</v>
      </c>
      <c r="D28" s="346" t="s">
        <v>3740</v>
      </c>
      <c r="E28" s="347">
        <v>38</v>
      </c>
      <c r="F28" s="350">
        <v>38</v>
      </c>
      <c r="I28" s="567"/>
      <c r="J28" s="564"/>
      <c r="K28" s="306" t="s">
        <v>4117</v>
      </c>
      <c r="L28" s="234">
        <v>34.5</v>
      </c>
      <c r="M28" s="571"/>
    </row>
    <row r="29" spans="2:13" ht="13.5" hidden="1" thickBot="1">
      <c r="B29" s="584" t="s">
        <v>5013</v>
      </c>
      <c r="C29" s="587" t="s">
        <v>3776</v>
      </c>
      <c r="D29" s="229" t="s">
        <v>3759</v>
      </c>
      <c r="E29" s="345">
        <v>0.6</v>
      </c>
      <c r="F29" s="590">
        <v>15.6</v>
      </c>
      <c r="I29" s="423" t="s">
        <v>5733</v>
      </c>
      <c r="J29" s="307" t="s">
        <v>3777</v>
      </c>
      <c r="K29" s="307" t="s">
        <v>3753</v>
      </c>
      <c r="L29" s="282">
        <v>13</v>
      </c>
      <c r="M29" s="283">
        <f>+L29</f>
        <v>13</v>
      </c>
    </row>
    <row r="30" spans="2:13" ht="13.5" hidden="1" thickBot="1">
      <c r="B30" s="585"/>
      <c r="C30" s="588"/>
      <c r="D30" s="229" t="s">
        <v>3763</v>
      </c>
      <c r="E30" s="345">
        <v>1.8</v>
      </c>
      <c r="F30" s="591"/>
      <c r="I30" s="422" t="s">
        <v>6044</v>
      </c>
      <c r="J30" s="306" t="s">
        <v>3777</v>
      </c>
      <c r="K30" s="306" t="s">
        <v>3740</v>
      </c>
      <c r="L30" s="234">
        <v>10</v>
      </c>
      <c r="M30" s="235">
        <f>+L30</f>
        <v>10</v>
      </c>
    </row>
    <row r="31" spans="2:13" ht="13.5" hidden="1" thickBot="1">
      <c r="B31" s="585"/>
      <c r="C31" s="588"/>
      <c r="D31" s="229" t="s">
        <v>3764</v>
      </c>
      <c r="E31" s="345">
        <v>1.1000000000000001</v>
      </c>
      <c r="F31" s="591"/>
      <c r="I31" s="554" t="s">
        <v>5010</v>
      </c>
      <c r="J31" s="557" t="s">
        <v>3777</v>
      </c>
      <c r="K31" s="307" t="s">
        <v>3735</v>
      </c>
      <c r="L31" s="282">
        <v>1.2</v>
      </c>
      <c r="M31" s="559">
        <f>SUM(L31:L32)</f>
        <v>16.600000000000001</v>
      </c>
    </row>
    <row r="32" spans="2:13" ht="13.5" hidden="1" thickBot="1">
      <c r="B32" s="585"/>
      <c r="C32" s="589"/>
      <c r="D32" s="229" t="s">
        <v>3741</v>
      </c>
      <c r="E32" s="345">
        <v>8.6999999999999993</v>
      </c>
      <c r="F32" s="591"/>
      <c r="I32" s="556"/>
      <c r="J32" s="558"/>
      <c r="K32" s="307" t="s">
        <v>3743</v>
      </c>
      <c r="L32" s="282">
        <v>15.4</v>
      </c>
      <c r="M32" s="561"/>
    </row>
    <row r="33" spans="2:13" ht="13.5" hidden="1" thickBot="1">
      <c r="B33" s="585"/>
      <c r="C33" s="229" t="s">
        <v>3773</v>
      </c>
      <c r="D33" s="229" t="s">
        <v>3764</v>
      </c>
      <c r="E33" s="345">
        <v>2.2000000000000002</v>
      </c>
      <c r="F33" s="591"/>
      <c r="I33" s="422" t="s">
        <v>5734</v>
      </c>
      <c r="J33" s="306" t="s">
        <v>3777</v>
      </c>
      <c r="K33" s="306" t="s">
        <v>3753</v>
      </c>
      <c r="L33" s="234">
        <v>18</v>
      </c>
      <c r="M33" s="235">
        <f>+L33</f>
        <v>18</v>
      </c>
    </row>
    <row r="34" spans="2:13" ht="13.5" hidden="1" thickBot="1">
      <c r="B34" s="586"/>
      <c r="C34" s="229" t="s">
        <v>3780</v>
      </c>
      <c r="D34" s="229" t="s">
        <v>3764</v>
      </c>
      <c r="E34" s="345">
        <v>1.2</v>
      </c>
      <c r="F34" s="592"/>
      <c r="I34" s="423" t="s">
        <v>5735</v>
      </c>
      <c r="J34" s="307" t="s">
        <v>3777</v>
      </c>
      <c r="K34" s="307" t="s">
        <v>3740</v>
      </c>
      <c r="L34" s="282">
        <v>38</v>
      </c>
      <c r="M34" s="283">
        <f>+L34</f>
        <v>38</v>
      </c>
    </row>
    <row r="35" spans="2:13" ht="13.5" hidden="1" thickBot="1">
      <c r="B35" s="349" t="s">
        <v>5014</v>
      </c>
      <c r="C35" s="346" t="s">
        <v>3777</v>
      </c>
      <c r="D35" s="346" t="s">
        <v>3736</v>
      </c>
      <c r="E35" s="347">
        <v>12</v>
      </c>
      <c r="F35" s="350">
        <v>12</v>
      </c>
      <c r="I35" s="565" t="s">
        <v>5013</v>
      </c>
      <c r="J35" s="563" t="s">
        <v>3776</v>
      </c>
      <c r="K35" s="306" t="s">
        <v>3758</v>
      </c>
      <c r="L35" s="234">
        <v>1</v>
      </c>
      <c r="M35" s="569">
        <f>SUM(L35:L41)</f>
        <v>16.619</v>
      </c>
    </row>
    <row r="36" spans="2:13" ht="13.5" hidden="1" thickBot="1">
      <c r="B36" s="584" t="s">
        <v>5015</v>
      </c>
      <c r="C36" s="587" t="s">
        <v>3791</v>
      </c>
      <c r="D36" s="229" t="s">
        <v>3740</v>
      </c>
      <c r="E36" s="345">
        <v>140</v>
      </c>
      <c r="F36" s="590">
        <v>142</v>
      </c>
      <c r="I36" s="566"/>
      <c r="J36" s="568"/>
      <c r="K36" s="306" t="s">
        <v>3759</v>
      </c>
      <c r="L36" s="234">
        <v>0.64700000000000002</v>
      </c>
      <c r="M36" s="570"/>
    </row>
    <row r="37" spans="2:13" ht="13.5" hidden="1" thickBot="1">
      <c r="B37" s="586"/>
      <c r="C37" s="589"/>
      <c r="D37" s="229" t="s">
        <v>3766</v>
      </c>
      <c r="E37" s="345">
        <v>2</v>
      </c>
      <c r="F37" s="592"/>
      <c r="I37" s="566"/>
      <c r="J37" s="568"/>
      <c r="K37" s="306" t="s">
        <v>3763</v>
      </c>
      <c r="L37" s="234">
        <v>1.8</v>
      </c>
      <c r="M37" s="570"/>
    </row>
    <row r="38" spans="2:13" ht="13.5" hidden="1" thickBot="1">
      <c r="B38" s="593" t="s">
        <v>5016</v>
      </c>
      <c r="C38" s="594" t="s">
        <v>3782</v>
      </c>
      <c r="D38" s="346" t="s">
        <v>3766</v>
      </c>
      <c r="E38" s="347">
        <v>9.4</v>
      </c>
      <c r="F38" s="595">
        <v>26.3</v>
      </c>
      <c r="I38" s="566"/>
      <c r="J38" s="568"/>
      <c r="K38" s="306" t="s">
        <v>3764</v>
      </c>
      <c r="L38" s="234">
        <v>1.107</v>
      </c>
      <c r="M38" s="570"/>
    </row>
    <row r="39" spans="2:13" ht="13.5" hidden="1" thickBot="1">
      <c r="B39" s="579"/>
      <c r="C39" s="581"/>
      <c r="D39" s="346" t="s">
        <v>3741</v>
      </c>
      <c r="E39" s="347">
        <v>16.899999999999999</v>
      </c>
      <c r="F39" s="583"/>
      <c r="I39" s="566"/>
      <c r="J39" s="564"/>
      <c r="K39" s="306" t="s">
        <v>3741</v>
      </c>
      <c r="L39" s="234">
        <v>8.6649999999999991</v>
      </c>
      <c r="M39" s="570"/>
    </row>
    <row r="40" spans="2:13" ht="13.5" hidden="1" thickBot="1">
      <c r="B40" s="584" t="s">
        <v>5017</v>
      </c>
      <c r="C40" s="587" t="s">
        <v>3780</v>
      </c>
      <c r="D40" s="229" t="s">
        <v>3766</v>
      </c>
      <c r="E40" s="345">
        <v>5</v>
      </c>
      <c r="F40" s="590">
        <v>11</v>
      </c>
      <c r="I40" s="566"/>
      <c r="J40" s="306" t="s">
        <v>3773</v>
      </c>
      <c r="K40" s="306" t="s">
        <v>3764</v>
      </c>
      <c r="L40" s="234">
        <v>2.2000000000000002</v>
      </c>
      <c r="M40" s="570"/>
    </row>
    <row r="41" spans="2:13" ht="13.5" hidden="1" thickBot="1">
      <c r="B41" s="586"/>
      <c r="C41" s="589"/>
      <c r="D41" s="229" t="s">
        <v>3741</v>
      </c>
      <c r="E41" s="345">
        <v>6</v>
      </c>
      <c r="F41" s="592"/>
      <c r="I41" s="567"/>
      <c r="J41" s="306" t="s">
        <v>3780</v>
      </c>
      <c r="K41" s="306" t="s">
        <v>3764</v>
      </c>
      <c r="L41" s="234">
        <v>1.2</v>
      </c>
      <c r="M41" s="571"/>
    </row>
    <row r="42" spans="2:13" ht="13.5" hidden="1" thickBot="1">
      <c r="B42" s="349" t="s">
        <v>6205</v>
      </c>
      <c r="C42" s="346" t="s">
        <v>3779</v>
      </c>
      <c r="D42" s="346" t="s">
        <v>3741</v>
      </c>
      <c r="E42" s="347">
        <v>12.7</v>
      </c>
      <c r="F42" s="350">
        <v>12.7</v>
      </c>
      <c r="I42" s="423" t="s">
        <v>6380</v>
      </c>
      <c r="J42" s="307" t="s">
        <v>3783</v>
      </c>
      <c r="K42" s="307" t="s">
        <v>3766</v>
      </c>
      <c r="L42" s="282">
        <v>11.8</v>
      </c>
      <c r="M42" s="283">
        <f>+L42</f>
        <v>11.8</v>
      </c>
    </row>
    <row r="43" spans="2:13" ht="13.5" hidden="1" thickBot="1">
      <c r="B43" s="584" t="s">
        <v>5019</v>
      </c>
      <c r="C43" s="229" t="s">
        <v>3786</v>
      </c>
      <c r="D43" s="229" t="s">
        <v>3747</v>
      </c>
      <c r="E43" s="345">
        <v>4</v>
      </c>
      <c r="F43" s="590">
        <v>10</v>
      </c>
      <c r="I43" s="422" t="s">
        <v>5014</v>
      </c>
      <c r="J43" s="306" t="s">
        <v>3777</v>
      </c>
      <c r="K43" s="306" t="s">
        <v>3736</v>
      </c>
      <c r="L43" s="234">
        <v>12</v>
      </c>
      <c r="M43" s="235">
        <f>+L43</f>
        <v>12</v>
      </c>
    </row>
    <row r="44" spans="2:13" ht="13.5" hidden="1" thickBot="1">
      <c r="B44" s="586"/>
      <c r="C44" s="229" t="s">
        <v>3777</v>
      </c>
      <c r="D44" s="229" t="s">
        <v>3747</v>
      </c>
      <c r="E44" s="345">
        <v>6</v>
      </c>
      <c r="F44" s="592"/>
      <c r="I44" s="554" t="s">
        <v>5015</v>
      </c>
      <c r="J44" s="557" t="s">
        <v>3791</v>
      </c>
      <c r="K44" s="307" t="s">
        <v>3740</v>
      </c>
      <c r="L44" s="282">
        <v>140</v>
      </c>
      <c r="M44" s="559">
        <f>SUM(L44:L45)</f>
        <v>142</v>
      </c>
    </row>
    <row r="45" spans="2:13" ht="13.5" hidden="1" thickBot="1">
      <c r="B45" s="349" t="s">
        <v>5020</v>
      </c>
      <c r="C45" s="346" t="s">
        <v>3776</v>
      </c>
      <c r="D45" s="346" t="s">
        <v>3763</v>
      </c>
      <c r="E45" s="347">
        <v>11</v>
      </c>
      <c r="F45" s="350">
        <v>11</v>
      </c>
      <c r="I45" s="556"/>
      <c r="J45" s="558"/>
      <c r="K45" s="307" t="s">
        <v>3766</v>
      </c>
      <c r="L45" s="282">
        <v>2</v>
      </c>
      <c r="M45" s="561"/>
    </row>
    <row r="46" spans="2:13" ht="13.5" hidden="1" thickBot="1">
      <c r="B46" s="335" t="s">
        <v>5021</v>
      </c>
      <c r="C46" s="229" t="s">
        <v>3777</v>
      </c>
      <c r="D46" s="229" t="s">
        <v>3743</v>
      </c>
      <c r="E46" s="345">
        <v>14.3</v>
      </c>
      <c r="F46" s="348">
        <v>14.3</v>
      </c>
      <c r="I46" s="422" t="s">
        <v>5016</v>
      </c>
      <c r="J46" s="306" t="s">
        <v>3782</v>
      </c>
      <c r="K46" s="306" t="s">
        <v>3766</v>
      </c>
      <c r="L46" s="234">
        <v>25.501000000000001</v>
      </c>
      <c r="M46" s="235">
        <f>SUM(L46:L46)</f>
        <v>25.501000000000001</v>
      </c>
    </row>
    <row r="47" spans="2:13" ht="13.5" hidden="1" thickBot="1">
      <c r="B47" s="349" t="s">
        <v>6206</v>
      </c>
      <c r="C47" s="346" t="s">
        <v>3777</v>
      </c>
      <c r="D47" s="346" t="s">
        <v>3753</v>
      </c>
      <c r="E47" s="347">
        <v>17.5</v>
      </c>
      <c r="F47" s="350">
        <v>17.5</v>
      </c>
      <c r="I47" s="554" t="s">
        <v>5017</v>
      </c>
      <c r="J47" s="557" t="s">
        <v>3780</v>
      </c>
      <c r="K47" s="307" t="s">
        <v>3766</v>
      </c>
      <c r="L47" s="282">
        <v>5</v>
      </c>
      <c r="M47" s="559">
        <f>SUM(L47:L48)</f>
        <v>11</v>
      </c>
    </row>
    <row r="48" spans="2:13" ht="13.5" hidden="1" thickBot="1">
      <c r="B48" s="335" t="s">
        <v>5023</v>
      </c>
      <c r="C48" s="229" t="s">
        <v>3786</v>
      </c>
      <c r="D48" s="229" t="s">
        <v>3741</v>
      </c>
      <c r="E48" s="345">
        <v>58.8</v>
      </c>
      <c r="F48" s="348">
        <v>58.8</v>
      </c>
      <c r="I48" s="556"/>
      <c r="J48" s="558"/>
      <c r="K48" s="307" t="s">
        <v>3741</v>
      </c>
      <c r="L48" s="282">
        <v>6</v>
      </c>
      <c r="M48" s="561"/>
    </row>
    <row r="49" spans="2:13" ht="13.5" hidden="1" thickBot="1">
      <c r="B49" s="349" t="s">
        <v>6834</v>
      </c>
      <c r="C49" s="346" t="s">
        <v>3774</v>
      </c>
      <c r="D49" s="346" t="s">
        <v>3743</v>
      </c>
      <c r="E49" s="347">
        <v>10</v>
      </c>
      <c r="F49" s="350">
        <v>10</v>
      </c>
      <c r="I49" s="422" t="s">
        <v>6205</v>
      </c>
      <c r="J49" s="306" t="s">
        <v>3779</v>
      </c>
      <c r="K49" s="306" t="s">
        <v>3741</v>
      </c>
      <c r="L49" s="234">
        <v>12.7</v>
      </c>
      <c r="M49" s="235">
        <f>+L49</f>
        <v>12.7</v>
      </c>
    </row>
    <row r="50" spans="2:13" ht="13.5" hidden="1" thickBot="1">
      <c r="B50" s="335" t="s">
        <v>5024</v>
      </c>
      <c r="C50" s="229" t="s">
        <v>3786</v>
      </c>
      <c r="D50" s="229" t="s">
        <v>3748</v>
      </c>
      <c r="E50" s="345">
        <v>13</v>
      </c>
      <c r="F50" s="348">
        <v>13</v>
      </c>
      <c r="I50" s="423" t="s">
        <v>5020</v>
      </c>
      <c r="J50" s="307" t="s">
        <v>3776</v>
      </c>
      <c r="K50" s="307" t="s">
        <v>3763</v>
      </c>
      <c r="L50" s="282">
        <v>11</v>
      </c>
      <c r="M50" s="283">
        <f t="shared" ref="M50:M57" si="0">+L50</f>
        <v>11</v>
      </c>
    </row>
    <row r="51" spans="2:13" ht="13.5" hidden="1" thickBot="1">
      <c r="B51" s="349" t="s">
        <v>5025</v>
      </c>
      <c r="C51" s="346" t="s">
        <v>3775</v>
      </c>
      <c r="D51" s="346" t="s">
        <v>3743</v>
      </c>
      <c r="E51" s="347">
        <v>29</v>
      </c>
      <c r="F51" s="350">
        <v>29</v>
      </c>
      <c r="I51" s="422" t="s">
        <v>5021</v>
      </c>
      <c r="J51" s="306" t="s">
        <v>3777</v>
      </c>
      <c r="K51" s="306" t="s">
        <v>3743</v>
      </c>
      <c r="L51" s="234">
        <v>14.3</v>
      </c>
      <c r="M51" s="235">
        <f t="shared" si="0"/>
        <v>14.3</v>
      </c>
    </row>
    <row r="52" spans="2:13" ht="13.5" hidden="1" thickBot="1">
      <c r="B52" s="335" t="s">
        <v>5026</v>
      </c>
      <c r="C52" s="229" t="s">
        <v>3777</v>
      </c>
      <c r="D52" s="229" t="s">
        <v>3748</v>
      </c>
      <c r="E52" s="345">
        <v>25</v>
      </c>
      <c r="F52" s="348">
        <v>25</v>
      </c>
      <c r="I52" s="423" t="s">
        <v>6206</v>
      </c>
      <c r="J52" s="307" t="s">
        <v>3777</v>
      </c>
      <c r="K52" s="307" t="s">
        <v>3753</v>
      </c>
      <c r="L52" s="282">
        <v>17.5001</v>
      </c>
      <c r="M52" s="283">
        <f t="shared" si="0"/>
        <v>17.5001</v>
      </c>
    </row>
    <row r="53" spans="2:13" ht="13.5" hidden="1" thickBot="1">
      <c r="B53" s="593" t="s">
        <v>5027</v>
      </c>
      <c r="C53" s="594" t="s">
        <v>3788</v>
      </c>
      <c r="D53" s="346" t="s">
        <v>3766</v>
      </c>
      <c r="E53" s="347">
        <v>7</v>
      </c>
      <c r="F53" s="595">
        <v>14</v>
      </c>
      <c r="I53" s="422" t="s">
        <v>5023</v>
      </c>
      <c r="J53" s="306" t="s">
        <v>3786</v>
      </c>
      <c r="K53" s="306" t="s">
        <v>3741</v>
      </c>
      <c r="L53" s="234">
        <v>58.8</v>
      </c>
      <c r="M53" s="235">
        <f>SUM(L53:L53)</f>
        <v>58.8</v>
      </c>
    </row>
    <row r="54" spans="2:13" ht="13.5" hidden="1" thickBot="1">
      <c r="B54" s="579"/>
      <c r="C54" s="581"/>
      <c r="D54" s="346" t="s">
        <v>3742</v>
      </c>
      <c r="E54" s="347">
        <v>7</v>
      </c>
      <c r="F54" s="583"/>
      <c r="I54" s="423" t="s">
        <v>6834</v>
      </c>
      <c r="J54" s="307" t="s">
        <v>3774</v>
      </c>
      <c r="K54" s="307" t="s">
        <v>3743</v>
      </c>
      <c r="L54" s="282">
        <v>10</v>
      </c>
      <c r="M54" s="283">
        <f>+L54</f>
        <v>10</v>
      </c>
    </row>
    <row r="55" spans="2:13" ht="13.5" hidden="1" thickBot="1">
      <c r="B55" s="584" t="s">
        <v>5028</v>
      </c>
      <c r="C55" s="587" t="s">
        <v>3773</v>
      </c>
      <c r="D55" s="229" t="s">
        <v>3766</v>
      </c>
      <c r="E55" s="345">
        <v>10.8</v>
      </c>
      <c r="F55" s="590">
        <v>22.9</v>
      </c>
      <c r="I55" s="422" t="s">
        <v>5024</v>
      </c>
      <c r="J55" s="306" t="s">
        <v>3786</v>
      </c>
      <c r="K55" s="306" t="s">
        <v>3748</v>
      </c>
      <c r="L55" s="234">
        <v>13</v>
      </c>
      <c r="M55" s="235">
        <f t="shared" si="0"/>
        <v>13</v>
      </c>
    </row>
    <row r="56" spans="2:13" ht="13.5" hidden="1" thickBot="1">
      <c r="B56" s="585"/>
      <c r="C56" s="588"/>
      <c r="D56" s="229" t="s">
        <v>3741</v>
      </c>
      <c r="E56" s="345">
        <v>11</v>
      </c>
      <c r="F56" s="591"/>
      <c r="I56" s="423" t="s">
        <v>5025</v>
      </c>
      <c r="J56" s="307" t="s">
        <v>3775</v>
      </c>
      <c r="K56" s="307" t="s">
        <v>3743</v>
      </c>
      <c r="L56" s="282">
        <v>29</v>
      </c>
      <c r="M56" s="283">
        <f t="shared" si="0"/>
        <v>29</v>
      </c>
    </row>
    <row r="57" spans="2:13" ht="13.5" hidden="1" thickBot="1">
      <c r="B57" s="586"/>
      <c r="C57" s="589"/>
      <c r="D57" s="229" t="s">
        <v>3753</v>
      </c>
      <c r="E57" s="345">
        <v>1.1000000000000001</v>
      </c>
      <c r="F57" s="592"/>
      <c r="I57" s="422" t="s">
        <v>5026</v>
      </c>
      <c r="J57" s="306" t="s">
        <v>3777</v>
      </c>
      <c r="K57" s="306" t="s">
        <v>3748</v>
      </c>
      <c r="L57" s="234">
        <v>25</v>
      </c>
      <c r="M57" s="235">
        <f t="shared" si="0"/>
        <v>25</v>
      </c>
    </row>
    <row r="58" spans="2:13" ht="13.5" hidden="1" thickBot="1">
      <c r="B58" s="349" t="s">
        <v>5029</v>
      </c>
      <c r="C58" s="346" t="s">
        <v>3777</v>
      </c>
      <c r="D58" s="346" t="s">
        <v>3741</v>
      </c>
      <c r="E58" s="347">
        <v>90</v>
      </c>
      <c r="F58" s="350">
        <v>90</v>
      </c>
      <c r="I58" s="565" t="s">
        <v>5027</v>
      </c>
      <c r="J58" s="563" t="s">
        <v>3788</v>
      </c>
      <c r="K58" s="306" t="s">
        <v>3766</v>
      </c>
      <c r="L58" s="234">
        <v>7</v>
      </c>
      <c r="M58" s="569">
        <f>SUM(L58:L59)</f>
        <v>14</v>
      </c>
    </row>
    <row r="59" spans="2:13" ht="13.5" hidden="1" thickBot="1">
      <c r="B59" s="335" t="s">
        <v>6207</v>
      </c>
      <c r="C59" s="229" t="s">
        <v>3781</v>
      </c>
      <c r="D59" s="229" t="s">
        <v>3738</v>
      </c>
      <c r="E59" s="345">
        <v>29</v>
      </c>
      <c r="F59" s="348">
        <v>29</v>
      </c>
      <c r="I59" s="567"/>
      <c r="J59" s="564"/>
      <c r="K59" s="306" t="s">
        <v>3742</v>
      </c>
      <c r="L59" s="234">
        <v>7</v>
      </c>
      <c r="M59" s="571"/>
    </row>
    <row r="60" spans="2:13" ht="13.5" hidden="1" thickBot="1">
      <c r="B60" s="349" t="s">
        <v>5031</v>
      </c>
      <c r="C60" s="346" t="s">
        <v>3781</v>
      </c>
      <c r="D60" s="346" t="s">
        <v>3753</v>
      </c>
      <c r="E60" s="347">
        <v>11.7</v>
      </c>
      <c r="F60" s="350">
        <v>11.7</v>
      </c>
      <c r="I60" s="554" t="s">
        <v>5028</v>
      </c>
      <c r="J60" s="557" t="s">
        <v>3773</v>
      </c>
      <c r="K60" s="307" t="s">
        <v>3766</v>
      </c>
      <c r="L60" s="282">
        <v>10.848000000000001</v>
      </c>
      <c r="M60" s="559">
        <f>SUM(L60:L63)</f>
        <v>23.942000000000004</v>
      </c>
    </row>
    <row r="61" spans="2:13" ht="13.5" hidden="1" thickBot="1">
      <c r="B61" s="335" t="s">
        <v>5032</v>
      </c>
      <c r="C61" s="229" t="s">
        <v>3773</v>
      </c>
      <c r="D61" s="229" t="s">
        <v>3738</v>
      </c>
      <c r="E61" s="345">
        <v>18</v>
      </c>
      <c r="F61" s="348">
        <v>18</v>
      </c>
      <c r="I61" s="555"/>
      <c r="J61" s="572"/>
      <c r="K61" s="307" t="s">
        <v>3741</v>
      </c>
      <c r="L61" s="282">
        <v>11.044</v>
      </c>
      <c r="M61" s="560"/>
    </row>
    <row r="62" spans="2:13" ht="13.5" hidden="1" thickBot="1">
      <c r="B62" s="349" t="s">
        <v>5033</v>
      </c>
      <c r="C62" s="346" t="s">
        <v>3777</v>
      </c>
      <c r="D62" s="346" t="s">
        <v>3741</v>
      </c>
      <c r="E62" s="347">
        <v>30</v>
      </c>
      <c r="F62" s="350">
        <v>30</v>
      </c>
      <c r="I62" s="555"/>
      <c r="J62" s="572"/>
      <c r="K62" s="307" t="s">
        <v>3748</v>
      </c>
      <c r="L62" s="282">
        <v>1</v>
      </c>
      <c r="M62" s="560"/>
    </row>
    <row r="63" spans="2:13" ht="13.5" hidden="1" thickBot="1">
      <c r="B63" s="584" t="s">
        <v>6420</v>
      </c>
      <c r="C63" s="587" t="s">
        <v>3773</v>
      </c>
      <c r="D63" s="229" t="s">
        <v>3764</v>
      </c>
      <c r="E63" s="345">
        <v>3</v>
      </c>
      <c r="F63" s="590">
        <v>10.8</v>
      </c>
      <c r="I63" s="556"/>
      <c r="J63" s="558"/>
      <c r="K63" s="307" t="s">
        <v>3753</v>
      </c>
      <c r="L63" s="282">
        <v>1.05</v>
      </c>
      <c r="M63" s="561"/>
    </row>
    <row r="64" spans="2:13" ht="13.5" hidden="1" thickBot="1">
      <c r="B64" s="585"/>
      <c r="C64" s="588"/>
      <c r="D64" s="229" t="s">
        <v>3741</v>
      </c>
      <c r="E64" s="345">
        <v>6</v>
      </c>
      <c r="F64" s="591"/>
      <c r="I64" s="422" t="s">
        <v>5029</v>
      </c>
      <c r="J64" s="306" t="s">
        <v>3777</v>
      </c>
      <c r="K64" s="306" t="s">
        <v>3741</v>
      </c>
      <c r="L64" s="234">
        <v>90</v>
      </c>
      <c r="M64" s="235">
        <f t="shared" ref="M64:M78" si="1">+L64</f>
        <v>90</v>
      </c>
    </row>
    <row r="65" spans="2:13" ht="13.5" hidden="1" thickBot="1">
      <c r="B65" s="586"/>
      <c r="C65" s="589"/>
      <c r="D65" s="229" t="s">
        <v>3768</v>
      </c>
      <c r="E65" s="345">
        <v>1.8</v>
      </c>
      <c r="F65" s="592"/>
      <c r="I65" s="423" t="s">
        <v>6207</v>
      </c>
      <c r="J65" s="307" t="s">
        <v>3781</v>
      </c>
      <c r="K65" s="307" t="s">
        <v>3738</v>
      </c>
      <c r="L65" s="282">
        <v>29</v>
      </c>
      <c r="M65" s="283">
        <f t="shared" si="1"/>
        <v>29</v>
      </c>
    </row>
    <row r="66" spans="2:13" ht="13.5" hidden="1" thickBot="1">
      <c r="B66" s="349" t="s">
        <v>5034</v>
      </c>
      <c r="C66" s="346" t="s">
        <v>3777</v>
      </c>
      <c r="D66" s="346" t="s">
        <v>3743</v>
      </c>
      <c r="E66" s="347">
        <v>84</v>
      </c>
      <c r="F66" s="350">
        <v>84</v>
      </c>
      <c r="I66" s="422" t="s">
        <v>5031</v>
      </c>
      <c r="J66" s="306" t="s">
        <v>3781</v>
      </c>
      <c r="K66" s="306" t="s">
        <v>3753</v>
      </c>
      <c r="L66" s="234">
        <v>11.73</v>
      </c>
      <c r="M66" s="235">
        <f t="shared" si="1"/>
        <v>11.73</v>
      </c>
    </row>
    <row r="67" spans="2:13" ht="13.5" hidden="1" thickBot="1">
      <c r="B67" s="584" t="s">
        <v>5663</v>
      </c>
      <c r="C67" s="229" t="s">
        <v>3776</v>
      </c>
      <c r="D67" s="229" t="s">
        <v>3763</v>
      </c>
      <c r="E67" s="345">
        <v>3</v>
      </c>
      <c r="F67" s="590">
        <v>15.3</v>
      </c>
      <c r="I67" s="423" t="s">
        <v>5032</v>
      </c>
      <c r="J67" s="307" t="s">
        <v>3773</v>
      </c>
      <c r="K67" s="307" t="s">
        <v>3738</v>
      </c>
      <c r="L67" s="282">
        <v>16.5</v>
      </c>
      <c r="M67" s="283">
        <f t="shared" si="1"/>
        <v>16.5</v>
      </c>
    </row>
    <row r="68" spans="2:13" ht="13.5" hidden="1" thickBot="1">
      <c r="B68" s="585"/>
      <c r="C68" s="587" t="s">
        <v>3775</v>
      </c>
      <c r="D68" s="229" t="s">
        <v>4993</v>
      </c>
      <c r="E68" s="345">
        <v>9.8000000000000007</v>
      </c>
      <c r="F68" s="591"/>
      <c r="I68" s="422" t="s">
        <v>5033</v>
      </c>
      <c r="J68" s="306" t="s">
        <v>3777</v>
      </c>
      <c r="K68" s="306" t="s">
        <v>3741</v>
      </c>
      <c r="L68" s="234">
        <v>30</v>
      </c>
      <c r="M68" s="235">
        <f t="shared" si="1"/>
        <v>30</v>
      </c>
    </row>
    <row r="69" spans="2:13" ht="13.5" hidden="1" thickBot="1">
      <c r="B69" s="586"/>
      <c r="C69" s="589"/>
      <c r="D69" s="229" t="s">
        <v>3741</v>
      </c>
      <c r="E69" s="345">
        <v>2.5</v>
      </c>
      <c r="F69" s="592"/>
      <c r="I69" s="554" t="s">
        <v>6420</v>
      </c>
      <c r="J69" s="557" t="s">
        <v>3773</v>
      </c>
      <c r="K69" s="307" t="s">
        <v>3764</v>
      </c>
      <c r="L69" s="282">
        <v>3</v>
      </c>
      <c r="M69" s="559">
        <f>SUM(L69:L71)</f>
        <v>10.8</v>
      </c>
    </row>
    <row r="70" spans="2:13" ht="13.5" hidden="1" thickBot="1">
      <c r="B70" s="349" t="s">
        <v>5035</v>
      </c>
      <c r="C70" s="346" t="s">
        <v>3777</v>
      </c>
      <c r="D70" s="346" t="s">
        <v>3740</v>
      </c>
      <c r="E70" s="347">
        <v>16</v>
      </c>
      <c r="F70" s="350">
        <v>16</v>
      </c>
      <c r="I70" s="555"/>
      <c r="J70" s="572"/>
      <c r="K70" s="307" t="s">
        <v>3741</v>
      </c>
      <c r="L70" s="282">
        <v>6</v>
      </c>
      <c r="M70" s="560"/>
    </row>
    <row r="71" spans="2:13" ht="13.5" hidden="1" thickBot="1">
      <c r="B71" s="335" t="s">
        <v>5036</v>
      </c>
      <c r="C71" s="229" t="s">
        <v>3777</v>
      </c>
      <c r="D71" s="229" t="s">
        <v>3748</v>
      </c>
      <c r="E71" s="345">
        <v>17</v>
      </c>
      <c r="F71" s="348">
        <v>17</v>
      </c>
      <c r="I71" s="556"/>
      <c r="J71" s="558"/>
      <c r="K71" s="307" t="s">
        <v>3768</v>
      </c>
      <c r="L71" s="282">
        <v>1.8</v>
      </c>
      <c r="M71" s="561"/>
    </row>
    <row r="72" spans="2:13" ht="13.5" hidden="1" thickBot="1">
      <c r="B72" s="349" t="s">
        <v>5037</v>
      </c>
      <c r="C72" s="346" t="s">
        <v>3777</v>
      </c>
      <c r="D72" s="346" t="s">
        <v>3749</v>
      </c>
      <c r="E72" s="347">
        <v>32</v>
      </c>
      <c r="F72" s="350">
        <v>32</v>
      </c>
      <c r="I72" s="422" t="s">
        <v>5034</v>
      </c>
      <c r="J72" s="306" t="s">
        <v>3777</v>
      </c>
      <c r="K72" s="306" t="s">
        <v>3743</v>
      </c>
      <c r="L72" s="234">
        <v>84</v>
      </c>
      <c r="M72" s="235">
        <f t="shared" si="1"/>
        <v>84</v>
      </c>
    </row>
    <row r="73" spans="2:13" ht="13.5" hidden="1" thickBot="1">
      <c r="B73" s="584" t="s">
        <v>5038</v>
      </c>
      <c r="C73" s="587" t="s">
        <v>3777</v>
      </c>
      <c r="D73" s="229" t="s">
        <v>3741</v>
      </c>
      <c r="E73" s="345">
        <v>166</v>
      </c>
      <c r="F73" s="590">
        <v>179</v>
      </c>
      <c r="I73" s="554" t="s">
        <v>5663</v>
      </c>
      <c r="J73" s="557" t="s">
        <v>3775</v>
      </c>
      <c r="K73" s="307" t="s">
        <v>3763</v>
      </c>
      <c r="L73" s="282">
        <v>3</v>
      </c>
      <c r="M73" s="559">
        <f>SUM(L73:L75)</f>
        <v>15.25</v>
      </c>
    </row>
    <row r="74" spans="2:13" ht="13.5" hidden="1" thickBot="1">
      <c r="B74" s="585"/>
      <c r="C74" s="588"/>
      <c r="D74" s="229" t="s">
        <v>3753</v>
      </c>
      <c r="E74" s="345">
        <v>1</v>
      </c>
      <c r="F74" s="591"/>
      <c r="I74" s="555"/>
      <c r="J74" s="558"/>
      <c r="K74" s="307" t="s">
        <v>3741</v>
      </c>
      <c r="L74" s="282">
        <v>2.5</v>
      </c>
      <c r="M74" s="560"/>
    </row>
    <row r="75" spans="2:13" ht="13.5" hidden="1" thickBot="1">
      <c r="B75" s="586"/>
      <c r="C75" s="589"/>
      <c r="D75" s="229" t="s">
        <v>3749</v>
      </c>
      <c r="E75" s="345">
        <v>12</v>
      </c>
      <c r="F75" s="592"/>
      <c r="I75" s="556"/>
      <c r="J75" s="307" t="s">
        <v>3780</v>
      </c>
      <c r="K75" s="307" t="s">
        <v>4993</v>
      </c>
      <c r="L75" s="282">
        <v>9.75</v>
      </c>
      <c r="M75" s="561"/>
    </row>
    <row r="76" spans="2:13" ht="13.5" hidden="1" thickBot="1">
      <c r="B76" s="349" t="s">
        <v>5039</v>
      </c>
      <c r="C76" s="346" t="s">
        <v>3777</v>
      </c>
      <c r="D76" s="346" t="s">
        <v>3741</v>
      </c>
      <c r="E76" s="347">
        <v>30.8</v>
      </c>
      <c r="F76" s="350">
        <v>30.8</v>
      </c>
      <c r="I76" s="422" t="s">
        <v>5035</v>
      </c>
      <c r="J76" s="306" t="s">
        <v>3777</v>
      </c>
      <c r="K76" s="306" t="s">
        <v>3740</v>
      </c>
      <c r="L76" s="234">
        <v>16</v>
      </c>
      <c r="M76" s="235">
        <f t="shared" si="1"/>
        <v>16</v>
      </c>
    </row>
    <row r="77" spans="2:13" ht="13.5" hidden="1" thickBot="1">
      <c r="B77" s="335" t="s">
        <v>5040</v>
      </c>
      <c r="C77" s="229" t="s">
        <v>3777</v>
      </c>
      <c r="D77" s="229" t="s">
        <v>3743</v>
      </c>
      <c r="E77" s="345">
        <v>60</v>
      </c>
      <c r="F77" s="348">
        <v>60</v>
      </c>
      <c r="I77" s="423" t="s">
        <v>5036</v>
      </c>
      <c r="J77" s="307" t="s">
        <v>3777</v>
      </c>
      <c r="K77" s="307" t="s">
        <v>3748</v>
      </c>
      <c r="L77" s="282">
        <v>17</v>
      </c>
      <c r="M77" s="283">
        <f t="shared" si="1"/>
        <v>17</v>
      </c>
    </row>
    <row r="78" spans="2:13" ht="13.5" hidden="1" thickBot="1">
      <c r="B78" s="593" t="s">
        <v>5041</v>
      </c>
      <c r="C78" s="594" t="s">
        <v>3777</v>
      </c>
      <c r="D78" s="346" t="s">
        <v>3743</v>
      </c>
      <c r="E78" s="347">
        <v>26.5</v>
      </c>
      <c r="F78" s="595">
        <v>36.5</v>
      </c>
      <c r="I78" s="422" t="s">
        <v>5037</v>
      </c>
      <c r="J78" s="306" t="s">
        <v>3777</v>
      </c>
      <c r="K78" s="306" t="s">
        <v>3749</v>
      </c>
      <c r="L78" s="234">
        <v>32</v>
      </c>
      <c r="M78" s="235">
        <f t="shared" si="1"/>
        <v>32</v>
      </c>
    </row>
    <row r="79" spans="2:13" ht="13.5" hidden="1" thickBot="1">
      <c r="B79" s="579"/>
      <c r="C79" s="581"/>
      <c r="D79" s="346" t="s">
        <v>3750</v>
      </c>
      <c r="E79" s="347">
        <v>10</v>
      </c>
      <c r="F79" s="583"/>
      <c r="I79" s="554" t="s">
        <v>5038</v>
      </c>
      <c r="J79" s="557" t="s">
        <v>3777</v>
      </c>
      <c r="K79" s="307" t="s">
        <v>3741</v>
      </c>
      <c r="L79" s="282">
        <v>166</v>
      </c>
      <c r="M79" s="559">
        <f>SUM(L79:L81)</f>
        <v>179</v>
      </c>
    </row>
    <row r="80" spans="2:13" ht="13.5" hidden="1" thickBot="1">
      <c r="B80" s="584" t="s">
        <v>5042</v>
      </c>
      <c r="C80" s="587" t="s">
        <v>3786</v>
      </c>
      <c r="D80" s="229" t="s">
        <v>3741</v>
      </c>
      <c r="E80" s="345">
        <v>14</v>
      </c>
      <c r="F80" s="590">
        <v>17</v>
      </c>
      <c r="I80" s="555"/>
      <c r="J80" s="572"/>
      <c r="K80" s="307" t="s">
        <v>3753</v>
      </c>
      <c r="L80" s="282">
        <v>1</v>
      </c>
      <c r="M80" s="560"/>
    </row>
    <row r="81" spans="2:13" ht="13.5" hidden="1" thickBot="1">
      <c r="B81" s="586"/>
      <c r="C81" s="589"/>
      <c r="D81" s="229" t="s">
        <v>3768</v>
      </c>
      <c r="E81" s="345">
        <v>3</v>
      </c>
      <c r="F81" s="592"/>
      <c r="I81" s="556"/>
      <c r="J81" s="558"/>
      <c r="K81" s="307" t="s">
        <v>3749</v>
      </c>
      <c r="L81" s="282">
        <v>12</v>
      </c>
      <c r="M81" s="561"/>
    </row>
    <row r="82" spans="2:13" ht="13.5" hidden="1" thickBot="1">
      <c r="B82" s="593" t="s">
        <v>5043</v>
      </c>
      <c r="C82" s="594" t="s">
        <v>3773</v>
      </c>
      <c r="D82" s="347" t="s">
        <v>3766</v>
      </c>
      <c r="E82" s="347">
        <v>1</v>
      </c>
      <c r="F82" s="595">
        <v>16.899999999999999</v>
      </c>
      <c r="I82" s="422" t="s">
        <v>5039</v>
      </c>
      <c r="J82" s="306" t="s">
        <v>3777</v>
      </c>
      <c r="K82" s="306" t="s">
        <v>3741</v>
      </c>
      <c r="L82" s="234">
        <v>25.5</v>
      </c>
      <c r="M82" s="235">
        <f>+L82</f>
        <v>25.5</v>
      </c>
    </row>
    <row r="83" spans="2:13" ht="13.5" hidden="1" thickBot="1">
      <c r="B83" s="596"/>
      <c r="C83" s="597"/>
      <c r="D83" s="347" t="s">
        <v>3741</v>
      </c>
      <c r="E83" s="347">
        <v>14.5</v>
      </c>
      <c r="F83" s="598"/>
      <c r="I83" s="423" t="s">
        <v>5040</v>
      </c>
      <c r="J83" s="307" t="s">
        <v>3777</v>
      </c>
      <c r="K83" s="307" t="s">
        <v>3748</v>
      </c>
      <c r="L83" s="282">
        <v>63</v>
      </c>
      <c r="M83" s="283">
        <f>+L83</f>
        <v>63</v>
      </c>
    </row>
    <row r="84" spans="2:13" ht="13.5" hidden="1" thickBot="1">
      <c r="B84" s="579"/>
      <c r="C84" s="581"/>
      <c r="D84" s="347" t="s">
        <v>3753</v>
      </c>
      <c r="E84" s="347">
        <v>1.5</v>
      </c>
      <c r="F84" s="583"/>
      <c r="I84" s="565" t="s">
        <v>5041</v>
      </c>
      <c r="J84" s="563" t="s">
        <v>3777</v>
      </c>
      <c r="K84" s="306" t="s">
        <v>3743</v>
      </c>
      <c r="L84" s="234">
        <v>26.5</v>
      </c>
      <c r="M84" s="569">
        <f>SUM(L84:L85)</f>
        <v>36.5</v>
      </c>
    </row>
    <row r="85" spans="2:13" ht="13.5" hidden="1" thickBot="1">
      <c r="B85" s="335" t="s">
        <v>5044</v>
      </c>
      <c r="C85" s="229" t="s">
        <v>3778</v>
      </c>
      <c r="D85" s="229" t="s">
        <v>3736</v>
      </c>
      <c r="E85" s="345">
        <v>28</v>
      </c>
      <c r="F85" s="348">
        <v>28</v>
      </c>
      <c r="I85" s="567"/>
      <c r="J85" s="564"/>
      <c r="K85" s="306" t="s">
        <v>3750</v>
      </c>
      <c r="L85" s="234">
        <v>10</v>
      </c>
      <c r="M85" s="571"/>
    </row>
    <row r="86" spans="2:13" ht="13.5" hidden="1" thickBot="1">
      <c r="B86" s="593" t="s">
        <v>5045</v>
      </c>
      <c r="C86" s="594" t="s">
        <v>3778</v>
      </c>
      <c r="D86" s="346" t="s">
        <v>3766</v>
      </c>
      <c r="E86" s="347">
        <v>8.5</v>
      </c>
      <c r="F86" s="595">
        <v>12</v>
      </c>
      <c r="I86" s="554" t="s">
        <v>5042</v>
      </c>
      <c r="J86" s="557" t="s">
        <v>3786</v>
      </c>
      <c r="K86" s="307" t="s">
        <v>3741</v>
      </c>
      <c r="L86" s="282">
        <v>7</v>
      </c>
      <c r="M86" s="559">
        <f>SUM(L86:L87)</f>
        <v>10</v>
      </c>
    </row>
    <row r="87" spans="2:13" ht="13.5" hidden="1" thickBot="1">
      <c r="B87" s="579"/>
      <c r="C87" s="581"/>
      <c r="D87" s="346" t="s">
        <v>3743</v>
      </c>
      <c r="E87" s="347">
        <v>3.5</v>
      </c>
      <c r="F87" s="583"/>
      <c r="I87" s="556"/>
      <c r="J87" s="558"/>
      <c r="K87" s="307" t="s">
        <v>3768</v>
      </c>
      <c r="L87" s="282">
        <v>3</v>
      </c>
      <c r="M87" s="561"/>
    </row>
    <row r="88" spans="2:13" ht="13.5" hidden="1" thickBot="1">
      <c r="B88" s="335" t="s">
        <v>5046</v>
      </c>
      <c r="C88" s="229" t="s">
        <v>3777</v>
      </c>
      <c r="D88" s="229" t="s">
        <v>3736</v>
      </c>
      <c r="E88" s="345">
        <v>15</v>
      </c>
      <c r="F88" s="348">
        <v>15</v>
      </c>
      <c r="I88" s="565" t="s">
        <v>5043</v>
      </c>
      <c r="J88" s="563" t="s">
        <v>3773</v>
      </c>
      <c r="K88" s="306" t="s">
        <v>3766</v>
      </c>
      <c r="L88" s="234">
        <v>1</v>
      </c>
      <c r="M88" s="569">
        <f>SUM(L88:L90)</f>
        <v>16.904</v>
      </c>
    </row>
    <row r="89" spans="2:13" ht="13.5" hidden="1" thickBot="1">
      <c r="B89" s="349" t="s">
        <v>6208</v>
      </c>
      <c r="C89" s="346" t="s">
        <v>3788</v>
      </c>
      <c r="D89" s="346" t="s">
        <v>3748</v>
      </c>
      <c r="E89" s="347">
        <v>12.7</v>
      </c>
      <c r="F89" s="350">
        <v>12.7</v>
      </c>
      <c r="I89" s="566"/>
      <c r="J89" s="568"/>
      <c r="K89" s="306" t="s">
        <v>3741</v>
      </c>
      <c r="L89" s="234">
        <v>14.454000000000001</v>
      </c>
      <c r="M89" s="570"/>
    </row>
    <row r="90" spans="2:13" ht="13.5" hidden="1" thickBot="1">
      <c r="B90" s="584" t="s">
        <v>5049</v>
      </c>
      <c r="C90" s="587" t="s">
        <v>3780</v>
      </c>
      <c r="D90" s="229" t="s">
        <v>3766</v>
      </c>
      <c r="E90" s="345">
        <v>13.3</v>
      </c>
      <c r="F90" s="590">
        <v>21</v>
      </c>
      <c r="I90" s="567"/>
      <c r="J90" s="564"/>
      <c r="K90" s="306" t="s">
        <v>3753</v>
      </c>
      <c r="L90" s="234">
        <v>1.45</v>
      </c>
      <c r="M90" s="571"/>
    </row>
    <row r="91" spans="2:13" ht="13.5" hidden="1" thickBot="1">
      <c r="B91" s="586"/>
      <c r="C91" s="589"/>
      <c r="D91" s="229" t="s">
        <v>3741</v>
      </c>
      <c r="E91" s="345">
        <v>7.7</v>
      </c>
      <c r="F91" s="592"/>
      <c r="I91" s="423" t="s">
        <v>5044</v>
      </c>
      <c r="J91" s="307" t="s">
        <v>3778</v>
      </c>
      <c r="K91" s="307" t="s">
        <v>3736</v>
      </c>
      <c r="L91" s="282">
        <v>28</v>
      </c>
      <c r="M91" s="283">
        <f>+L91</f>
        <v>28</v>
      </c>
    </row>
    <row r="92" spans="2:13" ht="13.5" hidden="1" thickBot="1">
      <c r="B92" s="593" t="s">
        <v>5050</v>
      </c>
      <c r="C92" s="594" t="s">
        <v>3780</v>
      </c>
      <c r="D92" s="346" t="s">
        <v>3767</v>
      </c>
      <c r="E92" s="347">
        <v>3.5</v>
      </c>
      <c r="F92" s="595">
        <v>15.5</v>
      </c>
      <c r="I92" s="565" t="s">
        <v>5045</v>
      </c>
      <c r="J92" s="563" t="s">
        <v>3778</v>
      </c>
      <c r="K92" s="306" t="s">
        <v>3766</v>
      </c>
      <c r="L92" s="234">
        <v>8.5</v>
      </c>
      <c r="M92" s="569">
        <f>+L92+L93</f>
        <v>12</v>
      </c>
    </row>
    <row r="93" spans="2:13" ht="13.5" hidden="1" thickBot="1">
      <c r="B93" s="596"/>
      <c r="C93" s="597"/>
      <c r="D93" s="346" t="s">
        <v>3763</v>
      </c>
      <c r="E93" s="347">
        <v>3.5</v>
      </c>
      <c r="F93" s="598"/>
      <c r="I93" s="567"/>
      <c r="J93" s="564"/>
      <c r="K93" s="306" t="s">
        <v>3743</v>
      </c>
      <c r="L93" s="234">
        <v>3.5</v>
      </c>
      <c r="M93" s="571"/>
    </row>
    <row r="94" spans="2:13" ht="13.5" hidden="1" thickBot="1">
      <c r="B94" s="579"/>
      <c r="C94" s="581"/>
      <c r="D94" s="346" t="s">
        <v>3766</v>
      </c>
      <c r="E94" s="347">
        <v>8.5</v>
      </c>
      <c r="F94" s="583"/>
      <c r="I94" s="423" t="s">
        <v>5046</v>
      </c>
      <c r="J94" s="307" t="s">
        <v>3777</v>
      </c>
      <c r="K94" s="307" t="s">
        <v>3736</v>
      </c>
      <c r="L94" s="282">
        <v>15</v>
      </c>
      <c r="M94" s="283">
        <f>+L94</f>
        <v>15</v>
      </c>
    </row>
    <row r="95" spans="2:13" ht="13.5" hidden="1" thickBot="1">
      <c r="B95" s="335" t="s">
        <v>5051</v>
      </c>
      <c r="C95" s="229" t="s">
        <v>3787</v>
      </c>
      <c r="D95" s="229" t="s">
        <v>3741</v>
      </c>
      <c r="E95" s="345">
        <v>30</v>
      </c>
      <c r="F95" s="348">
        <v>30</v>
      </c>
      <c r="I95" s="422" t="s">
        <v>6208</v>
      </c>
      <c r="J95" s="306" t="s">
        <v>3788</v>
      </c>
      <c r="K95" s="306" t="s">
        <v>3748</v>
      </c>
      <c r="L95" s="234">
        <v>12.7</v>
      </c>
      <c r="M95" s="235">
        <f>+L95</f>
        <v>12.7</v>
      </c>
    </row>
    <row r="96" spans="2:13" ht="13.5" hidden="1" thickBot="1">
      <c r="B96" s="593" t="s">
        <v>6209</v>
      </c>
      <c r="C96" s="594" t="s">
        <v>3781</v>
      </c>
      <c r="D96" s="346" t="s">
        <v>3766</v>
      </c>
      <c r="E96" s="347">
        <v>88</v>
      </c>
      <c r="F96" s="595">
        <v>89.4</v>
      </c>
      <c r="I96" s="554" t="s">
        <v>5048</v>
      </c>
      <c r="J96" s="557" t="s">
        <v>3787</v>
      </c>
      <c r="K96" s="307" t="s">
        <v>3766</v>
      </c>
      <c r="L96" s="282">
        <v>4.45</v>
      </c>
      <c r="M96" s="559">
        <f>+L96+L97</f>
        <v>13.05</v>
      </c>
    </row>
    <row r="97" spans="2:13" ht="13.5" hidden="1" thickBot="1">
      <c r="B97" s="579"/>
      <c r="C97" s="581"/>
      <c r="D97" s="346" t="s">
        <v>3748</v>
      </c>
      <c r="E97" s="347">
        <v>1.4</v>
      </c>
      <c r="F97" s="583"/>
      <c r="I97" s="556"/>
      <c r="J97" s="558"/>
      <c r="K97" s="307" t="s">
        <v>3744</v>
      </c>
      <c r="L97" s="282">
        <v>8.6</v>
      </c>
      <c r="M97" s="561"/>
    </row>
    <row r="98" spans="2:13" ht="13.5" hidden="1" thickBot="1">
      <c r="B98" s="584" t="s">
        <v>5053</v>
      </c>
      <c r="C98" s="587" t="s">
        <v>3773</v>
      </c>
      <c r="D98" s="229" t="s">
        <v>3747</v>
      </c>
      <c r="E98" s="345">
        <v>6</v>
      </c>
      <c r="F98" s="590">
        <v>34</v>
      </c>
      <c r="I98" s="565" t="s">
        <v>5049</v>
      </c>
      <c r="J98" s="563" t="s">
        <v>3780</v>
      </c>
      <c r="K98" s="306" t="s">
        <v>3766</v>
      </c>
      <c r="L98" s="234">
        <v>13.3</v>
      </c>
      <c r="M98" s="569">
        <f>SUM(L98:L99)</f>
        <v>20.950000000000003</v>
      </c>
    </row>
    <row r="99" spans="2:13" ht="13.5" hidden="1" thickBot="1">
      <c r="B99" s="585"/>
      <c r="C99" s="588"/>
      <c r="D99" s="229" t="s">
        <v>3748</v>
      </c>
      <c r="E99" s="345">
        <v>24</v>
      </c>
      <c r="F99" s="591"/>
      <c r="I99" s="567"/>
      <c r="J99" s="564"/>
      <c r="K99" s="306" t="s">
        <v>3741</v>
      </c>
      <c r="L99" s="234">
        <v>7.65</v>
      </c>
      <c r="M99" s="571"/>
    </row>
    <row r="100" spans="2:13" ht="13.5" thickBot="1">
      <c r="B100" s="586"/>
      <c r="C100" s="589"/>
      <c r="D100" s="229" t="s">
        <v>3749</v>
      </c>
      <c r="E100" s="345">
        <v>4</v>
      </c>
      <c r="F100" s="592"/>
      <c r="I100" s="554" t="s">
        <v>5050</v>
      </c>
      <c r="J100" s="573" t="s">
        <v>3780</v>
      </c>
      <c r="K100" s="307" t="s">
        <v>3766</v>
      </c>
      <c r="L100" s="282">
        <v>5</v>
      </c>
      <c r="M100" s="559">
        <f>SUM(L100:L102)</f>
        <v>16.966819999999998</v>
      </c>
    </row>
    <row r="101" spans="2:13" ht="13.5" thickBot="1">
      <c r="B101" s="315" t="s">
        <v>5054</v>
      </c>
      <c r="C101" s="307" t="s">
        <v>3789</v>
      </c>
      <c r="D101" s="248" t="s">
        <v>3748</v>
      </c>
      <c r="E101" s="282">
        <v>12</v>
      </c>
      <c r="F101" s="283">
        <f>+E101</f>
        <v>12</v>
      </c>
      <c r="I101" s="555"/>
      <c r="J101" s="574"/>
      <c r="K101" s="307" t="s">
        <v>3763</v>
      </c>
      <c r="L101" s="282">
        <v>3.5</v>
      </c>
      <c r="M101" s="560"/>
    </row>
    <row r="102" spans="2:13" ht="13.5" thickBot="1">
      <c r="B102" s="599" t="s">
        <v>5055</v>
      </c>
      <c r="C102" s="602" t="s">
        <v>3773</v>
      </c>
      <c r="D102" s="229" t="s">
        <v>3766</v>
      </c>
      <c r="E102" s="234">
        <v>4.2699999999999996</v>
      </c>
      <c r="F102" s="569">
        <f>SUM(E102:E104)</f>
        <v>14.285</v>
      </c>
      <c r="I102" s="556"/>
      <c r="J102" s="575"/>
      <c r="K102" s="307" t="s">
        <v>3767</v>
      </c>
      <c r="L102" s="282">
        <v>8.4668200000000002</v>
      </c>
      <c r="M102" s="561"/>
    </row>
    <row r="103" spans="2:13" ht="13.5" thickBot="1">
      <c r="B103" s="600"/>
      <c r="C103" s="603"/>
      <c r="D103" s="229" t="s">
        <v>3741</v>
      </c>
      <c r="E103" s="234">
        <v>9.6150000000000002</v>
      </c>
      <c r="F103" s="570"/>
      <c r="I103" s="565" t="s">
        <v>7252</v>
      </c>
      <c r="J103" s="563" t="s">
        <v>3781</v>
      </c>
      <c r="K103" s="306" t="s">
        <v>3740</v>
      </c>
      <c r="L103" s="234">
        <v>66</v>
      </c>
      <c r="M103" s="569">
        <f>SUM(L103:L104)</f>
        <v>69.2</v>
      </c>
    </row>
    <row r="104" spans="2:13" ht="13.5" thickBot="1">
      <c r="B104" s="601"/>
      <c r="C104" s="604"/>
      <c r="D104" s="229" t="s">
        <v>3747</v>
      </c>
      <c r="E104" s="234">
        <v>0.4</v>
      </c>
      <c r="F104" s="571"/>
      <c r="I104" s="567" t="s">
        <v>7252</v>
      </c>
      <c r="J104" s="564" t="s">
        <v>3781</v>
      </c>
      <c r="K104" s="306" t="s">
        <v>3743</v>
      </c>
      <c r="L104" s="234">
        <v>3.2</v>
      </c>
      <c r="M104" s="571"/>
    </row>
    <row r="105" spans="2:13" ht="13.5" thickBot="1">
      <c r="B105" s="605" t="s">
        <v>5056</v>
      </c>
      <c r="C105" s="607" t="s">
        <v>3775</v>
      </c>
      <c r="D105" s="248" t="s">
        <v>3766</v>
      </c>
      <c r="E105" s="282">
        <v>6.2</v>
      </c>
      <c r="F105" s="559">
        <f>SUM(E105:E106)</f>
        <v>13.370000000000001</v>
      </c>
      <c r="I105" s="423" t="s">
        <v>5051</v>
      </c>
      <c r="J105" s="307" t="s">
        <v>3787</v>
      </c>
      <c r="K105" s="307" t="s">
        <v>3741</v>
      </c>
      <c r="L105" s="282">
        <v>30</v>
      </c>
      <c r="M105" s="283">
        <f>+L105</f>
        <v>30</v>
      </c>
    </row>
    <row r="106" spans="2:13" ht="13.5" thickBot="1">
      <c r="B106" s="606"/>
      <c r="C106" s="608"/>
      <c r="D106" s="248" t="s">
        <v>3743</v>
      </c>
      <c r="E106" s="282">
        <v>7.17</v>
      </c>
      <c r="F106" s="561"/>
      <c r="I106" s="565" t="s">
        <v>6209</v>
      </c>
      <c r="J106" s="563" t="s">
        <v>3781</v>
      </c>
      <c r="K106" s="306" t="s">
        <v>3766</v>
      </c>
      <c r="L106" s="234">
        <v>1.35</v>
      </c>
      <c r="M106" s="569">
        <f>SUM(L106:L107)</f>
        <v>89.35</v>
      </c>
    </row>
    <row r="107" spans="2:13" ht="13.5" thickBot="1">
      <c r="B107" s="314" t="s">
        <v>5057</v>
      </c>
      <c r="C107" s="306" t="s">
        <v>3778</v>
      </c>
      <c r="D107" s="229" t="s">
        <v>3748</v>
      </c>
      <c r="E107" s="234">
        <v>12</v>
      </c>
      <c r="F107" s="235">
        <f>+E107</f>
        <v>12</v>
      </c>
      <c r="I107" s="567"/>
      <c r="J107" s="564"/>
      <c r="K107" s="306" t="s">
        <v>3748</v>
      </c>
      <c r="L107" s="234">
        <v>88</v>
      </c>
      <c r="M107" s="571"/>
    </row>
    <row r="108" spans="2:13" ht="13.5" thickBot="1">
      <c r="B108" s="554" t="s">
        <v>5058</v>
      </c>
      <c r="C108" s="557" t="s">
        <v>3777</v>
      </c>
      <c r="D108" s="248" t="s">
        <v>3741</v>
      </c>
      <c r="E108" s="282">
        <v>20</v>
      </c>
      <c r="F108" s="559">
        <f>SUM(E108:E109)</f>
        <v>80</v>
      </c>
      <c r="I108" s="554" t="s">
        <v>5053</v>
      </c>
      <c r="J108" s="557" t="s">
        <v>3773</v>
      </c>
      <c r="K108" s="307" t="s">
        <v>3747</v>
      </c>
      <c r="L108" s="282">
        <v>6</v>
      </c>
      <c r="M108" s="559">
        <f>SUM(L108:L111)</f>
        <v>35.548999999999999</v>
      </c>
    </row>
    <row r="109" spans="2:13" ht="13.5" thickBot="1">
      <c r="B109" s="556"/>
      <c r="C109" s="558"/>
      <c r="D109" s="248" t="s">
        <v>3752</v>
      </c>
      <c r="E109" s="282">
        <v>60</v>
      </c>
      <c r="F109" s="561"/>
      <c r="I109" s="555"/>
      <c r="J109" s="572"/>
      <c r="K109" s="307" t="s">
        <v>3748</v>
      </c>
      <c r="L109" s="282">
        <v>24.048999999999999</v>
      </c>
      <c r="M109" s="560"/>
    </row>
    <row r="110" spans="2:13" ht="13.5" thickBot="1">
      <c r="B110" s="599" t="s">
        <v>5059</v>
      </c>
      <c r="C110" s="602" t="s">
        <v>3777</v>
      </c>
      <c r="D110" s="229" t="s">
        <v>3740</v>
      </c>
      <c r="E110" s="234">
        <v>170</v>
      </c>
      <c r="F110" s="569">
        <f>SUM(E110:E111)</f>
        <v>299.178</v>
      </c>
      <c r="I110" s="555"/>
      <c r="J110" s="572"/>
      <c r="K110" s="307" t="s">
        <v>3749</v>
      </c>
      <c r="L110" s="282">
        <v>4</v>
      </c>
      <c r="M110" s="560"/>
    </row>
    <row r="111" spans="2:13" ht="13.5" thickBot="1">
      <c r="B111" s="601"/>
      <c r="C111" s="604"/>
      <c r="D111" s="229" t="s">
        <v>3743</v>
      </c>
      <c r="E111" s="234">
        <v>129.178</v>
      </c>
      <c r="F111" s="571"/>
      <c r="I111" s="556"/>
      <c r="J111" s="558"/>
      <c r="K111" s="307" t="s">
        <v>3761</v>
      </c>
      <c r="L111" s="282">
        <v>1.5</v>
      </c>
      <c r="M111" s="561"/>
    </row>
    <row r="112" spans="2:13" ht="13.5" thickBot="1">
      <c r="B112" s="315" t="s">
        <v>5060</v>
      </c>
      <c r="C112" s="307" t="s">
        <v>3777</v>
      </c>
      <c r="D112" s="248" t="s">
        <v>3753</v>
      </c>
      <c r="E112" s="282">
        <v>12</v>
      </c>
      <c r="F112" s="283">
        <f>+E112</f>
        <v>12</v>
      </c>
      <c r="I112" s="422" t="s">
        <v>5054</v>
      </c>
      <c r="J112" s="306" t="s">
        <v>3789</v>
      </c>
      <c r="K112" s="306" t="s">
        <v>3748</v>
      </c>
      <c r="L112" s="234">
        <v>12</v>
      </c>
      <c r="M112" s="235">
        <f>+L112</f>
        <v>12</v>
      </c>
    </row>
    <row r="113" spans="2:13" ht="13.5" thickBot="1">
      <c r="B113" s="314" t="s">
        <v>5061</v>
      </c>
      <c r="C113" s="306" t="s">
        <v>3777</v>
      </c>
      <c r="D113" s="229" t="s">
        <v>4117</v>
      </c>
      <c r="E113" s="234">
        <v>29.4</v>
      </c>
      <c r="F113" s="235">
        <f>+E113</f>
        <v>29.4</v>
      </c>
      <c r="I113" s="554" t="s">
        <v>5055</v>
      </c>
      <c r="J113" s="557" t="s">
        <v>3773</v>
      </c>
      <c r="K113" s="307" t="s">
        <v>3766</v>
      </c>
      <c r="L113" s="282">
        <v>4.2699999999999996</v>
      </c>
      <c r="M113" s="559">
        <f>SUM(L113:L116)</f>
        <v>15.085000000000001</v>
      </c>
    </row>
    <row r="114" spans="2:13" ht="13.5" thickBot="1">
      <c r="B114" s="605" t="s">
        <v>6210</v>
      </c>
      <c r="C114" s="607" t="s">
        <v>3777</v>
      </c>
      <c r="D114" s="248" t="s">
        <v>3740</v>
      </c>
      <c r="E114" s="282">
        <v>60</v>
      </c>
      <c r="F114" s="559">
        <f>SUM(E114:E115)</f>
        <v>188</v>
      </c>
      <c r="I114" s="555"/>
      <c r="J114" s="572"/>
      <c r="K114" s="307" t="s">
        <v>3741</v>
      </c>
      <c r="L114" s="282">
        <v>9.6150000000000002</v>
      </c>
      <c r="M114" s="560"/>
    </row>
    <row r="115" spans="2:13" ht="13.5" thickBot="1">
      <c r="B115" s="606"/>
      <c r="C115" s="608"/>
      <c r="D115" s="248" t="s">
        <v>3748</v>
      </c>
      <c r="E115" s="282">
        <v>128</v>
      </c>
      <c r="F115" s="561"/>
      <c r="I115" s="555"/>
      <c r="J115" s="572"/>
      <c r="K115" s="307" t="s">
        <v>3747</v>
      </c>
      <c r="L115" s="282">
        <v>0.4</v>
      </c>
      <c r="M115" s="560"/>
    </row>
    <row r="116" spans="2:13" ht="13.5" thickBot="1">
      <c r="B116" s="599" t="s">
        <v>5063</v>
      </c>
      <c r="C116" s="602" t="s">
        <v>3773</v>
      </c>
      <c r="D116" s="229" t="s">
        <v>3763</v>
      </c>
      <c r="E116" s="234">
        <v>5.55</v>
      </c>
      <c r="F116" s="569">
        <f>SUM(E116:E121)</f>
        <v>46.734000000000002</v>
      </c>
      <c r="I116" s="556"/>
      <c r="J116" s="558"/>
      <c r="K116" s="307"/>
      <c r="L116" s="282">
        <v>0.8</v>
      </c>
      <c r="M116" s="561"/>
    </row>
    <row r="117" spans="2:13" ht="13.5" thickBot="1">
      <c r="B117" s="600"/>
      <c r="C117" s="603"/>
      <c r="D117" s="229" t="s">
        <v>3765</v>
      </c>
      <c r="E117" s="234">
        <v>1</v>
      </c>
      <c r="F117" s="570"/>
      <c r="I117" s="565" t="s">
        <v>5056</v>
      </c>
      <c r="J117" s="563" t="s">
        <v>3775</v>
      </c>
      <c r="K117" s="306" t="s">
        <v>3766</v>
      </c>
      <c r="L117" s="234">
        <v>6.2</v>
      </c>
      <c r="M117" s="569">
        <f>SUM(L117:L118)</f>
        <v>13.370000000000001</v>
      </c>
    </row>
    <row r="118" spans="2:13" ht="13.5" thickBot="1">
      <c r="B118" s="600"/>
      <c r="C118" s="603"/>
      <c r="D118" s="229" t="s">
        <v>3766</v>
      </c>
      <c r="E118" s="234">
        <v>0.6</v>
      </c>
      <c r="F118" s="570"/>
      <c r="I118" s="567"/>
      <c r="J118" s="564"/>
      <c r="K118" s="306" t="s">
        <v>3743</v>
      </c>
      <c r="L118" s="234">
        <v>7.17</v>
      </c>
      <c r="M118" s="571"/>
    </row>
    <row r="119" spans="2:13" ht="13.5" thickBot="1">
      <c r="B119" s="600"/>
      <c r="C119" s="603"/>
      <c r="D119" s="229" t="s">
        <v>3748</v>
      </c>
      <c r="E119" s="234">
        <v>27.167999999999999</v>
      </c>
      <c r="F119" s="570"/>
      <c r="I119" s="423" t="s">
        <v>5057</v>
      </c>
      <c r="J119" s="307" t="s">
        <v>3778</v>
      </c>
      <c r="K119" s="307" t="s">
        <v>3748</v>
      </c>
      <c r="L119" s="282">
        <v>12</v>
      </c>
      <c r="M119" s="283">
        <f>+L119</f>
        <v>12</v>
      </c>
    </row>
    <row r="120" spans="2:13" ht="13.5" thickBot="1">
      <c r="B120" s="600"/>
      <c r="C120" s="603"/>
      <c r="D120" s="229" t="s">
        <v>3749</v>
      </c>
      <c r="E120" s="234">
        <v>11.917</v>
      </c>
      <c r="F120" s="570"/>
      <c r="I120" s="565" t="s">
        <v>5058</v>
      </c>
      <c r="J120" s="563" t="s">
        <v>3777</v>
      </c>
      <c r="K120" s="306" t="s">
        <v>3741</v>
      </c>
      <c r="L120" s="234">
        <v>20</v>
      </c>
      <c r="M120" s="569">
        <f>SUM(L120:L121)</f>
        <v>80</v>
      </c>
    </row>
    <row r="121" spans="2:13" ht="13.5" thickBot="1">
      <c r="B121" s="601"/>
      <c r="C121" s="604"/>
      <c r="D121" s="229" t="s">
        <v>3768</v>
      </c>
      <c r="E121" s="234">
        <v>0.499</v>
      </c>
      <c r="F121" s="571"/>
      <c r="I121" s="567"/>
      <c r="J121" s="564" t="s">
        <v>3777</v>
      </c>
      <c r="K121" s="306" t="s">
        <v>3752</v>
      </c>
      <c r="L121" s="234">
        <v>60</v>
      </c>
      <c r="M121" s="571"/>
    </row>
    <row r="122" spans="2:13" ht="13.5" thickBot="1">
      <c r="B122" s="315" t="s">
        <v>5064</v>
      </c>
      <c r="C122" s="307" t="s">
        <v>3775</v>
      </c>
      <c r="D122" s="248" t="s">
        <v>3750</v>
      </c>
      <c r="E122" s="282">
        <v>25.3</v>
      </c>
      <c r="F122" s="283">
        <f>+E122</f>
        <v>25.3</v>
      </c>
      <c r="I122" s="554" t="s">
        <v>7260</v>
      </c>
      <c r="J122" s="557" t="s">
        <v>3776</v>
      </c>
      <c r="K122" s="307" t="s">
        <v>4993</v>
      </c>
      <c r="L122" s="282">
        <v>5.5</v>
      </c>
      <c r="M122" s="559">
        <f>SUM(L122:L124)</f>
        <v>10.828800000000001</v>
      </c>
    </row>
    <row r="123" spans="2:13" ht="13.5" thickBot="1">
      <c r="B123" s="314" t="s">
        <v>5065</v>
      </c>
      <c r="C123" s="306" t="s">
        <v>3779</v>
      </c>
      <c r="D123" s="229" t="s">
        <v>3741</v>
      </c>
      <c r="E123" s="234">
        <v>14.1</v>
      </c>
      <c r="F123" s="235">
        <f>+E123</f>
        <v>14.1</v>
      </c>
      <c r="I123" s="555"/>
      <c r="J123" s="572"/>
      <c r="K123" s="307" t="s">
        <v>3766</v>
      </c>
      <c r="L123" s="282">
        <v>3</v>
      </c>
      <c r="M123" s="560"/>
    </row>
    <row r="124" spans="2:13" ht="13.5" thickBot="1">
      <c r="B124" s="315" t="s">
        <v>5066</v>
      </c>
      <c r="C124" s="307" t="s">
        <v>3774</v>
      </c>
      <c r="D124" s="248" t="s">
        <v>3753</v>
      </c>
      <c r="E124" s="282">
        <v>17.126000000000001</v>
      </c>
      <c r="F124" s="283">
        <f>+E124</f>
        <v>17.126000000000001</v>
      </c>
      <c r="I124" s="556"/>
      <c r="J124" s="558"/>
      <c r="K124" s="307" t="s">
        <v>3759</v>
      </c>
      <c r="L124" s="282">
        <v>2.3288000000000002</v>
      </c>
      <c r="M124" s="561"/>
    </row>
    <row r="125" spans="2:13" ht="13.5" thickBot="1">
      <c r="B125" s="565" t="s">
        <v>5067</v>
      </c>
      <c r="C125" s="563" t="s">
        <v>3773</v>
      </c>
      <c r="D125" s="229" t="s">
        <v>3766</v>
      </c>
      <c r="E125" s="234">
        <v>4</v>
      </c>
      <c r="F125" s="569">
        <f>SUM(E125:E127)</f>
        <v>14.23</v>
      </c>
      <c r="I125" s="565" t="s">
        <v>5059</v>
      </c>
      <c r="J125" s="563" t="s">
        <v>3777</v>
      </c>
      <c r="K125" s="306" t="s">
        <v>3740</v>
      </c>
      <c r="L125" s="234">
        <v>170</v>
      </c>
      <c r="M125" s="569">
        <f>SUM(L125:L126)</f>
        <v>348</v>
      </c>
    </row>
    <row r="126" spans="2:13" ht="13.5" thickBot="1">
      <c r="B126" s="566"/>
      <c r="C126" s="568"/>
      <c r="D126" s="229" t="s">
        <v>3741</v>
      </c>
      <c r="E126" s="234">
        <v>9.58</v>
      </c>
      <c r="F126" s="570"/>
      <c r="I126" s="567"/>
      <c r="J126" s="564"/>
      <c r="K126" s="306" t="s">
        <v>3743</v>
      </c>
      <c r="L126" s="234">
        <v>178</v>
      </c>
      <c r="M126" s="571"/>
    </row>
    <row r="127" spans="2:13" ht="13.5" thickBot="1">
      <c r="B127" s="567"/>
      <c r="C127" s="564"/>
      <c r="D127" s="229" t="s">
        <v>3768</v>
      </c>
      <c r="E127" s="234">
        <v>0.65</v>
      </c>
      <c r="F127" s="571"/>
      <c r="I127" s="423" t="s">
        <v>5060</v>
      </c>
      <c r="J127" s="307" t="s">
        <v>3777</v>
      </c>
      <c r="K127" s="307" t="s">
        <v>3753</v>
      </c>
      <c r="L127" s="282">
        <v>12</v>
      </c>
      <c r="M127" s="283">
        <f>+L127</f>
        <v>12</v>
      </c>
    </row>
    <row r="128" spans="2:13" ht="13.5" thickBot="1">
      <c r="B128" s="315" t="s">
        <v>5840</v>
      </c>
      <c r="C128" s="307" t="s">
        <v>3777</v>
      </c>
      <c r="D128" s="248" t="s">
        <v>3745</v>
      </c>
      <c r="E128" s="282">
        <v>12</v>
      </c>
      <c r="F128" s="283">
        <f>+E128</f>
        <v>12</v>
      </c>
      <c r="I128" s="422" t="s">
        <v>5061</v>
      </c>
      <c r="J128" s="306" t="s">
        <v>3777</v>
      </c>
      <c r="K128" s="306" t="s">
        <v>4117</v>
      </c>
      <c r="L128" s="234">
        <v>29.4</v>
      </c>
      <c r="M128" s="235">
        <f>+L128</f>
        <v>29.4</v>
      </c>
    </row>
    <row r="129" spans="2:13" ht="13.5" thickBot="1">
      <c r="B129" s="314" t="s">
        <v>5068</v>
      </c>
      <c r="C129" s="306" t="s">
        <v>3787</v>
      </c>
      <c r="D129" s="229" t="s">
        <v>3743</v>
      </c>
      <c r="E129" s="234">
        <v>25</v>
      </c>
      <c r="F129" s="235">
        <f>+E129</f>
        <v>25</v>
      </c>
      <c r="I129" s="554" t="s">
        <v>6210</v>
      </c>
      <c r="J129" s="557" t="s">
        <v>3777</v>
      </c>
      <c r="K129" s="307" t="s">
        <v>3740</v>
      </c>
      <c r="L129" s="282">
        <v>60</v>
      </c>
      <c r="M129" s="559">
        <f>SUM(L129:L130)</f>
        <v>188</v>
      </c>
    </row>
    <row r="130" spans="2:13" ht="13.5" thickBot="1">
      <c r="B130" s="315" t="s">
        <v>5069</v>
      </c>
      <c r="C130" s="307" t="s">
        <v>3784</v>
      </c>
      <c r="D130" s="248" t="s">
        <v>3736</v>
      </c>
      <c r="E130" s="282">
        <v>111</v>
      </c>
      <c r="F130" s="283">
        <f>SUM(E130:E130)</f>
        <v>111</v>
      </c>
      <c r="I130" s="556"/>
      <c r="J130" s="558"/>
      <c r="K130" s="307" t="s">
        <v>3748</v>
      </c>
      <c r="L130" s="282">
        <v>128</v>
      </c>
      <c r="M130" s="561"/>
    </row>
    <row r="131" spans="2:13" ht="13.5" thickBot="1">
      <c r="B131" s="599" t="s">
        <v>5070</v>
      </c>
      <c r="C131" s="602" t="s">
        <v>3782</v>
      </c>
      <c r="D131" s="229" t="s">
        <v>3764</v>
      </c>
      <c r="E131" s="234">
        <v>0.75</v>
      </c>
      <c r="F131" s="569">
        <f>SUM(E131:E132)</f>
        <v>24.6</v>
      </c>
      <c r="I131" s="565" t="s">
        <v>5063</v>
      </c>
      <c r="J131" s="563" t="s">
        <v>3773</v>
      </c>
      <c r="K131" s="306" t="s">
        <v>3763</v>
      </c>
      <c r="L131" s="234">
        <v>5.55</v>
      </c>
      <c r="M131" s="569">
        <f>SUM(L131:L136)</f>
        <v>47.884</v>
      </c>
    </row>
    <row r="132" spans="2:13" ht="13.5" thickBot="1">
      <c r="B132" s="601"/>
      <c r="C132" s="604"/>
      <c r="D132" s="229" t="s">
        <v>3748</v>
      </c>
      <c r="E132" s="234">
        <v>23.85</v>
      </c>
      <c r="F132" s="571"/>
      <c r="I132" s="566"/>
      <c r="J132" s="568"/>
      <c r="K132" s="306" t="s">
        <v>3765</v>
      </c>
      <c r="L132" s="234">
        <v>1.1000000000000001</v>
      </c>
      <c r="M132" s="570"/>
    </row>
    <row r="133" spans="2:13" ht="13.5" thickBot="1">
      <c r="B133" s="315" t="s">
        <v>5071</v>
      </c>
      <c r="C133" s="307" t="s">
        <v>3777</v>
      </c>
      <c r="D133" s="248" t="s">
        <v>3743</v>
      </c>
      <c r="E133" s="282">
        <v>41</v>
      </c>
      <c r="F133" s="283">
        <f>+E133</f>
        <v>41</v>
      </c>
      <c r="I133" s="566"/>
      <c r="J133" s="568"/>
      <c r="K133" s="306" t="s">
        <v>3766</v>
      </c>
      <c r="L133" s="234">
        <v>0.6</v>
      </c>
      <c r="M133" s="570"/>
    </row>
    <row r="134" spans="2:13" ht="13.5" thickBot="1">
      <c r="B134" s="599" t="s">
        <v>5072</v>
      </c>
      <c r="C134" s="306" t="s">
        <v>3791</v>
      </c>
      <c r="D134" s="229" t="s">
        <v>3740</v>
      </c>
      <c r="E134" s="234">
        <v>175</v>
      </c>
      <c r="F134" s="569">
        <f>SUM(E134:E135)</f>
        <v>285.75</v>
      </c>
      <c r="I134" s="566"/>
      <c r="J134" s="568"/>
      <c r="K134" s="306" t="s">
        <v>3748</v>
      </c>
      <c r="L134" s="234">
        <v>27.167999999999999</v>
      </c>
      <c r="M134" s="570"/>
    </row>
    <row r="135" spans="2:13" ht="13.5" thickBot="1">
      <c r="B135" s="601"/>
      <c r="C135" s="306" t="s">
        <v>3777</v>
      </c>
      <c r="D135" s="229" t="s">
        <v>3740</v>
      </c>
      <c r="E135" s="234">
        <v>110.75</v>
      </c>
      <c r="F135" s="571"/>
      <c r="I135" s="566"/>
      <c r="J135" s="568"/>
      <c r="K135" s="306" t="s">
        <v>3749</v>
      </c>
      <c r="L135" s="234">
        <v>12.967000000000001</v>
      </c>
      <c r="M135" s="570"/>
    </row>
    <row r="136" spans="2:13" ht="13.5" thickBot="1">
      <c r="B136" s="315" t="s">
        <v>5073</v>
      </c>
      <c r="C136" s="307" t="s">
        <v>3777</v>
      </c>
      <c r="D136" s="248" t="s">
        <v>3741</v>
      </c>
      <c r="E136" s="282">
        <v>150</v>
      </c>
      <c r="F136" s="283">
        <f>+E136</f>
        <v>150</v>
      </c>
      <c r="I136" s="567"/>
      <c r="J136" s="564"/>
      <c r="K136" s="306" t="s">
        <v>3768</v>
      </c>
      <c r="L136" s="234">
        <v>0.499</v>
      </c>
      <c r="M136" s="571"/>
    </row>
    <row r="137" spans="2:13" ht="13.5" thickBot="1">
      <c r="B137" s="314" t="s">
        <v>5074</v>
      </c>
      <c r="C137" s="306" t="s">
        <v>3777</v>
      </c>
      <c r="D137" s="229" t="s">
        <v>3748</v>
      </c>
      <c r="E137" s="234">
        <v>124.8</v>
      </c>
      <c r="F137" s="235">
        <f>+E137</f>
        <v>124.8</v>
      </c>
      <c r="I137" s="423" t="s">
        <v>5064</v>
      </c>
      <c r="J137" s="307" t="s">
        <v>3775</v>
      </c>
      <c r="K137" s="307" t="s">
        <v>3750</v>
      </c>
      <c r="L137" s="282">
        <v>27.776</v>
      </c>
      <c r="M137" s="283">
        <f>+L137</f>
        <v>27.776</v>
      </c>
    </row>
    <row r="138" spans="2:13" ht="13.5" thickBot="1">
      <c r="B138" s="308"/>
      <c r="C138" s="308"/>
      <c r="D138" s="245" t="s">
        <v>3850</v>
      </c>
      <c r="E138" s="292">
        <f>SUM(E3:E137)</f>
        <v>3590.1730000000002</v>
      </c>
      <c r="F138" s="292">
        <f>SUM(F3:F137)</f>
        <v>3590.0729999999999</v>
      </c>
      <c r="I138" s="422" t="s">
        <v>5066</v>
      </c>
      <c r="J138" s="306" t="s">
        <v>3774</v>
      </c>
      <c r="K138" s="306" t="s">
        <v>3753</v>
      </c>
      <c r="L138" s="234">
        <v>16.475999999999999</v>
      </c>
      <c r="M138" s="235">
        <f>+L138</f>
        <v>16.475999999999999</v>
      </c>
    </row>
    <row r="139" spans="2:13" ht="13.5" thickBot="1">
      <c r="I139" s="554" t="s">
        <v>5067</v>
      </c>
      <c r="J139" s="557" t="s">
        <v>3773</v>
      </c>
      <c r="K139" s="307" t="s">
        <v>3766</v>
      </c>
      <c r="L139" s="282">
        <v>3.75</v>
      </c>
      <c r="M139" s="559">
        <f>SUM(L139:L141)</f>
        <v>13.98</v>
      </c>
    </row>
    <row r="140" spans="2:13" ht="13.5" thickBot="1">
      <c r="I140" s="555"/>
      <c r="J140" s="572"/>
      <c r="K140" s="307" t="s">
        <v>3741</v>
      </c>
      <c r="L140" s="282">
        <v>9.58</v>
      </c>
      <c r="M140" s="560"/>
    </row>
    <row r="141" spans="2:13" ht="13.5" thickBot="1">
      <c r="I141" s="556"/>
      <c r="J141" s="558"/>
      <c r="K141" s="307" t="s">
        <v>3768</v>
      </c>
      <c r="L141" s="282">
        <v>0.65</v>
      </c>
      <c r="M141" s="561"/>
    </row>
    <row r="142" spans="2:13" ht="13.5" thickBot="1">
      <c r="I142" s="422" t="s">
        <v>5840</v>
      </c>
      <c r="J142" s="306" t="s">
        <v>3777</v>
      </c>
      <c r="K142" s="306" t="s">
        <v>3745</v>
      </c>
      <c r="L142" s="234">
        <v>12</v>
      </c>
      <c r="M142" s="235">
        <f>+L142</f>
        <v>12</v>
      </c>
    </row>
    <row r="143" spans="2:13" ht="13.5" thickBot="1">
      <c r="I143" s="423" t="s">
        <v>5068</v>
      </c>
      <c r="J143" s="307" t="s">
        <v>3787</v>
      </c>
      <c r="K143" s="307" t="s">
        <v>3743</v>
      </c>
      <c r="L143" s="282">
        <v>25</v>
      </c>
      <c r="M143" s="283">
        <f>+L143</f>
        <v>25</v>
      </c>
    </row>
    <row r="144" spans="2:13" ht="13.5" thickBot="1">
      <c r="I144" s="422" t="s">
        <v>5069</v>
      </c>
      <c r="J144" s="306" t="s">
        <v>3784</v>
      </c>
      <c r="K144" s="306" t="s">
        <v>3736</v>
      </c>
      <c r="L144" s="234">
        <v>111</v>
      </c>
      <c r="M144" s="235">
        <f>SUM(L144:L144)</f>
        <v>111</v>
      </c>
    </row>
    <row r="145" spans="9:13" ht="13.5" thickBot="1">
      <c r="I145" s="554" t="s">
        <v>5070</v>
      </c>
      <c r="J145" s="557" t="s">
        <v>3782</v>
      </c>
      <c r="K145" s="307" t="s">
        <v>3764</v>
      </c>
      <c r="L145" s="282">
        <v>0.75</v>
      </c>
      <c r="M145" s="559">
        <f>SUM(L145:L146)</f>
        <v>24.6</v>
      </c>
    </row>
    <row r="146" spans="9:13" ht="13.5" thickBot="1">
      <c r="I146" s="556"/>
      <c r="J146" s="558"/>
      <c r="K146" s="307" t="s">
        <v>3748</v>
      </c>
      <c r="L146" s="282">
        <v>23.85</v>
      </c>
      <c r="M146" s="561"/>
    </row>
    <row r="147" spans="9:13" ht="13.5" thickBot="1">
      <c r="I147" s="422" t="s">
        <v>5071</v>
      </c>
      <c r="J147" s="306" t="s">
        <v>3777</v>
      </c>
      <c r="K147" s="306" t="s">
        <v>3743</v>
      </c>
      <c r="L147" s="234">
        <v>41</v>
      </c>
      <c r="M147" s="235">
        <f>+L147</f>
        <v>41</v>
      </c>
    </row>
    <row r="148" spans="9:13" ht="13.5" thickBot="1">
      <c r="I148" s="554" t="s">
        <v>5072</v>
      </c>
      <c r="J148" s="557" t="s">
        <v>3791</v>
      </c>
      <c r="K148" s="307" t="s">
        <v>3740</v>
      </c>
      <c r="L148" s="282">
        <v>175</v>
      </c>
      <c r="M148" s="559">
        <f>SUM(L148:L150)</f>
        <v>295.75</v>
      </c>
    </row>
    <row r="149" spans="9:13" ht="13.5" thickBot="1">
      <c r="I149" s="555"/>
      <c r="J149" s="558"/>
      <c r="K149" s="307" t="s">
        <v>3748</v>
      </c>
      <c r="L149" s="282">
        <v>120</v>
      </c>
      <c r="M149" s="560"/>
    </row>
    <row r="150" spans="9:13" ht="13.5" thickBot="1">
      <c r="I150" s="556"/>
      <c r="J150" s="307" t="s">
        <v>3777</v>
      </c>
      <c r="K150" s="307" t="s">
        <v>3740</v>
      </c>
      <c r="L150" s="282">
        <v>0.75</v>
      </c>
      <c r="M150" s="561"/>
    </row>
    <row r="151" spans="9:13" ht="13.5" thickBot="1">
      <c r="I151" s="422" t="s">
        <v>5073</v>
      </c>
      <c r="J151" s="306" t="s">
        <v>3777</v>
      </c>
      <c r="K151" s="306" t="s">
        <v>3741</v>
      </c>
      <c r="L151" s="234">
        <v>150</v>
      </c>
      <c r="M151" s="235">
        <f>+L151</f>
        <v>150</v>
      </c>
    </row>
    <row r="152" spans="9:13" ht="13.5" thickBot="1">
      <c r="I152" s="423" t="s">
        <v>5074</v>
      </c>
      <c r="J152" s="307" t="s">
        <v>3777</v>
      </c>
      <c r="K152" s="307" t="s">
        <v>3748</v>
      </c>
      <c r="L152" s="282">
        <v>124.8</v>
      </c>
      <c r="M152" s="283">
        <f>+L152</f>
        <v>124.8</v>
      </c>
    </row>
    <row r="153" spans="9:13" ht="13.5" thickBot="1">
      <c r="I153" s="308"/>
      <c r="J153" s="308"/>
      <c r="K153" s="245" t="s">
        <v>3850</v>
      </c>
      <c r="L153" s="292">
        <f>SUM(L3:L152)</f>
        <v>3821.6917199999998</v>
      </c>
      <c r="M153" s="292">
        <f>SUM(M3:M152)</f>
        <v>3821.6917199999998</v>
      </c>
    </row>
    <row r="154" spans="9:13">
      <c r="I154"/>
      <c r="J154"/>
    </row>
  </sheetData>
  <mergeCells count="196">
    <mergeCell ref="B125:B127"/>
    <mergeCell ref="C125:C127"/>
    <mergeCell ref="F125:F127"/>
    <mergeCell ref="B131:B132"/>
    <mergeCell ref="C131:C132"/>
    <mergeCell ref="F131:F132"/>
    <mergeCell ref="B134:B135"/>
    <mergeCell ref="F134:F135"/>
    <mergeCell ref="C108:C109"/>
    <mergeCell ref="B108:B109"/>
    <mergeCell ref="F108:F109"/>
    <mergeCell ref="B110:B111"/>
    <mergeCell ref="C110:C111"/>
    <mergeCell ref="F110:F111"/>
    <mergeCell ref="B114:B115"/>
    <mergeCell ref="C114:C115"/>
    <mergeCell ref="F114:F115"/>
    <mergeCell ref="B116:B121"/>
    <mergeCell ref="C116:C121"/>
    <mergeCell ref="F116:F121"/>
    <mergeCell ref="B98:B100"/>
    <mergeCell ref="C98:C100"/>
    <mergeCell ref="F98:F100"/>
    <mergeCell ref="B102:B104"/>
    <mergeCell ref="C102:C104"/>
    <mergeCell ref="F102:F104"/>
    <mergeCell ref="B105:B106"/>
    <mergeCell ref="C105:C106"/>
    <mergeCell ref="F105:F106"/>
    <mergeCell ref="B90:B91"/>
    <mergeCell ref="C90:C91"/>
    <mergeCell ref="F90:F91"/>
    <mergeCell ref="B92:B94"/>
    <mergeCell ref="C92:C94"/>
    <mergeCell ref="F92:F94"/>
    <mergeCell ref="B96:B97"/>
    <mergeCell ref="C96:C97"/>
    <mergeCell ref="F96:F97"/>
    <mergeCell ref="B80:B81"/>
    <mergeCell ref="C80:C81"/>
    <mergeCell ref="F80:F81"/>
    <mergeCell ref="B82:B84"/>
    <mergeCell ref="C82:C84"/>
    <mergeCell ref="F82:F84"/>
    <mergeCell ref="B86:B87"/>
    <mergeCell ref="C86:C87"/>
    <mergeCell ref="F86:F87"/>
    <mergeCell ref="B67:B69"/>
    <mergeCell ref="F67:F69"/>
    <mergeCell ref="C68:C69"/>
    <mergeCell ref="B73:B75"/>
    <mergeCell ref="C73:C75"/>
    <mergeCell ref="F73:F75"/>
    <mergeCell ref="B78:B79"/>
    <mergeCell ref="C78:C79"/>
    <mergeCell ref="F78:F79"/>
    <mergeCell ref="B43:B44"/>
    <mergeCell ref="F43:F44"/>
    <mergeCell ref="B53:B54"/>
    <mergeCell ref="C53:C54"/>
    <mergeCell ref="F53:F54"/>
    <mergeCell ref="B55:B57"/>
    <mergeCell ref="C55:C57"/>
    <mergeCell ref="F55:F57"/>
    <mergeCell ref="B63:B65"/>
    <mergeCell ref="C63:C65"/>
    <mergeCell ref="F63:F65"/>
    <mergeCell ref="B36:B37"/>
    <mergeCell ref="C36:C37"/>
    <mergeCell ref="F36:F37"/>
    <mergeCell ref="B38:B39"/>
    <mergeCell ref="C38:C39"/>
    <mergeCell ref="F38:F39"/>
    <mergeCell ref="B40:B41"/>
    <mergeCell ref="C40:C41"/>
    <mergeCell ref="F40:F41"/>
    <mergeCell ref="B21:B22"/>
    <mergeCell ref="C21:C22"/>
    <mergeCell ref="F21:F22"/>
    <mergeCell ref="B25:B26"/>
    <mergeCell ref="C25:C26"/>
    <mergeCell ref="F25:F26"/>
    <mergeCell ref="B29:B34"/>
    <mergeCell ref="C29:C32"/>
    <mergeCell ref="F29:F34"/>
    <mergeCell ref="I3:I5"/>
    <mergeCell ref="M3:M5"/>
    <mergeCell ref="I10:I12"/>
    <mergeCell ref="J10:J12"/>
    <mergeCell ref="M10:M12"/>
    <mergeCell ref="I14:I17"/>
    <mergeCell ref="M14:M17"/>
    <mergeCell ref="J16:J17"/>
    <mergeCell ref="B3:B4"/>
    <mergeCell ref="C3:C4"/>
    <mergeCell ref="F3:F4"/>
    <mergeCell ref="B9:B11"/>
    <mergeCell ref="C9:C11"/>
    <mergeCell ref="F9:F11"/>
    <mergeCell ref="B17:B19"/>
    <mergeCell ref="C17:C19"/>
    <mergeCell ref="F17:F19"/>
    <mergeCell ref="I35:I41"/>
    <mergeCell ref="J35:J39"/>
    <mergeCell ref="M35:M41"/>
    <mergeCell ref="I44:I45"/>
    <mergeCell ref="J44:J45"/>
    <mergeCell ref="M44:M45"/>
    <mergeCell ref="I23:I25"/>
    <mergeCell ref="J23:J25"/>
    <mergeCell ref="M23:M25"/>
    <mergeCell ref="I27:I28"/>
    <mergeCell ref="J27:J28"/>
    <mergeCell ref="M27:M28"/>
    <mergeCell ref="I31:I32"/>
    <mergeCell ref="J31:J32"/>
    <mergeCell ref="M31:M32"/>
    <mergeCell ref="I47:I48"/>
    <mergeCell ref="J47:J48"/>
    <mergeCell ref="M47:M48"/>
    <mergeCell ref="I60:I63"/>
    <mergeCell ref="J60:J63"/>
    <mergeCell ref="M60:M63"/>
    <mergeCell ref="I69:I71"/>
    <mergeCell ref="J69:J71"/>
    <mergeCell ref="M69:M71"/>
    <mergeCell ref="I73:I75"/>
    <mergeCell ref="J73:J74"/>
    <mergeCell ref="M73:M75"/>
    <mergeCell ref="I79:I81"/>
    <mergeCell ref="J79:J81"/>
    <mergeCell ref="M79:M81"/>
    <mergeCell ref="I58:I59"/>
    <mergeCell ref="J58:J59"/>
    <mergeCell ref="M58:M59"/>
    <mergeCell ref="I96:I97"/>
    <mergeCell ref="J96:J97"/>
    <mergeCell ref="M96:M97"/>
    <mergeCell ref="I98:I99"/>
    <mergeCell ref="J98:J99"/>
    <mergeCell ref="M98:M99"/>
    <mergeCell ref="I100:I102"/>
    <mergeCell ref="I84:I85"/>
    <mergeCell ref="J84:J85"/>
    <mergeCell ref="M84:M85"/>
    <mergeCell ref="I86:I87"/>
    <mergeCell ref="J86:J87"/>
    <mergeCell ref="M86:M87"/>
    <mergeCell ref="I88:I90"/>
    <mergeCell ref="J88:J90"/>
    <mergeCell ref="M88:M90"/>
    <mergeCell ref="I92:I93"/>
    <mergeCell ref="J92:J93"/>
    <mergeCell ref="M92:M93"/>
    <mergeCell ref="M129:M130"/>
    <mergeCell ref="J100:J102"/>
    <mergeCell ref="M100:M102"/>
    <mergeCell ref="I106:I107"/>
    <mergeCell ref="J106:J107"/>
    <mergeCell ref="M106:M107"/>
    <mergeCell ref="I108:I111"/>
    <mergeCell ref="J108:J111"/>
    <mergeCell ref="M108:M111"/>
    <mergeCell ref="I113:I116"/>
    <mergeCell ref="J113:J116"/>
    <mergeCell ref="M113:M116"/>
    <mergeCell ref="I117:I118"/>
    <mergeCell ref="J117:J118"/>
    <mergeCell ref="M117:M118"/>
    <mergeCell ref="I103:I104"/>
    <mergeCell ref="J103:J104"/>
    <mergeCell ref="M103:M104"/>
    <mergeCell ref="I148:I150"/>
    <mergeCell ref="J148:J149"/>
    <mergeCell ref="M148:M150"/>
    <mergeCell ref="J3:J4"/>
    <mergeCell ref="J120:J121"/>
    <mergeCell ref="I131:I136"/>
    <mergeCell ref="J131:J136"/>
    <mergeCell ref="M131:M136"/>
    <mergeCell ref="I139:I141"/>
    <mergeCell ref="J139:J141"/>
    <mergeCell ref="M139:M141"/>
    <mergeCell ref="I145:I146"/>
    <mergeCell ref="J145:J146"/>
    <mergeCell ref="M145:M146"/>
    <mergeCell ref="I120:I121"/>
    <mergeCell ref="M120:M121"/>
    <mergeCell ref="I122:I124"/>
    <mergeCell ref="J122:J124"/>
    <mergeCell ref="M122:M124"/>
    <mergeCell ref="I125:I126"/>
    <mergeCell ref="J125:J126"/>
    <mergeCell ref="M125:M126"/>
    <mergeCell ref="I129:I130"/>
    <mergeCell ref="J129:J130"/>
  </mergeCells>
  <pageMargins left="0.7" right="0.7" top="0.75" bottom="0.75" header="0.3" footer="0.3"/>
  <pageSetup orientation="portrait" horizontalDpi="360" verticalDpi="36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6"/>
  <sheetViews>
    <sheetView workbookViewId="0">
      <selection activeCell="I13" sqref="I13"/>
    </sheetView>
  </sheetViews>
  <sheetFormatPr baseColWidth="10" defaultRowHeight="12.75"/>
  <sheetData>
    <row r="1" spans="1:4">
      <c r="A1" t="s">
        <v>5931</v>
      </c>
      <c r="B1" t="s">
        <v>3776</v>
      </c>
      <c r="C1" t="s">
        <v>3763</v>
      </c>
      <c r="D1">
        <v>0.9</v>
      </c>
    </row>
    <row r="2" spans="1:4">
      <c r="A2" t="s">
        <v>5931</v>
      </c>
      <c r="B2" t="s">
        <v>3776</v>
      </c>
      <c r="C2" t="s">
        <v>3749</v>
      </c>
      <c r="D2">
        <v>3.3</v>
      </c>
    </row>
    <row r="3" spans="1:4">
      <c r="A3" t="s">
        <v>5931</v>
      </c>
      <c r="B3" t="s">
        <v>3775</v>
      </c>
      <c r="C3" t="s">
        <v>3749</v>
      </c>
      <c r="D3">
        <v>6.5</v>
      </c>
    </row>
    <row r="4" spans="1:4">
      <c r="A4" t="s">
        <v>4996</v>
      </c>
      <c r="B4" t="s">
        <v>3789</v>
      </c>
      <c r="C4" t="s">
        <v>3760</v>
      </c>
      <c r="D4">
        <v>0.5</v>
      </c>
    </row>
    <row r="5" spans="1:4">
      <c r="A5" t="s">
        <v>4996</v>
      </c>
      <c r="B5" t="s">
        <v>3789</v>
      </c>
      <c r="C5" t="s">
        <v>3763</v>
      </c>
      <c r="D5">
        <v>0.85</v>
      </c>
    </row>
    <row r="6" spans="1:4">
      <c r="A6" t="s">
        <v>4996</v>
      </c>
      <c r="B6" t="s">
        <v>3789</v>
      </c>
      <c r="C6" t="s">
        <v>3742</v>
      </c>
      <c r="D6">
        <v>13.3</v>
      </c>
    </row>
    <row r="7" spans="1:4">
      <c r="A7" t="s">
        <v>4997</v>
      </c>
      <c r="B7" t="s">
        <v>3784</v>
      </c>
      <c r="C7" t="s">
        <v>3743</v>
      </c>
      <c r="D7">
        <v>38</v>
      </c>
    </row>
    <row r="8" spans="1:4">
      <c r="A8" t="s">
        <v>4998</v>
      </c>
      <c r="B8" t="s">
        <v>3773</v>
      </c>
      <c r="C8" t="s">
        <v>3748</v>
      </c>
      <c r="D8">
        <v>17</v>
      </c>
    </row>
    <row r="9" spans="1:4">
      <c r="A9" t="s">
        <v>4999</v>
      </c>
      <c r="B9" t="s">
        <v>3782</v>
      </c>
      <c r="C9" t="s">
        <v>4993</v>
      </c>
      <c r="D9">
        <v>14.4</v>
      </c>
    </row>
    <row r="10" spans="1:4">
      <c r="A10" t="s">
        <v>5000</v>
      </c>
      <c r="B10" t="s">
        <v>3775</v>
      </c>
      <c r="C10" t="s">
        <v>3766</v>
      </c>
      <c r="D10">
        <v>4.5</v>
      </c>
    </row>
    <row r="11" spans="1:4">
      <c r="A11" t="s">
        <v>5000</v>
      </c>
      <c r="B11" t="s">
        <v>3775</v>
      </c>
      <c r="C11" t="s">
        <v>3741</v>
      </c>
      <c r="D11">
        <v>2.75</v>
      </c>
    </row>
    <row r="12" spans="1:4">
      <c r="A12" t="s">
        <v>5000</v>
      </c>
      <c r="B12" t="s">
        <v>3775</v>
      </c>
      <c r="C12" t="s">
        <v>3750</v>
      </c>
      <c r="D12">
        <v>12</v>
      </c>
    </row>
    <row r="13" spans="1:4">
      <c r="A13" t="s">
        <v>5001</v>
      </c>
      <c r="B13" t="s">
        <v>3784</v>
      </c>
      <c r="C13" t="s">
        <v>3740</v>
      </c>
      <c r="D13">
        <v>62</v>
      </c>
    </row>
    <row r="14" spans="1:4">
      <c r="A14" t="s">
        <v>5002</v>
      </c>
      <c r="B14" t="s">
        <v>3773</v>
      </c>
      <c r="C14" t="s">
        <v>3753</v>
      </c>
      <c r="D14">
        <v>18.510000000000002</v>
      </c>
    </row>
    <row r="15" spans="1:4">
      <c r="A15" t="s">
        <v>5002</v>
      </c>
      <c r="B15" t="s">
        <v>3774</v>
      </c>
      <c r="C15" t="s">
        <v>3753</v>
      </c>
      <c r="D15">
        <v>4.42</v>
      </c>
    </row>
    <row r="16" spans="1:4">
      <c r="A16" t="s">
        <v>5003</v>
      </c>
      <c r="B16" t="s">
        <v>3785</v>
      </c>
      <c r="C16" t="s">
        <v>3766</v>
      </c>
      <c r="D16">
        <v>10.64</v>
      </c>
    </row>
    <row r="17" spans="1:4">
      <c r="A17" t="s">
        <v>5003</v>
      </c>
      <c r="B17" t="s">
        <v>3785</v>
      </c>
      <c r="C17" t="s">
        <v>3743</v>
      </c>
      <c r="D17">
        <v>5.6</v>
      </c>
    </row>
    <row r="18" spans="1:4">
      <c r="A18" t="s">
        <v>5004</v>
      </c>
      <c r="B18" t="s">
        <v>3777</v>
      </c>
      <c r="C18" t="s">
        <v>3741</v>
      </c>
      <c r="D18">
        <v>14</v>
      </c>
    </row>
    <row r="19" spans="1:4">
      <c r="A19" t="s">
        <v>5005</v>
      </c>
      <c r="B19" t="s">
        <v>3777</v>
      </c>
      <c r="C19" t="s">
        <v>3743</v>
      </c>
      <c r="D19">
        <v>150</v>
      </c>
    </row>
    <row r="20" spans="1:4">
      <c r="A20" t="s">
        <v>5006</v>
      </c>
      <c r="B20" t="s">
        <v>3777</v>
      </c>
      <c r="C20" t="s">
        <v>3736</v>
      </c>
      <c r="D20">
        <v>26</v>
      </c>
    </row>
    <row r="21" spans="1:4">
      <c r="A21" t="s">
        <v>5006</v>
      </c>
      <c r="B21" t="s">
        <v>3777</v>
      </c>
      <c r="C21" t="s">
        <v>3741</v>
      </c>
      <c r="D21">
        <v>16</v>
      </c>
    </row>
    <row r="22" spans="1:4">
      <c r="A22" t="s">
        <v>5006</v>
      </c>
      <c r="B22" t="s">
        <v>3777</v>
      </c>
      <c r="C22" t="s">
        <v>3751</v>
      </c>
      <c r="D22">
        <v>5.2</v>
      </c>
    </row>
    <row r="23" spans="1:4">
      <c r="A23" t="s">
        <v>5007</v>
      </c>
      <c r="B23" t="s">
        <v>3777</v>
      </c>
      <c r="C23" t="s">
        <v>3748</v>
      </c>
      <c r="D23">
        <v>17.399999999999999</v>
      </c>
    </row>
    <row r="24" spans="1:4">
      <c r="A24" t="s">
        <v>5008</v>
      </c>
      <c r="B24" t="s">
        <v>3777</v>
      </c>
      <c r="C24" t="s">
        <v>4117</v>
      </c>
      <c r="D24">
        <v>37.299999999999997</v>
      </c>
    </row>
    <row r="25" spans="1:4">
      <c r="A25" t="s">
        <v>5009</v>
      </c>
      <c r="B25" t="s">
        <v>3777</v>
      </c>
      <c r="C25" t="s">
        <v>3753</v>
      </c>
      <c r="D25">
        <v>13</v>
      </c>
    </row>
    <row r="26" spans="1:4">
      <c r="A26" t="s">
        <v>5010</v>
      </c>
      <c r="B26" t="s">
        <v>3777</v>
      </c>
      <c r="C26" t="s">
        <v>3735</v>
      </c>
      <c r="D26">
        <v>1.2</v>
      </c>
    </row>
    <row r="27" spans="1:4">
      <c r="A27" t="s">
        <v>5010</v>
      </c>
      <c r="B27" t="s">
        <v>3777</v>
      </c>
      <c r="C27" t="s">
        <v>3743</v>
      </c>
      <c r="D27">
        <v>15.4</v>
      </c>
    </row>
    <row r="28" spans="1:4">
      <c r="A28" t="s">
        <v>5011</v>
      </c>
      <c r="B28" t="s">
        <v>3777</v>
      </c>
      <c r="C28" t="s">
        <v>3753</v>
      </c>
      <c r="D28">
        <v>16</v>
      </c>
    </row>
    <row r="29" spans="1:4">
      <c r="A29" t="s">
        <v>5012</v>
      </c>
      <c r="B29" t="s">
        <v>3777</v>
      </c>
      <c r="C29" t="s">
        <v>3743</v>
      </c>
      <c r="D29">
        <v>38</v>
      </c>
    </row>
    <row r="30" spans="1:4">
      <c r="A30" t="s">
        <v>5013</v>
      </c>
      <c r="B30" t="s">
        <v>3776</v>
      </c>
      <c r="C30" t="s">
        <v>3741</v>
      </c>
      <c r="D30">
        <v>8.6649999999999991</v>
      </c>
    </row>
    <row r="31" spans="1:4">
      <c r="A31" t="s">
        <v>5013</v>
      </c>
      <c r="B31" t="s">
        <v>3773</v>
      </c>
      <c r="C31" t="s">
        <v>3764</v>
      </c>
      <c r="D31">
        <v>2.2000000000000002</v>
      </c>
    </row>
    <row r="32" spans="1:4">
      <c r="A32" t="s">
        <v>5013</v>
      </c>
      <c r="B32" t="s">
        <v>3774</v>
      </c>
      <c r="C32" t="s">
        <v>3759</v>
      </c>
      <c r="D32">
        <v>0.64700000000000002</v>
      </c>
    </row>
    <row r="33" spans="1:4">
      <c r="A33" t="s">
        <v>5014</v>
      </c>
      <c r="B33" t="s">
        <v>3777</v>
      </c>
      <c r="C33" t="s">
        <v>3736</v>
      </c>
      <c r="D33">
        <v>12</v>
      </c>
    </row>
    <row r="34" spans="1:4">
      <c r="A34" t="s">
        <v>5015</v>
      </c>
      <c r="B34" t="s">
        <v>3791</v>
      </c>
      <c r="C34" t="s">
        <v>3740</v>
      </c>
      <c r="D34">
        <v>140</v>
      </c>
    </row>
    <row r="35" spans="1:4">
      <c r="A35" t="s">
        <v>5015</v>
      </c>
      <c r="B35" t="s">
        <v>3791</v>
      </c>
      <c r="C35" t="s">
        <v>3766</v>
      </c>
      <c r="D35">
        <v>2</v>
      </c>
    </row>
    <row r="36" spans="1:4">
      <c r="A36" t="s">
        <v>5016</v>
      </c>
      <c r="B36" t="s">
        <v>3782</v>
      </c>
      <c r="C36" t="s">
        <v>3766</v>
      </c>
      <c r="D36">
        <v>9.4009999999999998</v>
      </c>
    </row>
    <row r="37" spans="1:4">
      <c r="A37" t="s">
        <v>5016</v>
      </c>
      <c r="B37" t="s">
        <v>3782</v>
      </c>
      <c r="C37" t="s">
        <v>3741</v>
      </c>
      <c r="D37">
        <v>13</v>
      </c>
    </row>
    <row r="38" spans="1:4">
      <c r="A38" t="s">
        <v>5017</v>
      </c>
      <c r="B38" t="s">
        <v>3780</v>
      </c>
      <c r="C38" t="s">
        <v>3766</v>
      </c>
      <c r="D38">
        <v>5</v>
      </c>
    </row>
    <row r="39" spans="1:4">
      <c r="A39" t="s">
        <v>5017</v>
      </c>
      <c r="B39" t="s">
        <v>3780</v>
      </c>
      <c r="C39" t="s">
        <v>3741</v>
      </c>
      <c r="D39">
        <v>6</v>
      </c>
    </row>
    <row r="40" spans="1:4">
      <c r="A40" t="s">
        <v>5018</v>
      </c>
      <c r="B40" t="s">
        <v>3779</v>
      </c>
      <c r="C40" t="s">
        <v>3741</v>
      </c>
      <c r="D40">
        <v>12.7</v>
      </c>
    </row>
    <row r="41" spans="1:4">
      <c r="A41" t="s">
        <v>5019</v>
      </c>
      <c r="B41" t="s">
        <v>3786</v>
      </c>
      <c r="C41" t="s">
        <v>3754</v>
      </c>
      <c r="D41">
        <v>7</v>
      </c>
    </row>
    <row r="42" spans="1:4">
      <c r="A42" t="s">
        <v>5019</v>
      </c>
      <c r="B42" t="s">
        <v>3777</v>
      </c>
      <c r="C42" t="s">
        <v>3754</v>
      </c>
      <c r="D42">
        <v>14</v>
      </c>
    </row>
    <row r="43" spans="1:4">
      <c r="A43" t="s">
        <v>5020</v>
      </c>
      <c r="B43" t="s">
        <v>3776</v>
      </c>
      <c r="C43" t="s">
        <v>3763</v>
      </c>
      <c r="D43">
        <v>11</v>
      </c>
    </row>
    <row r="44" spans="1:4">
      <c r="A44" t="s">
        <v>5021</v>
      </c>
      <c r="B44" t="s">
        <v>3777</v>
      </c>
      <c r="C44" t="s">
        <v>3743</v>
      </c>
      <c r="D44">
        <v>14.3</v>
      </c>
    </row>
    <row r="45" spans="1:4">
      <c r="A45" t="s">
        <v>5022</v>
      </c>
      <c r="B45" t="s">
        <v>3777</v>
      </c>
      <c r="C45" t="s">
        <v>3753</v>
      </c>
      <c r="D45">
        <v>17.582100000000001</v>
      </c>
    </row>
    <row r="46" spans="1:4">
      <c r="A46" t="s">
        <v>5023</v>
      </c>
      <c r="B46" t="s">
        <v>3786</v>
      </c>
      <c r="C46" t="s">
        <v>3741</v>
      </c>
      <c r="D46">
        <v>120</v>
      </c>
    </row>
    <row r="47" spans="1:4">
      <c r="A47" t="s">
        <v>5023</v>
      </c>
      <c r="B47" t="s">
        <v>3786</v>
      </c>
      <c r="C47" t="s">
        <v>3767</v>
      </c>
      <c r="D47">
        <v>0.91</v>
      </c>
    </row>
    <row r="48" spans="1:4">
      <c r="A48" t="s">
        <v>5024</v>
      </c>
      <c r="B48" t="s">
        <v>3786</v>
      </c>
      <c r="C48" t="s">
        <v>3748</v>
      </c>
      <c r="D48">
        <v>13</v>
      </c>
    </row>
    <row r="49" spans="1:4">
      <c r="A49" t="s">
        <v>5025</v>
      </c>
      <c r="B49" t="s">
        <v>3775</v>
      </c>
      <c r="C49" t="s">
        <v>3743</v>
      </c>
      <c r="D49">
        <v>24</v>
      </c>
    </row>
    <row r="50" spans="1:4">
      <c r="A50" t="s">
        <v>5026</v>
      </c>
      <c r="B50" t="s">
        <v>3777</v>
      </c>
      <c r="C50" t="s">
        <v>3748</v>
      </c>
      <c r="D50">
        <v>25</v>
      </c>
    </row>
    <row r="51" spans="1:4">
      <c r="A51" t="s">
        <v>5027</v>
      </c>
      <c r="B51" t="s">
        <v>3788</v>
      </c>
      <c r="C51" t="s">
        <v>3766</v>
      </c>
      <c r="D51">
        <v>7</v>
      </c>
    </row>
    <row r="52" spans="1:4">
      <c r="A52" t="s">
        <v>5027</v>
      </c>
      <c r="B52" t="s">
        <v>3788</v>
      </c>
      <c r="C52" t="s">
        <v>3742</v>
      </c>
      <c r="D52">
        <v>7</v>
      </c>
    </row>
    <row r="53" spans="1:4">
      <c r="A53" t="s">
        <v>5028</v>
      </c>
      <c r="B53" t="s">
        <v>3773</v>
      </c>
      <c r="C53" t="s">
        <v>3763</v>
      </c>
      <c r="D53">
        <v>0.6</v>
      </c>
    </row>
    <row r="54" spans="1:4">
      <c r="A54" t="s">
        <v>5028</v>
      </c>
      <c r="B54" t="s">
        <v>3773</v>
      </c>
      <c r="C54" t="s">
        <v>3766</v>
      </c>
      <c r="D54">
        <v>10.848000000000001</v>
      </c>
    </row>
    <row r="55" spans="1:4">
      <c r="A55" t="s">
        <v>5028</v>
      </c>
      <c r="B55" t="s">
        <v>3773</v>
      </c>
      <c r="C55" t="s">
        <v>3741</v>
      </c>
      <c r="D55">
        <v>11.044</v>
      </c>
    </row>
    <row r="56" spans="1:4">
      <c r="A56" t="s">
        <v>5028</v>
      </c>
      <c r="B56" t="s">
        <v>3773</v>
      </c>
      <c r="C56" t="s">
        <v>3768</v>
      </c>
      <c r="D56">
        <v>0.5</v>
      </c>
    </row>
    <row r="57" spans="1:4">
      <c r="A57" t="s">
        <v>5028</v>
      </c>
      <c r="B57" t="s">
        <v>3773</v>
      </c>
      <c r="C57" t="s">
        <v>3753</v>
      </c>
      <c r="D57">
        <v>1.05</v>
      </c>
    </row>
    <row r="58" spans="1:4">
      <c r="A58" t="s">
        <v>5029</v>
      </c>
      <c r="B58" t="s">
        <v>3777</v>
      </c>
      <c r="C58" t="s">
        <v>3741</v>
      </c>
      <c r="D58">
        <v>90</v>
      </c>
    </row>
    <row r="59" spans="1:4">
      <c r="A59" t="s">
        <v>5030</v>
      </c>
      <c r="B59" t="s">
        <v>3781</v>
      </c>
      <c r="C59" t="s">
        <v>3738</v>
      </c>
      <c r="D59">
        <v>29</v>
      </c>
    </row>
    <row r="60" spans="1:4">
      <c r="A60" t="s">
        <v>5031</v>
      </c>
      <c r="B60" t="s">
        <v>3781</v>
      </c>
      <c r="C60" t="s">
        <v>3753</v>
      </c>
      <c r="D60">
        <v>11.7371</v>
      </c>
    </row>
    <row r="61" spans="1:4">
      <c r="A61" t="s">
        <v>5032</v>
      </c>
      <c r="B61" t="s">
        <v>3773</v>
      </c>
      <c r="C61" t="s">
        <v>3738</v>
      </c>
      <c r="D61">
        <v>18</v>
      </c>
    </row>
    <row r="62" spans="1:4">
      <c r="A62" t="s">
        <v>5033</v>
      </c>
      <c r="B62" t="s">
        <v>3777</v>
      </c>
      <c r="C62" t="s">
        <v>3741</v>
      </c>
      <c r="D62">
        <v>30</v>
      </c>
    </row>
    <row r="63" spans="1:4">
      <c r="A63" t="s">
        <v>5034</v>
      </c>
      <c r="B63" t="s">
        <v>3777</v>
      </c>
      <c r="C63" t="s">
        <v>3743</v>
      </c>
      <c r="D63">
        <v>84</v>
      </c>
    </row>
    <row r="64" spans="1:4">
      <c r="A64" t="s">
        <v>5035</v>
      </c>
      <c r="B64" t="s">
        <v>3777</v>
      </c>
      <c r="C64" t="s">
        <v>3743</v>
      </c>
      <c r="D64">
        <v>15</v>
      </c>
    </row>
    <row r="65" spans="1:4">
      <c r="A65" t="s">
        <v>5036</v>
      </c>
      <c r="B65" t="s">
        <v>3777</v>
      </c>
      <c r="C65" t="s">
        <v>3748</v>
      </c>
      <c r="D65">
        <v>17</v>
      </c>
    </row>
    <row r="66" spans="1:4">
      <c r="A66" t="s">
        <v>5037</v>
      </c>
      <c r="B66" t="s">
        <v>3777</v>
      </c>
      <c r="C66" t="s">
        <v>3749</v>
      </c>
      <c r="D66">
        <v>32</v>
      </c>
    </row>
    <row r="67" spans="1:4">
      <c r="A67" t="s">
        <v>5038</v>
      </c>
      <c r="B67" t="s">
        <v>3777</v>
      </c>
      <c r="C67" t="s">
        <v>3741</v>
      </c>
      <c r="D67">
        <v>166</v>
      </c>
    </row>
    <row r="68" spans="1:4">
      <c r="A68" t="s">
        <v>5038</v>
      </c>
      <c r="B68" t="s">
        <v>3777</v>
      </c>
      <c r="C68" t="s">
        <v>3753</v>
      </c>
      <c r="D68">
        <v>0.88</v>
      </c>
    </row>
    <row r="69" spans="1:4">
      <c r="A69" t="s">
        <v>5038</v>
      </c>
      <c r="B69" t="s">
        <v>3774</v>
      </c>
      <c r="C69" t="s">
        <v>3749</v>
      </c>
      <c r="D69">
        <v>12</v>
      </c>
    </row>
    <row r="70" spans="1:4">
      <c r="A70" t="s">
        <v>5039</v>
      </c>
      <c r="B70" t="s">
        <v>3777</v>
      </c>
      <c r="C70" t="s">
        <v>3741</v>
      </c>
      <c r="D70">
        <v>30.8</v>
      </c>
    </row>
    <row r="71" spans="1:4">
      <c r="A71" t="s">
        <v>5040</v>
      </c>
      <c r="B71" t="s">
        <v>3777</v>
      </c>
      <c r="C71" t="s">
        <v>3743</v>
      </c>
      <c r="D71">
        <v>60</v>
      </c>
    </row>
    <row r="72" spans="1:4">
      <c r="A72" t="s">
        <v>5041</v>
      </c>
      <c r="B72" t="s">
        <v>3777</v>
      </c>
      <c r="C72" t="s">
        <v>3743</v>
      </c>
      <c r="D72">
        <v>26.5</v>
      </c>
    </row>
    <row r="73" spans="1:4">
      <c r="A73" t="s">
        <v>5041</v>
      </c>
      <c r="B73" t="s">
        <v>3777</v>
      </c>
      <c r="C73" t="s">
        <v>3750</v>
      </c>
      <c r="D73">
        <v>10</v>
      </c>
    </row>
    <row r="74" spans="1:4">
      <c r="A74" t="s">
        <v>5042</v>
      </c>
      <c r="B74" t="s">
        <v>3786</v>
      </c>
      <c r="C74" t="s">
        <v>3741</v>
      </c>
      <c r="D74">
        <v>14</v>
      </c>
    </row>
    <row r="75" spans="1:4">
      <c r="A75" t="s">
        <v>5042</v>
      </c>
      <c r="B75" t="s">
        <v>3786</v>
      </c>
      <c r="C75" t="s">
        <v>3768</v>
      </c>
      <c r="D75">
        <v>3</v>
      </c>
    </row>
    <row r="76" spans="1:4">
      <c r="A76" t="s">
        <v>5043</v>
      </c>
      <c r="B76" t="s">
        <v>3773</v>
      </c>
      <c r="C76" t="s">
        <v>3766</v>
      </c>
      <c r="D76">
        <v>1</v>
      </c>
    </row>
    <row r="77" spans="1:4">
      <c r="A77" t="s">
        <v>5043</v>
      </c>
      <c r="B77" t="s">
        <v>3773</v>
      </c>
      <c r="C77" t="s">
        <v>3741</v>
      </c>
      <c r="D77">
        <v>14.454000000000001</v>
      </c>
    </row>
    <row r="78" spans="1:4">
      <c r="A78" t="s">
        <v>5043</v>
      </c>
      <c r="B78" t="s">
        <v>3773</v>
      </c>
      <c r="C78" t="s">
        <v>3753</v>
      </c>
      <c r="D78">
        <v>1.45</v>
      </c>
    </row>
    <row r="79" spans="1:4">
      <c r="A79" t="s">
        <v>5044</v>
      </c>
      <c r="B79" t="s">
        <v>3778</v>
      </c>
      <c r="C79" t="s">
        <v>3736</v>
      </c>
      <c r="D79">
        <v>28</v>
      </c>
    </row>
    <row r="80" spans="1:4">
      <c r="A80" t="s">
        <v>5045</v>
      </c>
      <c r="B80" t="s">
        <v>3778</v>
      </c>
      <c r="C80" t="s">
        <v>3743</v>
      </c>
      <c r="D80">
        <v>12</v>
      </c>
    </row>
    <row r="81" spans="1:4">
      <c r="A81" t="s">
        <v>5046</v>
      </c>
      <c r="B81" t="s">
        <v>3777</v>
      </c>
      <c r="C81" t="s">
        <v>3736</v>
      </c>
      <c r="D81">
        <v>15</v>
      </c>
    </row>
    <row r="82" spans="1:4">
      <c r="A82" t="s">
        <v>5047</v>
      </c>
      <c r="B82" t="s">
        <v>3781</v>
      </c>
      <c r="C82" t="s">
        <v>3743</v>
      </c>
      <c r="D82">
        <v>12</v>
      </c>
    </row>
    <row r="83" spans="1:4">
      <c r="A83" t="s">
        <v>5048</v>
      </c>
      <c r="B83" t="s">
        <v>3787</v>
      </c>
      <c r="C83" t="s">
        <v>3766</v>
      </c>
      <c r="D83">
        <v>4.45</v>
      </c>
    </row>
    <row r="84" spans="1:4">
      <c r="A84" t="s">
        <v>5048</v>
      </c>
      <c r="B84" t="s">
        <v>3787</v>
      </c>
      <c r="C84" t="s">
        <v>3744</v>
      </c>
      <c r="D84">
        <v>8.6</v>
      </c>
    </row>
    <row r="85" spans="1:4">
      <c r="A85" t="s">
        <v>5049</v>
      </c>
      <c r="B85" t="s">
        <v>3780</v>
      </c>
      <c r="C85" t="s">
        <v>3766</v>
      </c>
      <c r="D85">
        <v>13.3</v>
      </c>
    </row>
    <row r="86" spans="1:4">
      <c r="A86" t="s">
        <v>5049</v>
      </c>
      <c r="B86" t="s">
        <v>3780</v>
      </c>
      <c r="C86" t="s">
        <v>3741</v>
      </c>
      <c r="D86">
        <v>7.65</v>
      </c>
    </row>
    <row r="87" spans="1:4">
      <c r="A87" t="s">
        <v>5050</v>
      </c>
      <c r="B87" t="s">
        <v>3780</v>
      </c>
      <c r="C87" t="s">
        <v>3763</v>
      </c>
      <c r="D87">
        <v>3.5</v>
      </c>
    </row>
    <row r="88" spans="1:4">
      <c r="A88" t="s">
        <v>5050</v>
      </c>
      <c r="B88" t="s">
        <v>3780</v>
      </c>
      <c r="C88" t="s">
        <v>3766</v>
      </c>
      <c r="D88">
        <v>3.5</v>
      </c>
    </row>
    <row r="89" spans="1:4">
      <c r="A89" t="s">
        <v>5050</v>
      </c>
      <c r="B89" t="s">
        <v>3780</v>
      </c>
      <c r="C89" t="s">
        <v>3767</v>
      </c>
      <c r="D89">
        <v>8.4668200000000002</v>
      </c>
    </row>
    <row r="90" spans="1:4">
      <c r="A90" t="s">
        <v>5051</v>
      </c>
      <c r="B90" t="s">
        <v>3787</v>
      </c>
      <c r="C90" t="s">
        <v>3741</v>
      </c>
      <c r="D90">
        <v>26.1</v>
      </c>
    </row>
    <row r="91" spans="1:4">
      <c r="A91" t="s">
        <v>5052</v>
      </c>
      <c r="B91" t="s">
        <v>3781</v>
      </c>
      <c r="C91" t="s">
        <v>3766</v>
      </c>
      <c r="D91">
        <v>1.35</v>
      </c>
    </row>
    <row r="92" spans="1:4">
      <c r="A92" t="s">
        <v>5052</v>
      </c>
      <c r="B92" t="s">
        <v>3781</v>
      </c>
      <c r="C92" t="s">
        <v>3743</v>
      </c>
      <c r="D92">
        <v>56</v>
      </c>
    </row>
    <row r="93" spans="1:4">
      <c r="A93" t="s">
        <v>5052</v>
      </c>
      <c r="B93" t="s">
        <v>3781</v>
      </c>
      <c r="C93" t="s">
        <v>3748</v>
      </c>
      <c r="D93">
        <v>30</v>
      </c>
    </row>
    <row r="94" spans="1:4">
      <c r="A94" t="s">
        <v>5053</v>
      </c>
      <c r="B94" t="s">
        <v>3773</v>
      </c>
      <c r="C94" t="s">
        <v>3747</v>
      </c>
      <c r="D94">
        <v>4.9000000000000004</v>
      </c>
    </row>
    <row r="95" spans="1:4">
      <c r="A95" t="s">
        <v>5053</v>
      </c>
      <c r="B95" t="s">
        <v>3773</v>
      </c>
      <c r="C95" t="s">
        <v>3748</v>
      </c>
      <c r="D95">
        <v>24.048999999999999</v>
      </c>
    </row>
    <row r="96" spans="1:4">
      <c r="A96" t="s">
        <v>5054</v>
      </c>
      <c r="B96" t="s">
        <v>3789</v>
      </c>
      <c r="C96" t="s">
        <v>3748</v>
      </c>
      <c r="D96">
        <v>12</v>
      </c>
    </row>
    <row r="97" spans="1:4">
      <c r="A97" t="s">
        <v>5055</v>
      </c>
      <c r="B97" t="s">
        <v>3773</v>
      </c>
      <c r="C97" t="s">
        <v>3766</v>
      </c>
      <c r="D97">
        <v>4.2699999999999996</v>
      </c>
    </row>
    <row r="98" spans="1:4">
      <c r="A98" t="s">
        <v>5055</v>
      </c>
      <c r="B98" t="s">
        <v>3773</v>
      </c>
      <c r="C98" t="s">
        <v>3741</v>
      </c>
      <c r="D98">
        <v>9.6150000000000002</v>
      </c>
    </row>
    <row r="99" spans="1:4">
      <c r="A99" t="s">
        <v>5056</v>
      </c>
      <c r="B99" t="s">
        <v>3775</v>
      </c>
      <c r="C99" t="s">
        <v>3766</v>
      </c>
      <c r="D99">
        <v>6.2</v>
      </c>
    </row>
    <row r="100" spans="1:4">
      <c r="A100" t="s">
        <v>5056</v>
      </c>
      <c r="B100" t="s">
        <v>3775</v>
      </c>
      <c r="C100" t="s">
        <v>3743</v>
      </c>
      <c r="D100">
        <v>7.17</v>
      </c>
    </row>
    <row r="101" spans="1:4">
      <c r="A101" t="s">
        <v>5057</v>
      </c>
      <c r="B101" t="s">
        <v>3778</v>
      </c>
      <c r="C101" t="s">
        <v>3766</v>
      </c>
      <c r="D101">
        <v>6</v>
      </c>
    </row>
    <row r="102" spans="1:4">
      <c r="A102" t="s">
        <v>5057</v>
      </c>
      <c r="B102" t="s">
        <v>3778</v>
      </c>
      <c r="C102" t="s">
        <v>3748</v>
      </c>
      <c r="D102">
        <v>12</v>
      </c>
    </row>
    <row r="103" spans="1:4">
      <c r="A103" t="s">
        <v>5058</v>
      </c>
      <c r="B103" t="s">
        <v>3777</v>
      </c>
      <c r="C103" t="s">
        <v>3741</v>
      </c>
      <c r="D103">
        <v>20</v>
      </c>
    </row>
    <row r="104" spans="1:4">
      <c r="A104" t="s">
        <v>5058</v>
      </c>
      <c r="B104" t="s">
        <v>3777</v>
      </c>
      <c r="C104" t="s">
        <v>3752</v>
      </c>
      <c r="D104">
        <v>60</v>
      </c>
    </row>
    <row r="105" spans="1:4">
      <c r="A105" t="s">
        <v>5059</v>
      </c>
      <c r="B105" t="s">
        <v>3777</v>
      </c>
      <c r="C105" t="s">
        <v>3740</v>
      </c>
      <c r="D105">
        <v>170</v>
      </c>
    </row>
    <row r="106" spans="1:4">
      <c r="A106" t="s">
        <v>5059</v>
      </c>
      <c r="B106" t="s">
        <v>3777</v>
      </c>
      <c r="C106" t="s">
        <v>3743</v>
      </c>
      <c r="D106">
        <v>38</v>
      </c>
    </row>
    <row r="107" spans="1:4">
      <c r="A107" t="s">
        <v>5059</v>
      </c>
      <c r="B107" t="s">
        <v>3777</v>
      </c>
      <c r="C107" t="s">
        <v>3748</v>
      </c>
      <c r="D107">
        <v>132</v>
      </c>
    </row>
    <row r="108" spans="1:4">
      <c r="A108" t="s">
        <v>5060</v>
      </c>
      <c r="B108" t="s">
        <v>3777</v>
      </c>
      <c r="C108" t="s">
        <v>3753</v>
      </c>
      <c r="D108">
        <v>12</v>
      </c>
    </row>
    <row r="109" spans="1:4">
      <c r="A109" t="s">
        <v>5061</v>
      </c>
      <c r="B109" t="s">
        <v>3777</v>
      </c>
      <c r="C109" t="s">
        <v>4117</v>
      </c>
      <c r="D109">
        <v>29.4</v>
      </c>
    </row>
    <row r="110" spans="1:4">
      <c r="A110" t="s">
        <v>5062</v>
      </c>
      <c r="B110" t="s">
        <v>3777</v>
      </c>
      <c r="C110" t="s">
        <v>3740</v>
      </c>
      <c r="D110">
        <v>60</v>
      </c>
    </row>
    <row r="111" spans="1:4">
      <c r="A111" t="s">
        <v>5062</v>
      </c>
      <c r="B111" t="s">
        <v>3777</v>
      </c>
      <c r="C111" t="s">
        <v>3748</v>
      </c>
      <c r="D111">
        <v>128</v>
      </c>
    </row>
    <row r="112" spans="1:4">
      <c r="A112" t="s">
        <v>5063</v>
      </c>
      <c r="B112" t="s">
        <v>3773</v>
      </c>
      <c r="C112" t="s">
        <v>3763</v>
      </c>
      <c r="D112">
        <v>1.55</v>
      </c>
    </row>
    <row r="113" spans="1:4">
      <c r="A113" t="s">
        <v>5063</v>
      </c>
      <c r="B113" t="s">
        <v>3773</v>
      </c>
      <c r="C113" t="s">
        <v>3765</v>
      </c>
      <c r="D113">
        <v>2.1989999999999998</v>
      </c>
    </row>
    <row r="114" spans="1:4">
      <c r="A114" t="s">
        <v>5063</v>
      </c>
      <c r="B114" t="s">
        <v>3773</v>
      </c>
      <c r="C114" t="s">
        <v>3766</v>
      </c>
      <c r="D114">
        <v>0.6</v>
      </c>
    </row>
    <row r="115" spans="1:4">
      <c r="A115" t="s">
        <v>5063</v>
      </c>
      <c r="B115" t="s">
        <v>3773</v>
      </c>
      <c r="C115" t="s">
        <v>3748</v>
      </c>
      <c r="D115">
        <v>27.167999999999999</v>
      </c>
    </row>
    <row r="116" spans="1:4">
      <c r="A116" t="s">
        <v>5063</v>
      </c>
      <c r="B116" t="s">
        <v>3773</v>
      </c>
      <c r="C116" t="s">
        <v>3749</v>
      </c>
      <c r="D116">
        <v>11.917</v>
      </c>
    </row>
    <row r="117" spans="1:4">
      <c r="A117" t="s">
        <v>5063</v>
      </c>
      <c r="B117" t="s">
        <v>3773</v>
      </c>
      <c r="C117" t="s">
        <v>3768</v>
      </c>
      <c r="D117">
        <v>0.499</v>
      </c>
    </row>
    <row r="118" spans="1:4">
      <c r="A118" t="s">
        <v>5064</v>
      </c>
      <c r="B118" t="s">
        <v>3775</v>
      </c>
      <c r="C118" t="s">
        <v>3750</v>
      </c>
      <c r="D118">
        <v>24.8</v>
      </c>
    </row>
    <row r="119" spans="1:4">
      <c r="A119" t="s">
        <v>5064</v>
      </c>
      <c r="B119" t="s">
        <v>3780</v>
      </c>
      <c r="C119" t="s">
        <v>3750</v>
      </c>
      <c r="D119">
        <v>0.5</v>
      </c>
    </row>
    <row r="120" spans="1:4">
      <c r="A120" t="s">
        <v>5065</v>
      </c>
      <c r="B120" t="s">
        <v>3779</v>
      </c>
      <c r="C120" t="s">
        <v>3741</v>
      </c>
      <c r="D120">
        <v>14.1</v>
      </c>
    </row>
    <row r="121" spans="1:4">
      <c r="A121" t="s">
        <v>5066</v>
      </c>
      <c r="B121" t="s">
        <v>3774</v>
      </c>
      <c r="C121" t="s">
        <v>3766</v>
      </c>
      <c r="D121">
        <v>3</v>
      </c>
    </row>
    <row r="122" spans="1:4">
      <c r="A122" t="s">
        <v>5066</v>
      </c>
      <c r="B122" t="s">
        <v>3774</v>
      </c>
      <c r="C122" t="s">
        <v>3753</v>
      </c>
      <c r="D122">
        <v>14.125999999999999</v>
      </c>
    </row>
    <row r="123" spans="1:4">
      <c r="A123" t="s">
        <v>5067</v>
      </c>
      <c r="B123" t="s">
        <v>3773</v>
      </c>
      <c r="C123" t="s">
        <v>3766</v>
      </c>
      <c r="D123">
        <v>4</v>
      </c>
    </row>
    <row r="124" spans="1:4">
      <c r="A124" t="s">
        <v>5067</v>
      </c>
      <c r="B124" t="s">
        <v>3773</v>
      </c>
      <c r="C124" t="s">
        <v>3741</v>
      </c>
      <c r="D124">
        <v>9.58</v>
      </c>
    </row>
    <row r="125" spans="1:4">
      <c r="A125" t="s">
        <v>5067</v>
      </c>
      <c r="B125" t="s">
        <v>3773</v>
      </c>
      <c r="C125" t="s">
        <v>3768</v>
      </c>
      <c r="D125">
        <v>0.65</v>
      </c>
    </row>
    <row r="126" spans="1:4">
      <c r="A126" t="s">
        <v>5840</v>
      </c>
      <c r="B126" t="s">
        <v>3777</v>
      </c>
      <c r="C126" t="s">
        <v>3745</v>
      </c>
      <c r="D126">
        <v>12</v>
      </c>
    </row>
    <row r="127" spans="1:4">
      <c r="A127" t="s">
        <v>5068</v>
      </c>
      <c r="B127" t="s">
        <v>3787</v>
      </c>
      <c r="C127" t="s">
        <v>3743</v>
      </c>
      <c r="D127">
        <v>23</v>
      </c>
    </row>
    <row r="128" spans="1:4">
      <c r="A128" t="s">
        <v>5069</v>
      </c>
      <c r="B128" t="s">
        <v>3784</v>
      </c>
      <c r="C128" t="s">
        <v>3736</v>
      </c>
      <c r="D128">
        <v>110</v>
      </c>
    </row>
    <row r="129" spans="1:4">
      <c r="A129" t="s">
        <v>5069</v>
      </c>
      <c r="B129" t="s">
        <v>3784</v>
      </c>
      <c r="C129" t="s">
        <v>4118</v>
      </c>
      <c r="D129">
        <v>2.2000000000000002</v>
      </c>
    </row>
    <row r="130" spans="1:4">
      <c r="A130" t="s">
        <v>5070</v>
      </c>
      <c r="B130" t="s">
        <v>3782</v>
      </c>
      <c r="C130" t="s">
        <v>3764</v>
      </c>
      <c r="D130">
        <v>0.75</v>
      </c>
    </row>
    <row r="131" spans="1:4">
      <c r="A131" t="s">
        <v>5070</v>
      </c>
      <c r="B131" t="s">
        <v>3782</v>
      </c>
      <c r="C131" t="s">
        <v>3748</v>
      </c>
      <c r="D131">
        <v>23.85</v>
      </c>
    </row>
    <row r="132" spans="1:4">
      <c r="A132" t="s">
        <v>5071</v>
      </c>
      <c r="B132" t="s">
        <v>3777</v>
      </c>
      <c r="C132" t="s">
        <v>3743</v>
      </c>
      <c r="D132">
        <v>41</v>
      </c>
    </row>
    <row r="133" spans="1:4">
      <c r="A133" t="s">
        <v>5072</v>
      </c>
      <c r="B133" t="s">
        <v>3786</v>
      </c>
      <c r="C133" t="s">
        <v>3741</v>
      </c>
      <c r="D133">
        <v>57</v>
      </c>
    </row>
    <row r="134" spans="1:4">
      <c r="A134" t="s">
        <v>5072</v>
      </c>
      <c r="B134" t="s">
        <v>3786</v>
      </c>
      <c r="C134" t="s">
        <v>3743</v>
      </c>
      <c r="D134">
        <v>125</v>
      </c>
    </row>
    <row r="135" spans="1:4">
      <c r="A135" t="s">
        <v>5073</v>
      </c>
      <c r="B135" t="s">
        <v>3777</v>
      </c>
      <c r="C135" t="s">
        <v>3741</v>
      </c>
      <c r="D135">
        <v>150</v>
      </c>
    </row>
    <row r="136" spans="1:4">
      <c r="A136" t="s">
        <v>5074</v>
      </c>
      <c r="B136" t="s">
        <v>3777</v>
      </c>
      <c r="C136" t="s">
        <v>3748</v>
      </c>
      <c r="D136">
        <v>124.8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7" tint="-0.249977111117893"/>
  </sheetPr>
  <dimension ref="B2:L54"/>
  <sheetViews>
    <sheetView showGridLines="0" zoomScaleNormal="100" workbookViewId="0">
      <selection activeCell="B3" sqref="B3:B4"/>
    </sheetView>
  </sheetViews>
  <sheetFormatPr baseColWidth="10" defaultColWidth="11.42578125" defaultRowHeight="12.75"/>
  <cols>
    <col min="1" max="2" width="11.42578125" style="8"/>
    <col min="3" max="3" width="24.5703125" style="8" bestFit="1" customWidth="1"/>
    <col min="4" max="4" width="14" style="8" customWidth="1"/>
    <col min="5" max="5" width="18.140625" style="8" customWidth="1"/>
    <col min="6" max="6" width="10" style="8" customWidth="1"/>
    <col min="7" max="7" width="27.5703125" style="8" bestFit="1" customWidth="1"/>
    <col min="8" max="16384" width="11.42578125" style="8"/>
  </cols>
  <sheetData>
    <row r="2" spans="2:12">
      <c r="B2" s="470" t="s">
        <v>3730</v>
      </c>
      <c r="C2" s="470"/>
      <c r="D2" s="470"/>
      <c r="E2" s="470"/>
    </row>
    <row r="3" spans="2:12">
      <c r="B3" s="469" t="s">
        <v>3731</v>
      </c>
      <c r="C3" s="469" t="s">
        <v>3732</v>
      </c>
      <c r="D3" s="472">
        <v>44470</v>
      </c>
      <c r="E3" s="473"/>
    </row>
    <row r="4" spans="2:12" ht="24.75" customHeight="1">
      <c r="B4" s="471"/>
      <c r="C4" s="471"/>
      <c r="D4" s="7" t="s">
        <v>7325</v>
      </c>
      <c r="E4" s="7" t="s">
        <v>3733</v>
      </c>
      <c r="H4"/>
      <c r="I4"/>
      <c r="J4"/>
      <c r="K4"/>
    </row>
    <row r="5" spans="2:12">
      <c r="B5" s="474" t="s">
        <v>3734</v>
      </c>
      <c r="C5" s="9" t="s">
        <v>6596</v>
      </c>
      <c r="D5" s="395">
        <v>1</v>
      </c>
      <c r="E5" s="395">
        <v>1</v>
      </c>
      <c r="G5" s="385"/>
      <c r="H5" s="312"/>
      <c r="I5" s="413"/>
      <c r="J5" s="413"/>
      <c r="K5" s="413"/>
      <c r="L5" s="318"/>
    </row>
    <row r="6" spans="2:12">
      <c r="B6" s="474"/>
      <c r="C6" s="9" t="s">
        <v>6597</v>
      </c>
      <c r="D6" s="395">
        <v>1</v>
      </c>
      <c r="E6" s="395">
        <v>1</v>
      </c>
      <c r="G6" s="385"/>
      <c r="H6" s="385"/>
      <c r="I6" s="413"/>
      <c r="J6" s="413"/>
      <c r="K6" s="413"/>
      <c r="L6" s="318"/>
    </row>
    <row r="7" spans="2:12">
      <c r="B7" s="474"/>
      <c r="C7" s="9" t="s">
        <v>4993</v>
      </c>
      <c r="D7" s="395">
        <v>388</v>
      </c>
      <c r="E7" s="395">
        <v>484</v>
      </c>
      <c r="G7" s="385"/>
      <c r="H7" s="385"/>
      <c r="I7" s="413"/>
      <c r="J7" s="413"/>
      <c r="K7" s="413"/>
      <c r="L7" s="318"/>
    </row>
    <row r="8" spans="2:12">
      <c r="B8" s="474"/>
      <c r="C8" s="9" t="s">
        <v>6745</v>
      </c>
      <c r="D8" s="395">
        <v>2</v>
      </c>
      <c r="E8" s="395">
        <v>5</v>
      </c>
      <c r="G8" s="385"/>
      <c r="H8" s="385"/>
      <c r="I8" s="413"/>
      <c r="J8" s="413"/>
      <c r="K8" s="413"/>
      <c r="L8" s="318"/>
    </row>
    <row r="9" spans="2:12">
      <c r="B9" s="474"/>
      <c r="C9" s="9" t="s">
        <v>3735</v>
      </c>
      <c r="D9" s="395">
        <v>1</v>
      </c>
      <c r="E9" s="395">
        <v>1</v>
      </c>
      <c r="G9" s="385"/>
      <c r="H9" s="385"/>
      <c r="I9" s="413"/>
      <c r="J9" s="413"/>
      <c r="K9" s="413"/>
      <c r="L9" s="318"/>
    </row>
    <row r="10" spans="2:12">
      <c r="B10" s="474"/>
      <c r="C10" s="9" t="s">
        <v>3736</v>
      </c>
      <c r="D10" s="395">
        <v>11</v>
      </c>
      <c r="E10" s="395">
        <v>17</v>
      </c>
      <c r="G10" s="385"/>
      <c r="H10" s="385"/>
      <c r="I10" s="413"/>
      <c r="J10" s="413"/>
      <c r="K10" s="413"/>
      <c r="L10" s="318"/>
    </row>
    <row r="11" spans="2:12">
      <c r="B11" s="474"/>
      <c r="C11" s="9" t="s">
        <v>3737</v>
      </c>
      <c r="D11" s="395">
        <v>10</v>
      </c>
      <c r="E11" s="395">
        <v>16</v>
      </c>
      <c r="G11" s="385"/>
      <c r="H11" s="385"/>
      <c r="I11" s="413"/>
      <c r="J11" s="413"/>
      <c r="K11" s="413"/>
      <c r="L11" s="318"/>
    </row>
    <row r="12" spans="2:12">
      <c r="B12" s="474"/>
      <c r="C12" s="9" t="s">
        <v>3738</v>
      </c>
      <c r="D12" s="395">
        <v>7</v>
      </c>
      <c r="E12" s="395">
        <v>11</v>
      </c>
      <c r="G12" s="385"/>
      <c r="H12" s="385"/>
      <c r="I12" s="413"/>
      <c r="J12" s="413"/>
      <c r="K12" s="413"/>
      <c r="L12" s="318"/>
    </row>
    <row r="13" spans="2:12">
      <c r="B13" s="474"/>
      <c r="C13" s="9" t="s">
        <v>3739</v>
      </c>
      <c r="D13" s="395">
        <v>4</v>
      </c>
      <c r="E13" s="395">
        <v>7</v>
      </c>
      <c r="G13" s="385"/>
      <c r="H13" s="385"/>
      <c r="I13" s="413"/>
      <c r="J13" s="413"/>
      <c r="K13" s="413"/>
      <c r="L13" s="318"/>
    </row>
    <row r="14" spans="2:12">
      <c r="B14" s="474"/>
      <c r="C14" s="9" t="s">
        <v>3740</v>
      </c>
      <c r="D14" s="395">
        <v>10</v>
      </c>
      <c r="E14" s="395">
        <v>16</v>
      </c>
      <c r="G14" s="385"/>
      <c r="H14" s="385"/>
      <c r="I14" s="413"/>
      <c r="J14" s="413"/>
      <c r="K14" s="413"/>
      <c r="L14" s="318"/>
    </row>
    <row r="15" spans="2:12">
      <c r="B15" s="474"/>
      <c r="C15" s="9" t="s">
        <v>3741</v>
      </c>
      <c r="D15" s="395">
        <v>89</v>
      </c>
      <c r="E15" s="395">
        <v>239</v>
      </c>
      <c r="G15" s="385"/>
      <c r="H15" s="385"/>
      <c r="I15" s="413"/>
      <c r="J15" s="413"/>
      <c r="K15" s="413"/>
      <c r="L15" s="318"/>
    </row>
    <row r="16" spans="2:12">
      <c r="B16" s="474"/>
      <c r="C16" s="9" t="s">
        <v>3742</v>
      </c>
      <c r="D16" s="395">
        <v>3</v>
      </c>
      <c r="E16" s="395">
        <v>3</v>
      </c>
      <c r="G16" s="385"/>
      <c r="H16" s="385"/>
      <c r="I16" s="413"/>
      <c r="J16" s="413"/>
      <c r="K16" s="413"/>
      <c r="L16" s="318"/>
    </row>
    <row r="17" spans="2:12">
      <c r="B17" s="474"/>
      <c r="C17" s="9" t="s">
        <v>3743</v>
      </c>
      <c r="D17" s="395">
        <v>102</v>
      </c>
      <c r="E17" s="395">
        <v>206</v>
      </c>
      <c r="G17" s="385"/>
      <c r="H17" s="385"/>
      <c r="I17" s="413"/>
      <c r="J17" s="413"/>
      <c r="K17" s="413"/>
      <c r="L17" s="318"/>
    </row>
    <row r="18" spans="2:12">
      <c r="B18" s="474"/>
      <c r="C18" s="9" t="s">
        <v>3744</v>
      </c>
      <c r="D18" s="395">
        <v>20</v>
      </c>
      <c r="E18" s="395">
        <v>35</v>
      </c>
      <c r="G18" s="385"/>
      <c r="H18" s="385"/>
      <c r="I18" s="413"/>
      <c r="J18" s="413"/>
      <c r="K18" s="413"/>
      <c r="L18" s="318"/>
    </row>
    <row r="19" spans="2:12">
      <c r="B19" s="474"/>
      <c r="C19" s="9" t="s">
        <v>3745</v>
      </c>
      <c r="D19" s="395">
        <v>3</v>
      </c>
      <c r="E19" s="395">
        <v>5</v>
      </c>
      <c r="G19" s="385"/>
      <c r="H19" s="385"/>
      <c r="I19" s="413"/>
      <c r="J19" s="413"/>
      <c r="K19" s="413"/>
      <c r="L19" s="318"/>
    </row>
    <row r="20" spans="2:12">
      <c r="B20" s="474"/>
      <c r="C20" s="9" t="s">
        <v>4117</v>
      </c>
      <c r="D20" s="395">
        <v>5</v>
      </c>
      <c r="E20" s="395">
        <v>9</v>
      </c>
      <c r="G20" s="385"/>
      <c r="H20" s="385"/>
      <c r="I20" s="413"/>
      <c r="J20" s="413"/>
      <c r="K20" s="413"/>
      <c r="L20" s="318"/>
    </row>
    <row r="21" spans="2:12">
      <c r="B21" s="474"/>
      <c r="C21" s="9" t="s">
        <v>3746</v>
      </c>
      <c r="D21" s="395">
        <v>4</v>
      </c>
      <c r="E21" s="395">
        <v>4</v>
      </c>
      <c r="G21" s="385"/>
      <c r="H21" s="385"/>
      <c r="I21" s="413"/>
      <c r="J21" s="413"/>
      <c r="K21" s="413"/>
      <c r="L21" s="318"/>
    </row>
    <row r="22" spans="2:12">
      <c r="B22" s="474"/>
      <c r="C22" s="9" t="s">
        <v>6042</v>
      </c>
      <c r="D22" s="395">
        <v>1</v>
      </c>
      <c r="E22" s="395">
        <v>1</v>
      </c>
      <c r="G22" s="385"/>
      <c r="H22" s="385"/>
      <c r="I22" s="413"/>
      <c r="J22" s="413"/>
      <c r="K22" s="413"/>
      <c r="L22" s="318"/>
    </row>
    <row r="23" spans="2:12">
      <c r="B23" s="474"/>
      <c r="C23" s="9" t="s">
        <v>3747</v>
      </c>
      <c r="D23" s="395">
        <v>83</v>
      </c>
      <c r="E23" s="395">
        <v>129</v>
      </c>
      <c r="G23" s="385"/>
      <c r="H23" s="385"/>
      <c r="I23" s="413"/>
      <c r="J23" s="413"/>
      <c r="K23" s="413"/>
      <c r="L23" s="318"/>
    </row>
    <row r="24" spans="2:12">
      <c r="B24" s="474"/>
      <c r="C24" s="9" t="s">
        <v>3748</v>
      </c>
      <c r="D24" s="395">
        <v>61</v>
      </c>
      <c r="E24" s="395">
        <v>184</v>
      </c>
      <c r="G24" s="385"/>
      <c r="H24" s="385"/>
      <c r="I24" s="413"/>
      <c r="J24" s="413"/>
      <c r="K24" s="413"/>
      <c r="L24" s="318"/>
    </row>
    <row r="25" spans="2:12" s="371" customFormat="1">
      <c r="B25" s="474"/>
      <c r="C25" s="372" t="s">
        <v>7184</v>
      </c>
      <c r="D25" s="395">
        <v>5</v>
      </c>
      <c r="E25" s="395">
        <v>7</v>
      </c>
      <c r="G25" s="385"/>
      <c r="H25" s="385"/>
      <c r="I25" s="413"/>
      <c r="J25" s="413"/>
      <c r="K25" s="413"/>
      <c r="L25" s="370"/>
    </row>
    <row r="26" spans="2:12">
      <c r="B26" s="474"/>
      <c r="C26" s="372" t="s">
        <v>3749</v>
      </c>
      <c r="D26" s="395">
        <v>6</v>
      </c>
      <c r="E26" s="395">
        <v>18</v>
      </c>
      <c r="G26" s="385"/>
      <c r="H26" s="385"/>
      <c r="I26" s="413"/>
      <c r="J26" s="413"/>
      <c r="K26" s="413"/>
      <c r="L26" s="318"/>
    </row>
    <row r="27" spans="2:12">
      <c r="B27" s="474"/>
      <c r="C27" s="9" t="s">
        <v>3750</v>
      </c>
      <c r="D27" s="395">
        <v>8</v>
      </c>
      <c r="E27" s="395">
        <v>12</v>
      </c>
      <c r="G27" s="385"/>
      <c r="H27" s="385"/>
      <c r="I27" s="413"/>
      <c r="J27" s="413"/>
      <c r="K27" s="413"/>
      <c r="L27" s="318"/>
    </row>
    <row r="28" spans="2:12">
      <c r="B28" s="474"/>
      <c r="C28" s="9" t="s">
        <v>3751</v>
      </c>
      <c r="D28" s="395">
        <v>7</v>
      </c>
      <c r="E28" s="395">
        <v>8</v>
      </c>
      <c r="G28" s="385"/>
      <c r="H28" s="385"/>
      <c r="I28" s="413"/>
      <c r="J28" s="413"/>
      <c r="K28" s="413"/>
      <c r="L28" s="318"/>
    </row>
    <row r="29" spans="2:12">
      <c r="B29" s="474"/>
      <c r="C29" s="9" t="s">
        <v>3752</v>
      </c>
      <c r="D29" s="395">
        <v>1</v>
      </c>
      <c r="E29" s="395">
        <v>3</v>
      </c>
      <c r="G29" s="385"/>
      <c r="H29" s="385"/>
      <c r="I29" s="413"/>
      <c r="J29" s="385"/>
      <c r="K29" s="385"/>
      <c r="L29" s="318"/>
    </row>
    <row r="30" spans="2:12">
      <c r="B30" s="474"/>
      <c r="C30" s="9" t="s">
        <v>3753</v>
      </c>
      <c r="D30" s="395">
        <v>63</v>
      </c>
      <c r="E30" s="395">
        <v>191</v>
      </c>
      <c r="G30" s="385"/>
      <c r="H30" s="385"/>
      <c r="I30" s="413"/>
      <c r="J30" s="385"/>
      <c r="K30" s="385"/>
      <c r="L30" s="318"/>
    </row>
    <row r="31" spans="2:12">
      <c r="B31" s="474"/>
      <c r="C31" s="9" t="s">
        <v>3754</v>
      </c>
      <c r="D31" s="395">
        <v>28</v>
      </c>
      <c r="E31" s="395">
        <v>45</v>
      </c>
      <c r="G31" s="385"/>
      <c r="H31" s="385"/>
      <c r="I31" s="385"/>
      <c r="J31" s="385"/>
      <c r="K31" s="385"/>
      <c r="L31" s="318"/>
    </row>
    <row r="32" spans="2:12">
      <c r="B32" s="474"/>
      <c r="C32" s="9" t="s">
        <v>3755</v>
      </c>
      <c r="D32" s="395">
        <v>1</v>
      </c>
      <c r="E32" s="395">
        <v>1</v>
      </c>
      <c r="G32" s="385"/>
      <c r="H32" s="385"/>
      <c r="I32" s="385"/>
      <c r="J32" s="385"/>
      <c r="K32" s="385"/>
      <c r="L32" s="318"/>
    </row>
    <row r="33" spans="2:12">
      <c r="B33" s="469" t="s">
        <v>3756</v>
      </c>
      <c r="C33" s="469"/>
      <c r="D33" s="210">
        <f>SUM(D5:D32)</f>
        <v>925</v>
      </c>
      <c r="E33" s="210">
        <f>SUM(E5:E32)</f>
        <v>1659</v>
      </c>
    </row>
    <row r="34" spans="2:12">
      <c r="B34" s="474" t="s">
        <v>3757</v>
      </c>
      <c r="C34" s="9" t="s">
        <v>3758</v>
      </c>
      <c r="D34" s="395">
        <v>85</v>
      </c>
      <c r="E34" s="395">
        <v>89</v>
      </c>
      <c r="G34" s="385"/>
      <c r="H34" s="385"/>
      <c r="I34" s="385"/>
      <c r="J34" s="385"/>
      <c r="K34" s="385"/>
    </row>
    <row r="35" spans="2:12">
      <c r="B35" s="474"/>
      <c r="C35" s="9" t="s">
        <v>3759</v>
      </c>
      <c r="D35" s="395">
        <v>82</v>
      </c>
      <c r="E35" s="395">
        <v>103</v>
      </c>
      <c r="G35" s="385"/>
      <c r="H35" s="385"/>
      <c r="I35" s="385"/>
      <c r="J35" s="385"/>
      <c r="K35" s="385"/>
    </row>
    <row r="36" spans="2:12">
      <c r="B36" s="474"/>
      <c r="C36" s="9" t="s">
        <v>3760</v>
      </c>
      <c r="D36" s="395">
        <v>44</v>
      </c>
      <c r="E36" s="395">
        <v>48</v>
      </c>
      <c r="G36" s="385"/>
      <c r="H36" s="385"/>
      <c r="I36" s="385"/>
      <c r="J36" s="385"/>
      <c r="K36" s="385"/>
      <c r="L36" s="318"/>
    </row>
    <row r="37" spans="2:12">
      <c r="B37" s="474"/>
      <c r="C37" s="9" t="s">
        <v>3761</v>
      </c>
      <c r="D37" s="395">
        <v>7</v>
      </c>
      <c r="E37" s="395">
        <v>7</v>
      </c>
      <c r="G37" s="385"/>
      <c r="H37" s="385"/>
      <c r="I37" s="385"/>
      <c r="J37" s="385"/>
      <c r="K37" s="385"/>
      <c r="L37" s="318"/>
    </row>
    <row r="38" spans="2:12">
      <c r="B38" s="474"/>
      <c r="C38" s="9" t="s">
        <v>6501</v>
      </c>
      <c r="D38" s="395">
        <v>4</v>
      </c>
      <c r="E38" s="395">
        <v>4</v>
      </c>
      <c r="G38" s="385"/>
      <c r="H38" s="385"/>
      <c r="I38" s="385"/>
      <c r="J38" s="385"/>
      <c r="K38" s="385"/>
      <c r="L38" s="318"/>
    </row>
    <row r="39" spans="2:12">
      <c r="B39" s="474"/>
      <c r="C39" s="9" t="s">
        <v>3762</v>
      </c>
      <c r="D39" s="395">
        <v>3</v>
      </c>
      <c r="E39" s="395">
        <v>3</v>
      </c>
      <c r="G39" s="385"/>
      <c r="H39" s="385"/>
      <c r="I39" s="385"/>
      <c r="J39" s="385"/>
      <c r="K39" s="385"/>
      <c r="L39" s="318"/>
    </row>
    <row r="40" spans="2:12">
      <c r="B40" s="474"/>
      <c r="C40" s="9" t="s">
        <v>3763</v>
      </c>
      <c r="D40" s="395">
        <v>71</v>
      </c>
      <c r="E40" s="395">
        <v>94</v>
      </c>
      <c r="G40" s="385"/>
      <c r="H40" s="385"/>
      <c r="I40" s="385"/>
      <c r="J40" s="385"/>
      <c r="K40" s="385"/>
      <c r="L40" s="318"/>
    </row>
    <row r="41" spans="2:12">
      <c r="B41" s="474"/>
      <c r="C41" s="9" t="s">
        <v>3764</v>
      </c>
      <c r="D41" s="395">
        <v>52</v>
      </c>
      <c r="E41" s="395">
        <v>58</v>
      </c>
      <c r="G41" s="385"/>
      <c r="H41" s="385"/>
      <c r="I41" s="385"/>
      <c r="J41" s="385"/>
      <c r="K41" s="385"/>
      <c r="L41" s="318"/>
    </row>
    <row r="42" spans="2:12">
      <c r="B42" s="474"/>
      <c r="C42" s="9" t="s">
        <v>3765</v>
      </c>
      <c r="D42" s="395">
        <v>14</v>
      </c>
      <c r="E42" s="395">
        <v>20</v>
      </c>
      <c r="G42" s="385"/>
      <c r="H42" s="385"/>
      <c r="I42" s="385"/>
      <c r="J42" s="385"/>
      <c r="K42" s="385"/>
      <c r="L42" s="318"/>
    </row>
    <row r="43" spans="2:12">
      <c r="B43" s="474"/>
      <c r="C43" s="9" t="s">
        <v>3766</v>
      </c>
      <c r="D43" s="395">
        <v>287</v>
      </c>
      <c r="E43" s="395">
        <v>448</v>
      </c>
      <c r="G43" s="385"/>
      <c r="H43" s="385"/>
      <c r="I43" s="385"/>
      <c r="J43" s="385"/>
      <c r="K43" s="413"/>
      <c r="L43" s="318"/>
    </row>
    <row r="44" spans="2:12">
      <c r="B44" s="474"/>
      <c r="C44" s="9" t="s">
        <v>3767</v>
      </c>
      <c r="D44" s="395">
        <v>74</v>
      </c>
      <c r="E44" s="395">
        <v>112</v>
      </c>
      <c r="G44" s="385"/>
      <c r="H44" s="385"/>
      <c r="I44" s="385"/>
      <c r="J44" s="385"/>
      <c r="K44" s="413"/>
      <c r="L44" s="318"/>
    </row>
    <row r="45" spans="2:12">
      <c r="B45" s="474"/>
      <c r="C45" s="9" t="s">
        <v>4118</v>
      </c>
      <c r="D45" s="395">
        <v>74</v>
      </c>
      <c r="E45" s="395">
        <v>95</v>
      </c>
      <c r="G45" s="385"/>
      <c r="H45" s="385"/>
      <c r="I45" s="413"/>
      <c r="J45" s="413"/>
      <c r="K45" s="413"/>
      <c r="L45" s="318"/>
    </row>
    <row r="46" spans="2:12">
      <c r="B46" s="474"/>
      <c r="C46" s="9" t="s">
        <v>3768</v>
      </c>
      <c r="D46" s="395">
        <v>52</v>
      </c>
      <c r="E46" s="395">
        <v>63</v>
      </c>
      <c r="G46" s="385"/>
      <c r="H46" s="385"/>
      <c r="I46" s="413"/>
      <c r="J46" s="413"/>
      <c r="K46" s="413"/>
      <c r="L46" s="318"/>
    </row>
    <row r="47" spans="2:12">
      <c r="B47" s="469" t="s">
        <v>3769</v>
      </c>
      <c r="C47" s="469"/>
      <c r="D47" s="210">
        <f>SUM(D34:D46)</f>
        <v>849</v>
      </c>
      <c r="E47" s="210">
        <f>SUM(E34:E46)</f>
        <v>1144</v>
      </c>
      <c r="H47"/>
      <c r="I47"/>
    </row>
    <row r="48" spans="2:12">
      <c r="B48" s="469" t="s">
        <v>3770</v>
      </c>
      <c r="C48" s="469"/>
      <c r="D48" s="210">
        <f>D33 + D47</f>
        <v>1774</v>
      </c>
      <c r="E48" s="210">
        <f>E33 + E47</f>
        <v>2803</v>
      </c>
    </row>
    <row r="50" spans="2:4">
      <c r="B50" s="469" t="s">
        <v>4112</v>
      </c>
      <c r="C50" s="469"/>
      <c r="D50" s="211">
        <f>+D48</f>
        <v>1774</v>
      </c>
    </row>
    <row r="51" spans="2:4">
      <c r="B51" s="469" t="s">
        <v>4113</v>
      </c>
      <c r="C51" s="469"/>
      <c r="D51" s="211">
        <f>+E48</f>
        <v>2803</v>
      </c>
    </row>
    <row r="53" spans="2:4">
      <c r="B53" s="432" t="s">
        <v>7326</v>
      </c>
    </row>
    <row r="54" spans="2:4">
      <c r="B54" s="432" t="s">
        <v>7324</v>
      </c>
    </row>
  </sheetData>
  <mergeCells count="11">
    <mergeCell ref="B50:C50"/>
    <mergeCell ref="B51:C51"/>
    <mergeCell ref="B34:B46"/>
    <mergeCell ref="B47:C47"/>
    <mergeCell ref="B48:C48"/>
    <mergeCell ref="B33:C33"/>
    <mergeCell ref="B2:E2"/>
    <mergeCell ref="B3:B4"/>
    <mergeCell ref="C3:C4"/>
    <mergeCell ref="D3:E3"/>
    <mergeCell ref="B5:B32"/>
  </mergeCells>
  <printOptions horizontalCentered="1"/>
  <pageMargins left="0.78740157480314965" right="0.78740157480314965" top="0.98425196850393704" bottom="0.98425196850393704" header="0" footer="0"/>
  <pageSetup paperSize="9" scale="110"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7" tint="-0.249977111117893"/>
  </sheetPr>
  <dimension ref="B3:N33"/>
  <sheetViews>
    <sheetView showGridLines="0" workbookViewId="0">
      <selection activeCell="B5" sqref="B5"/>
    </sheetView>
  </sheetViews>
  <sheetFormatPr baseColWidth="10" defaultColWidth="11.42578125" defaultRowHeight="12.75"/>
  <cols>
    <col min="1" max="1" width="3.7109375" style="8" customWidth="1"/>
    <col min="2" max="2" width="71.42578125" style="8" bestFit="1" customWidth="1"/>
    <col min="3" max="3" width="11.7109375" style="8" customWidth="1"/>
    <col min="4" max="4" width="20.7109375" style="8" customWidth="1"/>
    <col min="5" max="5" width="11.7109375" style="8" customWidth="1"/>
    <col min="6" max="6" width="11.42578125" style="8"/>
    <col min="7" max="7" width="7.85546875" style="8" customWidth="1"/>
    <col min="8" max="8" width="15.5703125" style="8" customWidth="1"/>
    <col min="9" max="13" width="11.42578125" style="8"/>
    <col min="14" max="14" width="12.7109375" style="8" bestFit="1" customWidth="1"/>
    <col min="15" max="16384" width="11.42578125" style="8"/>
  </cols>
  <sheetData>
    <row r="3" spans="2:14" ht="15" customHeight="1">
      <c r="B3" s="475" t="s">
        <v>3771</v>
      </c>
      <c r="C3" s="475"/>
      <c r="D3"/>
      <c r="E3"/>
    </row>
    <row r="4" spans="2:14" ht="15" customHeight="1">
      <c r="B4" s="475">
        <f>+Suministros_Empresa!D3</f>
        <v>44470</v>
      </c>
      <c r="C4" s="475"/>
      <c r="D4"/>
      <c r="E4"/>
    </row>
    <row r="5" spans="2:14" ht="26.25" customHeight="1">
      <c r="B5" s="209" t="s">
        <v>3772</v>
      </c>
      <c r="C5" s="209" t="s">
        <v>3733</v>
      </c>
      <c r="D5"/>
      <c r="E5"/>
      <c r="F5"/>
      <c r="G5"/>
    </row>
    <row r="6" spans="2:14" ht="12.75" customHeight="1">
      <c r="B6" s="386" t="s">
        <v>5076</v>
      </c>
      <c r="C6" s="395">
        <v>1032</v>
      </c>
      <c r="D6"/>
      <c r="E6" s="356"/>
      <c r="F6" s="376"/>
      <c r="G6" s="413"/>
      <c r="H6" s="385"/>
      <c r="I6" s="385"/>
      <c r="L6"/>
      <c r="M6"/>
      <c r="N6"/>
    </row>
    <row r="7" spans="2:14" ht="12.75" customHeight="1">
      <c r="B7" s="386" t="s">
        <v>5078</v>
      </c>
      <c r="C7" s="395">
        <v>610</v>
      </c>
      <c r="D7"/>
      <c r="E7" s="356"/>
      <c r="F7" s="376"/>
      <c r="G7" s="413"/>
      <c r="H7" s="385"/>
      <c r="I7" s="385"/>
      <c r="L7"/>
      <c r="M7"/>
      <c r="N7"/>
    </row>
    <row r="8" spans="2:14" ht="12.75" customHeight="1">
      <c r="B8" s="386" t="s">
        <v>3776</v>
      </c>
      <c r="C8" s="395">
        <v>319</v>
      </c>
      <c r="D8"/>
      <c r="E8" s="356"/>
      <c r="F8" s="376"/>
      <c r="G8" s="413"/>
      <c r="H8" s="385"/>
      <c r="I8" s="385"/>
      <c r="L8"/>
      <c r="M8"/>
      <c r="N8"/>
    </row>
    <row r="9" spans="2:14" ht="12.75" customHeight="1">
      <c r="B9" s="386" t="s">
        <v>5075</v>
      </c>
      <c r="C9" s="395">
        <v>173</v>
      </c>
      <c r="D9"/>
      <c r="E9" s="356"/>
      <c r="F9" s="376"/>
      <c r="G9" s="413"/>
      <c r="H9" s="385"/>
      <c r="I9" s="385"/>
      <c r="L9"/>
      <c r="M9"/>
      <c r="N9"/>
    </row>
    <row r="10" spans="2:14" ht="12.75" customHeight="1">
      <c r="B10" s="386" t="s">
        <v>5081</v>
      </c>
      <c r="C10" s="395">
        <v>146</v>
      </c>
      <c r="D10"/>
      <c r="E10" s="356"/>
      <c r="F10" s="376"/>
      <c r="G10" s="413"/>
      <c r="H10" s="385"/>
      <c r="I10" s="385"/>
      <c r="L10"/>
      <c r="M10"/>
      <c r="N10"/>
    </row>
    <row r="11" spans="2:14" ht="12.75" customHeight="1">
      <c r="B11" s="386" t="s">
        <v>3780</v>
      </c>
      <c r="C11" s="395">
        <v>102</v>
      </c>
      <c r="D11"/>
      <c r="E11" s="356"/>
      <c r="F11" s="376"/>
      <c r="G11" s="413"/>
      <c r="H11" s="385"/>
      <c r="I11" s="385"/>
      <c r="L11"/>
      <c r="M11"/>
      <c r="N11"/>
    </row>
    <row r="12" spans="2:14" ht="12.75" customHeight="1">
      <c r="B12" s="386" t="s">
        <v>3788</v>
      </c>
      <c r="C12" s="395">
        <v>98</v>
      </c>
      <c r="D12"/>
      <c r="E12" s="356"/>
      <c r="F12" s="376"/>
      <c r="G12" s="413"/>
      <c r="H12" s="385"/>
      <c r="I12" s="385"/>
      <c r="L12"/>
      <c r="M12"/>
      <c r="N12"/>
    </row>
    <row r="13" spans="2:14" ht="12.75" customHeight="1">
      <c r="B13" s="386" t="s">
        <v>5083</v>
      </c>
      <c r="C13" s="395">
        <v>63</v>
      </c>
      <c r="D13"/>
      <c r="E13" s="356"/>
      <c r="F13" s="376"/>
      <c r="G13" s="413"/>
      <c r="H13" s="385"/>
      <c r="I13" s="385"/>
      <c r="L13"/>
      <c r="M13"/>
      <c r="N13"/>
    </row>
    <row r="14" spans="2:14" ht="12.75" customHeight="1">
      <c r="B14" s="386" t="s">
        <v>4995</v>
      </c>
      <c r="C14" s="395">
        <v>35</v>
      </c>
      <c r="D14"/>
      <c r="E14" s="356"/>
      <c r="F14" s="376"/>
      <c r="G14" s="385"/>
      <c r="H14" s="385"/>
      <c r="I14" s="385"/>
      <c r="L14"/>
      <c r="M14"/>
      <c r="N14"/>
    </row>
    <row r="15" spans="2:14" ht="12.75" customHeight="1">
      <c r="B15" s="386" t="s">
        <v>5080</v>
      </c>
      <c r="C15" s="395">
        <v>28</v>
      </c>
      <c r="D15"/>
      <c r="E15" s="356"/>
      <c r="F15" s="376"/>
      <c r="G15" s="291"/>
      <c r="H15" s="385"/>
      <c r="I15" s="385"/>
      <c r="L15"/>
      <c r="M15"/>
      <c r="N15"/>
    </row>
    <row r="16" spans="2:14" ht="12.75" customHeight="1">
      <c r="B16" s="386" t="s">
        <v>3783</v>
      </c>
      <c r="C16" s="395">
        <v>26</v>
      </c>
      <c r="D16"/>
      <c r="E16" s="356"/>
      <c r="F16" s="376"/>
      <c r="G16" s="385"/>
      <c r="H16" s="385"/>
      <c r="I16" s="385"/>
      <c r="L16"/>
      <c r="M16"/>
      <c r="N16"/>
    </row>
    <row r="17" spans="2:14" ht="15" customHeight="1">
      <c r="B17" s="386" t="s">
        <v>5079</v>
      </c>
      <c r="C17" s="395">
        <v>26</v>
      </c>
      <c r="D17"/>
      <c r="E17" s="356"/>
      <c r="F17" s="376"/>
      <c r="G17" s="413"/>
      <c r="H17" s="385"/>
      <c r="I17" s="385"/>
      <c r="L17"/>
      <c r="M17"/>
      <c r="N17"/>
    </row>
    <row r="18" spans="2:14" ht="12.75" customHeight="1">
      <c r="B18" s="386" t="s">
        <v>5077</v>
      </c>
      <c r="C18" s="395">
        <v>21</v>
      </c>
      <c r="D18"/>
      <c r="E18" s="356"/>
      <c r="F18" s="376"/>
      <c r="G18" s="413"/>
      <c r="H18" s="385"/>
      <c r="I18" s="385"/>
      <c r="L18"/>
      <c r="M18"/>
      <c r="N18"/>
    </row>
    <row r="19" spans="2:14">
      <c r="B19" s="386" t="s">
        <v>5082</v>
      </c>
      <c r="C19" s="395">
        <v>5</v>
      </c>
      <c r="D19"/>
      <c r="E19" s="356"/>
      <c r="F19" s="376"/>
      <c r="G19" s="385"/>
      <c r="H19" s="385"/>
      <c r="I19" s="385"/>
      <c r="L19"/>
      <c r="M19"/>
      <c r="N19"/>
    </row>
    <row r="20" spans="2:14">
      <c r="B20" s="386" t="s">
        <v>5085</v>
      </c>
      <c r="C20" s="395">
        <v>5</v>
      </c>
      <c r="D20"/>
      <c r="E20" s="356"/>
      <c r="F20" s="376"/>
      <c r="G20" s="385"/>
      <c r="H20" s="385"/>
      <c r="I20" s="385"/>
      <c r="L20"/>
      <c r="M20"/>
      <c r="N20"/>
    </row>
    <row r="21" spans="2:14">
      <c r="B21" s="386" t="s">
        <v>5084</v>
      </c>
      <c r="C21" s="395">
        <v>114</v>
      </c>
      <c r="D21"/>
      <c r="E21" s="356"/>
      <c r="F21" s="376"/>
      <c r="G21" s="413"/>
      <c r="H21" s="385"/>
      <c r="I21" s="385"/>
      <c r="L21"/>
      <c r="M21"/>
      <c r="N21"/>
    </row>
    <row r="22" spans="2:14">
      <c r="B22" s="208" t="s">
        <v>3770</v>
      </c>
      <c r="C22" s="210">
        <f>SUM(C6:C21)</f>
        <v>2803</v>
      </c>
      <c r="D22"/>
    </row>
    <row r="23" spans="2:14">
      <c r="C23" s="33"/>
      <c r="G23" s="385"/>
      <c r="H23" s="385"/>
      <c r="I23" s="385"/>
    </row>
    <row r="24" spans="2:14">
      <c r="B24" s="385"/>
      <c r="C24" s="33"/>
      <c r="D24" s="385"/>
    </row>
    <row r="25" spans="2:14">
      <c r="B25" s="385"/>
      <c r="C25" s="33"/>
      <c r="D25" s="385"/>
    </row>
    <row r="26" spans="2:14">
      <c r="B26" s="385"/>
      <c r="C26" s="33"/>
      <c r="D26" s="385"/>
    </row>
    <row r="27" spans="2:14">
      <c r="B27" s="385"/>
      <c r="C27" s="385"/>
      <c r="D27" s="385"/>
    </row>
    <row r="28" spans="2:14">
      <c r="B28" s="385"/>
      <c r="C28" s="385"/>
      <c r="D28" s="385"/>
    </row>
    <row r="29" spans="2:14">
      <c r="B29" s="385"/>
      <c r="C29" s="385"/>
      <c r="D29" s="385"/>
    </row>
    <row r="30" spans="2:14">
      <c r="B30" s="385"/>
      <c r="C30" s="385"/>
      <c r="D30" s="385"/>
    </row>
    <row r="31" spans="2:14">
      <c r="B31" s="385"/>
      <c r="C31" s="385"/>
      <c r="D31" s="385"/>
    </row>
    <row r="32" spans="2:14">
      <c r="B32" s="385"/>
      <c r="C32" s="385"/>
      <c r="D32" s="385"/>
    </row>
    <row r="33" spans="2:4">
      <c r="B33" s="385"/>
      <c r="C33" s="385"/>
      <c r="D33" s="385"/>
    </row>
  </sheetData>
  <sortState ref="G6:I21">
    <sortCondition descending="1" ref="I6:I21"/>
  </sortState>
  <mergeCells count="2">
    <mergeCell ref="B3:C3"/>
    <mergeCell ref="B4:C4"/>
  </mergeCells>
  <pageMargins left="0.75" right="0.75" top="1" bottom="1"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7" tint="-0.249977111117893"/>
  </sheetPr>
  <dimension ref="B1:M18"/>
  <sheetViews>
    <sheetView showGridLines="0" zoomScale="130" zoomScaleNormal="130" workbookViewId="0">
      <selection activeCell="B4" sqref="B4"/>
    </sheetView>
  </sheetViews>
  <sheetFormatPr baseColWidth="10" defaultColWidth="11.42578125" defaultRowHeight="12.75"/>
  <cols>
    <col min="1" max="1" width="2.140625" style="8" customWidth="1"/>
    <col min="2" max="2" width="18.28515625" style="8" customWidth="1"/>
    <col min="3" max="3" width="19.140625" style="8" customWidth="1"/>
    <col min="4" max="4" width="14.28515625" style="8" bestFit="1" customWidth="1"/>
    <col min="5" max="5" width="7.7109375" style="8" customWidth="1"/>
    <col min="6" max="16384" width="11.42578125" style="8"/>
  </cols>
  <sheetData>
    <row r="1" spans="2:13">
      <c r="G1" s="313"/>
      <c r="H1" s="313"/>
      <c r="I1" s="313"/>
      <c r="J1" s="313"/>
      <c r="K1" s="313"/>
      <c r="L1" s="313"/>
    </row>
    <row r="2" spans="2:13">
      <c r="G2" s="385"/>
      <c r="H2" s="385"/>
      <c r="I2" s="385"/>
      <c r="J2" s="385"/>
      <c r="K2" s="313"/>
      <c r="L2" s="313"/>
    </row>
    <row r="3" spans="2:13" ht="15" customHeight="1">
      <c r="B3" s="469" t="s">
        <v>3794</v>
      </c>
      <c r="C3" s="469"/>
      <c r="D3" s="469"/>
      <c r="F3" s="371"/>
      <c r="G3" s="385"/>
      <c r="H3" s="385"/>
      <c r="I3" s="385"/>
      <c r="J3" s="385"/>
      <c r="K3" s="371"/>
      <c r="L3" s="371"/>
      <c r="M3" s="313"/>
    </row>
    <row r="4" spans="2:13" ht="12" customHeight="1">
      <c r="B4" s="5" t="s">
        <v>3795</v>
      </c>
      <c r="C4" s="5" t="s">
        <v>3796</v>
      </c>
      <c r="D4" s="11">
        <f>+Suministros_Actividad!B4</f>
        <v>44470</v>
      </c>
      <c r="F4" s="371"/>
      <c r="G4" s="385"/>
      <c r="H4" s="385"/>
      <c r="I4" s="385"/>
      <c r="J4" s="385"/>
      <c r="K4" s="371"/>
      <c r="L4" s="371"/>
      <c r="M4" s="313"/>
    </row>
    <row r="5" spans="2:13" ht="12" customHeight="1">
      <c r="B5" s="474" t="s">
        <v>3797</v>
      </c>
      <c r="C5" s="10" t="s">
        <v>3799</v>
      </c>
      <c r="D5" s="211">
        <f>+Ventas_Energia!J85</f>
        <v>1099</v>
      </c>
      <c r="F5" s="371"/>
      <c r="G5" s="385"/>
      <c r="H5" s="262"/>
      <c r="I5" s="262"/>
      <c r="J5" s="262"/>
      <c r="K5" s="371"/>
      <c r="L5" s="371"/>
      <c r="M5" s="313"/>
    </row>
    <row r="6" spans="2:13" ht="12" customHeight="1">
      <c r="B6" s="474"/>
      <c r="C6" s="10" t="s">
        <v>4110</v>
      </c>
      <c r="D6" s="211">
        <f>+Ventas_Energia!J88</f>
        <v>45</v>
      </c>
      <c r="F6" s="371"/>
      <c r="G6" s="385"/>
      <c r="H6" s="262"/>
      <c r="I6" s="262"/>
      <c r="J6" s="262"/>
      <c r="K6" s="371"/>
      <c r="L6" s="371"/>
      <c r="M6" s="313"/>
    </row>
    <row r="7" spans="2:13" ht="12" customHeight="1">
      <c r="B7" s="474"/>
      <c r="C7" s="10" t="s">
        <v>3800</v>
      </c>
      <c r="D7" s="211">
        <f>+Ventas_Energia!J91</f>
        <v>0</v>
      </c>
      <c r="F7" s="371"/>
      <c r="G7" s="385"/>
      <c r="H7" s="262"/>
      <c r="I7" s="262"/>
      <c r="J7" s="262"/>
      <c r="K7" s="371"/>
      <c r="L7" s="371"/>
      <c r="M7" s="313"/>
    </row>
    <row r="8" spans="2:13" ht="12" customHeight="1">
      <c r="B8" s="469" t="s">
        <v>3769</v>
      </c>
      <c r="C8" s="469"/>
      <c r="D8" s="210">
        <f>SUM(D5:D7)</f>
        <v>1144</v>
      </c>
      <c r="F8" s="371"/>
      <c r="G8" s="385"/>
      <c r="H8" s="262"/>
      <c r="I8" s="262"/>
      <c r="J8" s="262"/>
      <c r="K8" s="371"/>
      <c r="L8" s="371"/>
      <c r="M8" s="313"/>
    </row>
    <row r="9" spans="2:13" ht="12" customHeight="1">
      <c r="B9" s="474" t="s">
        <v>3798</v>
      </c>
      <c r="C9" s="10" t="s">
        <v>3799</v>
      </c>
      <c r="D9" s="211">
        <f>+Ventas_Energia!J86</f>
        <v>1438</v>
      </c>
      <c r="F9" s="371"/>
      <c r="G9" s="385"/>
      <c r="H9" s="262"/>
      <c r="I9" s="262"/>
      <c r="J9" s="262"/>
      <c r="K9" s="371"/>
      <c r="L9" s="371"/>
      <c r="M9" s="313"/>
    </row>
    <row r="10" spans="2:13" ht="12" customHeight="1">
      <c r="B10" s="474"/>
      <c r="C10" s="10" t="s">
        <v>4110</v>
      </c>
      <c r="D10" s="211">
        <f>+'V1'!Q3</f>
        <v>184</v>
      </c>
      <c r="F10" s="371"/>
      <c r="G10" s="385"/>
      <c r="H10" s="262"/>
      <c r="I10" s="262"/>
      <c r="J10" s="262"/>
      <c r="K10" s="371"/>
      <c r="L10" s="371"/>
      <c r="M10" s="313"/>
    </row>
    <row r="11" spans="2:13" ht="12" customHeight="1">
      <c r="B11" s="474"/>
      <c r="C11" s="10" t="s">
        <v>3800</v>
      </c>
      <c r="D11" s="211">
        <f>+Ventas_Energia!J92</f>
        <v>37</v>
      </c>
      <c r="F11" s="371"/>
      <c r="G11" s="385"/>
      <c r="H11" s="385"/>
      <c r="I11" s="385"/>
      <c r="J11" s="385"/>
      <c r="K11" s="371"/>
      <c r="L11" s="371"/>
      <c r="M11" s="313"/>
    </row>
    <row r="12" spans="2:13" ht="12" customHeight="1">
      <c r="B12" s="469" t="s">
        <v>3756</v>
      </c>
      <c r="C12" s="469"/>
      <c r="D12" s="210">
        <f>SUM(D9:D11)</f>
        <v>1659</v>
      </c>
      <c r="F12" s="371"/>
      <c r="G12" s="385"/>
      <c r="H12" s="385"/>
      <c r="I12" s="385"/>
      <c r="J12" s="385"/>
      <c r="K12" s="371"/>
      <c r="L12" s="371"/>
      <c r="M12" s="313"/>
    </row>
    <row r="13" spans="2:13" ht="12" customHeight="1">
      <c r="B13" s="469" t="s">
        <v>3770</v>
      </c>
      <c r="C13" s="469"/>
      <c r="D13" s="212">
        <f>(D8+D12)</f>
        <v>2803</v>
      </c>
      <c r="F13" s="371"/>
      <c r="G13" s="385"/>
      <c r="H13" s="385"/>
      <c r="I13" s="385"/>
      <c r="J13" s="385"/>
      <c r="K13" s="371"/>
      <c r="L13" s="371"/>
    </row>
    <row r="14" spans="2:13" ht="12.75" customHeight="1">
      <c r="B14" s="239" t="s">
        <v>5744</v>
      </c>
      <c r="F14" s="371"/>
      <c r="G14" s="385"/>
      <c r="H14" s="385"/>
      <c r="I14" s="385"/>
      <c r="J14" s="385"/>
      <c r="K14" s="371"/>
      <c r="L14" s="371"/>
    </row>
    <row r="15" spans="2:13">
      <c r="F15" s="371"/>
      <c r="G15" s="385"/>
      <c r="H15" s="385"/>
      <c r="I15" s="385"/>
      <c r="J15" s="385"/>
      <c r="K15" s="371"/>
      <c r="L15" s="371"/>
    </row>
    <row r="16" spans="2:13">
      <c r="F16" s="371"/>
      <c r="G16" s="371"/>
      <c r="H16" s="371"/>
      <c r="I16" s="371"/>
      <c r="J16" s="371"/>
      <c r="K16" s="371"/>
      <c r="L16" s="371"/>
    </row>
    <row r="17" spans="6:12">
      <c r="F17" s="371"/>
      <c r="G17" s="371"/>
      <c r="H17" s="371"/>
      <c r="I17" s="371"/>
      <c r="J17" s="371"/>
      <c r="K17" s="371"/>
      <c r="L17" s="371"/>
    </row>
    <row r="18" spans="6:12">
      <c r="F18" s="371"/>
      <c r="G18" s="371"/>
      <c r="H18" s="371"/>
      <c r="I18" s="371"/>
      <c r="J18" s="371"/>
      <c r="K18" s="371"/>
      <c r="L18" s="371"/>
    </row>
  </sheetData>
  <mergeCells count="6">
    <mergeCell ref="B13:C13"/>
    <mergeCell ref="B3:D3"/>
    <mergeCell ref="B5:B7"/>
    <mergeCell ref="B8:C8"/>
    <mergeCell ref="B9:B11"/>
    <mergeCell ref="B12:C12"/>
  </mergeCells>
  <pageMargins left="0.75" right="0.75" top="1" bottom="1" header="0" footer="0"/>
  <pageSetup orientation="portrait" r:id="rId1"/>
  <headerFooter alignWithMargins="0"/>
  <ignoredErrors>
    <ignoredError sqref="D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43"/>
  <sheetViews>
    <sheetView zoomScale="70" zoomScaleNormal="70" workbookViewId="0">
      <selection activeCell="O25" sqref="O25"/>
    </sheetView>
  </sheetViews>
  <sheetFormatPr baseColWidth="10" defaultRowHeight="12.75"/>
  <sheetData>
    <row r="2" spans="1:22">
      <c r="A2">
        <v>1</v>
      </c>
      <c r="B2" t="s">
        <v>3740</v>
      </c>
      <c r="C2">
        <v>486630.71</v>
      </c>
      <c r="E2" t="s">
        <v>4119</v>
      </c>
      <c r="F2">
        <v>320818.27534400002</v>
      </c>
      <c r="H2" t="s">
        <v>3777</v>
      </c>
      <c r="I2">
        <v>1379885.7184289999</v>
      </c>
      <c r="K2" s="12" t="s">
        <v>3777</v>
      </c>
      <c r="L2">
        <f>VLOOKUP(K2,$H$2:$I$23,2,FALSE)</f>
        <v>1379885.7184289999</v>
      </c>
      <c r="N2" t="s">
        <v>3818</v>
      </c>
      <c r="O2" t="s">
        <v>4119</v>
      </c>
      <c r="P2" s="413">
        <v>31028.174536999999</v>
      </c>
      <c r="Q2" s="413">
        <v>45</v>
      </c>
    </row>
    <row r="3" spans="1:22">
      <c r="A3">
        <v>2</v>
      </c>
      <c r="B3" t="s">
        <v>3748</v>
      </c>
      <c r="C3">
        <v>427268.093544</v>
      </c>
      <c r="E3" t="s">
        <v>4120</v>
      </c>
      <c r="F3">
        <v>2288250.9087189999</v>
      </c>
      <c r="H3" t="s">
        <v>3791</v>
      </c>
      <c r="I3">
        <v>205134.122821</v>
      </c>
      <c r="K3" s="12" t="s">
        <v>3774</v>
      </c>
      <c r="L3" s="413">
        <v>426017.33539000014</v>
      </c>
      <c r="N3" t="s">
        <v>3818</v>
      </c>
      <c r="O3" t="s">
        <v>4120</v>
      </c>
      <c r="P3" s="413">
        <v>686707.12020100001</v>
      </c>
      <c r="Q3" s="413">
        <v>184</v>
      </c>
    </row>
    <row r="4" spans="1:22">
      <c r="A4">
        <v>3</v>
      </c>
      <c r="B4" t="s">
        <v>3743</v>
      </c>
      <c r="C4">
        <v>401757.86502899998</v>
      </c>
      <c r="F4">
        <f>SUM(F2:F3)</f>
        <v>2609069.1840630001</v>
      </c>
      <c r="H4" t="s">
        <v>3774</v>
      </c>
      <c r="I4">
        <v>144795.339484</v>
      </c>
      <c r="K4" s="12" t="s">
        <v>3786</v>
      </c>
      <c r="L4">
        <f t="shared" ref="L4:L13" si="0">VLOOKUP(K4,$H$2:$I$23,2,FALSE)</f>
        <v>36338.297247000002</v>
      </c>
      <c r="N4" t="s">
        <v>3819</v>
      </c>
      <c r="O4" t="s">
        <v>4119</v>
      </c>
      <c r="P4" s="413"/>
      <c r="Q4" s="413"/>
    </row>
    <row r="5" spans="1:22">
      <c r="A5">
        <v>4</v>
      </c>
      <c r="B5" t="s">
        <v>3741</v>
      </c>
      <c r="C5">
        <v>392313.40144300001</v>
      </c>
      <c r="H5" t="s">
        <v>3778</v>
      </c>
      <c r="I5">
        <v>124812.017909</v>
      </c>
      <c r="K5" s="12" t="s">
        <v>3775</v>
      </c>
      <c r="L5">
        <f t="shared" si="0"/>
        <v>97756.39847</v>
      </c>
      <c r="N5" t="s">
        <v>3819</v>
      </c>
      <c r="O5" t="s">
        <v>4120</v>
      </c>
      <c r="P5" s="413">
        <v>971067.91321200004</v>
      </c>
      <c r="Q5" s="413">
        <v>37</v>
      </c>
    </row>
    <row r="6" spans="1:22">
      <c r="A6">
        <v>5</v>
      </c>
      <c r="B6" t="s">
        <v>3766</v>
      </c>
      <c r="C6">
        <v>159980.32881199999</v>
      </c>
      <c r="H6" t="s">
        <v>3784</v>
      </c>
      <c r="I6">
        <v>123597.734582</v>
      </c>
      <c r="K6" s="12" t="s">
        <v>3781</v>
      </c>
      <c r="L6">
        <f t="shared" si="0"/>
        <v>60268.339311000003</v>
      </c>
      <c r="N6" t="s">
        <v>3817</v>
      </c>
      <c r="O6" t="s">
        <v>4119</v>
      </c>
      <c r="P6" s="413">
        <v>289790.10080700001</v>
      </c>
      <c r="Q6" s="413">
        <v>1099</v>
      </c>
    </row>
    <row r="7" spans="1:22">
      <c r="A7">
        <v>6</v>
      </c>
      <c r="B7" t="s">
        <v>3736</v>
      </c>
      <c r="C7">
        <v>127728.257877</v>
      </c>
      <c r="H7" t="s">
        <v>3775</v>
      </c>
      <c r="I7">
        <v>97756.39847</v>
      </c>
      <c r="K7" s="12" t="s">
        <v>3784</v>
      </c>
      <c r="L7">
        <f t="shared" si="0"/>
        <v>123597.734582</v>
      </c>
      <c r="N7" t="s">
        <v>3817</v>
      </c>
      <c r="O7" t="s">
        <v>4120</v>
      </c>
      <c r="P7" s="413">
        <v>630475.875306</v>
      </c>
      <c r="Q7" s="413">
        <v>1438</v>
      </c>
    </row>
    <row r="8" spans="1:22">
      <c r="A8">
        <v>7</v>
      </c>
      <c r="B8" t="s">
        <v>4993</v>
      </c>
      <c r="C8">
        <v>91719.816777</v>
      </c>
      <c r="H8" t="s">
        <v>3773</v>
      </c>
      <c r="I8">
        <v>85527.650634999998</v>
      </c>
      <c r="K8" s="12" t="s">
        <v>3778</v>
      </c>
      <c r="L8">
        <f t="shared" si="0"/>
        <v>124812.017909</v>
      </c>
      <c r="P8" s="356">
        <f>SUM(P2:P7)</f>
        <v>2609069.1840630001</v>
      </c>
      <c r="Q8" s="356">
        <f>SUM(Q2:Q7)</f>
        <v>2803</v>
      </c>
      <c r="V8" s="356"/>
    </row>
    <row r="9" spans="1:22">
      <c r="A9">
        <v>8</v>
      </c>
      <c r="B9" t="s">
        <v>3753</v>
      </c>
      <c r="C9">
        <v>90836.533261000004</v>
      </c>
      <c r="H9" t="s">
        <v>3776</v>
      </c>
      <c r="I9">
        <v>83716.775527000005</v>
      </c>
      <c r="K9" s="12" t="s">
        <v>3791</v>
      </c>
      <c r="L9">
        <f t="shared" si="0"/>
        <v>205134.122821</v>
      </c>
    </row>
    <row r="10" spans="1:22">
      <c r="A10">
        <v>9</v>
      </c>
      <c r="B10" t="s">
        <v>4117</v>
      </c>
      <c r="C10">
        <v>45481.562150999998</v>
      </c>
      <c r="H10" t="s">
        <v>3779</v>
      </c>
      <c r="I10">
        <v>61271.583483000002</v>
      </c>
      <c r="K10" s="12" t="s">
        <v>3779</v>
      </c>
      <c r="L10">
        <f t="shared" si="0"/>
        <v>61271.583483000002</v>
      </c>
    </row>
    <row r="11" spans="1:22">
      <c r="A11">
        <v>10</v>
      </c>
      <c r="B11" t="s">
        <v>3747</v>
      </c>
      <c r="C11">
        <v>36003.231664999999</v>
      </c>
      <c r="H11" t="s">
        <v>3781</v>
      </c>
      <c r="I11">
        <v>60268.339311000003</v>
      </c>
      <c r="K11" s="12" t="s">
        <v>3787</v>
      </c>
      <c r="L11">
        <f t="shared" si="0"/>
        <v>38561.392896999998</v>
      </c>
    </row>
    <row r="12" spans="1:22">
      <c r="A12">
        <v>11</v>
      </c>
      <c r="B12" t="s">
        <v>3752</v>
      </c>
      <c r="C12">
        <v>35681.8338</v>
      </c>
      <c r="H12" t="s">
        <v>3788</v>
      </c>
      <c r="I12">
        <v>48362.482064999997</v>
      </c>
      <c r="K12" s="12" t="s">
        <v>3782</v>
      </c>
      <c r="L12">
        <f t="shared" si="0"/>
        <v>29286.058977000001</v>
      </c>
    </row>
    <row r="13" spans="1:22">
      <c r="A13">
        <v>12</v>
      </c>
      <c r="B13" t="s">
        <v>3763</v>
      </c>
      <c r="C13">
        <v>33911.091800000002</v>
      </c>
      <c r="H13" t="s">
        <v>3787</v>
      </c>
      <c r="I13">
        <v>38561.392896999998</v>
      </c>
      <c r="K13" s="12" t="s">
        <v>3785</v>
      </c>
      <c r="L13">
        <f t="shared" si="0"/>
        <v>26140.184547000001</v>
      </c>
    </row>
    <row r="14" spans="1:22">
      <c r="A14">
        <v>13</v>
      </c>
      <c r="B14" t="s">
        <v>3749</v>
      </c>
      <c r="C14">
        <v>32786.499549</v>
      </c>
      <c r="H14" t="s">
        <v>3786</v>
      </c>
      <c r="I14">
        <v>36338.297247000002</v>
      </c>
      <c r="L14">
        <f>SUM(L2:L13)</f>
        <v>2609069.1840630001</v>
      </c>
    </row>
    <row r="15" spans="1:22">
      <c r="A15">
        <v>14</v>
      </c>
      <c r="B15" t="s">
        <v>3767</v>
      </c>
      <c r="C15">
        <v>32196.923596000001</v>
      </c>
      <c r="H15" t="s">
        <v>3782</v>
      </c>
      <c r="I15">
        <v>29286.058977000001</v>
      </c>
    </row>
    <row r="16" spans="1:22">
      <c r="A16">
        <v>15</v>
      </c>
      <c r="B16" t="s">
        <v>3758</v>
      </c>
      <c r="C16">
        <v>22241.614686000001</v>
      </c>
      <c r="H16" t="s">
        <v>3785</v>
      </c>
      <c r="I16">
        <v>26140.184547000001</v>
      </c>
    </row>
    <row r="17" spans="2:13">
      <c r="B17" t="s">
        <v>3738</v>
      </c>
      <c r="C17">
        <v>19789.850073000001</v>
      </c>
      <c r="H17" t="s">
        <v>3789</v>
      </c>
      <c r="I17">
        <v>21246.856576999999</v>
      </c>
      <c r="L17" s="413">
        <v>426017.33539000014</v>
      </c>
      <c r="M17">
        <f>+I24-L14</f>
        <v>0</v>
      </c>
    </row>
    <row r="18" spans="2:13">
      <c r="B18" t="s">
        <v>3744</v>
      </c>
      <c r="C18">
        <v>18808.807921</v>
      </c>
      <c r="H18" t="s">
        <v>3780</v>
      </c>
      <c r="I18">
        <v>17591.685873999999</v>
      </c>
    </row>
    <row r="19" spans="2:13">
      <c r="B19" t="s">
        <v>3754</v>
      </c>
      <c r="C19">
        <v>16991.115613999998</v>
      </c>
      <c r="H19" t="s">
        <v>3783</v>
      </c>
      <c r="I19">
        <v>9293.0635320000001</v>
      </c>
    </row>
    <row r="20" spans="2:13">
      <c r="B20" t="s">
        <v>3759</v>
      </c>
      <c r="C20">
        <v>15811.385039999999</v>
      </c>
      <c r="H20" t="s">
        <v>3792</v>
      </c>
      <c r="I20">
        <v>7311.0972769999998</v>
      </c>
    </row>
    <row r="21" spans="2:13">
      <c r="B21" t="s">
        <v>3768</v>
      </c>
      <c r="C21">
        <v>15213.72</v>
      </c>
      <c r="H21" t="s">
        <v>3790</v>
      </c>
      <c r="I21">
        <v>3568.1949169999998</v>
      </c>
    </row>
    <row r="22" spans="2:13">
      <c r="B22" t="s">
        <v>3750</v>
      </c>
      <c r="C22">
        <v>14735.855532</v>
      </c>
      <c r="H22" t="s">
        <v>4994</v>
      </c>
      <c r="I22">
        <v>2589.8275210000002</v>
      </c>
    </row>
    <row r="23" spans="2:13">
      <c r="B23" t="s">
        <v>4118</v>
      </c>
      <c r="C23">
        <v>13762.075174</v>
      </c>
      <c r="H23" t="s">
        <v>3793</v>
      </c>
      <c r="I23">
        <v>2014.361981</v>
      </c>
    </row>
    <row r="24" spans="2:13">
      <c r="B24" t="s">
        <v>6919</v>
      </c>
      <c r="C24">
        <v>12211.021060999999</v>
      </c>
      <c r="I24">
        <f>SUM(I2:I23)</f>
        <v>2609069.1840629997</v>
      </c>
    </row>
    <row r="25" spans="2:13">
      <c r="B25" t="s">
        <v>3745</v>
      </c>
      <c r="C25">
        <v>10334.184584000001</v>
      </c>
    </row>
    <row r="26" spans="2:13">
      <c r="B26" t="s">
        <v>3760</v>
      </c>
      <c r="C26">
        <v>10215.204003999999</v>
      </c>
    </row>
    <row r="27" spans="2:13">
      <c r="B27" t="s">
        <v>3764</v>
      </c>
      <c r="C27">
        <v>9650.2654920000004</v>
      </c>
    </row>
    <row r="28" spans="2:13">
      <c r="B28" t="s">
        <v>3751</v>
      </c>
      <c r="C28">
        <v>9519.4943249999997</v>
      </c>
    </row>
    <row r="29" spans="2:13">
      <c r="B29" t="s">
        <v>3737</v>
      </c>
      <c r="C29">
        <v>4977.626467</v>
      </c>
    </row>
    <row r="30" spans="2:13">
      <c r="B30" t="s">
        <v>3755</v>
      </c>
      <c r="C30">
        <v>3806.4807000000001</v>
      </c>
    </row>
    <row r="31" spans="2:13">
      <c r="B31" t="s">
        <v>3761</v>
      </c>
      <c r="C31">
        <v>3476.2626620000001</v>
      </c>
    </row>
    <row r="32" spans="2:13">
      <c r="B32" t="s">
        <v>3742</v>
      </c>
      <c r="C32">
        <v>3297.4147130000001</v>
      </c>
    </row>
    <row r="33" spans="2:9">
      <c r="B33" t="s">
        <v>3765</v>
      </c>
      <c r="C33">
        <v>3210.6680160000001</v>
      </c>
    </row>
    <row r="34" spans="2:9">
      <c r="B34" t="s">
        <v>7184</v>
      </c>
      <c r="C34">
        <v>1866.0802960000001</v>
      </c>
    </row>
    <row r="35" spans="2:9">
      <c r="B35" t="s">
        <v>3746</v>
      </c>
      <c r="C35">
        <v>1175.2397960000001</v>
      </c>
    </row>
    <row r="36" spans="2:9">
      <c r="B36" t="s">
        <v>6597</v>
      </c>
      <c r="C36">
        <v>911.40112699999997</v>
      </c>
    </row>
    <row r="37" spans="2:9">
      <c r="B37" t="s">
        <v>3739</v>
      </c>
      <c r="C37">
        <v>784.47493299999996</v>
      </c>
    </row>
    <row r="38" spans="2:9">
      <c r="B38" t="s">
        <v>6501</v>
      </c>
      <c r="C38">
        <v>752.57259799999997</v>
      </c>
      <c r="I38">
        <f>L14-I24</f>
        <v>0</v>
      </c>
    </row>
    <row r="39" spans="2:9">
      <c r="B39" t="s">
        <v>3735</v>
      </c>
      <c r="C39" s="14">
        <v>557.37599999999998</v>
      </c>
      <c r="I39" s="254">
        <f>C43-I24</f>
        <v>0</v>
      </c>
    </row>
    <row r="40" spans="2:9">
      <c r="B40" t="s">
        <v>3762</v>
      </c>
      <c r="C40" s="14">
        <v>396.16346399999998</v>
      </c>
    </row>
    <row r="41" spans="2:9">
      <c r="B41" t="s">
        <v>6042</v>
      </c>
      <c r="C41">
        <v>189.67870500000001</v>
      </c>
    </row>
    <row r="42" spans="2:9">
      <c r="B42" t="s">
        <v>6596</v>
      </c>
      <c r="C42">
        <v>87.001776000000007</v>
      </c>
    </row>
    <row r="43" spans="2:9">
      <c r="C43">
        <f>SUM(C2:C42)</f>
        <v>2609069.1840630001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B1:P112"/>
  <sheetViews>
    <sheetView showGridLines="0" zoomScale="115" zoomScaleNormal="115" workbookViewId="0">
      <selection activeCell="G84" sqref="G84"/>
    </sheetView>
  </sheetViews>
  <sheetFormatPr baseColWidth="10" defaultColWidth="11.42578125" defaultRowHeight="12.75"/>
  <cols>
    <col min="1" max="1" width="6.5703125" style="8" customWidth="1"/>
    <col min="2" max="2" width="18.140625" style="8" customWidth="1"/>
    <col min="3" max="3" width="19.7109375" style="8" bestFit="1" customWidth="1"/>
    <col min="4" max="4" width="20" style="8" bestFit="1" customWidth="1"/>
    <col min="5" max="5" width="25.28515625" style="8" customWidth="1"/>
    <col min="6" max="6" width="12.7109375" style="8" customWidth="1"/>
    <col min="7" max="7" width="11.42578125" style="8"/>
    <col min="8" max="8" width="14.85546875" style="8" customWidth="1"/>
    <col min="9" max="9" width="14" style="8" customWidth="1"/>
    <col min="10" max="10" width="12.85546875" style="8" customWidth="1"/>
    <col min="11" max="11" width="7.7109375" style="8" customWidth="1"/>
    <col min="12" max="12" width="9.5703125" style="8" customWidth="1"/>
    <col min="13" max="13" width="9" style="8" customWidth="1"/>
    <col min="14" max="15" width="11.42578125" style="8"/>
    <col min="16" max="16" width="12.28515625" style="8" bestFit="1" customWidth="1"/>
    <col min="17" max="16384" width="11.42578125" style="8"/>
  </cols>
  <sheetData>
    <row r="1" spans="2:16">
      <c r="F1" s="40" t="s">
        <v>3801</v>
      </c>
    </row>
    <row r="2" spans="2:16" ht="15" customHeight="1">
      <c r="B2" s="477" t="s">
        <v>3802</v>
      </c>
      <c r="C2" s="478"/>
      <c r="D2" s="479"/>
    </row>
    <row r="4" spans="2:16">
      <c r="B4" s="5" t="s">
        <v>3732</v>
      </c>
      <c r="C4" s="5" t="s">
        <v>3803</v>
      </c>
      <c r="D4" s="5" t="s">
        <v>3804</v>
      </c>
    </row>
    <row r="5" spans="2:16">
      <c r="B5" s="12" t="str">
        <f>+'V1'!B2</f>
        <v>Electroperú</v>
      </c>
      <c r="C5" s="14">
        <f>+'V1'!C2</f>
        <v>486630.71</v>
      </c>
      <c r="D5" s="15">
        <f t="shared" ref="D5:D13" si="0">ROUND(C5/$C$15,4)</f>
        <v>0.1865</v>
      </c>
      <c r="E5" s="25"/>
      <c r="F5" s="26"/>
      <c r="P5" s="203"/>
    </row>
    <row r="6" spans="2:16">
      <c r="B6" s="12" t="str">
        <f>+'V1'!B3</f>
        <v>Kallpa</v>
      </c>
      <c r="C6" s="14">
        <f>+'V1'!C3</f>
        <v>427268.093544</v>
      </c>
      <c r="D6" s="15">
        <f t="shared" si="0"/>
        <v>0.1638</v>
      </c>
      <c r="E6" s="27"/>
      <c r="F6" s="26"/>
      <c r="P6" s="203"/>
    </row>
    <row r="7" spans="2:16">
      <c r="B7" s="12" t="str">
        <f>+'V1'!B4</f>
        <v>Engie</v>
      </c>
      <c r="C7" s="14">
        <f>+'V1'!C4</f>
        <v>401757.86502899998</v>
      </c>
      <c r="D7" s="15">
        <f t="shared" si="0"/>
        <v>0.154</v>
      </c>
      <c r="E7" s="27"/>
      <c r="F7" s="26"/>
      <c r="P7" s="203"/>
    </row>
    <row r="8" spans="2:16">
      <c r="B8" s="12" t="str">
        <f>+'V1'!B5</f>
        <v>Enel Generación Perú</v>
      </c>
      <c r="C8" s="14">
        <f>+'V1'!C5</f>
        <v>392313.40144300001</v>
      </c>
      <c r="D8" s="15">
        <f t="shared" si="0"/>
        <v>0.15040000000000001</v>
      </c>
      <c r="E8" s="27"/>
      <c r="F8" s="26"/>
      <c r="P8" s="203"/>
    </row>
    <row r="9" spans="2:16">
      <c r="B9" s="12" t="str">
        <f>+'V1'!B6</f>
        <v>Enel Distribución Perú</v>
      </c>
      <c r="C9" s="14">
        <f>+'V1'!C6</f>
        <v>159980.32881199999</v>
      </c>
      <c r="D9" s="15">
        <f t="shared" si="0"/>
        <v>6.13E-2</v>
      </c>
      <c r="E9" s="27"/>
      <c r="F9" s="26"/>
      <c r="P9" s="203"/>
    </row>
    <row r="10" spans="2:16">
      <c r="B10" s="12" t="str">
        <f>+'V1'!B7</f>
        <v>Celepsa</v>
      </c>
      <c r="C10" s="14">
        <f>+'V1'!C7</f>
        <v>127728.257877</v>
      </c>
      <c r="D10" s="15">
        <f t="shared" si="0"/>
        <v>4.9000000000000002E-2</v>
      </c>
      <c r="E10" s="27"/>
      <c r="F10" s="26"/>
      <c r="P10" s="203"/>
    </row>
    <row r="11" spans="2:16">
      <c r="B11" s="12" t="str">
        <f>+'V1'!B8</f>
        <v>Atria Energía</v>
      </c>
      <c r="C11" s="14">
        <f>+'V1'!C8</f>
        <v>91719.816777</v>
      </c>
      <c r="D11" s="15">
        <f t="shared" si="0"/>
        <v>3.5200000000000002E-2</v>
      </c>
      <c r="E11" s="27"/>
      <c r="F11" s="26"/>
      <c r="P11" s="203"/>
    </row>
    <row r="12" spans="2:16">
      <c r="B12" s="12" t="str">
        <f>+'V1'!B9</f>
        <v>Statkraft</v>
      </c>
      <c r="C12" s="14">
        <f>+'V1'!C9</f>
        <v>90836.533261000004</v>
      </c>
      <c r="D12" s="15">
        <f t="shared" si="0"/>
        <v>3.4799999999999998E-2</v>
      </c>
      <c r="E12" s="27"/>
      <c r="F12" s="26"/>
      <c r="P12" s="203"/>
    </row>
    <row r="13" spans="2:16">
      <c r="B13" s="12" t="str">
        <f>+'V1'!B10</f>
        <v>Huanza</v>
      </c>
      <c r="C13" s="14">
        <f>+'V1'!C10</f>
        <v>45481.562150999998</v>
      </c>
      <c r="D13" s="15">
        <f t="shared" si="0"/>
        <v>1.7399999999999999E-2</v>
      </c>
      <c r="E13" s="27"/>
      <c r="F13" s="26"/>
      <c r="P13" s="203"/>
    </row>
    <row r="14" spans="2:16">
      <c r="B14" s="12" t="s">
        <v>3774</v>
      </c>
      <c r="C14" s="14">
        <f>SUM('V1'!C11:C42)</f>
        <v>385352.615169</v>
      </c>
      <c r="D14" s="15">
        <f>C14/$C$15</f>
        <v>0.14769735410730109</v>
      </c>
      <c r="E14" s="28"/>
      <c r="F14" s="26"/>
      <c r="P14" s="203"/>
    </row>
    <row r="15" spans="2:16">
      <c r="B15" s="188" t="s">
        <v>3805</v>
      </c>
      <c r="C15" s="189">
        <f>SUM(C5:C14)</f>
        <v>2609069.1840629997</v>
      </c>
      <c r="D15" s="190">
        <f>SUM(D5:D14)</f>
        <v>1.0000973541073011</v>
      </c>
      <c r="E15" s="27"/>
      <c r="F15" s="26"/>
      <c r="P15" s="203"/>
    </row>
    <row r="16" spans="2:16">
      <c r="B16" s="30"/>
      <c r="C16" s="31"/>
      <c r="D16" s="13"/>
      <c r="E16" s="32"/>
      <c r="F16" s="33"/>
      <c r="P16" s="203"/>
    </row>
    <row r="17" spans="2:16">
      <c r="B17" s="30"/>
      <c r="C17" s="33"/>
      <c r="F17" s="33"/>
      <c r="P17" s="203"/>
    </row>
    <row r="18" spans="2:16">
      <c r="B18" s="477" t="s">
        <v>3806</v>
      </c>
      <c r="C18" s="478"/>
      <c r="D18" s="479"/>
      <c r="F18" s="33"/>
      <c r="P18" s="203"/>
    </row>
    <row r="19" spans="2:16">
      <c r="F19" s="33"/>
      <c r="P19" s="203"/>
    </row>
    <row r="20" spans="2:16">
      <c r="B20" s="5" t="s">
        <v>3795</v>
      </c>
      <c r="C20" s="5" t="s">
        <v>3807</v>
      </c>
      <c r="D20" s="5" t="s">
        <v>3808</v>
      </c>
      <c r="F20" s="33"/>
      <c r="P20" s="203"/>
    </row>
    <row r="21" spans="2:16">
      <c r="B21" s="12" t="s">
        <v>3828</v>
      </c>
      <c r="C21" s="14">
        <f>+'V1'!F2</f>
        <v>320818.27534400002</v>
      </c>
      <c r="D21" s="15">
        <f>ROUND(C21/$C$23,3)</f>
        <v>0.123</v>
      </c>
      <c r="F21" s="33"/>
      <c r="P21" s="203"/>
    </row>
    <row r="22" spans="2:16">
      <c r="B22" s="12" t="s">
        <v>3829</v>
      </c>
      <c r="C22" s="14">
        <f>+'V1'!F3</f>
        <v>2288250.9087189999</v>
      </c>
      <c r="D22" s="15">
        <f>ROUND(C22/$C$23,3)</f>
        <v>0.877</v>
      </c>
      <c r="F22" s="33"/>
      <c r="P22" s="203"/>
    </row>
    <row r="23" spans="2:16">
      <c r="B23" s="188" t="s">
        <v>3805</v>
      </c>
      <c r="C23" s="189">
        <f>SUM(C21:C22)</f>
        <v>2609069.1840630001</v>
      </c>
      <c r="D23" s="190">
        <f>SUM(D21:D22)</f>
        <v>1</v>
      </c>
      <c r="F23" s="33"/>
      <c r="P23" s="203"/>
    </row>
    <row r="24" spans="2:16">
      <c r="C24"/>
      <c r="D24"/>
      <c r="F24" s="33"/>
      <c r="P24" s="203"/>
    </row>
    <row r="25" spans="2:16">
      <c r="C25"/>
      <c r="D25"/>
      <c r="F25" s="33"/>
      <c r="P25" s="203"/>
    </row>
    <row r="26" spans="2:16">
      <c r="P26" s="203"/>
    </row>
    <row r="27" spans="2:16">
      <c r="F27" s="41" t="s">
        <v>3811</v>
      </c>
      <c r="P27" s="203"/>
    </row>
    <row r="28" spans="2:16">
      <c r="B28" s="477" t="s">
        <v>3812</v>
      </c>
      <c r="C28" s="478"/>
      <c r="D28" s="479"/>
      <c r="F28" s="33"/>
      <c r="H28" s="33"/>
      <c r="P28" s="203"/>
    </row>
    <row r="29" spans="2:16">
      <c r="F29" s="33"/>
      <c r="H29" s="33"/>
      <c r="P29" s="203"/>
    </row>
    <row r="30" spans="2:16">
      <c r="B30" s="5" t="s">
        <v>3772</v>
      </c>
      <c r="C30" s="5" t="str">
        <f>+C4</f>
        <v>Energía</v>
      </c>
      <c r="D30" s="5" t="str">
        <f>+D4</f>
        <v>Porcentaje</v>
      </c>
      <c r="H30" s="33"/>
      <c r="N30"/>
      <c r="O30"/>
      <c r="P30" s="203"/>
    </row>
    <row r="31" spans="2:16">
      <c r="B31" s="12" t="s">
        <v>3777</v>
      </c>
      <c r="C31" s="14">
        <f>VLOOKUP(B31,'V1'!$K$2:$L$13,2,FALSE)</f>
        <v>1379885.7184289999</v>
      </c>
      <c r="D31" s="15">
        <f t="shared" ref="D31:D43" si="1">ROUND(C31/$C$43,3)</f>
        <v>0.52900000000000003</v>
      </c>
      <c r="H31" s="33"/>
      <c r="N31"/>
      <c r="O31"/>
      <c r="P31" s="203"/>
    </row>
    <row r="32" spans="2:16">
      <c r="B32" s="386" t="s">
        <v>3791</v>
      </c>
      <c r="C32" s="14">
        <f>VLOOKUP(B32,'V1'!$K$2:$L$13,2,FALSE)</f>
        <v>205134.122821</v>
      </c>
      <c r="D32" s="15">
        <f t="shared" si="1"/>
        <v>7.9000000000000001E-2</v>
      </c>
      <c r="E32" s="33"/>
      <c r="F32" s="33"/>
      <c r="H32" s="33"/>
      <c r="N32"/>
      <c r="O32"/>
      <c r="P32" s="203"/>
    </row>
    <row r="33" spans="2:16">
      <c r="B33" s="12" t="s">
        <v>3778</v>
      </c>
      <c r="C33" s="14">
        <f>VLOOKUP(B33,'V1'!$K$2:$L$13,2,FALSE)</f>
        <v>124812.017909</v>
      </c>
      <c r="D33" s="15">
        <f t="shared" si="1"/>
        <v>4.8000000000000001E-2</v>
      </c>
      <c r="H33" s="33"/>
      <c r="N33"/>
      <c r="O33"/>
      <c r="P33" s="203"/>
    </row>
    <row r="34" spans="2:16">
      <c r="B34" s="12" t="s">
        <v>3784</v>
      </c>
      <c r="C34" s="14">
        <f>VLOOKUP(B34,'V1'!$K$2:$L$13,2,FALSE)</f>
        <v>123597.734582</v>
      </c>
      <c r="D34" s="15">
        <f t="shared" si="1"/>
        <v>4.7E-2</v>
      </c>
      <c r="H34" s="33"/>
      <c r="N34"/>
      <c r="O34"/>
    </row>
    <row r="35" spans="2:16">
      <c r="B35" s="12" t="s">
        <v>3775</v>
      </c>
      <c r="C35" s="14">
        <f>VLOOKUP(B35,'V1'!$K$2:$L$13,2,FALSE)</f>
        <v>97756.39847</v>
      </c>
      <c r="D35" s="15">
        <f t="shared" si="1"/>
        <v>3.6999999999999998E-2</v>
      </c>
      <c r="H35" s="33"/>
      <c r="N35"/>
      <c r="O35"/>
    </row>
    <row r="36" spans="2:16">
      <c r="B36" s="12" t="s">
        <v>3779</v>
      </c>
      <c r="C36" s="14">
        <f>VLOOKUP(B36,'V1'!$K$2:$L$13,2,FALSE)</f>
        <v>61271.583483000002</v>
      </c>
      <c r="D36" s="15">
        <f t="shared" si="1"/>
        <v>2.3E-2</v>
      </c>
      <c r="E36" s="33"/>
      <c r="H36" s="33"/>
      <c r="N36"/>
      <c r="O36"/>
    </row>
    <row r="37" spans="2:16">
      <c r="B37" s="12" t="s">
        <v>3781</v>
      </c>
      <c r="C37" s="14">
        <f>VLOOKUP(B37,'V1'!$K$2:$L$13,2,FALSE)</f>
        <v>60268.339311000003</v>
      </c>
      <c r="D37" s="15">
        <f t="shared" si="1"/>
        <v>2.3E-2</v>
      </c>
      <c r="H37" s="33"/>
      <c r="N37"/>
      <c r="O37"/>
    </row>
    <row r="38" spans="2:16">
      <c r="B38" s="12" t="s">
        <v>3787</v>
      </c>
      <c r="C38" s="14">
        <f>VLOOKUP(B38,'V1'!$K$2:$L$13,2,FALSE)</f>
        <v>38561.392896999998</v>
      </c>
      <c r="D38" s="15">
        <f t="shared" si="1"/>
        <v>1.4999999999999999E-2</v>
      </c>
      <c r="H38" s="33"/>
      <c r="N38"/>
      <c r="O38"/>
    </row>
    <row r="39" spans="2:16">
      <c r="B39" s="12" t="s">
        <v>3786</v>
      </c>
      <c r="C39" s="14">
        <f>VLOOKUP(B39,'V1'!$K$2:$L$13,2,FALSE)</f>
        <v>36338.297247000002</v>
      </c>
      <c r="D39" s="15">
        <f t="shared" si="1"/>
        <v>1.4E-2</v>
      </c>
      <c r="H39" s="33"/>
      <c r="N39"/>
      <c r="O39"/>
    </row>
    <row r="40" spans="2:16">
      <c r="B40" s="12" t="s">
        <v>3782</v>
      </c>
      <c r="C40" s="14">
        <f>VLOOKUP(B40,'V1'!$K$2:$L$13,2,FALSE)</f>
        <v>29286.058977000001</v>
      </c>
      <c r="D40" s="15">
        <f t="shared" si="1"/>
        <v>1.0999999999999999E-2</v>
      </c>
      <c r="H40" s="33"/>
      <c r="N40"/>
      <c r="O40"/>
    </row>
    <row r="41" spans="2:16">
      <c r="B41" s="12" t="s">
        <v>3785</v>
      </c>
      <c r="C41" s="14">
        <f>VLOOKUP(B41,'V1'!$K$2:$L$13,2,FALSE)</f>
        <v>26140.184547000001</v>
      </c>
      <c r="D41" s="15">
        <f t="shared" si="1"/>
        <v>0.01</v>
      </c>
      <c r="E41" s="34"/>
      <c r="H41" s="33"/>
      <c r="N41"/>
      <c r="O41"/>
    </row>
    <row r="42" spans="2:16">
      <c r="B42" s="386" t="s">
        <v>3774</v>
      </c>
      <c r="C42" s="14">
        <f>VLOOKUP(B42,'V1'!$K$2:$L$13,2,FALSE)</f>
        <v>426017.33539000014</v>
      </c>
      <c r="D42" s="15">
        <f t="shared" si="1"/>
        <v>0.16300000000000001</v>
      </c>
      <c r="H42" s="33"/>
      <c r="N42"/>
      <c r="O42"/>
    </row>
    <row r="43" spans="2:16">
      <c r="B43" s="16" t="s">
        <v>3805</v>
      </c>
      <c r="C43" s="17">
        <f>SUM(C31:C42)</f>
        <v>2609069.1840629997</v>
      </c>
      <c r="D43" s="253">
        <f t="shared" si="1"/>
        <v>1</v>
      </c>
      <c r="H43" s="33"/>
      <c r="N43"/>
      <c r="O43"/>
    </row>
    <row r="44" spans="2:16">
      <c r="C44" s="35"/>
      <c r="H44" s="33"/>
      <c r="N44"/>
      <c r="O44"/>
    </row>
    <row r="45" spans="2:16">
      <c r="B45" s="385"/>
      <c r="C45" s="385"/>
      <c r="H45" s="33"/>
      <c r="N45"/>
      <c r="O45"/>
    </row>
    <row r="46" spans="2:16">
      <c r="B46" s="385"/>
      <c r="C46" s="385"/>
      <c r="H46" s="33"/>
      <c r="N46"/>
      <c r="O46"/>
    </row>
    <row r="47" spans="2:16">
      <c r="B47" s="385"/>
      <c r="C47" s="385"/>
      <c r="H47" s="33"/>
      <c r="N47"/>
      <c r="O47"/>
    </row>
    <row r="48" spans="2:16">
      <c r="C48" s="35"/>
      <c r="H48" s="33"/>
      <c r="N48"/>
      <c r="O48"/>
    </row>
    <row r="49" spans="2:15">
      <c r="H49" s="33"/>
      <c r="N49"/>
      <c r="O49"/>
    </row>
    <row r="50" spans="2:15">
      <c r="H50" s="33"/>
    </row>
    <row r="51" spans="2:15">
      <c r="H51" s="33"/>
    </row>
    <row r="52" spans="2:15">
      <c r="H52" s="33"/>
    </row>
    <row r="53" spans="2:15">
      <c r="H53" s="33"/>
    </row>
    <row r="54" spans="2:15">
      <c r="F54" s="41"/>
      <c r="H54" s="33"/>
    </row>
    <row r="55" spans="2:15">
      <c r="F55" s="41" t="s">
        <v>3813</v>
      </c>
      <c r="H55" s="33"/>
    </row>
    <row r="56" spans="2:15">
      <c r="H56" s="33"/>
    </row>
    <row r="57" spans="2:15">
      <c r="H57" s="33"/>
    </row>
    <row r="58" spans="2:15">
      <c r="H58" s="33"/>
    </row>
    <row r="59" spans="2:15">
      <c r="B59" s="477" t="s">
        <v>3814</v>
      </c>
      <c r="C59" s="478"/>
      <c r="D59" s="479"/>
    </row>
    <row r="61" spans="2:15">
      <c r="B61" s="5" t="s">
        <v>3796</v>
      </c>
      <c r="C61" s="5" t="s">
        <v>3815</v>
      </c>
      <c r="D61" s="5" t="s">
        <v>3816</v>
      </c>
    </row>
    <row r="62" spans="2:15">
      <c r="B62" s="12" t="s">
        <v>3817</v>
      </c>
      <c r="C62" s="14">
        <f>I87</f>
        <v>920265.97611299995</v>
      </c>
      <c r="D62" s="14">
        <f>J87</f>
        <v>2537</v>
      </c>
      <c r="E62" s="36"/>
      <c r="F62" s="36"/>
    </row>
    <row r="63" spans="2:15">
      <c r="B63" s="12" t="s">
        <v>3818</v>
      </c>
      <c r="C63" s="14">
        <f>I90</f>
        <v>717735.29473800003</v>
      </c>
      <c r="D63" s="14">
        <f>J90</f>
        <v>229</v>
      </c>
      <c r="E63" s="36"/>
      <c r="F63" s="36"/>
    </row>
    <row r="64" spans="2:15">
      <c r="B64" s="12" t="s">
        <v>3819</v>
      </c>
      <c r="C64" s="14">
        <f>I93</f>
        <v>971067.91321200004</v>
      </c>
      <c r="D64" s="14">
        <f>J93</f>
        <v>37</v>
      </c>
      <c r="E64" s="36"/>
      <c r="F64" s="36"/>
    </row>
    <row r="65" spans="2:6">
      <c r="B65" s="16" t="s">
        <v>3805</v>
      </c>
      <c r="C65" s="17">
        <f>SUM(C62:C64)</f>
        <v>2609069.1840630001</v>
      </c>
      <c r="D65" s="17">
        <f>SUM(D62:D64)</f>
        <v>2803</v>
      </c>
      <c r="E65" s="37"/>
      <c r="F65" s="37"/>
    </row>
    <row r="68" spans="2:6">
      <c r="B68" s="5" t="s">
        <v>3796</v>
      </c>
      <c r="C68" s="5" t="s">
        <v>3820</v>
      </c>
      <c r="D68" s="5" t="s">
        <v>3821</v>
      </c>
    </row>
    <row r="69" spans="2:6">
      <c r="B69" s="12" t="str">
        <f>B62</f>
        <v>MT</v>
      </c>
      <c r="C69" s="18">
        <f>ROUND(C62/$C$65,2)</f>
        <v>0.35</v>
      </c>
      <c r="D69" s="18">
        <f>ROUND(D62/$D$65,2)</f>
        <v>0.91</v>
      </c>
    </row>
    <row r="70" spans="2:6">
      <c r="B70" s="12" t="str">
        <f>B63</f>
        <v>AT</v>
      </c>
      <c r="C70" s="18">
        <f>ROUND(C63/$C$65,2)</f>
        <v>0.28000000000000003</v>
      </c>
      <c r="D70" s="18">
        <f>ROUND(D63/$D$65,2)</f>
        <v>0.08</v>
      </c>
      <c r="E70" s="19"/>
    </row>
    <row r="71" spans="2:6">
      <c r="B71" s="12" t="str">
        <f>B64</f>
        <v>MAT</v>
      </c>
      <c r="C71" s="18">
        <f>1-SUM(C69:C70)</f>
        <v>0.37</v>
      </c>
      <c r="D71" s="18">
        <f>1-SUM(D69:D70)</f>
        <v>1.0000000000000009E-2</v>
      </c>
      <c r="E71" s="19"/>
    </row>
    <row r="72" spans="2:6">
      <c r="B72" s="16" t="s">
        <v>3805</v>
      </c>
      <c r="C72" s="20">
        <f>SUM(C69:C71)</f>
        <v>1</v>
      </c>
      <c r="D72" s="20">
        <f>SUM(D69:D71)</f>
        <v>1</v>
      </c>
    </row>
    <row r="74" spans="2:6">
      <c r="E74" s="32"/>
      <c r="F74" s="32"/>
    </row>
    <row r="75" spans="2:6">
      <c r="E75" s="32"/>
      <c r="F75" s="32"/>
    </row>
    <row r="76" spans="2:6">
      <c r="E76" s="32"/>
      <c r="F76" s="32"/>
    </row>
    <row r="83" spans="2:10">
      <c r="B83" s="30"/>
      <c r="C83" s="30"/>
      <c r="D83" s="30"/>
      <c r="E83" s="30"/>
    </row>
    <row r="84" spans="2:10" ht="25.5">
      <c r="B84" s="30"/>
      <c r="C84" s="30"/>
      <c r="D84" s="30"/>
      <c r="E84" s="30"/>
      <c r="G84" s="6" t="s">
        <v>3796</v>
      </c>
      <c r="H84" s="6" t="s">
        <v>3795</v>
      </c>
      <c r="I84" s="6" t="s">
        <v>3822</v>
      </c>
      <c r="J84" s="6" t="s">
        <v>3816</v>
      </c>
    </row>
    <row r="85" spans="2:10">
      <c r="G85" s="480" t="s">
        <v>3817</v>
      </c>
      <c r="H85" s="21" t="s">
        <v>3823</v>
      </c>
      <c r="I85" s="22">
        <f>+'V1'!P6</f>
        <v>289790.10080700001</v>
      </c>
      <c r="J85" s="22">
        <f>+'V1'!Q6</f>
        <v>1099</v>
      </c>
    </row>
    <row r="86" spans="2:10">
      <c r="G86" s="480"/>
      <c r="H86" s="21" t="s">
        <v>3824</v>
      </c>
      <c r="I86" s="22">
        <f>+'V1'!P7</f>
        <v>630475.875306</v>
      </c>
      <c r="J86" s="22">
        <f>+'V1'!Q7</f>
        <v>1438</v>
      </c>
    </row>
    <row r="87" spans="2:10">
      <c r="G87" s="470" t="s">
        <v>3825</v>
      </c>
      <c r="H87" s="470"/>
      <c r="I87" s="23">
        <f>I85+I86</f>
        <v>920265.97611299995</v>
      </c>
      <c r="J87" s="23">
        <f>J85+J86</f>
        <v>2537</v>
      </c>
    </row>
    <row r="88" spans="2:10">
      <c r="G88" s="480" t="s">
        <v>3818</v>
      </c>
      <c r="H88" s="21" t="s">
        <v>3823</v>
      </c>
      <c r="I88" s="22">
        <f>+'V1'!P2</f>
        <v>31028.174536999999</v>
      </c>
      <c r="J88" s="22">
        <f>+'V1'!Q2</f>
        <v>45</v>
      </c>
    </row>
    <row r="89" spans="2:10">
      <c r="G89" s="480"/>
      <c r="H89" s="21" t="s">
        <v>3824</v>
      </c>
      <c r="I89" s="22">
        <f>+'V1'!P3</f>
        <v>686707.12020100001</v>
      </c>
      <c r="J89" s="22">
        <f>+'V1'!Q3</f>
        <v>184</v>
      </c>
    </row>
    <row r="90" spans="2:10">
      <c r="G90" s="470" t="s">
        <v>3826</v>
      </c>
      <c r="H90" s="470"/>
      <c r="I90" s="23">
        <f>I88+I89</f>
        <v>717735.29473800003</v>
      </c>
      <c r="J90" s="23">
        <f>J88+J89</f>
        <v>229</v>
      </c>
    </row>
    <row r="91" spans="2:10">
      <c r="B91" s="38"/>
      <c r="C91" s="38"/>
      <c r="D91" s="30"/>
      <c r="E91" s="30"/>
      <c r="G91" s="480" t="s">
        <v>3819</v>
      </c>
      <c r="H91" s="21" t="s">
        <v>3823</v>
      </c>
      <c r="I91" s="22">
        <f>+'V1'!P4</f>
        <v>0</v>
      </c>
      <c r="J91" s="22">
        <f>+'V1'!Q4</f>
        <v>0</v>
      </c>
    </row>
    <row r="92" spans="2:10">
      <c r="B92" s="38"/>
      <c r="C92" s="38"/>
      <c r="D92" s="30"/>
      <c r="E92" s="30"/>
      <c r="G92" s="480"/>
      <c r="H92" s="21" t="s">
        <v>3824</v>
      </c>
      <c r="I92" s="22">
        <f>+'V1'!P5</f>
        <v>971067.91321200004</v>
      </c>
      <c r="J92" s="22">
        <f>+'V1'!Q5</f>
        <v>37</v>
      </c>
    </row>
    <row r="93" spans="2:10">
      <c r="B93" s="30"/>
      <c r="C93" s="30"/>
      <c r="D93" s="30"/>
      <c r="E93" s="30"/>
      <c r="G93" s="470" t="s">
        <v>3827</v>
      </c>
      <c r="H93" s="470"/>
      <c r="I93" s="23">
        <f>I91+I92</f>
        <v>971067.91321200004</v>
      </c>
      <c r="J93" s="23">
        <f>J91+J92</f>
        <v>37</v>
      </c>
    </row>
    <row r="94" spans="2:10">
      <c r="B94" s="30"/>
      <c r="C94" s="30"/>
      <c r="D94" s="30"/>
      <c r="E94" s="30"/>
      <c r="G94" s="476" t="s">
        <v>3770</v>
      </c>
      <c r="H94" s="476"/>
      <c r="I94" s="24">
        <f>I87+I90+I93</f>
        <v>2609069.1840630001</v>
      </c>
      <c r="J94" s="24">
        <f>J87+J90+J93</f>
        <v>2803</v>
      </c>
    </row>
    <row r="95" spans="2:10">
      <c r="B95" s="30"/>
      <c r="C95" s="30"/>
      <c r="D95" s="30"/>
      <c r="E95" s="30"/>
    </row>
    <row r="96" spans="2:10">
      <c r="B96" s="30"/>
      <c r="C96" s="30"/>
      <c r="D96" s="30"/>
      <c r="E96" s="30"/>
    </row>
    <row r="97" spans="2:5">
      <c r="B97" s="30"/>
      <c r="C97" s="30"/>
      <c r="D97" s="30"/>
      <c r="E97" s="30"/>
    </row>
    <row r="98" spans="2:5">
      <c r="B98" s="30"/>
      <c r="C98" s="30"/>
      <c r="D98" s="30"/>
      <c r="E98" s="30"/>
    </row>
    <row r="99" spans="2:5" ht="15" customHeight="1">
      <c r="B99" s="30"/>
      <c r="C99" s="30"/>
      <c r="D99" s="30"/>
      <c r="E99" s="30"/>
    </row>
    <row r="100" spans="2:5">
      <c r="B100" s="30"/>
      <c r="C100" s="30"/>
      <c r="D100" s="30"/>
      <c r="E100" s="30"/>
    </row>
    <row r="101" spans="2:5">
      <c r="B101" s="30"/>
      <c r="C101" s="39"/>
      <c r="D101" s="39"/>
      <c r="E101" s="30"/>
    </row>
    <row r="102" spans="2:5">
      <c r="B102" s="30"/>
      <c r="C102" s="39"/>
      <c r="D102" s="39"/>
      <c r="E102" s="39"/>
    </row>
    <row r="103" spans="2:5">
      <c r="B103" s="30"/>
      <c r="C103" s="39"/>
      <c r="D103" s="39"/>
      <c r="E103" s="30"/>
    </row>
    <row r="104" spans="2:5">
      <c r="B104" s="30"/>
      <c r="C104" s="39"/>
      <c r="D104" s="39"/>
      <c r="E104" s="30"/>
    </row>
    <row r="105" spans="2:5">
      <c r="B105" s="30"/>
      <c r="C105" s="39"/>
      <c r="D105" s="39"/>
      <c r="E105" s="30"/>
    </row>
    <row r="106" spans="2:5">
      <c r="B106" s="30"/>
      <c r="C106" s="39"/>
      <c r="D106" s="39"/>
      <c r="E106" s="30"/>
    </row>
    <row r="107" spans="2:5">
      <c r="B107" s="30"/>
      <c r="C107" s="39"/>
      <c r="D107" s="39"/>
      <c r="E107" s="30"/>
    </row>
    <row r="108" spans="2:5">
      <c r="B108" s="30"/>
      <c r="C108" s="39"/>
      <c r="D108" s="39"/>
      <c r="E108" s="30"/>
    </row>
    <row r="109" spans="2:5">
      <c r="B109" s="30"/>
      <c r="C109" s="39"/>
      <c r="D109" s="39"/>
      <c r="E109" s="30"/>
    </row>
    <row r="110" spans="2:5">
      <c r="B110" s="30"/>
      <c r="C110" s="39"/>
      <c r="D110" s="39"/>
      <c r="E110" s="30"/>
    </row>
    <row r="111" spans="2:5">
      <c r="B111" s="30"/>
      <c r="C111" s="30"/>
      <c r="D111" s="30"/>
      <c r="E111" s="30"/>
    </row>
    <row r="112" spans="2:5">
      <c r="B112" s="30"/>
      <c r="C112" s="30"/>
      <c r="D112" s="30"/>
      <c r="E112" s="30"/>
    </row>
  </sheetData>
  <sortState ref="B31:D41">
    <sortCondition descending="1" ref="D31:D41"/>
  </sortState>
  <mergeCells count="11">
    <mergeCell ref="G94:H94"/>
    <mergeCell ref="B2:D2"/>
    <mergeCell ref="B18:D18"/>
    <mergeCell ref="B28:D28"/>
    <mergeCell ref="B59:D59"/>
    <mergeCell ref="G85:G86"/>
    <mergeCell ref="G87:H87"/>
    <mergeCell ref="G88:G89"/>
    <mergeCell ref="G90:H90"/>
    <mergeCell ref="G91:G92"/>
    <mergeCell ref="G93:H93"/>
  </mergeCells>
  <pageMargins left="0.75" right="0.75" top="1" bottom="1" header="0" footer="0"/>
  <pageSetup paperSize="9" orientation="portrait" r:id="rId1"/>
  <headerFooter alignWithMargins="0"/>
  <ignoredErrors>
    <ignoredError sqref="C14"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249977111117893"/>
  </sheetPr>
  <dimension ref="B1:AA286"/>
  <sheetViews>
    <sheetView showGridLines="0" zoomScaleNormal="100" workbookViewId="0">
      <selection activeCell="J49" sqref="J49"/>
    </sheetView>
  </sheetViews>
  <sheetFormatPr baseColWidth="10" defaultColWidth="11.42578125" defaultRowHeight="12.75"/>
  <cols>
    <col min="1" max="1" width="6.28515625" style="48" customWidth="1"/>
    <col min="2" max="2" width="24.5703125" style="48" bestFit="1" customWidth="1"/>
    <col min="3" max="3" width="13" style="48" customWidth="1"/>
    <col min="4" max="5" width="13.85546875" style="48" customWidth="1"/>
    <col min="6" max="6" width="7.7109375" style="54" customWidth="1"/>
    <col min="7" max="7" width="8.5703125" style="48" customWidth="1"/>
    <col min="8" max="9" width="12.7109375" style="48" customWidth="1"/>
    <col min="10" max="10" width="12.7109375" style="55" customWidth="1"/>
    <col min="11" max="11" width="5.7109375" style="55" bestFit="1" customWidth="1"/>
    <col min="12" max="12" width="11.7109375" style="55" bestFit="1" customWidth="1"/>
    <col min="13" max="13" width="14.140625" style="55" customWidth="1"/>
    <col min="14" max="14" width="11.42578125" style="55"/>
    <col min="15" max="15" width="27.42578125" style="55" bestFit="1" customWidth="1"/>
    <col min="16" max="16" width="11.42578125" style="55"/>
    <col min="17" max="17" width="19.85546875" style="48" customWidth="1"/>
    <col min="18" max="16384" width="11.42578125" style="48"/>
  </cols>
  <sheetData>
    <row r="1" spans="2:27">
      <c r="N1" s="56"/>
      <c r="O1" s="56"/>
      <c r="Q1" s="55"/>
    </row>
    <row r="2" spans="2:27">
      <c r="B2" s="69"/>
      <c r="C2" s="42"/>
      <c r="D2" s="69"/>
      <c r="E2" s="69"/>
      <c r="F2" s="70"/>
      <c r="G2" s="40" t="s">
        <v>5747</v>
      </c>
      <c r="L2" s="56"/>
      <c r="M2" s="56"/>
      <c r="N2" s="56"/>
      <c r="O2" s="56"/>
      <c r="P2" s="48"/>
    </row>
    <row r="3" spans="2:27" ht="19.5" customHeight="1">
      <c r="B3" s="481" t="s">
        <v>3732</v>
      </c>
      <c r="C3" s="483" t="s">
        <v>5660</v>
      </c>
      <c r="D3" s="483"/>
      <c r="E3" s="483"/>
      <c r="F3" s="70"/>
      <c r="L3" s="56"/>
      <c r="M3" s="56"/>
      <c r="P3" s="48"/>
    </row>
    <row r="4" spans="2:27" ht="28.5" customHeight="1">
      <c r="B4" s="482"/>
      <c r="C4" s="50" t="s">
        <v>3831</v>
      </c>
      <c r="D4" s="50" t="s">
        <v>3832</v>
      </c>
      <c r="E4" s="50" t="s">
        <v>3833</v>
      </c>
      <c r="G4" s="44"/>
      <c r="H4" s="44"/>
      <c r="I4" s="44"/>
      <c r="J4" s="44"/>
      <c r="K4" s="44"/>
      <c r="L4" s="44"/>
      <c r="M4" s="44"/>
      <c r="Q4"/>
      <c r="R4"/>
      <c r="S4"/>
      <c r="T4"/>
    </row>
    <row r="5" spans="2:27" ht="12.75" customHeight="1">
      <c r="B5" s="387" t="s">
        <v>6596</v>
      </c>
      <c r="C5" s="407">
        <v>62.796337999999999</v>
      </c>
      <c r="D5" s="407">
        <v>62.796337999999999</v>
      </c>
      <c r="E5" s="407">
        <v>62.796337999999999</v>
      </c>
      <c r="G5" s="46"/>
      <c r="H5" s="47"/>
      <c r="I5" s="47"/>
      <c r="J5" s="47"/>
      <c r="L5" s="56"/>
      <c r="M5" s="56"/>
      <c r="Q5"/>
      <c r="R5"/>
      <c r="S5"/>
      <c r="T5" s="413"/>
      <c r="U5" s="413"/>
      <c r="V5" s="413"/>
      <c r="W5" s="413"/>
      <c r="X5" s="413"/>
      <c r="Y5" s="413"/>
      <c r="Z5" s="413"/>
      <c r="AA5" s="414"/>
    </row>
    <row r="6" spans="2:27" ht="14.1" customHeight="1">
      <c r="B6" s="387" t="s">
        <v>6597</v>
      </c>
      <c r="C6" s="407">
        <v>29.773128</v>
      </c>
      <c r="D6" s="407">
        <v>29.773128</v>
      </c>
      <c r="E6" s="407">
        <v>29.773128</v>
      </c>
      <c r="F6" s="48"/>
      <c r="G6" s="46"/>
      <c r="H6" s="47"/>
      <c r="I6" s="47"/>
      <c r="J6" s="47"/>
      <c r="K6" s="57"/>
      <c r="L6" s="58"/>
      <c r="M6" s="58"/>
      <c r="P6"/>
      <c r="Q6"/>
      <c r="R6"/>
      <c r="S6"/>
      <c r="T6" s="413"/>
      <c r="U6" s="413"/>
      <c r="V6" s="413"/>
      <c r="W6" s="413"/>
      <c r="X6" s="413"/>
      <c r="Y6" s="413"/>
      <c r="Z6" s="413"/>
      <c r="AA6" s="414"/>
    </row>
    <row r="7" spans="2:27" ht="14.1" customHeight="1">
      <c r="B7" s="387" t="s">
        <v>4993</v>
      </c>
      <c r="C7" s="407">
        <v>19.769629999999999</v>
      </c>
      <c r="D7" s="407">
        <v>80.544810999999996</v>
      </c>
      <c r="E7" s="407">
        <v>10.91</v>
      </c>
      <c r="F7" s="48"/>
      <c r="G7" s="46"/>
      <c r="H7" s="47"/>
      <c r="I7" s="47"/>
      <c r="J7" s="47"/>
      <c r="K7" s="57"/>
      <c r="L7" s="58"/>
      <c r="M7" s="58"/>
      <c r="P7"/>
      <c r="Q7"/>
      <c r="R7"/>
      <c r="S7"/>
      <c r="T7" s="413"/>
      <c r="U7" s="413"/>
      <c r="V7" s="413"/>
      <c r="W7" s="413"/>
      <c r="X7" s="413"/>
      <c r="Y7" s="413"/>
      <c r="Z7" s="413"/>
      <c r="AA7" s="414"/>
    </row>
    <row r="8" spans="2:27" ht="14.1" customHeight="1">
      <c r="B8" s="387" t="s">
        <v>6919</v>
      </c>
      <c r="C8" s="407">
        <v>15.910380999999999</v>
      </c>
      <c r="D8" s="407">
        <v>16.719366000000001</v>
      </c>
      <c r="E8" s="407">
        <v>10.570093</v>
      </c>
      <c r="F8" s="48"/>
      <c r="G8" s="46"/>
      <c r="H8" s="47"/>
      <c r="I8" s="47"/>
      <c r="J8" s="47"/>
      <c r="K8" s="57"/>
      <c r="L8" s="58"/>
      <c r="M8" s="58"/>
      <c r="P8"/>
      <c r="Q8"/>
      <c r="R8"/>
      <c r="S8"/>
      <c r="T8" s="413"/>
      <c r="U8" s="413"/>
      <c r="V8" s="413"/>
      <c r="W8" s="413"/>
      <c r="X8" s="413"/>
      <c r="Y8" s="413"/>
      <c r="Z8" s="413"/>
      <c r="AA8" s="414"/>
    </row>
    <row r="9" spans="2:27" ht="14.1" customHeight="1">
      <c r="B9" s="387" t="s">
        <v>7257</v>
      </c>
      <c r="C9" s="407">
        <v>13.095283999999999</v>
      </c>
      <c r="D9" s="407">
        <v>13.095283999999999</v>
      </c>
      <c r="E9" s="407">
        <v>13.095283999999999</v>
      </c>
      <c r="F9" s="48"/>
      <c r="G9" s="46"/>
      <c r="H9" s="47"/>
      <c r="I9" s="47"/>
      <c r="J9" s="47"/>
      <c r="K9" s="57"/>
      <c r="L9" s="58"/>
      <c r="M9" s="58"/>
      <c r="P9"/>
      <c r="Q9"/>
      <c r="R9"/>
      <c r="S9"/>
      <c r="T9" s="413"/>
      <c r="U9" s="413"/>
      <c r="V9" s="413"/>
      <c r="W9" s="413"/>
      <c r="X9" s="413"/>
      <c r="Y9" s="413"/>
      <c r="Z9" s="413"/>
      <c r="AA9" s="414"/>
    </row>
    <row r="10" spans="2:27" ht="14.1" customHeight="1">
      <c r="B10" s="387" t="s">
        <v>3736</v>
      </c>
      <c r="C10" s="407">
        <v>18.356686</v>
      </c>
      <c r="D10" s="407">
        <v>23.165983000000001</v>
      </c>
      <c r="E10" s="407">
        <v>11.754586</v>
      </c>
      <c r="F10" s="59"/>
      <c r="G10" s="46"/>
      <c r="H10" s="47"/>
      <c r="I10" s="47"/>
      <c r="J10" s="47"/>
      <c r="K10" s="57"/>
      <c r="L10" s="58"/>
      <c r="M10" s="58"/>
      <c r="P10"/>
      <c r="Q10"/>
      <c r="R10"/>
      <c r="S10"/>
      <c r="T10" s="413"/>
      <c r="U10" s="413"/>
      <c r="V10" s="413"/>
      <c r="W10" s="413"/>
      <c r="X10" s="413"/>
      <c r="Y10" s="413"/>
      <c r="Z10" s="413"/>
      <c r="AA10" s="414"/>
    </row>
    <row r="11" spans="2:27" ht="14.1" customHeight="1">
      <c r="B11" s="387" t="s">
        <v>3758</v>
      </c>
      <c r="C11" s="407">
        <v>17.632441</v>
      </c>
      <c r="D11" s="407">
        <v>63.588991</v>
      </c>
      <c r="E11" s="407">
        <v>10.477173000000001</v>
      </c>
      <c r="F11" s="59"/>
      <c r="G11" s="59"/>
      <c r="H11" s="47"/>
      <c r="I11" s="47"/>
      <c r="J11" s="47"/>
      <c r="K11" s="57"/>
      <c r="L11" s="58"/>
      <c r="M11" s="58"/>
      <c r="P11"/>
      <c r="Q11"/>
      <c r="R11"/>
      <c r="S11"/>
      <c r="T11" s="413"/>
      <c r="U11" s="413"/>
      <c r="V11" s="413"/>
      <c r="W11" s="413"/>
      <c r="X11" s="413"/>
      <c r="Y11" s="413"/>
      <c r="Z11" s="413"/>
      <c r="AA11" s="414"/>
    </row>
    <row r="12" spans="2:27" ht="14.1" customHeight="1">
      <c r="B12" s="387" t="s">
        <v>3737</v>
      </c>
      <c r="C12" s="407">
        <v>14.347284</v>
      </c>
      <c r="D12" s="407">
        <v>16.499832999999999</v>
      </c>
      <c r="E12" s="407">
        <v>10.659374</v>
      </c>
      <c r="F12" s="60"/>
      <c r="G12" s="60"/>
      <c r="H12" s="47"/>
      <c r="I12" s="47"/>
      <c r="J12" s="47"/>
      <c r="K12" s="57"/>
      <c r="L12" s="58"/>
      <c r="M12" s="58"/>
      <c r="P12"/>
      <c r="Q12"/>
      <c r="R12"/>
      <c r="S12"/>
      <c r="T12" s="413"/>
      <c r="U12" s="413"/>
      <c r="V12" s="413"/>
      <c r="W12" s="413"/>
      <c r="X12" s="413"/>
      <c r="Y12" s="413"/>
      <c r="Z12" s="413"/>
      <c r="AA12" s="414"/>
    </row>
    <row r="13" spans="2:27" ht="14.1" customHeight="1">
      <c r="B13" s="387" t="s">
        <v>3738</v>
      </c>
      <c r="C13" s="407">
        <v>12.607229</v>
      </c>
      <c r="D13" s="407">
        <v>42.671090999999997</v>
      </c>
      <c r="E13" s="407">
        <v>11.949392</v>
      </c>
      <c r="F13" s="59"/>
      <c r="G13" s="46"/>
      <c r="H13" s="47"/>
      <c r="I13" s="47"/>
      <c r="J13" s="47"/>
      <c r="K13" s="57"/>
      <c r="L13" s="58"/>
      <c r="M13" s="58"/>
      <c r="P13"/>
      <c r="Q13"/>
      <c r="R13"/>
      <c r="S13"/>
      <c r="T13" s="413"/>
      <c r="U13" s="413"/>
      <c r="V13" s="413"/>
      <c r="W13" s="413"/>
      <c r="X13" s="413"/>
      <c r="Y13" s="413"/>
      <c r="Z13" s="413"/>
      <c r="AA13" s="414"/>
    </row>
    <row r="14" spans="2:27" ht="14.1" customHeight="1">
      <c r="B14" s="387" t="s">
        <v>3739</v>
      </c>
      <c r="C14" s="407">
        <v>16.279578000000001</v>
      </c>
      <c r="D14" s="407">
        <v>17.992460000000001</v>
      </c>
      <c r="E14" s="407">
        <v>14.641368</v>
      </c>
      <c r="F14" s="59"/>
      <c r="G14" s="46"/>
      <c r="H14" s="47"/>
      <c r="I14" s="47"/>
      <c r="J14" s="47"/>
      <c r="K14" s="57"/>
      <c r="L14" s="58"/>
      <c r="M14" s="58"/>
      <c r="P14"/>
      <c r="Q14"/>
      <c r="R14"/>
      <c r="S14"/>
      <c r="T14" s="413"/>
      <c r="U14" s="413"/>
      <c r="V14" s="413"/>
      <c r="W14" s="413"/>
      <c r="X14" s="413"/>
      <c r="Y14" s="413"/>
      <c r="Z14" s="413"/>
      <c r="AA14" s="414"/>
    </row>
    <row r="15" spans="2:27" ht="14.1" customHeight="1">
      <c r="B15" s="387" t="s">
        <v>3759</v>
      </c>
      <c r="C15" s="407">
        <v>16.357018</v>
      </c>
      <c r="D15" s="407">
        <v>47.968778</v>
      </c>
      <c r="E15" s="407">
        <v>9.3199989999999993</v>
      </c>
      <c r="F15" s="59"/>
      <c r="G15" s="59"/>
      <c r="H15" s="47"/>
      <c r="I15" s="47"/>
      <c r="J15" s="47"/>
      <c r="K15" s="57"/>
      <c r="L15" s="58"/>
      <c r="M15" s="58"/>
      <c r="P15"/>
      <c r="Q15"/>
      <c r="R15"/>
      <c r="S15"/>
      <c r="T15" s="413"/>
      <c r="U15" s="413"/>
      <c r="V15" s="413"/>
      <c r="W15" s="413"/>
      <c r="X15" s="413"/>
      <c r="Y15" s="413"/>
      <c r="Z15" s="413"/>
      <c r="AA15" s="414"/>
    </row>
    <row r="16" spans="2:27" ht="14.1" customHeight="1">
      <c r="B16" s="387" t="s">
        <v>3760</v>
      </c>
      <c r="C16" s="407">
        <v>19.570229999999999</v>
      </c>
      <c r="D16" s="407">
        <v>26.748654999999999</v>
      </c>
      <c r="E16" s="407">
        <v>13.31559</v>
      </c>
      <c r="F16" s="60"/>
      <c r="G16" s="60"/>
      <c r="H16" s="47"/>
      <c r="I16" s="47"/>
      <c r="J16" s="47"/>
      <c r="K16" s="57"/>
      <c r="L16" s="58"/>
      <c r="M16" s="58"/>
      <c r="P16"/>
      <c r="Q16"/>
      <c r="R16"/>
      <c r="S16"/>
      <c r="T16" s="413"/>
      <c r="U16" s="413"/>
      <c r="V16" s="413"/>
      <c r="W16" s="413"/>
      <c r="X16" s="413"/>
      <c r="Y16" s="413"/>
      <c r="Z16" s="413"/>
      <c r="AA16" s="414"/>
    </row>
    <row r="17" spans="2:27" ht="14.1" customHeight="1">
      <c r="B17" s="387" t="s">
        <v>3761</v>
      </c>
      <c r="C17" s="407">
        <v>19.300573</v>
      </c>
      <c r="D17" s="407">
        <v>38.737099999999998</v>
      </c>
      <c r="E17" s="407">
        <v>16.408757999999999</v>
      </c>
      <c r="F17" s="60"/>
      <c r="G17" s="60"/>
      <c r="H17" s="47"/>
      <c r="I17" s="47"/>
      <c r="J17" s="47"/>
      <c r="K17" s="57"/>
      <c r="L17" s="58"/>
      <c r="M17" s="58"/>
      <c r="P17"/>
      <c r="Q17"/>
      <c r="R17"/>
      <c r="S17"/>
      <c r="T17" s="413"/>
      <c r="U17" s="413"/>
      <c r="V17" s="413"/>
      <c r="W17" s="413"/>
      <c r="X17" s="413"/>
      <c r="Y17" s="413"/>
      <c r="Z17" s="413"/>
      <c r="AA17" s="414"/>
    </row>
    <row r="18" spans="2:27" ht="14.1" customHeight="1">
      <c r="B18" s="387" t="s">
        <v>6501</v>
      </c>
      <c r="C18" s="407">
        <v>20.444241000000002</v>
      </c>
      <c r="D18" s="407">
        <v>25.911470000000001</v>
      </c>
      <c r="E18" s="407">
        <v>18.163408</v>
      </c>
      <c r="F18" s="59"/>
      <c r="G18" s="46"/>
      <c r="H18" s="47"/>
      <c r="I18" s="47"/>
      <c r="J18" s="47"/>
      <c r="K18" s="57"/>
      <c r="L18" s="58"/>
      <c r="M18" s="58"/>
      <c r="P18"/>
      <c r="Q18"/>
      <c r="R18"/>
      <c r="S18"/>
      <c r="T18" s="413"/>
      <c r="U18" s="413"/>
      <c r="V18" s="413"/>
      <c r="W18" s="413"/>
      <c r="X18" s="413"/>
      <c r="Y18" s="413"/>
      <c r="Z18" s="413"/>
      <c r="AA18" s="414"/>
    </row>
    <row r="19" spans="2:27" s="55" customFormat="1" ht="14.1" customHeight="1">
      <c r="B19" s="387" t="s">
        <v>3762</v>
      </c>
      <c r="C19" s="407">
        <v>15.592131</v>
      </c>
      <c r="D19" s="407">
        <v>17.346202000000002</v>
      </c>
      <c r="E19" s="407">
        <v>10.572689</v>
      </c>
      <c r="F19" s="59"/>
      <c r="G19" s="46"/>
      <c r="H19" s="47"/>
      <c r="I19" s="47"/>
      <c r="J19" s="47"/>
      <c r="K19" s="57"/>
      <c r="L19" s="58"/>
      <c r="M19" s="58"/>
      <c r="P19"/>
      <c r="Q19"/>
      <c r="R19"/>
      <c r="S19"/>
      <c r="T19" s="413"/>
      <c r="U19" s="413"/>
      <c r="V19" s="413"/>
      <c r="W19" s="413"/>
      <c r="X19" s="413"/>
      <c r="Y19" s="413"/>
      <c r="Z19" s="413"/>
      <c r="AA19" s="359"/>
    </row>
    <row r="20" spans="2:27" s="55" customFormat="1" ht="14.1" customHeight="1">
      <c r="B20" s="387" t="s">
        <v>3763</v>
      </c>
      <c r="C20" s="407">
        <v>17.136391</v>
      </c>
      <c r="D20" s="407">
        <v>35.426338999999999</v>
      </c>
      <c r="E20" s="407">
        <v>4.0559810000000001</v>
      </c>
      <c r="F20" s="59"/>
      <c r="G20" s="46"/>
      <c r="H20" s="47"/>
      <c r="I20" s="47"/>
      <c r="J20" s="47"/>
      <c r="K20" s="57"/>
      <c r="L20" s="58"/>
      <c r="M20" s="58"/>
      <c r="P20"/>
      <c r="Q20"/>
      <c r="R20"/>
      <c r="S20"/>
      <c r="T20" s="413"/>
      <c r="U20" s="413"/>
      <c r="V20" s="413"/>
      <c r="W20" s="413"/>
      <c r="X20" s="413"/>
      <c r="Y20" s="413"/>
      <c r="Z20" s="413"/>
      <c r="AA20" s="359"/>
    </row>
    <row r="21" spans="2:27" s="55" customFormat="1" ht="14.1" customHeight="1">
      <c r="B21" s="387" t="s">
        <v>3764</v>
      </c>
      <c r="C21" s="407">
        <v>18.451239000000001</v>
      </c>
      <c r="D21" s="407">
        <v>43.680084999999998</v>
      </c>
      <c r="E21" s="407">
        <v>10.691708</v>
      </c>
      <c r="F21" s="48"/>
      <c r="G21" s="46"/>
      <c r="H21" s="47"/>
      <c r="I21" s="47"/>
      <c r="J21" s="47"/>
      <c r="K21" s="57"/>
      <c r="L21" s="58"/>
      <c r="M21" s="58"/>
      <c r="P21"/>
      <c r="Q21"/>
      <c r="R21"/>
      <c r="S21"/>
      <c r="T21" s="413"/>
      <c r="U21" s="413"/>
      <c r="V21" s="413"/>
      <c r="W21" s="413"/>
      <c r="X21" s="413"/>
      <c r="Y21" s="413"/>
      <c r="Z21" s="413"/>
      <c r="AA21" s="359"/>
    </row>
    <row r="22" spans="2:27" s="55" customFormat="1" ht="14.1" customHeight="1">
      <c r="B22" s="387" t="s">
        <v>3740</v>
      </c>
      <c r="C22" s="407">
        <v>16.380883000000001</v>
      </c>
      <c r="D22" s="407">
        <v>37.094096</v>
      </c>
      <c r="E22" s="407">
        <v>8.49</v>
      </c>
      <c r="F22" s="48"/>
      <c r="G22" s="46"/>
      <c r="H22" s="47"/>
      <c r="I22" s="47"/>
      <c r="J22" s="47"/>
      <c r="K22" s="57"/>
      <c r="L22" s="58"/>
      <c r="M22" s="58"/>
      <c r="P22"/>
      <c r="Q22"/>
      <c r="R22"/>
      <c r="S22"/>
      <c r="T22" s="413"/>
      <c r="U22" s="413"/>
      <c r="V22" s="413"/>
      <c r="W22" s="413"/>
      <c r="X22" s="413"/>
      <c r="Y22" s="413"/>
      <c r="Z22" s="413"/>
      <c r="AA22" s="359"/>
    </row>
    <row r="23" spans="2:27" s="55" customFormat="1" ht="14.1" customHeight="1">
      <c r="B23" s="387" t="s">
        <v>3765</v>
      </c>
      <c r="C23" s="407">
        <v>21.979603000000001</v>
      </c>
      <c r="D23" s="407">
        <v>40.289073000000002</v>
      </c>
      <c r="E23" s="407">
        <v>18.254836999999998</v>
      </c>
      <c r="F23" s="48"/>
      <c r="G23" s="46"/>
      <c r="H23" s="47"/>
      <c r="I23" s="47"/>
      <c r="J23" s="47"/>
      <c r="K23" s="57"/>
      <c r="L23" s="58"/>
      <c r="M23" s="58"/>
      <c r="P23"/>
      <c r="Q23"/>
      <c r="R23"/>
      <c r="S23"/>
      <c r="T23" s="413"/>
      <c r="U23" s="413"/>
      <c r="V23" s="413"/>
      <c r="W23" s="413"/>
      <c r="X23" s="413"/>
      <c r="Y23" s="413"/>
      <c r="Z23" s="413"/>
      <c r="AA23" s="359"/>
    </row>
    <row r="24" spans="2:27" s="55" customFormat="1" ht="14.1" customHeight="1">
      <c r="B24" s="387" t="s">
        <v>3766</v>
      </c>
      <c r="C24" s="407">
        <v>14.582442</v>
      </c>
      <c r="D24" s="407">
        <v>36.156444</v>
      </c>
      <c r="E24" s="407">
        <v>10.227734</v>
      </c>
      <c r="F24" s="48"/>
      <c r="G24" s="46"/>
      <c r="H24" s="47"/>
      <c r="I24" s="47"/>
      <c r="J24" s="47"/>
      <c r="K24" s="57"/>
      <c r="L24" s="58"/>
      <c r="M24" s="58"/>
      <c r="P24"/>
      <c r="Q24"/>
      <c r="R24"/>
      <c r="S24"/>
      <c r="T24" s="413"/>
      <c r="U24" s="413"/>
      <c r="V24" s="413"/>
      <c r="W24" s="413"/>
      <c r="X24" s="413"/>
      <c r="Y24" s="413"/>
      <c r="Z24" s="413"/>
      <c r="AA24" s="359"/>
    </row>
    <row r="25" spans="2:27" s="55" customFormat="1" ht="13.5" customHeight="1">
      <c r="B25" s="387" t="s">
        <v>3741</v>
      </c>
      <c r="C25" s="407">
        <v>17.220143</v>
      </c>
      <c r="D25" s="407">
        <v>65.379732000000004</v>
      </c>
      <c r="E25" s="407">
        <v>10.649998999999999</v>
      </c>
      <c r="F25" s="48"/>
      <c r="G25" s="46"/>
      <c r="H25" s="47"/>
      <c r="I25" s="47"/>
      <c r="J25" s="47"/>
      <c r="K25" s="57"/>
      <c r="L25" s="58"/>
      <c r="M25" s="58"/>
      <c r="P25"/>
      <c r="Q25"/>
      <c r="R25"/>
      <c r="S25"/>
      <c r="T25" s="413"/>
      <c r="U25" s="413"/>
      <c r="V25" s="413"/>
      <c r="W25" s="413"/>
      <c r="X25" s="413"/>
      <c r="Y25" s="413"/>
      <c r="Z25" s="413"/>
      <c r="AA25" s="359"/>
    </row>
    <row r="26" spans="2:27" s="55" customFormat="1" ht="14.1" customHeight="1">
      <c r="B26" s="387" t="s">
        <v>3742</v>
      </c>
      <c r="C26" s="407">
        <v>20.671251000000002</v>
      </c>
      <c r="D26" s="407">
        <v>30.108108999999999</v>
      </c>
      <c r="E26" s="407">
        <v>18.721314</v>
      </c>
      <c r="G26" s="46"/>
      <c r="H26" s="47"/>
      <c r="I26" s="47"/>
      <c r="J26" s="47"/>
      <c r="K26" s="57"/>
      <c r="L26" s="58"/>
      <c r="M26" s="58"/>
      <c r="P26"/>
      <c r="Q26"/>
      <c r="R26"/>
      <c r="S26"/>
      <c r="T26" s="413"/>
      <c r="U26" s="413"/>
      <c r="V26" s="413"/>
      <c r="W26" s="413"/>
      <c r="X26" s="413"/>
      <c r="Y26" s="413"/>
      <c r="Z26" s="413"/>
      <c r="AA26" s="359"/>
    </row>
    <row r="27" spans="2:27" s="55" customFormat="1" ht="13.5" customHeight="1">
      <c r="B27" s="387" t="s">
        <v>3743</v>
      </c>
      <c r="C27" s="407">
        <v>17.390108000000001</v>
      </c>
      <c r="D27" s="407">
        <v>80.004356999999999</v>
      </c>
      <c r="E27" s="407">
        <v>8.9569209999999995</v>
      </c>
      <c r="G27" s="46"/>
      <c r="H27" s="47"/>
      <c r="I27" s="47"/>
      <c r="J27" s="47"/>
      <c r="K27" s="57"/>
      <c r="L27" s="58"/>
      <c r="M27" s="58"/>
      <c r="P27"/>
      <c r="Q27"/>
      <c r="R27"/>
      <c r="S27"/>
      <c r="T27" s="413"/>
      <c r="U27" s="413"/>
      <c r="V27" s="413"/>
      <c r="W27" s="413"/>
      <c r="X27" s="413"/>
      <c r="Y27" s="413"/>
      <c r="Z27" s="413"/>
      <c r="AA27" s="359"/>
    </row>
    <row r="28" spans="2:27" s="55" customFormat="1" ht="14.1" customHeight="1">
      <c r="B28" s="387" t="s">
        <v>3744</v>
      </c>
      <c r="C28" s="407">
        <v>16.098375000000001</v>
      </c>
      <c r="D28" s="407">
        <v>20.601977999999999</v>
      </c>
      <c r="E28" s="407">
        <v>11.721558999999999</v>
      </c>
      <c r="G28" s="46"/>
      <c r="H28" s="47"/>
      <c r="I28" s="47"/>
      <c r="J28" s="47"/>
      <c r="K28" s="57"/>
      <c r="L28" s="58"/>
      <c r="M28" s="58"/>
      <c r="P28"/>
      <c r="Q28"/>
      <c r="R28"/>
      <c r="S28"/>
      <c r="T28" s="413"/>
      <c r="U28" s="413"/>
      <c r="V28" s="413"/>
      <c r="W28" s="413"/>
      <c r="X28" s="413"/>
      <c r="Y28" s="413"/>
      <c r="Z28" s="413"/>
      <c r="AA28" s="359"/>
    </row>
    <row r="29" spans="2:27" s="55" customFormat="1" ht="14.1" customHeight="1">
      <c r="B29" s="387" t="s">
        <v>3767</v>
      </c>
      <c r="C29" s="407">
        <v>18.519542999999999</v>
      </c>
      <c r="D29" s="407">
        <v>51.684731999999997</v>
      </c>
      <c r="E29" s="407">
        <v>13.059680999999999</v>
      </c>
      <c r="G29" s="46"/>
      <c r="H29" s="47"/>
      <c r="I29" s="47"/>
      <c r="J29" s="47"/>
      <c r="K29" s="57"/>
      <c r="L29" s="58"/>
      <c r="M29" s="58"/>
      <c r="P29"/>
      <c r="Q29"/>
      <c r="R29"/>
      <c r="S29"/>
      <c r="T29" s="413"/>
      <c r="U29" s="413"/>
      <c r="V29" s="413"/>
      <c r="W29" s="413"/>
      <c r="X29" s="413"/>
      <c r="Y29" s="413"/>
      <c r="Z29" s="413"/>
      <c r="AA29" s="359"/>
    </row>
    <row r="30" spans="2:27" s="55" customFormat="1" ht="14.1" customHeight="1">
      <c r="B30" s="387" t="s">
        <v>3745</v>
      </c>
      <c r="C30" s="407">
        <v>20.249065999999999</v>
      </c>
      <c r="D30" s="407">
        <v>23.335239000000001</v>
      </c>
      <c r="E30" s="407">
        <v>16.233578000000001</v>
      </c>
      <c r="G30" s="46"/>
      <c r="H30" s="47"/>
      <c r="I30" s="47"/>
      <c r="J30" s="47"/>
      <c r="K30" s="57"/>
      <c r="L30" s="58"/>
      <c r="M30" s="58"/>
      <c r="P30"/>
      <c r="Q30"/>
      <c r="R30"/>
      <c r="S30"/>
      <c r="T30" s="413"/>
      <c r="U30" s="413"/>
      <c r="V30" s="413"/>
      <c r="W30" s="413"/>
      <c r="X30" s="413"/>
      <c r="Y30" s="413"/>
      <c r="Z30" s="413"/>
      <c r="AA30" s="359"/>
    </row>
    <row r="31" spans="2:27" s="55" customFormat="1" ht="14.1" customHeight="1">
      <c r="B31" s="387" t="s">
        <v>4117</v>
      </c>
      <c r="C31" s="407">
        <v>26.657824000000002</v>
      </c>
      <c r="D31" s="407">
        <v>28.777868999999999</v>
      </c>
      <c r="E31" s="407">
        <v>24.368745000000001</v>
      </c>
      <c r="G31" s="46"/>
      <c r="H31" s="47"/>
      <c r="I31" s="47"/>
      <c r="J31" s="47"/>
      <c r="K31" s="57"/>
      <c r="L31" s="58"/>
      <c r="M31" s="58"/>
      <c r="P31"/>
      <c r="Q31"/>
      <c r="R31"/>
      <c r="S31"/>
      <c r="T31" s="413"/>
      <c r="U31" s="413"/>
      <c r="V31" s="413"/>
      <c r="W31" s="413"/>
      <c r="X31" s="413"/>
      <c r="Y31" s="413"/>
      <c r="Z31" s="413"/>
      <c r="AA31" s="359"/>
    </row>
    <row r="32" spans="2:27" s="55" customFormat="1" ht="14.1" customHeight="1">
      <c r="B32" s="387" t="s">
        <v>3746</v>
      </c>
      <c r="C32" s="407">
        <v>16.456233000000001</v>
      </c>
      <c r="D32" s="407">
        <v>17.406925999999999</v>
      </c>
      <c r="E32" s="407">
        <v>13.586684999999999</v>
      </c>
      <c r="G32" s="46"/>
      <c r="H32" s="47"/>
      <c r="I32" s="47"/>
      <c r="J32" s="47"/>
      <c r="K32" s="57"/>
      <c r="L32" s="58"/>
      <c r="M32" s="58"/>
      <c r="P32"/>
      <c r="Q32"/>
      <c r="R32"/>
      <c r="S32"/>
      <c r="T32" s="413"/>
      <c r="U32" s="413"/>
      <c r="V32" s="413"/>
      <c r="W32" s="413"/>
      <c r="X32" s="413"/>
      <c r="Y32" s="413"/>
      <c r="Z32" s="413"/>
      <c r="AA32" s="359"/>
    </row>
    <row r="33" spans="2:27" s="55" customFormat="1" ht="14.1" customHeight="1">
      <c r="B33" s="387" t="s">
        <v>6042</v>
      </c>
      <c r="C33" s="407">
        <v>18.633277</v>
      </c>
      <c r="D33" s="407">
        <v>18.633277</v>
      </c>
      <c r="E33" s="407">
        <v>18.633277</v>
      </c>
      <c r="G33" s="46"/>
      <c r="H33" s="47"/>
      <c r="I33" s="47"/>
      <c r="J33" s="47"/>
      <c r="K33" s="57"/>
      <c r="L33" s="58"/>
      <c r="M33" s="58"/>
      <c r="P33"/>
      <c r="Q33"/>
      <c r="R33"/>
      <c r="S33"/>
      <c r="T33" s="413"/>
      <c r="U33" s="413"/>
      <c r="V33" s="413"/>
      <c r="W33" s="413"/>
      <c r="X33" s="413"/>
      <c r="Y33" s="413"/>
      <c r="Z33" s="413"/>
      <c r="AA33" s="359"/>
    </row>
    <row r="34" spans="2:27" s="55" customFormat="1" ht="14.1" customHeight="1">
      <c r="B34" s="387" t="s">
        <v>3747</v>
      </c>
      <c r="C34" s="407">
        <v>18.730858000000001</v>
      </c>
      <c r="D34" s="407">
        <v>29.669767</v>
      </c>
      <c r="E34" s="407">
        <v>15.137002000000001</v>
      </c>
      <c r="G34" s="46"/>
      <c r="H34" s="47"/>
      <c r="I34" s="47"/>
      <c r="J34" s="47"/>
      <c r="K34" s="57"/>
      <c r="L34" s="58"/>
      <c r="M34" s="58"/>
      <c r="P34"/>
      <c r="Q34"/>
      <c r="R34"/>
      <c r="S34"/>
      <c r="T34" s="413"/>
      <c r="U34" s="413"/>
      <c r="V34" s="413"/>
      <c r="W34" s="413"/>
      <c r="X34" s="413"/>
      <c r="Y34" s="413"/>
      <c r="Z34" s="413"/>
      <c r="AA34" s="359"/>
    </row>
    <row r="35" spans="2:27" s="55" customFormat="1" ht="14.1" customHeight="1">
      <c r="B35" s="387" t="s">
        <v>3748</v>
      </c>
      <c r="C35" s="407">
        <v>17.971893000000001</v>
      </c>
      <c r="D35" s="407">
        <v>56.560848</v>
      </c>
      <c r="E35" s="407">
        <v>10.803293</v>
      </c>
      <c r="G35" s="46"/>
      <c r="H35" s="47"/>
      <c r="I35" s="47"/>
      <c r="J35" s="47"/>
      <c r="K35" s="57"/>
      <c r="L35" s="58"/>
      <c r="M35" s="58"/>
      <c r="O35" s="58"/>
      <c r="P35"/>
      <c r="Q35"/>
      <c r="R35"/>
      <c r="S35"/>
      <c r="T35" s="413"/>
      <c r="U35" s="413"/>
      <c r="V35" s="413"/>
      <c r="W35" s="413"/>
      <c r="X35" s="413"/>
      <c r="Y35" s="413"/>
      <c r="Z35" s="413"/>
      <c r="AA35" s="359"/>
    </row>
    <row r="36" spans="2:27" s="55" customFormat="1">
      <c r="B36" s="387" t="s">
        <v>7184</v>
      </c>
      <c r="C36" s="407">
        <v>14.145519999999999</v>
      </c>
      <c r="D36" s="407">
        <v>16.548103000000001</v>
      </c>
      <c r="E36" s="407">
        <v>13.124789</v>
      </c>
      <c r="F36" s="61"/>
      <c r="G36" s="46"/>
      <c r="H36" s="47"/>
      <c r="I36" s="47"/>
      <c r="L36" s="56"/>
      <c r="M36" s="56"/>
      <c r="N36" s="58"/>
      <c r="O36" s="58"/>
      <c r="P36"/>
      <c r="Q36"/>
      <c r="R36"/>
      <c r="S36"/>
      <c r="T36" s="413"/>
      <c r="U36" s="413"/>
      <c r="V36" s="413"/>
      <c r="W36" s="413"/>
      <c r="X36" s="413"/>
      <c r="Y36" s="413"/>
      <c r="Z36" s="413"/>
      <c r="AA36" s="359"/>
    </row>
    <row r="37" spans="2:27" s="55" customFormat="1">
      <c r="B37" s="387" t="s">
        <v>4118</v>
      </c>
      <c r="C37" s="407">
        <v>17.224001000000001</v>
      </c>
      <c r="D37" s="407">
        <v>28.551321999999999</v>
      </c>
      <c r="E37" s="407">
        <v>11.105295999999999</v>
      </c>
      <c r="F37" s="54"/>
      <c r="G37" s="46"/>
      <c r="H37" s="47"/>
      <c r="I37" s="47"/>
      <c r="J37" s="47"/>
      <c r="L37" s="56"/>
      <c r="M37" s="56"/>
      <c r="N37" s="58"/>
      <c r="O37" s="58"/>
      <c r="P37"/>
      <c r="Q37"/>
      <c r="R37"/>
      <c r="S37"/>
      <c r="T37" s="413"/>
      <c r="U37" s="413"/>
      <c r="V37" s="413"/>
      <c r="W37" s="413"/>
      <c r="X37" s="413"/>
      <c r="Y37" s="413"/>
      <c r="Z37" s="413"/>
      <c r="AA37" s="359"/>
    </row>
    <row r="38" spans="2:27" s="55" customFormat="1">
      <c r="B38" s="387" t="s">
        <v>3749</v>
      </c>
      <c r="C38" s="407">
        <v>14.722526</v>
      </c>
      <c r="D38" s="407">
        <v>16.251671999999999</v>
      </c>
      <c r="E38" s="407">
        <v>11.416287000000001</v>
      </c>
      <c r="F38" s="54"/>
      <c r="G38" s="46"/>
      <c r="H38" s="47"/>
      <c r="I38" s="47"/>
      <c r="J38" s="47"/>
      <c r="N38" s="58"/>
      <c r="O38" s="58"/>
      <c r="P38"/>
      <c r="Q38"/>
      <c r="R38"/>
      <c r="S38"/>
      <c r="T38" s="413"/>
      <c r="U38" s="413"/>
      <c r="V38" s="413"/>
      <c r="W38" s="413"/>
      <c r="X38" s="413"/>
      <c r="Y38" s="413"/>
      <c r="Z38" s="413"/>
      <c r="AA38" s="359"/>
    </row>
    <row r="39" spans="2:27" s="56" customFormat="1">
      <c r="B39" s="387" t="s">
        <v>3750</v>
      </c>
      <c r="C39" s="407">
        <v>10.457800000000001</v>
      </c>
      <c r="D39" s="407">
        <v>17.172772999999999</v>
      </c>
      <c r="E39" s="407">
        <v>8.4066349999999996</v>
      </c>
      <c r="F39" s="62"/>
      <c r="N39" s="58"/>
      <c r="O39" s="58"/>
      <c r="P39"/>
      <c r="Q39"/>
      <c r="R39"/>
      <c r="S39"/>
      <c r="T39" s="413"/>
      <c r="U39" s="413"/>
      <c r="V39" s="413"/>
      <c r="W39" s="413"/>
      <c r="X39" s="413"/>
      <c r="Y39" s="413"/>
      <c r="Z39" s="413"/>
    </row>
    <row r="40" spans="2:27" s="56" customFormat="1">
      <c r="B40" s="387" t="s">
        <v>3751</v>
      </c>
      <c r="C40" s="407">
        <v>15.620089999999999</v>
      </c>
      <c r="D40" s="407">
        <v>20.244254000000002</v>
      </c>
      <c r="E40" s="407">
        <v>9.7830999999999992</v>
      </c>
      <c r="F40" s="62"/>
      <c r="N40" s="58"/>
      <c r="O40" s="58"/>
      <c r="P40"/>
      <c r="Q40"/>
      <c r="R40"/>
      <c r="S40"/>
      <c r="T40" s="413"/>
      <c r="U40" s="413"/>
      <c r="V40" s="413"/>
      <c r="W40" s="413"/>
      <c r="X40" s="413"/>
      <c r="Y40" s="413"/>
      <c r="Z40" s="413"/>
    </row>
    <row r="41" spans="2:27" s="56" customFormat="1">
      <c r="B41" s="387" t="s">
        <v>3768</v>
      </c>
      <c r="C41" s="407">
        <v>20.316313999999998</v>
      </c>
      <c r="D41" s="407">
        <v>41.627339999999997</v>
      </c>
      <c r="E41" s="407">
        <v>13.518428999999999</v>
      </c>
      <c r="F41" s="62"/>
      <c r="N41" s="58"/>
      <c r="O41" s="58"/>
      <c r="P41"/>
      <c r="Q41"/>
      <c r="R41"/>
      <c r="S41"/>
      <c r="T41" s="413"/>
      <c r="U41" s="413"/>
      <c r="V41" s="413"/>
      <c r="W41" s="413"/>
      <c r="X41" s="413"/>
      <c r="Y41" s="413"/>
      <c r="Z41" s="413"/>
    </row>
    <row r="42" spans="2:27" s="55" customFormat="1">
      <c r="B42" s="387" t="s">
        <v>3752</v>
      </c>
      <c r="C42" s="407">
        <v>13.383024000000001</v>
      </c>
      <c r="D42" s="407">
        <v>14.338361000000001</v>
      </c>
      <c r="E42" s="407">
        <v>12.239962999999999</v>
      </c>
      <c r="F42" s="54"/>
      <c r="G42" s="48"/>
      <c r="H42" s="48"/>
      <c r="I42" s="48"/>
      <c r="N42" s="58"/>
      <c r="O42" s="58"/>
      <c r="P42"/>
      <c r="Q42"/>
      <c r="R42"/>
      <c r="S42"/>
      <c r="T42" s="413"/>
      <c r="U42" s="413"/>
      <c r="V42" s="413"/>
      <c r="W42" s="413"/>
      <c r="X42" s="413"/>
      <c r="Y42" s="413"/>
      <c r="Z42" s="413"/>
      <c r="AA42" s="359"/>
    </row>
    <row r="43" spans="2:27" s="55" customFormat="1">
      <c r="B43" s="387" t="s">
        <v>3753</v>
      </c>
      <c r="C43" s="407">
        <v>14.84137</v>
      </c>
      <c r="D43" s="407">
        <v>28.720994999999998</v>
      </c>
      <c r="E43" s="407">
        <v>6.5789879999999998</v>
      </c>
      <c r="F43" s="61"/>
      <c r="G43" s="48"/>
      <c r="H43" s="48"/>
      <c r="I43" s="48"/>
      <c r="N43" s="58"/>
      <c r="O43" s="58"/>
      <c r="P43"/>
      <c r="Q43"/>
      <c r="R43"/>
      <c r="S43"/>
      <c r="T43" s="413"/>
      <c r="U43" s="413"/>
      <c r="V43" s="413"/>
      <c r="W43" s="413"/>
      <c r="X43" s="413"/>
      <c r="Y43" s="413"/>
      <c r="Z43" s="413"/>
      <c r="AA43" s="359"/>
    </row>
    <row r="44" spans="2:27" s="55" customFormat="1">
      <c r="B44" s="387" t="s">
        <v>3754</v>
      </c>
      <c r="C44" s="407">
        <v>18.268885000000001</v>
      </c>
      <c r="D44" s="407">
        <v>36.915686000000001</v>
      </c>
      <c r="E44" s="407">
        <v>11.659326</v>
      </c>
      <c r="F44" s="61"/>
      <c r="G44" s="48"/>
      <c r="H44" s="48"/>
      <c r="I44" s="48"/>
      <c r="N44" s="58"/>
      <c r="O44" s="58"/>
      <c r="P44"/>
      <c r="Q44"/>
      <c r="R44"/>
      <c r="S44"/>
      <c r="T44" s="413"/>
      <c r="U44" s="413"/>
      <c r="V44" s="413"/>
      <c r="W44" s="413"/>
      <c r="X44" s="413"/>
      <c r="Y44" s="413"/>
      <c r="Z44" s="413"/>
      <c r="AA44" s="359"/>
    </row>
    <row r="45" spans="2:27" s="55" customFormat="1">
      <c r="B45" s="387" t="s">
        <v>3755</v>
      </c>
      <c r="C45" s="407">
        <v>13.206153</v>
      </c>
      <c r="D45" s="407">
        <v>13.206153</v>
      </c>
      <c r="E45" s="407">
        <v>13.206153</v>
      </c>
      <c r="F45" s="64"/>
      <c r="G45" s="65"/>
      <c r="H45" s="65"/>
      <c r="I45" s="65"/>
      <c r="J45" s="66"/>
      <c r="K45" s="66"/>
      <c r="L45" s="66"/>
      <c r="M45" s="66"/>
      <c r="N45" s="58"/>
      <c r="O45" s="58"/>
      <c r="P45"/>
      <c r="Q45"/>
      <c r="R45"/>
      <c r="S45"/>
      <c r="T45" s="359"/>
      <c r="U45" s="413"/>
      <c r="V45" s="413"/>
      <c r="W45" s="413"/>
      <c r="X45" s="413"/>
      <c r="Y45" s="413"/>
      <c r="Z45" s="413"/>
    </row>
    <row r="46" spans="2:27" s="55" customFormat="1">
      <c r="B46" s="185"/>
      <c r="C46" s="434"/>
      <c r="D46" s="434"/>
      <c r="E46" s="434"/>
      <c r="F46" s="64"/>
      <c r="G46" s="65"/>
      <c r="H46" s="65"/>
      <c r="I46" s="65"/>
      <c r="J46" s="66"/>
      <c r="K46" s="66"/>
      <c r="L46" s="66"/>
      <c r="M46" s="66"/>
      <c r="N46" s="58"/>
      <c r="O46" s="58"/>
      <c r="U46"/>
      <c r="V46"/>
      <c r="W46" s="434"/>
      <c r="X46" s="434"/>
      <c r="Y46" s="434"/>
      <c r="Z46"/>
    </row>
    <row r="47" spans="2:27" s="55" customFormat="1">
      <c r="C47"/>
      <c r="D47"/>
      <c r="F47" s="64"/>
      <c r="G47" s="65"/>
      <c r="H47" s="65"/>
      <c r="I47" s="65"/>
      <c r="J47" s="66"/>
      <c r="K47" s="66"/>
      <c r="L47" s="66"/>
      <c r="M47" s="66"/>
      <c r="N47" s="58"/>
      <c r="O47" s="58"/>
    </row>
    <row r="48" spans="2:27" s="55" customFormat="1">
      <c r="B48" s="49"/>
      <c r="C48" s="49"/>
      <c r="D48" s="49"/>
      <c r="E48" s="49"/>
      <c r="F48" s="64"/>
      <c r="G48" s="65"/>
      <c r="H48" s="65"/>
      <c r="I48" s="65"/>
      <c r="J48" s="66"/>
      <c r="K48" s="66"/>
      <c r="L48" s="66"/>
      <c r="M48" s="66"/>
      <c r="N48" s="58"/>
      <c r="O48" s="58"/>
    </row>
    <row r="49" spans="2:15" s="55" customFormat="1" ht="38.25">
      <c r="B49" s="51" t="s">
        <v>3732</v>
      </c>
      <c r="C49" s="51" t="s">
        <v>3834</v>
      </c>
      <c r="D49" s="51" t="s">
        <v>3835</v>
      </c>
      <c r="E49" s="51" t="s">
        <v>3836</v>
      </c>
      <c r="F49" s="67"/>
      <c r="G49" s="65"/>
      <c r="H49" s="65"/>
      <c r="I49" s="65"/>
      <c r="J49" s="66"/>
      <c r="K49" s="66"/>
      <c r="L49" s="66"/>
      <c r="M49" s="66"/>
      <c r="N49" s="58"/>
      <c r="O49" s="58"/>
    </row>
    <row r="50" spans="2:15" s="55" customFormat="1">
      <c r="B50" s="387" t="s">
        <v>6596</v>
      </c>
      <c r="C50" s="407">
        <v>62.796337999999999</v>
      </c>
      <c r="D50" s="408">
        <f>+CalculoBarraLima!L4</f>
        <v>17.1933264386108</v>
      </c>
      <c r="E50" s="230">
        <f>+CalculoBarraLima!$L$7</f>
        <v>27.039968692619073</v>
      </c>
      <c r="F50" s="64"/>
      <c r="G50" s="65"/>
      <c r="H50" s="65"/>
      <c r="I50" s="65"/>
      <c r="J50" s="66"/>
      <c r="K50" s="66"/>
      <c r="L50" s="66"/>
      <c r="M50" s="66"/>
      <c r="N50" s="58"/>
      <c r="O50" s="58"/>
    </row>
    <row r="51" spans="2:15" s="55" customFormat="1">
      <c r="B51" s="387" t="s">
        <v>6597</v>
      </c>
      <c r="C51" s="407">
        <v>29.773128</v>
      </c>
      <c r="D51" s="230">
        <f t="shared" ref="D51:D89" si="0">+$D$50</f>
        <v>17.1933264386108</v>
      </c>
      <c r="E51" s="230">
        <f>+CalculoBarraLima!$L$7</f>
        <v>27.039968692619073</v>
      </c>
      <c r="F51" s="64"/>
      <c r="G51" s="65"/>
      <c r="H51" s="65"/>
      <c r="I51" s="65"/>
      <c r="J51" s="66"/>
      <c r="K51" s="66"/>
      <c r="L51" s="66"/>
      <c r="M51" s="66"/>
      <c r="N51" s="58"/>
      <c r="O51" s="58"/>
    </row>
    <row r="52" spans="2:15" s="55" customFormat="1">
      <c r="B52" s="387" t="s">
        <v>4117</v>
      </c>
      <c r="C52" s="407">
        <v>26.657824000000002</v>
      </c>
      <c r="D52" s="230">
        <f t="shared" si="0"/>
        <v>17.1933264386108</v>
      </c>
      <c r="E52" s="230">
        <f>+CalculoBarraLima!$L$7</f>
        <v>27.039968692619073</v>
      </c>
      <c r="F52" s="64"/>
      <c r="G52" s="65"/>
      <c r="H52" s="65"/>
      <c r="I52" s="65"/>
      <c r="J52" s="66"/>
      <c r="K52" s="66"/>
      <c r="L52" s="66"/>
      <c r="M52" s="66"/>
      <c r="N52" s="58"/>
      <c r="O52" s="58"/>
    </row>
    <row r="53" spans="2:15" s="55" customFormat="1">
      <c r="B53" s="387" t="s">
        <v>3765</v>
      </c>
      <c r="C53" s="407">
        <v>21.979603000000001</v>
      </c>
      <c r="D53" s="230">
        <f t="shared" si="0"/>
        <v>17.1933264386108</v>
      </c>
      <c r="E53" s="230">
        <f>+CalculoBarraLima!$L$7</f>
        <v>27.039968692619073</v>
      </c>
      <c r="F53" s="64"/>
      <c r="G53" s="65"/>
      <c r="H53" s="65"/>
      <c r="I53" s="65"/>
      <c r="J53" s="66"/>
      <c r="K53" s="66"/>
      <c r="L53" s="66"/>
      <c r="M53" s="66"/>
      <c r="N53" s="58"/>
      <c r="O53" s="58"/>
    </row>
    <row r="54" spans="2:15" s="55" customFormat="1">
      <c r="B54" s="387" t="s">
        <v>3742</v>
      </c>
      <c r="C54" s="407">
        <v>20.671251000000002</v>
      </c>
      <c r="D54" s="230">
        <f t="shared" si="0"/>
        <v>17.1933264386108</v>
      </c>
      <c r="E54" s="230">
        <f>+CalculoBarraLima!$L$7</f>
        <v>27.039968692619073</v>
      </c>
      <c r="F54" s="64"/>
      <c r="G54" s="65"/>
      <c r="H54" s="65"/>
      <c r="I54" s="65"/>
      <c r="J54" s="66"/>
      <c r="K54" s="66"/>
      <c r="L54" s="66"/>
      <c r="M54" s="66"/>
      <c r="N54" s="58"/>
      <c r="O54" s="58"/>
    </row>
    <row r="55" spans="2:15" s="55" customFormat="1">
      <c r="B55" s="387" t="s">
        <v>6501</v>
      </c>
      <c r="C55" s="407">
        <v>20.444241000000002</v>
      </c>
      <c r="D55" s="230">
        <f t="shared" si="0"/>
        <v>17.1933264386108</v>
      </c>
      <c r="E55" s="230">
        <f>+CalculoBarraLima!$L$7</f>
        <v>27.039968692619073</v>
      </c>
      <c r="F55" s="64"/>
      <c r="G55" s="65"/>
      <c r="H55" s="65"/>
      <c r="I55" s="65"/>
      <c r="J55" s="66"/>
      <c r="K55" s="66"/>
      <c r="L55" s="66"/>
      <c r="M55" s="66"/>
      <c r="N55" s="58"/>
      <c r="O55" s="58"/>
    </row>
    <row r="56" spans="2:15" s="55" customFormat="1">
      <c r="B56" s="387" t="s">
        <v>3768</v>
      </c>
      <c r="C56" s="407">
        <v>20.316313999999998</v>
      </c>
      <c r="D56" s="230">
        <f t="shared" si="0"/>
        <v>17.1933264386108</v>
      </c>
      <c r="E56" s="230">
        <f>+CalculoBarraLima!$L$7</f>
        <v>27.039968692619073</v>
      </c>
      <c r="F56" s="64"/>
      <c r="G56" s="65"/>
      <c r="H56" s="65"/>
      <c r="I56" s="65"/>
      <c r="J56" s="66"/>
      <c r="K56" s="66"/>
      <c r="L56" s="66"/>
      <c r="M56" s="66"/>
      <c r="N56" s="58"/>
      <c r="O56" s="58"/>
    </row>
    <row r="57" spans="2:15" s="55" customFormat="1">
      <c r="B57" s="387" t="s">
        <v>3745</v>
      </c>
      <c r="C57" s="407">
        <v>20.249065999999999</v>
      </c>
      <c r="D57" s="230">
        <f t="shared" si="0"/>
        <v>17.1933264386108</v>
      </c>
      <c r="E57" s="230">
        <f>+CalculoBarraLima!$L$7</f>
        <v>27.039968692619073</v>
      </c>
      <c r="F57" s="64"/>
      <c r="G57" s="65"/>
      <c r="H57" s="65"/>
      <c r="I57" s="65"/>
      <c r="J57" s="66"/>
      <c r="K57" s="66"/>
      <c r="L57" s="66"/>
      <c r="M57" s="66"/>
      <c r="N57" s="58"/>
      <c r="O57" s="58"/>
    </row>
    <row r="58" spans="2:15" s="55" customFormat="1">
      <c r="B58" s="387" t="s">
        <v>4993</v>
      </c>
      <c r="C58" s="407">
        <v>19.769629999999999</v>
      </c>
      <c r="D58" s="230">
        <f t="shared" si="0"/>
        <v>17.1933264386108</v>
      </c>
      <c r="E58" s="230">
        <f>+CalculoBarraLima!$L$7</f>
        <v>27.039968692619073</v>
      </c>
      <c r="F58" s="64"/>
      <c r="G58" s="65"/>
      <c r="H58" s="65"/>
      <c r="I58" s="65"/>
      <c r="J58" s="66"/>
      <c r="K58" s="66"/>
      <c r="L58" s="66"/>
      <c r="M58" s="66"/>
      <c r="N58" s="58"/>
      <c r="O58" s="58"/>
    </row>
    <row r="59" spans="2:15" s="55" customFormat="1">
      <c r="B59" s="387" t="s">
        <v>3760</v>
      </c>
      <c r="C59" s="407">
        <v>19.570229999999999</v>
      </c>
      <c r="D59" s="230">
        <f t="shared" si="0"/>
        <v>17.1933264386108</v>
      </c>
      <c r="E59" s="230">
        <f>+CalculoBarraLima!$L$7</f>
        <v>27.039968692619073</v>
      </c>
      <c r="F59" s="64"/>
      <c r="G59" s="65"/>
      <c r="H59" s="65"/>
      <c r="I59" s="65"/>
      <c r="J59" s="66"/>
      <c r="K59" s="66"/>
      <c r="L59" s="66"/>
      <c r="M59" s="66"/>
      <c r="N59" s="58"/>
      <c r="O59" s="58"/>
    </row>
    <row r="60" spans="2:15" s="55" customFormat="1">
      <c r="B60" s="387" t="s">
        <v>3761</v>
      </c>
      <c r="C60" s="407">
        <v>19.300573</v>
      </c>
      <c r="D60" s="230">
        <f t="shared" si="0"/>
        <v>17.1933264386108</v>
      </c>
      <c r="E60" s="230">
        <f>+CalculoBarraLima!$L$7</f>
        <v>27.039968692619073</v>
      </c>
      <c r="F60" s="64"/>
      <c r="G60" s="65"/>
      <c r="H60" s="65"/>
      <c r="I60" s="65"/>
      <c r="J60" s="66"/>
      <c r="K60" s="66"/>
      <c r="L60" s="66"/>
      <c r="M60" s="66"/>
      <c r="N60" s="58"/>
      <c r="O60" s="58"/>
    </row>
    <row r="61" spans="2:15" s="55" customFormat="1">
      <c r="B61" s="387" t="s">
        <v>3747</v>
      </c>
      <c r="C61" s="407">
        <v>18.730858000000001</v>
      </c>
      <c r="D61" s="230">
        <f t="shared" si="0"/>
        <v>17.1933264386108</v>
      </c>
      <c r="E61" s="230">
        <f>+CalculoBarraLima!$L$7</f>
        <v>27.039968692619073</v>
      </c>
      <c r="F61" s="64"/>
      <c r="G61" s="65"/>
      <c r="H61" s="65"/>
      <c r="I61" s="65"/>
      <c r="J61" s="66"/>
      <c r="K61" s="66"/>
      <c r="L61" s="66"/>
      <c r="M61" s="66"/>
      <c r="N61" s="58"/>
      <c r="O61" s="58"/>
    </row>
    <row r="62" spans="2:15" s="55" customFormat="1">
      <c r="B62" s="387" t="s">
        <v>6042</v>
      </c>
      <c r="C62" s="407">
        <v>18.633277</v>
      </c>
      <c r="D62" s="230">
        <f t="shared" si="0"/>
        <v>17.1933264386108</v>
      </c>
      <c r="E62" s="230">
        <f>+CalculoBarraLima!$L$7</f>
        <v>27.039968692619073</v>
      </c>
      <c r="F62" s="64"/>
      <c r="G62" s="65"/>
      <c r="H62" s="65"/>
      <c r="I62" s="65"/>
      <c r="J62" s="66"/>
      <c r="K62" s="66"/>
      <c r="L62" s="66"/>
      <c r="M62" s="66"/>
      <c r="N62" s="58"/>
      <c r="O62" s="58"/>
    </row>
    <row r="63" spans="2:15" s="55" customFormat="1">
      <c r="B63" s="387" t="s">
        <v>3767</v>
      </c>
      <c r="C63" s="407">
        <v>18.519542999999999</v>
      </c>
      <c r="D63" s="230">
        <f t="shared" si="0"/>
        <v>17.1933264386108</v>
      </c>
      <c r="E63" s="230">
        <f>+CalculoBarraLima!$L$7</f>
        <v>27.039968692619073</v>
      </c>
      <c r="F63" s="64"/>
      <c r="G63" s="65"/>
      <c r="H63" s="65"/>
      <c r="I63" s="65"/>
      <c r="J63" s="66"/>
      <c r="K63" s="66"/>
      <c r="L63" s="66"/>
      <c r="M63" s="66"/>
      <c r="N63" s="58"/>
      <c r="O63" s="58"/>
    </row>
    <row r="64" spans="2:15" s="55" customFormat="1">
      <c r="B64" s="387" t="s">
        <v>3764</v>
      </c>
      <c r="C64" s="407">
        <v>18.451239000000001</v>
      </c>
      <c r="D64" s="230">
        <f t="shared" si="0"/>
        <v>17.1933264386108</v>
      </c>
      <c r="E64" s="230">
        <f>+CalculoBarraLima!$L$7</f>
        <v>27.039968692619073</v>
      </c>
      <c r="F64" s="64"/>
      <c r="G64" s="65"/>
      <c r="H64" s="65"/>
      <c r="I64" s="65"/>
      <c r="J64" s="66"/>
      <c r="K64" s="66"/>
      <c r="L64" s="66"/>
      <c r="M64" s="66"/>
      <c r="N64" s="58"/>
      <c r="O64" s="58"/>
    </row>
    <row r="65" spans="2:15" s="55" customFormat="1">
      <c r="B65" s="387" t="s">
        <v>3736</v>
      </c>
      <c r="C65" s="407">
        <v>18.356686</v>
      </c>
      <c r="D65" s="230">
        <f t="shared" si="0"/>
        <v>17.1933264386108</v>
      </c>
      <c r="E65" s="230">
        <f>+CalculoBarraLima!$L$7</f>
        <v>27.039968692619073</v>
      </c>
      <c r="F65" s="64"/>
      <c r="G65" s="65"/>
      <c r="H65" s="65"/>
      <c r="I65" s="65"/>
      <c r="J65" s="66"/>
      <c r="K65" s="66"/>
      <c r="L65" s="66"/>
      <c r="M65" s="66"/>
      <c r="N65" s="58"/>
      <c r="O65" s="58"/>
    </row>
    <row r="66" spans="2:15" s="55" customFormat="1">
      <c r="B66" s="387" t="s">
        <v>3754</v>
      </c>
      <c r="C66" s="407">
        <v>18.268885000000001</v>
      </c>
      <c r="D66" s="230">
        <f t="shared" si="0"/>
        <v>17.1933264386108</v>
      </c>
      <c r="E66" s="230">
        <f>+CalculoBarraLima!$L$7</f>
        <v>27.039968692619073</v>
      </c>
      <c r="F66" s="64"/>
      <c r="G66" s="65"/>
      <c r="H66" s="65"/>
      <c r="I66" s="65"/>
      <c r="J66" s="66"/>
      <c r="K66" s="66"/>
      <c r="L66" s="66"/>
      <c r="M66" s="66"/>
      <c r="N66" s="58"/>
      <c r="O66" s="58"/>
    </row>
    <row r="67" spans="2:15" s="55" customFormat="1">
      <c r="B67" s="387" t="s">
        <v>3748</v>
      </c>
      <c r="C67" s="407">
        <v>17.971893000000001</v>
      </c>
      <c r="D67" s="230">
        <f t="shared" si="0"/>
        <v>17.1933264386108</v>
      </c>
      <c r="E67" s="230">
        <f>+CalculoBarraLima!$L$7</f>
        <v>27.039968692619073</v>
      </c>
      <c r="F67" s="64"/>
      <c r="G67" s="65"/>
      <c r="H67" s="65"/>
      <c r="I67" s="65"/>
      <c r="J67" s="66"/>
      <c r="K67" s="66"/>
      <c r="L67" s="66"/>
      <c r="M67" s="66"/>
      <c r="N67" s="58"/>
      <c r="O67" s="58"/>
    </row>
    <row r="68" spans="2:15" s="55" customFormat="1">
      <c r="B68" s="387" t="s">
        <v>3758</v>
      </c>
      <c r="C68" s="407">
        <v>17.632441</v>
      </c>
      <c r="D68" s="230">
        <f t="shared" si="0"/>
        <v>17.1933264386108</v>
      </c>
      <c r="E68" s="230">
        <f>+CalculoBarraLima!$L$7</f>
        <v>27.039968692619073</v>
      </c>
      <c r="F68" s="64"/>
      <c r="G68" s="65"/>
      <c r="H68" s="65"/>
      <c r="I68" s="65"/>
      <c r="J68" s="66"/>
      <c r="K68" s="66"/>
      <c r="L68" s="66"/>
      <c r="M68" s="66"/>
      <c r="N68" s="58"/>
      <c r="O68" s="58"/>
    </row>
    <row r="69" spans="2:15" s="55" customFormat="1">
      <c r="B69" s="387" t="s">
        <v>3743</v>
      </c>
      <c r="C69" s="407">
        <v>17.390108000000001</v>
      </c>
      <c r="D69" s="230">
        <f t="shared" si="0"/>
        <v>17.1933264386108</v>
      </c>
      <c r="E69" s="230">
        <f>+CalculoBarraLima!$L$7</f>
        <v>27.039968692619073</v>
      </c>
      <c r="F69" s="64"/>
      <c r="G69" s="65"/>
      <c r="H69" s="65"/>
      <c r="I69" s="65"/>
      <c r="J69" s="66"/>
      <c r="K69" s="66"/>
      <c r="L69" s="66"/>
      <c r="M69" s="66"/>
      <c r="N69" s="58"/>
      <c r="O69" s="58"/>
    </row>
    <row r="70" spans="2:15" s="55" customFormat="1">
      <c r="B70" s="387" t="s">
        <v>4118</v>
      </c>
      <c r="C70" s="407">
        <v>17.224001000000001</v>
      </c>
      <c r="D70" s="230">
        <f t="shared" si="0"/>
        <v>17.1933264386108</v>
      </c>
      <c r="E70" s="230">
        <f>+CalculoBarraLima!$L$7</f>
        <v>27.039968692619073</v>
      </c>
      <c r="F70" s="64"/>
      <c r="G70" s="65"/>
      <c r="H70" s="65"/>
      <c r="I70" s="65"/>
      <c r="J70" s="66"/>
      <c r="K70" s="66"/>
      <c r="L70" s="66"/>
      <c r="M70" s="66"/>
      <c r="N70" s="58"/>
      <c r="O70" s="58"/>
    </row>
    <row r="71" spans="2:15" s="55" customFormat="1">
      <c r="B71" s="387" t="s">
        <v>3741</v>
      </c>
      <c r="C71" s="407">
        <v>17.220143</v>
      </c>
      <c r="D71" s="230">
        <f t="shared" si="0"/>
        <v>17.1933264386108</v>
      </c>
      <c r="E71" s="230">
        <f>+CalculoBarraLima!$L$7</f>
        <v>27.039968692619073</v>
      </c>
      <c r="F71" s="54"/>
      <c r="G71" s="48"/>
      <c r="H71" s="48"/>
      <c r="I71" s="48"/>
      <c r="N71" s="58"/>
      <c r="O71" s="58"/>
    </row>
    <row r="72" spans="2:15" s="55" customFormat="1">
      <c r="B72" s="387" t="s">
        <v>3763</v>
      </c>
      <c r="C72" s="407">
        <v>17.136391</v>
      </c>
      <c r="D72" s="230">
        <f t="shared" si="0"/>
        <v>17.1933264386108</v>
      </c>
      <c r="E72" s="230">
        <f>+CalculoBarraLima!$L$7</f>
        <v>27.039968692619073</v>
      </c>
      <c r="F72" s="54"/>
      <c r="G72" s="48"/>
      <c r="H72" s="48"/>
      <c r="I72" s="48"/>
      <c r="N72" s="58"/>
      <c r="O72" s="58"/>
    </row>
    <row r="73" spans="2:15" s="55" customFormat="1">
      <c r="B73" s="387" t="s">
        <v>3746</v>
      </c>
      <c r="C73" s="407">
        <v>16.456233000000001</v>
      </c>
      <c r="D73" s="230">
        <f t="shared" si="0"/>
        <v>17.1933264386108</v>
      </c>
      <c r="E73" s="230">
        <f>+CalculoBarraLima!$L$7</f>
        <v>27.039968692619073</v>
      </c>
      <c r="F73" s="54"/>
      <c r="G73" s="48"/>
      <c r="H73" s="48"/>
      <c r="I73" s="48"/>
      <c r="N73" s="58"/>
      <c r="O73" s="58"/>
    </row>
    <row r="74" spans="2:15" s="55" customFormat="1">
      <c r="B74" s="387" t="s">
        <v>3740</v>
      </c>
      <c r="C74" s="407">
        <v>16.380883000000001</v>
      </c>
      <c r="D74" s="230">
        <f t="shared" si="0"/>
        <v>17.1933264386108</v>
      </c>
      <c r="E74" s="230">
        <f>+CalculoBarraLima!$L$7</f>
        <v>27.039968692619073</v>
      </c>
      <c r="F74" s="54"/>
      <c r="G74" s="48"/>
      <c r="H74" s="48"/>
      <c r="I74" s="48"/>
      <c r="N74" s="58"/>
      <c r="O74" s="58"/>
    </row>
    <row r="75" spans="2:15" s="55" customFormat="1">
      <c r="B75" s="387" t="s">
        <v>3759</v>
      </c>
      <c r="C75" s="407">
        <v>16.357018</v>
      </c>
      <c r="D75" s="230">
        <f t="shared" si="0"/>
        <v>17.1933264386108</v>
      </c>
      <c r="E75" s="230">
        <f>+CalculoBarraLima!$L$7</f>
        <v>27.039968692619073</v>
      </c>
      <c r="F75" s="54"/>
      <c r="G75" s="48"/>
      <c r="H75" s="48"/>
      <c r="I75" s="48"/>
      <c r="N75" s="58"/>
      <c r="O75" s="58"/>
    </row>
    <row r="76" spans="2:15" s="55" customFormat="1">
      <c r="B76" s="387" t="s">
        <v>3739</v>
      </c>
      <c r="C76" s="407">
        <v>16.279578000000001</v>
      </c>
      <c r="D76" s="230">
        <f t="shared" si="0"/>
        <v>17.1933264386108</v>
      </c>
      <c r="E76" s="230">
        <f>+CalculoBarraLima!$L$7</f>
        <v>27.039968692619073</v>
      </c>
      <c r="F76" s="54"/>
      <c r="G76" s="48"/>
      <c r="H76" s="48"/>
      <c r="I76" s="48"/>
      <c r="N76" s="58"/>
      <c r="O76" s="58"/>
    </row>
    <row r="77" spans="2:15" s="55" customFormat="1">
      <c r="B77" s="387" t="s">
        <v>3744</v>
      </c>
      <c r="C77" s="407">
        <v>16.098375000000001</v>
      </c>
      <c r="D77" s="230">
        <f t="shared" si="0"/>
        <v>17.1933264386108</v>
      </c>
      <c r="E77" s="230">
        <f>+CalculoBarraLima!$L$7</f>
        <v>27.039968692619073</v>
      </c>
      <c r="F77" s="54"/>
      <c r="G77" s="48"/>
      <c r="H77" s="48"/>
      <c r="I77" s="48"/>
      <c r="N77" s="58"/>
      <c r="O77" s="58"/>
    </row>
    <row r="78" spans="2:15" s="55" customFormat="1">
      <c r="B78" s="387" t="s">
        <v>6919</v>
      </c>
      <c r="C78" s="407">
        <v>15.910380999999999</v>
      </c>
      <c r="D78" s="230">
        <f t="shared" si="0"/>
        <v>17.1933264386108</v>
      </c>
      <c r="E78" s="230">
        <f>+CalculoBarraLima!$L$7</f>
        <v>27.039968692619073</v>
      </c>
      <c r="F78" s="54"/>
      <c r="G78" s="48"/>
      <c r="H78" s="48"/>
      <c r="I78" s="48"/>
      <c r="N78" s="58"/>
      <c r="O78" s="58"/>
    </row>
    <row r="79" spans="2:15" s="55" customFormat="1">
      <c r="B79" s="387" t="s">
        <v>3751</v>
      </c>
      <c r="C79" s="407">
        <v>15.620089999999999</v>
      </c>
      <c r="D79" s="230">
        <f t="shared" si="0"/>
        <v>17.1933264386108</v>
      </c>
      <c r="E79" s="230">
        <f>+CalculoBarraLima!$L$7</f>
        <v>27.039968692619073</v>
      </c>
      <c r="F79" s="54"/>
      <c r="G79" s="48"/>
      <c r="H79" s="48"/>
      <c r="I79" s="48"/>
      <c r="N79" s="58"/>
      <c r="O79" s="58"/>
    </row>
    <row r="80" spans="2:15" s="55" customFormat="1">
      <c r="B80" s="387" t="s">
        <v>3762</v>
      </c>
      <c r="C80" s="407">
        <v>15.592131</v>
      </c>
      <c r="D80" s="230">
        <f t="shared" si="0"/>
        <v>17.1933264386108</v>
      </c>
      <c r="E80" s="230">
        <f>+CalculoBarraLima!$L$7</f>
        <v>27.039968692619073</v>
      </c>
      <c r="F80" s="54"/>
      <c r="G80" s="48"/>
      <c r="H80" s="48"/>
      <c r="I80" s="48"/>
      <c r="N80" s="58"/>
      <c r="O80" s="58"/>
    </row>
    <row r="81" spans="2:15" s="55" customFormat="1">
      <c r="B81" s="387" t="s">
        <v>3753</v>
      </c>
      <c r="C81" s="407">
        <v>14.84137</v>
      </c>
      <c r="D81" s="230">
        <f t="shared" si="0"/>
        <v>17.1933264386108</v>
      </c>
      <c r="E81" s="230">
        <f>+CalculoBarraLima!$L$7</f>
        <v>27.039968692619073</v>
      </c>
      <c r="F81" s="54"/>
      <c r="G81" s="48"/>
      <c r="H81" s="48"/>
      <c r="I81" s="48"/>
      <c r="N81" s="58"/>
      <c r="O81" s="58"/>
    </row>
    <row r="82" spans="2:15" s="55" customFormat="1">
      <c r="B82" s="387" t="s">
        <v>3749</v>
      </c>
      <c r="C82" s="407">
        <v>14.722526</v>
      </c>
      <c r="D82" s="230">
        <f t="shared" si="0"/>
        <v>17.1933264386108</v>
      </c>
      <c r="E82" s="230">
        <f>+CalculoBarraLima!$L$7</f>
        <v>27.039968692619073</v>
      </c>
      <c r="F82" s="54"/>
      <c r="G82" s="48"/>
      <c r="H82" s="48"/>
      <c r="I82" s="48"/>
      <c r="N82" s="58"/>
      <c r="O82" s="58"/>
    </row>
    <row r="83" spans="2:15" s="55" customFormat="1">
      <c r="B83" s="387" t="s">
        <v>3766</v>
      </c>
      <c r="C83" s="407">
        <v>14.582442</v>
      </c>
      <c r="D83" s="230">
        <f t="shared" si="0"/>
        <v>17.1933264386108</v>
      </c>
      <c r="E83" s="230">
        <f>+CalculoBarraLima!$L$7</f>
        <v>27.039968692619073</v>
      </c>
      <c r="F83" s="54"/>
      <c r="G83" s="48"/>
      <c r="H83" s="48"/>
      <c r="I83" s="48"/>
      <c r="N83" s="58"/>
      <c r="O83" s="58"/>
    </row>
    <row r="84" spans="2:15" s="55" customFormat="1">
      <c r="B84" s="387" t="s">
        <v>3737</v>
      </c>
      <c r="C84" s="407">
        <v>14.347284</v>
      </c>
      <c r="D84" s="230">
        <f t="shared" si="0"/>
        <v>17.1933264386108</v>
      </c>
      <c r="E84" s="230">
        <f>+CalculoBarraLima!$L$7</f>
        <v>27.039968692619073</v>
      </c>
      <c r="F84" s="54"/>
      <c r="G84" s="48"/>
      <c r="H84" s="48"/>
      <c r="I84" s="48"/>
      <c r="N84" s="58"/>
      <c r="O84" s="58"/>
    </row>
    <row r="85" spans="2:15" s="55" customFormat="1">
      <c r="B85" s="387" t="s">
        <v>7184</v>
      </c>
      <c r="C85" s="407">
        <v>14.145519999999999</v>
      </c>
      <c r="D85" s="230">
        <f t="shared" si="0"/>
        <v>17.1933264386108</v>
      </c>
      <c r="E85" s="230">
        <f>+CalculoBarraLima!$L$7</f>
        <v>27.039968692619073</v>
      </c>
      <c r="F85" s="54"/>
      <c r="G85" s="48"/>
      <c r="H85" s="48"/>
      <c r="I85" s="48"/>
      <c r="N85" s="58"/>
      <c r="O85" s="58"/>
    </row>
    <row r="86" spans="2:15" s="55" customFormat="1">
      <c r="B86" s="387" t="s">
        <v>3752</v>
      </c>
      <c r="C86" s="407">
        <v>13.383024000000001</v>
      </c>
      <c r="D86" s="230">
        <f t="shared" si="0"/>
        <v>17.1933264386108</v>
      </c>
      <c r="E86" s="230">
        <f>+CalculoBarraLima!$L$7</f>
        <v>27.039968692619073</v>
      </c>
      <c r="F86" s="54"/>
      <c r="G86" s="48"/>
      <c r="H86" s="48"/>
      <c r="I86" s="48"/>
      <c r="N86" s="58"/>
      <c r="O86" s="58"/>
    </row>
    <row r="87" spans="2:15" s="55" customFormat="1">
      <c r="B87" s="387" t="s">
        <v>3755</v>
      </c>
      <c r="C87" s="407">
        <v>13.206153</v>
      </c>
      <c r="D87" s="230">
        <f t="shared" si="0"/>
        <v>17.1933264386108</v>
      </c>
      <c r="E87" s="230">
        <f>+CalculoBarraLima!$L$7</f>
        <v>27.039968692619073</v>
      </c>
      <c r="F87" s="54"/>
      <c r="G87" s="48"/>
      <c r="H87" s="48"/>
      <c r="I87" s="48"/>
      <c r="N87" s="58"/>
      <c r="O87" s="58"/>
    </row>
    <row r="88" spans="2:15" s="55" customFormat="1">
      <c r="B88" s="387" t="s">
        <v>7257</v>
      </c>
      <c r="C88" s="407">
        <v>13.095283999999999</v>
      </c>
      <c r="D88" s="230">
        <f t="shared" si="0"/>
        <v>17.1933264386108</v>
      </c>
      <c r="E88" s="230">
        <f>+CalculoBarraLima!$L$7</f>
        <v>27.039968692619073</v>
      </c>
      <c r="F88" s="54"/>
      <c r="G88" s="48"/>
      <c r="H88" s="48"/>
      <c r="I88" s="48"/>
      <c r="N88" s="58"/>
      <c r="O88" s="58"/>
    </row>
    <row r="89" spans="2:15" s="55" customFormat="1">
      <c r="B89" s="387" t="s">
        <v>3738</v>
      </c>
      <c r="C89" s="407">
        <v>12.607229</v>
      </c>
      <c r="D89" s="230">
        <f t="shared" si="0"/>
        <v>17.1933264386108</v>
      </c>
      <c r="E89" s="230">
        <f>+CalculoBarraLima!$L$7</f>
        <v>27.039968692619073</v>
      </c>
      <c r="F89" s="54"/>
      <c r="G89" s="48"/>
      <c r="H89" s="48"/>
      <c r="I89" s="48"/>
      <c r="N89" s="58"/>
      <c r="O89" s="58"/>
    </row>
    <row r="90" spans="2:15" s="55" customFormat="1">
      <c r="B90" s="387" t="s">
        <v>3750</v>
      </c>
      <c r="C90" s="407">
        <v>10.457800000000001</v>
      </c>
      <c r="D90" s="230"/>
      <c r="E90" s="230"/>
      <c r="F90" s="54"/>
      <c r="G90" s="48"/>
      <c r="H90" s="48"/>
      <c r="I90" s="48"/>
      <c r="N90" s="58"/>
      <c r="O90" s="58"/>
    </row>
    <row r="91" spans="2:15" s="55" customFormat="1">
      <c r="F91" s="54"/>
      <c r="G91" s="48"/>
      <c r="H91" s="48"/>
      <c r="I91" s="48"/>
      <c r="N91" s="58"/>
      <c r="O91" s="58"/>
    </row>
    <row r="92" spans="2:15" s="55" customFormat="1">
      <c r="B92" s="484" t="s">
        <v>7333</v>
      </c>
      <c r="C92" s="484"/>
      <c r="D92" s="484"/>
      <c r="E92" s="484"/>
      <c r="F92" s="54"/>
      <c r="G92" s="48"/>
      <c r="H92" s="48"/>
      <c r="I92" s="48"/>
      <c r="N92" s="58"/>
      <c r="O92" s="58"/>
    </row>
    <row r="93" spans="2:15" s="55" customFormat="1">
      <c r="B93" s="484"/>
      <c r="C93" s="484"/>
      <c r="D93" s="484"/>
      <c r="E93" s="484"/>
      <c r="F93" s="54"/>
      <c r="G93" s="48"/>
      <c r="H93" s="48"/>
      <c r="I93" s="48"/>
      <c r="N93" s="58"/>
      <c r="O93" s="58"/>
    </row>
    <row r="94" spans="2:15" s="55" customFormat="1">
      <c r="B94" s="484"/>
      <c r="C94" s="484"/>
      <c r="D94" s="484"/>
      <c r="E94" s="484"/>
      <c r="F94" s="54"/>
      <c r="G94" s="48"/>
      <c r="H94" s="48"/>
      <c r="I94" s="48"/>
      <c r="N94" s="58"/>
      <c r="O94" s="58"/>
    </row>
    <row r="95" spans="2:15" s="55" customFormat="1">
      <c r="B95" s="484"/>
      <c r="C95" s="484"/>
      <c r="D95" s="484"/>
      <c r="E95" s="484"/>
      <c r="F95" s="54"/>
      <c r="G95" s="48"/>
      <c r="H95" s="48"/>
      <c r="I95" s="48"/>
      <c r="N95" s="58"/>
      <c r="O95" s="58"/>
    </row>
    <row r="96" spans="2:15" s="55" customFormat="1">
      <c r="B96" s="484"/>
      <c r="C96" s="484"/>
      <c r="D96" s="484"/>
      <c r="E96" s="484"/>
      <c r="F96" s="54"/>
      <c r="G96" s="48"/>
      <c r="H96" s="48"/>
      <c r="I96" s="48"/>
      <c r="N96" s="58"/>
      <c r="O96" s="58"/>
    </row>
    <row r="97" spans="6:15" s="55" customFormat="1">
      <c r="F97" s="54"/>
      <c r="G97" s="48"/>
      <c r="H97" s="48"/>
      <c r="I97" s="48"/>
      <c r="N97" s="58"/>
      <c r="O97" s="58"/>
    </row>
    <row r="98" spans="6:15" s="55" customFormat="1">
      <c r="F98" s="54"/>
      <c r="G98" s="48"/>
      <c r="H98" s="48"/>
      <c r="I98" s="48"/>
      <c r="N98" s="58"/>
      <c r="O98" s="58"/>
    </row>
    <row r="99" spans="6:15" s="55" customFormat="1">
      <c r="F99" s="54"/>
      <c r="G99" s="48"/>
      <c r="H99" s="48"/>
      <c r="I99" s="48"/>
      <c r="N99" s="58"/>
      <c r="O99" s="58"/>
    </row>
    <row r="100" spans="6:15" s="55" customFormat="1">
      <c r="F100" s="54"/>
      <c r="G100" s="48"/>
      <c r="H100" s="48"/>
      <c r="I100" s="48"/>
      <c r="N100" s="58"/>
      <c r="O100" s="58"/>
    </row>
    <row r="101" spans="6:15" s="55" customFormat="1">
      <c r="F101" s="54"/>
      <c r="G101" s="48"/>
      <c r="H101" s="48"/>
      <c r="I101" s="48"/>
      <c r="N101" s="58"/>
      <c r="O101" s="58"/>
    </row>
    <row r="102" spans="6:15" s="55" customFormat="1">
      <c r="F102" s="54"/>
      <c r="G102" s="48"/>
      <c r="H102" s="48"/>
      <c r="I102" s="48"/>
      <c r="N102" s="58"/>
      <c r="O102" s="58"/>
    </row>
    <row r="103" spans="6:15" s="55" customFormat="1">
      <c r="F103" s="54"/>
      <c r="G103" s="48"/>
      <c r="H103" s="48"/>
      <c r="I103" s="48"/>
      <c r="N103" s="58"/>
      <c r="O103" s="58"/>
    </row>
    <row r="104" spans="6:15" s="55" customFormat="1">
      <c r="F104" s="54"/>
      <c r="G104" s="48"/>
      <c r="H104" s="48"/>
      <c r="I104" s="48"/>
      <c r="N104" s="58"/>
      <c r="O104" s="58"/>
    </row>
    <row r="105" spans="6:15" s="55" customFormat="1">
      <c r="F105" s="54"/>
      <c r="G105" s="48"/>
      <c r="H105" s="48"/>
      <c r="I105" s="48"/>
      <c r="N105" s="58"/>
      <c r="O105" s="58"/>
    </row>
    <row r="106" spans="6:15" s="55" customFormat="1">
      <c r="F106" s="54"/>
      <c r="G106" s="48"/>
      <c r="H106" s="48"/>
      <c r="I106" s="48"/>
      <c r="N106" s="58"/>
      <c r="O106" s="58"/>
    </row>
    <row r="107" spans="6:15" s="55" customFormat="1">
      <c r="F107" s="54"/>
      <c r="G107" s="48"/>
      <c r="H107" s="48"/>
      <c r="I107" s="48"/>
      <c r="N107" s="58"/>
      <c r="O107" s="58"/>
    </row>
    <row r="108" spans="6:15" s="55" customFormat="1">
      <c r="F108" s="54"/>
      <c r="G108" s="48"/>
      <c r="H108" s="48"/>
      <c r="I108" s="48"/>
      <c r="N108" s="58"/>
      <c r="O108" s="58"/>
    </row>
    <row r="109" spans="6:15" s="55" customFormat="1">
      <c r="F109" s="54"/>
      <c r="G109" s="48"/>
      <c r="H109" s="48"/>
      <c r="I109" s="48"/>
      <c r="N109" s="58"/>
      <c r="O109" s="58"/>
    </row>
    <row r="110" spans="6:15" s="55" customFormat="1">
      <c r="F110" s="54"/>
      <c r="G110" s="48"/>
      <c r="H110" s="48"/>
      <c r="I110" s="48"/>
      <c r="N110" s="58"/>
      <c r="O110" s="58"/>
    </row>
    <row r="111" spans="6:15" s="55" customFormat="1">
      <c r="F111" s="54"/>
      <c r="G111" s="48"/>
      <c r="H111" s="48"/>
      <c r="I111" s="48"/>
      <c r="N111" s="58"/>
      <c r="O111" s="58"/>
    </row>
    <row r="112" spans="6:15" s="55" customFormat="1">
      <c r="F112" s="54"/>
      <c r="G112" s="48"/>
      <c r="H112" s="48"/>
      <c r="I112" s="48"/>
      <c r="N112" s="58"/>
      <c r="O112" s="58"/>
    </row>
    <row r="113" spans="6:15" s="55" customFormat="1">
      <c r="F113" s="54"/>
      <c r="G113" s="48"/>
      <c r="H113" s="48"/>
      <c r="I113" s="48"/>
      <c r="N113" s="58"/>
      <c r="O113" s="58"/>
    </row>
    <row r="114" spans="6:15" s="55" customFormat="1">
      <c r="F114" s="54"/>
      <c r="G114" s="48"/>
      <c r="H114" s="48"/>
      <c r="I114" s="48"/>
      <c r="N114" s="58"/>
      <c r="O114" s="58"/>
    </row>
    <row r="115" spans="6:15" s="55" customFormat="1">
      <c r="F115" s="54"/>
      <c r="G115" s="48"/>
      <c r="H115" s="48"/>
      <c r="I115" s="48"/>
      <c r="N115" s="58"/>
      <c r="O115" s="58"/>
    </row>
    <row r="116" spans="6:15" s="55" customFormat="1">
      <c r="F116" s="54"/>
      <c r="G116" s="48"/>
      <c r="H116" s="48"/>
      <c r="I116" s="48"/>
      <c r="N116" s="58"/>
      <c r="O116" s="58"/>
    </row>
    <row r="117" spans="6:15" s="55" customFormat="1">
      <c r="F117" s="54"/>
      <c r="G117" s="48"/>
      <c r="H117" s="48"/>
      <c r="I117" s="48"/>
      <c r="N117" s="58"/>
      <c r="O117" s="58"/>
    </row>
    <row r="118" spans="6:15" s="55" customFormat="1">
      <c r="F118" s="54"/>
      <c r="G118" s="48"/>
      <c r="H118" s="48"/>
      <c r="I118" s="48"/>
      <c r="N118" s="58"/>
      <c r="O118" s="58"/>
    </row>
    <row r="119" spans="6:15" s="55" customFormat="1">
      <c r="F119" s="54"/>
      <c r="G119" s="48"/>
      <c r="H119" s="48"/>
      <c r="I119" s="48"/>
      <c r="N119" s="58"/>
      <c r="O119" s="58"/>
    </row>
    <row r="120" spans="6:15" s="55" customFormat="1">
      <c r="F120" s="54"/>
      <c r="G120" s="48"/>
      <c r="H120" s="48"/>
      <c r="I120" s="48"/>
      <c r="N120" s="58"/>
      <c r="O120" s="58"/>
    </row>
    <row r="121" spans="6:15" s="55" customFormat="1">
      <c r="F121" s="54"/>
      <c r="G121" s="48"/>
      <c r="H121" s="48"/>
      <c r="I121" s="48"/>
      <c r="N121" s="58"/>
      <c r="O121" s="58"/>
    </row>
    <row r="122" spans="6:15" s="55" customFormat="1">
      <c r="F122" s="54"/>
      <c r="G122" s="48"/>
      <c r="H122" s="48"/>
      <c r="I122" s="48"/>
      <c r="N122" s="58"/>
      <c r="O122" s="58"/>
    </row>
    <row r="123" spans="6:15" s="55" customFormat="1">
      <c r="F123" s="54"/>
      <c r="G123" s="48"/>
      <c r="H123" s="48"/>
      <c r="I123" s="48"/>
      <c r="N123" s="58"/>
      <c r="O123" s="58"/>
    </row>
    <row r="124" spans="6:15" s="55" customFormat="1">
      <c r="F124" s="54"/>
      <c r="G124" s="48"/>
      <c r="H124" s="48"/>
      <c r="I124" s="48"/>
      <c r="N124" s="58"/>
      <c r="O124" s="58"/>
    </row>
    <row r="125" spans="6:15" s="55" customFormat="1">
      <c r="F125" s="54"/>
      <c r="G125" s="48"/>
      <c r="H125" s="48"/>
      <c r="I125" s="48"/>
      <c r="N125" s="58"/>
      <c r="O125" s="58"/>
    </row>
    <row r="126" spans="6:15" s="55" customFormat="1">
      <c r="F126" s="54"/>
      <c r="G126" s="48"/>
      <c r="H126" s="48"/>
      <c r="I126" s="48"/>
      <c r="N126" s="58"/>
      <c r="O126" s="58"/>
    </row>
    <row r="127" spans="6:15" s="55" customFormat="1">
      <c r="F127" s="54"/>
      <c r="G127" s="48"/>
      <c r="H127" s="48"/>
      <c r="I127" s="48"/>
      <c r="N127" s="58"/>
      <c r="O127" s="58"/>
    </row>
    <row r="128" spans="6:15" s="55" customFormat="1">
      <c r="F128" s="54"/>
      <c r="G128" s="48"/>
      <c r="H128" s="48"/>
      <c r="I128" s="48"/>
      <c r="N128" s="58"/>
      <c r="O128" s="58"/>
    </row>
    <row r="129" spans="6:15" s="55" customFormat="1">
      <c r="F129" s="54"/>
      <c r="G129" s="48"/>
      <c r="H129" s="48"/>
      <c r="I129" s="48"/>
      <c r="N129" s="58"/>
      <c r="O129" s="58"/>
    </row>
    <row r="130" spans="6:15" s="55" customFormat="1">
      <c r="F130" s="54"/>
      <c r="G130" s="48"/>
      <c r="H130" s="48"/>
      <c r="I130" s="48"/>
      <c r="N130" s="58"/>
      <c r="O130" s="58"/>
    </row>
    <row r="131" spans="6:15" s="55" customFormat="1">
      <c r="F131" s="54"/>
      <c r="G131" s="48"/>
      <c r="H131" s="48"/>
      <c r="I131" s="48"/>
      <c r="N131" s="58"/>
      <c r="O131" s="58"/>
    </row>
    <row r="132" spans="6:15" s="55" customFormat="1">
      <c r="F132" s="54"/>
      <c r="G132" s="48"/>
      <c r="H132" s="48"/>
      <c r="I132" s="48"/>
      <c r="N132" s="58"/>
      <c r="O132" s="58"/>
    </row>
    <row r="133" spans="6:15" s="55" customFormat="1">
      <c r="F133" s="54"/>
      <c r="G133" s="48"/>
      <c r="H133" s="48"/>
      <c r="I133" s="48"/>
      <c r="N133" s="58"/>
      <c r="O133" s="58"/>
    </row>
    <row r="134" spans="6:15" s="55" customFormat="1">
      <c r="F134" s="54"/>
      <c r="G134" s="48"/>
      <c r="H134" s="48"/>
      <c r="I134" s="48"/>
      <c r="N134" s="58"/>
      <c r="O134" s="58"/>
    </row>
    <row r="135" spans="6:15" s="55" customFormat="1">
      <c r="F135" s="54"/>
      <c r="G135" s="48"/>
      <c r="H135" s="48"/>
      <c r="I135" s="48"/>
      <c r="N135" s="58"/>
      <c r="O135" s="58"/>
    </row>
    <row r="136" spans="6:15" s="55" customFormat="1">
      <c r="F136" s="54"/>
      <c r="G136" s="48"/>
      <c r="H136" s="48"/>
      <c r="I136" s="48"/>
      <c r="N136" s="58"/>
      <c r="O136" s="58"/>
    </row>
    <row r="137" spans="6:15" s="55" customFormat="1">
      <c r="F137" s="54"/>
      <c r="G137" s="48"/>
      <c r="H137" s="48"/>
      <c r="I137" s="48"/>
      <c r="N137" s="58"/>
      <c r="O137" s="58"/>
    </row>
    <row r="138" spans="6:15" s="55" customFormat="1">
      <c r="F138" s="54"/>
      <c r="G138" s="48"/>
      <c r="H138" s="48"/>
      <c r="I138" s="48"/>
      <c r="N138" s="58"/>
      <c r="O138" s="58"/>
    </row>
    <row r="139" spans="6:15" s="55" customFormat="1">
      <c r="F139" s="54"/>
      <c r="G139" s="48"/>
      <c r="H139" s="48"/>
      <c r="I139" s="48"/>
      <c r="N139" s="58"/>
      <c r="O139" s="58"/>
    </row>
    <row r="140" spans="6:15" s="55" customFormat="1">
      <c r="F140" s="54"/>
      <c r="G140" s="48"/>
      <c r="H140" s="48"/>
      <c r="I140" s="48"/>
      <c r="N140" s="58"/>
      <c r="O140" s="58"/>
    </row>
    <row r="141" spans="6:15" s="55" customFormat="1">
      <c r="F141" s="54"/>
      <c r="G141" s="48"/>
      <c r="H141" s="48"/>
      <c r="I141" s="48"/>
      <c r="N141" s="58"/>
      <c r="O141" s="58"/>
    </row>
    <row r="142" spans="6:15" s="55" customFormat="1">
      <c r="F142" s="54"/>
      <c r="G142" s="48"/>
      <c r="H142" s="48"/>
      <c r="I142" s="48"/>
      <c r="N142" s="58"/>
      <c r="O142" s="58"/>
    </row>
    <row r="143" spans="6:15" s="55" customFormat="1">
      <c r="F143" s="54"/>
      <c r="G143" s="48"/>
      <c r="H143" s="48"/>
      <c r="I143" s="48"/>
      <c r="N143" s="58"/>
      <c r="O143" s="58"/>
    </row>
    <row r="144" spans="6:15" s="55" customFormat="1">
      <c r="F144" s="54"/>
      <c r="G144" s="48"/>
      <c r="H144" s="48"/>
      <c r="I144" s="48"/>
      <c r="N144" s="58"/>
      <c r="O144" s="58"/>
    </row>
    <row r="145" spans="6:15" s="55" customFormat="1">
      <c r="F145" s="54"/>
      <c r="G145" s="48"/>
      <c r="H145" s="48"/>
      <c r="I145" s="48"/>
      <c r="N145" s="58"/>
      <c r="O145" s="58"/>
    </row>
    <row r="146" spans="6:15" s="55" customFormat="1">
      <c r="F146" s="54"/>
      <c r="G146" s="48"/>
      <c r="H146" s="48"/>
      <c r="I146" s="48"/>
      <c r="N146" s="58"/>
      <c r="O146" s="58"/>
    </row>
    <row r="147" spans="6:15" s="55" customFormat="1">
      <c r="F147" s="54"/>
      <c r="G147" s="48"/>
      <c r="H147" s="48"/>
      <c r="I147" s="48"/>
      <c r="N147" s="58"/>
      <c r="O147" s="58"/>
    </row>
    <row r="148" spans="6:15" s="55" customFormat="1">
      <c r="F148" s="54"/>
      <c r="G148" s="48"/>
      <c r="H148" s="48"/>
      <c r="I148" s="48"/>
      <c r="N148" s="58"/>
      <c r="O148" s="58"/>
    </row>
    <row r="149" spans="6:15" s="55" customFormat="1">
      <c r="F149" s="54"/>
      <c r="G149" s="48"/>
      <c r="H149" s="48"/>
      <c r="I149" s="48"/>
      <c r="N149" s="58"/>
      <c r="O149" s="58"/>
    </row>
    <row r="150" spans="6:15" s="55" customFormat="1">
      <c r="F150" s="54"/>
      <c r="G150" s="48"/>
      <c r="H150" s="48"/>
      <c r="I150" s="48"/>
      <c r="N150" s="58"/>
      <c r="O150" s="58"/>
    </row>
    <row r="151" spans="6:15" s="55" customFormat="1">
      <c r="F151" s="54"/>
      <c r="G151" s="48"/>
      <c r="H151" s="48"/>
      <c r="I151" s="48"/>
      <c r="N151" s="58"/>
      <c r="O151" s="58"/>
    </row>
    <row r="152" spans="6:15" s="55" customFormat="1">
      <c r="F152" s="54"/>
      <c r="G152" s="48"/>
      <c r="H152" s="48"/>
      <c r="I152" s="48"/>
      <c r="N152" s="58"/>
      <c r="O152" s="58"/>
    </row>
    <row r="153" spans="6:15" s="55" customFormat="1">
      <c r="F153" s="54"/>
      <c r="G153" s="48"/>
      <c r="H153" s="48"/>
      <c r="I153" s="48"/>
      <c r="N153" s="58"/>
      <c r="O153" s="58"/>
    </row>
    <row r="154" spans="6:15" s="55" customFormat="1">
      <c r="F154" s="54"/>
      <c r="G154" s="48"/>
      <c r="H154" s="48"/>
      <c r="I154" s="48"/>
      <c r="N154" s="58"/>
      <c r="O154" s="58"/>
    </row>
    <row r="155" spans="6:15" s="55" customFormat="1">
      <c r="F155" s="54"/>
      <c r="G155" s="48"/>
      <c r="H155" s="48"/>
      <c r="I155" s="48"/>
      <c r="N155" s="58"/>
      <c r="O155" s="58"/>
    </row>
    <row r="156" spans="6:15" s="55" customFormat="1">
      <c r="F156" s="54"/>
      <c r="G156" s="48"/>
      <c r="H156" s="48"/>
      <c r="I156" s="48"/>
      <c r="N156" s="58"/>
      <c r="O156" s="58"/>
    </row>
    <row r="157" spans="6:15" s="55" customFormat="1">
      <c r="F157" s="54"/>
      <c r="G157" s="48"/>
      <c r="H157" s="48"/>
      <c r="I157" s="48"/>
      <c r="N157" s="58"/>
      <c r="O157" s="58"/>
    </row>
    <row r="158" spans="6:15" s="55" customFormat="1">
      <c r="F158" s="54"/>
      <c r="G158" s="48"/>
      <c r="H158" s="48"/>
      <c r="I158" s="48"/>
      <c r="N158" s="58"/>
      <c r="O158" s="58"/>
    </row>
    <row r="159" spans="6:15" s="55" customFormat="1">
      <c r="F159" s="54"/>
      <c r="G159" s="48"/>
      <c r="H159" s="48"/>
      <c r="I159" s="48"/>
      <c r="N159" s="58"/>
      <c r="O159" s="58"/>
    </row>
    <row r="160" spans="6:15" s="55" customFormat="1">
      <c r="F160" s="54"/>
      <c r="G160" s="48"/>
      <c r="H160" s="48"/>
      <c r="I160" s="48"/>
      <c r="N160" s="58"/>
      <c r="O160" s="58"/>
    </row>
    <row r="161" spans="6:15" s="55" customFormat="1">
      <c r="F161" s="54"/>
      <c r="G161" s="48"/>
      <c r="H161" s="48"/>
      <c r="I161" s="48"/>
      <c r="N161" s="58"/>
      <c r="O161" s="58"/>
    </row>
    <row r="162" spans="6:15" s="55" customFormat="1">
      <c r="F162" s="54"/>
      <c r="G162" s="48"/>
      <c r="H162" s="48"/>
      <c r="I162" s="48"/>
      <c r="N162" s="58"/>
      <c r="O162" s="58"/>
    </row>
    <row r="163" spans="6:15" s="55" customFormat="1">
      <c r="F163" s="54"/>
      <c r="G163" s="48"/>
      <c r="H163" s="48"/>
      <c r="I163" s="48"/>
      <c r="N163" s="58"/>
      <c r="O163" s="58"/>
    </row>
    <row r="164" spans="6:15" s="55" customFormat="1">
      <c r="F164" s="54"/>
      <c r="G164" s="48"/>
      <c r="H164" s="48"/>
      <c r="I164" s="48"/>
      <c r="N164" s="58"/>
      <c r="O164" s="58"/>
    </row>
    <row r="165" spans="6:15" s="55" customFormat="1">
      <c r="F165" s="54"/>
      <c r="G165" s="48"/>
      <c r="H165" s="48"/>
      <c r="I165" s="48"/>
      <c r="N165" s="58"/>
      <c r="O165" s="58"/>
    </row>
    <row r="166" spans="6:15" s="55" customFormat="1">
      <c r="F166" s="54"/>
      <c r="G166" s="48"/>
      <c r="H166" s="48"/>
      <c r="I166" s="48"/>
      <c r="N166" s="58"/>
      <c r="O166" s="58"/>
    </row>
    <row r="167" spans="6:15" s="55" customFormat="1">
      <c r="F167" s="54"/>
      <c r="G167" s="48"/>
      <c r="H167" s="48"/>
      <c r="I167" s="48"/>
      <c r="N167" s="58"/>
      <c r="O167" s="58"/>
    </row>
    <row r="168" spans="6:15" s="55" customFormat="1">
      <c r="F168" s="54"/>
      <c r="G168" s="48"/>
      <c r="H168" s="48"/>
      <c r="I168" s="48"/>
      <c r="N168" s="58"/>
      <c r="O168" s="58"/>
    </row>
    <row r="169" spans="6:15" s="55" customFormat="1">
      <c r="F169" s="54"/>
      <c r="G169" s="48"/>
      <c r="H169" s="48"/>
      <c r="I169" s="48"/>
      <c r="N169" s="58"/>
      <c r="O169" s="58"/>
    </row>
    <row r="170" spans="6:15" s="55" customFormat="1">
      <c r="F170" s="54"/>
      <c r="G170" s="48"/>
      <c r="H170" s="48"/>
      <c r="I170" s="48"/>
      <c r="N170" s="58"/>
      <c r="O170" s="58"/>
    </row>
    <row r="171" spans="6:15" s="55" customFormat="1">
      <c r="F171" s="54"/>
      <c r="G171" s="48"/>
      <c r="H171" s="48"/>
      <c r="I171" s="48"/>
      <c r="N171" s="58"/>
      <c r="O171" s="58"/>
    </row>
    <row r="172" spans="6:15" s="55" customFormat="1">
      <c r="F172" s="54"/>
      <c r="G172" s="48"/>
      <c r="H172" s="48"/>
      <c r="I172" s="48"/>
      <c r="N172" s="58"/>
      <c r="O172" s="58"/>
    </row>
    <row r="173" spans="6:15" s="55" customFormat="1">
      <c r="F173" s="54"/>
      <c r="G173" s="48"/>
      <c r="H173" s="48"/>
      <c r="I173" s="48"/>
      <c r="N173" s="58"/>
      <c r="O173" s="58"/>
    </row>
    <row r="174" spans="6:15" s="55" customFormat="1">
      <c r="F174" s="54"/>
      <c r="G174" s="48"/>
      <c r="H174" s="48"/>
      <c r="I174" s="48"/>
      <c r="N174" s="58"/>
      <c r="O174" s="58"/>
    </row>
    <row r="175" spans="6:15" s="55" customFormat="1">
      <c r="F175" s="54"/>
      <c r="G175" s="48"/>
      <c r="H175" s="48"/>
      <c r="I175" s="48"/>
      <c r="N175" s="58"/>
      <c r="O175" s="58"/>
    </row>
    <row r="176" spans="6:15" s="55" customFormat="1">
      <c r="F176" s="54"/>
      <c r="G176" s="48"/>
      <c r="H176" s="48"/>
      <c r="I176" s="48"/>
      <c r="N176" s="58"/>
      <c r="O176" s="58"/>
    </row>
    <row r="177" spans="6:15" s="55" customFormat="1">
      <c r="F177" s="54"/>
      <c r="G177" s="48"/>
      <c r="H177" s="48"/>
      <c r="I177" s="48"/>
      <c r="N177" s="58"/>
      <c r="O177" s="58"/>
    </row>
    <row r="178" spans="6:15" s="55" customFormat="1">
      <c r="F178" s="54"/>
      <c r="G178" s="48"/>
      <c r="H178" s="48"/>
      <c r="I178" s="48"/>
      <c r="N178" s="58"/>
      <c r="O178" s="58"/>
    </row>
    <row r="179" spans="6:15" s="55" customFormat="1">
      <c r="F179" s="54"/>
      <c r="G179" s="48"/>
      <c r="H179" s="48"/>
      <c r="I179" s="48"/>
      <c r="N179" s="58"/>
      <c r="O179" s="58"/>
    </row>
    <row r="180" spans="6:15" s="55" customFormat="1">
      <c r="F180" s="54"/>
      <c r="G180" s="48"/>
      <c r="H180" s="48"/>
      <c r="I180" s="48"/>
      <c r="N180" s="58"/>
      <c r="O180" s="58"/>
    </row>
    <row r="181" spans="6:15" s="55" customFormat="1">
      <c r="F181" s="54"/>
      <c r="G181" s="48"/>
      <c r="H181" s="48"/>
      <c r="I181" s="48"/>
      <c r="N181" s="58"/>
      <c r="O181" s="58"/>
    </row>
    <row r="182" spans="6:15" s="55" customFormat="1">
      <c r="F182" s="54"/>
      <c r="G182" s="48"/>
      <c r="H182" s="48"/>
      <c r="I182" s="48"/>
      <c r="N182" s="58"/>
      <c r="O182" s="58"/>
    </row>
    <row r="183" spans="6:15" s="55" customFormat="1">
      <c r="F183" s="54"/>
      <c r="G183" s="48"/>
      <c r="H183" s="48"/>
      <c r="I183" s="48"/>
      <c r="N183" s="58"/>
      <c r="O183" s="58"/>
    </row>
    <row r="184" spans="6:15" s="55" customFormat="1">
      <c r="F184" s="54"/>
      <c r="G184" s="48"/>
      <c r="H184" s="48"/>
      <c r="I184" s="48"/>
      <c r="N184" s="58"/>
      <c r="O184" s="58"/>
    </row>
    <row r="185" spans="6:15" s="55" customFormat="1">
      <c r="F185" s="54"/>
      <c r="G185" s="48"/>
      <c r="H185" s="48"/>
      <c r="I185" s="48"/>
      <c r="N185" s="58"/>
      <c r="O185" s="58"/>
    </row>
    <row r="186" spans="6:15" s="55" customFormat="1">
      <c r="F186" s="54"/>
      <c r="G186" s="48"/>
      <c r="H186" s="48"/>
      <c r="I186" s="48"/>
      <c r="N186" s="58"/>
      <c r="O186" s="58"/>
    </row>
    <row r="187" spans="6:15" s="55" customFormat="1">
      <c r="F187" s="54"/>
      <c r="G187" s="48"/>
      <c r="H187" s="48"/>
      <c r="I187" s="48"/>
      <c r="N187" s="58"/>
      <c r="O187" s="58"/>
    </row>
    <row r="188" spans="6:15" s="55" customFormat="1">
      <c r="F188" s="54"/>
      <c r="G188" s="48"/>
      <c r="H188" s="48"/>
      <c r="I188" s="48"/>
      <c r="N188" s="58"/>
      <c r="O188" s="58"/>
    </row>
    <row r="189" spans="6:15" s="55" customFormat="1">
      <c r="F189" s="54"/>
      <c r="G189" s="48"/>
      <c r="H189" s="48"/>
      <c r="I189" s="48"/>
      <c r="N189" s="58"/>
      <c r="O189" s="58"/>
    </row>
    <row r="190" spans="6:15" s="55" customFormat="1">
      <c r="F190" s="54"/>
      <c r="G190" s="48"/>
      <c r="H190" s="48"/>
      <c r="I190" s="48"/>
      <c r="N190" s="58"/>
      <c r="O190" s="58"/>
    </row>
    <row r="191" spans="6:15" s="55" customFormat="1">
      <c r="F191" s="54"/>
      <c r="G191" s="48"/>
      <c r="H191" s="48"/>
      <c r="I191" s="48"/>
      <c r="N191" s="58"/>
      <c r="O191" s="58"/>
    </row>
    <row r="192" spans="6:15" s="55" customFormat="1">
      <c r="F192" s="54"/>
      <c r="G192" s="48"/>
      <c r="H192" s="48"/>
      <c r="I192" s="48"/>
      <c r="N192" s="58"/>
      <c r="O192" s="58"/>
    </row>
    <row r="193" spans="6:15" s="55" customFormat="1">
      <c r="F193" s="54"/>
      <c r="G193" s="48"/>
      <c r="H193" s="48"/>
      <c r="I193" s="48"/>
      <c r="N193" s="58"/>
      <c r="O193" s="58"/>
    </row>
    <row r="194" spans="6:15" s="55" customFormat="1">
      <c r="F194" s="54"/>
      <c r="G194" s="48"/>
      <c r="H194" s="48"/>
      <c r="I194" s="48"/>
      <c r="N194" s="58"/>
      <c r="O194" s="58"/>
    </row>
    <row r="195" spans="6:15" s="55" customFormat="1">
      <c r="F195" s="54"/>
      <c r="G195" s="48"/>
      <c r="H195" s="48"/>
      <c r="I195" s="48"/>
      <c r="N195" s="58"/>
      <c r="O195" s="58"/>
    </row>
    <row r="196" spans="6:15" s="55" customFormat="1">
      <c r="F196" s="54"/>
      <c r="G196" s="48"/>
      <c r="H196" s="48"/>
      <c r="I196" s="48"/>
      <c r="N196" s="58"/>
      <c r="O196" s="58"/>
    </row>
    <row r="197" spans="6:15" s="55" customFormat="1">
      <c r="F197" s="54"/>
      <c r="G197" s="48"/>
      <c r="H197" s="48"/>
      <c r="I197" s="48"/>
      <c r="N197" s="58"/>
      <c r="O197" s="58"/>
    </row>
    <row r="198" spans="6:15" s="55" customFormat="1">
      <c r="F198" s="54"/>
      <c r="G198" s="48"/>
      <c r="H198" s="48"/>
      <c r="I198" s="48"/>
      <c r="N198" s="58"/>
      <c r="O198" s="58"/>
    </row>
    <row r="199" spans="6:15" s="55" customFormat="1">
      <c r="F199" s="54"/>
      <c r="G199" s="48"/>
      <c r="H199" s="48"/>
      <c r="I199" s="48"/>
      <c r="N199" s="58"/>
      <c r="O199" s="58"/>
    </row>
    <row r="200" spans="6:15" s="55" customFormat="1">
      <c r="F200" s="54"/>
      <c r="G200" s="48"/>
      <c r="H200" s="48"/>
      <c r="I200" s="48"/>
      <c r="N200" s="58"/>
      <c r="O200" s="58"/>
    </row>
    <row r="201" spans="6:15" s="55" customFormat="1">
      <c r="F201" s="54"/>
      <c r="G201" s="48"/>
      <c r="H201" s="48"/>
      <c r="I201" s="48"/>
      <c r="N201" s="58"/>
      <c r="O201" s="58"/>
    </row>
    <row r="202" spans="6:15" s="55" customFormat="1">
      <c r="F202" s="54"/>
      <c r="G202" s="48"/>
      <c r="H202" s="48"/>
      <c r="I202" s="48"/>
      <c r="N202" s="58"/>
      <c r="O202" s="58"/>
    </row>
    <row r="203" spans="6:15" s="55" customFormat="1">
      <c r="F203" s="54"/>
      <c r="G203" s="48"/>
      <c r="H203" s="48"/>
      <c r="I203" s="48"/>
      <c r="N203" s="58"/>
      <c r="O203" s="58"/>
    </row>
    <row r="204" spans="6:15" s="55" customFormat="1">
      <c r="F204" s="54"/>
      <c r="G204" s="48"/>
      <c r="H204" s="48"/>
      <c r="I204" s="48"/>
      <c r="N204" s="58"/>
      <c r="O204" s="58"/>
    </row>
    <row r="205" spans="6:15" s="55" customFormat="1">
      <c r="F205" s="54"/>
      <c r="G205" s="48"/>
      <c r="H205" s="48"/>
      <c r="I205" s="48"/>
      <c r="N205" s="58"/>
      <c r="O205" s="58"/>
    </row>
    <row r="206" spans="6:15" s="55" customFormat="1">
      <c r="F206" s="54"/>
      <c r="G206" s="48"/>
      <c r="H206" s="48"/>
      <c r="I206" s="48"/>
      <c r="N206" s="58"/>
      <c r="O206" s="58"/>
    </row>
    <row r="207" spans="6:15" s="55" customFormat="1">
      <c r="F207" s="54"/>
      <c r="G207" s="48"/>
      <c r="H207" s="48"/>
      <c r="I207" s="48"/>
      <c r="N207" s="58"/>
      <c r="O207" s="58"/>
    </row>
    <row r="208" spans="6:15" s="55" customFormat="1">
      <c r="F208" s="54"/>
      <c r="G208" s="48"/>
      <c r="H208" s="48"/>
      <c r="I208" s="48"/>
      <c r="N208" s="58"/>
      <c r="O208" s="58"/>
    </row>
    <row r="209" spans="2:15" s="55" customFormat="1">
      <c r="F209" s="54"/>
      <c r="G209" s="48"/>
      <c r="H209" s="48"/>
      <c r="I209" s="48"/>
      <c r="N209" s="58"/>
      <c r="O209" s="58"/>
    </row>
    <row r="210" spans="2:15" s="55" customFormat="1">
      <c r="F210" s="54"/>
      <c r="G210" s="48"/>
      <c r="H210" s="48"/>
      <c r="I210" s="48"/>
      <c r="N210" s="58"/>
      <c r="O210" s="58"/>
    </row>
    <row r="211" spans="2:15" s="55" customFormat="1">
      <c r="F211" s="54"/>
      <c r="G211" s="48"/>
      <c r="H211" s="48"/>
      <c r="I211" s="48"/>
      <c r="N211" s="58"/>
      <c r="O211" s="58"/>
    </row>
    <row r="212" spans="2:15" s="55" customFormat="1">
      <c r="F212" s="54"/>
      <c r="G212" s="48"/>
      <c r="H212" s="48"/>
      <c r="I212" s="48"/>
      <c r="N212" s="58"/>
      <c r="O212" s="58"/>
    </row>
    <row r="213" spans="2:15" s="55" customFormat="1">
      <c r="F213" s="54"/>
      <c r="G213" s="48"/>
      <c r="H213" s="48"/>
      <c r="I213" s="48"/>
      <c r="N213" s="58"/>
      <c r="O213" s="58"/>
    </row>
    <row r="214" spans="2:15" s="55" customFormat="1">
      <c r="F214" s="54"/>
      <c r="G214" s="48"/>
      <c r="H214" s="48"/>
      <c r="I214" s="48"/>
      <c r="N214" s="58"/>
      <c r="O214" s="58"/>
    </row>
    <row r="215" spans="2:15" s="55" customFormat="1">
      <c r="F215" s="54"/>
      <c r="G215" s="48"/>
      <c r="H215" s="48"/>
      <c r="I215" s="48"/>
      <c r="N215" s="58"/>
      <c r="O215" s="58"/>
    </row>
    <row r="216" spans="2:15" s="55" customFormat="1">
      <c r="B216" s="48"/>
      <c r="C216" s="48"/>
      <c r="D216" s="48"/>
      <c r="E216" s="48"/>
      <c r="F216" s="54"/>
      <c r="G216" s="48"/>
      <c r="H216" s="48"/>
      <c r="I216" s="48"/>
      <c r="N216" s="58"/>
      <c r="O216" s="58"/>
    </row>
    <row r="217" spans="2:15" s="55" customFormat="1">
      <c r="B217" s="48"/>
      <c r="C217" s="48"/>
      <c r="D217" s="48"/>
      <c r="E217" s="48"/>
      <c r="F217" s="54"/>
      <c r="G217" s="48"/>
      <c r="H217" s="48"/>
      <c r="I217" s="48"/>
      <c r="N217" s="58"/>
      <c r="O217" s="58"/>
    </row>
    <row r="218" spans="2:15" s="55" customFormat="1">
      <c r="B218" s="48"/>
      <c r="C218" s="48"/>
      <c r="D218" s="48"/>
      <c r="E218" s="48"/>
      <c r="F218" s="54"/>
      <c r="G218" s="48"/>
      <c r="H218" s="48"/>
      <c r="I218" s="48"/>
      <c r="N218" s="58"/>
      <c r="O218" s="58"/>
    </row>
    <row r="219" spans="2:15" s="55" customFormat="1">
      <c r="B219" s="48"/>
      <c r="C219" s="48"/>
      <c r="D219" s="48"/>
      <c r="E219" s="48"/>
      <c r="F219" s="54"/>
      <c r="G219" s="48"/>
      <c r="H219" s="48"/>
      <c r="I219" s="48"/>
      <c r="N219" s="58"/>
      <c r="O219" s="58"/>
    </row>
    <row r="220" spans="2:15" s="55" customFormat="1">
      <c r="B220" s="48"/>
      <c r="C220" s="48"/>
      <c r="D220" s="48"/>
      <c r="E220" s="48"/>
      <c r="F220" s="54"/>
      <c r="G220" s="48"/>
      <c r="H220" s="48"/>
      <c r="I220" s="48"/>
      <c r="N220" s="58"/>
      <c r="O220" s="58"/>
    </row>
    <row r="221" spans="2:15" s="55" customFormat="1">
      <c r="B221" s="48"/>
      <c r="C221" s="48"/>
      <c r="D221" s="48"/>
      <c r="E221" s="48"/>
      <c r="F221" s="54"/>
      <c r="G221" s="48"/>
      <c r="H221" s="48"/>
      <c r="I221" s="48"/>
      <c r="N221" s="58"/>
      <c r="O221" s="58"/>
    </row>
    <row r="222" spans="2:15" s="55" customFormat="1">
      <c r="B222" s="48"/>
      <c r="C222" s="48"/>
      <c r="D222" s="48"/>
      <c r="E222" s="48"/>
      <c r="F222" s="54"/>
      <c r="G222" s="48"/>
      <c r="H222" s="48"/>
      <c r="I222" s="48"/>
      <c r="N222" s="58"/>
      <c r="O222" s="58"/>
    </row>
    <row r="223" spans="2:15" s="55" customFormat="1">
      <c r="B223" s="48"/>
      <c r="C223" s="48"/>
      <c r="D223" s="48"/>
      <c r="E223" s="48"/>
      <c r="F223" s="54"/>
      <c r="G223" s="48"/>
      <c r="H223" s="48"/>
      <c r="I223" s="48"/>
      <c r="N223" s="58"/>
      <c r="O223" s="58"/>
    </row>
    <row r="224" spans="2:15" s="55" customFormat="1">
      <c r="B224" s="68"/>
      <c r="C224" s="68"/>
      <c r="D224" s="48"/>
      <c r="E224" s="48"/>
      <c r="F224" s="54"/>
      <c r="G224" s="48"/>
      <c r="H224" s="48"/>
      <c r="I224" s="48"/>
      <c r="N224" s="58"/>
      <c r="O224" s="58"/>
    </row>
    <row r="225" spans="2:15" s="55" customFormat="1">
      <c r="B225" s="48"/>
      <c r="C225" s="48"/>
      <c r="D225" s="48"/>
      <c r="E225" s="48"/>
      <c r="F225" s="54"/>
      <c r="G225" s="48"/>
      <c r="H225" s="48"/>
      <c r="I225" s="48"/>
      <c r="N225" s="58"/>
      <c r="O225" s="58"/>
    </row>
    <row r="226" spans="2:15" s="55" customFormat="1">
      <c r="B226" s="48"/>
      <c r="C226" s="48"/>
      <c r="D226" s="48"/>
      <c r="E226" s="48"/>
      <c r="F226" s="54"/>
      <c r="G226" s="48"/>
      <c r="H226" s="48"/>
      <c r="I226" s="48"/>
      <c r="N226" s="58"/>
      <c r="O226" s="58"/>
    </row>
    <row r="227" spans="2:15" s="55" customFormat="1">
      <c r="B227" s="48"/>
      <c r="C227" s="48"/>
      <c r="D227" s="48"/>
      <c r="E227" s="48"/>
      <c r="F227" s="54"/>
      <c r="G227" s="48"/>
      <c r="H227" s="48"/>
      <c r="I227" s="48"/>
      <c r="N227" s="58"/>
      <c r="O227" s="58"/>
    </row>
    <row r="228" spans="2:15" s="55" customFormat="1">
      <c r="B228" s="48"/>
      <c r="C228" s="48"/>
      <c r="D228" s="48"/>
      <c r="E228" s="48"/>
      <c r="F228" s="54"/>
      <c r="G228" s="48"/>
      <c r="H228" s="48"/>
      <c r="I228" s="48"/>
      <c r="N228" s="58"/>
      <c r="O228" s="58"/>
    </row>
    <row r="229" spans="2:15" s="55" customFormat="1">
      <c r="B229" s="48"/>
      <c r="C229" s="48"/>
      <c r="D229" s="48"/>
      <c r="E229" s="48"/>
      <c r="F229" s="54"/>
      <c r="G229" s="48"/>
      <c r="H229" s="48"/>
      <c r="I229" s="48"/>
      <c r="N229" s="58"/>
      <c r="O229" s="58"/>
    </row>
    <row r="230" spans="2:15" s="55" customFormat="1">
      <c r="B230" s="48"/>
      <c r="C230" s="48"/>
      <c r="D230" s="48"/>
      <c r="E230" s="48"/>
      <c r="F230" s="54"/>
      <c r="G230" s="48"/>
      <c r="H230" s="48"/>
      <c r="I230" s="48"/>
      <c r="N230" s="58"/>
      <c r="O230" s="58"/>
    </row>
    <row r="231" spans="2:15" s="55" customFormat="1">
      <c r="B231" s="48"/>
      <c r="C231" s="48"/>
      <c r="D231" s="48"/>
      <c r="E231" s="48"/>
      <c r="F231" s="54"/>
      <c r="G231" s="48"/>
      <c r="H231" s="48"/>
      <c r="I231" s="48"/>
      <c r="N231" s="58"/>
      <c r="O231" s="58"/>
    </row>
    <row r="232" spans="2:15" s="55" customFormat="1">
      <c r="F232" s="54"/>
      <c r="G232" s="48"/>
      <c r="H232" s="48"/>
      <c r="I232" s="48"/>
      <c r="N232" s="58"/>
      <c r="O232" s="58"/>
    </row>
    <row r="233" spans="2:15" s="55" customFormat="1">
      <c r="F233" s="54"/>
      <c r="G233" s="48"/>
      <c r="H233" s="48"/>
      <c r="I233" s="48"/>
      <c r="N233" s="58"/>
      <c r="O233" s="58"/>
    </row>
    <row r="234" spans="2:15" s="55" customFormat="1">
      <c r="F234" s="54"/>
      <c r="G234" s="48"/>
      <c r="H234" s="48"/>
      <c r="I234" s="48"/>
      <c r="N234" s="58"/>
      <c r="O234" s="58"/>
    </row>
    <row r="235" spans="2:15" s="55" customFormat="1">
      <c r="F235" s="54"/>
      <c r="G235" s="48"/>
      <c r="H235" s="48"/>
      <c r="I235" s="48"/>
      <c r="N235" s="58"/>
      <c r="O235" s="58"/>
    </row>
    <row r="236" spans="2:15" s="55" customFormat="1">
      <c r="F236" s="54"/>
      <c r="G236" s="48"/>
      <c r="H236" s="48"/>
      <c r="I236" s="48"/>
      <c r="N236" s="58"/>
      <c r="O236" s="58"/>
    </row>
    <row r="237" spans="2:15" s="55" customFormat="1">
      <c r="F237" s="54"/>
      <c r="G237" s="48"/>
      <c r="H237" s="48"/>
      <c r="I237" s="48"/>
      <c r="N237" s="58"/>
      <c r="O237" s="58"/>
    </row>
    <row r="238" spans="2:15" s="55" customFormat="1">
      <c r="F238" s="54"/>
      <c r="G238" s="48"/>
      <c r="H238" s="48"/>
      <c r="I238" s="48"/>
      <c r="N238" s="58"/>
      <c r="O238" s="58"/>
    </row>
    <row r="239" spans="2:15" s="55" customFormat="1">
      <c r="F239" s="54"/>
      <c r="G239" s="48"/>
      <c r="H239" s="48"/>
      <c r="I239" s="48"/>
      <c r="N239" s="58"/>
      <c r="O239" s="58"/>
    </row>
    <row r="240" spans="2:15" s="55" customFormat="1">
      <c r="F240" s="54"/>
      <c r="G240" s="48"/>
      <c r="H240" s="48"/>
      <c r="I240" s="48"/>
      <c r="N240" s="58"/>
      <c r="O240" s="58"/>
    </row>
    <row r="241" spans="6:15" s="55" customFormat="1">
      <c r="F241" s="54"/>
      <c r="G241" s="48"/>
      <c r="H241" s="48"/>
      <c r="I241" s="48"/>
      <c r="N241" s="58"/>
      <c r="O241" s="58"/>
    </row>
    <row r="242" spans="6:15" s="55" customFormat="1">
      <c r="F242" s="54"/>
      <c r="G242" s="48"/>
      <c r="H242" s="48"/>
      <c r="I242" s="48"/>
      <c r="N242" s="58"/>
      <c r="O242" s="58"/>
    </row>
    <row r="243" spans="6:15" s="55" customFormat="1">
      <c r="F243" s="54"/>
      <c r="G243" s="48"/>
      <c r="H243" s="48"/>
      <c r="I243" s="48"/>
      <c r="N243" s="58"/>
      <c r="O243" s="58"/>
    </row>
    <row r="244" spans="6:15" s="55" customFormat="1">
      <c r="F244" s="54"/>
      <c r="G244" s="48"/>
      <c r="H244" s="48"/>
      <c r="I244" s="48"/>
      <c r="N244" s="58"/>
      <c r="O244" s="58"/>
    </row>
    <row r="245" spans="6:15" s="55" customFormat="1">
      <c r="F245" s="54"/>
      <c r="G245" s="48"/>
      <c r="H245" s="48"/>
      <c r="I245" s="48"/>
      <c r="N245" s="58"/>
      <c r="O245" s="58"/>
    </row>
    <row r="246" spans="6:15" s="55" customFormat="1">
      <c r="F246" s="54"/>
      <c r="G246" s="48"/>
      <c r="H246" s="48"/>
      <c r="I246" s="48"/>
      <c r="N246" s="58"/>
      <c r="O246" s="58"/>
    </row>
    <row r="247" spans="6:15" s="55" customFormat="1">
      <c r="F247" s="54"/>
      <c r="G247" s="48"/>
      <c r="H247" s="48"/>
      <c r="I247" s="48"/>
      <c r="N247" s="58"/>
      <c r="O247" s="58"/>
    </row>
    <row r="248" spans="6:15" s="55" customFormat="1">
      <c r="F248" s="54"/>
      <c r="G248" s="48"/>
      <c r="H248" s="48"/>
      <c r="I248" s="48"/>
      <c r="N248" s="58"/>
      <c r="O248" s="58"/>
    </row>
    <row r="249" spans="6:15" s="55" customFormat="1">
      <c r="F249" s="54"/>
      <c r="G249" s="48"/>
      <c r="H249" s="48"/>
      <c r="I249" s="48"/>
      <c r="N249" s="58"/>
      <c r="O249" s="58"/>
    </row>
    <row r="250" spans="6:15" s="55" customFormat="1">
      <c r="F250" s="54"/>
      <c r="G250" s="48"/>
      <c r="H250" s="48"/>
      <c r="I250" s="48"/>
      <c r="N250" s="58"/>
      <c r="O250" s="58"/>
    </row>
    <row r="251" spans="6:15" s="55" customFormat="1">
      <c r="F251" s="54"/>
      <c r="G251" s="48"/>
      <c r="H251" s="48"/>
      <c r="I251" s="48"/>
      <c r="N251" s="58"/>
      <c r="O251" s="58"/>
    </row>
    <row r="252" spans="6:15" s="55" customFormat="1">
      <c r="F252" s="54"/>
      <c r="G252" s="48"/>
      <c r="H252" s="48"/>
      <c r="I252" s="48"/>
      <c r="N252" s="58"/>
      <c r="O252" s="58"/>
    </row>
    <row r="253" spans="6:15" s="55" customFormat="1">
      <c r="F253" s="54"/>
      <c r="G253" s="48"/>
      <c r="H253" s="48"/>
      <c r="I253" s="48"/>
      <c r="N253" s="58"/>
      <c r="O253" s="58"/>
    </row>
    <row r="254" spans="6:15" s="55" customFormat="1">
      <c r="F254" s="54"/>
      <c r="G254" s="48"/>
      <c r="H254" s="48"/>
      <c r="I254" s="48"/>
      <c r="N254" s="58"/>
      <c r="O254" s="58"/>
    </row>
    <row r="255" spans="6:15" s="55" customFormat="1">
      <c r="F255" s="54"/>
      <c r="G255" s="48"/>
      <c r="H255" s="48"/>
      <c r="I255" s="48"/>
      <c r="N255" s="58"/>
      <c r="O255" s="58"/>
    </row>
    <row r="256" spans="6:15" s="55" customFormat="1">
      <c r="F256" s="54"/>
      <c r="G256" s="48"/>
      <c r="H256" s="48"/>
      <c r="I256" s="48"/>
      <c r="N256" s="58"/>
      <c r="O256" s="58"/>
    </row>
    <row r="257" spans="6:15" s="55" customFormat="1">
      <c r="F257" s="54"/>
      <c r="G257" s="48"/>
      <c r="H257" s="48"/>
      <c r="I257" s="48"/>
      <c r="N257" s="58"/>
      <c r="O257" s="58"/>
    </row>
    <row r="258" spans="6:15" s="55" customFormat="1">
      <c r="F258" s="54"/>
      <c r="G258" s="48"/>
      <c r="H258" s="48"/>
      <c r="I258" s="48"/>
      <c r="N258" s="58"/>
      <c r="O258" s="58"/>
    </row>
    <row r="259" spans="6:15" s="55" customFormat="1">
      <c r="F259" s="54"/>
      <c r="G259" s="48"/>
      <c r="H259" s="48"/>
      <c r="I259" s="48"/>
      <c r="N259" s="58"/>
      <c r="O259" s="58"/>
    </row>
    <row r="260" spans="6:15" s="55" customFormat="1">
      <c r="F260" s="54"/>
      <c r="G260" s="48"/>
      <c r="H260" s="48"/>
      <c r="I260" s="48"/>
      <c r="N260" s="58"/>
      <c r="O260" s="58"/>
    </row>
    <row r="261" spans="6:15" s="55" customFormat="1">
      <c r="F261" s="54"/>
      <c r="G261" s="48"/>
      <c r="H261" s="48"/>
      <c r="I261" s="48"/>
      <c r="N261" s="58"/>
      <c r="O261" s="58"/>
    </row>
    <row r="262" spans="6:15" s="55" customFormat="1">
      <c r="F262" s="54"/>
      <c r="G262" s="48"/>
      <c r="H262" s="48"/>
      <c r="I262" s="48"/>
      <c r="N262" s="58"/>
      <c r="O262" s="58"/>
    </row>
    <row r="263" spans="6:15" s="55" customFormat="1">
      <c r="F263" s="54"/>
      <c r="G263" s="48"/>
      <c r="H263" s="48"/>
      <c r="I263" s="48"/>
      <c r="N263" s="58"/>
      <c r="O263" s="58"/>
    </row>
    <row r="264" spans="6:15" s="55" customFormat="1">
      <c r="F264" s="54"/>
      <c r="G264" s="48"/>
      <c r="H264" s="48"/>
      <c r="I264" s="48"/>
      <c r="N264" s="58"/>
      <c r="O264" s="58"/>
    </row>
    <row r="265" spans="6:15" s="55" customFormat="1">
      <c r="F265" s="54"/>
      <c r="G265" s="48"/>
      <c r="H265" s="48"/>
      <c r="I265" s="48"/>
      <c r="N265" s="58"/>
      <c r="O265" s="58"/>
    </row>
    <row r="266" spans="6:15" s="55" customFormat="1">
      <c r="F266" s="54"/>
      <c r="G266" s="48"/>
      <c r="H266" s="48"/>
      <c r="I266" s="48"/>
      <c r="N266" s="58"/>
      <c r="O266" s="58"/>
    </row>
    <row r="267" spans="6:15" s="55" customFormat="1">
      <c r="F267" s="54"/>
      <c r="G267" s="48"/>
      <c r="H267" s="48"/>
      <c r="I267" s="48"/>
      <c r="N267" s="58"/>
      <c r="O267" s="58"/>
    </row>
    <row r="268" spans="6:15" s="55" customFormat="1">
      <c r="F268" s="54"/>
      <c r="G268" s="48"/>
      <c r="H268" s="48"/>
      <c r="I268" s="48"/>
      <c r="N268" s="58"/>
      <c r="O268" s="58"/>
    </row>
    <row r="269" spans="6:15" s="55" customFormat="1">
      <c r="F269" s="54"/>
      <c r="G269" s="48"/>
      <c r="H269" s="48"/>
      <c r="I269" s="48"/>
      <c r="N269" s="58"/>
      <c r="O269" s="58"/>
    </row>
    <row r="270" spans="6:15" s="55" customFormat="1">
      <c r="F270" s="54"/>
      <c r="G270" s="48"/>
      <c r="H270" s="48"/>
      <c r="I270" s="48"/>
      <c r="N270" s="58"/>
      <c r="O270" s="58"/>
    </row>
    <row r="271" spans="6:15" s="55" customFormat="1">
      <c r="F271" s="54"/>
      <c r="G271" s="48"/>
      <c r="H271" s="48"/>
      <c r="I271" s="48"/>
      <c r="N271" s="58"/>
      <c r="O271" s="58"/>
    </row>
    <row r="272" spans="6:15" s="55" customFormat="1">
      <c r="F272" s="54"/>
      <c r="G272" s="48"/>
      <c r="H272" s="48"/>
      <c r="I272" s="48"/>
      <c r="N272" s="58"/>
      <c r="O272" s="58"/>
    </row>
    <row r="273" spans="2:24" s="55" customFormat="1">
      <c r="F273" s="54"/>
      <c r="G273" s="48"/>
      <c r="H273" s="48"/>
      <c r="I273" s="48"/>
      <c r="N273" s="58"/>
      <c r="O273" s="58"/>
    </row>
    <row r="274" spans="2:24" s="55" customFormat="1">
      <c r="F274" s="54"/>
      <c r="G274" s="48"/>
      <c r="H274" s="48"/>
      <c r="I274" s="48"/>
      <c r="N274" s="58"/>
      <c r="O274" s="58"/>
    </row>
    <row r="275" spans="2:24" s="55" customFormat="1">
      <c r="F275" s="54"/>
      <c r="G275" s="48"/>
      <c r="H275" s="48"/>
      <c r="I275" s="48"/>
      <c r="N275" s="58"/>
      <c r="O275" s="58"/>
    </row>
    <row r="276" spans="2:24" s="55" customFormat="1">
      <c r="F276" s="54"/>
      <c r="G276" s="48"/>
      <c r="H276" s="48"/>
      <c r="I276" s="48"/>
      <c r="N276" s="58"/>
      <c r="O276" s="58"/>
    </row>
    <row r="277" spans="2:24" s="55" customFormat="1">
      <c r="F277" s="54"/>
      <c r="G277" s="48"/>
      <c r="H277" s="48"/>
      <c r="I277" s="48"/>
      <c r="N277" s="58"/>
      <c r="O277" s="58"/>
    </row>
    <row r="278" spans="2:24" s="55" customFormat="1">
      <c r="F278" s="54"/>
      <c r="G278" s="48"/>
      <c r="H278" s="48"/>
      <c r="I278" s="48"/>
      <c r="N278" s="58"/>
      <c r="O278" s="58"/>
    </row>
    <row r="279" spans="2:24" s="55" customFormat="1">
      <c r="F279" s="54"/>
      <c r="G279" s="48"/>
      <c r="H279" s="48"/>
      <c r="I279" s="48"/>
      <c r="N279" s="58"/>
      <c r="O279" s="58"/>
    </row>
    <row r="280" spans="2:24" s="55" customFormat="1">
      <c r="F280" s="54"/>
      <c r="G280" s="48"/>
      <c r="H280" s="48"/>
      <c r="I280" s="48"/>
      <c r="N280" s="58"/>
      <c r="O280" s="58"/>
    </row>
    <row r="281" spans="2:24" s="55" customFormat="1">
      <c r="F281" s="54"/>
      <c r="G281" s="48"/>
      <c r="H281" s="48"/>
      <c r="I281" s="48"/>
      <c r="N281" s="58"/>
      <c r="O281" s="58"/>
    </row>
    <row r="282" spans="2:24" s="55" customFormat="1">
      <c r="F282" s="54"/>
      <c r="G282" s="48"/>
      <c r="H282" s="48"/>
      <c r="I282" s="48"/>
      <c r="N282" s="58"/>
      <c r="O282" s="58"/>
      <c r="U282" s="48"/>
      <c r="V282" s="48"/>
      <c r="W282" s="48"/>
    </row>
    <row r="283" spans="2:24" s="55" customFormat="1">
      <c r="F283" s="54"/>
      <c r="G283" s="48"/>
      <c r="H283" s="48"/>
      <c r="I283" s="48"/>
      <c r="N283" s="58"/>
      <c r="O283" s="58"/>
      <c r="T283" s="48"/>
      <c r="U283" s="48"/>
      <c r="V283" s="48"/>
      <c r="W283" s="48"/>
      <c r="X283" s="48"/>
    </row>
    <row r="284" spans="2:24">
      <c r="B284" s="55"/>
      <c r="C284" s="55"/>
      <c r="D284" s="55"/>
      <c r="E284" s="55"/>
    </row>
    <row r="285" spans="2:24">
      <c r="B285" s="55"/>
      <c r="C285" s="55"/>
      <c r="D285" s="55"/>
      <c r="E285" s="55"/>
    </row>
    <row r="286" spans="2:24">
      <c r="B286" s="55"/>
      <c r="C286" s="55"/>
      <c r="D286" s="55"/>
      <c r="E286" s="55"/>
    </row>
  </sheetData>
  <sortState ref="B50:C90">
    <sortCondition descending="1" ref="C50:C90"/>
  </sortState>
  <mergeCells count="3">
    <mergeCell ref="B3:B4"/>
    <mergeCell ref="C3:E3"/>
    <mergeCell ref="B92:E96"/>
  </mergeCells>
  <pageMargins left="0.75" right="0.75" top="1" bottom="1" header="0" footer="0"/>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2:Z263"/>
  <sheetViews>
    <sheetView showGridLines="0" zoomScaleNormal="100" workbookViewId="0">
      <selection activeCell="C4" sqref="C4"/>
    </sheetView>
  </sheetViews>
  <sheetFormatPr baseColWidth="10" defaultColWidth="11.42578125" defaultRowHeight="12.75"/>
  <cols>
    <col min="1" max="1" width="5.7109375" style="48" customWidth="1"/>
    <col min="2" max="2" width="22.7109375" style="48" customWidth="1"/>
    <col min="3" max="5" width="13.7109375" style="48" customWidth="1"/>
    <col min="6" max="6" width="11.42578125" style="48"/>
    <col min="7" max="7" width="16.7109375" style="48" customWidth="1"/>
    <col min="8" max="8" width="8.7109375" style="48" customWidth="1"/>
    <col min="9" max="9" width="10.7109375" style="48" customWidth="1"/>
    <col min="10" max="10" width="11" style="48" customWidth="1"/>
    <col min="11" max="13" width="11.42578125" style="48"/>
    <col min="14" max="14" width="12.85546875" style="48" customWidth="1"/>
    <col min="15" max="16384" width="11.42578125" style="48"/>
  </cols>
  <sheetData>
    <row r="2" spans="2:26">
      <c r="B2" s="69" t="s">
        <v>3837</v>
      </c>
      <c r="C2" s="42"/>
      <c r="D2" s="69"/>
      <c r="E2" s="69"/>
      <c r="F2" s="78"/>
      <c r="G2" s="40" t="s">
        <v>3838</v>
      </c>
    </row>
    <row r="3" spans="2:26" ht="14.1" customHeight="1">
      <c r="B3" s="482" t="s">
        <v>3772</v>
      </c>
      <c r="C3" s="483" t="s">
        <v>3830</v>
      </c>
      <c r="D3" s="483"/>
      <c r="E3" s="483"/>
    </row>
    <row r="4" spans="2:26" ht="33" customHeight="1">
      <c r="B4" s="485"/>
      <c r="C4" s="50" t="s">
        <v>3831</v>
      </c>
      <c r="D4" s="50" t="s">
        <v>3832</v>
      </c>
      <c r="E4" s="50" t="s">
        <v>3833</v>
      </c>
      <c r="G4" s="71"/>
      <c r="H4" s="71"/>
      <c r="I4" s="71"/>
      <c r="J4" s="71"/>
      <c r="K4" s="56"/>
      <c r="L4" s="44"/>
      <c r="M4" s="44"/>
      <c r="N4" s="56"/>
    </row>
    <row r="5" spans="2:26" ht="14.1" customHeight="1">
      <c r="B5" s="45" t="s">
        <v>3776</v>
      </c>
      <c r="C5" s="389">
        <v>16.946045000000002</v>
      </c>
      <c r="D5" s="389">
        <v>80.004356999999999</v>
      </c>
      <c r="E5" s="389">
        <v>4.0559810000000001</v>
      </c>
      <c r="G5" s="56"/>
      <c r="H5" s="58"/>
      <c r="I5" s="58"/>
      <c r="J5" s="58"/>
      <c r="K5" s="56"/>
      <c r="L5" s="58"/>
      <c r="M5" s="58"/>
      <c r="N5" s="56"/>
      <c r="R5"/>
      <c r="S5"/>
      <c r="T5"/>
      <c r="U5" s="414"/>
      <c r="V5" s="414"/>
      <c r="W5" s="414"/>
      <c r="X5" s="414"/>
      <c r="Y5" s="358"/>
      <c r="Z5" s="358"/>
    </row>
    <row r="6" spans="2:26" ht="14.1" customHeight="1">
      <c r="B6" s="45" t="s">
        <v>3775</v>
      </c>
      <c r="C6" s="389">
        <v>16.412953999999999</v>
      </c>
      <c r="D6" s="389">
        <v>43.887476999999997</v>
      </c>
      <c r="E6" s="389">
        <v>8.4066349999999996</v>
      </c>
      <c r="G6" s="56"/>
      <c r="H6" s="58"/>
      <c r="I6" s="58"/>
      <c r="J6" s="58"/>
      <c r="K6" s="56"/>
      <c r="L6" s="58"/>
      <c r="M6" s="58"/>
      <c r="N6" s="56"/>
      <c r="R6"/>
      <c r="S6"/>
      <c r="T6"/>
      <c r="U6" s="413"/>
      <c r="V6" s="413"/>
      <c r="W6" s="414"/>
      <c r="X6" s="414"/>
      <c r="Y6" s="358"/>
      <c r="Z6" s="358"/>
    </row>
    <row r="7" spans="2:26" ht="14.1" customHeight="1">
      <c r="B7" s="45" t="s">
        <v>3790</v>
      </c>
      <c r="C7" s="389">
        <v>16.914166999999999</v>
      </c>
      <c r="D7" s="389">
        <v>21.520790999999999</v>
      </c>
      <c r="E7" s="389">
        <v>11.423987</v>
      </c>
      <c r="G7" s="56"/>
      <c r="H7" s="58"/>
      <c r="I7" s="58"/>
      <c r="J7" s="58"/>
      <c r="K7" s="56"/>
      <c r="L7" s="58"/>
      <c r="M7" s="58"/>
      <c r="N7" s="56"/>
      <c r="R7"/>
      <c r="S7"/>
      <c r="T7"/>
      <c r="U7" s="413"/>
      <c r="V7" s="413"/>
      <c r="W7" s="414"/>
      <c r="X7" s="414"/>
      <c r="Y7" s="358"/>
      <c r="Z7" s="358"/>
    </row>
    <row r="8" spans="2:26" ht="14.1" customHeight="1">
      <c r="B8" s="45" t="s">
        <v>3782</v>
      </c>
      <c r="C8" s="389">
        <v>15.681198999999999</v>
      </c>
      <c r="D8" s="389">
        <v>31.026306000000002</v>
      </c>
      <c r="E8" s="389">
        <v>11.617111</v>
      </c>
      <c r="G8" s="56"/>
      <c r="H8" s="58"/>
      <c r="I8" s="58"/>
      <c r="J8" s="58"/>
      <c r="K8" s="56"/>
      <c r="L8" s="58"/>
      <c r="M8" s="58"/>
      <c r="N8" s="56"/>
      <c r="R8"/>
      <c r="S8"/>
      <c r="T8"/>
      <c r="U8" s="413"/>
      <c r="V8" s="413"/>
      <c r="W8" s="413"/>
      <c r="X8" s="414"/>
      <c r="Y8" s="358"/>
      <c r="Z8" s="358"/>
    </row>
    <row r="9" spans="2:26" ht="14.1" customHeight="1">
      <c r="B9" s="45" t="s">
        <v>3793</v>
      </c>
      <c r="C9" s="389">
        <v>17.549589000000001</v>
      </c>
      <c r="D9" s="389">
        <v>24.057724</v>
      </c>
      <c r="E9" s="389">
        <v>16.319002000000001</v>
      </c>
      <c r="F9" s="59"/>
      <c r="G9" s="59"/>
      <c r="H9" s="58"/>
      <c r="I9" s="58"/>
      <c r="J9" s="58"/>
      <c r="K9" s="56"/>
      <c r="L9" s="58"/>
      <c r="M9" s="58"/>
      <c r="N9" s="56"/>
      <c r="R9"/>
      <c r="S9"/>
      <c r="T9"/>
      <c r="U9" s="413"/>
      <c r="V9" s="413"/>
      <c r="W9" s="413"/>
      <c r="X9" s="414"/>
      <c r="Y9" s="358"/>
      <c r="Z9" s="358"/>
    </row>
    <row r="10" spans="2:26" ht="14.1" customHeight="1">
      <c r="B10" s="45" t="s">
        <v>3784</v>
      </c>
      <c r="C10" s="389">
        <v>20.351327000000001</v>
      </c>
      <c r="D10" s="389">
        <v>26.858514</v>
      </c>
      <c r="E10" s="389">
        <v>10.659374</v>
      </c>
      <c r="F10" s="60"/>
      <c r="G10" s="60"/>
      <c r="H10" s="58"/>
      <c r="I10" s="58"/>
      <c r="J10" s="58"/>
      <c r="K10" s="56"/>
      <c r="L10" s="58"/>
      <c r="M10" s="58"/>
      <c r="N10" s="58"/>
      <c r="R10"/>
      <c r="S10"/>
      <c r="T10"/>
      <c r="U10" s="413"/>
      <c r="V10" s="413"/>
      <c r="W10" s="413"/>
      <c r="X10" s="414"/>
      <c r="Y10" s="358"/>
      <c r="Z10" s="358"/>
    </row>
    <row r="11" spans="2:26" ht="14.1" customHeight="1">
      <c r="B11" s="45" t="s">
        <v>3785</v>
      </c>
      <c r="C11" s="389">
        <v>14.861622000000001</v>
      </c>
      <c r="D11" s="389">
        <v>22.661515999999999</v>
      </c>
      <c r="E11" s="389">
        <v>11.915461000000001</v>
      </c>
      <c r="F11" s="59"/>
      <c r="G11" s="56"/>
      <c r="H11" s="58"/>
      <c r="I11" s="58"/>
      <c r="J11" s="58"/>
      <c r="K11" s="56"/>
      <c r="L11" s="58"/>
      <c r="M11" s="58"/>
      <c r="N11" s="56"/>
      <c r="R11"/>
      <c r="S11"/>
      <c r="T11"/>
      <c r="U11" s="413"/>
      <c r="V11" s="413"/>
      <c r="W11" s="413"/>
      <c r="X11" s="414"/>
      <c r="Y11" s="358"/>
      <c r="Z11" s="358"/>
    </row>
    <row r="12" spans="2:26" ht="14.1" customHeight="1">
      <c r="B12" s="45" t="s">
        <v>3773</v>
      </c>
      <c r="C12" s="389">
        <v>16.285031</v>
      </c>
      <c r="D12" s="389">
        <v>65.379732000000004</v>
      </c>
      <c r="E12" s="389">
        <v>9.5783760000000004</v>
      </c>
      <c r="F12" s="59"/>
      <c r="G12" s="56"/>
      <c r="H12" s="58"/>
      <c r="I12" s="58"/>
      <c r="J12" s="58"/>
      <c r="K12" s="56"/>
      <c r="L12" s="58"/>
      <c r="M12" s="58"/>
      <c r="N12" s="56"/>
      <c r="R12"/>
      <c r="S12"/>
      <c r="T12"/>
      <c r="U12" s="413"/>
      <c r="V12" s="413"/>
      <c r="W12" s="413"/>
      <c r="X12" s="414"/>
      <c r="Y12" s="358"/>
      <c r="Z12" s="358"/>
    </row>
    <row r="13" spans="2:26" ht="14.1" customHeight="1">
      <c r="B13" s="45" t="s">
        <v>3783</v>
      </c>
      <c r="C13" s="389">
        <v>17.705973</v>
      </c>
      <c r="D13" s="389">
        <v>36.156444</v>
      </c>
      <c r="E13" s="389">
        <v>11.603802999999999</v>
      </c>
      <c r="F13" s="59"/>
      <c r="G13" s="56"/>
      <c r="H13" s="58"/>
      <c r="I13" s="58"/>
      <c r="J13" s="58"/>
      <c r="K13" s="56"/>
      <c r="L13" s="58"/>
      <c r="M13" s="58"/>
      <c r="N13" s="56"/>
      <c r="R13"/>
      <c r="S13"/>
      <c r="T13"/>
      <c r="U13" s="413"/>
      <c r="V13" s="413"/>
      <c r="W13" s="413"/>
      <c r="X13" s="414"/>
      <c r="Y13" s="358"/>
      <c r="Z13" s="358"/>
    </row>
    <row r="14" spans="2:26" ht="14.1" customHeight="1">
      <c r="B14" s="45" t="s">
        <v>3786</v>
      </c>
      <c r="C14" s="389">
        <v>17.996994999999998</v>
      </c>
      <c r="D14" s="389">
        <v>24.964426</v>
      </c>
      <c r="E14" s="389">
        <v>10.708944000000001</v>
      </c>
      <c r="F14" s="59"/>
      <c r="G14" s="56"/>
      <c r="H14" s="58"/>
      <c r="I14" s="58"/>
      <c r="J14" s="58"/>
      <c r="K14" s="56"/>
      <c r="L14" s="58"/>
      <c r="M14" s="58"/>
      <c r="N14" s="56"/>
      <c r="R14"/>
      <c r="S14"/>
      <c r="T14"/>
      <c r="U14" s="413"/>
      <c r="V14" s="413"/>
      <c r="W14" s="413"/>
      <c r="X14" s="414"/>
      <c r="Y14" s="358"/>
      <c r="Z14" s="358"/>
    </row>
    <row r="15" spans="2:26" ht="14.1" customHeight="1">
      <c r="B15" s="45" t="s">
        <v>3789</v>
      </c>
      <c r="C15" s="389">
        <v>13.740862</v>
      </c>
      <c r="D15" s="389">
        <v>42.671090999999997</v>
      </c>
      <c r="E15" s="389">
        <v>11.250239000000001</v>
      </c>
      <c r="F15" s="59"/>
      <c r="G15" s="56"/>
      <c r="H15" s="58"/>
      <c r="I15" s="58"/>
      <c r="J15" s="58"/>
      <c r="K15" s="56"/>
      <c r="L15" s="58"/>
      <c r="M15" s="58"/>
      <c r="N15" s="56"/>
      <c r="R15"/>
      <c r="S15"/>
      <c r="T15"/>
      <c r="U15" s="413"/>
      <c r="V15" s="413"/>
      <c r="W15" s="413"/>
      <c r="X15" s="414"/>
      <c r="Y15" s="358"/>
      <c r="Z15" s="358"/>
    </row>
    <row r="16" spans="2:26" ht="14.1" customHeight="1">
      <c r="B16" s="45" t="s">
        <v>3791</v>
      </c>
      <c r="C16" s="389">
        <v>13.353532</v>
      </c>
      <c r="D16" s="389">
        <v>56.560848</v>
      </c>
      <c r="E16" s="389">
        <v>8.49</v>
      </c>
      <c r="F16" s="59"/>
      <c r="G16" s="59"/>
      <c r="H16" s="58"/>
      <c r="I16" s="58"/>
      <c r="J16" s="58"/>
      <c r="K16" s="56"/>
      <c r="L16" s="58"/>
      <c r="M16" s="58"/>
      <c r="N16" s="56"/>
      <c r="R16"/>
      <c r="S16"/>
      <c r="T16"/>
      <c r="U16" s="413"/>
      <c r="V16" s="413"/>
      <c r="W16" s="413"/>
      <c r="X16" s="414"/>
      <c r="Y16" s="358"/>
      <c r="Z16" s="358"/>
    </row>
    <row r="17" spans="1:26" ht="14.1" customHeight="1">
      <c r="B17" s="45" t="s">
        <v>3777</v>
      </c>
      <c r="C17" s="389">
        <v>18.243862</v>
      </c>
      <c r="D17" s="389">
        <v>65.153880000000001</v>
      </c>
      <c r="E17" s="389">
        <v>10.670586</v>
      </c>
      <c r="F17" s="60"/>
      <c r="G17" s="60"/>
      <c r="H17" s="58"/>
      <c r="I17" s="58"/>
      <c r="J17" s="58"/>
      <c r="K17" s="56"/>
      <c r="L17" s="58"/>
      <c r="M17" s="58"/>
      <c r="N17" s="56"/>
      <c r="R17"/>
      <c r="S17"/>
      <c r="T17"/>
      <c r="U17" s="413"/>
      <c r="V17" s="413"/>
      <c r="W17" s="413"/>
      <c r="X17" s="414"/>
      <c r="Y17" s="358"/>
      <c r="Z17" s="358"/>
    </row>
    <row r="18" spans="1:26" ht="14.1" customHeight="1">
      <c r="B18" s="45" t="s">
        <v>3787</v>
      </c>
      <c r="C18" s="389">
        <v>16.276923</v>
      </c>
      <c r="D18" s="389">
        <v>43.680084999999998</v>
      </c>
      <c r="E18" s="389">
        <v>6.5789879999999998</v>
      </c>
      <c r="F18" s="59"/>
      <c r="G18" s="59"/>
      <c r="H18" s="58"/>
      <c r="I18" s="58"/>
      <c r="J18" s="58"/>
      <c r="K18" s="56"/>
      <c r="L18" s="58"/>
      <c r="M18" s="58"/>
      <c r="N18" s="56"/>
      <c r="R18"/>
      <c r="S18"/>
      <c r="T18"/>
      <c r="U18" s="413"/>
      <c r="V18" s="413"/>
      <c r="W18" s="413"/>
      <c r="X18" s="414"/>
      <c r="Y18" s="358"/>
      <c r="Z18" s="358"/>
    </row>
    <row r="19" spans="1:26" ht="14.1" customHeight="1">
      <c r="B19" s="45" t="s">
        <v>3780</v>
      </c>
      <c r="C19" s="389">
        <v>14.985533999999999</v>
      </c>
      <c r="D19" s="389">
        <v>28.454004000000001</v>
      </c>
      <c r="E19" s="389">
        <v>11.064807</v>
      </c>
      <c r="F19" s="60"/>
      <c r="G19" s="60"/>
      <c r="H19" s="58"/>
      <c r="I19" s="58"/>
      <c r="J19" s="58"/>
      <c r="K19" s="56"/>
      <c r="L19" s="58"/>
      <c r="M19" s="58"/>
      <c r="N19" s="58"/>
      <c r="R19"/>
      <c r="S19"/>
      <c r="T19"/>
      <c r="U19" s="413"/>
      <c r="V19" s="413"/>
      <c r="W19" s="413"/>
      <c r="X19" s="414"/>
      <c r="Y19" s="358"/>
      <c r="Z19" s="358"/>
    </row>
    <row r="20" spans="1:26" ht="14.1" customHeight="1">
      <c r="B20" s="45" t="s">
        <v>3781</v>
      </c>
      <c r="C20" s="389">
        <v>19.284617999999998</v>
      </c>
      <c r="D20" s="389">
        <v>80.544810999999996</v>
      </c>
      <c r="E20" s="389">
        <v>10.346667999999999</v>
      </c>
      <c r="F20" s="59"/>
      <c r="G20" s="56"/>
      <c r="H20" s="58"/>
      <c r="I20" s="58"/>
      <c r="J20" s="58"/>
      <c r="K20" s="56"/>
      <c r="L20" s="58"/>
      <c r="M20" s="58"/>
      <c r="N20" s="56"/>
      <c r="R20"/>
      <c r="S20"/>
      <c r="T20"/>
      <c r="U20" s="413"/>
      <c r="V20" s="413"/>
      <c r="W20" s="413"/>
      <c r="X20" s="414"/>
      <c r="Y20" s="358"/>
      <c r="Z20" s="358"/>
    </row>
    <row r="21" spans="1:26" ht="14.1" customHeight="1">
      <c r="B21" s="45" t="s">
        <v>4995</v>
      </c>
      <c r="C21" s="389">
        <v>15.157648</v>
      </c>
      <c r="D21" s="389">
        <v>37.094096</v>
      </c>
      <c r="E21" s="389">
        <v>10.570093</v>
      </c>
      <c r="F21" s="59"/>
      <c r="G21" s="56"/>
      <c r="H21" s="58"/>
      <c r="I21" s="58"/>
      <c r="J21" s="58"/>
      <c r="K21" s="56"/>
      <c r="L21" s="58"/>
      <c r="M21" s="58"/>
      <c r="N21" s="56"/>
      <c r="R21"/>
      <c r="S21"/>
      <c r="T21"/>
      <c r="U21" s="413"/>
      <c r="V21" s="413"/>
      <c r="W21" s="413"/>
      <c r="X21" s="414"/>
      <c r="Y21" s="358"/>
      <c r="Z21" s="358"/>
    </row>
    <row r="22" spans="1:26" ht="14.1" customHeight="1">
      <c r="B22" s="45" t="s">
        <v>3792</v>
      </c>
      <c r="C22" s="389">
        <v>17.025157</v>
      </c>
      <c r="D22" s="389">
        <v>20.476019999999998</v>
      </c>
      <c r="E22" s="389">
        <v>13.803266000000001</v>
      </c>
      <c r="G22" s="56"/>
      <c r="H22" s="58"/>
      <c r="I22" s="58"/>
      <c r="J22" s="58"/>
      <c r="K22" s="56"/>
      <c r="L22" s="58"/>
      <c r="M22" s="58"/>
      <c r="N22" s="56"/>
      <c r="R22"/>
      <c r="S22"/>
      <c r="T22"/>
      <c r="U22" s="413"/>
      <c r="V22" s="413"/>
      <c r="W22" s="413"/>
      <c r="X22" s="414"/>
      <c r="Y22" s="358"/>
      <c r="Z22" s="358"/>
    </row>
    <row r="23" spans="1:26" ht="14.1" customHeight="1">
      <c r="B23" s="45" t="s">
        <v>3779</v>
      </c>
      <c r="C23" s="389">
        <v>18.400939000000001</v>
      </c>
      <c r="D23" s="389">
        <v>21.987470999999999</v>
      </c>
      <c r="E23" s="389">
        <v>12.742642999999999</v>
      </c>
      <c r="G23" s="56"/>
      <c r="H23" s="58"/>
      <c r="I23" s="58"/>
      <c r="J23" s="58"/>
      <c r="K23" s="56"/>
      <c r="L23" s="58"/>
      <c r="M23" s="58"/>
      <c r="N23" s="56"/>
      <c r="R23"/>
      <c r="S23"/>
      <c r="T23"/>
      <c r="U23" s="413"/>
      <c r="V23" s="413"/>
      <c r="W23" s="413"/>
      <c r="X23" s="414"/>
      <c r="Y23" s="358"/>
      <c r="Z23" s="358"/>
    </row>
    <row r="24" spans="1:26" ht="14.1" customHeight="1">
      <c r="B24" s="45" t="s">
        <v>3788</v>
      </c>
      <c r="C24" s="389">
        <v>15.418737999999999</v>
      </c>
      <c r="D24" s="389">
        <v>27.660540999999998</v>
      </c>
      <c r="E24" s="389">
        <v>10.227734</v>
      </c>
      <c r="G24" s="56"/>
      <c r="H24" s="58"/>
      <c r="I24" s="58"/>
      <c r="J24" s="58"/>
      <c r="K24" s="56"/>
      <c r="L24" s="58"/>
      <c r="M24" s="58"/>
      <c r="N24" s="56"/>
      <c r="R24"/>
      <c r="S24"/>
      <c r="T24"/>
      <c r="U24" s="413"/>
      <c r="V24" s="413"/>
      <c r="W24" s="413"/>
      <c r="X24" s="414"/>
      <c r="Y24" s="358"/>
      <c r="Z24" s="358"/>
    </row>
    <row r="25" spans="1:26" ht="14.1" customHeight="1">
      <c r="B25" s="45" t="s">
        <v>3778</v>
      </c>
      <c r="C25" s="389">
        <v>16.343191000000001</v>
      </c>
      <c r="D25" s="389">
        <v>36.143464000000002</v>
      </c>
      <c r="E25" s="389">
        <v>8.9569209999999995</v>
      </c>
      <c r="G25" s="56"/>
      <c r="H25" s="58"/>
      <c r="I25" s="58"/>
      <c r="J25" s="58"/>
      <c r="K25" s="56"/>
      <c r="L25" s="58"/>
      <c r="M25" s="58"/>
      <c r="N25" s="56"/>
      <c r="R25"/>
      <c r="S25"/>
      <c r="T25"/>
      <c r="U25" s="413"/>
      <c r="V25" s="413"/>
      <c r="W25" s="413"/>
      <c r="X25" s="414"/>
      <c r="Y25" s="358"/>
      <c r="Z25" s="358"/>
    </row>
    <row r="26" spans="1:26" ht="14.1" customHeight="1">
      <c r="A26" s="55"/>
      <c r="B26" s="45" t="s">
        <v>3774</v>
      </c>
      <c r="C26" s="389">
        <v>14.827432</v>
      </c>
      <c r="D26" s="389">
        <v>38.965302000000001</v>
      </c>
      <c r="E26" s="389">
        <v>10.671695</v>
      </c>
      <c r="G26" s="56"/>
      <c r="H26" s="58"/>
      <c r="I26" s="58"/>
      <c r="J26" s="58"/>
      <c r="K26" s="56"/>
      <c r="L26" s="58"/>
      <c r="M26" s="58"/>
      <c r="N26" s="56"/>
      <c r="R26"/>
      <c r="S26"/>
      <c r="T26"/>
      <c r="U26" s="413"/>
      <c r="V26" s="413"/>
      <c r="W26" s="413"/>
      <c r="X26" s="414"/>
      <c r="Y26" s="358"/>
      <c r="Z26" s="358"/>
    </row>
    <row r="27" spans="1:26" ht="14.1" customHeight="1">
      <c r="A27" s="55"/>
      <c r="C27" s="388"/>
      <c r="D27" s="376"/>
      <c r="E27" s="388"/>
      <c r="G27" s="56"/>
      <c r="H27" s="58"/>
      <c r="I27" s="58"/>
      <c r="J27" s="58"/>
      <c r="K27" s="56"/>
      <c r="L27" s="58"/>
      <c r="M27" s="58"/>
      <c r="N27" s="56"/>
      <c r="U27" s="413"/>
      <c r="V27" s="413"/>
      <c r="W27" s="413"/>
      <c r="X27" s="414"/>
    </row>
    <row r="28" spans="1:26">
      <c r="A28" s="55"/>
      <c r="B28" s="73" t="s">
        <v>3839</v>
      </c>
      <c r="C28" s="57"/>
      <c r="D28" s="55"/>
      <c r="E28" s="55"/>
      <c r="G28" s="56"/>
      <c r="H28" s="56"/>
      <c r="I28" s="56"/>
      <c r="J28" s="56"/>
      <c r="K28" s="56"/>
      <c r="L28" s="58"/>
      <c r="M28" s="58"/>
      <c r="N28" s="56"/>
      <c r="U28" s="414"/>
      <c r="V28" s="414"/>
      <c r="W28" s="414"/>
      <c r="X28" s="414"/>
    </row>
    <row r="29" spans="1:26">
      <c r="L29" s="58"/>
      <c r="M29" s="58"/>
      <c r="U29" s="414"/>
      <c r="V29" s="414"/>
      <c r="W29" s="414"/>
      <c r="X29" s="414"/>
    </row>
    <row r="30" spans="1:26" ht="38.25">
      <c r="B30" s="43" t="s">
        <v>3772</v>
      </c>
      <c r="C30" s="43" t="s">
        <v>3840</v>
      </c>
      <c r="D30" s="43" t="s">
        <v>3835</v>
      </c>
      <c r="E30" s="43" t="s">
        <v>3836</v>
      </c>
      <c r="F30" s="65"/>
      <c r="G30" s="65"/>
      <c r="H30" s="65"/>
      <c r="I30" s="65"/>
      <c r="J30" s="65"/>
      <c r="K30" s="65"/>
      <c r="L30" s="75"/>
      <c r="M30" s="75"/>
      <c r="N30" s="65"/>
      <c r="U30" s="414"/>
      <c r="V30" s="414"/>
      <c r="W30" s="414"/>
      <c r="X30" s="414"/>
    </row>
    <row r="31" spans="1:26">
      <c r="B31" s="387" t="s">
        <v>3784</v>
      </c>
      <c r="C31" s="389">
        <v>20.351327000000001</v>
      </c>
      <c r="D31" s="230">
        <f>+PMedio_Empresa!D50</f>
        <v>17.1933264386108</v>
      </c>
      <c r="E31" s="74">
        <f>+PMedio_Empresa!E50</f>
        <v>27.039968692619073</v>
      </c>
      <c r="F31" s="65"/>
      <c r="G31" s="65"/>
      <c r="H31" s="65"/>
      <c r="I31" s="65"/>
      <c r="J31" s="65"/>
      <c r="K31" s="65"/>
      <c r="L31" s="75"/>
      <c r="M31" s="75"/>
      <c r="N31" s="65"/>
    </row>
    <row r="32" spans="1:26">
      <c r="B32" s="387" t="s">
        <v>3781</v>
      </c>
      <c r="C32" s="389">
        <v>19.284617999999998</v>
      </c>
      <c r="D32" s="74">
        <f t="shared" ref="D32:D51" si="0">+$D$31</f>
        <v>17.1933264386108</v>
      </c>
      <c r="E32" s="74">
        <f t="shared" ref="E32:E51" si="1">$E$31</f>
        <v>27.039968692619073</v>
      </c>
      <c r="F32" s="65"/>
      <c r="G32" s="65"/>
      <c r="H32" s="65"/>
      <c r="I32" s="65"/>
      <c r="J32" s="65"/>
      <c r="K32" s="65"/>
      <c r="L32" s="75"/>
      <c r="M32" s="75"/>
      <c r="N32" s="65"/>
    </row>
    <row r="33" spans="2:14">
      <c r="B33" s="387" t="s">
        <v>3779</v>
      </c>
      <c r="C33" s="389">
        <v>18.400939000000001</v>
      </c>
      <c r="D33" s="74">
        <f t="shared" si="0"/>
        <v>17.1933264386108</v>
      </c>
      <c r="E33" s="74">
        <f t="shared" si="1"/>
        <v>27.039968692619073</v>
      </c>
      <c r="F33" s="67"/>
      <c r="G33" s="65"/>
      <c r="H33" s="65"/>
      <c r="I33" s="65"/>
      <c r="J33" s="65"/>
      <c r="K33" s="65"/>
      <c r="L33" s="75"/>
      <c r="M33" s="75"/>
      <c r="N33" s="65"/>
    </row>
    <row r="34" spans="2:14">
      <c r="B34" s="387" t="s">
        <v>3777</v>
      </c>
      <c r="C34" s="389">
        <v>18.243862</v>
      </c>
      <c r="D34" s="74">
        <f t="shared" si="0"/>
        <v>17.1933264386108</v>
      </c>
      <c r="E34" s="74">
        <f t="shared" si="1"/>
        <v>27.039968692619073</v>
      </c>
      <c r="F34" s="65"/>
      <c r="G34" s="65"/>
      <c r="H34" s="65"/>
      <c r="I34" s="65"/>
      <c r="J34" s="65"/>
      <c r="K34" s="65"/>
      <c r="L34" s="75"/>
      <c r="M34" s="75"/>
      <c r="N34" s="65"/>
    </row>
    <row r="35" spans="2:14">
      <c r="B35" s="387" t="s">
        <v>3786</v>
      </c>
      <c r="C35" s="389">
        <v>17.996994999999998</v>
      </c>
      <c r="D35" s="74">
        <f t="shared" si="0"/>
        <v>17.1933264386108</v>
      </c>
      <c r="E35" s="74">
        <f t="shared" si="1"/>
        <v>27.039968692619073</v>
      </c>
      <c r="F35" s="65"/>
      <c r="G35" s="65"/>
      <c r="H35" s="65"/>
      <c r="I35" s="65"/>
      <c r="J35" s="65"/>
      <c r="K35" s="65"/>
      <c r="L35" s="65"/>
      <c r="M35" s="65"/>
      <c r="N35" s="65"/>
    </row>
    <row r="36" spans="2:14">
      <c r="B36" s="387" t="s">
        <v>3783</v>
      </c>
      <c r="C36" s="389">
        <v>17.705973</v>
      </c>
      <c r="D36" s="74">
        <f t="shared" si="0"/>
        <v>17.1933264386108</v>
      </c>
      <c r="E36" s="74">
        <f t="shared" si="1"/>
        <v>27.039968692619073</v>
      </c>
      <c r="F36" s="65"/>
      <c r="G36" s="65"/>
      <c r="H36" s="65"/>
      <c r="I36" s="65"/>
      <c r="J36" s="65"/>
      <c r="K36" s="65"/>
      <c r="L36" s="65"/>
      <c r="M36" s="65"/>
      <c r="N36" s="65"/>
    </row>
    <row r="37" spans="2:14">
      <c r="B37" s="387" t="s">
        <v>3793</v>
      </c>
      <c r="C37" s="389">
        <v>17.549589000000001</v>
      </c>
      <c r="D37" s="74">
        <f t="shared" si="0"/>
        <v>17.1933264386108</v>
      </c>
      <c r="E37" s="74">
        <f t="shared" si="1"/>
        <v>27.039968692619073</v>
      </c>
      <c r="F37" s="65"/>
      <c r="G37" s="65"/>
      <c r="H37" s="65"/>
      <c r="I37" s="65"/>
      <c r="J37" s="65"/>
      <c r="K37" s="65"/>
      <c r="L37" s="65"/>
      <c r="M37" s="65"/>
      <c r="N37" s="65"/>
    </row>
    <row r="38" spans="2:14">
      <c r="B38" s="387" t="s">
        <v>3792</v>
      </c>
      <c r="C38" s="389">
        <v>17.025157</v>
      </c>
      <c r="D38" s="74">
        <f t="shared" si="0"/>
        <v>17.1933264386108</v>
      </c>
      <c r="E38" s="74">
        <f t="shared" si="1"/>
        <v>27.039968692619073</v>
      </c>
      <c r="F38" s="65"/>
      <c r="G38" s="65"/>
      <c r="H38" s="65"/>
      <c r="I38" s="65"/>
      <c r="J38" s="65"/>
      <c r="K38" s="65"/>
      <c r="L38" s="65"/>
      <c r="M38" s="65"/>
      <c r="N38" s="65"/>
    </row>
    <row r="39" spans="2:14">
      <c r="B39" s="387" t="s">
        <v>3776</v>
      </c>
      <c r="C39" s="389">
        <v>16.946045000000002</v>
      </c>
      <c r="D39" s="74">
        <f t="shared" si="0"/>
        <v>17.1933264386108</v>
      </c>
      <c r="E39" s="74">
        <f t="shared" si="1"/>
        <v>27.039968692619073</v>
      </c>
      <c r="F39" s="65"/>
      <c r="G39" s="65"/>
      <c r="H39" s="65"/>
      <c r="I39" s="65"/>
      <c r="J39" s="65"/>
      <c r="K39" s="65"/>
      <c r="L39" s="65"/>
      <c r="M39" s="65"/>
      <c r="N39" s="65"/>
    </row>
    <row r="40" spans="2:14">
      <c r="B40" s="387" t="s">
        <v>3790</v>
      </c>
      <c r="C40" s="389">
        <v>16.914166999999999</v>
      </c>
      <c r="D40" s="74">
        <f t="shared" si="0"/>
        <v>17.1933264386108</v>
      </c>
      <c r="E40" s="74">
        <f t="shared" si="1"/>
        <v>27.039968692619073</v>
      </c>
      <c r="F40" s="65"/>
      <c r="G40" s="65"/>
      <c r="H40" s="65"/>
      <c r="I40" s="65"/>
      <c r="J40" s="65"/>
      <c r="K40" s="65"/>
      <c r="L40" s="65"/>
      <c r="M40" s="65"/>
      <c r="N40" s="65"/>
    </row>
    <row r="41" spans="2:14">
      <c r="B41" s="387" t="s">
        <v>3775</v>
      </c>
      <c r="C41" s="389">
        <v>16.412953999999999</v>
      </c>
      <c r="D41" s="74">
        <f t="shared" si="0"/>
        <v>17.1933264386108</v>
      </c>
      <c r="E41" s="74">
        <f t="shared" si="1"/>
        <v>27.039968692619073</v>
      </c>
      <c r="F41" s="65"/>
      <c r="G41" s="65"/>
      <c r="H41" s="65"/>
      <c r="I41" s="65"/>
      <c r="J41" s="65"/>
      <c r="K41" s="65"/>
      <c r="L41" s="65"/>
      <c r="M41" s="65"/>
      <c r="N41" s="65"/>
    </row>
    <row r="42" spans="2:14">
      <c r="B42" s="387" t="s">
        <v>3778</v>
      </c>
      <c r="C42" s="389">
        <v>16.343191000000001</v>
      </c>
      <c r="D42" s="74">
        <f t="shared" si="0"/>
        <v>17.1933264386108</v>
      </c>
      <c r="E42" s="74">
        <f t="shared" si="1"/>
        <v>27.039968692619073</v>
      </c>
      <c r="F42" s="65"/>
      <c r="G42" s="65"/>
      <c r="H42" s="65"/>
      <c r="I42" s="65"/>
      <c r="J42" s="65"/>
      <c r="K42" s="65"/>
      <c r="L42" s="65"/>
      <c r="M42" s="65"/>
      <c r="N42" s="65"/>
    </row>
    <row r="43" spans="2:14">
      <c r="B43" s="387" t="s">
        <v>3773</v>
      </c>
      <c r="C43" s="389">
        <v>16.285031</v>
      </c>
      <c r="D43" s="74">
        <f t="shared" si="0"/>
        <v>17.1933264386108</v>
      </c>
      <c r="E43" s="74">
        <f t="shared" si="1"/>
        <v>27.039968692619073</v>
      </c>
      <c r="F43" s="65"/>
      <c r="G43" s="65"/>
      <c r="H43" s="65"/>
      <c r="I43" s="65"/>
      <c r="J43" s="65"/>
      <c r="K43" s="65"/>
      <c r="L43" s="65"/>
      <c r="M43" s="65"/>
      <c r="N43" s="65"/>
    </row>
    <row r="44" spans="2:14">
      <c r="B44" s="387" t="s">
        <v>3787</v>
      </c>
      <c r="C44" s="389">
        <v>16.276923</v>
      </c>
      <c r="D44" s="74">
        <f t="shared" si="0"/>
        <v>17.1933264386108</v>
      </c>
      <c r="E44" s="74">
        <f t="shared" si="1"/>
        <v>27.039968692619073</v>
      </c>
      <c r="F44" s="65"/>
      <c r="G44" s="65"/>
      <c r="H44" s="65"/>
      <c r="I44" s="65"/>
      <c r="J44" s="65"/>
      <c r="K44" s="65"/>
      <c r="L44" s="65"/>
      <c r="M44" s="65"/>
      <c r="N44" s="65"/>
    </row>
    <row r="45" spans="2:14">
      <c r="B45" s="387" t="s">
        <v>3782</v>
      </c>
      <c r="C45" s="389">
        <v>15.681198999999999</v>
      </c>
      <c r="D45" s="74">
        <f t="shared" si="0"/>
        <v>17.1933264386108</v>
      </c>
      <c r="E45" s="74">
        <f t="shared" si="1"/>
        <v>27.039968692619073</v>
      </c>
      <c r="F45" s="65"/>
      <c r="G45" s="65"/>
      <c r="H45" s="65"/>
      <c r="I45" s="65"/>
      <c r="J45" s="65"/>
      <c r="K45" s="65"/>
      <c r="L45" s="65"/>
      <c r="M45" s="65"/>
      <c r="N45" s="65"/>
    </row>
    <row r="46" spans="2:14">
      <c r="B46" s="387" t="s">
        <v>3788</v>
      </c>
      <c r="C46" s="389">
        <v>15.418737999999999</v>
      </c>
      <c r="D46" s="74">
        <f t="shared" si="0"/>
        <v>17.1933264386108</v>
      </c>
      <c r="E46" s="74">
        <f t="shared" si="1"/>
        <v>27.039968692619073</v>
      </c>
      <c r="F46" s="65"/>
      <c r="G46" s="65"/>
      <c r="H46" s="65"/>
      <c r="I46" s="65"/>
      <c r="J46" s="65"/>
      <c r="K46" s="65"/>
      <c r="L46" s="65"/>
      <c r="M46" s="65"/>
      <c r="N46" s="65"/>
    </row>
    <row r="47" spans="2:14">
      <c r="B47" s="387" t="s">
        <v>4995</v>
      </c>
      <c r="C47" s="389">
        <v>15.157648</v>
      </c>
      <c r="D47" s="74">
        <f t="shared" si="0"/>
        <v>17.1933264386108</v>
      </c>
      <c r="E47" s="74">
        <f t="shared" si="1"/>
        <v>27.039968692619073</v>
      </c>
      <c r="F47" s="65"/>
      <c r="G47" s="65"/>
      <c r="H47" s="65"/>
      <c r="I47" s="65"/>
      <c r="J47" s="65"/>
      <c r="K47" s="65"/>
      <c r="L47" s="65"/>
      <c r="M47" s="65"/>
      <c r="N47" s="65"/>
    </row>
    <row r="48" spans="2:14">
      <c r="B48" s="387" t="s">
        <v>3780</v>
      </c>
      <c r="C48" s="389">
        <v>14.985533999999999</v>
      </c>
      <c r="D48" s="74">
        <f t="shared" si="0"/>
        <v>17.1933264386108</v>
      </c>
      <c r="E48" s="74">
        <f t="shared" si="1"/>
        <v>27.039968692619073</v>
      </c>
      <c r="F48" s="65"/>
      <c r="G48" s="65"/>
      <c r="H48" s="65"/>
      <c r="I48" s="65"/>
      <c r="J48" s="65"/>
      <c r="K48" s="65"/>
      <c r="L48" s="65"/>
      <c r="M48" s="65"/>
      <c r="N48" s="65"/>
    </row>
    <row r="49" spans="2:14">
      <c r="B49" s="387" t="s">
        <v>3785</v>
      </c>
      <c r="C49" s="389">
        <v>14.861622000000001</v>
      </c>
      <c r="D49" s="74">
        <f t="shared" si="0"/>
        <v>17.1933264386108</v>
      </c>
      <c r="E49" s="74">
        <f t="shared" si="1"/>
        <v>27.039968692619073</v>
      </c>
      <c r="F49" s="65"/>
      <c r="G49" s="65"/>
      <c r="H49" s="65"/>
      <c r="I49" s="65"/>
      <c r="J49" s="65"/>
      <c r="K49" s="65"/>
      <c r="L49" s="65"/>
      <c r="M49" s="65"/>
      <c r="N49" s="65"/>
    </row>
    <row r="50" spans="2:14">
      <c r="B50" s="387" t="s">
        <v>3789</v>
      </c>
      <c r="C50" s="389">
        <v>13.740862</v>
      </c>
      <c r="D50" s="74">
        <f t="shared" si="0"/>
        <v>17.1933264386108</v>
      </c>
      <c r="E50" s="74">
        <f t="shared" si="1"/>
        <v>27.039968692619073</v>
      </c>
      <c r="F50" s="65"/>
      <c r="G50" s="65"/>
      <c r="H50" s="65"/>
      <c r="I50" s="65"/>
      <c r="J50" s="65"/>
      <c r="K50" s="65"/>
      <c r="L50" s="65"/>
      <c r="M50" s="65"/>
      <c r="N50" s="65"/>
    </row>
    <row r="51" spans="2:14">
      <c r="B51" s="387" t="s">
        <v>3791</v>
      </c>
      <c r="C51" s="389">
        <v>13.353532</v>
      </c>
      <c r="D51" s="74">
        <f t="shared" si="0"/>
        <v>17.1933264386108</v>
      </c>
      <c r="E51" s="74">
        <f t="shared" si="1"/>
        <v>27.039968692619073</v>
      </c>
      <c r="F51" s="65"/>
      <c r="G51" s="65"/>
      <c r="H51" s="65"/>
      <c r="I51" s="65"/>
      <c r="J51" s="65"/>
      <c r="K51" s="65"/>
      <c r="L51" s="65"/>
      <c r="M51" s="65"/>
      <c r="N51" s="65"/>
    </row>
    <row r="52" spans="2:14">
      <c r="B52"/>
      <c r="C52"/>
      <c r="D52"/>
      <c r="F52" s="65"/>
      <c r="G52" s="65"/>
      <c r="H52" s="65"/>
      <c r="I52" s="65"/>
      <c r="J52" s="65"/>
      <c r="K52" s="65"/>
      <c r="L52" s="65"/>
      <c r="M52" s="65"/>
      <c r="N52" s="65"/>
    </row>
    <row r="53" spans="2:14">
      <c r="B53"/>
      <c r="C53"/>
      <c r="D53"/>
      <c r="F53" s="65"/>
      <c r="G53" s="65"/>
      <c r="H53" s="65"/>
      <c r="I53" s="65"/>
      <c r="J53" s="65"/>
      <c r="K53" s="65"/>
      <c r="L53" s="65"/>
      <c r="M53" s="65"/>
      <c r="N53" s="65"/>
    </row>
    <row r="54" spans="2:14">
      <c r="C54" s="76"/>
      <c r="F54" s="65"/>
      <c r="G54" s="65"/>
      <c r="H54" s="65"/>
      <c r="I54" s="65"/>
      <c r="J54" s="65"/>
      <c r="K54" s="65"/>
      <c r="L54" s="65"/>
      <c r="M54" s="65"/>
      <c r="N54" s="65"/>
    </row>
    <row r="55" spans="2:14">
      <c r="C55" s="76"/>
    </row>
    <row r="56" spans="2:14">
      <c r="C56" s="77"/>
    </row>
    <row r="263" spans="9:10">
      <c r="I263" s="48">
        <v>3.0139999999999998</v>
      </c>
      <c r="J263" s="48">
        <f>I263*50</f>
        <v>150.69999999999999</v>
      </c>
    </row>
  </sheetData>
  <sortState ref="B31:C51">
    <sortCondition descending="1" ref="C31:C51"/>
  </sortState>
  <mergeCells count="2">
    <mergeCell ref="B3:B4"/>
    <mergeCell ref="C3:E3"/>
  </mergeCells>
  <pageMargins left="0.75" right="0.75" top="1" bottom="1" header="0" footer="0"/>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2</vt:i4>
      </vt:variant>
    </vt:vector>
  </HeadingPairs>
  <TitlesOfParts>
    <vt:vector size="24" baseType="lpstr">
      <vt:lpstr>bltFacturaCliente</vt:lpstr>
      <vt:lpstr>CalculoBarraLima</vt:lpstr>
      <vt:lpstr>Suministros_Empresa</vt:lpstr>
      <vt:lpstr>Suministros_Actividad</vt:lpstr>
      <vt:lpstr>Suministros_NT</vt:lpstr>
      <vt:lpstr>V1</vt:lpstr>
      <vt:lpstr>Ventas_Energia</vt:lpstr>
      <vt:lpstr>PMedio_Empresa</vt:lpstr>
      <vt:lpstr>PMedio_Actividad</vt:lpstr>
      <vt:lpstr>PMedio_NT</vt:lpstr>
      <vt:lpstr>Diagrama_NT</vt:lpstr>
      <vt:lpstr>Diagrama_Promedio</vt:lpstr>
      <vt:lpstr>Análisis</vt:lpstr>
      <vt:lpstr>Contratos</vt:lpstr>
      <vt:lpstr>Contratos_PC</vt:lpstr>
      <vt:lpstr>Grandes_Usuarios</vt:lpstr>
      <vt:lpstr>Hechos_Relev.</vt:lpstr>
      <vt:lpstr>Lista_Suministros</vt:lpstr>
      <vt:lpstr>Hoja2</vt:lpstr>
      <vt:lpstr>Hoja3</vt:lpstr>
      <vt:lpstr>Hoja5</vt:lpstr>
      <vt:lpstr>Hoja6</vt:lpstr>
      <vt:lpstr>PRECIOMEDIO1</vt:lpstr>
      <vt:lpstr>PRECIOMEDIO2</vt:lpstr>
    </vt:vector>
  </TitlesOfParts>
  <Company>NET Consultores SAC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Zacarias Dionisio</dc:creator>
  <cp:lastModifiedBy>Lady Aurora Serna Santos</cp:lastModifiedBy>
  <dcterms:created xsi:type="dcterms:W3CDTF">2009-07-02T20:35:30Z</dcterms:created>
  <dcterms:modified xsi:type="dcterms:W3CDTF">2022-01-05T07:13:44Z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09a84e05-e471-4322-981a-874b3168bfa7</vt:lpwstr>
  </property>
</Properties>
</file>